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8800" windowHeight="12180"/>
  </bookViews>
  <sheets>
    <sheet name="装备" sheetId="1" r:id="rId1"/>
    <sheet name="暴击" sheetId="10" r:id="rId2"/>
    <sheet name="属性" sheetId="9" r:id="rId3"/>
    <sheet name="套装" sheetId="13" r:id="rId4"/>
    <sheet name="附魔" sheetId="12" r:id="rId5"/>
    <sheet name="精炼" sheetId="16" r:id="rId6"/>
    <sheet name="经验返还" sheetId="14" r:id="rId7"/>
    <sheet name="系数" sheetId="11" r:id="rId8"/>
    <sheet name="辅助" sheetId="15" r:id="rId9"/>
    <sheet name="精炼辅助剂" sheetId="17" r:id="rId10"/>
  </sheets>
  <definedNames>
    <definedName name="_xlnm._FilterDatabase" localSheetId="0" hidden="1">装备!$A$2:$AE$62</definedName>
    <definedName name="品质">系数!$AD$1:$AH$1</definedName>
    <definedName name="评级">系数!$S$1:$AB$1</definedName>
    <definedName name="强化金币">系数!$N$12:$O$100</definedName>
    <definedName name="碎片合成">系数!$K$12:$L$15</definedName>
    <definedName name="装备数值">系数!$B$2:$H$21</definedName>
  </definedNames>
  <calcPr calcId="152511"/>
</workbook>
</file>

<file path=xl/calcChain.xml><?xml version="1.0" encoding="utf-8"?>
<calcChain xmlns="http://schemas.openxmlformats.org/spreadsheetml/2006/main">
  <c r="L5" i="11" l="1"/>
  <c r="L4" i="11"/>
  <c r="A46" i="17" l="1"/>
  <c r="B46" i="17"/>
  <c r="C46" i="17"/>
  <c r="D46" i="17"/>
  <c r="D88" i="17" s="1"/>
  <c r="D130" i="17" s="1"/>
  <c r="E46" i="17"/>
  <c r="A47" i="17"/>
  <c r="B47" i="17"/>
  <c r="C47" i="17"/>
  <c r="C89" i="17" s="1"/>
  <c r="C131" i="17" s="1"/>
  <c r="D47" i="17"/>
  <c r="E47" i="17"/>
  <c r="A48" i="17"/>
  <c r="B48" i="17"/>
  <c r="B90" i="17" s="1"/>
  <c r="B132" i="17" s="1"/>
  <c r="C48" i="17"/>
  <c r="D48" i="17"/>
  <c r="E48" i="17"/>
  <c r="A49" i="17"/>
  <c r="A91" i="17" s="1"/>
  <c r="B49" i="17"/>
  <c r="C49" i="17"/>
  <c r="D49" i="17"/>
  <c r="E49" i="17"/>
  <c r="E91" i="17" s="1"/>
  <c r="E133" i="17" s="1"/>
  <c r="A50" i="17"/>
  <c r="B50" i="17"/>
  <c r="C50" i="17"/>
  <c r="D50" i="17"/>
  <c r="D92" i="17" s="1"/>
  <c r="D134" i="17" s="1"/>
  <c r="E50" i="17"/>
  <c r="A51" i="17"/>
  <c r="B51" i="17"/>
  <c r="C51" i="17"/>
  <c r="C93" i="17" s="1"/>
  <c r="C135" i="17" s="1"/>
  <c r="D51" i="17"/>
  <c r="E51" i="17"/>
  <c r="A52" i="17"/>
  <c r="B52" i="17"/>
  <c r="B94" i="17" s="1"/>
  <c r="C52" i="17"/>
  <c r="D52" i="17"/>
  <c r="E52" i="17"/>
  <c r="A53" i="17"/>
  <c r="A95" i="17" s="1"/>
  <c r="A137" i="17" s="1"/>
  <c r="B53" i="17"/>
  <c r="C53" i="17"/>
  <c r="D53" i="17"/>
  <c r="E53" i="17"/>
  <c r="E95" i="17" s="1"/>
  <c r="E137" i="17" s="1"/>
  <c r="A54" i="17"/>
  <c r="B54" i="17"/>
  <c r="C54" i="17"/>
  <c r="D54" i="17"/>
  <c r="D96" i="17" s="1"/>
  <c r="D138" i="17" s="1"/>
  <c r="E54" i="17"/>
  <c r="A55" i="17"/>
  <c r="B55" i="17"/>
  <c r="C55" i="17"/>
  <c r="C97" i="17" s="1"/>
  <c r="D55" i="17"/>
  <c r="E55" i="17"/>
  <c r="A56" i="17"/>
  <c r="B56" i="17"/>
  <c r="B98" i="17" s="1"/>
  <c r="B140" i="17" s="1"/>
  <c r="C56" i="17"/>
  <c r="D56" i="17"/>
  <c r="E56" i="17"/>
  <c r="A57" i="17"/>
  <c r="A99" i="17" s="1"/>
  <c r="A141" i="17" s="1"/>
  <c r="B57" i="17"/>
  <c r="C57" i="17"/>
  <c r="D57" i="17"/>
  <c r="E57" i="17"/>
  <c r="E99" i="17" s="1"/>
  <c r="E141" i="17" s="1"/>
  <c r="A58" i="17"/>
  <c r="B58" i="17"/>
  <c r="C58" i="17"/>
  <c r="D58" i="17"/>
  <c r="D100" i="17" s="1"/>
  <c r="E58" i="17"/>
  <c r="A59" i="17"/>
  <c r="B59" i="17"/>
  <c r="C59" i="17"/>
  <c r="C101" i="17" s="1"/>
  <c r="C143" i="17" s="1"/>
  <c r="D59" i="17"/>
  <c r="E59" i="17"/>
  <c r="A60" i="17"/>
  <c r="B60" i="17"/>
  <c r="B102" i="17" s="1"/>
  <c r="B144" i="17" s="1"/>
  <c r="C60" i="17"/>
  <c r="D60" i="17"/>
  <c r="E60" i="17"/>
  <c r="A61" i="17"/>
  <c r="A103" i="17" s="1"/>
  <c r="A145" i="17" s="1"/>
  <c r="B61" i="17"/>
  <c r="C61" i="17"/>
  <c r="D61" i="17"/>
  <c r="E61" i="17"/>
  <c r="E103" i="17" s="1"/>
  <c r="A62" i="17"/>
  <c r="B62" i="17"/>
  <c r="C62" i="17"/>
  <c r="D62" i="17"/>
  <c r="D104" i="17" s="1"/>
  <c r="D146" i="17" s="1"/>
  <c r="E62" i="17"/>
  <c r="A63" i="17"/>
  <c r="B63" i="17"/>
  <c r="C63" i="17"/>
  <c r="C105" i="17" s="1"/>
  <c r="C147" i="17" s="1"/>
  <c r="D63" i="17"/>
  <c r="E63" i="17"/>
  <c r="A64" i="17"/>
  <c r="B64" i="17"/>
  <c r="B106" i="17" s="1"/>
  <c r="B148" i="17" s="1"/>
  <c r="C64" i="17"/>
  <c r="D64" i="17"/>
  <c r="D106" i="17" s="1"/>
  <c r="D148" i="17" s="1"/>
  <c r="E64" i="17"/>
  <c r="A65" i="17"/>
  <c r="A107" i="17" s="1"/>
  <c r="B65" i="17"/>
  <c r="C65" i="17"/>
  <c r="C107" i="17" s="1"/>
  <c r="C149" i="17" s="1"/>
  <c r="D65" i="17"/>
  <c r="E65" i="17"/>
  <c r="E107" i="17" s="1"/>
  <c r="E149" i="17" s="1"/>
  <c r="A66" i="17"/>
  <c r="B66" i="17"/>
  <c r="C66" i="17"/>
  <c r="D66" i="17"/>
  <c r="D108" i="17" s="1"/>
  <c r="D150" i="17" s="1"/>
  <c r="E66" i="17"/>
  <c r="A67" i="17"/>
  <c r="B67" i="17"/>
  <c r="C67" i="17"/>
  <c r="C109" i="17" s="1"/>
  <c r="C151" i="17" s="1"/>
  <c r="D67" i="17"/>
  <c r="E67" i="17"/>
  <c r="A68" i="17"/>
  <c r="B68" i="17"/>
  <c r="B110" i="17" s="1"/>
  <c r="D68" i="17"/>
  <c r="E68" i="17"/>
  <c r="A69" i="17"/>
  <c r="A111" i="17" s="1"/>
  <c r="A153" i="17" s="1"/>
  <c r="B69" i="17"/>
  <c r="C69" i="17"/>
  <c r="D69" i="17"/>
  <c r="E69" i="17"/>
  <c r="E111" i="17" s="1"/>
  <c r="E153" i="17" s="1"/>
  <c r="A70" i="17"/>
  <c r="B70" i="17"/>
  <c r="C70" i="17"/>
  <c r="D70" i="17"/>
  <c r="D112" i="17" s="1"/>
  <c r="D154" i="17" s="1"/>
  <c r="E70" i="17"/>
  <c r="A71" i="17"/>
  <c r="B71" i="17"/>
  <c r="C71" i="17"/>
  <c r="C113" i="17" s="1"/>
  <c r="C155" i="17" s="1"/>
  <c r="D71" i="17"/>
  <c r="E71" i="17"/>
  <c r="A72" i="17"/>
  <c r="B72" i="17"/>
  <c r="B114" i="17" s="1"/>
  <c r="B156" i="17" s="1"/>
  <c r="C72" i="17"/>
  <c r="D72" i="17"/>
  <c r="E72" i="17"/>
  <c r="A73" i="17"/>
  <c r="A115" i="17" s="1"/>
  <c r="A157" i="17" s="1"/>
  <c r="B73" i="17"/>
  <c r="C73" i="17"/>
  <c r="D73" i="17"/>
  <c r="E73" i="17"/>
  <c r="E115" i="17" s="1"/>
  <c r="E157" i="17" s="1"/>
  <c r="A74" i="17"/>
  <c r="B74" i="17"/>
  <c r="D74" i="17"/>
  <c r="D116" i="17" s="1"/>
  <c r="D158" i="17" s="1"/>
  <c r="E74" i="17"/>
  <c r="A75" i="17"/>
  <c r="B75" i="17"/>
  <c r="C75" i="17"/>
  <c r="C117" i="17" s="1"/>
  <c r="C159" i="17" s="1"/>
  <c r="D75" i="17"/>
  <c r="E75" i="17"/>
  <c r="A76" i="17"/>
  <c r="B76" i="17"/>
  <c r="B118" i="17" s="1"/>
  <c r="B160" i="17" s="1"/>
  <c r="C76" i="17"/>
  <c r="D76" i="17"/>
  <c r="D118" i="17" s="1"/>
  <c r="D160" i="17" s="1"/>
  <c r="E76" i="17"/>
  <c r="A77" i="17"/>
  <c r="A119" i="17" s="1"/>
  <c r="A161" i="17" s="1"/>
  <c r="B77" i="17"/>
  <c r="D77" i="17"/>
  <c r="E77" i="17"/>
  <c r="E119" i="17" s="1"/>
  <c r="E161" i="17" s="1"/>
  <c r="A78" i="17"/>
  <c r="B78" i="17"/>
  <c r="C78" i="17"/>
  <c r="D78" i="17"/>
  <c r="D120" i="17" s="1"/>
  <c r="D162" i="17" s="1"/>
  <c r="E78" i="17"/>
  <c r="A79" i="17"/>
  <c r="B79" i="17"/>
  <c r="C79" i="17"/>
  <c r="C121" i="17" s="1"/>
  <c r="C163" i="17" s="1"/>
  <c r="D79" i="17"/>
  <c r="D121" i="17" s="1"/>
  <c r="D163" i="17" s="1"/>
  <c r="E79" i="17"/>
  <c r="A80" i="17"/>
  <c r="B80" i="17"/>
  <c r="B122" i="17" s="1"/>
  <c r="B164" i="17" s="1"/>
  <c r="D80" i="17"/>
  <c r="E80" i="17"/>
  <c r="A81" i="17"/>
  <c r="A123" i="17" s="1"/>
  <c r="A165" i="17" s="1"/>
  <c r="B81" i="17"/>
  <c r="C81" i="17"/>
  <c r="D81" i="17"/>
  <c r="E81" i="17"/>
  <c r="E123" i="17" s="1"/>
  <c r="E165" i="17" s="1"/>
  <c r="A82" i="17"/>
  <c r="B82" i="17"/>
  <c r="C82" i="17"/>
  <c r="D82" i="17"/>
  <c r="D124" i="17" s="1"/>
  <c r="D166" i="17" s="1"/>
  <c r="E82" i="17"/>
  <c r="A83" i="17"/>
  <c r="B83" i="17"/>
  <c r="D83" i="17"/>
  <c r="E83" i="17"/>
  <c r="A84" i="17"/>
  <c r="B84" i="17"/>
  <c r="B126" i="17" s="1"/>
  <c r="B168" i="17" s="1"/>
  <c r="C84" i="17"/>
  <c r="D84" i="17"/>
  <c r="E84" i="17"/>
  <c r="A85" i="17"/>
  <c r="A127" i="17" s="1"/>
  <c r="A169" i="17" s="1"/>
  <c r="B85" i="17"/>
  <c r="C85" i="17"/>
  <c r="D85" i="17"/>
  <c r="E85" i="17"/>
  <c r="E127" i="17" s="1"/>
  <c r="E169" i="17" s="1"/>
  <c r="A86" i="17"/>
  <c r="B86" i="17"/>
  <c r="D86" i="17"/>
  <c r="D128" i="17" s="1"/>
  <c r="D170" i="17" s="1"/>
  <c r="E86" i="17"/>
  <c r="A87" i="17"/>
  <c r="B87" i="17"/>
  <c r="C87" i="17"/>
  <c r="C129" i="17" s="1"/>
  <c r="D87" i="17"/>
  <c r="E87" i="17"/>
  <c r="A88" i="17"/>
  <c r="B88" i="17"/>
  <c r="B130" i="17" s="1"/>
  <c r="C88" i="17"/>
  <c r="E88" i="17"/>
  <c r="A89" i="17"/>
  <c r="A131" i="17" s="1"/>
  <c r="B89" i="17"/>
  <c r="D89" i="17"/>
  <c r="E89" i="17"/>
  <c r="E131" i="17" s="1"/>
  <c r="A90" i="17"/>
  <c r="C90" i="17"/>
  <c r="D90" i="17"/>
  <c r="D132" i="17" s="1"/>
  <c r="E90" i="17"/>
  <c r="B91" i="17"/>
  <c r="C91" i="17"/>
  <c r="C133" i="17" s="1"/>
  <c r="D91" i="17"/>
  <c r="A92" i="17"/>
  <c r="B92" i="17"/>
  <c r="B134" i="17" s="1"/>
  <c r="C92" i="17"/>
  <c r="E92" i="17"/>
  <c r="A93" i="17"/>
  <c r="A135" i="17" s="1"/>
  <c r="B93" i="17"/>
  <c r="D93" i="17"/>
  <c r="E93" i="17"/>
  <c r="E135" i="17" s="1"/>
  <c r="A94" i="17"/>
  <c r="C94" i="17"/>
  <c r="D94" i="17"/>
  <c r="D136" i="17" s="1"/>
  <c r="E94" i="17"/>
  <c r="B95" i="17"/>
  <c r="C95" i="17"/>
  <c r="C137" i="17" s="1"/>
  <c r="D95" i="17"/>
  <c r="A96" i="17"/>
  <c r="B96" i="17"/>
  <c r="B138" i="17" s="1"/>
  <c r="C96" i="17"/>
  <c r="E96" i="17"/>
  <c r="A97" i="17"/>
  <c r="A139" i="17" s="1"/>
  <c r="B97" i="17"/>
  <c r="D97" i="17"/>
  <c r="E97" i="17"/>
  <c r="E139" i="17" s="1"/>
  <c r="A98" i="17"/>
  <c r="C98" i="17"/>
  <c r="D98" i="17"/>
  <c r="D140" i="17" s="1"/>
  <c r="E98" i="17"/>
  <c r="B99" i="17"/>
  <c r="C99" i="17"/>
  <c r="C141" i="17" s="1"/>
  <c r="D99" i="17"/>
  <c r="A100" i="17"/>
  <c r="B100" i="17"/>
  <c r="B142" i="17" s="1"/>
  <c r="C100" i="17"/>
  <c r="E100" i="17"/>
  <c r="A101" i="17"/>
  <c r="A143" i="17" s="1"/>
  <c r="B101" i="17"/>
  <c r="D101" i="17"/>
  <c r="E101" i="17"/>
  <c r="E143" i="17" s="1"/>
  <c r="A102" i="17"/>
  <c r="C102" i="17"/>
  <c r="D102" i="17"/>
  <c r="D144" i="17" s="1"/>
  <c r="E102" i="17"/>
  <c r="B103" i="17"/>
  <c r="C103" i="17"/>
  <c r="C145" i="17" s="1"/>
  <c r="D103" i="17"/>
  <c r="A104" i="17"/>
  <c r="B104" i="17"/>
  <c r="B146" i="17" s="1"/>
  <c r="C104" i="17"/>
  <c r="E104" i="17"/>
  <c r="A105" i="17"/>
  <c r="A147" i="17" s="1"/>
  <c r="B105" i="17"/>
  <c r="D105" i="17"/>
  <c r="E105" i="17"/>
  <c r="E147" i="17" s="1"/>
  <c r="A106" i="17"/>
  <c r="C106" i="17"/>
  <c r="E106" i="17"/>
  <c r="B107" i="17"/>
  <c r="D107" i="17"/>
  <c r="A108" i="17"/>
  <c r="B108" i="17"/>
  <c r="B150" i="17" s="1"/>
  <c r="C108" i="17"/>
  <c r="E108" i="17"/>
  <c r="A109" i="17"/>
  <c r="A151" i="17" s="1"/>
  <c r="B109" i="17"/>
  <c r="D109" i="17"/>
  <c r="D151" i="17" s="1"/>
  <c r="E109" i="17"/>
  <c r="E151" i="17" s="1"/>
  <c r="A110" i="17"/>
  <c r="D110" i="17"/>
  <c r="D152" i="17" s="1"/>
  <c r="E110" i="17"/>
  <c r="B111" i="17"/>
  <c r="C111" i="17"/>
  <c r="C153" i="17" s="1"/>
  <c r="D111" i="17"/>
  <c r="A112" i="17"/>
  <c r="B112" i="17"/>
  <c r="B154" i="17" s="1"/>
  <c r="C112" i="17"/>
  <c r="E112" i="17"/>
  <c r="A113" i="17"/>
  <c r="A155" i="17" s="1"/>
  <c r="B113" i="17"/>
  <c r="D113" i="17"/>
  <c r="E113" i="17"/>
  <c r="E155" i="17" s="1"/>
  <c r="A114" i="17"/>
  <c r="C114" i="17"/>
  <c r="D114" i="17"/>
  <c r="E114" i="17"/>
  <c r="B115" i="17"/>
  <c r="C115" i="17"/>
  <c r="D115" i="17"/>
  <c r="A116" i="17"/>
  <c r="B116" i="17"/>
  <c r="E116" i="17"/>
  <c r="A117" i="17"/>
  <c r="A159" i="17" s="1"/>
  <c r="B117" i="17"/>
  <c r="D117" i="17"/>
  <c r="E117" i="17"/>
  <c r="A118" i="17"/>
  <c r="C118" i="17"/>
  <c r="E118" i="17"/>
  <c r="B119" i="17"/>
  <c r="D119" i="17"/>
  <c r="A120" i="17"/>
  <c r="B120" i="17"/>
  <c r="B162" i="17" s="1"/>
  <c r="C120" i="17"/>
  <c r="E120" i="17"/>
  <c r="A121" i="17"/>
  <c r="B121" i="17"/>
  <c r="E121" i="17"/>
  <c r="A122" i="17"/>
  <c r="D122" i="17"/>
  <c r="E122" i="17"/>
  <c r="B123" i="17"/>
  <c r="C123" i="17"/>
  <c r="C165" i="17" s="1"/>
  <c r="D123" i="17"/>
  <c r="A124" i="17"/>
  <c r="B124" i="17"/>
  <c r="C124" i="17"/>
  <c r="E124" i="17"/>
  <c r="A125" i="17"/>
  <c r="B125" i="17"/>
  <c r="D125" i="17"/>
  <c r="E125" i="17"/>
  <c r="A126" i="17"/>
  <c r="C126" i="17"/>
  <c r="D126" i="17"/>
  <c r="D168" i="17" s="1"/>
  <c r="E126" i="17"/>
  <c r="B127" i="17"/>
  <c r="C127" i="17"/>
  <c r="D127" i="17"/>
  <c r="D169" i="17" s="1"/>
  <c r="A128" i="17"/>
  <c r="B128" i="17"/>
  <c r="E128" i="17"/>
  <c r="A129" i="17"/>
  <c r="B129" i="17"/>
  <c r="D129" i="17"/>
  <c r="E129" i="17"/>
  <c r="A130" i="17"/>
  <c r="C130" i="17"/>
  <c r="E130" i="17"/>
  <c r="B131" i="17"/>
  <c r="D131" i="17"/>
  <c r="A132" i="17"/>
  <c r="C132" i="17"/>
  <c r="E132" i="17"/>
  <c r="A133" i="17"/>
  <c r="B133" i="17"/>
  <c r="D133" i="17"/>
  <c r="A134" i="17"/>
  <c r="C134" i="17"/>
  <c r="E134" i="17"/>
  <c r="B135" i="17"/>
  <c r="D135" i="17"/>
  <c r="A136" i="17"/>
  <c r="B136" i="17"/>
  <c r="C136" i="17"/>
  <c r="E136" i="17"/>
  <c r="B137" i="17"/>
  <c r="D137" i="17"/>
  <c r="A138" i="17"/>
  <c r="C138" i="17"/>
  <c r="E138" i="17"/>
  <c r="B139" i="17"/>
  <c r="C139" i="17"/>
  <c r="D139" i="17"/>
  <c r="A140" i="17"/>
  <c r="C140" i="17"/>
  <c r="E140" i="17"/>
  <c r="B141" i="17"/>
  <c r="D141" i="17"/>
  <c r="A142" i="17"/>
  <c r="C142" i="17"/>
  <c r="D142" i="17"/>
  <c r="E142" i="17"/>
  <c r="B143" i="17"/>
  <c r="D143" i="17"/>
  <c r="A144" i="17"/>
  <c r="C144" i="17"/>
  <c r="E144" i="17"/>
  <c r="B145" i="17"/>
  <c r="D145" i="17"/>
  <c r="E145" i="17"/>
  <c r="A146" i="17"/>
  <c r="C146" i="17"/>
  <c r="E146" i="17"/>
  <c r="B147" i="17"/>
  <c r="D147" i="17"/>
  <c r="A148" i="17"/>
  <c r="C148" i="17"/>
  <c r="E148" i="17"/>
  <c r="A149" i="17"/>
  <c r="B149" i="17"/>
  <c r="D149" i="17"/>
  <c r="A150" i="17"/>
  <c r="C150" i="17"/>
  <c r="E150" i="17"/>
  <c r="B151" i="17"/>
  <c r="A152" i="17"/>
  <c r="B152" i="17"/>
  <c r="E152" i="17"/>
  <c r="B153" i="17"/>
  <c r="D153" i="17"/>
  <c r="A154" i="17"/>
  <c r="C154" i="17"/>
  <c r="E154" i="17"/>
  <c r="B155" i="17"/>
  <c r="D155" i="17"/>
  <c r="A156" i="17"/>
  <c r="C156" i="17"/>
  <c r="D156" i="17"/>
  <c r="E156" i="17"/>
  <c r="B157" i="17"/>
  <c r="C157" i="17"/>
  <c r="D157" i="17"/>
  <c r="A158" i="17"/>
  <c r="B158" i="17"/>
  <c r="E158" i="17"/>
  <c r="B159" i="17"/>
  <c r="D159" i="17"/>
  <c r="E159" i="17"/>
  <c r="A160" i="17"/>
  <c r="C160" i="17"/>
  <c r="E160" i="17"/>
  <c r="B161" i="17"/>
  <c r="D161" i="17"/>
  <c r="A162" i="17"/>
  <c r="C162" i="17"/>
  <c r="E162" i="17"/>
  <c r="A163" i="17"/>
  <c r="B163" i="17"/>
  <c r="E163" i="17"/>
  <c r="A164" i="17"/>
  <c r="D164" i="17"/>
  <c r="E164" i="17"/>
  <c r="B165" i="17"/>
  <c r="D165" i="17"/>
  <c r="A166" i="17"/>
  <c r="B166" i="17"/>
  <c r="C166" i="17"/>
  <c r="E166" i="17"/>
  <c r="A167" i="17"/>
  <c r="B167" i="17"/>
  <c r="D167" i="17"/>
  <c r="E167" i="17"/>
  <c r="A168" i="17"/>
  <c r="C168" i="17"/>
  <c r="E168" i="17"/>
  <c r="B169" i="17"/>
  <c r="C169" i="17"/>
  <c r="A170" i="17"/>
  <c r="B170" i="17"/>
  <c r="E170" i="17"/>
  <c r="C44" i="17"/>
  <c r="C86" i="17" s="1"/>
  <c r="C128" i="17" s="1"/>
  <c r="C170" i="17" s="1"/>
  <c r="C43" i="17"/>
  <c r="C41" i="17"/>
  <c r="C83" i="17" s="1"/>
  <c r="C125" i="17" s="1"/>
  <c r="C167" i="17" s="1"/>
  <c r="C40" i="17"/>
  <c r="C38" i="17"/>
  <c r="C80" i="17" s="1"/>
  <c r="C122" i="17" s="1"/>
  <c r="C164" i="17" s="1"/>
  <c r="C37" i="17"/>
  <c r="C35" i="17"/>
  <c r="C77" i="17" s="1"/>
  <c r="C119" i="17" s="1"/>
  <c r="C161" i="17" s="1"/>
  <c r="C34" i="17"/>
  <c r="C32" i="17"/>
  <c r="C74" i="17" s="1"/>
  <c r="C116" i="17" s="1"/>
  <c r="C158" i="17" s="1"/>
  <c r="C31" i="17"/>
  <c r="C29" i="17"/>
  <c r="C28" i="17"/>
  <c r="C26" i="17"/>
  <c r="C68" i="17" s="1"/>
  <c r="C110" i="17" s="1"/>
  <c r="C152" i="17" s="1"/>
  <c r="C25" i="17"/>
  <c r="C23" i="17"/>
  <c r="C22" i="17"/>
  <c r="C20" i="17"/>
  <c r="C19" i="17"/>
  <c r="C17" i="17"/>
  <c r="C16" i="17"/>
  <c r="C14" i="17"/>
  <c r="C13" i="17"/>
  <c r="C11" i="17"/>
  <c r="C10" i="17"/>
  <c r="G13" i="16" l="1"/>
  <c r="G16" i="16"/>
  <c r="G9" i="16"/>
  <c r="G14" i="16" s="1"/>
  <c r="G10" i="16"/>
  <c r="G15" i="16" s="1"/>
  <c r="G11" i="16"/>
  <c r="G12" i="16"/>
  <c r="G17" i="16" s="1"/>
  <c r="G8" i="16"/>
  <c r="C45" i="17"/>
  <c r="D45" i="17"/>
  <c r="E45" i="17"/>
  <c r="B45" i="17"/>
  <c r="A45" i="17"/>
  <c r="E4" i="16" l="1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D20" i="16" l="1"/>
  <c r="D36" i="16" s="1"/>
  <c r="D52" i="16" s="1"/>
  <c r="D21" i="16"/>
  <c r="D22" i="16"/>
  <c r="D38" i="16" s="1"/>
  <c r="D54" i="16" s="1"/>
  <c r="D23" i="16"/>
  <c r="D39" i="16" s="1"/>
  <c r="D55" i="16" s="1"/>
  <c r="D24" i="16"/>
  <c r="D40" i="16" s="1"/>
  <c r="D56" i="16" s="1"/>
  <c r="D25" i="16"/>
  <c r="D26" i="16"/>
  <c r="D42" i="16" s="1"/>
  <c r="D58" i="16" s="1"/>
  <c r="D27" i="16"/>
  <c r="D43" i="16" s="1"/>
  <c r="D59" i="16" s="1"/>
  <c r="D28" i="16"/>
  <c r="D44" i="16" s="1"/>
  <c r="D60" i="16" s="1"/>
  <c r="D29" i="16"/>
  <c r="D45" i="16" s="1"/>
  <c r="D61" i="16" s="1"/>
  <c r="D30" i="16"/>
  <c r="D46" i="16" s="1"/>
  <c r="D62" i="16" s="1"/>
  <c r="D31" i="16"/>
  <c r="D47" i="16" s="1"/>
  <c r="D63" i="16" s="1"/>
  <c r="D32" i="16"/>
  <c r="D48" i="16" s="1"/>
  <c r="D64" i="16" s="1"/>
  <c r="D33" i="16"/>
  <c r="D49" i="16" s="1"/>
  <c r="D65" i="16" s="1"/>
  <c r="D34" i="16"/>
  <c r="D37" i="16"/>
  <c r="D53" i="16" s="1"/>
  <c r="D41" i="16"/>
  <c r="D57" i="16" s="1"/>
  <c r="D50" i="16"/>
  <c r="D66" i="16" s="1"/>
  <c r="D19" i="16"/>
  <c r="D35" i="16" s="1"/>
  <c r="D51" i="16" s="1"/>
  <c r="F10" i="17"/>
  <c r="B8" i="17"/>
  <c r="B7" i="17"/>
  <c r="F8" i="17"/>
  <c r="F7" i="17"/>
  <c r="F4" i="17"/>
  <c r="F5" i="17"/>
  <c r="F6" i="17"/>
  <c r="F3" i="17"/>
  <c r="C20" i="16"/>
  <c r="C36" i="16" s="1"/>
  <c r="C52" i="16" s="1"/>
  <c r="C21" i="16"/>
  <c r="C37" i="16" s="1"/>
  <c r="C53" i="16" s="1"/>
  <c r="C22" i="16"/>
  <c r="C38" i="16" s="1"/>
  <c r="C54" i="16" s="1"/>
  <c r="C23" i="16"/>
  <c r="C24" i="16"/>
  <c r="C40" i="16" s="1"/>
  <c r="C56" i="16" s="1"/>
  <c r="C25" i="16"/>
  <c r="C41" i="16" s="1"/>
  <c r="C57" i="16" s="1"/>
  <c r="C26" i="16"/>
  <c r="C42" i="16" s="1"/>
  <c r="C58" i="16" s="1"/>
  <c r="C27" i="16"/>
  <c r="C28" i="16"/>
  <c r="C44" i="16" s="1"/>
  <c r="C60" i="16" s="1"/>
  <c r="C29" i="16"/>
  <c r="C45" i="16" s="1"/>
  <c r="C61" i="16" s="1"/>
  <c r="C30" i="16"/>
  <c r="C46" i="16" s="1"/>
  <c r="C62" i="16" s="1"/>
  <c r="C31" i="16"/>
  <c r="C47" i="16" s="1"/>
  <c r="C63" i="16" s="1"/>
  <c r="C32" i="16"/>
  <c r="C48" i="16" s="1"/>
  <c r="C64" i="16" s="1"/>
  <c r="C33" i="16"/>
  <c r="C49" i="16" s="1"/>
  <c r="C65" i="16" s="1"/>
  <c r="C34" i="16"/>
  <c r="C50" i="16" s="1"/>
  <c r="C66" i="16" s="1"/>
  <c r="C39" i="16"/>
  <c r="C55" i="16" s="1"/>
  <c r="C43" i="16"/>
  <c r="C59" i="16" s="1"/>
  <c r="C19" i="16"/>
  <c r="C35" i="16" s="1"/>
  <c r="C51" i="16" s="1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19" i="16"/>
  <c r="G20" i="16"/>
  <c r="G21" i="16"/>
  <c r="G22" i="16"/>
  <c r="G38" i="16" s="1"/>
  <c r="G54" i="16" s="1"/>
  <c r="G23" i="16"/>
  <c r="G24" i="16"/>
  <c r="G25" i="16"/>
  <c r="G41" i="16" s="1"/>
  <c r="G57" i="16" s="1"/>
  <c r="G26" i="16"/>
  <c r="G42" i="16" s="1"/>
  <c r="G58" i="16" s="1"/>
  <c r="G27" i="16"/>
  <c r="G28" i="16"/>
  <c r="G29" i="16"/>
  <c r="G30" i="16"/>
  <c r="G46" i="16" s="1"/>
  <c r="G62" i="16" s="1"/>
  <c r="G31" i="16"/>
  <c r="G32" i="16"/>
  <c r="G33" i="16"/>
  <c r="G34" i="16"/>
  <c r="G35" i="16"/>
  <c r="G36" i="16"/>
  <c r="G37" i="16"/>
  <c r="G53" i="16" s="1"/>
  <c r="G39" i="16"/>
  <c r="G55" i="16" s="1"/>
  <c r="G40" i="16"/>
  <c r="G43" i="16"/>
  <c r="G59" i="16" s="1"/>
  <c r="G44" i="16"/>
  <c r="G60" i="16" s="1"/>
  <c r="G45" i="16"/>
  <c r="G47" i="16"/>
  <c r="G63" i="16" s="1"/>
  <c r="G48" i="16"/>
  <c r="G64" i="16" s="1"/>
  <c r="G49" i="16"/>
  <c r="G65" i="16" s="1"/>
  <c r="G50" i="16"/>
  <c r="G51" i="16"/>
  <c r="G52" i="16"/>
  <c r="G56" i="16"/>
  <c r="G61" i="16"/>
  <c r="G66" i="16"/>
  <c r="G19" i="16"/>
  <c r="B9" i="17" l="1"/>
  <c r="B10" i="17"/>
  <c r="F9" i="17"/>
  <c r="F11" i="17"/>
  <c r="F12" i="17"/>
  <c r="V62" i="16"/>
  <c r="V63" i="16" s="1"/>
  <c r="V64" i="16" s="1"/>
  <c r="V65" i="16" s="1"/>
  <c r="V66" i="16" s="1"/>
  <c r="S57" i="16"/>
  <c r="S58" i="16" s="1"/>
  <c r="S59" i="16" s="1"/>
  <c r="S60" i="16" s="1"/>
  <c r="S61" i="16" s="1"/>
  <c r="S62" i="16" s="1"/>
  <c r="S63" i="16" s="1"/>
  <c r="S64" i="16" s="1"/>
  <c r="S65" i="16" s="1"/>
  <c r="S66" i="16" s="1"/>
  <c r="P53" i="16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52" i="16"/>
  <c r="V46" i="16"/>
  <c r="V47" i="16" s="1"/>
  <c r="V48" i="16" s="1"/>
  <c r="V49" i="16" s="1"/>
  <c r="V50" i="16" s="1"/>
  <c r="S41" i="16"/>
  <c r="S42" i="16" s="1"/>
  <c r="S43" i="16" s="1"/>
  <c r="S44" i="16" s="1"/>
  <c r="S45" i="16" s="1"/>
  <c r="S46" i="16" s="1"/>
  <c r="S47" i="16" s="1"/>
  <c r="S48" i="16" s="1"/>
  <c r="S49" i="16" s="1"/>
  <c r="S50" i="16" s="1"/>
  <c r="P36" i="16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V30" i="16"/>
  <c r="V31" i="16" s="1"/>
  <c r="V32" i="16" s="1"/>
  <c r="V33" i="16" s="1"/>
  <c r="V34" i="16" s="1"/>
  <c r="S25" i="16"/>
  <c r="S26" i="16" s="1"/>
  <c r="S27" i="16" s="1"/>
  <c r="S28" i="16" s="1"/>
  <c r="S29" i="16" s="1"/>
  <c r="S30" i="16" s="1"/>
  <c r="S31" i="16" s="1"/>
  <c r="S32" i="16" s="1"/>
  <c r="S33" i="16" s="1"/>
  <c r="S34" i="16" s="1"/>
  <c r="P20" i="16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V14" i="16"/>
  <c r="V15" i="16" s="1"/>
  <c r="V16" i="16" s="1"/>
  <c r="V17" i="16" s="1"/>
  <c r="V18" i="16" s="1"/>
  <c r="S9" i="16"/>
  <c r="S10" i="16" s="1"/>
  <c r="S11" i="16" s="1"/>
  <c r="S12" i="16" s="1"/>
  <c r="S13" i="16" s="1"/>
  <c r="S14" i="16" s="1"/>
  <c r="S15" i="16" s="1"/>
  <c r="S16" i="16" s="1"/>
  <c r="S17" i="16" s="1"/>
  <c r="S18" i="16" s="1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4" i="16"/>
  <c r="B13" i="17" l="1"/>
  <c r="B14" i="17"/>
  <c r="B12" i="17"/>
  <c r="F14" i="17"/>
  <c r="F15" i="17"/>
  <c r="F13" i="17"/>
  <c r="F17" i="17"/>
  <c r="D8162" i="9"/>
  <c r="C8162" i="9"/>
  <c r="O8162" i="9" s="1"/>
  <c r="A8162" i="9"/>
  <c r="A8161" i="9"/>
  <c r="D8160" i="9"/>
  <c r="C8160" i="9"/>
  <c r="A8160" i="9"/>
  <c r="A8159" i="9"/>
  <c r="D8158" i="9"/>
  <c r="C8158" i="9"/>
  <c r="A8158" i="9"/>
  <c r="A8157" i="9"/>
  <c r="D8156" i="9"/>
  <c r="C8156" i="9"/>
  <c r="A8156" i="9"/>
  <c r="A8155" i="9"/>
  <c r="D8154" i="9"/>
  <c r="C8154" i="9"/>
  <c r="A8154" i="9"/>
  <c r="A8153" i="9"/>
  <c r="D8152" i="9"/>
  <c r="C8152" i="9"/>
  <c r="A8152" i="9"/>
  <c r="A8151" i="9"/>
  <c r="D8150" i="9"/>
  <c r="C8150" i="9"/>
  <c r="A8150" i="9"/>
  <c r="A8149" i="9"/>
  <c r="D8148" i="9"/>
  <c r="C8148" i="9"/>
  <c r="A8148" i="9"/>
  <c r="A8147" i="9"/>
  <c r="O8146" i="9"/>
  <c r="D8146" i="9"/>
  <c r="C8146" i="9"/>
  <c r="A8146" i="9"/>
  <c r="A8145" i="9"/>
  <c r="O8144" i="9"/>
  <c r="D8144" i="9"/>
  <c r="C8144" i="9"/>
  <c r="A8144" i="9"/>
  <c r="A8143" i="9"/>
  <c r="D8142" i="9"/>
  <c r="C8142" i="9"/>
  <c r="O8142" i="9" s="1"/>
  <c r="A8142" i="9"/>
  <c r="A8141" i="9"/>
  <c r="D8140" i="9"/>
  <c r="C8140" i="9"/>
  <c r="O8140" i="9" s="1"/>
  <c r="A8140" i="9"/>
  <c r="A8139" i="9"/>
  <c r="O8138" i="9"/>
  <c r="D8138" i="9"/>
  <c r="C8138" i="9"/>
  <c r="A8138" i="9"/>
  <c r="A8137" i="9"/>
  <c r="O8136" i="9"/>
  <c r="D8136" i="9"/>
  <c r="C8136" i="9"/>
  <c r="A8136" i="9"/>
  <c r="A8135" i="9"/>
  <c r="D8134" i="9"/>
  <c r="C8134" i="9"/>
  <c r="O8134" i="9" s="1"/>
  <c r="A8134" i="9"/>
  <c r="A8133" i="9"/>
  <c r="D8132" i="9"/>
  <c r="C8132" i="9"/>
  <c r="O8132" i="9" s="1"/>
  <c r="A8132" i="9"/>
  <c r="A8131" i="9"/>
  <c r="O8130" i="9"/>
  <c r="D8130" i="9"/>
  <c r="C8130" i="9"/>
  <c r="A8130" i="9"/>
  <c r="A8129" i="9"/>
  <c r="O8128" i="9"/>
  <c r="D8128" i="9"/>
  <c r="C8128" i="9"/>
  <c r="A8128" i="9"/>
  <c r="A8127" i="9"/>
  <c r="D8126" i="9"/>
  <c r="C8126" i="9"/>
  <c r="O8126" i="9" s="1"/>
  <c r="A8126" i="9"/>
  <c r="A8125" i="9"/>
  <c r="D8124" i="9"/>
  <c r="C8124" i="9"/>
  <c r="O8124" i="9" s="1"/>
  <c r="A8124" i="9"/>
  <c r="A8123" i="9"/>
  <c r="O8122" i="9"/>
  <c r="D8122" i="9"/>
  <c r="C8122" i="9"/>
  <c r="A8122" i="9"/>
  <c r="A8121" i="9"/>
  <c r="A8120" i="9"/>
  <c r="D8119" i="9"/>
  <c r="C8119" i="9"/>
  <c r="O8119" i="9" s="1"/>
  <c r="A8119" i="9"/>
  <c r="A8118" i="9"/>
  <c r="D8117" i="9"/>
  <c r="C8117" i="9"/>
  <c r="A8117" i="9"/>
  <c r="O8116" i="9"/>
  <c r="C8116" i="9"/>
  <c r="A8116" i="9"/>
  <c r="D8116" i="9" s="1"/>
  <c r="O8115" i="9"/>
  <c r="D8115" i="9"/>
  <c r="C8115" i="9"/>
  <c r="A8115" i="9"/>
  <c r="C8114" i="9"/>
  <c r="O8114" i="9" s="1"/>
  <c r="A8114" i="9"/>
  <c r="D8114" i="9" s="1"/>
  <c r="D8113" i="9"/>
  <c r="C8113" i="9"/>
  <c r="O8113" i="9" s="1"/>
  <c r="A8113" i="9"/>
  <c r="C8112" i="9"/>
  <c r="O8112" i="9" s="1"/>
  <c r="A8112" i="9"/>
  <c r="D8112" i="9" s="1"/>
  <c r="A8111" i="9"/>
  <c r="D8110" i="9"/>
  <c r="A8110" i="9"/>
  <c r="C8110" i="9" s="1"/>
  <c r="A8109" i="9"/>
  <c r="C8109" i="9" s="1"/>
  <c r="D8108" i="9"/>
  <c r="A8108" i="9"/>
  <c r="C8108" i="9" s="1"/>
  <c r="A8107" i="9"/>
  <c r="D8106" i="9"/>
  <c r="A8106" i="9"/>
  <c r="C8106" i="9" s="1"/>
  <c r="A8105" i="9"/>
  <c r="C8105" i="9" s="1"/>
  <c r="D8104" i="9"/>
  <c r="A8104" i="9"/>
  <c r="C8104" i="9" s="1"/>
  <c r="A8103" i="9"/>
  <c r="D8102" i="9"/>
  <c r="A8102" i="9"/>
  <c r="C8102" i="9" s="1"/>
  <c r="A8101" i="9"/>
  <c r="D8100" i="9"/>
  <c r="A8100" i="9"/>
  <c r="C8100" i="9" s="1"/>
  <c r="A8099" i="9"/>
  <c r="D8098" i="9"/>
  <c r="A8098" i="9"/>
  <c r="C8098" i="9" s="1"/>
  <c r="A8097" i="9"/>
  <c r="D8096" i="9"/>
  <c r="A8096" i="9"/>
  <c r="C8096" i="9" s="1"/>
  <c r="A8095" i="9"/>
  <c r="D8094" i="9"/>
  <c r="A8094" i="9"/>
  <c r="C8094" i="9" s="1"/>
  <c r="A8093" i="9"/>
  <c r="D8092" i="9"/>
  <c r="A8092" i="9"/>
  <c r="C8092" i="9" s="1"/>
  <c r="A8091" i="9"/>
  <c r="D8090" i="9"/>
  <c r="A8090" i="9"/>
  <c r="C8090" i="9" s="1"/>
  <c r="A8089" i="9"/>
  <c r="D8088" i="9"/>
  <c r="A8088" i="9"/>
  <c r="C8088" i="9" s="1"/>
  <c r="D8087" i="9"/>
  <c r="A8087" i="9"/>
  <c r="C8087" i="9" s="1"/>
  <c r="O8087" i="9" s="1"/>
  <c r="C8086" i="9"/>
  <c r="A8086" i="9"/>
  <c r="D8086" i="9" s="1"/>
  <c r="D8085" i="9"/>
  <c r="C8085" i="9"/>
  <c r="O8085" i="9" s="1"/>
  <c r="A8085" i="9"/>
  <c r="C8084" i="9"/>
  <c r="A8084" i="9"/>
  <c r="D8084" i="9" s="1"/>
  <c r="O8083" i="9"/>
  <c r="D8083" i="9"/>
  <c r="C8083" i="9"/>
  <c r="A8083" i="9"/>
  <c r="C8082" i="9"/>
  <c r="A8082" i="9"/>
  <c r="D8082" i="9" s="1"/>
  <c r="D8081" i="9"/>
  <c r="C8081" i="9"/>
  <c r="A8081" i="9"/>
  <c r="C8080" i="9"/>
  <c r="A8080" i="9"/>
  <c r="D8080" i="9" s="1"/>
  <c r="D8079" i="9"/>
  <c r="C8079" i="9"/>
  <c r="O8079" i="9" s="1"/>
  <c r="A8079" i="9"/>
  <c r="C8078" i="9"/>
  <c r="A8078" i="9"/>
  <c r="D8078" i="9" s="1"/>
  <c r="O8077" i="9"/>
  <c r="D8077" i="9"/>
  <c r="C8077" i="9"/>
  <c r="A8077" i="9"/>
  <c r="C8076" i="9"/>
  <c r="A8076" i="9"/>
  <c r="D8076" i="9" s="1"/>
  <c r="D8075" i="9"/>
  <c r="C8075" i="9"/>
  <c r="O8075" i="9" s="1"/>
  <c r="A8075" i="9"/>
  <c r="A8074" i="9"/>
  <c r="D8074" i="9" s="1"/>
  <c r="O8073" i="9"/>
  <c r="D8073" i="9"/>
  <c r="C8073" i="9"/>
  <c r="A8073" i="9"/>
  <c r="A8072" i="9"/>
  <c r="D8072" i="9" s="1"/>
  <c r="O8071" i="9"/>
  <c r="D8071" i="9"/>
  <c r="C8071" i="9"/>
  <c r="A8071" i="9"/>
  <c r="A8070" i="9"/>
  <c r="D8070" i="9" s="1"/>
  <c r="D8069" i="9"/>
  <c r="C8069" i="9"/>
  <c r="O8069" i="9" s="1"/>
  <c r="A8069" i="9"/>
  <c r="A8068" i="9"/>
  <c r="D8068" i="9" s="1"/>
  <c r="D8067" i="9"/>
  <c r="C8067" i="9"/>
  <c r="O8067" i="9" s="1"/>
  <c r="A8067" i="9"/>
  <c r="A8066" i="9"/>
  <c r="D8066" i="9" s="1"/>
  <c r="O8065" i="9"/>
  <c r="D8065" i="9"/>
  <c r="C8065" i="9"/>
  <c r="A8065" i="9"/>
  <c r="A8064" i="9"/>
  <c r="D8064" i="9" s="1"/>
  <c r="O8063" i="9"/>
  <c r="D8063" i="9"/>
  <c r="C8063" i="9"/>
  <c r="A8063" i="9"/>
  <c r="A8062" i="9"/>
  <c r="D8062" i="9" s="1"/>
  <c r="A8061" i="9"/>
  <c r="D8060" i="9"/>
  <c r="C8060" i="9"/>
  <c r="O8060" i="9" s="1"/>
  <c r="A8060" i="9"/>
  <c r="A8059" i="9"/>
  <c r="D8059" i="9" s="1"/>
  <c r="D8058" i="9"/>
  <c r="C8058" i="9"/>
  <c r="O8058" i="9" s="1"/>
  <c r="A8058" i="9"/>
  <c r="A8057" i="9"/>
  <c r="D8057" i="9" s="1"/>
  <c r="D8056" i="9"/>
  <c r="C8056" i="9"/>
  <c r="O8056" i="9" s="1"/>
  <c r="A8056" i="9"/>
  <c r="A8055" i="9"/>
  <c r="D8055" i="9" s="1"/>
  <c r="D8054" i="9"/>
  <c r="C8054" i="9"/>
  <c r="O8054" i="9" s="1"/>
  <c r="A8054" i="9"/>
  <c r="A8053" i="9"/>
  <c r="D8053" i="9" s="1"/>
  <c r="D8052" i="9"/>
  <c r="C8052" i="9"/>
  <c r="O8052" i="9" s="1"/>
  <c r="A8052" i="9"/>
  <c r="A8051" i="9"/>
  <c r="D8051" i="9" s="1"/>
  <c r="D8050" i="9"/>
  <c r="C8050" i="9"/>
  <c r="O8050" i="9" s="1"/>
  <c r="A8050" i="9"/>
  <c r="A8049" i="9"/>
  <c r="D8049" i="9" s="1"/>
  <c r="D8048" i="9"/>
  <c r="C8048" i="9"/>
  <c r="O8048" i="9" s="1"/>
  <c r="A8048" i="9"/>
  <c r="A8047" i="9"/>
  <c r="D8046" i="9"/>
  <c r="C8046" i="9"/>
  <c r="O8046" i="9" s="1"/>
  <c r="A8046" i="9"/>
  <c r="A8045" i="9"/>
  <c r="D8045" i="9" s="1"/>
  <c r="D8044" i="9"/>
  <c r="C8044" i="9"/>
  <c r="O8044" i="9" s="1"/>
  <c r="A8044" i="9"/>
  <c r="O8043" i="9"/>
  <c r="A8043" i="9"/>
  <c r="D8043" i="9" s="1"/>
  <c r="B15" i="17" l="1"/>
  <c r="B16" i="17"/>
  <c r="B17" i="17"/>
  <c r="F18" i="17"/>
  <c r="F20" i="17"/>
  <c r="F16" i="17"/>
  <c r="C8111" i="9"/>
  <c r="D8111" i="9"/>
  <c r="C8043" i="9"/>
  <c r="C8045" i="9"/>
  <c r="C8047" i="9"/>
  <c r="C8049" i="9"/>
  <c r="C8051" i="9"/>
  <c r="C8053" i="9"/>
  <c r="C8055" i="9"/>
  <c r="C8057" i="9"/>
  <c r="C8059" i="9"/>
  <c r="C8061" i="9"/>
  <c r="C8062" i="9"/>
  <c r="C8064" i="9"/>
  <c r="C8066" i="9"/>
  <c r="C8068" i="9"/>
  <c r="C8070" i="9"/>
  <c r="C8072" i="9"/>
  <c r="C8074" i="9"/>
  <c r="O8078" i="9"/>
  <c r="O8081" i="9"/>
  <c r="O8086" i="9"/>
  <c r="C8091" i="9"/>
  <c r="D8091" i="9"/>
  <c r="C8095" i="9"/>
  <c r="D8095" i="9"/>
  <c r="C8099" i="9"/>
  <c r="D8099" i="9"/>
  <c r="C8103" i="9"/>
  <c r="D8103" i="9"/>
  <c r="O8152" i="9"/>
  <c r="O8076" i="9"/>
  <c r="O8084" i="9"/>
  <c r="D8047" i="9"/>
  <c r="D8061" i="9"/>
  <c r="O8080" i="9"/>
  <c r="O8082" i="9"/>
  <c r="O8088" i="9"/>
  <c r="C8089" i="9"/>
  <c r="D8089" i="9"/>
  <c r="C8093" i="9"/>
  <c r="D8093" i="9"/>
  <c r="C8097" i="9"/>
  <c r="D8097" i="9"/>
  <c r="C8101" i="9"/>
  <c r="D8101" i="9"/>
  <c r="O8105" i="9"/>
  <c r="C8107" i="9"/>
  <c r="D8107" i="9"/>
  <c r="O8092" i="9"/>
  <c r="O8096" i="9"/>
  <c r="O8100" i="9"/>
  <c r="O8104" i="9"/>
  <c r="O8108" i="9"/>
  <c r="O8109" i="9"/>
  <c r="D8118" i="9"/>
  <c r="C8118" i="9"/>
  <c r="O8090" i="9"/>
  <c r="O8094" i="9"/>
  <c r="O8098" i="9"/>
  <c r="O8102" i="9"/>
  <c r="D8105" i="9"/>
  <c r="O8106" i="9"/>
  <c r="D8109" i="9"/>
  <c r="O8110" i="9"/>
  <c r="D8120" i="9"/>
  <c r="C8120" i="9"/>
  <c r="D8155" i="9"/>
  <c r="C8155" i="9"/>
  <c r="D8121" i="9"/>
  <c r="C8121" i="9"/>
  <c r="D8125" i="9"/>
  <c r="C8125" i="9"/>
  <c r="D8129" i="9"/>
  <c r="C8129" i="9"/>
  <c r="D8133" i="9"/>
  <c r="C8133" i="9"/>
  <c r="D8137" i="9"/>
  <c r="C8137" i="9"/>
  <c r="D8139" i="9"/>
  <c r="C8139" i="9"/>
  <c r="D8141" i="9"/>
  <c r="C8141" i="9"/>
  <c r="D8143" i="9"/>
  <c r="C8143" i="9"/>
  <c r="D8145" i="9"/>
  <c r="C8145" i="9"/>
  <c r="D8147" i="9"/>
  <c r="C8147" i="9"/>
  <c r="O8117" i="9"/>
  <c r="D8123" i="9"/>
  <c r="C8123" i="9"/>
  <c r="D8127" i="9"/>
  <c r="C8127" i="9"/>
  <c r="D8131" i="9"/>
  <c r="C8131" i="9"/>
  <c r="D8135" i="9"/>
  <c r="C8135" i="9"/>
  <c r="O8150" i="9"/>
  <c r="D8153" i="9"/>
  <c r="C8153" i="9"/>
  <c r="O8158" i="9"/>
  <c r="D8161" i="9"/>
  <c r="C8161" i="9"/>
  <c r="O8148" i="9"/>
  <c r="D8151" i="9"/>
  <c r="C8151" i="9"/>
  <c r="O8156" i="9"/>
  <c r="D8159" i="9"/>
  <c r="C8159" i="9"/>
  <c r="D8149" i="9"/>
  <c r="C8149" i="9"/>
  <c r="O8154" i="9"/>
  <c r="D8157" i="9"/>
  <c r="C8157" i="9"/>
  <c r="O8160" i="9"/>
  <c r="M4" i="16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H34" i="16"/>
  <c r="H33" i="16"/>
  <c r="E33" i="16" s="1"/>
  <c r="H32" i="16"/>
  <c r="H31" i="16"/>
  <c r="H30" i="16"/>
  <c r="E30" i="16" s="1"/>
  <c r="H29" i="16"/>
  <c r="H28" i="16"/>
  <c r="H27" i="16"/>
  <c r="E27" i="16" s="1"/>
  <c r="H26" i="16"/>
  <c r="E26" i="16" s="1"/>
  <c r="H42" i="16"/>
  <c r="E42" i="16" s="1"/>
  <c r="H25" i="16"/>
  <c r="E25" i="16" s="1"/>
  <c r="H41" i="16"/>
  <c r="E41" i="16" s="1"/>
  <c r="H57" i="16"/>
  <c r="E57" i="16" s="1"/>
  <c r="H24" i="16"/>
  <c r="H23" i="16"/>
  <c r="E23" i="16" s="1"/>
  <c r="H39" i="16"/>
  <c r="E39" i="16" s="1"/>
  <c r="H55" i="16"/>
  <c r="E55" i="16" s="1"/>
  <c r="H22" i="16"/>
  <c r="E22" i="16" s="1"/>
  <c r="H21" i="16"/>
  <c r="E21" i="16" s="1"/>
  <c r="H20" i="16"/>
  <c r="E20" i="16" s="1"/>
  <c r="H36" i="16"/>
  <c r="E36" i="16" s="1"/>
  <c r="H19" i="16"/>
  <c r="H35" i="16"/>
  <c r="H51" i="16"/>
  <c r="K65" i="16"/>
  <c r="K63" i="16"/>
  <c r="K61" i="16"/>
  <c r="M52" i="16"/>
  <c r="K49" i="16"/>
  <c r="K47" i="16"/>
  <c r="K45" i="16"/>
  <c r="M36" i="16"/>
  <c r="M37" i="16" s="1"/>
  <c r="K33" i="16"/>
  <c r="K31" i="16"/>
  <c r="K29" i="16"/>
  <c r="M20" i="16"/>
  <c r="M21" i="16" s="1"/>
  <c r="M22" i="16" s="1"/>
  <c r="M23" i="16" s="1"/>
  <c r="M24" i="16" s="1"/>
  <c r="B61" i="16"/>
  <c r="B62" i="16"/>
  <c r="B63" i="16"/>
  <c r="B64" i="16"/>
  <c r="B65" i="16"/>
  <c r="B66" i="16"/>
  <c r="B45" i="16"/>
  <c r="B46" i="16"/>
  <c r="B47" i="16"/>
  <c r="B48" i="16"/>
  <c r="B49" i="16"/>
  <c r="B50" i="16"/>
  <c r="B29" i="16"/>
  <c r="B30" i="16"/>
  <c r="B31" i="16"/>
  <c r="B32" i="16"/>
  <c r="B33" i="16"/>
  <c r="B34" i="16"/>
  <c r="B13" i="16"/>
  <c r="B14" i="16"/>
  <c r="B15" i="16"/>
  <c r="B16" i="16"/>
  <c r="B17" i="16"/>
  <c r="B18" i="16"/>
  <c r="K17" i="16"/>
  <c r="K15" i="16"/>
  <c r="K13" i="16"/>
  <c r="G65" i="12"/>
  <c r="G63" i="12"/>
  <c r="G61" i="12"/>
  <c r="B61" i="12"/>
  <c r="B62" i="12"/>
  <c r="B63" i="12"/>
  <c r="B64" i="12"/>
  <c r="B65" i="12"/>
  <c r="B66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F51" i="12"/>
  <c r="D50" i="12"/>
  <c r="C50" i="12"/>
  <c r="G49" i="12"/>
  <c r="D49" i="12"/>
  <c r="C49" i="12"/>
  <c r="C33" i="12"/>
  <c r="C17" i="12"/>
  <c r="E48" i="12"/>
  <c r="E64" i="12"/>
  <c r="D48" i="12"/>
  <c r="C48" i="12"/>
  <c r="G47" i="12"/>
  <c r="D47" i="12"/>
  <c r="C47" i="12"/>
  <c r="D46" i="12"/>
  <c r="C46" i="12"/>
  <c r="B46" i="12"/>
  <c r="B47" i="12"/>
  <c r="B48" i="12"/>
  <c r="B49" i="12"/>
  <c r="B50" i="12"/>
  <c r="G45" i="12"/>
  <c r="E45" i="12"/>
  <c r="E61" i="12"/>
  <c r="D45" i="12"/>
  <c r="C45" i="12"/>
  <c r="B45" i="12"/>
  <c r="D44" i="12"/>
  <c r="C44" i="12"/>
  <c r="C28" i="12"/>
  <c r="C12" i="12"/>
  <c r="D43" i="12"/>
  <c r="D27" i="12"/>
  <c r="C43" i="12"/>
  <c r="D42" i="12"/>
  <c r="C42" i="12"/>
  <c r="D41" i="12"/>
  <c r="C41" i="12"/>
  <c r="D40" i="12"/>
  <c r="C40" i="12"/>
  <c r="C24" i="12"/>
  <c r="C8" i="12"/>
  <c r="D39" i="12"/>
  <c r="D23" i="12"/>
  <c r="C39" i="12"/>
  <c r="E38" i="12"/>
  <c r="E54" i="12"/>
  <c r="D38" i="12"/>
  <c r="C38" i="12"/>
  <c r="D37" i="12"/>
  <c r="C37" i="12"/>
  <c r="K36" i="12"/>
  <c r="I36" i="12"/>
  <c r="D36" i="12"/>
  <c r="K37" i="12"/>
  <c r="C36" i="12"/>
  <c r="C20" i="12"/>
  <c r="C4" i="12"/>
  <c r="D35" i="12"/>
  <c r="C35" i="12"/>
  <c r="E34" i="12"/>
  <c r="E50" i="12"/>
  <c r="E66" i="12"/>
  <c r="D34" i="12"/>
  <c r="D18" i="12"/>
  <c r="C34" i="12"/>
  <c r="G33" i="12"/>
  <c r="E33" i="12"/>
  <c r="E49" i="12"/>
  <c r="E65" i="12"/>
  <c r="D33" i="12"/>
  <c r="E32" i="12"/>
  <c r="D32" i="12"/>
  <c r="D16" i="12"/>
  <c r="C32" i="12"/>
  <c r="C16" i="12"/>
  <c r="G31" i="12"/>
  <c r="E31" i="12"/>
  <c r="E47" i="12"/>
  <c r="E63" i="12"/>
  <c r="C31" i="12"/>
  <c r="C15" i="12"/>
  <c r="E30" i="12"/>
  <c r="E46" i="12"/>
  <c r="E62" i="12"/>
  <c r="D30" i="12"/>
  <c r="C30" i="12"/>
  <c r="G29" i="12"/>
  <c r="E29" i="12"/>
  <c r="D29" i="12"/>
  <c r="C29" i="12"/>
  <c r="B29" i="12"/>
  <c r="B30" i="12"/>
  <c r="B31" i="12"/>
  <c r="B32" i="12"/>
  <c r="B33" i="12"/>
  <c r="B34" i="12"/>
  <c r="E28" i="12"/>
  <c r="E44" i="12"/>
  <c r="E60" i="12"/>
  <c r="D28" i="12"/>
  <c r="E27" i="12"/>
  <c r="E43" i="12"/>
  <c r="E59" i="12"/>
  <c r="C27" i="12"/>
  <c r="C11" i="12"/>
  <c r="E26" i="12"/>
  <c r="E42" i="12"/>
  <c r="E58" i="12"/>
  <c r="D26" i="12"/>
  <c r="C26" i="12"/>
  <c r="E25" i="12"/>
  <c r="E41" i="12"/>
  <c r="E57" i="12"/>
  <c r="D25" i="12"/>
  <c r="C25" i="12"/>
  <c r="E24" i="12"/>
  <c r="E40" i="12"/>
  <c r="E56" i="12"/>
  <c r="D24" i="12"/>
  <c r="E23" i="12"/>
  <c r="E39" i="12"/>
  <c r="E55" i="12"/>
  <c r="C23" i="12"/>
  <c r="C7" i="12"/>
  <c r="E22" i="12"/>
  <c r="D22" i="12"/>
  <c r="C22" i="12"/>
  <c r="E21" i="12"/>
  <c r="E37" i="12"/>
  <c r="E53" i="12"/>
  <c r="D21" i="12"/>
  <c r="C21" i="12"/>
  <c r="C5" i="12"/>
  <c r="I20" i="12"/>
  <c r="E20" i="12"/>
  <c r="E36" i="12"/>
  <c r="E52" i="12"/>
  <c r="D20" i="12"/>
  <c r="E19" i="12"/>
  <c r="E35" i="12"/>
  <c r="E51" i="12"/>
  <c r="D19" i="12"/>
  <c r="C19" i="12"/>
  <c r="C18" i="12"/>
  <c r="G17" i="12"/>
  <c r="D17" i="12"/>
  <c r="G15" i="12"/>
  <c r="D14" i="12"/>
  <c r="C14" i="12"/>
  <c r="G13" i="12"/>
  <c r="D13" i="12"/>
  <c r="C13" i="12"/>
  <c r="B13" i="12"/>
  <c r="B14" i="12"/>
  <c r="B15" i="12"/>
  <c r="B16" i="12"/>
  <c r="B17" i="12"/>
  <c r="B18" i="12"/>
  <c r="D12" i="12"/>
  <c r="D10" i="12"/>
  <c r="C10" i="12"/>
  <c r="D9" i="12"/>
  <c r="C9" i="12"/>
  <c r="D8" i="12"/>
  <c r="D6" i="12"/>
  <c r="C6" i="12"/>
  <c r="D5" i="12"/>
  <c r="D4" i="12"/>
  <c r="C3" i="12"/>
  <c r="I4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D3" i="12"/>
  <c r="K4" i="12"/>
  <c r="K5" i="12"/>
  <c r="K6" i="12"/>
  <c r="K7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D7" i="12"/>
  <c r="D11" i="12"/>
  <c r="D31" i="12"/>
  <c r="O7323" i="9"/>
  <c r="C7324" i="9"/>
  <c r="O7324" i="9" s="1"/>
  <c r="C7325" i="9"/>
  <c r="C7326" i="9"/>
  <c r="O7326" i="9" s="1"/>
  <c r="C7327" i="9"/>
  <c r="C7328" i="9"/>
  <c r="O7328" i="9" s="1"/>
  <c r="C7329" i="9"/>
  <c r="O7329" i="9" s="1"/>
  <c r="C7330" i="9"/>
  <c r="C7331" i="9"/>
  <c r="O7331" i="9" s="1"/>
  <c r="C7332" i="9"/>
  <c r="O7332" i="9" s="1"/>
  <c r="C7333" i="9"/>
  <c r="C7334" i="9"/>
  <c r="C7335" i="9"/>
  <c r="O7335" i="9" s="1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O7443" i="9"/>
  <c r="C7444" i="9"/>
  <c r="O7444" i="9" s="1"/>
  <c r="C7445" i="9"/>
  <c r="C7446" i="9"/>
  <c r="O7446" i="9" s="1"/>
  <c r="C7447" i="9"/>
  <c r="O7447" i="9" s="1"/>
  <c r="C7448" i="9"/>
  <c r="C7449" i="9"/>
  <c r="C7450" i="9"/>
  <c r="O7450" i="9" s="1"/>
  <c r="C7451" i="9"/>
  <c r="O7451" i="9" s="1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O7563" i="9"/>
  <c r="C7564" i="9"/>
  <c r="C7565" i="9"/>
  <c r="C7566" i="9"/>
  <c r="O7566" i="9" s="1"/>
  <c r="C7567" i="9"/>
  <c r="C7568" i="9"/>
  <c r="C7569" i="9"/>
  <c r="C7570" i="9"/>
  <c r="O7570" i="9" s="1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O7683" i="9"/>
  <c r="C7684" i="9"/>
  <c r="O7684" i="9" s="1"/>
  <c r="C7685" i="9"/>
  <c r="C7686" i="9"/>
  <c r="O7686" i="9" s="1"/>
  <c r="C7687" i="9"/>
  <c r="O7687" i="9" s="1"/>
  <c r="C7688" i="9"/>
  <c r="C7689" i="9"/>
  <c r="C7690" i="9"/>
  <c r="O7690" i="9" s="1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O7803" i="9"/>
  <c r="C7804" i="9"/>
  <c r="O7804" i="9" s="1"/>
  <c r="C7805" i="9"/>
  <c r="O7805" i="9" s="1"/>
  <c r="C7806" i="9"/>
  <c r="O7806" i="9" s="1"/>
  <c r="C7807" i="9"/>
  <c r="O7807" i="9" s="1"/>
  <c r="C7808" i="9"/>
  <c r="C7809" i="9"/>
  <c r="C7810" i="9"/>
  <c r="O7810" i="9" s="1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O7923" i="9"/>
  <c r="C7924" i="9"/>
  <c r="O7924" i="9" s="1"/>
  <c r="C7925" i="9"/>
  <c r="C7926" i="9"/>
  <c r="O7926" i="9" s="1"/>
  <c r="C7927" i="9"/>
  <c r="O7927" i="9" s="1"/>
  <c r="C7928" i="9"/>
  <c r="O7928" i="9" s="1"/>
  <c r="C7929" i="9"/>
  <c r="O7929" i="9" s="1"/>
  <c r="C7930" i="9"/>
  <c r="O7930" i="9" s="1"/>
  <c r="C7931" i="9"/>
  <c r="O7931" i="9" s="1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K7323" i="9"/>
  <c r="K7324" i="9"/>
  <c r="K7325" i="9"/>
  <c r="K7326" i="9"/>
  <c r="K7327" i="9"/>
  <c r="K7328" i="9"/>
  <c r="K7329" i="9"/>
  <c r="K7330" i="9"/>
  <c r="K7331" i="9"/>
  <c r="K7332" i="9"/>
  <c r="K7333" i="9"/>
  <c r="K7334" i="9"/>
  <c r="K7335" i="9"/>
  <c r="K7336" i="9"/>
  <c r="K7337" i="9"/>
  <c r="K7338" i="9"/>
  <c r="K7339" i="9"/>
  <c r="K7340" i="9"/>
  <c r="K7341" i="9"/>
  <c r="K7342" i="9"/>
  <c r="K7343" i="9"/>
  <c r="K7344" i="9"/>
  <c r="K7345" i="9"/>
  <c r="K7346" i="9"/>
  <c r="K7347" i="9"/>
  <c r="K7348" i="9"/>
  <c r="K7349" i="9"/>
  <c r="K7350" i="9"/>
  <c r="K7351" i="9"/>
  <c r="K7352" i="9"/>
  <c r="K7353" i="9"/>
  <c r="K7354" i="9"/>
  <c r="K7355" i="9"/>
  <c r="K7356" i="9"/>
  <c r="K7357" i="9"/>
  <c r="K7358" i="9"/>
  <c r="K7359" i="9"/>
  <c r="K7360" i="9"/>
  <c r="K7361" i="9"/>
  <c r="K7362" i="9"/>
  <c r="K7363" i="9"/>
  <c r="K7364" i="9"/>
  <c r="K7365" i="9"/>
  <c r="K7366" i="9"/>
  <c r="K7367" i="9"/>
  <c r="K7368" i="9"/>
  <c r="K7369" i="9"/>
  <c r="K7370" i="9"/>
  <c r="K7371" i="9"/>
  <c r="K7372" i="9"/>
  <c r="K7373" i="9"/>
  <c r="K7374" i="9"/>
  <c r="K7375" i="9"/>
  <c r="K7376" i="9"/>
  <c r="K7377" i="9"/>
  <c r="K7378" i="9"/>
  <c r="K7379" i="9"/>
  <c r="K7380" i="9"/>
  <c r="K7381" i="9"/>
  <c r="K7382" i="9"/>
  <c r="K7383" i="9"/>
  <c r="K7384" i="9"/>
  <c r="K7385" i="9"/>
  <c r="K7386" i="9"/>
  <c r="K7387" i="9"/>
  <c r="K7388" i="9"/>
  <c r="K7389" i="9"/>
  <c r="K7390" i="9"/>
  <c r="K7391" i="9"/>
  <c r="K7392" i="9"/>
  <c r="K7393" i="9"/>
  <c r="K7394" i="9"/>
  <c r="K7395" i="9"/>
  <c r="K7396" i="9"/>
  <c r="K7397" i="9"/>
  <c r="K7398" i="9"/>
  <c r="K7399" i="9"/>
  <c r="K7400" i="9"/>
  <c r="K7401" i="9"/>
  <c r="K7402" i="9"/>
  <c r="K7403" i="9"/>
  <c r="K7404" i="9"/>
  <c r="K7405" i="9"/>
  <c r="K7406" i="9"/>
  <c r="K7407" i="9"/>
  <c r="K7408" i="9"/>
  <c r="K7409" i="9"/>
  <c r="K7410" i="9"/>
  <c r="K7411" i="9"/>
  <c r="K7412" i="9"/>
  <c r="K7413" i="9"/>
  <c r="K7414" i="9"/>
  <c r="K7415" i="9"/>
  <c r="K7416" i="9"/>
  <c r="K7417" i="9"/>
  <c r="K7418" i="9"/>
  <c r="K7419" i="9"/>
  <c r="K7420" i="9"/>
  <c r="K7421" i="9"/>
  <c r="K7422" i="9"/>
  <c r="K7423" i="9"/>
  <c r="K7424" i="9"/>
  <c r="K7425" i="9"/>
  <c r="K7426" i="9"/>
  <c r="K7427" i="9"/>
  <c r="K7428" i="9"/>
  <c r="K7429" i="9"/>
  <c r="K7430" i="9"/>
  <c r="K7431" i="9"/>
  <c r="K7432" i="9"/>
  <c r="K7433" i="9"/>
  <c r="K7434" i="9"/>
  <c r="K7435" i="9"/>
  <c r="K7436" i="9"/>
  <c r="K7437" i="9"/>
  <c r="K7438" i="9"/>
  <c r="K7439" i="9"/>
  <c r="K7440" i="9"/>
  <c r="K7441" i="9"/>
  <c r="K7442" i="9"/>
  <c r="K7443" i="9"/>
  <c r="K7444" i="9"/>
  <c r="K7445" i="9"/>
  <c r="K7446" i="9"/>
  <c r="K7447" i="9"/>
  <c r="K7448" i="9"/>
  <c r="K7449" i="9"/>
  <c r="K7450" i="9"/>
  <c r="K7451" i="9"/>
  <c r="K7452" i="9"/>
  <c r="K7453" i="9"/>
  <c r="K7454" i="9"/>
  <c r="K7455" i="9"/>
  <c r="K7456" i="9"/>
  <c r="K7457" i="9"/>
  <c r="K7458" i="9"/>
  <c r="K7459" i="9"/>
  <c r="K7460" i="9"/>
  <c r="K7461" i="9"/>
  <c r="K7462" i="9"/>
  <c r="K7463" i="9"/>
  <c r="K7464" i="9"/>
  <c r="K7465" i="9"/>
  <c r="K7466" i="9"/>
  <c r="K7467" i="9"/>
  <c r="K7468" i="9"/>
  <c r="K7469" i="9"/>
  <c r="K7470" i="9"/>
  <c r="K7471" i="9"/>
  <c r="K7472" i="9"/>
  <c r="K7473" i="9"/>
  <c r="K7474" i="9"/>
  <c r="K7475" i="9"/>
  <c r="K7476" i="9"/>
  <c r="K7477" i="9"/>
  <c r="K7478" i="9"/>
  <c r="K7479" i="9"/>
  <c r="K7480" i="9"/>
  <c r="K7481" i="9"/>
  <c r="K7482" i="9"/>
  <c r="K7483" i="9"/>
  <c r="K7484" i="9"/>
  <c r="K7485" i="9"/>
  <c r="K7486" i="9"/>
  <c r="K7487" i="9"/>
  <c r="K7488" i="9"/>
  <c r="K7489" i="9"/>
  <c r="K7490" i="9"/>
  <c r="K7491" i="9"/>
  <c r="K7492" i="9"/>
  <c r="K7493" i="9"/>
  <c r="K7494" i="9"/>
  <c r="K7495" i="9"/>
  <c r="K7496" i="9"/>
  <c r="K7497" i="9"/>
  <c r="K7498" i="9"/>
  <c r="K7499" i="9"/>
  <c r="K7500" i="9"/>
  <c r="K7501" i="9"/>
  <c r="K7502" i="9"/>
  <c r="K7503" i="9"/>
  <c r="K7504" i="9"/>
  <c r="K7505" i="9"/>
  <c r="K7506" i="9"/>
  <c r="K7507" i="9"/>
  <c r="K7508" i="9"/>
  <c r="K7509" i="9"/>
  <c r="K7510" i="9"/>
  <c r="K7511" i="9"/>
  <c r="K7512" i="9"/>
  <c r="K7513" i="9"/>
  <c r="K7514" i="9"/>
  <c r="K7515" i="9"/>
  <c r="K7516" i="9"/>
  <c r="K7517" i="9"/>
  <c r="K7518" i="9"/>
  <c r="K7519" i="9"/>
  <c r="K7520" i="9"/>
  <c r="K7521" i="9"/>
  <c r="K7522" i="9"/>
  <c r="K7523" i="9"/>
  <c r="K7524" i="9"/>
  <c r="K7525" i="9"/>
  <c r="K7526" i="9"/>
  <c r="K7527" i="9"/>
  <c r="K7528" i="9"/>
  <c r="K7529" i="9"/>
  <c r="K7530" i="9"/>
  <c r="K7531" i="9"/>
  <c r="K7532" i="9"/>
  <c r="K7533" i="9"/>
  <c r="K7534" i="9"/>
  <c r="K7535" i="9"/>
  <c r="K7536" i="9"/>
  <c r="K7537" i="9"/>
  <c r="K7538" i="9"/>
  <c r="K7539" i="9"/>
  <c r="K7540" i="9"/>
  <c r="K7541" i="9"/>
  <c r="K7542" i="9"/>
  <c r="K7543" i="9"/>
  <c r="K7544" i="9"/>
  <c r="K7545" i="9"/>
  <c r="K7546" i="9"/>
  <c r="K7547" i="9"/>
  <c r="K7548" i="9"/>
  <c r="K7549" i="9"/>
  <c r="K7550" i="9"/>
  <c r="K7551" i="9"/>
  <c r="K7552" i="9"/>
  <c r="K7553" i="9"/>
  <c r="K7554" i="9"/>
  <c r="K7555" i="9"/>
  <c r="K7556" i="9"/>
  <c r="K7557" i="9"/>
  <c r="K7558" i="9"/>
  <c r="K7559" i="9"/>
  <c r="K7560" i="9"/>
  <c r="K7561" i="9"/>
  <c r="K7562" i="9"/>
  <c r="K7563" i="9"/>
  <c r="K7564" i="9"/>
  <c r="K7565" i="9"/>
  <c r="K7566" i="9"/>
  <c r="K7567" i="9"/>
  <c r="K7568" i="9"/>
  <c r="K7569" i="9"/>
  <c r="K7570" i="9"/>
  <c r="K7571" i="9"/>
  <c r="K7572" i="9"/>
  <c r="K7573" i="9"/>
  <c r="K7574" i="9"/>
  <c r="K7575" i="9"/>
  <c r="K7576" i="9"/>
  <c r="K7577" i="9"/>
  <c r="K7578" i="9"/>
  <c r="K7579" i="9"/>
  <c r="K7580" i="9"/>
  <c r="K7581" i="9"/>
  <c r="K7582" i="9"/>
  <c r="K7583" i="9"/>
  <c r="K7584" i="9"/>
  <c r="K7585" i="9"/>
  <c r="K7586" i="9"/>
  <c r="K7587" i="9"/>
  <c r="K7588" i="9"/>
  <c r="K7589" i="9"/>
  <c r="K7590" i="9"/>
  <c r="K7591" i="9"/>
  <c r="K7592" i="9"/>
  <c r="K7593" i="9"/>
  <c r="K7594" i="9"/>
  <c r="K7595" i="9"/>
  <c r="K7596" i="9"/>
  <c r="K7597" i="9"/>
  <c r="K7598" i="9"/>
  <c r="K7599" i="9"/>
  <c r="K7600" i="9"/>
  <c r="K7601" i="9"/>
  <c r="K7602" i="9"/>
  <c r="K7603" i="9"/>
  <c r="K7604" i="9"/>
  <c r="K7605" i="9"/>
  <c r="K7606" i="9"/>
  <c r="K7607" i="9"/>
  <c r="K7608" i="9"/>
  <c r="K7609" i="9"/>
  <c r="K7610" i="9"/>
  <c r="K7611" i="9"/>
  <c r="K7612" i="9"/>
  <c r="K7613" i="9"/>
  <c r="K7614" i="9"/>
  <c r="K7615" i="9"/>
  <c r="K7616" i="9"/>
  <c r="K7617" i="9"/>
  <c r="K7618" i="9"/>
  <c r="K7619" i="9"/>
  <c r="K7620" i="9"/>
  <c r="K7621" i="9"/>
  <c r="K7622" i="9"/>
  <c r="K7623" i="9"/>
  <c r="K7624" i="9"/>
  <c r="K7625" i="9"/>
  <c r="K7626" i="9"/>
  <c r="K7627" i="9"/>
  <c r="K7628" i="9"/>
  <c r="K7629" i="9"/>
  <c r="K7630" i="9"/>
  <c r="K7631" i="9"/>
  <c r="K7632" i="9"/>
  <c r="K7633" i="9"/>
  <c r="K7634" i="9"/>
  <c r="K7635" i="9"/>
  <c r="K7636" i="9"/>
  <c r="K7637" i="9"/>
  <c r="K7638" i="9"/>
  <c r="K7639" i="9"/>
  <c r="K7640" i="9"/>
  <c r="K7641" i="9"/>
  <c r="K7642" i="9"/>
  <c r="K7643" i="9"/>
  <c r="K7644" i="9"/>
  <c r="K7645" i="9"/>
  <c r="K7646" i="9"/>
  <c r="K7647" i="9"/>
  <c r="K7648" i="9"/>
  <c r="K7649" i="9"/>
  <c r="K7650" i="9"/>
  <c r="K7651" i="9"/>
  <c r="K7652" i="9"/>
  <c r="K7653" i="9"/>
  <c r="K7654" i="9"/>
  <c r="K7655" i="9"/>
  <c r="K7656" i="9"/>
  <c r="K7657" i="9"/>
  <c r="K7658" i="9"/>
  <c r="K7659" i="9"/>
  <c r="K7660" i="9"/>
  <c r="K7661" i="9"/>
  <c r="K7662" i="9"/>
  <c r="K7663" i="9"/>
  <c r="K7664" i="9"/>
  <c r="K7665" i="9"/>
  <c r="K7666" i="9"/>
  <c r="K7667" i="9"/>
  <c r="K7668" i="9"/>
  <c r="K7669" i="9"/>
  <c r="K7670" i="9"/>
  <c r="K7671" i="9"/>
  <c r="K7672" i="9"/>
  <c r="K7673" i="9"/>
  <c r="K7674" i="9"/>
  <c r="K7675" i="9"/>
  <c r="K7676" i="9"/>
  <c r="K7677" i="9"/>
  <c r="K7678" i="9"/>
  <c r="K7679" i="9"/>
  <c r="K7680" i="9"/>
  <c r="K7681" i="9"/>
  <c r="K7682" i="9"/>
  <c r="K7683" i="9"/>
  <c r="K7684" i="9"/>
  <c r="K7685" i="9"/>
  <c r="K7686" i="9"/>
  <c r="K7687" i="9"/>
  <c r="K7688" i="9"/>
  <c r="K7689" i="9"/>
  <c r="K7690" i="9"/>
  <c r="K7691" i="9"/>
  <c r="K7692" i="9"/>
  <c r="K7693" i="9"/>
  <c r="K7694" i="9"/>
  <c r="K7695" i="9"/>
  <c r="K7696" i="9"/>
  <c r="K7697" i="9"/>
  <c r="K7698" i="9"/>
  <c r="K7699" i="9"/>
  <c r="K7700" i="9"/>
  <c r="K7701" i="9"/>
  <c r="K7702" i="9"/>
  <c r="K7703" i="9"/>
  <c r="K7704" i="9"/>
  <c r="K7705" i="9"/>
  <c r="K7706" i="9"/>
  <c r="K7707" i="9"/>
  <c r="K7708" i="9"/>
  <c r="K7709" i="9"/>
  <c r="K7710" i="9"/>
  <c r="K7711" i="9"/>
  <c r="K7712" i="9"/>
  <c r="K7713" i="9"/>
  <c r="K7714" i="9"/>
  <c r="K7715" i="9"/>
  <c r="K7716" i="9"/>
  <c r="K7717" i="9"/>
  <c r="K7718" i="9"/>
  <c r="K7719" i="9"/>
  <c r="K7720" i="9"/>
  <c r="K7721" i="9"/>
  <c r="K7722" i="9"/>
  <c r="K7723" i="9"/>
  <c r="K7724" i="9"/>
  <c r="K7725" i="9"/>
  <c r="K7726" i="9"/>
  <c r="K7727" i="9"/>
  <c r="K7728" i="9"/>
  <c r="K7729" i="9"/>
  <c r="K7730" i="9"/>
  <c r="K7731" i="9"/>
  <c r="K7732" i="9"/>
  <c r="K7733" i="9"/>
  <c r="K7734" i="9"/>
  <c r="K7735" i="9"/>
  <c r="K7736" i="9"/>
  <c r="K7737" i="9"/>
  <c r="K7738" i="9"/>
  <c r="K7739" i="9"/>
  <c r="K7740" i="9"/>
  <c r="K7741" i="9"/>
  <c r="K7742" i="9"/>
  <c r="K7743" i="9"/>
  <c r="K7744" i="9"/>
  <c r="K7745" i="9"/>
  <c r="K7746" i="9"/>
  <c r="K7747" i="9"/>
  <c r="K7748" i="9"/>
  <c r="K7749" i="9"/>
  <c r="K7750" i="9"/>
  <c r="K7751" i="9"/>
  <c r="K7752" i="9"/>
  <c r="K7753" i="9"/>
  <c r="K7754" i="9"/>
  <c r="K7755" i="9"/>
  <c r="K7756" i="9"/>
  <c r="K7757" i="9"/>
  <c r="K7758" i="9"/>
  <c r="K7759" i="9"/>
  <c r="K7760" i="9"/>
  <c r="K7761" i="9"/>
  <c r="K7762" i="9"/>
  <c r="K7763" i="9"/>
  <c r="K7764" i="9"/>
  <c r="K7765" i="9"/>
  <c r="K7766" i="9"/>
  <c r="K7767" i="9"/>
  <c r="K7768" i="9"/>
  <c r="K7769" i="9"/>
  <c r="K7770" i="9"/>
  <c r="K7771" i="9"/>
  <c r="K7772" i="9"/>
  <c r="K7773" i="9"/>
  <c r="K7774" i="9"/>
  <c r="K7775" i="9"/>
  <c r="K7776" i="9"/>
  <c r="K7777" i="9"/>
  <c r="K7778" i="9"/>
  <c r="K7779" i="9"/>
  <c r="K7780" i="9"/>
  <c r="K7781" i="9"/>
  <c r="K7782" i="9"/>
  <c r="K7783" i="9"/>
  <c r="K7784" i="9"/>
  <c r="K7785" i="9"/>
  <c r="K7786" i="9"/>
  <c r="K7787" i="9"/>
  <c r="K7788" i="9"/>
  <c r="K7789" i="9"/>
  <c r="K7790" i="9"/>
  <c r="K7791" i="9"/>
  <c r="K7792" i="9"/>
  <c r="K7793" i="9"/>
  <c r="K7794" i="9"/>
  <c r="K7795" i="9"/>
  <c r="K7796" i="9"/>
  <c r="K7797" i="9"/>
  <c r="K7798" i="9"/>
  <c r="K7799" i="9"/>
  <c r="K7800" i="9"/>
  <c r="K7801" i="9"/>
  <c r="K7802" i="9"/>
  <c r="K7803" i="9"/>
  <c r="K7804" i="9"/>
  <c r="K7805" i="9"/>
  <c r="K7806" i="9"/>
  <c r="K7807" i="9"/>
  <c r="K7808" i="9"/>
  <c r="K7809" i="9"/>
  <c r="K7810" i="9"/>
  <c r="K7811" i="9"/>
  <c r="K7812" i="9"/>
  <c r="K7813" i="9"/>
  <c r="K7814" i="9"/>
  <c r="K7815" i="9"/>
  <c r="K7816" i="9"/>
  <c r="K7817" i="9"/>
  <c r="K7818" i="9"/>
  <c r="K7819" i="9"/>
  <c r="K7820" i="9"/>
  <c r="K7821" i="9"/>
  <c r="K7822" i="9"/>
  <c r="K7823" i="9"/>
  <c r="K7824" i="9"/>
  <c r="K7825" i="9"/>
  <c r="K7826" i="9"/>
  <c r="K7827" i="9"/>
  <c r="K7828" i="9"/>
  <c r="K7829" i="9"/>
  <c r="K7830" i="9"/>
  <c r="K7831" i="9"/>
  <c r="K7832" i="9"/>
  <c r="K7833" i="9"/>
  <c r="K7834" i="9"/>
  <c r="K7835" i="9"/>
  <c r="K7836" i="9"/>
  <c r="K7837" i="9"/>
  <c r="K7838" i="9"/>
  <c r="K7839" i="9"/>
  <c r="K7840" i="9"/>
  <c r="K7841" i="9"/>
  <c r="K7842" i="9"/>
  <c r="K7843" i="9"/>
  <c r="K7844" i="9"/>
  <c r="K7845" i="9"/>
  <c r="K7846" i="9"/>
  <c r="K7847" i="9"/>
  <c r="K7848" i="9"/>
  <c r="K7849" i="9"/>
  <c r="K7850" i="9"/>
  <c r="K7851" i="9"/>
  <c r="K7852" i="9"/>
  <c r="K7853" i="9"/>
  <c r="K7854" i="9"/>
  <c r="K7855" i="9"/>
  <c r="K7856" i="9"/>
  <c r="K7857" i="9"/>
  <c r="K7858" i="9"/>
  <c r="K7859" i="9"/>
  <c r="K7860" i="9"/>
  <c r="K7861" i="9"/>
  <c r="K7862" i="9"/>
  <c r="K7863" i="9"/>
  <c r="K7864" i="9"/>
  <c r="K7865" i="9"/>
  <c r="K7866" i="9"/>
  <c r="K7867" i="9"/>
  <c r="K7868" i="9"/>
  <c r="K7869" i="9"/>
  <c r="K7870" i="9"/>
  <c r="K7871" i="9"/>
  <c r="K7872" i="9"/>
  <c r="K7873" i="9"/>
  <c r="K7874" i="9"/>
  <c r="K7875" i="9"/>
  <c r="K7876" i="9"/>
  <c r="K7877" i="9"/>
  <c r="K7878" i="9"/>
  <c r="K7879" i="9"/>
  <c r="K7880" i="9"/>
  <c r="K7881" i="9"/>
  <c r="K7882" i="9"/>
  <c r="K7883" i="9"/>
  <c r="K7884" i="9"/>
  <c r="K7885" i="9"/>
  <c r="K7886" i="9"/>
  <c r="K7887" i="9"/>
  <c r="K7888" i="9"/>
  <c r="K7889" i="9"/>
  <c r="K7890" i="9"/>
  <c r="K7891" i="9"/>
  <c r="K7892" i="9"/>
  <c r="K7893" i="9"/>
  <c r="K7894" i="9"/>
  <c r="K7895" i="9"/>
  <c r="K7896" i="9"/>
  <c r="K7897" i="9"/>
  <c r="K7898" i="9"/>
  <c r="K7899" i="9"/>
  <c r="K7900" i="9"/>
  <c r="K7901" i="9"/>
  <c r="K7902" i="9"/>
  <c r="K7903" i="9"/>
  <c r="K7904" i="9"/>
  <c r="K7905" i="9"/>
  <c r="K7906" i="9"/>
  <c r="K7907" i="9"/>
  <c r="K7908" i="9"/>
  <c r="K7909" i="9"/>
  <c r="K7910" i="9"/>
  <c r="K7911" i="9"/>
  <c r="K7912" i="9"/>
  <c r="K7913" i="9"/>
  <c r="K7914" i="9"/>
  <c r="K7915" i="9"/>
  <c r="K7916" i="9"/>
  <c r="K7917" i="9"/>
  <c r="K7918" i="9"/>
  <c r="K7919" i="9"/>
  <c r="K7920" i="9"/>
  <c r="K7921" i="9"/>
  <c r="K7922" i="9"/>
  <c r="K7923" i="9"/>
  <c r="K7924" i="9"/>
  <c r="K7925" i="9"/>
  <c r="K7926" i="9"/>
  <c r="K7927" i="9"/>
  <c r="K7928" i="9"/>
  <c r="K7929" i="9"/>
  <c r="K7930" i="9"/>
  <c r="K7931" i="9"/>
  <c r="K7932" i="9"/>
  <c r="K7933" i="9"/>
  <c r="K7934" i="9"/>
  <c r="K7935" i="9"/>
  <c r="K7936" i="9"/>
  <c r="K7937" i="9"/>
  <c r="K7938" i="9"/>
  <c r="K7939" i="9"/>
  <c r="K7940" i="9"/>
  <c r="K7941" i="9"/>
  <c r="K7942" i="9"/>
  <c r="K7943" i="9"/>
  <c r="K7944" i="9"/>
  <c r="K7945" i="9"/>
  <c r="K7946" i="9"/>
  <c r="K7947" i="9"/>
  <c r="K7948" i="9"/>
  <c r="K7949" i="9"/>
  <c r="K7950" i="9"/>
  <c r="K7951" i="9"/>
  <c r="K7952" i="9"/>
  <c r="K7953" i="9"/>
  <c r="K7954" i="9"/>
  <c r="K7955" i="9"/>
  <c r="K7956" i="9"/>
  <c r="K7957" i="9"/>
  <c r="K7958" i="9"/>
  <c r="K7959" i="9"/>
  <c r="K7960" i="9"/>
  <c r="K7961" i="9"/>
  <c r="K7962" i="9"/>
  <c r="K7963" i="9"/>
  <c r="K7964" i="9"/>
  <c r="K7965" i="9"/>
  <c r="K7966" i="9"/>
  <c r="K7967" i="9"/>
  <c r="K7968" i="9"/>
  <c r="K7969" i="9"/>
  <c r="K7970" i="9"/>
  <c r="K7971" i="9"/>
  <c r="K7972" i="9"/>
  <c r="K7973" i="9"/>
  <c r="K7974" i="9"/>
  <c r="K7975" i="9"/>
  <c r="K7976" i="9"/>
  <c r="K7977" i="9"/>
  <c r="K7978" i="9"/>
  <c r="K7979" i="9"/>
  <c r="K7980" i="9"/>
  <c r="K7981" i="9"/>
  <c r="K7982" i="9"/>
  <c r="K7983" i="9"/>
  <c r="K7984" i="9"/>
  <c r="K7985" i="9"/>
  <c r="K7986" i="9"/>
  <c r="K7987" i="9"/>
  <c r="K7988" i="9"/>
  <c r="K7989" i="9"/>
  <c r="K7990" i="9"/>
  <c r="K7991" i="9"/>
  <c r="K7992" i="9"/>
  <c r="K7993" i="9"/>
  <c r="K7994" i="9"/>
  <c r="K7995" i="9"/>
  <c r="K7996" i="9"/>
  <c r="K7997" i="9"/>
  <c r="K7998" i="9"/>
  <c r="K7999" i="9"/>
  <c r="K8000" i="9"/>
  <c r="K8001" i="9"/>
  <c r="K8002" i="9"/>
  <c r="K8003" i="9"/>
  <c r="K8004" i="9"/>
  <c r="K8005" i="9"/>
  <c r="K8006" i="9"/>
  <c r="K8007" i="9"/>
  <c r="K8008" i="9"/>
  <c r="K8009" i="9"/>
  <c r="K8010" i="9"/>
  <c r="K8011" i="9"/>
  <c r="K8012" i="9"/>
  <c r="K8013" i="9"/>
  <c r="K8014" i="9"/>
  <c r="K8015" i="9"/>
  <c r="K8016" i="9"/>
  <c r="K8017" i="9"/>
  <c r="K8018" i="9"/>
  <c r="K8019" i="9"/>
  <c r="K8020" i="9"/>
  <c r="K8021" i="9"/>
  <c r="K8022" i="9"/>
  <c r="K8023" i="9"/>
  <c r="K8024" i="9"/>
  <c r="K8025" i="9"/>
  <c r="K8026" i="9"/>
  <c r="K8027" i="9"/>
  <c r="K8028" i="9"/>
  <c r="K8029" i="9"/>
  <c r="K8030" i="9"/>
  <c r="K8031" i="9"/>
  <c r="K8032" i="9"/>
  <c r="K8033" i="9"/>
  <c r="K8034" i="9"/>
  <c r="K8035" i="9"/>
  <c r="K8036" i="9"/>
  <c r="K8037" i="9"/>
  <c r="K8038" i="9"/>
  <c r="K8039" i="9"/>
  <c r="K8040" i="9"/>
  <c r="K8041" i="9"/>
  <c r="K8042" i="9"/>
  <c r="C7323" i="9"/>
  <c r="D7323" i="9"/>
  <c r="D7324" i="9"/>
  <c r="F7324" i="9" s="1"/>
  <c r="D7325" i="9"/>
  <c r="D7326" i="9"/>
  <c r="D7327" i="9"/>
  <c r="D7328" i="9"/>
  <c r="F7328" i="9" s="1"/>
  <c r="D7329" i="9"/>
  <c r="J7329" i="9" s="1"/>
  <c r="D7330" i="9"/>
  <c r="D7331" i="9"/>
  <c r="D7332" i="9"/>
  <c r="D7333" i="9"/>
  <c r="D7334" i="9"/>
  <c r="D7335" i="9"/>
  <c r="D7336" i="9"/>
  <c r="D7337" i="9"/>
  <c r="D7338" i="9"/>
  <c r="D7339" i="9"/>
  <c r="G7339" i="9" s="1"/>
  <c r="H7339" i="9" s="1"/>
  <c r="D7340" i="9"/>
  <c r="D7341" i="9"/>
  <c r="D7342" i="9"/>
  <c r="D7343" i="9"/>
  <c r="D7344" i="9"/>
  <c r="I7344" i="9" s="1"/>
  <c r="D7345" i="9"/>
  <c r="D7346" i="9"/>
  <c r="D7347" i="9"/>
  <c r="D7348" i="9"/>
  <c r="D7349" i="9"/>
  <c r="D7350" i="9"/>
  <c r="D7351" i="9"/>
  <c r="J7351" i="9" s="1"/>
  <c r="D7352" i="9"/>
  <c r="F7352" i="9" s="1"/>
  <c r="D7353" i="9"/>
  <c r="D7354" i="9"/>
  <c r="D7355" i="9"/>
  <c r="G7355" i="9" s="1"/>
  <c r="H7355" i="9" s="1"/>
  <c r="D7356" i="9"/>
  <c r="J7356" i="9" s="1"/>
  <c r="D7357" i="9"/>
  <c r="D7358" i="9"/>
  <c r="D7359" i="9"/>
  <c r="D7360" i="9"/>
  <c r="D7361" i="9"/>
  <c r="D7362" i="9"/>
  <c r="D7363" i="9"/>
  <c r="F7363" i="9" s="1"/>
  <c r="D7364" i="9"/>
  <c r="I7364" i="9" s="1"/>
  <c r="D7365" i="9"/>
  <c r="D7366" i="9"/>
  <c r="D7367" i="9"/>
  <c r="F7367" i="9" s="1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G7383" i="9" s="1"/>
  <c r="H7383" i="9" s="1"/>
  <c r="D7384" i="9"/>
  <c r="D7385" i="9"/>
  <c r="D7386" i="9"/>
  <c r="D7387" i="9"/>
  <c r="G7387" i="9" s="1"/>
  <c r="H7387" i="9" s="1"/>
  <c r="D7388" i="9"/>
  <c r="D7389" i="9"/>
  <c r="D7390" i="9"/>
  <c r="D7391" i="9"/>
  <c r="D7392" i="9"/>
  <c r="F7392" i="9" s="1"/>
  <c r="D7393" i="9"/>
  <c r="D7394" i="9"/>
  <c r="D7395" i="9"/>
  <c r="F7395" i="9" s="1"/>
  <c r="D7396" i="9"/>
  <c r="D7397" i="9"/>
  <c r="D7398" i="9"/>
  <c r="D7399" i="9"/>
  <c r="J7399" i="9" s="1"/>
  <c r="D7400" i="9"/>
  <c r="D7401" i="9"/>
  <c r="D7402" i="9"/>
  <c r="D7403" i="9"/>
  <c r="I7403" i="9" s="1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G7415" i="9" s="1"/>
  <c r="H7415" i="9" s="1"/>
  <c r="D7416" i="9"/>
  <c r="J7416" i="9" s="1"/>
  <c r="D7417" i="9"/>
  <c r="D7418" i="9"/>
  <c r="D7419" i="9"/>
  <c r="G7419" i="9" s="1"/>
  <c r="H7419" i="9" s="1"/>
  <c r="D7420" i="9"/>
  <c r="J7420" i="9" s="1"/>
  <c r="D7421" i="9"/>
  <c r="D7422" i="9"/>
  <c r="D7423" i="9"/>
  <c r="I7423" i="9" s="1"/>
  <c r="D7424" i="9"/>
  <c r="I7424" i="9" s="1"/>
  <c r="D7425" i="9"/>
  <c r="D7426" i="9"/>
  <c r="D7427" i="9"/>
  <c r="D7428" i="9"/>
  <c r="D7429" i="9"/>
  <c r="D7430" i="9"/>
  <c r="D7431" i="9"/>
  <c r="D7432" i="9"/>
  <c r="J7432" i="9" s="1"/>
  <c r="D7433" i="9"/>
  <c r="D7434" i="9"/>
  <c r="D7435" i="9"/>
  <c r="D7436" i="9"/>
  <c r="D7437" i="9"/>
  <c r="D7438" i="9"/>
  <c r="D7439" i="9"/>
  <c r="G7439" i="9" s="1"/>
  <c r="H7439" i="9" s="1"/>
  <c r="D7440" i="9"/>
  <c r="D7441" i="9"/>
  <c r="D7442" i="9"/>
  <c r="C7443" i="9"/>
  <c r="G7443" i="9" s="1"/>
  <c r="H7443" i="9" s="1"/>
  <c r="D7443" i="9"/>
  <c r="D7444" i="9"/>
  <c r="J7444" i="9" s="1"/>
  <c r="D7445" i="9"/>
  <c r="D7446" i="9"/>
  <c r="J7446" i="9" s="1"/>
  <c r="D7447" i="9"/>
  <c r="I7447" i="9" s="1"/>
  <c r="D7448" i="9"/>
  <c r="D7449" i="9"/>
  <c r="D7450" i="9"/>
  <c r="D7451" i="9"/>
  <c r="I7451" i="9" s="1"/>
  <c r="D7452" i="9"/>
  <c r="D7453" i="9"/>
  <c r="D7454" i="9"/>
  <c r="G7454" i="9" s="1"/>
  <c r="H7454" i="9" s="1"/>
  <c r="D7455" i="9"/>
  <c r="J7455" i="9" s="1"/>
  <c r="D7456" i="9"/>
  <c r="D7457" i="9"/>
  <c r="D7458" i="9"/>
  <c r="D7459" i="9"/>
  <c r="J7459" i="9" s="1"/>
  <c r="D7460" i="9"/>
  <c r="D7461" i="9"/>
  <c r="D7462" i="9"/>
  <c r="D7463" i="9"/>
  <c r="F7463" i="9" s="1"/>
  <c r="D7464" i="9"/>
  <c r="D7465" i="9"/>
  <c r="D7466" i="9"/>
  <c r="D7467" i="9"/>
  <c r="D7468" i="9"/>
  <c r="D7469" i="9"/>
  <c r="D7470" i="9"/>
  <c r="D7471" i="9"/>
  <c r="D7472" i="9"/>
  <c r="D7473" i="9"/>
  <c r="D7474" i="9"/>
  <c r="G7474" i="9" s="1"/>
  <c r="H7474" i="9" s="1"/>
  <c r="D7475" i="9"/>
  <c r="D7476" i="9"/>
  <c r="D7477" i="9"/>
  <c r="D7478" i="9"/>
  <c r="D7479" i="9"/>
  <c r="D7480" i="9"/>
  <c r="D7481" i="9"/>
  <c r="D7482" i="9"/>
  <c r="D7483" i="9"/>
  <c r="J7483" i="9" s="1"/>
  <c r="D7484" i="9"/>
  <c r="D7485" i="9"/>
  <c r="D7486" i="9"/>
  <c r="D7487" i="9"/>
  <c r="D7488" i="9"/>
  <c r="D7489" i="9"/>
  <c r="D7490" i="9"/>
  <c r="D7491" i="9"/>
  <c r="G7491" i="9" s="1"/>
  <c r="H7491" i="9" s="1"/>
  <c r="D7492" i="9"/>
  <c r="D7493" i="9"/>
  <c r="D7494" i="9"/>
  <c r="D7495" i="9"/>
  <c r="D7496" i="9"/>
  <c r="D7497" i="9"/>
  <c r="D7498" i="9"/>
  <c r="J7498" i="9" s="1"/>
  <c r="D7499" i="9"/>
  <c r="J7499" i="9" s="1"/>
  <c r="D7500" i="9"/>
  <c r="D7501" i="9"/>
  <c r="D7502" i="9"/>
  <c r="D7503" i="9"/>
  <c r="D7504" i="9"/>
  <c r="D7505" i="9"/>
  <c r="D7506" i="9"/>
  <c r="J7506" i="9" s="1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I7518" i="9" s="1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I7550" i="9" s="1"/>
  <c r="D7551" i="9"/>
  <c r="D7552" i="9"/>
  <c r="G7552" i="9" s="1"/>
  <c r="H7552" i="9" s="1"/>
  <c r="D7553" i="9"/>
  <c r="D7554" i="9"/>
  <c r="G7554" i="9" s="1"/>
  <c r="H7554" i="9" s="1"/>
  <c r="D7555" i="9"/>
  <c r="D7556" i="9"/>
  <c r="J7556" i="9" s="1"/>
  <c r="D7557" i="9"/>
  <c r="D7558" i="9"/>
  <c r="D7559" i="9"/>
  <c r="D7560" i="9"/>
  <c r="G7560" i="9" s="1"/>
  <c r="H7560" i="9" s="1"/>
  <c r="D7561" i="9"/>
  <c r="D7562" i="9"/>
  <c r="C7563" i="9"/>
  <c r="D7563" i="9"/>
  <c r="D7564" i="9"/>
  <c r="D7565" i="9"/>
  <c r="D7566" i="9"/>
  <c r="J7566" i="9" s="1"/>
  <c r="D7567" i="9"/>
  <c r="G7567" i="9" s="1"/>
  <c r="H7567" i="9" s="1"/>
  <c r="D7568" i="9"/>
  <c r="D7569" i="9"/>
  <c r="D7570" i="9"/>
  <c r="G7570" i="9" s="1"/>
  <c r="H7570" i="9" s="1"/>
  <c r="D7571" i="9"/>
  <c r="D7572" i="9"/>
  <c r="D7573" i="9"/>
  <c r="D7574" i="9"/>
  <c r="D7575" i="9"/>
  <c r="D7576" i="9"/>
  <c r="D7577" i="9"/>
  <c r="D7578" i="9"/>
  <c r="D7579" i="9"/>
  <c r="G7579" i="9" s="1"/>
  <c r="H7579" i="9" s="1"/>
  <c r="D7580" i="9"/>
  <c r="D7581" i="9"/>
  <c r="D7582" i="9"/>
  <c r="G7582" i="9" s="1"/>
  <c r="H7582" i="9" s="1"/>
  <c r="D7583" i="9"/>
  <c r="D7584" i="9"/>
  <c r="D7585" i="9"/>
  <c r="D7586" i="9"/>
  <c r="J7586" i="9" s="1"/>
  <c r="D7587" i="9"/>
  <c r="D7588" i="9"/>
  <c r="D7589" i="9"/>
  <c r="D7590" i="9"/>
  <c r="J7590" i="9" s="1"/>
  <c r="D7591" i="9"/>
  <c r="G7591" i="9" s="1"/>
  <c r="H7591" i="9" s="1"/>
  <c r="D7592" i="9"/>
  <c r="D7593" i="9"/>
  <c r="D7594" i="9"/>
  <c r="G7594" i="9" s="1"/>
  <c r="H7594" i="9" s="1"/>
  <c r="D7595" i="9"/>
  <c r="D7596" i="9"/>
  <c r="D7597" i="9"/>
  <c r="D7598" i="9"/>
  <c r="I7598" i="9" s="1"/>
  <c r="D7599" i="9"/>
  <c r="D7600" i="9"/>
  <c r="D7601" i="9"/>
  <c r="D7602" i="9"/>
  <c r="I7602" i="9" s="1"/>
  <c r="D7603" i="9"/>
  <c r="G7603" i="9" s="1"/>
  <c r="H7603" i="9" s="1"/>
  <c r="D7604" i="9"/>
  <c r="D7605" i="9"/>
  <c r="D7606" i="9"/>
  <c r="J7606" i="9" s="1"/>
  <c r="D7607" i="9"/>
  <c r="D7608" i="9"/>
  <c r="D7609" i="9"/>
  <c r="D7610" i="9"/>
  <c r="J7610" i="9" s="1"/>
  <c r="D7611" i="9"/>
  <c r="G7611" i="9" s="1"/>
  <c r="H7611" i="9" s="1"/>
  <c r="D7612" i="9"/>
  <c r="D7613" i="9"/>
  <c r="D7614" i="9"/>
  <c r="G7614" i="9" s="1"/>
  <c r="H7614" i="9" s="1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I7630" i="9" s="1"/>
  <c r="D7631" i="9"/>
  <c r="J7631" i="9" s="1"/>
  <c r="D7632" i="9"/>
  <c r="D7633" i="9"/>
  <c r="D7634" i="9"/>
  <c r="D7635" i="9"/>
  <c r="I7635" i="9" s="1"/>
  <c r="D7636" i="9"/>
  <c r="D7637" i="9"/>
  <c r="D7638" i="9"/>
  <c r="D7639" i="9"/>
  <c r="D7640" i="9"/>
  <c r="D7641" i="9"/>
  <c r="D7642" i="9"/>
  <c r="G7642" i="9" s="1"/>
  <c r="H7642" i="9" s="1"/>
  <c r="D7643" i="9"/>
  <c r="D7644" i="9"/>
  <c r="D7645" i="9"/>
  <c r="D7646" i="9"/>
  <c r="D7647" i="9"/>
  <c r="J7647" i="9" s="1"/>
  <c r="D7648" i="9"/>
  <c r="D7649" i="9"/>
  <c r="D7650" i="9"/>
  <c r="D7651" i="9"/>
  <c r="D7652" i="9"/>
  <c r="D7653" i="9"/>
  <c r="D7654" i="9"/>
  <c r="G7654" i="9" s="1"/>
  <c r="H7654" i="9" s="1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G7666" i="9" s="1"/>
  <c r="H7666" i="9" s="1"/>
  <c r="D7667" i="9"/>
  <c r="D7668" i="9"/>
  <c r="D7669" i="9"/>
  <c r="D7670" i="9"/>
  <c r="G7670" i="9" s="1"/>
  <c r="H7670" i="9" s="1"/>
  <c r="D7671" i="9"/>
  <c r="D7672" i="9"/>
  <c r="D7673" i="9"/>
  <c r="D7674" i="9"/>
  <c r="D7675" i="9"/>
  <c r="D7676" i="9"/>
  <c r="D7677" i="9"/>
  <c r="D7678" i="9"/>
  <c r="G7678" i="9" s="1"/>
  <c r="H7678" i="9" s="1"/>
  <c r="D7679" i="9"/>
  <c r="I7679" i="9" s="1"/>
  <c r="D7680" i="9"/>
  <c r="D7681" i="9"/>
  <c r="D7682" i="9"/>
  <c r="G7682" i="9" s="1"/>
  <c r="H7682" i="9" s="1"/>
  <c r="C7683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J7694" i="9" s="1"/>
  <c r="D7695" i="9"/>
  <c r="D7696" i="9"/>
  <c r="D7697" i="9"/>
  <c r="D7698" i="9"/>
  <c r="J7698" i="9" s="1"/>
  <c r="D7699" i="9"/>
  <c r="D7700" i="9"/>
  <c r="D7701" i="9"/>
  <c r="D7702" i="9"/>
  <c r="J7702" i="9" s="1"/>
  <c r="D7703" i="9"/>
  <c r="D7704" i="9"/>
  <c r="D7705" i="9"/>
  <c r="D7706" i="9"/>
  <c r="D7707" i="9"/>
  <c r="D7708" i="9"/>
  <c r="D7709" i="9"/>
  <c r="D7710" i="9"/>
  <c r="J7710" i="9" s="1"/>
  <c r="D7711" i="9"/>
  <c r="J7711" i="9" s="1"/>
  <c r="D7712" i="9"/>
  <c r="D7713" i="9"/>
  <c r="D7714" i="9"/>
  <c r="J7714" i="9" s="1"/>
  <c r="D7715" i="9"/>
  <c r="D7716" i="9"/>
  <c r="D7717" i="9"/>
  <c r="D7718" i="9"/>
  <c r="J7718" i="9" s="1"/>
  <c r="D7719" i="9"/>
  <c r="D7720" i="9"/>
  <c r="J7720" i="9" s="1"/>
  <c r="D7721" i="9"/>
  <c r="D7722" i="9"/>
  <c r="D7723" i="9"/>
  <c r="D7724" i="9"/>
  <c r="F7724" i="9" s="1"/>
  <c r="D7725" i="9"/>
  <c r="D7726" i="9"/>
  <c r="J7726" i="9" s="1"/>
  <c r="D7727" i="9"/>
  <c r="D7728" i="9"/>
  <c r="G7728" i="9" s="1"/>
  <c r="H7728" i="9" s="1"/>
  <c r="D7729" i="9"/>
  <c r="D7730" i="9"/>
  <c r="J7730" i="9" s="1"/>
  <c r="D7731" i="9"/>
  <c r="I7731" i="9" s="1"/>
  <c r="D7732" i="9"/>
  <c r="F7732" i="9" s="1"/>
  <c r="D7733" i="9"/>
  <c r="D7734" i="9"/>
  <c r="J7734" i="9" s="1"/>
  <c r="D7735" i="9"/>
  <c r="I7735" i="9" s="1"/>
  <c r="D7736" i="9"/>
  <c r="J7736" i="9" s="1"/>
  <c r="D7737" i="9"/>
  <c r="D7738" i="9"/>
  <c r="D7739" i="9"/>
  <c r="D7740" i="9"/>
  <c r="G7740" i="9" s="1"/>
  <c r="H7740" i="9" s="1"/>
  <c r="D7741" i="9"/>
  <c r="D7742" i="9"/>
  <c r="D7743" i="9"/>
  <c r="D7744" i="9"/>
  <c r="J7744" i="9" s="1"/>
  <c r="D7745" i="9"/>
  <c r="D7746" i="9"/>
  <c r="D7747" i="9"/>
  <c r="D7748" i="9"/>
  <c r="F7748" i="9" s="1"/>
  <c r="D7749" i="9"/>
  <c r="D7750" i="9"/>
  <c r="J7750" i="9" s="1"/>
  <c r="D7751" i="9"/>
  <c r="D7752" i="9"/>
  <c r="J7752" i="9" s="1"/>
  <c r="D7753" i="9"/>
  <c r="D7754" i="9"/>
  <c r="J7754" i="9" s="1"/>
  <c r="D7755" i="9"/>
  <c r="D7756" i="9"/>
  <c r="G7756" i="9" s="1"/>
  <c r="H7756" i="9" s="1"/>
  <c r="D7757" i="9"/>
  <c r="D7758" i="9"/>
  <c r="D7759" i="9"/>
  <c r="D7760" i="9"/>
  <c r="J7760" i="9" s="1"/>
  <c r="D7761" i="9"/>
  <c r="D7762" i="9"/>
  <c r="J7762" i="9" s="1"/>
  <c r="D7763" i="9"/>
  <c r="D7764" i="9"/>
  <c r="G7764" i="9" s="1"/>
  <c r="H7764" i="9" s="1"/>
  <c r="D7765" i="9"/>
  <c r="D7766" i="9"/>
  <c r="J7766" i="9" s="1"/>
  <c r="D7767" i="9"/>
  <c r="D7768" i="9"/>
  <c r="J7768" i="9" s="1"/>
  <c r="D7769" i="9"/>
  <c r="D7770" i="9"/>
  <c r="D7771" i="9"/>
  <c r="D7772" i="9"/>
  <c r="F7772" i="9" s="1"/>
  <c r="D7773" i="9"/>
  <c r="D7774" i="9"/>
  <c r="D7775" i="9"/>
  <c r="D7776" i="9"/>
  <c r="F7776" i="9" s="1"/>
  <c r="D7777" i="9"/>
  <c r="D7778" i="9"/>
  <c r="D7779" i="9"/>
  <c r="D7780" i="9"/>
  <c r="F7780" i="9" s="1"/>
  <c r="D7781" i="9"/>
  <c r="D7782" i="9"/>
  <c r="D7783" i="9"/>
  <c r="D7784" i="9"/>
  <c r="G7784" i="9" s="1"/>
  <c r="H7784" i="9" s="1"/>
  <c r="D7785" i="9"/>
  <c r="D7786" i="9"/>
  <c r="D7787" i="9"/>
  <c r="D7788" i="9"/>
  <c r="F7788" i="9" s="1"/>
  <c r="D7789" i="9"/>
  <c r="D7790" i="9"/>
  <c r="D7791" i="9"/>
  <c r="D7792" i="9"/>
  <c r="J7792" i="9" s="1"/>
  <c r="D7793" i="9"/>
  <c r="D7794" i="9"/>
  <c r="D7795" i="9"/>
  <c r="D7796" i="9"/>
  <c r="G7796" i="9" s="1"/>
  <c r="H7796" i="9" s="1"/>
  <c r="D7797" i="9"/>
  <c r="D7798" i="9"/>
  <c r="J7798" i="9" s="1"/>
  <c r="D7799" i="9"/>
  <c r="D7800" i="9"/>
  <c r="D7801" i="9"/>
  <c r="D7802" i="9"/>
  <c r="J7802" i="9" s="1"/>
  <c r="C7803" i="9"/>
  <c r="D7803" i="9"/>
  <c r="D7804" i="9"/>
  <c r="D7805" i="9"/>
  <c r="D7806" i="9"/>
  <c r="D7807" i="9"/>
  <c r="I7807" i="9" s="1"/>
  <c r="D7808" i="9"/>
  <c r="G7808" i="9" s="1"/>
  <c r="H7808" i="9" s="1"/>
  <c r="D7809" i="9"/>
  <c r="D7810" i="9"/>
  <c r="G7810" i="9" s="1"/>
  <c r="H7810" i="9" s="1"/>
  <c r="D7811" i="9"/>
  <c r="J7811" i="9" s="1"/>
  <c r="D7812" i="9"/>
  <c r="G7812" i="9" s="1"/>
  <c r="H7812" i="9" s="1"/>
  <c r="D7813" i="9"/>
  <c r="D7814" i="9"/>
  <c r="D7815" i="9"/>
  <c r="J7815" i="9" s="1"/>
  <c r="D7816" i="9"/>
  <c r="G7816" i="9" s="1"/>
  <c r="H7816" i="9" s="1"/>
  <c r="D7817" i="9"/>
  <c r="D7818" i="9"/>
  <c r="D7819" i="9"/>
  <c r="J7819" i="9" s="1"/>
  <c r="D7820" i="9"/>
  <c r="G7820" i="9" s="1"/>
  <c r="H7820" i="9" s="1"/>
  <c r="D7821" i="9"/>
  <c r="D7822" i="9"/>
  <c r="D7823" i="9"/>
  <c r="D7824" i="9"/>
  <c r="G7824" i="9" s="1"/>
  <c r="H7824" i="9" s="1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J7851" i="9" s="1"/>
  <c r="D7852" i="9"/>
  <c r="D7853" i="9"/>
  <c r="D7854" i="9"/>
  <c r="D7855" i="9"/>
  <c r="D7856" i="9"/>
  <c r="D7857" i="9"/>
  <c r="D7858" i="9"/>
  <c r="D7859" i="9"/>
  <c r="J7859" i="9" s="1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J7879" i="9" s="1"/>
  <c r="D7880" i="9"/>
  <c r="D7881" i="9"/>
  <c r="D7882" i="9"/>
  <c r="D7883" i="9"/>
  <c r="J7883" i="9" s="1"/>
  <c r="D7884" i="9"/>
  <c r="D7885" i="9"/>
  <c r="D7886" i="9"/>
  <c r="D7887" i="9"/>
  <c r="D7888" i="9"/>
  <c r="D7889" i="9"/>
  <c r="D7890" i="9"/>
  <c r="D7891" i="9"/>
  <c r="D7892" i="9"/>
  <c r="D7893" i="9"/>
  <c r="D7894" i="9"/>
  <c r="G7894" i="9" s="1"/>
  <c r="H7894" i="9" s="1"/>
  <c r="D7895" i="9"/>
  <c r="D7896" i="9"/>
  <c r="D7897" i="9"/>
  <c r="D7898" i="9"/>
  <c r="G7898" i="9" s="1"/>
  <c r="H7898" i="9" s="1"/>
  <c r="D7899" i="9"/>
  <c r="D7900" i="9"/>
  <c r="D7901" i="9"/>
  <c r="D7902" i="9"/>
  <c r="G7902" i="9" s="1"/>
  <c r="H7902" i="9" s="1"/>
  <c r="D7903" i="9"/>
  <c r="G7903" i="9" s="1"/>
  <c r="H7903" i="9" s="1"/>
  <c r="D7904" i="9"/>
  <c r="D7905" i="9"/>
  <c r="D7906" i="9"/>
  <c r="G7906" i="9" s="1"/>
  <c r="H7906" i="9" s="1"/>
  <c r="D7907" i="9"/>
  <c r="D7908" i="9"/>
  <c r="D7909" i="9"/>
  <c r="D7910" i="9"/>
  <c r="G7910" i="9" s="1"/>
  <c r="H7910" i="9" s="1"/>
  <c r="D7911" i="9"/>
  <c r="J7911" i="9" s="1"/>
  <c r="D7912" i="9"/>
  <c r="D7913" i="9"/>
  <c r="D7914" i="9"/>
  <c r="F7914" i="9" s="1"/>
  <c r="D7915" i="9"/>
  <c r="D7916" i="9"/>
  <c r="D7917" i="9"/>
  <c r="D7918" i="9"/>
  <c r="G7918" i="9" s="1"/>
  <c r="H7918" i="9" s="1"/>
  <c r="D7919" i="9"/>
  <c r="J7919" i="9" s="1"/>
  <c r="D7920" i="9"/>
  <c r="D7921" i="9"/>
  <c r="D7922" i="9"/>
  <c r="G7922" i="9" s="1"/>
  <c r="H7922" i="9" s="1"/>
  <c r="C7923" i="9"/>
  <c r="D7923" i="9"/>
  <c r="D7924" i="9"/>
  <c r="J7924" i="9"/>
  <c r="D7925" i="9"/>
  <c r="D7926" i="9"/>
  <c r="D7927" i="9"/>
  <c r="J7927" i="9" s="1"/>
  <c r="D7928" i="9"/>
  <c r="G7928" i="9" s="1"/>
  <c r="H7928" i="9" s="1"/>
  <c r="D7929" i="9"/>
  <c r="D7930" i="9"/>
  <c r="D7931" i="9"/>
  <c r="J7931" i="9"/>
  <c r="D7932" i="9"/>
  <c r="D7933" i="9"/>
  <c r="D7934" i="9"/>
  <c r="J7934" i="9" s="1"/>
  <c r="D7935" i="9"/>
  <c r="G7935" i="9" s="1"/>
  <c r="H7935" i="9" s="1"/>
  <c r="D7936" i="9"/>
  <c r="D7937" i="9"/>
  <c r="D7938" i="9"/>
  <c r="D7939" i="9"/>
  <c r="D7940" i="9"/>
  <c r="D7941" i="9"/>
  <c r="D7942" i="9"/>
  <c r="J7942" i="9" s="1"/>
  <c r="D7943" i="9"/>
  <c r="D7944" i="9"/>
  <c r="D7945" i="9"/>
  <c r="D7946" i="9"/>
  <c r="J7946" i="9"/>
  <c r="D7947" i="9"/>
  <c r="J7947" i="9" s="1"/>
  <c r="D7948" i="9"/>
  <c r="D7949" i="9"/>
  <c r="D7950" i="9"/>
  <c r="F7950" i="9" s="1"/>
  <c r="D7951" i="9"/>
  <c r="D7952" i="9"/>
  <c r="D7953" i="9"/>
  <c r="D7954" i="9"/>
  <c r="F7954" i="9" s="1"/>
  <c r="D7955" i="9"/>
  <c r="J7955" i="9" s="1"/>
  <c r="D7956" i="9"/>
  <c r="D7957" i="9"/>
  <c r="D7958" i="9"/>
  <c r="F7958" i="9" s="1"/>
  <c r="D7959" i="9"/>
  <c r="D7960" i="9"/>
  <c r="J7960" i="9"/>
  <c r="D7961" i="9"/>
  <c r="D7962" i="9"/>
  <c r="D7963" i="9"/>
  <c r="I7963" i="9" s="1"/>
  <c r="J7963" i="9"/>
  <c r="D7964" i="9"/>
  <c r="F7964" i="9" s="1"/>
  <c r="D7965" i="9"/>
  <c r="D7966" i="9"/>
  <c r="I7966" i="9" s="1"/>
  <c r="D7967" i="9"/>
  <c r="G7967" i="9" s="1"/>
  <c r="H7967" i="9" s="1"/>
  <c r="D7968" i="9"/>
  <c r="G7968" i="9" s="1"/>
  <c r="H7968" i="9" s="1"/>
  <c r="D7969" i="9"/>
  <c r="D7970" i="9"/>
  <c r="D7971" i="9"/>
  <c r="J7971" i="9" s="1"/>
  <c r="D7972" i="9"/>
  <c r="F7972" i="9" s="1"/>
  <c r="D7973" i="9"/>
  <c r="D7974" i="9"/>
  <c r="D7975" i="9"/>
  <c r="J7975" i="9" s="1"/>
  <c r="D7976" i="9"/>
  <c r="G7976" i="9" s="1"/>
  <c r="H7976" i="9" s="1"/>
  <c r="D7977" i="9"/>
  <c r="D7978" i="9"/>
  <c r="J7978" i="9" s="1"/>
  <c r="D7979" i="9"/>
  <c r="G7979" i="9" s="1"/>
  <c r="H7979" i="9" s="1"/>
  <c r="D7980" i="9"/>
  <c r="G7980" i="9" s="1"/>
  <c r="H7980" i="9" s="1"/>
  <c r="D7981" i="9"/>
  <c r="D7982" i="9"/>
  <c r="D7983" i="9"/>
  <c r="I7983" i="9" s="1"/>
  <c r="D7984" i="9"/>
  <c r="G7984" i="9" s="1"/>
  <c r="H7984" i="9" s="1"/>
  <c r="D7985" i="9"/>
  <c r="D7986" i="9"/>
  <c r="D7987" i="9"/>
  <c r="D7988" i="9"/>
  <c r="G7988" i="9" s="1"/>
  <c r="H7988" i="9" s="1"/>
  <c r="D7989" i="9"/>
  <c r="D7990" i="9"/>
  <c r="J7990" i="9" s="1"/>
  <c r="D7991" i="9"/>
  <c r="J7991" i="9" s="1"/>
  <c r="D7992" i="9"/>
  <c r="G7992" i="9" s="1"/>
  <c r="H7992" i="9" s="1"/>
  <c r="D7993" i="9"/>
  <c r="D7994" i="9"/>
  <c r="J7994" i="9" s="1"/>
  <c r="D7995" i="9"/>
  <c r="D7996" i="9"/>
  <c r="F7996" i="9" s="1"/>
  <c r="D7997" i="9"/>
  <c r="D7998" i="9"/>
  <c r="D7999" i="9"/>
  <c r="J7999" i="9"/>
  <c r="D8000" i="9"/>
  <c r="D8001" i="9"/>
  <c r="D8002" i="9"/>
  <c r="D8003" i="9"/>
  <c r="G8003" i="9" s="1"/>
  <c r="H8003" i="9" s="1"/>
  <c r="D8004" i="9"/>
  <c r="D8005" i="9"/>
  <c r="D8006" i="9"/>
  <c r="J8006" i="9"/>
  <c r="D8007" i="9"/>
  <c r="J8007" i="9" s="1"/>
  <c r="D8008" i="9"/>
  <c r="D8009" i="9"/>
  <c r="D8010" i="9"/>
  <c r="D8011" i="9"/>
  <c r="D8012" i="9"/>
  <c r="D8013" i="9"/>
  <c r="D8014" i="9"/>
  <c r="D8015" i="9"/>
  <c r="D8016" i="9"/>
  <c r="D8017" i="9"/>
  <c r="D8018" i="9"/>
  <c r="J8018" i="9" s="1"/>
  <c r="D8019" i="9"/>
  <c r="D8020" i="9"/>
  <c r="D8021" i="9"/>
  <c r="D8022" i="9"/>
  <c r="J8022" i="9" s="1"/>
  <c r="D8023" i="9"/>
  <c r="G8023" i="9" s="1"/>
  <c r="H8023" i="9" s="1"/>
  <c r="D8024" i="9"/>
  <c r="D8025" i="9"/>
  <c r="D8026" i="9"/>
  <c r="J8026" i="9" s="1"/>
  <c r="D8027" i="9"/>
  <c r="G8027" i="9" s="1"/>
  <c r="H8027" i="9" s="1"/>
  <c r="D8028" i="9"/>
  <c r="D8029" i="9"/>
  <c r="D8030" i="9"/>
  <c r="D8031" i="9"/>
  <c r="D8032" i="9"/>
  <c r="I8032" i="9" s="1"/>
  <c r="D8033" i="9"/>
  <c r="D8034" i="9"/>
  <c r="D8035" i="9"/>
  <c r="G8035" i="9" s="1"/>
  <c r="H8035" i="9" s="1"/>
  <c r="D8036" i="9"/>
  <c r="D8037" i="9"/>
  <c r="D8038" i="9"/>
  <c r="D8039" i="9"/>
  <c r="D8040" i="9"/>
  <c r="D8041" i="9"/>
  <c r="D8042" i="9"/>
  <c r="J8042" i="9" s="1"/>
  <c r="I7326" i="9"/>
  <c r="I7351" i="9"/>
  <c r="I7416" i="9"/>
  <c r="I7419" i="9"/>
  <c r="I7420" i="9"/>
  <c r="I7435" i="9"/>
  <c r="I7440" i="9"/>
  <c r="I7454" i="9"/>
  <c r="I7460" i="9"/>
  <c r="I7476" i="9"/>
  <c r="I7486" i="9"/>
  <c r="I7494" i="9"/>
  <c r="I7502" i="9"/>
  <c r="I7510" i="9"/>
  <c r="I7526" i="9"/>
  <c r="I7527" i="9"/>
  <c r="I7534" i="9"/>
  <c r="I7542" i="9"/>
  <c r="I7546" i="9"/>
  <c r="I7566" i="9"/>
  <c r="I7606" i="9"/>
  <c r="I7622" i="9"/>
  <c r="I7646" i="9"/>
  <c r="I7660" i="9"/>
  <c r="I7678" i="9"/>
  <c r="I7686" i="9"/>
  <c r="I7714" i="9"/>
  <c r="I7718" i="9"/>
  <c r="I7730" i="9"/>
  <c r="I7734" i="9"/>
  <c r="I7743" i="9"/>
  <c r="I7750" i="9"/>
  <c r="I7754" i="9"/>
  <c r="I7759" i="9"/>
  <c r="I7762" i="9"/>
  <c r="I7766" i="9"/>
  <c r="I7802" i="9"/>
  <c r="I7815" i="9"/>
  <c r="I7819" i="9"/>
  <c r="I7851" i="9"/>
  <c r="I7859" i="9"/>
  <c r="I7882" i="9"/>
  <c r="I7911" i="9"/>
  <c r="I7919" i="9"/>
  <c r="I7927" i="9"/>
  <c r="I7931" i="9"/>
  <c r="I7942" i="9"/>
  <c r="I7946" i="9"/>
  <c r="I7955" i="9"/>
  <c r="I7975" i="9"/>
  <c r="I7978" i="9"/>
  <c r="I7991" i="9"/>
  <c r="I7999" i="9"/>
  <c r="I8006" i="9"/>
  <c r="I8008" i="9"/>
  <c r="I8018" i="9"/>
  <c r="G7326" i="9"/>
  <c r="H7326" i="9" s="1"/>
  <c r="G7329" i="9"/>
  <c r="H7329" i="9" s="1"/>
  <c r="G7347" i="9"/>
  <c r="H7347" i="9" s="1"/>
  <c r="G7351" i="9"/>
  <c r="H7351" i="9" s="1"/>
  <c r="G7363" i="9"/>
  <c r="H7363" i="9" s="1"/>
  <c r="G7364" i="9"/>
  <c r="H7364" i="9" s="1"/>
  <c r="G7376" i="9"/>
  <c r="H7376" i="9" s="1"/>
  <c r="G7379" i="9"/>
  <c r="H7379" i="9" s="1"/>
  <c r="G7393" i="9"/>
  <c r="H7393" i="9" s="1"/>
  <c r="G7412" i="9"/>
  <c r="H7412" i="9" s="1"/>
  <c r="G7416" i="9"/>
  <c r="H7416" i="9" s="1"/>
  <c r="G7417" i="9"/>
  <c r="H7417" i="9" s="1"/>
  <c r="G7420" i="9"/>
  <c r="H7420" i="9" s="1"/>
  <c r="G7423" i="9"/>
  <c r="H7423" i="9" s="1"/>
  <c r="G7424" i="9"/>
  <c r="H7424" i="9" s="1"/>
  <c r="G7428" i="9"/>
  <c r="H7428" i="9" s="1"/>
  <c r="G7432" i="9"/>
  <c r="H7432" i="9" s="1"/>
  <c r="G7438" i="9"/>
  <c r="H7438" i="9" s="1"/>
  <c r="G7444" i="9"/>
  <c r="H7444" i="9" s="1"/>
  <c r="G7446" i="9"/>
  <c r="H7446" i="9" s="1"/>
  <c r="G7456" i="9"/>
  <c r="H7456" i="9" s="1"/>
  <c r="G7460" i="9"/>
  <c r="H7460" i="9" s="1"/>
  <c r="G7462" i="9"/>
  <c r="H7462" i="9" s="1"/>
  <c r="G7467" i="9"/>
  <c r="H7467" i="9" s="1"/>
  <c r="G7470" i="9"/>
  <c r="H7470" i="9" s="1"/>
  <c r="G7471" i="9"/>
  <c r="H7471" i="9" s="1"/>
  <c r="G7475" i="9"/>
  <c r="H7475" i="9" s="1"/>
  <c r="G7476" i="9"/>
  <c r="H7476" i="9" s="1"/>
  <c r="G7482" i="9"/>
  <c r="H7482" i="9" s="1"/>
  <c r="G7483" i="9"/>
  <c r="H7483" i="9" s="1"/>
  <c r="G7486" i="9"/>
  <c r="H7486" i="9" s="1"/>
  <c r="G7488" i="9"/>
  <c r="H7488" i="9" s="1"/>
  <c r="G7490" i="9"/>
  <c r="H7490" i="9" s="1"/>
  <c r="G7494" i="9"/>
  <c r="H7494" i="9" s="1"/>
  <c r="G7496" i="9"/>
  <c r="H7496" i="9" s="1"/>
  <c r="G7498" i="9"/>
  <c r="H7498" i="9" s="1"/>
  <c r="G7499" i="9"/>
  <c r="H7499" i="9" s="1"/>
  <c r="G7500" i="9"/>
  <c r="H7500" i="9" s="1"/>
  <c r="G7502" i="9"/>
  <c r="H7502" i="9" s="1"/>
  <c r="G7503" i="9"/>
  <c r="H7503" i="9" s="1"/>
  <c r="G7504" i="9"/>
  <c r="H7504" i="9" s="1"/>
  <c r="G7505" i="9"/>
  <c r="H7505" i="9" s="1"/>
  <c r="G7506" i="9"/>
  <c r="H7506" i="9" s="1"/>
  <c r="G7507" i="9"/>
  <c r="H7507" i="9" s="1"/>
  <c r="G7508" i="9"/>
  <c r="H7508" i="9" s="1"/>
  <c r="G7510" i="9"/>
  <c r="H7510" i="9" s="1"/>
  <c r="G7511" i="9"/>
  <c r="H7511" i="9" s="1"/>
  <c r="G7512" i="9"/>
  <c r="H7512" i="9" s="1"/>
  <c r="G7514" i="9"/>
  <c r="H7514" i="9" s="1"/>
  <c r="G7515" i="9"/>
  <c r="H7515" i="9" s="1"/>
  <c r="G7518" i="9"/>
  <c r="H7518" i="9" s="1"/>
  <c r="G7519" i="9"/>
  <c r="H7519" i="9" s="1"/>
  <c r="G7522" i="9"/>
  <c r="H7522" i="9" s="1"/>
  <c r="G7523" i="9"/>
  <c r="H7523" i="9" s="1"/>
  <c r="G7526" i="9"/>
  <c r="H7526" i="9" s="1"/>
  <c r="G7527" i="9"/>
  <c r="H7527" i="9" s="1"/>
  <c r="G7530" i="9"/>
  <c r="H7530" i="9" s="1"/>
  <c r="G7531" i="9"/>
  <c r="H7531" i="9" s="1"/>
  <c r="G7534" i="9"/>
  <c r="H7534" i="9" s="1"/>
  <c r="G7535" i="9"/>
  <c r="H7535" i="9" s="1"/>
  <c r="G7536" i="9"/>
  <c r="H7536" i="9" s="1"/>
  <c r="G7538" i="9"/>
  <c r="H7538" i="9" s="1"/>
  <c r="G7539" i="9"/>
  <c r="H7539" i="9" s="1"/>
  <c r="G7542" i="9"/>
  <c r="H7542" i="9" s="1"/>
  <c r="G7543" i="9"/>
  <c r="H7543" i="9" s="1"/>
  <c r="G7544" i="9"/>
  <c r="H7544" i="9" s="1"/>
  <c r="G7546" i="9"/>
  <c r="H7546" i="9" s="1"/>
  <c r="G7548" i="9"/>
  <c r="H7548" i="9" s="1"/>
  <c r="G7550" i="9"/>
  <c r="H7550" i="9" s="1"/>
  <c r="G7551" i="9"/>
  <c r="H7551" i="9" s="1"/>
  <c r="G7555" i="9"/>
  <c r="H7555" i="9" s="1"/>
  <c r="G7559" i="9"/>
  <c r="H7559" i="9" s="1"/>
  <c r="G7562" i="9"/>
  <c r="H7562" i="9" s="1"/>
  <c r="G7566" i="9"/>
  <c r="H7566" i="9" s="1"/>
  <c r="G7571" i="9"/>
  <c r="H7571" i="9" s="1"/>
  <c r="G7574" i="9"/>
  <c r="H7574" i="9" s="1"/>
  <c r="G7575" i="9"/>
  <c r="H7575" i="9" s="1"/>
  <c r="G7578" i="9"/>
  <c r="H7578" i="9" s="1"/>
  <c r="G7583" i="9"/>
  <c r="H7583" i="9" s="1"/>
  <c r="G7595" i="9"/>
  <c r="H7595" i="9" s="1"/>
  <c r="G7598" i="9"/>
  <c r="H7598" i="9" s="1"/>
  <c r="G7599" i="9"/>
  <c r="H7599" i="9" s="1"/>
  <c r="G7607" i="9"/>
  <c r="H7607" i="9" s="1"/>
  <c r="G7615" i="9"/>
  <c r="H7615" i="9" s="1"/>
  <c r="G7616" i="9"/>
  <c r="H7616" i="9" s="1"/>
  <c r="G7619" i="9"/>
  <c r="H7619" i="9" s="1"/>
  <c r="G7620" i="9"/>
  <c r="H7620" i="9" s="1"/>
  <c r="G7623" i="9"/>
  <c r="H7623" i="9" s="1"/>
  <c r="G7624" i="9"/>
  <c r="H7624" i="9" s="1"/>
  <c r="G7626" i="9"/>
  <c r="H7626" i="9" s="1"/>
  <c r="G7627" i="9"/>
  <c r="H7627" i="9" s="1"/>
  <c r="G7628" i="9"/>
  <c r="H7628" i="9" s="1"/>
  <c r="G7630" i="9"/>
  <c r="H7630" i="9" s="1"/>
  <c r="G7631" i="9"/>
  <c r="H7631" i="9" s="1"/>
  <c r="G7635" i="9"/>
  <c r="H7635" i="9" s="1"/>
  <c r="G7638" i="9"/>
  <c r="H7638" i="9" s="1"/>
  <c r="G7639" i="9"/>
  <c r="H7639" i="9" s="1"/>
  <c r="G7640" i="9"/>
  <c r="H7640" i="9" s="1"/>
  <c r="G7643" i="9"/>
  <c r="H7643" i="9" s="1"/>
  <c r="G7644" i="9"/>
  <c r="H7644" i="9" s="1"/>
  <c r="G7647" i="9"/>
  <c r="H7647" i="9" s="1"/>
  <c r="G7648" i="9"/>
  <c r="H7648" i="9" s="1"/>
  <c r="G7650" i="9"/>
  <c r="H7650" i="9" s="1"/>
  <c r="G7655" i="9"/>
  <c r="H7655" i="9" s="1"/>
  <c r="G7658" i="9"/>
  <c r="H7658" i="9" s="1"/>
  <c r="G7659" i="9"/>
  <c r="H7659" i="9" s="1"/>
  <c r="G7660" i="9"/>
  <c r="H7660" i="9" s="1"/>
  <c r="G7663" i="9"/>
  <c r="H7663" i="9" s="1"/>
  <c r="G7664" i="9"/>
  <c r="H7664" i="9" s="1"/>
  <c r="G7667" i="9"/>
  <c r="H7667" i="9" s="1"/>
  <c r="G7668" i="9"/>
  <c r="H7668" i="9" s="1"/>
  <c r="G7671" i="9"/>
  <c r="H7671" i="9" s="1"/>
  <c r="G7672" i="9"/>
  <c r="H7672" i="9" s="1"/>
  <c r="G7675" i="9"/>
  <c r="H7675" i="9" s="1"/>
  <c r="G7676" i="9"/>
  <c r="H7676" i="9" s="1"/>
  <c r="G7679" i="9"/>
  <c r="H7679" i="9" s="1"/>
  <c r="G7680" i="9"/>
  <c r="H7680" i="9" s="1"/>
  <c r="G7683" i="9"/>
  <c r="H7683" i="9" s="1"/>
  <c r="G7687" i="9"/>
  <c r="H7687" i="9" s="1"/>
  <c r="G7688" i="9"/>
  <c r="H7688" i="9" s="1"/>
  <c r="G7690" i="9"/>
  <c r="H7690" i="9" s="1"/>
  <c r="G7691" i="9"/>
  <c r="H7691" i="9" s="1"/>
  <c r="G7692" i="9"/>
  <c r="H7692" i="9" s="1"/>
  <c r="G7694" i="9"/>
  <c r="H7694" i="9" s="1"/>
  <c r="G7695" i="9"/>
  <c r="H7695" i="9" s="1"/>
  <c r="G7696" i="9"/>
  <c r="H7696" i="9" s="1"/>
  <c r="G7698" i="9"/>
  <c r="H7698" i="9" s="1"/>
  <c r="G7699" i="9"/>
  <c r="H7699" i="9" s="1"/>
  <c r="G7700" i="9"/>
  <c r="H7700" i="9" s="1"/>
  <c r="G7702" i="9"/>
  <c r="H7702" i="9" s="1"/>
  <c r="G7703" i="9"/>
  <c r="H7703" i="9" s="1"/>
  <c r="G7704" i="9"/>
  <c r="H7704" i="9" s="1"/>
  <c r="G7707" i="9"/>
  <c r="H7707" i="9" s="1"/>
  <c r="G7708" i="9"/>
  <c r="H7708" i="9" s="1"/>
  <c r="G7710" i="9"/>
  <c r="H7710" i="9" s="1"/>
  <c r="G7711" i="9"/>
  <c r="H7711" i="9" s="1"/>
  <c r="G7714" i="9"/>
  <c r="H7714" i="9" s="1"/>
  <c r="G7715" i="9"/>
  <c r="H7715" i="9" s="1"/>
  <c r="G7718" i="9"/>
  <c r="H7718" i="9" s="1"/>
  <c r="G7722" i="9"/>
  <c r="H7722" i="9" s="1"/>
  <c r="G7723" i="9"/>
  <c r="H7723" i="9" s="1"/>
  <c r="G7726" i="9"/>
  <c r="H7726" i="9" s="1"/>
  <c r="G7727" i="9"/>
  <c r="H7727" i="9" s="1"/>
  <c r="G7730" i="9"/>
  <c r="H7730" i="9" s="1"/>
  <c r="G7731" i="9"/>
  <c r="H7731" i="9" s="1"/>
  <c r="G7734" i="9"/>
  <c r="H7734" i="9" s="1"/>
  <c r="G7735" i="9"/>
  <c r="H7735" i="9" s="1"/>
  <c r="G7738" i="9"/>
  <c r="H7738" i="9" s="1"/>
  <c r="G7739" i="9"/>
  <c r="H7739" i="9" s="1"/>
  <c r="G7742" i="9"/>
  <c r="H7742" i="9" s="1"/>
  <c r="G7743" i="9"/>
  <c r="H7743" i="9" s="1"/>
  <c r="G7747" i="9"/>
  <c r="H7747" i="9" s="1"/>
  <c r="G7750" i="9"/>
  <c r="H7750" i="9" s="1"/>
  <c r="G7751" i="9"/>
  <c r="H7751" i="9" s="1"/>
  <c r="G7754" i="9"/>
  <c r="H7754" i="9" s="1"/>
  <c r="G7755" i="9"/>
  <c r="H7755" i="9" s="1"/>
  <c r="G7758" i="9"/>
  <c r="H7758" i="9" s="1"/>
  <c r="G7759" i="9"/>
  <c r="H7759" i="9" s="1"/>
  <c r="G7762" i="9"/>
  <c r="H7762" i="9" s="1"/>
  <c r="G7763" i="9"/>
  <c r="H7763" i="9" s="1"/>
  <c r="G7766" i="9"/>
  <c r="H7766" i="9" s="1"/>
  <c r="G7767" i="9"/>
  <c r="H7767" i="9" s="1"/>
  <c r="G7770" i="9"/>
  <c r="H7770" i="9" s="1"/>
  <c r="G7772" i="9"/>
  <c r="H7772" i="9" s="1"/>
  <c r="G7774" i="9"/>
  <c r="H7774" i="9" s="1"/>
  <c r="G7778" i="9"/>
  <c r="H7778" i="9" s="1"/>
  <c r="G7779" i="9"/>
  <c r="H7779" i="9" s="1"/>
  <c r="G7782" i="9"/>
  <c r="H7782" i="9" s="1"/>
  <c r="G7783" i="9"/>
  <c r="H7783" i="9" s="1"/>
  <c r="G7785" i="9"/>
  <c r="H7785" i="9" s="1"/>
  <c r="G7786" i="9"/>
  <c r="H7786" i="9" s="1"/>
  <c r="G7790" i="9"/>
  <c r="H7790" i="9" s="1"/>
  <c r="G7792" i="9"/>
  <c r="H7792" i="9" s="1"/>
  <c r="G7798" i="9"/>
  <c r="H7798" i="9" s="1"/>
  <c r="G7799" i="9"/>
  <c r="H7799" i="9" s="1"/>
  <c r="G7800" i="9"/>
  <c r="H7800" i="9" s="1"/>
  <c r="G7802" i="9"/>
  <c r="H7802" i="9" s="1"/>
  <c r="G7803" i="9"/>
  <c r="H7803" i="9" s="1"/>
  <c r="G7806" i="9"/>
  <c r="H7806" i="9" s="1"/>
  <c r="G7807" i="9"/>
  <c r="H7807" i="9" s="1"/>
  <c r="G7811" i="9"/>
  <c r="H7811" i="9" s="1"/>
  <c r="G7814" i="9"/>
  <c r="H7814" i="9" s="1"/>
  <c r="G7815" i="9"/>
  <c r="H7815" i="9" s="1"/>
  <c r="G7818" i="9"/>
  <c r="H7818" i="9" s="1"/>
  <c r="G7819" i="9"/>
  <c r="H7819" i="9" s="1"/>
  <c r="G7822" i="9"/>
  <c r="H7822" i="9" s="1"/>
  <c r="G7823" i="9"/>
  <c r="H7823" i="9" s="1"/>
  <c r="G7826" i="9"/>
  <c r="H7826" i="9" s="1"/>
  <c r="G7827" i="9"/>
  <c r="H7827" i="9" s="1"/>
  <c r="G7828" i="9"/>
  <c r="H7828" i="9" s="1"/>
  <c r="G7830" i="9"/>
  <c r="H7830" i="9" s="1"/>
  <c r="G7832" i="9"/>
  <c r="H7832" i="9" s="1"/>
  <c r="G7835" i="9"/>
  <c r="H7835" i="9" s="1"/>
  <c r="G7836" i="9"/>
  <c r="H7836" i="9" s="1"/>
  <c r="G7838" i="9"/>
  <c r="H7838" i="9" s="1"/>
  <c r="G7839" i="9"/>
  <c r="H7839" i="9" s="1"/>
  <c r="G7840" i="9"/>
  <c r="H7840" i="9" s="1"/>
  <c r="G7842" i="9"/>
  <c r="H7842" i="9" s="1"/>
  <c r="G7843" i="9"/>
  <c r="H7843" i="9" s="1"/>
  <c r="G7846" i="9"/>
  <c r="H7846" i="9" s="1"/>
  <c r="G7847" i="9"/>
  <c r="H7847" i="9" s="1"/>
  <c r="G7848" i="9"/>
  <c r="H7848" i="9" s="1"/>
  <c r="G7850" i="9"/>
  <c r="H7850" i="9" s="1"/>
  <c r="G7851" i="9"/>
  <c r="H7851" i="9" s="1"/>
  <c r="G7852" i="9"/>
  <c r="H7852" i="9" s="1"/>
  <c r="G7854" i="9"/>
  <c r="H7854" i="9" s="1"/>
  <c r="G7855" i="9"/>
  <c r="H7855" i="9" s="1"/>
  <c r="G7856" i="9"/>
  <c r="H7856" i="9" s="1"/>
  <c r="G7858" i="9"/>
  <c r="H7858" i="9" s="1"/>
  <c r="G7859" i="9"/>
  <c r="H7859" i="9" s="1"/>
  <c r="G7860" i="9"/>
  <c r="H7860" i="9" s="1"/>
  <c r="G7862" i="9"/>
  <c r="H7862" i="9" s="1"/>
  <c r="G7863" i="9"/>
  <c r="H7863" i="9" s="1"/>
  <c r="G7864" i="9"/>
  <c r="H7864" i="9" s="1"/>
  <c r="G7866" i="9"/>
  <c r="H7866" i="9" s="1"/>
  <c r="G7867" i="9"/>
  <c r="H7867" i="9" s="1"/>
  <c r="G7868" i="9"/>
  <c r="H7868" i="9" s="1"/>
  <c r="G7870" i="9"/>
  <c r="H7870" i="9" s="1"/>
  <c r="G7871" i="9"/>
  <c r="H7871" i="9" s="1"/>
  <c r="G7872" i="9"/>
  <c r="H7872" i="9" s="1"/>
  <c r="G7874" i="9"/>
  <c r="H7874" i="9" s="1"/>
  <c r="G7875" i="9"/>
  <c r="H7875" i="9" s="1"/>
  <c r="G7876" i="9"/>
  <c r="H7876" i="9" s="1"/>
  <c r="G7879" i="9"/>
  <c r="H7879" i="9" s="1"/>
  <c r="G7880" i="9"/>
  <c r="H7880" i="9" s="1"/>
  <c r="G7882" i="9"/>
  <c r="H7882" i="9" s="1"/>
  <c r="G7883" i="9"/>
  <c r="H7883" i="9" s="1"/>
  <c r="G7886" i="9"/>
  <c r="H7886" i="9" s="1"/>
  <c r="G7887" i="9"/>
  <c r="H7887" i="9" s="1"/>
  <c r="G7888" i="9"/>
  <c r="H7888" i="9" s="1"/>
  <c r="G7891" i="9"/>
  <c r="H7891" i="9" s="1"/>
  <c r="G7892" i="9"/>
  <c r="H7892" i="9" s="1"/>
  <c r="G7895" i="9"/>
  <c r="H7895" i="9" s="1"/>
  <c r="G7896" i="9"/>
  <c r="H7896" i="9" s="1"/>
  <c r="G7899" i="9"/>
  <c r="H7899" i="9" s="1"/>
  <c r="G7900" i="9"/>
  <c r="H7900" i="9" s="1"/>
  <c r="G7904" i="9"/>
  <c r="H7904" i="9" s="1"/>
  <c r="G7907" i="9"/>
  <c r="H7907" i="9" s="1"/>
  <c r="G7908" i="9"/>
  <c r="H7908" i="9" s="1"/>
  <c r="G7911" i="9"/>
  <c r="H7911" i="9" s="1"/>
  <c r="G7912" i="9"/>
  <c r="H7912" i="9" s="1"/>
  <c r="G7915" i="9"/>
  <c r="H7915" i="9" s="1"/>
  <c r="G7916" i="9"/>
  <c r="H7916" i="9" s="1"/>
  <c r="G7919" i="9"/>
  <c r="H7919" i="9" s="1"/>
  <c r="G7920" i="9"/>
  <c r="H7920" i="9" s="1"/>
  <c r="G7921" i="9"/>
  <c r="H7921" i="9" s="1"/>
  <c r="G7924" i="9"/>
  <c r="H7924" i="9" s="1"/>
  <c r="G7927" i="9"/>
  <c r="H7927" i="9" s="1"/>
  <c r="G7931" i="9"/>
  <c r="H7931" i="9" s="1"/>
  <c r="G7932" i="9"/>
  <c r="H7932" i="9" s="1"/>
  <c r="G7936" i="9"/>
  <c r="H7936" i="9" s="1"/>
  <c r="G7938" i="9"/>
  <c r="H7938" i="9" s="1"/>
  <c r="G7940" i="9"/>
  <c r="H7940" i="9" s="1"/>
  <c r="G7942" i="9"/>
  <c r="H7942" i="9" s="1"/>
  <c r="G7944" i="9"/>
  <c r="H7944" i="9" s="1"/>
  <c r="G7946" i="9"/>
  <c r="H7946" i="9" s="1"/>
  <c r="G7947" i="9"/>
  <c r="H7947" i="9" s="1"/>
  <c r="G7948" i="9"/>
  <c r="H7948" i="9" s="1"/>
  <c r="G7951" i="9"/>
  <c r="H7951" i="9" s="1"/>
  <c r="G7952" i="9"/>
  <c r="H7952" i="9" s="1"/>
  <c r="G7955" i="9"/>
  <c r="H7955" i="9" s="1"/>
  <c r="G7959" i="9"/>
  <c r="H7959" i="9" s="1"/>
  <c r="G7960" i="9"/>
  <c r="H7960" i="9" s="1"/>
  <c r="G7963" i="9"/>
  <c r="H7963" i="9" s="1"/>
  <c r="G7965" i="9"/>
  <c r="H7965" i="9" s="1"/>
  <c r="G7970" i="9"/>
  <c r="H7970" i="9" s="1"/>
  <c r="G7975" i="9"/>
  <c r="H7975" i="9" s="1"/>
  <c r="G7977" i="9"/>
  <c r="H7977" i="9" s="1"/>
  <c r="G7978" i="9"/>
  <c r="H7978" i="9" s="1"/>
  <c r="G7982" i="9"/>
  <c r="H7982" i="9" s="1"/>
  <c r="G7983" i="9"/>
  <c r="H7983" i="9" s="1"/>
  <c r="G7986" i="9"/>
  <c r="H7986" i="9" s="1"/>
  <c r="G7987" i="9"/>
  <c r="H7987" i="9" s="1"/>
  <c r="G7991" i="9"/>
  <c r="H7991" i="9" s="1"/>
  <c r="G7995" i="9"/>
  <c r="H7995" i="9" s="1"/>
  <c r="G7996" i="9"/>
  <c r="H7996" i="9" s="1"/>
  <c r="G7998" i="9"/>
  <c r="H7998" i="9" s="1"/>
  <c r="G7999" i="9"/>
  <c r="H7999" i="9" s="1"/>
  <c r="G8000" i="9"/>
  <c r="H8000" i="9" s="1"/>
  <c r="G8002" i="9"/>
  <c r="H8002" i="9" s="1"/>
  <c r="G8004" i="9"/>
  <c r="H8004" i="9" s="1"/>
  <c r="G8006" i="9"/>
  <c r="H8006" i="9" s="1"/>
  <c r="G8007" i="9"/>
  <c r="H8007" i="9" s="1"/>
  <c r="G8008" i="9"/>
  <c r="H8008" i="9" s="1"/>
  <c r="G8011" i="9"/>
  <c r="H8011" i="9" s="1"/>
  <c r="G8012" i="9"/>
  <c r="H8012" i="9" s="1"/>
  <c r="G8014" i="9"/>
  <c r="H8014" i="9" s="1"/>
  <c r="G8015" i="9"/>
  <c r="H8015" i="9" s="1"/>
  <c r="G8018" i="9"/>
  <c r="H8018" i="9" s="1"/>
  <c r="G8019" i="9"/>
  <c r="H8019" i="9" s="1"/>
  <c r="G8022" i="9"/>
  <c r="H8022" i="9" s="1"/>
  <c r="G8024" i="9"/>
  <c r="H8024" i="9" s="1"/>
  <c r="G8026" i="9"/>
  <c r="H8026" i="9" s="1"/>
  <c r="G8028" i="9"/>
  <c r="H8028" i="9" s="1"/>
  <c r="G8030" i="9"/>
  <c r="H8030" i="9" s="1"/>
  <c r="G8031" i="9"/>
  <c r="H8031" i="9" s="1"/>
  <c r="G8032" i="9"/>
  <c r="H8032" i="9" s="1"/>
  <c r="G8034" i="9"/>
  <c r="H8034" i="9" s="1"/>
  <c r="G8036" i="9"/>
  <c r="H8036" i="9" s="1"/>
  <c r="G8038" i="9"/>
  <c r="H8038" i="9" s="1"/>
  <c r="G8039" i="9"/>
  <c r="H8039" i="9" s="1"/>
  <c r="G8040" i="9"/>
  <c r="H8040" i="9" s="1"/>
  <c r="G8042" i="9"/>
  <c r="H8042" i="9" s="1"/>
  <c r="F7326" i="9"/>
  <c r="F7329" i="9"/>
  <c r="F7331" i="9"/>
  <c r="F7337" i="9"/>
  <c r="F7340" i="9"/>
  <c r="F7343" i="9"/>
  <c r="F7344" i="9"/>
  <c r="F7345" i="9"/>
  <c r="F7347" i="9"/>
  <c r="F7348" i="9"/>
  <c r="F7351" i="9"/>
  <c r="F7353" i="9"/>
  <c r="F7355" i="9"/>
  <c r="F7359" i="9"/>
  <c r="F7360" i="9"/>
  <c r="F7361" i="9"/>
  <c r="F7364" i="9"/>
  <c r="F7369" i="9"/>
  <c r="F7374" i="9"/>
  <c r="F7375" i="9"/>
  <c r="F7377" i="9"/>
  <c r="F7379" i="9"/>
  <c r="F7383" i="9"/>
  <c r="F7385" i="9"/>
  <c r="F7387" i="9"/>
  <c r="F7393" i="9"/>
  <c r="F7401" i="9"/>
  <c r="F7403" i="9"/>
  <c r="F7404" i="9"/>
  <c r="F7407" i="9"/>
  <c r="F7409" i="9"/>
  <c r="F7411" i="9"/>
  <c r="F7412" i="9"/>
  <c r="F7415" i="9"/>
  <c r="F7416" i="9"/>
  <c r="F7417" i="9"/>
  <c r="F7419" i="9"/>
  <c r="F7420" i="9"/>
  <c r="F7423" i="9"/>
  <c r="F7424" i="9"/>
  <c r="F7425" i="9"/>
  <c r="F7427" i="9"/>
  <c r="F7428" i="9"/>
  <c r="F7431" i="9"/>
  <c r="F7432" i="9"/>
  <c r="F7433" i="9"/>
  <c r="F7435" i="9"/>
  <c r="F7436" i="9"/>
  <c r="F7439" i="9"/>
  <c r="F7440" i="9"/>
  <c r="F7441" i="9"/>
  <c r="F7443" i="9"/>
  <c r="F7444" i="9"/>
  <c r="F7446" i="9"/>
  <c r="F7447" i="9"/>
  <c r="F7448" i="9"/>
  <c r="F7450" i="9"/>
  <c r="F7451" i="9"/>
  <c r="F7452" i="9"/>
  <c r="F7454" i="9"/>
  <c r="F7455" i="9"/>
  <c r="F7456" i="9"/>
  <c r="F7457" i="9"/>
  <c r="F7458" i="9"/>
  <c r="F7459" i="9"/>
  <c r="F7460" i="9"/>
  <c r="F7462" i="9"/>
  <c r="F7464" i="9"/>
  <c r="F7466" i="9"/>
  <c r="F7467" i="9"/>
  <c r="F7468" i="9"/>
  <c r="F7470" i="9"/>
  <c r="F7471" i="9"/>
  <c r="F7474" i="9"/>
  <c r="F7475" i="9"/>
  <c r="F7476" i="9"/>
  <c r="F7478" i="9"/>
  <c r="F7479" i="9"/>
  <c r="F7482" i="9"/>
  <c r="F7483" i="9"/>
  <c r="F7484" i="9"/>
  <c r="F7486" i="9"/>
  <c r="F7488" i="9"/>
  <c r="F7490" i="9"/>
  <c r="F7492" i="9"/>
  <c r="F7494" i="9"/>
  <c r="F7496" i="9"/>
  <c r="F7498" i="9"/>
  <c r="F7499" i="9"/>
  <c r="F7500" i="9"/>
  <c r="F7502" i="9"/>
  <c r="F7503" i="9"/>
  <c r="F7504" i="9"/>
  <c r="F7506" i="9"/>
  <c r="F7507" i="9"/>
  <c r="F7508" i="9"/>
  <c r="F7510" i="9"/>
  <c r="F7511" i="9"/>
  <c r="F7512" i="9"/>
  <c r="F7514" i="9"/>
  <c r="F7515" i="9"/>
  <c r="F7516" i="9"/>
  <c r="F7518" i="9"/>
  <c r="F7519" i="9"/>
  <c r="F7520" i="9"/>
  <c r="F7522" i="9"/>
  <c r="F7523" i="9"/>
  <c r="F7524" i="9"/>
  <c r="F7526" i="9"/>
  <c r="F7527" i="9"/>
  <c r="F7528" i="9"/>
  <c r="F7530" i="9"/>
  <c r="F7531" i="9"/>
  <c r="F7532" i="9"/>
  <c r="F7534" i="9"/>
  <c r="F7535" i="9"/>
  <c r="F7536" i="9"/>
  <c r="F7538" i="9"/>
  <c r="F7539" i="9"/>
  <c r="F7540" i="9"/>
  <c r="F7542" i="9"/>
  <c r="F7543" i="9"/>
  <c r="F7544" i="9"/>
  <c r="F7546" i="9"/>
  <c r="F7547" i="9"/>
  <c r="F7548" i="9"/>
  <c r="F7550" i="9"/>
  <c r="F7551" i="9"/>
  <c r="F7554" i="9"/>
  <c r="F7555" i="9"/>
  <c r="F7558" i="9"/>
  <c r="F7559" i="9"/>
  <c r="F7562" i="9"/>
  <c r="F7564" i="9"/>
  <c r="F7566" i="9"/>
  <c r="F7567" i="9"/>
  <c r="F7568" i="9"/>
  <c r="F7570" i="9"/>
  <c r="F7571" i="9"/>
  <c r="F7572" i="9"/>
  <c r="F7574" i="9"/>
  <c r="F7575" i="9"/>
  <c r="F7576" i="9"/>
  <c r="F7578" i="9"/>
  <c r="F7579" i="9"/>
  <c r="F7580" i="9"/>
  <c r="F7582" i="9"/>
  <c r="F7583" i="9"/>
  <c r="F7584" i="9"/>
  <c r="F7586" i="9"/>
  <c r="F7587" i="9"/>
  <c r="F7588" i="9"/>
  <c r="F7590" i="9"/>
  <c r="F7591" i="9"/>
  <c r="F7592" i="9"/>
  <c r="F7594" i="9"/>
  <c r="F7595" i="9"/>
  <c r="F7596" i="9"/>
  <c r="F7598" i="9"/>
  <c r="F7599" i="9"/>
  <c r="F7600" i="9"/>
  <c r="F7602" i="9"/>
  <c r="F7603" i="9"/>
  <c r="F7604" i="9"/>
  <c r="F7606" i="9"/>
  <c r="F7607" i="9"/>
  <c r="F7608" i="9"/>
  <c r="F7610" i="9"/>
  <c r="F7611" i="9"/>
  <c r="F7612" i="9"/>
  <c r="F7614" i="9"/>
  <c r="F7615" i="9"/>
  <c r="F7616" i="9"/>
  <c r="F7618" i="9"/>
  <c r="F7619" i="9"/>
  <c r="F7620" i="9"/>
  <c r="F7622" i="9"/>
  <c r="F7623" i="9"/>
  <c r="F7624" i="9"/>
  <c r="F7626" i="9"/>
  <c r="F7627" i="9"/>
  <c r="F7628" i="9"/>
  <c r="F7630" i="9"/>
  <c r="F7631" i="9"/>
  <c r="F7632" i="9"/>
  <c r="F7634" i="9"/>
  <c r="F7635" i="9"/>
  <c r="F7636" i="9"/>
  <c r="F7638" i="9"/>
  <c r="F7639" i="9"/>
  <c r="F7640" i="9"/>
  <c r="F7642" i="9"/>
  <c r="F7643" i="9"/>
  <c r="F7644" i="9"/>
  <c r="F7646" i="9"/>
  <c r="F7647" i="9"/>
  <c r="F7648" i="9"/>
  <c r="F7650" i="9"/>
  <c r="F7651" i="9"/>
  <c r="F7652" i="9"/>
  <c r="F7654" i="9"/>
  <c r="F7655" i="9"/>
  <c r="F7656" i="9"/>
  <c r="F7658" i="9"/>
  <c r="F7659" i="9"/>
  <c r="F7660" i="9"/>
  <c r="F7662" i="9"/>
  <c r="F7663" i="9"/>
  <c r="F7664" i="9"/>
  <c r="F7666" i="9"/>
  <c r="F7667" i="9"/>
  <c r="F7668" i="9"/>
  <c r="F7670" i="9"/>
  <c r="F7671" i="9"/>
  <c r="F7672" i="9"/>
  <c r="F7674" i="9"/>
  <c r="F7675" i="9"/>
  <c r="F7676" i="9"/>
  <c r="F7678" i="9"/>
  <c r="F7679" i="9"/>
  <c r="F7680" i="9"/>
  <c r="F7682" i="9"/>
  <c r="F7683" i="9"/>
  <c r="F7684" i="9"/>
  <c r="F7686" i="9"/>
  <c r="F7687" i="9"/>
  <c r="F7688" i="9"/>
  <c r="F7690" i="9"/>
  <c r="F7691" i="9"/>
  <c r="F7692" i="9"/>
  <c r="F7694" i="9"/>
  <c r="F7695" i="9"/>
  <c r="F7696" i="9"/>
  <c r="F7698" i="9"/>
  <c r="F7699" i="9"/>
  <c r="F7700" i="9"/>
  <c r="F7702" i="9"/>
  <c r="F7703" i="9"/>
  <c r="F7704" i="9"/>
  <c r="F7706" i="9"/>
  <c r="F7707" i="9"/>
  <c r="F7708" i="9"/>
  <c r="F7710" i="9"/>
  <c r="F7711" i="9"/>
  <c r="F7712" i="9"/>
  <c r="F7714" i="9"/>
  <c r="F7715" i="9"/>
  <c r="F7716" i="9"/>
  <c r="F7718" i="9"/>
  <c r="F7719" i="9"/>
  <c r="F7722" i="9"/>
  <c r="F7723" i="9"/>
  <c r="F7726" i="9"/>
  <c r="F7727" i="9"/>
  <c r="F7729" i="9"/>
  <c r="F7730" i="9"/>
  <c r="F7731" i="9"/>
  <c r="F7734" i="9"/>
  <c r="F7735" i="9"/>
  <c r="F7738" i="9"/>
  <c r="F7739" i="9"/>
  <c r="F7742" i="9"/>
  <c r="F7743" i="9"/>
  <c r="F7745" i="9"/>
  <c r="F7746" i="9"/>
  <c r="F7747" i="9"/>
  <c r="F7750" i="9"/>
  <c r="F7751" i="9"/>
  <c r="F7754" i="9"/>
  <c r="F7755" i="9"/>
  <c r="F7757" i="9"/>
  <c r="F7758" i="9"/>
  <c r="F7759" i="9"/>
  <c r="F7762" i="9"/>
  <c r="F7763" i="9"/>
  <c r="F7766" i="9"/>
  <c r="F7767" i="9"/>
  <c r="F7770" i="9"/>
  <c r="F7771" i="9"/>
  <c r="F7773" i="9"/>
  <c r="F7774" i="9"/>
  <c r="F7775" i="9"/>
  <c r="F7778" i="9"/>
  <c r="F7779" i="9"/>
  <c r="F7782" i="9"/>
  <c r="F7783" i="9"/>
  <c r="F7786" i="9"/>
  <c r="F7787" i="9"/>
  <c r="F7789" i="9"/>
  <c r="F7790" i="9"/>
  <c r="F7791" i="9"/>
  <c r="F7795" i="9"/>
  <c r="F7796" i="9"/>
  <c r="F7798" i="9"/>
  <c r="F7799" i="9"/>
  <c r="F7800" i="9"/>
  <c r="F7802" i="9"/>
  <c r="F7803" i="9"/>
  <c r="F7804" i="9"/>
  <c r="F7806" i="9"/>
  <c r="F7807" i="9"/>
  <c r="F7808" i="9"/>
  <c r="F7810" i="9"/>
  <c r="F7811" i="9"/>
  <c r="F7812" i="9"/>
  <c r="F7814" i="9"/>
  <c r="F7815" i="9"/>
  <c r="F7816" i="9"/>
  <c r="F7818" i="9"/>
  <c r="F7819" i="9"/>
  <c r="F7820" i="9"/>
  <c r="F7822" i="9"/>
  <c r="F7823" i="9"/>
  <c r="F7824" i="9"/>
  <c r="F7826" i="9"/>
  <c r="F7827" i="9"/>
  <c r="F7828" i="9"/>
  <c r="F7830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50" i="9"/>
  <c r="F7851" i="9"/>
  <c r="F7852" i="9"/>
  <c r="F7854" i="9"/>
  <c r="F7855" i="9"/>
  <c r="F7856" i="9"/>
  <c r="F7858" i="9"/>
  <c r="F7859" i="9"/>
  <c r="F7860" i="9"/>
  <c r="F7862" i="9"/>
  <c r="F7863" i="9"/>
  <c r="F7864" i="9"/>
  <c r="F7866" i="9"/>
  <c r="F7867" i="9"/>
  <c r="F7868" i="9"/>
  <c r="F7870" i="9"/>
  <c r="F7871" i="9"/>
  <c r="F7872" i="9"/>
  <c r="F7874" i="9"/>
  <c r="F7875" i="9"/>
  <c r="F7876" i="9"/>
  <c r="F7878" i="9"/>
  <c r="F7879" i="9"/>
  <c r="F7880" i="9"/>
  <c r="F7882" i="9"/>
  <c r="F7883" i="9"/>
  <c r="F7884" i="9"/>
  <c r="F7886" i="9"/>
  <c r="F7887" i="9"/>
  <c r="F7888" i="9"/>
  <c r="F7890" i="9"/>
  <c r="F7891" i="9"/>
  <c r="F7892" i="9"/>
  <c r="F7895" i="9"/>
  <c r="F7896" i="9"/>
  <c r="F7899" i="9"/>
  <c r="F7900" i="9"/>
  <c r="F7903" i="9"/>
  <c r="F7904" i="9"/>
  <c r="F7907" i="9"/>
  <c r="F7908" i="9"/>
  <c r="F7911" i="9"/>
  <c r="F7912" i="9"/>
  <c r="F7915" i="9"/>
  <c r="F7916" i="9"/>
  <c r="F7919" i="9"/>
  <c r="F7920" i="9"/>
  <c r="F7923" i="9"/>
  <c r="F7924" i="9"/>
  <c r="F7926" i="9"/>
  <c r="F7927" i="9"/>
  <c r="F7930" i="9"/>
  <c r="F7931" i="9"/>
  <c r="F7932" i="9"/>
  <c r="F7934" i="9"/>
  <c r="F7936" i="9"/>
  <c r="F7938" i="9"/>
  <c r="F7940" i="9"/>
  <c r="F7942" i="9"/>
  <c r="F7944" i="9"/>
  <c r="F7946" i="9"/>
  <c r="F7947" i="9"/>
  <c r="F7948" i="9"/>
  <c r="F7951" i="9"/>
  <c r="F7952" i="9"/>
  <c r="F7955" i="9"/>
  <c r="F7959" i="9"/>
  <c r="F7960" i="9"/>
  <c r="F7962" i="9"/>
  <c r="F7963" i="9"/>
  <c r="F7966" i="9"/>
  <c r="F7967" i="9"/>
  <c r="F7970" i="9"/>
  <c r="F7971" i="9"/>
  <c r="F7974" i="9"/>
  <c r="F7975" i="9"/>
  <c r="F7978" i="9"/>
  <c r="F7979" i="9"/>
  <c r="F7982" i="9"/>
  <c r="F7983" i="9"/>
  <c r="F7986" i="9"/>
  <c r="F7987" i="9"/>
  <c r="F7990" i="9"/>
  <c r="F7991" i="9"/>
  <c r="F7994" i="9"/>
  <c r="F7995" i="9"/>
  <c r="F7998" i="9"/>
  <c r="F7999" i="9"/>
  <c r="F8000" i="9"/>
  <c r="F8002" i="9"/>
  <c r="F8004" i="9"/>
  <c r="F8006" i="9"/>
  <c r="F8007" i="9"/>
  <c r="F8008" i="9"/>
  <c r="F8009" i="9"/>
  <c r="F8011" i="9"/>
  <c r="F8014" i="9"/>
  <c r="F8015" i="9"/>
  <c r="F8018" i="9"/>
  <c r="F8019" i="9"/>
  <c r="F8022" i="9"/>
  <c r="F8023" i="9"/>
  <c r="F8024" i="9"/>
  <c r="F8026" i="9"/>
  <c r="F8027" i="9"/>
  <c r="F8028" i="9"/>
  <c r="F8030" i="9"/>
  <c r="F8031" i="9"/>
  <c r="F8032" i="9"/>
  <c r="F8034" i="9"/>
  <c r="F8035" i="9"/>
  <c r="F8036" i="9"/>
  <c r="F8038" i="9"/>
  <c r="F8039" i="9"/>
  <c r="F8040" i="9"/>
  <c r="F8042" i="9"/>
  <c r="G24" i="13"/>
  <c r="G25" i="13"/>
  <c r="O7203" i="9"/>
  <c r="C7204" i="9"/>
  <c r="C7205" i="9"/>
  <c r="O7205" i="9" s="1"/>
  <c r="C7206" i="9"/>
  <c r="O7206" i="9" s="1"/>
  <c r="C7207" i="9"/>
  <c r="O7207" i="9" s="1"/>
  <c r="C7208" i="9"/>
  <c r="C7209" i="9"/>
  <c r="C7210" i="9"/>
  <c r="O7210" i="9" s="1"/>
  <c r="C7211" i="9"/>
  <c r="O7211" i="9" s="1"/>
  <c r="C7212" i="9"/>
  <c r="C7213" i="9"/>
  <c r="C7214" i="9"/>
  <c r="O7214" i="9" s="1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K7203" i="9"/>
  <c r="K7204" i="9"/>
  <c r="K7205" i="9"/>
  <c r="K7206" i="9"/>
  <c r="K7207" i="9"/>
  <c r="K7208" i="9"/>
  <c r="K7209" i="9"/>
  <c r="K7210" i="9"/>
  <c r="K7211" i="9"/>
  <c r="K7212" i="9"/>
  <c r="K7213" i="9"/>
  <c r="K7214" i="9"/>
  <c r="K7215" i="9"/>
  <c r="K7216" i="9"/>
  <c r="K7217" i="9"/>
  <c r="K7218" i="9"/>
  <c r="K7219" i="9"/>
  <c r="K7220" i="9"/>
  <c r="K7221" i="9"/>
  <c r="K7222" i="9"/>
  <c r="K7223" i="9"/>
  <c r="K7224" i="9"/>
  <c r="K7225" i="9"/>
  <c r="K7226" i="9"/>
  <c r="K7227" i="9"/>
  <c r="K7228" i="9"/>
  <c r="K7229" i="9"/>
  <c r="K7230" i="9"/>
  <c r="K7231" i="9"/>
  <c r="K7232" i="9"/>
  <c r="K7233" i="9"/>
  <c r="K7234" i="9"/>
  <c r="K7235" i="9"/>
  <c r="K7236" i="9"/>
  <c r="K7237" i="9"/>
  <c r="K7238" i="9"/>
  <c r="K7239" i="9"/>
  <c r="K7240" i="9"/>
  <c r="K7241" i="9"/>
  <c r="K7242" i="9"/>
  <c r="K7243" i="9"/>
  <c r="K7244" i="9"/>
  <c r="K7245" i="9"/>
  <c r="K7246" i="9"/>
  <c r="K7247" i="9"/>
  <c r="K7248" i="9"/>
  <c r="K7249" i="9"/>
  <c r="K7250" i="9"/>
  <c r="K7251" i="9"/>
  <c r="K7252" i="9"/>
  <c r="K7253" i="9"/>
  <c r="K7254" i="9"/>
  <c r="K7255" i="9"/>
  <c r="K7256" i="9"/>
  <c r="K7257" i="9"/>
  <c r="K7258" i="9"/>
  <c r="K7259" i="9"/>
  <c r="K7260" i="9"/>
  <c r="K7261" i="9"/>
  <c r="K7262" i="9"/>
  <c r="K7263" i="9"/>
  <c r="K7264" i="9"/>
  <c r="K7265" i="9"/>
  <c r="K7266" i="9"/>
  <c r="K7267" i="9"/>
  <c r="K7268" i="9"/>
  <c r="K7269" i="9"/>
  <c r="K7270" i="9"/>
  <c r="K7271" i="9"/>
  <c r="K7272" i="9"/>
  <c r="K7273" i="9"/>
  <c r="K7274" i="9"/>
  <c r="K7275" i="9"/>
  <c r="K7276" i="9"/>
  <c r="K7277" i="9"/>
  <c r="K7278" i="9"/>
  <c r="K7279" i="9"/>
  <c r="K7280" i="9"/>
  <c r="K7281" i="9"/>
  <c r="K7282" i="9"/>
  <c r="K7283" i="9"/>
  <c r="K7284" i="9"/>
  <c r="K7285" i="9"/>
  <c r="K7286" i="9"/>
  <c r="K7287" i="9"/>
  <c r="K7288" i="9"/>
  <c r="K7289" i="9"/>
  <c r="K7290" i="9"/>
  <c r="K7291" i="9"/>
  <c r="K7292" i="9"/>
  <c r="K7293" i="9"/>
  <c r="K7294" i="9"/>
  <c r="K7295" i="9"/>
  <c r="K7296" i="9"/>
  <c r="K7297" i="9"/>
  <c r="K7298" i="9"/>
  <c r="K7299" i="9"/>
  <c r="K7300" i="9"/>
  <c r="K7301" i="9"/>
  <c r="K7302" i="9"/>
  <c r="K7303" i="9"/>
  <c r="K7304" i="9"/>
  <c r="K7305" i="9"/>
  <c r="K7306" i="9"/>
  <c r="K7307" i="9"/>
  <c r="K7308" i="9"/>
  <c r="K7309" i="9"/>
  <c r="K7310" i="9"/>
  <c r="K7311" i="9"/>
  <c r="K7312" i="9"/>
  <c r="K7313" i="9"/>
  <c r="K7314" i="9"/>
  <c r="K7315" i="9"/>
  <c r="K7316" i="9"/>
  <c r="K7317" i="9"/>
  <c r="K7318" i="9"/>
  <c r="K7319" i="9"/>
  <c r="K7320" i="9"/>
  <c r="K7321" i="9"/>
  <c r="K7322" i="9"/>
  <c r="C7203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I7241" i="9" s="1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G7261" i="9" s="1"/>
  <c r="H7261" i="9" s="1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G7293" i="9" s="1"/>
  <c r="H7293" i="9" s="1"/>
  <c r="D7294" i="9"/>
  <c r="D7295" i="9"/>
  <c r="D7296" i="9"/>
  <c r="D7297" i="9"/>
  <c r="G7297" i="9" s="1"/>
  <c r="H7297" i="9" s="1"/>
  <c r="D7298" i="9"/>
  <c r="D7299" i="9"/>
  <c r="D7300" i="9"/>
  <c r="D7301" i="9"/>
  <c r="G7301" i="9" s="1"/>
  <c r="H7301" i="9" s="1"/>
  <c r="D7302" i="9"/>
  <c r="D7303" i="9"/>
  <c r="D7304" i="9"/>
  <c r="D7305" i="9"/>
  <c r="G7305" i="9" s="1"/>
  <c r="H7305" i="9" s="1"/>
  <c r="D7306" i="9"/>
  <c r="D7307" i="9"/>
  <c r="D7308" i="9"/>
  <c r="D7309" i="9"/>
  <c r="G7309" i="9" s="1"/>
  <c r="H7309" i="9" s="1"/>
  <c r="D7310" i="9"/>
  <c r="D7311" i="9"/>
  <c r="D7312" i="9"/>
  <c r="D7313" i="9"/>
  <c r="D7314" i="9"/>
  <c r="D7315" i="9"/>
  <c r="D7316" i="9"/>
  <c r="D7317" i="9"/>
  <c r="D7318" i="9"/>
  <c r="D7319" i="9"/>
  <c r="D7320" i="9"/>
  <c r="I7320" i="9" s="1"/>
  <c r="D7321" i="9"/>
  <c r="D7322" i="9"/>
  <c r="F7212" i="9"/>
  <c r="AE12" i="11"/>
  <c r="AF12" i="11"/>
  <c r="AG12" i="11"/>
  <c r="AE13" i="11"/>
  <c r="AF13" i="11"/>
  <c r="AG13" i="11"/>
  <c r="AE14" i="11"/>
  <c r="AF14" i="11"/>
  <c r="AG14" i="11"/>
  <c r="AE15" i="11"/>
  <c r="AF15" i="11"/>
  <c r="AG15" i="11"/>
  <c r="AE16" i="11"/>
  <c r="AF16" i="11"/>
  <c r="AG16" i="11"/>
  <c r="AG3" i="11"/>
  <c r="AG4" i="11"/>
  <c r="AG5" i="11"/>
  <c r="AG6" i="11"/>
  <c r="AG7" i="11"/>
  <c r="AG8" i="11"/>
  <c r="AG9" i="11"/>
  <c r="AG10" i="11"/>
  <c r="AG11" i="11"/>
  <c r="AB3" i="11"/>
  <c r="AB4" i="11"/>
  <c r="AA3" i="11"/>
  <c r="AA4" i="11"/>
  <c r="Z3" i="11"/>
  <c r="O7935" i="9"/>
  <c r="X3" i="11"/>
  <c r="X4" i="11"/>
  <c r="X5" i="11"/>
  <c r="X6" i="11"/>
  <c r="X7" i="11"/>
  <c r="X8" i="11"/>
  <c r="X9" i="11"/>
  <c r="X10" i="11"/>
  <c r="X11" i="11"/>
  <c r="X12" i="11"/>
  <c r="W3" i="11"/>
  <c r="W4" i="11"/>
  <c r="W5" i="11"/>
  <c r="W6" i="11"/>
  <c r="W7" i="11"/>
  <c r="W8" i="11"/>
  <c r="W9" i="11"/>
  <c r="W10" i="11"/>
  <c r="W11" i="11"/>
  <c r="W12" i="11"/>
  <c r="V3" i="11"/>
  <c r="V4" i="11"/>
  <c r="V5" i="11"/>
  <c r="V6" i="11"/>
  <c r="V7" i="11"/>
  <c r="V8" i="11"/>
  <c r="V9" i="11"/>
  <c r="V10" i="11"/>
  <c r="V11" i="11"/>
  <c r="V12" i="11"/>
  <c r="U4" i="11"/>
  <c r="U5" i="11"/>
  <c r="U6" i="11"/>
  <c r="U7" i="11"/>
  <c r="U8" i="11"/>
  <c r="U9" i="11"/>
  <c r="U10" i="11"/>
  <c r="U11" i="11"/>
  <c r="U12" i="11"/>
  <c r="U3" i="11"/>
  <c r="G15" i="13"/>
  <c r="G14" i="13"/>
  <c r="G13" i="13"/>
  <c r="AF3" i="11"/>
  <c r="AF4" i="11"/>
  <c r="AF5" i="11"/>
  <c r="AF6" i="11"/>
  <c r="AF7" i="11"/>
  <c r="AF8" i="11"/>
  <c r="AF9" i="11"/>
  <c r="AF10" i="11"/>
  <c r="AF11" i="11"/>
  <c r="AE3" i="11"/>
  <c r="AE4" i="11"/>
  <c r="AE5" i="11"/>
  <c r="AE6" i="11"/>
  <c r="AE7" i="11"/>
  <c r="AE8" i="11"/>
  <c r="AE9" i="11"/>
  <c r="AE10" i="11"/>
  <c r="AE11" i="11"/>
  <c r="T3" i="11"/>
  <c r="T4" i="11"/>
  <c r="T5" i="11"/>
  <c r="T6" i="11"/>
  <c r="T7" i="11"/>
  <c r="T8" i="11"/>
  <c r="T9" i="11"/>
  <c r="T10" i="11"/>
  <c r="T11" i="11"/>
  <c r="T12" i="11"/>
  <c r="O123" i="9"/>
  <c r="O243" i="9"/>
  <c r="O363" i="9"/>
  <c r="O483" i="9"/>
  <c r="O603" i="9"/>
  <c r="O723" i="9"/>
  <c r="O843" i="9"/>
  <c r="O963" i="9"/>
  <c r="O1083" i="9"/>
  <c r="O1203" i="9"/>
  <c r="O1323" i="9"/>
  <c r="O1443" i="9"/>
  <c r="O1563" i="9"/>
  <c r="O1683" i="9"/>
  <c r="O1803" i="9"/>
  <c r="O1923" i="9"/>
  <c r="O2043" i="9"/>
  <c r="O2163" i="9"/>
  <c r="O2283" i="9"/>
  <c r="O2403" i="9"/>
  <c r="O2523" i="9"/>
  <c r="O2643" i="9"/>
  <c r="O2763" i="9"/>
  <c r="O2883" i="9"/>
  <c r="O3003" i="9"/>
  <c r="O3123" i="9"/>
  <c r="O3243" i="9"/>
  <c r="O3363" i="9"/>
  <c r="O3483" i="9"/>
  <c r="O3603" i="9"/>
  <c r="O3723" i="9"/>
  <c r="O3843" i="9"/>
  <c r="O3963" i="9"/>
  <c r="O4083" i="9"/>
  <c r="O4203" i="9"/>
  <c r="O4323" i="9"/>
  <c r="O4443" i="9"/>
  <c r="O4563" i="9"/>
  <c r="O4683" i="9"/>
  <c r="O4803" i="9"/>
  <c r="O4923" i="9"/>
  <c r="O5043" i="9"/>
  <c r="O5163" i="9"/>
  <c r="O5283" i="9"/>
  <c r="O5403" i="9"/>
  <c r="O5523" i="9"/>
  <c r="O5643" i="9"/>
  <c r="O5763" i="9"/>
  <c r="O5883" i="9"/>
  <c r="O6003" i="9"/>
  <c r="O6123" i="9"/>
  <c r="O6243" i="9"/>
  <c r="O6363" i="9"/>
  <c r="O6483" i="9"/>
  <c r="O6603" i="9"/>
  <c r="O6723" i="9"/>
  <c r="O6843" i="9"/>
  <c r="O6963" i="9"/>
  <c r="O7083" i="9"/>
  <c r="O3" i="9"/>
  <c r="D3" i="9"/>
  <c r="C3" i="9"/>
  <c r="K3" i="9"/>
  <c r="K4" i="9"/>
  <c r="K5" i="9"/>
  <c r="A123" i="9"/>
  <c r="A4" i="9"/>
  <c r="D4" i="9"/>
  <c r="C4" i="9"/>
  <c r="O4" i="9" s="1"/>
  <c r="K123" i="9"/>
  <c r="D123" i="9"/>
  <c r="C123" i="9"/>
  <c r="A5" i="9"/>
  <c r="A6" i="9"/>
  <c r="A125" i="9"/>
  <c r="A243" i="9"/>
  <c r="A124" i="9"/>
  <c r="D124" i="9"/>
  <c r="C124" i="9"/>
  <c r="O124" i="9" s="1"/>
  <c r="D243" i="9"/>
  <c r="C243" i="9"/>
  <c r="D5" i="9"/>
  <c r="C5" i="9"/>
  <c r="O5" i="9" s="1"/>
  <c r="D6" i="9"/>
  <c r="C6" i="9"/>
  <c r="O6" i="9" s="1"/>
  <c r="D125" i="9"/>
  <c r="C125" i="9"/>
  <c r="O125" i="9" s="1"/>
  <c r="K124" i="9"/>
  <c r="A244" i="9"/>
  <c r="K243" i="9"/>
  <c r="A363" i="9"/>
  <c r="K125" i="9"/>
  <c r="A245" i="9"/>
  <c r="A7" i="9"/>
  <c r="K6" i="9"/>
  <c r="A126" i="9"/>
  <c r="D363" i="9"/>
  <c r="C363" i="9"/>
  <c r="D7" i="9"/>
  <c r="C7" i="9"/>
  <c r="O7" i="9" s="1"/>
  <c r="D245" i="9"/>
  <c r="C245" i="9"/>
  <c r="O245" i="9" s="1"/>
  <c r="D244" i="9"/>
  <c r="C244" i="9"/>
  <c r="O244" i="9" s="1"/>
  <c r="D126" i="9"/>
  <c r="C126" i="9"/>
  <c r="O126" i="9" s="1"/>
  <c r="K363" i="9"/>
  <c r="A483" i="9"/>
  <c r="A8" i="9"/>
  <c r="K7" i="9"/>
  <c r="A127" i="9"/>
  <c r="K245" i="9"/>
  <c r="A365" i="9"/>
  <c r="K244" i="9"/>
  <c r="A364" i="9"/>
  <c r="K126" i="9"/>
  <c r="A246" i="9"/>
  <c r="D246" i="9"/>
  <c r="C246" i="9"/>
  <c r="O246" i="9" s="1"/>
  <c r="D8" i="9"/>
  <c r="C8" i="9"/>
  <c r="O8" i="9" s="1"/>
  <c r="D483" i="9"/>
  <c r="C483" i="9"/>
  <c r="D365" i="9"/>
  <c r="C365" i="9"/>
  <c r="O365" i="9" s="1"/>
  <c r="D364" i="9"/>
  <c r="C364" i="9"/>
  <c r="O364" i="9" s="1"/>
  <c r="D127" i="9"/>
  <c r="C127" i="9"/>
  <c r="O127" i="9" s="1"/>
  <c r="K246" i="9"/>
  <c r="A366" i="9"/>
  <c r="K365" i="9"/>
  <c r="A485" i="9"/>
  <c r="A9" i="9"/>
  <c r="K8" i="9"/>
  <c r="A128" i="9"/>
  <c r="K483" i="9"/>
  <c r="A603" i="9"/>
  <c r="K364" i="9"/>
  <c r="A484" i="9"/>
  <c r="K127" i="9"/>
  <c r="A247" i="9"/>
  <c r="O8" i="11"/>
  <c r="N8" i="11"/>
  <c r="M8" i="11"/>
  <c r="L8" i="11"/>
  <c r="P7" i="11"/>
  <c r="P6" i="11"/>
  <c r="P5" i="11"/>
  <c r="P4" i="11"/>
  <c r="P3" i="11"/>
  <c r="P2" i="11"/>
  <c r="D485" i="9"/>
  <c r="C485" i="9"/>
  <c r="O485" i="9" s="1"/>
  <c r="D366" i="9"/>
  <c r="C366" i="9"/>
  <c r="O366" i="9" s="1"/>
  <c r="D484" i="9"/>
  <c r="C484" i="9"/>
  <c r="O484" i="9" s="1"/>
  <c r="D128" i="9"/>
  <c r="C128" i="9"/>
  <c r="O128" i="9" s="1"/>
  <c r="D247" i="9"/>
  <c r="C247" i="9"/>
  <c r="O247" i="9" s="1"/>
  <c r="D603" i="9"/>
  <c r="C603" i="9"/>
  <c r="D9" i="9"/>
  <c r="C9" i="9"/>
  <c r="O9" i="9" s="1"/>
  <c r="K484" i="9"/>
  <c r="A604" i="9"/>
  <c r="K128" i="9"/>
  <c r="A248" i="9"/>
  <c r="K366" i="9"/>
  <c r="A486" i="9"/>
  <c r="K485" i="9"/>
  <c r="A605" i="9"/>
  <c r="K247" i="9"/>
  <c r="A367" i="9"/>
  <c r="K603" i="9"/>
  <c r="A723" i="9"/>
  <c r="A10" i="9"/>
  <c r="K9" i="9"/>
  <c r="A129" i="9"/>
  <c r="D10" i="9"/>
  <c r="C10" i="9"/>
  <c r="O10" i="9" s="1"/>
  <c r="D605" i="9"/>
  <c r="C605" i="9"/>
  <c r="O605" i="9" s="1"/>
  <c r="D129" i="9"/>
  <c r="C129" i="9"/>
  <c r="O129" i="9" s="1"/>
  <c r="D723" i="9"/>
  <c r="C723" i="9"/>
  <c r="D248" i="9"/>
  <c r="C248" i="9"/>
  <c r="O248" i="9" s="1"/>
  <c r="D367" i="9"/>
  <c r="C367" i="9"/>
  <c r="O367" i="9" s="1"/>
  <c r="D486" i="9"/>
  <c r="C486" i="9"/>
  <c r="O486" i="9" s="1"/>
  <c r="D604" i="9"/>
  <c r="C604" i="9"/>
  <c r="O604" i="9" s="1"/>
  <c r="K486" i="9"/>
  <c r="A606" i="9"/>
  <c r="A11" i="9"/>
  <c r="K10" i="9"/>
  <c r="A130" i="9"/>
  <c r="K367" i="9"/>
  <c r="A487" i="9"/>
  <c r="K723" i="9"/>
  <c r="A843" i="9"/>
  <c r="K605" i="9"/>
  <c r="A725" i="9"/>
  <c r="K604" i="9"/>
  <c r="A724" i="9"/>
  <c r="K248" i="9"/>
  <c r="A368" i="9"/>
  <c r="K129" i="9"/>
  <c r="A249" i="9"/>
  <c r="D606" i="9"/>
  <c r="C606" i="9"/>
  <c r="O606" i="9" s="1"/>
  <c r="D249" i="9"/>
  <c r="C249" i="9"/>
  <c r="O249" i="9" s="1"/>
  <c r="C724" i="9"/>
  <c r="O724" i="9" s="1"/>
  <c r="D843" i="9"/>
  <c r="C843" i="9"/>
  <c r="D130" i="9"/>
  <c r="C130" i="9"/>
  <c r="O130" i="9" s="1"/>
  <c r="D368" i="9"/>
  <c r="C368" i="9"/>
  <c r="O368" i="9" s="1"/>
  <c r="C725" i="9"/>
  <c r="O725" i="9" s="1"/>
  <c r="D487" i="9"/>
  <c r="C487" i="9"/>
  <c r="O487" i="9" s="1"/>
  <c r="D11" i="9"/>
  <c r="C11" i="9"/>
  <c r="O11" i="9" s="1"/>
  <c r="K249" i="9"/>
  <c r="A369" i="9"/>
  <c r="K724" i="9"/>
  <c r="A844" i="9"/>
  <c r="K843" i="9"/>
  <c r="K844" i="9"/>
  <c r="K845" i="9"/>
  <c r="K846" i="9"/>
  <c r="K847" i="9"/>
  <c r="K848" i="9"/>
  <c r="K849" i="9"/>
  <c r="K850" i="9"/>
  <c r="K851" i="9"/>
  <c r="K852" i="9"/>
  <c r="A963" i="9"/>
  <c r="A12" i="9"/>
  <c r="K11" i="9"/>
  <c r="A131" i="9"/>
  <c r="K606" i="9"/>
  <c r="A726" i="9"/>
  <c r="K368" i="9"/>
  <c r="A488" i="9"/>
  <c r="K725" i="9"/>
  <c r="A845" i="9"/>
  <c r="K487" i="9"/>
  <c r="A607" i="9"/>
  <c r="K130" i="9"/>
  <c r="A250" i="9"/>
  <c r="D250" i="9"/>
  <c r="C250" i="9"/>
  <c r="O250" i="9" s="1"/>
  <c r="D845" i="9"/>
  <c r="C845" i="9"/>
  <c r="O845" i="9" s="1"/>
  <c r="C726" i="9"/>
  <c r="O726" i="9" s="1"/>
  <c r="D12" i="9"/>
  <c r="C12" i="9"/>
  <c r="O12" i="9" s="1"/>
  <c r="C963" i="9"/>
  <c r="D607" i="9"/>
  <c r="C607" i="9"/>
  <c r="O607" i="9" s="1"/>
  <c r="D488" i="9"/>
  <c r="C488" i="9"/>
  <c r="O488" i="9" s="1"/>
  <c r="D131" i="9"/>
  <c r="C131" i="9"/>
  <c r="O131" i="9" s="1"/>
  <c r="D369" i="9"/>
  <c r="C369" i="9"/>
  <c r="O369" i="9" s="1"/>
  <c r="D844" i="9"/>
  <c r="C844" i="9"/>
  <c r="O844" i="9" s="1"/>
  <c r="K250" i="9"/>
  <c r="A370" i="9"/>
  <c r="A965" i="9"/>
  <c r="A13" i="9"/>
  <c r="K12" i="9"/>
  <c r="A132" i="9"/>
  <c r="A964" i="9"/>
  <c r="K726" i="9"/>
  <c r="A846" i="9"/>
  <c r="K963" i="9"/>
  <c r="A1083" i="9"/>
  <c r="K369" i="9"/>
  <c r="A489" i="9"/>
  <c r="K607" i="9"/>
  <c r="A727" i="9"/>
  <c r="K488" i="9"/>
  <c r="A608" i="9"/>
  <c r="K131" i="9"/>
  <c r="A251" i="9"/>
  <c r="D608" i="9"/>
  <c r="C608" i="9"/>
  <c r="O608" i="9" s="1"/>
  <c r="D489" i="9"/>
  <c r="C489" i="9"/>
  <c r="O489" i="9" s="1"/>
  <c r="D846" i="9"/>
  <c r="C846" i="9"/>
  <c r="O846" i="9" s="1"/>
  <c r="D132" i="9"/>
  <c r="C132" i="9"/>
  <c r="O132" i="9" s="1"/>
  <c r="D370" i="9"/>
  <c r="C370" i="9"/>
  <c r="O370" i="9" s="1"/>
  <c r="D965" i="9"/>
  <c r="C965" i="9"/>
  <c r="O965" i="9" s="1"/>
  <c r="D251" i="9"/>
  <c r="C251" i="9"/>
  <c r="O251" i="9" s="1"/>
  <c r="D727" i="9"/>
  <c r="C727" i="9"/>
  <c r="O727" i="9" s="1"/>
  <c r="D1083" i="9"/>
  <c r="C1083" i="9"/>
  <c r="D964" i="9"/>
  <c r="C964" i="9"/>
  <c r="O964" i="9" s="1"/>
  <c r="D13" i="9"/>
  <c r="C13" i="9"/>
  <c r="O13" i="9" s="1"/>
  <c r="K608" i="9"/>
  <c r="A728" i="9"/>
  <c r="K489" i="9"/>
  <c r="A609" i="9"/>
  <c r="A966" i="9"/>
  <c r="A14" i="9"/>
  <c r="K13" i="9"/>
  <c r="A133" i="9"/>
  <c r="K965" i="9"/>
  <c r="A1085" i="9"/>
  <c r="K370" i="9"/>
  <c r="A490" i="9"/>
  <c r="K251" i="9"/>
  <c r="A371" i="9"/>
  <c r="K727" i="9"/>
  <c r="A847" i="9"/>
  <c r="K1083" i="9"/>
  <c r="A1203" i="9"/>
  <c r="K964" i="9"/>
  <c r="A1084" i="9"/>
  <c r="K132" i="9"/>
  <c r="A252" i="9"/>
  <c r="D847" i="9"/>
  <c r="C847" i="9"/>
  <c r="O847" i="9" s="1"/>
  <c r="D490" i="9"/>
  <c r="C490" i="9"/>
  <c r="O490" i="9" s="1"/>
  <c r="D133" i="9"/>
  <c r="C133" i="9"/>
  <c r="O133" i="9" s="1"/>
  <c r="D609" i="9"/>
  <c r="C609" i="9"/>
  <c r="O609" i="9" s="1"/>
  <c r="D1084" i="9"/>
  <c r="C1084" i="9"/>
  <c r="O1084" i="9" s="1"/>
  <c r="D252" i="9"/>
  <c r="C252" i="9"/>
  <c r="O252" i="9" s="1"/>
  <c r="D1203" i="9"/>
  <c r="C1203" i="9"/>
  <c r="D371" i="9"/>
  <c r="C371" i="9"/>
  <c r="O371" i="9" s="1"/>
  <c r="D1085" i="9"/>
  <c r="C1085" i="9"/>
  <c r="O1085" i="9" s="1"/>
  <c r="D14" i="9"/>
  <c r="C14" i="9"/>
  <c r="O14" i="9" s="1"/>
  <c r="C966" i="9"/>
  <c r="O966" i="9" s="1"/>
  <c r="C728" i="9"/>
  <c r="O728" i="9" s="1"/>
  <c r="K1084" i="9"/>
  <c r="A1204" i="9"/>
  <c r="A967" i="9"/>
  <c r="K371" i="9"/>
  <c r="A491" i="9"/>
  <c r="K490" i="9"/>
  <c r="A610" i="9"/>
  <c r="A15" i="9"/>
  <c r="K14" i="9"/>
  <c r="A134" i="9"/>
  <c r="K966" i="9"/>
  <c r="A1086" i="9"/>
  <c r="K728" i="9"/>
  <c r="A848" i="9"/>
  <c r="K609" i="9"/>
  <c r="A729" i="9"/>
  <c r="K252" i="9"/>
  <c r="A372" i="9"/>
  <c r="K1203" i="9"/>
  <c r="A1323" i="9"/>
  <c r="K1085" i="9"/>
  <c r="A1205" i="9"/>
  <c r="K133" i="9"/>
  <c r="A253" i="9"/>
  <c r="D491" i="9"/>
  <c r="C491" i="9"/>
  <c r="O491" i="9" s="1"/>
  <c r="D1204" i="9"/>
  <c r="C1204" i="9"/>
  <c r="O1204" i="9" s="1"/>
  <c r="D253" i="9"/>
  <c r="C253" i="9"/>
  <c r="O253" i="9" s="1"/>
  <c r="D1323" i="9"/>
  <c r="C1323" i="9"/>
  <c r="C729" i="9"/>
  <c r="O729" i="9" s="1"/>
  <c r="D1086" i="9"/>
  <c r="C1086" i="9"/>
  <c r="O1086" i="9" s="1"/>
  <c r="D15" i="9"/>
  <c r="C15" i="9"/>
  <c r="O15" i="9" s="1"/>
  <c r="D610" i="9"/>
  <c r="C610" i="9"/>
  <c r="O610" i="9" s="1"/>
  <c r="C967" i="9"/>
  <c r="O967" i="9" s="1"/>
  <c r="D1205" i="9"/>
  <c r="C1205" i="9"/>
  <c r="O1205" i="9" s="1"/>
  <c r="D372" i="9"/>
  <c r="C372" i="9"/>
  <c r="O372" i="9" s="1"/>
  <c r="D848" i="9"/>
  <c r="C848" i="9"/>
  <c r="O848" i="9" s="1"/>
  <c r="D134" i="9"/>
  <c r="C134" i="9"/>
  <c r="O134" i="9" s="1"/>
  <c r="K967" i="9"/>
  <c r="A1087" i="9"/>
  <c r="K729" i="9"/>
  <c r="A849" i="9"/>
  <c r="K1086" i="9"/>
  <c r="A1206" i="9"/>
  <c r="K134" i="9"/>
  <c r="A254" i="9"/>
  <c r="K253" i="9"/>
  <c r="A373" i="9"/>
  <c r="K1323" i="9"/>
  <c r="A1443" i="9"/>
  <c r="K372" i="9"/>
  <c r="A492" i="9"/>
  <c r="K610" i="9"/>
  <c r="A730" i="9"/>
  <c r="K491" i="9"/>
  <c r="A611" i="9"/>
  <c r="K1204" i="9"/>
  <c r="A1324" i="9"/>
  <c r="K1205" i="9"/>
  <c r="A1325" i="9"/>
  <c r="A968" i="9"/>
  <c r="A16" i="9"/>
  <c r="K15" i="9"/>
  <c r="A135" i="9"/>
  <c r="D135" i="9"/>
  <c r="C135" i="9"/>
  <c r="O135" i="9" s="1"/>
  <c r="D1325" i="9"/>
  <c r="C1325" i="9"/>
  <c r="O1325" i="9" s="1"/>
  <c r="D611" i="9"/>
  <c r="C611" i="9"/>
  <c r="O611" i="9" s="1"/>
  <c r="D492" i="9"/>
  <c r="C492" i="9"/>
  <c r="O492" i="9" s="1"/>
  <c r="D373" i="9"/>
  <c r="C373" i="9"/>
  <c r="O373" i="9" s="1"/>
  <c r="D1206" i="9"/>
  <c r="C1206" i="9"/>
  <c r="O1206" i="9" s="1"/>
  <c r="D1087" i="9"/>
  <c r="C1087" i="9"/>
  <c r="O1087" i="9" s="1"/>
  <c r="D16" i="9"/>
  <c r="C16" i="9"/>
  <c r="O16" i="9" s="1"/>
  <c r="D968" i="9"/>
  <c r="C968" i="9"/>
  <c r="O968" i="9" s="1"/>
  <c r="D1324" i="9"/>
  <c r="C1324" i="9"/>
  <c r="O1324" i="9" s="1"/>
  <c r="D730" i="9"/>
  <c r="C730" i="9"/>
  <c r="O730" i="9" s="1"/>
  <c r="C1443" i="9"/>
  <c r="D254" i="9"/>
  <c r="C254" i="9"/>
  <c r="O254" i="9" s="1"/>
  <c r="D849" i="9"/>
  <c r="C849" i="9"/>
  <c r="O849" i="9" s="1"/>
  <c r="K1443" i="9"/>
  <c r="A1563" i="9"/>
  <c r="K254" i="9"/>
  <c r="A374" i="9"/>
  <c r="A17" i="9"/>
  <c r="K16" i="9"/>
  <c r="A136" i="9"/>
  <c r="K1325" i="9"/>
  <c r="A1445" i="9"/>
  <c r="A969" i="9"/>
  <c r="K968" i="9"/>
  <c r="A1088" i="9"/>
  <c r="K1324" i="9"/>
  <c r="A1444" i="9"/>
  <c r="K611" i="9"/>
  <c r="A731" i="9"/>
  <c r="K730" i="9"/>
  <c r="A850" i="9"/>
  <c r="K492" i="9"/>
  <c r="A612" i="9"/>
  <c r="K1206" i="9"/>
  <c r="A1326" i="9"/>
  <c r="K1087" i="9"/>
  <c r="A1207" i="9"/>
  <c r="K373" i="9"/>
  <c r="A493" i="9"/>
  <c r="A255" i="9"/>
  <c r="K135" i="9"/>
  <c r="D374" i="9"/>
  <c r="C374" i="9"/>
  <c r="O374" i="9" s="1"/>
  <c r="D255" i="9"/>
  <c r="C255" i="9"/>
  <c r="O255" i="9" s="1"/>
  <c r="D493" i="9"/>
  <c r="C493" i="9"/>
  <c r="O493" i="9" s="1"/>
  <c r="D1326" i="9"/>
  <c r="C1326" i="9"/>
  <c r="O1326" i="9" s="1"/>
  <c r="D850" i="9"/>
  <c r="C850" i="9"/>
  <c r="O850" i="9" s="1"/>
  <c r="D1444" i="9"/>
  <c r="C1444" i="9"/>
  <c r="O1444" i="9" s="1"/>
  <c r="C969" i="9"/>
  <c r="O969" i="9" s="1"/>
  <c r="D136" i="9"/>
  <c r="C136" i="9"/>
  <c r="O136" i="9" s="1"/>
  <c r="D1563" i="9"/>
  <c r="C1563" i="9"/>
  <c r="D1207" i="9"/>
  <c r="C1207" i="9"/>
  <c r="O1207" i="9" s="1"/>
  <c r="D612" i="9"/>
  <c r="C612" i="9"/>
  <c r="O612" i="9" s="1"/>
  <c r="C731" i="9"/>
  <c r="O731" i="9" s="1"/>
  <c r="D1088" i="9"/>
  <c r="C1088" i="9"/>
  <c r="O1088" i="9" s="1"/>
  <c r="C1445" i="9"/>
  <c r="O1445" i="9" s="1"/>
  <c r="D17" i="9"/>
  <c r="C17" i="9"/>
  <c r="O17" i="9" s="1"/>
  <c r="K1207" i="9"/>
  <c r="A1327" i="9"/>
  <c r="K1444" i="9"/>
  <c r="A1564" i="9"/>
  <c r="K969" i="9"/>
  <c r="A1089" i="9"/>
  <c r="A18" i="9"/>
  <c r="K17" i="9"/>
  <c r="A137" i="9"/>
  <c r="K374" i="9"/>
  <c r="A494" i="9"/>
  <c r="K1563" i="9"/>
  <c r="A1683" i="9"/>
  <c r="A375" i="9"/>
  <c r="K255" i="9"/>
  <c r="K493" i="9"/>
  <c r="A613" i="9"/>
  <c r="K1326" i="9"/>
  <c r="A1446" i="9"/>
  <c r="K612" i="9"/>
  <c r="A732" i="9"/>
  <c r="A970" i="9"/>
  <c r="K731" i="9"/>
  <c r="A851" i="9"/>
  <c r="K1088" i="9"/>
  <c r="A1208" i="9"/>
  <c r="K1445" i="9"/>
  <c r="A1565" i="9"/>
  <c r="K136" i="9"/>
  <c r="A256" i="9"/>
  <c r="D1565" i="9"/>
  <c r="C1565" i="9"/>
  <c r="O1565" i="9" s="1"/>
  <c r="D851" i="9"/>
  <c r="C851" i="9"/>
  <c r="O851" i="9" s="1"/>
  <c r="C732" i="9"/>
  <c r="O732" i="9" s="1"/>
  <c r="D613" i="9"/>
  <c r="C613" i="9"/>
  <c r="O613" i="9" s="1"/>
  <c r="C1683" i="9"/>
  <c r="D137" i="9"/>
  <c r="C137" i="9"/>
  <c r="O137" i="9" s="1"/>
  <c r="D1564" i="9"/>
  <c r="C1564" i="9"/>
  <c r="O1564" i="9" s="1"/>
  <c r="D256" i="9"/>
  <c r="C256" i="9"/>
  <c r="O256" i="9" s="1"/>
  <c r="D1208" i="9"/>
  <c r="C1208" i="9"/>
  <c r="O1208" i="9" s="1"/>
  <c r="C970" i="9"/>
  <c r="O970" i="9" s="1"/>
  <c r="C1446" i="9"/>
  <c r="O1446" i="9" s="1"/>
  <c r="D494" i="9"/>
  <c r="C494" i="9"/>
  <c r="O494" i="9" s="1"/>
  <c r="D18" i="9"/>
  <c r="C18" i="9"/>
  <c r="O18" i="9" s="1"/>
  <c r="D375" i="9"/>
  <c r="C375" i="9"/>
  <c r="O375" i="9" s="1"/>
  <c r="D1089" i="9"/>
  <c r="C1089" i="9"/>
  <c r="O1089" i="9" s="1"/>
  <c r="D1327" i="9"/>
  <c r="C1327" i="9"/>
  <c r="O1327" i="9" s="1"/>
  <c r="K1564" i="9"/>
  <c r="A1684" i="9"/>
  <c r="K1565" i="9"/>
  <c r="A1685" i="9"/>
  <c r="K1446" i="9"/>
  <c r="A1566" i="9"/>
  <c r="K613" i="9"/>
  <c r="A733" i="9"/>
  <c r="A19" i="9"/>
  <c r="K18" i="9"/>
  <c r="A138" i="9"/>
  <c r="A495" i="9"/>
  <c r="K375" i="9"/>
  <c r="K1089" i="9"/>
  <c r="A1209" i="9"/>
  <c r="K1327" i="9"/>
  <c r="A1447" i="9"/>
  <c r="K256" i="9"/>
  <c r="A376" i="9"/>
  <c r="K1208" i="9"/>
  <c r="A1328" i="9"/>
  <c r="A971" i="9"/>
  <c r="K970" i="9"/>
  <c r="A1090" i="9"/>
  <c r="K732" i="9"/>
  <c r="A852" i="9"/>
  <c r="K1683" i="9"/>
  <c r="A1803" i="9"/>
  <c r="K494" i="9"/>
  <c r="A614" i="9"/>
  <c r="K137" i="9"/>
  <c r="A257" i="9"/>
  <c r="D1566" i="9"/>
  <c r="C1566" i="9"/>
  <c r="O1566" i="9" s="1"/>
  <c r="C1684" i="9"/>
  <c r="O1684" i="9" s="1"/>
  <c r="D257" i="9"/>
  <c r="C257" i="9"/>
  <c r="O257" i="9" s="1"/>
  <c r="C1803" i="9"/>
  <c r="D1090" i="9"/>
  <c r="C1090" i="9"/>
  <c r="O1090" i="9" s="1"/>
  <c r="D1328" i="9"/>
  <c r="C1328" i="9"/>
  <c r="O1328" i="9" s="1"/>
  <c r="C1447" i="9"/>
  <c r="O1447" i="9" s="1"/>
  <c r="D19" i="9"/>
  <c r="C19" i="9"/>
  <c r="O19" i="9" s="1"/>
  <c r="D495" i="9"/>
  <c r="C495" i="9"/>
  <c r="O495" i="9" s="1"/>
  <c r="C733" i="9"/>
  <c r="O733" i="9" s="1"/>
  <c r="C1685" i="9"/>
  <c r="O1685" i="9" s="1"/>
  <c r="D614" i="9"/>
  <c r="C614" i="9"/>
  <c r="O614" i="9" s="1"/>
  <c r="D852" i="9"/>
  <c r="C852" i="9"/>
  <c r="O852" i="9" s="1"/>
  <c r="C971" i="9"/>
  <c r="O971" i="9" s="1"/>
  <c r="D376" i="9"/>
  <c r="C376" i="9"/>
  <c r="O376" i="9" s="1"/>
  <c r="D1209" i="9"/>
  <c r="C1209" i="9"/>
  <c r="O1209" i="9" s="1"/>
  <c r="D138" i="9"/>
  <c r="C138" i="9"/>
  <c r="O138" i="9" s="1"/>
  <c r="K1685" i="9"/>
  <c r="A1805" i="9"/>
  <c r="K1803" i="9"/>
  <c r="K1804" i="9"/>
  <c r="A1923" i="9"/>
  <c r="A972" i="9"/>
  <c r="K1090" i="9"/>
  <c r="A1210" i="9"/>
  <c r="K971" i="9"/>
  <c r="A1091" i="9"/>
  <c r="K1447" i="9"/>
  <c r="A1567" i="9"/>
  <c r="A20" i="9"/>
  <c r="K19" i="9"/>
  <c r="A139" i="9"/>
  <c r="A615" i="9"/>
  <c r="K495" i="9"/>
  <c r="K733" i="9"/>
  <c r="A853" i="9"/>
  <c r="K1566" i="9"/>
  <c r="A1686" i="9"/>
  <c r="K1684" i="9"/>
  <c r="A1804" i="9"/>
  <c r="K257" i="9"/>
  <c r="A377" i="9"/>
  <c r="K614" i="9"/>
  <c r="A734" i="9"/>
  <c r="K1328" i="9"/>
  <c r="A1448" i="9"/>
  <c r="K376" i="9"/>
  <c r="A496" i="9"/>
  <c r="K1209" i="9"/>
  <c r="A1329" i="9"/>
  <c r="K138" i="9"/>
  <c r="A258" i="9"/>
  <c r="D258" i="9"/>
  <c r="C258" i="9"/>
  <c r="O258" i="9" s="1"/>
  <c r="D496" i="9"/>
  <c r="C496" i="9"/>
  <c r="O496" i="9" s="1"/>
  <c r="C734" i="9"/>
  <c r="O734" i="9" s="1"/>
  <c r="C1804" i="9"/>
  <c r="O1804" i="9" s="1"/>
  <c r="D853" i="9"/>
  <c r="C853" i="9"/>
  <c r="O853" i="9" s="1"/>
  <c r="D139" i="9"/>
  <c r="C139" i="9"/>
  <c r="O139" i="9" s="1"/>
  <c r="D1091" i="9"/>
  <c r="C1091" i="9"/>
  <c r="O1091" i="9" s="1"/>
  <c r="C972" i="9"/>
  <c r="O972" i="9" s="1"/>
  <c r="C1805" i="9"/>
  <c r="O1805" i="9" s="1"/>
  <c r="D1329" i="9"/>
  <c r="C1329" i="9"/>
  <c r="O1329" i="9" s="1"/>
  <c r="D377" i="9"/>
  <c r="C377" i="9"/>
  <c r="O377" i="9" s="1"/>
  <c r="C1686" i="9"/>
  <c r="O1686" i="9" s="1"/>
  <c r="D20" i="9"/>
  <c r="C20" i="9"/>
  <c r="O20" i="9" s="1"/>
  <c r="D1448" i="9"/>
  <c r="C1448" i="9"/>
  <c r="O1448" i="9" s="1"/>
  <c r="D615" i="9"/>
  <c r="C615" i="9"/>
  <c r="O615" i="9" s="1"/>
  <c r="D1567" i="9"/>
  <c r="C1567" i="9"/>
  <c r="O1567" i="9" s="1"/>
  <c r="D1210" i="9"/>
  <c r="C1210" i="9"/>
  <c r="O1210" i="9" s="1"/>
  <c r="D1923" i="9"/>
  <c r="C1923" i="9"/>
  <c r="K1329" i="9"/>
  <c r="A1449" i="9"/>
  <c r="K496" i="9"/>
  <c r="A616" i="9"/>
  <c r="A1924" i="9"/>
  <c r="A21" i="9"/>
  <c r="K20" i="9"/>
  <c r="A140" i="9"/>
  <c r="A735" i="9"/>
  <c r="K615" i="9"/>
  <c r="K1567" i="9"/>
  <c r="A1687" i="9"/>
  <c r="K1091" i="9"/>
  <c r="A1211" i="9"/>
  <c r="K1210" i="9"/>
  <c r="A1330" i="9"/>
  <c r="K972" i="9"/>
  <c r="A1092" i="9"/>
  <c r="K1805" i="9"/>
  <c r="A1925" i="9"/>
  <c r="K1923" i="9"/>
  <c r="A2043" i="9"/>
  <c r="K258" i="9"/>
  <c r="A378" i="9"/>
  <c r="K1448" i="9"/>
  <c r="A1568" i="9"/>
  <c r="K734" i="9"/>
  <c r="A854" i="9"/>
  <c r="K377" i="9"/>
  <c r="A497" i="9"/>
  <c r="K1686" i="9"/>
  <c r="A1806" i="9"/>
  <c r="K853" i="9"/>
  <c r="A973" i="9"/>
  <c r="K139" i="9"/>
  <c r="A259" i="9"/>
  <c r="C973" i="9"/>
  <c r="O973" i="9" s="1"/>
  <c r="D497" i="9"/>
  <c r="C497" i="9"/>
  <c r="O497" i="9" s="1"/>
  <c r="D1568" i="9"/>
  <c r="C1568" i="9"/>
  <c r="O1568" i="9" s="1"/>
  <c r="D2043" i="9"/>
  <c r="C2043" i="9"/>
  <c r="D1092" i="9"/>
  <c r="C1092" i="9"/>
  <c r="O1092" i="9" s="1"/>
  <c r="D1211" i="9"/>
  <c r="C1211" i="9"/>
  <c r="O1211" i="9" s="1"/>
  <c r="D21" i="9"/>
  <c r="C21" i="9"/>
  <c r="O21" i="9" s="1"/>
  <c r="C735" i="9"/>
  <c r="O735" i="9" s="1"/>
  <c r="C1924" i="9"/>
  <c r="O1924" i="9" s="1"/>
  <c r="C1449" i="9"/>
  <c r="O1449" i="9" s="1"/>
  <c r="D616" i="9"/>
  <c r="C616" i="9"/>
  <c r="O616" i="9" s="1"/>
  <c r="D259" i="9"/>
  <c r="C259" i="9"/>
  <c r="O259" i="9" s="1"/>
  <c r="C1806" i="9"/>
  <c r="O1806" i="9" s="1"/>
  <c r="D854" i="9"/>
  <c r="C854" i="9"/>
  <c r="O854" i="9" s="1"/>
  <c r="D378" i="9"/>
  <c r="C378" i="9"/>
  <c r="O378" i="9" s="1"/>
  <c r="C1925" i="9"/>
  <c r="O1925" i="9" s="1"/>
  <c r="D1330" i="9"/>
  <c r="C1330" i="9"/>
  <c r="O1330" i="9" s="1"/>
  <c r="C1687" i="9"/>
  <c r="O1687" i="9" s="1"/>
  <c r="D140" i="9"/>
  <c r="C140" i="9"/>
  <c r="O140" i="9" s="1"/>
  <c r="K616" i="9"/>
  <c r="A736" i="9"/>
  <c r="K1806" i="9"/>
  <c r="A1926" i="9"/>
  <c r="K497" i="9"/>
  <c r="A617" i="9"/>
  <c r="K854" i="9"/>
  <c r="A974" i="9"/>
  <c r="K2043" i="9"/>
  <c r="A2163" i="9"/>
  <c r="K1687" i="9"/>
  <c r="A1807" i="9"/>
  <c r="K140" i="9"/>
  <c r="A260" i="9"/>
  <c r="A855" i="9"/>
  <c r="K735" i="9"/>
  <c r="K1449" i="9"/>
  <c r="A1569" i="9"/>
  <c r="K1924" i="9"/>
  <c r="A2044" i="9"/>
  <c r="K259" i="9"/>
  <c r="A379" i="9"/>
  <c r="K973" i="9"/>
  <c r="A1093" i="9"/>
  <c r="K1568" i="9"/>
  <c r="A1688" i="9"/>
  <c r="K378" i="9"/>
  <c r="A498" i="9"/>
  <c r="K1925" i="9"/>
  <c r="A2045" i="9"/>
  <c r="K1092" i="9"/>
  <c r="A1212" i="9"/>
  <c r="K1330" i="9"/>
  <c r="A1450" i="9"/>
  <c r="K1211" i="9"/>
  <c r="A1331" i="9"/>
  <c r="A22" i="9"/>
  <c r="K21" i="9"/>
  <c r="A141" i="9"/>
  <c r="D1331" i="9"/>
  <c r="C1331" i="9"/>
  <c r="O1331" i="9" s="1"/>
  <c r="D1212" i="9"/>
  <c r="C1212" i="9"/>
  <c r="O1212" i="9" s="1"/>
  <c r="D498" i="9"/>
  <c r="C498" i="9"/>
  <c r="O498" i="9" s="1"/>
  <c r="D1093" i="9"/>
  <c r="C1093" i="9"/>
  <c r="O1093" i="9" s="1"/>
  <c r="D2044" i="9"/>
  <c r="C2044" i="9"/>
  <c r="O2044" i="9" s="1"/>
  <c r="C1807" i="9"/>
  <c r="O1807" i="9" s="1"/>
  <c r="C974" i="9"/>
  <c r="O974" i="9" s="1"/>
  <c r="C1926" i="9"/>
  <c r="O1926" i="9" s="1"/>
  <c r="D141" i="9"/>
  <c r="C141" i="9"/>
  <c r="O141" i="9" s="1"/>
  <c r="D22" i="9"/>
  <c r="C22" i="9"/>
  <c r="O22" i="9" s="1"/>
  <c r="D855" i="9"/>
  <c r="C855" i="9"/>
  <c r="O855" i="9" s="1"/>
  <c r="C1450" i="9"/>
  <c r="O1450" i="9" s="1"/>
  <c r="D2045" i="9"/>
  <c r="C2045" i="9"/>
  <c r="O2045" i="9" s="1"/>
  <c r="C1688" i="9"/>
  <c r="O1688" i="9" s="1"/>
  <c r="D379" i="9"/>
  <c r="C379" i="9"/>
  <c r="O379" i="9" s="1"/>
  <c r="D1569" i="9"/>
  <c r="C1569" i="9"/>
  <c r="O1569" i="9" s="1"/>
  <c r="D260" i="9"/>
  <c r="C260" i="9"/>
  <c r="O260" i="9" s="1"/>
  <c r="C2163" i="9"/>
  <c r="D617" i="9"/>
  <c r="C617" i="9"/>
  <c r="O617" i="9" s="1"/>
  <c r="C736" i="9"/>
  <c r="O736" i="9" s="1"/>
  <c r="K1331" i="9"/>
  <c r="A1451" i="9"/>
  <c r="K1450" i="9"/>
  <c r="A1570" i="9"/>
  <c r="K1212" i="9"/>
  <c r="A1332" i="9"/>
  <c r="K260" i="9"/>
  <c r="A380" i="9"/>
  <c r="K2163" i="9"/>
  <c r="A2283" i="9"/>
  <c r="K617" i="9"/>
  <c r="A737" i="9"/>
  <c r="A23" i="9"/>
  <c r="K22" i="9"/>
  <c r="A142" i="9"/>
  <c r="A975" i="9"/>
  <c r="K855" i="9"/>
  <c r="K2045" i="9"/>
  <c r="A2165" i="9"/>
  <c r="K498" i="9"/>
  <c r="A618" i="9"/>
  <c r="K2044" i="9"/>
  <c r="A2164" i="9"/>
  <c r="K1807" i="9"/>
  <c r="A1927" i="9"/>
  <c r="K1926" i="9"/>
  <c r="A2046" i="9"/>
  <c r="K736" i="9"/>
  <c r="A856" i="9"/>
  <c r="K1688" i="9"/>
  <c r="A1808" i="9"/>
  <c r="K1093" i="9"/>
  <c r="A1213" i="9"/>
  <c r="K379" i="9"/>
  <c r="A499" i="9"/>
  <c r="K1569" i="9"/>
  <c r="A1689" i="9"/>
  <c r="K974" i="9"/>
  <c r="A1094" i="9"/>
  <c r="K141" i="9"/>
  <c r="A261" i="9"/>
  <c r="C2283" i="9"/>
  <c r="D1332" i="9"/>
  <c r="C1332" i="9"/>
  <c r="O1332" i="9" s="1"/>
  <c r="C1451" i="9"/>
  <c r="O1451" i="9" s="1"/>
  <c r="D261" i="9"/>
  <c r="C261" i="9"/>
  <c r="O261" i="9" s="1"/>
  <c r="C1689" i="9"/>
  <c r="O1689" i="9" s="1"/>
  <c r="D1213" i="9"/>
  <c r="C1213" i="9"/>
  <c r="O1213" i="9" s="1"/>
  <c r="D856" i="9"/>
  <c r="C856" i="9"/>
  <c r="O856" i="9" s="1"/>
  <c r="D1927" i="9"/>
  <c r="C1927" i="9"/>
  <c r="O1927" i="9" s="1"/>
  <c r="D618" i="9"/>
  <c r="C618" i="9"/>
  <c r="O618" i="9" s="1"/>
  <c r="D23" i="9"/>
  <c r="C23" i="9"/>
  <c r="O23" i="9" s="1"/>
  <c r="C975" i="9"/>
  <c r="O975" i="9" s="1"/>
  <c r="C737" i="9"/>
  <c r="O737" i="9" s="1"/>
  <c r="D380" i="9"/>
  <c r="C380" i="9"/>
  <c r="O380" i="9" s="1"/>
  <c r="D1570" i="9"/>
  <c r="C1570" i="9"/>
  <c r="O1570" i="9" s="1"/>
  <c r="D1094" i="9"/>
  <c r="C1094" i="9"/>
  <c r="O1094" i="9" s="1"/>
  <c r="D499" i="9"/>
  <c r="C499" i="9"/>
  <c r="O499" i="9" s="1"/>
  <c r="C1808" i="9"/>
  <c r="O1808" i="9" s="1"/>
  <c r="D2046" i="9"/>
  <c r="C2046" i="9"/>
  <c r="O2046" i="9" s="1"/>
  <c r="C2164" i="9"/>
  <c r="O2164" i="9" s="1"/>
  <c r="C2165" i="9"/>
  <c r="O2165" i="9" s="1"/>
  <c r="D142" i="9"/>
  <c r="C142" i="9"/>
  <c r="O142" i="9" s="1"/>
  <c r="K261" i="9"/>
  <c r="A381" i="9"/>
  <c r="K1689" i="9"/>
  <c r="A1809" i="9"/>
  <c r="K499" i="9"/>
  <c r="A619" i="9"/>
  <c r="K1213" i="9"/>
  <c r="A1333" i="9"/>
  <c r="A24" i="9"/>
  <c r="K23" i="9"/>
  <c r="A143" i="9"/>
  <c r="K737" i="9"/>
  <c r="A857" i="9"/>
  <c r="K1094" i="9"/>
  <c r="A1214" i="9"/>
  <c r="K1808" i="9"/>
  <c r="A1928" i="9"/>
  <c r="K856" i="9"/>
  <c r="A976" i="9"/>
  <c r="K1927" i="9"/>
  <c r="A2047" i="9"/>
  <c r="K2165" i="9"/>
  <c r="A2285" i="9"/>
  <c r="K142" i="9"/>
  <c r="A262" i="9"/>
  <c r="K2283" i="9"/>
  <c r="A2403" i="9"/>
  <c r="K380" i="9"/>
  <c r="A500" i="9"/>
  <c r="K1332" i="9"/>
  <c r="A1452" i="9"/>
  <c r="K1570" i="9"/>
  <c r="A1690" i="9"/>
  <c r="K1451" i="9"/>
  <c r="A1571" i="9"/>
  <c r="K2046" i="9"/>
  <c r="A2166" i="9"/>
  <c r="K2164" i="9"/>
  <c r="A2284" i="9"/>
  <c r="K618" i="9"/>
  <c r="A738" i="9"/>
  <c r="A1095" i="9"/>
  <c r="K975" i="9"/>
  <c r="C2284" i="9"/>
  <c r="O2284" i="9" s="1"/>
  <c r="C2403" i="9"/>
  <c r="C976" i="9"/>
  <c r="O976" i="9" s="1"/>
  <c r="D143" i="9"/>
  <c r="C143" i="9"/>
  <c r="O143" i="9" s="1"/>
  <c r="D1095" i="9"/>
  <c r="C1095" i="9"/>
  <c r="O1095" i="9" s="1"/>
  <c r="D619" i="9"/>
  <c r="C619" i="9"/>
  <c r="O619" i="9" s="1"/>
  <c r="D381" i="9"/>
  <c r="C381" i="9"/>
  <c r="O381" i="9" s="1"/>
  <c r="D1571" i="9"/>
  <c r="C1571" i="9"/>
  <c r="O1571" i="9" s="1"/>
  <c r="C1452" i="9"/>
  <c r="O1452" i="9" s="1"/>
  <c r="D2285" i="9"/>
  <c r="C2285" i="9"/>
  <c r="O2285" i="9" s="1"/>
  <c r="D1214" i="9"/>
  <c r="C1214" i="9"/>
  <c r="O1214" i="9" s="1"/>
  <c r="D738" i="9"/>
  <c r="C738" i="9"/>
  <c r="O738" i="9" s="1"/>
  <c r="C2166" i="9"/>
  <c r="O2166" i="9" s="1"/>
  <c r="C1690" i="9"/>
  <c r="O1690" i="9" s="1"/>
  <c r="D500" i="9"/>
  <c r="C500" i="9"/>
  <c r="O500" i="9" s="1"/>
  <c r="D262" i="9"/>
  <c r="C262" i="9"/>
  <c r="O262" i="9" s="1"/>
  <c r="D2047" i="9"/>
  <c r="C2047" i="9"/>
  <c r="O2047" i="9" s="1"/>
  <c r="C1928" i="9"/>
  <c r="O1928" i="9" s="1"/>
  <c r="D857" i="9"/>
  <c r="C857" i="9"/>
  <c r="O857" i="9" s="1"/>
  <c r="D24" i="9"/>
  <c r="C24" i="9"/>
  <c r="O24" i="9" s="1"/>
  <c r="D1333" i="9"/>
  <c r="C1333" i="9"/>
  <c r="O1333" i="9" s="1"/>
  <c r="C1809" i="9"/>
  <c r="O1809" i="9" s="1"/>
  <c r="K1333" i="9"/>
  <c r="A1453" i="9"/>
  <c r="K2284" i="9"/>
  <c r="A2404" i="9"/>
  <c r="K2403" i="9"/>
  <c r="A2523" i="9"/>
  <c r="K262" i="9"/>
  <c r="A382" i="9"/>
  <c r="K2047" i="9"/>
  <c r="A2167" i="9"/>
  <c r="K976" i="9"/>
  <c r="A1096" i="9"/>
  <c r="A25" i="9"/>
  <c r="K24" i="9"/>
  <c r="A144" i="9"/>
  <c r="K619" i="9"/>
  <c r="A739" i="9"/>
  <c r="K1809" i="9"/>
  <c r="A1929" i="9"/>
  <c r="K381" i="9"/>
  <c r="A501" i="9"/>
  <c r="A1215" i="9"/>
  <c r="K1095" i="9"/>
  <c r="K738" i="9"/>
  <c r="A858" i="9"/>
  <c r="K2166" i="9"/>
  <c r="A2286" i="9"/>
  <c r="K1571" i="9"/>
  <c r="A1691" i="9"/>
  <c r="K1690" i="9"/>
  <c r="A1810" i="9"/>
  <c r="K1452" i="9"/>
  <c r="A1572" i="9"/>
  <c r="K500" i="9"/>
  <c r="A620" i="9"/>
  <c r="K2285" i="9"/>
  <c r="A2405" i="9"/>
  <c r="K1928" i="9"/>
  <c r="A2048" i="9"/>
  <c r="K1214" i="9"/>
  <c r="A1334" i="9"/>
  <c r="K857" i="9"/>
  <c r="A977" i="9"/>
  <c r="K143" i="9"/>
  <c r="A263" i="9"/>
  <c r="D1096" i="9"/>
  <c r="C1096" i="9"/>
  <c r="O1096" i="9" s="1"/>
  <c r="D382" i="9"/>
  <c r="C382" i="9"/>
  <c r="O382" i="9" s="1"/>
  <c r="C2404" i="9"/>
  <c r="O2404" i="9" s="1"/>
  <c r="C977" i="9"/>
  <c r="O977" i="9" s="1"/>
  <c r="D2048" i="9"/>
  <c r="C2048" i="9"/>
  <c r="O2048" i="9" s="1"/>
  <c r="D620" i="9"/>
  <c r="C620" i="9"/>
  <c r="O620" i="9" s="1"/>
  <c r="D1810" i="9"/>
  <c r="C1810" i="9"/>
  <c r="O1810" i="9" s="1"/>
  <c r="C2286" i="9"/>
  <c r="O2286" i="9" s="1"/>
  <c r="C1929" i="9"/>
  <c r="O1929" i="9" s="1"/>
  <c r="D144" i="9"/>
  <c r="C144" i="9"/>
  <c r="O144" i="9" s="1"/>
  <c r="D1215" i="9"/>
  <c r="C1215" i="9"/>
  <c r="O1215" i="9" s="1"/>
  <c r="C2167" i="9"/>
  <c r="O2167" i="9" s="1"/>
  <c r="C2523" i="9"/>
  <c r="C1453" i="9"/>
  <c r="O1453" i="9" s="1"/>
  <c r="D263" i="9"/>
  <c r="C263" i="9"/>
  <c r="O263" i="9" s="1"/>
  <c r="D1334" i="9"/>
  <c r="C1334" i="9"/>
  <c r="O1334" i="9" s="1"/>
  <c r="C2405" i="9"/>
  <c r="O2405" i="9" s="1"/>
  <c r="D1572" i="9"/>
  <c r="C1572" i="9"/>
  <c r="O1572" i="9" s="1"/>
  <c r="C1691" i="9"/>
  <c r="O1691" i="9" s="1"/>
  <c r="D858" i="9"/>
  <c r="C858" i="9"/>
  <c r="O858" i="9" s="1"/>
  <c r="D501" i="9"/>
  <c r="C501" i="9"/>
  <c r="O501" i="9" s="1"/>
  <c r="D739" i="9"/>
  <c r="C739" i="9"/>
  <c r="O739" i="9" s="1"/>
  <c r="D25" i="9"/>
  <c r="C25" i="9"/>
  <c r="O25" i="9" s="1"/>
  <c r="K2048" i="9"/>
  <c r="A2168" i="9"/>
  <c r="K2286" i="9"/>
  <c r="A2406" i="9"/>
  <c r="K858" i="9"/>
  <c r="A978" i="9"/>
  <c r="K501" i="9"/>
  <c r="A621" i="9"/>
  <c r="A26" i="9"/>
  <c r="K25" i="9"/>
  <c r="A145" i="9"/>
  <c r="K1096" i="9"/>
  <c r="A1216" i="9"/>
  <c r="K2523" i="9"/>
  <c r="A2643" i="9"/>
  <c r="A1335" i="9"/>
  <c r="K1215" i="9"/>
  <c r="K2167" i="9"/>
  <c r="A2287" i="9"/>
  <c r="K382" i="9"/>
  <c r="A502" i="9"/>
  <c r="K2404" i="9"/>
  <c r="A2524" i="9"/>
  <c r="K1453" i="9"/>
  <c r="A1573" i="9"/>
  <c r="K263" i="9"/>
  <c r="A383" i="9"/>
  <c r="K977" i="9"/>
  <c r="A1097" i="9"/>
  <c r="K1334" i="9"/>
  <c r="A1454" i="9"/>
  <c r="K2405" i="9"/>
  <c r="A2525" i="9"/>
  <c r="K620" i="9"/>
  <c r="A740" i="9"/>
  <c r="K1572" i="9"/>
  <c r="A1692" i="9"/>
  <c r="K1810" i="9"/>
  <c r="A1930" i="9"/>
  <c r="K1691" i="9"/>
  <c r="A1811" i="9"/>
  <c r="K1929" i="9"/>
  <c r="A2049" i="9"/>
  <c r="K739" i="9"/>
  <c r="A859" i="9"/>
  <c r="K144" i="9"/>
  <c r="A264" i="9"/>
  <c r="D859" i="9"/>
  <c r="C859" i="9"/>
  <c r="O859" i="9" s="1"/>
  <c r="C1811" i="9"/>
  <c r="O1811" i="9" s="1"/>
  <c r="C1692" i="9"/>
  <c r="O1692" i="9" s="1"/>
  <c r="C2525" i="9"/>
  <c r="O2525" i="9" s="1"/>
  <c r="D1097" i="9"/>
  <c r="C1097" i="9"/>
  <c r="O1097" i="9" s="1"/>
  <c r="D1573" i="9"/>
  <c r="C1573" i="9"/>
  <c r="O1573" i="9" s="1"/>
  <c r="D502" i="9"/>
  <c r="C502" i="9"/>
  <c r="O502" i="9" s="1"/>
  <c r="D1216" i="9"/>
  <c r="C1216" i="9"/>
  <c r="O1216" i="9" s="1"/>
  <c r="D26" i="9"/>
  <c r="C26" i="9"/>
  <c r="O26" i="9" s="1"/>
  <c r="D1335" i="9"/>
  <c r="C1335" i="9"/>
  <c r="O1335" i="9" s="1"/>
  <c r="D621" i="9"/>
  <c r="C621" i="9"/>
  <c r="O621" i="9" s="1"/>
  <c r="C2406" i="9"/>
  <c r="O2406" i="9" s="1"/>
  <c r="D264" i="9"/>
  <c r="C264" i="9"/>
  <c r="O264" i="9" s="1"/>
  <c r="D2049" i="9"/>
  <c r="C2049" i="9"/>
  <c r="O2049" i="9" s="1"/>
  <c r="C1930" i="9"/>
  <c r="O1930" i="9" s="1"/>
  <c r="D740" i="9"/>
  <c r="C740" i="9"/>
  <c r="O740" i="9" s="1"/>
  <c r="C1454" i="9"/>
  <c r="O1454" i="9" s="1"/>
  <c r="D383" i="9"/>
  <c r="C383" i="9"/>
  <c r="O383" i="9" s="1"/>
  <c r="C2524" i="9"/>
  <c r="O2524" i="9" s="1"/>
  <c r="D2287" i="9"/>
  <c r="C2287" i="9"/>
  <c r="O2287" i="9" s="1"/>
  <c r="C2643" i="9"/>
  <c r="D145" i="9"/>
  <c r="C145" i="9"/>
  <c r="O145" i="9" s="1"/>
  <c r="C978" i="9"/>
  <c r="O978" i="9" s="1"/>
  <c r="C2168" i="9"/>
  <c r="O2168" i="9" s="1"/>
  <c r="K2049" i="9"/>
  <c r="A2169" i="9"/>
  <c r="K1811" i="9"/>
  <c r="A1931" i="9"/>
  <c r="K1930" i="9"/>
  <c r="A2050" i="9"/>
  <c r="K1692" i="9"/>
  <c r="A1812" i="9"/>
  <c r="K740" i="9"/>
  <c r="A860" i="9"/>
  <c r="K2524" i="9"/>
  <c r="A2644" i="9"/>
  <c r="K502" i="9"/>
  <c r="A622" i="9"/>
  <c r="K2643" i="9"/>
  <c r="A2763" i="9"/>
  <c r="K1216" i="9"/>
  <c r="A1336" i="9"/>
  <c r="K145" i="9"/>
  <c r="A265" i="9"/>
  <c r="A1455" i="9"/>
  <c r="K1335" i="9"/>
  <c r="K621" i="9"/>
  <c r="A741" i="9"/>
  <c r="K978" i="9"/>
  <c r="A1098" i="9"/>
  <c r="K2168" i="9"/>
  <c r="A2288" i="9"/>
  <c r="K2406" i="9"/>
  <c r="A2526" i="9"/>
  <c r="K264" i="9"/>
  <c r="A384" i="9"/>
  <c r="K859" i="9"/>
  <c r="A979" i="9"/>
  <c r="K2525" i="9"/>
  <c r="A2645" i="9"/>
  <c r="K1454" i="9"/>
  <c r="A1574" i="9"/>
  <c r="K1097" i="9"/>
  <c r="A1217" i="9"/>
  <c r="K383" i="9"/>
  <c r="A503" i="9"/>
  <c r="K1573" i="9"/>
  <c r="A1693" i="9"/>
  <c r="K2287" i="9"/>
  <c r="A2407" i="9"/>
  <c r="A27" i="9"/>
  <c r="K26" i="9"/>
  <c r="A146" i="9"/>
  <c r="C2407" i="9"/>
  <c r="O2407" i="9" s="1"/>
  <c r="D503" i="9"/>
  <c r="C503" i="9"/>
  <c r="O503" i="9" s="1"/>
  <c r="D1574" i="9"/>
  <c r="C1574" i="9"/>
  <c r="O1574" i="9" s="1"/>
  <c r="C979" i="9"/>
  <c r="O979" i="9" s="1"/>
  <c r="C2526" i="9"/>
  <c r="O2526" i="9" s="1"/>
  <c r="D1098" i="9"/>
  <c r="C1098" i="9"/>
  <c r="O1098" i="9" s="1"/>
  <c r="D1336" i="9"/>
  <c r="C1336" i="9"/>
  <c r="O1336" i="9" s="1"/>
  <c r="D622" i="9"/>
  <c r="C622" i="9"/>
  <c r="O622" i="9" s="1"/>
  <c r="D860" i="9"/>
  <c r="C860" i="9"/>
  <c r="O860" i="9" s="1"/>
  <c r="D2050" i="9"/>
  <c r="C2050" i="9"/>
  <c r="O2050" i="9" s="1"/>
  <c r="C2169" i="9"/>
  <c r="O2169" i="9" s="1"/>
  <c r="C1455" i="9"/>
  <c r="O1455" i="9" s="1"/>
  <c r="C1693" i="9"/>
  <c r="O1693" i="9" s="1"/>
  <c r="D1217" i="9"/>
  <c r="C1217" i="9"/>
  <c r="O1217" i="9" s="1"/>
  <c r="C2645" i="9"/>
  <c r="O2645" i="9" s="1"/>
  <c r="D384" i="9"/>
  <c r="C384" i="9"/>
  <c r="O384" i="9" s="1"/>
  <c r="C2288" i="9"/>
  <c r="O2288" i="9" s="1"/>
  <c r="C741" i="9"/>
  <c r="O741" i="9" s="1"/>
  <c r="D265" i="9"/>
  <c r="C265" i="9"/>
  <c r="O265" i="9" s="1"/>
  <c r="D2763" i="9"/>
  <c r="C2763" i="9"/>
  <c r="C2644" i="9"/>
  <c r="O2644" i="9" s="1"/>
  <c r="C1812" i="9"/>
  <c r="O1812" i="9" s="1"/>
  <c r="C1931" i="9"/>
  <c r="O1931" i="9" s="1"/>
  <c r="D146" i="9"/>
  <c r="C146" i="9"/>
  <c r="O146" i="9" s="1"/>
  <c r="D27" i="9"/>
  <c r="C27" i="9"/>
  <c r="O27" i="9" s="1"/>
  <c r="K1336" i="9"/>
  <c r="A1456" i="9"/>
  <c r="K860" i="9"/>
  <c r="A980" i="9"/>
  <c r="K1931" i="9"/>
  <c r="A2051" i="9"/>
  <c r="A28" i="9"/>
  <c r="K27" i="9"/>
  <c r="A147" i="9"/>
  <c r="A1575" i="9"/>
  <c r="K1455" i="9"/>
  <c r="K2645" i="9"/>
  <c r="A2765" i="9"/>
  <c r="K979" i="9"/>
  <c r="A1099" i="9"/>
  <c r="K384" i="9"/>
  <c r="A504" i="9"/>
  <c r="K2288" i="9"/>
  <c r="A2408" i="9"/>
  <c r="K1098" i="9"/>
  <c r="A1218" i="9"/>
  <c r="K741" i="9"/>
  <c r="A861" i="9"/>
  <c r="K265" i="9"/>
  <c r="A385" i="9"/>
  <c r="K2644" i="9"/>
  <c r="A2764" i="9"/>
  <c r="K1812" i="9"/>
  <c r="A1932" i="9"/>
  <c r="K2050" i="9"/>
  <c r="A2170" i="9"/>
  <c r="K2407" i="9"/>
  <c r="A2527" i="9"/>
  <c r="K1693" i="9"/>
  <c r="A1813" i="9"/>
  <c r="K503" i="9"/>
  <c r="A623" i="9"/>
  <c r="K1217" i="9"/>
  <c r="A1337" i="9"/>
  <c r="K1574" i="9"/>
  <c r="A1694" i="9"/>
  <c r="K2526" i="9"/>
  <c r="A2646" i="9"/>
  <c r="K2763" i="9"/>
  <c r="A2883" i="9"/>
  <c r="K622" i="9"/>
  <c r="A742" i="9"/>
  <c r="K2169" i="9"/>
  <c r="A2289" i="9"/>
  <c r="K146" i="9"/>
  <c r="A266" i="9"/>
  <c r="C2646" i="9"/>
  <c r="O2646" i="9" s="1"/>
  <c r="C2170" i="9"/>
  <c r="O2170" i="9" s="1"/>
  <c r="D861" i="9"/>
  <c r="C861" i="9"/>
  <c r="O861" i="9" s="1"/>
  <c r="D1099" i="9"/>
  <c r="C1099" i="9"/>
  <c r="O1099" i="9" s="1"/>
  <c r="D742" i="9"/>
  <c r="C742" i="9"/>
  <c r="O742" i="9" s="1"/>
  <c r="D1337" i="9"/>
  <c r="C1337" i="9"/>
  <c r="O1337" i="9" s="1"/>
  <c r="D1813" i="9"/>
  <c r="C1813" i="9"/>
  <c r="O1813" i="9"/>
  <c r="D2764" i="9"/>
  <c r="C2764" i="9"/>
  <c r="O2764" i="9" s="1"/>
  <c r="C2408" i="9"/>
  <c r="O2408" i="9" s="1"/>
  <c r="D28" i="9"/>
  <c r="C28" i="9"/>
  <c r="O28" i="9" s="1"/>
  <c r="D1575" i="9"/>
  <c r="C1575" i="9"/>
  <c r="O1575" i="9"/>
  <c r="D2051" i="9"/>
  <c r="C2051" i="9"/>
  <c r="O2051" i="9" s="1"/>
  <c r="C1456" i="9"/>
  <c r="O1456" i="9" s="1"/>
  <c r="D266" i="9"/>
  <c r="C266" i="9"/>
  <c r="O266" i="9" s="1"/>
  <c r="C2289" i="9"/>
  <c r="O2289" i="9" s="1"/>
  <c r="C2883" i="9"/>
  <c r="C1694" i="9"/>
  <c r="O1694" i="9" s="1"/>
  <c r="D623" i="9"/>
  <c r="C623" i="9"/>
  <c r="O623" i="9" s="1"/>
  <c r="C2527" i="9"/>
  <c r="O2527" i="9" s="1"/>
  <c r="D1932" i="9"/>
  <c r="C1932" i="9"/>
  <c r="O1932" i="9" s="1"/>
  <c r="D385" i="9"/>
  <c r="C385" i="9"/>
  <c r="O385" i="9" s="1"/>
  <c r="D1218" i="9"/>
  <c r="C1218" i="9"/>
  <c r="O1218" i="9" s="1"/>
  <c r="D504" i="9"/>
  <c r="C504" i="9"/>
  <c r="O504" i="9" s="1"/>
  <c r="D2765" i="9"/>
  <c r="C2765" i="9"/>
  <c r="O2765" i="9" s="1"/>
  <c r="D147" i="9"/>
  <c r="C147" i="9"/>
  <c r="O147" i="9" s="1"/>
  <c r="C980" i="9"/>
  <c r="O980" i="9" s="1"/>
  <c r="K2289" i="9"/>
  <c r="A2409" i="9"/>
  <c r="K742" i="9"/>
  <c r="A862" i="9"/>
  <c r="K2646" i="9"/>
  <c r="A2766" i="9"/>
  <c r="K1694" i="9"/>
  <c r="A1814" i="9"/>
  <c r="K1337" i="9"/>
  <c r="A1457" i="9"/>
  <c r="K623" i="9"/>
  <c r="A743" i="9"/>
  <c r="K1813" i="9"/>
  <c r="A1933" i="9"/>
  <c r="K2764" i="9"/>
  <c r="A2884" i="9"/>
  <c r="K385" i="9"/>
  <c r="A505" i="9"/>
  <c r="K861" i="9"/>
  <c r="A981" i="9"/>
  <c r="K1218" i="9"/>
  <c r="A1338" i="9"/>
  <c r="K2765" i="9"/>
  <c r="A2885" i="9"/>
  <c r="K147" i="9"/>
  <c r="A267" i="9"/>
  <c r="K266" i="9"/>
  <c r="A386" i="9"/>
  <c r="K2883" i="9"/>
  <c r="A3003" i="9"/>
  <c r="K2527" i="9"/>
  <c r="A2647" i="9"/>
  <c r="A1695" i="9"/>
  <c r="K1575" i="9"/>
  <c r="K2051" i="9"/>
  <c r="A2171" i="9"/>
  <c r="K980" i="9"/>
  <c r="A1100" i="9"/>
  <c r="K1456" i="9"/>
  <c r="A1576" i="9"/>
  <c r="K2170" i="9"/>
  <c r="A2290" i="9"/>
  <c r="K1932" i="9"/>
  <c r="A2052" i="9"/>
  <c r="K2408" i="9"/>
  <c r="A2528" i="9"/>
  <c r="K504" i="9"/>
  <c r="A624" i="9"/>
  <c r="K1099" i="9"/>
  <c r="A1219" i="9"/>
  <c r="A29" i="9"/>
  <c r="K28" i="9"/>
  <c r="A148" i="9"/>
  <c r="D29" i="9"/>
  <c r="C29" i="9"/>
  <c r="O29" i="9" s="1"/>
  <c r="D148" i="9"/>
  <c r="C148" i="9"/>
  <c r="O148" i="9" s="1"/>
  <c r="C1695" i="9"/>
  <c r="O1695" i="9" s="1"/>
  <c r="D624" i="9"/>
  <c r="C624" i="9"/>
  <c r="O624" i="9" s="1"/>
  <c r="D2052" i="9"/>
  <c r="C2052" i="9"/>
  <c r="O2052" i="9"/>
  <c r="D1576" i="9"/>
  <c r="C1576" i="9"/>
  <c r="O1576" i="9" s="1"/>
  <c r="C2171" i="9"/>
  <c r="O2171" i="9" s="1"/>
  <c r="C2647" i="9"/>
  <c r="O2647" i="9" s="1"/>
  <c r="D386" i="9"/>
  <c r="C386" i="9"/>
  <c r="O386" i="9" s="1"/>
  <c r="C2885" i="9"/>
  <c r="O2885" i="9" s="1"/>
  <c r="C981" i="9"/>
  <c r="O981" i="9" s="1"/>
  <c r="C2884" i="9"/>
  <c r="O2884" i="9" s="1"/>
  <c r="C743" i="9"/>
  <c r="O743" i="9" s="1"/>
  <c r="D1814" i="9"/>
  <c r="C1814" i="9"/>
  <c r="O1814" i="9" s="1"/>
  <c r="D862" i="9"/>
  <c r="C862" i="9"/>
  <c r="O862" i="9" s="1"/>
  <c r="D1219" i="9"/>
  <c r="C1219" i="9"/>
  <c r="O1219" i="9" s="1"/>
  <c r="C2528" i="9"/>
  <c r="O2528" i="9" s="1"/>
  <c r="C2290" i="9"/>
  <c r="O2290" i="9"/>
  <c r="D1100" i="9"/>
  <c r="C1100" i="9"/>
  <c r="O1100" i="9" s="1"/>
  <c r="C3003" i="9"/>
  <c r="D267" i="9"/>
  <c r="C267" i="9"/>
  <c r="O267" i="9" s="1"/>
  <c r="D1338" i="9"/>
  <c r="C1338" i="9"/>
  <c r="O1338" i="9" s="1"/>
  <c r="D505" i="9"/>
  <c r="C505" i="9"/>
  <c r="O505" i="9" s="1"/>
  <c r="C1933" i="9"/>
  <c r="O1933" i="9" s="1"/>
  <c r="D1457" i="9"/>
  <c r="C1457" i="9"/>
  <c r="O1457" i="9" s="1"/>
  <c r="D2766" i="9"/>
  <c r="C2766" i="9"/>
  <c r="O2766" i="9" s="1"/>
  <c r="C2409" i="9"/>
  <c r="O2409" i="9" s="1"/>
  <c r="K1338" i="9"/>
  <c r="A1458" i="9"/>
  <c r="K505" i="9"/>
  <c r="A625" i="9"/>
  <c r="K862" i="9"/>
  <c r="A982" i="9"/>
  <c r="K148" i="9"/>
  <c r="A268" i="9"/>
  <c r="K1576" i="9"/>
  <c r="A1696" i="9"/>
  <c r="K1100" i="9"/>
  <c r="A1220" i="9"/>
  <c r="K2171" i="9"/>
  <c r="A2291" i="9"/>
  <c r="K3003" i="9"/>
  <c r="A3123" i="9"/>
  <c r="K386" i="9"/>
  <c r="A506" i="9"/>
  <c r="K2052" i="9"/>
  <c r="A2172" i="9"/>
  <c r="K2885" i="9"/>
  <c r="A3005" i="9"/>
  <c r="K981" i="9"/>
  <c r="A1101" i="9"/>
  <c r="K2766" i="9"/>
  <c r="A2886" i="9"/>
  <c r="K1219" i="9"/>
  <c r="A1339" i="9"/>
  <c r="K624" i="9"/>
  <c r="A744" i="9"/>
  <c r="A1815" i="9"/>
  <c r="K1695" i="9"/>
  <c r="K267" i="9"/>
  <c r="A387" i="9"/>
  <c r="K2884" i="9"/>
  <c r="A3004" i="9"/>
  <c r="K1933" i="9"/>
  <c r="A2053" i="9"/>
  <c r="K743" i="9"/>
  <c r="A863" i="9"/>
  <c r="K1457" i="9"/>
  <c r="A1577" i="9"/>
  <c r="K1814" i="9"/>
  <c r="A1934" i="9"/>
  <c r="K2409" i="9"/>
  <c r="A2529" i="9"/>
  <c r="K2528" i="9"/>
  <c r="A2648" i="9"/>
  <c r="K2290" i="9"/>
  <c r="A2410" i="9"/>
  <c r="A30" i="9"/>
  <c r="K29" i="9"/>
  <c r="A149" i="9"/>
  <c r="K2647" i="9"/>
  <c r="A2767" i="9"/>
  <c r="C2648" i="9"/>
  <c r="O2648" i="9" s="1"/>
  <c r="C1934" i="9"/>
  <c r="O1934" i="9" s="1"/>
  <c r="D863" i="9"/>
  <c r="C863" i="9"/>
  <c r="O863" i="9" s="1"/>
  <c r="C3004" i="9"/>
  <c r="O3004" i="9" s="1"/>
  <c r="D1339" i="9"/>
  <c r="C1339" i="9"/>
  <c r="O1339" i="9" s="1"/>
  <c r="D1101" i="9"/>
  <c r="C1101" i="9"/>
  <c r="O1101" i="9" s="1"/>
  <c r="C2172" i="9"/>
  <c r="O2172" i="9" s="1"/>
  <c r="C3123" i="9"/>
  <c r="D1220" i="9"/>
  <c r="C1220" i="9"/>
  <c r="O1220" i="9" s="1"/>
  <c r="D268" i="9"/>
  <c r="C268" i="9"/>
  <c r="O268" i="9" s="1"/>
  <c r="D625" i="9"/>
  <c r="C625" i="9"/>
  <c r="O625" i="9" s="1"/>
  <c r="D2767" i="9"/>
  <c r="C2767" i="9"/>
  <c r="O2767" i="9" s="1"/>
  <c r="D30" i="9"/>
  <c r="C30" i="9"/>
  <c r="O30" i="9" s="1"/>
  <c r="C1815" i="9"/>
  <c r="O1815" i="9" s="1"/>
  <c r="D149" i="9"/>
  <c r="C149" i="9"/>
  <c r="O149" i="9" s="1"/>
  <c r="C2410" i="9"/>
  <c r="O2410" i="9" s="1"/>
  <c r="C2529" i="9"/>
  <c r="O2529" i="9" s="1"/>
  <c r="D1577" i="9"/>
  <c r="C1577" i="9"/>
  <c r="O1577" i="9" s="1"/>
  <c r="D2053" i="9"/>
  <c r="C2053" i="9"/>
  <c r="O2053" i="9" s="1"/>
  <c r="D387" i="9"/>
  <c r="C387" i="9"/>
  <c r="O387" i="9" s="1"/>
  <c r="D744" i="9"/>
  <c r="C744" i="9"/>
  <c r="O744" i="9" s="1"/>
  <c r="C2886" i="9"/>
  <c r="O2886" i="9" s="1"/>
  <c r="C3005" i="9"/>
  <c r="O3005" i="9" s="1"/>
  <c r="D506" i="9"/>
  <c r="C506" i="9"/>
  <c r="O506" i="9" s="1"/>
  <c r="C2291" i="9"/>
  <c r="O2291" i="9" s="1"/>
  <c r="C1696" i="9"/>
  <c r="O1696" i="9" s="1"/>
  <c r="C982" i="9"/>
  <c r="O982" i="9" s="1"/>
  <c r="C1458" i="9"/>
  <c r="O1458" i="9" s="1"/>
  <c r="K3004" i="9"/>
  <c r="A3124" i="9"/>
  <c r="K387" i="9"/>
  <c r="A507" i="9"/>
  <c r="A1935" i="9"/>
  <c r="K1815" i="9"/>
  <c r="K2648" i="9"/>
  <c r="A2768" i="9"/>
  <c r="K744" i="9"/>
  <c r="A864" i="9"/>
  <c r="K1339" i="9"/>
  <c r="A1459" i="9"/>
  <c r="K3005" i="9"/>
  <c r="A3125" i="9"/>
  <c r="A31" i="9"/>
  <c r="K30" i="9"/>
  <c r="A150" i="9"/>
  <c r="K2410" i="9"/>
  <c r="A2530" i="9"/>
  <c r="K2529" i="9"/>
  <c r="A2649" i="9"/>
  <c r="K1934" i="9"/>
  <c r="A2054" i="9"/>
  <c r="K1577" i="9"/>
  <c r="A1697" i="9"/>
  <c r="K863" i="9"/>
  <c r="A983" i="9"/>
  <c r="K2053" i="9"/>
  <c r="A2173" i="9"/>
  <c r="K2886" i="9"/>
  <c r="A3006" i="9"/>
  <c r="K1101" i="9"/>
  <c r="A1221" i="9"/>
  <c r="K3123" i="9"/>
  <c r="A3243" i="9"/>
  <c r="K2291" i="9"/>
  <c r="A2411" i="9"/>
  <c r="K1220" i="9"/>
  <c r="A1340" i="9"/>
  <c r="K1696" i="9"/>
  <c r="A1816" i="9"/>
  <c r="K268" i="9"/>
  <c r="A388" i="9"/>
  <c r="K982" i="9"/>
  <c r="A1102" i="9"/>
  <c r="K625" i="9"/>
  <c r="A745" i="9"/>
  <c r="K1458" i="9"/>
  <c r="A1578" i="9"/>
  <c r="K2767" i="9"/>
  <c r="A2887" i="9"/>
  <c r="K149" i="9"/>
  <c r="A269" i="9"/>
  <c r="K2172" i="9"/>
  <c r="A2292" i="9"/>
  <c r="K506" i="9"/>
  <c r="A626" i="9"/>
  <c r="C3125" i="9"/>
  <c r="O3125" i="9" s="1"/>
  <c r="D864" i="9"/>
  <c r="C864" i="9"/>
  <c r="O864" i="9" s="1"/>
  <c r="C3124" i="9"/>
  <c r="O3124" i="9" s="1"/>
  <c r="D626" i="9"/>
  <c r="C626" i="9"/>
  <c r="O626" i="9" s="1"/>
  <c r="D269" i="9"/>
  <c r="C269" i="9"/>
  <c r="O269" i="9" s="1"/>
  <c r="D1578" i="9"/>
  <c r="C1578" i="9"/>
  <c r="O1578" i="9" s="1"/>
  <c r="D1102" i="9"/>
  <c r="C1102" i="9"/>
  <c r="O1102" i="9" s="1"/>
  <c r="C1816" i="9"/>
  <c r="O1816" i="9" s="1"/>
  <c r="C2411" i="9"/>
  <c r="O2411" i="9" s="1"/>
  <c r="D1221" i="9"/>
  <c r="C1221" i="9"/>
  <c r="O1221" i="9" s="1"/>
  <c r="C2173" i="9"/>
  <c r="O2173" i="9" s="1"/>
  <c r="C1697" i="9"/>
  <c r="O1697" i="9" s="1"/>
  <c r="C2649" i="9"/>
  <c r="O2649" i="9" s="1"/>
  <c r="D150" i="9"/>
  <c r="C150" i="9"/>
  <c r="O150" i="9" s="1"/>
  <c r="C1935" i="9"/>
  <c r="O1935" i="9" s="1"/>
  <c r="C1459" i="9"/>
  <c r="O1459" i="9" s="1"/>
  <c r="D2768" i="9"/>
  <c r="C2768" i="9"/>
  <c r="O2768" i="9" s="1"/>
  <c r="D507" i="9"/>
  <c r="C507" i="9"/>
  <c r="O507" i="9" s="1"/>
  <c r="C2292" i="9"/>
  <c r="O2292" i="9" s="1"/>
  <c r="C2887" i="9"/>
  <c r="O2887" i="9" s="1"/>
  <c r="C745" i="9"/>
  <c r="O745" i="9" s="1"/>
  <c r="D388" i="9"/>
  <c r="C388" i="9"/>
  <c r="O388" i="9" s="1"/>
  <c r="D1340" i="9"/>
  <c r="C1340" i="9"/>
  <c r="O1340" i="9" s="1"/>
  <c r="C3243" i="9"/>
  <c r="C3006" i="9"/>
  <c r="O3006" i="9" s="1"/>
  <c r="D983" i="9"/>
  <c r="C983" i="9"/>
  <c r="O983" i="9" s="1"/>
  <c r="D2054" i="9"/>
  <c r="C2054" i="9"/>
  <c r="O2054" i="9" s="1"/>
  <c r="C2530" i="9"/>
  <c r="O2530" i="9" s="1"/>
  <c r="D31" i="9"/>
  <c r="C31" i="9"/>
  <c r="O31" i="9" s="1"/>
  <c r="K1578" i="9"/>
  <c r="A1698" i="9"/>
  <c r="K2768" i="9"/>
  <c r="A2888" i="9"/>
  <c r="A2055" i="9"/>
  <c r="K1935" i="9"/>
  <c r="K2173" i="9"/>
  <c r="A2293" i="9"/>
  <c r="K983" i="9"/>
  <c r="A1103" i="9"/>
  <c r="K2054" i="9"/>
  <c r="A2174" i="9"/>
  <c r="K507" i="9"/>
  <c r="A627" i="9"/>
  <c r="K626" i="9"/>
  <c r="A746" i="9"/>
  <c r="K2292" i="9"/>
  <c r="A2412" i="9"/>
  <c r="K269" i="9"/>
  <c r="A389" i="9"/>
  <c r="K3243" i="9"/>
  <c r="A3363" i="9"/>
  <c r="K1221" i="9"/>
  <c r="A1341" i="9"/>
  <c r="K2649" i="9"/>
  <c r="A2769" i="9"/>
  <c r="K2530" i="9"/>
  <c r="A2650" i="9"/>
  <c r="K150" i="9"/>
  <c r="A270" i="9"/>
  <c r="K3125" i="9"/>
  <c r="A3245" i="9"/>
  <c r="K1459" i="9"/>
  <c r="A1579" i="9"/>
  <c r="K864" i="9"/>
  <c r="A984" i="9"/>
  <c r="K3124" i="9"/>
  <c r="A3244" i="9"/>
  <c r="K2887" i="9"/>
  <c r="A3007" i="9"/>
  <c r="K745" i="9"/>
  <c r="A865" i="9"/>
  <c r="K1102" i="9"/>
  <c r="A1222" i="9"/>
  <c r="K388" i="9"/>
  <c r="A508" i="9"/>
  <c r="K1816" i="9"/>
  <c r="A1936" i="9"/>
  <c r="K1340" i="9"/>
  <c r="A1460" i="9"/>
  <c r="K2411" i="9"/>
  <c r="A2531" i="9"/>
  <c r="K3006" i="9"/>
  <c r="A3126" i="9"/>
  <c r="K1697" i="9"/>
  <c r="A1817" i="9"/>
  <c r="A32" i="9"/>
  <c r="K31" i="9"/>
  <c r="A151" i="9"/>
  <c r="C3126" i="9"/>
  <c r="O3126" i="9"/>
  <c r="C1460" i="9"/>
  <c r="O1460" i="9" s="1"/>
  <c r="D508" i="9"/>
  <c r="C508" i="9"/>
  <c r="O508" i="9"/>
  <c r="D865" i="9"/>
  <c r="C865" i="9"/>
  <c r="O865" i="9" s="1"/>
  <c r="C3244" i="9"/>
  <c r="O3244" i="9" s="1"/>
  <c r="D1579" i="9"/>
  <c r="C1579" i="9"/>
  <c r="O1579" i="9" s="1"/>
  <c r="D270" i="9"/>
  <c r="C270" i="9"/>
  <c r="O270" i="9"/>
  <c r="D2769" i="9"/>
  <c r="C2769" i="9"/>
  <c r="O2769" i="9" s="1"/>
  <c r="C3363" i="9"/>
  <c r="C2412" i="9"/>
  <c r="O2412" i="9" s="1"/>
  <c r="D627" i="9"/>
  <c r="C627" i="9"/>
  <c r="O627" i="9" s="1"/>
  <c r="D1103" i="9"/>
  <c r="C1103" i="9"/>
  <c r="O1103" i="9" s="1"/>
  <c r="C1698" i="9"/>
  <c r="O1698" i="9" s="1"/>
  <c r="D151" i="9"/>
  <c r="C151" i="9"/>
  <c r="O151" i="9" s="1"/>
  <c r="D2055" i="9"/>
  <c r="C2055" i="9"/>
  <c r="O2055" i="9" s="1"/>
  <c r="D32" i="9"/>
  <c r="C32" i="9"/>
  <c r="O32" i="9" s="1"/>
  <c r="C1817" i="9"/>
  <c r="O1817" i="9" s="1"/>
  <c r="C2531" i="9"/>
  <c r="O2531" i="9" s="1"/>
  <c r="C1936" i="9"/>
  <c r="O1936" i="9" s="1"/>
  <c r="D1222" i="9"/>
  <c r="C1222" i="9"/>
  <c r="O1222" i="9" s="1"/>
  <c r="C3007" i="9"/>
  <c r="O3007" i="9" s="1"/>
  <c r="C984" i="9"/>
  <c r="O984" i="9" s="1"/>
  <c r="C3245" i="9"/>
  <c r="O3245" i="9" s="1"/>
  <c r="C2650" i="9"/>
  <c r="O2650" i="9" s="1"/>
  <c r="D1341" i="9"/>
  <c r="C1341" i="9"/>
  <c r="O1341" i="9" s="1"/>
  <c r="D389" i="9"/>
  <c r="C389" i="9"/>
  <c r="O389" i="9" s="1"/>
  <c r="D746" i="9"/>
  <c r="C746" i="9"/>
  <c r="O746" i="9" s="1"/>
  <c r="C2174" i="9"/>
  <c r="O2174" i="9" s="1"/>
  <c r="D2293" i="9"/>
  <c r="C2293" i="9"/>
  <c r="O2293" i="9" s="1"/>
  <c r="C2888" i="9"/>
  <c r="O2888" i="9" s="1"/>
  <c r="K3126" i="9"/>
  <c r="A3246" i="9"/>
  <c r="K2531" i="9"/>
  <c r="A2651" i="9"/>
  <c r="K1460" i="9"/>
  <c r="A1580" i="9"/>
  <c r="K1936" i="9"/>
  <c r="A2056" i="9"/>
  <c r="K508" i="9"/>
  <c r="A628" i="9"/>
  <c r="K1222" i="9"/>
  <c r="A1342" i="9"/>
  <c r="K865" i="9"/>
  <c r="A985" i="9"/>
  <c r="K3244" i="9"/>
  <c r="A3364" i="9"/>
  <c r="K984" i="9"/>
  <c r="A1104" i="9"/>
  <c r="K1579" i="9"/>
  <c r="A1699" i="9"/>
  <c r="K2769" i="9"/>
  <c r="A2889" i="9"/>
  <c r="K1341" i="9"/>
  <c r="A1461" i="9"/>
  <c r="A33" i="9"/>
  <c r="K32" i="9"/>
  <c r="A152" i="9"/>
  <c r="K151" i="9"/>
  <c r="A271" i="9"/>
  <c r="K2888" i="9"/>
  <c r="A3008" i="9"/>
  <c r="K1698" i="9"/>
  <c r="A1818" i="9"/>
  <c r="A2175" i="9"/>
  <c r="K2055" i="9"/>
  <c r="K1817" i="9"/>
  <c r="A1937" i="9"/>
  <c r="K3007" i="9"/>
  <c r="A3127" i="9"/>
  <c r="K3245" i="9"/>
  <c r="A3365" i="9"/>
  <c r="K270" i="9"/>
  <c r="A390" i="9"/>
  <c r="K2650" i="9"/>
  <c r="A2770" i="9"/>
  <c r="K3363" i="9"/>
  <c r="A3483" i="9"/>
  <c r="K389" i="9"/>
  <c r="A509" i="9"/>
  <c r="K2412" i="9"/>
  <c r="A2532" i="9"/>
  <c r="K746" i="9"/>
  <c r="A866" i="9"/>
  <c r="K627" i="9"/>
  <c r="A747" i="9"/>
  <c r="K2174" i="9"/>
  <c r="A2294" i="9"/>
  <c r="K1103" i="9"/>
  <c r="A1223" i="9"/>
  <c r="K2293" i="9"/>
  <c r="A2413" i="9"/>
  <c r="D1223" i="9"/>
  <c r="C1223" i="9"/>
  <c r="O1223" i="9" s="1"/>
  <c r="D390" i="9"/>
  <c r="C390" i="9"/>
  <c r="O390" i="9" s="1"/>
  <c r="C1461" i="9"/>
  <c r="O1461" i="9" s="1"/>
  <c r="C1699" i="9"/>
  <c r="O1699" i="9" s="1"/>
  <c r="C3364" i="9"/>
  <c r="O3364" i="9" s="1"/>
  <c r="D1342" i="9"/>
  <c r="C1342" i="9"/>
  <c r="O1342" i="9" s="1"/>
  <c r="D2056" i="9"/>
  <c r="C2056" i="9"/>
  <c r="O2056" i="9" s="1"/>
  <c r="C2651" i="9"/>
  <c r="O2651" i="9" s="1"/>
  <c r="D3483" i="9"/>
  <c r="C3483" i="9"/>
  <c r="C3008" i="9"/>
  <c r="O3008" i="9" s="1"/>
  <c r="D152" i="9"/>
  <c r="C152" i="9"/>
  <c r="O152" i="9" s="1"/>
  <c r="C2532" i="9"/>
  <c r="O2532" i="9" s="1"/>
  <c r="C3127" i="9"/>
  <c r="O3127" i="9" s="1"/>
  <c r="C2175" i="9"/>
  <c r="O2175" i="9" s="1"/>
  <c r="C2889" i="9"/>
  <c r="O2889" i="9" s="1"/>
  <c r="D1104" i="9"/>
  <c r="C1104" i="9"/>
  <c r="O1104" i="9" s="1"/>
  <c r="C985" i="9"/>
  <c r="O985" i="9" s="1"/>
  <c r="D628" i="9"/>
  <c r="C628" i="9"/>
  <c r="O628" i="9" s="1"/>
  <c r="D1580" i="9"/>
  <c r="C1580" i="9"/>
  <c r="O1580" i="9" s="1"/>
  <c r="C3246" i="9"/>
  <c r="O3246" i="9" s="1"/>
  <c r="D747" i="9"/>
  <c r="C747" i="9"/>
  <c r="O747" i="9" s="1"/>
  <c r="C2413" i="9"/>
  <c r="O2413" i="9" s="1"/>
  <c r="C2294" i="9"/>
  <c r="O2294" i="9" s="1"/>
  <c r="D866" i="9"/>
  <c r="C866" i="9"/>
  <c r="O866" i="9" s="1"/>
  <c r="D509" i="9"/>
  <c r="C509" i="9"/>
  <c r="O509" i="9" s="1"/>
  <c r="D2770" i="9"/>
  <c r="C2770" i="9"/>
  <c r="O2770" i="9" s="1"/>
  <c r="C3365" i="9"/>
  <c r="O3365" i="9" s="1"/>
  <c r="D1937" i="9"/>
  <c r="C1937" i="9"/>
  <c r="O1937" i="9" s="1"/>
  <c r="D1818" i="9"/>
  <c r="C1818" i="9"/>
  <c r="O1818" i="9" s="1"/>
  <c r="D271" i="9"/>
  <c r="C271" i="9"/>
  <c r="O271" i="9" s="1"/>
  <c r="D33" i="9"/>
  <c r="C33" i="9"/>
  <c r="O33" i="9" s="1"/>
  <c r="K2651" i="9"/>
  <c r="A2771" i="9"/>
  <c r="K3483" i="9"/>
  <c r="A3603" i="9"/>
  <c r="K2770" i="9"/>
  <c r="A2890" i="9"/>
  <c r="K390" i="9"/>
  <c r="A510" i="9"/>
  <c r="K3127" i="9"/>
  <c r="A3247" i="9"/>
  <c r="K1937" i="9"/>
  <c r="A2057" i="9"/>
  <c r="K1818" i="9"/>
  <c r="A1938" i="9"/>
  <c r="A34" i="9"/>
  <c r="K33" i="9"/>
  <c r="A153" i="9"/>
  <c r="K1461" i="9"/>
  <c r="A1581" i="9"/>
  <c r="K3364" i="9"/>
  <c r="A3484" i="9"/>
  <c r="K2056" i="9"/>
  <c r="A2176" i="9"/>
  <c r="A2295" i="9"/>
  <c r="K2175" i="9"/>
  <c r="K2889" i="9"/>
  <c r="A3009" i="9"/>
  <c r="K1699" i="9"/>
  <c r="A1819" i="9"/>
  <c r="K1104" i="9"/>
  <c r="A1224" i="9"/>
  <c r="K3246" i="9"/>
  <c r="A3366" i="9"/>
  <c r="K985" i="9"/>
  <c r="A1105" i="9"/>
  <c r="K1342" i="9"/>
  <c r="A1462" i="9"/>
  <c r="K628" i="9"/>
  <c r="A748" i="9"/>
  <c r="K1580" i="9"/>
  <c r="A1700" i="9"/>
  <c r="K2413" i="9"/>
  <c r="A2533" i="9"/>
  <c r="K1223" i="9"/>
  <c r="A1343" i="9"/>
  <c r="K2294" i="9"/>
  <c r="A2414" i="9"/>
  <c r="K747" i="9"/>
  <c r="A867" i="9"/>
  <c r="K866" i="9"/>
  <c r="A986" i="9"/>
  <c r="K2532" i="9"/>
  <c r="A2652" i="9"/>
  <c r="K509" i="9"/>
  <c r="A629" i="9"/>
  <c r="K3365" i="9"/>
  <c r="A3485" i="9"/>
  <c r="K3008" i="9"/>
  <c r="A3128" i="9"/>
  <c r="K271" i="9"/>
  <c r="A391" i="9"/>
  <c r="K152" i="9"/>
  <c r="A272" i="9"/>
  <c r="D391" i="9"/>
  <c r="C391" i="9"/>
  <c r="O391" i="9" s="1"/>
  <c r="D3485" i="9"/>
  <c r="C3485" i="9"/>
  <c r="O3485" i="9" s="1"/>
  <c r="C2652" i="9"/>
  <c r="O2652" i="9" s="1"/>
  <c r="D867" i="9"/>
  <c r="C867" i="9"/>
  <c r="O867" i="9" s="1"/>
  <c r="D1343" i="9"/>
  <c r="C1343" i="9"/>
  <c r="O1343" i="9" s="1"/>
  <c r="C1700" i="9"/>
  <c r="O1700" i="9" s="1"/>
  <c r="D1462" i="9"/>
  <c r="C1462" i="9"/>
  <c r="O1462" i="9" s="1"/>
  <c r="C3366" i="9"/>
  <c r="O3366" i="9" s="1"/>
  <c r="D1819" i="9"/>
  <c r="C1819" i="9"/>
  <c r="O1819" i="9" s="1"/>
  <c r="D3484" i="9"/>
  <c r="C3484" i="9"/>
  <c r="O3484" i="9" s="1"/>
  <c r="D153" i="9"/>
  <c r="C153" i="9"/>
  <c r="O153" i="9" s="1"/>
  <c r="D2295" i="9"/>
  <c r="C2295" i="9"/>
  <c r="O2295" i="9" s="1"/>
  <c r="D2057" i="9"/>
  <c r="C2057" i="9"/>
  <c r="O2057" i="9" s="1"/>
  <c r="D510" i="9"/>
  <c r="C510" i="9"/>
  <c r="O510" i="9" s="1"/>
  <c r="C3603" i="9"/>
  <c r="D272" i="9"/>
  <c r="C272" i="9"/>
  <c r="O272" i="9" s="1"/>
  <c r="C3128" i="9"/>
  <c r="O3128" i="9"/>
  <c r="D629" i="9"/>
  <c r="C629" i="9"/>
  <c r="O629" i="9" s="1"/>
  <c r="D986" i="9"/>
  <c r="C986" i="9"/>
  <c r="O986" i="9" s="1"/>
  <c r="C2414" i="9"/>
  <c r="O2414" i="9" s="1"/>
  <c r="C2533" i="9"/>
  <c r="O2533" i="9" s="1"/>
  <c r="D748" i="9"/>
  <c r="C748" i="9"/>
  <c r="O748" i="9" s="1"/>
  <c r="D1105" i="9"/>
  <c r="C1105" i="9"/>
  <c r="O1105" i="9" s="1"/>
  <c r="D1224" i="9"/>
  <c r="C1224" i="9"/>
  <c r="O1224" i="9" s="1"/>
  <c r="C3009" i="9"/>
  <c r="O3009" i="9" s="1"/>
  <c r="C2176" i="9"/>
  <c r="O2176" i="9" s="1"/>
  <c r="D1581" i="9"/>
  <c r="C1581" i="9"/>
  <c r="O1581" i="9" s="1"/>
  <c r="D34" i="9"/>
  <c r="C34" i="9"/>
  <c r="O34" i="9" s="1"/>
  <c r="D1938" i="9"/>
  <c r="C1938" i="9"/>
  <c r="O1938" i="9" s="1"/>
  <c r="C3247" i="9"/>
  <c r="O3247" i="9" s="1"/>
  <c r="C2890" i="9"/>
  <c r="O2890" i="9" s="1"/>
  <c r="D2771" i="9"/>
  <c r="C2771" i="9"/>
  <c r="O2771" i="9" s="1"/>
  <c r="A2415" i="9"/>
  <c r="K2295" i="9"/>
  <c r="K2890" i="9"/>
  <c r="A3010" i="9"/>
  <c r="K3128" i="9"/>
  <c r="A3248" i="9"/>
  <c r="K3366" i="9"/>
  <c r="A3486" i="9"/>
  <c r="K1224" i="9"/>
  <c r="A1344" i="9"/>
  <c r="K1819" i="9"/>
  <c r="A1939" i="9"/>
  <c r="K3484" i="9"/>
  <c r="A3604" i="9"/>
  <c r="K1581" i="9"/>
  <c r="A1701" i="9"/>
  <c r="K153" i="9"/>
  <c r="A273" i="9"/>
  <c r="K1938" i="9"/>
  <c r="A2058" i="9"/>
  <c r="K2057" i="9"/>
  <c r="A2177" i="9"/>
  <c r="K3603" i="9"/>
  <c r="A3723" i="9"/>
  <c r="K2771" i="9"/>
  <c r="A2891" i="9"/>
  <c r="K3247" i="9"/>
  <c r="A3367" i="9"/>
  <c r="K510" i="9"/>
  <c r="A630" i="9"/>
  <c r="K272" i="9"/>
  <c r="A392" i="9"/>
  <c r="K391" i="9"/>
  <c r="A511" i="9"/>
  <c r="K3485" i="9"/>
  <c r="A3605" i="9"/>
  <c r="K629" i="9"/>
  <c r="A749" i="9"/>
  <c r="K2652" i="9"/>
  <c r="A2772" i="9"/>
  <c r="K986" i="9"/>
  <c r="A1106" i="9"/>
  <c r="K867" i="9"/>
  <c r="A987" i="9"/>
  <c r="K2414" i="9"/>
  <c r="A2534" i="9"/>
  <c r="K1343" i="9"/>
  <c r="A1463" i="9"/>
  <c r="K2533" i="9"/>
  <c r="A2653" i="9"/>
  <c r="K1700" i="9"/>
  <c r="A1820" i="9"/>
  <c r="K748" i="9"/>
  <c r="A868" i="9"/>
  <c r="K1462" i="9"/>
  <c r="A1582" i="9"/>
  <c r="K1105" i="9"/>
  <c r="A1225" i="9"/>
  <c r="K3009" i="9"/>
  <c r="A3129" i="9"/>
  <c r="K2176" i="9"/>
  <c r="A2296" i="9"/>
  <c r="A35" i="9"/>
  <c r="K34" i="9"/>
  <c r="A154" i="9"/>
  <c r="D868" i="9"/>
  <c r="C868" i="9"/>
  <c r="O868" i="9" s="1"/>
  <c r="C2534" i="9"/>
  <c r="O2534" i="9" s="1"/>
  <c r="D749" i="9"/>
  <c r="C749" i="9"/>
  <c r="O749" i="9" s="1"/>
  <c r="D511" i="9"/>
  <c r="C511" i="9"/>
  <c r="O511" i="9" s="1"/>
  <c r="C2891" i="9"/>
  <c r="O2891" i="9" s="1"/>
  <c r="C2177" i="9"/>
  <c r="O2177" i="9" s="1"/>
  <c r="D273" i="9"/>
  <c r="C273" i="9"/>
  <c r="O273" i="9" s="1"/>
  <c r="C3604" i="9"/>
  <c r="O3604" i="9" s="1"/>
  <c r="D1344" i="9"/>
  <c r="C1344" i="9"/>
  <c r="O1344" i="9" s="1"/>
  <c r="C3248" i="9"/>
  <c r="O3248" i="9" s="1"/>
  <c r="D154" i="9"/>
  <c r="C154" i="9"/>
  <c r="O154" i="9" s="1"/>
  <c r="C2415" i="9"/>
  <c r="O2415" i="9" s="1"/>
  <c r="D2296" i="9"/>
  <c r="C2296" i="9"/>
  <c r="O2296" i="9" s="1"/>
  <c r="C2653" i="9"/>
  <c r="O2653" i="9" s="1"/>
  <c r="D1106" i="9"/>
  <c r="C1106" i="9"/>
  <c r="O1106" i="9" s="1"/>
  <c r="D630" i="9"/>
  <c r="C630" i="9"/>
  <c r="O630" i="9" s="1"/>
  <c r="D1582" i="9"/>
  <c r="C1582" i="9"/>
  <c r="O1582" i="9" s="1"/>
  <c r="D987" i="9"/>
  <c r="C987" i="9"/>
  <c r="O987" i="9" s="1"/>
  <c r="C3605" i="9"/>
  <c r="O3605" i="9" s="1"/>
  <c r="C3723" i="9"/>
  <c r="C1701" i="9"/>
  <c r="O1701" i="9" s="1"/>
  <c r="D1939" i="9"/>
  <c r="C1939" i="9"/>
  <c r="O1939" i="9" s="1"/>
  <c r="D3486" i="9"/>
  <c r="C3486" i="9"/>
  <c r="O3486" i="9" s="1"/>
  <c r="C3010" i="9"/>
  <c r="O3010" i="9" s="1"/>
  <c r="D1225" i="9"/>
  <c r="C1225" i="9"/>
  <c r="O1225" i="9" s="1"/>
  <c r="C3129" i="9"/>
  <c r="O3129" i="9" s="1"/>
  <c r="D1820" i="9"/>
  <c r="C1820" i="9"/>
  <c r="O1820" i="9" s="1"/>
  <c r="D1463" i="9"/>
  <c r="C1463" i="9"/>
  <c r="O1463" i="9" s="1"/>
  <c r="D2772" i="9"/>
  <c r="C2772" i="9"/>
  <c r="O2772" i="9" s="1"/>
  <c r="D392" i="9"/>
  <c r="C392" i="9"/>
  <c r="O392" i="9" s="1"/>
  <c r="C3367" i="9"/>
  <c r="O3367" i="9" s="1"/>
  <c r="D2058" i="9"/>
  <c r="C2058" i="9"/>
  <c r="O2058" i="9" s="1"/>
  <c r="D35" i="9"/>
  <c r="C35" i="9"/>
  <c r="O35" i="9" s="1"/>
  <c r="K2058" i="9"/>
  <c r="A2178" i="9"/>
  <c r="K3486" i="9"/>
  <c r="A3606" i="9"/>
  <c r="A36" i="9"/>
  <c r="K35" i="9"/>
  <c r="A155" i="9"/>
  <c r="K3129" i="9"/>
  <c r="A3249" i="9"/>
  <c r="K1225" i="9"/>
  <c r="A1345" i="9"/>
  <c r="K1582" i="9"/>
  <c r="A1702" i="9"/>
  <c r="K868" i="9"/>
  <c r="A988" i="9"/>
  <c r="K1820" i="9"/>
  <c r="A1940" i="9"/>
  <c r="K2653" i="9"/>
  <c r="A2773" i="9"/>
  <c r="K1463" i="9"/>
  <c r="A1583" i="9"/>
  <c r="K2534" i="9"/>
  <c r="A2654" i="9"/>
  <c r="K987" i="9"/>
  <c r="A1107" i="9"/>
  <c r="K1106" i="9"/>
  <c r="A1226" i="9"/>
  <c r="K2772" i="9"/>
  <c r="A2892" i="9"/>
  <c r="K749" i="9"/>
  <c r="A869" i="9"/>
  <c r="K3367" i="9"/>
  <c r="A3487" i="9"/>
  <c r="K2891" i="9"/>
  <c r="A3011" i="9"/>
  <c r="K3604" i="9"/>
  <c r="A3724" i="9"/>
  <c r="K1939" i="9"/>
  <c r="A2059" i="9"/>
  <c r="K1344" i="9"/>
  <c r="A1464" i="9"/>
  <c r="K3248" i="9"/>
  <c r="A3368" i="9"/>
  <c r="K3010" i="9"/>
  <c r="A3130" i="9"/>
  <c r="K2296" i="9"/>
  <c r="A2416" i="9"/>
  <c r="K3605" i="9"/>
  <c r="A3725" i="9"/>
  <c r="K511" i="9"/>
  <c r="A631" i="9"/>
  <c r="K392" i="9"/>
  <c r="A512" i="9"/>
  <c r="K630" i="9"/>
  <c r="A750" i="9"/>
  <c r="K3723" i="9"/>
  <c r="A3843" i="9"/>
  <c r="K2177" i="9"/>
  <c r="A2297" i="9"/>
  <c r="K273" i="9"/>
  <c r="A393" i="9"/>
  <c r="K1701" i="9"/>
  <c r="A1821" i="9"/>
  <c r="K154" i="9"/>
  <c r="A274" i="9"/>
  <c r="A2535" i="9"/>
  <c r="K2415" i="9"/>
  <c r="C2535" i="9"/>
  <c r="O2535" i="9" s="1"/>
  <c r="D1821" i="9"/>
  <c r="C1821" i="9"/>
  <c r="O1821" i="9" s="1"/>
  <c r="D2297" i="9"/>
  <c r="C2297" i="9"/>
  <c r="O2297" i="9" s="1"/>
  <c r="D750" i="9"/>
  <c r="C750" i="9"/>
  <c r="O750" i="9" s="1"/>
  <c r="D631" i="9"/>
  <c r="C631" i="9"/>
  <c r="O631" i="9" s="1"/>
  <c r="C2416" i="9"/>
  <c r="O2416" i="9" s="1"/>
  <c r="C3368" i="9"/>
  <c r="O3368" i="9" s="1"/>
  <c r="D2059" i="9"/>
  <c r="C2059" i="9"/>
  <c r="O2059" i="9" s="1"/>
  <c r="C3011" i="9"/>
  <c r="O3011" i="9" s="1"/>
  <c r="D869" i="9"/>
  <c r="C869" i="9"/>
  <c r="O869" i="9" s="1"/>
  <c r="D1226" i="9"/>
  <c r="C1226" i="9"/>
  <c r="O1226" i="9" s="1"/>
  <c r="C2654" i="9"/>
  <c r="O2654" i="9" s="1"/>
  <c r="D2773" i="9"/>
  <c r="C2773" i="9"/>
  <c r="O2773" i="9" s="1"/>
  <c r="D988" i="9"/>
  <c r="C988" i="9"/>
  <c r="O988" i="9" s="1"/>
  <c r="D1345" i="9"/>
  <c r="C1345" i="9"/>
  <c r="O1345" i="9" s="1"/>
  <c r="D155" i="9"/>
  <c r="C155" i="9"/>
  <c r="O155" i="9" s="1"/>
  <c r="C2178" i="9"/>
  <c r="O2178" i="9" s="1"/>
  <c r="D274" i="9"/>
  <c r="C274" i="9"/>
  <c r="O274" i="9" s="1"/>
  <c r="D393" i="9"/>
  <c r="C393" i="9"/>
  <c r="O393" i="9" s="1"/>
  <c r="C3843" i="9"/>
  <c r="D512" i="9"/>
  <c r="C512" i="9"/>
  <c r="O512" i="9" s="1"/>
  <c r="C3725" i="9"/>
  <c r="O3725" i="9" s="1"/>
  <c r="C3130" i="9"/>
  <c r="O3130" i="9" s="1"/>
  <c r="D1464" i="9"/>
  <c r="C1464" i="9"/>
  <c r="O1464" i="9" s="1"/>
  <c r="C3724" i="9"/>
  <c r="O3724" i="9" s="1"/>
  <c r="D3487" i="9"/>
  <c r="C3487" i="9"/>
  <c r="O3487" i="9" s="1"/>
  <c r="C2892" i="9"/>
  <c r="O2892" i="9" s="1"/>
  <c r="D1107" i="9"/>
  <c r="C1107" i="9"/>
  <c r="O1107" i="9" s="1"/>
  <c r="D1583" i="9"/>
  <c r="C1583" i="9"/>
  <c r="O1583" i="9" s="1"/>
  <c r="D1940" i="9"/>
  <c r="C1940" i="9"/>
  <c r="O1940" i="9" s="1"/>
  <c r="C1702" i="9"/>
  <c r="O1702" i="9" s="1"/>
  <c r="C3249" i="9"/>
  <c r="O3249" i="9" s="1"/>
  <c r="D36" i="9"/>
  <c r="C36" i="9"/>
  <c r="O36" i="9" s="1"/>
  <c r="C3606" i="9"/>
  <c r="O3606" i="9" s="1"/>
  <c r="K3843" i="9"/>
  <c r="A3963" i="9"/>
  <c r="K750" i="9"/>
  <c r="A870" i="9"/>
  <c r="K512" i="9"/>
  <c r="A632" i="9"/>
  <c r="K631" i="9"/>
  <c r="A751" i="9"/>
  <c r="K3368" i="9"/>
  <c r="A3488" i="9"/>
  <c r="K1464" i="9"/>
  <c r="A1584" i="9"/>
  <c r="K2059" i="9"/>
  <c r="A2179" i="9"/>
  <c r="K3487" i="9"/>
  <c r="A3607" i="9"/>
  <c r="K869" i="9"/>
  <c r="A989" i="9"/>
  <c r="K2892" i="9"/>
  <c r="A3012" i="9"/>
  <c r="K1226" i="9"/>
  <c r="A1346" i="9"/>
  <c r="K1107" i="9"/>
  <c r="A1227" i="9"/>
  <c r="K2654" i="9"/>
  <c r="A2774" i="9"/>
  <c r="K1583" i="9"/>
  <c r="A1703" i="9"/>
  <c r="K2773" i="9"/>
  <c r="A2893" i="9"/>
  <c r="K1940" i="9"/>
  <c r="A2060" i="9"/>
  <c r="K988" i="9"/>
  <c r="A1108" i="9"/>
  <c r="K1702" i="9"/>
  <c r="A1822" i="9"/>
  <c r="K1345" i="9"/>
  <c r="A1465" i="9"/>
  <c r="A37" i="9"/>
  <c r="K36" i="9"/>
  <c r="A156" i="9"/>
  <c r="K3606" i="9"/>
  <c r="A3726" i="9"/>
  <c r="K2178" i="9"/>
  <c r="A2298" i="9"/>
  <c r="A2655" i="9"/>
  <c r="K2535" i="9"/>
  <c r="K274" i="9"/>
  <c r="A394" i="9"/>
  <c r="K1821" i="9"/>
  <c r="A1941" i="9"/>
  <c r="K393" i="9"/>
  <c r="A513" i="9"/>
  <c r="K2297" i="9"/>
  <c r="A2417" i="9"/>
  <c r="K3725" i="9"/>
  <c r="A3845" i="9"/>
  <c r="K2416" i="9"/>
  <c r="A2536" i="9"/>
  <c r="K3130" i="9"/>
  <c r="A3250" i="9"/>
  <c r="K3724" i="9"/>
  <c r="A3844" i="9"/>
  <c r="K3011" i="9"/>
  <c r="A3131" i="9"/>
  <c r="K3249" i="9"/>
  <c r="A3369" i="9"/>
  <c r="K155" i="9"/>
  <c r="A275" i="9"/>
  <c r="C3131" i="9"/>
  <c r="O3131" i="9" s="1"/>
  <c r="C3845" i="9"/>
  <c r="O3845" i="9" s="1"/>
  <c r="D513" i="9"/>
  <c r="C513" i="9"/>
  <c r="O513" i="9" s="1"/>
  <c r="D2298" i="9"/>
  <c r="C2298" i="9"/>
  <c r="O2298" i="9" s="1"/>
  <c r="D156" i="9"/>
  <c r="C156" i="9"/>
  <c r="O156" i="9" s="1"/>
  <c r="D1822" i="9"/>
  <c r="C1822" i="9"/>
  <c r="O1822" i="9" s="1"/>
  <c r="D2060" i="9"/>
  <c r="C2060" i="9"/>
  <c r="O2060" i="9" s="1"/>
  <c r="C1703" i="9"/>
  <c r="O1703" i="9" s="1"/>
  <c r="D1227" i="9"/>
  <c r="C1227" i="9"/>
  <c r="O1227" i="9" s="1"/>
  <c r="C3012" i="9"/>
  <c r="O3012" i="9" s="1"/>
  <c r="C3607" i="9"/>
  <c r="O3607" i="9" s="1"/>
  <c r="D1584" i="9"/>
  <c r="C1584" i="9"/>
  <c r="O1584" i="9" s="1"/>
  <c r="D751" i="9"/>
  <c r="C751" i="9"/>
  <c r="O751" i="9" s="1"/>
  <c r="D870" i="9"/>
  <c r="C870" i="9"/>
  <c r="O870" i="9" s="1"/>
  <c r="D275" i="9"/>
  <c r="C275" i="9"/>
  <c r="O275" i="9" s="1"/>
  <c r="C3250" i="9"/>
  <c r="O3250" i="9" s="1"/>
  <c r="D394" i="9"/>
  <c r="C394" i="9"/>
  <c r="O394" i="9" s="1"/>
  <c r="C3369" i="9"/>
  <c r="O3369" i="9" s="1"/>
  <c r="C3844" i="9"/>
  <c r="O3844" i="9" s="1"/>
  <c r="C2536" i="9"/>
  <c r="O2536" i="9" s="1"/>
  <c r="C2417" i="9"/>
  <c r="O2417" i="9" s="1"/>
  <c r="D1941" i="9"/>
  <c r="C1941" i="9"/>
  <c r="O1941" i="9" s="1"/>
  <c r="C3726" i="9"/>
  <c r="O3726" i="9" s="1"/>
  <c r="D37" i="9"/>
  <c r="C37" i="9"/>
  <c r="O37" i="9" s="1"/>
  <c r="C2655" i="9"/>
  <c r="O2655" i="9" s="1"/>
  <c r="D1465" i="9"/>
  <c r="C1465" i="9"/>
  <c r="O1465" i="9" s="1"/>
  <c r="D1108" i="9"/>
  <c r="C1108" i="9"/>
  <c r="O1108" i="9" s="1"/>
  <c r="C2893" i="9"/>
  <c r="O2893" i="9" s="1"/>
  <c r="D2774" i="9"/>
  <c r="C2774" i="9"/>
  <c r="O2774" i="9" s="1"/>
  <c r="D1346" i="9"/>
  <c r="C1346" i="9"/>
  <c r="O1346" i="9" s="1"/>
  <c r="D989" i="9"/>
  <c r="C989" i="9"/>
  <c r="O989" i="9" s="1"/>
  <c r="C2179" i="9"/>
  <c r="O2179" i="9" s="1"/>
  <c r="D3488" i="9"/>
  <c r="C3488" i="9"/>
  <c r="O3488" i="9" s="1"/>
  <c r="D632" i="9"/>
  <c r="C632" i="9"/>
  <c r="O632" i="9" s="1"/>
  <c r="C3963" i="9"/>
  <c r="K1465" i="9"/>
  <c r="A1585" i="9"/>
  <c r="K1822" i="9"/>
  <c r="A1942" i="9"/>
  <c r="K1108" i="9"/>
  <c r="A1228" i="9"/>
  <c r="K2060" i="9"/>
  <c r="A2180" i="9"/>
  <c r="K2893" i="9"/>
  <c r="A3013" i="9"/>
  <c r="K1703" i="9"/>
  <c r="A1823" i="9"/>
  <c r="K2774" i="9"/>
  <c r="A2894" i="9"/>
  <c r="K1227" i="9"/>
  <c r="A1347" i="9"/>
  <c r="K1346" i="9"/>
  <c r="A1466" i="9"/>
  <c r="K3012" i="9"/>
  <c r="A3132" i="9"/>
  <c r="K989" i="9"/>
  <c r="A1109" i="9"/>
  <c r="K3488" i="9"/>
  <c r="A3608" i="9"/>
  <c r="K751" i="9"/>
  <c r="A871" i="9"/>
  <c r="K632" i="9"/>
  <c r="A752" i="9"/>
  <c r="K870" i="9"/>
  <c r="A990" i="9"/>
  <c r="K3369" i="9"/>
  <c r="A3489" i="9"/>
  <c r="K3131" i="9"/>
  <c r="A3251" i="9"/>
  <c r="K3845" i="9"/>
  <c r="A3965" i="9"/>
  <c r="K2417" i="9"/>
  <c r="A2537" i="9"/>
  <c r="K513" i="9"/>
  <c r="A633" i="9"/>
  <c r="K1941" i="9"/>
  <c r="A2061" i="9"/>
  <c r="K394" i="9"/>
  <c r="A514" i="9"/>
  <c r="K2298" i="9"/>
  <c r="A2418" i="9"/>
  <c r="A38" i="9"/>
  <c r="K37" i="9"/>
  <c r="A157" i="9"/>
  <c r="A2775" i="9"/>
  <c r="K2655" i="9"/>
  <c r="K3607" i="9"/>
  <c r="A3727" i="9"/>
  <c r="K2179" i="9"/>
  <c r="A2299" i="9"/>
  <c r="K1584" i="9"/>
  <c r="A1704" i="9"/>
  <c r="K3963" i="9"/>
  <c r="A4083" i="9"/>
  <c r="K275" i="9"/>
  <c r="A395" i="9"/>
  <c r="K3844" i="9"/>
  <c r="A3964" i="9"/>
  <c r="K3250" i="9"/>
  <c r="A3370" i="9"/>
  <c r="K2536" i="9"/>
  <c r="A2656" i="9"/>
  <c r="K3726" i="9"/>
  <c r="A3846" i="9"/>
  <c r="K156" i="9"/>
  <c r="A276" i="9"/>
  <c r="C3370" i="9"/>
  <c r="O3370" i="9" s="1"/>
  <c r="C1704" i="9"/>
  <c r="O1704" i="9" s="1"/>
  <c r="D157" i="9"/>
  <c r="C157" i="9"/>
  <c r="O157" i="9" s="1"/>
  <c r="D514" i="9"/>
  <c r="C514" i="9"/>
  <c r="O514" i="9" s="1"/>
  <c r="D633" i="9"/>
  <c r="C633" i="9"/>
  <c r="O633" i="9" s="1"/>
  <c r="C3965" i="9"/>
  <c r="O3965" i="9" s="1"/>
  <c r="D3489" i="9"/>
  <c r="C3489" i="9"/>
  <c r="O3489" i="9" s="1"/>
  <c r="D752" i="9"/>
  <c r="C752" i="9"/>
  <c r="O752" i="9" s="1"/>
  <c r="C3608" i="9"/>
  <c r="O3608" i="9" s="1"/>
  <c r="C3132" i="9"/>
  <c r="O3132" i="9" s="1"/>
  <c r="D1347" i="9"/>
  <c r="C1347" i="9"/>
  <c r="O1347" i="9" s="1"/>
  <c r="D1823" i="9"/>
  <c r="C1823" i="9"/>
  <c r="O1823" i="9" s="1"/>
  <c r="C2180" i="9"/>
  <c r="O2180" i="9" s="1"/>
  <c r="D1942" i="9"/>
  <c r="C1942" i="9"/>
  <c r="O1942" i="9" s="1"/>
  <c r="C3846" i="9"/>
  <c r="O3846" i="9" s="1"/>
  <c r="C3964" i="9"/>
  <c r="O3964" i="9" s="1"/>
  <c r="D38" i="9"/>
  <c r="C38" i="9"/>
  <c r="O38" i="9" s="1"/>
  <c r="D395" i="9"/>
  <c r="C395" i="9"/>
  <c r="O395" i="9" s="1"/>
  <c r="C3727" i="9"/>
  <c r="O3727" i="9" s="1"/>
  <c r="D276" i="9"/>
  <c r="C276" i="9"/>
  <c r="O276" i="9" s="1"/>
  <c r="C2656" i="9"/>
  <c r="O2656" i="9" s="1"/>
  <c r="C4083" i="9"/>
  <c r="D2299" i="9"/>
  <c r="C2299" i="9"/>
  <c r="O2299" i="9" s="1"/>
  <c r="D2775" i="9"/>
  <c r="C2775" i="9"/>
  <c r="O2775" i="9" s="1"/>
  <c r="C2418" i="9"/>
  <c r="O2418" i="9" s="1"/>
  <c r="D2061" i="9"/>
  <c r="C2061" i="9"/>
  <c r="O2061" i="9" s="1"/>
  <c r="C2537" i="9"/>
  <c r="O2537" i="9" s="1"/>
  <c r="C3251" i="9"/>
  <c r="O3251" i="9" s="1"/>
  <c r="D990" i="9"/>
  <c r="C990" i="9"/>
  <c r="O990" i="9" s="1"/>
  <c r="D871" i="9"/>
  <c r="C871" i="9"/>
  <c r="O871" i="9" s="1"/>
  <c r="D1109" i="9"/>
  <c r="C1109" i="9"/>
  <c r="O1109" i="9" s="1"/>
  <c r="D1466" i="9"/>
  <c r="C1466" i="9"/>
  <c r="O1466" i="9" s="1"/>
  <c r="C2894" i="9"/>
  <c r="O2894" i="9" s="1"/>
  <c r="C3013" i="9"/>
  <c r="O3013" i="9" s="1"/>
  <c r="D1228" i="9"/>
  <c r="C1228" i="9"/>
  <c r="O1228" i="9" s="1"/>
  <c r="D1585" i="9"/>
  <c r="C1585" i="9"/>
  <c r="O1585" i="9" s="1"/>
  <c r="K276" i="9"/>
  <c r="A396" i="9"/>
  <c r="K3964" i="9"/>
  <c r="A4084" i="9"/>
  <c r="K395" i="9"/>
  <c r="A515" i="9"/>
  <c r="K3727" i="9"/>
  <c r="A3847" i="9"/>
  <c r="K3965" i="9"/>
  <c r="A4085" i="9"/>
  <c r="K3251" i="9"/>
  <c r="A3371" i="9"/>
  <c r="A39" i="9"/>
  <c r="K38" i="9"/>
  <c r="A158" i="9"/>
  <c r="A2895" i="9"/>
  <c r="K2775" i="9"/>
  <c r="K157" i="9"/>
  <c r="A277" i="9"/>
  <c r="K3608" i="9"/>
  <c r="A3728" i="9"/>
  <c r="K1109" i="9"/>
  <c r="A1229" i="9"/>
  <c r="K3132" i="9"/>
  <c r="A3252" i="9"/>
  <c r="K1466" i="9"/>
  <c r="A1586" i="9"/>
  <c r="K1347" i="9"/>
  <c r="A1467" i="9"/>
  <c r="K2894" i="9"/>
  <c r="A3014" i="9"/>
  <c r="K1823" i="9"/>
  <c r="A1943" i="9"/>
  <c r="K3013" i="9"/>
  <c r="A3133" i="9"/>
  <c r="K2180" i="9"/>
  <c r="A2300" i="9"/>
  <c r="K1228" i="9"/>
  <c r="A1348" i="9"/>
  <c r="K1942" i="9"/>
  <c r="A2062" i="9"/>
  <c r="K1585" i="9"/>
  <c r="A1705" i="9"/>
  <c r="K990" i="9"/>
  <c r="A1110" i="9"/>
  <c r="K752" i="9"/>
  <c r="A872" i="9"/>
  <c r="K871" i="9"/>
  <c r="A991" i="9"/>
  <c r="K3846" i="9"/>
  <c r="A3966" i="9"/>
  <c r="K2656" i="9"/>
  <c r="A2776" i="9"/>
  <c r="K3370" i="9"/>
  <c r="A3490" i="9"/>
  <c r="K4083" i="9"/>
  <c r="A4203" i="9"/>
  <c r="K1704" i="9"/>
  <c r="A1824" i="9"/>
  <c r="K2299" i="9"/>
  <c r="A2419" i="9"/>
  <c r="K2418" i="9"/>
  <c r="A2538" i="9"/>
  <c r="K514" i="9"/>
  <c r="A634" i="9"/>
  <c r="K2061" i="9"/>
  <c r="A2181" i="9"/>
  <c r="K633" i="9"/>
  <c r="A753" i="9"/>
  <c r="K2537" i="9"/>
  <c r="A2657" i="9"/>
  <c r="K3489" i="9"/>
  <c r="A3609" i="9"/>
  <c r="C4085" i="9"/>
  <c r="O4085" i="9" s="1"/>
  <c r="D515" i="9"/>
  <c r="C515" i="9"/>
  <c r="O515" i="9" s="1"/>
  <c r="D396" i="9"/>
  <c r="C396" i="9"/>
  <c r="O396" i="9" s="1"/>
  <c r="C3609" i="9"/>
  <c r="O3609" i="9" s="1"/>
  <c r="D753" i="9"/>
  <c r="C753" i="9"/>
  <c r="O753" i="9" s="1"/>
  <c r="D634" i="9"/>
  <c r="C634" i="9"/>
  <c r="O634" i="9" s="1"/>
  <c r="C2419" i="9"/>
  <c r="O2419" i="9" s="1"/>
  <c r="D4203" i="9"/>
  <c r="C4203" i="9"/>
  <c r="D2776" i="9"/>
  <c r="C2776" i="9"/>
  <c r="O2776" i="9" s="1"/>
  <c r="D991" i="9"/>
  <c r="C991" i="9"/>
  <c r="O991" i="9" s="1"/>
  <c r="D1110" i="9"/>
  <c r="C1110" i="9"/>
  <c r="O1110" i="9" s="1"/>
  <c r="D2062" i="9"/>
  <c r="C2062" i="9"/>
  <c r="O2062" i="9" s="1"/>
  <c r="D2300" i="9"/>
  <c r="C2300" i="9"/>
  <c r="O2300" i="9" s="1"/>
  <c r="D1943" i="9"/>
  <c r="C1943" i="9"/>
  <c r="O1943" i="9" s="1"/>
  <c r="D1467" i="9"/>
  <c r="C1467" i="9"/>
  <c r="O1467" i="9" s="1"/>
  <c r="C3252" i="9"/>
  <c r="O3252" i="9" s="1"/>
  <c r="C3728" i="9"/>
  <c r="O3728" i="9" s="1"/>
  <c r="D39" i="9"/>
  <c r="C39" i="9"/>
  <c r="O39" i="9" s="1"/>
  <c r="C2895" i="9"/>
  <c r="O2895" i="9" s="1"/>
  <c r="C3371" i="9"/>
  <c r="O3371" i="9" s="1"/>
  <c r="C3847" i="9"/>
  <c r="O3847" i="9" s="1"/>
  <c r="C4084" i="9"/>
  <c r="O4084" i="9" s="1"/>
  <c r="C2657" i="9"/>
  <c r="O2657" i="9" s="1"/>
  <c r="C2181" i="9"/>
  <c r="O2181" i="9" s="1"/>
  <c r="C2538" i="9"/>
  <c r="O2538" i="9" s="1"/>
  <c r="D1824" i="9"/>
  <c r="C1824" i="9"/>
  <c r="O1824" i="9" s="1"/>
  <c r="D3490" i="9"/>
  <c r="C3490" i="9"/>
  <c r="O3490" i="9" s="1"/>
  <c r="C3966" i="9"/>
  <c r="O3966" i="9" s="1"/>
  <c r="D872" i="9"/>
  <c r="C872" i="9"/>
  <c r="O872" i="9" s="1"/>
  <c r="C1705" i="9"/>
  <c r="O1705" i="9" s="1"/>
  <c r="D1348" i="9"/>
  <c r="C1348" i="9"/>
  <c r="O1348" i="9" s="1"/>
  <c r="C3133" i="9"/>
  <c r="O3133" i="9" s="1"/>
  <c r="C3014" i="9"/>
  <c r="O3014" i="9" s="1"/>
  <c r="D1586" i="9"/>
  <c r="C1586" i="9"/>
  <c r="O1586" i="9" s="1"/>
  <c r="D1229" i="9"/>
  <c r="C1229" i="9"/>
  <c r="O1229" i="9" s="1"/>
  <c r="D277" i="9"/>
  <c r="C277" i="9"/>
  <c r="O277" i="9" s="1"/>
  <c r="D158" i="9"/>
  <c r="C158" i="9"/>
  <c r="O158" i="9" s="1"/>
  <c r="A3015" i="9"/>
  <c r="K2895" i="9"/>
  <c r="K3371" i="9"/>
  <c r="A3491" i="9"/>
  <c r="K3847" i="9"/>
  <c r="A3967" i="9"/>
  <c r="K515" i="9"/>
  <c r="A635" i="9"/>
  <c r="K3609" i="9"/>
  <c r="A3729" i="9"/>
  <c r="K2657" i="9"/>
  <c r="A2777" i="9"/>
  <c r="K753" i="9"/>
  <c r="A873" i="9"/>
  <c r="K2181" i="9"/>
  <c r="A2301" i="9"/>
  <c r="K634" i="9"/>
  <c r="A754" i="9"/>
  <c r="K2538" i="9"/>
  <c r="A2658" i="9"/>
  <c r="K2419" i="9"/>
  <c r="A2539" i="9"/>
  <c r="K1824" i="9"/>
  <c r="A1944" i="9"/>
  <c r="K3966" i="9"/>
  <c r="A4086" i="9"/>
  <c r="K991" i="9"/>
  <c r="A1111" i="9"/>
  <c r="K872" i="9"/>
  <c r="A992" i="9"/>
  <c r="K1110" i="9"/>
  <c r="A1230" i="9"/>
  <c r="K1705" i="9"/>
  <c r="A1825" i="9"/>
  <c r="K2062" i="9"/>
  <c r="A2182" i="9"/>
  <c r="K1348" i="9"/>
  <c r="A1468" i="9"/>
  <c r="K2300" i="9"/>
  <c r="A2420" i="9"/>
  <c r="K3133" i="9"/>
  <c r="A3253" i="9"/>
  <c r="K1943" i="9"/>
  <c r="A2063" i="9"/>
  <c r="K3014" i="9"/>
  <c r="A3134" i="9"/>
  <c r="K1467" i="9"/>
  <c r="A1587" i="9"/>
  <c r="K1586" i="9"/>
  <c r="A1706" i="9"/>
  <c r="K3252" i="9"/>
  <c r="A3372" i="9"/>
  <c r="K1229" i="9"/>
  <c r="A1349" i="9"/>
  <c r="A40" i="9"/>
  <c r="K39" i="9"/>
  <c r="A159" i="9"/>
  <c r="K4085" i="9"/>
  <c r="A4205" i="9"/>
  <c r="K4084" i="9"/>
  <c r="A4204" i="9"/>
  <c r="K396" i="9"/>
  <c r="A516" i="9"/>
  <c r="K4203" i="9"/>
  <c r="A4323" i="9"/>
  <c r="K3490" i="9"/>
  <c r="A3610" i="9"/>
  <c r="K2776" i="9"/>
  <c r="A2896" i="9"/>
  <c r="K3728" i="9"/>
  <c r="A3848" i="9"/>
  <c r="K277" i="9"/>
  <c r="A397" i="9"/>
  <c r="K158" i="9"/>
  <c r="A278" i="9"/>
  <c r="D278" i="9"/>
  <c r="C278" i="9"/>
  <c r="O278" i="9" s="1"/>
  <c r="D1349" i="9"/>
  <c r="C1349" i="9"/>
  <c r="O1349" i="9" s="1"/>
  <c r="C1706" i="9"/>
  <c r="O1706" i="9" s="1"/>
  <c r="C3134" i="9"/>
  <c r="O3134" i="9" s="1"/>
  <c r="C3253" i="9"/>
  <c r="O3253" i="9" s="1"/>
  <c r="D1468" i="9"/>
  <c r="C1468" i="9"/>
  <c r="O1468" i="9" s="1"/>
  <c r="D1825" i="9"/>
  <c r="C1825" i="9"/>
  <c r="O1825" i="9" s="1"/>
  <c r="D992" i="9"/>
  <c r="C992" i="9"/>
  <c r="O992" i="9" s="1"/>
  <c r="C4086" i="9"/>
  <c r="O4086" i="9" s="1"/>
  <c r="C2539" i="9"/>
  <c r="O2539" i="9" s="1"/>
  <c r="D754" i="9"/>
  <c r="C754" i="9"/>
  <c r="O754" i="9" s="1"/>
  <c r="D873" i="9"/>
  <c r="C873" i="9"/>
  <c r="O873" i="9" s="1"/>
  <c r="C3729" i="9"/>
  <c r="O3729" i="9" s="1"/>
  <c r="C3967" i="9"/>
  <c r="O3967" i="9" s="1"/>
  <c r="C3610" i="9"/>
  <c r="O3610" i="9" s="1"/>
  <c r="D40" i="9"/>
  <c r="C40" i="9"/>
  <c r="O40" i="9" s="1"/>
  <c r="C2896" i="9"/>
  <c r="O2896" i="9" s="1"/>
  <c r="D4204" i="9"/>
  <c r="C4204" i="9"/>
  <c r="O4204" i="9" s="1"/>
  <c r="D159" i="9"/>
  <c r="C159" i="9"/>
  <c r="O159" i="9" s="1"/>
  <c r="C3015" i="9"/>
  <c r="O3015" i="9" s="1"/>
  <c r="C3848" i="9"/>
  <c r="O3848" i="9" s="1"/>
  <c r="D516" i="9"/>
  <c r="C516" i="9"/>
  <c r="O516" i="9" s="1"/>
  <c r="D4205" i="9"/>
  <c r="C4205" i="9"/>
  <c r="O4205" i="9" s="1"/>
  <c r="D397" i="9"/>
  <c r="C397" i="9"/>
  <c r="O397" i="9" s="1"/>
  <c r="C4323" i="9"/>
  <c r="C3372" i="9"/>
  <c r="O3372" i="9" s="1"/>
  <c r="D1587" i="9"/>
  <c r="C1587" i="9"/>
  <c r="O1587" i="9" s="1"/>
  <c r="D2063" i="9"/>
  <c r="C2063" i="9"/>
  <c r="O2063" i="9" s="1"/>
  <c r="C2420" i="9"/>
  <c r="O2420" i="9" s="1"/>
  <c r="C2182" i="9"/>
  <c r="O2182" i="9" s="1"/>
  <c r="D1230" i="9"/>
  <c r="C1230" i="9"/>
  <c r="O1230" i="9" s="1"/>
  <c r="D1111" i="9"/>
  <c r="C1111" i="9"/>
  <c r="O1111" i="9" s="1"/>
  <c r="D1944" i="9"/>
  <c r="C1944" i="9"/>
  <c r="O1944" i="9" s="1"/>
  <c r="C2658" i="9"/>
  <c r="O2658" i="9" s="1"/>
  <c r="D2301" i="9"/>
  <c r="C2301" i="9"/>
  <c r="O2301" i="9" s="1"/>
  <c r="D2777" i="9"/>
  <c r="C2777" i="9"/>
  <c r="O2777" i="9" s="1"/>
  <c r="D635" i="9"/>
  <c r="C635" i="9"/>
  <c r="O635" i="9" s="1"/>
  <c r="D3491" i="9"/>
  <c r="C3491" i="9"/>
  <c r="O3491" i="9" s="1"/>
  <c r="K1349" i="9"/>
  <c r="A1469" i="9"/>
  <c r="K3848" i="9"/>
  <c r="A3968" i="9"/>
  <c r="K2896" i="9"/>
  <c r="A3016" i="9"/>
  <c r="K3610" i="9"/>
  <c r="A3730" i="9"/>
  <c r="K4204" i="9"/>
  <c r="A4324" i="9"/>
  <c r="A41" i="9"/>
  <c r="K40" i="9"/>
  <c r="A160" i="9"/>
  <c r="K1706" i="9"/>
  <c r="A1826" i="9"/>
  <c r="K3134" i="9"/>
  <c r="A3254" i="9"/>
  <c r="K3253" i="9"/>
  <c r="A3373" i="9"/>
  <c r="K2182" i="9"/>
  <c r="A2302" i="9"/>
  <c r="K4086" i="9"/>
  <c r="A4206" i="9"/>
  <c r="K1944" i="9"/>
  <c r="A2064" i="9"/>
  <c r="K2539" i="9"/>
  <c r="A2659" i="9"/>
  <c r="K2658" i="9"/>
  <c r="A2778" i="9"/>
  <c r="K754" i="9"/>
  <c r="A874" i="9"/>
  <c r="K2301" i="9"/>
  <c r="A2421" i="9"/>
  <c r="K873" i="9"/>
  <c r="A993" i="9"/>
  <c r="K2777" i="9"/>
  <c r="A2897" i="9"/>
  <c r="K3967" i="9"/>
  <c r="A4087" i="9"/>
  <c r="K3491" i="9"/>
  <c r="A3611" i="9"/>
  <c r="K3372" i="9"/>
  <c r="A3492" i="9"/>
  <c r="K1587" i="9"/>
  <c r="A1707" i="9"/>
  <c r="K2063" i="9"/>
  <c r="A2183" i="9"/>
  <c r="K2420" i="9"/>
  <c r="A2540" i="9"/>
  <c r="K1468" i="9"/>
  <c r="A1588" i="9"/>
  <c r="K1825" i="9"/>
  <c r="A1945" i="9"/>
  <c r="K1230" i="9"/>
  <c r="A1350" i="9"/>
  <c r="K992" i="9"/>
  <c r="A1112" i="9"/>
  <c r="K1111" i="9"/>
  <c r="A1231" i="9"/>
  <c r="K3729" i="9"/>
  <c r="A3849" i="9"/>
  <c r="K635" i="9"/>
  <c r="A755" i="9"/>
  <c r="K278" i="9"/>
  <c r="A398" i="9"/>
  <c r="K397" i="9"/>
  <c r="A517" i="9"/>
  <c r="K4323" i="9"/>
  <c r="A4443" i="9"/>
  <c r="K516" i="9"/>
  <c r="A636" i="9"/>
  <c r="K4205" i="9"/>
  <c r="A4325" i="9"/>
  <c r="K159" i="9"/>
  <c r="A279" i="9"/>
  <c r="A3135" i="9"/>
  <c r="K3015" i="9"/>
  <c r="C3730" i="9"/>
  <c r="O3730" i="9" s="1"/>
  <c r="C3968" i="9"/>
  <c r="O3968" i="9" s="1"/>
  <c r="D279" i="9"/>
  <c r="C279" i="9"/>
  <c r="O279" i="9" s="1"/>
  <c r="D636" i="9"/>
  <c r="C636" i="9"/>
  <c r="O636" i="9" s="1"/>
  <c r="D517" i="9"/>
  <c r="C517" i="9"/>
  <c r="O517" i="9" s="1"/>
  <c r="D755" i="9"/>
  <c r="C755" i="9"/>
  <c r="O755" i="9" s="1"/>
  <c r="D1231" i="9"/>
  <c r="C1231" i="9"/>
  <c r="O1231" i="9" s="1"/>
  <c r="D1350" i="9"/>
  <c r="C1350" i="9"/>
  <c r="O1350" i="9" s="1"/>
  <c r="D1588" i="9"/>
  <c r="C1588" i="9"/>
  <c r="O1588" i="9" s="1"/>
  <c r="C2183" i="9"/>
  <c r="O2183" i="9" s="1"/>
  <c r="D3492" i="9"/>
  <c r="C3492" i="9"/>
  <c r="O3492" i="9" s="1"/>
  <c r="C4087" i="9"/>
  <c r="O4087" i="9" s="1"/>
  <c r="D993" i="9"/>
  <c r="C993" i="9"/>
  <c r="O993" i="9" s="1"/>
  <c r="D874" i="9"/>
  <c r="C874" i="9"/>
  <c r="O874" i="9" s="1"/>
  <c r="C2659" i="9"/>
  <c r="O2659" i="9" s="1"/>
  <c r="D4206" i="9"/>
  <c r="C4206" i="9"/>
  <c r="O4206" i="9" s="1"/>
  <c r="C3373" i="9"/>
  <c r="O3373" i="9" s="1"/>
  <c r="D1826" i="9"/>
  <c r="C1826" i="9"/>
  <c r="O1826" i="9" s="1"/>
  <c r="D41" i="9"/>
  <c r="C41" i="9"/>
  <c r="O41" i="9" s="1"/>
  <c r="C4324" i="9"/>
  <c r="O4324" i="9" s="1"/>
  <c r="C3016" i="9"/>
  <c r="O3016" i="9" s="1"/>
  <c r="D1469" i="9"/>
  <c r="C1469" i="9"/>
  <c r="O1469" i="9" s="1"/>
  <c r="C3135" i="9"/>
  <c r="O3135" i="9" s="1"/>
  <c r="C4325" i="9"/>
  <c r="O4325" i="9" s="1"/>
  <c r="C4443" i="9"/>
  <c r="D398" i="9"/>
  <c r="C398" i="9"/>
  <c r="O398" i="9" s="1"/>
  <c r="C3849" i="9"/>
  <c r="O3849" i="9" s="1"/>
  <c r="D1112" i="9"/>
  <c r="C1112" i="9"/>
  <c r="O1112" i="9" s="1"/>
  <c r="D1945" i="9"/>
  <c r="C1945" i="9"/>
  <c r="O1945" i="9" s="1"/>
  <c r="C2540" i="9"/>
  <c r="O2540" i="9" s="1"/>
  <c r="C1707" i="9"/>
  <c r="O1707" i="9" s="1"/>
  <c r="C3611" i="9"/>
  <c r="O3611" i="9" s="1"/>
  <c r="C2897" i="9"/>
  <c r="O2897" i="9" s="1"/>
  <c r="C2421" i="9"/>
  <c r="O2421" i="9" s="1"/>
  <c r="D2778" i="9"/>
  <c r="C2778" i="9"/>
  <c r="O2778" i="9" s="1"/>
  <c r="D2064" i="9"/>
  <c r="C2064" i="9"/>
  <c r="O2064" i="9" s="1"/>
  <c r="D2302" i="9"/>
  <c r="C2302" i="9"/>
  <c r="O2302" i="9" s="1"/>
  <c r="C3254" i="9"/>
  <c r="O3254" i="9" s="1"/>
  <c r="D160" i="9"/>
  <c r="C160" i="9"/>
  <c r="O160" i="9" s="1"/>
  <c r="K3849" i="9"/>
  <c r="A3969" i="9"/>
  <c r="K1231" i="9"/>
  <c r="A1351" i="9"/>
  <c r="K1112" i="9"/>
  <c r="A1232" i="9"/>
  <c r="K1350" i="9"/>
  <c r="A1470" i="9"/>
  <c r="K1945" i="9"/>
  <c r="A2065" i="9"/>
  <c r="K1588" i="9"/>
  <c r="A1708" i="9"/>
  <c r="K2540" i="9"/>
  <c r="A2660" i="9"/>
  <c r="K2183" i="9"/>
  <c r="A2303" i="9"/>
  <c r="K1707" i="9"/>
  <c r="A1827" i="9"/>
  <c r="K3492" i="9"/>
  <c r="A3612" i="9"/>
  <c r="K3611" i="9"/>
  <c r="A3731" i="9"/>
  <c r="K4206" i="9"/>
  <c r="A4326" i="9"/>
  <c r="K2302" i="9"/>
  <c r="A2422" i="9"/>
  <c r="K3373" i="9"/>
  <c r="A3493" i="9"/>
  <c r="K3254" i="9"/>
  <c r="A3374" i="9"/>
  <c r="K1826" i="9"/>
  <c r="A1946" i="9"/>
  <c r="K160" i="9"/>
  <c r="A280" i="9"/>
  <c r="K4325" i="9"/>
  <c r="A4445" i="9"/>
  <c r="K636" i="9"/>
  <c r="A756" i="9"/>
  <c r="K4324" i="9"/>
  <c r="A4444" i="9"/>
  <c r="K3016" i="9"/>
  <c r="A3136" i="9"/>
  <c r="K279" i="9"/>
  <c r="A399" i="9"/>
  <c r="K4443" i="9"/>
  <c r="A4563" i="9"/>
  <c r="K517" i="9"/>
  <c r="A637" i="9"/>
  <c r="K398" i="9"/>
  <c r="A518" i="9"/>
  <c r="K3968" i="9"/>
  <c r="A4088" i="9"/>
  <c r="K1469" i="9"/>
  <c r="A1589" i="9"/>
  <c r="K3730" i="9"/>
  <c r="A3850" i="9"/>
  <c r="A3255" i="9"/>
  <c r="K3135" i="9"/>
  <c r="K755" i="9"/>
  <c r="A875" i="9"/>
  <c r="K4087" i="9"/>
  <c r="A4207" i="9"/>
  <c r="K2897" i="9"/>
  <c r="A3017" i="9"/>
  <c r="K993" i="9"/>
  <c r="A1113" i="9"/>
  <c r="K2421" i="9"/>
  <c r="A2541" i="9"/>
  <c r="K874" i="9"/>
  <c r="A994" i="9"/>
  <c r="K2778" i="9"/>
  <c r="A2898" i="9"/>
  <c r="K2659" i="9"/>
  <c r="A2779" i="9"/>
  <c r="K2064" i="9"/>
  <c r="A2184" i="9"/>
  <c r="A42" i="9"/>
  <c r="K41" i="9"/>
  <c r="A161" i="9"/>
  <c r="D42" i="9"/>
  <c r="C42" i="9"/>
  <c r="O42" i="9" s="1"/>
  <c r="C2184" i="9"/>
  <c r="O2184" i="9" s="1"/>
  <c r="C2898" i="9"/>
  <c r="O2898" i="9" s="1"/>
  <c r="C2541" i="9"/>
  <c r="O2541" i="9" s="1"/>
  <c r="C3017" i="9"/>
  <c r="O3017" i="9" s="1"/>
  <c r="D875" i="9"/>
  <c r="C875" i="9"/>
  <c r="O875" i="9" s="1"/>
  <c r="C3850" i="9"/>
  <c r="O3850" i="9"/>
  <c r="C4088" i="9"/>
  <c r="O4088" i="9" s="1"/>
  <c r="D637" i="9"/>
  <c r="C637" i="9"/>
  <c r="O637" i="9" s="1"/>
  <c r="D399" i="9"/>
  <c r="C399" i="9"/>
  <c r="O399" i="9" s="1"/>
  <c r="C4444" i="9"/>
  <c r="O4444" i="9" s="1"/>
  <c r="C4445" i="9"/>
  <c r="O4445" i="9" s="1"/>
  <c r="D1946" i="9"/>
  <c r="C1946" i="9"/>
  <c r="O1946" i="9" s="1"/>
  <c r="D3493" i="9"/>
  <c r="C3493" i="9"/>
  <c r="O3493" i="9" s="1"/>
  <c r="C4326" i="9"/>
  <c r="O4326" i="9" s="1"/>
  <c r="C3612" i="9"/>
  <c r="O3612" i="9" s="1"/>
  <c r="D2303" i="9"/>
  <c r="C2303" i="9"/>
  <c r="O2303" i="9" s="1"/>
  <c r="C1708" i="9"/>
  <c r="O1708" i="9" s="1"/>
  <c r="D1470" i="9"/>
  <c r="C1470" i="9"/>
  <c r="O1470" i="9" s="1"/>
  <c r="D1351" i="9"/>
  <c r="C1351" i="9"/>
  <c r="O1351" i="9" s="1"/>
  <c r="C3255" i="9"/>
  <c r="O3255" i="9" s="1"/>
  <c r="D161" i="9"/>
  <c r="C161" i="9"/>
  <c r="O161" i="9" s="1"/>
  <c r="D2779" i="9"/>
  <c r="C2779" i="9"/>
  <c r="O2779" i="9" s="1"/>
  <c r="D994" i="9"/>
  <c r="C994" i="9"/>
  <c r="O994" i="9"/>
  <c r="D1113" i="9"/>
  <c r="C1113" i="9"/>
  <c r="O1113" i="9" s="1"/>
  <c r="D4207" i="9"/>
  <c r="C4207" i="9"/>
  <c r="O4207" i="9" s="1"/>
  <c r="D1589" i="9"/>
  <c r="C1589" i="9"/>
  <c r="O1589" i="9" s="1"/>
  <c r="D518" i="9"/>
  <c r="C518" i="9"/>
  <c r="O518" i="9" s="1"/>
  <c r="C4563" i="9"/>
  <c r="C3136" i="9"/>
  <c r="O3136" i="9" s="1"/>
  <c r="D756" i="9"/>
  <c r="C756" i="9"/>
  <c r="O756" i="9" s="1"/>
  <c r="D280" i="9"/>
  <c r="C280" i="9"/>
  <c r="O280" i="9" s="1"/>
  <c r="C3374" i="9"/>
  <c r="O3374" i="9" s="1"/>
  <c r="C2422" i="9"/>
  <c r="O2422" i="9" s="1"/>
  <c r="C3731" i="9"/>
  <c r="O3731" i="9" s="1"/>
  <c r="D1827" i="9"/>
  <c r="C1827" i="9"/>
  <c r="O1827" i="9" s="1"/>
  <c r="C2660" i="9"/>
  <c r="O2660" i="9" s="1"/>
  <c r="D2065" i="9"/>
  <c r="C2065" i="9"/>
  <c r="O2065" i="9" s="1"/>
  <c r="D1232" i="9"/>
  <c r="C1232" i="9"/>
  <c r="O1232" i="9" s="1"/>
  <c r="C3969" i="9"/>
  <c r="O3969" i="9" s="1"/>
  <c r="K2184" i="9"/>
  <c r="A2304" i="9"/>
  <c r="K2779" i="9"/>
  <c r="A2899" i="9"/>
  <c r="K2898" i="9"/>
  <c r="A3018" i="9"/>
  <c r="K994" i="9"/>
  <c r="A1114" i="9"/>
  <c r="K2541" i="9"/>
  <c r="A2661" i="9"/>
  <c r="K1113" i="9"/>
  <c r="A1233" i="9"/>
  <c r="K3017" i="9"/>
  <c r="A3137" i="9"/>
  <c r="K4088" i="9"/>
  <c r="A4208" i="9"/>
  <c r="K518" i="9"/>
  <c r="A638" i="9"/>
  <c r="K637" i="9"/>
  <c r="A757" i="9"/>
  <c r="K4444" i="9"/>
  <c r="A4564" i="9"/>
  <c r="K756" i="9"/>
  <c r="A876" i="9"/>
  <c r="K4326" i="9"/>
  <c r="A4446" i="9"/>
  <c r="K3612" i="9"/>
  <c r="A3732" i="9"/>
  <c r="K1232" i="9"/>
  <c r="A1352" i="9"/>
  <c r="A43" i="9"/>
  <c r="K42" i="9"/>
  <c r="A162" i="9"/>
  <c r="K4207" i="9"/>
  <c r="A4327" i="9"/>
  <c r="K875" i="9"/>
  <c r="A995" i="9"/>
  <c r="K3850" i="9"/>
  <c r="A3970" i="9"/>
  <c r="K1589" i="9"/>
  <c r="A1709" i="9"/>
  <c r="K4563" i="9"/>
  <c r="A4683" i="9"/>
  <c r="K399" i="9"/>
  <c r="A519" i="9"/>
  <c r="K3136" i="9"/>
  <c r="A3256" i="9"/>
  <c r="K4445" i="9"/>
  <c r="A4565" i="9"/>
  <c r="K280" i="9"/>
  <c r="A400" i="9"/>
  <c r="K1946" i="9"/>
  <c r="A2066" i="9"/>
  <c r="K3374" i="9"/>
  <c r="A3494" i="9"/>
  <c r="K3493" i="9"/>
  <c r="A3613" i="9"/>
  <c r="K2422" i="9"/>
  <c r="A2542" i="9"/>
  <c r="K3969" i="9"/>
  <c r="A4089" i="9"/>
  <c r="K3731" i="9"/>
  <c r="A3851" i="9"/>
  <c r="K1827" i="9"/>
  <c r="A1947" i="9"/>
  <c r="K2303" i="9"/>
  <c r="A2423" i="9"/>
  <c r="K2660" i="9"/>
  <c r="A2780" i="9"/>
  <c r="K1708" i="9"/>
  <c r="A1828" i="9"/>
  <c r="K2065" i="9"/>
  <c r="A2185" i="9"/>
  <c r="K1470" i="9"/>
  <c r="A1590" i="9"/>
  <c r="K1351" i="9"/>
  <c r="A1471" i="9"/>
  <c r="K161" i="9"/>
  <c r="A281" i="9"/>
  <c r="A3375" i="9"/>
  <c r="K3255" i="9"/>
  <c r="C3137" i="9"/>
  <c r="O3137" i="9" s="1"/>
  <c r="D1352" i="9"/>
  <c r="C1352" i="9"/>
  <c r="O1352" i="9" s="1"/>
  <c r="C4564" i="9"/>
  <c r="O4564" i="9" s="1"/>
  <c r="C3018" i="9"/>
  <c r="O3018" i="9" s="1"/>
  <c r="D2304" i="9"/>
  <c r="C2304" i="9"/>
  <c r="O2304" i="9" s="1"/>
  <c r="D1947" i="9"/>
  <c r="C1947" i="9"/>
  <c r="O1947" i="9" s="1"/>
  <c r="C4446" i="9"/>
  <c r="O4446" i="9" s="1"/>
  <c r="C2661" i="9"/>
  <c r="O2661" i="9" s="1"/>
  <c r="D1471" i="9"/>
  <c r="C1471" i="9"/>
  <c r="O1471" i="9" s="1"/>
  <c r="D2780" i="9"/>
  <c r="C2780" i="9"/>
  <c r="O2780" i="9" s="1"/>
  <c r="C3613" i="9"/>
  <c r="O3613" i="9" s="1"/>
  <c r="C4565" i="9"/>
  <c r="O4565" i="9" s="1"/>
  <c r="C1709" i="9"/>
  <c r="O1709" i="9" s="1"/>
  <c r="D995" i="9"/>
  <c r="C995" i="9"/>
  <c r="O995" i="9" s="1"/>
  <c r="D162" i="9"/>
  <c r="C162" i="9"/>
  <c r="O162" i="9" s="1"/>
  <c r="C3732" i="9"/>
  <c r="O3732" i="9" s="1"/>
  <c r="D876" i="9"/>
  <c r="C876" i="9"/>
  <c r="O876" i="9" s="1"/>
  <c r="D757" i="9"/>
  <c r="C757" i="9"/>
  <c r="O757" i="9" s="1"/>
  <c r="D4208" i="9"/>
  <c r="C4208" i="9"/>
  <c r="O4208" i="9" s="1"/>
  <c r="D1233" i="9"/>
  <c r="C1233" i="9"/>
  <c r="O1233" i="9" s="1"/>
  <c r="D1114" i="9"/>
  <c r="C1114" i="9"/>
  <c r="O1114" i="9" s="1"/>
  <c r="C2899" i="9"/>
  <c r="O2899" i="9" s="1"/>
  <c r="D638" i="9"/>
  <c r="C638" i="9"/>
  <c r="O638" i="9" s="1"/>
  <c r="C2185" i="9"/>
  <c r="O2185" i="9" s="1"/>
  <c r="C4089" i="9"/>
  <c r="O4089" i="9" s="1"/>
  <c r="D2066" i="9"/>
  <c r="C2066" i="9"/>
  <c r="O2066" i="9" s="1"/>
  <c r="D519" i="9"/>
  <c r="C519" i="9"/>
  <c r="O519" i="9" s="1"/>
  <c r="C3375" i="9"/>
  <c r="O3375" i="9" s="1"/>
  <c r="D281" i="9"/>
  <c r="C281" i="9"/>
  <c r="O281" i="9" s="1"/>
  <c r="D1590" i="9"/>
  <c r="C1590" i="9"/>
  <c r="O1590" i="9" s="1"/>
  <c r="D1828" i="9"/>
  <c r="C1828" i="9"/>
  <c r="O1828" i="9" s="1"/>
  <c r="C2423" i="9"/>
  <c r="O2423" i="9" s="1"/>
  <c r="C3851" i="9"/>
  <c r="O3851" i="9" s="1"/>
  <c r="C2542" i="9"/>
  <c r="O2542" i="9" s="1"/>
  <c r="D3494" i="9"/>
  <c r="C3494" i="9"/>
  <c r="O3494" i="9" s="1"/>
  <c r="D400" i="9"/>
  <c r="C400" i="9"/>
  <c r="O400" i="9" s="1"/>
  <c r="C3256" i="9"/>
  <c r="O3256" i="9" s="1"/>
  <c r="C4683" i="9"/>
  <c r="C3970" i="9"/>
  <c r="O3970" i="9" s="1"/>
  <c r="C4327" i="9"/>
  <c r="O4327" i="9"/>
  <c r="D43" i="9"/>
  <c r="C43" i="9"/>
  <c r="O43" i="9" s="1"/>
  <c r="K3732" i="9"/>
  <c r="A3852" i="9"/>
  <c r="K4089" i="9"/>
  <c r="A4209" i="9"/>
  <c r="K2066" i="9"/>
  <c r="A2186" i="9"/>
  <c r="K4564" i="9"/>
  <c r="A4684" i="9"/>
  <c r="K757" i="9"/>
  <c r="A877" i="9"/>
  <c r="K638" i="9"/>
  <c r="A758" i="9"/>
  <c r="K281" i="9"/>
  <c r="A401" i="9"/>
  <c r="A44" i="9"/>
  <c r="K43" i="9"/>
  <c r="A163" i="9"/>
  <c r="A3495" i="9"/>
  <c r="K3375" i="9"/>
  <c r="K1471" i="9"/>
  <c r="A1591" i="9"/>
  <c r="K1590" i="9"/>
  <c r="A1710" i="9"/>
  <c r="K2185" i="9"/>
  <c r="A2305" i="9"/>
  <c r="K1828" i="9"/>
  <c r="A1948" i="9"/>
  <c r="K2780" i="9"/>
  <c r="A2900" i="9"/>
  <c r="K2423" i="9"/>
  <c r="A2543" i="9"/>
  <c r="K1947" i="9"/>
  <c r="A2067" i="9"/>
  <c r="K3851" i="9"/>
  <c r="A3971" i="9"/>
  <c r="K4565" i="9"/>
  <c r="A4685" i="9"/>
  <c r="K3256" i="9"/>
  <c r="A3376" i="9"/>
  <c r="K519" i="9"/>
  <c r="A639" i="9"/>
  <c r="K4327" i="9"/>
  <c r="A4447" i="9"/>
  <c r="K4446" i="9"/>
  <c r="A4566" i="9"/>
  <c r="K876" i="9"/>
  <c r="A996" i="9"/>
  <c r="K4208" i="9"/>
  <c r="A4328" i="9"/>
  <c r="K3137" i="9"/>
  <c r="A3257" i="9"/>
  <c r="K1233" i="9"/>
  <c r="A1353" i="9"/>
  <c r="K2661" i="9"/>
  <c r="A2781" i="9"/>
  <c r="K1114" i="9"/>
  <c r="A1234" i="9"/>
  <c r="K3018" i="9"/>
  <c r="A3138" i="9"/>
  <c r="K2899" i="9"/>
  <c r="A3019" i="9"/>
  <c r="K2304" i="9"/>
  <c r="A2424" i="9"/>
  <c r="K2542" i="9"/>
  <c r="A2662" i="9"/>
  <c r="K3613" i="9"/>
  <c r="A3733" i="9"/>
  <c r="K3494" i="9"/>
  <c r="A3614" i="9"/>
  <c r="K400" i="9"/>
  <c r="A520" i="9"/>
  <c r="K4683" i="9"/>
  <c r="A4803" i="9"/>
  <c r="K1709" i="9"/>
  <c r="A1829" i="9"/>
  <c r="K3970" i="9"/>
  <c r="A4090" i="9"/>
  <c r="K995" i="9"/>
  <c r="A1115" i="9"/>
  <c r="K1352" i="9"/>
  <c r="A1472" i="9"/>
  <c r="K162" i="9"/>
  <c r="A282" i="9"/>
  <c r="D282" i="9"/>
  <c r="C282" i="9"/>
  <c r="O282" i="9" s="1"/>
  <c r="D1115" i="9"/>
  <c r="C1115" i="9"/>
  <c r="O1115" i="9" s="1"/>
  <c r="D1829" i="9"/>
  <c r="C1829" i="9"/>
  <c r="O1829" i="9" s="1"/>
  <c r="D520" i="9"/>
  <c r="C520" i="9"/>
  <c r="O520" i="9" s="1"/>
  <c r="C3733" i="9"/>
  <c r="O3733" i="9" s="1"/>
  <c r="C2424" i="9"/>
  <c r="O2424" i="9" s="1"/>
  <c r="C3138" i="9"/>
  <c r="O3138" i="9" s="1"/>
  <c r="D2781" i="9"/>
  <c r="C2781" i="9"/>
  <c r="O2781" i="9" s="1"/>
  <c r="C3257" i="9"/>
  <c r="O3257" i="9" s="1"/>
  <c r="D996" i="9"/>
  <c r="C996" i="9"/>
  <c r="O996" i="9" s="1"/>
  <c r="C4447" i="9"/>
  <c r="O4447" i="9" s="1"/>
  <c r="C3376" i="9"/>
  <c r="O3376" i="9" s="1"/>
  <c r="C3971" i="9"/>
  <c r="O3971" i="9" s="1"/>
  <c r="C2543" i="9"/>
  <c r="O2543" i="9" s="1"/>
  <c r="D1948" i="9"/>
  <c r="C1948" i="9"/>
  <c r="O1948" i="9" s="1"/>
  <c r="C1710" i="9"/>
  <c r="O1710" i="9" s="1"/>
  <c r="D44" i="9"/>
  <c r="C44" i="9"/>
  <c r="O44" i="9" s="1"/>
  <c r="D3495" i="9"/>
  <c r="C3495" i="9"/>
  <c r="O3495" i="9" s="1"/>
  <c r="D401" i="9"/>
  <c r="C401" i="9"/>
  <c r="O401" i="9" s="1"/>
  <c r="D877" i="9"/>
  <c r="C877" i="9"/>
  <c r="O877" i="9" s="1"/>
  <c r="C2186" i="9"/>
  <c r="O2186" i="9" s="1"/>
  <c r="C3852" i="9"/>
  <c r="O3852" i="9" s="1"/>
  <c r="D1472" i="9"/>
  <c r="C1472" i="9"/>
  <c r="O1472" i="9" s="1"/>
  <c r="C4090" i="9"/>
  <c r="O4090" i="9" s="1"/>
  <c r="C4803" i="9"/>
  <c r="C3614" i="9"/>
  <c r="O3614" i="9" s="1"/>
  <c r="C2662" i="9"/>
  <c r="O2662" i="9" s="1"/>
  <c r="C3019" i="9"/>
  <c r="O3019" i="9" s="1"/>
  <c r="D1234" i="9"/>
  <c r="C1234" i="9"/>
  <c r="O1234" i="9" s="1"/>
  <c r="D1353" i="9"/>
  <c r="C1353" i="9"/>
  <c r="O1353" i="9" s="1"/>
  <c r="C4328" i="9"/>
  <c r="O4328" i="9" s="1"/>
  <c r="C4566" i="9"/>
  <c r="O4566" i="9" s="1"/>
  <c r="D639" i="9"/>
  <c r="C639" i="9"/>
  <c r="O639" i="9" s="1"/>
  <c r="C4685" i="9"/>
  <c r="O4685" i="9" s="1"/>
  <c r="D2067" i="9"/>
  <c r="C2067" i="9"/>
  <c r="O2067" i="9" s="1"/>
  <c r="C2900" i="9"/>
  <c r="O2900" i="9" s="1"/>
  <c r="D2305" i="9"/>
  <c r="C2305" i="9"/>
  <c r="O2305" i="9" s="1"/>
  <c r="D1591" i="9"/>
  <c r="C1591" i="9"/>
  <c r="O1591" i="9" s="1"/>
  <c r="D163" i="9"/>
  <c r="C163" i="9"/>
  <c r="O163" i="9" s="1"/>
  <c r="D758" i="9"/>
  <c r="C758" i="9"/>
  <c r="O758" i="9" s="1"/>
  <c r="C4684" i="9"/>
  <c r="O4684" i="9" s="1"/>
  <c r="D4209" i="9"/>
  <c r="C4209" i="9"/>
  <c r="O4209" i="9" s="1"/>
  <c r="K3614" i="9"/>
  <c r="A3734" i="9"/>
  <c r="K2662" i="9"/>
  <c r="A2782" i="9"/>
  <c r="K2424" i="9"/>
  <c r="A2544" i="9"/>
  <c r="K3138" i="9"/>
  <c r="A3258" i="9"/>
  <c r="K1234" i="9"/>
  <c r="A1354" i="9"/>
  <c r="K1353" i="9"/>
  <c r="A1473" i="9"/>
  <c r="K4685" i="9"/>
  <c r="A4805" i="9"/>
  <c r="K2067" i="9"/>
  <c r="A2187" i="9"/>
  <c r="K2900" i="9"/>
  <c r="A3020" i="9"/>
  <c r="K2305" i="9"/>
  <c r="A2425" i="9"/>
  <c r="K1710" i="9"/>
  <c r="A1830" i="9"/>
  <c r="K1591" i="9"/>
  <c r="A1711" i="9"/>
  <c r="K282" i="9"/>
  <c r="A402" i="9"/>
  <c r="A3615" i="9"/>
  <c r="K3495" i="9"/>
  <c r="K163" i="9"/>
  <c r="A283" i="9"/>
  <c r="K4803" i="9"/>
  <c r="A4923" i="9"/>
  <c r="K520" i="9"/>
  <c r="A640" i="9"/>
  <c r="K3733" i="9"/>
  <c r="A3853" i="9"/>
  <c r="K3019" i="9"/>
  <c r="A3139" i="9"/>
  <c r="K2781" i="9"/>
  <c r="A2901" i="9"/>
  <c r="K3257" i="9"/>
  <c r="A3377" i="9"/>
  <c r="K3971" i="9"/>
  <c r="A4091" i="9"/>
  <c r="K1948" i="9"/>
  <c r="A2068" i="9"/>
  <c r="K4684" i="9"/>
  <c r="A4804" i="9"/>
  <c r="K2186" i="9"/>
  <c r="A2306" i="9"/>
  <c r="K1472" i="9"/>
  <c r="A1592" i="9"/>
  <c r="K1115" i="9"/>
  <c r="A1235" i="9"/>
  <c r="K4090" i="9"/>
  <c r="A4210" i="9"/>
  <c r="K1829" i="9"/>
  <c r="A1949" i="9"/>
  <c r="K4328" i="9"/>
  <c r="A4448" i="9"/>
  <c r="K996" i="9"/>
  <c r="A1116" i="9"/>
  <c r="K4447" i="9"/>
  <c r="A4567" i="9"/>
  <c r="K639" i="9"/>
  <c r="A759" i="9"/>
  <c r="K3376" i="9"/>
  <c r="A3496" i="9"/>
  <c r="K401" i="9"/>
  <c r="A521" i="9"/>
  <c r="K758" i="9"/>
  <c r="A878" i="9"/>
  <c r="K877" i="9"/>
  <c r="A997" i="9"/>
  <c r="K4209" i="9"/>
  <c r="A4329" i="9"/>
  <c r="K3852" i="9"/>
  <c r="A3972" i="9"/>
  <c r="K4566" i="9"/>
  <c r="A4686" i="9"/>
  <c r="K2543" i="9"/>
  <c r="A2663" i="9"/>
  <c r="A45" i="9"/>
  <c r="K44" i="9"/>
  <c r="A164" i="9"/>
  <c r="C4686" i="9"/>
  <c r="O4686" i="9" s="1"/>
  <c r="D878" i="9"/>
  <c r="C878" i="9"/>
  <c r="O878" i="9" s="1"/>
  <c r="D3496" i="9"/>
  <c r="C3496" i="9"/>
  <c r="O3496" i="9" s="1"/>
  <c r="C4567" i="9"/>
  <c r="O4567" i="9" s="1"/>
  <c r="C4448" i="9"/>
  <c r="O4448" i="9" s="1"/>
  <c r="D4210" i="9"/>
  <c r="C4210" i="9"/>
  <c r="O4210" i="9" s="1"/>
  <c r="D1592" i="9"/>
  <c r="C1592" i="9"/>
  <c r="O1592" i="9" s="1"/>
  <c r="C4804" i="9"/>
  <c r="O4804" i="9" s="1"/>
  <c r="C4091" i="9"/>
  <c r="O4091" i="9" s="1"/>
  <c r="C2901" i="9"/>
  <c r="O2901" i="9" s="1"/>
  <c r="C3853" i="9"/>
  <c r="O3853" i="9" s="1"/>
  <c r="C4923" i="9"/>
  <c r="C1711" i="9"/>
  <c r="O1711" i="9" s="1"/>
  <c r="C2425" i="9"/>
  <c r="O2425" i="9" s="1"/>
  <c r="C2187" i="9"/>
  <c r="O2187" i="9" s="1"/>
  <c r="D1473" i="9"/>
  <c r="C1473" i="9"/>
  <c r="O1473" i="9" s="1"/>
  <c r="C3258" i="9"/>
  <c r="O3258" i="9" s="1"/>
  <c r="D2782" i="9"/>
  <c r="C2782" i="9"/>
  <c r="O2782" i="9" s="1"/>
  <c r="C4329" i="9"/>
  <c r="O4329" i="9" s="1"/>
  <c r="D45" i="9"/>
  <c r="C45" i="9"/>
  <c r="O45" i="9" s="1"/>
  <c r="C3615" i="9"/>
  <c r="O3615" i="9" s="1"/>
  <c r="C2663" i="9"/>
  <c r="O2663" i="9" s="1"/>
  <c r="C3972" i="9"/>
  <c r="O3972" i="9" s="1"/>
  <c r="D997" i="9"/>
  <c r="C997" i="9"/>
  <c r="O997" i="9" s="1"/>
  <c r="D521" i="9"/>
  <c r="C521" i="9"/>
  <c r="O521" i="9" s="1"/>
  <c r="D759" i="9"/>
  <c r="C759" i="9"/>
  <c r="O759" i="9" s="1"/>
  <c r="D1116" i="9"/>
  <c r="C1116" i="9"/>
  <c r="O1116" i="9" s="1"/>
  <c r="D1949" i="9"/>
  <c r="C1949" i="9"/>
  <c r="O1949" i="9" s="1"/>
  <c r="D1235" i="9"/>
  <c r="C1235" i="9"/>
  <c r="O1235" i="9" s="1"/>
  <c r="D2306" i="9"/>
  <c r="C2306" i="9"/>
  <c r="O2306" i="9" s="1"/>
  <c r="D2068" i="9"/>
  <c r="C2068" i="9"/>
  <c r="O2068" i="9" s="1"/>
  <c r="C3377" i="9"/>
  <c r="O3377" i="9" s="1"/>
  <c r="C3139" i="9"/>
  <c r="O3139" i="9" s="1"/>
  <c r="D640" i="9"/>
  <c r="C640" i="9"/>
  <c r="O640" i="9" s="1"/>
  <c r="D283" i="9"/>
  <c r="C283" i="9"/>
  <c r="O283" i="9" s="1"/>
  <c r="D402" i="9"/>
  <c r="C402" i="9"/>
  <c r="O402" i="9" s="1"/>
  <c r="D1830" i="9"/>
  <c r="C1830" i="9"/>
  <c r="O1830" i="9" s="1"/>
  <c r="C3020" i="9"/>
  <c r="O3020" i="9" s="1"/>
  <c r="C4805" i="9"/>
  <c r="O4805" i="9" s="1"/>
  <c r="D1354" i="9"/>
  <c r="C1354" i="9"/>
  <c r="O1354" i="9" s="1"/>
  <c r="C2544" i="9"/>
  <c r="O2544" i="9" s="1"/>
  <c r="C3734" i="9"/>
  <c r="O3734" i="9" s="1"/>
  <c r="D164" i="9"/>
  <c r="C164" i="9"/>
  <c r="O164" i="9" s="1"/>
  <c r="K2663" i="9"/>
  <c r="A2783" i="9"/>
  <c r="K4329" i="9"/>
  <c r="A4449" i="9"/>
  <c r="K997" i="9"/>
  <c r="A1117" i="9"/>
  <c r="K878" i="9"/>
  <c r="A998" i="9"/>
  <c r="K3496" i="9"/>
  <c r="A3616" i="9"/>
  <c r="K759" i="9"/>
  <c r="A879" i="9"/>
  <c r="K283" i="9"/>
  <c r="A403" i="9"/>
  <c r="K1711" i="9"/>
  <c r="A1831" i="9"/>
  <c r="K1830" i="9"/>
  <c r="A1950" i="9"/>
  <c r="K2425" i="9"/>
  <c r="A2545" i="9"/>
  <c r="K3020" i="9"/>
  <c r="A3140" i="9"/>
  <c r="K2187" i="9"/>
  <c r="A2307" i="9"/>
  <c r="A46" i="9"/>
  <c r="K45" i="9"/>
  <c r="A165" i="9"/>
  <c r="A3735" i="9"/>
  <c r="K3615" i="9"/>
  <c r="K521" i="9"/>
  <c r="A641" i="9"/>
  <c r="K4923" i="9"/>
  <c r="A5043" i="9"/>
  <c r="K402" i="9"/>
  <c r="A522" i="9"/>
  <c r="K4686" i="9"/>
  <c r="A4806" i="9"/>
  <c r="K3972" i="9"/>
  <c r="A4092" i="9"/>
  <c r="K4567" i="9"/>
  <c r="A4687" i="9"/>
  <c r="K1116" i="9"/>
  <c r="A1236" i="9"/>
  <c r="K4804" i="9"/>
  <c r="A4924" i="9"/>
  <c r="K2068" i="9"/>
  <c r="A2188" i="9"/>
  <c r="K4091" i="9"/>
  <c r="A4211" i="9"/>
  <c r="K3377" i="9"/>
  <c r="A3497" i="9"/>
  <c r="K2901" i="9"/>
  <c r="A3021" i="9"/>
  <c r="K3139" i="9"/>
  <c r="A3259" i="9"/>
  <c r="K3853" i="9"/>
  <c r="A3973" i="9"/>
  <c r="K640" i="9"/>
  <c r="A760" i="9"/>
  <c r="K4805" i="9"/>
  <c r="A4925" i="9"/>
  <c r="K1473" i="9"/>
  <c r="A1593" i="9"/>
  <c r="K1354" i="9"/>
  <c r="A1474" i="9"/>
  <c r="K3258" i="9"/>
  <c r="A3378" i="9"/>
  <c r="K2544" i="9"/>
  <c r="A2664" i="9"/>
  <c r="K2782" i="9"/>
  <c r="A2902" i="9"/>
  <c r="K3734" i="9"/>
  <c r="A3854" i="9"/>
  <c r="K4448" i="9"/>
  <c r="A4568" i="9"/>
  <c r="K1949" i="9"/>
  <c r="A2069" i="9"/>
  <c r="K4210" i="9"/>
  <c r="A4330" i="9"/>
  <c r="K1235" i="9"/>
  <c r="A1355" i="9"/>
  <c r="K1592" i="9"/>
  <c r="A1712" i="9"/>
  <c r="K2306" i="9"/>
  <c r="A2426" i="9"/>
  <c r="K164" i="9"/>
  <c r="A284" i="9"/>
  <c r="D1355" i="9"/>
  <c r="C1355" i="9"/>
  <c r="O1355" i="9" s="1"/>
  <c r="C3973" i="9"/>
  <c r="O3973" i="9" s="1"/>
  <c r="D46" i="9"/>
  <c r="C46" i="9"/>
  <c r="O46" i="9" s="1"/>
  <c r="C2426" i="9"/>
  <c r="O2426" i="9" s="1"/>
  <c r="C3854" i="9"/>
  <c r="O3854" i="9" s="1"/>
  <c r="D1474" i="9"/>
  <c r="C1474" i="9"/>
  <c r="O1474" i="9" s="1"/>
  <c r="D4211" i="9"/>
  <c r="C4211" i="9"/>
  <c r="O4211" i="9" s="1"/>
  <c r="C3735" i="9"/>
  <c r="O3735" i="9" s="1"/>
  <c r="D2307" i="9"/>
  <c r="C2307" i="9"/>
  <c r="O2307" i="9" s="1"/>
  <c r="C2545" i="9"/>
  <c r="O2545" i="9" s="1"/>
  <c r="D1831" i="9"/>
  <c r="C1831" i="9"/>
  <c r="O1831" i="9" s="1"/>
  <c r="D879" i="9"/>
  <c r="C879" i="9"/>
  <c r="O879" i="9" s="1"/>
  <c r="D998" i="9"/>
  <c r="C998" i="9"/>
  <c r="O998" i="9" s="1"/>
  <c r="C4449" i="9"/>
  <c r="O4449" i="9" s="1"/>
  <c r="D2069" i="9"/>
  <c r="C2069" i="9"/>
  <c r="O2069" i="9" s="1"/>
  <c r="C2664" i="9"/>
  <c r="O2664" i="9" s="1"/>
  <c r="C4925" i="9"/>
  <c r="O4925" i="9" s="1"/>
  <c r="C3021" i="9"/>
  <c r="O3021" i="9" s="1"/>
  <c r="C4924" i="9"/>
  <c r="O4924" i="9" s="1"/>
  <c r="C4687" i="9"/>
  <c r="O4687" i="9" s="1"/>
  <c r="C4806" i="9"/>
  <c r="O4806" i="9" s="1"/>
  <c r="C5043" i="9"/>
  <c r="D284" i="9"/>
  <c r="C284" i="9"/>
  <c r="O284" i="9" s="1"/>
  <c r="C1712" i="9"/>
  <c r="O1712" i="9" s="1"/>
  <c r="C4330" i="9"/>
  <c r="O4330" i="9" s="1"/>
  <c r="C4568" i="9"/>
  <c r="O4568" i="9" s="1"/>
  <c r="C2902" i="9"/>
  <c r="O2902" i="9" s="1"/>
  <c r="C3378" i="9"/>
  <c r="O3378" i="9" s="1"/>
  <c r="D1593" i="9"/>
  <c r="C1593" i="9"/>
  <c r="O1593" i="9" s="1"/>
  <c r="D760" i="9"/>
  <c r="C760" i="9"/>
  <c r="O760" i="9" s="1"/>
  <c r="C3259" i="9"/>
  <c r="O3259" i="9" s="1"/>
  <c r="D3497" i="9"/>
  <c r="C3497" i="9"/>
  <c r="O3497" i="9" s="1"/>
  <c r="C2188" i="9"/>
  <c r="O2188" i="9" s="1"/>
  <c r="D1236" i="9"/>
  <c r="C1236" i="9"/>
  <c r="O1236" i="9" s="1"/>
  <c r="C4092" i="9"/>
  <c r="O4092" i="9" s="1"/>
  <c r="D522" i="9"/>
  <c r="C522" i="9"/>
  <c r="O522" i="9" s="1"/>
  <c r="D641" i="9"/>
  <c r="C641" i="9"/>
  <c r="O641" i="9" s="1"/>
  <c r="D165" i="9"/>
  <c r="C165" i="9"/>
  <c r="O165" i="9" s="1"/>
  <c r="C3140" i="9"/>
  <c r="O3140" i="9" s="1"/>
  <c r="D1950" i="9"/>
  <c r="C1950" i="9"/>
  <c r="O1950" i="9" s="1"/>
  <c r="D403" i="9"/>
  <c r="C403" i="9"/>
  <c r="O403" i="9" s="1"/>
  <c r="C3616" i="9"/>
  <c r="O3616" i="9" s="1"/>
  <c r="D1117" i="9"/>
  <c r="C1117" i="9"/>
  <c r="O1117" i="9" s="1"/>
  <c r="D2783" i="9"/>
  <c r="C2783" i="9"/>
  <c r="O2783" i="9" s="1"/>
  <c r="A3855" i="9"/>
  <c r="K3735" i="9"/>
  <c r="K2307" i="9"/>
  <c r="A2427" i="9"/>
  <c r="K3140" i="9"/>
  <c r="A3260" i="9"/>
  <c r="K2545" i="9"/>
  <c r="A2665" i="9"/>
  <c r="K1950" i="9"/>
  <c r="A2070" i="9"/>
  <c r="K1831" i="9"/>
  <c r="A1951" i="9"/>
  <c r="K403" i="9"/>
  <c r="A523" i="9"/>
  <c r="K879" i="9"/>
  <c r="A999" i="9"/>
  <c r="K3616" i="9"/>
  <c r="A3736" i="9"/>
  <c r="K998" i="9"/>
  <c r="A1118" i="9"/>
  <c r="K1117" i="9"/>
  <c r="A1237" i="9"/>
  <c r="K284" i="9"/>
  <c r="A404" i="9"/>
  <c r="K4568" i="9"/>
  <c r="A4688" i="9"/>
  <c r="K3854" i="9"/>
  <c r="A3974" i="9"/>
  <c r="K2902" i="9"/>
  <c r="A3022" i="9"/>
  <c r="K2664" i="9"/>
  <c r="A2784" i="9"/>
  <c r="K3378" i="9"/>
  <c r="A3498" i="9"/>
  <c r="K1474" i="9"/>
  <c r="A1594" i="9"/>
  <c r="K1593" i="9"/>
  <c r="A1713" i="9"/>
  <c r="K4924" i="9"/>
  <c r="A5044" i="9"/>
  <c r="K1236" i="9"/>
  <c r="A1356" i="9"/>
  <c r="K4806" i="9"/>
  <c r="A4926" i="9"/>
  <c r="K522" i="9"/>
  <c r="A642" i="9"/>
  <c r="A47" i="9"/>
  <c r="K46" i="9"/>
  <c r="A166" i="9"/>
  <c r="K4449" i="9"/>
  <c r="A4569" i="9"/>
  <c r="K2783" i="9"/>
  <c r="A2903" i="9"/>
  <c r="K2426" i="9"/>
  <c r="A2546" i="9"/>
  <c r="K1712" i="9"/>
  <c r="A1832" i="9"/>
  <c r="K1355" i="9"/>
  <c r="A1475" i="9"/>
  <c r="K4330" i="9"/>
  <c r="A4450" i="9"/>
  <c r="K2069" i="9"/>
  <c r="A2189" i="9"/>
  <c r="K4925" i="9"/>
  <c r="A5045" i="9"/>
  <c r="K760" i="9"/>
  <c r="A880" i="9"/>
  <c r="K3973" i="9"/>
  <c r="A4093" i="9"/>
  <c r="K3259" i="9"/>
  <c r="A3379" i="9"/>
  <c r="K3021" i="9"/>
  <c r="A3141" i="9"/>
  <c r="K3497" i="9"/>
  <c r="A3617" i="9"/>
  <c r="K4211" i="9"/>
  <c r="A4331" i="9"/>
  <c r="K2188" i="9"/>
  <c r="A2308" i="9"/>
  <c r="K4687" i="9"/>
  <c r="A4807" i="9"/>
  <c r="K4092" i="9"/>
  <c r="A4212" i="9"/>
  <c r="K5043" i="9"/>
  <c r="A5163" i="9"/>
  <c r="K641" i="9"/>
  <c r="A761" i="9"/>
  <c r="K165" i="9"/>
  <c r="A285" i="9"/>
  <c r="D642" i="9"/>
  <c r="C642" i="9"/>
  <c r="O642" i="9" s="1"/>
  <c r="D1356" i="9"/>
  <c r="C1356" i="9"/>
  <c r="O1356" i="9" s="1"/>
  <c r="C1713" i="9"/>
  <c r="O1713" i="9" s="1"/>
  <c r="D3498" i="9"/>
  <c r="C3498" i="9"/>
  <c r="O3498" i="9" s="1"/>
  <c r="C3022" i="9"/>
  <c r="O3022" i="9" s="1"/>
  <c r="C4688" i="9"/>
  <c r="O4688" i="9" s="1"/>
  <c r="D1237" i="9"/>
  <c r="C1237" i="9"/>
  <c r="O1237" i="9" s="1"/>
  <c r="C3736" i="9"/>
  <c r="O3736" i="9" s="1"/>
  <c r="D523" i="9"/>
  <c r="C523" i="9"/>
  <c r="O523" i="9" s="1"/>
  <c r="D2070" i="9"/>
  <c r="C2070" i="9"/>
  <c r="O2070" i="9" s="1"/>
  <c r="C3260" i="9"/>
  <c r="O3260" i="9" s="1"/>
  <c r="C5163" i="9"/>
  <c r="C4807" i="9"/>
  <c r="O4807" i="9" s="1"/>
  <c r="C4331" i="9"/>
  <c r="O4331" i="9" s="1"/>
  <c r="C3141" i="9"/>
  <c r="O3141" i="9" s="1"/>
  <c r="C4093" i="9"/>
  <c r="O4093" i="9" s="1"/>
  <c r="C5045" i="9"/>
  <c r="O5045" i="9" s="1"/>
  <c r="C4450" i="9"/>
  <c r="O4450" i="9" s="1"/>
  <c r="D1832" i="9"/>
  <c r="C1832" i="9"/>
  <c r="O1832" i="9" s="1"/>
  <c r="C2903" i="9"/>
  <c r="O2903" i="9" s="1"/>
  <c r="D166" i="9"/>
  <c r="C166" i="9"/>
  <c r="O166" i="9" s="1"/>
  <c r="C3855" i="9"/>
  <c r="O3855" i="9" s="1"/>
  <c r="D4926" i="9"/>
  <c r="C4926" i="9"/>
  <c r="O4926" i="9" s="1"/>
  <c r="C5044" i="9"/>
  <c r="O5044" i="9" s="1"/>
  <c r="D1594" i="9"/>
  <c r="C1594" i="9"/>
  <c r="O1594" i="9" s="1"/>
  <c r="D2784" i="9"/>
  <c r="C2784" i="9"/>
  <c r="O2784" i="9" s="1"/>
  <c r="C3974" i="9"/>
  <c r="O3974" i="9" s="1"/>
  <c r="D404" i="9"/>
  <c r="C404" i="9"/>
  <c r="O404" i="9" s="1"/>
  <c r="D1118" i="9"/>
  <c r="C1118" i="9"/>
  <c r="O1118" i="9" s="1"/>
  <c r="D999" i="9"/>
  <c r="C999" i="9"/>
  <c r="O999" i="9" s="1"/>
  <c r="D1951" i="9"/>
  <c r="C1951" i="9"/>
  <c r="O1951" i="9" s="1"/>
  <c r="C2665" i="9"/>
  <c r="O2665" i="9" s="1"/>
  <c r="C2427" i="9"/>
  <c r="O2427" i="9" s="1"/>
  <c r="D285" i="9"/>
  <c r="C285" i="9"/>
  <c r="O285" i="9" s="1"/>
  <c r="D761" i="9"/>
  <c r="C761" i="9"/>
  <c r="O761" i="9" s="1"/>
  <c r="D4212" i="9"/>
  <c r="C4212" i="9"/>
  <c r="O4212" i="9" s="1"/>
  <c r="D2308" i="9"/>
  <c r="C2308" i="9"/>
  <c r="O2308" i="9" s="1"/>
  <c r="C3617" i="9"/>
  <c r="O3617" i="9" s="1"/>
  <c r="C3379" i="9"/>
  <c r="O3379" i="9" s="1"/>
  <c r="D880" i="9"/>
  <c r="C880" i="9"/>
  <c r="O880" i="9" s="1"/>
  <c r="C2189" i="9"/>
  <c r="O2189" i="9" s="1"/>
  <c r="D1475" i="9"/>
  <c r="C1475" i="9"/>
  <c r="O1475" i="9" s="1"/>
  <c r="C2546" i="9"/>
  <c r="O2546" i="9" s="1"/>
  <c r="C4569" i="9"/>
  <c r="O4569" i="9" s="1"/>
  <c r="D47" i="9"/>
  <c r="C47" i="9"/>
  <c r="O47" i="9" s="1"/>
  <c r="K642" i="9"/>
  <c r="A762" i="9"/>
  <c r="K5044" i="9"/>
  <c r="A5164" i="9"/>
  <c r="K1713" i="9"/>
  <c r="A1833" i="9"/>
  <c r="K1594" i="9"/>
  <c r="A1714" i="9"/>
  <c r="K3498" i="9"/>
  <c r="A3618" i="9"/>
  <c r="K2784" i="9"/>
  <c r="A2904" i="9"/>
  <c r="K3022" i="9"/>
  <c r="A3142" i="9"/>
  <c r="K3974" i="9"/>
  <c r="A4094" i="9"/>
  <c r="K5163" i="9"/>
  <c r="A5283" i="9"/>
  <c r="K4212" i="9"/>
  <c r="A4332" i="9"/>
  <c r="K5045" i="9"/>
  <c r="A5165" i="9"/>
  <c r="K2189" i="9"/>
  <c r="A2309" i="9"/>
  <c r="K4450" i="9"/>
  <c r="A4570" i="9"/>
  <c r="K1475" i="9"/>
  <c r="A1595" i="9"/>
  <c r="K1832" i="9"/>
  <c r="A1952" i="9"/>
  <c r="K2546" i="9"/>
  <c r="A2666" i="9"/>
  <c r="K2903" i="9"/>
  <c r="A3023" i="9"/>
  <c r="A48" i="9"/>
  <c r="K47" i="9"/>
  <c r="A167" i="9"/>
  <c r="K4926" i="9"/>
  <c r="A5046" i="9"/>
  <c r="K1356" i="9"/>
  <c r="A1476" i="9"/>
  <c r="K4688" i="9"/>
  <c r="A4808" i="9"/>
  <c r="K404" i="9"/>
  <c r="A524" i="9"/>
  <c r="K1237" i="9"/>
  <c r="A1357" i="9"/>
  <c r="K1118" i="9"/>
  <c r="A1238" i="9"/>
  <c r="K3736" i="9"/>
  <c r="A3856" i="9"/>
  <c r="K999" i="9"/>
  <c r="A1119" i="9"/>
  <c r="K523" i="9"/>
  <c r="A643" i="9"/>
  <c r="K1951" i="9"/>
  <c r="A2071" i="9"/>
  <c r="K2070" i="9"/>
  <c r="A2190" i="9"/>
  <c r="K2665" i="9"/>
  <c r="A2785" i="9"/>
  <c r="K3260" i="9"/>
  <c r="A3380" i="9"/>
  <c r="K2427" i="9"/>
  <c r="A2547" i="9"/>
  <c r="K285" i="9"/>
  <c r="A405" i="9"/>
  <c r="K761" i="9"/>
  <c r="A881" i="9"/>
  <c r="K4807" i="9"/>
  <c r="A4927" i="9"/>
  <c r="K2308" i="9"/>
  <c r="A2428" i="9"/>
  <c r="K4331" i="9"/>
  <c r="A4451" i="9"/>
  <c r="K3617" i="9"/>
  <c r="A3737" i="9"/>
  <c r="K3141" i="9"/>
  <c r="A3261" i="9"/>
  <c r="K3379" i="9"/>
  <c r="A3499" i="9"/>
  <c r="K4093" i="9"/>
  <c r="A4213" i="9"/>
  <c r="K880" i="9"/>
  <c r="A1000" i="9"/>
  <c r="K4569" i="9"/>
  <c r="A4689" i="9"/>
  <c r="K166" i="9"/>
  <c r="A286" i="9"/>
  <c r="A3975" i="9"/>
  <c r="K3855" i="9"/>
  <c r="C3261" i="9"/>
  <c r="O3261" i="9" s="1"/>
  <c r="D405" i="9"/>
  <c r="C405" i="9"/>
  <c r="O405" i="9" s="1"/>
  <c r="C3856" i="9"/>
  <c r="O3856" i="9" s="1"/>
  <c r="C5046" i="9"/>
  <c r="O5046" i="9" s="1"/>
  <c r="C4689" i="9"/>
  <c r="O4689" i="9" s="1"/>
  <c r="D4927" i="9"/>
  <c r="C4927" i="9"/>
  <c r="O4927" i="9" s="1"/>
  <c r="C3380" i="9"/>
  <c r="O3380" i="9" s="1"/>
  <c r="D643" i="9"/>
  <c r="C643" i="9"/>
  <c r="O643" i="9" s="1"/>
  <c r="C4808" i="9"/>
  <c r="O4808" i="9" s="1"/>
  <c r="D48" i="9"/>
  <c r="C48" i="9"/>
  <c r="O48" i="9" s="1"/>
  <c r="C3975" i="9"/>
  <c r="O3975" i="9" s="1"/>
  <c r="C3023" i="9"/>
  <c r="O3023" i="9" s="1"/>
  <c r="D1952" i="9"/>
  <c r="C1952" i="9"/>
  <c r="O1952" i="9" s="1"/>
  <c r="C4570" i="9"/>
  <c r="O4570" i="9" s="1"/>
  <c r="C5165" i="9"/>
  <c r="O5165" i="9" s="1"/>
  <c r="C5283" i="9"/>
  <c r="C3142" i="9"/>
  <c r="O3142" i="9" s="1"/>
  <c r="C3618" i="9"/>
  <c r="O3618" i="9" s="1"/>
  <c r="D1833" i="9"/>
  <c r="C1833" i="9"/>
  <c r="O1833" i="9" s="1"/>
  <c r="D762" i="9"/>
  <c r="C762" i="9"/>
  <c r="O762" i="9" s="1"/>
  <c r="D4213" i="9"/>
  <c r="C4213" i="9"/>
  <c r="O4213" i="9" s="1"/>
  <c r="D286" i="9"/>
  <c r="C286" i="9"/>
  <c r="O286" i="9" s="1"/>
  <c r="D1000" i="9"/>
  <c r="C1000" i="9"/>
  <c r="O1000" i="9" s="1"/>
  <c r="D3499" i="9"/>
  <c r="C3499" i="9"/>
  <c r="O3499" i="9" s="1"/>
  <c r="C3737" i="9"/>
  <c r="O3737" i="9" s="1"/>
  <c r="C2428" i="9"/>
  <c r="O2428" i="9" s="1"/>
  <c r="D881" i="9"/>
  <c r="C881" i="9"/>
  <c r="O881" i="9" s="1"/>
  <c r="C2547" i="9"/>
  <c r="O2547" i="9" s="1"/>
  <c r="D2785" i="9"/>
  <c r="C2785" i="9"/>
  <c r="O2785" i="9" s="1"/>
  <c r="D2071" i="9"/>
  <c r="C2071" i="9"/>
  <c r="O2071" i="9" s="1"/>
  <c r="D1119" i="9"/>
  <c r="C1119" i="9"/>
  <c r="O1119" i="9" s="1"/>
  <c r="D1238" i="9"/>
  <c r="C1238" i="9"/>
  <c r="O1238" i="9" s="1"/>
  <c r="D524" i="9"/>
  <c r="C524" i="9"/>
  <c r="O524" i="9" s="1"/>
  <c r="D1476" i="9"/>
  <c r="C1476" i="9"/>
  <c r="O1476" i="9" s="1"/>
  <c r="D167" i="9"/>
  <c r="C167" i="9"/>
  <c r="O167" i="9" s="1"/>
  <c r="C4451" i="9"/>
  <c r="O4451" i="9" s="1"/>
  <c r="C2190" i="9"/>
  <c r="O2190" i="9" s="1"/>
  <c r="D1357" i="9"/>
  <c r="C1357" i="9"/>
  <c r="O1357" i="9" s="1"/>
  <c r="C2666" i="9"/>
  <c r="O2666" i="9" s="1"/>
  <c r="D1595" i="9"/>
  <c r="C1595" i="9"/>
  <c r="O1595" i="9" s="1"/>
  <c r="D2309" i="9"/>
  <c r="C2309" i="9"/>
  <c r="O2309" i="9" s="1"/>
  <c r="C4332" i="9"/>
  <c r="O4332" i="9" s="1"/>
  <c r="C4094" i="9"/>
  <c r="O4094" i="9" s="1"/>
  <c r="C2904" i="9"/>
  <c r="O2904" i="9" s="1"/>
  <c r="C1714" i="9"/>
  <c r="O1714" i="9" s="1"/>
  <c r="C5164" i="9"/>
  <c r="O5164" i="9" s="1"/>
  <c r="A4095" i="9"/>
  <c r="K3975" i="9"/>
  <c r="K3023" i="9"/>
  <c r="A3143" i="9"/>
  <c r="K2666" i="9"/>
  <c r="A2786" i="9"/>
  <c r="K1952" i="9"/>
  <c r="A2072" i="9"/>
  <c r="K1595" i="9"/>
  <c r="A1715" i="9"/>
  <c r="K4570" i="9"/>
  <c r="A4690" i="9"/>
  <c r="K2309" i="9"/>
  <c r="A2429" i="9"/>
  <c r="K5283" i="9"/>
  <c r="A5403" i="9"/>
  <c r="K4094" i="9"/>
  <c r="A4214" i="9"/>
  <c r="K3142" i="9"/>
  <c r="A3262" i="9"/>
  <c r="K2904" i="9"/>
  <c r="A3024" i="9"/>
  <c r="K3618" i="9"/>
  <c r="A3738" i="9"/>
  <c r="K1714" i="9"/>
  <c r="A1834" i="9"/>
  <c r="K1833" i="9"/>
  <c r="A1953" i="9"/>
  <c r="K4689" i="9"/>
  <c r="A4809" i="9"/>
  <c r="K1000" i="9"/>
  <c r="A1120" i="9"/>
  <c r="K4213" i="9"/>
  <c r="A4333" i="9"/>
  <c r="K3499" i="9"/>
  <c r="A3619" i="9"/>
  <c r="K3261" i="9"/>
  <c r="A3381" i="9"/>
  <c r="K3737" i="9"/>
  <c r="A3857" i="9"/>
  <c r="K4451" i="9"/>
  <c r="A4571" i="9"/>
  <c r="K2428" i="9"/>
  <c r="A2548" i="9"/>
  <c r="K4808" i="9"/>
  <c r="A4928" i="9"/>
  <c r="K1476" i="9"/>
  <c r="A1596" i="9"/>
  <c r="A49" i="9"/>
  <c r="K48" i="9"/>
  <c r="A168" i="9"/>
  <c r="K5165" i="9"/>
  <c r="A5285" i="9"/>
  <c r="K4332" i="9"/>
  <c r="A4452" i="9"/>
  <c r="K5164" i="9"/>
  <c r="A5284" i="9"/>
  <c r="K762" i="9"/>
  <c r="A882" i="9"/>
  <c r="K286" i="9"/>
  <c r="A406" i="9"/>
  <c r="K4927" i="9"/>
  <c r="A5047" i="9"/>
  <c r="K881" i="9"/>
  <c r="A1001" i="9"/>
  <c r="K405" i="9"/>
  <c r="A525" i="9"/>
  <c r="K2547" i="9"/>
  <c r="A2667" i="9"/>
  <c r="K3380" i="9"/>
  <c r="A3500" i="9"/>
  <c r="K2785" i="9"/>
  <c r="A2905" i="9"/>
  <c r="K2190" i="9"/>
  <c r="A2310" i="9"/>
  <c r="K2071" i="9"/>
  <c r="A2191" i="9"/>
  <c r="K643" i="9"/>
  <c r="A763" i="9"/>
  <c r="K1119" i="9"/>
  <c r="A1239" i="9"/>
  <c r="K3856" i="9"/>
  <c r="A3976" i="9"/>
  <c r="K1238" i="9"/>
  <c r="A1358" i="9"/>
  <c r="K1357" i="9"/>
  <c r="A1477" i="9"/>
  <c r="K524" i="9"/>
  <c r="A644" i="9"/>
  <c r="K5046" i="9"/>
  <c r="A5166" i="9"/>
  <c r="K167" i="9"/>
  <c r="A287" i="9"/>
  <c r="D1120" i="9"/>
  <c r="C1120" i="9"/>
  <c r="O1120" i="9" s="1"/>
  <c r="C3262" i="9"/>
  <c r="O3262" i="9" s="1"/>
  <c r="C3143" i="9"/>
  <c r="O3143" i="9" s="1"/>
  <c r="C2548" i="9"/>
  <c r="O2548" i="9" s="1"/>
  <c r="D1953" i="9"/>
  <c r="C1953" i="9"/>
  <c r="O1953" i="9" s="1"/>
  <c r="C5166" i="9"/>
  <c r="O5166" i="9" s="1"/>
  <c r="D1477" i="9"/>
  <c r="C1477" i="9"/>
  <c r="O1477" i="9" s="1"/>
  <c r="D763" i="9"/>
  <c r="C763" i="9"/>
  <c r="O763" i="9" s="1"/>
  <c r="D3500" i="9"/>
  <c r="C3500" i="9"/>
  <c r="O3500" i="9" s="1"/>
  <c r="D525" i="9"/>
  <c r="C525" i="9"/>
  <c r="O525" i="9" s="1"/>
  <c r="C5047" i="9"/>
  <c r="O5047" i="9" s="1"/>
  <c r="D882" i="9"/>
  <c r="C882" i="9"/>
  <c r="O882" i="9" s="1"/>
  <c r="C4452" i="9"/>
  <c r="O4452" i="9" s="1"/>
  <c r="D168" i="9"/>
  <c r="C168" i="9"/>
  <c r="O168" i="9" s="1"/>
  <c r="D1596" i="9"/>
  <c r="C1596" i="9"/>
  <c r="O1596" i="9" s="1"/>
  <c r="C3857" i="9"/>
  <c r="O3857" i="9" s="1"/>
  <c r="C3738" i="9"/>
  <c r="O3738" i="9" s="1"/>
  <c r="C4690" i="9"/>
  <c r="O4690" i="9" s="1"/>
  <c r="D2072" i="9"/>
  <c r="C2072" i="9"/>
  <c r="O2072" i="9" s="1"/>
  <c r="C3976" i="9"/>
  <c r="O3976" i="9" s="1"/>
  <c r="D2310" i="9"/>
  <c r="C2310" i="9"/>
  <c r="O2310" i="9" s="1"/>
  <c r="D4928" i="9"/>
  <c r="C4928" i="9"/>
  <c r="O4928" i="9" s="1"/>
  <c r="C4571" i="9"/>
  <c r="O4571" i="9" s="1"/>
  <c r="C3381" i="9"/>
  <c r="O3381" i="9" s="1"/>
  <c r="C4333" i="9"/>
  <c r="O4333" i="9" s="1"/>
  <c r="C4809" i="9"/>
  <c r="O4809" i="9" s="1"/>
  <c r="D1834" i="9"/>
  <c r="C1834" i="9"/>
  <c r="O1834" i="9" s="1"/>
  <c r="C3024" i="9"/>
  <c r="O3024" i="9" s="1"/>
  <c r="D4214" i="9"/>
  <c r="C4214" i="9"/>
  <c r="O4214" i="9" s="1"/>
  <c r="C2429" i="9"/>
  <c r="O2429" i="9" s="1"/>
  <c r="C1715" i="9"/>
  <c r="O1715" i="9" s="1"/>
  <c r="D2786" i="9"/>
  <c r="C2786" i="9"/>
  <c r="O2786" i="9" s="1"/>
  <c r="C3619" i="9"/>
  <c r="O3619" i="9" s="1"/>
  <c r="C5403" i="9"/>
  <c r="D287" i="9"/>
  <c r="C287" i="9"/>
  <c r="O287" i="9" s="1"/>
  <c r="D644" i="9"/>
  <c r="C644" i="9"/>
  <c r="O644" i="9" s="1"/>
  <c r="D1358" i="9"/>
  <c r="C1358" i="9"/>
  <c r="O1358" i="9" s="1"/>
  <c r="D1239" i="9"/>
  <c r="C1239" i="9"/>
  <c r="O1239" i="9" s="1"/>
  <c r="C2191" i="9"/>
  <c r="O2191" i="9" s="1"/>
  <c r="C2905" i="9"/>
  <c r="O2905" i="9" s="1"/>
  <c r="C2667" i="9"/>
  <c r="O2667" i="9" s="1"/>
  <c r="D1001" i="9"/>
  <c r="C1001" i="9"/>
  <c r="O1001" i="9" s="1"/>
  <c r="D406" i="9"/>
  <c r="C406" i="9"/>
  <c r="O406" i="9" s="1"/>
  <c r="C5284" i="9"/>
  <c r="O5284" i="9" s="1"/>
  <c r="C5285" i="9"/>
  <c r="O5285" i="9" s="1"/>
  <c r="D49" i="9"/>
  <c r="C49" i="9"/>
  <c r="O49" i="9" s="1"/>
  <c r="C4095" i="9"/>
  <c r="O4095" i="9" s="1"/>
  <c r="K1596" i="9"/>
  <c r="A1716" i="9"/>
  <c r="K4809" i="9"/>
  <c r="A4929" i="9"/>
  <c r="K1953" i="9"/>
  <c r="A2073" i="9"/>
  <c r="K1834" i="9"/>
  <c r="A1954" i="9"/>
  <c r="K3738" i="9"/>
  <c r="A3858" i="9"/>
  <c r="K3024" i="9"/>
  <c r="A3144" i="9"/>
  <c r="K3262" i="9"/>
  <c r="A3382" i="9"/>
  <c r="K4214" i="9"/>
  <c r="A4334" i="9"/>
  <c r="K5166" i="9"/>
  <c r="A5286" i="9"/>
  <c r="K644" i="9"/>
  <c r="A764" i="9"/>
  <c r="K1477" i="9"/>
  <c r="A1597" i="9"/>
  <c r="K1358" i="9"/>
  <c r="A1478" i="9"/>
  <c r="K3976" i="9"/>
  <c r="A4096" i="9"/>
  <c r="K1239" i="9"/>
  <c r="A1359" i="9"/>
  <c r="K763" i="9"/>
  <c r="A883" i="9"/>
  <c r="K2191" i="9"/>
  <c r="A2311" i="9"/>
  <c r="K2310" i="9"/>
  <c r="A2430" i="9"/>
  <c r="K2905" i="9"/>
  <c r="A3025" i="9"/>
  <c r="K3500" i="9"/>
  <c r="A3620" i="9"/>
  <c r="K2667" i="9"/>
  <c r="A2787" i="9"/>
  <c r="K525" i="9"/>
  <c r="A645" i="9"/>
  <c r="K1001" i="9"/>
  <c r="A1121" i="9"/>
  <c r="K5284" i="9"/>
  <c r="A5404" i="9"/>
  <c r="K4452" i="9"/>
  <c r="A4572" i="9"/>
  <c r="A50" i="9"/>
  <c r="K49" i="9"/>
  <c r="A169" i="9"/>
  <c r="K4928" i="9"/>
  <c r="A5048" i="9"/>
  <c r="K2548" i="9"/>
  <c r="A2668" i="9"/>
  <c r="K4571" i="9"/>
  <c r="A4691" i="9"/>
  <c r="K3857" i="9"/>
  <c r="A3977" i="9"/>
  <c r="K3381" i="9"/>
  <c r="A3501" i="9"/>
  <c r="K3619" i="9"/>
  <c r="A3739" i="9"/>
  <c r="K4333" i="9"/>
  <c r="A4453" i="9"/>
  <c r="K1120" i="9"/>
  <c r="A1240" i="9"/>
  <c r="K5403" i="9"/>
  <c r="A5523" i="9"/>
  <c r="K2429" i="9"/>
  <c r="A2549" i="9"/>
  <c r="K4690" i="9"/>
  <c r="A4810" i="9"/>
  <c r="K1715" i="9"/>
  <c r="A1835" i="9"/>
  <c r="K2072" i="9"/>
  <c r="A2192" i="9"/>
  <c r="K2786" i="9"/>
  <c r="A2906" i="9"/>
  <c r="K3143" i="9"/>
  <c r="A3263" i="9"/>
  <c r="K287" i="9"/>
  <c r="A407" i="9"/>
  <c r="K5047" i="9"/>
  <c r="A5167" i="9"/>
  <c r="K406" i="9"/>
  <c r="A526" i="9"/>
  <c r="K882" i="9"/>
  <c r="A1002" i="9"/>
  <c r="K5285" i="9"/>
  <c r="A5405" i="9"/>
  <c r="K168" i="9"/>
  <c r="A288" i="9"/>
  <c r="A4215" i="9"/>
  <c r="K4095" i="9"/>
  <c r="D288" i="9"/>
  <c r="C288" i="9"/>
  <c r="O288" i="9" s="1"/>
  <c r="C4810" i="9"/>
  <c r="O4810" i="9" s="1"/>
  <c r="D3501" i="9"/>
  <c r="C3501" i="9"/>
  <c r="O3501" i="9" s="1"/>
  <c r="D50" i="9"/>
  <c r="C50" i="9"/>
  <c r="O50" i="9" s="1"/>
  <c r="D1002" i="9"/>
  <c r="C1002" i="9"/>
  <c r="O1002" i="9" s="1"/>
  <c r="C5523" i="9"/>
  <c r="C4572" i="9"/>
  <c r="O4572" i="9" s="1"/>
  <c r="D1121" i="9"/>
  <c r="C1121" i="9"/>
  <c r="O1121" i="9" s="1"/>
  <c r="D2787" i="9"/>
  <c r="C2787" i="9"/>
  <c r="O2787" i="9" s="1"/>
  <c r="C3025" i="9"/>
  <c r="O3025" i="9" s="1"/>
  <c r="D2311" i="9"/>
  <c r="C2311" i="9"/>
  <c r="O2311" i="9" s="1"/>
  <c r="D1359" i="9"/>
  <c r="C1359" i="9"/>
  <c r="O1359" i="9" s="1"/>
  <c r="D1478" i="9"/>
  <c r="C1478" i="9"/>
  <c r="O1478" i="9" s="1"/>
  <c r="D764" i="9"/>
  <c r="C764" i="9"/>
  <c r="O764" i="9" s="1"/>
  <c r="C4334" i="9"/>
  <c r="O4334" i="9" s="1"/>
  <c r="C3144" i="9"/>
  <c r="O3144" i="9" s="1"/>
  <c r="D1954" i="9"/>
  <c r="C1954" i="9"/>
  <c r="O1954" i="9" s="1"/>
  <c r="D4929" i="9"/>
  <c r="C4929" i="9"/>
  <c r="O4929" i="9" s="1"/>
  <c r="C3263" i="9"/>
  <c r="O3263" i="9" s="1"/>
  <c r="C2192" i="9"/>
  <c r="O2192" i="9" s="1"/>
  <c r="C4453" i="9"/>
  <c r="O4453" i="9" s="1"/>
  <c r="C4691" i="9"/>
  <c r="O4691" i="9" s="1"/>
  <c r="C5048" i="9"/>
  <c r="O5048" i="9" s="1"/>
  <c r="C5405" i="9"/>
  <c r="O5405" i="9" s="1"/>
  <c r="D526" i="9"/>
  <c r="C526" i="9"/>
  <c r="O526" i="9" s="1"/>
  <c r="D407" i="9"/>
  <c r="C407" i="9"/>
  <c r="O407" i="9" s="1"/>
  <c r="C2906" i="9"/>
  <c r="O2906" i="9" s="1"/>
  <c r="D1835" i="9"/>
  <c r="C1835" i="9"/>
  <c r="O1835" i="9" s="1"/>
  <c r="C2549" i="9"/>
  <c r="O2549" i="9" s="1"/>
  <c r="D1240" i="9"/>
  <c r="C1240" i="9"/>
  <c r="O1240" i="9" s="1"/>
  <c r="C3739" i="9"/>
  <c r="O3739" i="9" s="1"/>
  <c r="C3977" i="9"/>
  <c r="O3977" i="9" s="1"/>
  <c r="C2668" i="9"/>
  <c r="O2668" i="9" s="1"/>
  <c r="D169" i="9"/>
  <c r="C169" i="9"/>
  <c r="O169" i="9" s="1"/>
  <c r="C5167" i="9"/>
  <c r="O5167" i="9" s="1"/>
  <c r="D4215" i="9"/>
  <c r="C4215" i="9"/>
  <c r="O4215" i="9" s="1"/>
  <c r="C5404" i="9"/>
  <c r="O5404" i="9" s="1"/>
  <c r="D645" i="9"/>
  <c r="C645" i="9"/>
  <c r="O645" i="9" s="1"/>
  <c r="C3620" i="9"/>
  <c r="O3620" i="9" s="1"/>
  <c r="C2430" i="9"/>
  <c r="O2430" i="9" s="1"/>
  <c r="D883" i="9"/>
  <c r="C883" i="9"/>
  <c r="O883" i="9" s="1"/>
  <c r="C4096" i="9"/>
  <c r="O4096" i="9" s="1"/>
  <c r="D1597" i="9"/>
  <c r="C1597" i="9"/>
  <c r="O1597" i="9" s="1"/>
  <c r="C5286" i="9"/>
  <c r="O5286" i="9" s="1"/>
  <c r="C3382" i="9"/>
  <c r="O3382" i="9" s="1"/>
  <c r="C3858" i="9"/>
  <c r="O3858" i="9" s="1"/>
  <c r="D2073" i="9"/>
  <c r="C2073" i="9"/>
  <c r="O2073" i="9" s="1"/>
  <c r="C1716" i="9"/>
  <c r="O1716" i="9" s="1"/>
  <c r="A4335" i="9"/>
  <c r="K4215" i="9"/>
  <c r="K4572" i="9"/>
  <c r="A4692" i="9"/>
  <c r="K5286" i="9"/>
  <c r="A5406" i="9"/>
  <c r="K4334" i="9"/>
  <c r="A4454" i="9"/>
  <c r="K3382" i="9"/>
  <c r="A3502" i="9"/>
  <c r="K3144" i="9"/>
  <c r="A3264" i="9"/>
  <c r="K3858" i="9"/>
  <c r="A3978" i="9"/>
  <c r="K1954" i="9"/>
  <c r="A2074" i="9"/>
  <c r="K2073" i="9"/>
  <c r="A2193" i="9"/>
  <c r="K5405" i="9"/>
  <c r="A5525" i="9"/>
  <c r="K1002" i="9"/>
  <c r="A1122" i="9"/>
  <c r="K526" i="9"/>
  <c r="A646" i="9"/>
  <c r="K5523" i="9"/>
  <c r="A5643" i="9"/>
  <c r="K1240" i="9"/>
  <c r="A1360" i="9"/>
  <c r="K4453" i="9"/>
  <c r="A4573" i="9"/>
  <c r="K3739" i="9"/>
  <c r="A3859" i="9"/>
  <c r="K3501" i="9"/>
  <c r="A3621" i="9"/>
  <c r="K3977" i="9"/>
  <c r="A4097" i="9"/>
  <c r="K4691" i="9"/>
  <c r="A4811" i="9"/>
  <c r="K2668" i="9"/>
  <c r="A2788" i="9"/>
  <c r="A51" i="9"/>
  <c r="K50" i="9"/>
  <c r="A170" i="9"/>
  <c r="K5404" i="9"/>
  <c r="A5524" i="9"/>
  <c r="K1121" i="9"/>
  <c r="A1241" i="9"/>
  <c r="K645" i="9"/>
  <c r="A765" i="9"/>
  <c r="K2787" i="9"/>
  <c r="A2907" i="9"/>
  <c r="K3620" i="9"/>
  <c r="A3740" i="9"/>
  <c r="K3025" i="9"/>
  <c r="A3145" i="9"/>
  <c r="K2430" i="9"/>
  <c r="A2550" i="9"/>
  <c r="K2311" i="9"/>
  <c r="A2431" i="9"/>
  <c r="K883" i="9"/>
  <c r="A1003" i="9"/>
  <c r="K1359" i="9"/>
  <c r="A1479" i="9"/>
  <c r="K4096" i="9"/>
  <c r="A4216" i="9"/>
  <c r="K1478" i="9"/>
  <c r="A1598" i="9"/>
  <c r="K1597" i="9"/>
  <c r="A1717" i="9"/>
  <c r="K764" i="9"/>
  <c r="A884" i="9"/>
  <c r="K4929" i="9"/>
  <c r="A5049" i="9"/>
  <c r="K1716" i="9"/>
  <c r="A1836" i="9"/>
  <c r="K288" i="9"/>
  <c r="A408" i="9"/>
  <c r="K5167" i="9"/>
  <c r="A5287" i="9"/>
  <c r="K407" i="9"/>
  <c r="A527" i="9"/>
  <c r="K3263" i="9"/>
  <c r="A3383" i="9"/>
  <c r="K2906" i="9"/>
  <c r="A3026" i="9"/>
  <c r="K2192" i="9"/>
  <c r="A2312" i="9"/>
  <c r="K1835" i="9"/>
  <c r="A1955" i="9"/>
  <c r="K4810" i="9"/>
  <c r="A4930" i="9"/>
  <c r="K2549" i="9"/>
  <c r="A2669" i="9"/>
  <c r="K5048" i="9"/>
  <c r="A5168" i="9"/>
  <c r="K169" i="9"/>
  <c r="A289" i="9"/>
  <c r="C4573" i="9"/>
  <c r="O4573" i="9" s="1"/>
  <c r="D3502" i="9"/>
  <c r="C3502" i="9"/>
  <c r="O3502" i="9" s="1"/>
  <c r="C4811" i="9"/>
  <c r="O4811" i="9" s="1"/>
  <c r="C5643" i="9"/>
  <c r="C2193" i="9"/>
  <c r="O2193" i="9" s="1"/>
  <c r="C3978" i="9"/>
  <c r="O3978" i="9" s="1"/>
  <c r="C5406" i="9"/>
  <c r="O5406" i="9" s="1"/>
  <c r="C2669" i="9"/>
  <c r="O2669" i="9" s="1"/>
  <c r="D1955" i="9"/>
  <c r="C1955" i="9"/>
  <c r="O1955" i="9" s="1"/>
  <c r="C3026" i="9"/>
  <c r="O3026" i="9" s="1"/>
  <c r="D527" i="9"/>
  <c r="C527" i="9"/>
  <c r="O527" i="9" s="1"/>
  <c r="D408" i="9"/>
  <c r="C408" i="9"/>
  <c r="O408" i="9" s="1"/>
  <c r="C5049" i="9"/>
  <c r="O5049" i="9" s="1"/>
  <c r="C1717" i="9"/>
  <c r="O1717" i="9" s="1"/>
  <c r="D4216" i="9"/>
  <c r="C4216" i="9"/>
  <c r="O4216" i="9" s="1"/>
  <c r="D1003" i="9"/>
  <c r="C1003" i="9"/>
  <c r="O1003" i="9" s="1"/>
  <c r="C2550" i="9"/>
  <c r="O2550" i="9"/>
  <c r="C3740" i="9"/>
  <c r="O3740" i="9" s="1"/>
  <c r="D765" i="9"/>
  <c r="C765" i="9"/>
  <c r="O765" i="9" s="1"/>
  <c r="C5524" i="9"/>
  <c r="O5524" i="9" s="1"/>
  <c r="D51" i="9"/>
  <c r="C51" i="9"/>
  <c r="O51" i="9" s="1"/>
  <c r="C4335" i="9"/>
  <c r="O4335" i="9"/>
  <c r="C3621" i="9"/>
  <c r="O3621" i="9" s="1"/>
  <c r="D1122" i="9"/>
  <c r="C1122" i="9"/>
  <c r="O1122" i="9" s="1"/>
  <c r="D289" i="9"/>
  <c r="C289" i="9"/>
  <c r="O289" i="9" s="1"/>
  <c r="D2788" i="9"/>
  <c r="C2788" i="9"/>
  <c r="O2788" i="9" s="1"/>
  <c r="C4097" i="9"/>
  <c r="O4097" i="9" s="1"/>
  <c r="C3859" i="9"/>
  <c r="O3859" i="9" s="1"/>
  <c r="D1360" i="9"/>
  <c r="C1360" i="9"/>
  <c r="O1360" i="9" s="1"/>
  <c r="D646" i="9"/>
  <c r="C646" i="9"/>
  <c r="O646" i="9" s="1"/>
  <c r="C5525" i="9"/>
  <c r="O5525" i="9" s="1"/>
  <c r="D2074" i="9"/>
  <c r="C2074" i="9"/>
  <c r="O2074" i="9" s="1"/>
  <c r="C3264" i="9"/>
  <c r="O3264" i="9" s="1"/>
  <c r="C4454" i="9"/>
  <c r="O4454" i="9" s="1"/>
  <c r="C4692" i="9"/>
  <c r="O4692" i="9" s="1"/>
  <c r="C5168" i="9"/>
  <c r="O5168" i="9" s="1"/>
  <c r="D4930" i="9"/>
  <c r="C4930" i="9"/>
  <c r="O4930" i="9" s="1"/>
  <c r="D2312" i="9"/>
  <c r="C2312" i="9"/>
  <c r="O2312" i="9" s="1"/>
  <c r="C3383" i="9"/>
  <c r="O3383" i="9" s="1"/>
  <c r="C5287" i="9"/>
  <c r="O5287" i="9" s="1"/>
  <c r="D1836" i="9"/>
  <c r="C1836" i="9"/>
  <c r="O1836" i="9" s="1"/>
  <c r="D884" i="9"/>
  <c r="C884" i="9"/>
  <c r="O884" i="9" s="1"/>
  <c r="D1598" i="9"/>
  <c r="C1598" i="9"/>
  <c r="O1598" i="9" s="1"/>
  <c r="D1479" i="9"/>
  <c r="C1479" i="9"/>
  <c r="O1479" i="9" s="1"/>
  <c r="C2431" i="9"/>
  <c r="O2431" i="9" s="1"/>
  <c r="C3145" i="9"/>
  <c r="O3145" i="9" s="1"/>
  <c r="C2907" i="9"/>
  <c r="O2907" i="9" s="1"/>
  <c r="D1241" i="9"/>
  <c r="C1241" i="9"/>
  <c r="O1241" i="9" s="1"/>
  <c r="D170" i="9"/>
  <c r="C170" i="9"/>
  <c r="O170" i="9" s="1"/>
  <c r="K2788" i="9"/>
  <c r="A2908" i="9"/>
  <c r="K4811" i="9"/>
  <c r="A4931" i="9"/>
  <c r="K4097" i="9"/>
  <c r="A4217" i="9"/>
  <c r="K3621" i="9"/>
  <c r="A3741" i="9"/>
  <c r="K3859" i="9"/>
  <c r="A3979" i="9"/>
  <c r="K4573" i="9"/>
  <c r="A4693" i="9"/>
  <c r="K1360" i="9"/>
  <c r="A1480" i="9"/>
  <c r="K5525" i="9"/>
  <c r="A5645" i="9"/>
  <c r="K2193" i="9"/>
  <c r="A2313" i="9"/>
  <c r="K2074" i="9"/>
  <c r="A2194" i="9"/>
  <c r="K3978" i="9"/>
  <c r="A4098" i="9"/>
  <c r="K3264" i="9"/>
  <c r="A3384" i="9"/>
  <c r="K3502" i="9"/>
  <c r="A3622" i="9"/>
  <c r="K4454" i="9"/>
  <c r="A4574" i="9"/>
  <c r="K5168" i="9"/>
  <c r="A5288" i="9"/>
  <c r="K2669" i="9"/>
  <c r="A2789" i="9"/>
  <c r="K4930" i="9"/>
  <c r="A5050" i="9"/>
  <c r="K1955" i="9"/>
  <c r="A2075" i="9"/>
  <c r="K2312" i="9"/>
  <c r="A2432" i="9"/>
  <c r="K3026" i="9"/>
  <c r="A3146" i="9"/>
  <c r="K3383" i="9"/>
  <c r="A3503" i="9"/>
  <c r="K527" i="9"/>
  <c r="A647" i="9"/>
  <c r="K5049" i="9"/>
  <c r="A5169" i="9"/>
  <c r="K884" i="9"/>
  <c r="A1004" i="9"/>
  <c r="K1717" i="9"/>
  <c r="A1837" i="9"/>
  <c r="K1598" i="9"/>
  <c r="A1718" i="9"/>
  <c r="K4216" i="9"/>
  <c r="A4336" i="9"/>
  <c r="K1479" i="9"/>
  <c r="A1599" i="9"/>
  <c r="K1003" i="9"/>
  <c r="A1123" i="9"/>
  <c r="K2431" i="9"/>
  <c r="A2551" i="9"/>
  <c r="K2550" i="9"/>
  <c r="A2670" i="9"/>
  <c r="K3145" i="9"/>
  <c r="A3265" i="9"/>
  <c r="K3740" i="9"/>
  <c r="A3860" i="9"/>
  <c r="K2907" i="9"/>
  <c r="A3027" i="9"/>
  <c r="K765" i="9"/>
  <c r="A885" i="9"/>
  <c r="K1241" i="9"/>
  <c r="A1361" i="9"/>
  <c r="A52" i="9"/>
  <c r="K51" i="9"/>
  <c r="A171" i="9"/>
  <c r="K5643" i="9"/>
  <c r="A5763" i="9"/>
  <c r="K646" i="9"/>
  <c r="A766" i="9"/>
  <c r="K1122" i="9"/>
  <c r="A1242" i="9"/>
  <c r="K5406" i="9"/>
  <c r="A5526" i="9"/>
  <c r="K4692" i="9"/>
  <c r="A4812" i="9"/>
  <c r="K289" i="9"/>
  <c r="A409" i="9"/>
  <c r="K5287" i="9"/>
  <c r="A5407" i="9"/>
  <c r="K408" i="9"/>
  <c r="A528" i="9"/>
  <c r="K1836" i="9"/>
  <c r="A1956" i="9"/>
  <c r="K5524" i="9"/>
  <c r="A5644" i="9"/>
  <c r="K170" i="9"/>
  <c r="A290" i="9"/>
  <c r="A4455" i="9"/>
  <c r="K4335" i="9"/>
  <c r="D528" i="9"/>
  <c r="C528" i="9"/>
  <c r="O528" i="9" s="1"/>
  <c r="D409" i="9"/>
  <c r="C409" i="9"/>
  <c r="O409" i="9" s="1"/>
  <c r="C5526" i="9"/>
  <c r="O5526" i="9" s="1"/>
  <c r="D766" i="9"/>
  <c r="C766" i="9"/>
  <c r="O766" i="9" s="1"/>
  <c r="D171" i="9"/>
  <c r="C171" i="9"/>
  <c r="O171" i="9" s="1"/>
  <c r="D885" i="9"/>
  <c r="C885" i="9"/>
  <c r="O885" i="9" s="1"/>
  <c r="C3860" i="9"/>
  <c r="O3860" i="9" s="1"/>
  <c r="C2670" i="9"/>
  <c r="O2670" i="9" s="1"/>
  <c r="D1123" i="9"/>
  <c r="C1123" i="9"/>
  <c r="O1123" i="9" s="1"/>
  <c r="C4336" i="9"/>
  <c r="O4336" i="9" s="1"/>
  <c r="D1837" i="9"/>
  <c r="C1837" i="9"/>
  <c r="O1837" i="9" s="1"/>
  <c r="C5169" i="9"/>
  <c r="O5169" i="9" s="1"/>
  <c r="D3503" i="9"/>
  <c r="C3503" i="9"/>
  <c r="O3503" i="9" s="1"/>
  <c r="C2432" i="9"/>
  <c r="O2432" i="9" s="1"/>
  <c r="C5050" i="9"/>
  <c r="O5050" i="9" s="1"/>
  <c r="C5288" i="9"/>
  <c r="O5288" i="9" s="1"/>
  <c r="C3622" i="9"/>
  <c r="C4098" i="9"/>
  <c r="O4098" i="9" s="1"/>
  <c r="D2313" i="9"/>
  <c r="C2313" i="9"/>
  <c r="O2313" i="9" s="1"/>
  <c r="D1480" i="9"/>
  <c r="C1480" i="9"/>
  <c r="O1480" i="9" s="1"/>
  <c r="C3979" i="9"/>
  <c r="O3979" i="9" s="1"/>
  <c r="D4217" i="9"/>
  <c r="C4217" i="9"/>
  <c r="O4217" i="9" s="1"/>
  <c r="C2908" i="9"/>
  <c r="O2908" i="9" s="1"/>
  <c r="C4455" i="9"/>
  <c r="O4455" i="9" s="1"/>
  <c r="D1956" i="9"/>
  <c r="C1956" i="9"/>
  <c r="O1956" i="9" s="1"/>
  <c r="C4812" i="9"/>
  <c r="O4812" i="9" s="1"/>
  <c r="C5763" i="9"/>
  <c r="C5644" i="9"/>
  <c r="O5644" i="9" s="1"/>
  <c r="D290" i="9"/>
  <c r="C290" i="9"/>
  <c r="O290" i="9" s="1"/>
  <c r="C5407" i="9"/>
  <c r="O5407" i="9" s="1"/>
  <c r="D1242" i="9"/>
  <c r="C1242" i="9"/>
  <c r="O1242" i="9" s="1"/>
  <c r="D52" i="9"/>
  <c r="C52" i="9"/>
  <c r="O52" i="9" s="1"/>
  <c r="D1361" i="9"/>
  <c r="C1361" i="9"/>
  <c r="O1361" i="9" s="1"/>
  <c r="C3027" i="9"/>
  <c r="O3027" i="9" s="1"/>
  <c r="C3265" i="9"/>
  <c r="O3265" i="9" s="1"/>
  <c r="C2551" i="9"/>
  <c r="O2551" i="9" s="1"/>
  <c r="D1599" i="9"/>
  <c r="C1599" i="9"/>
  <c r="O1599" i="9" s="1"/>
  <c r="C1718" i="9"/>
  <c r="O1718" i="9" s="1"/>
  <c r="D1004" i="9"/>
  <c r="C1004" i="9"/>
  <c r="O1004" i="9" s="1"/>
  <c r="D647" i="9"/>
  <c r="C647" i="9"/>
  <c r="O647" i="9" s="1"/>
  <c r="C3146" i="9"/>
  <c r="O3146" i="9" s="1"/>
  <c r="D2075" i="9"/>
  <c r="C2075" i="9"/>
  <c r="O2075" i="9" s="1"/>
  <c r="D2789" i="9"/>
  <c r="C2789" i="9"/>
  <c r="O2789" i="9" s="1"/>
  <c r="C4574" i="9"/>
  <c r="O4574" i="9" s="1"/>
  <c r="C3384" i="9"/>
  <c r="O3384" i="9" s="1"/>
  <c r="C2194" i="9"/>
  <c r="O2194" i="9" s="1"/>
  <c r="C5645" i="9"/>
  <c r="O5645" i="9" s="1"/>
  <c r="C4693" i="9"/>
  <c r="O4693" i="9" s="1"/>
  <c r="C3741" i="9"/>
  <c r="O3741" i="9" s="1"/>
  <c r="D4931" i="9"/>
  <c r="C4931" i="9"/>
  <c r="O4931" i="9" s="1"/>
  <c r="A4575" i="9"/>
  <c r="K4455" i="9"/>
  <c r="K1361" i="9"/>
  <c r="A1481" i="9"/>
  <c r="K885" i="9"/>
  <c r="A1005" i="9"/>
  <c r="K3027" i="9"/>
  <c r="A3147" i="9"/>
  <c r="K3860" i="9"/>
  <c r="A3980" i="9"/>
  <c r="K3265" i="9"/>
  <c r="A3385" i="9"/>
  <c r="K2670" i="9"/>
  <c r="A2790" i="9"/>
  <c r="K2551" i="9"/>
  <c r="A2671" i="9"/>
  <c r="K1123" i="9"/>
  <c r="A1243" i="9"/>
  <c r="K1599" i="9"/>
  <c r="A1719" i="9"/>
  <c r="K4336" i="9"/>
  <c r="A4456" i="9"/>
  <c r="K1718" i="9"/>
  <c r="A1838" i="9"/>
  <c r="K1837" i="9"/>
  <c r="A1957" i="9"/>
  <c r="K1004" i="9"/>
  <c r="A1124" i="9"/>
  <c r="K5288" i="9"/>
  <c r="A5408" i="9"/>
  <c r="K4574" i="9"/>
  <c r="A4694" i="9"/>
  <c r="K3622" i="9"/>
  <c r="A3742" i="9"/>
  <c r="K3384" i="9"/>
  <c r="A3504" i="9"/>
  <c r="K4098" i="9"/>
  <c r="A4218" i="9"/>
  <c r="K2194" i="9"/>
  <c r="A2314" i="9"/>
  <c r="K2313" i="9"/>
  <c r="A2433" i="9"/>
  <c r="K5644" i="9"/>
  <c r="A5764" i="9"/>
  <c r="K1956" i="9"/>
  <c r="A2076" i="9"/>
  <c r="K528" i="9"/>
  <c r="A648" i="9"/>
  <c r="K5526" i="9"/>
  <c r="A5646" i="9"/>
  <c r="K1242" i="9"/>
  <c r="A1362" i="9"/>
  <c r="K766" i="9"/>
  <c r="A886" i="9"/>
  <c r="A53" i="9"/>
  <c r="K52" i="9"/>
  <c r="A172" i="9"/>
  <c r="K5169" i="9"/>
  <c r="A5289" i="9"/>
  <c r="K647" i="9"/>
  <c r="A767" i="9"/>
  <c r="K3503" i="9"/>
  <c r="A3623" i="9"/>
  <c r="K3146" i="9"/>
  <c r="A3266" i="9"/>
  <c r="K2432" i="9"/>
  <c r="A2552" i="9"/>
  <c r="K2075" i="9"/>
  <c r="A2195" i="9"/>
  <c r="K5050" i="9"/>
  <c r="A5170" i="9"/>
  <c r="K2789" i="9"/>
  <c r="A2909" i="9"/>
  <c r="K5645" i="9"/>
  <c r="A5765" i="9"/>
  <c r="K1480" i="9"/>
  <c r="A1600" i="9"/>
  <c r="K4693" i="9"/>
  <c r="A4813" i="9"/>
  <c r="K3979" i="9"/>
  <c r="A4099" i="9"/>
  <c r="K3741" i="9"/>
  <c r="A3861" i="9"/>
  <c r="K4217" i="9"/>
  <c r="A4337" i="9"/>
  <c r="K4931" i="9"/>
  <c r="A5051" i="9"/>
  <c r="K2908" i="9"/>
  <c r="A3028" i="9"/>
  <c r="K290" i="9"/>
  <c r="A410" i="9"/>
  <c r="K5407" i="9"/>
  <c r="A5527" i="9"/>
  <c r="K409" i="9"/>
  <c r="A529" i="9"/>
  <c r="K4812" i="9"/>
  <c r="A4932" i="9"/>
  <c r="K5763" i="9"/>
  <c r="A5883" i="9"/>
  <c r="K171" i="9"/>
  <c r="A291" i="9"/>
  <c r="D4932" i="9"/>
  <c r="C4932" i="9"/>
  <c r="O4932" i="9" s="1"/>
  <c r="D1600" i="9"/>
  <c r="C1600" i="9"/>
  <c r="O1600" i="9" s="1"/>
  <c r="C4575" i="9"/>
  <c r="O4575" i="9" s="1"/>
  <c r="D1362" i="9"/>
  <c r="C1362" i="9"/>
  <c r="O1362" i="9" s="1"/>
  <c r="D648" i="9"/>
  <c r="C648" i="9"/>
  <c r="O648" i="9" s="1"/>
  <c r="C5764" i="9"/>
  <c r="O5764" i="9" s="1"/>
  <c r="D2314" i="9"/>
  <c r="C2314" i="9"/>
  <c r="O2314" i="9" s="1"/>
  <c r="D3504" i="9"/>
  <c r="C3504" i="9"/>
  <c r="O3504" i="9" s="1"/>
  <c r="C4694" i="9"/>
  <c r="O4694" i="9" s="1"/>
  <c r="D1124" i="9"/>
  <c r="C1124" i="9"/>
  <c r="O1124" i="9" s="1"/>
  <c r="D1838" i="9"/>
  <c r="C1838" i="9"/>
  <c r="O1838" i="9" s="1"/>
  <c r="C1719" i="9"/>
  <c r="O1719" i="9" s="1"/>
  <c r="C2671" i="9"/>
  <c r="O2671" i="9" s="1"/>
  <c r="C3385" i="9"/>
  <c r="O3385" i="9" s="1"/>
  <c r="C3147" i="9"/>
  <c r="O3147" i="9" s="1"/>
  <c r="D1481" i="9"/>
  <c r="C1481" i="9"/>
  <c r="O1481" i="9" s="1"/>
  <c r="C5527" i="9"/>
  <c r="O5527" i="9" s="1"/>
  <c r="C4337" i="9"/>
  <c r="O4337" i="9" s="1"/>
  <c r="C2909" i="9"/>
  <c r="O2909" i="9" s="1"/>
  <c r="C2195" i="9"/>
  <c r="O2195" i="9" s="1"/>
  <c r="C3266" i="9"/>
  <c r="O3266" i="9" s="1"/>
  <c r="D767" i="9"/>
  <c r="C767" i="9"/>
  <c r="O767" i="9" s="1"/>
  <c r="D172" i="9"/>
  <c r="C172" i="9"/>
  <c r="O172" i="9" s="1"/>
  <c r="C5883" i="9"/>
  <c r="D529" i="9"/>
  <c r="C529" i="9"/>
  <c r="O529" i="9" s="1"/>
  <c r="D410" i="9"/>
  <c r="C410" i="9"/>
  <c r="O410" i="9"/>
  <c r="C5051" i="9"/>
  <c r="O5051" i="9" s="1"/>
  <c r="C3861" i="9"/>
  <c r="O3861" i="9" s="1"/>
  <c r="C4813" i="9"/>
  <c r="O4813" i="9" s="1"/>
  <c r="C5765" i="9"/>
  <c r="O5765" i="9" s="1"/>
  <c r="C5170" i="9"/>
  <c r="O5170" i="9" s="1"/>
  <c r="C2552" i="9"/>
  <c r="O2552" i="9" s="1"/>
  <c r="C3623" i="9"/>
  <c r="C5289" i="9"/>
  <c r="O5289" i="9" s="1"/>
  <c r="D53" i="9"/>
  <c r="C53" i="9"/>
  <c r="O53" i="9" s="1"/>
  <c r="D291" i="9"/>
  <c r="C291" i="9"/>
  <c r="O291" i="9" s="1"/>
  <c r="C4099" i="9"/>
  <c r="O4099" i="9" s="1"/>
  <c r="D886" i="9"/>
  <c r="C886" i="9"/>
  <c r="O886" i="9" s="1"/>
  <c r="C5646" i="9"/>
  <c r="O5646" i="9" s="1"/>
  <c r="D2076" i="9"/>
  <c r="C2076" i="9"/>
  <c r="O2076" i="9" s="1"/>
  <c r="C2433" i="9"/>
  <c r="O2433" i="9" s="1"/>
  <c r="D4218" i="9"/>
  <c r="C4218" i="9"/>
  <c r="O4218" i="9" s="1"/>
  <c r="C3742" i="9"/>
  <c r="C5408" i="9"/>
  <c r="O5408" i="9" s="1"/>
  <c r="D1957" i="9"/>
  <c r="C1957" i="9"/>
  <c r="O1957" i="9" s="1"/>
  <c r="C4456" i="9"/>
  <c r="O4456" i="9" s="1"/>
  <c r="D1243" i="9"/>
  <c r="C1243" i="9"/>
  <c r="O1243" i="9" s="1"/>
  <c r="D2790" i="9"/>
  <c r="C2790" i="9"/>
  <c r="O2790" i="9" s="1"/>
  <c r="C3980" i="9"/>
  <c r="O3980" i="9" s="1"/>
  <c r="D1005" i="9"/>
  <c r="C1005" i="9"/>
  <c r="O1005" i="9" s="1"/>
  <c r="C3028" i="9"/>
  <c r="O3028" i="9" s="1"/>
  <c r="K886" i="9"/>
  <c r="A1006" i="9"/>
  <c r="K1362" i="9"/>
  <c r="A1482" i="9"/>
  <c r="K5764" i="9"/>
  <c r="A5884" i="9"/>
  <c r="K2433" i="9"/>
  <c r="A2553" i="9"/>
  <c r="K2314" i="9"/>
  <c r="A2434" i="9"/>
  <c r="K4218" i="9"/>
  <c r="A4338" i="9"/>
  <c r="K3504" i="9"/>
  <c r="A3624" i="9"/>
  <c r="K3742" i="9"/>
  <c r="A3862" i="9"/>
  <c r="K4694" i="9"/>
  <c r="A4814" i="9"/>
  <c r="K5883" i="9"/>
  <c r="K8043" i="9" s="1"/>
  <c r="A6003" i="9"/>
  <c r="K4932" i="9"/>
  <c r="A5052" i="9"/>
  <c r="K529" i="9"/>
  <c r="A649" i="9"/>
  <c r="K5765" i="9"/>
  <c r="A5885" i="9"/>
  <c r="K2909" i="9"/>
  <c r="A3029" i="9"/>
  <c r="K5170" i="9"/>
  <c r="A5290" i="9"/>
  <c r="K2195" i="9"/>
  <c r="A2315" i="9"/>
  <c r="K2552" i="9"/>
  <c r="A2672" i="9"/>
  <c r="K3266" i="9"/>
  <c r="A3386" i="9"/>
  <c r="K3623" i="9"/>
  <c r="A3743" i="9"/>
  <c r="K767" i="9"/>
  <c r="A887" i="9"/>
  <c r="A54" i="9"/>
  <c r="K53" i="9"/>
  <c r="A173" i="9"/>
  <c r="K5646" i="9"/>
  <c r="A5766" i="9"/>
  <c r="K648" i="9"/>
  <c r="A768" i="9"/>
  <c r="K2076" i="9"/>
  <c r="A2196" i="9"/>
  <c r="K5408" i="9"/>
  <c r="A5528" i="9"/>
  <c r="K1124" i="9"/>
  <c r="A1244" i="9"/>
  <c r="K1957" i="9"/>
  <c r="A2077" i="9"/>
  <c r="K1838" i="9"/>
  <c r="A1958" i="9"/>
  <c r="K4456" i="9"/>
  <c r="A4576" i="9"/>
  <c r="K1719" i="9"/>
  <c r="A1839" i="9"/>
  <c r="K1243" i="9"/>
  <c r="A1363" i="9"/>
  <c r="K2671" i="9"/>
  <c r="A2791" i="9"/>
  <c r="K2790" i="9"/>
  <c r="A2910" i="9"/>
  <c r="K3385" i="9"/>
  <c r="A3505" i="9"/>
  <c r="K3980" i="9"/>
  <c r="A4100" i="9"/>
  <c r="K3147" i="9"/>
  <c r="A3267" i="9"/>
  <c r="K1005" i="9"/>
  <c r="A1125" i="9"/>
  <c r="K1481" i="9"/>
  <c r="A1601" i="9"/>
  <c r="K291" i="9"/>
  <c r="A411" i="9"/>
  <c r="K5527" i="9"/>
  <c r="A5647" i="9"/>
  <c r="K410" i="9"/>
  <c r="A530" i="9"/>
  <c r="K3028" i="9"/>
  <c r="A3148" i="9"/>
  <c r="K5051" i="9"/>
  <c r="A5171" i="9"/>
  <c r="K4337" i="9"/>
  <c r="A4457" i="9"/>
  <c r="K3861" i="9"/>
  <c r="A3981" i="9"/>
  <c r="K4099" i="9"/>
  <c r="A4219" i="9"/>
  <c r="K4813" i="9"/>
  <c r="A4933" i="9"/>
  <c r="K1600" i="9"/>
  <c r="A1720" i="9"/>
  <c r="K5289" i="9"/>
  <c r="A5409" i="9"/>
  <c r="K172" i="9"/>
  <c r="A292" i="9"/>
  <c r="A4695" i="9"/>
  <c r="K4575" i="9"/>
  <c r="C5409" i="9"/>
  <c r="O5409" i="9" s="1"/>
  <c r="D530" i="9"/>
  <c r="C530" i="9"/>
  <c r="O530" i="9" s="1"/>
  <c r="C4100" i="9"/>
  <c r="O4100" i="9" s="1"/>
  <c r="D4219" i="9"/>
  <c r="C4219" i="9"/>
  <c r="O4219" i="9" s="1"/>
  <c r="C5647" i="9"/>
  <c r="O5647" i="9" s="1"/>
  <c r="D1839" i="9"/>
  <c r="C1839" i="9"/>
  <c r="O1839" i="9"/>
  <c r="C3981" i="9"/>
  <c r="O3981" i="9" s="1"/>
  <c r="D411" i="9"/>
  <c r="C411" i="9"/>
  <c r="O411" i="9"/>
  <c r="D292" i="9"/>
  <c r="C292" i="9"/>
  <c r="O292" i="9" s="1"/>
  <c r="C1720" i="9"/>
  <c r="O1720" i="9" s="1"/>
  <c r="C4457" i="9"/>
  <c r="O4457" i="9" s="1"/>
  <c r="C3148" i="9"/>
  <c r="O3148" i="9" s="1"/>
  <c r="D1601" i="9"/>
  <c r="C1601" i="9"/>
  <c r="O1601" i="9"/>
  <c r="C3267" i="9"/>
  <c r="O3267" i="9" s="1"/>
  <c r="D3505" i="9"/>
  <c r="C3505" i="9"/>
  <c r="O3505" i="9" s="1"/>
  <c r="D2791" i="9"/>
  <c r="C2791" i="9"/>
  <c r="O2791" i="9" s="1"/>
  <c r="D1958" i="9"/>
  <c r="C1958" i="9"/>
  <c r="O1958" i="9" s="1"/>
  <c r="D1244" i="9"/>
  <c r="C1244" i="9"/>
  <c r="O1244" i="9" s="1"/>
  <c r="C2196" i="9"/>
  <c r="O2196" i="9" s="1"/>
  <c r="C5766" i="9"/>
  <c r="O5766" i="9" s="1"/>
  <c r="D54" i="9"/>
  <c r="C54" i="9"/>
  <c r="O54" i="9" s="1"/>
  <c r="D887" i="9"/>
  <c r="C887" i="9"/>
  <c r="O887" i="9" s="1"/>
  <c r="C3386" i="9"/>
  <c r="O3386" i="9" s="1"/>
  <c r="D2315" i="9"/>
  <c r="C2315" i="9"/>
  <c r="O2315" i="9" s="1"/>
  <c r="C3029" i="9"/>
  <c r="O3029" i="9" s="1"/>
  <c r="D649" i="9"/>
  <c r="C649" i="9"/>
  <c r="O649" i="9" s="1"/>
  <c r="C6003" i="9"/>
  <c r="C3862" i="9"/>
  <c r="C4338" i="9"/>
  <c r="O4338" i="9" s="1"/>
  <c r="C2553" i="9"/>
  <c r="O2553" i="9" s="1"/>
  <c r="D1482" i="9"/>
  <c r="C1482" i="9"/>
  <c r="O1482" i="9" s="1"/>
  <c r="D4933" i="9"/>
  <c r="C4933" i="9"/>
  <c r="O4933" i="9" s="1"/>
  <c r="C5171" i="9"/>
  <c r="O5171" i="9" s="1"/>
  <c r="D1125" i="9"/>
  <c r="C1125" i="9"/>
  <c r="O1125" i="9" s="1"/>
  <c r="C2910" i="9"/>
  <c r="O2910" i="9" s="1"/>
  <c r="D1363" i="9"/>
  <c r="C1363" i="9"/>
  <c r="O1363" i="9" s="1"/>
  <c r="C4576" i="9"/>
  <c r="O4576" i="9" s="1"/>
  <c r="D2077" i="9"/>
  <c r="C2077" i="9"/>
  <c r="O2077" i="9" s="1"/>
  <c r="C5528" i="9"/>
  <c r="O5528" i="9" s="1"/>
  <c r="D768" i="9"/>
  <c r="C768" i="9"/>
  <c r="O768" i="9" s="1"/>
  <c r="D173" i="9"/>
  <c r="C173" i="9"/>
  <c r="O173" i="9" s="1"/>
  <c r="C4695" i="9"/>
  <c r="O4695" i="9" s="1"/>
  <c r="C3743" i="9"/>
  <c r="C2672" i="9"/>
  <c r="O2672" i="9" s="1"/>
  <c r="C5290" i="9"/>
  <c r="O5290" i="9" s="1"/>
  <c r="C5885" i="9"/>
  <c r="O5885" i="9" s="1"/>
  <c r="C5052" i="9"/>
  <c r="O5052" i="9"/>
  <c r="C4814" i="9"/>
  <c r="O4814" i="9" s="1"/>
  <c r="C3624" i="9"/>
  <c r="C2434" i="9"/>
  <c r="O2434" i="9" s="1"/>
  <c r="C5884" i="9"/>
  <c r="O5884" i="9" s="1"/>
  <c r="D1006" i="9"/>
  <c r="C1006" i="9"/>
  <c r="O1006" i="9" s="1"/>
  <c r="K5409" i="9"/>
  <c r="A5529" i="9"/>
  <c r="K1720" i="9"/>
  <c r="A1840" i="9"/>
  <c r="K4933" i="9"/>
  <c r="A5053" i="9"/>
  <c r="K4219" i="9"/>
  <c r="A4339" i="9"/>
  <c r="K3981" i="9"/>
  <c r="A4101" i="9"/>
  <c r="K4457" i="9"/>
  <c r="A4577" i="9"/>
  <c r="K5171" i="9"/>
  <c r="A5291" i="9"/>
  <c r="K3148" i="9"/>
  <c r="A3268" i="9"/>
  <c r="K530" i="9"/>
  <c r="A650" i="9"/>
  <c r="A4815" i="9"/>
  <c r="K4695" i="9"/>
  <c r="K887" i="9"/>
  <c r="A1007" i="9"/>
  <c r="K3743" i="9"/>
  <c r="A3863" i="9"/>
  <c r="K3386" i="9"/>
  <c r="A3506" i="9"/>
  <c r="K2672" i="9"/>
  <c r="A2792" i="9"/>
  <c r="K2315" i="9"/>
  <c r="A2435" i="9"/>
  <c r="K5290" i="9"/>
  <c r="A5410" i="9"/>
  <c r="K3029" i="9"/>
  <c r="A3149" i="9"/>
  <c r="K6003" i="9"/>
  <c r="A6123" i="9"/>
  <c r="K4814" i="9"/>
  <c r="A4934" i="9"/>
  <c r="K3862" i="9"/>
  <c r="A3982" i="9"/>
  <c r="K3624" i="9"/>
  <c r="A3744" i="9"/>
  <c r="K4338" i="9"/>
  <c r="A4458" i="9"/>
  <c r="K2434" i="9"/>
  <c r="A2554" i="9"/>
  <c r="K2553" i="9"/>
  <c r="A2673" i="9"/>
  <c r="K5528" i="9"/>
  <c r="A5648" i="9"/>
  <c r="K2196" i="9"/>
  <c r="A2316" i="9"/>
  <c r="K768" i="9"/>
  <c r="A888" i="9"/>
  <c r="A55" i="9"/>
  <c r="K54" i="9"/>
  <c r="A174" i="9"/>
  <c r="K5885" i="9"/>
  <c r="K8045" i="9" s="1"/>
  <c r="A6005" i="9"/>
  <c r="K649" i="9"/>
  <c r="A769" i="9"/>
  <c r="K5052" i="9"/>
  <c r="A5172" i="9"/>
  <c r="K5884" i="9"/>
  <c r="K8044" i="9" s="1"/>
  <c r="A6004" i="9"/>
  <c r="K1482" i="9"/>
  <c r="A1602" i="9"/>
  <c r="K1006" i="9"/>
  <c r="A1126" i="9"/>
  <c r="K292" i="9"/>
  <c r="A412" i="9"/>
  <c r="K5647" i="9"/>
  <c r="A5767" i="9"/>
  <c r="K411" i="9"/>
  <c r="A531" i="9"/>
  <c r="K1601" i="9"/>
  <c r="A1721" i="9"/>
  <c r="K1125" i="9"/>
  <c r="A1245" i="9"/>
  <c r="K3267" i="9"/>
  <c r="A3387" i="9"/>
  <c r="K4100" i="9"/>
  <c r="A4220" i="9"/>
  <c r="K3505" i="9"/>
  <c r="A3625" i="9"/>
  <c r="K2910" i="9"/>
  <c r="A3030" i="9"/>
  <c r="K2791" i="9"/>
  <c r="A2911" i="9"/>
  <c r="K1363" i="9"/>
  <c r="A1483" i="9"/>
  <c r="K1839" i="9"/>
  <c r="A1959" i="9"/>
  <c r="K4576" i="9"/>
  <c r="A4696" i="9"/>
  <c r="K1958" i="9"/>
  <c r="A2078" i="9"/>
  <c r="K2077" i="9"/>
  <c r="A2197" i="9"/>
  <c r="K1244" i="9"/>
  <c r="A1364" i="9"/>
  <c r="K5766" i="9"/>
  <c r="A5886" i="9"/>
  <c r="K173" i="9"/>
  <c r="A293" i="9"/>
  <c r="C2554" i="9"/>
  <c r="O2554" i="9" s="1"/>
  <c r="C2435" i="9"/>
  <c r="O2435" i="9" s="1"/>
  <c r="D1007" i="9"/>
  <c r="C1007" i="9"/>
  <c r="O1007" i="9" s="1"/>
  <c r="C5291" i="9"/>
  <c r="O5291" i="9" s="1"/>
  <c r="C5053" i="9"/>
  <c r="O5053" i="9" s="1"/>
  <c r="C5529" i="9"/>
  <c r="O5529" i="9" s="1"/>
  <c r="C3744" i="9"/>
  <c r="D3506" i="9"/>
  <c r="C3506" i="9"/>
  <c r="O3506" i="9" s="1"/>
  <c r="D1959" i="9"/>
  <c r="C1959" i="9"/>
  <c r="O1959" i="9" s="1"/>
  <c r="C5648" i="9"/>
  <c r="O5648" i="9" s="1"/>
  <c r="C3149" i="9"/>
  <c r="O3149" i="9" s="1"/>
  <c r="C4101" i="9"/>
  <c r="O4101" i="9" s="1"/>
  <c r="D1364" i="9"/>
  <c r="C1364" i="9"/>
  <c r="O1364" i="9" s="1"/>
  <c r="C2911" i="9"/>
  <c r="O2911" i="9" s="1"/>
  <c r="C1721" i="9"/>
  <c r="O1721" i="9"/>
  <c r="D2316" i="9"/>
  <c r="C2316" i="9"/>
  <c r="O2316" i="9" s="1"/>
  <c r="C2673" i="9"/>
  <c r="O2673" i="9" s="1"/>
  <c r="C4458" i="9"/>
  <c r="O4458" i="9" s="1"/>
  <c r="C3982" i="9"/>
  <c r="C6123" i="9"/>
  <c r="C5410" i="9"/>
  <c r="O5410" i="9" s="1"/>
  <c r="D2792" i="9"/>
  <c r="C2792" i="9"/>
  <c r="O2792" i="9" s="1"/>
  <c r="C3863" i="9"/>
  <c r="C3268" i="9"/>
  <c r="O3268" i="9" s="1"/>
  <c r="C4577" i="9"/>
  <c r="O4577" i="9" s="1"/>
  <c r="C4339" i="9"/>
  <c r="O4339" i="9" s="1"/>
  <c r="D1840" i="9"/>
  <c r="C1840" i="9"/>
  <c r="O1840" i="9" s="1"/>
  <c r="D888" i="9"/>
  <c r="C888" i="9"/>
  <c r="O888" i="9" s="1"/>
  <c r="D4934" i="9"/>
  <c r="C4934" i="9"/>
  <c r="O4934" i="9" s="1"/>
  <c r="D650" i="9"/>
  <c r="C650" i="9"/>
  <c r="O650" i="9" s="1"/>
  <c r="D293" i="9"/>
  <c r="C293" i="9"/>
  <c r="O293" i="9" s="1"/>
  <c r="D2078" i="9"/>
  <c r="C2078" i="9"/>
  <c r="O2078" i="9" s="1"/>
  <c r="C3625" i="9"/>
  <c r="C3387" i="9"/>
  <c r="O3387" i="9"/>
  <c r="C5767" i="9"/>
  <c r="O5767" i="9" s="1"/>
  <c r="D1126" i="9"/>
  <c r="C1126" i="9"/>
  <c r="O1126" i="9" s="1"/>
  <c r="C6004" i="9"/>
  <c r="O6004" i="9" s="1"/>
  <c r="D769" i="9"/>
  <c r="C769" i="9"/>
  <c r="O769" i="9" s="1"/>
  <c r="D174" i="9"/>
  <c r="C174" i="9"/>
  <c r="O174" i="9" s="1"/>
  <c r="C5886" i="9"/>
  <c r="O5886" i="9" s="1"/>
  <c r="C2197" i="9"/>
  <c r="O2197" i="9" s="1"/>
  <c r="C4696" i="9"/>
  <c r="O4696" i="9" s="1"/>
  <c r="D1483" i="9"/>
  <c r="C1483" i="9"/>
  <c r="O1483" i="9" s="1"/>
  <c r="C3030" i="9"/>
  <c r="O3030" i="9" s="1"/>
  <c r="D4220" i="9"/>
  <c r="C4220" i="9"/>
  <c r="O4220" i="9" s="1"/>
  <c r="D1245" i="9"/>
  <c r="C1245" i="9"/>
  <c r="O1245" i="9" s="1"/>
  <c r="D531" i="9"/>
  <c r="C531" i="9"/>
  <c r="O531" i="9" s="1"/>
  <c r="D412" i="9"/>
  <c r="C412" i="9"/>
  <c r="O412" i="9" s="1"/>
  <c r="D1602" i="9"/>
  <c r="C1602" i="9"/>
  <c r="O1602" i="9" s="1"/>
  <c r="C5172" i="9"/>
  <c r="O5172" i="9" s="1"/>
  <c r="C6005" i="9"/>
  <c r="O6005" i="9" s="1"/>
  <c r="D55" i="9"/>
  <c r="C55" i="9"/>
  <c r="O55" i="9" s="1"/>
  <c r="C4815" i="9"/>
  <c r="O4815" i="9" s="1"/>
  <c r="K5767" i="9"/>
  <c r="A5887" i="9"/>
  <c r="K412" i="9"/>
  <c r="A532" i="9"/>
  <c r="K1126" i="9"/>
  <c r="A1246" i="9"/>
  <c r="K1602" i="9"/>
  <c r="A1722" i="9"/>
  <c r="K6005" i="9"/>
  <c r="A6125" i="9"/>
  <c r="K174" i="9"/>
  <c r="A294" i="9"/>
  <c r="K293" i="9"/>
  <c r="A413" i="9"/>
  <c r="K888" i="9"/>
  <c r="A1008" i="9"/>
  <c r="K2316" i="9"/>
  <c r="A2436" i="9"/>
  <c r="K6123" i="9"/>
  <c r="A6243" i="9"/>
  <c r="K3149" i="9"/>
  <c r="A3269" i="9"/>
  <c r="K5410" i="9"/>
  <c r="A5530" i="9"/>
  <c r="K2435" i="9"/>
  <c r="A2555" i="9"/>
  <c r="K2792" i="9"/>
  <c r="A2912" i="9"/>
  <c r="K3506" i="9"/>
  <c r="A3626" i="9"/>
  <c r="K3863" i="9"/>
  <c r="A3983" i="9"/>
  <c r="K1007" i="9"/>
  <c r="A1127" i="9"/>
  <c r="K650" i="9"/>
  <c r="A770" i="9"/>
  <c r="K3268" i="9"/>
  <c r="A3388" i="9"/>
  <c r="K5291" i="9"/>
  <c r="A5411" i="9"/>
  <c r="K4577" i="9"/>
  <c r="A4697" i="9"/>
  <c r="K4101" i="9"/>
  <c r="A4221" i="9"/>
  <c r="K4339" i="9"/>
  <c r="A4459" i="9"/>
  <c r="K5053" i="9"/>
  <c r="A5173" i="9"/>
  <c r="K1840" i="9"/>
  <c r="A1960" i="9"/>
  <c r="K5529" i="9"/>
  <c r="A5649" i="9"/>
  <c r="K5648" i="9"/>
  <c r="A5768" i="9"/>
  <c r="K2673" i="9"/>
  <c r="A2793" i="9"/>
  <c r="K2554" i="9"/>
  <c r="A2674" i="9"/>
  <c r="K4458" i="9"/>
  <c r="A4578" i="9"/>
  <c r="K3744" i="9"/>
  <c r="A3864" i="9"/>
  <c r="K3982" i="9"/>
  <c r="A4102" i="9"/>
  <c r="K4934" i="9"/>
  <c r="A5054" i="9"/>
  <c r="K5886" i="9"/>
  <c r="K8046" i="9" s="1"/>
  <c r="A6006" i="9"/>
  <c r="K1364" i="9"/>
  <c r="A1484" i="9"/>
  <c r="K2197" i="9"/>
  <c r="A2317" i="9"/>
  <c r="K2078" i="9"/>
  <c r="A2198" i="9"/>
  <c r="K4696" i="9"/>
  <c r="A4816" i="9"/>
  <c r="K1959" i="9"/>
  <c r="A2079" i="9"/>
  <c r="K1483" i="9"/>
  <c r="A1603" i="9"/>
  <c r="K2911" i="9"/>
  <c r="A3031" i="9"/>
  <c r="K3030" i="9"/>
  <c r="A3150" i="9"/>
  <c r="K3625" i="9"/>
  <c r="A3745" i="9"/>
  <c r="K4220" i="9"/>
  <c r="A4340" i="9"/>
  <c r="K3387" i="9"/>
  <c r="A3507" i="9"/>
  <c r="K1245" i="9"/>
  <c r="A1365" i="9"/>
  <c r="K1721" i="9"/>
  <c r="A1841" i="9"/>
  <c r="K531" i="9"/>
  <c r="A651" i="9"/>
  <c r="K6004" i="9"/>
  <c r="A6124" i="9"/>
  <c r="K5172" i="9"/>
  <c r="A5292" i="9"/>
  <c r="K769" i="9"/>
  <c r="A889" i="9"/>
  <c r="A56" i="9"/>
  <c r="K55" i="9"/>
  <c r="A175" i="9"/>
  <c r="A4935" i="9"/>
  <c r="K4815" i="9"/>
  <c r="D56" i="9"/>
  <c r="C56" i="9"/>
  <c r="O56" i="9" s="1"/>
  <c r="D4935" i="9"/>
  <c r="C4935" i="9"/>
  <c r="O4935" i="9" s="1"/>
  <c r="D889" i="9"/>
  <c r="C889" i="9"/>
  <c r="O889" i="9" s="1"/>
  <c r="C6124" i="9"/>
  <c r="O6124" i="9" s="1"/>
  <c r="D1841" i="9"/>
  <c r="C1841" i="9"/>
  <c r="O1841" i="9" s="1"/>
  <c r="D3507" i="9"/>
  <c r="C3507" i="9"/>
  <c r="O3507" i="9" s="1"/>
  <c r="C3745" i="9"/>
  <c r="C3031" i="9"/>
  <c r="O3031" i="9" s="1"/>
  <c r="D2079" i="9"/>
  <c r="C2079" i="9"/>
  <c r="O2079" i="9" s="1"/>
  <c r="C2198" i="9"/>
  <c r="O2198" i="9" s="1"/>
  <c r="D1484" i="9"/>
  <c r="C1484" i="9"/>
  <c r="O1484" i="9" s="1"/>
  <c r="C5054" i="9"/>
  <c r="O5054" i="9" s="1"/>
  <c r="C3864" i="9"/>
  <c r="C2674" i="9"/>
  <c r="O2674" i="9" s="1"/>
  <c r="C5768" i="9"/>
  <c r="O5768" i="9" s="1"/>
  <c r="D1960" i="9"/>
  <c r="C1960" i="9"/>
  <c r="O1960" i="9" s="1"/>
  <c r="C4459" i="9"/>
  <c r="O4459" i="9" s="1"/>
  <c r="C4697" i="9"/>
  <c r="O4697" i="9" s="1"/>
  <c r="C3388" i="9"/>
  <c r="O3388" i="9" s="1"/>
  <c r="D1127" i="9"/>
  <c r="C1127" i="9"/>
  <c r="O1127" i="9" s="1"/>
  <c r="C3626" i="9"/>
  <c r="C2555" i="9"/>
  <c r="O2555" i="9" s="1"/>
  <c r="C3269" i="9"/>
  <c r="O3269" i="9" s="1"/>
  <c r="C2436" i="9"/>
  <c r="O2436" i="9" s="1"/>
  <c r="D413" i="9"/>
  <c r="C413" i="9"/>
  <c r="O413" i="9" s="1"/>
  <c r="C6125" i="9"/>
  <c r="O6125" i="9" s="1"/>
  <c r="D1246" i="9"/>
  <c r="C1246" i="9"/>
  <c r="O1246" i="9" s="1"/>
  <c r="C5887" i="9"/>
  <c r="O5887" i="9" s="1"/>
  <c r="D175" i="9"/>
  <c r="C175" i="9"/>
  <c r="O175" i="9" s="1"/>
  <c r="C5292" i="9"/>
  <c r="O5292" i="9" s="1"/>
  <c r="D651" i="9"/>
  <c r="C651" i="9"/>
  <c r="O651" i="9" s="1"/>
  <c r="D1365" i="9"/>
  <c r="C1365" i="9"/>
  <c r="O1365" i="9" s="1"/>
  <c r="C4340" i="9"/>
  <c r="O4340" i="9" s="1"/>
  <c r="C3150" i="9"/>
  <c r="O3150" i="9" s="1"/>
  <c r="D1603" i="9"/>
  <c r="C1603" i="9"/>
  <c r="O1603" i="9" s="1"/>
  <c r="C4816" i="9"/>
  <c r="O4816" i="9" s="1"/>
  <c r="D2317" i="9"/>
  <c r="C2317" i="9"/>
  <c r="O2317" i="9" s="1"/>
  <c r="C6006" i="9"/>
  <c r="O6006" i="9" s="1"/>
  <c r="C4102" i="9"/>
  <c r="C4578" i="9"/>
  <c r="O4578" i="9" s="1"/>
  <c r="D2793" i="9"/>
  <c r="C2793" i="9"/>
  <c r="O2793" i="9" s="1"/>
  <c r="C5649" i="9"/>
  <c r="O5649" i="9" s="1"/>
  <c r="C5173" i="9"/>
  <c r="O5173" i="9" s="1"/>
  <c r="D4221" i="9"/>
  <c r="C4221" i="9"/>
  <c r="O4221" i="9" s="1"/>
  <c r="C5411" i="9"/>
  <c r="O5411" i="9" s="1"/>
  <c r="D770" i="9"/>
  <c r="C770" i="9"/>
  <c r="O770" i="9" s="1"/>
  <c r="C3983" i="9"/>
  <c r="C2912" i="9"/>
  <c r="O2912" i="9" s="1"/>
  <c r="C5530" i="9"/>
  <c r="O5530" i="9" s="1"/>
  <c r="C6243" i="9"/>
  <c r="D1008" i="9"/>
  <c r="C1008" i="9"/>
  <c r="O1008" i="9" s="1"/>
  <c r="D294" i="9"/>
  <c r="C294" i="9"/>
  <c r="O294" i="9" s="1"/>
  <c r="C1722" i="9"/>
  <c r="O1722" i="9" s="1"/>
  <c r="D532" i="9"/>
  <c r="C532" i="9"/>
  <c r="O532" i="9" s="1"/>
  <c r="A57" i="9"/>
  <c r="K56" i="9"/>
  <c r="A176" i="9"/>
  <c r="K5054" i="9"/>
  <c r="A5174" i="9"/>
  <c r="K4102" i="9"/>
  <c r="A4222" i="9"/>
  <c r="K3864" i="9"/>
  <c r="A3984" i="9"/>
  <c r="K4578" i="9"/>
  <c r="A4698" i="9"/>
  <c r="K2674" i="9"/>
  <c r="A2794" i="9"/>
  <c r="K2793" i="9"/>
  <c r="A2913" i="9"/>
  <c r="K5649" i="9"/>
  <c r="A5769" i="9"/>
  <c r="K1960" i="9"/>
  <c r="A2080" i="9"/>
  <c r="K5173" i="9"/>
  <c r="A5293" i="9"/>
  <c r="K4459" i="9"/>
  <c r="A4579" i="9"/>
  <c r="K4221" i="9"/>
  <c r="A4341" i="9"/>
  <c r="K4697" i="9"/>
  <c r="A4817" i="9"/>
  <c r="K5411" i="9"/>
  <c r="A5531" i="9"/>
  <c r="K3388" i="9"/>
  <c r="A3508" i="9"/>
  <c r="K770" i="9"/>
  <c r="A890" i="9"/>
  <c r="K1127" i="9"/>
  <c r="A1247" i="9"/>
  <c r="K3983" i="9"/>
  <c r="A4103" i="9"/>
  <c r="K3626" i="9"/>
  <c r="A3746" i="9"/>
  <c r="K2912" i="9"/>
  <c r="A3032" i="9"/>
  <c r="K2555" i="9"/>
  <c r="A2675" i="9"/>
  <c r="K5530" i="9"/>
  <c r="A5650" i="9"/>
  <c r="K3269" i="9"/>
  <c r="A3389" i="9"/>
  <c r="K6125" i="9"/>
  <c r="A6245" i="9"/>
  <c r="K1722" i="9"/>
  <c r="A1842" i="9"/>
  <c r="K1246" i="9"/>
  <c r="A1366" i="9"/>
  <c r="K532" i="9"/>
  <c r="A652" i="9"/>
  <c r="K889" i="9"/>
  <c r="A1009" i="9"/>
  <c r="K5292" i="9"/>
  <c r="A5412" i="9"/>
  <c r="K6124" i="9"/>
  <c r="A6244" i="9"/>
  <c r="K651" i="9"/>
  <c r="A771" i="9"/>
  <c r="K1841" i="9"/>
  <c r="A1961" i="9"/>
  <c r="K1365" i="9"/>
  <c r="A1485" i="9"/>
  <c r="K3507" i="9"/>
  <c r="A3627" i="9"/>
  <c r="K4340" i="9"/>
  <c r="A4460" i="9"/>
  <c r="K3745" i="9"/>
  <c r="A3865" i="9"/>
  <c r="K3150" i="9"/>
  <c r="A3270" i="9"/>
  <c r="K3031" i="9"/>
  <c r="A3151" i="9"/>
  <c r="K1603" i="9"/>
  <c r="A1723" i="9"/>
  <c r="K2079" i="9"/>
  <c r="A2199" i="9"/>
  <c r="K4816" i="9"/>
  <c r="A4936" i="9"/>
  <c r="K2198" i="9"/>
  <c r="A2318" i="9"/>
  <c r="K2317" i="9"/>
  <c r="A2437" i="9"/>
  <c r="K1484" i="9"/>
  <c r="A1604" i="9"/>
  <c r="K175" i="9"/>
  <c r="A295" i="9"/>
  <c r="K5768" i="9"/>
  <c r="A5888" i="9"/>
  <c r="K6243" i="9"/>
  <c r="A6363" i="9"/>
  <c r="K2436" i="9"/>
  <c r="A2556" i="9"/>
  <c r="K1008" i="9"/>
  <c r="A1128" i="9"/>
  <c r="K413" i="9"/>
  <c r="A533" i="9"/>
  <c r="K294" i="9"/>
  <c r="A414" i="9"/>
  <c r="K5887" i="9"/>
  <c r="K8047" i="9" s="1"/>
  <c r="A6007" i="9"/>
  <c r="A5055" i="9"/>
  <c r="K4935" i="9"/>
  <c r="K6006" i="9"/>
  <c r="A6126" i="9"/>
  <c r="D414" i="9"/>
  <c r="C414" i="9"/>
  <c r="O414" i="9" s="1"/>
  <c r="D1128" i="9"/>
  <c r="C1128" i="9"/>
  <c r="O1128" i="9" s="1"/>
  <c r="C6363" i="9"/>
  <c r="D295" i="9"/>
  <c r="C295" i="9"/>
  <c r="O295" i="9" s="1"/>
  <c r="C2437" i="9"/>
  <c r="O2437" i="9"/>
  <c r="D4936" i="9"/>
  <c r="C4936" i="9"/>
  <c r="O4936" i="9" s="1"/>
  <c r="C1723" i="9"/>
  <c r="O1723" i="9" s="1"/>
  <c r="C3270" i="9"/>
  <c r="O3270" i="9" s="1"/>
  <c r="C4460" i="9"/>
  <c r="O4460" i="9" s="1"/>
  <c r="D1485" i="9"/>
  <c r="C1485" i="9"/>
  <c r="O1485" i="9"/>
  <c r="D771" i="9"/>
  <c r="C771" i="9"/>
  <c r="O771" i="9" s="1"/>
  <c r="C5412" i="9"/>
  <c r="O5412" i="9" s="1"/>
  <c r="D652" i="9"/>
  <c r="C652" i="9"/>
  <c r="O652" i="9" s="1"/>
  <c r="D1842" i="9"/>
  <c r="C1842" i="9"/>
  <c r="O1842" i="9" s="1"/>
  <c r="C3389" i="9"/>
  <c r="O3389" i="9" s="1"/>
  <c r="C2675" i="9"/>
  <c r="O2675" i="9" s="1"/>
  <c r="C3746" i="9"/>
  <c r="D1247" i="9"/>
  <c r="C1247" i="9"/>
  <c r="O1247" i="9" s="1"/>
  <c r="D3508" i="9"/>
  <c r="C3508" i="9"/>
  <c r="O3508" i="9" s="1"/>
  <c r="C4817" i="9"/>
  <c r="O4817" i="9" s="1"/>
  <c r="C4579" i="9"/>
  <c r="O4579" i="9" s="1"/>
  <c r="D2080" i="9"/>
  <c r="C2080" i="9"/>
  <c r="O2080" i="9" s="1"/>
  <c r="C2913" i="9"/>
  <c r="O2913" i="9" s="1"/>
  <c r="C4698" i="9"/>
  <c r="O4698" i="9" s="1"/>
  <c r="D4222" i="9"/>
  <c r="C4222" i="9"/>
  <c r="D176" i="9"/>
  <c r="C176" i="9"/>
  <c r="O176" i="9" s="1"/>
  <c r="C5055" i="9"/>
  <c r="O5055" i="9" s="1"/>
  <c r="C6126" i="9"/>
  <c r="O6126" i="9" s="1"/>
  <c r="C6007" i="9"/>
  <c r="O6007" i="9" s="1"/>
  <c r="D533" i="9"/>
  <c r="C533" i="9"/>
  <c r="O533" i="9" s="1"/>
  <c r="C2556" i="9"/>
  <c r="O2556" i="9" s="1"/>
  <c r="C5888" i="9"/>
  <c r="O5888" i="9" s="1"/>
  <c r="D1604" i="9"/>
  <c r="C1604" i="9"/>
  <c r="O1604" i="9" s="1"/>
  <c r="D2318" i="9"/>
  <c r="C2318" i="9"/>
  <c r="O2318" i="9" s="1"/>
  <c r="C2199" i="9"/>
  <c r="O2199" i="9" s="1"/>
  <c r="C3151" i="9"/>
  <c r="O3151" i="9" s="1"/>
  <c r="C3865" i="9"/>
  <c r="C3627" i="9"/>
  <c r="D1961" i="9"/>
  <c r="C1961" i="9"/>
  <c r="O1961" i="9" s="1"/>
  <c r="C6244" i="9"/>
  <c r="O6244" i="9" s="1"/>
  <c r="D1009" i="9"/>
  <c r="C1009" i="9"/>
  <c r="O1009" i="9" s="1"/>
  <c r="D1366" i="9"/>
  <c r="C1366" i="9"/>
  <c r="O1366" i="9" s="1"/>
  <c r="C6245" i="9"/>
  <c r="O6245" i="9" s="1"/>
  <c r="C5650" i="9"/>
  <c r="O5650" i="9" s="1"/>
  <c r="C3032" i="9"/>
  <c r="O3032" i="9" s="1"/>
  <c r="C4103" i="9"/>
  <c r="D890" i="9"/>
  <c r="C890" i="9"/>
  <c r="O890" i="9" s="1"/>
  <c r="C5531" i="9"/>
  <c r="O5531" i="9"/>
  <c r="C4341" i="9"/>
  <c r="O4341" i="9" s="1"/>
  <c r="C5293" i="9"/>
  <c r="O5293" i="9" s="1"/>
  <c r="C5769" i="9"/>
  <c r="O5769" i="9" s="1"/>
  <c r="D2794" i="9"/>
  <c r="C2794" i="9"/>
  <c r="O2794" i="9" s="1"/>
  <c r="C3984" i="9"/>
  <c r="C5174" i="9"/>
  <c r="O5174" i="9"/>
  <c r="D57" i="9"/>
  <c r="C57" i="9"/>
  <c r="O57" i="9" s="1"/>
  <c r="K6126" i="9"/>
  <c r="A6246" i="9"/>
  <c r="K6363" i="9"/>
  <c r="A6483" i="9"/>
  <c r="K6244" i="9"/>
  <c r="A6364" i="9"/>
  <c r="K5412" i="9"/>
  <c r="A5532" i="9"/>
  <c r="K1009" i="9"/>
  <c r="A1129" i="9"/>
  <c r="K652" i="9"/>
  <c r="A772" i="9"/>
  <c r="K1366" i="9"/>
  <c r="A1486" i="9"/>
  <c r="K1842" i="9"/>
  <c r="A1962" i="9"/>
  <c r="K5769" i="9"/>
  <c r="A5889" i="9"/>
  <c r="K2913" i="9"/>
  <c r="A3033" i="9"/>
  <c r="K2794" i="9"/>
  <c r="A2914" i="9"/>
  <c r="K4698" i="9"/>
  <c r="A4818" i="9"/>
  <c r="K3984" i="9"/>
  <c r="A4104" i="9"/>
  <c r="K4222" i="9"/>
  <c r="A4342" i="9"/>
  <c r="K5174" i="9"/>
  <c r="A5294" i="9"/>
  <c r="K176" i="9"/>
  <c r="A296" i="9"/>
  <c r="A5175" i="9"/>
  <c r="K5055" i="9"/>
  <c r="K6007" i="9"/>
  <c r="A6127" i="9"/>
  <c r="K414" i="9"/>
  <c r="A534" i="9"/>
  <c r="K533" i="9"/>
  <c r="A653" i="9"/>
  <c r="K1128" i="9"/>
  <c r="A1248" i="9"/>
  <c r="K2556" i="9"/>
  <c r="A2676" i="9"/>
  <c r="K5888" i="9"/>
  <c r="K8048" i="9" s="1"/>
  <c r="A6008" i="9"/>
  <c r="K295" i="9"/>
  <c r="A415" i="9"/>
  <c r="K1604" i="9"/>
  <c r="A1724" i="9"/>
  <c r="K2437" i="9"/>
  <c r="A2557" i="9"/>
  <c r="K2318" i="9"/>
  <c r="A2438" i="9"/>
  <c r="K4936" i="9"/>
  <c r="A5056" i="9"/>
  <c r="K2199" i="9"/>
  <c r="A2319" i="9"/>
  <c r="K1723" i="9"/>
  <c r="A1843" i="9"/>
  <c r="K3151" i="9"/>
  <c r="A3271" i="9"/>
  <c r="K3270" i="9"/>
  <c r="A3390" i="9"/>
  <c r="K3865" i="9"/>
  <c r="A3985" i="9"/>
  <c r="K4460" i="9"/>
  <c r="A4580" i="9"/>
  <c r="K3627" i="9"/>
  <c r="A3747" i="9"/>
  <c r="K1485" i="9"/>
  <c r="A1605" i="9"/>
  <c r="K1961" i="9"/>
  <c r="A2081" i="9"/>
  <c r="K771" i="9"/>
  <c r="A891" i="9"/>
  <c r="K6245" i="9"/>
  <c r="A6365" i="9"/>
  <c r="K3389" i="9"/>
  <c r="A3509" i="9"/>
  <c r="K5650" i="9"/>
  <c r="A5770" i="9"/>
  <c r="K2675" i="9"/>
  <c r="A2795" i="9"/>
  <c r="K3032" i="9"/>
  <c r="A3152" i="9"/>
  <c r="K3746" i="9"/>
  <c r="A3866" i="9"/>
  <c r="K4103" i="9"/>
  <c r="A4223" i="9"/>
  <c r="K1247" i="9"/>
  <c r="A1367" i="9"/>
  <c r="K890" i="9"/>
  <c r="A1010" i="9"/>
  <c r="K3508" i="9"/>
  <c r="A3628" i="9"/>
  <c r="K5531" i="9"/>
  <c r="A5651" i="9"/>
  <c r="K4817" i="9"/>
  <c r="A4937" i="9"/>
  <c r="K4341" i="9"/>
  <c r="A4461" i="9"/>
  <c r="K4579" i="9"/>
  <c r="A4699" i="9"/>
  <c r="K5293" i="9"/>
  <c r="A5413" i="9"/>
  <c r="K2080" i="9"/>
  <c r="A2200" i="9"/>
  <c r="A58" i="9"/>
  <c r="K57" i="9"/>
  <c r="A177" i="9"/>
  <c r="C5175" i="9"/>
  <c r="O5175" i="9" s="1"/>
  <c r="C2200" i="9"/>
  <c r="O2200" i="9" s="1"/>
  <c r="C4699" i="9"/>
  <c r="O4699" i="9" s="1"/>
  <c r="D4937" i="9"/>
  <c r="C4937" i="9"/>
  <c r="O4937" i="9" s="1"/>
  <c r="C3628" i="9"/>
  <c r="D1367" i="9"/>
  <c r="C1367" i="9"/>
  <c r="O1367" i="9" s="1"/>
  <c r="C3866" i="9"/>
  <c r="D2795" i="9"/>
  <c r="C2795" i="9"/>
  <c r="O2795" i="9" s="1"/>
  <c r="D3509" i="9"/>
  <c r="C3509" i="9"/>
  <c r="O3509" i="9" s="1"/>
  <c r="D891" i="9"/>
  <c r="C891" i="9"/>
  <c r="O891" i="9" s="1"/>
  <c r="D1605" i="9"/>
  <c r="C1605" i="9"/>
  <c r="O1605" i="9" s="1"/>
  <c r="C4580" i="9"/>
  <c r="O4580" i="9" s="1"/>
  <c r="C3390" i="9"/>
  <c r="O3390" i="9" s="1"/>
  <c r="D1843" i="9"/>
  <c r="C1843" i="9"/>
  <c r="O1843" i="9" s="1"/>
  <c r="C5056" i="9"/>
  <c r="O5056" i="9" s="1"/>
  <c r="C2557" i="9"/>
  <c r="O2557" i="9" s="1"/>
  <c r="D415" i="9"/>
  <c r="C415" i="9"/>
  <c r="O415" i="9" s="1"/>
  <c r="C2676" i="9"/>
  <c r="O2676" i="9" s="1"/>
  <c r="D653" i="9"/>
  <c r="C653" i="9"/>
  <c r="O653" i="9" s="1"/>
  <c r="C6127" i="9"/>
  <c r="O6127" i="9" s="1"/>
  <c r="D296" i="9"/>
  <c r="C296" i="9"/>
  <c r="O296" i="9" s="1"/>
  <c r="C4342" i="9"/>
  <c r="C4818" i="9"/>
  <c r="O4818" i="9" s="1"/>
  <c r="C3033" i="9"/>
  <c r="O3033" i="9" s="1"/>
  <c r="D1962" i="9"/>
  <c r="C1962" i="9"/>
  <c r="O1962" i="9" s="1"/>
  <c r="D772" i="9"/>
  <c r="C772" i="9"/>
  <c r="O772" i="9" s="1"/>
  <c r="C5532" i="9"/>
  <c r="O5532" i="9" s="1"/>
  <c r="C6483" i="9"/>
  <c r="D58" i="9"/>
  <c r="C58" i="9"/>
  <c r="O58" i="9" s="1"/>
  <c r="D177" i="9"/>
  <c r="C177" i="9"/>
  <c r="O177" i="9" s="1"/>
  <c r="C5413" i="9"/>
  <c r="O5413" i="9" s="1"/>
  <c r="C4461" i="9"/>
  <c r="O4461" i="9" s="1"/>
  <c r="C5651" i="9"/>
  <c r="O5651" i="9" s="1"/>
  <c r="D1010" i="9"/>
  <c r="C1010" i="9"/>
  <c r="O1010" i="9" s="1"/>
  <c r="D4223" i="9"/>
  <c r="C4223" i="9"/>
  <c r="C3152" i="9"/>
  <c r="O3152" i="9" s="1"/>
  <c r="C5770" i="9"/>
  <c r="O5770" i="9" s="1"/>
  <c r="C6365" i="9"/>
  <c r="O6365" i="9" s="1"/>
  <c r="D2081" i="9"/>
  <c r="C2081" i="9"/>
  <c r="O2081" i="9" s="1"/>
  <c r="C3747" i="9"/>
  <c r="C3985" i="9"/>
  <c r="C3271" i="9"/>
  <c r="O3271" i="9" s="1"/>
  <c r="D2319" i="9"/>
  <c r="C2319" i="9"/>
  <c r="O2319" i="9" s="1"/>
  <c r="C2438" i="9"/>
  <c r="O2438" i="9" s="1"/>
  <c r="C1724" i="9"/>
  <c r="O1724" i="9" s="1"/>
  <c r="C6008" i="9"/>
  <c r="O6008" i="9" s="1"/>
  <c r="D1248" i="9"/>
  <c r="C1248" i="9"/>
  <c r="O1248" i="9" s="1"/>
  <c r="D534" i="9"/>
  <c r="C534" i="9"/>
  <c r="O534" i="9" s="1"/>
  <c r="C5294" i="9"/>
  <c r="O5294" i="9" s="1"/>
  <c r="C4104" i="9"/>
  <c r="C2914" i="9"/>
  <c r="O2914" i="9" s="1"/>
  <c r="C5889" i="9"/>
  <c r="O5889" i="9" s="1"/>
  <c r="D1486" i="9"/>
  <c r="C1486" i="9"/>
  <c r="O1486" i="9" s="1"/>
  <c r="D1129" i="9"/>
  <c r="C1129" i="9"/>
  <c r="O1129" i="9" s="1"/>
  <c r="C6364" i="9"/>
  <c r="O6364" i="9" s="1"/>
  <c r="C6246" i="9"/>
  <c r="O6246" i="9" s="1"/>
  <c r="K2200" i="9"/>
  <c r="A2320" i="9"/>
  <c r="K5413" i="9"/>
  <c r="A5533" i="9"/>
  <c r="K4699" i="9"/>
  <c r="A4819" i="9"/>
  <c r="K4461" i="9"/>
  <c r="A4581" i="9"/>
  <c r="K4937" i="9"/>
  <c r="A5057" i="9"/>
  <c r="K5651" i="9"/>
  <c r="A5771" i="9"/>
  <c r="K3628" i="9"/>
  <c r="A3748" i="9"/>
  <c r="K1010" i="9"/>
  <c r="A1130" i="9"/>
  <c r="K1367" i="9"/>
  <c r="A1487" i="9"/>
  <c r="K4223" i="9"/>
  <c r="A4343" i="9"/>
  <c r="K3866" i="9"/>
  <c r="A3986" i="9"/>
  <c r="K3152" i="9"/>
  <c r="A3272" i="9"/>
  <c r="K2795" i="9"/>
  <c r="A2915" i="9"/>
  <c r="K5770" i="9"/>
  <c r="A5890" i="9"/>
  <c r="K3509" i="9"/>
  <c r="A3629" i="9"/>
  <c r="K6008" i="9"/>
  <c r="A6128" i="9"/>
  <c r="K2676" i="9"/>
  <c r="A2796" i="9"/>
  <c r="K1248" i="9"/>
  <c r="A1368" i="9"/>
  <c r="K653" i="9"/>
  <c r="A773" i="9"/>
  <c r="K534" i="9"/>
  <c r="A654" i="9"/>
  <c r="K5889" i="9"/>
  <c r="K8049" i="9" s="1"/>
  <c r="A6009" i="9"/>
  <c r="K1962" i="9"/>
  <c r="A2082" i="9"/>
  <c r="K1486" i="9"/>
  <c r="A1606" i="9"/>
  <c r="K772" i="9"/>
  <c r="A892" i="9"/>
  <c r="K1129" i="9"/>
  <c r="A1249" i="9"/>
  <c r="K5532" i="9"/>
  <c r="A5652" i="9"/>
  <c r="K6483" i="9"/>
  <c r="A6603" i="9"/>
  <c r="A59" i="9"/>
  <c r="K58" i="9"/>
  <c r="A178" i="9"/>
  <c r="K6365" i="9"/>
  <c r="A6485" i="9"/>
  <c r="K891" i="9"/>
  <c r="A1011" i="9"/>
  <c r="K2081" i="9"/>
  <c r="A2201" i="9"/>
  <c r="K1605" i="9"/>
  <c r="A1725" i="9"/>
  <c r="K3747" i="9"/>
  <c r="A3867" i="9"/>
  <c r="K4580" i="9"/>
  <c r="A4700" i="9"/>
  <c r="K3985" i="9"/>
  <c r="A4105" i="9"/>
  <c r="K3390" i="9"/>
  <c r="A3510" i="9"/>
  <c r="K3271" i="9"/>
  <c r="A3391" i="9"/>
  <c r="K1843" i="9"/>
  <c r="A1963" i="9"/>
  <c r="K2319" i="9"/>
  <c r="A2439" i="9"/>
  <c r="K5056" i="9"/>
  <c r="A5176" i="9"/>
  <c r="K2438" i="9"/>
  <c r="A2558" i="9"/>
  <c r="K2557" i="9"/>
  <c r="A2677" i="9"/>
  <c r="K1724" i="9"/>
  <c r="A1844" i="9"/>
  <c r="K415" i="9"/>
  <c r="A535" i="9"/>
  <c r="K6127" i="9"/>
  <c r="A6247" i="9"/>
  <c r="K296" i="9"/>
  <c r="A416" i="9"/>
  <c r="K5294" i="9"/>
  <c r="A5414" i="9"/>
  <c r="K4342" i="9"/>
  <c r="A4462" i="9"/>
  <c r="K4104" i="9"/>
  <c r="A4224" i="9"/>
  <c r="K4818" i="9"/>
  <c r="A4938" i="9"/>
  <c r="K2914" i="9"/>
  <c r="A3034" i="9"/>
  <c r="K3033" i="9"/>
  <c r="A3153" i="9"/>
  <c r="K6364" i="9"/>
  <c r="A6484" i="9"/>
  <c r="K6246" i="9"/>
  <c r="A6366" i="9"/>
  <c r="K177" i="9"/>
  <c r="A297" i="9"/>
  <c r="A5295" i="9"/>
  <c r="K5175" i="9"/>
  <c r="C6603" i="9"/>
  <c r="D1249" i="9"/>
  <c r="C1249" i="9"/>
  <c r="O1249" i="9" s="1"/>
  <c r="D1606" i="9"/>
  <c r="C1606" i="9"/>
  <c r="O1606" i="9" s="1"/>
  <c r="C6009" i="9"/>
  <c r="O6009" i="9" s="1"/>
  <c r="D773" i="9"/>
  <c r="C773" i="9"/>
  <c r="O773" i="9" s="1"/>
  <c r="D2796" i="9"/>
  <c r="C2796" i="9"/>
  <c r="O2796" i="9" s="1"/>
  <c r="C3629" i="9"/>
  <c r="C2915" i="9"/>
  <c r="O2915" i="9" s="1"/>
  <c r="C3986" i="9"/>
  <c r="D1487" i="9"/>
  <c r="C1487" i="9"/>
  <c r="O1487" i="9" s="1"/>
  <c r="C3748" i="9"/>
  <c r="C5057" i="9"/>
  <c r="O5057" i="9" s="1"/>
  <c r="C4819" i="9"/>
  <c r="O4819" i="9" s="1"/>
  <c r="D2320" i="9"/>
  <c r="C2320" i="9"/>
  <c r="O2320" i="9" s="1"/>
  <c r="C6366" i="9"/>
  <c r="O6366" i="9" s="1"/>
  <c r="C3153" i="9"/>
  <c r="O3153" i="9" s="1"/>
  <c r="D4938" i="9"/>
  <c r="C4938" i="9"/>
  <c r="O4938" i="9" s="1"/>
  <c r="C4462" i="9"/>
  <c r="D416" i="9"/>
  <c r="C416" i="9"/>
  <c r="O416" i="9" s="1"/>
  <c r="D535" i="9"/>
  <c r="C535" i="9"/>
  <c r="O535" i="9" s="1"/>
  <c r="C2677" i="9"/>
  <c r="O2677" i="9" s="1"/>
  <c r="C5176" i="9"/>
  <c r="O5176" i="9" s="1"/>
  <c r="D1963" i="9"/>
  <c r="C1963" i="9"/>
  <c r="O1963" i="9" s="1"/>
  <c r="D3510" i="9"/>
  <c r="C3510" i="9"/>
  <c r="O3510" i="9" s="1"/>
  <c r="C4700" i="9"/>
  <c r="O4700" i="9" s="1"/>
  <c r="C1725" i="9"/>
  <c r="O1725" i="9"/>
  <c r="D1011" i="9"/>
  <c r="C1011" i="9"/>
  <c r="O1011" i="9" s="1"/>
  <c r="D178" i="9"/>
  <c r="C178" i="9"/>
  <c r="O178" i="9" s="1"/>
  <c r="C5652" i="9"/>
  <c r="O5652" i="9" s="1"/>
  <c r="D892" i="9"/>
  <c r="C892" i="9"/>
  <c r="O892" i="9" s="1"/>
  <c r="D2082" i="9"/>
  <c r="C2082" i="9"/>
  <c r="O2082" i="9"/>
  <c r="D654" i="9"/>
  <c r="C654" i="9"/>
  <c r="O654" i="9" s="1"/>
  <c r="D1368" i="9"/>
  <c r="C1368" i="9"/>
  <c r="O1368" i="9" s="1"/>
  <c r="C6128" i="9"/>
  <c r="O6128" i="9" s="1"/>
  <c r="C5890" i="9"/>
  <c r="O5890" i="9" s="1"/>
  <c r="C3272" i="9"/>
  <c r="O3272" i="9" s="1"/>
  <c r="C4343" i="9"/>
  <c r="D1130" i="9"/>
  <c r="C1130" i="9"/>
  <c r="O1130" i="9" s="1"/>
  <c r="C5771" i="9"/>
  <c r="O5771" i="9"/>
  <c r="C4581" i="9"/>
  <c r="O4581" i="9" s="1"/>
  <c r="C5533" i="9"/>
  <c r="O5533" i="9" s="1"/>
  <c r="C5295" i="9"/>
  <c r="O5295" i="9" s="1"/>
  <c r="D297" i="9"/>
  <c r="C297" i="9"/>
  <c r="O297" i="9" s="1"/>
  <c r="C6484" i="9"/>
  <c r="O6484" i="9" s="1"/>
  <c r="C3034" i="9"/>
  <c r="O3034" i="9" s="1"/>
  <c r="D4224" i="9"/>
  <c r="C4224" i="9"/>
  <c r="C5414" i="9"/>
  <c r="O5414" i="9" s="1"/>
  <c r="C6247" i="9"/>
  <c r="O6247" i="9" s="1"/>
  <c r="D1844" i="9"/>
  <c r="C1844" i="9"/>
  <c r="O1844" i="9" s="1"/>
  <c r="C2558" i="9"/>
  <c r="O2558" i="9" s="1"/>
  <c r="C2439" i="9"/>
  <c r="O2439" i="9" s="1"/>
  <c r="C3391" i="9"/>
  <c r="O3391" i="9" s="1"/>
  <c r="C4105" i="9"/>
  <c r="C3867" i="9"/>
  <c r="C2201" i="9"/>
  <c r="O2201" i="9" s="1"/>
  <c r="C6485" i="9"/>
  <c r="O6485" i="9" s="1"/>
  <c r="D59" i="9"/>
  <c r="C59" i="9"/>
  <c r="O59" i="9" s="1"/>
  <c r="A5415" i="9"/>
  <c r="K5295" i="9"/>
  <c r="K6009" i="9"/>
  <c r="A6129" i="9"/>
  <c r="K654" i="9"/>
  <c r="A774" i="9"/>
  <c r="K773" i="9"/>
  <c r="A893" i="9"/>
  <c r="K1368" i="9"/>
  <c r="A1488" i="9"/>
  <c r="K2796" i="9"/>
  <c r="A2916" i="9"/>
  <c r="K6366" i="9"/>
  <c r="A6486" i="9"/>
  <c r="K6247" i="9"/>
  <c r="A6367" i="9"/>
  <c r="K535" i="9"/>
  <c r="A655" i="9"/>
  <c r="K1844" i="9"/>
  <c r="A1964" i="9"/>
  <c r="K2677" i="9"/>
  <c r="A2797" i="9"/>
  <c r="K2558" i="9"/>
  <c r="A2678" i="9"/>
  <c r="K5176" i="9"/>
  <c r="A5296" i="9"/>
  <c r="K2439" i="9"/>
  <c r="A2559" i="9"/>
  <c r="K1963" i="9"/>
  <c r="A2083" i="9"/>
  <c r="K3391" i="9"/>
  <c r="A3511" i="9"/>
  <c r="K3510" i="9"/>
  <c r="A3630" i="9"/>
  <c r="K4105" i="9"/>
  <c r="A4225" i="9"/>
  <c r="K4700" i="9"/>
  <c r="A4820" i="9"/>
  <c r="K3867" i="9"/>
  <c r="A3987" i="9"/>
  <c r="K1725" i="9"/>
  <c r="A1845" i="9"/>
  <c r="K2201" i="9"/>
  <c r="A2321" i="9"/>
  <c r="K1011" i="9"/>
  <c r="A1131" i="9"/>
  <c r="A60" i="9"/>
  <c r="K59" i="9"/>
  <c r="A179" i="9"/>
  <c r="K6603" i="9"/>
  <c r="A6723" i="9"/>
  <c r="K5652" i="9"/>
  <c r="A5772" i="9"/>
  <c r="K1249" i="9"/>
  <c r="A1369" i="9"/>
  <c r="K892" i="9"/>
  <c r="A1012" i="9"/>
  <c r="K1606" i="9"/>
  <c r="A1726" i="9"/>
  <c r="K2082" i="9"/>
  <c r="A2202" i="9"/>
  <c r="K6128" i="9"/>
  <c r="A6248" i="9"/>
  <c r="K3629" i="9"/>
  <c r="A3749" i="9"/>
  <c r="K5890" i="9"/>
  <c r="K8050" i="9" s="1"/>
  <c r="A6010" i="9"/>
  <c r="K2915" i="9"/>
  <c r="A3035" i="9"/>
  <c r="K3272" i="9"/>
  <c r="A3392" i="9"/>
  <c r="K3986" i="9"/>
  <c r="A4106" i="9"/>
  <c r="K4343" i="9"/>
  <c r="A4463" i="9"/>
  <c r="K1487" i="9"/>
  <c r="A1607" i="9"/>
  <c r="K1130" i="9"/>
  <c r="A1250" i="9"/>
  <c r="K3748" i="9"/>
  <c r="A3868" i="9"/>
  <c r="K5771" i="9"/>
  <c r="A5891" i="9"/>
  <c r="K5057" i="9"/>
  <c r="A5177" i="9"/>
  <c r="K4581" i="9"/>
  <c r="A4701" i="9"/>
  <c r="K4819" i="9"/>
  <c r="A4939" i="9"/>
  <c r="K5533" i="9"/>
  <c r="A5653" i="9"/>
  <c r="K2320" i="9"/>
  <c r="A2440" i="9"/>
  <c r="K297" i="9"/>
  <c r="A417" i="9"/>
  <c r="K6484" i="9"/>
  <c r="A6604" i="9"/>
  <c r="K3153" i="9"/>
  <c r="A3273" i="9"/>
  <c r="K3034" i="9"/>
  <c r="A3154" i="9"/>
  <c r="K4938" i="9"/>
  <c r="A5058" i="9"/>
  <c r="K4224" i="9"/>
  <c r="A4344" i="9"/>
  <c r="K4462" i="9"/>
  <c r="A4582" i="9"/>
  <c r="K5414" i="9"/>
  <c r="A5534" i="9"/>
  <c r="K416" i="9"/>
  <c r="A536" i="9"/>
  <c r="K6485" i="9"/>
  <c r="A6605" i="9"/>
  <c r="K178" i="9"/>
  <c r="A298" i="9"/>
  <c r="D536" i="9"/>
  <c r="C536" i="9"/>
  <c r="O536" i="9" s="1"/>
  <c r="C5891" i="9"/>
  <c r="O5891" i="9" s="1"/>
  <c r="D1131" i="9"/>
  <c r="C1131" i="9"/>
  <c r="O1131" i="9" s="1"/>
  <c r="D1845" i="9"/>
  <c r="C1845" i="9"/>
  <c r="O1845" i="9" s="1"/>
  <c r="C4820" i="9"/>
  <c r="O4820" i="9" s="1"/>
  <c r="C3630" i="9"/>
  <c r="D2083" i="9"/>
  <c r="C2083" i="9"/>
  <c r="O2083" i="9" s="1"/>
  <c r="C5296" i="9"/>
  <c r="O5296" i="9" s="1"/>
  <c r="D2797" i="9"/>
  <c r="C2797" i="9"/>
  <c r="O2797" i="9"/>
  <c r="D655" i="9"/>
  <c r="C655" i="9"/>
  <c r="O655" i="9" s="1"/>
  <c r="C6486" i="9"/>
  <c r="O6486" i="9"/>
  <c r="D1488" i="9"/>
  <c r="C1488" i="9"/>
  <c r="O1488" i="9" s="1"/>
  <c r="D774" i="9"/>
  <c r="C774" i="9"/>
  <c r="O774" i="9" s="1"/>
  <c r="C4582" i="9"/>
  <c r="C3273" i="9"/>
  <c r="O3273" i="9" s="1"/>
  <c r="C5653" i="9"/>
  <c r="O5653" i="9" s="1"/>
  <c r="D1250" i="9"/>
  <c r="C1250" i="9"/>
  <c r="O1250" i="9" s="1"/>
  <c r="C3392" i="9"/>
  <c r="O3392" i="9" s="1"/>
  <c r="C6248" i="9"/>
  <c r="O6248" i="9" s="1"/>
  <c r="D1369" i="9"/>
  <c r="C1369" i="9"/>
  <c r="O1369" i="9" s="1"/>
  <c r="C6605" i="9"/>
  <c r="O6605" i="9" s="1"/>
  <c r="C5534" i="9"/>
  <c r="O5534" i="9" s="1"/>
  <c r="C4344" i="9"/>
  <c r="C3154" i="9"/>
  <c r="O3154" i="9" s="1"/>
  <c r="C6604" i="9"/>
  <c r="O6604" i="9" s="1"/>
  <c r="C2440" i="9"/>
  <c r="O2440" i="9"/>
  <c r="D4939" i="9"/>
  <c r="C4939" i="9"/>
  <c r="O4939" i="9" s="1"/>
  <c r="C5177" i="9"/>
  <c r="O5177" i="9" s="1"/>
  <c r="C3868" i="9"/>
  <c r="D1607" i="9"/>
  <c r="C1607" i="9"/>
  <c r="O1607" i="9" s="1"/>
  <c r="C4106" i="9"/>
  <c r="C3035" i="9"/>
  <c r="O3035" i="9" s="1"/>
  <c r="C3749" i="9"/>
  <c r="C2202" i="9"/>
  <c r="O2202" i="9" s="1"/>
  <c r="D1012" i="9"/>
  <c r="C1012" i="9"/>
  <c r="O1012" i="9" s="1"/>
  <c r="C5772" i="9"/>
  <c r="O5772" i="9" s="1"/>
  <c r="D179" i="9"/>
  <c r="C179" i="9"/>
  <c r="O179" i="9" s="1"/>
  <c r="C5415" i="9"/>
  <c r="O5415" i="9" s="1"/>
  <c r="D298" i="9"/>
  <c r="C298" i="9"/>
  <c r="O298" i="9" s="1"/>
  <c r="C5058" i="9"/>
  <c r="O5058" i="9" s="1"/>
  <c r="D417" i="9"/>
  <c r="C417" i="9"/>
  <c r="O417" i="9" s="1"/>
  <c r="C4701" i="9"/>
  <c r="O4701" i="9" s="1"/>
  <c r="C4463" i="9"/>
  <c r="C6010" i="9"/>
  <c r="O6010" i="9" s="1"/>
  <c r="C1726" i="9"/>
  <c r="O1726" i="9" s="1"/>
  <c r="C6723" i="9"/>
  <c r="D60" i="9"/>
  <c r="C60" i="9"/>
  <c r="O60" i="9" s="1"/>
  <c r="D2321" i="9"/>
  <c r="C2321" i="9"/>
  <c r="O2321" i="9" s="1"/>
  <c r="C3987" i="9"/>
  <c r="D4225" i="9"/>
  <c r="C4225" i="9"/>
  <c r="D3511" i="9"/>
  <c r="C3511" i="9"/>
  <c r="O3511" i="9" s="1"/>
  <c r="C2559" i="9"/>
  <c r="O2559" i="9" s="1"/>
  <c r="C2678" i="9"/>
  <c r="O2678" i="9" s="1"/>
  <c r="D1964" i="9"/>
  <c r="C1964" i="9"/>
  <c r="O1964" i="9" s="1"/>
  <c r="C6367" i="9"/>
  <c r="O6367" i="9" s="1"/>
  <c r="C2916" i="9"/>
  <c r="O2916" i="9" s="1"/>
  <c r="D893" i="9"/>
  <c r="C893" i="9"/>
  <c r="O893" i="9" s="1"/>
  <c r="C6129" i="9"/>
  <c r="O6129" i="9" s="1"/>
  <c r="K1131" i="9"/>
  <c r="A1251" i="9"/>
  <c r="K2321" i="9"/>
  <c r="A2441" i="9"/>
  <c r="K1845" i="9"/>
  <c r="A1965" i="9"/>
  <c r="K3987" i="9"/>
  <c r="A4107" i="9"/>
  <c r="K4820" i="9"/>
  <c r="A4940" i="9"/>
  <c r="K4225" i="9"/>
  <c r="A4345" i="9"/>
  <c r="K3630" i="9"/>
  <c r="A3750" i="9"/>
  <c r="K3511" i="9"/>
  <c r="A3631" i="9"/>
  <c r="K2083" i="9"/>
  <c r="A2203" i="9"/>
  <c r="K2559" i="9"/>
  <c r="A2679" i="9"/>
  <c r="K5296" i="9"/>
  <c r="A5416" i="9"/>
  <c r="K2678" i="9"/>
  <c r="A2798" i="9"/>
  <c r="K2797" i="9"/>
  <c r="A2917" i="9"/>
  <c r="K1964" i="9"/>
  <c r="A2084" i="9"/>
  <c r="K655" i="9"/>
  <c r="A775" i="9"/>
  <c r="K6486" i="9"/>
  <c r="A6606" i="9"/>
  <c r="K2916" i="9"/>
  <c r="A3036" i="9"/>
  <c r="K1488" i="9"/>
  <c r="A1608" i="9"/>
  <c r="K893" i="9"/>
  <c r="A1013" i="9"/>
  <c r="K774" i="9"/>
  <c r="A894" i="9"/>
  <c r="K6605" i="9"/>
  <c r="A6725" i="9"/>
  <c r="K536" i="9"/>
  <c r="A656" i="9"/>
  <c r="K5534" i="9"/>
  <c r="A5654" i="9"/>
  <c r="K4582" i="9"/>
  <c r="A4702" i="9"/>
  <c r="K4344" i="9"/>
  <c r="A4464" i="9"/>
  <c r="K5058" i="9"/>
  <c r="A5178" i="9"/>
  <c r="K3154" i="9"/>
  <c r="A3274" i="9"/>
  <c r="K3273" i="9"/>
  <c r="A3393" i="9"/>
  <c r="K6248" i="9"/>
  <c r="A6368" i="9"/>
  <c r="K2202" i="9"/>
  <c r="A2322" i="9"/>
  <c r="K1726" i="9"/>
  <c r="A1846" i="9"/>
  <c r="K1012" i="9"/>
  <c r="A1132" i="9"/>
  <c r="K1369" i="9"/>
  <c r="A1489" i="9"/>
  <c r="K5772" i="9"/>
  <c r="A5892" i="9"/>
  <c r="A61" i="9"/>
  <c r="K60" i="9"/>
  <c r="A180" i="9"/>
  <c r="K6367" i="9"/>
  <c r="A6487" i="9"/>
  <c r="K6129" i="9"/>
  <c r="A6249" i="9"/>
  <c r="K298" i="9"/>
  <c r="A418" i="9"/>
  <c r="K6604" i="9"/>
  <c r="A6724" i="9"/>
  <c r="K417" i="9"/>
  <c r="A537" i="9"/>
  <c r="K2440" i="9"/>
  <c r="A2560" i="9"/>
  <c r="K5653" i="9"/>
  <c r="A5773" i="9"/>
  <c r="K4939" i="9"/>
  <c r="A5059" i="9"/>
  <c r="K4701" i="9"/>
  <c r="A4821" i="9"/>
  <c r="K5177" i="9"/>
  <c r="A5297" i="9"/>
  <c r="K5891" i="9"/>
  <c r="K8051" i="9" s="1"/>
  <c r="A6011" i="9"/>
  <c r="K3868" i="9"/>
  <c r="A3988" i="9"/>
  <c r="K1250" i="9"/>
  <c r="A1370" i="9"/>
  <c r="K1607" i="9"/>
  <c r="A1727" i="9"/>
  <c r="K4463" i="9"/>
  <c r="A4583" i="9"/>
  <c r="K4106" i="9"/>
  <c r="A4226" i="9"/>
  <c r="K3392" i="9"/>
  <c r="A3512" i="9"/>
  <c r="K3035" i="9"/>
  <c r="A3155" i="9"/>
  <c r="K6010" i="9"/>
  <c r="A6130" i="9"/>
  <c r="K3749" i="9"/>
  <c r="A3869" i="9"/>
  <c r="K6723" i="9"/>
  <c r="A6843" i="9"/>
  <c r="K179" i="9"/>
  <c r="A299" i="9"/>
  <c r="A5535" i="9"/>
  <c r="K5415" i="9"/>
  <c r="D1132" i="9"/>
  <c r="C1132" i="9"/>
  <c r="O1132" i="9" s="1"/>
  <c r="C3393" i="9"/>
  <c r="O3393" i="9" s="1"/>
  <c r="C4702" i="9"/>
  <c r="D656" i="9"/>
  <c r="C656" i="9"/>
  <c r="O656" i="9" s="1"/>
  <c r="D894" i="9"/>
  <c r="C894" i="9"/>
  <c r="O894" i="9" s="1"/>
  <c r="D1608" i="9"/>
  <c r="C1608" i="9"/>
  <c r="O1608" i="9" s="1"/>
  <c r="C6606" i="9"/>
  <c r="O6606" i="9" s="1"/>
  <c r="D2084" i="9"/>
  <c r="C2084" i="9"/>
  <c r="O2084" i="9" s="1"/>
  <c r="D2798" i="9"/>
  <c r="C2798" i="9"/>
  <c r="O2798" i="9" s="1"/>
  <c r="C2679" i="9"/>
  <c r="O2679" i="9" s="1"/>
  <c r="C3631" i="9"/>
  <c r="C4345" i="9"/>
  <c r="C4107" i="9"/>
  <c r="C2441" i="9"/>
  <c r="O2441" i="9" s="1"/>
  <c r="C5535" i="9"/>
  <c r="O5535" i="9" s="1"/>
  <c r="D2322" i="9"/>
  <c r="C2322" i="9"/>
  <c r="O2322" i="9" s="1"/>
  <c r="D299" i="9"/>
  <c r="C299" i="9"/>
  <c r="O299" i="9" s="1"/>
  <c r="C1727" i="9"/>
  <c r="O1727" i="9" s="1"/>
  <c r="C5059" i="9"/>
  <c r="O5059" i="9" s="1"/>
  <c r="C6724" i="9"/>
  <c r="O6724" i="9" s="1"/>
  <c r="D180" i="9"/>
  <c r="C180" i="9"/>
  <c r="O180" i="9" s="1"/>
  <c r="C5892" i="9"/>
  <c r="O5892" i="9" s="1"/>
  <c r="C5178" i="9"/>
  <c r="O5178" i="9" s="1"/>
  <c r="C3869" i="9"/>
  <c r="C3155" i="9"/>
  <c r="O3155" i="9" s="1"/>
  <c r="D4226" i="9"/>
  <c r="C4226" i="9"/>
  <c r="C3988" i="9"/>
  <c r="C5297" i="9"/>
  <c r="O5297" i="9" s="1"/>
  <c r="C2560" i="9"/>
  <c r="O2560" i="9" s="1"/>
  <c r="C6249" i="9"/>
  <c r="O6249" i="9" s="1"/>
  <c r="D1489" i="9"/>
  <c r="C1489" i="9"/>
  <c r="O1489" i="9" s="1"/>
  <c r="D1846" i="9"/>
  <c r="C1846" i="9"/>
  <c r="O1846" i="9" s="1"/>
  <c r="C6368" i="9"/>
  <c r="O6368" i="9" s="1"/>
  <c r="C3274" i="9"/>
  <c r="O3274" i="9" s="1"/>
  <c r="C4464" i="9"/>
  <c r="C5654" i="9"/>
  <c r="O5654" i="9" s="1"/>
  <c r="C6725" i="9"/>
  <c r="O6725" i="9" s="1"/>
  <c r="D1013" i="9"/>
  <c r="C1013" i="9"/>
  <c r="O1013" i="9" s="1"/>
  <c r="C3036" i="9"/>
  <c r="O3036" i="9" s="1"/>
  <c r="D775" i="9"/>
  <c r="C775" i="9"/>
  <c r="O775" i="9" s="1"/>
  <c r="C2917" i="9"/>
  <c r="O2917" i="9" s="1"/>
  <c r="C5416" i="9"/>
  <c r="O5416" i="9" s="1"/>
  <c r="C2203" i="9"/>
  <c r="O2203" i="9" s="1"/>
  <c r="C3750" i="9"/>
  <c r="D4940" i="9"/>
  <c r="C4940" i="9"/>
  <c r="O4940" i="9" s="1"/>
  <c r="D1965" i="9"/>
  <c r="C1965" i="9"/>
  <c r="O1965" i="9" s="1"/>
  <c r="D1251" i="9"/>
  <c r="C1251" i="9"/>
  <c r="O1251" i="9" s="1"/>
  <c r="C6843" i="9"/>
  <c r="C6130" i="9"/>
  <c r="O6130" i="9" s="1"/>
  <c r="D3512" i="9"/>
  <c r="C3512" i="9"/>
  <c r="O3512" i="9" s="1"/>
  <c r="C4583" i="9"/>
  <c r="D1370" i="9"/>
  <c r="C1370" i="9"/>
  <c r="O1370" i="9" s="1"/>
  <c r="C6011" i="9"/>
  <c r="O6011" i="9" s="1"/>
  <c r="C4821" i="9"/>
  <c r="O4821" i="9" s="1"/>
  <c r="C5773" i="9"/>
  <c r="O5773" i="9" s="1"/>
  <c r="D537" i="9"/>
  <c r="C537" i="9"/>
  <c r="O537" i="9" s="1"/>
  <c r="D418" i="9"/>
  <c r="C418" i="9"/>
  <c r="O418" i="9" s="1"/>
  <c r="C6487" i="9"/>
  <c r="O6487" i="9" s="1"/>
  <c r="D61" i="9"/>
  <c r="C61" i="9"/>
  <c r="O61" i="9" s="1"/>
  <c r="A5655" i="9"/>
  <c r="K5535" i="9"/>
  <c r="K5892" i="9"/>
  <c r="K8052" i="9" s="1"/>
  <c r="A6012" i="9"/>
  <c r="K1489" i="9"/>
  <c r="A1609" i="9"/>
  <c r="K1132" i="9"/>
  <c r="A1252" i="9"/>
  <c r="K1846" i="9"/>
  <c r="A1966" i="9"/>
  <c r="K2322" i="9"/>
  <c r="A2442" i="9"/>
  <c r="K6725" i="9"/>
  <c r="A6845" i="9"/>
  <c r="K894" i="9"/>
  <c r="A1014" i="9"/>
  <c r="K1013" i="9"/>
  <c r="A1133" i="9"/>
  <c r="K1608" i="9"/>
  <c r="A1728" i="9"/>
  <c r="K3036" i="9"/>
  <c r="A3156" i="9"/>
  <c r="K6843" i="9"/>
  <c r="A6963" i="9"/>
  <c r="K3869" i="9"/>
  <c r="A3989" i="9"/>
  <c r="K6130" i="9"/>
  <c r="A6250" i="9"/>
  <c r="K3155" i="9"/>
  <c r="A3275" i="9"/>
  <c r="K3512" i="9"/>
  <c r="A3632" i="9"/>
  <c r="K4226" i="9"/>
  <c r="A4346" i="9"/>
  <c r="K4583" i="9"/>
  <c r="A4703" i="9"/>
  <c r="K1727" i="9"/>
  <c r="A1847" i="9"/>
  <c r="K1370" i="9"/>
  <c r="A1490" i="9"/>
  <c r="K3988" i="9"/>
  <c r="A4108" i="9"/>
  <c r="K6011" i="9"/>
  <c r="A6131" i="9"/>
  <c r="K5297" i="9"/>
  <c r="A5417" i="9"/>
  <c r="K4821" i="9"/>
  <c r="A4941" i="9"/>
  <c r="K5059" i="9"/>
  <c r="A5179" i="9"/>
  <c r="K5773" i="9"/>
  <c r="A5893" i="9"/>
  <c r="K2560" i="9"/>
  <c r="A2680" i="9"/>
  <c r="K537" i="9"/>
  <c r="A657" i="9"/>
  <c r="K6249" i="9"/>
  <c r="A6369" i="9"/>
  <c r="A62" i="9"/>
  <c r="K61" i="9"/>
  <c r="A181" i="9"/>
  <c r="K6368" i="9"/>
  <c r="A6488" i="9"/>
  <c r="K3393" i="9"/>
  <c r="A3513" i="9"/>
  <c r="K3274" i="9"/>
  <c r="A3394" i="9"/>
  <c r="K5178" i="9"/>
  <c r="A5298" i="9"/>
  <c r="K4464" i="9"/>
  <c r="A4584" i="9"/>
  <c r="K4702" i="9"/>
  <c r="A4822" i="9"/>
  <c r="K5654" i="9"/>
  <c r="A5774" i="9"/>
  <c r="K656" i="9"/>
  <c r="A776" i="9"/>
  <c r="K6606" i="9"/>
  <c r="A6726" i="9"/>
  <c r="K775" i="9"/>
  <c r="A895" i="9"/>
  <c r="K2084" i="9"/>
  <c r="A2204" i="9"/>
  <c r="K2917" i="9"/>
  <c r="A3037" i="9"/>
  <c r="K2798" i="9"/>
  <c r="A2918" i="9"/>
  <c r="K5416" i="9"/>
  <c r="A5536" i="9"/>
  <c r="K2679" i="9"/>
  <c r="A2799" i="9"/>
  <c r="K2203" i="9"/>
  <c r="A2323" i="9"/>
  <c r="K3631" i="9"/>
  <c r="A3751" i="9"/>
  <c r="K3750" i="9"/>
  <c r="A3870" i="9"/>
  <c r="K4345" i="9"/>
  <c r="A4465" i="9"/>
  <c r="K4940" i="9"/>
  <c r="A5060" i="9"/>
  <c r="K4107" i="9"/>
  <c r="A4227" i="9"/>
  <c r="K1965" i="9"/>
  <c r="A2085" i="9"/>
  <c r="K2441" i="9"/>
  <c r="A2561" i="9"/>
  <c r="K1251" i="9"/>
  <c r="A1371" i="9"/>
  <c r="K299" i="9"/>
  <c r="A419" i="9"/>
  <c r="K6724" i="9"/>
  <c r="A6844" i="9"/>
  <c r="K418" i="9"/>
  <c r="A538" i="9"/>
  <c r="K6487" i="9"/>
  <c r="A6607" i="9"/>
  <c r="K180" i="9"/>
  <c r="A300" i="9"/>
  <c r="C5060" i="9"/>
  <c r="O5060" i="9" s="1"/>
  <c r="D895" i="9"/>
  <c r="C895" i="9"/>
  <c r="O895" i="9" s="1"/>
  <c r="D1371" i="9"/>
  <c r="C1371" i="9"/>
  <c r="O1371" i="9" s="1"/>
  <c r="D2323" i="9"/>
  <c r="C2323" i="9"/>
  <c r="O2323" i="9" s="1"/>
  <c r="D776" i="9"/>
  <c r="C776" i="9"/>
  <c r="O776" i="9" s="1"/>
  <c r="C5655" i="9"/>
  <c r="O5655" i="9" s="1"/>
  <c r="D657" i="9"/>
  <c r="C657" i="9"/>
  <c r="O657" i="9" s="1"/>
  <c r="C5893" i="9"/>
  <c r="O5893" i="9" s="1"/>
  <c r="D4941" i="9"/>
  <c r="C4941" i="9"/>
  <c r="O4941" i="9" s="1"/>
  <c r="C6131" i="9"/>
  <c r="O6131" i="9" s="1"/>
  <c r="D1490" i="9"/>
  <c r="C1490" i="9"/>
  <c r="O1490" i="9" s="1"/>
  <c r="C4703" i="9"/>
  <c r="C3632" i="9"/>
  <c r="C6250" i="9"/>
  <c r="O6250" i="9" s="1"/>
  <c r="C6963" i="9"/>
  <c r="C1728" i="9"/>
  <c r="O1728" i="9" s="1"/>
  <c r="D1014" i="9"/>
  <c r="C1014" i="9"/>
  <c r="O1014" i="9" s="1"/>
  <c r="C2442" i="9"/>
  <c r="O2442" i="9" s="1"/>
  <c r="D1252" i="9"/>
  <c r="C1252" i="9"/>
  <c r="O1252" i="9" s="1"/>
  <c r="C6012" i="9"/>
  <c r="O6012" i="9" s="1"/>
  <c r="C6844" i="9"/>
  <c r="O6844" i="9" s="1"/>
  <c r="D2085" i="9"/>
  <c r="C2085" i="9"/>
  <c r="O2085" i="9" s="1"/>
  <c r="C5536" i="9"/>
  <c r="O5536" i="9" s="1"/>
  <c r="C3037" i="9"/>
  <c r="O3037" i="9" s="1"/>
  <c r="C4822" i="9"/>
  <c r="C5298" i="9"/>
  <c r="O5298" i="9" s="1"/>
  <c r="D3513" i="9"/>
  <c r="C3513" i="9"/>
  <c r="O3513" i="9" s="1"/>
  <c r="D181" i="9"/>
  <c r="C181" i="9"/>
  <c r="O181" i="9" s="1"/>
  <c r="D419" i="9"/>
  <c r="C419" i="9"/>
  <c r="O419" i="9" s="1"/>
  <c r="C3751" i="9"/>
  <c r="C6726" i="9"/>
  <c r="O6726" i="9" s="1"/>
  <c r="C6488" i="9"/>
  <c r="O6488" i="9" s="1"/>
  <c r="C6607" i="9"/>
  <c r="O6607" i="9" s="1"/>
  <c r="C3870" i="9"/>
  <c r="D300" i="9"/>
  <c r="C300" i="9"/>
  <c r="O300" i="9" s="1"/>
  <c r="D538" i="9"/>
  <c r="C538" i="9"/>
  <c r="O538" i="9" s="1"/>
  <c r="C2561" i="9"/>
  <c r="O2561" i="9" s="1"/>
  <c r="D4227" i="9"/>
  <c r="C4227" i="9"/>
  <c r="C4465" i="9"/>
  <c r="D2799" i="9"/>
  <c r="C2799" i="9"/>
  <c r="O2799" i="9" s="1"/>
  <c r="C2918" i="9"/>
  <c r="O2918" i="9" s="1"/>
  <c r="C2204" i="9"/>
  <c r="O2204" i="9" s="1"/>
  <c r="C5774" i="9"/>
  <c r="O5774" i="9" s="1"/>
  <c r="C4584" i="9"/>
  <c r="C3394" i="9"/>
  <c r="O3394" i="9" s="1"/>
  <c r="D62" i="9"/>
  <c r="C62" i="9"/>
  <c r="O62" i="9" s="1"/>
  <c r="C6369" i="9"/>
  <c r="O6369" i="9" s="1"/>
  <c r="C2680" i="9"/>
  <c r="O2680" i="9" s="1"/>
  <c r="C5179" i="9"/>
  <c r="O5179" i="9" s="1"/>
  <c r="C5417" i="9"/>
  <c r="O5417" i="9" s="1"/>
  <c r="C4108" i="9"/>
  <c r="D1847" i="9"/>
  <c r="C1847" i="9"/>
  <c r="O1847" i="9" s="1"/>
  <c r="C4346" i="9"/>
  <c r="C3275" i="9"/>
  <c r="O3275" i="9" s="1"/>
  <c r="C3989" i="9"/>
  <c r="C3156" i="9"/>
  <c r="O3156" i="9" s="1"/>
  <c r="D1133" i="9"/>
  <c r="C1133" i="9"/>
  <c r="O1133" i="9" s="1"/>
  <c r="C6845" i="9"/>
  <c r="O6845" i="9" s="1"/>
  <c r="D1966" i="9"/>
  <c r="C1966" i="9"/>
  <c r="O1966" i="9" s="1"/>
  <c r="D1609" i="9"/>
  <c r="C1609" i="9"/>
  <c r="O1609" i="9" s="1"/>
  <c r="K6963" i="9"/>
  <c r="A7083" i="9"/>
  <c r="K3156" i="9"/>
  <c r="A3276" i="9"/>
  <c r="K1728" i="9"/>
  <c r="A1848" i="9"/>
  <c r="K1133" i="9"/>
  <c r="A1253" i="9"/>
  <c r="K1014" i="9"/>
  <c r="A1134" i="9"/>
  <c r="K6607" i="9"/>
  <c r="A6727" i="9"/>
  <c r="K538" i="9"/>
  <c r="A658" i="9"/>
  <c r="K6726" i="9"/>
  <c r="A6846" i="9"/>
  <c r="K776" i="9"/>
  <c r="A896" i="9"/>
  <c r="K5774" i="9"/>
  <c r="A5894" i="9"/>
  <c r="K4822" i="9"/>
  <c r="A4942" i="9"/>
  <c r="K4584" i="9"/>
  <c r="A4704" i="9"/>
  <c r="K5298" i="9"/>
  <c r="A5418" i="9"/>
  <c r="K3394" i="9"/>
  <c r="A3514" i="9"/>
  <c r="K3513" i="9"/>
  <c r="A3633" i="9"/>
  <c r="A63" i="9"/>
  <c r="K62" i="9"/>
  <c r="A182" i="9"/>
  <c r="K6369" i="9"/>
  <c r="A6489" i="9"/>
  <c r="K657" i="9"/>
  <c r="A777" i="9"/>
  <c r="K2680" i="9"/>
  <c r="A2800" i="9"/>
  <c r="K5893" i="9"/>
  <c r="K8053" i="9" s="1"/>
  <c r="A6013" i="9"/>
  <c r="K5179" i="9"/>
  <c r="A5299" i="9"/>
  <c r="K4941" i="9"/>
  <c r="A5061" i="9"/>
  <c r="K5417" i="9"/>
  <c r="A5537" i="9"/>
  <c r="K6131" i="9"/>
  <c r="A6251" i="9"/>
  <c r="K4108" i="9"/>
  <c r="A4228" i="9"/>
  <c r="K1490" i="9"/>
  <c r="A1610" i="9"/>
  <c r="K1847" i="9"/>
  <c r="A1967" i="9"/>
  <c r="K4703" i="9"/>
  <c r="A4823" i="9"/>
  <c r="K4346" i="9"/>
  <c r="A4466" i="9"/>
  <c r="K3632" i="9"/>
  <c r="A3752" i="9"/>
  <c r="K3275" i="9"/>
  <c r="A3395" i="9"/>
  <c r="K6250" i="9"/>
  <c r="A6370" i="9"/>
  <c r="K3989" i="9"/>
  <c r="A4109" i="9"/>
  <c r="K6845" i="9"/>
  <c r="A6965" i="9"/>
  <c r="K2442" i="9"/>
  <c r="A2562" i="9"/>
  <c r="K1966" i="9"/>
  <c r="A2086" i="9"/>
  <c r="K1252" i="9"/>
  <c r="A1372" i="9"/>
  <c r="K1609" i="9"/>
  <c r="A1729" i="9"/>
  <c r="K6012" i="9"/>
  <c r="A6132" i="9"/>
  <c r="K300" i="9"/>
  <c r="A420" i="9"/>
  <c r="K6844" i="9"/>
  <c r="A6964" i="9"/>
  <c r="K419" i="9"/>
  <c r="A539" i="9"/>
  <c r="K1371" i="9"/>
  <c r="A1491" i="9"/>
  <c r="K2561" i="9"/>
  <c r="A2681" i="9"/>
  <c r="K2085" i="9"/>
  <c r="A2205" i="9"/>
  <c r="K4227" i="9"/>
  <c r="A4347" i="9"/>
  <c r="K5060" i="9"/>
  <c r="A5180" i="9"/>
  <c r="K4465" i="9"/>
  <c r="A4585" i="9"/>
  <c r="K3870" i="9"/>
  <c r="A3990" i="9"/>
  <c r="K3751" i="9"/>
  <c r="A3871" i="9"/>
  <c r="K2323" i="9"/>
  <c r="A2443" i="9"/>
  <c r="K2799" i="9"/>
  <c r="A2919" i="9"/>
  <c r="K5536" i="9"/>
  <c r="A5656" i="9"/>
  <c r="K2918" i="9"/>
  <c r="A3038" i="9"/>
  <c r="K3037" i="9"/>
  <c r="A3157" i="9"/>
  <c r="K2204" i="9"/>
  <c r="A2324" i="9"/>
  <c r="K895" i="9"/>
  <c r="A1015" i="9"/>
  <c r="K6488" i="9"/>
  <c r="A6608" i="9"/>
  <c r="K181" i="9"/>
  <c r="A301" i="9"/>
  <c r="A5775" i="9"/>
  <c r="K5655" i="9"/>
  <c r="C5418" i="9"/>
  <c r="O5418" i="9" s="1"/>
  <c r="C3633" i="9"/>
  <c r="D1134" i="9"/>
  <c r="C1134" i="9"/>
  <c r="O1134" i="9" s="1"/>
  <c r="C6608" i="9"/>
  <c r="O6608" i="9" s="1"/>
  <c r="D2324" i="9"/>
  <c r="C2324" i="9"/>
  <c r="O2324" i="9" s="1"/>
  <c r="C3038" i="9"/>
  <c r="O3038" i="9" s="1"/>
  <c r="C2919" i="9"/>
  <c r="O2919" i="9" s="1"/>
  <c r="C3871" i="9"/>
  <c r="C4585" i="9"/>
  <c r="C4347" i="9"/>
  <c r="C2681" i="9"/>
  <c r="O2681" i="9" s="1"/>
  <c r="D539" i="9"/>
  <c r="C539" i="9"/>
  <c r="O539" i="9" s="1"/>
  <c r="D420" i="9"/>
  <c r="C420" i="9"/>
  <c r="O420" i="9" s="1"/>
  <c r="C1729" i="9"/>
  <c r="O1729" i="9" s="1"/>
  <c r="D2086" i="9"/>
  <c r="C2086" i="9"/>
  <c r="O2086" i="9" s="1"/>
  <c r="C6965" i="9"/>
  <c r="O6965" i="9" s="1"/>
  <c r="C6370" i="9"/>
  <c r="O6370" i="9" s="1"/>
  <c r="C3752" i="9"/>
  <c r="C4823" i="9"/>
  <c r="D1610" i="9"/>
  <c r="C1610" i="9"/>
  <c r="O1610" i="9" s="1"/>
  <c r="C6251" i="9"/>
  <c r="O6251" i="9" s="1"/>
  <c r="C5061" i="9"/>
  <c r="O5061" i="9" s="1"/>
  <c r="C6013" i="9"/>
  <c r="O6013" i="9" s="1"/>
  <c r="D777" i="9"/>
  <c r="C777" i="9"/>
  <c r="O777" i="9" s="1"/>
  <c r="D182" i="9"/>
  <c r="C182" i="9"/>
  <c r="O182" i="9" s="1"/>
  <c r="D896" i="9"/>
  <c r="C896" i="9"/>
  <c r="O896" i="9" s="1"/>
  <c r="C5775" i="9"/>
  <c r="O5775" i="9" s="1"/>
  <c r="D3514" i="9"/>
  <c r="C3514" i="9"/>
  <c r="O3514" i="9" s="1"/>
  <c r="C4704" i="9"/>
  <c r="C5894" i="9"/>
  <c r="O5894" i="9" s="1"/>
  <c r="C6846" i="9"/>
  <c r="O6846" i="9" s="1"/>
  <c r="C6727" i="9"/>
  <c r="O6727" i="9" s="1"/>
  <c r="D1253" i="9"/>
  <c r="C1253" i="9"/>
  <c r="O1253" i="9" s="1"/>
  <c r="C3276" i="9"/>
  <c r="O3276" i="9" s="1"/>
  <c r="D4942" i="9"/>
  <c r="C4942" i="9"/>
  <c r="D658" i="9"/>
  <c r="C658" i="9"/>
  <c r="O658" i="9" s="1"/>
  <c r="D1848" i="9"/>
  <c r="C1848" i="9"/>
  <c r="O1848" i="9" s="1"/>
  <c r="K7083" i="9"/>
  <c r="C7083" i="9"/>
  <c r="D301" i="9"/>
  <c r="C301" i="9"/>
  <c r="O301" i="9" s="1"/>
  <c r="D1015" i="9"/>
  <c r="C1015" i="9"/>
  <c r="O1015" i="9" s="1"/>
  <c r="C3157" i="9"/>
  <c r="O3157" i="9" s="1"/>
  <c r="C5656" i="9"/>
  <c r="O5656" i="9" s="1"/>
  <c r="C2443" i="9"/>
  <c r="O2443" i="9" s="1"/>
  <c r="C3990" i="9"/>
  <c r="C5180" i="9"/>
  <c r="O5180" i="9" s="1"/>
  <c r="C2205" i="9"/>
  <c r="O2205" i="9" s="1"/>
  <c r="D1491" i="9"/>
  <c r="C1491" i="9"/>
  <c r="O1491" i="9" s="1"/>
  <c r="C6964" i="9"/>
  <c r="O6964" i="9" s="1"/>
  <c r="C6132" i="9"/>
  <c r="O6132" i="9" s="1"/>
  <c r="D1372" i="9"/>
  <c r="C1372" i="9"/>
  <c r="O1372" i="9" s="1"/>
  <c r="C2562" i="9"/>
  <c r="O2562" i="9" s="1"/>
  <c r="C4109" i="9"/>
  <c r="C3395" i="9"/>
  <c r="O3395" i="9" s="1"/>
  <c r="C4466" i="9"/>
  <c r="D1967" i="9"/>
  <c r="C1967" i="9"/>
  <c r="O1967" i="9" s="1"/>
  <c r="D4228" i="9"/>
  <c r="C4228" i="9"/>
  <c r="C5537" i="9"/>
  <c r="O5537" i="9" s="1"/>
  <c r="C5299" i="9"/>
  <c r="O5299" i="9" s="1"/>
  <c r="D2800" i="9"/>
  <c r="C2800" i="9"/>
  <c r="O2800" i="9" s="1"/>
  <c r="C6489" i="9"/>
  <c r="O6489" i="9" s="1"/>
  <c r="D63" i="9"/>
  <c r="C63" i="9"/>
  <c r="O63" i="9" s="1"/>
  <c r="K3633" i="9"/>
  <c r="A3753" i="9"/>
  <c r="K3514" i="9"/>
  <c r="A3634" i="9"/>
  <c r="K5418" i="9"/>
  <c r="A5538" i="9"/>
  <c r="K4704" i="9"/>
  <c r="A4824" i="9"/>
  <c r="K4942" i="9"/>
  <c r="A5062" i="9"/>
  <c r="K5894" i="9"/>
  <c r="K8054" i="9" s="1"/>
  <c r="A6014" i="9"/>
  <c r="K896" i="9"/>
  <c r="A1016" i="9"/>
  <c r="K6727" i="9"/>
  <c r="A6847" i="9"/>
  <c r="K1134" i="9"/>
  <c r="A1254" i="9"/>
  <c r="K1253" i="9"/>
  <c r="A1373" i="9"/>
  <c r="K1848" i="9"/>
  <c r="A1968" i="9"/>
  <c r="K3276" i="9"/>
  <c r="A3396" i="9"/>
  <c r="K301" i="9"/>
  <c r="A421" i="9"/>
  <c r="A5895" i="9"/>
  <c r="K5775" i="9"/>
  <c r="K6608" i="9"/>
  <c r="A6728" i="9"/>
  <c r="K1015" i="9"/>
  <c r="A1135" i="9"/>
  <c r="K2324" i="9"/>
  <c r="A2444" i="9"/>
  <c r="K3157" i="9"/>
  <c r="A3277" i="9"/>
  <c r="K3038" i="9"/>
  <c r="A3158" i="9"/>
  <c r="K5656" i="9"/>
  <c r="A5776" i="9"/>
  <c r="K2919" i="9"/>
  <c r="A3039" i="9"/>
  <c r="K2443" i="9"/>
  <c r="A2563" i="9"/>
  <c r="K3871" i="9"/>
  <c r="A3991" i="9"/>
  <c r="K3990" i="9"/>
  <c r="A4110" i="9"/>
  <c r="K4585" i="9"/>
  <c r="A4705" i="9"/>
  <c r="K5180" i="9"/>
  <c r="A5300" i="9"/>
  <c r="K4347" i="9"/>
  <c r="A4467" i="9"/>
  <c r="K2205" i="9"/>
  <c r="A2325" i="9"/>
  <c r="K2681" i="9"/>
  <c r="A2801" i="9"/>
  <c r="K1491" i="9"/>
  <c r="A1611" i="9"/>
  <c r="K539" i="9"/>
  <c r="A659" i="9"/>
  <c r="K6965" i="9"/>
  <c r="A7085" i="9"/>
  <c r="K4109" i="9"/>
  <c r="A4229" i="9"/>
  <c r="K6370" i="9"/>
  <c r="A6490" i="9"/>
  <c r="K3395" i="9"/>
  <c r="A3515" i="9"/>
  <c r="K3752" i="9"/>
  <c r="A3872" i="9"/>
  <c r="K4466" i="9"/>
  <c r="A4586" i="9"/>
  <c r="K4823" i="9"/>
  <c r="A4943" i="9"/>
  <c r="K1967" i="9"/>
  <c r="A2087" i="9"/>
  <c r="K1610" i="9"/>
  <c r="A1730" i="9"/>
  <c r="K4228" i="9"/>
  <c r="A4348" i="9"/>
  <c r="K6251" i="9"/>
  <c r="A6371" i="9"/>
  <c r="K5537" i="9"/>
  <c r="A5657" i="9"/>
  <c r="K5061" i="9"/>
  <c r="A5181" i="9"/>
  <c r="K5299" i="9"/>
  <c r="A5419" i="9"/>
  <c r="K6013" i="9"/>
  <c r="A6133" i="9"/>
  <c r="K2800" i="9"/>
  <c r="A2920" i="9"/>
  <c r="K777" i="9"/>
  <c r="A897" i="9"/>
  <c r="A64" i="9"/>
  <c r="K63" i="9"/>
  <c r="A183" i="9"/>
  <c r="K6846" i="9"/>
  <c r="A6966" i="9"/>
  <c r="K658" i="9"/>
  <c r="A778" i="9"/>
  <c r="K6964" i="9"/>
  <c r="A7084" i="9"/>
  <c r="K420" i="9"/>
  <c r="A540" i="9"/>
  <c r="K6132" i="9"/>
  <c r="A6252" i="9"/>
  <c r="K1729" i="9"/>
  <c r="A1849" i="9"/>
  <c r="K1372" i="9"/>
  <c r="A1492" i="9"/>
  <c r="K2086" i="9"/>
  <c r="A2206" i="9"/>
  <c r="K2562" i="9"/>
  <c r="A2682" i="9"/>
  <c r="K6489" i="9"/>
  <c r="A6609" i="9"/>
  <c r="K182" i="9"/>
  <c r="A302" i="9"/>
  <c r="C5419" i="9"/>
  <c r="O5419" i="9" s="1"/>
  <c r="C4586" i="9"/>
  <c r="C4467" i="9"/>
  <c r="C3158" i="9"/>
  <c r="O3158" i="9" s="1"/>
  <c r="D421" i="9"/>
  <c r="C421" i="9"/>
  <c r="O421" i="9" s="1"/>
  <c r="D1016" i="9"/>
  <c r="C1016" i="9"/>
  <c r="O1016" i="9" s="1"/>
  <c r="C3753" i="9"/>
  <c r="C4348" i="9"/>
  <c r="D4229" i="9"/>
  <c r="C4229" i="9"/>
  <c r="D2801" i="9"/>
  <c r="C2801" i="9"/>
  <c r="O2801" i="9" s="1"/>
  <c r="C3991" i="9"/>
  <c r="C6728" i="9"/>
  <c r="O6728" i="9" s="1"/>
  <c r="D302" i="9"/>
  <c r="C302" i="9"/>
  <c r="O302" i="9" s="1"/>
  <c r="C6252" i="9"/>
  <c r="O6252" i="9" s="1"/>
  <c r="C6966" i="9"/>
  <c r="O6966" i="9" s="1"/>
  <c r="D64" i="9"/>
  <c r="C64" i="9"/>
  <c r="O64" i="9" s="1"/>
  <c r="C5657" i="9"/>
  <c r="O5657" i="9" s="1"/>
  <c r="D3515" i="9"/>
  <c r="C3515" i="9"/>
  <c r="O3515" i="9" s="1"/>
  <c r="D659" i="9"/>
  <c r="C659" i="9"/>
  <c r="O659" i="9" s="1"/>
  <c r="C4705" i="9"/>
  <c r="C3039" i="9"/>
  <c r="O3039" i="9" s="1"/>
  <c r="C2444" i="9"/>
  <c r="O2444" i="9" s="1"/>
  <c r="D1968" i="9"/>
  <c r="C1968" i="9"/>
  <c r="O1968" i="9" s="1"/>
  <c r="D1254" i="9"/>
  <c r="C1254" i="9"/>
  <c r="O1254" i="9" s="1"/>
  <c r="C5062" i="9"/>
  <c r="C5538" i="9"/>
  <c r="O5538" i="9" s="1"/>
  <c r="C2682" i="9"/>
  <c r="O2682" i="9" s="1"/>
  <c r="D1492" i="9"/>
  <c r="C1492" i="9"/>
  <c r="O1492" i="9" s="1"/>
  <c r="K7084" i="9"/>
  <c r="C7084" i="9"/>
  <c r="O7084" i="9" s="1"/>
  <c r="D897" i="9"/>
  <c r="C897" i="9"/>
  <c r="O897" i="9" s="1"/>
  <c r="C6133" i="9"/>
  <c r="O6133" i="9" s="1"/>
  <c r="C5181" i="9"/>
  <c r="O5181" i="9" s="1"/>
  <c r="C6371" i="9"/>
  <c r="O6371" i="9" s="1"/>
  <c r="C1730" i="9"/>
  <c r="O1730" i="9" s="1"/>
  <c r="D4943" i="9"/>
  <c r="C4943" i="9"/>
  <c r="C3872" i="9"/>
  <c r="C6490" i="9"/>
  <c r="O6490" i="9" s="1"/>
  <c r="K7085" i="9"/>
  <c r="C7085" i="9"/>
  <c r="O7085" i="9" s="1"/>
  <c r="D1611" i="9"/>
  <c r="C1611" i="9"/>
  <c r="O1611" i="9" s="1"/>
  <c r="D2325" i="9"/>
  <c r="C2325" i="9"/>
  <c r="O2325" i="9" s="1"/>
  <c r="C5300" i="9"/>
  <c r="O5300" i="9" s="1"/>
  <c r="C4110" i="9"/>
  <c r="C2563" i="9"/>
  <c r="O2563" i="9" s="1"/>
  <c r="C5776" i="9"/>
  <c r="O5776" i="9" s="1"/>
  <c r="C3277" i="9"/>
  <c r="O3277" i="9" s="1"/>
  <c r="D1135" i="9"/>
  <c r="C1135" i="9"/>
  <c r="O1135" i="9" s="1"/>
  <c r="C3396" i="9"/>
  <c r="O3396" i="9" s="1"/>
  <c r="D1373" i="9"/>
  <c r="C1373" i="9"/>
  <c r="O1373" i="9" s="1"/>
  <c r="C6847" i="9"/>
  <c r="O6847" i="9" s="1"/>
  <c r="C6014" i="9"/>
  <c r="O6014" i="9" s="1"/>
  <c r="C4824" i="9"/>
  <c r="C3634" i="9"/>
  <c r="C2920" i="9"/>
  <c r="O2920" i="9" s="1"/>
  <c r="D2087" i="9"/>
  <c r="C2087" i="9"/>
  <c r="O2087" i="9" s="1"/>
  <c r="C6609" i="9"/>
  <c r="O6609" i="9" s="1"/>
  <c r="C2206" i="9"/>
  <c r="O2206" i="9" s="1"/>
  <c r="D1849" i="9"/>
  <c r="C1849" i="9"/>
  <c r="O1849" i="9" s="1"/>
  <c r="D540" i="9"/>
  <c r="C540" i="9"/>
  <c r="O540" i="9" s="1"/>
  <c r="D778" i="9"/>
  <c r="C778" i="9"/>
  <c r="O778" i="9" s="1"/>
  <c r="D183" i="9"/>
  <c r="C183" i="9"/>
  <c r="O183" i="9" s="1"/>
  <c r="C5895" i="9"/>
  <c r="O5895" i="9" s="1"/>
  <c r="K897" i="9"/>
  <c r="A1017" i="9"/>
  <c r="K2920" i="9"/>
  <c r="A3040" i="9"/>
  <c r="K6133" i="9"/>
  <c r="A6253" i="9"/>
  <c r="K5419" i="9"/>
  <c r="A5539" i="9"/>
  <c r="K5181" i="9"/>
  <c r="A5301" i="9"/>
  <c r="K5657" i="9"/>
  <c r="A5777" i="9"/>
  <c r="K6371" i="9"/>
  <c r="A6491" i="9"/>
  <c r="K4348" i="9"/>
  <c r="A4468" i="9"/>
  <c r="K1730" i="9"/>
  <c r="A1850" i="9"/>
  <c r="K2087" i="9"/>
  <c r="A2207" i="9"/>
  <c r="K4943" i="9"/>
  <c r="A5063" i="9"/>
  <c r="K4586" i="9"/>
  <c r="A4706" i="9"/>
  <c r="K3872" i="9"/>
  <c r="A3992" i="9"/>
  <c r="K3515" i="9"/>
  <c r="A3635" i="9"/>
  <c r="K6490" i="9"/>
  <c r="A6610" i="9"/>
  <c r="K4229" i="9"/>
  <c r="A4349" i="9"/>
  <c r="K6728" i="9"/>
  <c r="A6848" i="9"/>
  <c r="K421" i="9"/>
  <c r="A541" i="9"/>
  <c r="K3396" i="9"/>
  <c r="A3516" i="9"/>
  <c r="K1968" i="9"/>
  <c r="A2088" i="9"/>
  <c r="K1373" i="9"/>
  <c r="A1493" i="9"/>
  <c r="K1254" i="9"/>
  <c r="A1374" i="9"/>
  <c r="K302" i="9"/>
  <c r="A422" i="9"/>
  <c r="K778" i="9"/>
  <c r="A898" i="9"/>
  <c r="A65" i="9"/>
  <c r="K64" i="9"/>
  <c r="A184" i="9"/>
  <c r="A6015" i="9"/>
  <c r="K5895" i="9"/>
  <c r="K8055" i="9" s="1"/>
  <c r="K659" i="9"/>
  <c r="A779" i="9"/>
  <c r="K1611" i="9"/>
  <c r="A1731" i="9"/>
  <c r="K2801" i="9"/>
  <c r="A2921" i="9"/>
  <c r="K2325" i="9"/>
  <c r="A2445" i="9"/>
  <c r="K4467" i="9"/>
  <c r="A4587" i="9"/>
  <c r="K5300" i="9"/>
  <c r="A5420" i="9"/>
  <c r="K4705" i="9"/>
  <c r="A4825" i="9"/>
  <c r="K4110" i="9"/>
  <c r="A4230" i="9"/>
  <c r="K3991" i="9"/>
  <c r="A4111" i="9"/>
  <c r="K2563" i="9"/>
  <c r="A2683" i="9"/>
  <c r="K3039" i="9"/>
  <c r="A3159" i="9"/>
  <c r="K5776" i="9"/>
  <c r="A5896" i="9"/>
  <c r="K3158" i="9"/>
  <c r="A3278" i="9"/>
  <c r="K3277" i="9"/>
  <c r="A3397" i="9"/>
  <c r="K2444" i="9"/>
  <c r="A2564" i="9"/>
  <c r="K1135" i="9"/>
  <c r="A1255" i="9"/>
  <c r="K6847" i="9"/>
  <c r="A6967" i="9"/>
  <c r="K1016" i="9"/>
  <c r="A1136" i="9"/>
  <c r="K6014" i="9"/>
  <c r="A6134" i="9"/>
  <c r="K5062" i="9"/>
  <c r="A5182" i="9"/>
  <c r="K4824" i="9"/>
  <c r="A4944" i="9"/>
  <c r="K5538" i="9"/>
  <c r="A5658" i="9"/>
  <c r="K3634" i="9"/>
  <c r="A3754" i="9"/>
  <c r="K3753" i="9"/>
  <c r="A3873" i="9"/>
  <c r="K6609" i="9"/>
  <c r="A6729" i="9"/>
  <c r="K2682" i="9"/>
  <c r="A2802" i="9"/>
  <c r="K2206" i="9"/>
  <c r="A2326" i="9"/>
  <c r="K1492" i="9"/>
  <c r="A1612" i="9"/>
  <c r="K1849" i="9"/>
  <c r="A1969" i="9"/>
  <c r="K6252" i="9"/>
  <c r="A6372" i="9"/>
  <c r="K540" i="9"/>
  <c r="A660" i="9"/>
  <c r="K6966" i="9"/>
  <c r="A7086" i="9"/>
  <c r="K183" i="9"/>
  <c r="A303" i="9"/>
  <c r="C6015" i="9"/>
  <c r="O6015" i="9" s="1"/>
  <c r="D898" i="9"/>
  <c r="C898" i="9"/>
  <c r="O898" i="9" s="1"/>
  <c r="D1374" i="9"/>
  <c r="C1374" i="9"/>
  <c r="O1374" i="9" s="1"/>
  <c r="D2088" i="9"/>
  <c r="C2088" i="9"/>
  <c r="O2088" i="9" s="1"/>
  <c r="D541" i="9"/>
  <c r="C541" i="9"/>
  <c r="O541" i="9" s="1"/>
  <c r="C4349" i="9"/>
  <c r="C3635" i="9"/>
  <c r="C4706" i="9"/>
  <c r="C2207" i="9"/>
  <c r="O2207" i="9" s="1"/>
  <c r="C4468" i="9"/>
  <c r="C5777" i="9"/>
  <c r="O5777" i="9" s="1"/>
  <c r="C5539" i="9"/>
  <c r="O5539" i="9" s="1"/>
  <c r="C3040" i="9"/>
  <c r="O3040" i="9" s="1"/>
  <c r="D303" i="9"/>
  <c r="C303" i="9"/>
  <c r="O303" i="9" s="1"/>
  <c r="D660" i="9"/>
  <c r="C660" i="9"/>
  <c r="O660" i="9" s="1"/>
  <c r="D1969" i="9"/>
  <c r="C1969" i="9"/>
  <c r="O1969" i="9" s="1"/>
  <c r="D2326" i="9"/>
  <c r="C2326" i="9"/>
  <c r="O2326" i="9" s="1"/>
  <c r="C6729" i="9"/>
  <c r="O6729" i="9" s="1"/>
  <c r="C3754" i="9"/>
  <c r="D4944" i="9"/>
  <c r="C4944" i="9"/>
  <c r="C6134" i="9"/>
  <c r="O6134" i="9" s="1"/>
  <c r="C6967" i="9"/>
  <c r="O6967" i="9" s="1"/>
  <c r="C2564" i="9"/>
  <c r="O2564" i="9" s="1"/>
  <c r="C3278" i="9"/>
  <c r="O3278" i="9" s="1"/>
  <c r="C3159" i="9"/>
  <c r="O3159" i="9" s="1"/>
  <c r="C4111" i="9"/>
  <c r="C4825" i="9"/>
  <c r="C4587" i="9"/>
  <c r="C2921" i="9"/>
  <c r="O2921" i="9" s="1"/>
  <c r="D779" i="9"/>
  <c r="C779" i="9"/>
  <c r="O779" i="9" s="1"/>
  <c r="D184" i="9"/>
  <c r="C184" i="9"/>
  <c r="O184" i="9" s="1"/>
  <c r="D422" i="9"/>
  <c r="C422" i="9"/>
  <c r="O422" i="9" s="1"/>
  <c r="D1493" i="9"/>
  <c r="C1493" i="9"/>
  <c r="O1493" i="9" s="1"/>
  <c r="D3516" i="9"/>
  <c r="C3516" i="9"/>
  <c r="O3516" i="9" s="1"/>
  <c r="C6848" i="9"/>
  <c r="O6848" i="9" s="1"/>
  <c r="C6610" i="9"/>
  <c r="O6610" i="9" s="1"/>
  <c r="C3992" i="9"/>
  <c r="C5063" i="9"/>
  <c r="D1850" i="9"/>
  <c r="C1850" i="9"/>
  <c r="O1850" i="9" s="1"/>
  <c r="C6491" i="9"/>
  <c r="O6491" i="9" s="1"/>
  <c r="C5301" i="9"/>
  <c r="O5301" i="9" s="1"/>
  <c r="C6253" i="9"/>
  <c r="O6253" i="9" s="1"/>
  <c r="D1017" i="9"/>
  <c r="C1017" i="9"/>
  <c r="O1017" i="9" s="1"/>
  <c r="K7086" i="9"/>
  <c r="C7086" i="9"/>
  <c r="O7086" i="9" s="1"/>
  <c r="C6372" i="9"/>
  <c r="O6372" i="9" s="1"/>
  <c r="D1612" i="9"/>
  <c r="C1612" i="9"/>
  <c r="O1612" i="9" s="1"/>
  <c r="D2802" i="9"/>
  <c r="C2802" i="9"/>
  <c r="O2802" i="9" s="1"/>
  <c r="C3873" i="9"/>
  <c r="C5658" i="9"/>
  <c r="O5658" i="9" s="1"/>
  <c r="C5182" i="9"/>
  <c r="D1136" i="9"/>
  <c r="C1136" i="9"/>
  <c r="O1136" i="9" s="1"/>
  <c r="D1255" i="9"/>
  <c r="C1255" i="9"/>
  <c r="O1255" i="9" s="1"/>
  <c r="C3397" i="9"/>
  <c r="O3397" i="9" s="1"/>
  <c r="C5896" i="9"/>
  <c r="O5896" i="9" s="1"/>
  <c r="C2683" i="9"/>
  <c r="O2683" i="9" s="1"/>
  <c r="D4230" i="9"/>
  <c r="C4230" i="9"/>
  <c r="C5420" i="9"/>
  <c r="O5420" i="9" s="1"/>
  <c r="C2445" i="9"/>
  <c r="O2445" i="9" s="1"/>
  <c r="C1731" i="9"/>
  <c r="O1731" i="9" s="1"/>
  <c r="D65" i="9"/>
  <c r="C65" i="9"/>
  <c r="O65" i="9" s="1"/>
  <c r="A6135" i="9"/>
  <c r="K6015" i="9"/>
  <c r="K898" i="9"/>
  <c r="A1018" i="9"/>
  <c r="K422" i="9"/>
  <c r="A542" i="9"/>
  <c r="K1374" i="9"/>
  <c r="A1494" i="9"/>
  <c r="K1493" i="9"/>
  <c r="A1613" i="9"/>
  <c r="K2088" i="9"/>
  <c r="A2208" i="9"/>
  <c r="K3516" i="9"/>
  <c r="A3636" i="9"/>
  <c r="K541" i="9"/>
  <c r="A661" i="9"/>
  <c r="K303" i="9"/>
  <c r="A423" i="9"/>
  <c r="K6729" i="9"/>
  <c r="A6849" i="9"/>
  <c r="K3873" i="9"/>
  <c r="A3993" i="9"/>
  <c r="K3754" i="9"/>
  <c r="A3874" i="9"/>
  <c r="K5658" i="9"/>
  <c r="A5778" i="9"/>
  <c r="K4944" i="9"/>
  <c r="A5064" i="9"/>
  <c r="K5182" i="9"/>
  <c r="A5302" i="9"/>
  <c r="K6134" i="9"/>
  <c r="A6254" i="9"/>
  <c r="K1136" i="9"/>
  <c r="A1256" i="9"/>
  <c r="A66" i="9"/>
  <c r="K65" i="9"/>
  <c r="A185" i="9"/>
  <c r="K6848" i="9"/>
  <c r="A6968" i="9"/>
  <c r="K4349" i="9"/>
  <c r="A4469" i="9"/>
  <c r="K6610" i="9"/>
  <c r="A6730" i="9"/>
  <c r="K3635" i="9"/>
  <c r="A3755" i="9"/>
  <c r="K3992" i="9"/>
  <c r="A4112" i="9"/>
  <c r="K4706" i="9"/>
  <c r="A4826" i="9"/>
  <c r="K5063" i="9"/>
  <c r="A5183" i="9"/>
  <c r="K2207" i="9"/>
  <c r="A2327" i="9"/>
  <c r="K1850" i="9"/>
  <c r="A1970" i="9"/>
  <c r="K4468" i="9"/>
  <c r="A4588" i="9"/>
  <c r="K6491" i="9"/>
  <c r="A6611" i="9"/>
  <c r="K5777" i="9"/>
  <c r="A5897" i="9"/>
  <c r="K5301" i="9"/>
  <c r="A5421" i="9"/>
  <c r="K5539" i="9"/>
  <c r="A5659" i="9"/>
  <c r="K6253" i="9"/>
  <c r="A6373" i="9"/>
  <c r="K3040" i="9"/>
  <c r="A3160" i="9"/>
  <c r="K1017" i="9"/>
  <c r="A1137" i="9"/>
  <c r="K660" i="9"/>
  <c r="A780" i="9"/>
  <c r="K6372" i="9"/>
  <c r="A6492" i="9"/>
  <c r="K1969" i="9"/>
  <c r="A2089" i="9"/>
  <c r="K1612" i="9"/>
  <c r="A1732" i="9"/>
  <c r="K2326" i="9"/>
  <c r="A2446" i="9"/>
  <c r="K2802" i="9"/>
  <c r="A2922" i="9"/>
  <c r="K6967" i="9"/>
  <c r="A7087" i="9"/>
  <c r="K1255" i="9"/>
  <c r="A1375" i="9"/>
  <c r="K2564" i="9"/>
  <c r="A2684" i="9"/>
  <c r="K3397" i="9"/>
  <c r="A3517" i="9"/>
  <c r="K3278" i="9"/>
  <c r="A3398" i="9"/>
  <c r="K5896" i="9"/>
  <c r="K8056" i="9" s="1"/>
  <c r="A6016" i="9"/>
  <c r="K3159" i="9"/>
  <c r="A3279" i="9"/>
  <c r="K2683" i="9"/>
  <c r="A2803" i="9"/>
  <c r="K4111" i="9"/>
  <c r="A4231" i="9"/>
  <c r="K4230" i="9"/>
  <c r="A4350" i="9"/>
  <c r="K4825" i="9"/>
  <c r="A4945" i="9"/>
  <c r="K5420" i="9"/>
  <c r="A5540" i="9"/>
  <c r="K4587" i="9"/>
  <c r="A4707" i="9"/>
  <c r="K2445" i="9"/>
  <c r="A2565" i="9"/>
  <c r="K2921" i="9"/>
  <c r="A3041" i="9"/>
  <c r="K1731" i="9"/>
  <c r="A1851" i="9"/>
  <c r="K779" i="9"/>
  <c r="A899" i="9"/>
  <c r="K184" i="9"/>
  <c r="A304" i="9"/>
  <c r="C4350" i="9"/>
  <c r="C6373" i="9"/>
  <c r="O6373" i="9" s="1"/>
  <c r="D1851" i="9"/>
  <c r="C1851" i="9"/>
  <c r="O1851" i="9" s="1"/>
  <c r="D2803" i="9"/>
  <c r="C2803" i="9"/>
  <c r="O2803" i="9" s="1"/>
  <c r="D3517" i="9"/>
  <c r="C3517" i="9"/>
  <c r="O3517" i="9" s="1"/>
  <c r="C1732" i="9"/>
  <c r="O1732" i="9" s="1"/>
  <c r="D1137" i="9"/>
  <c r="C1137" i="9"/>
  <c r="O1137" i="9" s="1"/>
  <c r="C6611" i="9"/>
  <c r="O6611" i="9" s="1"/>
  <c r="C5183" i="9"/>
  <c r="C6730" i="9"/>
  <c r="O6730" i="9" s="1"/>
  <c r="D66" i="9"/>
  <c r="C66" i="9"/>
  <c r="O66" i="9" s="1"/>
  <c r="D1256" i="9"/>
  <c r="C1256" i="9"/>
  <c r="O1256" i="9" s="1"/>
  <c r="C5302" i="9"/>
  <c r="C5778" i="9"/>
  <c r="O5778" i="9" s="1"/>
  <c r="C3993" i="9"/>
  <c r="D423" i="9"/>
  <c r="C423" i="9"/>
  <c r="O423" i="9" s="1"/>
  <c r="C3636" i="9"/>
  <c r="D1613" i="9"/>
  <c r="C1613" i="9"/>
  <c r="O1613" i="9" s="1"/>
  <c r="D542" i="9"/>
  <c r="C542" i="9"/>
  <c r="O542" i="9" s="1"/>
  <c r="D304" i="9"/>
  <c r="C304" i="9"/>
  <c r="O304" i="9" s="1"/>
  <c r="D1375" i="9"/>
  <c r="C1375" i="9"/>
  <c r="O1375" i="9" s="1"/>
  <c r="D899" i="9"/>
  <c r="C899" i="9"/>
  <c r="O899" i="9"/>
  <c r="C3041" i="9"/>
  <c r="O3041" i="9" s="1"/>
  <c r="C4707" i="9"/>
  <c r="D4945" i="9"/>
  <c r="C4945" i="9"/>
  <c r="D4231" i="9"/>
  <c r="C4231" i="9"/>
  <c r="C3279" i="9"/>
  <c r="O3279" i="9" s="1"/>
  <c r="C3398" i="9"/>
  <c r="O3398" i="9" s="1"/>
  <c r="C2684" i="9"/>
  <c r="O2684" i="9" s="1"/>
  <c r="K7087" i="9"/>
  <c r="C7087" i="9"/>
  <c r="O7087" i="9" s="1"/>
  <c r="C2446" i="9"/>
  <c r="O2446" i="9"/>
  <c r="D2089" i="9"/>
  <c r="C2089" i="9"/>
  <c r="O2089" i="9" s="1"/>
  <c r="D780" i="9"/>
  <c r="C780" i="9"/>
  <c r="O780" i="9" s="1"/>
  <c r="C3160" i="9"/>
  <c r="O3160" i="9" s="1"/>
  <c r="C5659" i="9"/>
  <c r="O5659" i="9" s="1"/>
  <c r="C5897" i="9"/>
  <c r="O5897" i="9" s="1"/>
  <c r="C4588" i="9"/>
  <c r="D2327" i="9"/>
  <c r="C2327" i="9"/>
  <c r="O2327" i="9" s="1"/>
  <c r="C4826" i="9"/>
  <c r="C3755" i="9"/>
  <c r="C4469" i="9"/>
  <c r="D185" i="9"/>
  <c r="C185" i="9"/>
  <c r="O185" i="9" s="1"/>
  <c r="C6135" i="9"/>
  <c r="O6135" i="9" s="1"/>
  <c r="C2565" i="9"/>
  <c r="O2565" i="9" s="1"/>
  <c r="C5540" i="9"/>
  <c r="O5540" i="9" s="1"/>
  <c r="C6016" i="9"/>
  <c r="O6016" i="9" s="1"/>
  <c r="C2922" i="9"/>
  <c r="O2922" i="9" s="1"/>
  <c r="C6492" i="9"/>
  <c r="O6492" i="9" s="1"/>
  <c r="C5421" i="9"/>
  <c r="O5421" i="9" s="1"/>
  <c r="D1970" i="9"/>
  <c r="C1970" i="9"/>
  <c r="O1970" i="9" s="1"/>
  <c r="C4112" i="9"/>
  <c r="C6968" i="9"/>
  <c r="O6968" i="9" s="1"/>
  <c r="C6254" i="9"/>
  <c r="O6254" i="9" s="1"/>
  <c r="C5064" i="9"/>
  <c r="C3874" i="9"/>
  <c r="C6849" i="9"/>
  <c r="O6849" i="9" s="1"/>
  <c r="D661" i="9"/>
  <c r="C661" i="9"/>
  <c r="O661" i="9" s="1"/>
  <c r="C2208" i="9"/>
  <c r="O2208" i="9" s="1"/>
  <c r="D1494" i="9"/>
  <c r="C1494" i="9"/>
  <c r="O1494" i="9" s="1"/>
  <c r="D1018" i="9"/>
  <c r="C1018" i="9"/>
  <c r="O1018" i="9" s="1"/>
  <c r="K2922" i="9"/>
  <c r="A3042" i="9"/>
  <c r="K2446" i="9"/>
  <c r="A2566" i="9"/>
  <c r="K1732" i="9"/>
  <c r="A1852" i="9"/>
  <c r="K2089" i="9"/>
  <c r="A2209" i="9"/>
  <c r="K6492" i="9"/>
  <c r="A6612" i="9"/>
  <c r="K780" i="9"/>
  <c r="A900" i="9"/>
  <c r="K1256" i="9"/>
  <c r="A1376" i="9"/>
  <c r="K6254" i="9"/>
  <c r="A6374" i="9"/>
  <c r="K5302" i="9"/>
  <c r="A5422" i="9"/>
  <c r="K5064" i="9"/>
  <c r="A5184" i="9"/>
  <c r="K5778" i="9"/>
  <c r="A5898" i="9"/>
  <c r="K3874" i="9"/>
  <c r="A3994" i="9"/>
  <c r="K3993" i="9"/>
  <c r="A4113" i="9"/>
  <c r="K1137" i="9"/>
  <c r="A1257" i="9"/>
  <c r="K3160" i="9"/>
  <c r="A3280" i="9"/>
  <c r="K6373" i="9"/>
  <c r="A6493" i="9"/>
  <c r="K5659" i="9"/>
  <c r="A5779" i="9"/>
  <c r="K5421" i="9"/>
  <c r="A5541" i="9"/>
  <c r="K5897" i="9"/>
  <c r="K8057" i="9" s="1"/>
  <c r="A6017" i="9"/>
  <c r="K6611" i="9"/>
  <c r="A6731" i="9"/>
  <c r="K4588" i="9"/>
  <c r="A4708" i="9"/>
  <c r="K1970" i="9"/>
  <c r="A2090" i="9"/>
  <c r="K2327" i="9"/>
  <c r="A2447" i="9"/>
  <c r="K5183" i="9"/>
  <c r="A5303" i="9"/>
  <c r="K4826" i="9"/>
  <c r="A4946" i="9"/>
  <c r="K4112" i="9"/>
  <c r="A4232" i="9"/>
  <c r="K3755" i="9"/>
  <c r="A3875" i="9"/>
  <c r="K6730" i="9"/>
  <c r="A6850" i="9"/>
  <c r="K4469" i="9"/>
  <c r="A4589" i="9"/>
  <c r="A67" i="9"/>
  <c r="K66" i="9"/>
  <c r="A186" i="9"/>
  <c r="K304" i="9"/>
  <c r="A424" i="9"/>
  <c r="K899" i="9"/>
  <c r="A1019" i="9"/>
  <c r="K1851" i="9"/>
  <c r="A1971" i="9"/>
  <c r="K3041" i="9"/>
  <c r="A3161" i="9"/>
  <c r="K2565" i="9"/>
  <c r="A2685" i="9"/>
  <c r="K4707" i="9"/>
  <c r="A4827" i="9"/>
  <c r="K5540" i="9"/>
  <c r="A5660" i="9"/>
  <c r="K4945" i="9"/>
  <c r="A5065" i="9"/>
  <c r="K4350" i="9"/>
  <c r="A4470" i="9"/>
  <c r="K4231" i="9"/>
  <c r="A4351" i="9"/>
  <c r="K2803" i="9"/>
  <c r="A2923" i="9"/>
  <c r="K3279" i="9"/>
  <c r="A3399" i="9"/>
  <c r="K6016" i="9"/>
  <c r="A6136" i="9"/>
  <c r="K3398" i="9"/>
  <c r="A3518" i="9"/>
  <c r="K3517" i="9"/>
  <c r="A3637" i="9"/>
  <c r="K2684" i="9"/>
  <c r="A2804" i="9"/>
  <c r="K1375" i="9"/>
  <c r="A1495" i="9"/>
  <c r="K6849" i="9"/>
  <c r="A6969" i="9"/>
  <c r="K423" i="9"/>
  <c r="A543" i="9"/>
  <c r="K661" i="9"/>
  <c r="A781" i="9"/>
  <c r="K3636" i="9"/>
  <c r="A3756" i="9"/>
  <c r="K2208" i="9"/>
  <c r="A2328" i="9"/>
  <c r="K1613" i="9"/>
  <c r="A1733" i="9"/>
  <c r="K1494" i="9"/>
  <c r="A1614" i="9"/>
  <c r="K542" i="9"/>
  <c r="A662" i="9"/>
  <c r="K1018" i="9"/>
  <c r="A1138" i="9"/>
  <c r="K6968" i="9"/>
  <c r="A7088" i="9"/>
  <c r="K185" i="9"/>
  <c r="A305" i="9"/>
  <c r="A6255" i="9"/>
  <c r="K6135" i="9"/>
  <c r="D662" i="9"/>
  <c r="C662" i="9"/>
  <c r="O662" i="9" s="1"/>
  <c r="C3637" i="9"/>
  <c r="C4470" i="9"/>
  <c r="D424" i="9"/>
  <c r="C424" i="9"/>
  <c r="O424" i="9" s="1"/>
  <c r="D543" i="9"/>
  <c r="C543" i="9"/>
  <c r="O543" i="9" s="1"/>
  <c r="C4589" i="9"/>
  <c r="C3875" i="9"/>
  <c r="D4946" i="9"/>
  <c r="C4946" i="9"/>
  <c r="C2447" i="9"/>
  <c r="O2447" i="9" s="1"/>
  <c r="C4708" i="9"/>
  <c r="C6017" i="9"/>
  <c r="O6017" i="9" s="1"/>
  <c r="C5779" i="9"/>
  <c r="O5779" i="9" s="1"/>
  <c r="C3280" i="9"/>
  <c r="O3280" i="9" s="1"/>
  <c r="C4113" i="9"/>
  <c r="C5898" i="9"/>
  <c r="O5898" i="9" s="1"/>
  <c r="C5422" i="9"/>
  <c r="D1376" i="9"/>
  <c r="C1376" i="9"/>
  <c r="O1376" i="9" s="1"/>
  <c r="C6612" i="9"/>
  <c r="O6612" i="9" s="1"/>
  <c r="D1852" i="9"/>
  <c r="C1852" i="9"/>
  <c r="O1852" i="9" s="1"/>
  <c r="C3042" i="9"/>
  <c r="O3042" i="9" s="1"/>
  <c r="C3756" i="9"/>
  <c r="C6136" i="9"/>
  <c r="O6136" i="9" s="1"/>
  <c r="C5660" i="9"/>
  <c r="O5660" i="9" s="1"/>
  <c r="C6255" i="9"/>
  <c r="O6255" i="9" s="1"/>
  <c r="D1138" i="9"/>
  <c r="C1138" i="9"/>
  <c r="O1138" i="9" s="1"/>
  <c r="D1614" i="9"/>
  <c r="C1614" i="9"/>
  <c r="O1614" i="9" s="1"/>
  <c r="D2328" i="9"/>
  <c r="C2328" i="9"/>
  <c r="O2328" i="9" s="1"/>
  <c r="D781" i="9"/>
  <c r="C781" i="9"/>
  <c r="O781" i="9" s="1"/>
  <c r="C6969" i="9"/>
  <c r="O6969" i="9" s="1"/>
  <c r="D2804" i="9"/>
  <c r="C2804" i="9"/>
  <c r="O2804" i="9" s="1"/>
  <c r="D3518" i="9"/>
  <c r="C3518" i="9"/>
  <c r="O3518" i="9" s="1"/>
  <c r="C3399" i="9"/>
  <c r="O3399" i="9" s="1"/>
  <c r="C4351" i="9"/>
  <c r="C5065" i="9"/>
  <c r="C4827" i="9"/>
  <c r="C3161" i="9"/>
  <c r="O3161" i="9" s="1"/>
  <c r="D1019" i="9"/>
  <c r="C1019" i="9"/>
  <c r="O1019" i="9" s="1"/>
  <c r="D186" i="9"/>
  <c r="C186" i="9"/>
  <c r="O186" i="9" s="1"/>
  <c r="K7088" i="9"/>
  <c r="C7088" i="9"/>
  <c r="O7088" i="9" s="1"/>
  <c r="C1733" i="9"/>
  <c r="O1733" i="9" s="1"/>
  <c r="D1495" i="9"/>
  <c r="C1495" i="9"/>
  <c r="O1495" i="9" s="1"/>
  <c r="C2923" i="9"/>
  <c r="O2923" i="9" s="1"/>
  <c r="C2685" i="9"/>
  <c r="O2685" i="9" s="1"/>
  <c r="D1971" i="9"/>
  <c r="C1971" i="9"/>
  <c r="O1971" i="9" s="1"/>
  <c r="D67" i="9"/>
  <c r="C67" i="9"/>
  <c r="O67" i="9" s="1"/>
  <c r="D305" i="9"/>
  <c r="C305" i="9"/>
  <c r="O305" i="9" s="1"/>
  <c r="C6850" i="9"/>
  <c r="O6850" i="9" s="1"/>
  <c r="D4232" i="9"/>
  <c r="C4232" i="9"/>
  <c r="C5303" i="9"/>
  <c r="D2090" i="9"/>
  <c r="C2090" i="9"/>
  <c r="O2090" i="9" s="1"/>
  <c r="C6731" i="9"/>
  <c r="O6731" i="9" s="1"/>
  <c r="C5541" i="9"/>
  <c r="O5541" i="9" s="1"/>
  <c r="C6493" i="9"/>
  <c r="O6493" i="9" s="1"/>
  <c r="D1257" i="9"/>
  <c r="C1257" i="9"/>
  <c r="O1257" i="9" s="1"/>
  <c r="C3994" i="9"/>
  <c r="C5184" i="9"/>
  <c r="C6374" i="9"/>
  <c r="O6374" i="9" s="1"/>
  <c r="D900" i="9"/>
  <c r="C900" i="9"/>
  <c r="O900" i="9" s="1"/>
  <c r="C2209" i="9"/>
  <c r="O2209" i="9" s="1"/>
  <c r="C2566" i="9"/>
  <c r="O2566" i="9" s="1"/>
  <c r="K305" i="9"/>
  <c r="A425" i="9"/>
  <c r="K6969" i="9"/>
  <c r="A7089" i="9"/>
  <c r="K1495" i="9"/>
  <c r="A1615" i="9"/>
  <c r="K2804" i="9"/>
  <c r="A2924" i="9"/>
  <c r="K3637" i="9"/>
  <c r="A3757" i="9"/>
  <c r="K3518" i="9"/>
  <c r="A3638" i="9"/>
  <c r="K6136" i="9"/>
  <c r="A6256" i="9"/>
  <c r="K3399" i="9"/>
  <c r="A3519" i="9"/>
  <c r="K2923" i="9"/>
  <c r="A3043" i="9"/>
  <c r="K4351" i="9"/>
  <c r="A4471" i="9"/>
  <c r="K4470" i="9"/>
  <c r="A4590" i="9"/>
  <c r="K5065" i="9"/>
  <c r="A5185" i="9"/>
  <c r="K5660" i="9"/>
  <c r="A5780" i="9"/>
  <c r="K4827" i="9"/>
  <c r="A4947" i="9"/>
  <c r="K2685" i="9"/>
  <c r="A2805" i="9"/>
  <c r="K3161" i="9"/>
  <c r="A3281" i="9"/>
  <c r="K1971" i="9"/>
  <c r="A2091" i="9"/>
  <c r="K1019" i="9"/>
  <c r="A1139" i="9"/>
  <c r="K424" i="9"/>
  <c r="A544" i="9"/>
  <c r="K186" i="9"/>
  <c r="A306" i="9"/>
  <c r="A6375" i="9"/>
  <c r="K6255" i="9"/>
  <c r="K4589" i="9"/>
  <c r="A4709" i="9"/>
  <c r="K6850" i="9"/>
  <c r="A6970" i="9"/>
  <c r="K3875" i="9"/>
  <c r="A3995" i="9"/>
  <c r="K4232" i="9"/>
  <c r="A4352" i="9"/>
  <c r="K4946" i="9"/>
  <c r="A5066" i="9"/>
  <c r="K5303" i="9"/>
  <c r="A5423" i="9"/>
  <c r="K2447" i="9"/>
  <c r="A2567" i="9"/>
  <c r="K2090" i="9"/>
  <c r="A2210" i="9"/>
  <c r="K4708" i="9"/>
  <c r="A4828" i="9"/>
  <c r="K6731" i="9"/>
  <c r="A6851" i="9"/>
  <c r="K6017" i="9"/>
  <c r="A6137" i="9"/>
  <c r="K5541" i="9"/>
  <c r="A5661" i="9"/>
  <c r="K5779" i="9"/>
  <c r="A5899" i="9"/>
  <c r="K6493" i="9"/>
  <c r="A6613" i="9"/>
  <c r="K3280" i="9"/>
  <c r="A3400" i="9"/>
  <c r="K1257" i="9"/>
  <c r="A1377" i="9"/>
  <c r="K4113" i="9"/>
  <c r="A4233" i="9"/>
  <c r="K3994" i="9"/>
  <c r="A4114" i="9"/>
  <c r="K5898" i="9"/>
  <c r="K8058" i="9" s="1"/>
  <c r="A6018" i="9"/>
  <c r="K5184" i="9"/>
  <c r="A5304" i="9"/>
  <c r="K5422" i="9"/>
  <c r="A5542" i="9"/>
  <c r="K6374" i="9"/>
  <c r="A6494" i="9"/>
  <c r="K1376" i="9"/>
  <c r="A1496" i="9"/>
  <c r="K900" i="9"/>
  <c r="A1020" i="9"/>
  <c r="K6612" i="9"/>
  <c r="A6732" i="9"/>
  <c r="K2209" i="9"/>
  <c r="A2329" i="9"/>
  <c r="K1852" i="9"/>
  <c r="A1972" i="9"/>
  <c r="K2566" i="9"/>
  <c r="A2686" i="9"/>
  <c r="K3042" i="9"/>
  <c r="A3162" i="9"/>
  <c r="K1138" i="9"/>
  <c r="A1258" i="9"/>
  <c r="K662" i="9"/>
  <c r="A782" i="9"/>
  <c r="K1614" i="9"/>
  <c r="A1734" i="9"/>
  <c r="K1733" i="9"/>
  <c r="A1853" i="9"/>
  <c r="K2328" i="9"/>
  <c r="A2448" i="9"/>
  <c r="K3756" i="9"/>
  <c r="A3876" i="9"/>
  <c r="K781" i="9"/>
  <c r="A901" i="9"/>
  <c r="K543" i="9"/>
  <c r="A663" i="9"/>
  <c r="A68" i="9"/>
  <c r="K67" i="9"/>
  <c r="A187" i="9"/>
  <c r="D68" i="9"/>
  <c r="C68" i="9"/>
  <c r="O68" i="9" s="1"/>
  <c r="C6375" i="9"/>
  <c r="O6375" i="9" s="1"/>
  <c r="D187" i="9"/>
  <c r="C187" i="9"/>
  <c r="O187" i="9" s="1"/>
  <c r="D901" i="9"/>
  <c r="C901" i="9"/>
  <c r="O901" i="9" s="1"/>
  <c r="C2448" i="9"/>
  <c r="O2448" i="9" s="1"/>
  <c r="C1734" i="9"/>
  <c r="O1734" i="9" s="1"/>
  <c r="D1258" i="9"/>
  <c r="C1258" i="9"/>
  <c r="O1258" i="9" s="1"/>
  <c r="C2686" i="9"/>
  <c r="O2686" i="9" s="1"/>
  <c r="D2329" i="9"/>
  <c r="C2329" i="9"/>
  <c r="O2329" i="9" s="1"/>
  <c r="D1020" i="9"/>
  <c r="C1020" i="9"/>
  <c r="O1020" i="9" s="1"/>
  <c r="C6494" i="9"/>
  <c r="O6494" i="9" s="1"/>
  <c r="C5304" i="9"/>
  <c r="C4114" i="9"/>
  <c r="D1377" i="9"/>
  <c r="C1377" i="9"/>
  <c r="O1377" i="9" s="1"/>
  <c r="C6613" i="9"/>
  <c r="O6613" i="9" s="1"/>
  <c r="C5661" i="9"/>
  <c r="O5661" i="9" s="1"/>
  <c r="C6851" i="9"/>
  <c r="O6851" i="9" s="1"/>
  <c r="C2210" i="9"/>
  <c r="O2210" i="9" s="1"/>
  <c r="C5423" i="9"/>
  <c r="C4352" i="9"/>
  <c r="C6970" i="9"/>
  <c r="O6970" i="9" s="1"/>
  <c r="D544" i="9"/>
  <c r="C544" i="9"/>
  <c r="O544" i="9" s="1"/>
  <c r="D2091" i="9"/>
  <c r="C2091" i="9"/>
  <c r="O2091" i="9" s="1"/>
  <c r="D2805" i="9"/>
  <c r="C2805" i="9"/>
  <c r="O2805" i="9" s="1"/>
  <c r="C5780" i="9"/>
  <c r="O5780" i="9" s="1"/>
  <c r="C4590" i="9"/>
  <c r="C3043" i="9"/>
  <c r="O3043" i="9" s="1"/>
  <c r="C6256" i="9"/>
  <c r="O6256" i="9" s="1"/>
  <c r="C3757" i="9"/>
  <c r="D1615" i="9"/>
  <c r="C1615" i="9"/>
  <c r="O1615" i="9" s="1"/>
  <c r="D425" i="9"/>
  <c r="C425" i="9"/>
  <c r="O425" i="9" s="1"/>
  <c r="D663" i="9"/>
  <c r="C663" i="9"/>
  <c r="O663" i="9" s="1"/>
  <c r="C3876" i="9"/>
  <c r="D1853" i="9"/>
  <c r="C1853" i="9"/>
  <c r="O1853" i="9" s="1"/>
  <c r="D782" i="9"/>
  <c r="C782" i="9"/>
  <c r="O782" i="9" s="1"/>
  <c r="C3162" i="9"/>
  <c r="O3162" i="9" s="1"/>
  <c r="D1972" i="9"/>
  <c r="C1972" i="9"/>
  <c r="O1972" i="9" s="1"/>
  <c r="C6732" i="9"/>
  <c r="O6732" i="9" s="1"/>
  <c r="D1496" i="9"/>
  <c r="C1496" i="9"/>
  <c r="O1496" i="9" s="1"/>
  <c r="C5542" i="9"/>
  <c r="C6018" i="9"/>
  <c r="O6018" i="9" s="1"/>
  <c r="D4233" i="9"/>
  <c r="C4233" i="9"/>
  <c r="C3400" i="9"/>
  <c r="O3400" i="9" s="1"/>
  <c r="C5899" i="9"/>
  <c r="O5899" i="9" s="1"/>
  <c r="C6137" i="9"/>
  <c r="O6137" i="9" s="1"/>
  <c r="C4828" i="9"/>
  <c r="C2567" i="9"/>
  <c r="O2567" i="9" s="1"/>
  <c r="C5066" i="9"/>
  <c r="C3995" i="9"/>
  <c r="C4709" i="9"/>
  <c r="D306" i="9"/>
  <c r="C306" i="9"/>
  <c r="O306" i="9" s="1"/>
  <c r="D1139" i="9"/>
  <c r="C1139" i="9"/>
  <c r="O1139" i="9" s="1"/>
  <c r="C3281" i="9"/>
  <c r="O3281" i="9" s="1"/>
  <c r="D4947" i="9"/>
  <c r="C4947" i="9"/>
  <c r="C5185" i="9"/>
  <c r="C4471" i="9"/>
  <c r="D3519" i="9"/>
  <c r="C3519" i="9"/>
  <c r="O3519" i="9" s="1"/>
  <c r="C3638" i="9"/>
  <c r="C2924" i="9"/>
  <c r="O2924" i="9" s="1"/>
  <c r="K7089" i="9"/>
  <c r="C7089" i="9"/>
  <c r="O7089" i="9" s="1"/>
  <c r="K306" i="9"/>
  <c r="A426" i="9"/>
  <c r="K544" i="9"/>
  <c r="A664" i="9"/>
  <c r="K1139" i="9"/>
  <c r="A1259" i="9"/>
  <c r="K2091" i="9"/>
  <c r="A2211" i="9"/>
  <c r="K3281" i="9"/>
  <c r="A3401" i="9"/>
  <c r="K2805" i="9"/>
  <c r="A2925" i="9"/>
  <c r="K4947" i="9"/>
  <c r="A5067" i="9"/>
  <c r="K5780" i="9"/>
  <c r="A5900" i="9"/>
  <c r="K5185" i="9"/>
  <c r="A5305" i="9"/>
  <c r="K4590" i="9"/>
  <c r="A4710" i="9"/>
  <c r="K4471" i="9"/>
  <c r="A4591" i="9"/>
  <c r="K3043" i="9"/>
  <c r="A3163" i="9"/>
  <c r="K3519" i="9"/>
  <c r="A3639" i="9"/>
  <c r="K6256" i="9"/>
  <c r="A6376" i="9"/>
  <c r="K3638" i="9"/>
  <c r="A3758" i="9"/>
  <c r="K3757" i="9"/>
  <c r="A3877" i="9"/>
  <c r="K2924" i="9"/>
  <c r="A3044" i="9"/>
  <c r="K1615" i="9"/>
  <c r="A1735" i="9"/>
  <c r="K187" i="9"/>
  <c r="A307" i="9"/>
  <c r="K663" i="9"/>
  <c r="A783" i="9"/>
  <c r="K901" i="9"/>
  <c r="A1021" i="9"/>
  <c r="K3876" i="9"/>
  <c r="A3996" i="9"/>
  <c r="K2448" i="9"/>
  <c r="A2568" i="9"/>
  <c r="K1853" i="9"/>
  <c r="A1973" i="9"/>
  <c r="K1734" i="9"/>
  <c r="A1854" i="9"/>
  <c r="K782" i="9"/>
  <c r="A902" i="9"/>
  <c r="K1258" i="9"/>
  <c r="A1378" i="9"/>
  <c r="K3162" i="9"/>
  <c r="A3282" i="9"/>
  <c r="K2686" i="9"/>
  <c r="A2806" i="9"/>
  <c r="K1972" i="9"/>
  <c r="A2092" i="9"/>
  <c r="K2329" i="9"/>
  <c r="A2449" i="9"/>
  <c r="K6732" i="9"/>
  <c r="A6852" i="9"/>
  <c r="K1020" i="9"/>
  <c r="A1140" i="9"/>
  <c r="K1496" i="9"/>
  <c r="A1616" i="9"/>
  <c r="K6494" i="9"/>
  <c r="A6614" i="9"/>
  <c r="K5542" i="9"/>
  <c r="A5662" i="9"/>
  <c r="K5304" i="9"/>
  <c r="A5424" i="9"/>
  <c r="K6018" i="9"/>
  <c r="A6138" i="9"/>
  <c r="K4114" i="9"/>
  <c r="A4234" i="9"/>
  <c r="K4233" i="9"/>
  <c r="A4353" i="9"/>
  <c r="K1377" i="9"/>
  <c r="A1497" i="9"/>
  <c r="K3400" i="9"/>
  <c r="A3520" i="9"/>
  <c r="K6613" i="9"/>
  <c r="A6733" i="9"/>
  <c r="K5899" i="9"/>
  <c r="K8059" i="9" s="1"/>
  <c r="A6019" i="9"/>
  <c r="K5661" i="9"/>
  <c r="A5781" i="9"/>
  <c r="K6137" i="9"/>
  <c r="A6257" i="9"/>
  <c r="K6851" i="9"/>
  <c r="A6971" i="9"/>
  <c r="K4828" i="9"/>
  <c r="A4948" i="9"/>
  <c r="K2210" i="9"/>
  <c r="A2330" i="9"/>
  <c r="K2567" i="9"/>
  <c r="A2687" i="9"/>
  <c r="K5423" i="9"/>
  <c r="A5543" i="9"/>
  <c r="K5066" i="9"/>
  <c r="A5186" i="9"/>
  <c r="K4352" i="9"/>
  <c r="A4472" i="9"/>
  <c r="K3995" i="9"/>
  <c r="A4115" i="9"/>
  <c r="K6970" i="9"/>
  <c r="A7090" i="9"/>
  <c r="K4709" i="9"/>
  <c r="A4829" i="9"/>
  <c r="K425" i="9"/>
  <c r="A545" i="9"/>
  <c r="A69" i="9"/>
  <c r="K68" i="9"/>
  <c r="A188" i="9"/>
  <c r="A6495" i="9"/>
  <c r="K6375" i="9"/>
  <c r="D69" i="9"/>
  <c r="C69" i="9"/>
  <c r="O69" i="9" s="1"/>
  <c r="C6495" i="9"/>
  <c r="O6495" i="9" s="1"/>
  <c r="D545" i="9"/>
  <c r="C545" i="9"/>
  <c r="O545" i="9" s="1"/>
  <c r="C7090" i="9"/>
  <c r="O7090" i="9" s="1"/>
  <c r="C4472" i="9"/>
  <c r="C5543" i="9"/>
  <c r="D2330" i="9"/>
  <c r="C2330" i="9"/>
  <c r="O2330" i="9" s="1"/>
  <c r="C6971" i="9"/>
  <c r="O6971" i="9" s="1"/>
  <c r="C5781" i="9"/>
  <c r="O5781" i="9" s="1"/>
  <c r="C6733" i="9"/>
  <c r="O6733" i="9" s="1"/>
  <c r="D1497" i="9"/>
  <c r="C1497" i="9"/>
  <c r="O1497" i="9" s="1"/>
  <c r="D4234" i="9"/>
  <c r="C4234" i="9"/>
  <c r="C5424" i="9"/>
  <c r="C6614" i="9"/>
  <c r="O6614" i="9"/>
  <c r="D1140" i="9"/>
  <c r="C1140" i="9"/>
  <c r="O1140" i="9" s="1"/>
  <c r="C2449" i="9"/>
  <c r="O2449" i="9" s="1"/>
  <c r="D2806" i="9"/>
  <c r="C2806" i="9"/>
  <c r="O2806" i="9" s="1"/>
  <c r="D1378" i="9"/>
  <c r="C1378" i="9"/>
  <c r="O1378" i="9" s="1"/>
  <c r="D1854" i="9"/>
  <c r="C1854" i="9"/>
  <c r="O1854" i="9" s="1"/>
  <c r="C2568" i="9"/>
  <c r="O2568" i="9" s="1"/>
  <c r="D1021" i="9"/>
  <c r="C1021" i="9"/>
  <c r="O1021" i="9" s="1"/>
  <c r="D307" i="9"/>
  <c r="C307" i="9"/>
  <c r="O307" i="9" s="1"/>
  <c r="C3044" i="9"/>
  <c r="O3044" i="9" s="1"/>
  <c r="C3758" i="9"/>
  <c r="C3639" i="9"/>
  <c r="C4591" i="9"/>
  <c r="C5305" i="9"/>
  <c r="C5067" i="9"/>
  <c r="C3401" i="9"/>
  <c r="O3401" i="9" s="1"/>
  <c r="D1259" i="9"/>
  <c r="C1259" i="9"/>
  <c r="O1259" i="9" s="1"/>
  <c r="D426" i="9"/>
  <c r="C426" i="9"/>
  <c r="O426" i="9" s="1"/>
  <c r="D188" i="9"/>
  <c r="C188" i="9"/>
  <c r="O188" i="9" s="1"/>
  <c r="C4829" i="9"/>
  <c r="C4115" i="9"/>
  <c r="C5186" i="9"/>
  <c r="C2687" i="9"/>
  <c r="O2687" i="9" s="1"/>
  <c r="D4948" i="9"/>
  <c r="C4948" i="9"/>
  <c r="C6257" i="9"/>
  <c r="O6257" i="9" s="1"/>
  <c r="C6019" i="9"/>
  <c r="O6019" i="9" s="1"/>
  <c r="D3520" i="9"/>
  <c r="C3520" i="9"/>
  <c r="O3520" i="9" s="1"/>
  <c r="C4353" i="9"/>
  <c r="C6138" i="9"/>
  <c r="O6138" i="9" s="1"/>
  <c r="C5662" i="9"/>
  <c r="D1616" i="9"/>
  <c r="C1616" i="9"/>
  <c r="O1616" i="9" s="1"/>
  <c r="C6852" i="9"/>
  <c r="O6852" i="9" s="1"/>
  <c r="D2092" i="9"/>
  <c r="C2092" i="9"/>
  <c r="O2092" i="9" s="1"/>
  <c r="C3282" i="9"/>
  <c r="O3282" i="9" s="1"/>
  <c r="D902" i="9"/>
  <c r="C902" i="9"/>
  <c r="O902" i="9" s="1"/>
  <c r="D1973" i="9"/>
  <c r="C1973" i="9"/>
  <c r="O1973" i="9" s="1"/>
  <c r="C3996" i="9"/>
  <c r="D783" i="9"/>
  <c r="C783" i="9"/>
  <c r="O783" i="9" s="1"/>
  <c r="C1735" i="9"/>
  <c r="O1735" i="9" s="1"/>
  <c r="C3877" i="9"/>
  <c r="C6376" i="9"/>
  <c r="O6376" i="9" s="1"/>
  <c r="C3163" i="9"/>
  <c r="O3163" i="9" s="1"/>
  <c r="C4710" i="9"/>
  <c r="C5900" i="9"/>
  <c r="O5900" i="9" s="1"/>
  <c r="C2925" i="9"/>
  <c r="O2925" i="9" s="1"/>
  <c r="C2211" i="9"/>
  <c r="O2211" i="9" s="1"/>
  <c r="D664" i="9"/>
  <c r="C664" i="9"/>
  <c r="O664" i="9" s="1"/>
  <c r="K188" i="9"/>
  <c r="A308" i="9"/>
  <c r="A6615" i="9"/>
  <c r="K6495" i="9"/>
  <c r="K545" i="9"/>
  <c r="A665" i="9"/>
  <c r="K4829" i="9"/>
  <c r="A4949" i="9"/>
  <c r="K7090" i="9"/>
  <c r="K4115" i="9"/>
  <c r="A4235" i="9"/>
  <c r="K4472" i="9"/>
  <c r="A4592" i="9"/>
  <c r="K5186" i="9"/>
  <c r="A5306" i="9"/>
  <c r="K5543" i="9"/>
  <c r="A5663" i="9"/>
  <c r="K2687" i="9"/>
  <c r="A2807" i="9"/>
  <c r="K2330" i="9"/>
  <c r="A2450" i="9"/>
  <c r="K4948" i="9"/>
  <c r="A5068" i="9"/>
  <c r="K6971" i="9"/>
  <c r="A7091" i="9"/>
  <c r="K6257" i="9"/>
  <c r="A6377" i="9"/>
  <c r="K5781" i="9"/>
  <c r="A5901" i="9"/>
  <c r="K6019" i="9"/>
  <c r="A6139" i="9"/>
  <c r="K6733" i="9"/>
  <c r="A6853" i="9"/>
  <c r="K3520" i="9"/>
  <c r="A3640" i="9"/>
  <c r="K1497" i="9"/>
  <c r="A1617" i="9"/>
  <c r="K4353" i="9"/>
  <c r="A4473" i="9"/>
  <c r="K4234" i="9"/>
  <c r="A4354" i="9"/>
  <c r="K6138" i="9"/>
  <c r="A6258" i="9"/>
  <c r="K5424" i="9"/>
  <c r="A5544" i="9"/>
  <c r="K5662" i="9"/>
  <c r="A5782" i="9"/>
  <c r="K6614" i="9"/>
  <c r="A6734" i="9"/>
  <c r="K1616" i="9"/>
  <c r="A1736" i="9"/>
  <c r="K1140" i="9"/>
  <c r="A1260" i="9"/>
  <c r="K6852" i="9"/>
  <c r="A6972" i="9"/>
  <c r="K2449" i="9"/>
  <c r="A2569" i="9"/>
  <c r="K2092" i="9"/>
  <c r="A2212" i="9"/>
  <c r="K2806" i="9"/>
  <c r="A2926" i="9"/>
  <c r="K3282" i="9"/>
  <c r="A3402" i="9"/>
  <c r="K1378" i="9"/>
  <c r="A1498" i="9"/>
  <c r="K902" i="9"/>
  <c r="A1022" i="9"/>
  <c r="K1854" i="9"/>
  <c r="A1974" i="9"/>
  <c r="K1973" i="9"/>
  <c r="A2093" i="9"/>
  <c r="K2568" i="9"/>
  <c r="A2688" i="9"/>
  <c r="K3996" i="9"/>
  <c r="A4116" i="9"/>
  <c r="K1021" i="9"/>
  <c r="A1141" i="9"/>
  <c r="K783" i="9"/>
  <c r="A903" i="9"/>
  <c r="K307" i="9"/>
  <c r="A427" i="9"/>
  <c r="K1735" i="9"/>
  <c r="A1855" i="9"/>
  <c r="K3044" i="9"/>
  <c r="A3164" i="9"/>
  <c r="K3877" i="9"/>
  <c r="A3997" i="9"/>
  <c r="K3758" i="9"/>
  <c r="A3878" i="9"/>
  <c r="K6376" i="9"/>
  <c r="A6496" i="9"/>
  <c r="K3639" i="9"/>
  <c r="A3759" i="9"/>
  <c r="K3163" i="9"/>
  <c r="A3283" i="9"/>
  <c r="K4591" i="9"/>
  <c r="A4711" i="9"/>
  <c r="K4710" i="9"/>
  <c r="A4830" i="9"/>
  <c r="K5305" i="9"/>
  <c r="A5425" i="9"/>
  <c r="K5900" i="9"/>
  <c r="K8060" i="9" s="1"/>
  <c r="A6020" i="9"/>
  <c r="K5067" i="9"/>
  <c r="A5187" i="9"/>
  <c r="K2925" i="9"/>
  <c r="A3045" i="9"/>
  <c r="K3401" i="9"/>
  <c r="A3521" i="9"/>
  <c r="K2211" i="9"/>
  <c r="A2331" i="9"/>
  <c r="K1259" i="9"/>
  <c r="A1379" i="9"/>
  <c r="K664" i="9"/>
  <c r="A784" i="9"/>
  <c r="K426" i="9"/>
  <c r="A546" i="9"/>
  <c r="A70" i="9"/>
  <c r="K69" i="9"/>
  <c r="A189" i="9"/>
  <c r="D4949" i="9"/>
  <c r="C4949" i="9"/>
  <c r="D784" i="9"/>
  <c r="C784" i="9"/>
  <c r="O784" i="9" s="1"/>
  <c r="D2331" i="9"/>
  <c r="C2331" i="9"/>
  <c r="O2331" i="9" s="1"/>
  <c r="C3045" i="9"/>
  <c r="O3045" i="9" s="1"/>
  <c r="C6020" i="9"/>
  <c r="O6020" i="9" s="1"/>
  <c r="C4830" i="9"/>
  <c r="C3283" i="9"/>
  <c r="O3283" i="9" s="1"/>
  <c r="C6496" i="9"/>
  <c r="O6496" i="9" s="1"/>
  <c r="C3997" i="9"/>
  <c r="D1855" i="9"/>
  <c r="C1855" i="9"/>
  <c r="O1855" i="9" s="1"/>
  <c r="D903" i="9"/>
  <c r="C903" i="9"/>
  <c r="O903" i="9" s="1"/>
  <c r="C4116" i="9"/>
  <c r="D2093" i="9"/>
  <c r="C2093" i="9"/>
  <c r="O2093" i="9" s="1"/>
  <c r="D1022" i="9"/>
  <c r="C1022" i="9"/>
  <c r="O1022" i="9" s="1"/>
  <c r="C3402" i="9"/>
  <c r="O3402" i="9" s="1"/>
  <c r="C2212" i="9"/>
  <c r="O2212" i="9" s="1"/>
  <c r="C6972" i="9"/>
  <c r="O6972" i="9" s="1"/>
  <c r="C1736" i="9"/>
  <c r="O1736" i="9" s="1"/>
  <c r="C5782" i="9"/>
  <c r="C6258" i="9"/>
  <c r="O6258" i="9" s="1"/>
  <c r="C4473" i="9"/>
  <c r="C3640" i="9"/>
  <c r="C6139" i="9"/>
  <c r="O6139" i="9" s="1"/>
  <c r="C6377" i="9"/>
  <c r="O6377" i="9" s="1"/>
  <c r="C5068" i="9"/>
  <c r="D2807" i="9"/>
  <c r="C2807" i="9"/>
  <c r="O2807" i="9" s="1"/>
  <c r="C5306" i="9"/>
  <c r="D4235" i="9"/>
  <c r="C4235" i="9"/>
  <c r="C6615" i="9"/>
  <c r="O6615" i="9" s="1"/>
  <c r="D70" i="9"/>
  <c r="C70" i="9"/>
  <c r="O70" i="9" s="1"/>
  <c r="D665" i="9"/>
  <c r="C665" i="9"/>
  <c r="O665" i="9" s="1"/>
  <c r="D308" i="9"/>
  <c r="C308" i="9"/>
  <c r="O308" i="9" s="1"/>
  <c r="D189" i="9"/>
  <c r="C189" i="9"/>
  <c r="O189" i="9" s="1"/>
  <c r="D546" i="9"/>
  <c r="C546" i="9"/>
  <c r="O546" i="9" s="1"/>
  <c r="D1379" i="9"/>
  <c r="C1379" i="9"/>
  <c r="O1379" i="9" s="1"/>
  <c r="D3521" i="9"/>
  <c r="C3521" i="9"/>
  <c r="O3521" i="9" s="1"/>
  <c r="C5187" i="9"/>
  <c r="C5425" i="9"/>
  <c r="C4711" i="9"/>
  <c r="C3759" i="9"/>
  <c r="C3878" i="9"/>
  <c r="C3164" i="9"/>
  <c r="O3164" i="9" s="1"/>
  <c r="D427" i="9"/>
  <c r="C427" i="9"/>
  <c r="O427" i="9" s="1"/>
  <c r="D1141" i="9"/>
  <c r="C1141" i="9"/>
  <c r="O1141" i="9" s="1"/>
  <c r="C2688" i="9"/>
  <c r="O2688" i="9" s="1"/>
  <c r="D1974" i="9"/>
  <c r="C1974" i="9"/>
  <c r="O1974" i="9" s="1"/>
  <c r="D1498" i="9"/>
  <c r="C1498" i="9"/>
  <c r="O1498" i="9" s="1"/>
  <c r="C2926" i="9"/>
  <c r="O2926" i="9" s="1"/>
  <c r="C2569" i="9"/>
  <c r="O2569" i="9" s="1"/>
  <c r="D1260" i="9"/>
  <c r="C1260" i="9"/>
  <c r="O1260" i="9" s="1"/>
  <c r="C6734" i="9"/>
  <c r="O6734" i="9" s="1"/>
  <c r="C5544" i="9"/>
  <c r="C4354" i="9"/>
  <c r="D1617" i="9"/>
  <c r="C1617" i="9"/>
  <c r="O1617" i="9" s="1"/>
  <c r="C6853" i="9"/>
  <c r="O6853" i="9" s="1"/>
  <c r="C5901" i="9"/>
  <c r="O5901" i="9" s="1"/>
  <c r="C7091" i="9"/>
  <c r="O7091" i="9" s="1"/>
  <c r="C2450" i="9"/>
  <c r="O2450" i="9" s="1"/>
  <c r="C5663" i="9"/>
  <c r="C4592" i="9"/>
  <c r="A71" i="9"/>
  <c r="K70" i="9"/>
  <c r="A190" i="9"/>
  <c r="K189" i="9"/>
  <c r="A309" i="9"/>
  <c r="K4949" i="9"/>
  <c r="A5069" i="9"/>
  <c r="K665" i="9"/>
  <c r="A785" i="9"/>
  <c r="K308" i="9"/>
  <c r="A428" i="9"/>
  <c r="K546" i="9"/>
  <c r="A666" i="9"/>
  <c r="K784" i="9"/>
  <c r="A904" i="9"/>
  <c r="K1379" i="9"/>
  <c r="A1499" i="9"/>
  <c r="K2331" i="9"/>
  <c r="A2451" i="9"/>
  <c r="K3521" i="9"/>
  <c r="A3641" i="9"/>
  <c r="K3045" i="9"/>
  <c r="A3165" i="9"/>
  <c r="K5187" i="9"/>
  <c r="A5307" i="9"/>
  <c r="K6020" i="9"/>
  <c r="A6140" i="9"/>
  <c r="K5425" i="9"/>
  <c r="A5545" i="9"/>
  <c r="K4830" i="9"/>
  <c r="A4950" i="9"/>
  <c r="K4711" i="9"/>
  <c r="A4831" i="9"/>
  <c r="K3283" i="9"/>
  <c r="A3403" i="9"/>
  <c r="K3759" i="9"/>
  <c r="A3879" i="9"/>
  <c r="K6496" i="9"/>
  <c r="A6616" i="9"/>
  <c r="K3878" i="9"/>
  <c r="A3998" i="9"/>
  <c r="K3997" i="9"/>
  <c r="A4117" i="9"/>
  <c r="K3164" i="9"/>
  <c r="A3284" i="9"/>
  <c r="K1855" i="9"/>
  <c r="A1975" i="9"/>
  <c r="K427" i="9"/>
  <c r="A547" i="9"/>
  <c r="K903" i="9"/>
  <c r="A1023" i="9"/>
  <c r="K1141" i="9"/>
  <c r="A1261" i="9"/>
  <c r="K4116" i="9"/>
  <c r="A4236" i="9"/>
  <c r="K2688" i="9"/>
  <c r="A2808" i="9"/>
  <c r="K2093" i="9"/>
  <c r="A2213" i="9"/>
  <c r="K1974" i="9"/>
  <c r="A2094" i="9"/>
  <c r="K1022" i="9"/>
  <c r="A1142" i="9"/>
  <c r="K1498" i="9"/>
  <c r="A1618" i="9"/>
  <c r="K3402" i="9"/>
  <c r="A3522" i="9"/>
  <c r="K2926" i="9"/>
  <c r="A3046" i="9"/>
  <c r="K2212" i="9"/>
  <c r="A2332" i="9"/>
  <c r="K2569" i="9"/>
  <c r="A2689" i="9"/>
  <c r="K6972" i="9"/>
  <c r="A7092" i="9"/>
  <c r="K1260" i="9"/>
  <c r="A1380" i="9"/>
  <c r="K1736" i="9"/>
  <c r="A1856" i="9"/>
  <c r="K6734" i="9"/>
  <c r="A6854" i="9"/>
  <c r="K5782" i="9"/>
  <c r="A5902" i="9"/>
  <c r="K5544" i="9"/>
  <c r="A5664" i="9"/>
  <c r="K6258" i="9"/>
  <c r="A6378" i="9"/>
  <c r="K4354" i="9"/>
  <c r="A4474" i="9"/>
  <c r="K4473" i="9"/>
  <c r="A4593" i="9"/>
  <c r="K1617" i="9"/>
  <c r="A1737" i="9"/>
  <c r="K3640" i="9"/>
  <c r="A3760" i="9"/>
  <c r="K6853" i="9"/>
  <c r="A6973" i="9"/>
  <c r="K6139" i="9"/>
  <c r="A6259" i="9"/>
  <c r="K5901" i="9"/>
  <c r="K8061" i="9" s="1"/>
  <c r="A6021" i="9"/>
  <c r="K6377" i="9"/>
  <c r="A6497" i="9"/>
  <c r="K7091" i="9"/>
  <c r="K5068" i="9"/>
  <c r="A5188" i="9"/>
  <c r="K2450" i="9"/>
  <c r="A2570" i="9"/>
  <c r="K2807" i="9"/>
  <c r="A2927" i="9"/>
  <c r="K5663" i="9"/>
  <c r="A5783" i="9"/>
  <c r="K5306" i="9"/>
  <c r="A5426" i="9"/>
  <c r="K4592" i="9"/>
  <c r="A4712" i="9"/>
  <c r="K4235" i="9"/>
  <c r="A4355" i="9"/>
  <c r="A6735" i="9"/>
  <c r="K6615" i="9"/>
  <c r="C6735" i="9"/>
  <c r="O6735" i="9" s="1"/>
  <c r="C6497" i="9"/>
  <c r="O6497" i="9" s="1"/>
  <c r="C6259" i="9"/>
  <c r="O6259" i="9" s="1"/>
  <c r="C3760" i="9"/>
  <c r="C4593" i="9"/>
  <c r="C6378" i="9"/>
  <c r="O6378" i="9" s="1"/>
  <c r="C5902" i="9"/>
  <c r="D1856" i="9"/>
  <c r="C1856" i="9"/>
  <c r="O1856" i="9" s="1"/>
  <c r="C7092" i="9"/>
  <c r="O7092" i="9" s="1"/>
  <c r="D2332" i="9"/>
  <c r="C2332" i="9"/>
  <c r="O2332" i="9" s="1"/>
  <c r="D3522" i="9"/>
  <c r="C3522" i="9"/>
  <c r="O3522" i="9" s="1"/>
  <c r="D1142" i="9"/>
  <c r="C1142" i="9"/>
  <c r="O1142" i="9" s="1"/>
  <c r="C2213" i="9"/>
  <c r="O2213" i="9" s="1"/>
  <c r="D4236" i="9"/>
  <c r="C4236" i="9"/>
  <c r="D1023" i="9"/>
  <c r="C1023" i="9"/>
  <c r="O1023" i="9" s="1"/>
  <c r="D1975" i="9"/>
  <c r="C1975" i="9"/>
  <c r="O1975" i="9" s="1"/>
  <c r="C4117" i="9"/>
  <c r="C6616" i="9"/>
  <c r="O6616" i="9" s="1"/>
  <c r="C3403" i="9"/>
  <c r="O3403" i="9" s="1"/>
  <c r="D4950" i="9"/>
  <c r="C4950" i="9"/>
  <c r="C6140" i="9"/>
  <c r="O6140" i="9" s="1"/>
  <c r="C3165" i="9"/>
  <c r="O3165" i="9" s="1"/>
  <c r="C2451" i="9"/>
  <c r="O2451" i="9" s="1"/>
  <c r="D904" i="9"/>
  <c r="C904" i="9"/>
  <c r="O904" i="9" s="1"/>
  <c r="D428" i="9"/>
  <c r="C428" i="9"/>
  <c r="O428" i="9" s="1"/>
  <c r="C5069" i="9"/>
  <c r="D190" i="9"/>
  <c r="C190" i="9"/>
  <c r="O190" i="9" s="1"/>
  <c r="C4712" i="9"/>
  <c r="C5783" i="9"/>
  <c r="C2570" i="9"/>
  <c r="O2570" i="9" s="1"/>
  <c r="C4355" i="9"/>
  <c r="C5426" i="9"/>
  <c r="C2927" i="9"/>
  <c r="O2927" i="9" s="1"/>
  <c r="C5188" i="9"/>
  <c r="C6021" i="9"/>
  <c r="O6021" i="9" s="1"/>
  <c r="C6973" i="9"/>
  <c r="O6973" i="9" s="1"/>
  <c r="C1737" i="9"/>
  <c r="O1737" i="9" s="1"/>
  <c r="C4474" i="9"/>
  <c r="C5664" i="9"/>
  <c r="C6854" i="9"/>
  <c r="O6854" i="9" s="1"/>
  <c r="D1380" i="9"/>
  <c r="C1380" i="9"/>
  <c r="O1380" i="9" s="1"/>
  <c r="C2689" i="9"/>
  <c r="O2689" i="9" s="1"/>
  <c r="C3046" i="9"/>
  <c r="O3046" i="9" s="1"/>
  <c r="D1618" i="9"/>
  <c r="C1618" i="9"/>
  <c r="O1618" i="9" s="1"/>
  <c r="D2094" i="9"/>
  <c r="C2094" i="9"/>
  <c r="O2094" i="9" s="1"/>
  <c r="D2808" i="9"/>
  <c r="C2808" i="9"/>
  <c r="O2808" i="9" s="1"/>
  <c r="D1261" i="9"/>
  <c r="C1261" i="9"/>
  <c r="O1261" i="9" s="1"/>
  <c r="D547" i="9"/>
  <c r="C547" i="9"/>
  <c r="O547" i="9" s="1"/>
  <c r="C3284" i="9"/>
  <c r="O3284" i="9" s="1"/>
  <c r="C3998" i="9"/>
  <c r="C3879" i="9"/>
  <c r="C4831" i="9"/>
  <c r="C5545" i="9"/>
  <c r="C5307" i="9"/>
  <c r="C3641" i="9"/>
  <c r="D1499" i="9"/>
  <c r="C1499" i="9"/>
  <c r="O1499" i="9" s="1"/>
  <c r="D666" i="9"/>
  <c r="C666" i="9"/>
  <c r="O666" i="9" s="1"/>
  <c r="D785" i="9"/>
  <c r="C785" i="9"/>
  <c r="O785" i="9" s="1"/>
  <c r="D309" i="9"/>
  <c r="C309" i="9"/>
  <c r="O309" i="9" s="1"/>
  <c r="D71" i="9"/>
  <c r="C71" i="9"/>
  <c r="O71" i="9" s="1"/>
  <c r="K6497" i="9"/>
  <c r="A6617" i="9"/>
  <c r="K6021" i="9"/>
  <c r="A6141" i="9"/>
  <c r="K6259" i="9"/>
  <c r="A6379" i="9"/>
  <c r="K6973" i="9"/>
  <c r="A7093" i="9"/>
  <c r="K3760" i="9"/>
  <c r="A3880" i="9"/>
  <c r="K1737" i="9"/>
  <c r="A1857" i="9"/>
  <c r="K4593" i="9"/>
  <c r="A4713" i="9"/>
  <c r="K4474" i="9"/>
  <c r="A4594" i="9"/>
  <c r="K6378" i="9"/>
  <c r="A6498" i="9"/>
  <c r="K5664" i="9"/>
  <c r="A5784" i="9"/>
  <c r="K5902" i="9"/>
  <c r="K8062" i="9" s="1"/>
  <c r="A6022" i="9"/>
  <c r="K6854" i="9"/>
  <c r="A6974" i="9"/>
  <c r="K1856" i="9"/>
  <c r="A1976" i="9"/>
  <c r="K1380" i="9"/>
  <c r="A1500" i="9"/>
  <c r="K7092" i="9"/>
  <c r="K2689" i="9"/>
  <c r="A2809" i="9"/>
  <c r="K2332" i="9"/>
  <c r="A2452" i="9"/>
  <c r="K3046" i="9"/>
  <c r="A3166" i="9"/>
  <c r="K3522" i="9"/>
  <c r="A3642" i="9"/>
  <c r="K1618" i="9"/>
  <c r="A1738" i="9"/>
  <c r="K1142" i="9"/>
  <c r="A1262" i="9"/>
  <c r="K2094" i="9"/>
  <c r="A2214" i="9"/>
  <c r="K2213" i="9"/>
  <c r="A2333" i="9"/>
  <c r="K2808" i="9"/>
  <c r="A2928" i="9"/>
  <c r="K4236" i="9"/>
  <c r="A4356" i="9"/>
  <c r="K1261" i="9"/>
  <c r="A1381" i="9"/>
  <c r="K1023" i="9"/>
  <c r="A1143" i="9"/>
  <c r="K547" i="9"/>
  <c r="A667" i="9"/>
  <c r="K1975" i="9"/>
  <c r="A2095" i="9"/>
  <c r="K3284" i="9"/>
  <c r="A3404" i="9"/>
  <c r="K4117" i="9"/>
  <c r="A4237" i="9"/>
  <c r="K3998" i="9"/>
  <c r="A4118" i="9"/>
  <c r="K6616" i="9"/>
  <c r="A6736" i="9"/>
  <c r="K3879" i="9"/>
  <c r="A3999" i="9"/>
  <c r="K3403" i="9"/>
  <c r="A3523" i="9"/>
  <c r="K4831" i="9"/>
  <c r="A4951" i="9"/>
  <c r="K4950" i="9"/>
  <c r="A5070" i="9"/>
  <c r="K5545" i="9"/>
  <c r="A5665" i="9"/>
  <c r="K6140" i="9"/>
  <c r="A6260" i="9"/>
  <c r="K5307" i="9"/>
  <c r="A5427" i="9"/>
  <c r="K3165" i="9"/>
  <c r="A3285" i="9"/>
  <c r="K3641" i="9"/>
  <c r="A3761" i="9"/>
  <c r="K2451" i="9"/>
  <c r="A2571" i="9"/>
  <c r="K1499" i="9"/>
  <c r="A1619" i="9"/>
  <c r="K904" i="9"/>
  <c r="A1024" i="9"/>
  <c r="K666" i="9"/>
  <c r="A786" i="9"/>
  <c r="K428" i="9"/>
  <c r="A548" i="9"/>
  <c r="K785" i="9"/>
  <c r="A905" i="9"/>
  <c r="K5069" i="9"/>
  <c r="A5189" i="9"/>
  <c r="K309" i="9"/>
  <c r="A429" i="9"/>
  <c r="K190" i="9"/>
  <c r="A310" i="9"/>
  <c r="K4355" i="9"/>
  <c r="A4475" i="9"/>
  <c r="K4712" i="9"/>
  <c r="A4832" i="9"/>
  <c r="K5426" i="9"/>
  <c r="A5546" i="9"/>
  <c r="K5783" i="9"/>
  <c r="A5903" i="9"/>
  <c r="K2927" i="9"/>
  <c r="A3047" i="9"/>
  <c r="K2570" i="9"/>
  <c r="A2690" i="9"/>
  <c r="K5188" i="9"/>
  <c r="A5308" i="9"/>
  <c r="A6855" i="9"/>
  <c r="K6735" i="9"/>
  <c r="A72" i="9"/>
  <c r="K71" i="9"/>
  <c r="A191" i="9"/>
  <c r="C4594" i="9"/>
  <c r="D1500" i="9"/>
  <c r="C1500" i="9"/>
  <c r="O1500" i="9" s="1"/>
  <c r="C6974" i="9"/>
  <c r="O6974" i="9" s="1"/>
  <c r="C5784" i="9"/>
  <c r="D1857" i="9"/>
  <c r="C1857" i="9"/>
  <c r="O1857" i="9" s="1"/>
  <c r="C7093" i="9"/>
  <c r="O7093" i="9" s="1"/>
  <c r="C6141" i="9"/>
  <c r="O6141" i="9" s="1"/>
  <c r="C5308" i="9"/>
  <c r="C3047" i="9"/>
  <c r="O3047" i="9" s="1"/>
  <c r="C5546" i="9"/>
  <c r="C4475" i="9"/>
  <c r="D429" i="9"/>
  <c r="C429" i="9"/>
  <c r="O429" i="9" s="1"/>
  <c r="D905" i="9"/>
  <c r="C905" i="9"/>
  <c r="O905" i="9" s="1"/>
  <c r="D786" i="9"/>
  <c r="C786" i="9"/>
  <c r="O786" i="9" s="1"/>
  <c r="D1619" i="9"/>
  <c r="C1619" i="9"/>
  <c r="O1619" i="9" s="1"/>
  <c r="C3761" i="9"/>
  <c r="C5427" i="9"/>
  <c r="C5665" i="9"/>
  <c r="D4951" i="9"/>
  <c r="C4951" i="9"/>
  <c r="C3999" i="9"/>
  <c r="C4118" i="9"/>
  <c r="C3404" i="9"/>
  <c r="O3404" i="9" s="1"/>
  <c r="D667" i="9"/>
  <c r="C667" i="9"/>
  <c r="O667" i="9" s="1"/>
  <c r="D1381" i="9"/>
  <c r="C1381" i="9"/>
  <c r="O1381" i="9" s="1"/>
  <c r="C2928" i="9"/>
  <c r="O2928" i="9" s="1"/>
  <c r="C2214" i="9"/>
  <c r="O2214" i="9" s="1"/>
  <c r="C1738" i="9"/>
  <c r="O1738" i="9" s="1"/>
  <c r="C3166" i="9"/>
  <c r="O3166" i="9" s="1"/>
  <c r="D2809" i="9"/>
  <c r="C2809" i="9"/>
  <c r="O2809" i="9" s="1"/>
  <c r="D191" i="9"/>
  <c r="C191" i="9"/>
  <c r="O191" i="9" s="1"/>
  <c r="C6855" i="9"/>
  <c r="O6855" i="9" s="1"/>
  <c r="D72" i="9"/>
  <c r="C72" i="9"/>
  <c r="O72" i="9" s="1"/>
  <c r="D1976" i="9"/>
  <c r="C1976" i="9"/>
  <c r="O1976" i="9" s="1"/>
  <c r="C6022" i="9"/>
  <c r="C6498" i="9"/>
  <c r="O6498" i="9" s="1"/>
  <c r="C4713" i="9"/>
  <c r="C3880" i="9"/>
  <c r="C6379" i="9"/>
  <c r="O6379" i="9" s="1"/>
  <c r="C6617" i="9"/>
  <c r="O6617" i="9" s="1"/>
  <c r="C2690" i="9"/>
  <c r="O2690" i="9" s="1"/>
  <c r="C5903" i="9"/>
  <c r="C4832" i="9"/>
  <c r="D310" i="9"/>
  <c r="C310" i="9"/>
  <c r="O310" i="9" s="1"/>
  <c r="C5189" i="9"/>
  <c r="D548" i="9"/>
  <c r="C548" i="9"/>
  <c r="O548" i="9" s="1"/>
  <c r="D1024" i="9"/>
  <c r="C1024" i="9"/>
  <c r="O1024" i="9" s="1"/>
  <c r="C2571" i="9"/>
  <c r="O2571" i="9" s="1"/>
  <c r="C3285" i="9"/>
  <c r="O3285" i="9" s="1"/>
  <c r="C6260" i="9"/>
  <c r="O6260" i="9" s="1"/>
  <c r="C5070" i="9"/>
  <c r="D3523" i="9"/>
  <c r="C3523" i="9"/>
  <c r="O3523" i="9" s="1"/>
  <c r="C6736" i="9"/>
  <c r="O6736" i="9" s="1"/>
  <c r="D4237" i="9"/>
  <c r="C4237" i="9"/>
  <c r="D2095" i="9"/>
  <c r="C2095" i="9"/>
  <c r="O2095" i="9" s="1"/>
  <c r="D1143" i="9"/>
  <c r="C1143" i="9"/>
  <c r="O1143" i="9" s="1"/>
  <c r="C4356" i="9"/>
  <c r="D2333" i="9"/>
  <c r="C2333" i="9"/>
  <c r="O2333" i="9" s="1"/>
  <c r="D1262" i="9"/>
  <c r="C1262" i="9"/>
  <c r="O1262" i="9" s="1"/>
  <c r="C3642" i="9"/>
  <c r="C2452" i="9"/>
  <c r="O2452" i="9" s="1"/>
  <c r="K3999" i="9"/>
  <c r="A4119" i="9"/>
  <c r="K3166" i="9"/>
  <c r="A3286" i="9"/>
  <c r="K6379" i="9"/>
  <c r="A6499" i="9"/>
  <c r="A6975" i="9"/>
  <c r="K6855" i="9"/>
  <c r="K3047" i="9"/>
  <c r="A3167" i="9"/>
  <c r="K3761" i="9"/>
  <c r="A3881" i="9"/>
  <c r="K1381" i="9"/>
  <c r="A1501" i="9"/>
  <c r="K4713" i="9"/>
  <c r="A4833" i="9"/>
  <c r="K429" i="9"/>
  <c r="A549" i="9"/>
  <c r="K548" i="9"/>
  <c r="A668" i="9"/>
  <c r="K2571" i="9"/>
  <c r="A2691" i="9"/>
  <c r="K6260" i="9"/>
  <c r="A6380" i="9"/>
  <c r="K3523" i="9"/>
  <c r="A3643" i="9"/>
  <c r="K4237" i="9"/>
  <c r="A4357" i="9"/>
  <c r="K1143" i="9"/>
  <c r="A1263" i="9"/>
  <c r="K2333" i="9"/>
  <c r="A2453" i="9"/>
  <c r="K3642" i="9"/>
  <c r="A3762" i="9"/>
  <c r="K6974" i="9"/>
  <c r="A7094" i="9"/>
  <c r="K4594" i="9"/>
  <c r="A4714" i="9"/>
  <c r="K7093" i="9"/>
  <c r="K4475" i="9"/>
  <c r="A4595" i="9"/>
  <c r="K2214" i="9"/>
  <c r="A2334" i="9"/>
  <c r="K6022" i="9"/>
  <c r="A6142" i="9"/>
  <c r="A73" i="9"/>
  <c r="K72" i="9"/>
  <c r="A192" i="9"/>
  <c r="K5308" i="9"/>
  <c r="A5428" i="9"/>
  <c r="K5546" i="9"/>
  <c r="A5666" i="9"/>
  <c r="K1619" i="9"/>
  <c r="A1739" i="9"/>
  <c r="K5427" i="9"/>
  <c r="A5547" i="9"/>
  <c r="K4951" i="9"/>
  <c r="A5071" i="9"/>
  <c r="K4118" i="9"/>
  <c r="A4238" i="9"/>
  <c r="K667" i="9"/>
  <c r="A787" i="9"/>
  <c r="K2928" i="9"/>
  <c r="A3048" i="9"/>
  <c r="K1738" i="9"/>
  <c r="A1858" i="9"/>
  <c r="K2809" i="9"/>
  <c r="A2929" i="9"/>
  <c r="K1976" i="9"/>
  <c r="A2096" i="9"/>
  <c r="K6498" i="9"/>
  <c r="A6618" i="9"/>
  <c r="K3880" i="9"/>
  <c r="A4000" i="9"/>
  <c r="K6617" i="9"/>
  <c r="A6737" i="9"/>
  <c r="K5189" i="9"/>
  <c r="A5309" i="9"/>
  <c r="K786" i="9"/>
  <c r="A906" i="9"/>
  <c r="K5665" i="9"/>
  <c r="A5785" i="9"/>
  <c r="K3404" i="9"/>
  <c r="A3524" i="9"/>
  <c r="K2690" i="9"/>
  <c r="A2810" i="9"/>
  <c r="K4832" i="9"/>
  <c r="A4952" i="9"/>
  <c r="K191" i="9"/>
  <c r="A311" i="9"/>
  <c r="K5903" i="9"/>
  <c r="K8063" i="9" s="1"/>
  <c r="A6023" i="9"/>
  <c r="K310" i="9"/>
  <c r="A430" i="9"/>
  <c r="K905" i="9"/>
  <c r="A1025" i="9"/>
  <c r="K1024" i="9"/>
  <c r="A1144" i="9"/>
  <c r="K3285" i="9"/>
  <c r="A3405" i="9"/>
  <c r="K5070" i="9"/>
  <c r="A5190" i="9"/>
  <c r="K6736" i="9"/>
  <c r="A6856" i="9"/>
  <c r="K2095" i="9"/>
  <c r="A2215" i="9"/>
  <c r="K4356" i="9"/>
  <c r="A4476" i="9"/>
  <c r="K1262" i="9"/>
  <c r="A1382" i="9"/>
  <c r="K2452" i="9"/>
  <c r="A2572" i="9"/>
  <c r="K1500" i="9"/>
  <c r="A1620" i="9"/>
  <c r="K5784" i="9"/>
  <c r="A5904" i="9"/>
  <c r="K1857" i="9"/>
  <c r="A1977" i="9"/>
  <c r="K6141" i="9"/>
  <c r="A6261" i="9"/>
  <c r="C6261" i="9"/>
  <c r="O6261" i="9" s="1"/>
  <c r="C4476" i="9"/>
  <c r="C3405" i="9"/>
  <c r="O3405" i="9" s="1"/>
  <c r="C6023" i="9"/>
  <c r="D4952" i="9"/>
  <c r="C4952" i="9"/>
  <c r="D3524" i="9"/>
  <c r="C3524" i="9"/>
  <c r="O3524" i="9" s="1"/>
  <c r="D906" i="9"/>
  <c r="C906" i="9"/>
  <c r="O906" i="9" s="1"/>
  <c r="C6737" i="9"/>
  <c r="O6737" i="9" s="1"/>
  <c r="C6618" i="9"/>
  <c r="O6618" i="9" s="1"/>
  <c r="C2929" i="9"/>
  <c r="O2929" i="9" s="1"/>
  <c r="C3048" i="9"/>
  <c r="O3048" i="9" s="1"/>
  <c r="D4238" i="9"/>
  <c r="C4238" i="9"/>
  <c r="C5547" i="9"/>
  <c r="C5666" i="9"/>
  <c r="D192" i="9"/>
  <c r="C192" i="9"/>
  <c r="O192" i="9" s="1"/>
  <c r="C7094" i="9"/>
  <c r="O7094" i="9" s="1"/>
  <c r="C2453" i="9"/>
  <c r="O2453" i="9" s="1"/>
  <c r="C4357" i="9"/>
  <c r="C6380" i="9"/>
  <c r="O6380" i="9" s="1"/>
  <c r="D668" i="9"/>
  <c r="C668" i="9"/>
  <c r="O668" i="9" s="1"/>
  <c r="C4833" i="9"/>
  <c r="C3881" i="9"/>
  <c r="C3286" i="9"/>
  <c r="O3286" i="9" s="1"/>
  <c r="C5904" i="9"/>
  <c r="C2572" i="9"/>
  <c r="O2572" i="9" s="1"/>
  <c r="C6856" i="9"/>
  <c r="O6856" i="9" s="1"/>
  <c r="D1025" i="9"/>
  <c r="C1025" i="9"/>
  <c r="O1025" i="9" s="1"/>
  <c r="D2334" i="9"/>
  <c r="C2334" i="9"/>
  <c r="O2334" i="9" s="1"/>
  <c r="C6975" i="9"/>
  <c r="O6975" i="9" s="1"/>
  <c r="D1977" i="9"/>
  <c r="C1977" i="9"/>
  <c r="O1977" i="9" s="1"/>
  <c r="D1620" i="9"/>
  <c r="C1620" i="9"/>
  <c r="O1620" i="9" s="1"/>
  <c r="D1382" i="9"/>
  <c r="C1382" i="9"/>
  <c r="O1382" i="9" s="1"/>
  <c r="C2215" i="9"/>
  <c r="O2215" i="9" s="1"/>
  <c r="C5190" i="9"/>
  <c r="D1144" i="9"/>
  <c r="C1144" i="9"/>
  <c r="O1144" i="9" s="1"/>
  <c r="D430" i="9"/>
  <c r="C430" i="9"/>
  <c r="O430" i="9" s="1"/>
  <c r="D311" i="9"/>
  <c r="C311" i="9"/>
  <c r="O311" i="9" s="1"/>
  <c r="D2810" i="9"/>
  <c r="C2810" i="9"/>
  <c r="O2810" i="9" s="1"/>
  <c r="C5785" i="9"/>
  <c r="C5309" i="9"/>
  <c r="C4000" i="9"/>
  <c r="D2096" i="9"/>
  <c r="C2096" i="9"/>
  <c r="O2096" i="9" s="1"/>
  <c r="D1858" i="9"/>
  <c r="C1858" i="9"/>
  <c r="O1858" i="9" s="1"/>
  <c r="D787" i="9"/>
  <c r="C787" i="9"/>
  <c r="O787" i="9" s="1"/>
  <c r="C5071" i="9"/>
  <c r="C1739" i="9"/>
  <c r="O1739" i="9" s="1"/>
  <c r="C5428" i="9"/>
  <c r="D73" i="9"/>
  <c r="C73" i="9"/>
  <c r="O73" i="9" s="1"/>
  <c r="C4714" i="9"/>
  <c r="C3762" i="9"/>
  <c r="D1263" i="9"/>
  <c r="C1263" i="9"/>
  <c r="O1263" i="9" s="1"/>
  <c r="C3643" i="9"/>
  <c r="C2691" i="9"/>
  <c r="O2691" i="9" s="1"/>
  <c r="D549" i="9"/>
  <c r="C549" i="9"/>
  <c r="O549" i="9" s="1"/>
  <c r="D1501" i="9"/>
  <c r="C1501" i="9"/>
  <c r="O1501" i="9" s="1"/>
  <c r="C3167" i="9"/>
  <c r="O3167" i="9" s="1"/>
  <c r="C6499" i="9"/>
  <c r="O6499" i="9" s="1"/>
  <c r="C4119" i="9"/>
  <c r="C6142" i="9"/>
  <c r="C4595" i="9"/>
  <c r="K1620" i="9"/>
  <c r="A1740" i="9"/>
  <c r="K2215" i="9"/>
  <c r="A2335" i="9"/>
  <c r="K1144" i="9"/>
  <c r="A1264" i="9"/>
  <c r="K6023" i="9"/>
  <c r="A6143" i="9"/>
  <c r="K3524" i="9"/>
  <c r="A3644" i="9"/>
  <c r="K6737" i="9"/>
  <c r="A6857" i="9"/>
  <c r="K2929" i="9"/>
  <c r="A3049" i="9"/>
  <c r="K4238" i="9"/>
  <c r="A4358" i="9"/>
  <c r="K5666" i="9"/>
  <c r="A5786" i="9"/>
  <c r="A74" i="9"/>
  <c r="K73" i="9"/>
  <c r="A193" i="9"/>
  <c r="K4595" i="9"/>
  <c r="A4715" i="9"/>
  <c r="K7094" i="9"/>
  <c r="K4357" i="9"/>
  <c r="A4477" i="9"/>
  <c r="K668" i="9"/>
  <c r="A788" i="9"/>
  <c r="K1501" i="9"/>
  <c r="A1621" i="9"/>
  <c r="K6499" i="9"/>
  <c r="A6619" i="9"/>
  <c r="K6261" i="9"/>
  <c r="A6381" i="9"/>
  <c r="K5904" i="9"/>
  <c r="K8064" i="9" s="1"/>
  <c r="A6024" i="9"/>
  <c r="K4476" i="9"/>
  <c r="A4596" i="9"/>
  <c r="K3405" i="9"/>
  <c r="A3525" i="9"/>
  <c r="K430" i="9"/>
  <c r="A550" i="9"/>
  <c r="K2810" i="9"/>
  <c r="A2930" i="9"/>
  <c r="K5309" i="9"/>
  <c r="A5429" i="9"/>
  <c r="K2096" i="9"/>
  <c r="A2216" i="9"/>
  <c r="K787" i="9"/>
  <c r="A907" i="9"/>
  <c r="K1739" i="9"/>
  <c r="A1859" i="9"/>
  <c r="K2334" i="9"/>
  <c r="A2454" i="9"/>
  <c r="K4714" i="9"/>
  <c r="A4834" i="9"/>
  <c r="K1263" i="9"/>
  <c r="A1383" i="9"/>
  <c r="K2691" i="9"/>
  <c r="A2811" i="9"/>
  <c r="K4833" i="9"/>
  <c r="A4953" i="9"/>
  <c r="K1977" i="9"/>
  <c r="A2097" i="9"/>
  <c r="K1382" i="9"/>
  <c r="A1502" i="9"/>
  <c r="K5190" i="9"/>
  <c r="A5310" i="9"/>
  <c r="K4952" i="9"/>
  <c r="A5072" i="9"/>
  <c r="K906" i="9"/>
  <c r="A1026" i="9"/>
  <c r="K6618" i="9"/>
  <c r="A6738" i="9"/>
  <c r="K3048" i="9"/>
  <c r="A3168" i="9"/>
  <c r="K5547" i="9"/>
  <c r="A5667" i="9"/>
  <c r="K192" i="9"/>
  <c r="A312" i="9"/>
  <c r="K6142" i="9"/>
  <c r="A6262" i="9"/>
  <c r="K2453" i="9"/>
  <c r="A2573" i="9"/>
  <c r="K6380" i="9"/>
  <c r="A6500" i="9"/>
  <c r="K549" i="9"/>
  <c r="A669" i="9"/>
  <c r="K3167" i="9"/>
  <c r="A3287" i="9"/>
  <c r="A7095" i="9"/>
  <c r="K6975" i="9"/>
  <c r="K4119" i="9"/>
  <c r="A4239" i="9"/>
  <c r="K2572" i="9"/>
  <c r="A2692" i="9"/>
  <c r="K6856" i="9"/>
  <c r="A6976" i="9"/>
  <c r="K1025" i="9"/>
  <c r="A1145" i="9"/>
  <c r="K311" i="9"/>
  <c r="A431" i="9"/>
  <c r="K5785" i="9"/>
  <c r="A5905" i="9"/>
  <c r="K4000" i="9"/>
  <c r="A4120" i="9"/>
  <c r="K1858" i="9"/>
  <c r="A1978" i="9"/>
  <c r="K5071" i="9"/>
  <c r="A5191" i="9"/>
  <c r="K5428" i="9"/>
  <c r="A5548" i="9"/>
  <c r="K3762" i="9"/>
  <c r="A3882" i="9"/>
  <c r="K3643" i="9"/>
  <c r="A3763" i="9"/>
  <c r="K3881" i="9"/>
  <c r="A4001" i="9"/>
  <c r="K3286" i="9"/>
  <c r="A3406" i="9"/>
  <c r="C5548" i="9"/>
  <c r="D1145" i="9"/>
  <c r="C1145" i="9"/>
  <c r="O1145" i="9" s="1"/>
  <c r="C5310" i="9"/>
  <c r="C6143" i="9"/>
  <c r="C3406" i="9"/>
  <c r="O3406" i="9" s="1"/>
  <c r="C3763" i="9"/>
  <c r="D1978" i="9"/>
  <c r="C1978" i="9"/>
  <c r="O1978" i="9" s="1"/>
  <c r="C5905" i="9"/>
  <c r="C2692" i="9"/>
  <c r="O2692" i="9" s="1"/>
  <c r="D669" i="9"/>
  <c r="C669" i="9"/>
  <c r="O669" i="9" s="1"/>
  <c r="C2573" i="9"/>
  <c r="O2573" i="9" s="1"/>
  <c r="C3168" i="9"/>
  <c r="O3168" i="9" s="1"/>
  <c r="D1026" i="9"/>
  <c r="C1026" i="9"/>
  <c r="O1026" i="9" s="1"/>
  <c r="D2097" i="9"/>
  <c r="C2097" i="9"/>
  <c r="O2097" i="9" s="1"/>
  <c r="C4834" i="9"/>
  <c r="D1859" i="9"/>
  <c r="C1859" i="9"/>
  <c r="O1859" i="9" s="1"/>
  <c r="C2216" i="9"/>
  <c r="O2216" i="9" s="1"/>
  <c r="C2930" i="9"/>
  <c r="O2930" i="9" s="1"/>
  <c r="D3525" i="9"/>
  <c r="C3525" i="9"/>
  <c r="O3525" i="9" s="1"/>
  <c r="C6024" i="9"/>
  <c r="C6619" i="9"/>
  <c r="O6619" i="9" s="1"/>
  <c r="D788" i="9"/>
  <c r="C788" i="9"/>
  <c r="O788" i="9" s="1"/>
  <c r="D2335" i="9"/>
  <c r="C2335" i="9"/>
  <c r="O2335" i="9" s="1"/>
  <c r="C7095" i="9"/>
  <c r="O7095" i="9" s="1"/>
  <c r="C4715" i="9"/>
  <c r="D74" i="9"/>
  <c r="C74" i="9"/>
  <c r="O74" i="9" s="1"/>
  <c r="D312" i="9"/>
  <c r="C312" i="9"/>
  <c r="O312" i="9" s="1"/>
  <c r="D2811" i="9"/>
  <c r="C2811" i="9"/>
  <c r="O2811" i="9" s="1"/>
  <c r="C4358" i="9"/>
  <c r="C6857" i="9"/>
  <c r="O6857" i="9" s="1"/>
  <c r="C4001" i="9"/>
  <c r="C3882" i="9"/>
  <c r="C5191" i="9"/>
  <c r="C4120" i="9"/>
  <c r="D431" i="9"/>
  <c r="C431" i="9"/>
  <c r="O431" i="9" s="1"/>
  <c r="C6976" i="9"/>
  <c r="O6976" i="9" s="1"/>
  <c r="D4239" i="9"/>
  <c r="C4239" i="9"/>
  <c r="C3287" i="9"/>
  <c r="O3287" i="9" s="1"/>
  <c r="C6500" i="9"/>
  <c r="O6500" i="9" s="1"/>
  <c r="C6262" i="9"/>
  <c r="C5667" i="9"/>
  <c r="C6738" i="9"/>
  <c r="O6738" i="9" s="1"/>
  <c r="C5072" i="9"/>
  <c r="D1502" i="9"/>
  <c r="C1502" i="9"/>
  <c r="O1502" i="9" s="1"/>
  <c r="D4953" i="9"/>
  <c r="C4953" i="9"/>
  <c r="D1383" i="9"/>
  <c r="C1383" i="9"/>
  <c r="O1383" i="9" s="1"/>
  <c r="C2454" i="9"/>
  <c r="O2454" i="9" s="1"/>
  <c r="D907" i="9"/>
  <c r="C907" i="9"/>
  <c r="O907" i="9" s="1"/>
  <c r="C5429" i="9"/>
  <c r="D550" i="9"/>
  <c r="C550" i="9"/>
  <c r="O550" i="9" s="1"/>
  <c r="C4596" i="9"/>
  <c r="C6381" i="9"/>
  <c r="O6381" i="9" s="1"/>
  <c r="D1621" i="9"/>
  <c r="C1621" i="9"/>
  <c r="O1621" i="9" s="1"/>
  <c r="C4477" i="9"/>
  <c r="C5786" i="9"/>
  <c r="C3049" i="9"/>
  <c r="O3049" i="9" s="1"/>
  <c r="C3644" i="9"/>
  <c r="D1264" i="9"/>
  <c r="C1264" i="9"/>
  <c r="O1264" i="9" s="1"/>
  <c r="C1740" i="9"/>
  <c r="O1740" i="9" s="1"/>
  <c r="D193" i="9"/>
  <c r="C193" i="9"/>
  <c r="O193" i="9" s="1"/>
  <c r="K3882" i="9"/>
  <c r="A4002" i="9"/>
  <c r="K4120" i="9"/>
  <c r="A4240" i="9"/>
  <c r="K1145" i="9"/>
  <c r="A1265" i="9"/>
  <c r="K2573" i="9"/>
  <c r="A2693" i="9"/>
  <c r="K3168" i="9"/>
  <c r="A3288" i="9"/>
  <c r="K5310" i="9"/>
  <c r="A5430" i="9"/>
  <c r="K2811" i="9"/>
  <c r="A2931" i="9"/>
  <c r="K1859" i="9"/>
  <c r="A1979" i="9"/>
  <c r="K2930" i="9"/>
  <c r="A3050" i="9"/>
  <c r="K4596" i="9"/>
  <c r="A4716" i="9"/>
  <c r="K1621" i="9"/>
  <c r="A1741" i="9"/>
  <c r="A75" i="9"/>
  <c r="K74" i="9"/>
  <c r="A194" i="9"/>
  <c r="K3049" i="9"/>
  <c r="A3169" i="9"/>
  <c r="K1264" i="9"/>
  <c r="A1384" i="9"/>
  <c r="K3406" i="9"/>
  <c r="A3526" i="9"/>
  <c r="K3763" i="9"/>
  <c r="A3883" i="9"/>
  <c r="K1978" i="9"/>
  <c r="A2098" i="9"/>
  <c r="K431" i="9"/>
  <c r="A551" i="9"/>
  <c r="K4239" i="9"/>
  <c r="A4359" i="9"/>
  <c r="K7095" i="9"/>
  <c r="K6500" i="9"/>
  <c r="A6620" i="9"/>
  <c r="K5667" i="9"/>
  <c r="A5787" i="9"/>
  <c r="K5072" i="9"/>
  <c r="A5192" i="9"/>
  <c r="K4953" i="9"/>
  <c r="A5073" i="9"/>
  <c r="K2454" i="9"/>
  <c r="A2574" i="9"/>
  <c r="K5429" i="9"/>
  <c r="A5549" i="9"/>
  <c r="K3525" i="9"/>
  <c r="A3645" i="9"/>
  <c r="K6619" i="9"/>
  <c r="A6739" i="9"/>
  <c r="K4358" i="9"/>
  <c r="A4478" i="9"/>
  <c r="K6143" i="9"/>
  <c r="A6263" i="9"/>
  <c r="K4001" i="9"/>
  <c r="A4121" i="9"/>
  <c r="K5191" i="9"/>
  <c r="A5311" i="9"/>
  <c r="K2692" i="9"/>
  <c r="A2812" i="9"/>
  <c r="K669" i="9"/>
  <c r="A789" i="9"/>
  <c r="K312" i="9"/>
  <c r="A432" i="9"/>
  <c r="K1026" i="9"/>
  <c r="A1146" i="9"/>
  <c r="K2097" i="9"/>
  <c r="A2217" i="9"/>
  <c r="K4834" i="9"/>
  <c r="A4954" i="9"/>
  <c r="K2216" i="9"/>
  <c r="A2336" i="9"/>
  <c r="K550" i="9"/>
  <c r="A670" i="9"/>
  <c r="K6381" i="9"/>
  <c r="A6501" i="9"/>
  <c r="K4477" i="9"/>
  <c r="A4597" i="9"/>
  <c r="K193" i="9"/>
  <c r="A313" i="9"/>
  <c r="K5786" i="9"/>
  <c r="A5906" i="9"/>
  <c r="K3644" i="9"/>
  <c r="A3764" i="9"/>
  <c r="K1740" i="9"/>
  <c r="A1860" i="9"/>
  <c r="K5548" i="9"/>
  <c r="A5668" i="9"/>
  <c r="K5905" i="9"/>
  <c r="K8065" i="9" s="1"/>
  <c r="A6025" i="9"/>
  <c r="K6976" i="9"/>
  <c r="A7096" i="9"/>
  <c r="K3287" i="9"/>
  <c r="A3407" i="9"/>
  <c r="K6262" i="9"/>
  <c r="A6382" i="9"/>
  <c r="K6738" i="9"/>
  <c r="A6858" i="9"/>
  <c r="K1502" i="9"/>
  <c r="A1622" i="9"/>
  <c r="K1383" i="9"/>
  <c r="A1503" i="9"/>
  <c r="K907" i="9"/>
  <c r="A1027" i="9"/>
  <c r="K6024" i="9"/>
  <c r="A6144" i="9"/>
  <c r="K788" i="9"/>
  <c r="A908" i="9"/>
  <c r="K4715" i="9"/>
  <c r="A4835" i="9"/>
  <c r="K6857" i="9"/>
  <c r="A6977" i="9"/>
  <c r="K2335" i="9"/>
  <c r="A2455" i="9"/>
  <c r="C2455" i="9"/>
  <c r="O2455" i="9" s="1"/>
  <c r="C4835" i="9"/>
  <c r="C6144" i="9"/>
  <c r="D1503" i="9"/>
  <c r="C1503" i="9"/>
  <c r="O1503" i="9" s="1"/>
  <c r="C6858" i="9"/>
  <c r="O6858" i="9" s="1"/>
  <c r="C3407" i="9"/>
  <c r="O3407" i="9" s="1"/>
  <c r="C6025" i="9"/>
  <c r="D1860" i="9"/>
  <c r="C1860" i="9"/>
  <c r="O1860" i="9" s="1"/>
  <c r="C5906" i="9"/>
  <c r="C4597" i="9"/>
  <c r="D670" i="9"/>
  <c r="C670" i="9"/>
  <c r="O670" i="9" s="1"/>
  <c r="D4954" i="9"/>
  <c r="C4954" i="9"/>
  <c r="D1146" i="9"/>
  <c r="C1146" i="9"/>
  <c r="O1146" i="9" s="1"/>
  <c r="D789" i="9"/>
  <c r="C789" i="9"/>
  <c r="O789" i="9" s="1"/>
  <c r="C5311" i="9"/>
  <c r="C6263" i="9"/>
  <c r="C6739" i="9"/>
  <c r="O6739" i="9" s="1"/>
  <c r="C5549" i="9"/>
  <c r="C5073" i="9"/>
  <c r="C5787" i="9"/>
  <c r="C4716" i="9"/>
  <c r="D1979" i="9"/>
  <c r="C1979" i="9"/>
  <c r="O1979" i="9" s="1"/>
  <c r="C5430" i="9"/>
  <c r="C2693" i="9"/>
  <c r="O2693" i="9" s="1"/>
  <c r="D4240" i="9"/>
  <c r="C4240" i="9"/>
  <c r="C4359" i="9"/>
  <c r="D2098" i="9"/>
  <c r="C2098" i="9"/>
  <c r="O2098" i="9" s="1"/>
  <c r="D3526" i="9"/>
  <c r="C3526" i="9"/>
  <c r="O3526" i="9" s="1"/>
  <c r="C3169" i="9"/>
  <c r="O3169" i="9" s="1"/>
  <c r="D75" i="9"/>
  <c r="C75" i="9"/>
  <c r="O75" i="9" s="1"/>
  <c r="C6977" i="9"/>
  <c r="O6977" i="9" s="1"/>
  <c r="D908" i="9"/>
  <c r="C908" i="9"/>
  <c r="O908" i="9" s="1"/>
  <c r="D1027" i="9"/>
  <c r="C1027" i="9"/>
  <c r="O1027" i="9" s="1"/>
  <c r="D1622" i="9"/>
  <c r="C1622" i="9"/>
  <c r="O1622" i="9" s="1"/>
  <c r="C6382" i="9"/>
  <c r="C7096" i="9"/>
  <c r="O7096" i="9" s="1"/>
  <c r="C5668" i="9"/>
  <c r="C3764" i="9"/>
  <c r="D313" i="9"/>
  <c r="C313" i="9"/>
  <c r="O313" i="9" s="1"/>
  <c r="C6501" i="9"/>
  <c r="O6501" i="9" s="1"/>
  <c r="D2336" i="9"/>
  <c r="C2336" i="9"/>
  <c r="O2336" i="9" s="1"/>
  <c r="C2217" i="9"/>
  <c r="O2217" i="9" s="1"/>
  <c r="D432" i="9"/>
  <c r="C432" i="9"/>
  <c r="O432" i="9" s="1"/>
  <c r="D2812" i="9"/>
  <c r="C2812" i="9"/>
  <c r="O2812" i="9" s="1"/>
  <c r="C4121" i="9"/>
  <c r="C4478" i="9"/>
  <c r="C3645" i="9"/>
  <c r="C2574" i="9"/>
  <c r="O2574" i="9" s="1"/>
  <c r="C5192" i="9"/>
  <c r="C6620" i="9"/>
  <c r="O6620" i="9" s="1"/>
  <c r="C1741" i="9"/>
  <c r="O1741" i="9" s="1"/>
  <c r="C3050" i="9"/>
  <c r="O3050" i="9" s="1"/>
  <c r="C2931" i="9"/>
  <c r="O2931" i="9" s="1"/>
  <c r="C3288" i="9"/>
  <c r="O3288" i="9" s="1"/>
  <c r="D1265" i="9"/>
  <c r="C1265" i="9"/>
  <c r="O1265" i="9" s="1"/>
  <c r="C4002" i="9"/>
  <c r="D551" i="9"/>
  <c r="C551" i="9"/>
  <c r="O551" i="9" s="1"/>
  <c r="C3883" i="9"/>
  <c r="D1384" i="9"/>
  <c r="C1384" i="9"/>
  <c r="O1384" i="9" s="1"/>
  <c r="D194" i="9"/>
  <c r="C194" i="9"/>
  <c r="O194" i="9" s="1"/>
  <c r="K6144" i="9"/>
  <c r="A6264" i="9"/>
  <c r="K908" i="9"/>
  <c r="A1028" i="9"/>
  <c r="K1622" i="9"/>
  <c r="A1742" i="9"/>
  <c r="K7096" i="9"/>
  <c r="K3764" i="9"/>
  <c r="A3884" i="9"/>
  <c r="K6501" i="9"/>
  <c r="A6621" i="9"/>
  <c r="K2217" i="9"/>
  <c r="A2337" i="9"/>
  <c r="K789" i="9"/>
  <c r="A909" i="9"/>
  <c r="K6263" i="9"/>
  <c r="A6383" i="9"/>
  <c r="K5549" i="9"/>
  <c r="A5669" i="9"/>
  <c r="K5787" i="9"/>
  <c r="A5907" i="9"/>
  <c r="K4359" i="9"/>
  <c r="A4479" i="9"/>
  <c r="K3883" i="9"/>
  <c r="A4003" i="9"/>
  <c r="K194" i="9"/>
  <c r="A314" i="9"/>
  <c r="K1741" i="9"/>
  <c r="A1861" i="9"/>
  <c r="K2931" i="9"/>
  <c r="A3051" i="9"/>
  <c r="K1265" i="9"/>
  <c r="A1385" i="9"/>
  <c r="K4835" i="9"/>
  <c r="A4955" i="9"/>
  <c r="K1503" i="9"/>
  <c r="A1623" i="9"/>
  <c r="K3407" i="9"/>
  <c r="A3527" i="9"/>
  <c r="K1860" i="9"/>
  <c r="A1980" i="9"/>
  <c r="K4597" i="9"/>
  <c r="A4717" i="9"/>
  <c r="K4954" i="9"/>
  <c r="A5074" i="9"/>
  <c r="K432" i="9"/>
  <c r="A552" i="9"/>
  <c r="K4121" i="9"/>
  <c r="A4241" i="9"/>
  <c r="K3645" i="9"/>
  <c r="A3765" i="9"/>
  <c r="K5192" i="9"/>
  <c r="A5312" i="9"/>
  <c r="K2098" i="9"/>
  <c r="A2218" i="9"/>
  <c r="K3169" i="9"/>
  <c r="A3289" i="9"/>
  <c r="K1979" i="9"/>
  <c r="A2099" i="9"/>
  <c r="K2693" i="9"/>
  <c r="A2813" i="9"/>
  <c r="K2455" i="9"/>
  <c r="A2575" i="9"/>
  <c r="K6977" i="9"/>
  <c r="A7097" i="9"/>
  <c r="K1027" i="9"/>
  <c r="A1147" i="9"/>
  <c r="K6382" i="9"/>
  <c r="A6502" i="9"/>
  <c r="K5668" i="9"/>
  <c r="A5788" i="9"/>
  <c r="K313" i="9"/>
  <c r="A433" i="9"/>
  <c r="K2336" i="9"/>
  <c r="A2456" i="9"/>
  <c r="K5311" i="9"/>
  <c r="A5431" i="9"/>
  <c r="K6739" i="9"/>
  <c r="A6859" i="9"/>
  <c r="K5073" i="9"/>
  <c r="A5193" i="9"/>
  <c r="K551" i="9"/>
  <c r="A671" i="9"/>
  <c r="K1384" i="9"/>
  <c r="A1504" i="9"/>
  <c r="A76" i="9"/>
  <c r="K75" i="9"/>
  <c r="A195" i="9"/>
  <c r="K3050" i="9"/>
  <c r="A3170" i="9"/>
  <c r="K3288" i="9"/>
  <c r="A3408" i="9"/>
  <c r="K4002" i="9"/>
  <c r="A4122" i="9"/>
  <c r="K6858" i="9"/>
  <c r="A6978" i="9"/>
  <c r="K6025" i="9"/>
  <c r="A6145" i="9"/>
  <c r="K5906" i="9"/>
  <c r="K8066" i="9" s="1"/>
  <c r="A6026" i="9"/>
  <c r="K670" i="9"/>
  <c r="A790" i="9"/>
  <c r="K1146" i="9"/>
  <c r="A1266" i="9"/>
  <c r="K2812" i="9"/>
  <c r="A2932" i="9"/>
  <c r="K4478" i="9"/>
  <c r="A4598" i="9"/>
  <c r="K2574" i="9"/>
  <c r="A2694" i="9"/>
  <c r="K6620" i="9"/>
  <c r="A6740" i="9"/>
  <c r="K3526" i="9"/>
  <c r="A3646" i="9"/>
  <c r="K4716" i="9"/>
  <c r="A4836" i="9"/>
  <c r="K5430" i="9"/>
  <c r="A5550" i="9"/>
  <c r="K4240" i="9"/>
  <c r="A4360" i="9"/>
  <c r="C4360" i="9"/>
  <c r="C4598" i="9"/>
  <c r="C6978" i="9"/>
  <c r="O6978" i="9" s="1"/>
  <c r="D195" i="9"/>
  <c r="C195" i="9"/>
  <c r="O195" i="9" s="1"/>
  <c r="D1028" i="9"/>
  <c r="C1028" i="9"/>
  <c r="O1028" i="9" s="1"/>
  <c r="D1266" i="9"/>
  <c r="C1266" i="9"/>
  <c r="O1266" i="9" s="1"/>
  <c r="C6026" i="9"/>
  <c r="C3408" i="9"/>
  <c r="O3408" i="9" s="1"/>
  <c r="D671" i="9"/>
  <c r="C671" i="9"/>
  <c r="O671" i="9" s="1"/>
  <c r="C6859" i="9"/>
  <c r="O6859" i="9" s="1"/>
  <c r="C2456" i="9"/>
  <c r="O2456" i="9" s="1"/>
  <c r="C5788" i="9"/>
  <c r="D1147" i="9"/>
  <c r="C1147" i="9"/>
  <c r="O1147" i="9" s="1"/>
  <c r="C2575" i="9"/>
  <c r="O2575" i="9" s="1"/>
  <c r="D2099" i="9"/>
  <c r="C2099" i="9"/>
  <c r="O2099" i="9" s="1"/>
  <c r="C2218" i="9"/>
  <c r="O2218" i="9" s="1"/>
  <c r="C3765" i="9"/>
  <c r="D552" i="9"/>
  <c r="C552" i="9"/>
  <c r="O552" i="9" s="1"/>
  <c r="C4717" i="9"/>
  <c r="D3527" i="9"/>
  <c r="C3527" i="9"/>
  <c r="O3527" i="9" s="1"/>
  <c r="D4955" i="9"/>
  <c r="C4955" i="9"/>
  <c r="C3051" i="9"/>
  <c r="O3051" i="9" s="1"/>
  <c r="D314" i="9"/>
  <c r="C314" i="9"/>
  <c r="O314" i="9" s="1"/>
  <c r="C4479" i="9"/>
  <c r="C5669" i="9"/>
  <c r="D909" i="9"/>
  <c r="C909" i="9"/>
  <c r="O909" i="9" s="1"/>
  <c r="C6621" i="9"/>
  <c r="O6621" i="9" s="1"/>
  <c r="C6740" i="9"/>
  <c r="O6740" i="9" s="1"/>
  <c r="C3646" i="9"/>
  <c r="C2932" i="9"/>
  <c r="O2932" i="9" s="1"/>
  <c r="D790" i="9"/>
  <c r="C790" i="9"/>
  <c r="O790" i="9" s="1"/>
  <c r="C6145" i="9"/>
  <c r="C4122" i="9"/>
  <c r="C3170" i="9"/>
  <c r="O3170" i="9" s="1"/>
  <c r="D76" i="9"/>
  <c r="C76" i="9"/>
  <c r="O76" i="9" s="1"/>
  <c r="C1742" i="9"/>
  <c r="O1742" i="9" s="1"/>
  <c r="C6264" i="9"/>
  <c r="C4836" i="9"/>
  <c r="C5550" i="9"/>
  <c r="C2694" i="9"/>
  <c r="O2694" i="9" s="1"/>
  <c r="D1504" i="9"/>
  <c r="C1504" i="9"/>
  <c r="O1504" i="9" s="1"/>
  <c r="C5193" i="9"/>
  <c r="C5431" i="9"/>
  <c r="D433" i="9"/>
  <c r="C433" i="9"/>
  <c r="O433" i="9" s="1"/>
  <c r="C6502" i="9"/>
  <c r="C7097" i="9"/>
  <c r="O7097" i="9" s="1"/>
  <c r="D2813" i="9"/>
  <c r="C2813" i="9"/>
  <c r="O2813" i="9" s="1"/>
  <c r="C3289" i="9"/>
  <c r="O3289" i="9" s="1"/>
  <c r="C5312" i="9"/>
  <c r="D4241" i="9"/>
  <c r="C4241" i="9"/>
  <c r="C5074" i="9"/>
  <c r="D1980" i="9"/>
  <c r="C1980" i="9"/>
  <c r="O1980" i="9" s="1"/>
  <c r="D1623" i="9"/>
  <c r="C1623" i="9"/>
  <c r="O1623" i="9" s="1"/>
  <c r="D1385" i="9"/>
  <c r="C1385" i="9"/>
  <c r="O1385" i="9" s="1"/>
  <c r="D1861" i="9"/>
  <c r="C1861" i="9"/>
  <c r="O1861" i="9" s="1"/>
  <c r="C4003" i="9"/>
  <c r="C5907" i="9"/>
  <c r="C6383" i="9"/>
  <c r="D2337" i="9"/>
  <c r="C2337" i="9"/>
  <c r="O2337" i="9" s="1"/>
  <c r="C3884" i="9"/>
  <c r="K2932" i="9"/>
  <c r="A3052" i="9"/>
  <c r="K3170" i="9"/>
  <c r="A3290" i="9"/>
  <c r="K6859" i="9"/>
  <c r="A6979" i="9"/>
  <c r="K433" i="9"/>
  <c r="A553" i="9"/>
  <c r="K7097" i="9"/>
  <c r="K3289" i="9"/>
  <c r="A3409" i="9"/>
  <c r="K4241" i="9"/>
  <c r="A4361" i="9"/>
  <c r="K4717" i="9"/>
  <c r="A4837" i="9"/>
  <c r="K4955" i="9"/>
  <c r="A5075" i="9"/>
  <c r="K314" i="9"/>
  <c r="A434" i="9"/>
  <c r="K5669" i="9"/>
  <c r="A5789" i="9"/>
  <c r="K6621" i="9"/>
  <c r="A6741" i="9"/>
  <c r="K1742" i="9"/>
  <c r="A1862" i="9"/>
  <c r="K3646" i="9"/>
  <c r="A3766" i="9"/>
  <c r="K4836" i="9"/>
  <c r="A4956" i="9"/>
  <c r="K4598" i="9"/>
  <c r="A4718" i="9"/>
  <c r="K6026" i="9"/>
  <c r="A6146" i="9"/>
  <c r="K3408" i="9"/>
  <c r="A3528" i="9"/>
  <c r="A77" i="9"/>
  <c r="K76" i="9"/>
  <c r="A196" i="9"/>
  <c r="K5193" i="9"/>
  <c r="A5313" i="9"/>
  <c r="K1147" i="9"/>
  <c r="A1267" i="9"/>
  <c r="K2099" i="9"/>
  <c r="A2219" i="9"/>
  <c r="K3765" i="9"/>
  <c r="A3885" i="9"/>
  <c r="K5074" i="9"/>
  <c r="A5194" i="9"/>
  <c r="K1623" i="9"/>
  <c r="A1743" i="9"/>
  <c r="K1861" i="9"/>
  <c r="A1981" i="9"/>
  <c r="K5907" i="9"/>
  <c r="K8067" i="9" s="1"/>
  <c r="A6027" i="9"/>
  <c r="K2337" i="9"/>
  <c r="A2457" i="9"/>
  <c r="K5550" i="9"/>
  <c r="A5670" i="9"/>
  <c r="K2694" i="9"/>
  <c r="A2814" i="9"/>
  <c r="K790" i="9"/>
  <c r="A910" i="9"/>
  <c r="K4122" i="9"/>
  <c r="A4242" i="9"/>
  <c r="K671" i="9"/>
  <c r="A791" i="9"/>
  <c r="K2456" i="9"/>
  <c r="A2576" i="9"/>
  <c r="K6502" i="9"/>
  <c r="A6622" i="9"/>
  <c r="K2813" i="9"/>
  <c r="A2933" i="9"/>
  <c r="K5312" i="9"/>
  <c r="A5432" i="9"/>
  <c r="K552" i="9"/>
  <c r="A672" i="9"/>
  <c r="K3527" i="9"/>
  <c r="A3647" i="9"/>
  <c r="K3051" i="9"/>
  <c r="A3171" i="9"/>
  <c r="K4479" i="9"/>
  <c r="A4599" i="9"/>
  <c r="K909" i="9"/>
  <c r="A1029" i="9"/>
  <c r="K6264" i="9"/>
  <c r="A6384" i="9"/>
  <c r="K6145" i="9"/>
  <c r="A6265" i="9"/>
  <c r="K4360" i="9"/>
  <c r="A4480" i="9"/>
  <c r="K6740" i="9"/>
  <c r="A6860" i="9"/>
  <c r="K1266" i="9"/>
  <c r="A1386" i="9"/>
  <c r="K6978" i="9"/>
  <c r="A7098" i="9"/>
  <c r="K195" i="9"/>
  <c r="A315" i="9"/>
  <c r="K1504" i="9"/>
  <c r="A1624" i="9"/>
  <c r="K5431" i="9"/>
  <c r="A5551" i="9"/>
  <c r="K5788" i="9"/>
  <c r="A5908" i="9"/>
  <c r="K2575" i="9"/>
  <c r="A2695" i="9"/>
  <c r="K2218" i="9"/>
  <c r="A2338" i="9"/>
  <c r="K1980" i="9"/>
  <c r="A2100" i="9"/>
  <c r="K1385" i="9"/>
  <c r="A1505" i="9"/>
  <c r="K4003" i="9"/>
  <c r="A4123" i="9"/>
  <c r="K6383" i="9"/>
  <c r="A6503" i="9"/>
  <c r="K3884" i="9"/>
  <c r="A4004" i="9"/>
  <c r="K1028" i="9"/>
  <c r="A1148" i="9"/>
  <c r="C6146" i="9"/>
  <c r="D1862" i="9"/>
  <c r="C1862" i="9"/>
  <c r="O1862" i="9" s="1"/>
  <c r="C5789" i="9"/>
  <c r="C4361" i="9"/>
  <c r="D1148" i="9"/>
  <c r="C1148" i="9"/>
  <c r="O1148" i="9" s="1"/>
  <c r="C6503" i="9"/>
  <c r="D1505" i="9"/>
  <c r="C1505" i="9"/>
  <c r="O1505" i="9" s="1"/>
  <c r="D2338" i="9"/>
  <c r="C2338" i="9"/>
  <c r="O2338" i="9" s="1"/>
  <c r="C5908" i="9"/>
  <c r="D1624" i="9"/>
  <c r="C1624" i="9"/>
  <c r="O1624" i="9" s="1"/>
  <c r="C7098" i="9"/>
  <c r="O7098" i="9" s="1"/>
  <c r="C6860" i="9"/>
  <c r="O6860" i="9" s="1"/>
  <c r="C6265" i="9"/>
  <c r="D1029" i="9"/>
  <c r="C1029" i="9"/>
  <c r="O1029" i="9" s="1"/>
  <c r="C3171" i="9"/>
  <c r="O3171" i="9" s="1"/>
  <c r="D672" i="9"/>
  <c r="C672" i="9"/>
  <c r="O672" i="9" s="1"/>
  <c r="C2933" i="9"/>
  <c r="O2933" i="9" s="1"/>
  <c r="C2576" i="9"/>
  <c r="O2576" i="9" s="1"/>
  <c r="D4242" i="9"/>
  <c r="C4242" i="9"/>
  <c r="D2814" i="9"/>
  <c r="C2814" i="9"/>
  <c r="O2814" i="9" s="1"/>
  <c r="C2457" i="9"/>
  <c r="O2457" i="9" s="1"/>
  <c r="D1981" i="9"/>
  <c r="C1981" i="9"/>
  <c r="O1981" i="9" s="1"/>
  <c r="C5194" i="9"/>
  <c r="C2219" i="9"/>
  <c r="O2219" i="9" s="1"/>
  <c r="C5313" i="9"/>
  <c r="D77" i="9"/>
  <c r="C77" i="9"/>
  <c r="O77" i="9" s="1"/>
  <c r="D553" i="9"/>
  <c r="C553" i="9"/>
  <c r="O553" i="9" s="1"/>
  <c r="C3290" i="9"/>
  <c r="O3290" i="9" s="1"/>
  <c r="D3528" i="9"/>
  <c r="C3528" i="9"/>
  <c r="O3528" i="9" s="1"/>
  <c r="C4718" i="9"/>
  <c r="C3766" i="9"/>
  <c r="C6741" i="9"/>
  <c r="O6741" i="9" s="1"/>
  <c r="D434" i="9"/>
  <c r="C434" i="9"/>
  <c r="O434" i="9" s="1"/>
  <c r="C4837" i="9"/>
  <c r="C3409" i="9"/>
  <c r="O3409" i="9" s="1"/>
  <c r="C4004" i="9"/>
  <c r="C4123" i="9"/>
  <c r="D2100" i="9"/>
  <c r="C2100" i="9"/>
  <c r="O2100" i="9" s="1"/>
  <c r="C2695" i="9"/>
  <c r="O2695" i="9" s="1"/>
  <c r="C5551" i="9"/>
  <c r="D315" i="9"/>
  <c r="C315" i="9"/>
  <c r="O315" i="9" s="1"/>
  <c r="D1386" i="9"/>
  <c r="C1386" i="9"/>
  <c r="O1386" i="9" s="1"/>
  <c r="C4480" i="9"/>
  <c r="C6384" i="9"/>
  <c r="C4599" i="9"/>
  <c r="C3647" i="9"/>
  <c r="C5432" i="9"/>
  <c r="C6622" i="9"/>
  <c r="D791" i="9"/>
  <c r="C791" i="9"/>
  <c r="O791" i="9" s="1"/>
  <c r="D910" i="9"/>
  <c r="C910" i="9"/>
  <c r="O910" i="9" s="1"/>
  <c r="C5670" i="9"/>
  <c r="C6027" i="9"/>
  <c r="C1743" i="9"/>
  <c r="O1743" i="9" s="1"/>
  <c r="C3885" i="9"/>
  <c r="D1267" i="9"/>
  <c r="C1267" i="9"/>
  <c r="O1267" i="9" s="1"/>
  <c r="D196" i="9"/>
  <c r="C196" i="9"/>
  <c r="O196" i="9" s="1"/>
  <c r="C6979" i="9"/>
  <c r="O6979" i="9" s="1"/>
  <c r="C3052" i="9"/>
  <c r="O3052" i="9" s="1"/>
  <c r="D4956" i="9"/>
  <c r="C4956" i="9"/>
  <c r="C5075" i="9"/>
  <c r="K1148" i="9"/>
  <c r="A1268" i="9"/>
  <c r="K4123" i="9"/>
  <c r="A4243" i="9"/>
  <c r="K2695" i="9"/>
  <c r="A2815" i="9"/>
  <c r="K315" i="9"/>
  <c r="A435" i="9"/>
  <c r="K4480" i="9"/>
  <c r="A4600" i="9"/>
  <c r="K4599" i="9"/>
  <c r="A4719" i="9"/>
  <c r="K5432" i="9"/>
  <c r="A5552" i="9"/>
  <c r="K791" i="9"/>
  <c r="A911" i="9"/>
  <c r="K5670" i="9"/>
  <c r="A5790" i="9"/>
  <c r="K1743" i="9"/>
  <c r="A1863" i="9"/>
  <c r="K1267" i="9"/>
  <c r="A1387" i="9"/>
  <c r="A78" i="9"/>
  <c r="K77" i="9"/>
  <c r="A197" i="9"/>
  <c r="K4718" i="9"/>
  <c r="A4838" i="9"/>
  <c r="K6741" i="9"/>
  <c r="A6861" i="9"/>
  <c r="K5075" i="9"/>
  <c r="A5195" i="9"/>
  <c r="K6979" i="9"/>
  <c r="A7099" i="9"/>
  <c r="K6503" i="9"/>
  <c r="A6623" i="9"/>
  <c r="K2338" i="9"/>
  <c r="A2458" i="9"/>
  <c r="K1624" i="9"/>
  <c r="A1744" i="9"/>
  <c r="K6860" i="9"/>
  <c r="A6980" i="9"/>
  <c r="K1029" i="9"/>
  <c r="A1149" i="9"/>
  <c r="K672" i="9"/>
  <c r="A792" i="9"/>
  <c r="K2576" i="9"/>
  <c r="A2696" i="9"/>
  <c r="K2814" i="9"/>
  <c r="A2934" i="9"/>
  <c r="K1981" i="9"/>
  <c r="A2101" i="9"/>
  <c r="K2219" i="9"/>
  <c r="A2339" i="9"/>
  <c r="K6146" i="9"/>
  <c r="A6266" i="9"/>
  <c r="K1862" i="9"/>
  <c r="A1982" i="9"/>
  <c r="K434" i="9"/>
  <c r="A554" i="9"/>
  <c r="K3409" i="9"/>
  <c r="A3529" i="9"/>
  <c r="K553" i="9"/>
  <c r="A673" i="9"/>
  <c r="K4004" i="9"/>
  <c r="A4124" i="9"/>
  <c r="K2100" i="9"/>
  <c r="A2220" i="9"/>
  <c r="K5551" i="9"/>
  <c r="A5671" i="9"/>
  <c r="K1386" i="9"/>
  <c r="A1506" i="9"/>
  <c r="K6384" i="9"/>
  <c r="A6504" i="9"/>
  <c r="K3647" i="9"/>
  <c r="A3767" i="9"/>
  <c r="K6622" i="9"/>
  <c r="A6742" i="9"/>
  <c r="K910" i="9"/>
  <c r="A1030" i="9"/>
  <c r="K6027" i="9"/>
  <c r="A6147" i="9"/>
  <c r="K3885" i="9"/>
  <c r="A4005" i="9"/>
  <c r="K196" i="9"/>
  <c r="A316" i="9"/>
  <c r="K3528" i="9"/>
  <c r="A3648" i="9"/>
  <c r="K3766" i="9"/>
  <c r="A3886" i="9"/>
  <c r="K4361" i="9"/>
  <c r="A4481" i="9"/>
  <c r="K3052" i="9"/>
  <c r="A3172" i="9"/>
  <c r="K1505" i="9"/>
  <c r="A1625" i="9"/>
  <c r="K5908" i="9"/>
  <c r="K8068" i="9" s="1"/>
  <c r="A6028" i="9"/>
  <c r="K7098" i="9"/>
  <c r="K6265" i="9"/>
  <c r="A6385" i="9"/>
  <c r="K3171" i="9"/>
  <c r="A3291" i="9"/>
  <c r="K2933" i="9"/>
  <c r="A3053" i="9"/>
  <c r="K4242" i="9"/>
  <c r="A4362" i="9"/>
  <c r="K2457" i="9"/>
  <c r="A2577" i="9"/>
  <c r="K5194" i="9"/>
  <c r="A5314" i="9"/>
  <c r="K5313" i="9"/>
  <c r="A5433" i="9"/>
  <c r="K4956" i="9"/>
  <c r="A5076" i="9"/>
  <c r="K5789" i="9"/>
  <c r="A5909" i="9"/>
  <c r="K4837" i="9"/>
  <c r="A4957" i="9"/>
  <c r="K3290" i="9"/>
  <c r="A3410" i="9"/>
  <c r="C5076" i="9"/>
  <c r="C4362" i="9"/>
  <c r="C5790" i="9"/>
  <c r="D2815" i="9"/>
  <c r="C2815" i="9"/>
  <c r="O2815" i="9" s="1"/>
  <c r="D1268" i="9"/>
  <c r="C1268" i="9"/>
  <c r="O1268" i="9" s="1"/>
  <c r="D1863" i="9"/>
  <c r="C1863" i="9"/>
  <c r="O1863" i="9" s="1"/>
  <c r="D911" i="9"/>
  <c r="C911" i="9"/>
  <c r="O911" i="9" s="1"/>
  <c r="C4719" i="9"/>
  <c r="D435" i="9"/>
  <c r="C435" i="9"/>
  <c r="O435" i="9" s="1"/>
  <c r="D4243" i="9"/>
  <c r="C4243" i="9"/>
  <c r="D4957" i="9"/>
  <c r="C4957" i="9"/>
  <c r="C5314" i="9"/>
  <c r="C3291" i="9"/>
  <c r="O3291" i="9" s="1"/>
  <c r="D1387" i="9"/>
  <c r="C1387" i="9"/>
  <c r="O1387" i="9" s="1"/>
  <c r="C5552" i="9"/>
  <c r="C3410" i="9"/>
  <c r="O3410" i="9" s="1"/>
  <c r="C5909" i="9"/>
  <c r="C5433" i="9"/>
  <c r="C2577" i="9"/>
  <c r="O2577" i="9" s="1"/>
  <c r="C3053" i="9"/>
  <c r="O3053" i="9" s="1"/>
  <c r="C6385" i="9"/>
  <c r="D1625" i="9"/>
  <c r="C1625" i="9"/>
  <c r="O1625" i="9" s="1"/>
  <c r="C4481" i="9"/>
  <c r="C3648" i="9"/>
  <c r="C4005" i="9"/>
  <c r="D1030" i="9"/>
  <c r="C1030" i="9"/>
  <c r="O1030" i="9" s="1"/>
  <c r="C3767" i="9"/>
  <c r="D1506" i="9"/>
  <c r="C1506" i="9"/>
  <c r="O1506" i="9" s="1"/>
  <c r="C2220" i="9"/>
  <c r="O2220" i="9" s="1"/>
  <c r="D673" i="9"/>
  <c r="C673" i="9"/>
  <c r="O673" i="9" s="1"/>
  <c r="D554" i="9"/>
  <c r="C554" i="9"/>
  <c r="O554" i="9" s="1"/>
  <c r="C6266" i="9"/>
  <c r="D2101" i="9"/>
  <c r="C2101" i="9"/>
  <c r="O2101" i="9" s="1"/>
  <c r="C2696" i="9"/>
  <c r="O2696" i="9" s="1"/>
  <c r="D1149" i="9"/>
  <c r="C1149" i="9"/>
  <c r="O1149" i="9" s="1"/>
  <c r="C1744" i="9"/>
  <c r="O1744" i="9" s="1"/>
  <c r="C6623" i="9"/>
  <c r="C5195" i="9"/>
  <c r="C4838" i="9"/>
  <c r="D78" i="9"/>
  <c r="C78" i="9"/>
  <c r="O78" i="9" s="1"/>
  <c r="C4600" i="9"/>
  <c r="C6028" i="9"/>
  <c r="C3172" i="9"/>
  <c r="O3172" i="9" s="1"/>
  <c r="C3886" i="9"/>
  <c r="D316" i="9"/>
  <c r="C316" i="9"/>
  <c r="O316" i="9" s="1"/>
  <c r="C6147" i="9"/>
  <c r="C6742" i="9"/>
  <c r="C6504" i="9"/>
  <c r="C5671" i="9"/>
  <c r="C4124" i="9"/>
  <c r="D3529" i="9"/>
  <c r="C3529" i="9"/>
  <c r="O3529" i="9" s="1"/>
  <c r="D1982" i="9"/>
  <c r="C1982" i="9"/>
  <c r="O1982" i="9" s="1"/>
  <c r="D2339" i="9"/>
  <c r="C2339" i="9"/>
  <c r="O2339" i="9" s="1"/>
  <c r="C2934" i="9"/>
  <c r="O2934" i="9" s="1"/>
  <c r="D792" i="9"/>
  <c r="C792" i="9"/>
  <c r="O792" i="9" s="1"/>
  <c r="C6980" i="9"/>
  <c r="O6980" i="9" s="1"/>
  <c r="C2458" i="9"/>
  <c r="O2458" i="9" s="1"/>
  <c r="C7099" i="9"/>
  <c r="O7099" i="9" s="1"/>
  <c r="C6861" i="9"/>
  <c r="O6861" i="9" s="1"/>
  <c r="D197" i="9"/>
  <c r="C197" i="9"/>
  <c r="O197" i="9" s="1"/>
  <c r="K5433" i="9"/>
  <c r="A5553" i="9"/>
  <c r="K5076" i="9"/>
  <c r="A5196" i="9"/>
  <c r="K4362" i="9"/>
  <c r="A4482" i="9"/>
  <c r="K3172" i="9"/>
  <c r="A3292" i="9"/>
  <c r="K316" i="9"/>
  <c r="A436" i="9"/>
  <c r="K6742" i="9"/>
  <c r="A6862" i="9"/>
  <c r="K5671" i="9"/>
  <c r="A5791" i="9"/>
  <c r="K3529" i="9"/>
  <c r="A3649" i="9"/>
  <c r="K6266" i="9"/>
  <c r="A6386" i="9"/>
  <c r="K2696" i="9"/>
  <c r="A2816" i="9"/>
  <c r="K1744" i="9"/>
  <c r="A1864" i="9"/>
  <c r="K5195" i="9"/>
  <c r="A5315" i="9"/>
  <c r="K1863" i="9"/>
  <c r="A1983" i="9"/>
  <c r="K4719" i="9"/>
  <c r="A4839" i="9"/>
  <c r="K2815" i="9"/>
  <c r="A2935" i="9"/>
  <c r="K3410" i="9"/>
  <c r="A3530" i="9"/>
  <c r="K5909" i="9"/>
  <c r="K8069" i="9" s="1"/>
  <c r="A6029" i="9"/>
  <c r="K2577" i="9"/>
  <c r="A2697" i="9"/>
  <c r="K6385" i="9"/>
  <c r="A6505" i="9"/>
  <c r="K1625" i="9"/>
  <c r="A1745" i="9"/>
  <c r="K3648" i="9"/>
  <c r="A3768" i="9"/>
  <c r="K1030" i="9"/>
  <c r="A1150" i="9"/>
  <c r="K1506" i="9"/>
  <c r="A1626" i="9"/>
  <c r="K673" i="9"/>
  <c r="A793" i="9"/>
  <c r="K1982" i="9"/>
  <c r="A2102" i="9"/>
  <c r="K2934" i="9"/>
  <c r="A3054" i="9"/>
  <c r="K6980" i="9"/>
  <c r="A7100" i="9"/>
  <c r="K7099" i="9"/>
  <c r="K197" i="9"/>
  <c r="A317" i="9"/>
  <c r="K1387" i="9"/>
  <c r="A1507" i="9"/>
  <c r="K5552" i="9"/>
  <c r="A5672" i="9"/>
  <c r="K435" i="9"/>
  <c r="A555" i="9"/>
  <c r="K4957" i="9"/>
  <c r="A5077" i="9"/>
  <c r="K5314" i="9"/>
  <c r="A5434" i="9"/>
  <c r="K3291" i="9"/>
  <c r="A3411" i="9"/>
  <c r="K6028" i="9"/>
  <c r="A6148" i="9"/>
  <c r="K3886" i="9"/>
  <c r="A4006" i="9"/>
  <c r="K6147" i="9"/>
  <c r="A6267" i="9"/>
  <c r="K6504" i="9"/>
  <c r="A6624" i="9"/>
  <c r="K4124" i="9"/>
  <c r="A4244" i="9"/>
  <c r="K554" i="9"/>
  <c r="A674" i="9"/>
  <c r="K2101" i="9"/>
  <c r="A2221" i="9"/>
  <c r="K1149" i="9"/>
  <c r="A1269" i="9"/>
  <c r="K6623" i="9"/>
  <c r="A6743" i="9"/>
  <c r="K4838" i="9"/>
  <c r="A4958" i="9"/>
  <c r="K911" i="9"/>
  <c r="A1031" i="9"/>
  <c r="K1268" i="9"/>
  <c r="A1388" i="9"/>
  <c r="K3053" i="9"/>
  <c r="A3173" i="9"/>
  <c r="K4481" i="9"/>
  <c r="A4601" i="9"/>
  <c r="K4005" i="9"/>
  <c r="A4125" i="9"/>
  <c r="K3767" i="9"/>
  <c r="A3887" i="9"/>
  <c r="K2220" i="9"/>
  <c r="A2340" i="9"/>
  <c r="K2339" i="9"/>
  <c r="A2459" i="9"/>
  <c r="K792" i="9"/>
  <c r="A912" i="9"/>
  <c r="K2458" i="9"/>
  <c r="A2578" i="9"/>
  <c r="K6861" i="9"/>
  <c r="A6981" i="9"/>
  <c r="A79" i="9"/>
  <c r="K78" i="9"/>
  <c r="A198" i="9"/>
  <c r="K5790" i="9"/>
  <c r="A5910" i="9"/>
  <c r="K4600" i="9"/>
  <c r="A4720" i="9"/>
  <c r="K4243" i="9"/>
  <c r="A4363" i="9"/>
  <c r="C5910" i="9"/>
  <c r="C3054" i="9"/>
  <c r="O3054" i="9" s="1"/>
  <c r="D793" i="9"/>
  <c r="C793" i="9"/>
  <c r="O793" i="9" s="1"/>
  <c r="D1150" i="9"/>
  <c r="C1150" i="9"/>
  <c r="O1150" i="9" s="1"/>
  <c r="C1745" i="9"/>
  <c r="O1745" i="9" s="1"/>
  <c r="C2697" i="9"/>
  <c r="O2697" i="9" s="1"/>
  <c r="D3530" i="9"/>
  <c r="C3530" i="9"/>
  <c r="O3530" i="9" s="1"/>
  <c r="C4839" i="9"/>
  <c r="C5315" i="9"/>
  <c r="D2816" i="9"/>
  <c r="C2816" i="9"/>
  <c r="O2816" i="9" s="1"/>
  <c r="C3649" i="9"/>
  <c r="C6862" i="9"/>
  <c r="C3292" i="9"/>
  <c r="O3292" i="9" s="1"/>
  <c r="C5196" i="9"/>
  <c r="C6981" i="9"/>
  <c r="O6981" i="9" s="1"/>
  <c r="D912" i="9"/>
  <c r="C912" i="9"/>
  <c r="O912" i="9" s="1"/>
  <c r="D2340" i="9"/>
  <c r="C2340" i="9"/>
  <c r="O2340" i="9" s="1"/>
  <c r="C4125" i="9"/>
  <c r="C3173" i="9"/>
  <c r="O3173" i="9" s="1"/>
  <c r="D1031" i="9"/>
  <c r="C1031" i="9"/>
  <c r="O1031" i="9" s="1"/>
  <c r="C6743" i="9"/>
  <c r="C2221" i="9"/>
  <c r="O2221" i="9" s="1"/>
  <c r="D4244" i="9"/>
  <c r="C4244" i="9"/>
  <c r="C6267" i="9"/>
  <c r="C6148" i="9"/>
  <c r="C5434" i="9"/>
  <c r="D555" i="9"/>
  <c r="C555" i="9"/>
  <c r="O555" i="9" s="1"/>
  <c r="D1507" i="9"/>
  <c r="C1507" i="9"/>
  <c r="O1507" i="9" s="1"/>
  <c r="C4363" i="9"/>
  <c r="D79" i="9"/>
  <c r="C79" i="9"/>
  <c r="O79" i="9" s="1"/>
  <c r="C4720" i="9"/>
  <c r="D198" i="9"/>
  <c r="C198" i="9"/>
  <c r="O198" i="9" s="1"/>
  <c r="C7100" i="9"/>
  <c r="O7100" i="9" s="1"/>
  <c r="D2102" i="9"/>
  <c r="C2102" i="9"/>
  <c r="O2102" i="9" s="1"/>
  <c r="D1626" i="9"/>
  <c r="C1626" i="9"/>
  <c r="O1626" i="9" s="1"/>
  <c r="C3768" i="9"/>
  <c r="C6505" i="9"/>
  <c r="C6029" i="9"/>
  <c r="C2935" i="9"/>
  <c r="O2935" i="9" s="1"/>
  <c r="D1983" i="9"/>
  <c r="C1983" i="9"/>
  <c r="O1983" i="9" s="1"/>
  <c r="D1864" i="9"/>
  <c r="C1864" i="9"/>
  <c r="O1864" i="9" s="1"/>
  <c r="C6386" i="9"/>
  <c r="C5791" i="9"/>
  <c r="D436" i="9"/>
  <c r="C436" i="9"/>
  <c r="O436" i="9" s="1"/>
  <c r="C4482" i="9"/>
  <c r="C5553" i="9"/>
  <c r="C2578" i="9"/>
  <c r="O2578" i="9" s="1"/>
  <c r="C2459" i="9"/>
  <c r="O2459" i="9" s="1"/>
  <c r="C3887" i="9"/>
  <c r="C4601" i="9"/>
  <c r="D1388" i="9"/>
  <c r="C1388" i="9"/>
  <c r="O1388" i="9" s="1"/>
  <c r="D4958" i="9"/>
  <c r="C4958" i="9"/>
  <c r="D1269" i="9"/>
  <c r="C1269" i="9"/>
  <c r="O1269" i="9" s="1"/>
  <c r="D674" i="9"/>
  <c r="C674" i="9"/>
  <c r="O674" i="9" s="1"/>
  <c r="C6624" i="9"/>
  <c r="C4006" i="9"/>
  <c r="C3411" i="9"/>
  <c r="O3411" i="9" s="1"/>
  <c r="C5077" i="9"/>
  <c r="C5672" i="9"/>
  <c r="D317" i="9"/>
  <c r="C317" i="9"/>
  <c r="O317" i="9" s="1"/>
  <c r="K198" i="9"/>
  <c r="A318" i="9"/>
  <c r="K6981" i="9"/>
  <c r="A7101" i="9"/>
  <c r="K2340" i="9"/>
  <c r="A2460" i="9"/>
  <c r="K3173" i="9"/>
  <c r="A3293" i="9"/>
  <c r="K6743" i="9"/>
  <c r="A6863" i="9"/>
  <c r="K4244" i="9"/>
  <c r="A4364" i="9"/>
  <c r="K6148" i="9"/>
  <c r="A6268" i="9"/>
  <c r="K317" i="9"/>
  <c r="A437" i="9"/>
  <c r="K3054" i="9"/>
  <c r="A3174" i="9"/>
  <c r="K1150" i="9"/>
  <c r="A1270" i="9"/>
  <c r="K2697" i="9"/>
  <c r="A2817" i="9"/>
  <c r="K4839" i="9"/>
  <c r="A4959" i="9"/>
  <c r="K2816" i="9"/>
  <c r="A2936" i="9"/>
  <c r="K6862" i="9"/>
  <c r="A6982" i="9"/>
  <c r="K4482" i="9"/>
  <c r="A4602" i="9"/>
  <c r="K4363" i="9"/>
  <c r="A4483" i="9"/>
  <c r="K5910" i="9"/>
  <c r="K8070" i="9" s="1"/>
  <c r="A6030" i="9"/>
  <c r="K2459" i="9"/>
  <c r="A2579" i="9"/>
  <c r="K4601" i="9"/>
  <c r="A4721" i="9"/>
  <c r="K4958" i="9"/>
  <c r="A5078" i="9"/>
  <c r="K674" i="9"/>
  <c r="A794" i="9"/>
  <c r="K4006" i="9"/>
  <c r="A4126" i="9"/>
  <c r="K5077" i="9"/>
  <c r="A5197" i="9"/>
  <c r="K1507" i="9"/>
  <c r="A1627" i="9"/>
  <c r="K7100" i="9"/>
  <c r="K1626" i="9"/>
  <c r="A1746" i="9"/>
  <c r="K6505" i="9"/>
  <c r="A6625" i="9"/>
  <c r="K2935" i="9"/>
  <c r="A3055" i="9"/>
  <c r="K1864" i="9"/>
  <c r="A1984" i="9"/>
  <c r="K5791" i="9"/>
  <c r="A5911" i="9"/>
  <c r="K3292" i="9"/>
  <c r="A3412" i="9"/>
  <c r="K4720" i="9"/>
  <c r="A4840" i="9"/>
  <c r="A80" i="9"/>
  <c r="K79" i="9"/>
  <c r="A199" i="9"/>
  <c r="K912" i="9"/>
  <c r="A1032" i="9"/>
  <c r="K4125" i="9"/>
  <c r="A4245" i="9"/>
  <c r="K1031" i="9"/>
  <c r="A1151" i="9"/>
  <c r="K2221" i="9"/>
  <c r="A2341" i="9"/>
  <c r="K6267" i="9"/>
  <c r="A6387" i="9"/>
  <c r="K5434" i="9"/>
  <c r="A5554" i="9"/>
  <c r="K5672" i="9"/>
  <c r="A5792" i="9"/>
  <c r="K793" i="9"/>
  <c r="A913" i="9"/>
  <c r="K1745" i="9"/>
  <c r="A1865" i="9"/>
  <c r="K3530" i="9"/>
  <c r="A3650" i="9"/>
  <c r="K5315" i="9"/>
  <c r="A5435" i="9"/>
  <c r="K3649" i="9"/>
  <c r="A3769" i="9"/>
  <c r="K436" i="9"/>
  <c r="A556" i="9"/>
  <c r="K5553" i="9"/>
  <c r="A5673" i="9"/>
  <c r="K2578" i="9"/>
  <c r="A2698" i="9"/>
  <c r="K3887" i="9"/>
  <c r="A4007" i="9"/>
  <c r="K1388" i="9"/>
  <c r="A1508" i="9"/>
  <c r="K1269" i="9"/>
  <c r="A1389" i="9"/>
  <c r="K6624" i="9"/>
  <c r="A6744" i="9"/>
  <c r="K3411" i="9"/>
  <c r="A3531" i="9"/>
  <c r="K555" i="9"/>
  <c r="A675" i="9"/>
  <c r="K2102" i="9"/>
  <c r="A2222" i="9"/>
  <c r="K3768" i="9"/>
  <c r="A3888" i="9"/>
  <c r="K6029" i="9"/>
  <c r="A6149" i="9"/>
  <c r="K1983" i="9"/>
  <c r="A2103" i="9"/>
  <c r="K6386" i="9"/>
  <c r="A6506" i="9"/>
  <c r="K5196" i="9"/>
  <c r="A5316" i="9"/>
  <c r="C2222" i="9"/>
  <c r="O2222" i="9" s="1"/>
  <c r="D1389" i="9"/>
  <c r="C1389" i="9"/>
  <c r="O1389" i="9" s="1"/>
  <c r="C5673" i="9"/>
  <c r="C3769" i="9"/>
  <c r="D913" i="9"/>
  <c r="C913" i="9"/>
  <c r="O913" i="9" s="1"/>
  <c r="D2341" i="9"/>
  <c r="C2341" i="9"/>
  <c r="O2341" i="9" s="1"/>
  <c r="D199" i="9"/>
  <c r="C199" i="9"/>
  <c r="O199" i="9" s="1"/>
  <c r="C5197" i="9"/>
  <c r="C4721" i="9"/>
  <c r="C4602" i="9"/>
  <c r="C3174" i="9"/>
  <c r="O3174" i="9" s="1"/>
  <c r="C2460" i="9"/>
  <c r="O2460" i="9" s="1"/>
  <c r="C3412" i="9"/>
  <c r="O3412" i="9" s="1"/>
  <c r="D1984" i="9"/>
  <c r="C1984" i="9"/>
  <c r="O1984" i="9" s="1"/>
  <c r="C6625" i="9"/>
  <c r="C5316" i="9"/>
  <c r="D2103" i="9"/>
  <c r="C2103" i="9"/>
  <c r="O2103" i="9" s="1"/>
  <c r="C3888" i="9"/>
  <c r="D675" i="9"/>
  <c r="C675" i="9"/>
  <c r="O675" i="9" s="1"/>
  <c r="C6744" i="9"/>
  <c r="D1508" i="9"/>
  <c r="C1508" i="9"/>
  <c r="O1508" i="9" s="1"/>
  <c r="C2698" i="9"/>
  <c r="O2698" i="9" s="1"/>
  <c r="D556" i="9"/>
  <c r="C556" i="9"/>
  <c r="O556" i="9" s="1"/>
  <c r="C5435" i="9"/>
  <c r="D1865" i="9"/>
  <c r="C1865" i="9"/>
  <c r="O1865" i="9" s="1"/>
  <c r="C5792" i="9"/>
  <c r="C6387" i="9"/>
  <c r="D1151" i="9"/>
  <c r="C1151" i="9"/>
  <c r="O1151" i="9" s="1"/>
  <c r="D1032" i="9"/>
  <c r="C1032" i="9"/>
  <c r="O1032" i="9" s="1"/>
  <c r="D80" i="9"/>
  <c r="C80" i="9"/>
  <c r="O80" i="9" s="1"/>
  <c r="D1627" i="9"/>
  <c r="C1627" i="9"/>
  <c r="O1627" i="9" s="1"/>
  <c r="C4126" i="9"/>
  <c r="C5078" i="9"/>
  <c r="C2579" i="9"/>
  <c r="O2579" i="9" s="1"/>
  <c r="C4483" i="9"/>
  <c r="C6982" i="9"/>
  <c r="D4959" i="9"/>
  <c r="C4959" i="9"/>
  <c r="D1270" i="9"/>
  <c r="C1270" i="9"/>
  <c r="O1270" i="9" s="1"/>
  <c r="D437" i="9"/>
  <c r="C437" i="9"/>
  <c r="O437" i="9" s="1"/>
  <c r="C4364" i="9"/>
  <c r="C3293" i="9"/>
  <c r="O3293" i="9" s="1"/>
  <c r="C7101" i="9"/>
  <c r="O7101" i="9" s="1"/>
  <c r="C6149" i="9"/>
  <c r="D3531" i="9"/>
  <c r="C3531" i="9"/>
  <c r="O3531" i="9" s="1"/>
  <c r="C4007" i="9"/>
  <c r="C3650" i="9"/>
  <c r="C5554" i="9"/>
  <c r="D4245" i="9"/>
  <c r="C4245" i="9"/>
  <c r="D794" i="9"/>
  <c r="C794" i="9"/>
  <c r="O794" i="9" s="1"/>
  <c r="C6030" i="9"/>
  <c r="D2817" i="9"/>
  <c r="C2817" i="9"/>
  <c r="O2817" i="9" s="1"/>
  <c r="C6268" i="9"/>
  <c r="C6863" i="9"/>
  <c r="D318" i="9"/>
  <c r="C318" i="9"/>
  <c r="O318" i="9" s="1"/>
  <c r="C4840" i="9"/>
  <c r="C5911" i="9"/>
  <c r="C3055" i="9"/>
  <c r="O3055" i="9" s="1"/>
  <c r="C1746" i="9"/>
  <c r="O1746" i="9" s="1"/>
  <c r="C6506" i="9"/>
  <c r="C2936" i="9"/>
  <c r="O2936" i="9" s="1"/>
  <c r="K3888" i="9"/>
  <c r="A4008" i="9"/>
  <c r="K6149" i="9"/>
  <c r="A6269" i="9"/>
  <c r="K3531" i="9"/>
  <c r="A3651" i="9"/>
  <c r="K4007" i="9"/>
  <c r="A4127" i="9"/>
  <c r="K556" i="9"/>
  <c r="A676" i="9"/>
  <c r="K1865" i="9"/>
  <c r="A1985" i="9"/>
  <c r="K6387" i="9"/>
  <c r="A6507" i="9"/>
  <c r="K1032" i="9"/>
  <c r="A1152" i="9"/>
  <c r="K1984" i="9"/>
  <c r="A2104" i="9"/>
  <c r="K4126" i="9"/>
  <c r="A4246" i="9"/>
  <c r="K2579" i="9"/>
  <c r="A2699" i="9"/>
  <c r="K6982" i="9"/>
  <c r="A7102" i="9"/>
  <c r="K1270" i="9"/>
  <c r="A1390" i="9"/>
  <c r="K6268" i="9"/>
  <c r="A6388" i="9"/>
  <c r="K2460" i="9"/>
  <c r="A2580" i="9"/>
  <c r="K2103" i="9"/>
  <c r="A2223" i="9"/>
  <c r="K675" i="9"/>
  <c r="A795" i="9"/>
  <c r="K1508" i="9"/>
  <c r="A1628" i="9"/>
  <c r="K3650" i="9"/>
  <c r="A3770" i="9"/>
  <c r="K5554" i="9"/>
  <c r="A5674" i="9"/>
  <c r="K4245" i="9"/>
  <c r="A4365" i="9"/>
  <c r="A81" i="9"/>
  <c r="K80" i="9"/>
  <c r="A200" i="9"/>
  <c r="K5911" i="9"/>
  <c r="K8071" i="9" s="1"/>
  <c r="A6031" i="9"/>
  <c r="K1746" i="9"/>
  <c r="A1866" i="9"/>
  <c r="K5197" i="9"/>
  <c r="A5317" i="9"/>
  <c r="K4721" i="9"/>
  <c r="A4841" i="9"/>
  <c r="K4602" i="9"/>
  <c r="A4722" i="9"/>
  <c r="K2817" i="9"/>
  <c r="A2937" i="9"/>
  <c r="K437" i="9"/>
  <c r="A557" i="9"/>
  <c r="K3293" i="9"/>
  <c r="A3413" i="9"/>
  <c r="K6506" i="9"/>
  <c r="A6626" i="9"/>
  <c r="K2222" i="9"/>
  <c r="A2342" i="9"/>
  <c r="K1389" i="9"/>
  <c r="A1509" i="9"/>
  <c r="K5673" i="9"/>
  <c r="A5793" i="9"/>
  <c r="K5435" i="9"/>
  <c r="A5555" i="9"/>
  <c r="K5792" i="9"/>
  <c r="A5912" i="9"/>
  <c r="K1151" i="9"/>
  <c r="A1271" i="9"/>
  <c r="K3412" i="9"/>
  <c r="A3532" i="9"/>
  <c r="K6625" i="9"/>
  <c r="A6745" i="9"/>
  <c r="K1627" i="9"/>
  <c r="A1747" i="9"/>
  <c r="K5078" i="9"/>
  <c r="A5198" i="9"/>
  <c r="K4483" i="9"/>
  <c r="A4603" i="9"/>
  <c r="K4959" i="9"/>
  <c r="A5079" i="9"/>
  <c r="K6863" i="9"/>
  <c r="A6983" i="9"/>
  <c r="K318" i="9"/>
  <c r="A438" i="9"/>
  <c r="K5316" i="9"/>
  <c r="A5436" i="9"/>
  <c r="K6744" i="9"/>
  <c r="A6864" i="9"/>
  <c r="K2698" i="9"/>
  <c r="A2818" i="9"/>
  <c r="K3769" i="9"/>
  <c r="A3889" i="9"/>
  <c r="K913" i="9"/>
  <c r="A1033" i="9"/>
  <c r="K2341" i="9"/>
  <c r="A2461" i="9"/>
  <c r="K199" i="9"/>
  <c r="A319" i="9"/>
  <c r="K4840" i="9"/>
  <c r="A4960" i="9"/>
  <c r="K3055" i="9"/>
  <c r="A3175" i="9"/>
  <c r="K794" i="9"/>
  <c r="A914" i="9"/>
  <c r="K6030" i="9"/>
  <c r="A6150" i="9"/>
  <c r="K2936" i="9"/>
  <c r="A3056" i="9"/>
  <c r="K3174" i="9"/>
  <c r="A3294" i="9"/>
  <c r="K4364" i="9"/>
  <c r="A4484" i="9"/>
  <c r="K7101" i="9"/>
  <c r="C3294" i="9"/>
  <c r="O3294" i="9" s="1"/>
  <c r="D2818" i="9"/>
  <c r="C2818" i="9"/>
  <c r="O2818" i="9" s="1"/>
  <c r="C1747" i="9"/>
  <c r="O1747" i="9" s="1"/>
  <c r="C5674" i="9"/>
  <c r="D1628" i="9"/>
  <c r="C1628" i="9"/>
  <c r="O1628" i="9" s="1"/>
  <c r="C2223" i="9"/>
  <c r="O2223" i="9" s="1"/>
  <c r="C6388" i="9"/>
  <c r="C7102" i="9"/>
  <c r="D4246" i="9"/>
  <c r="C4246" i="9"/>
  <c r="D1152" i="9"/>
  <c r="C1152" i="9"/>
  <c r="O1152" i="9" s="1"/>
  <c r="D1985" i="9"/>
  <c r="C1985" i="9"/>
  <c r="O1985" i="9" s="1"/>
  <c r="C4127" i="9"/>
  <c r="C6269" i="9"/>
  <c r="C6150" i="9"/>
  <c r="C3175" i="9"/>
  <c r="O3175" i="9" s="1"/>
  <c r="D1033" i="9"/>
  <c r="C1033" i="9"/>
  <c r="O1033" i="9" s="1"/>
  <c r="C5436" i="9"/>
  <c r="C4603" i="9"/>
  <c r="C5912" i="9"/>
  <c r="C4841" i="9"/>
  <c r="C4484" i="9"/>
  <c r="C3056" i="9"/>
  <c r="O3056" i="9" s="1"/>
  <c r="D914" i="9"/>
  <c r="C914" i="9"/>
  <c r="O914" i="9" s="1"/>
  <c r="D4960" i="9"/>
  <c r="C4960" i="9"/>
  <c r="C2461" i="9"/>
  <c r="O2461" i="9" s="1"/>
  <c r="C3889" i="9"/>
  <c r="C6864" i="9"/>
  <c r="D438" i="9"/>
  <c r="C438" i="9"/>
  <c r="O438" i="9" s="1"/>
  <c r="C5079" i="9"/>
  <c r="C5198" i="9"/>
  <c r="C6745" i="9"/>
  <c r="D1271" i="9"/>
  <c r="C1271" i="9"/>
  <c r="O1271" i="9" s="1"/>
  <c r="C5555" i="9"/>
  <c r="D1509" i="9"/>
  <c r="C1509" i="9"/>
  <c r="O1509" i="9" s="1"/>
  <c r="C6626" i="9"/>
  <c r="D557" i="9"/>
  <c r="C557" i="9"/>
  <c r="O557" i="9" s="1"/>
  <c r="C4722" i="9"/>
  <c r="C5317" i="9"/>
  <c r="C6031" i="9"/>
  <c r="D81" i="9"/>
  <c r="C81" i="9"/>
  <c r="O81" i="9" s="1"/>
  <c r="C4365" i="9"/>
  <c r="C3770" i="9"/>
  <c r="D795" i="9"/>
  <c r="C795" i="9"/>
  <c r="O795" i="9" s="1"/>
  <c r="C2580" i="9"/>
  <c r="O2580" i="9" s="1"/>
  <c r="D1390" i="9"/>
  <c r="C1390" i="9"/>
  <c r="O1390" i="9" s="1"/>
  <c r="C2699" i="9"/>
  <c r="O2699" i="9" s="1"/>
  <c r="D2104" i="9"/>
  <c r="C2104" i="9"/>
  <c r="O2104" i="9" s="1"/>
  <c r="C6507" i="9"/>
  <c r="D676" i="9"/>
  <c r="C676" i="9"/>
  <c r="O676" i="9" s="1"/>
  <c r="C3651" i="9"/>
  <c r="C4008" i="9"/>
  <c r="D319" i="9"/>
  <c r="C319" i="9"/>
  <c r="O319" i="9" s="1"/>
  <c r="C6983" i="9"/>
  <c r="D3532" i="9"/>
  <c r="C3532" i="9"/>
  <c r="O3532" i="9" s="1"/>
  <c r="C5793" i="9"/>
  <c r="D2342" i="9"/>
  <c r="C2342" i="9"/>
  <c r="O2342" i="9" s="1"/>
  <c r="C3413" i="9"/>
  <c r="O3413" i="9" s="1"/>
  <c r="C2937" i="9"/>
  <c r="O2937" i="9" s="1"/>
  <c r="D1866" i="9"/>
  <c r="C1866" i="9"/>
  <c r="O1866" i="9" s="1"/>
  <c r="D200" i="9"/>
  <c r="C200" i="9"/>
  <c r="O200" i="9" s="1"/>
  <c r="K3056" i="9"/>
  <c r="A3176" i="9"/>
  <c r="K3294" i="9"/>
  <c r="A3414" i="9"/>
  <c r="K3175" i="9"/>
  <c r="A3295" i="9"/>
  <c r="K1033" i="9"/>
  <c r="A1153" i="9"/>
  <c r="K5436" i="9"/>
  <c r="A5556" i="9"/>
  <c r="K5079" i="9"/>
  <c r="A5199" i="9"/>
  <c r="K6745" i="9"/>
  <c r="A6865" i="9"/>
  <c r="K5555" i="9"/>
  <c r="A5675" i="9"/>
  <c r="K6626" i="9"/>
  <c r="A6746" i="9"/>
  <c r="K2937" i="9"/>
  <c r="A3057" i="9"/>
  <c r="K1866" i="9"/>
  <c r="A1986" i="9"/>
  <c r="A82" i="9"/>
  <c r="K81" i="9"/>
  <c r="A201" i="9"/>
  <c r="K3770" i="9"/>
  <c r="A3890" i="9"/>
  <c r="K2580" i="9"/>
  <c r="A2700" i="9"/>
  <c r="K2699" i="9"/>
  <c r="A2819" i="9"/>
  <c r="K6507" i="9"/>
  <c r="A6627" i="9"/>
  <c r="K3651" i="9"/>
  <c r="A3771" i="9"/>
  <c r="K914" i="9"/>
  <c r="A1034" i="9"/>
  <c r="K2461" i="9"/>
  <c r="A2581" i="9"/>
  <c r="K6864" i="9"/>
  <c r="A6984" i="9"/>
  <c r="K6983" i="9"/>
  <c r="A7103" i="9"/>
  <c r="K1747" i="9"/>
  <c r="A1867" i="9"/>
  <c r="K5912" i="9"/>
  <c r="K8072" i="9" s="1"/>
  <c r="A6032" i="9"/>
  <c r="K2342" i="9"/>
  <c r="A2462" i="9"/>
  <c r="K557" i="9"/>
  <c r="A677" i="9"/>
  <c r="K5317" i="9"/>
  <c r="A5437" i="9"/>
  <c r="K5674" i="9"/>
  <c r="A5794" i="9"/>
  <c r="K2223" i="9"/>
  <c r="A2343" i="9"/>
  <c r="K7102" i="9"/>
  <c r="K1152" i="9"/>
  <c r="A1272" i="9"/>
  <c r="K4127" i="9"/>
  <c r="A4247" i="9"/>
  <c r="K4484" i="9"/>
  <c r="A4604" i="9"/>
  <c r="K6150" i="9"/>
  <c r="A6270" i="9"/>
  <c r="K319" i="9"/>
  <c r="A439" i="9"/>
  <c r="K2818" i="9"/>
  <c r="A2938" i="9"/>
  <c r="K438" i="9"/>
  <c r="A558" i="9"/>
  <c r="K5198" i="9"/>
  <c r="A5318" i="9"/>
  <c r="K1271" i="9"/>
  <c r="A1391" i="9"/>
  <c r="K1509" i="9"/>
  <c r="A1629" i="9"/>
  <c r="K4841" i="9"/>
  <c r="A4961" i="9"/>
  <c r="K200" i="9"/>
  <c r="A320" i="9"/>
  <c r="K4365" i="9"/>
  <c r="A4485" i="9"/>
  <c r="K795" i="9"/>
  <c r="A915" i="9"/>
  <c r="K1390" i="9"/>
  <c r="A1510" i="9"/>
  <c r="K2104" i="9"/>
  <c r="A2224" i="9"/>
  <c r="K676" i="9"/>
  <c r="A796" i="9"/>
  <c r="K4008" i="9"/>
  <c r="A4128" i="9"/>
  <c r="K4960" i="9"/>
  <c r="A5080" i="9"/>
  <c r="K3889" i="9"/>
  <c r="A4009" i="9"/>
  <c r="K4603" i="9"/>
  <c r="A4723" i="9"/>
  <c r="K3532" i="9"/>
  <c r="A3652" i="9"/>
  <c r="K5793" i="9"/>
  <c r="A5913" i="9"/>
  <c r="K3413" i="9"/>
  <c r="A3533" i="9"/>
  <c r="K4722" i="9"/>
  <c r="A4842" i="9"/>
  <c r="K6031" i="9"/>
  <c r="A6151" i="9"/>
  <c r="K1628" i="9"/>
  <c r="A1748" i="9"/>
  <c r="K6388" i="9"/>
  <c r="A6508" i="9"/>
  <c r="K4246" i="9"/>
  <c r="A4366" i="9"/>
  <c r="K1985" i="9"/>
  <c r="A2105" i="9"/>
  <c r="K6269" i="9"/>
  <c r="A6389" i="9"/>
  <c r="C6508" i="9"/>
  <c r="D3533" i="9"/>
  <c r="C3533" i="9"/>
  <c r="O3533" i="9" s="1"/>
  <c r="C2224" i="9"/>
  <c r="O2224" i="9" s="1"/>
  <c r="C6746" i="9"/>
  <c r="C3295" i="9"/>
  <c r="O3295" i="9" s="1"/>
  <c r="D2343" i="9"/>
  <c r="C2343" i="9"/>
  <c r="O2343" i="9" s="1"/>
  <c r="C5437" i="9"/>
  <c r="D1867" i="9"/>
  <c r="C1867" i="9"/>
  <c r="O1867" i="9" s="1"/>
  <c r="C6984" i="9"/>
  <c r="D1034" i="9"/>
  <c r="C1034" i="9"/>
  <c r="O1034" i="9" s="1"/>
  <c r="C6627" i="9"/>
  <c r="C2700" i="9"/>
  <c r="O2700" i="9" s="1"/>
  <c r="D201" i="9"/>
  <c r="C201" i="9"/>
  <c r="O201" i="9" s="1"/>
  <c r="C6389" i="9"/>
  <c r="C4366" i="9"/>
  <c r="C1748" i="9"/>
  <c r="O1748" i="9" s="1"/>
  <c r="C4842" i="9"/>
  <c r="C5913" i="9"/>
  <c r="C4723" i="9"/>
  <c r="C5080" i="9"/>
  <c r="D796" i="9"/>
  <c r="C796" i="9"/>
  <c r="O796" i="9" s="1"/>
  <c r="D1510" i="9"/>
  <c r="C1510" i="9"/>
  <c r="O1510" i="9" s="1"/>
  <c r="C4485" i="9"/>
  <c r="D4961" i="9"/>
  <c r="C4961" i="9"/>
  <c r="D1391" i="9"/>
  <c r="C1391" i="9"/>
  <c r="O1391" i="9" s="1"/>
  <c r="D558" i="9"/>
  <c r="C558" i="9"/>
  <c r="O558" i="9" s="1"/>
  <c r="D439" i="9"/>
  <c r="C439" i="9"/>
  <c r="O439" i="9" s="1"/>
  <c r="C4604" i="9"/>
  <c r="D1272" i="9"/>
  <c r="C1272" i="9"/>
  <c r="O1272" i="9" s="1"/>
  <c r="C3057" i="9"/>
  <c r="O3057" i="9" s="1"/>
  <c r="C5675" i="9"/>
  <c r="C5199" i="9"/>
  <c r="D1153" i="9"/>
  <c r="C1153" i="9"/>
  <c r="O1153" i="9" s="1"/>
  <c r="C3414" i="9"/>
  <c r="O3414" i="9" s="1"/>
  <c r="D2105" i="9"/>
  <c r="C2105" i="9"/>
  <c r="O2105" i="9" s="1"/>
  <c r="C6151" i="9"/>
  <c r="C4009" i="9"/>
  <c r="C4128" i="9"/>
  <c r="D320" i="9"/>
  <c r="C320" i="9"/>
  <c r="O320" i="9" s="1"/>
  <c r="D1629" i="9"/>
  <c r="C1629" i="9"/>
  <c r="O1629" i="9" s="1"/>
  <c r="C5318" i="9"/>
  <c r="C2938" i="9"/>
  <c r="O2938" i="9" s="1"/>
  <c r="C6270" i="9"/>
  <c r="D4247" i="9"/>
  <c r="C4247" i="9"/>
  <c r="C6865" i="9"/>
  <c r="C3176" i="9"/>
  <c r="O3176" i="9" s="1"/>
  <c r="C5794" i="9"/>
  <c r="D677" i="9"/>
  <c r="C677" i="9"/>
  <c r="O677" i="9" s="1"/>
  <c r="C6032" i="9"/>
  <c r="C7103" i="9"/>
  <c r="C2581" i="9"/>
  <c r="O2581" i="9" s="1"/>
  <c r="C3771" i="9"/>
  <c r="D2819" i="9"/>
  <c r="C2819" i="9"/>
  <c r="O2819" i="9" s="1"/>
  <c r="C3890" i="9"/>
  <c r="D82" i="9"/>
  <c r="C82" i="9"/>
  <c r="O82" i="9" s="1"/>
  <c r="C3652" i="9"/>
  <c r="D915" i="9"/>
  <c r="C915" i="9"/>
  <c r="O915" i="9" s="1"/>
  <c r="D1986" i="9"/>
  <c r="C1986" i="9"/>
  <c r="O1986" i="9" s="1"/>
  <c r="C5556" i="9"/>
  <c r="C2462" i="9"/>
  <c r="O2462" i="9" s="1"/>
  <c r="K6508" i="9"/>
  <c r="A6628" i="9"/>
  <c r="K3533" i="9"/>
  <c r="A3653" i="9"/>
  <c r="K4009" i="9"/>
  <c r="A4129" i="9"/>
  <c r="K2224" i="9"/>
  <c r="A2344" i="9"/>
  <c r="K320" i="9"/>
  <c r="A440" i="9"/>
  <c r="K5318" i="9"/>
  <c r="A5438" i="9"/>
  <c r="K4247" i="9"/>
  <c r="A4367" i="9"/>
  <c r="K2343" i="9"/>
  <c r="A2463" i="9"/>
  <c r="K2462" i="9"/>
  <c r="A2582" i="9"/>
  <c r="K6984" i="9"/>
  <c r="A7104" i="9"/>
  <c r="K6627" i="9"/>
  <c r="A6747" i="9"/>
  <c r="K201" i="9"/>
  <c r="A321" i="9"/>
  <c r="K1986" i="9"/>
  <c r="A2106" i="9"/>
  <c r="K6865" i="9"/>
  <c r="A6985" i="9"/>
  <c r="K3295" i="9"/>
  <c r="A3415" i="9"/>
  <c r="K4366" i="9"/>
  <c r="A4486" i="9"/>
  <c r="K4842" i="9"/>
  <c r="A4962" i="9"/>
  <c r="K4723" i="9"/>
  <c r="A4843" i="9"/>
  <c r="K796" i="9"/>
  <c r="A916" i="9"/>
  <c r="K4485" i="9"/>
  <c r="A4605" i="9"/>
  <c r="K1391" i="9"/>
  <c r="A1511" i="9"/>
  <c r="K2938" i="9"/>
  <c r="A3058" i="9"/>
  <c r="K4604" i="9"/>
  <c r="A4724" i="9"/>
  <c r="K677" i="9"/>
  <c r="A797" i="9"/>
  <c r="K7103" i="9"/>
  <c r="K3771" i="9"/>
  <c r="A3891" i="9"/>
  <c r="K3890" i="9"/>
  <c r="A4010" i="9"/>
  <c r="K5675" i="9"/>
  <c r="A5795" i="9"/>
  <c r="K1153" i="9"/>
  <c r="A1273" i="9"/>
  <c r="K2105" i="9"/>
  <c r="A2225" i="9"/>
  <c r="K6151" i="9"/>
  <c r="A6271" i="9"/>
  <c r="K3652" i="9"/>
  <c r="A3772" i="9"/>
  <c r="K4128" i="9"/>
  <c r="A4248" i="9"/>
  <c r="K915" i="9"/>
  <c r="A1035" i="9"/>
  <c r="K1629" i="9"/>
  <c r="A1749" i="9"/>
  <c r="K558" i="9"/>
  <c r="A678" i="9"/>
  <c r="K6270" i="9"/>
  <c r="A6390" i="9"/>
  <c r="K5437" i="9"/>
  <c r="A5557" i="9"/>
  <c r="K1867" i="9"/>
  <c r="A1987" i="9"/>
  <c r="K1034" i="9"/>
  <c r="A1154" i="9"/>
  <c r="K2700" i="9"/>
  <c r="A2820" i="9"/>
  <c r="A83" i="9"/>
  <c r="K82" i="9"/>
  <c r="A202" i="9"/>
  <c r="K6746" i="9"/>
  <c r="A6866" i="9"/>
  <c r="K5556" i="9"/>
  <c r="A5676" i="9"/>
  <c r="K3176" i="9"/>
  <c r="A3296" i="9"/>
  <c r="K6389" i="9"/>
  <c r="A6509" i="9"/>
  <c r="K1748" i="9"/>
  <c r="A1868" i="9"/>
  <c r="K5913" i="9"/>
  <c r="K8073" i="9" s="1"/>
  <c r="A6033" i="9"/>
  <c r="K5080" i="9"/>
  <c r="A5200" i="9"/>
  <c r="K1510" i="9"/>
  <c r="A1630" i="9"/>
  <c r="K4961" i="9"/>
  <c r="A5081" i="9"/>
  <c r="K439" i="9"/>
  <c r="A559" i="9"/>
  <c r="K1272" i="9"/>
  <c r="A1392" i="9"/>
  <c r="K5794" i="9"/>
  <c r="A5914" i="9"/>
  <c r="K6032" i="9"/>
  <c r="A6152" i="9"/>
  <c r="K2581" i="9"/>
  <c r="A2701" i="9"/>
  <c r="K2819" i="9"/>
  <c r="A2939" i="9"/>
  <c r="K3057" i="9"/>
  <c r="A3177" i="9"/>
  <c r="K5199" i="9"/>
  <c r="A5319" i="9"/>
  <c r="K3414" i="9"/>
  <c r="A3534" i="9"/>
  <c r="C5319" i="9"/>
  <c r="C6152" i="9"/>
  <c r="C5081" i="9"/>
  <c r="C3296" i="9"/>
  <c r="O3296" i="9"/>
  <c r="D2820" i="9"/>
  <c r="C2820" i="9"/>
  <c r="O2820" i="9" s="1"/>
  <c r="C6390" i="9"/>
  <c r="D3534" i="9"/>
  <c r="C3534" i="9"/>
  <c r="O3534" i="9" s="1"/>
  <c r="C3177" i="9"/>
  <c r="O3177" i="9" s="1"/>
  <c r="C2701" i="9"/>
  <c r="O2701" i="9" s="1"/>
  <c r="C5914" i="9"/>
  <c r="D559" i="9"/>
  <c r="C559" i="9"/>
  <c r="O559" i="9" s="1"/>
  <c r="D1630" i="9"/>
  <c r="C1630" i="9"/>
  <c r="O1630" i="9" s="1"/>
  <c r="C6033" i="9"/>
  <c r="C6509" i="9"/>
  <c r="C5676" i="9"/>
  <c r="D202" i="9"/>
  <c r="C202" i="9"/>
  <c r="O202" i="9" s="1"/>
  <c r="D797" i="9"/>
  <c r="C797" i="9"/>
  <c r="O797" i="9" s="1"/>
  <c r="C3058" i="9"/>
  <c r="O3058" i="9" s="1"/>
  <c r="C4605" i="9"/>
  <c r="C4843" i="9"/>
  <c r="C4486" i="9"/>
  <c r="C6985" i="9"/>
  <c r="D321" i="9"/>
  <c r="C321" i="9"/>
  <c r="O321" i="9" s="1"/>
  <c r="C7104" i="9"/>
  <c r="C2463" i="9"/>
  <c r="O2463" i="9" s="1"/>
  <c r="C5438" i="9"/>
  <c r="D2344" i="9"/>
  <c r="C2344" i="9"/>
  <c r="O2344" i="9" s="1"/>
  <c r="C3653" i="9"/>
  <c r="D1154" i="9"/>
  <c r="C1154" i="9"/>
  <c r="O1154" i="9" s="1"/>
  <c r="C5557" i="9"/>
  <c r="D678" i="9"/>
  <c r="C678" i="9"/>
  <c r="O678" i="9" s="1"/>
  <c r="D1035" i="9"/>
  <c r="C1035" i="9"/>
  <c r="O1035" i="9" s="1"/>
  <c r="C3772" i="9"/>
  <c r="C2225" i="9"/>
  <c r="O2225" i="9" s="1"/>
  <c r="C5795" i="9"/>
  <c r="C3891" i="9"/>
  <c r="C4724" i="9"/>
  <c r="D1511" i="9"/>
  <c r="C1511" i="9"/>
  <c r="O1511" i="9" s="1"/>
  <c r="D916" i="9"/>
  <c r="C916" i="9"/>
  <c r="O916" i="9" s="1"/>
  <c r="D4962" i="9"/>
  <c r="C4962" i="9"/>
  <c r="C3415" i="9"/>
  <c r="O3415" i="9" s="1"/>
  <c r="D2106" i="9"/>
  <c r="C2106" i="9"/>
  <c r="O2106" i="9" s="1"/>
  <c r="C6747" i="9"/>
  <c r="C2582" i="9"/>
  <c r="O2582" i="9"/>
  <c r="C4367" i="9"/>
  <c r="D440" i="9"/>
  <c r="C440" i="9"/>
  <c r="O440" i="9"/>
  <c r="C4129" i="9"/>
  <c r="C6628" i="9"/>
  <c r="C2939" i="9"/>
  <c r="O2939" i="9"/>
  <c r="D1392" i="9"/>
  <c r="C1392" i="9"/>
  <c r="O1392" i="9" s="1"/>
  <c r="C5200" i="9"/>
  <c r="D1868" i="9"/>
  <c r="C1868" i="9"/>
  <c r="O1868" i="9" s="1"/>
  <c r="C6866" i="9"/>
  <c r="D83" i="9"/>
  <c r="C83" i="9"/>
  <c r="O83" i="9" s="1"/>
  <c r="D1987" i="9"/>
  <c r="C1987" i="9"/>
  <c r="O1987" i="9" s="1"/>
  <c r="C1749" i="9"/>
  <c r="O1749" i="9" s="1"/>
  <c r="D4248" i="9"/>
  <c r="C4248" i="9"/>
  <c r="C6271" i="9"/>
  <c r="D1273" i="9"/>
  <c r="C1273" i="9"/>
  <c r="O1273" i="9" s="1"/>
  <c r="C4010" i="9"/>
  <c r="K5319" i="9"/>
  <c r="A5439" i="9"/>
  <c r="K3534" i="9"/>
  <c r="A3654" i="9"/>
  <c r="K2939" i="9"/>
  <c r="A3059" i="9"/>
  <c r="K1392" i="9"/>
  <c r="A1512" i="9"/>
  <c r="K1630" i="9"/>
  <c r="A1750" i="9"/>
  <c r="K6509" i="9"/>
  <c r="A6629" i="9"/>
  <c r="K202" i="9"/>
  <c r="A322" i="9"/>
  <c r="K2820" i="9"/>
  <c r="A2940" i="9"/>
  <c r="K6390" i="9"/>
  <c r="A6510" i="9"/>
  <c r="K4248" i="9"/>
  <c r="A4368" i="9"/>
  <c r="K1273" i="9"/>
  <c r="A1393" i="9"/>
  <c r="K3058" i="9"/>
  <c r="A3178" i="9"/>
  <c r="K4843" i="9"/>
  <c r="A4963" i="9"/>
  <c r="K6985" i="9"/>
  <c r="A7105" i="9"/>
  <c r="K7104" i="9"/>
  <c r="K5438" i="9"/>
  <c r="A5558" i="9"/>
  <c r="K4129" i="9"/>
  <c r="A4249" i="9"/>
  <c r="K3177" i="9"/>
  <c r="A3297" i="9"/>
  <c r="K5914" i="9"/>
  <c r="K8074" i="9" s="1"/>
  <c r="A6034" i="9"/>
  <c r="K5081" i="9"/>
  <c r="A5201" i="9"/>
  <c r="K1868" i="9"/>
  <c r="A1988" i="9"/>
  <c r="K6866" i="9"/>
  <c r="A6986" i="9"/>
  <c r="K5557" i="9"/>
  <c r="A5677" i="9"/>
  <c r="K1035" i="9"/>
  <c r="A1155" i="9"/>
  <c r="K2225" i="9"/>
  <c r="A2345" i="9"/>
  <c r="K3891" i="9"/>
  <c r="A4011" i="9"/>
  <c r="K4724" i="9"/>
  <c r="A4844" i="9"/>
  <c r="K916" i="9"/>
  <c r="A1036" i="9"/>
  <c r="K3415" i="9"/>
  <c r="A3535" i="9"/>
  <c r="K6747" i="9"/>
  <c r="A6867" i="9"/>
  <c r="K4367" i="9"/>
  <c r="A4487" i="9"/>
  <c r="K2344" i="9"/>
  <c r="A2464" i="9"/>
  <c r="K6152" i="9"/>
  <c r="A6272" i="9"/>
  <c r="K559" i="9"/>
  <c r="A679" i="9"/>
  <c r="K6033" i="9"/>
  <c r="A6153" i="9"/>
  <c r="K5676" i="9"/>
  <c r="A5796" i="9"/>
  <c r="A84" i="9"/>
  <c r="K83" i="9"/>
  <c r="A203" i="9"/>
  <c r="K1987" i="9"/>
  <c r="A2107" i="9"/>
  <c r="K1749" i="9"/>
  <c r="A1869" i="9"/>
  <c r="K6271" i="9"/>
  <c r="A6391" i="9"/>
  <c r="K4010" i="9"/>
  <c r="A4130" i="9"/>
  <c r="K797" i="9"/>
  <c r="A917" i="9"/>
  <c r="K4605" i="9"/>
  <c r="A4725" i="9"/>
  <c r="K4486" i="9"/>
  <c r="A4606" i="9"/>
  <c r="K321" i="9"/>
  <c r="A441" i="9"/>
  <c r="K2463" i="9"/>
  <c r="A2583" i="9"/>
  <c r="K440" i="9"/>
  <c r="A560" i="9"/>
  <c r="K6628" i="9"/>
  <c r="A6748" i="9"/>
  <c r="K2701" i="9"/>
  <c r="A2821" i="9"/>
  <c r="K5200" i="9"/>
  <c r="A5320" i="9"/>
  <c r="K3296" i="9"/>
  <c r="A3416" i="9"/>
  <c r="K1154" i="9"/>
  <c r="A1274" i="9"/>
  <c r="K678" i="9"/>
  <c r="A798" i="9"/>
  <c r="K3772" i="9"/>
  <c r="A3892" i="9"/>
  <c r="K5795" i="9"/>
  <c r="A5915" i="9"/>
  <c r="K1511" i="9"/>
  <c r="A1631" i="9"/>
  <c r="K4962" i="9"/>
  <c r="A5082" i="9"/>
  <c r="K2106" i="9"/>
  <c r="A2226" i="9"/>
  <c r="K2582" i="9"/>
  <c r="A2702" i="9"/>
  <c r="K3653" i="9"/>
  <c r="A3773" i="9"/>
  <c r="C2940" i="9"/>
  <c r="O2940" i="9" s="1"/>
  <c r="C5796" i="9"/>
  <c r="D679" i="9"/>
  <c r="C679" i="9"/>
  <c r="O679" i="9" s="1"/>
  <c r="C2464" i="9"/>
  <c r="O2464" i="9" s="1"/>
  <c r="C6867" i="9"/>
  <c r="D1036" i="9"/>
  <c r="C1036" i="9"/>
  <c r="O1036" i="9" s="1"/>
  <c r="C4011" i="9"/>
  <c r="D1155" i="9"/>
  <c r="C1155" i="9"/>
  <c r="O1155" i="9" s="1"/>
  <c r="C6986" i="9"/>
  <c r="C5201" i="9"/>
  <c r="C3297" i="9"/>
  <c r="O3297" i="9" s="1"/>
  <c r="C5558" i="9"/>
  <c r="C3773" i="9"/>
  <c r="D1631" i="9"/>
  <c r="C1631" i="9"/>
  <c r="O1631" i="9" s="1"/>
  <c r="D1274" i="9"/>
  <c r="C1274" i="9"/>
  <c r="O1274" i="9" s="1"/>
  <c r="C6748" i="9"/>
  <c r="C4606" i="9"/>
  <c r="D2107" i="9"/>
  <c r="C2107" i="9"/>
  <c r="O2107" i="9" s="1"/>
  <c r="C3178" i="9"/>
  <c r="O3178" i="9" s="1"/>
  <c r="C2702" i="9"/>
  <c r="O2702" i="9" s="1"/>
  <c r="C5082" i="9"/>
  <c r="C5915" i="9"/>
  <c r="D798" i="9"/>
  <c r="C798" i="9"/>
  <c r="O798" i="9" s="1"/>
  <c r="C3416" i="9"/>
  <c r="O3416" i="9" s="1"/>
  <c r="D2821" i="9"/>
  <c r="C2821" i="9"/>
  <c r="O2821" i="9" s="1"/>
  <c r="D560" i="9"/>
  <c r="C560" i="9"/>
  <c r="O560" i="9"/>
  <c r="D441" i="9"/>
  <c r="C441" i="9"/>
  <c r="O441" i="9" s="1"/>
  <c r="C4725" i="9"/>
  <c r="C4130" i="9"/>
  <c r="D1869" i="9"/>
  <c r="C1869" i="9"/>
  <c r="O1869" i="9" s="1"/>
  <c r="D203" i="9"/>
  <c r="C203" i="9"/>
  <c r="O203" i="9" s="1"/>
  <c r="D4963" i="9"/>
  <c r="C4963" i="9"/>
  <c r="D1393" i="9"/>
  <c r="C1393" i="9"/>
  <c r="O1393" i="9" s="1"/>
  <c r="C6510" i="9"/>
  <c r="D322" i="9"/>
  <c r="C322" i="9"/>
  <c r="O322" i="9" s="1"/>
  <c r="C1750" i="9"/>
  <c r="O1750" i="9" s="1"/>
  <c r="C3059" i="9"/>
  <c r="O3059" i="9" s="1"/>
  <c r="C5439" i="9"/>
  <c r="C2226" i="9"/>
  <c r="O2226" i="9" s="1"/>
  <c r="C3892" i="9"/>
  <c r="C5320" i="9"/>
  <c r="C2583" i="9"/>
  <c r="O2583" i="9" s="1"/>
  <c r="D917" i="9"/>
  <c r="C917" i="9"/>
  <c r="O917" i="9" s="1"/>
  <c r="C6391" i="9"/>
  <c r="D84" i="9"/>
  <c r="C84" i="9"/>
  <c r="O84" i="9" s="1"/>
  <c r="C7105" i="9"/>
  <c r="C4368" i="9"/>
  <c r="C6629" i="9"/>
  <c r="D1512" i="9"/>
  <c r="C1512" i="9"/>
  <c r="O1512" i="9" s="1"/>
  <c r="C3654" i="9"/>
  <c r="C6153" i="9"/>
  <c r="C6272" i="9"/>
  <c r="C4487" i="9"/>
  <c r="D3535" i="9"/>
  <c r="C3535" i="9"/>
  <c r="O3535" i="9" s="1"/>
  <c r="C4844" i="9"/>
  <c r="D2345" i="9"/>
  <c r="C2345" i="9"/>
  <c r="O2345" i="9" s="1"/>
  <c r="C5677" i="9"/>
  <c r="D1988" i="9"/>
  <c r="C1988" i="9"/>
  <c r="O1988" i="9" s="1"/>
  <c r="C6034" i="9"/>
  <c r="D4249" i="9"/>
  <c r="C4249" i="9"/>
  <c r="K3773" i="9"/>
  <c r="A3893" i="9"/>
  <c r="K5082" i="9"/>
  <c r="A5202" i="9"/>
  <c r="K798" i="9"/>
  <c r="A918" i="9"/>
  <c r="K2821" i="9"/>
  <c r="A2941" i="9"/>
  <c r="K2583" i="9"/>
  <c r="A2703" i="9"/>
  <c r="K4725" i="9"/>
  <c r="A4845" i="9"/>
  <c r="K1869" i="9"/>
  <c r="A1989" i="9"/>
  <c r="A85" i="9"/>
  <c r="K84" i="9"/>
  <c r="A204" i="9"/>
  <c r="K679" i="9"/>
  <c r="A799" i="9"/>
  <c r="K6867" i="9"/>
  <c r="A6987" i="9"/>
  <c r="K4011" i="9"/>
  <c r="A4131" i="9"/>
  <c r="K6986" i="9"/>
  <c r="A7106" i="9"/>
  <c r="K3297" i="9"/>
  <c r="A3417" i="9"/>
  <c r="K1393" i="9"/>
  <c r="A1513" i="9"/>
  <c r="K322" i="9"/>
  <c r="A442" i="9"/>
  <c r="K3059" i="9"/>
  <c r="A3179" i="9"/>
  <c r="K2226" i="9"/>
  <c r="A2346" i="9"/>
  <c r="K3892" i="9"/>
  <c r="A4012" i="9"/>
  <c r="K5320" i="9"/>
  <c r="A5440" i="9"/>
  <c r="K560" i="9"/>
  <c r="A680" i="9"/>
  <c r="K4606" i="9"/>
  <c r="A4726" i="9"/>
  <c r="K6391" i="9"/>
  <c r="A6511" i="9"/>
  <c r="K6153" i="9"/>
  <c r="A6273" i="9"/>
  <c r="K4487" i="9"/>
  <c r="A4607" i="9"/>
  <c r="K4844" i="9"/>
  <c r="A4964" i="9"/>
  <c r="K5677" i="9"/>
  <c r="A5797" i="9"/>
  <c r="K6034" i="9"/>
  <c r="A6154" i="9"/>
  <c r="K3178" i="9"/>
  <c r="A3298" i="9"/>
  <c r="K2940" i="9"/>
  <c r="A3060" i="9"/>
  <c r="K1512" i="9"/>
  <c r="A1632" i="9"/>
  <c r="K2702" i="9"/>
  <c r="A2822" i="9"/>
  <c r="K5915" i="9"/>
  <c r="K8075" i="9" s="1"/>
  <c r="A6035" i="9"/>
  <c r="K3416" i="9"/>
  <c r="A3536" i="9"/>
  <c r="K441" i="9"/>
  <c r="A561" i="9"/>
  <c r="K4130" i="9"/>
  <c r="A4250" i="9"/>
  <c r="K203" i="9"/>
  <c r="A323" i="9"/>
  <c r="K5796" i="9"/>
  <c r="A5916" i="9"/>
  <c r="K2464" i="9"/>
  <c r="A2584" i="9"/>
  <c r="K1036" i="9"/>
  <c r="A1156" i="9"/>
  <c r="K1155" i="9"/>
  <c r="A1275" i="9"/>
  <c r="K5201" i="9"/>
  <c r="A5321" i="9"/>
  <c r="K5558" i="9"/>
  <c r="A5678" i="9"/>
  <c r="K4963" i="9"/>
  <c r="A5083" i="9"/>
  <c r="K6510" i="9"/>
  <c r="A6630" i="9"/>
  <c r="K1750" i="9"/>
  <c r="A1870" i="9"/>
  <c r="K5439" i="9"/>
  <c r="A5559" i="9"/>
  <c r="K1631" i="9"/>
  <c r="A1751" i="9"/>
  <c r="K1274" i="9"/>
  <c r="A1394" i="9"/>
  <c r="K6748" i="9"/>
  <c r="A6868" i="9"/>
  <c r="K917" i="9"/>
  <c r="A1037" i="9"/>
  <c r="K2107" i="9"/>
  <c r="A2227" i="9"/>
  <c r="K6272" i="9"/>
  <c r="A6392" i="9"/>
  <c r="K3535" i="9"/>
  <c r="A3655" i="9"/>
  <c r="K2345" i="9"/>
  <c r="A2465" i="9"/>
  <c r="K1988" i="9"/>
  <c r="A2108" i="9"/>
  <c r="K4249" i="9"/>
  <c r="A4369" i="9"/>
  <c r="K7105" i="9"/>
  <c r="K4368" i="9"/>
  <c r="A4488" i="9"/>
  <c r="K6629" i="9"/>
  <c r="A6749" i="9"/>
  <c r="K3654" i="9"/>
  <c r="A3774" i="9"/>
  <c r="C3774" i="9"/>
  <c r="C4488" i="9"/>
  <c r="C4845" i="9"/>
  <c r="D2108" i="9"/>
  <c r="C2108" i="9"/>
  <c r="O2108" i="9" s="1"/>
  <c r="C3655" i="9"/>
  <c r="C2227" i="9"/>
  <c r="O2227" i="9" s="1"/>
  <c r="C6868" i="9"/>
  <c r="C1751" i="9"/>
  <c r="O1751" i="9" s="1"/>
  <c r="D1870" i="9"/>
  <c r="C1870" i="9"/>
  <c r="O1870" i="9"/>
  <c r="C5083" i="9"/>
  <c r="C5321" i="9"/>
  <c r="D1156" i="9"/>
  <c r="C1156" i="9"/>
  <c r="O1156" i="9" s="1"/>
  <c r="C5916" i="9"/>
  <c r="D4250" i="9"/>
  <c r="C4250" i="9"/>
  <c r="D3536" i="9"/>
  <c r="C3536" i="9"/>
  <c r="O3536" i="9" s="1"/>
  <c r="D2822" i="9"/>
  <c r="C2822" i="9"/>
  <c r="O2822" i="9"/>
  <c r="C3060" i="9"/>
  <c r="O3060" i="9" s="1"/>
  <c r="C6154" i="9"/>
  <c r="D4964" i="9"/>
  <c r="C4964" i="9"/>
  <c r="C6273" i="9"/>
  <c r="C4726" i="9"/>
  <c r="C5440" i="9"/>
  <c r="D2346" i="9"/>
  <c r="C2346" i="9"/>
  <c r="O2346" i="9" s="1"/>
  <c r="D442" i="9"/>
  <c r="C442" i="9"/>
  <c r="O442" i="9" s="1"/>
  <c r="C3417" i="9"/>
  <c r="O3417" i="9" s="1"/>
  <c r="C4131" i="9"/>
  <c r="D799" i="9"/>
  <c r="C799" i="9"/>
  <c r="O799" i="9" s="1"/>
  <c r="D85" i="9"/>
  <c r="C85" i="9"/>
  <c r="O85" i="9" s="1"/>
  <c r="C5202" i="9"/>
  <c r="C6749" i="9"/>
  <c r="D1989" i="9"/>
  <c r="C1989" i="9"/>
  <c r="O1989" i="9" s="1"/>
  <c r="C2703" i="9"/>
  <c r="O2703" i="9" s="1"/>
  <c r="D918" i="9"/>
  <c r="C918" i="9"/>
  <c r="O918" i="9" s="1"/>
  <c r="C3893" i="9"/>
  <c r="C2941" i="9"/>
  <c r="O2941" i="9" s="1"/>
  <c r="C4369" i="9"/>
  <c r="C2465" i="9"/>
  <c r="O2465" i="9" s="1"/>
  <c r="C6392" i="9"/>
  <c r="D1037" i="9"/>
  <c r="C1037" i="9"/>
  <c r="O1037" i="9" s="1"/>
  <c r="D1394" i="9"/>
  <c r="C1394" i="9"/>
  <c r="O1394" i="9" s="1"/>
  <c r="C5559" i="9"/>
  <c r="C6630" i="9"/>
  <c r="C5678" i="9"/>
  <c r="D1275" i="9"/>
  <c r="C1275" i="9"/>
  <c r="O1275" i="9" s="1"/>
  <c r="C2584" i="9"/>
  <c r="O2584" i="9" s="1"/>
  <c r="D323" i="9"/>
  <c r="C323" i="9"/>
  <c r="O323" i="9" s="1"/>
  <c r="D561" i="9"/>
  <c r="C561" i="9"/>
  <c r="O561" i="9" s="1"/>
  <c r="C6035" i="9"/>
  <c r="D1632" i="9"/>
  <c r="C1632" i="9"/>
  <c r="O1632" i="9" s="1"/>
  <c r="C3298" i="9"/>
  <c r="O3298" i="9" s="1"/>
  <c r="C5797" i="9"/>
  <c r="C4607" i="9"/>
  <c r="C6511" i="9"/>
  <c r="D680" i="9"/>
  <c r="C680" i="9"/>
  <c r="O680" i="9" s="1"/>
  <c r="C4012" i="9"/>
  <c r="C3179" i="9"/>
  <c r="O3179" i="9" s="1"/>
  <c r="D1513" i="9"/>
  <c r="C1513" i="9"/>
  <c r="O1513" i="9" s="1"/>
  <c r="C7106" i="9"/>
  <c r="C6987" i="9"/>
  <c r="D204" i="9"/>
  <c r="C204" i="9"/>
  <c r="O204" i="9" s="1"/>
  <c r="K2465" i="9"/>
  <c r="A2585" i="9"/>
  <c r="K1037" i="9"/>
  <c r="A1157" i="9"/>
  <c r="K5559" i="9"/>
  <c r="A5679" i="9"/>
  <c r="K5678" i="9"/>
  <c r="A5798" i="9"/>
  <c r="K2584" i="9"/>
  <c r="A2704" i="9"/>
  <c r="K2822" i="9"/>
  <c r="A2942" i="9"/>
  <c r="K6154" i="9"/>
  <c r="A6274" i="9"/>
  <c r="K6273" i="9"/>
  <c r="A6393" i="9"/>
  <c r="K5440" i="9"/>
  <c r="A5560" i="9"/>
  <c r="K7106" i="9"/>
  <c r="K204" i="9"/>
  <c r="A324" i="9"/>
  <c r="K1989" i="9"/>
  <c r="A2109" i="9"/>
  <c r="K918" i="9"/>
  <c r="A1038" i="9"/>
  <c r="K3774" i="9"/>
  <c r="A3894" i="9"/>
  <c r="K4488" i="9"/>
  <c r="A4608" i="9"/>
  <c r="K2108" i="9"/>
  <c r="A2228" i="9"/>
  <c r="K2227" i="9"/>
  <c r="A2347" i="9"/>
  <c r="K1751" i="9"/>
  <c r="A1871" i="9"/>
  <c r="K5083" i="9"/>
  <c r="A5203" i="9"/>
  <c r="K1156" i="9"/>
  <c r="A1276" i="9"/>
  <c r="K4250" i="9"/>
  <c r="A4370" i="9"/>
  <c r="K6035" i="9"/>
  <c r="A6155" i="9"/>
  <c r="K3298" i="9"/>
  <c r="A3418" i="9"/>
  <c r="K4607" i="9"/>
  <c r="A4727" i="9"/>
  <c r="K680" i="9"/>
  <c r="A800" i="9"/>
  <c r="K3179" i="9"/>
  <c r="A3299" i="9"/>
  <c r="K3417" i="9"/>
  <c r="A3537" i="9"/>
  <c r="K799" i="9"/>
  <c r="A919" i="9"/>
  <c r="K2941" i="9"/>
  <c r="A3061" i="9"/>
  <c r="K6749" i="9"/>
  <c r="A6869" i="9"/>
  <c r="K4369" i="9"/>
  <c r="A4489" i="9"/>
  <c r="K6392" i="9"/>
  <c r="A6512" i="9"/>
  <c r="K1394" i="9"/>
  <c r="A1514" i="9"/>
  <c r="K6630" i="9"/>
  <c r="A6750" i="9"/>
  <c r="K1275" i="9"/>
  <c r="A1395" i="9"/>
  <c r="K323" i="9"/>
  <c r="A443" i="9"/>
  <c r="K3536" i="9"/>
  <c r="A3656" i="9"/>
  <c r="K3060" i="9"/>
  <c r="A3180" i="9"/>
  <c r="K4964" i="9"/>
  <c r="A5084" i="9"/>
  <c r="K4726" i="9"/>
  <c r="A4846" i="9"/>
  <c r="K2346" i="9"/>
  <c r="A2466" i="9"/>
  <c r="K1513" i="9"/>
  <c r="A1633" i="9"/>
  <c r="K6987" i="9"/>
  <c r="A7107" i="9"/>
  <c r="A86" i="9"/>
  <c r="K85" i="9"/>
  <c r="A205" i="9"/>
  <c r="K2703" i="9"/>
  <c r="A2823" i="9"/>
  <c r="K3893" i="9"/>
  <c r="A4013" i="9"/>
  <c r="K3655" i="9"/>
  <c r="A3775" i="9"/>
  <c r="K6868" i="9"/>
  <c r="A6988" i="9"/>
  <c r="K1870" i="9"/>
  <c r="A1990" i="9"/>
  <c r="K5321" i="9"/>
  <c r="A5441" i="9"/>
  <c r="K5916" i="9"/>
  <c r="K8076" i="9" s="1"/>
  <c r="A6036" i="9"/>
  <c r="K561" i="9"/>
  <c r="A681" i="9"/>
  <c r="K1632" i="9"/>
  <c r="A1752" i="9"/>
  <c r="K5797" i="9"/>
  <c r="A5917" i="9"/>
  <c r="K6511" i="9"/>
  <c r="A6631" i="9"/>
  <c r="K4012" i="9"/>
  <c r="A4132" i="9"/>
  <c r="K442" i="9"/>
  <c r="A562" i="9"/>
  <c r="K4131" i="9"/>
  <c r="A4251" i="9"/>
  <c r="K4845" i="9"/>
  <c r="A4965" i="9"/>
  <c r="K5202" i="9"/>
  <c r="A5322" i="9"/>
  <c r="C4132" i="9"/>
  <c r="C6393" i="9"/>
  <c r="D1157" i="9"/>
  <c r="C1157" i="9"/>
  <c r="O1157" i="9" s="1"/>
  <c r="C5798" i="9"/>
  <c r="D1633" i="9"/>
  <c r="C1633" i="9"/>
  <c r="O1633" i="9" s="1"/>
  <c r="C4846" i="9"/>
  <c r="C3180" i="9"/>
  <c r="O3180" i="9" s="1"/>
  <c r="D443" i="9"/>
  <c r="C443" i="9"/>
  <c r="O443" i="9" s="1"/>
  <c r="C6750" i="9"/>
  <c r="C6512" i="9"/>
  <c r="C6869" i="9"/>
  <c r="D919" i="9"/>
  <c r="C919" i="9"/>
  <c r="O919" i="9" s="1"/>
  <c r="C3299" i="9"/>
  <c r="O3299" i="9" s="1"/>
  <c r="C4727" i="9"/>
  <c r="C6155" i="9"/>
  <c r="D1276" i="9"/>
  <c r="C1276" i="9"/>
  <c r="O1276" i="9" s="1"/>
  <c r="D1871" i="9"/>
  <c r="C1871" i="9"/>
  <c r="O1871" i="9" s="1"/>
  <c r="C2228" i="9"/>
  <c r="O2228" i="9" s="1"/>
  <c r="C3894" i="9"/>
  <c r="D2109" i="9"/>
  <c r="C2109" i="9"/>
  <c r="O2109" i="9" s="1"/>
  <c r="D4251" i="9"/>
  <c r="C4251" i="9"/>
  <c r="D681" i="9"/>
  <c r="C681" i="9"/>
  <c r="O681" i="9" s="1"/>
  <c r="C6988" i="9"/>
  <c r="D562" i="9"/>
  <c r="C562" i="9"/>
  <c r="O562" i="9" s="1"/>
  <c r="C1752" i="9"/>
  <c r="O1752" i="9" s="1"/>
  <c r="D1990" i="9"/>
  <c r="C1990" i="9"/>
  <c r="O1990" i="9" s="1"/>
  <c r="D2823" i="9"/>
  <c r="C2823" i="9"/>
  <c r="O2823" i="9" s="1"/>
  <c r="D86" i="9"/>
  <c r="C86" i="9"/>
  <c r="O86" i="9" s="1"/>
  <c r="C5560" i="9"/>
  <c r="C6274" i="9"/>
  <c r="C2704" i="9"/>
  <c r="O2704" i="9" s="1"/>
  <c r="C5679" i="9"/>
  <c r="C2585" i="9"/>
  <c r="O2585" i="9" s="1"/>
  <c r="C5322" i="9"/>
  <c r="C5917" i="9"/>
  <c r="C5441" i="9"/>
  <c r="C4013" i="9"/>
  <c r="D205" i="9"/>
  <c r="C205" i="9"/>
  <c r="O205" i="9"/>
  <c r="C2942" i="9"/>
  <c r="O2942" i="9" s="1"/>
  <c r="D4965" i="9"/>
  <c r="C4965" i="9"/>
  <c r="C6631" i="9"/>
  <c r="C6036" i="9"/>
  <c r="C3775" i="9"/>
  <c r="C7107" i="9"/>
  <c r="C2466" i="9"/>
  <c r="O2466" i="9" s="1"/>
  <c r="C5084" i="9"/>
  <c r="C3656" i="9"/>
  <c r="D1395" i="9"/>
  <c r="C1395" i="9"/>
  <c r="O1395" i="9" s="1"/>
  <c r="D1514" i="9"/>
  <c r="C1514" i="9"/>
  <c r="O1514" i="9" s="1"/>
  <c r="C4489" i="9"/>
  <c r="C3061" i="9"/>
  <c r="O3061" i="9" s="1"/>
  <c r="D3537" i="9"/>
  <c r="C3537" i="9"/>
  <c r="O3537" i="9" s="1"/>
  <c r="D800" i="9"/>
  <c r="C800" i="9"/>
  <c r="O800" i="9" s="1"/>
  <c r="C3418" i="9"/>
  <c r="O3418" i="9" s="1"/>
  <c r="C4370" i="9"/>
  <c r="C5203" i="9"/>
  <c r="D2347" i="9"/>
  <c r="C2347" i="9"/>
  <c r="O2347" i="9" s="1"/>
  <c r="C4608" i="9"/>
  <c r="D1038" i="9"/>
  <c r="C1038" i="9"/>
  <c r="O1038" i="9" s="1"/>
  <c r="D324" i="9"/>
  <c r="C324" i="9"/>
  <c r="O324" i="9" s="1"/>
  <c r="K5441" i="9"/>
  <c r="A5561" i="9"/>
  <c r="K4013" i="9"/>
  <c r="A4133" i="9"/>
  <c r="A87" i="9"/>
  <c r="K86" i="9"/>
  <c r="A206" i="9"/>
  <c r="K2466" i="9"/>
  <c r="A2586" i="9"/>
  <c r="K3656" i="9"/>
  <c r="A3776" i="9"/>
  <c r="K6750" i="9"/>
  <c r="A6870" i="9"/>
  <c r="K6869" i="9"/>
  <c r="A6989" i="9"/>
  <c r="K3299" i="9"/>
  <c r="A3419" i="9"/>
  <c r="K6155" i="9"/>
  <c r="A6275" i="9"/>
  <c r="K1871" i="9"/>
  <c r="A1991" i="9"/>
  <c r="K3894" i="9"/>
  <c r="A4014" i="9"/>
  <c r="K6274" i="9"/>
  <c r="A6394" i="9"/>
  <c r="K5679" i="9"/>
  <c r="A5799" i="9"/>
  <c r="K5917" i="9"/>
  <c r="K8077" i="9" s="1"/>
  <c r="A6037" i="9"/>
  <c r="K4251" i="9"/>
  <c r="A4371" i="9"/>
  <c r="K6631" i="9"/>
  <c r="A6751" i="9"/>
  <c r="K6036" i="9"/>
  <c r="A6156" i="9"/>
  <c r="K3775" i="9"/>
  <c r="A3895" i="9"/>
  <c r="K1633" i="9"/>
  <c r="A1753" i="9"/>
  <c r="K3180" i="9"/>
  <c r="A3300" i="9"/>
  <c r="K1395" i="9"/>
  <c r="A1515" i="9"/>
  <c r="K4489" i="9"/>
  <c r="A4609" i="9"/>
  <c r="K3537" i="9"/>
  <c r="A3657" i="9"/>
  <c r="K3418" i="9"/>
  <c r="A3538" i="9"/>
  <c r="K5203" i="9"/>
  <c r="A5323" i="9"/>
  <c r="K4608" i="9"/>
  <c r="A4728" i="9"/>
  <c r="K324" i="9"/>
  <c r="A444" i="9"/>
  <c r="K6393" i="9"/>
  <c r="A6513" i="9"/>
  <c r="K5798" i="9"/>
  <c r="A5918" i="9"/>
  <c r="K4965" i="9"/>
  <c r="A5085" i="9"/>
  <c r="K4132" i="9"/>
  <c r="A4252" i="9"/>
  <c r="K681" i="9"/>
  <c r="A801" i="9"/>
  <c r="K6988" i="9"/>
  <c r="A7108" i="9"/>
  <c r="K205" i="9"/>
  <c r="A325" i="9"/>
  <c r="K7107" i="9"/>
  <c r="K5084" i="9"/>
  <c r="A5204" i="9"/>
  <c r="K443" i="9"/>
  <c r="A563" i="9"/>
  <c r="K6512" i="9"/>
  <c r="A6632" i="9"/>
  <c r="K919" i="9"/>
  <c r="A1039" i="9"/>
  <c r="K4727" i="9"/>
  <c r="A4847" i="9"/>
  <c r="K1276" i="9"/>
  <c r="A1396" i="9"/>
  <c r="K2228" i="9"/>
  <c r="A2348" i="9"/>
  <c r="K2109" i="9"/>
  <c r="A2229" i="9"/>
  <c r="K5560" i="9"/>
  <c r="A5680" i="9"/>
  <c r="K2704" i="9"/>
  <c r="A2824" i="9"/>
  <c r="K2585" i="9"/>
  <c r="A2705" i="9"/>
  <c r="K5322" i="9"/>
  <c r="A5442" i="9"/>
  <c r="K562" i="9"/>
  <c r="A682" i="9"/>
  <c r="K1752" i="9"/>
  <c r="A1872" i="9"/>
  <c r="K1990" i="9"/>
  <c r="A2110" i="9"/>
  <c r="K2823" i="9"/>
  <c r="A2943" i="9"/>
  <c r="K4846" i="9"/>
  <c r="A4966" i="9"/>
  <c r="K1514" i="9"/>
  <c r="A1634" i="9"/>
  <c r="K3061" i="9"/>
  <c r="A3181" i="9"/>
  <c r="K800" i="9"/>
  <c r="A920" i="9"/>
  <c r="K4370" i="9"/>
  <c r="A4490" i="9"/>
  <c r="K2347" i="9"/>
  <c r="A2467" i="9"/>
  <c r="K1038" i="9"/>
  <c r="A1158" i="9"/>
  <c r="K2942" i="9"/>
  <c r="A3062" i="9"/>
  <c r="K1157" i="9"/>
  <c r="A1277" i="9"/>
  <c r="C3181" i="9"/>
  <c r="O3181" i="9" s="1"/>
  <c r="C5680" i="9"/>
  <c r="C5204" i="9"/>
  <c r="C4133" i="9"/>
  <c r="D1158" i="9"/>
  <c r="C1158" i="9"/>
  <c r="O1158" i="9" s="1"/>
  <c r="D4966" i="9"/>
  <c r="C4966" i="9"/>
  <c r="C2705" i="9"/>
  <c r="O2705" i="9" s="1"/>
  <c r="C4847" i="9"/>
  <c r="C7108" i="9"/>
  <c r="D4252" i="9"/>
  <c r="C4252" i="9"/>
  <c r="C5918" i="9"/>
  <c r="D444" i="9"/>
  <c r="C444" i="9"/>
  <c r="O444" i="9" s="1"/>
  <c r="C5323" i="9"/>
  <c r="C3657" i="9"/>
  <c r="D1515" i="9"/>
  <c r="C1515" i="9"/>
  <c r="O1515" i="9" s="1"/>
  <c r="C1753" i="9"/>
  <c r="O1753" i="9" s="1"/>
  <c r="C6156" i="9"/>
  <c r="C4371" i="9"/>
  <c r="C5799" i="9"/>
  <c r="C4014" i="9"/>
  <c r="C6275" i="9"/>
  <c r="C6989" i="9"/>
  <c r="C3776" i="9"/>
  <c r="D206" i="9"/>
  <c r="C206" i="9"/>
  <c r="O206" i="9" s="1"/>
  <c r="D1277" i="9"/>
  <c r="C1277" i="9"/>
  <c r="O1277" i="9" s="1"/>
  <c r="C4490" i="9"/>
  <c r="D682" i="9"/>
  <c r="C682" i="9"/>
  <c r="O682" i="9" s="1"/>
  <c r="D2348" i="9"/>
  <c r="C2348" i="9"/>
  <c r="O2348" i="9" s="1"/>
  <c r="C6632" i="9"/>
  <c r="C3062" i="9"/>
  <c r="O3062" i="9" s="1"/>
  <c r="C2467" i="9"/>
  <c r="O2467" i="9" s="1"/>
  <c r="D920" i="9"/>
  <c r="C920" i="9"/>
  <c r="O920" i="9" s="1"/>
  <c r="D1634" i="9"/>
  <c r="C1634" i="9"/>
  <c r="O1634" i="9" s="1"/>
  <c r="C2943" i="9"/>
  <c r="O2943" i="9" s="1"/>
  <c r="D1872" i="9"/>
  <c r="C1872" i="9"/>
  <c r="O1872" i="9" s="1"/>
  <c r="C5442" i="9"/>
  <c r="D2824" i="9"/>
  <c r="C2824" i="9"/>
  <c r="O2824" i="9" s="1"/>
  <c r="C2229" i="9"/>
  <c r="O2229" i="9" s="1"/>
  <c r="D1396" i="9"/>
  <c r="C1396" i="9"/>
  <c r="O1396" i="9" s="1"/>
  <c r="D1039" i="9"/>
  <c r="C1039" i="9"/>
  <c r="O1039" i="9" s="1"/>
  <c r="D563" i="9"/>
  <c r="C563" i="9"/>
  <c r="O563" i="9" s="1"/>
  <c r="C5561" i="9"/>
  <c r="D2110" i="9"/>
  <c r="C2110" i="9"/>
  <c r="O2110" i="9" s="1"/>
  <c r="D325" i="9"/>
  <c r="C325" i="9"/>
  <c r="O325" i="9" s="1"/>
  <c r="D801" i="9"/>
  <c r="C801" i="9"/>
  <c r="O801" i="9" s="1"/>
  <c r="C5085" i="9"/>
  <c r="C6513" i="9"/>
  <c r="C4728" i="9"/>
  <c r="D3538" i="9"/>
  <c r="C3538" i="9"/>
  <c r="O3538" i="9" s="1"/>
  <c r="C4609" i="9"/>
  <c r="C3300" i="9"/>
  <c r="O3300" i="9" s="1"/>
  <c r="C3895" i="9"/>
  <c r="C6751" i="9"/>
  <c r="C6037" i="9"/>
  <c r="C6394" i="9"/>
  <c r="D1991" i="9"/>
  <c r="C1991" i="9"/>
  <c r="O1991" i="9" s="1"/>
  <c r="C3419" i="9"/>
  <c r="O3419" i="9" s="1"/>
  <c r="C6870" i="9"/>
  <c r="C2586" i="9"/>
  <c r="O2586" i="9" s="1"/>
  <c r="D87" i="9"/>
  <c r="C87" i="9"/>
  <c r="O87" i="9" s="1"/>
  <c r="K4847" i="9"/>
  <c r="A4967" i="9"/>
  <c r="K5085" i="9"/>
  <c r="A5205" i="9"/>
  <c r="K444" i="9"/>
  <c r="A564" i="9"/>
  <c r="K2467" i="9"/>
  <c r="A2587" i="9"/>
  <c r="K1634" i="9"/>
  <c r="A1754" i="9"/>
  <c r="K1872" i="9"/>
  <c r="A1992" i="9"/>
  <c r="K2824" i="9"/>
  <c r="A2944" i="9"/>
  <c r="K1396" i="9"/>
  <c r="A1516" i="9"/>
  <c r="K4252" i="9"/>
  <c r="A4372" i="9"/>
  <c r="K3538" i="9"/>
  <c r="A3658" i="9"/>
  <c r="K3300" i="9"/>
  <c r="A3420" i="9"/>
  <c r="K6751" i="9"/>
  <c r="A6871" i="9"/>
  <c r="K6394" i="9"/>
  <c r="A6514" i="9"/>
  <c r="K3419" i="9"/>
  <c r="A3539" i="9"/>
  <c r="K2586" i="9"/>
  <c r="A2706" i="9"/>
  <c r="K1277" i="9"/>
  <c r="A1397" i="9"/>
  <c r="K4490" i="9"/>
  <c r="A4610" i="9"/>
  <c r="K682" i="9"/>
  <c r="A802" i="9"/>
  <c r="K563" i="9"/>
  <c r="A683" i="9"/>
  <c r="K3657" i="9"/>
  <c r="A3777" i="9"/>
  <c r="K1158" i="9"/>
  <c r="A1278" i="9"/>
  <c r="K3181" i="9"/>
  <c r="A3301" i="9"/>
  <c r="K2110" i="9"/>
  <c r="A2230" i="9"/>
  <c r="K2705" i="9"/>
  <c r="A2825" i="9"/>
  <c r="K2348" i="9"/>
  <c r="A2468" i="9"/>
  <c r="K6632" i="9"/>
  <c r="A6752" i="9"/>
  <c r="K801" i="9"/>
  <c r="A921" i="9"/>
  <c r="K6513" i="9"/>
  <c r="A6633" i="9"/>
  <c r="K5323" i="9"/>
  <c r="A5443" i="9"/>
  <c r="K1515" i="9"/>
  <c r="A1635" i="9"/>
  <c r="K6156" i="9"/>
  <c r="A6276" i="9"/>
  <c r="K5799" i="9"/>
  <c r="A5919" i="9"/>
  <c r="K6275" i="9"/>
  <c r="A6395" i="9"/>
  <c r="K3776" i="9"/>
  <c r="A3896" i="9"/>
  <c r="A88" i="9"/>
  <c r="K87" i="9"/>
  <c r="A207" i="9"/>
  <c r="K325" i="9"/>
  <c r="A445" i="9"/>
  <c r="K3062" i="9"/>
  <c r="A3182" i="9"/>
  <c r="K920" i="9"/>
  <c r="A1040" i="9"/>
  <c r="K2943" i="9"/>
  <c r="A3063" i="9"/>
  <c r="K5442" i="9"/>
  <c r="A5562" i="9"/>
  <c r="K2229" i="9"/>
  <c r="A2349" i="9"/>
  <c r="K1039" i="9"/>
  <c r="A1159" i="9"/>
  <c r="K5204" i="9"/>
  <c r="A5324" i="9"/>
  <c r="K7108" i="9"/>
  <c r="K5918" i="9"/>
  <c r="K8078" i="9" s="1"/>
  <c r="A6038" i="9"/>
  <c r="K4728" i="9"/>
  <c r="A4848" i="9"/>
  <c r="K4609" i="9"/>
  <c r="A4729" i="9"/>
  <c r="K3895" i="9"/>
  <c r="A4015" i="9"/>
  <c r="K6037" i="9"/>
  <c r="A6157" i="9"/>
  <c r="K1991" i="9"/>
  <c r="A2111" i="9"/>
  <c r="K6870" i="9"/>
  <c r="A6990" i="9"/>
  <c r="K5561" i="9"/>
  <c r="A5681" i="9"/>
  <c r="K4966" i="9"/>
  <c r="A5086" i="9"/>
  <c r="K5680" i="9"/>
  <c r="A5800" i="9"/>
  <c r="K1753" i="9"/>
  <c r="A1873" i="9"/>
  <c r="K4371" i="9"/>
  <c r="A4491" i="9"/>
  <c r="K4014" i="9"/>
  <c r="A4134" i="9"/>
  <c r="K6989" i="9"/>
  <c r="A7109" i="9"/>
  <c r="K206" i="9"/>
  <c r="A326" i="9"/>
  <c r="K4133" i="9"/>
  <c r="A4253" i="9"/>
  <c r="C5681" i="9"/>
  <c r="D2825" i="9"/>
  <c r="C2825" i="9"/>
  <c r="O2825" i="9" s="1"/>
  <c r="C6871" i="9"/>
  <c r="C5205" i="9"/>
  <c r="D4253" i="9"/>
  <c r="C4253" i="9"/>
  <c r="C7109" i="9"/>
  <c r="C5800" i="9"/>
  <c r="D2111" i="9"/>
  <c r="C2111" i="9"/>
  <c r="O2111" i="9" s="1"/>
  <c r="C4015" i="9"/>
  <c r="C4848" i="9"/>
  <c r="C3896" i="9"/>
  <c r="D1635" i="9"/>
  <c r="C1635" i="9"/>
  <c r="O1635" i="9" s="1"/>
  <c r="C6752" i="9"/>
  <c r="C3777" i="9"/>
  <c r="D1397" i="9"/>
  <c r="C1397" i="9"/>
  <c r="O1397" i="9" s="1"/>
  <c r="D1516" i="9"/>
  <c r="C1516" i="9"/>
  <c r="O1516" i="9" s="1"/>
  <c r="C5324" i="9"/>
  <c r="C3182" i="9"/>
  <c r="O3182" i="9" s="1"/>
  <c r="C4491" i="9"/>
  <c r="C5919" i="9"/>
  <c r="C6633" i="9"/>
  <c r="C3301" i="9"/>
  <c r="O3301" i="9" s="1"/>
  <c r="D802" i="9"/>
  <c r="C802" i="9"/>
  <c r="O802" i="9" s="1"/>
  <c r="D3539" i="9"/>
  <c r="C3539" i="9"/>
  <c r="O3539" i="9" s="1"/>
  <c r="C3658" i="9"/>
  <c r="D1992" i="9"/>
  <c r="C1992" i="9"/>
  <c r="O1992" i="9" s="1"/>
  <c r="C2587" i="9"/>
  <c r="O2587" i="9" s="1"/>
  <c r="D2349" i="9"/>
  <c r="C2349" i="9"/>
  <c r="O2349" i="9" s="1"/>
  <c r="C3063" i="9"/>
  <c r="O3063" i="9" s="1"/>
  <c r="D207" i="9"/>
  <c r="C207" i="9"/>
  <c r="O207" i="9" s="1"/>
  <c r="D326" i="9"/>
  <c r="C326" i="9"/>
  <c r="O326" i="9" s="1"/>
  <c r="C4134" i="9"/>
  <c r="D1873" i="9"/>
  <c r="C1873" i="9"/>
  <c r="O1873" i="9" s="1"/>
  <c r="C5086" i="9"/>
  <c r="C6990" i="9"/>
  <c r="C6157" i="9"/>
  <c r="C4729" i="9"/>
  <c r="C6038" i="9"/>
  <c r="C6395" i="9"/>
  <c r="C6276" i="9"/>
  <c r="C5443" i="9"/>
  <c r="D921" i="9"/>
  <c r="C921" i="9"/>
  <c r="O921" i="9" s="1"/>
  <c r="C2468" i="9"/>
  <c r="O2468" i="9" s="1"/>
  <c r="C2230" i="9"/>
  <c r="O2230" i="9" s="1"/>
  <c r="D1278" i="9"/>
  <c r="C1278" i="9"/>
  <c r="O1278" i="9" s="1"/>
  <c r="D683" i="9"/>
  <c r="C683" i="9"/>
  <c r="O683" i="9" s="1"/>
  <c r="C4610" i="9"/>
  <c r="C2706" i="9"/>
  <c r="O2706" i="9" s="1"/>
  <c r="C6514" i="9"/>
  <c r="C3420" i="9"/>
  <c r="O3420" i="9" s="1"/>
  <c r="C4372" i="9"/>
  <c r="C2944" i="9"/>
  <c r="O2944" i="9" s="1"/>
  <c r="C1754" i="9"/>
  <c r="O1754" i="9" s="1"/>
  <c r="D564" i="9"/>
  <c r="C564" i="9"/>
  <c r="O564" i="9" s="1"/>
  <c r="D4967" i="9"/>
  <c r="C4967" i="9"/>
  <c r="D1159" i="9"/>
  <c r="C1159" i="9"/>
  <c r="O1159" i="9" s="1"/>
  <c r="C5562" i="9"/>
  <c r="D1040" i="9"/>
  <c r="C1040" i="9"/>
  <c r="O1040" i="9" s="1"/>
  <c r="D445" i="9"/>
  <c r="C445" i="9"/>
  <c r="O445" i="9" s="1"/>
  <c r="D88" i="9"/>
  <c r="C88" i="9"/>
  <c r="O88" i="9" s="1"/>
  <c r="K4253" i="9"/>
  <c r="A4373" i="9"/>
  <c r="K4015" i="9"/>
  <c r="A4135" i="9"/>
  <c r="K4134" i="9"/>
  <c r="A4254" i="9"/>
  <c r="K5086" i="9"/>
  <c r="A5206" i="9"/>
  <c r="K6157" i="9"/>
  <c r="A6277" i="9"/>
  <c r="K6038" i="9"/>
  <c r="A6158" i="9"/>
  <c r="K1159" i="9"/>
  <c r="A1279" i="9"/>
  <c r="K1040" i="9"/>
  <c r="A1160" i="9"/>
  <c r="K207" i="9"/>
  <c r="A327" i="9"/>
  <c r="K3896" i="9"/>
  <c r="A4016" i="9"/>
  <c r="K1635" i="9"/>
  <c r="A1755" i="9"/>
  <c r="K6752" i="9"/>
  <c r="A6872" i="9"/>
  <c r="K3301" i="9"/>
  <c r="A3421" i="9"/>
  <c r="K802" i="9"/>
  <c r="A922" i="9"/>
  <c r="K3539" i="9"/>
  <c r="A3659" i="9"/>
  <c r="K3658" i="9"/>
  <c r="A3778" i="9"/>
  <c r="K1992" i="9"/>
  <c r="A2112" i="9"/>
  <c r="K564" i="9"/>
  <c r="A684" i="9"/>
  <c r="K326" i="9"/>
  <c r="A446" i="9"/>
  <c r="K5681" i="9"/>
  <c r="A5801" i="9"/>
  <c r="K7109" i="9"/>
  <c r="K5800" i="9"/>
  <c r="A5920" i="9"/>
  <c r="K2111" i="9"/>
  <c r="A2231" i="9"/>
  <c r="K4848" i="9"/>
  <c r="A4968" i="9"/>
  <c r="K5324" i="9"/>
  <c r="A5444" i="9"/>
  <c r="K3063" i="9"/>
  <c r="A3183" i="9"/>
  <c r="K445" i="9"/>
  <c r="A565" i="9"/>
  <c r="K6276" i="9"/>
  <c r="A6396" i="9"/>
  <c r="K921" i="9"/>
  <c r="A1041" i="9"/>
  <c r="K2230" i="9"/>
  <c r="A2350" i="9"/>
  <c r="K683" i="9"/>
  <c r="A803" i="9"/>
  <c r="K2706" i="9"/>
  <c r="A2826" i="9"/>
  <c r="K3420" i="9"/>
  <c r="A3540" i="9"/>
  <c r="K2944" i="9"/>
  <c r="A3064" i="9"/>
  <c r="K1873" i="9"/>
  <c r="A1993" i="9"/>
  <c r="K6990" i="9"/>
  <c r="A7110" i="9"/>
  <c r="K4729" i="9"/>
  <c r="A4849" i="9"/>
  <c r="K5562" i="9"/>
  <c r="A5682" i="9"/>
  <c r="A89" i="9"/>
  <c r="K88" i="9"/>
  <c r="A208" i="9"/>
  <c r="K5919" i="9"/>
  <c r="K8079" i="9" s="1"/>
  <c r="A6039" i="9"/>
  <c r="K6633" i="9"/>
  <c r="A6753" i="9"/>
  <c r="K2825" i="9"/>
  <c r="A2945" i="9"/>
  <c r="K3777" i="9"/>
  <c r="A3897" i="9"/>
  <c r="K1397" i="9"/>
  <c r="A1517" i="9"/>
  <c r="K6871" i="9"/>
  <c r="A6991" i="9"/>
  <c r="K1516" i="9"/>
  <c r="A1636" i="9"/>
  <c r="K2587" i="9"/>
  <c r="A2707" i="9"/>
  <c r="K4967" i="9"/>
  <c r="A5087" i="9"/>
  <c r="K4491" i="9"/>
  <c r="A4611" i="9"/>
  <c r="K2349" i="9"/>
  <c r="A2469" i="9"/>
  <c r="K3182" i="9"/>
  <c r="A3302" i="9"/>
  <c r="K6395" i="9"/>
  <c r="A6515" i="9"/>
  <c r="K5443" i="9"/>
  <c r="A5563" i="9"/>
  <c r="K2468" i="9"/>
  <c r="A2588" i="9"/>
  <c r="K1278" i="9"/>
  <c r="A1398" i="9"/>
  <c r="K4610" i="9"/>
  <c r="A4730" i="9"/>
  <c r="K6514" i="9"/>
  <c r="A6634" i="9"/>
  <c r="K4372" i="9"/>
  <c r="A4492" i="9"/>
  <c r="K1754" i="9"/>
  <c r="A1874" i="9"/>
  <c r="K5205" i="9"/>
  <c r="A5325" i="9"/>
  <c r="C4492" i="9"/>
  <c r="C2588" i="9"/>
  <c r="O2588" i="9" s="1"/>
  <c r="C2469" i="9"/>
  <c r="O2469" i="9" s="1"/>
  <c r="D1636" i="9"/>
  <c r="C1636" i="9"/>
  <c r="O1636" i="9" s="1"/>
  <c r="C2945" i="9"/>
  <c r="O2945" i="9" s="1"/>
  <c r="C6039" i="9"/>
  <c r="D89" i="9"/>
  <c r="C89" i="9"/>
  <c r="O89" i="9" s="1"/>
  <c r="C5801" i="9"/>
  <c r="D684" i="9"/>
  <c r="C684" i="9"/>
  <c r="O684" i="9" s="1"/>
  <c r="C3778" i="9"/>
  <c r="D922" i="9"/>
  <c r="C922" i="9"/>
  <c r="O922" i="9" s="1"/>
  <c r="C6872" i="9"/>
  <c r="C4016" i="9"/>
  <c r="D1160" i="9"/>
  <c r="C1160" i="9"/>
  <c r="O1160" i="9" s="1"/>
  <c r="C6158" i="9"/>
  <c r="C5206" i="9"/>
  <c r="C4135" i="9"/>
  <c r="C5325" i="9"/>
  <c r="C4730" i="9"/>
  <c r="C6515" i="9"/>
  <c r="C5087" i="9"/>
  <c r="D1517" i="9"/>
  <c r="C1517" i="9"/>
  <c r="O1517" i="9" s="1"/>
  <c r="C7110" i="9"/>
  <c r="C3064" i="9"/>
  <c r="O3064" i="9" s="1"/>
  <c r="D2350" i="9"/>
  <c r="C2350" i="9"/>
  <c r="O2350" i="9" s="1"/>
  <c r="C6396" i="9"/>
  <c r="C3183" i="9"/>
  <c r="O3183" i="9" s="1"/>
  <c r="D4968" i="9"/>
  <c r="C4968" i="9"/>
  <c r="C5920" i="9"/>
  <c r="C5682" i="9"/>
  <c r="D2826" i="9"/>
  <c r="C2826" i="9"/>
  <c r="O2826" i="9" s="1"/>
  <c r="D1874" i="9"/>
  <c r="C1874" i="9"/>
  <c r="O1874" i="9" s="1"/>
  <c r="C6634" i="9"/>
  <c r="D1398" i="9"/>
  <c r="C1398" i="9"/>
  <c r="O1398" i="9" s="1"/>
  <c r="C5563" i="9"/>
  <c r="C3302" i="9"/>
  <c r="O3302" i="9" s="1"/>
  <c r="C4611" i="9"/>
  <c r="C2707" i="9"/>
  <c r="O2707" i="9" s="1"/>
  <c r="C6991" i="9"/>
  <c r="C3897" i="9"/>
  <c r="C6753" i="9"/>
  <c r="D208" i="9"/>
  <c r="C208" i="9"/>
  <c r="O208" i="9" s="1"/>
  <c r="D446" i="9"/>
  <c r="C446" i="9"/>
  <c r="O446" i="9" s="1"/>
  <c r="D2112" i="9"/>
  <c r="C2112" i="9"/>
  <c r="O2112" i="9" s="1"/>
  <c r="C3659" i="9"/>
  <c r="C3421" i="9"/>
  <c r="O3421" i="9" s="1"/>
  <c r="C1755" i="9"/>
  <c r="O1755" i="9" s="1"/>
  <c r="D327" i="9"/>
  <c r="C327" i="9"/>
  <c r="O327" i="9" s="1"/>
  <c r="D1279" i="9"/>
  <c r="C1279" i="9"/>
  <c r="O1279" i="9" s="1"/>
  <c r="C6277" i="9"/>
  <c r="D4254" i="9"/>
  <c r="C4254" i="9"/>
  <c r="C4373" i="9"/>
  <c r="C4849" i="9"/>
  <c r="D1993" i="9"/>
  <c r="C1993" i="9"/>
  <c r="O1993" i="9" s="1"/>
  <c r="D3540" i="9"/>
  <c r="C3540" i="9"/>
  <c r="O3540" i="9" s="1"/>
  <c r="D803" i="9"/>
  <c r="C803" i="9"/>
  <c r="O803" i="9" s="1"/>
  <c r="D1041" i="9"/>
  <c r="C1041" i="9"/>
  <c r="O1041" i="9" s="1"/>
  <c r="D565" i="9"/>
  <c r="C565" i="9"/>
  <c r="O565" i="9"/>
  <c r="C5444" i="9"/>
  <c r="C2231" i="9"/>
  <c r="O2231" i="9" s="1"/>
  <c r="K1874" i="9"/>
  <c r="A1994" i="9"/>
  <c r="K4730" i="9"/>
  <c r="A4850" i="9"/>
  <c r="K6515" i="9"/>
  <c r="A6635" i="9"/>
  <c r="K6634" i="9"/>
  <c r="A6754" i="9"/>
  <c r="K5563" i="9"/>
  <c r="A5683" i="9"/>
  <c r="K4611" i="9"/>
  <c r="A4731" i="9"/>
  <c r="K6991" i="9"/>
  <c r="A7111" i="9"/>
  <c r="K6753" i="9"/>
  <c r="A6873" i="9"/>
  <c r="A90" i="9"/>
  <c r="K89" i="9"/>
  <c r="A209" i="9"/>
  <c r="K7110" i="9"/>
  <c r="K2826" i="9"/>
  <c r="A2946" i="9"/>
  <c r="K6396" i="9"/>
  <c r="A6516" i="9"/>
  <c r="K5444" i="9"/>
  <c r="A5564" i="9"/>
  <c r="K446" i="9"/>
  <c r="A566" i="9"/>
  <c r="K3659" i="9"/>
  <c r="A3779" i="9"/>
  <c r="K1755" i="9"/>
  <c r="A1875" i="9"/>
  <c r="K1279" i="9"/>
  <c r="A1399" i="9"/>
  <c r="K4254" i="9"/>
  <c r="A4374" i="9"/>
  <c r="K5325" i="9"/>
  <c r="A5445" i="9"/>
  <c r="K4492" i="9"/>
  <c r="A4612" i="9"/>
  <c r="K2588" i="9"/>
  <c r="A2708" i="9"/>
  <c r="K2469" i="9"/>
  <c r="A2589" i="9"/>
  <c r="K1636" i="9"/>
  <c r="A1756" i="9"/>
  <c r="K2945" i="9"/>
  <c r="A3065" i="9"/>
  <c r="K4849" i="9"/>
  <c r="A4969" i="9"/>
  <c r="K3540" i="9"/>
  <c r="A3660" i="9"/>
  <c r="K1041" i="9"/>
  <c r="A1161" i="9"/>
  <c r="K3183" i="9"/>
  <c r="A3303" i="9"/>
  <c r="K5920" i="9"/>
  <c r="K8080" i="9" s="1"/>
  <c r="A6040" i="9"/>
  <c r="K3778" i="9"/>
  <c r="A3898" i="9"/>
  <c r="K6872" i="9"/>
  <c r="A6992" i="9"/>
  <c r="K1160" i="9"/>
  <c r="A1280" i="9"/>
  <c r="K5206" i="9"/>
  <c r="A5326" i="9"/>
  <c r="K1398" i="9"/>
  <c r="A1518" i="9"/>
  <c r="K3302" i="9"/>
  <c r="A3422" i="9"/>
  <c r="K2707" i="9"/>
  <c r="A2827" i="9"/>
  <c r="K3897" i="9"/>
  <c r="A4017" i="9"/>
  <c r="K208" i="9"/>
  <c r="A328" i="9"/>
  <c r="K5682" i="9"/>
  <c r="A5802" i="9"/>
  <c r="K3064" i="9"/>
  <c r="A3184" i="9"/>
  <c r="K2350" i="9"/>
  <c r="A2470" i="9"/>
  <c r="K565" i="9"/>
  <c r="A685" i="9"/>
  <c r="K2231" i="9"/>
  <c r="A2351" i="9"/>
  <c r="K5801" i="9"/>
  <c r="A5921" i="9"/>
  <c r="K2112" i="9"/>
  <c r="A2232" i="9"/>
  <c r="K3421" i="9"/>
  <c r="A3541" i="9"/>
  <c r="K327" i="9"/>
  <c r="A447" i="9"/>
  <c r="K6277" i="9"/>
  <c r="A6397" i="9"/>
  <c r="K4373" i="9"/>
  <c r="A4493" i="9"/>
  <c r="K5087" i="9"/>
  <c r="A5207" i="9"/>
  <c r="K1517" i="9"/>
  <c r="A1637" i="9"/>
  <c r="K6039" i="9"/>
  <c r="A6159" i="9"/>
  <c r="K1993" i="9"/>
  <c r="A2113" i="9"/>
  <c r="K803" i="9"/>
  <c r="A923" i="9"/>
  <c r="K4968" i="9"/>
  <c r="A5088" i="9"/>
  <c r="K684" i="9"/>
  <c r="A804" i="9"/>
  <c r="K922" i="9"/>
  <c r="A1042" i="9"/>
  <c r="K4016" i="9"/>
  <c r="A4136" i="9"/>
  <c r="K6158" i="9"/>
  <c r="A6278" i="9"/>
  <c r="K4135" i="9"/>
  <c r="A4255" i="9"/>
  <c r="C4136" i="9"/>
  <c r="C6397" i="9"/>
  <c r="C3184" i="9"/>
  <c r="O3184" i="9" s="1"/>
  <c r="D1280" i="9"/>
  <c r="C1280" i="9"/>
  <c r="O1280" i="9" s="1"/>
  <c r="C3660" i="9"/>
  <c r="C4612" i="9"/>
  <c r="D1875" i="9"/>
  <c r="C1875" i="9"/>
  <c r="O1875" i="9" s="1"/>
  <c r="C6873" i="9"/>
  <c r="C4731" i="9"/>
  <c r="C6754" i="9"/>
  <c r="C4850" i="9"/>
  <c r="D4255" i="9"/>
  <c r="C4255" i="9"/>
  <c r="D923" i="9"/>
  <c r="C923" i="9"/>
  <c r="O923" i="9"/>
  <c r="C6159" i="9"/>
  <c r="D3541" i="9"/>
  <c r="C3541" i="9"/>
  <c r="O3541" i="9"/>
  <c r="D685" i="9"/>
  <c r="C685" i="9"/>
  <c r="O685" i="9" s="1"/>
  <c r="D2827" i="9"/>
  <c r="C2827" i="9"/>
  <c r="O2827" i="9" s="1"/>
  <c r="C3898" i="9"/>
  <c r="C2589" i="9"/>
  <c r="O2589" i="9" s="1"/>
  <c r="C4374" i="9"/>
  <c r="C6516" i="9"/>
  <c r="D209" i="9"/>
  <c r="C209" i="9"/>
  <c r="O209" i="9" s="1"/>
  <c r="D804" i="9"/>
  <c r="C804" i="9"/>
  <c r="O804" i="9" s="1"/>
  <c r="C5207" i="9"/>
  <c r="C5921" i="9"/>
  <c r="D328" i="9"/>
  <c r="C328" i="9"/>
  <c r="O328" i="9" s="1"/>
  <c r="D1518" i="9"/>
  <c r="C1518" i="9"/>
  <c r="O1518" i="9" s="1"/>
  <c r="C3303" i="9"/>
  <c r="O3303" i="9" s="1"/>
  <c r="C3065" i="9"/>
  <c r="O3065" i="9" s="1"/>
  <c r="D566" i="9"/>
  <c r="C566" i="9"/>
  <c r="O566" i="9" s="1"/>
  <c r="C6278" i="9"/>
  <c r="D1042" i="9"/>
  <c r="C1042" i="9"/>
  <c r="O1042" i="9" s="1"/>
  <c r="C5088" i="9"/>
  <c r="D2113" i="9"/>
  <c r="C2113" i="9"/>
  <c r="O2113" i="9" s="1"/>
  <c r="D1637" i="9"/>
  <c r="C1637" i="9"/>
  <c r="O1637" i="9" s="1"/>
  <c r="C4493" i="9"/>
  <c r="D447" i="9"/>
  <c r="C447" i="9"/>
  <c r="O447" i="9" s="1"/>
  <c r="C2232" i="9"/>
  <c r="O2232" i="9" s="1"/>
  <c r="D2351" i="9"/>
  <c r="C2351" i="9"/>
  <c r="O2351" i="9" s="1"/>
  <c r="C2470" i="9"/>
  <c r="O2470" i="9" s="1"/>
  <c r="C5802" i="9"/>
  <c r="C4017" i="9"/>
  <c r="C3422" i="9"/>
  <c r="O3422" i="9" s="1"/>
  <c r="C5326" i="9"/>
  <c r="C6992" i="9"/>
  <c r="C6040" i="9"/>
  <c r="D1161" i="9"/>
  <c r="C1161" i="9"/>
  <c r="O1161" i="9" s="1"/>
  <c r="D4969" i="9"/>
  <c r="C4969" i="9"/>
  <c r="C1756" i="9"/>
  <c r="O1756" i="9" s="1"/>
  <c r="C2708" i="9"/>
  <c r="O2708" i="9" s="1"/>
  <c r="C5445" i="9"/>
  <c r="D1399" i="9"/>
  <c r="C1399" i="9"/>
  <c r="O1399" i="9" s="1"/>
  <c r="C3779" i="9"/>
  <c r="C5564" i="9"/>
  <c r="C2946" i="9"/>
  <c r="O2946" i="9" s="1"/>
  <c r="C7111" i="9"/>
  <c r="C5683" i="9"/>
  <c r="C6635" i="9"/>
  <c r="D1994" i="9"/>
  <c r="C1994" i="9"/>
  <c r="O1994" i="9" s="1"/>
  <c r="D90" i="9"/>
  <c r="C90" i="9"/>
  <c r="O90" i="9" s="1"/>
  <c r="K4255" i="9"/>
  <c r="A4375" i="9"/>
  <c r="K1042" i="9"/>
  <c r="A1162" i="9"/>
  <c r="K2113" i="9"/>
  <c r="A2233" i="9"/>
  <c r="K4493" i="9"/>
  <c r="A4613" i="9"/>
  <c r="K3541" i="9"/>
  <c r="A3661" i="9"/>
  <c r="K685" i="9"/>
  <c r="A805" i="9"/>
  <c r="K328" i="9"/>
  <c r="A448" i="9"/>
  <c r="K1518" i="9"/>
  <c r="A1638" i="9"/>
  <c r="K3898" i="9"/>
  <c r="A4018" i="9"/>
  <c r="K3660" i="9"/>
  <c r="A3780" i="9"/>
  <c r="K2589" i="9"/>
  <c r="A2709" i="9"/>
  <c r="K4374" i="9"/>
  <c r="A4494" i="9"/>
  <c r="K2946" i="9"/>
  <c r="A3066" i="9"/>
  <c r="K7111" i="9"/>
  <c r="K6635" i="9"/>
  <c r="A6755" i="9"/>
  <c r="K4136" i="9"/>
  <c r="A4256" i="9"/>
  <c r="K923" i="9"/>
  <c r="A1043" i="9"/>
  <c r="K5207" i="9"/>
  <c r="A5327" i="9"/>
  <c r="K447" i="9"/>
  <c r="A567" i="9"/>
  <c r="K2351" i="9"/>
  <c r="A2471" i="9"/>
  <c r="K5802" i="9"/>
  <c r="A5922" i="9"/>
  <c r="K3422" i="9"/>
  <c r="A3542" i="9"/>
  <c r="K6992" i="9"/>
  <c r="A7112" i="9"/>
  <c r="K1161" i="9"/>
  <c r="A1281" i="9"/>
  <c r="K1756" i="9"/>
  <c r="A1876" i="9"/>
  <c r="K5445" i="9"/>
  <c r="A5565" i="9"/>
  <c r="K3779" i="9"/>
  <c r="A3899" i="9"/>
  <c r="K6516" i="9"/>
  <c r="A6636" i="9"/>
  <c r="K209" i="9"/>
  <c r="A329" i="9"/>
  <c r="K6873" i="9"/>
  <c r="A6993" i="9"/>
  <c r="K6754" i="9"/>
  <c r="A6874" i="9"/>
  <c r="K6278" i="9"/>
  <c r="A6398" i="9"/>
  <c r="K5088" i="9"/>
  <c r="A5208" i="9"/>
  <c r="K1637" i="9"/>
  <c r="A1757" i="9"/>
  <c r="K5921" i="9"/>
  <c r="K8081" i="9" s="1"/>
  <c r="A6041" i="9"/>
  <c r="K3184" i="9"/>
  <c r="A3304" i="9"/>
  <c r="K2827" i="9"/>
  <c r="A2947" i="9"/>
  <c r="K1280" i="9"/>
  <c r="A1400" i="9"/>
  <c r="K3303" i="9"/>
  <c r="A3423" i="9"/>
  <c r="K3065" i="9"/>
  <c r="A3185" i="9"/>
  <c r="K4612" i="9"/>
  <c r="A4732" i="9"/>
  <c r="K1875" i="9"/>
  <c r="A1995" i="9"/>
  <c r="K5564" i="9"/>
  <c r="A5684" i="9"/>
  <c r="K5683" i="9"/>
  <c r="A5803" i="9"/>
  <c r="K1994" i="9"/>
  <c r="A2114" i="9"/>
  <c r="K804" i="9"/>
  <c r="A924" i="9"/>
  <c r="K6159" i="9"/>
  <c r="A6279" i="9"/>
  <c r="K6397" i="9"/>
  <c r="A6517" i="9"/>
  <c r="K2232" i="9"/>
  <c r="A2352" i="9"/>
  <c r="K2470" i="9"/>
  <c r="A2590" i="9"/>
  <c r="K4017" i="9"/>
  <c r="A4137" i="9"/>
  <c r="K5326" i="9"/>
  <c r="A5446" i="9"/>
  <c r="K6040" i="9"/>
  <c r="A6160" i="9"/>
  <c r="K4969" i="9"/>
  <c r="A5089" i="9"/>
  <c r="K2708" i="9"/>
  <c r="A2828" i="9"/>
  <c r="K1399" i="9"/>
  <c r="A1519" i="9"/>
  <c r="K566" i="9"/>
  <c r="A686" i="9"/>
  <c r="A91" i="9"/>
  <c r="K90" i="9"/>
  <c r="A210" i="9"/>
  <c r="K4731" i="9"/>
  <c r="A4851" i="9"/>
  <c r="K4850" i="9"/>
  <c r="A4970" i="9"/>
  <c r="C4851" i="9"/>
  <c r="D2828" i="9"/>
  <c r="C2828" i="9"/>
  <c r="O2828" i="9" s="1"/>
  <c r="D2352" i="9"/>
  <c r="C2352" i="9"/>
  <c r="O2352" i="9" s="1"/>
  <c r="C5684" i="9"/>
  <c r="C5208" i="9"/>
  <c r="C4494" i="9"/>
  <c r="C3780" i="9"/>
  <c r="D1638" i="9"/>
  <c r="C1638" i="9"/>
  <c r="O1638" i="9" s="1"/>
  <c r="D805" i="9"/>
  <c r="C805" i="9"/>
  <c r="O805" i="9" s="1"/>
  <c r="C4613" i="9"/>
  <c r="D1162" i="9"/>
  <c r="C1162" i="9"/>
  <c r="O1162" i="9" s="1"/>
  <c r="D91" i="9"/>
  <c r="C91" i="9"/>
  <c r="O91" i="9" s="1"/>
  <c r="D686" i="9"/>
  <c r="C686" i="9"/>
  <c r="O686" i="9" s="1"/>
  <c r="C6160" i="9"/>
  <c r="C6279" i="9"/>
  <c r="D2114" i="9"/>
  <c r="C2114" i="9"/>
  <c r="O2114" i="9" s="1"/>
  <c r="C3423" i="9"/>
  <c r="O3423" i="9" s="1"/>
  <c r="C6874" i="9"/>
  <c r="D4970" i="9"/>
  <c r="C4970" i="9"/>
  <c r="D210" i="9"/>
  <c r="C210" i="9"/>
  <c r="O210" i="9" s="1"/>
  <c r="D1519" i="9"/>
  <c r="C1519" i="9"/>
  <c r="O1519" i="9" s="1"/>
  <c r="C5089" i="9"/>
  <c r="C5446" i="9"/>
  <c r="C2590" i="9"/>
  <c r="O2590" i="9" s="1"/>
  <c r="C6517" i="9"/>
  <c r="D924" i="9"/>
  <c r="C924" i="9"/>
  <c r="O924" i="9" s="1"/>
  <c r="C5803" i="9"/>
  <c r="D1995" i="9"/>
  <c r="C1995" i="9"/>
  <c r="O1995" i="9" s="1"/>
  <c r="C3185" i="9"/>
  <c r="O3185" i="9" s="1"/>
  <c r="D1400" i="9"/>
  <c r="C1400" i="9"/>
  <c r="O1400" i="9" s="1"/>
  <c r="C3304" i="9"/>
  <c r="O3304" i="9" s="1"/>
  <c r="C1757" i="9"/>
  <c r="O1757" i="9" s="1"/>
  <c r="C6398" i="9"/>
  <c r="C6993" i="9"/>
  <c r="C6636" i="9"/>
  <c r="C5565" i="9"/>
  <c r="D1281" i="9"/>
  <c r="C1281" i="9"/>
  <c r="O1281" i="9" s="1"/>
  <c r="D3542" i="9"/>
  <c r="C3542" i="9"/>
  <c r="O3542" i="9" s="1"/>
  <c r="C2471" i="9"/>
  <c r="O2471" i="9" s="1"/>
  <c r="C5327" i="9"/>
  <c r="D4256" i="9"/>
  <c r="C4256" i="9"/>
  <c r="C3066" i="9"/>
  <c r="O3066" i="9" s="1"/>
  <c r="C2709" i="9"/>
  <c r="O2709" i="9" s="1"/>
  <c r="C4018" i="9"/>
  <c r="D448" i="9"/>
  <c r="C448" i="9"/>
  <c r="O448" i="9" s="1"/>
  <c r="C3661" i="9"/>
  <c r="C2233" i="9"/>
  <c r="O2233" i="9" s="1"/>
  <c r="C4375" i="9"/>
  <c r="C4137" i="9"/>
  <c r="C4732" i="9"/>
  <c r="C2947" i="9"/>
  <c r="O2947" i="9" s="1"/>
  <c r="C6041" i="9"/>
  <c r="D329" i="9"/>
  <c r="C329" i="9"/>
  <c r="O329" i="9" s="1"/>
  <c r="C3899" i="9"/>
  <c r="D1876" i="9"/>
  <c r="C1876" i="9"/>
  <c r="O1876" i="9" s="1"/>
  <c r="C7112" i="9"/>
  <c r="C5922" i="9"/>
  <c r="D567" i="9"/>
  <c r="C567" i="9"/>
  <c r="O567" i="9" s="1"/>
  <c r="D1043" i="9"/>
  <c r="C1043" i="9"/>
  <c r="O1043" i="9" s="1"/>
  <c r="C6755" i="9"/>
  <c r="K6041" i="9"/>
  <c r="A6161" i="9"/>
  <c r="K3899" i="9"/>
  <c r="A4019" i="9"/>
  <c r="K4256" i="9"/>
  <c r="A4376" i="9"/>
  <c r="K805" i="9"/>
  <c r="A925" i="9"/>
  <c r="K1162" i="9"/>
  <c r="A1282" i="9"/>
  <c r="K1519" i="9"/>
  <c r="A1639" i="9"/>
  <c r="K5446" i="9"/>
  <c r="A5566" i="9"/>
  <c r="K6517" i="9"/>
  <c r="A6637" i="9"/>
  <c r="K5803" i="9"/>
  <c r="A5923" i="9"/>
  <c r="K3185" i="9"/>
  <c r="A3305" i="9"/>
  <c r="K3304" i="9"/>
  <c r="A3424" i="9"/>
  <c r="K6398" i="9"/>
  <c r="A6518" i="9"/>
  <c r="K6636" i="9"/>
  <c r="A6756" i="9"/>
  <c r="K1281" i="9"/>
  <c r="A1401" i="9"/>
  <c r="K2471" i="9"/>
  <c r="A2591" i="9"/>
  <c r="K1043" i="9"/>
  <c r="A1163" i="9"/>
  <c r="K3780" i="9"/>
  <c r="A3900" i="9"/>
  <c r="K448" i="9"/>
  <c r="A568" i="9"/>
  <c r="K2233" i="9"/>
  <c r="A2353" i="9"/>
  <c r="A92" i="9"/>
  <c r="K91" i="9"/>
  <c r="A211" i="9"/>
  <c r="K2828" i="9"/>
  <c r="A2948" i="9"/>
  <c r="K4137" i="9"/>
  <c r="A4257" i="9"/>
  <c r="K4018" i="9"/>
  <c r="A4138" i="9"/>
  <c r="K210" i="9"/>
  <c r="A330" i="9"/>
  <c r="K686" i="9"/>
  <c r="A806" i="9"/>
  <c r="K6160" i="9"/>
  <c r="A6280" i="9"/>
  <c r="K2352" i="9"/>
  <c r="A2472" i="9"/>
  <c r="K2114" i="9"/>
  <c r="A2234" i="9"/>
  <c r="K4732" i="9"/>
  <c r="A4852" i="9"/>
  <c r="K2947" i="9"/>
  <c r="A3067" i="9"/>
  <c r="K5208" i="9"/>
  <c r="A5328" i="9"/>
  <c r="K329" i="9"/>
  <c r="A449" i="9"/>
  <c r="K1876" i="9"/>
  <c r="A1996" i="9"/>
  <c r="K5922" i="9"/>
  <c r="K8082" i="9" s="1"/>
  <c r="A6042" i="9"/>
  <c r="K5327" i="9"/>
  <c r="A5447" i="9"/>
  <c r="K2709" i="9"/>
  <c r="A2829" i="9"/>
  <c r="K4613" i="9"/>
  <c r="A4733" i="9"/>
  <c r="K5684" i="9"/>
  <c r="A5804" i="9"/>
  <c r="K4851" i="9"/>
  <c r="A4971" i="9"/>
  <c r="K5089" i="9"/>
  <c r="A5209" i="9"/>
  <c r="K2590" i="9"/>
  <c r="A2710" i="9"/>
  <c r="K924" i="9"/>
  <c r="A1044" i="9"/>
  <c r="K1995" i="9"/>
  <c r="A2115" i="9"/>
  <c r="K1400" i="9"/>
  <c r="A1520" i="9"/>
  <c r="K1757" i="9"/>
  <c r="A1877" i="9"/>
  <c r="K6993" i="9"/>
  <c r="A7113" i="9"/>
  <c r="K5565" i="9"/>
  <c r="A5685" i="9"/>
  <c r="K3542" i="9"/>
  <c r="A3662" i="9"/>
  <c r="K567" i="9"/>
  <c r="A687" i="9"/>
  <c r="K6755" i="9"/>
  <c r="A6875" i="9"/>
  <c r="K4494" i="9"/>
  <c r="A4614" i="9"/>
  <c r="K1638" i="9"/>
  <c r="A1758" i="9"/>
  <c r="K3661" i="9"/>
  <c r="A3781" i="9"/>
  <c r="K4375" i="9"/>
  <c r="A4495" i="9"/>
  <c r="K4970" i="9"/>
  <c r="A5090" i="9"/>
  <c r="K6279" i="9"/>
  <c r="A6399" i="9"/>
  <c r="K3423" i="9"/>
  <c r="A3543" i="9"/>
  <c r="K6874" i="9"/>
  <c r="A6994" i="9"/>
  <c r="K7112" i="9"/>
  <c r="K3066" i="9"/>
  <c r="A3186" i="9"/>
  <c r="D568" i="9"/>
  <c r="C568" i="9"/>
  <c r="O568" i="9" s="1"/>
  <c r="D1401" i="9"/>
  <c r="C1401" i="9"/>
  <c r="O1401" i="9" s="1"/>
  <c r="C6518" i="9"/>
  <c r="C3305" i="9"/>
  <c r="O3305" i="9" s="1"/>
  <c r="D1639" i="9"/>
  <c r="C1639" i="9"/>
  <c r="O1639" i="9" s="1"/>
  <c r="D925" i="9"/>
  <c r="C925" i="9"/>
  <c r="O925" i="9" s="1"/>
  <c r="C4019" i="9"/>
  <c r="D1163" i="9"/>
  <c r="C1163" i="9"/>
  <c r="O1163" i="9" s="1"/>
  <c r="C6637" i="9"/>
  <c r="D3543" i="9"/>
  <c r="C3543" i="9"/>
  <c r="O3543" i="9" s="1"/>
  <c r="C5090" i="9"/>
  <c r="C3781" i="9"/>
  <c r="C4614" i="9"/>
  <c r="D687" i="9"/>
  <c r="C687" i="9"/>
  <c r="O687" i="9" s="1"/>
  <c r="C5685" i="9"/>
  <c r="D1877" i="9"/>
  <c r="C1877" i="9"/>
  <c r="O1877" i="9" s="1"/>
  <c r="D2115" i="9"/>
  <c r="C2115" i="9"/>
  <c r="O2115" i="9" s="1"/>
  <c r="C2710" i="9"/>
  <c r="O2710" i="9" s="1"/>
  <c r="D4971" i="9"/>
  <c r="C4971" i="9"/>
  <c r="C4733" i="9"/>
  <c r="C5447" i="9"/>
  <c r="D1996" i="9"/>
  <c r="C1996" i="9"/>
  <c r="O1996" i="9" s="1"/>
  <c r="C5328" i="9"/>
  <c r="C4852" i="9"/>
  <c r="C2472" i="9"/>
  <c r="O2472" i="9" s="1"/>
  <c r="D806" i="9"/>
  <c r="C806" i="9"/>
  <c r="O806" i="9" s="1"/>
  <c r="C4138" i="9"/>
  <c r="C2948" i="9"/>
  <c r="O2948" i="9" s="1"/>
  <c r="D92" i="9"/>
  <c r="C92" i="9"/>
  <c r="O92" i="9" s="1"/>
  <c r="C3186" i="9"/>
  <c r="O3186" i="9" s="1"/>
  <c r="D2353" i="9"/>
  <c r="C2353" i="9"/>
  <c r="O2353" i="9" s="1"/>
  <c r="C3900" i="9"/>
  <c r="C2591" i="9"/>
  <c r="O2591" i="9" s="1"/>
  <c r="C6756" i="9"/>
  <c r="C3424" i="9"/>
  <c r="O3424" i="9" s="1"/>
  <c r="C5923" i="9"/>
  <c r="C5566" i="9"/>
  <c r="D1282" i="9"/>
  <c r="C1282" i="9"/>
  <c r="O1282" i="9" s="1"/>
  <c r="C4376" i="9"/>
  <c r="C6161" i="9"/>
  <c r="C6994" i="9"/>
  <c r="C6399" i="9"/>
  <c r="C4495" i="9"/>
  <c r="C1758" i="9"/>
  <c r="O1758" i="9" s="1"/>
  <c r="C6875" i="9"/>
  <c r="C3662" i="9"/>
  <c r="C7113" i="9"/>
  <c r="D1520" i="9"/>
  <c r="C1520" i="9"/>
  <c r="O1520" i="9" s="1"/>
  <c r="D1044" i="9"/>
  <c r="C1044" i="9"/>
  <c r="O1044" i="9" s="1"/>
  <c r="C5209" i="9"/>
  <c r="C5804" i="9"/>
  <c r="D2829" i="9"/>
  <c r="C2829" i="9"/>
  <c r="O2829" i="9" s="1"/>
  <c r="C6042" i="9"/>
  <c r="D449" i="9"/>
  <c r="C449" i="9"/>
  <c r="O449" i="9" s="1"/>
  <c r="C3067" i="9"/>
  <c r="O3067" i="9" s="1"/>
  <c r="C2234" i="9"/>
  <c r="O2234" i="9" s="1"/>
  <c r="C6280" i="9"/>
  <c r="D330" i="9"/>
  <c r="C330" i="9"/>
  <c r="O330" i="9" s="1"/>
  <c r="D4257" i="9"/>
  <c r="C4257" i="9"/>
  <c r="D211" i="9"/>
  <c r="C211" i="9"/>
  <c r="O211" i="9" s="1"/>
  <c r="K3543" i="9"/>
  <c r="A3663" i="9"/>
  <c r="K6994" i="9"/>
  <c r="A7114" i="9"/>
  <c r="K4495" i="9"/>
  <c r="A4615" i="9"/>
  <c r="K6875" i="9"/>
  <c r="A6995" i="9"/>
  <c r="K7113" i="9"/>
  <c r="K1044" i="9"/>
  <c r="A1164" i="9"/>
  <c r="K5804" i="9"/>
  <c r="A5924" i="9"/>
  <c r="K6042" i="9"/>
  <c r="A6162" i="9"/>
  <c r="K5328" i="9"/>
  <c r="A5448" i="9"/>
  <c r="K2472" i="9"/>
  <c r="A2592" i="9"/>
  <c r="K4138" i="9"/>
  <c r="A4258" i="9"/>
  <c r="K2591" i="9"/>
  <c r="A2711" i="9"/>
  <c r="K3424" i="9"/>
  <c r="A3544" i="9"/>
  <c r="K5566" i="9"/>
  <c r="A5686" i="9"/>
  <c r="K4376" i="9"/>
  <c r="A4496" i="9"/>
  <c r="K5090" i="9"/>
  <c r="A5210" i="9"/>
  <c r="K4614" i="9"/>
  <c r="A4734" i="9"/>
  <c r="K5685" i="9"/>
  <c r="A5805" i="9"/>
  <c r="K2115" i="9"/>
  <c r="A2235" i="9"/>
  <c r="K4971" i="9"/>
  <c r="A5091" i="9"/>
  <c r="K5447" i="9"/>
  <c r="A5567" i="9"/>
  <c r="K449" i="9"/>
  <c r="A569" i="9"/>
  <c r="K2234" i="9"/>
  <c r="A2354" i="9"/>
  <c r="K330" i="9"/>
  <c r="A450" i="9"/>
  <c r="K211" i="9"/>
  <c r="A331" i="9"/>
  <c r="K2353" i="9"/>
  <c r="A2473" i="9"/>
  <c r="K1163" i="9"/>
  <c r="A1283" i="9"/>
  <c r="K6518" i="9"/>
  <c r="A6638" i="9"/>
  <c r="K6637" i="9"/>
  <c r="A6757" i="9"/>
  <c r="K925" i="9"/>
  <c r="A1045" i="9"/>
  <c r="K6399" i="9"/>
  <c r="A6519" i="9"/>
  <c r="K1758" i="9"/>
  <c r="A1878" i="9"/>
  <c r="K3662" i="9"/>
  <c r="A3782" i="9"/>
  <c r="K1520" i="9"/>
  <c r="A1640" i="9"/>
  <c r="K5209" i="9"/>
  <c r="A5329" i="9"/>
  <c r="K2829" i="9"/>
  <c r="A2949" i="9"/>
  <c r="K4852" i="9"/>
  <c r="A4972" i="9"/>
  <c r="K806" i="9"/>
  <c r="A926" i="9"/>
  <c r="K2948" i="9"/>
  <c r="A3068" i="9"/>
  <c r="K3900" i="9"/>
  <c r="A4020" i="9"/>
  <c r="K6756" i="9"/>
  <c r="A6876" i="9"/>
  <c r="K5923" i="9"/>
  <c r="K8083" i="9" s="1"/>
  <c r="A6043" i="9"/>
  <c r="K1282" i="9"/>
  <c r="A1402" i="9"/>
  <c r="K6161" i="9"/>
  <c r="A6281" i="9"/>
  <c r="K3186" i="9"/>
  <c r="A3306" i="9"/>
  <c r="K3781" i="9"/>
  <c r="A3901" i="9"/>
  <c r="K687" i="9"/>
  <c r="A807" i="9"/>
  <c r="K1877" i="9"/>
  <c r="A1997" i="9"/>
  <c r="K2710" i="9"/>
  <c r="A2830" i="9"/>
  <c r="K4733" i="9"/>
  <c r="A4853" i="9"/>
  <c r="K1996" i="9"/>
  <c r="A2116" i="9"/>
  <c r="K3067" i="9"/>
  <c r="A3187" i="9"/>
  <c r="K6280" i="9"/>
  <c r="A6400" i="9"/>
  <c r="K4257" i="9"/>
  <c r="A4377" i="9"/>
  <c r="A93" i="9"/>
  <c r="K92" i="9"/>
  <c r="A212" i="9"/>
  <c r="K568" i="9"/>
  <c r="A688" i="9"/>
  <c r="K1401" i="9"/>
  <c r="A1521" i="9"/>
  <c r="K3305" i="9"/>
  <c r="A3425" i="9"/>
  <c r="K1639" i="9"/>
  <c r="A1759" i="9"/>
  <c r="K4019" i="9"/>
  <c r="A4139" i="9"/>
  <c r="C6995" i="9"/>
  <c r="C7114" i="9"/>
  <c r="C4377" i="9"/>
  <c r="C3187" i="9"/>
  <c r="O3187" i="9" s="1"/>
  <c r="C4853" i="9"/>
  <c r="D1997" i="9"/>
  <c r="C1997" i="9"/>
  <c r="O1997" i="9" s="1"/>
  <c r="C3901" i="9"/>
  <c r="C6281" i="9"/>
  <c r="C6043" i="9"/>
  <c r="C4020" i="9"/>
  <c r="D926" i="9"/>
  <c r="C926" i="9"/>
  <c r="O926" i="9" s="1"/>
  <c r="C2949" i="9"/>
  <c r="O2949" i="9" s="1"/>
  <c r="D1640" i="9"/>
  <c r="C1640" i="9"/>
  <c r="O1640" i="9" s="1"/>
  <c r="D1878" i="9"/>
  <c r="C1878" i="9"/>
  <c r="O1878" i="9" s="1"/>
  <c r="D1045" i="9"/>
  <c r="C1045" i="9"/>
  <c r="O1045" i="9" s="1"/>
  <c r="C6638" i="9"/>
  <c r="C2473" i="9"/>
  <c r="O2473" i="9" s="1"/>
  <c r="D450" i="9"/>
  <c r="C450" i="9"/>
  <c r="O450" i="9" s="1"/>
  <c r="D569" i="9"/>
  <c r="C569" i="9"/>
  <c r="O569" i="9" s="1"/>
  <c r="C5091" i="9"/>
  <c r="C5805" i="9"/>
  <c r="C5210" i="9"/>
  <c r="C5686" i="9"/>
  <c r="C2711" i="9"/>
  <c r="O2711" i="9" s="1"/>
  <c r="C2592" i="9"/>
  <c r="O2592" i="9" s="1"/>
  <c r="C6162" i="9"/>
  <c r="D1164" i="9"/>
  <c r="C1164" i="9"/>
  <c r="O1164" i="9" s="1"/>
  <c r="C4139" i="9"/>
  <c r="C3425" i="9"/>
  <c r="O3425" i="9"/>
  <c r="D688" i="9"/>
  <c r="C688" i="9"/>
  <c r="O688" i="9" s="1"/>
  <c r="D93" i="9"/>
  <c r="C93" i="9"/>
  <c r="O93" i="9" s="1"/>
  <c r="C1759" i="9"/>
  <c r="O1759" i="9" s="1"/>
  <c r="C4615" i="9"/>
  <c r="C3663" i="9"/>
  <c r="D1521" i="9"/>
  <c r="C1521" i="9"/>
  <c r="O1521" i="9" s="1"/>
  <c r="D212" i="9"/>
  <c r="C212" i="9"/>
  <c r="O212" i="9" s="1"/>
  <c r="C6400" i="9"/>
  <c r="D2116" i="9"/>
  <c r="C2116" i="9"/>
  <c r="O2116" i="9" s="1"/>
  <c r="D2830" i="9"/>
  <c r="C2830" i="9"/>
  <c r="O2830" i="9" s="1"/>
  <c r="D807" i="9"/>
  <c r="C807" i="9"/>
  <c r="O807" i="9" s="1"/>
  <c r="C3306" i="9"/>
  <c r="O3306" i="9" s="1"/>
  <c r="D1402" i="9"/>
  <c r="C1402" i="9"/>
  <c r="O1402" i="9" s="1"/>
  <c r="C6876" i="9"/>
  <c r="C3068" i="9"/>
  <c r="O3068" i="9" s="1"/>
  <c r="D4972" i="9"/>
  <c r="C4972" i="9"/>
  <c r="C5329" i="9"/>
  <c r="C3782" i="9"/>
  <c r="C6519" i="9"/>
  <c r="C6757" i="9"/>
  <c r="D1283" i="9"/>
  <c r="C1283" i="9"/>
  <c r="O1283" i="9" s="1"/>
  <c r="D331" i="9"/>
  <c r="C331" i="9"/>
  <c r="O331" i="9" s="1"/>
  <c r="D2354" i="9"/>
  <c r="C2354" i="9"/>
  <c r="O2354" i="9" s="1"/>
  <c r="C5567" i="9"/>
  <c r="C2235" i="9"/>
  <c r="O2235" i="9" s="1"/>
  <c r="C4734" i="9"/>
  <c r="C4496" i="9"/>
  <c r="D3544" i="9"/>
  <c r="C3544" i="9"/>
  <c r="O3544" i="9" s="1"/>
  <c r="D4258" i="9"/>
  <c r="C4258" i="9"/>
  <c r="C5448" i="9"/>
  <c r="C5924" i="9"/>
  <c r="K1521" i="9"/>
  <c r="A1641" i="9"/>
  <c r="A94" i="9"/>
  <c r="K93" i="9"/>
  <c r="A213" i="9"/>
  <c r="A3307" i="9"/>
  <c r="K3187" i="9"/>
  <c r="K1997" i="9"/>
  <c r="A2117" i="9"/>
  <c r="K6281" i="9"/>
  <c r="A6401" i="9"/>
  <c r="K4020" i="9"/>
  <c r="A4140" i="9"/>
  <c r="K2949" i="9"/>
  <c r="A3069" i="9"/>
  <c r="K1878" i="9"/>
  <c r="A1998" i="9"/>
  <c r="K6638" i="9"/>
  <c r="A6758" i="9"/>
  <c r="K569" i="9"/>
  <c r="A689" i="9"/>
  <c r="K5805" i="9"/>
  <c r="A5925" i="9"/>
  <c r="K5686" i="9"/>
  <c r="A5806" i="9"/>
  <c r="K2592" i="9"/>
  <c r="A2712" i="9"/>
  <c r="K1164" i="9"/>
  <c r="A1284" i="9"/>
  <c r="K4615" i="9"/>
  <c r="A4735" i="9"/>
  <c r="K3425" i="9"/>
  <c r="A3545" i="9"/>
  <c r="K6400" i="9"/>
  <c r="A6520" i="9"/>
  <c r="K2830" i="9"/>
  <c r="A2950" i="9"/>
  <c r="K3306" i="9"/>
  <c r="A3426" i="9"/>
  <c r="K6876" i="9"/>
  <c r="A6996" i="9"/>
  <c r="K4972" i="9"/>
  <c r="A5092" i="9"/>
  <c r="K3782" i="9"/>
  <c r="A3902" i="9"/>
  <c r="K6757" i="9"/>
  <c r="A6877" i="9"/>
  <c r="K331" i="9"/>
  <c r="A451" i="9"/>
  <c r="K2235" i="9"/>
  <c r="A2355" i="9"/>
  <c r="K4496" i="9"/>
  <c r="A4616" i="9"/>
  <c r="K4258" i="9"/>
  <c r="A4378" i="9"/>
  <c r="K5924" i="9"/>
  <c r="K8084" i="9" s="1"/>
  <c r="A6044" i="9"/>
  <c r="K6995" i="9"/>
  <c r="A7115" i="9"/>
  <c r="K1759" i="9"/>
  <c r="A1879" i="9"/>
  <c r="K212" i="9"/>
  <c r="A332" i="9"/>
  <c r="K4377" i="9"/>
  <c r="A4497" i="9"/>
  <c r="K4853" i="9"/>
  <c r="A4973" i="9"/>
  <c r="K3901" i="9"/>
  <c r="A4021" i="9"/>
  <c r="K6043" i="9"/>
  <c r="A6163" i="9"/>
  <c r="K926" i="9"/>
  <c r="A1046" i="9"/>
  <c r="K1640" i="9"/>
  <c r="A1760" i="9"/>
  <c r="K1045" i="9"/>
  <c r="A1165" i="9"/>
  <c r="K2473" i="9"/>
  <c r="A2593" i="9"/>
  <c r="K2354" i="9"/>
  <c r="A2474" i="9"/>
  <c r="K5091" i="9"/>
  <c r="A5211" i="9"/>
  <c r="K5210" i="9"/>
  <c r="A5330" i="9"/>
  <c r="K2711" i="9"/>
  <c r="A2831" i="9"/>
  <c r="K6162" i="9"/>
  <c r="A6282" i="9"/>
  <c r="K3663" i="9"/>
  <c r="A3783" i="9"/>
  <c r="K4139" i="9"/>
  <c r="A4259" i="9"/>
  <c r="K688" i="9"/>
  <c r="A808" i="9"/>
  <c r="K2116" i="9"/>
  <c r="A2236" i="9"/>
  <c r="K807" i="9"/>
  <c r="A927" i="9"/>
  <c r="K1402" i="9"/>
  <c r="A1522" i="9"/>
  <c r="K3068" i="9"/>
  <c r="A3188" i="9"/>
  <c r="K5329" i="9"/>
  <c r="A5449" i="9"/>
  <c r="K6519" i="9"/>
  <c r="A6639" i="9"/>
  <c r="K1283" i="9"/>
  <c r="A1403" i="9"/>
  <c r="K450" i="9"/>
  <c r="A570" i="9"/>
  <c r="K5567" i="9"/>
  <c r="A5687" i="9"/>
  <c r="K4734" i="9"/>
  <c r="A4854" i="9"/>
  <c r="K3544" i="9"/>
  <c r="A3664" i="9"/>
  <c r="K5448" i="9"/>
  <c r="A5568" i="9"/>
  <c r="K7114" i="9"/>
  <c r="C5568" i="9"/>
  <c r="C4854" i="9"/>
  <c r="D570" i="9"/>
  <c r="C570" i="9"/>
  <c r="O570" i="9" s="1"/>
  <c r="C6639" i="9"/>
  <c r="C3188" i="9"/>
  <c r="O3188" i="9" s="1"/>
  <c r="D927" i="9"/>
  <c r="C927" i="9"/>
  <c r="O927" i="9" s="1"/>
  <c r="D808" i="9"/>
  <c r="C808" i="9"/>
  <c r="O808" i="9" s="1"/>
  <c r="C3783" i="9"/>
  <c r="D2831" i="9"/>
  <c r="C2831" i="9"/>
  <c r="O2831" i="9" s="1"/>
  <c r="C5211" i="9"/>
  <c r="C2593" i="9"/>
  <c r="O2593" i="9" s="1"/>
  <c r="C1760" i="9"/>
  <c r="O1760" i="9" s="1"/>
  <c r="C6163" i="9"/>
  <c r="D4973" i="9"/>
  <c r="C4973" i="9"/>
  <c r="D332" i="9"/>
  <c r="C332" i="9"/>
  <c r="O332" i="9" s="1"/>
  <c r="C7115" i="9"/>
  <c r="C4378" i="9"/>
  <c r="D2355" i="9"/>
  <c r="C2355" i="9"/>
  <c r="O2355" i="9" s="1"/>
  <c r="C6877" i="9"/>
  <c r="C5092" i="9"/>
  <c r="C3426" i="9"/>
  <c r="O3426" i="9" s="1"/>
  <c r="C6520" i="9"/>
  <c r="C4735" i="9"/>
  <c r="C2712" i="9"/>
  <c r="O2712" i="9" s="1"/>
  <c r="C5925" i="9"/>
  <c r="C6758" i="9"/>
  <c r="C3069" i="9"/>
  <c r="O3069" i="9" s="1"/>
  <c r="C6401" i="9"/>
  <c r="D94" i="9"/>
  <c r="C94" i="9"/>
  <c r="O94" i="9" s="1"/>
  <c r="C3307" i="9"/>
  <c r="O3307" i="9" s="1"/>
  <c r="D1641" i="9"/>
  <c r="C1641" i="9"/>
  <c r="O1641" i="9" s="1"/>
  <c r="C3664" i="9"/>
  <c r="C5687" i="9"/>
  <c r="D1403" i="9"/>
  <c r="C1403" i="9"/>
  <c r="O1403" i="9" s="1"/>
  <c r="C5449" i="9"/>
  <c r="D1522" i="9"/>
  <c r="C1522" i="9"/>
  <c r="O1522" i="9" s="1"/>
  <c r="C2236" i="9"/>
  <c r="O2236" i="9" s="1"/>
  <c r="D4259" i="9"/>
  <c r="C4259" i="9"/>
  <c r="C6282" i="9"/>
  <c r="C5330" i="9"/>
  <c r="C2474" i="9"/>
  <c r="O2474" i="9" s="1"/>
  <c r="D1165" i="9"/>
  <c r="C1165" i="9"/>
  <c r="O1165" i="9" s="1"/>
  <c r="D1046" i="9"/>
  <c r="C1046" i="9"/>
  <c r="O1046" i="9" s="1"/>
  <c r="C4021" i="9"/>
  <c r="C4497" i="9"/>
  <c r="D1879" i="9"/>
  <c r="C1879" i="9"/>
  <c r="O1879" i="9" s="1"/>
  <c r="C6044" i="9"/>
  <c r="C4616" i="9"/>
  <c r="D451" i="9"/>
  <c r="C451" i="9"/>
  <c r="O451" i="9" s="1"/>
  <c r="C3902" i="9"/>
  <c r="C6996" i="9"/>
  <c r="C2950" i="9"/>
  <c r="O2950" i="9" s="1"/>
  <c r="D3545" i="9"/>
  <c r="C3545" i="9"/>
  <c r="O3545" i="9" s="1"/>
  <c r="D1284" i="9"/>
  <c r="C1284" i="9"/>
  <c r="O1284" i="9" s="1"/>
  <c r="C5806" i="9"/>
  <c r="D689" i="9"/>
  <c r="C689" i="9"/>
  <c r="O689" i="9" s="1"/>
  <c r="D1998" i="9"/>
  <c r="C1998" i="9"/>
  <c r="O1998" i="9" s="1"/>
  <c r="C4140" i="9"/>
  <c r="D2117" i="9"/>
  <c r="C2117" i="9"/>
  <c r="O2117" i="9" s="1"/>
  <c r="D213" i="9"/>
  <c r="C213" i="9"/>
  <c r="O213" i="9" s="1"/>
  <c r="K2236" i="9"/>
  <c r="A2356" i="9"/>
  <c r="K3664" i="9"/>
  <c r="A3784" i="9"/>
  <c r="K570" i="9"/>
  <c r="A690" i="9"/>
  <c r="K3188" i="9"/>
  <c r="A3308" i="9"/>
  <c r="K808" i="9"/>
  <c r="A928" i="9"/>
  <c r="K2831" i="9"/>
  <c r="A2951" i="9"/>
  <c r="K2593" i="9"/>
  <c r="A2713" i="9"/>
  <c r="K6163" i="9"/>
  <c r="A6283" i="9"/>
  <c r="K332" i="9"/>
  <c r="A452" i="9"/>
  <c r="K4378" i="9"/>
  <c r="A4498" i="9"/>
  <c r="K451" i="9"/>
  <c r="A571" i="9"/>
  <c r="K6996" i="9"/>
  <c r="A7116" i="9"/>
  <c r="K3545" i="9"/>
  <c r="A3665" i="9"/>
  <c r="K5806" i="9"/>
  <c r="A5926" i="9"/>
  <c r="K1998" i="9"/>
  <c r="A2118" i="9"/>
  <c r="K2117" i="9"/>
  <c r="A2237" i="9"/>
  <c r="A3427" i="9"/>
  <c r="K3307" i="9"/>
  <c r="A95" i="9"/>
  <c r="K94" i="9"/>
  <c r="A214" i="9"/>
  <c r="K6520" i="9"/>
  <c r="A6640" i="9"/>
  <c r="K2712" i="9"/>
  <c r="A2832" i="9"/>
  <c r="K6758" i="9"/>
  <c r="A6878" i="9"/>
  <c r="K6401" i="9"/>
  <c r="A6521" i="9"/>
  <c r="K5449" i="9"/>
  <c r="A5569" i="9"/>
  <c r="K6282" i="9"/>
  <c r="A6402" i="9"/>
  <c r="K2474" i="9"/>
  <c r="A2594" i="9"/>
  <c r="K6044" i="9"/>
  <c r="A6164" i="9"/>
  <c r="K5092" i="9"/>
  <c r="A5212" i="9"/>
  <c r="K5687" i="9"/>
  <c r="A5807" i="9"/>
  <c r="K3783" i="9"/>
  <c r="A3903" i="9"/>
  <c r="K1760" i="9"/>
  <c r="A1880" i="9"/>
  <c r="K4973" i="9"/>
  <c r="A5093" i="9"/>
  <c r="K7115" i="9"/>
  <c r="K2355" i="9"/>
  <c r="A2475" i="9"/>
  <c r="K3902" i="9"/>
  <c r="A4022" i="9"/>
  <c r="K2950" i="9"/>
  <c r="A3070" i="9"/>
  <c r="K1284" i="9"/>
  <c r="A1404" i="9"/>
  <c r="K689" i="9"/>
  <c r="A809" i="9"/>
  <c r="K4140" i="9"/>
  <c r="A4260" i="9"/>
  <c r="K213" i="9"/>
  <c r="A333" i="9"/>
  <c r="K1641" i="9"/>
  <c r="A1761" i="9"/>
  <c r="K5568" i="9"/>
  <c r="A5688" i="9"/>
  <c r="K1046" i="9"/>
  <c r="A1166" i="9"/>
  <c r="K4497" i="9"/>
  <c r="A4617" i="9"/>
  <c r="K6639" i="9"/>
  <c r="A6759" i="9"/>
  <c r="K927" i="9"/>
  <c r="A1047" i="9"/>
  <c r="K5211" i="9"/>
  <c r="A5331" i="9"/>
  <c r="K4854" i="9"/>
  <c r="A4974" i="9"/>
  <c r="K1403" i="9"/>
  <c r="A1523" i="9"/>
  <c r="K1522" i="9"/>
  <c r="A1642" i="9"/>
  <c r="K4259" i="9"/>
  <c r="A4379" i="9"/>
  <c r="K5330" i="9"/>
  <c r="A5450" i="9"/>
  <c r="K1165" i="9"/>
  <c r="A1285" i="9"/>
  <c r="K4021" i="9"/>
  <c r="A4141" i="9"/>
  <c r="K1879" i="9"/>
  <c r="A1999" i="9"/>
  <c r="K4616" i="9"/>
  <c r="A4736" i="9"/>
  <c r="K6877" i="9"/>
  <c r="A6997" i="9"/>
  <c r="K3426" i="9"/>
  <c r="A3546" i="9"/>
  <c r="K4735" i="9"/>
  <c r="A4855" i="9"/>
  <c r="K5925" i="9"/>
  <c r="K8085" i="9" s="1"/>
  <c r="A6045" i="9"/>
  <c r="K3069" i="9"/>
  <c r="A3189" i="9"/>
  <c r="C6402" i="9"/>
  <c r="D2832" i="9"/>
  <c r="C2832" i="9"/>
  <c r="O2832" i="9" s="1"/>
  <c r="C6997" i="9"/>
  <c r="C4379" i="9"/>
  <c r="C6759" i="9"/>
  <c r="D4260" i="9"/>
  <c r="C4260" i="9"/>
  <c r="C4022" i="9"/>
  <c r="C2237" i="9"/>
  <c r="O2237" i="9" s="1"/>
  <c r="C5926" i="9"/>
  <c r="C7116" i="9"/>
  <c r="C4498" i="9"/>
  <c r="C6283" i="9"/>
  <c r="C2951" i="9"/>
  <c r="O2951" i="9" s="1"/>
  <c r="C3308" i="9"/>
  <c r="O3308" i="9" s="1"/>
  <c r="C3784" i="9"/>
  <c r="C6164" i="9"/>
  <c r="D214" i="9"/>
  <c r="C214" i="9"/>
  <c r="O214" i="9" s="1"/>
  <c r="C3189" i="9"/>
  <c r="O3189" i="9" s="1"/>
  <c r="D1999" i="9"/>
  <c r="C1999" i="9"/>
  <c r="O1999" i="9" s="1"/>
  <c r="D1523" i="9"/>
  <c r="C1523" i="9"/>
  <c r="O1523" i="9" s="1"/>
  <c r="D1166" i="9"/>
  <c r="C1166" i="9"/>
  <c r="O1166" i="9" s="1"/>
  <c r="C1761" i="9"/>
  <c r="O1761" i="9"/>
  <c r="D1404" i="9"/>
  <c r="C1404" i="9"/>
  <c r="O1404" i="9" s="1"/>
  <c r="C3903" i="9"/>
  <c r="C5212" i="9"/>
  <c r="C5569" i="9"/>
  <c r="C6878" i="9"/>
  <c r="C6640" i="9"/>
  <c r="D95" i="9"/>
  <c r="C95" i="9"/>
  <c r="O95" i="9" s="1"/>
  <c r="C5807" i="9"/>
  <c r="C3427" i="9"/>
  <c r="O3427" i="9"/>
  <c r="C4855" i="9"/>
  <c r="D1285" i="9"/>
  <c r="C1285" i="9"/>
  <c r="O1285" i="9"/>
  <c r="C5331" i="9"/>
  <c r="C5093" i="9"/>
  <c r="C2594" i="9"/>
  <c r="O2594" i="9"/>
  <c r="C6045" i="9"/>
  <c r="D3546" i="9"/>
  <c r="C3546" i="9"/>
  <c r="O3546" i="9"/>
  <c r="C4736" i="9"/>
  <c r="C4141" i="9"/>
  <c r="C5450" i="9"/>
  <c r="D1642" i="9"/>
  <c r="C1642" i="9"/>
  <c r="O1642" i="9" s="1"/>
  <c r="D4974" i="9"/>
  <c r="C4974" i="9"/>
  <c r="D1047" i="9"/>
  <c r="C1047" i="9"/>
  <c r="O1047" i="9" s="1"/>
  <c r="C4617" i="9"/>
  <c r="C5688" i="9"/>
  <c r="D333" i="9"/>
  <c r="C333" i="9"/>
  <c r="O333" i="9" s="1"/>
  <c r="D809" i="9"/>
  <c r="C809" i="9"/>
  <c r="O809" i="9" s="1"/>
  <c r="C3070" i="9"/>
  <c r="O3070" i="9" s="1"/>
  <c r="C2475" i="9"/>
  <c r="O2475" i="9" s="1"/>
  <c r="D2118" i="9"/>
  <c r="C2118" i="9"/>
  <c r="O2118" i="9" s="1"/>
  <c r="C3665" i="9"/>
  <c r="D571" i="9"/>
  <c r="C571" i="9"/>
  <c r="O571" i="9" s="1"/>
  <c r="D452" i="9"/>
  <c r="C452" i="9"/>
  <c r="O452" i="9" s="1"/>
  <c r="C2713" i="9"/>
  <c r="O2713" i="9" s="1"/>
  <c r="D928" i="9"/>
  <c r="C928" i="9"/>
  <c r="O928" i="9" s="1"/>
  <c r="D690" i="9"/>
  <c r="C690" i="9"/>
  <c r="O690" i="9" s="1"/>
  <c r="D2356" i="9"/>
  <c r="C2356" i="9"/>
  <c r="O2356" i="9" s="1"/>
  <c r="D1880" i="9"/>
  <c r="C1880" i="9"/>
  <c r="O1880" i="9" s="1"/>
  <c r="C6521" i="9"/>
  <c r="K4141" i="9"/>
  <c r="A4261" i="9"/>
  <c r="K1642" i="9"/>
  <c r="A1762" i="9"/>
  <c r="K1047" i="9"/>
  <c r="A1167" i="9"/>
  <c r="K5688" i="9"/>
  <c r="A5808" i="9"/>
  <c r="K809" i="9"/>
  <c r="A929" i="9"/>
  <c r="K2475" i="9"/>
  <c r="A2595" i="9"/>
  <c r="K1880" i="9"/>
  <c r="A2000" i="9"/>
  <c r="K6164" i="9"/>
  <c r="A6284" i="9"/>
  <c r="K6521" i="9"/>
  <c r="A6641" i="9"/>
  <c r="K214" i="9"/>
  <c r="A334" i="9"/>
  <c r="K3665" i="9"/>
  <c r="A3785" i="9"/>
  <c r="K4498" i="9"/>
  <c r="A4618" i="9"/>
  <c r="K2713" i="9"/>
  <c r="A2833" i="9"/>
  <c r="K690" i="9"/>
  <c r="A810" i="9"/>
  <c r="K3546" i="9"/>
  <c r="A3666" i="9"/>
  <c r="K4855" i="9"/>
  <c r="A4975" i="9"/>
  <c r="K1999" i="9"/>
  <c r="A2119" i="9"/>
  <c r="K4379" i="9"/>
  <c r="A4499" i="9"/>
  <c r="K5331" i="9"/>
  <c r="A5451" i="9"/>
  <c r="K1166" i="9"/>
  <c r="A1286" i="9"/>
  <c r="K4260" i="9"/>
  <c r="A4380" i="9"/>
  <c r="K4022" i="9"/>
  <c r="A4142" i="9"/>
  <c r="K5093" i="9"/>
  <c r="A5213" i="9"/>
  <c r="K5212" i="9"/>
  <c r="A5332" i="9"/>
  <c r="K5569" i="9"/>
  <c r="A5689" i="9"/>
  <c r="K6640" i="9"/>
  <c r="A6760" i="9"/>
  <c r="A3547" i="9"/>
  <c r="K3427" i="9"/>
  <c r="K5926" i="9"/>
  <c r="K8086" i="9" s="1"/>
  <c r="A6046" i="9"/>
  <c r="K571" i="9"/>
  <c r="A691" i="9"/>
  <c r="K6283" i="9"/>
  <c r="A6403" i="9"/>
  <c r="K3308" i="9"/>
  <c r="A3428" i="9"/>
  <c r="K6045" i="9"/>
  <c r="A6165" i="9"/>
  <c r="K4736" i="9"/>
  <c r="A4856" i="9"/>
  <c r="K5450" i="9"/>
  <c r="A5570" i="9"/>
  <c r="K4974" i="9"/>
  <c r="A5094" i="9"/>
  <c r="K4617" i="9"/>
  <c r="A4737" i="9"/>
  <c r="K333" i="9"/>
  <c r="A453" i="9"/>
  <c r="K3070" i="9"/>
  <c r="A3190" i="9"/>
  <c r="K5807" i="9"/>
  <c r="A5927" i="9"/>
  <c r="K6402" i="9"/>
  <c r="A6522" i="9"/>
  <c r="K2832" i="9"/>
  <c r="A2952" i="9"/>
  <c r="A96" i="9"/>
  <c r="K95" i="9"/>
  <c r="A215" i="9"/>
  <c r="K2118" i="9"/>
  <c r="A2238" i="9"/>
  <c r="K452" i="9"/>
  <c r="A572" i="9"/>
  <c r="K928" i="9"/>
  <c r="A1048" i="9"/>
  <c r="K2356" i="9"/>
  <c r="A2476" i="9"/>
  <c r="K3189" i="9"/>
  <c r="A3309" i="9"/>
  <c r="K6997" i="9"/>
  <c r="A7117" i="9"/>
  <c r="K1285" i="9"/>
  <c r="A1405" i="9"/>
  <c r="K1523" i="9"/>
  <c r="A1643" i="9"/>
  <c r="K6759" i="9"/>
  <c r="A6879" i="9"/>
  <c r="K1761" i="9"/>
  <c r="A1881" i="9"/>
  <c r="K1404" i="9"/>
  <c r="A1524" i="9"/>
  <c r="K3903" i="9"/>
  <c r="A4023" i="9"/>
  <c r="K2594" i="9"/>
  <c r="A2714" i="9"/>
  <c r="K6878" i="9"/>
  <c r="A6998" i="9"/>
  <c r="K2237" i="9"/>
  <c r="A2357" i="9"/>
  <c r="K7116" i="9"/>
  <c r="K2951" i="9"/>
  <c r="A3071" i="9"/>
  <c r="K3784" i="9"/>
  <c r="A3904" i="9"/>
  <c r="C2714" i="9"/>
  <c r="O2714" i="9" s="1"/>
  <c r="C6879" i="9"/>
  <c r="D1405" i="9"/>
  <c r="C1405" i="9"/>
  <c r="O1405" i="9" s="1"/>
  <c r="D1048" i="9"/>
  <c r="C1048" i="9"/>
  <c r="O1048" i="9" s="1"/>
  <c r="C2238" i="9"/>
  <c r="O2238" i="9" s="1"/>
  <c r="D96" i="9"/>
  <c r="C96" i="9"/>
  <c r="O96" i="9" s="1"/>
  <c r="C3071" i="9"/>
  <c r="O3071" i="9" s="1"/>
  <c r="C4023" i="9"/>
  <c r="D1643" i="9"/>
  <c r="C1643" i="9"/>
  <c r="O1643" i="9" s="1"/>
  <c r="C7117" i="9"/>
  <c r="D572" i="9"/>
  <c r="C572" i="9"/>
  <c r="O572" i="9" s="1"/>
  <c r="D215" i="9"/>
  <c r="C215" i="9"/>
  <c r="O215" i="9" s="1"/>
  <c r="C3904" i="9"/>
  <c r="C6522" i="9"/>
  <c r="C3190" i="9"/>
  <c r="O3190" i="9" s="1"/>
  <c r="C4737" i="9"/>
  <c r="C5570" i="9"/>
  <c r="C6165" i="9"/>
  <c r="C6403" i="9"/>
  <c r="C6046" i="9"/>
  <c r="C6760" i="9"/>
  <c r="C5332" i="9"/>
  <c r="C4142" i="9"/>
  <c r="D1286" i="9"/>
  <c r="C1286" i="9"/>
  <c r="O1286" i="9" s="1"/>
  <c r="C4499" i="9"/>
  <c r="D4975" i="9"/>
  <c r="C4975" i="9"/>
  <c r="D810" i="9"/>
  <c r="C810" i="9"/>
  <c r="O810" i="9" s="1"/>
  <c r="C4618" i="9"/>
  <c r="D334" i="9"/>
  <c r="C334" i="9"/>
  <c r="O334" i="9" s="1"/>
  <c r="C6284" i="9"/>
  <c r="C2595" i="9"/>
  <c r="O2595" i="9" s="1"/>
  <c r="C5808" i="9"/>
  <c r="C1762" i="9"/>
  <c r="O1762" i="9" s="1"/>
  <c r="D2357" i="9"/>
  <c r="C2357" i="9"/>
  <c r="O2357" i="9" s="1"/>
  <c r="C2952" i="9"/>
  <c r="O2952" i="9" s="1"/>
  <c r="C5927" i="9"/>
  <c r="D453" i="9"/>
  <c r="C453" i="9"/>
  <c r="O453" i="9" s="1"/>
  <c r="C5094" i="9"/>
  <c r="C4856" i="9"/>
  <c r="C3428" i="9"/>
  <c r="O3428" i="9" s="1"/>
  <c r="D691" i="9"/>
  <c r="C691" i="9"/>
  <c r="O691" i="9" s="1"/>
  <c r="C5689" i="9"/>
  <c r="C5213" i="9"/>
  <c r="C4380" i="9"/>
  <c r="C5451" i="9"/>
  <c r="D2119" i="9"/>
  <c r="C2119" i="9"/>
  <c r="O2119" i="9" s="1"/>
  <c r="C3666" i="9"/>
  <c r="D2833" i="9"/>
  <c r="C2833" i="9"/>
  <c r="O2833" i="9" s="1"/>
  <c r="C3785" i="9"/>
  <c r="C6641" i="9"/>
  <c r="D2000" i="9"/>
  <c r="C2000" i="9"/>
  <c r="O2000" i="9" s="1"/>
  <c r="D929" i="9"/>
  <c r="C929" i="9"/>
  <c r="O929" i="9" s="1"/>
  <c r="D1167" i="9"/>
  <c r="C1167" i="9"/>
  <c r="O1167" i="9" s="1"/>
  <c r="D4261" i="9"/>
  <c r="C4261" i="9"/>
  <c r="D1524" i="9"/>
  <c r="C1524" i="9"/>
  <c r="O1524" i="9" s="1"/>
  <c r="C3309" i="9"/>
  <c r="O3309" i="9" s="1"/>
  <c r="C6998" i="9"/>
  <c r="D1881" i="9"/>
  <c r="C1881" i="9"/>
  <c r="O1881" i="9" s="1"/>
  <c r="C2476" i="9"/>
  <c r="O2476" i="9" s="1"/>
  <c r="D3547" i="9"/>
  <c r="C3547" i="9"/>
  <c r="O3547" i="9" s="1"/>
  <c r="K4023" i="9"/>
  <c r="A4143" i="9"/>
  <c r="K1643" i="9"/>
  <c r="A1763" i="9"/>
  <c r="K2476" i="9"/>
  <c r="A2596" i="9"/>
  <c r="K2238" i="9"/>
  <c r="A2358" i="9"/>
  <c r="K3190" i="9"/>
  <c r="A3310" i="9"/>
  <c r="K5094" i="9"/>
  <c r="A5214" i="9"/>
  <c r="K3428" i="9"/>
  <c r="A3548" i="9"/>
  <c r="K5213" i="9"/>
  <c r="A5333" i="9"/>
  <c r="K5451" i="9"/>
  <c r="A5571" i="9"/>
  <c r="K3666" i="9"/>
  <c r="A3786" i="9"/>
  <c r="K3785" i="9"/>
  <c r="A3905" i="9"/>
  <c r="K2000" i="9"/>
  <c r="A2120" i="9"/>
  <c r="K1167" i="9"/>
  <c r="A1287" i="9"/>
  <c r="K2714" i="9"/>
  <c r="A2834" i="9"/>
  <c r="K6879" i="9"/>
  <c r="A6999" i="9"/>
  <c r="K3309" i="9"/>
  <c r="A3429" i="9"/>
  <c r="K572" i="9"/>
  <c r="A692" i="9"/>
  <c r="A97" i="9"/>
  <c r="K96" i="9"/>
  <c r="A216" i="9"/>
  <c r="K5927" i="9"/>
  <c r="K8087" i="9" s="1"/>
  <c r="A6047" i="9"/>
  <c r="K4737" i="9"/>
  <c r="A4857" i="9"/>
  <c r="K6165" i="9"/>
  <c r="A6285" i="9"/>
  <c r="K6046" i="9"/>
  <c r="A6166" i="9"/>
  <c r="A3667" i="9"/>
  <c r="K3547" i="9"/>
  <c r="K5332" i="9"/>
  <c r="A5452" i="9"/>
  <c r="K1286" i="9"/>
  <c r="A1406" i="9"/>
  <c r="K4975" i="9"/>
  <c r="A5095" i="9"/>
  <c r="K4618" i="9"/>
  <c r="A4738" i="9"/>
  <c r="K6284" i="9"/>
  <c r="A6404" i="9"/>
  <c r="K5808" i="9"/>
  <c r="A5928" i="9"/>
  <c r="K3071" i="9"/>
  <c r="A3191" i="9"/>
  <c r="K6998" i="9"/>
  <c r="A7118" i="9"/>
  <c r="K1881" i="9"/>
  <c r="A2001" i="9"/>
  <c r="K7117" i="9"/>
  <c r="K6522" i="9"/>
  <c r="A6642" i="9"/>
  <c r="K453" i="9"/>
  <c r="A573" i="9"/>
  <c r="K4856" i="9"/>
  <c r="A4976" i="9"/>
  <c r="K691" i="9"/>
  <c r="A811" i="9"/>
  <c r="K5689" i="9"/>
  <c r="A5809" i="9"/>
  <c r="K4380" i="9"/>
  <c r="A4500" i="9"/>
  <c r="K2119" i="9"/>
  <c r="A2239" i="9"/>
  <c r="K2833" i="9"/>
  <c r="A2953" i="9"/>
  <c r="K6641" i="9"/>
  <c r="A6761" i="9"/>
  <c r="K929" i="9"/>
  <c r="A1049" i="9"/>
  <c r="K4261" i="9"/>
  <c r="A4381" i="9"/>
  <c r="K3904" i="9"/>
  <c r="A4024" i="9"/>
  <c r="K2357" i="9"/>
  <c r="A2477" i="9"/>
  <c r="K1524" i="9"/>
  <c r="A1644" i="9"/>
  <c r="K1405" i="9"/>
  <c r="A1525" i="9"/>
  <c r="K1048" i="9"/>
  <c r="A1168" i="9"/>
  <c r="K215" i="9"/>
  <c r="A335" i="9"/>
  <c r="K2952" i="9"/>
  <c r="A3072" i="9"/>
  <c r="K5570" i="9"/>
  <c r="A5690" i="9"/>
  <c r="K6403" i="9"/>
  <c r="A6523" i="9"/>
  <c r="K6760" i="9"/>
  <c r="A6880" i="9"/>
  <c r="K4142" i="9"/>
  <c r="A4262" i="9"/>
  <c r="K4499" i="9"/>
  <c r="A4619" i="9"/>
  <c r="K810" i="9"/>
  <c r="A930" i="9"/>
  <c r="K334" i="9"/>
  <c r="A454" i="9"/>
  <c r="K2595" i="9"/>
  <c r="A2715" i="9"/>
  <c r="K1762" i="9"/>
  <c r="A1882" i="9"/>
  <c r="D2001" i="9"/>
  <c r="C2001" i="9"/>
  <c r="O2001" i="9" s="1"/>
  <c r="C3191" i="9"/>
  <c r="O3191" i="9" s="1"/>
  <c r="C5095" i="9"/>
  <c r="C5452" i="9"/>
  <c r="C4857" i="9"/>
  <c r="D1882" i="9"/>
  <c r="C1882" i="9"/>
  <c r="O1882" i="9" s="1"/>
  <c r="D454" i="9"/>
  <c r="C454" i="9"/>
  <c r="O454" i="9" s="1"/>
  <c r="C4619" i="9"/>
  <c r="C6880" i="9"/>
  <c r="C5690" i="9"/>
  <c r="D335" i="9"/>
  <c r="C335" i="9"/>
  <c r="O335" i="9" s="1"/>
  <c r="D1525" i="9"/>
  <c r="C1525" i="9"/>
  <c r="O1525" i="9" s="1"/>
  <c r="C2477" i="9"/>
  <c r="O2477" i="9" s="1"/>
  <c r="C4381" i="9"/>
  <c r="C6761" i="9"/>
  <c r="C2239" i="9"/>
  <c r="O2239" i="9" s="1"/>
  <c r="C5809" i="9"/>
  <c r="D4976" i="9"/>
  <c r="C4976" i="9"/>
  <c r="C6642" i="9"/>
  <c r="C3429" i="9"/>
  <c r="O3429" i="9" s="1"/>
  <c r="D2834" i="9"/>
  <c r="C2834" i="9"/>
  <c r="O2834" i="9" s="1"/>
  <c r="D2120" i="9"/>
  <c r="C2120" i="9"/>
  <c r="O2120" i="9" s="1"/>
  <c r="C3786" i="9"/>
  <c r="C5333" i="9"/>
  <c r="C5214" i="9"/>
  <c r="D2358" i="9"/>
  <c r="C2358" i="9"/>
  <c r="O2358" i="9" s="1"/>
  <c r="C1763" i="9"/>
  <c r="O1763" i="9" s="1"/>
  <c r="C7118" i="9"/>
  <c r="C5928" i="9"/>
  <c r="C4738" i="9"/>
  <c r="D1406" i="9"/>
  <c r="C1406" i="9"/>
  <c r="O1406" i="9" s="1"/>
  <c r="C6285" i="9"/>
  <c r="C6047" i="9"/>
  <c r="D97" i="9"/>
  <c r="C97" i="9"/>
  <c r="O97" i="9" s="1"/>
  <c r="C2715" i="9"/>
  <c r="O2715" i="9" s="1"/>
  <c r="D930" i="9"/>
  <c r="C930" i="9"/>
  <c r="O930" i="9" s="1"/>
  <c r="D4262" i="9"/>
  <c r="C4262" i="9"/>
  <c r="C6523" i="9"/>
  <c r="C3072" i="9"/>
  <c r="O3072" i="9" s="1"/>
  <c r="D1168" i="9"/>
  <c r="C1168" i="9"/>
  <c r="O1168" i="9" s="1"/>
  <c r="D1644" i="9"/>
  <c r="C1644" i="9"/>
  <c r="O1644" i="9" s="1"/>
  <c r="C4024" i="9"/>
  <c r="D1049" i="9"/>
  <c r="C1049" i="9"/>
  <c r="O1049" i="9" s="1"/>
  <c r="C2953" i="9"/>
  <c r="O2953" i="9" s="1"/>
  <c r="C4500" i="9"/>
  <c r="D811" i="9"/>
  <c r="C811" i="9"/>
  <c r="O811" i="9" s="1"/>
  <c r="D573" i="9"/>
  <c r="C573" i="9"/>
  <c r="O573" i="9" s="1"/>
  <c r="C3667" i="9"/>
  <c r="D692" i="9"/>
  <c r="C692" i="9"/>
  <c r="O692" i="9" s="1"/>
  <c r="C6999" i="9"/>
  <c r="D1287" i="9"/>
  <c r="C1287" i="9"/>
  <c r="O1287" i="9" s="1"/>
  <c r="C3905" i="9"/>
  <c r="C5571" i="9"/>
  <c r="D3548" i="9"/>
  <c r="C3548" i="9"/>
  <c r="O3548" i="9" s="1"/>
  <c r="C3310" i="9"/>
  <c r="O3310" i="9" s="1"/>
  <c r="C2596" i="9"/>
  <c r="O2596" i="9" s="1"/>
  <c r="C4143" i="9"/>
  <c r="C6404" i="9"/>
  <c r="C6166" i="9"/>
  <c r="D216" i="9"/>
  <c r="C216" i="9"/>
  <c r="O216" i="9" s="1"/>
  <c r="K2715" i="9"/>
  <c r="A2835" i="9"/>
  <c r="K930" i="9"/>
  <c r="A1050" i="9"/>
  <c r="K454" i="9"/>
  <c r="A574" i="9"/>
  <c r="K6880" i="9"/>
  <c r="A7000" i="9"/>
  <c r="K335" i="9"/>
  <c r="A455" i="9"/>
  <c r="K2477" i="9"/>
  <c r="A2597" i="9"/>
  <c r="K6761" i="9"/>
  <c r="A6881" i="9"/>
  <c r="K5809" i="9"/>
  <c r="A5929" i="9"/>
  <c r="K573" i="9"/>
  <c r="A693" i="9"/>
  <c r="K2001" i="9"/>
  <c r="A2121" i="9"/>
  <c r="K6404" i="9"/>
  <c r="A6524" i="9"/>
  <c r="K5452" i="9"/>
  <c r="A5572" i="9"/>
  <c r="A3787" i="9"/>
  <c r="K3667" i="9"/>
  <c r="K4857" i="9"/>
  <c r="A4977" i="9"/>
  <c r="A98" i="9"/>
  <c r="K97" i="9"/>
  <c r="A217" i="9"/>
  <c r="K6999" i="9"/>
  <c r="A7119" i="9"/>
  <c r="K3905" i="9"/>
  <c r="A4025" i="9"/>
  <c r="K3548" i="9"/>
  <c r="A3668" i="9"/>
  <c r="K2596" i="9"/>
  <c r="A2716" i="9"/>
  <c r="K4262" i="9"/>
  <c r="A4382" i="9"/>
  <c r="K3072" i="9"/>
  <c r="A3192" i="9"/>
  <c r="K1644" i="9"/>
  <c r="A1764" i="9"/>
  <c r="K1049" i="9"/>
  <c r="A1169" i="9"/>
  <c r="K4500" i="9"/>
  <c r="A4620" i="9"/>
  <c r="K5928" i="9"/>
  <c r="K8088" i="9" s="1"/>
  <c r="A6048" i="9"/>
  <c r="K1406" i="9"/>
  <c r="A1526" i="9"/>
  <c r="K6285" i="9"/>
  <c r="A6405" i="9"/>
  <c r="K3429" i="9"/>
  <c r="A3549" i="9"/>
  <c r="K2120" i="9"/>
  <c r="A2240" i="9"/>
  <c r="K5333" i="9"/>
  <c r="A5453" i="9"/>
  <c r="K2358" i="9"/>
  <c r="A2478" i="9"/>
  <c r="K4619" i="9"/>
  <c r="A4739" i="9"/>
  <c r="K5690" i="9"/>
  <c r="A5810" i="9"/>
  <c r="K1525" i="9"/>
  <c r="A1645" i="9"/>
  <c r="K4381" i="9"/>
  <c r="A4501" i="9"/>
  <c r="K2239" i="9"/>
  <c r="A2359" i="9"/>
  <c r="K4976" i="9"/>
  <c r="A5096" i="9"/>
  <c r="K3191" i="9"/>
  <c r="A3311" i="9"/>
  <c r="K5095" i="9"/>
  <c r="A5215" i="9"/>
  <c r="K6166" i="9"/>
  <c r="A6286" i="9"/>
  <c r="K216" i="9"/>
  <c r="A336" i="9"/>
  <c r="K692" i="9"/>
  <c r="A812" i="9"/>
  <c r="K1287" i="9"/>
  <c r="A1407" i="9"/>
  <c r="K5571" i="9"/>
  <c r="A5691" i="9"/>
  <c r="K3310" i="9"/>
  <c r="A3430" i="9"/>
  <c r="K4143" i="9"/>
  <c r="A4263" i="9"/>
  <c r="K1882" i="9"/>
  <c r="A2002" i="9"/>
  <c r="K6523" i="9"/>
  <c r="A6643" i="9"/>
  <c r="K1168" i="9"/>
  <c r="A1288" i="9"/>
  <c r="K4024" i="9"/>
  <c r="A4144" i="9"/>
  <c r="K2953" i="9"/>
  <c r="A3073" i="9"/>
  <c r="K811" i="9"/>
  <c r="A931" i="9"/>
  <c r="K6642" i="9"/>
  <c r="A6762" i="9"/>
  <c r="K7118" i="9"/>
  <c r="K4738" i="9"/>
  <c r="A4858" i="9"/>
  <c r="K6047" i="9"/>
  <c r="A6167" i="9"/>
  <c r="K2834" i="9"/>
  <c r="A2954" i="9"/>
  <c r="K3786" i="9"/>
  <c r="A3906" i="9"/>
  <c r="K5214" i="9"/>
  <c r="A5334" i="9"/>
  <c r="K1763" i="9"/>
  <c r="A1883" i="9"/>
  <c r="C6524" i="9"/>
  <c r="D455" i="9"/>
  <c r="C455" i="9"/>
  <c r="O455" i="9" s="1"/>
  <c r="D574" i="9"/>
  <c r="C574" i="9"/>
  <c r="O574" i="9" s="1"/>
  <c r="D2835" i="9"/>
  <c r="C2835" i="9"/>
  <c r="O2835" i="9" s="1"/>
  <c r="D1883" i="9"/>
  <c r="C1883" i="9"/>
  <c r="O1883" i="9" s="1"/>
  <c r="C6167" i="9"/>
  <c r="D4977" i="9"/>
  <c r="C4977" i="9"/>
  <c r="C5572" i="9"/>
  <c r="D2121" i="9"/>
  <c r="C2121" i="9"/>
  <c r="O2121" i="9" s="1"/>
  <c r="C5929" i="9"/>
  <c r="C2597" i="9"/>
  <c r="O2597" i="9" s="1"/>
  <c r="C7000" i="9"/>
  <c r="D1050" i="9"/>
  <c r="C1050" i="9"/>
  <c r="O1050" i="9" s="1"/>
  <c r="C5334" i="9"/>
  <c r="C2954" i="9"/>
  <c r="O2954" i="9" s="1"/>
  <c r="C4858" i="9"/>
  <c r="C6881" i="9"/>
  <c r="C3906" i="9"/>
  <c r="C6762" i="9"/>
  <c r="C3073" i="9"/>
  <c r="O3073" i="9" s="1"/>
  <c r="D1288" i="9"/>
  <c r="C1288" i="9"/>
  <c r="O1288" i="9" s="1"/>
  <c r="D2002" i="9"/>
  <c r="C2002" i="9"/>
  <c r="O2002" i="9" s="1"/>
  <c r="C3430" i="9"/>
  <c r="O3430" i="9" s="1"/>
  <c r="D1407" i="9"/>
  <c r="C1407" i="9"/>
  <c r="O1407" i="9" s="1"/>
  <c r="D336" i="9"/>
  <c r="C336" i="9"/>
  <c r="O336" i="9" s="1"/>
  <c r="C5215" i="9"/>
  <c r="C5096" i="9"/>
  <c r="C4501" i="9"/>
  <c r="C5810" i="9"/>
  <c r="C2478" i="9"/>
  <c r="O2478" i="9" s="1"/>
  <c r="C2240" i="9"/>
  <c r="O2240" i="9" s="1"/>
  <c r="C6405" i="9"/>
  <c r="C6048" i="9"/>
  <c r="D1169" i="9"/>
  <c r="C1169" i="9"/>
  <c r="O1169" i="9" s="1"/>
  <c r="C3192" i="9"/>
  <c r="O3192" i="9"/>
  <c r="C2716" i="9"/>
  <c r="O2716" i="9" s="1"/>
  <c r="C4025" i="9"/>
  <c r="D217" i="9"/>
  <c r="C217" i="9"/>
  <c r="O217" i="9" s="1"/>
  <c r="D693" i="9"/>
  <c r="C693" i="9"/>
  <c r="O693" i="9" s="1"/>
  <c r="D931" i="9"/>
  <c r="C931" i="9"/>
  <c r="O931" i="9" s="1"/>
  <c r="C4144" i="9"/>
  <c r="C6643" i="9"/>
  <c r="D4263" i="9"/>
  <c r="C4263" i="9"/>
  <c r="C5691" i="9"/>
  <c r="D812" i="9"/>
  <c r="C812" i="9"/>
  <c r="O812" i="9" s="1"/>
  <c r="C6286" i="9"/>
  <c r="C3311" i="9"/>
  <c r="O3311" i="9" s="1"/>
  <c r="D2359" i="9"/>
  <c r="C2359" i="9"/>
  <c r="O2359" i="9" s="1"/>
  <c r="D1645" i="9"/>
  <c r="C1645" i="9"/>
  <c r="O1645" i="9" s="1"/>
  <c r="C4739" i="9"/>
  <c r="C5453" i="9"/>
  <c r="D3549" i="9"/>
  <c r="C3549" i="9"/>
  <c r="O3549" i="9" s="1"/>
  <c r="D1526" i="9"/>
  <c r="C1526" i="9"/>
  <c r="O1526" i="9" s="1"/>
  <c r="C4620" i="9"/>
  <c r="C1764" i="9"/>
  <c r="O1764" i="9" s="1"/>
  <c r="C4382" i="9"/>
  <c r="C3668" i="9"/>
  <c r="C7119" i="9"/>
  <c r="D98" i="9"/>
  <c r="C98" i="9"/>
  <c r="O98" i="9" s="1"/>
  <c r="C3787" i="9"/>
  <c r="K2954" i="9"/>
  <c r="A3074" i="9"/>
  <c r="K4144" i="9"/>
  <c r="A4264" i="9"/>
  <c r="K4263" i="9"/>
  <c r="A4383" i="9"/>
  <c r="K812" i="9"/>
  <c r="A932" i="9"/>
  <c r="K3311" i="9"/>
  <c r="A3431" i="9"/>
  <c r="K1645" i="9"/>
  <c r="A1765" i="9"/>
  <c r="K5453" i="9"/>
  <c r="A5573" i="9"/>
  <c r="K1526" i="9"/>
  <c r="A1646" i="9"/>
  <c r="K1764" i="9"/>
  <c r="A1884" i="9"/>
  <c r="K3668" i="9"/>
  <c r="A3788" i="9"/>
  <c r="K693" i="9"/>
  <c r="A813" i="9"/>
  <c r="K574" i="9"/>
  <c r="A694" i="9"/>
  <c r="K3906" i="9"/>
  <c r="A4026" i="9"/>
  <c r="K3073" i="9"/>
  <c r="A3193" i="9"/>
  <c r="K2002" i="9"/>
  <c r="A2122" i="9"/>
  <c r="K1407" i="9"/>
  <c r="A1527" i="9"/>
  <c r="K5215" i="9"/>
  <c r="A5335" i="9"/>
  <c r="K4501" i="9"/>
  <c r="A4621" i="9"/>
  <c r="K2478" i="9"/>
  <c r="A2598" i="9"/>
  <c r="K6405" i="9"/>
  <c r="A6525" i="9"/>
  <c r="K1169" i="9"/>
  <c r="A1289" i="9"/>
  <c r="K2716" i="9"/>
  <c r="A2836" i="9"/>
  <c r="K217" i="9"/>
  <c r="A337" i="9"/>
  <c r="K4977" i="9"/>
  <c r="A5097" i="9"/>
  <c r="A3907" i="9"/>
  <c r="K3787" i="9"/>
  <c r="K2121" i="9"/>
  <c r="A2241" i="9"/>
  <c r="K2597" i="9"/>
  <c r="A2717" i="9"/>
  <c r="K5334" i="9"/>
  <c r="A5454" i="9"/>
  <c r="K4858" i="9"/>
  <c r="A4978" i="9"/>
  <c r="K931" i="9"/>
  <c r="A1051" i="9"/>
  <c r="K6643" i="9"/>
  <c r="A6763" i="9"/>
  <c r="K5691" i="9"/>
  <c r="A5811" i="9"/>
  <c r="K6286" i="9"/>
  <c r="A6406" i="9"/>
  <c r="K2359" i="9"/>
  <c r="A2479" i="9"/>
  <c r="K4739" i="9"/>
  <c r="A4859" i="9"/>
  <c r="K3549" i="9"/>
  <c r="A3669" i="9"/>
  <c r="K4620" i="9"/>
  <c r="A4740" i="9"/>
  <c r="K4382" i="9"/>
  <c r="A4502" i="9"/>
  <c r="K7119" i="9"/>
  <c r="K6524" i="9"/>
  <c r="A6644" i="9"/>
  <c r="K6881" i="9"/>
  <c r="A7001" i="9"/>
  <c r="K7000" i="9"/>
  <c r="A7120" i="9"/>
  <c r="K2835" i="9"/>
  <c r="A2955" i="9"/>
  <c r="K1883" i="9"/>
  <c r="A2003" i="9"/>
  <c r="K6167" i="9"/>
  <c r="A6287" i="9"/>
  <c r="K6762" i="9"/>
  <c r="A6882" i="9"/>
  <c r="K1288" i="9"/>
  <c r="A1408" i="9"/>
  <c r="K3430" i="9"/>
  <c r="A3550" i="9"/>
  <c r="K336" i="9"/>
  <c r="A456" i="9"/>
  <c r="K5096" i="9"/>
  <c r="A5216" i="9"/>
  <c r="K5810" i="9"/>
  <c r="A5930" i="9"/>
  <c r="K2240" i="9"/>
  <c r="A2360" i="9"/>
  <c r="K6048" i="9"/>
  <c r="A6168" i="9"/>
  <c r="K3192" i="9"/>
  <c r="A3312" i="9"/>
  <c r="K4025" i="9"/>
  <c r="A4145" i="9"/>
  <c r="A99" i="9"/>
  <c r="K98" i="9"/>
  <c r="A218" i="9"/>
  <c r="K5572" i="9"/>
  <c r="A5692" i="9"/>
  <c r="K5929" i="9"/>
  <c r="K8089" i="9" s="1"/>
  <c r="A6049" i="9"/>
  <c r="K455" i="9"/>
  <c r="A575" i="9"/>
  <c r="K1050" i="9"/>
  <c r="A1170" i="9"/>
  <c r="C5930" i="9"/>
  <c r="C6287" i="9"/>
  <c r="C6049" i="9"/>
  <c r="C4502" i="9"/>
  <c r="C3669" i="9"/>
  <c r="C2479" i="9"/>
  <c r="O2479" i="9" s="1"/>
  <c r="C5811" i="9"/>
  <c r="D1051" i="9"/>
  <c r="C1051" i="9"/>
  <c r="O1051" i="9" s="1"/>
  <c r="C5454" i="9"/>
  <c r="C2241" i="9"/>
  <c r="O2241" i="9" s="1"/>
  <c r="C5097" i="9"/>
  <c r="D2836" i="9"/>
  <c r="C2836" i="9"/>
  <c r="O2836" i="9" s="1"/>
  <c r="C6525" i="9"/>
  <c r="C4621" i="9"/>
  <c r="D1527" i="9"/>
  <c r="C1527" i="9"/>
  <c r="O1527" i="9" s="1"/>
  <c r="C3193" i="9"/>
  <c r="O3193" i="9" s="1"/>
  <c r="D694" i="9"/>
  <c r="C694" i="9"/>
  <c r="O694" i="9" s="1"/>
  <c r="C3788" i="9"/>
  <c r="D1646" i="9"/>
  <c r="C1646" i="9"/>
  <c r="O1646" i="9" s="1"/>
  <c r="C1765" i="9"/>
  <c r="O1765" i="9" s="1"/>
  <c r="D932" i="9"/>
  <c r="C932" i="9"/>
  <c r="O932" i="9" s="1"/>
  <c r="D4264" i="9"/>
  <c r="C4264" i="9"/>
  <c r="C6168" i="9"/>
  <c r="D1408" i="9"/>
  <c r="C1408" i="9"/>
  <c r="O1408" i="9" s="1"/>
  <c r="C7001" i="9"/>
  <c r="D1170" i="9"/>
  <c r="C1170" i="9"/>
  <c r="O1170" i="9" s="1"/>
  <c r="D218" i="9"/>
  <c r="C218" i="9"/>
  <c r="O218" i="9" s="1"/>
  <c r="C5216" i="9"/>
  <c r="C6882" i="9"/>
  <c r="C7120" i="9"/>
  <c r="C6644" i="9"/>
  <c r="C4145" i="9"/>
  <c r="D456" i="9"/>
  <c r="C456" i="9"/>
  <c r="O456" i="9" s="1"/>
  <c r="C2955" i="9"/>
  <c r="O2955" i="9" s="1"/>
  <c r="C3312" i="9"/>
  <c r="O3312" i="9" s="1"/>
  <c r="D2360" i="9"/>
  <c r="C2360" i="9"/>
  <c r="O2360" i="9" s="1"/>
  <c r="D3550" i="9"/>
  <c r="C3550" i="9"/>
  <c r="O3550" i="9" s="1"/>
  <c r="D2003" i="9"/>
  <c r="C2003" i="9"/>
  <c r="O2003" i="9" s="1"/>
  <c r="D575" i="9"/>
  <c r="C575" i="9"/>
  <c r="O575" i="9" s="1"/>
  <c r="C5692" i="9"/>
  <c r="D99" i="9"/>
  <c r="C99" i="9"/>
  <c r="O99" i="9" s="1"/>
  <c r="C4740" i="9"/>
  <c r="C4859" i="9"/>
  <c r="C6406" i="9"/>
  <c r="C6763" i="9"/>
  <c r="D4978" i="9"/>
  <c r="C4978" i="9"/>
  <c r="C2717" i="9"/>
  <c r="O2717" i="9" s="1"/>
  <c r="D337" i="9"/>
  <c r="C337" i="9"/>
  <c r="O337" i="9" s="1"/>
  <c r="D1289" i="9"/>
  <c r="C1289" i="9"/>
  <c r="O1289" i="9" s="1"/>
  <c r="C2598" i="9"/>
  <c r="O2598" i="9" s="1"/>
  <c r="C5335" i="9"/>
  <c r="D2122" i="9"/>
  <c r="C2122" i="9"/>
  <c r="O2122" i="9" s="1"/>
  <c r="C4026" i="9"/>
  <c r="D813" i="9"/>
  <c r="C813" i="9"/>
  <c r="O813" i="9" s="1"/>
  <c r="D1884" i="9"/>
  <c r="C1884" i="9"/>
  <c r="O1884" i="9" s="1"/>
  <c r="C5573" i="9"/>
  <c r="C3431" i="9"/>
  <c r="O3431" i="9" s="1"/>
  <c r="C4383" i="9"/>
  <c r="C3074" i="9"/>
  <c r="O3074" i="9" s="1"/>
  <c r="C3907" i="9"/>
  <c r="K6049" i="9"/>
  <c r="A6169" i="9"/>
  <c r="K6882" i="9"/>
  <c r="A7002" i="9"/>
  <c r="K7120" i="9"/>
  <c r="K4859" i="9"/>
  <c r="A4979" i="9"/>
  <c r="K6763" i="9"/>
  <c r="A6883" i="9"/>
  <c r="K2717" i="9"/>
  <c r="A2837" i="9"/>
  <c r="K337" i="9"/>
  <c r="A457" i="9"/>
  <c r="K2598" i="9"/>
  <c r="A2718" i="9"/>
  <c r="K2122" i="9"/>
  <c r="A2242" i="9"/>
  <c r="K813" i="9"/>
  <c r="A933" i="9"/>
  <c r="K5573" i="9"/>
  <c r="A5693" i="9"/>
  <c r="K4383" i="9"/>
  <c r="A4503" i="9"/>
  <c r="K575" i="9"/>
  <c r="A695" i="9"/>
  <c r="K3312" i="9"/>
  <c r="A3432" i="9"/>
  <c r="K5216" i="9"/>
  <c r="A5336" i="9"/>
  <c r="K1408" i="9"/>
  <c r="A1528" i="9"/>
  <c r="K2955" i="9"/>
  <c r="A3075" i="9"/>
  <c r="K3669" i="9"/>
  <c r="A3789" i="9"/>
  <c r="K5811" i="9"/>
  <c r="A5931" i="9"/>
  <c r="K5454" i="9"/>
  <c r="A5574" i="9"/>
  <c r="K5097" i="9"/>
  <c r="A5217" i="9"/>
  <c r="K6525" i="9"/>
  <c r="A6645" i="9"/>
  <c r="K1527" i="9"/>
  <c r="A1647" i="9"/>
  <c r="K694" i="9"/>
  <c r="A814" i="9"/>
  <c r="K1646" i="9"/>
  <c r="A1766" i="9"/>
  <c r="K932" i="9"/>
  <c r="A1052" i="9"/>
  <c r="A100" i="9"/>
  <c r="K99" i="9"/>
  <c r="A219" i="9"/>
  <c r="K218" i="9"/>
  <c r="A338" i="9"/>
  <c r="K4145" i="9"/>
  <c r="A4265" i="9"/>
  <c r="K5930" i="9"/>
  <c r="K8090" i="9" s="1"/>
  <c r="A6050" i="9"/>
  <c r="K3550" i="9"/>
  <c r="A3670" i="9"/>
  <c r="K2003" i="9"/>
  <c r="A2123" i="9"/>
  <c r="K6644" i="9"/>
  <c r="A6764" i="9"/>
  <c r="K4740" i="9"/>
  <c r="A4860" i="9"/>
  <c r="K6406" i="9"/>
  <c r="A6526" i="9"/>
  <c r="K4978" i="9"/>
  <c r="A5098" i="9"/>
  <c r="K1289" i="9"/>
  <c r="A1409" i="9"/>
  <c r="K5335" i="9"/>
  <c r="A5455" i="9"/>
  <c r="K4026" i="9"/>
  <c r="A4146" i="9"/>
  <c r="K1884" i="9"/>
  <c r="A2004" i="9"/>
  <c r="K3431" i="9"/>
  <c r="A3551" i="9"/>
  <c r="K3074" i="9"/>
  <c r="A3194" i="9"/>
  <c r="K6168" i="9"/>
  <c r="A6288" i="9"/>
  <c r="K1170" i="9"/>
  <c r="A1290" i="9"/>
  <c r="K5692" i="9"/>
  <c r="A5812" i="9"/>
  <c r="K2360" i="9"/>
  <c r="A2480" i="9"/>
  <c r="K456" i="9"/>
  <c r="A576" i="9"/>
  <c r="K6287" i="9"/>
  <c r="A6407" i="9"/>
  <c r="K7001" i="9"/>
  <c r="A7121" i="9"/>
  <c r="K4502" i="9"/>
  <c r="A4622" i="9"/>
  <c r="K2479" i="9"/>
  <c r="A2599" i="9"/>
  <c r="K1051" i="9"/>
  <c r="A1171" i="9"/>
  <c r="K2241" i="9"/>
  <c r="A2361" i="9"/>
  <c r="A4027" i="9"/>
  <c r="K3907" i="9"/>
  <c r="K2836" i="9"/>
  <c r="A2956" i="9"/>
  <c r="K4621" i="9"/>
  <c r="A4741" i="9"/>
  <c r="K3193" i="9"/>
  <c r="A3313" i="9"/>
  <c r="K3788" i="9"/>
  <c r="A3908" i="9"/>
  <c r="K1765" i="9"/>
  <c r="A1885" i="9"/>
  <c r="K4264" i="9"/>
  <c r="A4384" i="9"/>
  <c r="C4741" i="9"/>
  <c r="C2480" i="9"/>
  <c r="O2480" i="9" s="1"/>
  <c r="C5455" i="9"/>
  <c r="D2123" i="9"/>
  <c r="C2123" i="9"/>
  <c r="O2123" i="9" s="1"/>
  <c r="D338" i="9"/>
  <c r="C338" i="9"/>
  <c r="O338" i="9" s="1"/>
  <c r="C7002" i="9"/>
  <c r="C4384" i="9"/>
  <c r="C6407" i="9"/>
  <c r="C4027" i="9"/>
  <c r="D1052" i="9"/>
  <c r="C1052" i="9"/>
  <c r="O1052" i="9" s="1"/>
  <c r="D814" i="9"/>
  <c r="C814" i="9"/>
  <c r="O814" i="9" s="1"/>
  <c r="C6645" i="9"/>
  <c r="C5574" i="9"/>
  <c r="C3789" i="9"/>
  <c r="D1528" i="9"/>
  <c r="C1528" i="9"/>
  <c r="O1528" i="9" s="1"/>
  <c r="C3432" i="9"/>
  <c r="O3432" i="9" s="1"/>
  <c r="C4503" i="9"/>
  <c r="D933" i="9"/>
  <c r="C933" i="9"/>
  <c r="O933" i="9" s="1"/>
  <c r="C2718" i="9"/>
  <c r="O2718" i="9" s="1"/>
  <c r="D2837" i="9"/>
  <c r="C2837" i="9"/>
  <c r="O2837" i="9" s="1"/>
  <c r="D4979" i="9"/>
  <c r="C4979" i="9"/>
  <c r="C3908" i="9"/>
  <c r="D1171" i="9"/>
  <c r="C1171" i="9"/>
  <c r="O1171" i="9" s="1"/>
  <c r="D1290" i="9"/>
  <c r="C1290" i="9"/>
  <c r="O1290" i="9" s="1"/>
  <c r="C5098" i="9"/>
  <c r="D1885" i="9"/>
  <c r="C1885" i="9"/>
  <c r="O1885" i="9" s="1"/>
  <c r="C3313" i="9"/>
  <c r="O3313" i="9" s="1"/>
  <c r="C2956" i="9"/>
  <c r="O2956" i="9" s="1"/>
  <c r="D2361" i="9"/>
  <c r="C2361" i="9"/>
  <c r="O2361" i="9" s="1"/>
  <c r="C2599" i="9"/>
  <c r="O2599" i="9" s="1"/>
  <c r="C7121" i="9"/>
  <c r="D576" i="9"/>
  <c r="C576" i="9"/>
  <c r="O576" i="9" s="1"/>
  <c r="C5812" i="9"/>
  <c r="C6288" i="9"/>
  <c r="D3551" i="9"/>
  <c r="C3551" i="9"/>
  <c r="O3551" i="9" s="1"/>
  <c r="C4146" i="9"/>
  <c r="D1409" i="9"/>
  <c r="C1409" i="9"/>
  <c r="O1409" i="9" s="1"/>
  <c r="C6526" i="9"/>
  <c r="C6764" i="9"/>
  <c r="C3670" i="9"/>
  <c r="D4265" i="9"/>
  <c r="C4265" i="9"/>
  <c r="D219" i="9"/>
  <c r="C219" i="9"/>
  <c r="O219" i="9" s="1"/>
  <c r="C6169" i="9"/>
  <c r="C4622" i="9"/>
  <c r="C3194" i="9"/>
  <c r="O3194" i="9" s="1"/>
  <c r="D2004" i="9"/>
  <c r="C2004" i="9"/>
  <c r="O2004" i="9" s="1"/>
  <c r="C4860" i="9"/>
  <c r="C6050" i="9"/>
  <c r="D100" i="9"/>
  <c r="C100" i="9"/>
  <c r="O100" i="9" s="1"/>
  <c r="C1766" i="9"/>
  <c r="O1766" i="9" s="1"/>
  <c r="D1647" i="9"/>
  <c r="C1647" i="9"/>
  <c r="O1647" i="9"/>
  <c r="C5217" i="9"/>
  <c r="C5931" i="9"/>
  <c r="C3075" i="9"/>
  <c r="O3075" i="9"/>
  <c r="C5336" i="9"/>
  <c r="D695" i="9"/>
  <c r="C695" i="9"/>
  <c r="O695" i="9"/>
  <c r="C5693" i="9"/>
  <c r="C2242" i="9"/>
  <c r="O2242" i="9" s="1"/>
  <c r="D457" i="9"/>
  <c r="C457" i="9"/>
  <c r="O457" i="9" s="1"/>
  <c r="C6883" i="9"/>
  <c r="K4384" i="9"/>
  <c r="A4504" i="9"/>
  <c r="K3313" i="9"/>
  <c r="A3433" i="9"/>
  <c r="K2361" i="9"/>
  <c r="A2481" i="9"/>
  <c r="K7121" i="9"/>
  <c r="K2480" i="9"/>
  <c r="A2600" i="9"/>
  <c r="K3194" i="9"/>
  <c r="A3314" i="9"/>
  <c r="K5455" i="9"/>
  <c r="A5575" i="9"/>
  <c r="K4860" i="9"/>
  <c r="A4980" i="9"/>
  <c r="K6050" i="9"/>
  <c r="A6170" i="9"/>
  <c r="K1766" i="9"/>
  <c r="A1886" i="9"/>
  <c r="K5217" i="9"/>
  <c r="A5337" i="9"/>
  <c r="K3075" i="9"/>
  <c r="A3195" i="9"/>
  <c r="K695" i="9"/>
  <c r="A815" i="9"/>
  <c r="K2242" i="9"/>
  <c r="A2362" i="9"/>
  <c r="K2837" i="9"/>
  <c r="A2957" i="9"/>
  <c r="K3908" i="9"/>
  <c r="A4028" i="9"/>
  <c r="K4622" i="9"/>
  <c r="A4742" i="9"/>
  <c r="K576" i="9"/>
  <c r="A696" i="9"/>
  <c r="K6288" i="9"/>
  <c r="A6408" i="9"/>
  <c r="K4146" i="9"/>
  <c r="A4266" i="9"/>
  <c r="K6526" i="9"/>
  <c r="A6646" i="9"/>
  <c r="K3670" i="9"/>
  <c r="A3790" i="9"/>
  <c r="K219" i="9"/>
  <c r="A339" i="9"/>
  <c r="K1052" i="9"/>
  <c r="A1172" i="9"/>
  <c r="K6645" i="9"/>
  <c r="A6765" i="9"/>
  <c r="K3789" i="9"/>
  <c r="A3909" i="9"/>
  <c r="K3432" i="9"/>
  <c r="A3552" i="9"/>
  <c r="K933" i="9"/>
  <c r="A1053" i="9"/>
  <c r="K457" i="9"/>
  <c r="A577" i="9"/>
  <c r="K1885" i="9"/>
  <c r="A2005" i="9"/>
  <c r="K2956" i="9"/>
  <c r="A3076" i="9"/>
  <c r="A4147" i="9"/>
  <c r="K4027" i="9"/>
  <c r="K2599" i="9"/>
  <c r="A2719" i="9"/>
  <c r="K1290" i="9"/>
  <c r="A1410" i="9"/>
  <c r="K2004" i="9"/>
  <c r="A2124" i="9"/>
  <c r="K5098" i="9"/>
  <c r="A5218" i="9"/>
  <c r="K2123" i="9"/>
  <c r="A2243" i="9"/>
  <c r="K338" i="9"/>
  <c r="A458" i="9"/>
  <c r="K1647" i="9"/>
  <c r="A1767" i="9"/>
  <c r="K5931" i="9"/>
  <c r="K8091" i="9" s="1"/>
  <c r="A6051" i="9"/>
  <c r="K5336" i="9"/>
  <c r="A5456" i="9"/>
  <c r="K5693" i="9"/>
  <c r="A5813" i="9"/>
  <c r="K4979" i="9"/>
  <c r="A5099" i="9"/>
  <c r="K6169" i="9"/>
  <c r="A6289" i="9"/>
  <c r="K4741" i="9"/>
  <c r="A4861" i="9"/>
  <c r="K1171" i="9"/>
  <c r="A1291" i="9"/>
  <c r="K6407" i="9"/>
  <c r="A6527" i="9"/>
  <c r="K5812" i="9"/>
  <c r="A5932" i="9"/>
  <c r="K3551" i="9"/>
  <c r="A3671" i="9"/>
  <c r="K1409" i="9"/>
  <c r="A1529" i="9"/>
  <c r="K6764" i="9"/>
  <c r="A6884" i="9"/>
  <c r="K4265" i="9"/>
  <c r="A4385" i="9"/>
  <c r="A101" i="9"/>
  <c r="K100" i="9"/>
  <c r="A220" i="9"/>
  <c r="K814" i="9"/>
  <c r="A934" i="9"/>
  <c r="K5574" i="9"/>
  <c r="A5694" i="9"/>
  <c r="K1528" i="9"/>
  <c r="A1648" i="9"/>
  <c r="K4503" i="9"/>
  <c r="A4623" i="9"/>
  <c r="K2718" i="9"/>
  <c r="A2838" i="9"/>
  <c r="K6883" i="9"/>
  <c r="A7003" i="9"/>
  <c r="K7002" i="9"/>
  <c r="A7122" i="9"/>
  <c r="C4385" i="9"/>
  <c r="C5932" i="9"/>
  <c r="C6051" i="9"/>
  <c r="D458" i="9"/>
  <c r="C458" i="9"/>
  <c r="O458" i="9"/>
  <c r="D2005" i="9"/>
  <c r="C2005" i="9"/>
  <c r="O2005" i="9" s="1"/>
  <c r="D1053" i="9"/>
  <c r="C1053" i="9"/>
  <c r="O1053" i="9" s="1"/>
  <c r="D4266" i="9"/>
  <c r="J4266" i="9" s="1"/>
  <c r="C4266" i="9"/>
  <c r="C3314" i="9"/>
  <c r="O3314" i="9" s="1"/>
  <c r="C4623" i="9"/>
  <c r="C7122" i="9"/>
  <c r="D2838" i="9"/>
  <c r="C2838" i="9"/>
  <c r="O2838" i="9" s="1"/>
  <c r="D1648" i="9"/>
  <c r="C1648" i="9"/>
  <c r="O1648" i="9" s="1"/>
  <c r="D934" i="9"/>
  <c r="C934" i="9"/>
  <c r="O934" i="9" s="1"/>
  <c r="D101" i="9"/>
  <c r="C101" i="9"/>
  <c r="O101" i="9" s="1"/>
  <c r="C3433" i="9"/>
  <c r="O3433" i="9" s="1"/>
  <c r="C6289" i="9"/>
  <c r="C5218" i="9"/>
  <c r="D1172" i="9"/>
  <c r="C1172" i="9"/>
  <c r="O1172" i="9" s="1"/>
  <c r="C4028" i="9"/>
  <c r="C3195" i="9"/>
  <c r="O3195" i="9" s="1"/>
  <c r="C3909" i="9"/>
  <c r="D696" i="9"/>
  <c r="C696" i="9"/>
  <c r="O696" i="9" s="1"/>
  <c r="D2362" i="9"/>
  <c r="C2362" i="9"/>
  <c r="O2362" i="9" s="1"/>
  <c r="D4980" i="9"/>
  <c r="C4980" i="9"/>
  <c r="C7003" i="9"/>
  <c r="C5694" i="9"/>
  <c r="D220" i="9"/>
  <c r="C220" i="9"/>
  <c r="O220" i="9" s="1"/>
  <c r="C2481" i="9"/>
  <c r="O2481" i="9" s="1"/>
  <c r="C4504" i="9"/>
  <c r="D1529" i="9"/>
  <c r="C1529" i="9"/>
  <c r="O1529" i="9" s="1"/>
  <c r="D1291" i="9"/>
  <c r="C1291" i="9"/>
  <c r="O1291" i="9" s="1"/>
  <c r="C5813" i="9"/>
  <c r="D1410" i="9"/>
  <c r="C1410" i="9"/>
  <c r="O1410" i="9" s="1"/>
  <c r="C3790" i="9"/>
  <c r="D1886" i="9"/>
  <c r="C1886" i="9"/>
  <c r="O1886" i="9" s="1"/>
  <c r="C4147" i="9"/>
  <c r="C6884" i="9"/>
  <c r="C3671" i="9"/>
  <c r="C6527" i="9"/>
  <c r="C4861" i="9"/>
  <c r="C5099" i="9"/>
  <c r="C5456" i="9"/>
  <c r="C1767" i="9"/>
  <c r="O1767" i="9" s="1"/>
  <c r="C2243" i="9"/>
  <c r="O2243" i="9" s="1"/>
  <c r="D2124" i="9"/>
  <c r="C2124" i="9"/>
  <c r="O2124" i="9" s="1"/>
  <c r="C2719" i="9"/>
  <c r="O2719" i="9" s="1"/>
  <c r="C3076" i="9"/>
  <c r="O3076" i="9" s="1"/>
  <c r="D577" i="9"/>
  <c r="C577" i="9"/>
  <c r="O577" i="9" s="1"/>
  <c r="D3552" i="9"/>
  <c r="C3552" i="9"/>
  <c r="O3552" i="9" s="1"/>
  <c r="C6765" i="9"/>
  <c r="D339" i="9"/>
  <c r="C339" i="9"/>
  <c r="O339" i="9" s="1"/>
  <c r="C6646" i="9"/>
  <c r="C6408" i="9"/>
  <c r="C4742" i="9"/>
  <c r="C2957" i="9"/>
  <c r="O2957" i="9" s="1"/>
  <c r="D815" i="9"/>
  <c r="C815" i="9"/>
  <c r="O815" i="9" s="1"/>
  <c r="C5337" i="9"/>
  <c r="C6170" i="9"/>
  <c r="C5575" i="9"/>
  <c r="C2600" i="9"/>
  <c r="O2600" i="9" s="1"/>
  <c r="K7122" i="9"/>
  <c r="K4623" i="9"/>
  <c r="A4743" i="9"/>
  <c r="K220" i="9"/>
  <c r="A340" i="9"/>
  <c r="K4385" i="9"/>
  <c r="A4505" i="9"/>
  <c r="K5932" i="9"/>
  <c r="K8092" i="9" s="1"/>
  <c r="A6052" i="9"/>
  <c r="K6289" i="9"/>
  <c r="A6409" i="9"/>
  <c r="K6051" i="9"/>
  <c r="A6171" i="9"/>
  <c r="K2243" i="9"/>
  <c r="A2363" i="9"/>
  <c r="K2719" i="9"/>
  <c r="A2839" i="9"/>
  <c r="A4267" i="9"/>
  <c r="K4147" i="9"/>
  <c r="K3909" i="9"/>
  <c r="A4029" i="9"/>
  <c r="K3790" i="9"/>
  <c r="A3910" i="9"/>
  <c r="K696" i="9"/>
  <c r="A816" i="9"/>
  <c r="K2362" i="9"/>
  <c r="A2482" i="9"/>
  <c r="K1886" i="9"/>
  <c r="A2006" i="9"/>
  <c r="K3314" i="9"/>
  <c r="A3434" i="9"/>
  <c r="K2481" i="9"/>
  <c r="A2601" i="9"/>
  <c r="K2838" i="9"/>
  <c r="A2958" i="9"/>
  <c r="K934" i="9"/>
  <c r="A1054" i="9"/>
  <c r="K3671" i="9"/>
  <c r="A3791" i="9"/>
  <c r="K4861" i="9"/>
  <c r="A4981" i="9"/>
  <c r="K5456" i="9"/>
  <c r="A5576" i="9"/>
  <c r="K458" i="9"/>
  <c r="A578" i="9"/>
  <c r="K1410" i="9"/>
  <c r="A1530" i="9"/>
  <c r="K2005" i="9"/>
  <c r="A2125" i="9"/>
  <c r="K3552" i="9"/>
  <c r="A3672" i="9"/>
  <c r="K339" i="9"/>
  <c r="A459" i="9"/>
  <c r="K6408" i="9"/>
  <c r="A6528" i="9"/>
  <c r="K2957" i="9"/>
  <c r="A3077" i="9"/>
  <c r="K5337" i="9"/>
  <c r="A5457" i="9"/>
  <c r="K5575" i="9"/>
  <c r="A5695" i="9"/>
  <c r="K7003" i="9"/>
  <c r="A7123" i="9"/>
  <c r="K5694" i="9"/>
  <c r="A5814" i="9"/>
  <c r="A102" i="9"/>
  <c r="K101" i="9"/>
  <c r="A221" i="9"/>
  <c r="K1529" i="9"/>
  <c r="A1649" i="9"/>
  <c r="K1291" i="9"/>
  <c r="A1411" i="9"/>
  <c r="K5813" i="9"/>
  <c r="A5933" i="9"/>
  <c r="K2124" i="9"/>
  <c r="A2244" i="9"/>
  <c r="K3076" i="9"/>
  <c r="A3196" i="9"/>
  <c r="K1053" i="9"/>
  <c r="A1173" i="9"/>
  <c r="K1172" i="9"/>
  <c r="A1292" i="9"/>
  <c r="K4266" i="9"/>
  <c r="A4386" i="9"/>
  <c r="K4028" i="9"/>
  <c r="A4148" i="9"/>
  <c r="K3195" i="9"/>
  <c r="A3315" i="9"/>
  <c r="K4980" i="9"/>
  <c r="A5100" i="9"/>
  <c r="K4504" i="9"/>
  <c r="A4624" i="9"/>
  <c r="K1648" i="9"/>
  <c r="A1768" i="9"/>
  <c r="K6884" i="9"/>
  <c r="A7004" i="9"/>
  <c r="K6527" i="9"/>
  <c r="A6647" i="9"/>
  <c r="K5099" i="9"/>
  <c r="A5219" i="9"/>
  <c r="K1767" i="9"/>
  <c r="A1887" i="9"/>
  <c r="K5218" i="9"/>
  <c r="A5338" i="9"/>
  <c r="K577" i="9"/>
  <c r="A697" i="9"/>
  <c r="K6765" i="9"/>
  <c r="A6885" i="9"/>
  <c r="K6646" i="9"/>
  <c r="A6766" i="9"/>
  <c r="K4742" i="9"/>
  <c r="A4862" i="9"/>
  <c r="K815" i="9"/>
  <c r="A935" i="9"/>
  <c r="K6170" i="9"/>
  <c r="A6290" i="9"/>
  <c r="K2600" i="9"/>
  <c r="A2720" i="9"/>
  <c r="K3433" i="9"/>
  <c r="A3553" i="9"/>
  <c r="D935" i="9"/>
  <c r="C935" i="9"/>
  <c r="O935" i="9" s="1"/>
  <c r="D697" i="9"/>
  <c r="C697" i="9"/>
  <c r="O697" i="9" s="1"/>
  <c r="C1768" i="9"/>
  <c r="O1768" i="9" s="1"/>
  <c r="C4148" i="9"/>
  <c r="D1292" i="9"/>
  <c r="C1292" i="9"/>
  <c r="O1292" i="9" s="1"/>
  <c r="C5933" i="9"/>
  <c r="D1649" i="9"/>
  <c r="C1649" i="9"/>
  <c r="O1649" i="9" s="1"/>
  <c r="D102" i="9"/>
  <c r="C102" i="9"/>
  <c r="O102" i="9" s="1"/>
  <c r="D3553" i="9"/>
  <c r="C3553" i="9"/>
  <c r="O3553" i="9" s="1"/>
  <c r="C6290" i="9"/>
  <c r="C4862" i="9"/>
  <c r="C6885" i="9"/>
  <c r="C5338" i="9"/>
  <c r="C5219" i="9"/>
  <c r="C7004" i="9"/>
  <c r="C4624" i="9"/>
  <c r="C3315" i="9"/>
  <c r="O3315" i="9" s="1"/>
  <c r="C4386" i="9"/>
  <c r="D1173" i="9"/>
  <c r="C1173" i="9"/>
  <c r="O1173" i="9" s="1"/>
  <c r="C2244" i="9"/>
  <c r="O2244" i="9" s="1"/>
  <c r="D1411" i="9"/>
  <c r="C1411" i="9"/>
  <c r="O1411" i="9" s="1"/>
  <c r="D221" i="9"/>
  <c r="C221" i="9"/>
  <c r="O221" i="9" s="1"/>
  <c r="C6766" i="9"/>
  <c r="D1887" i="9"/>
  <c r="C1887" i="9"/>
  <c r="O1887" i="9" s="1"/>
  <c r="C5100" i="9"/>
  <c r="C3196" i="9"/>
  <c r="O3196" i="9" s="1"/>
  <c r="C7123" i="9"/>
  <c r="C5457" i="9"/>
  <c r="C6528" i="9"/>
  <c r="C3672" i="9"/>
  <c r="D1530" i="9"/>
  <c r="C1530" i="9"/>
  <c r="O1530" i="9" s="1"/>
  <c r="C5576" i="9"/>
  <c r="C3791" i="9"/>
  <c r="C2958" i="9"/>
  <c r="O2958" i="9" s="1"/>
  <c r="C3434" i="9"/>
  <c r="O3434" i="9" s="1"/>
  <c r="C2482" i="9"/>
  <c r="O2482" i="9" s="1"/>
  <c r="C3910" i="9"/>
  <c r="D2363" i="9"/>
  <c r="C2363" i="9"/>
  <c r="O2363" i="9" s="1"/>
  <c r="C6409" i="9"/>
  <c r="C4505" i="9"/>
  <c r="C4743" i="9"/>
  <c r="D4267" i="9"/>
  <c r="C4267" i="9"/>
  <c r="C2720" i="9"/>
  <c r="O2720" i="9" s="1"/>
  <c r="C6647" i="9"/>
  <c r="C5814" i="9"/>
  <c r="C5695" i="9"/>
  <c r="C3077" i="9"/>
  <c r="O3077" i="9" s="1"/>
  <c r="D459" i="9"/>
  <c r="C459" i="9"/>
  <c r="O459" i="9" s="1"/>
  <c r="D2125" i="9"/>
  <c r="C2125" i="9"/>
  <c r="O2125" i="9" s="1"/>
  <c r="D578" i="9"/>
  <c r="C578" i="9"/>
  <c r="O578" i="9" s="1"/>
  <c r="D4981" i="9"/>
  <c r="C4981" i="9"/>
  <c r="J4981" i="9" s="1"/>
  <c r="D1054" i="9"/>
  <c r="C1054" i="9"/>
  <c r="O1054" i="9" s="1"/>
  <c r="C2601" i="9"/>
  <c r="O2601" i="9" s="1"/>
  <c r="D2006" i="9"/>
  <c r="C2006" i="9"/>
  <c r="O2006" i="9" s="1"/>
  <c r="D816" i="9"/>
  <c r="C816" i="9"/>
  <c r="O816" i="9" s="1"/>
  <c r="C4029" i="9"/>
  <c r="D2839" i="9"/>
  <c r="C2839" i="9"/>
  <c r="O2839" i="9" s="1"/>
  <c r="C6171" i="9"/>
  <c r="C6052" i="9"/>
  <c r="D340" i="9"/>
  <c r="C340" i="9"/>
  <c r="O340" i="9"/>
  <c r="K935" i="9"/>
  <c r="A1055" i="9"/>
  <c r="K697" i="9"/>
  <c r="A817" i="9"/>
  <c r="K6647" i="9"/>
  <c r="A6767" i="9"/>
  <c r="K5100" i="9"/>
  <c r="A5220" i="9"/>
  <c r="K1292" i="9"/>
  <c r="A1412" i="9"/>
  <c r="K5933" i="9"/>
  <c r="K8093" i="9" s="1"/>
  <c r="A6053" i="9"/>
  <c r="K7123" i="9"/>
  <c r="K6528" i="9"/>
  <c r="A6648" i="9"/>
  <c r="K2125" i="9"/>
  <c r="A2245" i="9"/>
  <c r="K5576" i="9"/>
  <c r="A5696" i="9"/>
  <c r="K2958" i="9"/>
  <c r="A3078" i="9"/>
  <c r="K2482" i="9"/>
  <c r="A2602" i="9"/>
  <c r="K6409" i="9"/>
  <c r="A6529" i="9"/>
  <c r="K4743" i="9"/>
  <c r="A4863" i="9"/>
  <c r="K6290" i="9"/>
  <c r="A6410" i="9"/>
  <c r="K6885" i="9"/>
  <c r="A7005" i="9"/>
  <c r="K5219" i="9"/>
  <c r="A5339" i="9"/>
  <c r="K4624" i="9"/>
  <c r="A4744" i="9"/>
  <c r="K4386" i="9"/>
  <c r="A4506" i="9"/>
  <c r="K2244" i="9"/>
  <c r="A2364" i="9"/>
  <c r="K221" i="9"/>
  <c r="A341" i="9"/>
  <c r="K5814" i="9"/>
  <c r="A5934" i="9"/>
  <c r="K3077" i="9"/>
  <c r="A3197" i="9"/>
  <c r="K3672" i="9"/>
  <c r="A3792" i="9"/>
  <c r="K578" i="9"/>
  <c r="A698" i="9"/>
  <c r="K1054" i="9"/>
  <c r="A1174" i="9"/>
  <c r="K2006" i="9"/>
  <c r="A2126" i="9"/>
  <c r="K4029" i="9"/>
  <c r="A4149" i="9"/>
  <c r="A4387" i="9"/>
  <c r="K4267" i="9"/>
  <c r="K6171" i="9"/>
  <c r="A6291" i="9"/>
  <c r="K340" i="9"/>
  <c r="A460" i="9"/>
  <c r="K2720" i="9"/>
  <c r="A2840" i="9"/>
  <c r="K6766" i="9"/>
  <c r="A6886" i="9"/>
  <c r="K1887" i="9"/>
  <c r="A2007" i="9"/>
  <c r="K1768" i="9"/>
  <c r="A1888" i="9"/>
  <c r="K4148" i="9"/>
  <c r="A4268" i="9"/>
  <c r="K3196" i="9"/>
  <c r="A3316" i="9"/>
  <c r="K1649" i="9"/>
  <c r="A1769" i="9"/>
  <c r="K5457" i="9"/>
  <c r="A5577" i="9"/>
  <c r="K459" i="9"/>
  <c r="A579" i="9"/>
  <c r="K3791" i="9"/>
  <c r="A3911" i="9"/>
  <c r="K3434" i="9"/>
  <c r="A3554" i="9"/>
  <c r="K3910" i="9"/>
  <c r="A4030" i="9"/>
  <c r="K2363" i="9"/>
  <c r="A2483" i="9"/>
  <c r="K4505" i="9"/>
  <c r="A4625" i="9"/>
  <c r="K3553" i="9"/>
  <c r="A3673" i="9"/>
  <c r="K4862" i="9"/>
  <c r="A4982" i="9"/>
  <c r="K5338" i="9"/>
  <c r="A5458" i="9"/>
  <c r="K7004" i="9"/>
  <c r="A7124" i="9"/>
  <c r="K3315" i="9"/>
  <c r="A3435" i="9"/>
  <c r="K1173" i="9"/>
  <c r="A1293" i="9"/>
  <c r="K1411" i="9"/>
  <c r="A1531" i="9"/>
  <c r="A103" i="9"/>
  <c r="K102" i="9"/>
  <c r="A222" i="9"/>
  <c r="K5695" i="9"/>
  <c r="A5815" i="9"/>
  <c r="K1530" i="9"/>
  <c r="A1650" i="9"/>
  <c r="K4981" i="9"/>
  <c r="A5101" i="9"/>
  <c r="K2601" i="9"/>
  <c r="A2721" i="9"/>
  <c r="K816" i="9"/>
  <c r="A936" i="9"/>
  <c r="K2839" i="9"/>
  <c r="A2959" i="9"/>
  <c r="K6052" i="9"/>
  <c r="A6172" i="9"/>
  <c r="D936" i="9"/>
  <c r="C936" i="9"/>
  <c r="O936" i="9" s="1"/>
  <c r="C5101" i="9"/>
  <c r="C5815" i="9"/>
  <c r="D103" i="9"/>
  <c r="C103" i="9"/>
  <c r="O103" i="9" s="1"/>
  <c r="C6053" i="9"/>
  <c r="D1531" i="9"/>
  <c r="C1531" i="9"/>
  <c r="O1531" i="9" s="1"/>
  <c r="C3435" i="9"/>
  <c r="O3435" i="9" s="1"/>
  <c r="C5458" i="9"/>
  <c r="C3673" i="9"/>
  <c r="C2483" i="9"/>
  <c r="O2483" i="9" s="1"/>
  <c r="D3554" i="9"/>
  <c r="C3554" i="9"/>
  <c r="O3554" i="9" s="1"/>
  <c r="D579" i="9"/>
  <c r="C579" i="9"/>
  <c r="O579" i="9" s="1"/>
  <c r="C1769" i="9"/>
  <c r="O1769" i="9" s="1"/>
  <c r="D4268" i="9"/>
  <c r="C4268" i="9"/>
  <c r="D2007" i="9"/>
  <c r="C2007" i="9"/>
  <c r="O2007" i="9" s="1"/>
  <c r="D2840" i="9"/>
  <c r="C2840" i="9"/>
  <c r="O2840" i="9" s="1"/>
  <c r="C6291" i="9"/>
  <c r="C4149" i="9"/>
  <c r="D1174" i="9"/>
  <c r="C1174" i="9"/>
  <c r="O1174" i="9" s="1"/>
  <c r="C3792" i="9"/>
  <c r="C5934" i="9"/>
  <c r="D2364" i="9"/>
  <c r="C2364" i="9"/>
  <c r="O2364" i="9" s="1"/>
  <c r="C4744" i="9"/>
  <c r="C7005" i="9"/>
  <c r="C4863" i="9"/>
  <c r="C2602" i="9"/>
  <c r="O2602" i="9" s="1"/>
  <c r="C5696" i="9"/>
  <c r="C6648" i="9"/>
  <c r="C6172" i="9"/>
  <c r="C4387" i="9"/>
  <c r="C5220" i="9"/>
  <c r="D817" i="9"/>
  <c r="C817" i="9"/>
  <c r="O817" i="9" s="1"/>
  <c r="C2959" i="9"/>
  <c r="O2959" i="9" s="1"/>
  <c r="C2721" i="9"/>
  <c r="O2721" i="9" s="1"/>
  <c r="D1650" i="9"/>
  <c r="C1650" i="9"/>
  <c r="O1650" i="9" s="1"/>
  <c r="D222" i="9"/>
  <c r="C222" i="9"/>
  <c r="O222" i="9" s="1"/>
  <c r="D1412" i="9"/>
  <c r="C1412" i="9"/>
  <c r="O1412" i="9" s="1"/>
  <c r="C6767" i="9"/>
  <c r="D1055" i="9"/>
  <c r="C1055" i="9"/>
  <c r="O1055" i="9" s="1"/>
  <c r="D1293" i="9"/>
  <c r="C1293" i="9"/>
  <c r="O1293" i="9" s="1"/>
  <c r="C7124" i="9"/>
  <c r="D4982" i="9"/>
  <c r="C4982" i="9"/>
  <c r="C4625" i="9"/>
  <c r="C4030" i="9"/>
  <c r="C3911" i="9"/>
  <c r="C5577" i="9"/>
  <c r="C3316" i="9"/>
  <c r="O3316" i="9" s="1"/>
  <c r="D1888" i="9"/>
  <c r="C1888" i="9"/>
  <c r="O1888" i="9" s="1"/>
  <c r="C6886" i="9"/>
  <c r="D460" i="9"/>
  <c r="C460" i="9"/>
  <c r="O460" i="9" s="1"/>
  <c r="D2126" i="9"/>
  <c r="C2126" i="9"/>
  <c r="O2126" i="9" s="1"/>
  <c r="D698" i="9"/>
  <c r="C698" i="9"/>
  <c r="O698" i="9" s="1"/>
  <c r="C3197" i="9"/>
  <c r="O3197" i="9" s="1"/>
  <c r="D341" i="9"/>
  <c r="C341" i="9"/>
  <c r="O341" i="9" s="1"/>
  <c r="C4506" i="9"/>
  <c r="C5339" i="9"/>
  <c r="C6410" i="9"/>
  <c r="C6529" i="9"/>
  <c r="C3078" i="9"/>
  <c r="O3078" i="9" s="1"/>
  <c r="C2245" i="9"/>
  <c r="O2245" i="9" s="1"/>
  <c r="K6172" i="9"/>
  <c r="A6292" i="9"/>
  <c r="K2721" i="9"/>
  <c r="A2841" i="9"/>
  <c r="K222" i="9"/>
  <c r="A342" i="9"/>
  <c r="K1531" i="9"/>
  <c r="A1651" i="9"/>
  <c r="K5458" i="9"/>
  <c r="A5578" i="9"/>
  <c r="K2483" i="9"/>
  <c r="A2603" i="9"/>
  <c r="K3316" i="9"/>
  <c r="A3436" i="9"/>
  <c r="K6886" i="9"/>
  <c r="A7006" i="9"/>
  <c r="K6291" i="9"/>
  <c r="A6411" i="9"/>
  <c r="A4507" i="9"/>
  <c r="K4387" i="9"/>
  <c r="K1174" i="9"/>
  <c r="A1294" i="9"/>
  <c r="K5934" i="9"/>
  <c r="K8094" i="9" s="1"/>
  <c r="A6054" i="9"/>
  <c r="K4744" i="9"/>
  <c r="A4864" i="9"/>
  <c r="K4863" i="9"/>
  <c r="A4983" i="9"/>
  <c r="K5696" i="9"/>
  <c r="A5816" i="9"/>
  <c r="K6767" i="9"/>
  <c r="A6887" i="9"/>
  <c r="K936" i="9"/>
  <c r="A1056" i="9"/>
  <c r="K5815" i="9"/>
  <c r="A5935" i="9"/>
  <c r="K7124" i="9"/>
  <c r="K4625" i="9"/>
  <c r="A4745" i="9"/>
  <c r="K3911" i="9"/>
  <c r="A4031" i="9"/>
  <c r="K1769" i="9"/>
  <c r="A1889" i="9"/>
  <c r="K2007" i="9"/>
  <c r="A2127" i="9"/>
  <c r="K460" i="9"/>
  <c r="A580" i="9"/>
  <c r="K2126" i="9"/>
  <c r="A2246" i="9"/>
  <c r="K3197" i="9"/>
  <c r="A3317" i="9"/>
  <c r="K4506" i="9"/>
  <c r="A4626" i="9"/>
  <c r="K6410" i="9"/>
  <c r="A6530" i="9"/>
  <c r="K3078" i="9"/>
  <c r="A3198" i="9"/>
  <c r="K5220" i="9"/>
  <c r="A5340" i="9"/>
  <c r="K2959" i="9"/>
  <c r="A3079" i="9"/>
  <c r="K1650" i="9"/>
  <c r="A1770" i="9"/>
  <c r="A104" i="9"/>
  <c r="K103" i="9"/>
  <c r="A223" i="9"/>
  <c r="K3435" i="9"/>
  <c r="A3555" i="9"/>
  <c r="K3673" i="9"/>
  <c r="A3793" i="9"/>
  <c r="K3554" i="9"/>
  <c r="A3674" i="9"/>
  <c r="K5577" i="9"/>
  <c r="A5697" i="9"/>
  <c r="K1888" i="9"/>
  <c r="A2008" i="9"/>
  <c r="K4149" i="9"/>
  <c r="A4269" i="9"/>
  <c r="K3792" i="9"/>
  <c r="A3912" i="9"/>
  <c r="K2364" i="9"/>
  <c r="A2484" i="9"/>
  <c r="K7005" i="9"/>
  <c r="A7125" i="9"/>
  <c r="K2602" i="9"/>
  <c r="A2722" i="9"/>
  <c r="K6648" i="9"/>
  <c r="A6768" i="9"/>
  <c r="K1412" i="9"/>
  <c r="A1532" i="9"/>
  <c r="K1055" i="9"/>
  <c r="A1175" i="9"/>
  <c r="K5101" i="9"/>
  <c r="A5221" i="9"/>
  <c r="K1293" i="9"/>
  <c r="A1413" i="9"/>
  <c r="K4982" i="9"/>
  <c r="A5102" i="9"/>
  <c r="K4030" i="9"/>
  <c r="A4150" i="9"/>
  <c r="K579" i="9"/>
  <c r="A699" i="9"/>
  <c r="K4268" i="9"/>
  <c r="A4388" i="9"/>
  <c r="K2840" i="9"/>
  <c r="A2960" i="9"/>
  <c r="K698" i="9"/>
  <c r="A818" i="9"/>
  <c r="K341" i="9"/>
  <c r="A461" i="9"/>
  <c r="K5339" i="9"/>
  <c r="A5459" i="9"/>
  <c r="K6529" i="9"/>
  <c r="A6649" i="9"/>
  <c r="K2245" i="9"/>
  <c r="A2365" i="9"/>
  <c r="K6053" i="9"/>
  <c r="A6173" i="9"/>
  <c r="K817" i="9"/>
  <c r="A937" i="9"/>
  <c r="C5459" i="9"/>
  <c r="C4388" i="9"/>
  <c r="D1175" i="9"/>
  <c r="C1175" i="9"/>
  <c r="O1175" i="9" s="1"/>
  <c r="C7125" i="9"/>
  <c r="D2008" i="9"/>
  <c r="C2008" i="9"/>
  <c r="O2008" i="9" s="1"/>
  <c r="D3555" i="9"/>
  <c r="C3555" i="9"/>
  <c r="O3555" i="9" s="1"/>
  <c r="C5935" i="9"/>
  <c r="D4983" i="9"/>
  <c r="C4983" i="9"/>
  <c r="C2603" i="9"/>
  <c r="O2603" i="9" s="1"/>
  <c r="C1770" i="9"/>
  <c r="O1770" i="9" s="1"/>
  <c r="C4507" i="9"/>
  <c r="D2365" i="9"/>
  <c r="C2365" i="9"/>
  <c r="O2365" i="9" s="1"/>
  <c r="D818" i="9"/>
  <c r="C818" i="9"/>
  <c r="O818" i="9" s="1"/>
  <c r="D1413" i="9"/>
  <c r="C1413" i="9"/>
  <c r="O1413" i="9" s="1"/>
  <c r="C6768" i="9"/>
  <c r="C3912" i="9"/>
  <c r="C3674" i="9"/>
  <c r="D104" i="9"/>
  <c r="C104" i="9"/>
  <c r="O104" i="9" s="1"/>
  <c r="C6887" i="9"/>
  <c r="C6054" i="9"/>
  <c r="C7006" i="9"/>
  <c r="D1651" i="9"/>
  <c r="C1651" i="9"/>
  <c r="O1651" i="9" s="1"/>
  <c r="D2841" i="9"/>
  <c r="C2841" i="9"/>
  <c r="O2841" i="9" s="1"/>
  <c r="C5340" i="9"/>
  <c r="C6530" i="9"/>
  <c r="C3317" i="9"/>
  <c r="O3317" i="9" s="1"/>
  <c r="D580" i="9"/>
  <c r="C580" i="9"/>
  <c r="O580" i="9" s="1"/>
  <c r="D1889" i="9"/>
  <c r="C1889" i="9"/>
  <c r="O1889" i="9" s="1"/>
  <c r="C4745" i="9"/>
  <c r="C6173" i="9"/>
  <c r="C6649" i="9"/>
  <c r="D461" i="9"/>
  <c r="C461" i="9"/>
  <c r="O461" i="9" s="1"/>
  <c r="C2960" i="9"/>
  <c r="O2960" i="9" s="1"/>
  <c r="D699" i="9"/>
  <c r="C699" i="9"/>
  <c r="O699" i="9" s="1"/>
  <c r="C5102" i="9"/>
  <c r="C5221" i="9"/>
  <c r="D1532" i="9"/>
  <c r="C1532" i="9"/>
  <c r="O1532" i="9" s="1"/>
  <c r="C2722" i="9"/>
  <c r="O2722" i="9" s="1"/>
  <c r="C2484" i="9"/>
  <c r="O2484" i="9" s="1"/>
  <c r="D4269" i="9"/>
  <c r="C4269" i="9"/>
  <c r="C5697" i="9"/>
  <c r="C3793" i="9"/>
  <c r="D223" i="9"/>
  <c r="C223" i="9"/>
  <c r="O223" i="9" s="1"/>
  <c r="D1056" i="9"/>
  <c r="C1056" i="9"/>
  <c r="O1056" i="9" s="1"/>
  <c r="C5816" i="9"/>
  <c r="C4864" i="9"/>
  <c r="D1294" i="9"/>
  <c r="C1294" i="9"/>
  <c r="O1294" i="9" s="1"/>
  <c r="C6411" i="9"/>
  <c r="C3436" i="9"/>
  <c r="O3436" i="9" s="1"/>
  <c r="C5578" i="9"/>
  <c r="D342" i="9"/>
  <c r="C342" i="9"/>
  <c r="O342" i="9" s="1"/>
  <c r="C6292" i="9"/>
  <c r="D937" i="9"/>
  <c r="C937" i="9"/>
  <c r="O937" i="9" s="1"/>
  <c r="C4150" i="9"/>
  <c r="C3079" i="9"/>
  <c r="O3079" i="9" s="1"/>
  <c r="C3198" i="9"/>
  <c r="O3198" i="9" s="1"/>
  <c r="C4626" i="9"/>
  <c r="C2246" i="9"/>
  <c r="O2246" i="9" s="1"/>
  <c r="D2127" i="9"/>
  <c r="C2127" i="9"/>
  <c r="O2127" i="9" s="1"/>
  <c r="C4031" i="9"/>
  <c r="K937" i="9"/>
  <c r="A1057" i="9"/>
  <c r="K6649" i="9"/>
  <c r="A6769" i="9"/>
  <c r="K818" i="9"/>
  <c r="A938" i="9"/>
  <c r="K4150" i="9"/>
  <c r="A4270" i="9"/>
  <c r="K1175" i="9"/>
  <c r="A1295" i="9"/>
  <c r="K7125" i="9"/>
  <c r="K2008" i="9"/>
  <c r="A2128" i="9"/>
  <c r="K3555" i="9"/>
  <c r="A3675" i="9"/>
  <c r="K3198" i="9"/>
  <c r="A3318" i="9"/>
  <c r="K2246" i="9"/>
  <c r="A2366" i="9"/>
  <c r="K1889" i="9"/>
  <c r="A2009" i="9"/>
  <c r="K5816" i="9"/>
  <c r="A5936" i="9"/>
  <c r="K1294" i="9"/>
  <c r="A1414" i="9"/>
  <c r="A4627" i="9"/>
  <c r="K4507" i="9"/>
  <c r="K3436" i="9"/>
  <c r="A3556" i="9"/>
  <c r="K342" i="9"/>
  <c r="A462" i="9"/>
  <c r="K5459" i="9"/>
  <c r="A5579" i="9"/>
  <c r="K2365" i="9"/>
  <c r="A2485" i="9"/>
  <c r="K461" i="9"/>
  <c r="A581" i="9"/>
  <c r="K699" i="9"/>
  <c r="A819" i="9"/>
  <c r="K5221" i="9"/>
  <c r="A5341" i="9"/>
  <c r="K2722" i="9"/>
  <c r="A2842" i="9"/>
  <c r="K4269" i="9"/>
  <c r="A4389" i="9"/>
  <c r="K3793" i="9"/>
  <c r="A3913" i="9"/>
  <c r="A105" i="9"/>
  <c r="K104" i="9"/>
  <c r="A224" i="9"/>
  <c r="K5340" i="9"/>
  <c r="A5460" i="9"/>
  <c r="K3317" i="9"/>
  <c r="A3437" i="9"/>
  <c r="K2127" i="9"/>
  <c r="A2247" i="9"/>
  <c r="K6887" i="9"/>
  <c r="A7007" i="9"/>
  <c r="K6054" i="9"/>
  <c r="A6174" i="9"/>
  <c r="K7006" i="9"/>
  <c r="A7126" i="9"/>
  <c r="K1651" i="9"/>
  <c r="A1771" i="9"/>
  <c r="K6173" i="9"/>
  <c r="A6293" i="9"/>
  <c r="K4388" i="9"/>
  <c r="A4508" i="9"/>
  <c r="K1413" i="9"/>
  <c r="A1533" i="9"/>
  <c r="K6768" i="9"/>
  <c r="A6888" i="9"/>
  <c r="K3912" i="9"/>
  <c r="A4032" i="9"/>
  <c r="K3674" i="9"/>
  <c r="A3794" i="9"/>
  <c r="K3079" i="9"/>
  <c r="A3199" i="9"/>
  <c r="K4626" i="9"/>
  <c r="A4746" i="9"/>
  <c r="K580" i="9"/>
  <c r="A700" i="9"/>
  <c r="K4745" i="9"/>
  <c r="A4865" i="9"/>
  <c r="K1056" i="9"/>
  <c r="A1176" i="9"/>
  <c r="K4864" i="9"/>
  <c r="A4984" i="9"/>
  <c r="K6411" i="9"/>
  <c r="A6531" i="9"/>
  <c r="K5578" i="9"/>
  <c r="A5698" i="9"/>
  <c r="K6292" i="9"/>
  <c r="A6412" i="9"/>
  <c r="K2960" i="9"/>
  <c r="A3080" i="9"/>
  <c r="K5102" i="9"/>
  <c r="A5222" i="9"/>
  <c r="K1532" i="9"/>
  <c r="A1652" i="9"/>
  <c r="K2484" i="9"/>
  <c r="A2604" i="9"/>
  <c r="K5697" i="9"/>
  <c r="A5817" i="9"/>
  <c r="K223" i="9"/>
  <c r="A343" i="9"/>
  <c r="K1770" i="9"/>
  <c r="A1890" i="9"/>
  <c r="K6530" i="9"/>
  <c r="A6650" i="9"/>
  <c r="K4031" i="9"/>
  <c r="A4151" i="9"/>
  <c r="K5935" i="9"/>
  <c r="K8095" i="9" s="1"/>
  <c r="A6055" i="9"/>
  <c r="K4983" i="9"/>
  <c r="A5103" i="9"/>
  <c r="K2603" i="9"/>
  <c r="A2723" i="9"/>
  <c r="K2841" i="9"/>
  <c r="A2961" i="9"/>
  <c r="C2961" i="9"/>
  <c r="O2961" i="9" s="1"/>
  <c r="D1890" i="9"/>
  <c r="C1890" i="9"/>
  <c r="O1890" i="9" s="1"/>
  <c r="D1652" i="9"/>
  <c r="C1652" i="9"/>
  <c r="O1652" i="9" s="1"/>
  <c r="C3080" i="9"/>
  <c r="O3080" i="9" s="1"/>
  <c r="D4984" i="9"/>
  <c r="C4984" i="9"/>
  <c r="C4746" i="9"/>
  <c r="C4508" i="9"/>
  <c r="C6174" i="9"/>
  <c r="C5460" i="9"/>
  <c r="D105" i="9"/>
  <c r="C105" i="9"/>
  <c r="O105" i="9" s="1"/>
  <c r="C3913" i="9"/>
  <c r="D2842" i="9"/>
  <c r="C2842" i="9"/>
  <c r="O2842" i="9" s="1"/>
  <c r="D819" i="9"/>
  <c r="C819" i="9"/>
  <c r="O819" i="9" s="1"/>
  <c r="C2485" i="9"/>
  <c r="O2485" i="9" s="1"/>
  <c r="D462" i="9"/>
  <c r="C462" i="9"/>
  <c r="O462" i="9" s="1"/>
  <c r="C5936" i="9"/>
  <c r="D2366" i="9"/>
  <c r="C2366" i="9"/>
  <c r="O2366" i="9" s="1"/>
  <c r="C3675" i="9"/>
  <c r="C5103" i="9"/>
  <c r="C4151" i="9"/>
  <c r="C5817" i="9"/>
  <c r="C5698" i="9"/>
  <c r="C4865" i="9"/>
  <c r="C3794" i="9"/>
  <c r="C6888" i="9"/>
  <c r="C1771" i="9"/>
  <c r="O1771" i="9" s="1"/>
  <c r="C2247" i="9"/>
  <c r="O2247" i="9" s="1"/>
  <c r="D4270" i="9"/>
  <c r="C4270" i="9"/>
  <c r="C6769" i="9"/>
  <c r="C2723" i="9"/>
  <c r="O2723" i="9" s="1"/>
  <c r="C6055" i="9"/>
  <c r="C6650" i="9"/>
  <c r="D343" i="9"/>
  <c r="C343" i="9"/>
  <c r="O343" i="9" s="1"/>
  <c r="C2604" i="9"/>
  <c r="O2604" i="9" s="1"/>
  <c r="C5222" i="9"/>
  <c r="C6412" i="9"/>
  <c r="C6531" i="9"/>
  <c r="D1176" i="9"/>
  <c r="C1176" i="9"/>
  <c r="O1176" i="9" s="1"/>
  <c r="D700" i="9"/>
  <c r="C700" i="9"/>
  <c r="O700" i="9" s="1"/>
  <c r="C3199" i="9"/>
  <c r="O3199" i="9" s="1"/>
  <c r="C4032" i="9"/>
  <c r="D1533" i="9"/>
  <c r="C1533" i="9"/>
  <c r="O1533" i="9" s="1"/>
  <c r="C6293" i="9"/>
  <c r="C7126" i="9"/>
  <c r="C7007" i="9"/>
  <c r="C3437" i="9"/>
  <c r="O3437" i="9" s="1"/>
  <c r="D224" i="9"/>
  <c r="C224" i="9"/>
  <c r="O224" i="9" s="1"/>
  <c r="C4627" i="9"/>
  <c r="D1295" i="9"/>
  <c r="C1295" i="9"/>
  <c r="O1295" i="9" s="1"/>
  <c r="D938" i="9"/>
  <c r="C938" i="9"/>
  <c r="O938" i="9" s="1"/>
  <c r="D1057" i="9"/>
  <c r="C1057" i="9"/>
  <c r="O1057" i="9" s="1"/>
  <c r="C4389" i="9"/>
  <c r="C5341" i="9"/>
  <c r="D581" i="9"/>
  <c r="C581" i="9"/>
  <c r="O581" i="9" s="1"/>
  <c r="C5579" i="9"/>
  <c r="D3556" i="9"/>
  <c r="C3556" i="9"/>
  <c r="O3556" i="9" s="1"/>
  <c r="D1414" i="9"/>
  <c r="C1414" i="9"/>
  <c r="O1414" i="9" s="1"/>
  <c r="D2009" i="9"/>
  <c r="C2009" i="9"/>
  <c r="O2009" i="9" s="1"/>
  <c r="C3318" i="9"/>
  <c r="O3318" i="9" s="1"/>
  <c r="D2128" i="9"/>
  <c r="C2128" i="9"/>
  <c r="O2128" i="9" s="1"/>
  <c r="K2961" i="9"/>
  <c r="A3081" i="9"/>
  <c r="K6055" i="9"/>
  <c r="A6175" i="9"/>
  <c r="K343" i="9"/>
  <c r="A463" i="9"/>
  <c r="K5222" i="9"/>
  <c r="A5342" i="9"/>
  <c r="K6531" i="9"/>
  <c r="A6651" i="9"/>
  <c r="K700" i="9"/>
  <c r="A820" i="9"/>
  <c r="K4032" i="9"/>
  <c r="A4152" i="9"/>
  <c r="K6293" i="9"/>
  <c r="A6413" i="9"/>
  <c r="K7007" i="9"/>
  <c r="A7127" i="9"/>
  <c r="K224" i="9"/>
  <c r="A344" i="9"/>
  <c r="K3913" i="9"/>
  <c r="A4033" i="9"/>
  <c r="K819" i="9"/>
  <c r="A939" i="9"/>
  <c r="K5579" i="9"/>
  <c r="A5699" i="9"/>
  <c r="K2366" i="9"/>
  <c r="A2486" i="9"/>
  <c r="K938" i="9"/>
  <c r="A1058" i="9"/>
  <c r="K5103" i="9"/>
  <c r="A5223" i="9"/>
  <c r="K1890" i="9"/>
  <c r="A2010" i="9"/>
  <c r="K1652" i="9"/>
  <c r="A1772" i="9"/>
  <c r="K5698" i="9"/>
  <c r="A5818" i="9"/>
  <c r="K4865" i="9"/>
  <c r="A4985" i="9"/>
  <c r="K3794" i="9"/>
  <c r="A3914" i="9"/>
  <c r="K4508" i="9"/>
  <c r="A4628" i="9"/>
  <c r="K6174" i="9"/>
  <c r="A6294" i="9"/>
  <c r="K5460" i="9"/>
  <c r="A5580" i="9"/>
  <c r="K5341" i="9"/>
  <c r="A5461" i="9"/>
  <c r="K2485" i="9"/>
  <c r="A2605" i="9"/>
  <c r="K3556" i="9"/>
  <c r="A3676" i="9"/>
  <c r="A4747" i="9"/>
  <c r="K4627" i="9"/>
  <c r="K2009" i="9"/>
  <c r="A2129" i="9"/>
  <c r="K2128" i="9"/>
  <c r="A2248" i="9"/>
  <c r="K4270" i="9"/>
  <c r="A4390" i="9"/>
  <c r="K2723" i="9"/>
  <c r="A2843" i="9"/>
  <c r="K6650" i="9"/>
  <c r="A6770" i="9"/>
  <c r="K2604" i="9"/>
  <c r="A2724" i="9"/>
  <c r="K6412" i="9"/>
  <c r="A6532" i="9"/>
  <c r="K1176" i="9"/>
  <c r="A1296" i="9"/>
  <c r="K3199" i="9"/>
  <c r="A3319" i="9"/>
  <c r="K1533" i="9"/>
  <c r="A1653" i="9"/>
  <c r="K7126" i="9"/>
  <c r="K3437" i="9"/>
  <c r="A3557" i="9"/>
  <c r="A106" i="9"/>
  <c r="K105" i="9"/>
  <c r="A225" i="9"/>
  <c r="K2842" i="9"/>
  <c r="A2962" i="9"/>
  <c r="K581" i="9"/>
  <c r="A701" i="9"/>
  <c r="K462" i="9"/>
  <c r="A582" i="9"/>
  <c r="K5936" i="9"/>
  <c r="K8096" i="9" s="1"/>
  <c r="A6056" i="9"/>
  <c r="K3675" i="9"/>
  <c r="A3795" i="9"/>
  <c r="K1295" i="9"/>
  <c r="A1415" i="9"/>
  <c r="K1057" i="9"/>
  <c r="A1177" i="9"/>
  <c r="K4151" i="9"/>
  <c r="A4271" i="9"/>
  <c r="K5817" i="9"/>
  <c r="A5937" i="9"/>
  <c r="K3080" i="9"/>
  <c r="A3200" i="9"/>
  <c r="K4984" i="9"/>
  <c r="A5104" i="9"/>
  <c r="K4746" i="9"/>
  <c r="A4866" i="9"/>
  <c r="K6888" i="9"/>
  <c r="A7008" i="9"/>
  <c r="K1771" i="9"/>
  <c r="A1891" i="9"/>
  <c r="K2247" i="9"/>
  <c r="A2367" i="9"/>
  <c r="K4389" i="9"/>
  <c r="A4509" i="9"/>
  <c r="K1414" i="9"/>
  <c r="A1534" i="9"/>
  <c r="K3318" i="9"/>
  <c r="A3438" i="9"/>
  <c r="K6769" i="9"/>
  <c r="A6889" i="9"/>
  <c r="C6889" i="9"/>
  <c r="D2367" i="9"/>
  <c r="C2367" i="9"/>
  <c r="O2367" i="9" s="1"/>
  <c r="C7008" i="9"/>
  <c r="C5104" i="9"/>
  <c r="D1177" i="9"/>
  <c r="C1177" i="9"/>
  <c r="O1177" i="9" s="1"/>
  <c r="C3795" i="9"/>
  <c r="D582" i="9"/>
  <c r="C582" i="9"/>
  <c r="O582" i="9" s="1"/>
  <c r="C2962" i="9"/>
  <c r="O2962" i="9" s="1"/>
  <c r="D106" i="9"/>
  <c r="C106" i="9"/>
  <c r="O106" i="9" s="1"/>
  <c r="D1653" i="9"/>
  <c r="C1653" i="9"/>
  <c r="O1653" i="9" s="1"/>
  <c r="D1296" i="9"/>
  <c r="C1296" i="9"/>
  <c r="O1296" i="9" s="1"/>
  <c r="C2724" i="9"/>
  <c r="O2724" i="9" s="1"/>
  <c r="D2843" i="9"/>
  <c r="C2843" i="9"/>
  <c r="O2843" i="9" s="1"/>
  <c r="C2248" i="9"/>
  <c r="O2248" i="9" s="1"/>
  <c r="C2605" i="9"/>
  <c r="O2605" i="9" s="1"/>
  <c r="C4628" i="9"/>
  <c r="C1772" i="9"/>
  <c r="O1772" i="9" s="1"/>
  <c r="C2486" i="9"/>
  <c r="O2486" i="9" s="1"/>
  <c r="D939" i="9"/>
  <c r="C939" i="9"/>
  <c r="O939" i="9" s="1"/>
  <c r="C6413" i="9"/>
  <c r="D820" i="9"/>
  <c r="C820" i="9"/>
  <c r="O820" i="9" s="1"/>
  <c r="C5342" i="9"/>
  <c r="C6175" i="9"/>
  <c r="D3557" i="9"/>
  <c r="C3557" i="9"/>
  <c r="O3557" i="9" s="1"/>
  <c r="D1534" i="9"/>
  <c r="C1534" i="9"/>
  <c r="O1534" i="9" s="1"/>
  <c r="C5937" i="9"/>
  <c r="C5580" i="9"/>
  <c r="D4985" i="9"/>
  <c r="C4985" i="9"/>
  <c r="C5223" i="9"/>
  <c r="D344" i="9"/>
  <c r="C344" i="9"/>
  <c r="O344" i="9" s="1"/>
  <c r="C4747" i="9"/>
  <c r="C3438" i="9"/>
  <c r="O3438" i="9" s="1"/>
  <c r="C4509" i="9"/>
  <c r="D1891" i="9"/>
  <c r="C1891" i="9"/>
  <c r="O1891" i="9" s="1"/>
  <c r="C4866" i="9"/>
  <c r="C3200" i="9"/>
  <c r="O3200" i="9" s="1"/>
  <c r="D4271" i="9"/>
  <c r="C4271" i="9"/>
  <c r="I4271" i="9" s="1"/>
  <c r="D1415" i="9"/>
  <c r="C1415" i="9"/>
  <c r="O1415" i="9" s="1"/>
  <c r="C6056" i="9"/>
  <c r="D701" i="9"/>
  <c r="C701" i="9"/>
  <c r="O701" i="9" s="1"/>
  <c r="D225" i="9"/>
  <c r="C225" i="9"/>
  <c r="O225" i="9" s="1"/>
  <c r="C3319" i="9"/>
  <c r="O3319" i="9" s="1"/>
  <c r="C6532" i="9"/>
  <c r="C6770" i="9"/>
  <c r="C4390" i="9"/>
  <c r="D2129" i="9"/>
  <c r="C2129" i="9"/>
  <c r="O2129" i="9" s="1"/>
  <c r="C3676" i="9"/>
  <c r="C5461" i="9"/>
  <c r="C6294" i="9"/>
  <c r="C3914" i="9"/>
  <c r="C5818" i="9"/>
  <c r="D2010" i="9"/>
  <c r="C2010" i="9"/>
  <c r="O2010" i="9" s="1"/>
  <c r="D1058" i="9"/>
  <c r="C1058" i="9"/>
  <c r="O1058" i="9" s="1"/>
  <c r="C5699" i="9"/>
  <c r="C4033" i="9"/>
  <c r="C7127" i="9"/>
  <c r="C4152" i="9"/>
  <c r="C6651" i="9"/>
  <c r="D463" i="9"/>
  <c r="C463" i="9"/>
  <c r="O463" i="9" s="1"/>
  <c r="C3081" i="9"/>
  <c r="O3081" i="9" s="1"/>
  <c r="K4509" i="9"/>
  <c r="A4629" i="9"/>
  <c r="K4866" i="9"/>
  <c r="A4986" i="9"/>
  <c r="K4271" i="9"/>
  <c r="A4391" i="9"/>
  <c r="K6056" i="9"/>
  <c r="A6176" i="9"/>
  <c r="K2962" i="9"/>
  <c r="A3082" i="9"/>
  <c r="K1653" i="9"/>
  <c r="A1773" i="9"/>
  <c r="K2724" i="9"/>
  <c r="A2844" i="9"/>
  <c r="K2248" i="9"/>
  <c r="A2368" i="9"/>
  <c r="K2605" i="9"/>
  <c r="A2725" i="9"/>
  <c r="K4628" i="9"/>
  <c r="A4748" i="9"/>
  <c r="K1772" i="9"/>
  <c r="A1892" i="9"/>
  <c r="K2486" i="9"/>
  <c r="A2606" i="9"/>
  <c r="K344" i="9"/>
  <c r="A464" i="9"/>
  <c r="K820" i="9"/>
  <c r="A940" i="9"/>
  <c r="K463" i="9"/>
  <c r="A583" i="9"/>
  <c r="K1534" i="9"/>
  <c r="A1654" i="9"/>
  <c r="K7008" i="9"/>
  <c r="A7128" i="9"/>
  <c r="K5937" i="9"/>
  <c r="K8097" i="9" s="1"/>
  <c r="A6057" i="9"/>
  <c r="K3795" i="9"/>
  <c r="A3915" i="9"/>
  <c r="K701" i="9"/>
  <c r="A821" i="9"/>
  <c r="A107" i="9"/>
  <c r="K106" i="9"/>
  <c r="A226" i="9"/>
  <c r="K6532" i="9"/>
  <c r="A6652" i="9"/>
  <c r="K4390" i="9"/>
  <c r="A4510" i="9"/>
  <c r="K3676" i="9"/>
  <c r="A3796" i="9"/>
  <c r="K6294" i="9"/>
  <c r="A6414" i="9"/>
  <c r="K5818" i="9"/>
  <c r="A5938" i="9"/>
  <c r="K1058" i="9"/>
  <c r="A1178" i="9"/>
  <c r="K4033" i="9"/>
  <c r="A4153" i="9"/>
  <c r="K4152" i="9"/>
  <c r="A4272" i="9"/>
  <c r="K3438" i="9"/>
  <c r="A3558" i="9"/>
  <c r="K1891" i="9"/>
  <c r="A2011" i="9"/>
  <c r="K3200" i="9"/>
  <c r="A3320" i="9"/>
  <c r="K1415" i="9"/>
  <c r="A1535" i="9"/>
  <c r="K582" i="9"/>
  <c r="A702" i="9"/>
  <c r="K1296" i="9"/>
  <c r="A1416" i="9"/>
  <c r="K2843" i="9"/>
  <c r="A2963" i="9"/>
  <c r="K5580" i="9"/>
  <c r="A5700" i="9"/>
  <c r="K4985" i="9"/>
  <c r="A5105" i="9"/>
  <c r="K5223" i="9"/>
  <c r="A5343" i="9"/>
  <c r="K939" i="9"/>
  <c r="A1059" i="9"/>
  <c r="K6413" i="9"/>
  <c r="A6533" i="9"/>
  <c r="K5342" i="9"/>
  <c r="A5462" i="9"/>
  <c r="K3081" i="9"/>
  <c r="A3201" i="9"/>
  <c r="K6889" i="9"/>
  <c r="A7009" i="9"/>
  <c r="K2367" i="9"/>
  <c r="A2487" i="9"/>
  <c r="K5104" i="9"/>
  <c r="A5224" i="9"/>
  <c r="K1177" i="9"/>
  <c r="A1297" i="9"/>
  <c r="K225" i="9"/>
  <c r="A345" i="9"/>
  <c r="K3557" i="9"/>
  <c r="A3677" i="9"/>
  <c r="K3319" i="9"/>
  <c r="A3439" i="9"/>
  <c r="K6770" i="9"/>
  <c r="A6890" i="9"/>
  <c r="K2129" i="9"/>
  <c r="A2249" i="9"/>
  <c r="A4867" i="9"/>
  <c r="K4747" i="9"/>
  <c r="K5461" i="9"/>
  <c r="A5581" i="9"/>
  <c r="K3914" i="9"/>
  <c r="A4034" i="9"/>
  <c r="K2010" i="9"/>
  <c r="A2130" i="9"/>
  <c r="K5699" i="9"/>
  <c r="A5819" i="9"/>
  <c r="K7127" i="9"/>
  <c r="K6651" i="9"/>
  <c r="A6771" i="9"/>
  <c r="K6175" i="9"/>
  <c r="A6295" i="9"/>
  <c r="D821" i="9"/>
  <c r="C821" i="9"/>
  <c r="O821" i="9" s="1"/>
  <c r="D940" i="9"/>
  <c r="C940" i="9"/>
  <c r="O940" i="9" s="1"/>
  <c r="D2368" i="9"/>
  <c r="C2368" i="9"/>
  <c r="O2368" i="9" s="1"/>
  <c r="D4986" i="9"/>
  <c r="C4986" i="9"/>
  <c r="C5819" i="9"/>
  <c r="C4034" i="9"/>
  <c r="C6890" i="9"/>
  <c r="C3677" i="9"/>
  <c r="D1297" i="9"/>
  <c r="C1297" i="9"/>
  <c r="O1297" i="9" s="1"/>
  <c r="C2487" i="9"/>
  <c r="O2487" i="9" s="1"/>
  <c r="C3201" i="9"/>
  <c r="O3201" i="9" s="1"/>
  <c r="C6533" i="9"/>
  <c r="C5343" i="9"/>
  <c r="C5700" i="9"/>
  <c r="D1416" i="9"/>
  <c r="C1416" i="9"/>
  <c r="O1416" i="9" s="1"/>
  <c r="D1535" i="9"/>
  <c r="C1535" i="9"/>
  <c r="O1535" i="9" s="1"/>
  <c r="D2011" i="9"/>
  <c r="C2011" i="9"/>
  <c r="O2011" i="9" s="1"/>
  <c r="D4272" i="9"/>
  <c r="J4272" i="9" s="1"/>
  <c r="C4272" i="9"/>
  <c r="D1178" i="9"/>
  <c r="C1178" i="9"/>
  <c r="O1178" i="9" s="1"/>
  <c r="C6414" i="9"/>
  <c r="C4510" i="9"/>
  <c r="D226" i="9"/>
  <c r="C226" i="9"/>
  <c r="O226" i="9" s="1"/>
  <c r="C6057" i="9"/>
  <c r="C4748" i="9"/>
  <c r="C6176" i="9"/>
  <c r="C3915" i="9"/>
  <c r="C7128" i="9"/>
  <c r="D583" i="9"/>
  <c r="C583" i="9"/>
  <c r="O583" i="9" s="1"/>
  <c r="D464" i="9"/>
  <c r="C464" i="9"/>
  <c r="O464" i="9" s="1"/>
  <c r="D1892" i="9"/>
  <c r="C1892" i="9"/>
  <c r="O1892" i="9" s="1"/>
  <c r="C2725" i="9"/>
  <c r="O2725" i="9" s="1"/>
  <c r="D2844" i="9"/>
  <c r="J2844" i="9" s="1"/>
  <c r="C2844" i="9"/>
  <c r="O2844" i="9" s="1"/>
  <c r="C3082" i="9"/>
  <c r="O3082" i="9" s="1"/>
  <c r="C4391" i="9"/>
  <c r="C4629" i="9"/>
  <c r="C6295" i="9"/>
  <c r="D1654" i="9"/>
  <c r="C1654" i="9"/>
  <c r="O1654" i="9" s="1"/>
  <c r="C2606" i="9"/>
  <c r="O2606" i="9" s="1"/>
  <c r="C1773" i="9"/>
  <c r="O1773" i="9" s="1"/>
  <c r="C6771" i="9"/>
  <c r="C4867" i="9"/>
  <c r="D2130" i="9"/>
  <c r="C2130" i="9"/>
  <c r="O2130" i="9" s="1"/>
  <c r="C5581" i="9"/>
  <c r="C2249" i="9"/>
  <c r="O2249" i="9" s="1"/>
  <c r="C3439" i="9"/>
  <c r="O3439" i="9" s="1"/>
  <c r="D345" i="9"/>
  <c r="C345" i="9"/>
  <c r="O345" i="9" s="1"/>
  <c r="C5224" i="9"/>
  <c r="C7009" i="9"/>
  <c r="C5462" i="9"/>
  <c r="D1059" i="9"/>
  <c r="C1059" i="9"/>
  <c r="O1059" i="9" s="1"/>
  <c r="C5105" i="9"/>
  <c r="C2963" i="9"/>
  <c r="O2963" i="9" s="1"/>
  <c r="D702" i="9"/>
  <c r="C702" i="9"/>
  <c r="O702" i="9" s="1"/>
  <c r="C3320" i="9"/>
  <c r="O3320" i="9" s="1"/>
  <c r="D3558" i="9"/>
  <c r="C3558" i="9"/>
  <c r="O3558" i="9" s="1"/>
  <c r="C4153" i="9"/>
  <c r="C5938" i="9"/>
  <c r="C3796" i="9"/>
  <c r="C6652" i="9"/>
  <c r="D107" i="9"/>
  <c r="C107" i="9"/>
  <c r="O107" i="9" s="1"/>
  <c r="K3439" i="9"/>
  <c r="A3559" i="9"/>
  <c r="K5938" i="9"/>
  <c r="K8098" i="9" s="1"/>
  <c r="A6058" i="9"/>
  <c r="K1892" i="9"/>
  <c r="A2012" i="9"/>
  <c r="K2844" i="9"/>
  <c r="A2964" i="9"/>
  <c r="K4391" i="9"/>
  <c r="A4511" i="9"/>
  <c r="K4034" i="9"/>
  <c r="A4154" i="9"/>
  <c r="K6890" i="9"/>
  <c r="A7010" i="9"/>
  <c r="K1297" i="9"/>
  <c r="A1417" i="9"/>
  <c r="K3201" i="9"/>
  <c r="A3321" i="9"/>
  <c r="K5343" i="9"/>
  <c r="A5463" i="9"/>
  <c r="K1416" i="9"/>
  <c r="A1536" i="9"/>
  <c r="K2011" i="9"/>
  <c r="A2131" i="9"/>
  <c r="K1178" i="9"/>
  <c r="A1298" i="9"/>
  <c r="K4510" i="9"/>
  <c r="A4630" i="9"/>
  <c r="A108" i="9"/>
  <c r="K107" i="9"/>
  <c r="A227" i="9"/>
  <c r="K6057" i="9"/>
  <c r="A6177" i="9"/>
  <c r="K583" i="9"/>
  <c r="A703" i="9"/>
  <c r="K2606" i="9"/>
  <c r="A2726" i="9"/>
  <c r="K2368" i="9"/>
  <c r="A2488" i="9"/>
  <c r="K6176" i="9"/>
  <c r="A6296" i="9"/>
  <c r="K5581" i="9"/>
  <c r="A5701" i="9"/>
  <c r="K5462" i="9"/>
  <c r="A5582" i="9"/>
  <c r="K702" i="9"/>
  <c r="A822" i="9"/>
  <c r="K7128" i="9"/>
  <c r="K940" i="9"/>
  <c r="A1060" i="9"/>
  <c r="K6771" i="9"/>
  <c r="A6891" i="9"/>
  <c r="K2130" i="9"/>
  <c r="A2250" i="9"/>
  <c r="K2249" i="9"/>
  <c r="A2369" i="9"/>
  <c r="K345" i="9"/>
  <c r="A465" i="9"/>
  <c r="K7009" i="9"/>
  <c r="A7129" i="9"/>
  <c r="K1059" i="9"/>
  <c r="A1179" i="9"/>
  <c r="K2963" i="9"/>
  <c r="A3083" i="9"/>
  <c r="K3320" i="9"/>
  <c r="A3440" i="9"/>
  <c r="K4153" i="9"/>
  <c r="A4273" i="9"/>
  <c r="K3796" i="9"/>
  <c r="A3916" i="9"/>
  <c r="K3915" i="9"/>
  <c r="A4035" i="9"/>
  <c r="K464" i="9"/>
  <c r="A584" i="9"/>
  <c r="K2725" i="9"/>
  <c r="A2845" i="9"/>
  <c r="K3082" i="9"/>
  <c r="A3202" i="9"/>
  <c r="K4629" i="9"/>
  <c r="A4749" i="9"/>
  <c r="A4987" i="9"/>
  <c r="K4867" i="9"/>
  <c r="K5224" i="9"/>
  <c r="A5344" i="9"/>
  <c r="K5105" i="9"/>
  <c r="A5225" i="9"/>
  <c r="K3558" i="9"/>
  <c r="A3678" i="9"/>
  <c r="K6652" i="9"/>
  <c r="A6772" i="9"/>
  <c r="K6295" i="9"/>
  <c r="A6415" i="9"/>
  <c r="K5819" i="9"/>
  <c r="A5939" i="9"/>
  <c r="K3677" i="9"/>
  <c r="A3797" i="9"/>
  <c r="K2487" i="9"/>
  <c r="A2607" i="9"/>
  <c r="K6533" i="9"/>
  <c r="A6653" i="9"/>
  <c r="K5700" i="9"/>
  <c r="A5820" i="9"/>
  <c r="K1535" i="9"/>
  <c r="A1655" i="9"/>
  <c r="K4272" i="9"/>
  <c r="A4392" i="9"/>
  <c r="K6414" i="9"/>
  <c r="A6534" i="9"/>
  <c r="K226" i="9"/>
  <c r="A346" i="9"/>
  <c r="K821" i="9"/>
  <c r="A941" i="9"/>
  <c r="K1654" i="9"/>
  <c r="A1774" i="9"/>
  <c r="K4748" i="9"/>
  <c r="A4868" i="9"/>
  <c r="K1773" i="9"/>
  <c r="A1893" i="9"/>
  <c r="K4986" i="9"/>
  <c r="A5106" i="9"/>
  <c r="C5106" i="9"/>
  <c r="C4868" i="9"/>
  <c r="D941" i="9"/>
  <c r="C941" i="9"/>
  <c r="O941" i="9" s="1"/>
  <c r="C6534" i="9"/>
  <c r="D1655" i="9"/>
  <c r="C1655" i="9"/>
  <c r="O1655" i="9" s="1"/>
  <c r="C6653" i="9"/>
  <c r="C3797" i="9"/>
  <c r="C6415" i="9"/>
  <c r="C3678" i="9"/>
  <c r="C5344" i="9"/>
  <c r="C4749" i="9"/>
  <c r="D2845" i="9"/>
  <c r="C2845" i="9"/>
  <c r="O2845" i="9" s="1"/>
  <c r="C4035" i="9"/>
  <c r="D4273" i="9"/>
  <c r="C4273" i="9"/>
  <c r="C3083" i="9"/>
  <c r="O3083" i="9" s="1"/>
  <c r="C7129" i="9"/>
  <c r="D2369" i="9"/>
  <c r="C2369" i="9"/>
  <c r="O2369" i="9" s="1"/>
  <c r="C6891" i="9"/>
  <c r="C4630" i="9"/>
  <c r="D2131" i="9"/>
  <c r="C2131" i="9"/>
  <c r="O2131" i="9" s="1"/>
  <c r="C5463" i="9"/>
  <c r="D1417" i="9"/>
  <c r="C1417" i="9"/>
  <c r="O1417" i="9" s="1"/>
  <c r="C4154" i="9"/>
  <c r="C2964" i="9"/>
  <c r="O2964" i="9" s="1"/>
  <c r="C6058" i="9"/>
  <c r="D822" i="9"/>
  <c r="C822" i="9"/>
  <c r="O822" i="9" s="1"/>
  <c r="C5701" i="9"/>
  <c r="C2488" i="9"/>
  <c r="O2488" i="9" s="1"/>
  <c r="D703" i="9"/>
  <c r="C703" i="9"/>
  <c r="O703" i="9" s="1"/>
  <c r="D227" i="9"/>
  <c r="C227" i="9"/>
  <c r="O227" i="9" s="1"/>
  <c r="D1893" i="9"/>
  <c r="C1893" i="9"/>
  <c r="O1893" i="9" s="1"/>
  <c r="C1774" i="9"/>
  <c r="O1774" i="9" s="1"/>
  <c r="D346" i="9"/>
  <c r="J346" i="9" s="1"/>
  <c r="C346" i="9"/>
  <c r="O346" i="9" s="1"/>
  <c r="C4392" i="9"/>
  <c r="C5820" i="9"/>
  <c r="C2607" i="9"/>
  <c r="O2607" i="9" s="1"/>
  <c r="C5939" i="9"/>
  <c r="C6772" i="9"/>
  <c r="C5225" i="9"/>
  <c r="C3202" i="9"/>
  <c r="O3202" i="9" s="1"/>
  <c r="D584" i="9"/>
  <c r="C584" i="9"/>
  <c r="O584" i="9" s="1"/>
  <c r="C3916" i="9"/>
  <c r="C3440" i="9"/>
  <c r="O3440" i="9" s="1"/>
  <c r="D1179" i="9"/>
  <c r="C1179" i="9"/>
  <c r="O1179" i="9" s="1"/>
  <c r="D465" i="9"/>
  <c r="C465" i="9"/>
  <c r="O465" i="9" s="1"/>
  <c r="C2250" i="9"/>
  <c r="O2250" i="9" s="1"/>
  <c r="D1060" i="9"/>
  <c r="C1060" i="9"/>
  <c r="O1060" i="9" s="1"/>
  <c r="D1298" i="9"/>
  <c r="C1298" i="9"/>
  <c r="O1298" i="9" s="1"/>
  <c r="D1536" i="9"/>
  <c r="C1536" i="9"/>
  <c r="O1536" i="9" s="1"/>
  <c r="C3321" i="9"/>
  <c r="O3321" i="9" s="1"/>
  <c r="C7010" i="9"/>
  <c r="C4511" i="9"/>
  <c r="D2012" i="9"/>
  <c r="C2012" i="9"/>
  <c r="O2012" i="9" s="1"/>
  <c r="D3559" i="9"/>
  <c r="C3559" i="9"/>
  <c r="O3559" i="9" s="1"/>
  <c r="D4987" i="9"/>
  <c r="C4987" i="9"/>
  <c r="J4987" i="9" s="1"/>
  <c r="C5582" i="9"/>
  <c r="C6296" i="9"/>
  <c r="C2726" i="9"/>
  <c r="O2726" i="9" s="1"/>
  <c r="C6177" i="9"/>
  <c r="D108" i="9"/>
  <c r="C108" i="9"/>
  <c r="O108" i="9" s="1"/>
  <c r="K1774" i="9"/>
  <c r="A1894" i="9"/>
  <c r="K4392" i="9"/>
  <c r="A4512" i="9"/>
  <c r="K2607" i="9"/>
  <c r="A2727" i="9"/>
  <c r="K6772" i="9"/>
  <c r="A6892" i="9"/>
  <c r="K4273" i="9"/>
  <c r="A4393" i="9"/>
  <c r="K7129" i="9"/>
  <c r="K2250" i="9"/>
  <c r="A2370" i="9"/>
  <c r="K6296" i="9"/>
  <c r="A6416" i="9"/>
  <c r="K6177" i="9"/>
  <c r="A6297" i="9"/>
  <c r="K1536" i="9"/>
  <c r="A1656" i="9"/>
  <c r="K7010" i="9"/>
  <c r="A7130" i="9"/>
  <c r="K2012" i="9"/>
  <c r="A2132" i="9"/>
  <c r="K4868" i="9"/>
  <c r="A4988" i="9"/>
  <c r="K6534" i="9"/>
  <c r="A6654" i="9"/>
  <c r="K6653" i="9"/>
  <c r="A6773" i="9"/>
  <c r="K6415" i="9"/>
  <c r="A6535" i="9"/>
  <c r="K5344" i="9"/>
  <c r="A5464" i="9"/>
  <c r="A5107" i="9"/>
  <c r="K4987" i="9"/>
  <c r="K2845" i="9"/>
  <c r="A2965" i="9"/>
  <c r="K3916" i="9"/>
  <c r="A4036" i="9"/>
  <c r="K1179" i="9"/>
  <c r="A1299" i="9"/>
  <c r="K2369" i="9"/>
  <c r="A2489" i="9"/>
  <c r="K5701" i="9"/>
  <c r="A5821" i="9"/>
  <c r="K703" i="9"/>
  <c r="A823" i="9"/>
  <c r="A109" i="9"/>
  <c r="K108" i="9"/>
  <c r="A228" i="9"/>
  <c r="K2131" i="9"/>
  <c r="A2251" i="9"/>
  <c r="K1417" i="9"/>
  <c r="A1537" i="9"/>
  <c r="K2964" i="9"/>
  <c r="A3084" i="9"/>
  <c r="K5106" i="9"/>
  <c r="A5226" i="9"/>
  <c r="K1893" i="9"/>
  <c r="A2013" i="9"/>
  <c r="K346" i="9"/>
  <c r="A466" i="9"/>
  <c r="K5820" i="9"/>
  <c r="A5940" i="9"/>
  <c r="K5939" i="9"/>
  <c r="K8099" i="9" s="1"/>
  <c r="A6059" i="9"/>
  <c r="K5225" i="9"/>
  <c r="A5345" i="9"/>
  <c r="K3202" i="9"/>
  <c r="A3322" i="9"/>
  <c r="K4035" i="9"/>
  <c r="A4155" i="9"/>
  <c r="K3083" i="9"/>
  <c r="A3203" i="9"/>
  <c r="K465" i="9"/>
  <c r="A585" i="9"/>
  <c r="K1060" i="9"/>
  <c r="A1180" i="9"/>
  <c r="K5582" i="9"/>
  <c r="A5702" i="9"/>
  <c r="K2726" i="9"/>
  <c r="A2846" i="9"/>
  <c r="K1298" i="9"/>
  <c r="A1418" i="9"/>
  <c r="K3321" i="9"/>
  <c r="A3441" i="9"/>
  <c r="K4511" i="9"/>
  <c r="A4631" i="9"/>
  <c r="K3559" i="9"/>
  <c r="A3679" i="9"/>
  <c r="K941" i="9"/>
  <c r="A1061" i="9"/>
  <c r="K1655" i="9"/>
  <c r="A1775" i="9"/>
  <c r="K3797" i="9"/>
  <c r="A3917" i="9"/>
  <c r="K3678" i="9"/>
  <c r="A3798" i="9"/>
  <c r="K4749" i="9"/>
  <c r="A4869" i="9"/>
  <c r="K584" i="9"/>
  <c r="A704" i="9"/>
  <c r="K3440" i="9"/>
  <c r="A3560" i="9"/>
  <c r="K6891" i="9"/>
  <c r="A7011" i="9"/>
  <c r="K822" i="9"/>
  <c r="A942" i="9"/>
  <c r="K2488" i="9"/>
  <c r="A2608" i="9"/>
  <c r="K227" i="9"/>
  <c r="A347" i="9"/>
  <c r="K4630" i="9"/>
  <c r="A4750" i="9"/>
  <c r="K5463" i="9"/>
  <c r="A5583" i="9"/>
  <c r="K4154" i="9"/>
  <c r="A4274" i="9"/>
  <c r="K6058" i="9"/>
  <c r="A6178" i="9"/>
  <c r="C6178" i="9"/>
  <c r="C5583" i="9"/>
  <c r="D347" i="9"/>
  <c r="C347" i="9"/>
  <c r="O347" i="9" s="1"/>
  <c r="D942" i="9"/>
  <c r="C942" i="9"/>
  <c r="O942" i="9" s="1"/>
  <c r="D3560" i="9"/>
  <c r="C3560" i="9"/>
  <c r="O3560" i="9" s="1"/>
  <c r="C4869" i="9"/>
  <c r="C3917" i="9"/>
  <c r="D1061" i="9"/>
  <c r="C1061" i="9"/>
  <c r="O1061" i="9" s="1"/>
  <c r="C4631" i="9"/>
  <c r="D1418" i="9"/>
  <c r="C1418" i="9"/>
  <c r="O1418" i="9" s="1"/>
  <c r="C5702" i="9"/>
  <c r="D585" i="9"/>
  <c r="C585" i="9"/>
  <c r="O585" i="9" s="1"/>
  <c r="C4155" i="9"/>
  <c r="C5345" i="9"/>
  <c r="C5940" i="9"/>
  <c r="D2013" i="9"/>
  <c r="C2013" i="9"/>
  <c r="O2013" i="9" s="1"/>
  <c r="C3084" i="9"/>
  <c r="O3084" i="9" s="1"/>
  <c r="C2251" i="9"/>
  <c r="O2251" i="9"/>
  <c r="D109" i="9"/>
  <c r="C109" i="9"/>
  <c r="O109" i="9" s="1"/>
  <c r="C6892" i="9"/>
  <c r="C4512" i="9"/>
  <c r="D823" i="9"/>
  <c r="C823" i="9"/>
  <c r="O823" i="9" s="1"/>
  <c r="C2489" i="9"/>
  <c r="O2489" i="9" s="1"/>
  <c r="C4036" i="9"/>
  <c r="C6535" i="9"/>
  <c r="D2132" i="9"/>
  <c r="C2132" i="9"/>
  <c r="O2132" i="9" s="1"/>
  <c r="D1656" i="9"/>
  <c r="C1656" i="9"/>
  <c r="O1656" i="9" s="1"/>
  <c r="D4274" i="9"/>
  <c r="C4274" i="9"/>
  <c r="C4750" i="9"/>
  <c r="C2608" i="9"/>
  <c r="O2608" i="9" s="1"/>
  <c r="C7011" i="9"/>
  <c r="D704" i="9"/>
  <c r="C704" i="9"/>
  <c r="O704" i="9" s="1"/>
  <c r="C3798" i="9"/>
  <c r="C1775" i="9"/>
  <c r="O1775" i="9" s="1"/>
  <c r="C3679" i="9"/>
  <c r="C3441" i="9"/>
  <c r="O3441" i="9" s="1"/>
  <c r="D2846" i="9"/>
  <c r="C2846" i="9"/>
  <c r="O2846" i="9" s="1"/>
  <c r="D1180" i="9"/>
  <c r="C1180" i="9"/>
  <c r="O1180" i="9" s="1"/>
  <c r="C3203" i="9"/>
  <c r="O3203" i="9" s="1"/>
  <c r="C3322" i="9"/>
  <c r="O3322" i="9" s="1"/>
  <c r="C6059" i="9"/>
  <c r="D466" i="9"/>
  <c r="C466" i="9"/>
  <c r="O466" i="9" s="1"/>
  <c r="C5226" i="9"/>
  <c r="D1537" i="9"/>
  <c r="C1537" i="9"/>
  <c r="O1537" i="9" s="1"/>
  <c r="D228" i="9"/>
  <c r="C228" i="9"/>
  <c r="O228" i="9" s="1"/>
  <c r="C5107" i="9"/>
  <c r="C4393" i="9"/>
  <c r="C2727" i="9"/>
  <c r="O2727" i="9" s="1"/>
  <c r="D1894" i="9"/>
  <c r="C1894" i="9"/>
  <c r="O1894" i="9" s="1"/>
  <c r="C6654" i="9"/>
  <c r="C6416" i="9"/>
  <c r="C5821" i="9"/>
  <c r="D1299" i="9"/>
  <c r="C1299" i="9"/>
  <c r="O1299" i="9" s="1"/>
  <c r="C2965" i="9"/>
  <c r="O2965" i="9" s="1"/>
  <c r="C5464" i="9"/>
  <c r="C6773" i="9"/>
  <c r="D4988" i="9"/>
  <c r="J4988" i="9" s="1"/>
  <c r="C4988" i="9"/>
  <c r="C7130" i="9"/>
  <c r="C6297" i="9"/>
  <c r="D2370" i="9"/>
  <c r="C2370" i="9"/>
  <c r="O2370" i="9" s="1"/>
  <c r="K6178" i="9"/>
  <c r="A6298" i="9"/>
  <c r="K4750" i="9"/>
  <c r="A4870" i="9"/>
  <c r="K7011" i="9"/>
  <c r="A7131" i="9"/>
  <c r="K3798" i="9"/>
  <c r="A3918" i="9"/>
  <c r="K3679" i="9"/>
  <c r="A3799" i="9"/>
  <c r="K2846" i="9"/>
  <c r="A2966" i="9"/>
  <c r="K585" i="9"/>
  <c r="A705" i="9"/>
  <c r="K5345" i="9"/>
  <c r="A5465" i="9"/>
  <c r="K466" i="9"/>
  <c r="A586" i="9"/>
  <c r="K1537" i="9"/>
  <c r="A1657" i="9"/>
  <c r="A110" i="9"/>
  <c r="K109" i="9"/>
  <c r="A229" i="9"/>
  <c r="K2489" i="9"/>
  <c r="A2609" i="9"/>
  <c r="K6654" i="9"/>
  <c r="A6774" i="9"/>
  <c r="K1656" i="9"/>
  <c r="A1776" i="9"/>
  <c r="K2727" i="9"/>
  <c r="A2847" i="9"/>
  <c r="K4274" i="9"/>
  <c r="A4394" i="9"/>
  <c r="K5583" i="9"/>
  <c r="A5703" i="9"/>
  <c r="K942" i="9"/>
  <c r="A1062" i="9"/>
  <c r="K4869" i="9"/>
  <c r="A4989" i="9"/>
  <c r="K1061" i="9"/>
  <c r="A1181" i="9"/>
  <c r="K1418" i="9"/>
  <c r="A1538" i="9"/>
  <c r="K3322" i="9"/>
  <c r="A3442" i="9"/>
  <c r="K3084" i="9"/>
  <c r="A3204" i="9"/>
  <c r="K5821" i="9"/>
  <c r="A5941" i="9"/>
  <c r="K2965" i="9"/>
  <c r="A3085" i="9"/>
  <c r="A5227" i="9"/>
  <c r="K5107" i="9"/>
  <c r="K6773" i="9"/>
  <c r="A6893" i="9"/>
  <c r="K7130" i="9"/>
  <c r="K2370" i="9"/>
  <c r="A2490" i="9"/>
  <c r="K6892" i="9"/>
  <c r="A7012" i="9"/>
  <c r="K2608" i="9"/>
  <c r="A2728" i="9"/>
  <c r="K704" i="9"/>
  <c r="A824" i="9"/>
  <c r="K1775" i="9"/>
  <c r="A1895" i="9"/>
  <c r="K3441" i="9"/>
  <c r="A3561" i="9"/>
  <c r="K1180" i="9"/>
  <c r="A1300" i="9"/>
  <c r="K4155" i="9"/>
  <c r="A4275" i="9"/>
  <c r="K5940" i="9"/>
  <c r="K8100" i="9" s="1"/>
  <c r="A6060" i="9"/>
  <c r="K5226" i="9"/>
  <c r="A5346" i="9"/>
  <c r="K228" i="9"/>
  <c r="A348" i="9"/>
  <c r="K823" i="9"/>
  <c r="A943" i="9"/>
  <c r="K4036" i="9"/>
  <c r="A4156" i="9"/>
  <c r="K6535" i="9"/>
  <c r="A6655" i="9"/>
  <c r="K2132" i="9"/>
  <c r="A2252" i="9"/>
  <c r="K6416" i="9"/>
  <c r="A6536" i="9"/>
  <c r="K4393" i="9"/>
  <c r="A4513" i="9"/>
  <c r="K1894" i="9"/>
  <c r="A2014" i="9"/>
  <c r="K347" i="9"/>
  <c r="A467" i="9"/>
  <c r="K3560" i="9"/>
  <c r="A3680" i="9"/>
  <c r="K3917" i="9"/>
  <c r="A4037" i="9"/>
  <c r="K4631" i="9"/>
  <c r="A4751" i="9"/>
  <c r="K5702" i="9"/>
  <c r="A5822" i="9"/>
  <c r="K3203" i="9"/>
  <c r="A3323" i="9"/>
  <c r="K6059" i="9"/>
  <c r="A6179" i="9"/>
  <c r="K2013" i="9"/>
  <c r="A2133" i="9"/>
  <c r="K2251" i="9"/>
  <c r="A2371" i="9"/>
  <c r="K1299" i="9"/>
  <c r="A1419" i="9"/>
  <c r="K5464" i="9"/>
  <c r="A5584" i="9"/>
  <c r="K4988" i="9"/>
  <c r="A5108" i="9"/>
  <c r="K6297" i="9"/>
  <c r="A6417" i="9"/>
  <c r="K4512" i="9"/>
  <c r="A4632" i="9"/>
  <c r="C5941" i="9"/>
  <c r="D1181" i="9"/>
  <c r="C1181" i="9"/>
  <c r="O1181" i="9" s="1"/>
  <c r="C4632" i="9"/>
  <c r="C5108" i="9"/>
  <c r="D1419" i="9"/>
  <c r="C1419" i="9"/>
  <c r="O1419" i="9" s="1"/>
  <c r="D2133" i="9"/>
  <c r="C2133" i="9"/>
  <c r="O2133" i="9" s="1"/>
  <c r="C3323" i="9"/>
  <c r="O3323" i="9" s="1"/>
  <c r="C4751" i="9"/>
  <c r="C3680" i="9"/>
  <c r="D2014" i="9"/>
  <c r="C2014" i="9"/>
  <c r="O2014" i="9" s="1"/>
  <c r="C6536" i="9"/>
  <c r="C6655" i="9"/>
  <c r="D943" i="9"/>
  <c r="C943" i="9"/>
  <c r="O943" i="9" s="1"/>
  <c r="C5346" i="9"/>
  <c r="D4275" i="9"/>
  <c r="C4275" i="9"/>
  <c r="D3561" i="9"/>
  <c r="C3561" i="9"/>
  <c r="O3561" i="9" s="1"/>
  <c r="D824" i="9"/>
  <c r="C824" i="9"/>
  <c r="O824" i="9" s="1"/>
  <c r="C7012" i="9"/>
  <c r="C5227" i="9"/>
  <c r="D1657" i="9"/>
  <c r="C1657" i="9"/>
  <c r="O1657" i="9" s="1"/>
  <c r="C5465" i="9"/>
  <c r="C2966" i="9"/>
  <c r="O2966" i="9" s="1"/>
  <c r="C3918" i="9"/>
  <c r="C4870" i="9"/>
  <c r="C6893" i="9"/>
  <c r="C3085" i="9"/>
  <c r="O3085" i="9" s="1"/>
  <c r="C3204" i="9"/>
  <c r="O3204" i="9" s="1"/>
  <c r="D1538" i="9"/>
  <c r="C1538" i="9"/>
  <c r="O1538" i="9" s="1"/>
  <c r="D4989" i="9"/>
  <c r="C4989" i="9"/>
  <c r="C5703" i="9"/>
  <c r="D2847" i="9"/>
  <c r="J2847" i="9" s="1"/>
  <c r="C2847" i="9"/>
  <c r="O2847" i="9" s="1"/>
  <c r="C6774" i="9"/>
  <c r="D229" i="9"/>
  <c r="C229" i="9"/>
  <c r="O229" i="9" s="1"/>
  <c r="C6417" i="9"/>
  <c r="C5584" i="9"/>
  <c r="D2371" i="9"/>
  <c r="C2371" i="9"/>
  <c r="C6179" i="9"/>
  <c r="C5822" i="9"/>
  <c r="C4037" i="9"/>
  <c r="D467" i="9"/>
  <c r="C467" i="9"/>
  <c r="O467" i="9" s="1"/>
  <c r="C4513" i="9"/>
  <c r="C2252" i="9"/>
  <c r="O2252" i="9" s="1"/>
  <c r="C4156" i="9"/>
  <c r="D348" i="9"/>
  <c r="C348" i="9"/>
  <c r="O348" i="9" s="1"/>
  <c r="C6060" i="9"/>
  <c r="D1300" i="9"/>
  <c r="C1300" i="9"/>
  <c r="O1300" i="9" s="1"/>
  <c r="D1895" i="9"/>
  <c r="C1895" i="9"/>
  <c r="O1895" i="9" s="1"/>
  <c r="C2728" i="9"/>
  <c r="O2728" i="9" s="1"/>
  <c r="C2490" i="9"/>
  <c r="O2490" i="9" s="1"/>
  <c r="D586" i="9"/>
  <c r="C586" i="9"/>
  <c r="O586" i="9" s="1"/>
  <c r="D705" i="9"/>
  <c r="J705" i="9" s="1"/>
  <c r="C705" i="9"/>
  <c r="O705" i="9" s="1"/>
  <c r="C3799" i="9"/>
  <c r="C7131" i="9"/>
  <c r="C6298" i="9"/>
  <c r="C3442" i="9"/>
  <c r="O3442" i="9" s="1"/>
  <c r="D1062" i="9"/>
  <c r="C1062" i="9"/>
  <c r="O1062" i="9"/>
  <c r="C4394" i="9"/>
  <c r="C1776" i="9"/>
  <c r="O1776" i="9" s="1"/>
  <c r="C2609" i="9"/>
  <c r="O2609" i="9"/>
  <c r="D110" i="9"/>
  <c r="C110" i="9"/>
  <c r="O110" i="9" s="1"/>
  <c r="K1419" i="9"/>
  <c r="A1539" i="9"/>
  <c r="K5584" i="9"/>
  <c r="A5704" i="9"/>
  <c r="K6179" i="9"/>
  <c r="A6299" i="9"/>
  <c r="K4037" i="9"/>
  <c r="A4157" i="9"/>
  <c r="K2014" i="9"/>
  <c r="A2134" i="9"/>
  <c r="K6655" i="9"/>
  <c r="A6775" i="9"/>
  <c r="K5346" i="9"/>
  <c r="A5466" i="9"/>
  <c r="K3561" i="9"/>
  <c r="A3681" i="9"/>
  <c r="K7012" i="9"/>
  <c r="A7132" i="9"/>
  <c r="K6893" i="9"/>
  <c r="A7013" i="9"/>
  <c r="A5347" i="9"/>
  <c r="K5227" i="9"/>
  <c r="K3204" i="9"/>
  <c r="A3324" i="9"/>
  <c r="K4989" i="9"/>
  <c r="A5109" i="9"/>
  <c r="K2847" i="9"/>
  <c r="A2967" i="9"/>
  <c r="K229" i="9"/>
  <c r="A349" i="9"/>
  <c r="K1657" i="9"/>
  <c r="A1777" i="9"/>
  <c r="K705" i="9"/>
  <c r="A825" i="9"/>
  <c r="K7131" i="9"/>
  <c r="K4632" i="9"/>
  <c r="A4752" i="9"/>
  <c r="K5108" i="9"/>
  <c r="A5228" i="9"/>
  <c r="K2133" i="9"/>
  <c r="A2253" i="9"/>
  <c r="K4751" i="9"/>
  <c r="A4871" i="9"/>
  <c r="K467" i="9"/>
  <c r="A587" i="9"/>
  <c r="K2252" i="9"/>
  <c r="A2372" i="9"/>
  <c r="K348" i="9"/>
  <c r="A468" i="9"/>
  <c r="K1300" i="9"/>
  <c r="A1420" i="9"/>
  <c r="K2728" i="9"/>
  <c r="A2848" i="9"/>
  <c r="K5941" i="9"/>
  <c r="K8101" i="9" s="1"/>
  <c r="A6061" i="9"/>
  <c r="K1181" i="9"/>
  <c r="A1301" i="9"/>
  <c r="K4394" i="9"/>
  <c r="A4514" i="9"/>
  <c r="K2609" i="9"/>
  <c r="A2729" i="9"/>
  <c r="K5465" i="9"/>
  <c r="A5585" i="9"/>
  <c r="K3918" i="9"/>
  <c r="A4038" i="9"/>
  <c r="K6417" i="9"/>
  <c r="A6537" i="9"/>
  <c r="K2371" i="9"/>
  <c r="A2491" i="9"/>
  <c r="K5822" i="9"/>
  <c r="A5942" i="9"/>
  <c r="K6536" i="9"/>
  <c r="A6656" i="9"/>
  <c r="K943" i="9"/>
  <c r="A1063" i="9"/>
  <c r="K4275" i="9"/>
  <c r="A4395" i="9"/>
  <c r="K824" i="9"/>
  <c r="A944" i="9"/>
  <c r="K3085" i="9"/>
  <c r="A3205" i="9"/>
  <c r="K1538" i="9"/>
  <c r="A1658" i="9"/>
  <c r="K5703" i="9"/>
  <c r="A5823" i="9"/>
  <c r="K6774" i="9"/>
  <c r="A6894" i="9"/>
  <c r="A111" i="9"/>
  <c r="K110" i="9"/>
  <c r="A230" i="9"/>
  <c r="K586" i="9"/>
  <c r="A706" i="9"/>
  <c r="K3799" i="9"/>
  <c r="A3919" i="9"/>
  <c r="K6298" i="9"/>
  <c r="A6418" i="9"/>
  <c r="K3323" i="9"/>
  <c r="A3443" i="9"/>
  <c r="K3680" i="9"/>
  <c r="A3800" i="9"/>
  <c r="K4513" i="9"/>
  <c r="A4633" i="9"/>
  <c r="K4156" i="9"/>
  <c r="A4276" i="9"/>
  <c r="K6060" i="9"/>
  <c r="A6180" i="9"/>
  <c r="K1895" i="9"/>
  <c r="A2015" i="9"/>
  <c r="K2490" i="9"/>
  <c r="A2610" i="9"/>
  <c r="K3442" i="9"/>
  <c r="A3562" i="9"/>
  <c r="K1062" i="9"/>
  <c r="A1182" i="9"/>
  <c r="K1776" i="9"/>
  <c r="A1896" i="9"/>
  <c r="K2966" i="9"/>
  <c r="A3086" i="9"/>
  <c r="K4870" i="9"/>
  <c r="A4990" i="9"/>
  <c r="D1896" i="9"/>
  <c r="C1896" i="9"/>
  <c r="O1896" i="9" s="1"/>
  <c r="D2015" i="9"/>
  <c r="C2015" i="9"/>
  <c r="O2015" i="9" s="1"/>
  <c r="D4276" i="9"/>
  <c r="C4276" i="9"/>
  <c r="G4276" i="9" s="1"/>
  <c r="H4276" i="9" s="1"/>
  <c r="C3800" i="9"/>
  <c r="C6418" i="9"/>
  <c r="D706" i="9"/>
  <c r="C706" i="9"/>
  <c r="O706" i="9" s="1"/>
  <c r="D111" i="9"/>
  <c r="C111" i="9"/>
  <c r="O111" i="9" s="1"/>
  <c r="C1777" i="9"/>
  <c r="O1777" i="9" s="1"/>
  <c r="C2967" i="9"/>
  <c r="O2967" i="9" s="1"/>
  <c r="C3324" i="9"/>
  <c r="O3324" i="9" s="1"/>
  <c r="C7013" i="9"/>
  <c r="C3681" i="9"/>
  <c r="C6775" i="9"/>
  <c r="C4157" i="9"/>
  <c r="C5704" i="9"/>
  <c r="C6894" i="9"/>
  <c r="D1658" i="9"/>
  <c r="C1658" i="9"/>
  <c r="O1658" i="9" s="1"/>
  <c r="D944" i="9"/>
  <c r="C944" i="9"/>
  <c r="O944" i="9" s="1"/>
  <c r="D1063" i="9"/>
  <c r="C1063" i="9"/>
  <c r="O1063" i="9" s="1"/>
  <c r="C5942" i="9"/>
  <c r="C6537" i="9"/>
  <c r="C5585" i="9"/>
  <c r="C4514" i="9"/>
  <c r="C6061" i="9"/>
  <c r="D1420" i="9"/>
  <c r="C1420" i="9"/>
  <c r="O1420" i="9" s="1"/>
  <c r="D2372" i="9"/>
  <c r="C2372" i="9"/>
  <c r="O2372" i="9" s="1"/>
  <c r="C4871" i="9"/>
  <c r="C5228" i="9"/>
  <c r="D4990" i="9"/>
  <c r="C4990" i="9"/>
  <c r="D3562" i="9"/>
  <c r="C3562" i="9"/>
  <c r="O3562" i="9" s="1"/>
  <c r="C3086" i="9"/>
  <c r="O3086" i="9" s="1"/>
  <c r="D1182" i="9"/>
  <c r="C1182" i="9"/>
  <c r="O1182" i="9" s="1"/>
  <c r="C2610" i="9"/>
  <c r="O2610" i="9" s="1"/>
  <c r="C6180" i="9"/>
  <c r="C4633" i="9"/>
  <c r="C3443" i="9"/>
  <c r="O3443" i="9" s="1"/>
  <c r="C3919" i="9"/>
  <c r="D230" i="9"/>
  <c r="C230" i="9"/>
  <c r="D825" i="9"/>
  <c r="C825" i="9"/>
  <c r="O825" i="9" s="1"/>
  <c r="D349" i="9"/>
  <c r="C349" i="9"/>
  <c r="O349" i="9" s="1"/>
  <c r="C5109" i="9"/>
  <c r="C7132" i="9"/>
  <c r="C5466" i="9"/>
  <c r="D2134" i="9"/>
  <c r="C2134" i="9"/>
  <c r="O2134" i="9" s="1"/>
  <c r="C6299" i="9"/>
  <c r="D1539" i="9"/>
  <c r="C1539" i="9"/>
  <c r="O1539" i="9" s="1"/>
  <c r="C5823" i="9"/>
  <c r="C3205" i="9"/>
  <c r="O3205" i="9" s="1"/>
  <c r="C4395" i="9"/>
  <c r="C6656" i="9"/>
  <c r="C2491" i="9"/>
  <c r="O2491" i="9" s="1"/>
  <c r="C4038" i="9"/>
  <c r="C2729" i="9"/>
  <c r="O2729" i="9" s="1"/>
  <c r="D1301" i="9"/>
  <c r="C1301" i="9"/>
  <c r="O1301" i="9" s="1"/>
  <c r="D2848" i="9"/>
  <c r="C2848" i="9"/>
  <c r="O2848" i="9" s="1"/>
  <c r="D468" i="9"/>
  <c r="C468" i="9"/>
  <c r="O468" i="9" s="1"/>
  <c r="D587" i="9"/>
  <c r="C587" i="9"/>
  <c r="C2253" i="9"/>
  <c r="O2253" i="9" s="1"/>
  <c r="C4752" i="9"/>
  <c r="C5347" i="9"/>
  <c r="K4990" i="9"/>
  <c r="A5110" i="9"/>
  <c r="K3562" i="9"/>
  <c r="A3682" i="9"/>
  <c r="K1182" i="9"/>
  <c r="A1302" i="9"/>
  <c r="K6180" i="9"/>
  <c r="A6300" i="9"/>
  <c r="K3443" i="9"/>
  <c r="A3563" i="9"/>
  <c r="K230" i="9"/>
  <c r="A350" i="9"/>
  <c r="K6894" i="9"/>
  <c r="A7014" i="9"/>
  <c r="K944" i="9"/>
  <c r="A1064" i="9"/>
  <c r="K5942" i="9"/>
  <c r="K8102" i="9" s="1"/>
  <c r="A6062" i="9"/>
  <c r="K5585" i="9"/>
  <c r="A5705" i="9"/>
  <c r="K6061" i="9"/>
  <c r="A6181" i="9"/>
  <c r="K468" i="9"/>
  <c r="A588" i="9"/>
  <c r="K4871" i="9"/>
  <c r="A4991" i="9"/>
  <c r="K349" i="9"/>
  <c r="A469" i="9"/>
  <c r="K5466" i="9"/>
  <c r="A5586" i="9"/>
  <c r="K6299" i="9"/>
  <c r="A6419" i="9"/>
  <c r="K1896" i="9"/>
  <c r="A2016" i="9"/>
  <c r="K2015" i="9"/>
  <c r="A2135" i="9"/>
  <c r="K3800" i="9"/>
  <c r="A3920" i="9"/>
  <c r="K706" i="9"/>
  <c r="A826" i="9"/>
  <c r="K3205" i="9"/>
  <c r="A3325" i="9"/>
  <c r="K6656" i="9"/>
  <c r="A6776" i="9"/>
  <c r="K4038" i="9"/>
  <c r="A4158" i="9"/>
  <c r="K1301" i="9"/>
  <c r="A1421" i="9"/>
  <c r="K587" i="9"/>
  <c r="A707" i="9"/>
  <c r="K4752" i="9"/>
  <c r="A4872" i="9"/>
  <c r="K1777" i="9"/>
  <c r="A1897" i="9"/>
  <c r="K3324" i="9"/>
  <c r="A3444" i="9"/>
  <c r="A5467" i="9"/>
  <c r="K5347" i="9"/>
  <c r="K3681" i="9"/>
  <c r="A3801" i="9"/>
  <c r="K4157" i="9"/>
  <c r="A4277" i="9"/>
  <c r="K3086" i="9"/>
  <c r="A3206" i="9"/>
  <c r="K2610" i="9"/>
  <c r="A2730" i="9"/>
  <c r="K4633" i="9"/>
  <c r="A4753" i="9"/>
  <c r="K3919" i="9"/>
  <c r="A4039" i="9"/>
  <c r="A112" i="9"/>
  <c r="K111" i="9"/>
  <c r="A231" i="9"/>
  <c r="K1658" i="9"/>
  <c r="A1778" i="9"/>
  <c r="K1063" i="9"/>
  <c r="A1183" i="9"/>
  <c r="K6537" i="9"/>
  <c r="A6657" i="9"/>
  <c r="K4514" i="9"/>
  <c r="A4634" i="9"/>
  <c r="K1420" i="9"/>
  <c r="A1540" i="9"/>
  <c r="K5228" i="9"/>
  <c r="A5348" i="9"/>
  <c r="K825" i="9"/>
  <c r="A945" i="9"/>
  <c r="K5109" i="9"/>
  <c r="A5229" i="9"/>
  <c r="K7132" i="9"/>
  <c r="K2134" i="9"/>
  <c r="A2254" i="9"/>
  <c r="K1539" i="9"/>
  <c r="A1659" i="9"/>
  <c r="K4276" i="9"/>
  <c r="A4396" i="9"/>
  <c r="K6418" i="9"/>
  <c r="A6538" i="9"/>
  <c r="K5823" i="9"/>
  <c r="A5943" i="9"/>
  <c r="K4395" i="9"/>
  <c r="A4515" i="9"/>
  <c r="K2491" i="9"/>
  <c r="A2611" i="9"/>
  <c r="K2729" i="9"/>
  <c r="A2849" i="9"/>
  <c r="K2848" i="9"/>
  <c r="A2968" i="9"/>
  <c r="K2372" i="9"/>
  <c r="A2492" i="9"/>
  <c r="K2253" i="9"/>
  <c r="A2373" i="9"/>
  <c r="K2967" i="9"/>
  <c r="A3087" i="9"/>
  <c r="K7013" i="9"/>
  <c r="A7133" i="9"/>
  <c r="K6775" i="9"/>
  <c r="A6895" i="9"/>
  <c r="K5704" i="9"/>
  <c r="A5824" i="9"/>
  <c r="C5824" i="9"/>
  <c r="C7133" i="9"/>
  <c r="D2373" i="9"/>
  <c r="C2373" i="9"/>
  <c r="O2373" i="9" s="1"/>
  <c r="C2968" i="9"/>
  <c r="O2968" i="9" s="1"/>
  <c r="C2611" i="9"/>
  <c r="O2611" i="9" s="1"/>
  <c r="C5943" i="9"/>
  <c r="C4396" i="9"/>
  <c r="C2254" i="9"/>
  <c r="O2254" i="9" s="1"/>
  <c r="C4753" i="9"/>
  <c r="C3206" i="9"/>
  <c r="O3206" i="9" s="1"/>
  <c r="C3801" i="9"/>
  <c r="C3444" i="9"/>
  <c r="O3444" i="9" s="1"/>
  <c r="C4872" i="9"/>
  <c r="D1421" i="9"/>
  <c r="C1421" i="9"/>
  <c r="O1421" i="9" s="1"/>
  <c r="C6776" i="9"/>
  <c r="D826" i="9"/>
  <c r="C826" i="9"/>
  <c r="O826" i="9" s="1"/>
  <c r="D2135" i="9"/>
  <c r="C2135" i="9"/>
  <c r="O2135" i="9" s="1"/>
  <c r="C6419" i="9"/>
  <c r="D469" i="9"/>
  <c r="C469" i="9"/>
  <c r="O469" i="9" s="1"/>
  <c r="D588" i="9"/>
  <c r="C588" i="9"/>
  <c r="O588" i="9" s="1"/>
  <c r="C5705" i="9"/>
  <c r="D1064" i="9"/>
  <c r="C1064" i="9"/>
  <c r="O1064" i="9" s="1"/>
  <c r="D350" i="9"/>
  <c r="C350" i="9"/>
  <c r="O350" i="9" s="1"/>
  <c r="C6300" i="9"/>
  <c r="C3682" i="9"/>
  <c r="D1540" i="9"/>
  <c r="C1540" i="9"/>
  <c r="O1540" i="9"/>
  <c r="C6657" i="9"/>
  <c r="C1778" i="9"/>
  <c r="O1778" i="9" s="1"/>
  <c r="D112" i="9"/>
  <c r="C112" i="9"/>
  <c r="O112" i="9" s="1"/>
  <c r="D945" i="9"/>
  <c r="C945" i="9"/>
  <c r="O945" i="9" s="1"/>
  <c r="C6895" i="9"/>
  <c r="C3087" i="9"/>
  <c r="O3087" i="9" s="1"/>
  <c r="C2492" i="9"/>
  <c r="O2492" i="9" s="1"/>
  <c r="D2849" i="9"/>
  <c r="C2849" i="9"/>
  <c r="O2849" i="9" s="1"/>
  <c r="C4515" i="9"/>
  <c r="C6538" i="9"/>
  <c r="D1659" i="9"/>
  <c r="C1659" i="9"/>
  <c r="O1659" i="9" s="1"/>
  <c r="C4039" i="9"/>
  <c r="C2730" i="9"/>
  <c r="O2730" i="9" s="1"/>
  <c r="D4277" i="9"/>
  <c r="C4277" i="9"/>
  <c r="D1897" i="9"/>
  <c r="C1897" i="9"/>
  <c r="O1897" i="9" s="1"/>
  <c r="D707" i="9"/>
  <c r="C707" i="9"/>
  <c r="O707" i="9" s="1"/>
  <c r="C4158" i="9"/>
  <c r="C3325" i="9"/>
  <c r="O3325" i="9" s="1"/>
  <c r="C3920" i="9"/>
  <c r="D2016" i="9"/>
  <c r="C2016" i="9"/>
  <c r="O2016" i="9" s="1"/>
  <c r="C5586" i="9"/>
  <c r="D4991" i="9"/>
  <c r="C4991" i="9"/>
  <c r="C6181" i="9"/>
  <c r="C6062" i="9"/>
  <c r="C7014" i="9"/>
  <c r="D3563" i="9"/>
  <c r="C3563" i="9"/>
  <c r="O3563" i="9" s="1"/>
  <c r="D1302" i="9"/>
  <c r="C1302" i="9"/>
  <c r="O1302" i="9" s="1"/>
  <c r="C5110" i="9"/>
  <c r="C5229" i="9"/>
  <c r="C5348" i="9"/>
  <c r="C4634" i="9"/>
  <c r="D1183" i="9"/>
  <c r="C1183" i="9"/>
  <c r="O1183" i="9" s="1"/>
  <c r="D231" i="9"/>
  <c r="C231" i="9"/>
  <c r="O231" i="9" s="1"/>
  <c r="C5467" i="9"/>
  <c r="K3087" i="9"/>
  <c r="A3207" i="9"/>
  <c r="K2849" i="9"/>
  <c r="A2969" i="9"/>
  <c r="K6538" i="9"/>
  <c r="A6658" i="9"/>
  <c r="K5348" i="9"/>
  <c r="A5468" i="9"/>
  <c r="K1183" i="9"/>
  <c r="A1303" i="9"/>
  <c r="A113" i="9"/>
  <c r="K112" i="9"/>
  <c r="A232" i="9"/>
  <c r="K2730" i="9"/>
  <c r="A2850" i="9"/>
  <c r="K707" i="9"/>
  <c r="A827" i="9"/>
  <c r="K3325" i="9"/>
  <c r="A3445" i="9"/>
  <c r="K2016" i="9"/>
  <c r="A2136" i="9"/>
  <c r="K469" i="9"/>
  <c r="A589" i="9"/>
  <c r="K6181" i="9"/>
  <c r="A6301" i="9"/>
  <c r="K7014" i="9"/>
  <c r="A7134" i="9"/>
  <c r="K1302" i="9"/>
  <c r="A1422" i="9"/>
  <c r="K7133" i="9"/>
  <c r="K2968" i="9"/>
  <c r="A3088" i="9"/>
  <c r="K5943" i="9"/>
  <c r="K8103" i="9" s="1"/>
  <c r="A6063" i="9"/>
  <c r="K2254" i="9"/>
  <c r="A2374" i="9"/>
  <c r="K945" i="9"/>
  <c r="A1065" i="9"/>
  <c r="K6657" i="9"/>
  <c r="A6777" i="9"/>
  <c r="K4753" i="9"/>
  <c r="A4873" i="9"/>
  <c r="K3801" i="9"/>
  <c r="A3921" i="9"/>
  <c r="A5587" i="9"/>
  <c r="K5467" i="9"/>
  <c r="K4872" i="9"/>
  <c r="A4992" i="9"/>
  <c r="K6776" i="9"/>
  <c r="A6896" i="9"/>
  <c r="K2135" i="9"/>
  <c r="A2255" i="9"/>
  <c r="K588" i="9"/>
  <c r="A708" i="9"/>
  <c r="K1064" i="9"/>
  <c r="A1184" i="9"/>
  <c r="K6300" i="9"/>
  <c r="A6420" i="9"/>
  <c r="K5824" i="9"/>
  <c r="A5944" i="9"/>
  <c r="K6895" i="9"/>
  <c r="A7015" i="9"/>
  <c r="K2492" i="9"/>
  <c r="A2612" i="9"/>
  <c r="K4515" i="9"/>
  <c r="A4635" i="9"/>
  <c r="K1659" i="9"/>
  <c r="A1779" i="9"/>
  <c r="K5229" i="9"/>
  <c r="A5349" i="9"/>
  <c r="K4634" i="9"/>
  <c r="A4754" i="9"/>
  <c r="K231" i="9"/>
  <c r="A351" i="9"/>
  <c r="K4039" i="9"/>
  <c r="A4159" i="9"/>
  <c r="K4277" i="9"/>
  <c r="A4397" i="9"/>
  <c r="K1897" i="9"/>
  <c r="A2017" i="9"/>
  <c r="K4158" i="9"/>
  <c r="A4278" i="9"/>
  <c r="K3920" i="9"/>
  <c r="A4040" i="9"/>
  <c r="K5586" i="9"/>
  <c r="A5706" i="9"/>
  <c r="K6062" i="9"/>
  <c r="A6182" i="9"/>
  <c r="K3563" i="9"/>
  <c r="A3683" i="9"/>
  <c r="K5110" i="9"/>
  <c r="A5230" i="9"/>
  <c r="K2373" i="9"/>
  <c r="A2493" i="9"/>
  <c r="K2611" i="9"/>
  <c r="A2731" i="9"/>
  <c r="K4396" i="9"/>
  <c r="A4516" i="9"/>
  <c r="K1540" i="9"/>
  <c r="A1660" i="9"/>
  <c r="K1778" i="9"/>
  <c r="A1898" i="9"/>
  <c r="K3206" i="9"/>
  <c r="A3326" i="9"/>
  <c r="K3444" i="9"/>
  <c r="A3564" i="9"/>
  <c r="K1421" i="9"/>
  <c r="A1541" i="9"/>
  <c r="K826" i="9"/>
  <c r="A946" i="9"/>
  <c r="K6419" i="9"/>
  <c r="A6539" i="9"/>
  <c r="K4991" i="9"/>
  <c r="A5111" i="9"/>
  <c r="K5705" i="9"/>
  <c r="A5825" i="9"/>
  <c r="K350" i="9"/>
  <c r="A470" i="9"/>
  <c r="K3682" i="9"/>
  <c r="A3802" i="9"/>
  <c r="C3802" i="9"/>
  <c r="C3326" i="9"/>
  <c r="O3326" i="9" s="1"/>
  <c r="C6182" i="9"/>
  <c r="C4159" i="9"/>
  <c r="C5944" i="9"/>
  <c r="C3921" i="9"/>
  <c r="C5468" i="9"/>
  <c r="C2969" i="9"/>
  <c r="O2969" i="9" s="1"/>
  <c r="C6539" i="9"/>
  <c r="D1541" i="9"/>
  <c r="C1541" i="9"/>
  <c r="O1541" i="9" s="1"/>
  <c r="C2731" i="9"/>
  <c r="O2731" i="9" s="1"/>
  <c r="C4040" i="9"/>
  <c r="C4754" i="9"/>
  <c r="C2612" i="9"/>
  <c r="O2612" i="9" s="1"/>
  <c r="C2255" i="9"/>
  <c r="O2255" i="9" s="1"/>
  <c r="D4992" i="9"/>
  <c r="C4992" i="9"/>
  <c r="C6777" i="9"/>
  <c r="D2374" i="9"/>
  <c r="C2374" i="9"/>
  <c r="O2374" i="9" s="1"/>
  <c r="C3088" i="9"/>
  <c r="O3088" i="9" s="1"/>
  <c r="C7134" i="9"/>
  <c r="D589" i="9"/>
  <c r="C589" i="9"/>
  <c r="O589" i="9" s="1"/>
  <c r="C3445" i="9"/>
  <c r="O3445" i="9" s="1"/>
  <c r="D2850" i="9"/>
  <c r="J2850" i="9" s="1"/>
  <c r="C2850" i="9"/>
  <c r="O2850" i="9" s="1"/>
  <c r="D113" i="9"/>
  <c r="C113" i="9"/>
  <c r="O113" i="9" s="1"/>
  <c r="C5825" i="9"/>
  <c r="D1660" i="9"/>
  <c r="C1660" i="9"/>
  <c r="O1660" i="9" s="1"/>
  <c r="C5230" i="9"/>
  <c r="D2017" i="9"/>
  <c r="C2017" i="9"/>
  <c r="O2017" i="9" s="1"/>
  <c r="C1779" i="9"/>
  <c r="O1779" i="9" s="1"/>
  <c r="D1184" i="9"/>
  <c r="C1184" i="9"/>
  <c r="O1184" i="9" s="1"/>
  <c r="D470" i="9"/>
  <c r="C470" i="9"/>
  <c r="O470" i="9" s="1"/>
  <c r="C5111" i="9"/>
  <c r="D946" i="9"/>
  <c r="C946" i="9"/>
  <c r="O946" i="9" s="1"/>
  <c r="D3564" i="9"/>
  <c r="C3564" i="9"/>
  <c r="O3564" i="9" s="1"/>
  <c r="D1898" i="9"/>
  <c r="C1898" i="9"/>
  <c r="O1898" i="9" s="1"/>
  <c r="C4516" i="9"/>
  <c r="C2493" i="9"/>
  <c r="O2493" i="9" s="1"/>
  <c r="C3683" i="9"/>
  <c r="C5706" i="9"/>
  <c r="D4278" i="9"/>
  <c r="C4278" i="9"/>
  <c r="C4397" i="9"/>
  <c r="D351" i="9"/>
  <c r="C351" i="9"/>
  <c r="O351" i="9" s="1"/>
  <c r="C5349" i="9"/>
  <c r="C4635" i="9"/>
  <c r="C7015" i="9"/>
  <c r="C6420" i="9"/>
  <c r="D708" i="9"/>
  <c r="C708" i="9"/>
  <c r="O708" i="9" s="1"/>
  <c r="C6896" i="9"/>
  <c r="C4873" i="9"/>
  <c r="D1065" i="9"/>
  <c r="C1065" i="9"/>
  <c r="O1065" i="9" s="1"/>
  <c r="C6063" i="9"/>
  <c r="D1303" i="9"/>
  <c r="C1303" i="9"/>
  <c r="O1303" i="9" s="1"/>
  <c r="C6658" i="9"/>
  <c r="C3207" i="9"/>
  <c r="O3207" i="9" s="1"/>
  <c r="C5587" i="9"/>
  <c r="D1422" i="9"/>
  <c r="C1422" i="9"/>
  <c r="O1422" i="9" s="1"/>
  <c r="C6301" i="9"/>
  <c r="D2136" i="9"/>
  <c r="C2136" i="9"/>
  <c r="O2136" i="9" s="1"/>
  <c r="D827" i="9"/>
  <c r="C827" i="9"/>
  <c r="O827" i="9" s="1"/>
  <c r="D232" i="9"/>
  <c r="C232" i="9"/>
  <c r="O232" i="9" s="1"/>
  <c r="K5825" i="9"/>
  <c r="A5945" i="9"/>
  <c r="K1541" i="9"/>
  <c r="A1661" i="9"/>
  <c r="K1660" i="9"/>
  <c r="A1780" i="9"/>
  <c r="K5230" i="9"/>
  <c r="A5350" i="9"/>
  <c r="K4040" i="9"/>
  <c r="A4160" i="9"/>
  <c r="K4159" i="9"/>
  <c r="A4279" i="9"/>
  <c r="K1779" i="9"/>
  <c r="A1899" i="9"/>
  <c r="K5944" i="9"/>
  <c r="K8104" i="9" s="1"/>
  <c r="A6064" i="9"/>
  <c r="K2255" i="9"/>
  <c r="A2375" i="9"/>
  <c r="K3921" i="9"/>
  <c r="A4041" i="9"/>
  <c r="K2374" i="9"/>
  <c r="A2494" i="9"/>
  <c r="K827" i="9"/>
  <c r="A947" i="9"/>
  <c r="A114" i="9"/>
  <c r="K113" i="9"/>
  <c r="A233" i="9"/>
  <c r="K6658" i="9"/>
  <c r="A6778" i="9"/>
  <c r="K470" i="9"/>
  <c r="A590" i="9"/>
  <c r="K946" i="9"/>
  <c r="A1066" i="9"/>
  <c r="K1898" i="9"/>
  <c r="A2018" i="9"/>
  <c r="K2493" i="9"/>
  <c r="A2613" i="9"/>
  <c r="K5706" i="9"/>
  <c r="A5826" i="9"/>
  <c r="K4397" i="9"/>
  <c r="A4517" i="9"/>
  <c r="K5349" i="9"/>
  <c r="A5469" i="9"/>
  <c r="K7015" i="9"/>
  <c r="A7135" i="9"/>
  <c r="K708" i="9"/>
  <c r="A828" i="9"/>
  <c r="K1065" i="9"/>
  <c r="A1185" i="9"/>
  <c r="K6301" i="9"/>
  <c r="A6421" i="9"/>
  <c r="K3445" i="9"/>
  <c r="A3565" i="9"/>
  <c r="K5468" i="9"/>
  <c r="A5588" i="9"/>
  <c r="K6539" i="9"/>
  <c r="A6659" i="9"/>
  <c r="K3326" i="9"/>
  <c r="A3446" i="9"/>
  <c r="K2731" i="9"/>
  <c r="A2851" i="9"/>
  <c r="K6182" i="9"/>
  <c r="A6302" i="9"/>
  <c r="K2017" i="9"/>
  <c r="A2137" i="9"/>
  <c r="K4754" i="9"/>
  <c r="A4874" i="9"/>
  <c r="K2612" i="9"/>
  <c r="A2732" i="9"/>
  <c r="K1184" i="9"/>
  <c r="A1304" i="9"/>
  <c r="K4992" i="9"/>
  <c r="A5112" i="9"/>
  <c r="A5707" i="9"/>
  <c r="K5587" i="9"/>
  <c r="K6777" i="9"/>
  <c r="A6897" i="9"/>
  <c r="K3088" i="9"/>
  <c r="A3208" i="9"/>
  <c r="K7134" i="9"/>
  <c r="K2136" i="9"/>
  <c r="A2256" i="9"/>
  <c r="K232" i="9"/>
  <c r="A352" i="9"/>
  <c r="K1303" i="9"/>
  <c r="A1423" i="9"/>
  <c r="K3207" i="9"/>
  <c r="A3327" i="9"/>
  <c r="K3802" i="9"/>
  <c r="A3922" i="9"/>
  <c r="K5111" i="9"/>
  <c r="A5231" i="9"/>
  <c r="K3564" i="9"/>
  <c r="A3684" i="9"/>
  <c r="K4516" i="9"/>
  <c r="A4636" i="9"/>
  <c r="K3683" i="9"/>
  <c r="A3803" i="9"/>
  <c r="K4278" i="9"/>
  <c r="A4398" i="9"/>
  <c r="K351" i="9"/>
  <c r="A471" i="9"/>
  <c r="K4635" i="9"/>
  <c r="A4755" i="9"/>
  <c r="K6420" i="9"/>
  <c r="A6540" i="9"/>
  <c r="K6896" i="9"/>
  <c r="A7016" i="9"/>
  <c r="K4873" i="9"/>
  <c r="A4993" i="9"/>
  <c r="K6063" i="9"/>
  <c r="A6183" i="9"/>
  <c r="K1422" i="9"/>
  <c r="A1542" i="9"/>
  <c r="K589" i="9"/>
  <c r="A709" i="9"/>
  <c r="K2850" i="9"/>
  <c r="A2970" i="9"/>
  <c r="K2969" i="9"/>
  <c r="A3089" i="9"/>
  <c r="C6897" i="9"/>
  <c r="C5112" i="9"/>
  <c r="C2732" i="9"/>
  <c r="O2732" i="9" s="1"/>
  <c r="D2851" i="9"/>
  <c r="C2851" i="9"/>
  <c r="C6659" i="9"/>
  <c r="D1185" i="9"/>
  <c r="C1185" i="9"/>
  <c r="O1185" i="9" s="1"/>
  <c r="C7135" i="9"/>
  <c r="C2613" i="9"/>
  <c r="O2613" i="9" s="1"/>
  <c r="D114" i="9"/>
  <c r="C114" i="9"/>
  <c r="O114" i="9" s="1"/>
  <c r="C3089" i="9"/>
  <c r="O3089" i="9" s="1"/>
  <c r="D709" i="9"/>
  <c r="C709" i="9"/>
  <c r="O709" i="9" s="1"/>
  <c r="C6183" i="9"/>
  <c r="C7016" i="9"/>
  <c r="C4755" i="9"/>
  <c r="C4398" i="9"/>
  <c r="C4636" i="9"/>
  <c r="C5231" i="9"/>
  <c r="C3327" i="9"/>
  <c r="O3327" i="9" s="1"/>
  <c r="D352" i="9"/>
  <c r="C352" i="9"/>
  <c r="O352" i="9" s="1"/>
  <c r="D947" i="9"/>
  <c r="C947" i="9"/>
  <c r="O947" i="9" s="1"/>
  <c r="C4041" i="9"/>
  <c r="C6064" i="9"/>
  <c r="D4279" i="9"/>
  <c r="G4279" i="9" s="1"/>
  <c r="H4279" i="9" s="1"/>
  <c r="C4279" i="9"/>
  <c r="C5350" i="9"/>
  <c r="D1661" i="9"/>
  <c r="C1661" i="9"/>
  <c r="O1661" i="9" s="1"/>
  <c r="C3208" i="9"/>
  <c r="O3208" i="9" s="1"/>
  <c r="D1304" i="9"/>
  <c r="C1304" i="9"/>
  <c r="O1304" i="9" s="1"/>
  <c r="C4874" i="9"/>
  <c r="C6302" i="9"/>
  <c r="C3446" i="9"/>
  <c r="O3446" i="9" s="1"/>
  <c r="C5588" i="9"/>
  <c r="C6421" i="9"/>
  <c r="D828" i="9"/>
  <c r="C828" i="9"/>
  <c r="O828" i="9" s="1"/>
  <c r="C5469" i="9"/>
  <c r="C5826" i="9"/>
  <c r="D2018" i="9"/>
  <c r="C2018" i="9"/>
  <c r="O2018" i="9" s="1"/>
  <c r="D590" i="9"/>
  <c r="C590" i="9"/>
  <c r="O590" i="9" s="1"/>
  <c r="D233" i="9"/>
  <c r="C233" i="9"/>
  <c r="O233" i="9" s="1"/>
  <c r="C2970" i="9"/>
  <c r="O2970" i="9" s="1"/>
  <c r="D1542" i="9"/>
  <c r="C1542" i="9"/>
  <c r="O1542" i="9" s="1"/>
  <c r="D4993" i="9"/>
  <c r="C4993" i="9"/>
  <c r="C6540" i="9"/>
  <c r="D471" i="9"/>
  <c r="C471" i="9"/>
  <c r="O471" i="9" s="1"/>
  <c r="C3803" i="9"/>
  <c r="C3684" i="9"/>
  <c r="C3922" i="9"/>
  <c r="D1423" i="9"/>
  <c r="C1423" i="9"/>
  <c r="O1423" i="9" s="1"/>
  <c r="C2256" i="9"/>
  <c r="O2256" i="9" s="1"/>
  <c r="C5707" i="9"/>
  <c r="C2494" i="9"/>
  <c r="O2494" i="9" s="1"/>
  <c r="D2375" i="9"/>
  <c r="C2375" i="9"/>
  <c r="D1899" i="9"/>
  <c r="C1899" i="9"/>
  <c r="O1899" i="9"/>
  <c r="C4160" i="9"/>
  <c r="C1780" i="9"/>
  <c r="O1780" i="9" s="1"/>
  <c r="C5945" i="9"/>
  <c r="D2137" i="9"/>
  <c r="C2137" i="9"/>
  <c r="O2137" i="9" s="1"/>
  <c r="D3565" i="9"/>
  <c r="C3565" i="9"/>
  <c r="O3565" i="9" s="1"/>
  <c r="C4517" i="9"/>
  <c r="D1066" i="9"/>
  <c r="C1066" i="9"/>
  <c r="O1066" i="9" s="1"/>
  <c r="C6778" i="9"/>
  <c r="K2970" i="9"/>
  <c r="A3090" i="9"/>
  <c r="K4993" i="9"/>
  <c r="A5113" i="9"/>
  <c r="K3089" i="9"/>
  <c r="A3209" i="9"/>
  <c r="K6183" i="9"/>
  <c r="A6303" i="9"/>
  <c r="K4755" i="9"/>
  <c r="A4875" i="9"/>
  <c r="K3803" i="9"/>
  <c r="A3923" i="9"/>
  <c r="K3922" i="9"/>
  <c r="A4042" i="9"/>
  <c r="K2256" i="9"/>
  <c r="A2376" i="9"/>
  <c r="K6897" i="9"/>
  <c r="A7017" i="9"/>
  <c r="A5827" i="9"/>
  <c r="K5707" i="9"/>
  <c r="K2732" i="9"/>
  <c r="A2852" i="9"/>
  <c r="K2851" i="9"/>
  <c r="A2971" i="9"/>
  <c r="K3565" i="9"/>
  <c r="A3685" i="9"/>
  <c r="K7135" i="9"/>
  <c r="K2613" i="9"/>
  <c r="A2733" i="9"/>
  <c r="K590" i="9"/>
  <c r="A710" i="9"/>
  <c r="A115" i="9"/>
  <c r="K114" i="9"/>
  <c r="A234" i="9"/>
  <c r="K4041" i="9"/>
  <c r="A4161" i="9"/>
  <c r="K4279" i="9"/>
  <c r="A4399" i="9"/>
  <c r="K1661" i="9"/>
  <c r="A1781" i="9"/>
  <c r="K1542" i="9"/>
  <c r="A1662" i="9"/>
  <c r="K6540" i="9"/>
  <c r="A6660" i="9"/>
  <c r="K4398" i="9"/>
  <c r="A4518" i="9"/>
  <c r="K5231" i="9"/>
  <c r="A5351" i="9"/>
  <c r="K352" i="9"/>
  <c r="A472" i="9"/>
  <c r="K3208" i="9"/>
  <c r="A3328" i="9"/>
  <c r="K1304" i="9"/>
  <c r="A1424" i="9"/>
  <c r="K6302" i="9"/>
  <c r="A6422" i="9"/>
  <c r="K5588" i="9"/>
  <c r="A5708" i="9"/>
  <c r="K828" i="9"/>
  <c r="A948" i="9"/>
  <c r="K5826" i="9"/>
  <c r="A5946" i="9"/>
  <c r="K2494" i="9"/>
  <c r="A2614" i="9"/>
  <c r="K1899" i="9"/>
  <c r="A2019" i="9"/>
  <c r="K1780" i="9"/>
  <c r="A1900" i="9"/>
  <c r="K709" i="9"/>
  <c r="A829" i="9"/>
  <c r="K7016" i="9"/>
  <c r="A7136" i="9"/>
  <c r="K471" i="9"/>
  <c r="A591" i="9"/>
  <c r="K3684" i="9"/>
  <c r="A3804" i="9"/>
  <c r="K1423" i="9"/>
  <c r="A1543" i="9"/>
  <c r="K5112" i="9"/>
  <c r="A5232" i="9"/>
  <c r="K2137" i="9"/>
  <c r="A2257" i="9"/>
  <c r="K6659" i="9"/>
  <c r="A6779" i="9"/>
  <c r="K1185" i="9"/>
  <c r="A1305" i="9"/>
  <c r="K4517" i="9"/>
  <c r="A4637" i="9"/>
  <c r="K1066" i="9"/>
  <c r="A1186" i="9"/>
  <c r="K233" i="9"/>
  <c r="A353" i="9"/>
  <c r="K947" i="9"/>
  <c r="A1067" i="9"/>
  <c r="K6064" i="9"/>
  <c r="A6184" i="9"/>
  <c r="K5350" i="9"/>
  <c r="A5470" i="9"/>
  <c r="K4636" i="9"/>
  <c r="A4756" i="9"/>
  <c r="K3327" i="9"/>
  <c r="A3447" i="9"/>
  <c r="K4874" i="9"/>
  <c r="A4994" i="9"/>
  <c r="K3446" i="9"/>
  <c r="A3566" i="9"/>
  <c r="K6421" i="9"/>
  <c r="A6541" i="9"/>
  <c r="K5469" i="9"/>
  <c r="A5589" i="9"/>
  <c r="K2018" i="9"/>
  <c r="A2138" i="9"/>
  <c r="K6778" i="9"/>
  <c r="A6898" i="9"/>
  <c r="K2375" i="9"/>
  <c r="A2495" i="9"/>
  <c r="K4160" i="9"/>
  <c r="A4280" i="9"/>
  <c r="K5945" i="9"/>
  <c r="K8105" i="9" s="1"/>
  <c r="A6065" i="9"/>
  <c r="C6898" i="9"/>
  <c r="D3566" i="9"/>
  <c r="C3566" i="9"/>
  <c r="O3566" i="9" s="1"/>
  <c r="C5470" i="9"/>
  <c r="D1186" i="9"/>
  <c r="C1186" i="9"/>
  <c r="O1186" i="9" s="1"/>
  <c r="C2257" i="9"/>
  <c r="O2257" i="9" s="1"/>
  <c r="D829" i="9"/>
  <c r="C829" i="9"/>
  <c r="O829" i="9" s="1"/>
  <c r="C5946" i="9"/>
  <c r="D1424" i="9"/>
  <c r="C1424" i="9"/>
  <c r="O1424" i="9" s="1"/>
  <c r="C4518" i="9"/>
  <c r="D1662" i="9"/>
  <c r="C1662" i="9"/>
  <c r="O1662" i="9" s="1"/>
  <c r="D234" i="9"/>
  <c r="C234" i="9"/>
  <c r="O234" i="9" s="1"/>
  <c r="C3685" i="9"/>
  <c r="C7017" i="9"/>
  <c r="C4875" i="9"/>
  <c r="C3090" i="9"/>
  <c r="O3090" i="9" s="1"/>
  <c r="C2733" i="9"/>
  <c r="O2733" i="9" s="1"/>
  <c r="C6065" i="9"/>
  <c r="C2495" i="9"/>
  <c r="O2495" i="9" s="1"/>
  <c r="D2138" i="9"/>
  <c r="C2138" i="9"/>
  <c r="O2138" i="9" s="1"/>
  <c r="C6541" i="9"/>
  <c r="D4994" i="9"/>
  <c r="C4994" i="9"/>
  <c r="C4756" i="9"/>
  <c r="C6184" i="9"/>
  <c r="D353" i="9"/>
  <c r="C353" i="9"/>
  <c r="O353" i="9" s="1"/>
  <c r="C4637" i="9"/>
  <c r="C6779" i="9"/>
  <c r="C5232" i="9"/>
  <c r="C3804" i="9"/>
  <c r="C7136" i="9"/>
  <c r="D1900" i="9"/>
  <c r="C1900" i="9"/>
  <c r="O1900" i="9" s="1"/>
  <c r="C2614" i="9"/>
  <c r="O2614" i="9" s="1"/>
  <c r="D948" i="9"/>
  <c r="C948" i="9"/>
  <c r="O948" i="9" s="1"/>
  <c r="C6422" i="9"/>
  <c r="C3328" i="9"/>
  <c r="O3328" i="9" s="1"/>
  <c r="C5351" i="9"/>
  <c r="C6660" i="9"/>
  <c r="C1781" i="9"/>
  <c r="O1781" i="9" s="1"/>
  <c r="C4161" i="9"/>
  <c r="D115" i="9"/>
  <c r="J115" i="9" s="1"/>
  <c r="C115" i="9"/>
  <c r="O115" i="9" s="1"/>
  <c r="C2971" i="9"/>
  <c r="O2971" i="9" s="1"/>
  <c r="D2376" i="9"/>
  <c r="C2376" i="9"/>
  <c r="O2376" i="9" s="1"/>
  <c r="C3923" i="9"/>
  <c r="C6303" i="9"/>
  <c r="C5113" i="9"/>
  <c r="C3447" i="9"/>
  <c r="O3447" i="9" s="1"/>
  <c r="D1543" i="9"/>
  <c r="C1543" i="9"/>
  <c r="O1543" i="9" s="1"/>
  <c r="C4042" i="9"/>
  <c r="D710" i="9"/>
  <c r="I710" i="9" s="1"/>
  <c r="C710" i="9"/>
  <c r="O710" i="9" s="1"/>
  <c r="C5827" i="9"/>
  <c r="D4280" i="9"/>
  <c r="C4280" i="9"/>
  <c r="C5589" i="9"/>
  <c r="D1067" i="9"/>
  <c r="C1067" i="9"/>
  <c r="O1067" i="9" s="1"/>
  <c r="D1305" i="9"/>
  <c r="C1305" i="9"/>
  <c r="O1305" i="9" s="1"/>
  <c r="D591" i="9"/>
  <c r="C591" i="9"/>
  <c r="O591" i="9" s="1"/>
  <c r="D2019" i="9"/>
  <c r="C2019" i="9"/>
  <c r="O2019" i="9" s="1"/>
  <c r="C5708" i="9"/>
  <c r="D472" i="9"/>
  <c r="C472" i="9"/>
  <c r="O472" i="9" s="1"/>
  <c r="C4399" i="9"/>
  <c r="D2852" i="9"/>
  <c r="C2852" i="9"/>
  <c r="O2852" i="9" s="1"/>
  <c r="C3209" i="9"/>
  <c r="O3209" i="9" s="1"/>
  <c r="K4280" i="9"/>
  <c r="A4400" i="9"/>
  <c r="K5589" i="9"/>
  <c r="A5709" i="9"/>
  <c r="K3447" i="9"/>
  <c r="A3567" i="9"/>
  <c r="K353" i="9"/>
  <c r="A473" i="9"/>
  <c r="K6779" i="9"/>
  <c r="A6899" i="9"/>
  <c r="K3804" i="9"/>
  <c r="A3924" i="9"/>
  <c r="K829" i="9"/>
  <c r="A949" i="9"/>
  <c r="K5946" i="9"/>
  <c r="K8106" i="9" s="1"/>
  <c r="A6066" i="9"/>
  <c r="K1424" i="9"/>
  <c r="A1544" i="9"/>
  <c r="K5351" i="9"/>
  <c r="A5471" i="9"/>
  <c r="K1781" i="9"/>
  <c r="A1901" i="9"/>
  <c r="K2733" i="9"/>
  <c r="A2853" i="9"/>
  <c r="K2971" i="9"/>
  <c r="A3091" i="9"/>
  <c r="K2376" i="9"/>
  <c r="A2496" i="9"/>
  <c r="K6303" i="9"/>
  <c r="A6423" i="9"/>
  <c r="K6065" i="9"/>
  <c r="A6185" i="9"/>
  <c r="K2138" i="9"/>
  <c r="A2258" i="9"/>
  <c r="K4994" i="9"/>
  <c r="A5114" i="9"/>
  <c r="K1067" i="9"/>
  <c r="A1187" i="9"/>
  <c r="K1305" i="9"/>
  <c r="A1425" i="9"/>
  <c r="K1543" i="9"/>
  <c r="A1663" i="9"/>
  <c r="K7136" i="9"/>
  <c r="K2614" i="9"/>
  <c r="A2734" i="9"/>
  <c r="K6422" i="9"/>
  <c r="A6542" i="9"/>
  <c r="K472" i="9"/>
  <c r="A592" i="9"/>
  <c r="K1662" i="9"/>
  <c r="A1782" i="9"/>
  <c r="K234" i="9"/>
  <c r="A354" i="9"/>
  <c r="K710" i="9"/>
  <c r="A830" i="9"/>
  <c r="K3685" i="9"/>
  <c r="A3805" i="9"/>
  <c r="K7017" i="9"/>
  <c r="A7137" i="9"/>
  <c r="K4875" i="9"/>
  <c r="A4995" i="9"/>
  <c r="K3090" i="9"/>
  <c r="A3210" i="9"/>
  <c r="K6898" i="9"/>
  <c r="A7018" i="9"/>
  <c r="K3566" i="9"/>
  <c r="A3686" i="9"/>
  <c r="K6184" i="9"/>
  <c r="A6304" i="9"/>
  <c r="K4637" i="9"/>
  <c r="A4757" i="9"/>
  <c r="K5232" i="9"/>
  <c r="A5352" i="9"/>
  <c r="K591" i="9"/>
  <c r="A711" i="9"/>
  <c r="K2019" i="9"/>
  <c r="A2139" i="9"/>
  <c r="K5708" i="9"/>
  <c r="A5828" i="9"/>
  <c r="K6660" i="9"/>
  <c r="A6780" i="9"/>
  <c r="K4161" i="9"/>
  <c r="A4281" i="9"/>
  <c r="K3923" i="9"/>
  <c r="A4043" i="9"/>
  <c r="K5113" i="9"/>
  <c r="A5233" i="9"/>
  <c r="K2495" i="9"/>
  <c r="A2615" i="9"/>
  <c r="K6541" i="9"/>
  <c r="A6661" i="9"/>
  <c r="K4756" i="9"/>
  <c r="A4876" i="9"/>
  <c r="K5470" i="9"/>
  <c r="A5590" i="9"/>
  <c r="K1186" i="9"/>
  <c r="A1306" i="9"/>
  <c r="K2257" i="9"/>
  <c r="A2377" i="9"/>
  <c r="K1900" i="9"/>
  <c r="A2020" i="9"/>
  <c r="K948" i="9"/>
  <c r="A1068" i="9"/>
  <c r="K3328" i="9"/>
  <c r="A3448" i="9"/>
  <c r="K4518" i="9"/>
  <c r="A4638" i="9"/>
  <c r="K4399" i="9"/>
  <c r="A4519" i="9"/>
  <c r="A116" i="9"/>
  <c r="K115" i="9"/>
  <c r="A235" i="9"/>
  <c r="K2852" i="9"/>
  <c r="A2972" i="9"/>
  <c r="A5947" i="9"/>
  <c r="K5827" i="9"/>
  <c r="K4042" i="9"/>
  <c r="A4162" i="9"/>
  <c r="K3209" i="9"/>
  <c r="A3329" i="9"/>
  <c r="D1425" i="9"/>
  <c r="C1425" i="9"/>
  <c r="O1425" i="9" s="1"/>
  <c r="C5114" i="9"/>
  <c r="C6185" i="9"/>
  <c r="C2496" i="9"/>
  <c r="O2496" i="9" s="1"/>
  <c r="D2853" i="9"/>
  <c r="C2853" i="9"/>
  <c r="O2853" i="9" s="1"/>
  <c r="C5471" i="9"/>
  <c r="C6066" i="9"/>
  <c r="C3924" i="9"/>
  <c r="D473" i="9"/>
  <c r="C473" i="9"/>
  <c r="O473" i="9" s="1"/>
  <c r="C5709" i="9"/>
  <c r="C5947" i="9"/>
  <c r="C4638" i="9"/>
  <c r="D1068" i="9"/>
  <c r="C1068" i="9"/>
  <c r="O1068" i="9" s="1"/>
  <c r="D2377" i="9"/>
  <c r="C2377" i="9"/>
  <c r="O2377" i="9" s="1"/>
  <c r="C5590" i="9"/>
  <c r="C6661" i="9"/>
  <c r="C5233" i="9"/>
  <c r="D4281" i="9"/>
  <c r="C4281" i="9"/>
  <c r="C5828" i="9"/>
  <c r="D711" i="9"/>
  <c r="C711" i="9"/>
  <c r="O711" i="9" s="1"/>
  <c r="C4757" i="9"/>
  <c r="C3686" i="9"/>
  <c r="C3210" i="9"/>
  <c r="O3210" i="9" s="1"/>
  <c r="C7137" i="9"/>
  <c r="D830" i="9"/>
  <c r="C830" i="9"/>
  <c r="O830" i="9" s="1"/>
  <c r="C1782" i="9"/>
  <c r="O1782" i="9" s="1"/>
  <c r="C6542" i="9"/>
  <c r="C3329" i="9"/>
  <c r="O3329" i="9" s="1"/>
  <c r="D1663" i="9"/>
  <c r="C1663" i="9"/>
  <c r="O1663" i="9" s="1"/>
  <c r="D1187" i="9"/>
  <c r="C1187" i="9"/>
  <c r="O1187" i="9" s="1"/>
  <c r="C2258" i="9"/>
  <c r="O2258" i="9" s="1"/>
  <c r="C6423" i="9"/>
  <c r="C3091" i="9"/>
  <c r="O3091" i="9" s="1"/>
  <c r="D1901" i="9"/>
  <c r="C1901" i="9"/>
  <c r="O1901" i="9" s="1"/>
  <c r="D1544" i="9"/>
  <c r="C1544" i="9"/>
  <c r="O1544" i="9" s="1"/>
  <c r="D949" i="9"/>
  <c r="C949" i="9"/>
  <c r="O949" i="9" s="1"/>
  <c r="C6899" i="9"/>
  <c r="D3567" i="9"/>
  <c r="C3567" i="9"/>
  <c r="O3567" i="9" s="1"/>
  <c r="C4400" i="9"/>
  <c r="D235" i="9"/>
  <c r="C235" i="9"/>
  <c r="O235" i="9" s="1"/>
  <c r="C4162" i="9"/>
  <c r="C2972" i="9"/>
  <c r="O2972" i="9" s="1"/>
  <c r="D116" i="9"/>
  <c r="C116" i="9"/>
  <c r="O116" i="9" s="1"/>
  <c r="C4519" i="9"/>
  <c r="C3448" i="9"/>
  <c r="O3448" i="9" s="1"/>
  <c r="D2020" i="9"/>
  <c r="C2020" i="9"/>
  <c r="O2020" i="9" s="1"/>
  <c r="D1306" i="9"/>
  <c r="C1306" i="9"/>
  <c r="O1306" i="9" s="1"/>
  <c r="C4876" i="9"/>
  <c r="C2615" i="9"/>
  <c r="O2615" i="9" s="1"/>
  <c r="C4043" i="9"/>
  <c r="C6780" i="9"/>
  <c r="D2139" i="9"/>
  <c r="C2139" i="9"/>
  <c r="O2139" i="9" s="1"/>
  <c r="C5352" i="9"/>
  <c r="C6304" i="9"/>
  <c r="C7018" i="9"/>
  <c r="D4995" i="9"/>
  <c r="C4995" i="9"/>
  <c r="C3805" i="9"/>
  <c r="D354" i="9"/>
  <c r="C354" i="9"/>
  <c r="O354" i="9" s="1"/>
  <c r="D592" i="9"/>
  <c r="C592" i="9"/>
  <c r="O592" i="9" s="1"/>
  <c r="C2734" i="9"/>
  <c r="O2734" i="9" s="1"/>
  <c r="K3329" i="9"/>
  <c r="A3449" i="9"/>
  <c r="K2972" i="9"/>
  <c r="A3092" i="9"/>
  <c r="K1068" i="9"/>
  <c r="A1188" i="9"/>
  <c r="K5590" i="9"/>
  <c r="A5710" i="9"/>
  <c r="K5233" i="9"/>
  <c r="A5353" i="9"/>
  <c r="K5828" i="9"/>
  <c r="A5948" i="9"/>
  <c r="K4757" i="9"/>
  <c r="A4877" i="9"/>
  <c r="K3210" i="9"/>
  <c r="A3330" i="9"/>
  <c r="K830" i="9"/>
  <c r="A950" i="9"/>
  <c r="K592" i="9"/>
  <c r="A712" i="9"/>
  <c r="K5114" i="9"/>
  <c r="A5234" i="9"/>
  <c r="K2496" i="9"/>
  <c r="A2616" i="9"/>
  <c r="K5471" i="9"/>
  <c r="A5591" i="9"/>
  <c r="K3924" i="9"/>
  <c r="A4044" i="9"/>
  <c r="K3567" i="9"/>
  <c r="A3687" i="9"/>
  <c r="A117" i="9"/>
  <c r="K116" i="9"/>
  <c r="A236" i="9"/>
  <c r="K3448" i="9"/>
  <c r="A3568" i="9"/>
  <c r="K1306" i="9"/>
  <c r="A1426" i="9"/>
  <c r="K2615" i="9"/>
  <c r="A2735" i="9"/>
  <c r="K6780" i="9"/>
  <c r="A6900" i="9"/>
  <c r="K5352" i="9"/>
  <c r="A5472" i="9"/>
  <c r="K7018" i="9"/>
  <c r="A7138" i="9"/>
  <c r="K3805" i="9"/>
  <c r="A3925" i="9"/>
  <c r="K1187" i="9"/>
  <c r="A1307" i="9"/>
  <c r="K6423" i="9"/>
  <c r="A6543" i="9"/>
  <c r="K1901" i="9"/>
  <c r="A2021" i="9"/>
  <c r="K949" i="9"/>
  <c r="A1069" i="9"/>
  <c r="K473" i="9"/>
  <c r="A593" i="9"/>
  <c r="K4638" i="9"/>
  <c r="A4758" i="9"/>
  <c r="K2377" i="9"/>
  <c r="A2497" i="9"/>
  <c r="K6661" i="9"/>
  <c r="A6781" i="9"/>
  <c r="K4281" i="9"/>
  <c r="A4401" i="9"/>
  <c r="K711" i="9"/>
  <c r="A831" i="9"/>
  <c r="K3686" i="9"/>
  <c r="A3806" i="9"/>
  <c r="K7137" i="9"/>
  <c r="K1782" i="9"/>
  <c r="A1902" i="9"/>
  <c r="K2734" i="9"/>
  <c r="A2854" i="9"/>
  <c r="K1425" i="9"/>
  <c r="A1545" i="9"/>
  <c r="K6185" i="9"/>
  <c r="A6305" i="9"/>
  <c r="K2853" i="9"/>
  <c r="A2973" i="9"/>
  <c r="K6066" i="9"/>
  <c r="A6186" i="9"/>
  <c r="K4400" i="9"/>
  <c r="A4520" i="9"/>
  <c r="K4162" i="9"/>
  <c r="A4282" i="9"/>
  <c r="A6067" i="9"/>
  <c r="K5947" i="9"/>
  <c r="K8107" i="9" s="1"/>
  <c r="K235" i="9"/>
  <c r="A355" i="9"/>
  <c r="K4519" i="9"/>
  <c r="A4639" i="9"/>
  <c r="K2020" i="9"/>
  <c r="A2140" i="9"/>
  <c r="K4876" i="9"/>
  <c r="A4996" i="9"/>
  <c r="K4043" i="9"/>
  <c r="A4163" i="9"/>
  <c r="K2139" i="9"/>
  <c r="A2259" i="9"/>
  <c r="K6304" i="9"/>
  <c r="A6424" i="9"/>
  <c r="K4995" i="9"/>
  <c r="A5115" i="9"/>
  <c r="K354" i="9"/>
  <c r="A474" i="9"/>
  <c r="K6542" i="9"/>
  <c r="A6662" i="9"/>
  <c r="K1663" i="9"/>
  <c r="A1783" i="9"/>
  <c r="K2258" i="9"/>
  <c r="A2378" i="9"/>
  <c r="K3091" i="9"/>
  <c r="A3211" i="9"/>
  <c r="K1544" i="9"/>
  <c r="A1664" i="9"/>
  <c r="K6899" i="9"/>
  <c r="A7019" i="9"/>
  <c r="K5709" i="9"/>
  <c r="A5829" i="9"/>
  <c r="C2973" i="9"/>
  <c r="O2973" i="9" s="1"/>
  <c r="D1545" i="9"/>
  <c r="C1545" i="9"/>
  <c r="O1545" i="9" s="1"/>
  <c r="D1902" i="9"/>
  <c r="C1902" i="9"/>
  <c r="O1902" i="9" s="1"/>
  <c r="D712" i="9"/>
  <c r="C712" i="9"/>
  <c r="O712" i="9" s="1"/>
  <c r="C3330" i="9"/>
  <c r="O3330" i="9" s="1"/>
  <c r="C5710" i="9"/>
  <c r="C6067" i="9"/>
  <c r="D831" i="9"/>
  <c r="C831" i="9"/>
  <c r="O831" i="9" s="1"/>
  <c r="C6781" i="9"/>
  <c r="C4758" i="9"/>
  <c r="D1069" i="9"/>
  <c r="C1069" i="9"/>
  <c r="O1069" i="9" s="1"/>
  <c r="C6543" i="9"/>
  <c r="C3925" i="9"/>
  <c r="C5472" i="9"/>
  <c r="C2735" i="9"/>
  <c r="O2735" i="9" s="1"/>
  <c r="D3568" i="9"/>
  <c r="C3568" i="9"/>
  <c r="O3568" i="9" s="1"/>
  <c r="D117" i="9"/>
  <c r="C117" i="9"/>
  <c r="O117" i="9" s="1"/>
  <c r="C5829" i="9"/>
  <c r="D1664" i="9"/>
  <c r="C1664" i="9"/>
  <c r="O1664" i="9" s="1"/>
  <c r="D2378" i="9"/>
  <c r="C2378" i="9"/>
  <c r="O2378" i="9" s="1"/>
  <c r="C6662" i="9"/>
  <c r="C5115" i="9"/>
  <c r="C2259" i="9"/>
  <c r="O2259" i="9" s="1"/>
  <c r="D4996" i="9"/>
  <c r="J4996" i="9" s="1"/>
  <c r="C4996" i="9"/>
  <c r="C4639" i="9"/>
  <c r="C4520" i="9"/>
  <c r="C4044" i="9"/>
  <c r="C5948" i="9"/>
  <c r="C3092" i="9"/>
  <c r="O3092" i="9" s="1"/>
  <c r="C7019" i="9"/>
  <c r="C3211" i="9"/>
  <c r="O3211" i="9" s="1"/>
  <c r="C1783" i="9"/>
  <c r="O1783" i="9" s="1"/>
  <c r="D474" i="9"/>
  <c r="C474" i="9"/>
  <c r="O474" i="9" s="1"/>
  <c r="C6424" i="9"/>
  <c r="C4163" i="9"/>
  <c r="D2140" i="9"/>
  <c r="C2140" i="9"/>
  <c r="O2140" i="9" s="1"/>
  <c r="D355" i="9"/>
  <c r="C355" i="9"/>
  <c r="O355" i="9" s="1"/>
  <c r="D4282" i="9"/>
  <c r="C4282" i="9"/>
  <c r="C6186" i="9"/>
  <c r="C6305" i="9"/>
  <c r="D2854" i="9"/>
  <c r="C2854" i="9"/>
  <c r="O2854" i="9" s="1"/>
  <c r="C3687" i="9"/>
  <c r="C5591" i="9"/>
  <c r="C5234" i="9"/>
  <c r="D950" i="9"/>
  <c r="C950" i="9"/>
  <c r="O950" i="9" s="1"/>
  <c r="C4877" i="9"/>
  <c r="C5353" i="9"/>
  <c r="D1188" i="9"/>
  <c r="C1188" i="9"/>
  <c r="O1188" i="9" s="1"/>
  <c r="C3449" i="9"/>
  <c r="O3449" i="9" s="1"/>
  <c r="C2616" i="9"/>
  <c r="O2616" i="9" s="1"/>
  <c r="C3806" i="9"/>
  <c r="C4401" i="9"/>
  <c r="C2497" i="9"/>
  <c r="O2497" i="9" s="1"/>
  <c r="D593" i="9"/>
  <c r="C593" i="9"/>
  <c r="O593" i="9" s="1"/>
  <c r="D2021" i="9"/>
  <c r="C2021" i="9"/>
  <c r="O2021" i="9" s="1"/>
  <c r="D1307" i="9"/>
  <c r="C1307" i="9"/>
  <c r="O1307" i="9" s="1"/>
  <c r="C7138" i="9"/>
  <c r="C6900" i="9"/>
  <c r="D1426" i="9"/>
  <c r="C1426" i="9"/>
  <c r="O1426" i="9" s="1"/>
  <c r="D236" i="9"/>
  <c r="C236" i="9"/>
  <c r="O236" i="9" s="1"/>
  <c r="K5829" i="9"/>
  <c r="A5949" i="9"/>
  <c r="K3211" i="9"/>
  <c r="A3331" i="9"/>
  <c r="K2259" i="9"/>
  <c r="A2379" i="9"/>
  <c r="K4639" i="9"/>
  <c r="A4759" i="9"/>
  <c r="K4520" i="9"/>
  <c r="A4640" i="9"/>
  <c r="K1545" i="9"/>
  <c r="A1665" i="9"/>
  <c r="K6781" i="9"/>
  <c r="A6901" i="9"/>
  <c r="K593" i="9"/>
  <c r="A713" i="9"/>
  <c r="K1307" i="9"/>
  <c r="A1427" i="9"/>
  <c r="K6900" i="9"/>
  <c r="A7020" i="9"/>
  <c r="K236" i="9"/>
  <c r="A356" i="9"/>
  <c r="K3687" i="9"/>
  <c r="A3807" i="9"/>
  <c r="K5234" i="9"/>
  <c r="A5354" i="9"/>
  <c r="K4877" i="9"/>
  <c r="A4997" i="9"/>
  <c r="K1188" i="9"/>
  <c r="A1308" i="9"/>
  <c r="K1664" i="9"/>
  <c r="A1784" i="9"/>
  <c r="K6662" i="9"/>
  <c r="A6782" i="9"/>
  <c r="K6424" i="9"/>
  <c r="A6544" i="9"/>
  <c r="K2140" i="9"/>
  <c r="A2260" i="9"/>
  <c r="K4282" i="9"/>
  <c r="A4402" i="9"/>
  <c r="K6305" i="9"/>
  <c r="A6425" i="9"/>
  <c r="K4401" i="9"/>
  <c r="A4521" i="9"/>
  <c r="K6543" i="9"/>
  <c r="A6663" i="9"/>
  <c r="K5472" i="9"/>
  <c r="A5592" i="9"/>
  <c r="K3568" i="9"/>
  <c r="A3688" i="9"/>
  <c r="K2616" i="9"/>
  <c r="A2736" i="9"/>
  <c r="K3330" i="9"/>
  <c r="A3450" i="9"/>
  <c r="K5710" i="9"/>
  <c r="A5830" i="9"/>
  <c r="K7019" i="9"/>
  <c r="A7139" i="9"/>
  <c r="K1783" i="9"/>
  <c r="A1903" i="9"/>
  <c r="K5115" i="9"/>
  <c r="A5235" i="9"/>
  <c r="K4996" i="9"/>
  <c r="A5116" i="9"/>
  <c r="K2973" i="9"/>
  <c r="A3093" i="9"/>
  <c r="K1902" i="9"/>
  <c r="A2022" i="9"/>
  <c r="K831" i="9"/>
  <c r="A951" i="9"/>
  <c r="K4758" i="9"/>
  <c r="A4878" i="9"/>
  <c r="K2021" i="9"/>
  <c r="A2141" i="9"/>
  <c r="K7138" i="9"/>
  <c r="K1426" i="9"/>
  <c r="A1546" i="9"/>
  <c r="A118" i="9"/>
  <c r="K117" i="9"/>
  <c r="A237" i="9"/>
  <c r="K5591" i="9"/>
  <c r="A5711" i="9"/>
  <c r="K950" i="9"/>
  <c r="A1070" i="9"/>
  <c r="K5353" i="9"/>
  <c r="A5473" i="9"/>
  <c r="K3449" i="9"/>
  <c r="A3569" i="9"/>
  <c r="K2378" i="9"/>
  <c r="A2498" i="9"/>
  <c r="K474" i="9"/>
  <c r="A594" i="9"/>
  <c r="K4163" i="9"/>
  <c r="A4283" i="9"/>
  <c r="K355" i="9"/>
  <c r="A475" i="9"/>
  <c r="A6187" i="9"/>
  <c r="K6067" i="9"/>
  <c r="K6186" i="9"/>
  <c r="A6306" i="9"/>
  <c r="K2854" i="9"/>
  <c r="A2974" i="9"/>
  <c r="K3806" i="9"/>
  <c r="A3926" i="9"/>
  <c r="K2497" i="9"/>
  <c r="A2617" i="9"/>
  <c r="K1069" i="9"/>
  <c r="A1189" i="9"/>
  <c r="K3925" i="9"/>
  <c r="A4045" i="9"/>
  <c r="K2735" i="9"/>
  <c r="A2855" i="9"/>
  <c r="K4044" i="9"/>
  <c r="A4164" i="9"/>
  <c r="K712" i="9"/>
  <c r="A832" i="9"/>
  <c r="K5948" i="9"/>
  <c r="K8108" i="9" s="1"/>
  <c r="A6068" i="9"/>
  <c r="K3092" i="9"/>
  <c r="A3212" i="9"/>
  <c r="C3212" i="9"/>
  <c r="O3212" i="9" s="1"/>
  <c r="D832" i="9"/>
  <c r="C832" i="9"/>
  <c r="O832" i="9" s="1"/>
  <c r="D1189" i="9"/>
  <c r="C1189" i="9"/>
  <c r="O1189" i="9" s="1"/>
  <c r="C3926" i="9"/>
  <c r="C6306" i="9"/>
  <c r="D475" i="9"/>
  <c r="C475" i="9"/>
  <c r="O475" i="9" s="1"/>
  <c r="D594" i="9"/>
  <c r="C594" i="9"/>
  <c r="O594" i="9" s="1"/>
  <c r="D3569" i="9"/>
  <c r="C3569" i="9"/>
  <c r="O3569" i="9" s="1"/>
  <c r="D1070" i="9"/>
  <c r="C1070" i="9"/>
  <c r="O1070" i="9" s="1"/>
  <c r="D237" i="9"/>
  <c r="C237" i="9"/>
  <c r="O237" i="9" s="1"/>
  <c r="C4878" i="9"/>
  <c r="D1903" i="9"/>
  <c r="C1903" i="9"/>
  <c r="O1903" i="9" s="1"/>
  <c r="C2736" i="9"/>
  <c r="O2736" i="9" s="1"/>
  <c r="C5592" i="9"/>
  <c r="C4402" i="9"/>
  <c r="C1784" i="9"/>
  <c r="O1784" i="9" s="1"/>
  <c r="C3807" i="9"/>
  <c r="D713" i="9"/>
  <c r="C713" i="9"/>
  <c r="O713" i="9" s="1"/>
  <c r="D1665" i="9"/>
  <c r="C1665" i="9"/>
  <c r="O1665" i="9" s="1"/>
  <c r="C3331" i="9"/>
  <c r="O3331" i="9" s="1"/>
  <c r="C6068" i="9"/>
  <c r="C4164" i="9"/>
  <c r="C4045" i="9"/>
  <c r="C2617" i="9"/>
  <c r="O2617" i="9" s="1"/>
  <c r="C2974" i="9"/>
  <c r="O2974" i="9" s="1"/>
  <c r="D4283" i="9"/>
  <c r="C4283" i="9"/>
  <c r="C2498" i="9"/>
  <c r="O2498" i="9" s="1"/>
  <c r="C5473" i="9"/>
  <c r="C5711" i="9"/>
  <c r="D118" i="9"/>
  <c r="C118" i="9"/>
  <c r="O118" i="9" s="1"/>
  <c r="D2141" i="9"/>
  <c r="C2141" i="9"/>
  <c r="O2141" i="9" s="1"/>
  <c r="D951" i="9"/>
  <c r="C951" i="9"/>
  <c r="O951" i="9" s="1"/>
  <c r="C3093" i="9"/>
  <c r="O3093" i="9" s="1"/>
  <c r="C5235" i="9"/>
  <c r="C7139" i="9"/>
  <c r="C3450" i="9"/>
  <c r="O3450" i="9" s="1"/>
  <c r="C3688" i="9"/>
  <c r="C6663" i="9"/>
  <c r="C6425" i="9"/>
  <c r="C2260" i="9"/>
  <c r="O2260" i="9" s="1"/>
  <c r="C6782" i="9"/>
  <c r="D1308" i="9"/>
  <c r="C1308" i="9"/>
  <c r="O1308" i="9" s="1"/>
  <c r="C5354" i="9"/>
  <c r="D356" i="9"/>
  <c r="C356" i="9"/>
  <c r="O356" i="9" s="1"/>
  <c r="D1427" i="9"/>
  <c r="C1427" i="9"/>
  <c r="O1427" i="9" s="1"/>
  <c r="C6901" i="9"/>
  <c r="C4640" i="9"/>
  <c r="D2379" i="9"/>
  <c r="C2379" i="9"/>
  <c r="O2379" i="9" s="1"/>
  <c r="C5949" i="9"/>
  <c r="D2855" i="9"/>
  <c r="C2855" i="9"/>
  <c r="O2855" i="9" s="1"/>
  <c r="D2022" i="9"/>
  <c r="C2022" i="9"/>
  <c r="O2022" i="9" s="1"/>
  <c r="C5116" i="9"/>
  <c r="C5830" i="9"/>
  <c r="C4521" i="9"/>
  <c r="C6544" i="9"/>
  <c r="D4997" i="9"/>
  <c r="C4997" i="9"/>
  <c r="C7020" i="9"/>
  <c r="C4759" i="9"/>
  <c r="C6187" i="9"/>
  <c r="D1546" i="9"/>
  <c r="C1546" i="9"/>
  <c r="O1546" i="9" s="1"/>
  <c r="K2855" i="9"/>
  <c r="A2975" i="9"/>
  <c r="K3926" i="9"/>
  <c r="A4046" i="9"/>
  <c r="A119" i="9"/>
  <c r="K118" i="9"/>
  <c r="A238" i="9"/>
  <c r="K2022" i="9"/>
  <c r="A2142" i="9"/>
  <c r="K2736" i="9"/>
  <c r="A2856" i="9"/>
  <c r="K6544" i="9"/>
  <c r="A6664" i="9"/>
  <c r="K4164" i="9"/>
  <c r="A4284" i="9"/>
  <c r="K2617" i="9"/>
  <c r="A2737" i="9"/>
  <c r="K5473" i="9"/>
  <c r="A5593" i="9"/>
  <c r="K951" i="9"/>
  <c r="A1071" i="9"/>
  <c r="K5235" i="9"/>
  <c r="A5355" i="9"/>
  <c r="K3450" i="9"/>
  <c r="A3570" i="9"/>
  <c r="K6663" i="9"/>
  <c r="A6783" i="9"/>
  <c r="K2260" i="9"/>
  <c r="A2380" i="9"/>
  <c r="K1308" i="9"/>
  <c r="A1428" i="9"/>
  <c r="K356" i="9"/>
  <c r="A476" i="9"/>
  <c r="K6901" i="9"/>
  <c r="A7021" i="9"/>
  <c r="K2379" i="9"/>
  <c r="A2499" i="9"/>
  <c r="K2974" i="9"/>
  <c r="A3094" i="9"/>
  <c r="K2498" i="9"/>
  <c r="A2618" i="9"/>
  <c r="K832" i="9"/>
  <c r="A952" i="9"/>
  <c r="K1189" i="9"/>
  <c r="A1309" i="9"/>
  <c r="K6306" i="9"/>
  <c r="A6426" i="9"/>
  <c r="A6307" i="9"/>
  <c r="K6187" i="9"/>
  <c r="K4283" i="9"/>
  <c r="A4403" i="9"/>
  <c r="K3569" i="9"/>
  <c r="A3689" i="9"/>
  <c r="K237" i="9"/>
  <c r="A357" i="9"/>
  <c r="K1546" i="9"/>
  <c r="A1666" i="9"/>
  <c r="K4878" i="9"/>
  <c r="A4998" i="9"/>
  <c r="K5116" i="9"/>
  <c r="A5236" i="9"/>
  <c r="K5830" i="9"/>
  <c r="A5950" i="9"/>
  <c r="K5592" i="9"/>
  <c r="A5712" i="9"/>
  <c r="K4402" i="9"/>
  <c r="A4522" i="9"/>
  <c r="K1784" i="9"/>
  <c r="A1904" i="9"/>
  <c r="K3807" i="9"/>
  <c r="A3927" i="9"/>
  <c r="K713" i="9"/>
  <c r="A833" i="9"/>
  <c r="K4759" i="9"/>
  <c r="A4879" i="9"/>
  <c r="K4045" i="9"/>
  <c r="A4165" i="9"/>
  <c r="K2141" i="9"/>
  <c r="A2261" i="9"/>
  <c r="K3093" i="9"/>
  <c r="A3213" i="9"/>
  <c r="K7139" i="9"/>
  <c r="K3688" i="9"/>
  <c r="A3808" i="9"/>
  <c r="K6425" i="9"/>
  <c r="A6545" i="9"/>
  <c r="K6782" i="9"/>
  <c r="A6902" i="9"/>
  <c r="K5354" i="9"/>
  <c r="A5474" i="9"/>
  <c r="K1427" i="9"/>
  <c r="A1547" i="9"/>
  <c r="K4640" i="9"/>
  <c r="A4760" i="9"/>
  <c r="K5949" i="9"/>
  <c r="K8109" i="9" s="1"/>
  <c r="A6069" i="9"/>
  <c r="K6068" i="9"/>
  <c r="A6188" i="9"/>
  <c r="K475" i="9"/>
  <c r="A595" i="9"/>
  <c r="K5711" i="9"/>
  <c r="A5831" i="9"/>
  <c r="K3212" i="9"/>
  <c r="A3332" i="9"/>
  <c r="K594" i="9"/>
  <c r="A714" i="9"/>
  <c r="K1070" i="9"/>
  <c r="A1190" i="9"/>
  <c r="K1903" i="9"/>
  <c r="A2023" i="9"/>
  <c r="K4521" i="9"/>
  <c r="A4641" i="9"/>
  <c r="K4997" i="9"/>
  <c r="A5117" i="9"/>
  <c r="K7020" i="9"/>
  <c r="A7140" i="9"/>
  <c r="K1665" i="9"/>
  <c r="A1785" i="9"/>
  <c r="K3331" i="9"/>
  <c r="A3451" i="9"/>
  <c r="C3332" i="9"/>
  <c r="O3332" i="9" s="1"/>
  <c r="C6902" i="9"/>
  <c r="C6307" i="9"/>
  <c r="C3451" i="9"/>
  <c r="O3451" i="9" s="1"/>
  <c r="D1190" i="9"/>
  <c r="C1190" i="9"/>
  <c r="O1190" i="9" s="1"/>
  <c r="C6069" i="9"/>
  <c r="C4046" i="9"/>
  <c r="C2261" i="9"/>
  <c r="O2261" i="9" s="1"/>
  <c r="C4879" i="9"/>
  <c r="C3927" i="9"/>
  <c r="C4522" i="9"/>
  <c r="C5950" i="9"/>
  <c r="D4998" i="9"/>
  <c r="C4998" i="9"/>
  <c r="D357" i="9"/>
  <c r="C357" i="9"/>
  <c r="O357" i="9" s="1"/>
  <c r="C4403" i="9"/>
  <c r="C6426" i="9"/>
  <c r="D952" i="9"/>
  <c r="C952" i="9"/>
  <c r="O952" i="9" s="1"/>
  <c r="C3094" i="9"/>
  <c r="O3094" i="9" s="1"/>
  <c r="C7021" i="9"/>
  <c r="D1428" i="9"/>
  <c r="C1428" i="9"/>
  <c r="O1428" i="9" s="1"/>
  <c r="C6783" i="9"/>
  <c r="C5355" i="9"/>
  <c r="C5593" i="9"/>
  <c r="D4284" i="9"/>
  <c r="C4284" i="9"/>
  <c r="D2856" i="9"/>
  <c r="C2856" i="9"/>
  <c r="D238" i="9"/>
  <c r="C238" i="9"/>
  <c r="O238" i="9" s="1"/>
  <c r="C7140" i="9"/>
  <c r="D2023" i="9"/>
  <c r="C2023" i="9"/>
  <c r="O2023" i="9" s="1"/>
  <c r="C5831" i="9"/>
  <c r="C4760" i="9"/>
  <c r="C5474" i="9"/>
  <c r="C6545" i="9"/>
  <c r="C2975" i="9"/>
  <c r="O2975" i="9" s="1"/>
  <c r="C4641" i="9"/>
  <c r="D595" i="9"/>
  <c r="C595" i="9"/>
  <c r="O595" i="9" s="1"/>
  <c r="D1547" i="9"/>
  <c r="C1547" i="9"/>
  <c r="O1547" i="9" s="1"/>
  <c r="C3808" i="9"/>
  <c r="C1785" i="9"/>
  <c r="O1785" i="9" s="1"/>
  <c r="C5117" i="9"/>
  <c r="D714" i="9"/>
  <c r="C714" i="9"/>
  <c r="O714" i="9" s="1"/>
  <c r="C6188" i="9"/>
  <c r="C3213" i="9"/>
  <c r="O3213" i="9" s="1"/>
  <c r="C4165" i="9"/>
  <c r="D833" i="9"/>
  <c r="C833" i="9"/>
  <c r="O833" i="9" s="1"/>
  <c r="D1904" i="9"/>
  <c r="C1904" i="9"/>
  <c r="O1904" i="9"/>
  <c r="C5712" i="9"/>
  <c r="C5236" i="9"/>
  <c r="D1666" i="9"/>
  <c r="C1666" i="9"/>
  <c r="O1666" i="9" s="1"/>
  <c r="C3689" i="9"/>
  <c r="D1309" i="9"/>
  <c r="C1309" i="9"/>
  <c r="O1309" i="9" s="1"/>
  <c r="C2618" i="9"/>
  <c r="O2618" i="9" s="1"/>
  <c r="C2499" i="9"/>
  <c r="O2499" i="9" s="1"/>
  <c r="D476" i="9"/>
  <c r="C476" i="9"/>
  <c r="O476" i="9" s="1"/>
  <c r="D2380" i="9"/>
  <c r="C2380" i="9"/>
  <c r="O2380" i="9" s="1"/>
  <c r="D3570" i="9"/>
  <c r="C3570" i="9"/>
  <c r="O3570" i="9" s="1"/>
  <c r="D1071" i="9"/>
  <c r="C1071" i="9"/>
  <c r="O1071" i="9" s="1"/>
  <c r="C2737" i="9"/>
  <c r="O2737" i="9" s="1"/>
  <c r="C6664" i="9"/>
  <c r="D2142" i="9"/>
  <c r="C2142" i="9"/>
  <c r="O2142" i="9" s="1"/>
  <c r="D119" i="9"/>
  <c r="C119" i="9"/>
  <c r="O119" i="9" s="1"/>
  <c r="K3451" i="9"/>
  <c r="A3571" i="9"/>
  <c r="K4641" i="9"/>
  <c r="A4761" i="9"/>
  <c r="K5117" i="9"/>
  <c r="A5237" i="9"/>
  <c r="K714" i="9"/>
  <c r="A834" i="9"/>
  <c r="K595" i="9"/>
  <c r="A715" i="9"/>
  <c r="K1547" i="9"/>
  <c r="A1667" i="9"/>
  <c r="K3808" i="9"/>
  <c r="A3928" i="9"/>
  <c r="K2261" i="9"/>
  <c r="A2381" i="9"/>
  <c r="K3927" i="9"/>
  <c r="A4047" i="9"/>
  <c r="K5950" i="9"/>
  <c r="K8110" i="9" s="1"/>
  <c r="A6070" i="9"/>
  <c r="K357" i="9"/>
  <c r="A477" i="9"/>
  <c r="K6426" i="9"/>
  <c r="A6546" i="9"/>
  <c r="K3094" i="9"/>
  <c r="A3214" i="9"/>
  <c r="K476" i="9"/>
  <c r="A596" i="9"/>
  <c r="K3570" i="9"/>
  <c r="A3690" i="9"/>
  <c r="K2737" i="9"/>
  <c r="A2857" i="9"/>
  <c r="K2142" i="9"/>
  <c r="A2262" i="9"/>
  <c r="K7140" i="9"/>
  <c r="K1190" i="9"/>
  <c r="A1310" i="9"/>
  <c r="K4760" i="9"/>
  <c r="A4880" i="9"/>
  <c r="K6545" i="9"/>
  <c r="A6665" i="9"/>
  <c r="K3213" i="9"/>
  <c r="A3333" i="9"/>
  <c r="K833" i="9"/>
  <c r="A953" i="9"/>
  <c r="K5712" i="9"/>
  <c r="A5832" i="9"/>
  <c r="K1666" i="9"/>
  <c r="A1786" i="9"/>
  <c r="K2618" i="9"/>
  <c r="A2738" i="9"/>
  <c r="K6783" i="9"/>
  <c r="A6903" i="9"/>
  <c r="K5593" i="9"/>
  <c r="A5713" i="9"/>
  <c r="K2856" i="9"/>
  <c r="A2976" i="9"/>
  <c r="A120" i="9"/>
  <c r="K119" i="9"/>
  <c r="A239" i="9"/>
  <c r="K1785" i="9"/>
  <c r="A1905" i="9"/>
  <c r="K2023" i="9"/>
  <c r="A2143" i="9"/>
  <c r="K5831" i="9"/>
  <c r="A5951" i="9"/>
  <c r="K6069" i="9"/>
  <c r="A6189" i="9"/>
  <c r="K6902" i="9"/>
  <c r="A7022" i="9"/>
  <c r="K4879" i="9"/>
  <c r="A4999" i="9"/>
  <c r="K4522" i="9"/>
  <c r="A4642" i="9"/>
  <c r="K4998" i="9"/>
  <c r="A5118" i="9"/>
  <c r="K4403" i="9"/>
  <c r="A4523" i="9"/>
  <c r="A6427" i="9"/>
  <c r="K6307" i="9"/>
  <c r="K952" i="9"/>
  <c r="A1072" i="9"/>
  <c r="K7021" i="9"/>
  <c r="A7141" i="9"/>
  <c r="K2380" i="9"/>
  <c r="A2500" i="9"/>
  <c r="K1071" i="9"/>
  <c r="A1191" i="9"/>
  <c r="K6664" i="9"/>
  <c r="A6784" i="9"/>
  <c r="K2975" i="9"/>
  <c r="A3095" i="9"/>
  <c r="K3332" i="9"/>
  <c r="A3452" i="9"/>
  <c r="K6188" i="9"/>
  <c r="A6308" i="9"/>
  <c r="K5474" i="9"/>
  <c r="A5594" i="9"/>
  <c r="K4165" i="9"/>
  <c r="A4285" i="9"/>
  <c r="K1904" i="9"/>
  <c r="A2024" i="9"/>
  <c r="K5236" i="9"/>
  <c r="A5356" i="9"/>
  <c r="K3689" i="9"/>
  <c r="A3809" i="9"/>
  <c r="K1309" i="9"/>
  <c r="A1429" i="9"/>
  <c r="K2499" i="9"/>
  <c r="A2619" i="9"/>
  <c r="K1428" i="9"/>
  <c r="A1548" i="9"/>
  <c r="K5355" i="9"/>
  <c r="A5475" i="9"/>
  <c r="K4284" i="9"/>
  <c r="A4404" i="9"/>
  <c r="K238" i="9"/>
  <c r="A358" i="9"/>
  <c r="K4046" i="9"/>
  <c r="A4166" i="9"/>
  <c r="D1548" i="9"/>
  <c r="C1548" i="9"/>
  <c r="O1548" i="9" s="1"/>
  <c r="C5356" i="9"/>
  <c r="C6308" i="9"/>
  <c r="C7141" i="9"/>
  <c r="D4999" i="9"/>
  <c r="C4999" i="9"/>
  <c r="D2143" i="9"/>
  <c r="C2143" i="9"/>
  <c r="O2143" i="9" s="1"/>
  <c r="D2857" i="9"/>
  <c r="C2857" i="9"/>
  <c r="O2857" i="9" s="1"/>
  <c r="D596" i="9"/>
  <c r="C596" i="9"/>
  <c r="C6546" i="9"/>
  <c r="C6070" i="9"/>
  <c r="D2381" i="9"/>
  <c r="C2381" i="9"/>
  <c r="D1667" i="9"/>
  <c r="C1667" i="9"/>
  <c r="O1667" i="9" s="1"/>
  <c r="D834" i="9"/>
  <c r="C834" i="9"/>
  <c r="O834" i="9" s="1"/>
  <c r="C4761" i="9"/>
  <c r="C4166" i="9"/>
  <c r="C4404" i="9"/>
  <c r="D1429" i="9"/>
  <c r="C1429" i="9"/>
  <c r="O1429" i="9" s="1"/>
  <c r="D4285" i="9"/>
  <c r="C4285" i="9"/>
  <c r="C3095" i="9"/>
  <c r="O3095" i="9" s="1"/>
  <c r="D1191" i="9"/>
  <c r="C1191" i="9"/>
  <c r="O1191" i="9" s="1"/>
  <c r="C5118" i="9"/>
  <c r="C6189" i="9"/>
  <c r="D239" i="9"/>
  <c r="C239" i="9"/>
  <c r="O239" i="9" s="1"/>
  <c r="C6427" i="9"/>
  <c r="C5713" i="9"/>
  <c r="C2738" i="9"/>
  <c r="O2738" i="9" s="1"/>
  <c r="C5832" i="9"/>
  <c r="C3333" i="9"/>
  <c r="O3333" i="9" s="1"/>
  <c r="C4880" i="9"/>
  <c r="D358" i="9"/>
  <c r="C358" i="9"/>
  <c r="O358" i="9" s="1"/>
  <c r="C5475" i="9"/>
  <c r="C2619" i="9"/>
  <c r="O2619" i="9" s="1"/>
  <c r="C3809" i="9"/>
  <c r="D2024" i="9"/>
  <c r="C2024" i="9"/>
  <c r="O2024" i="9" s="1"/>
  <c r="C5594" i="9"/>
  <c r="C3452" i="9"/>
  <c r="O3452" i="9" s="1"/>
  <c r="C6784" i="9"/>
  <c r="C2500" i="9"/>
  <c r="O2500" i="9" s="1"/>
  <c r="D1072" i="9"/>
  <c r="C1072" i="9"/>
  <c r="O1072" i="9" s="1"/>
  <c r="C4523" i="9"/>
  <c r="C4642" i="9"/>
  <c r="C7022" i="9"/>
  <c r="C5951" i="9"/>
  <c r="D1905" i="9"/>
  <c r="C1905" i="9"/>
  <c r="O1905" i="9" s="1"/>
  <c r="D120" i="9"/>
  <c r="C120" i="9"/>
  <c r="O120" i="9" s="1"/>
  <c r="C2262" i="9"/>
  <c r="O2262" i="9" s="1"/>
  <c r="C3690" i="9"/>
  <c r="C3214" i="9"/>
  <c r="O3214" i="9" s="1"/>
  <c r="D477" i="9"/>
  <c r="C477" i="9"/>
  <c r="O477" i="9" s="1"/>
  <c r="C4047" i="9"/>
  <c r="C3928" i="9"/>
  <c r="D715" i="9"/>
  <c r="C715" i="9"/>
  <c r="O715" i="9" s="1"/>
  <c r="C5237" i="9"/>
  <c r="D3571" i="9"/>
  <c r="C3571" i="9"/>
  <c r="O3571" i="9" s="1"/>
  <c r="C2976" i="9"/>
  <c r="O2976" i="9" s="1"/>
  <c r="C6903" i="9"/>
  <c r="C1786" i="9"/>
  <c r="O1786" i="9" s="1"/>
  <c r="D953" i="9"/>
  <c r="C953" i="9"/>
  <c r="O953" i="9" s="1"/>
  <c r="C6665" i="9"/>
  <c r="D1310" i="9"/>
  <c r="C1310" i="9"/>
  <c r="O1310" i="9" s="1"/>
  <c r="K1548" i="9"/>
  <c r="A1668" i="9"/>
  <c r="K5475" i="9"/>
  <c r="A5595" i="9"/>
  <c r="K3809" i="9"/>
  <c r="A3929" i="9"/>
  <c r="K5594" i="9"/>
  <c r="A5714" i="9"/>
  <c r="K6784" i="9"/>
  <c r="A6904" i="9"/>
  <c r="K1072" i="9"/>
  <c r="A1192" i="9"/>
  <c r="A6547" i="9"/>
  <c r="K6427" i="9"/>
  <c r="K4642" i="9"/>
  <c r="A4762" i="9"/>
  <c r="K5951" i="9"/>
  <c r="K8111" i="9" s="1"/>
  <c r="A6071" i="9"/>
  <c r="K5713" i="9"/>
  <c r="A5833" i="9"/>
  <c r="K5832" i="9"/>
  <c r="A5952" i="9"/>
  <c r="K4880" i="9"/>
  <c r="A5000" i="9"/>
  <c r="K2262" i="9"/>
  <c r="A2382" i="9"/>
  <c r="K596" i="9"/>
  <c r="A716" i="9"/>
  <c r="K477" i="9"/>
  <c r="A597" i="9"/>
  <c r="K3928" i="9"/>
  <c r="A4048" i="9"/>
  <c r="K5237" i="9"/>
  <c r="A5357" i="9"/>
  <c r="K4404" i="9"/>
  <c r="A4524" i="9"/>
  <c r="K1429" i="9"/>
  <c r="A1549" i="9"/>
  <c r="K4285" i="9"/>
  <c r="A4405" i="9"/>
  <c r="K3095" i="9"/>
  <c r="A3215" i="9"/>
  <c r="K7141" i="9"/>
  <c r="K5118" i="9"/>
  <c r="A5238" i="9"/>
  <c r="K6189" i="9"/>
  <c r="A6309" i="9"/>
  <c r="K239" i="9"/>
  <c r="A359" i="9"/>
  <c r="K2976" i="9"/>
  <c r="A3096" i="9"/>
  <c r="K1786" i="9"/>
  <c r="A1906" i="9"/>
  <c r="K6665" i="9"/>
  <c r="A6785" i="9"/>
  <c r="K2381" i="9"/>
  <c r="A2501" i="9"/>
  <c r="K834" i="9"/>
  <c r="A954" i="9"/>
  <c r="K358" i="9"/>
  <c r="A478" i="9"/>
  <c r="K2619" i="9"/>
  <c r="A2739" i="9"/>
  <c r="K2024" i="9"/>
  <c r="A2144" i="9"/>
  <c r="K3452" i="9"/>
  <c r="A3572" i="9"/>
  <c r="K2500" i="9"/>
  <c r="A2620" i="9"/>
  <c r="K4523" i="9"/>
  <c r="A4643" i="9"/>
  <c r="K7022" i="9"/>
  <c r="A7142" i="9"/>
  <c r="K1905" i="9"/>
  <c r="A2025" i="9"/>
  <c r="K2738" i="9"/>
  <c r="A2858" i="9"/>
  <c r="K3333" i="9"/>
  <c r="A3453" i="9"/>
  <c r="K3690" i="9"/>
  <c r="A3810" i="9"/>
  <c r="K6546" i="9"/>
  <c r="A6666" i="9"/>
  <c r="K4047" i="9"/>
  <c r="A4167" i="9"/>
  <c r="K715" i="9"/>
  <c r="A835" i="9"/>
  <c r="K3571" i="9"/>
  <c r="A3691" i="9"/>
  <c r="K4166" i="9"/>
  <c r="A4286" i="9"/>
  <c r="K5356" i="9"/>
  <c r="A5476" i="9"/>
  <c r="K6308" i="9"/>
  <c r="A6428" i="9"/>
  <c r="K1191" i="9"/>
  <c r="A1311" i="9"/>
  <c r="K4999" i="9"/>
  <c r="A5119" i="9"/>
  <c r="K2143" i="9"/>
  <c r="A2263" i="9"/>
  <c r="A121" i="9"/>
  <c r="K120" i="9"/>
  <c r="A240" i="9"/>
  <c r="K6903" i="9"/>
  <c r="A7023" i="9"/>
  <c r="K953" i="9"/>
  <c r="A1073" i="9"/>
  <c r="K1310" i="9"/>
  <c r="A1430" i="9"/>
  <c r="K2857" i="9"/>
  <c r="A2977" i="9"/>
  <c r="K3214" i="9"/>
  <c r="A3334" i="9"/>
  <c r="K6070" i="9"/>
  <c r="A6190" i="9"/>
  <c r="K1667" i="9"/>
  <c r="A1787" i="9"/>
  <c r="K4761" i="9"/>
  <c r="A4881" i="9"/>
  <c r="D5000" i="9"/>
  <c r="C5000" i="9"/>
  <c r="C5714" i="9"/>
  <c r="C6190" i="9"/>
  <c r="C2977" i="9"/>
  <c r="O2977" i="9" s="1"/>
  <c r="D1073" i="9"/>
  <c r="C1073" i="9"/>
  <c r="O1073" i="9" s="1"/>
  <c r="D240" i="9"/>
  <c r="C240" i="9"/>
  <c r="O240" i="9" s="1"/>
  <c r="C4405" i="9"/>
  <c r="C4048" i="9"/>
  <c r="C5833" i="9"/>
  <c r="D1192" i="9"/>
  <c r="C1192" i="9"/>
  <c r="O1192" i="9" s="1"/>
  <c r="C5595" i="9"/>
  <c r="C1787" i="9"/>
  <c r="O1787" i="9" s="1"/>
  <c r="C3215" i="9"/>
  <c r="O3215" i="9" s="1"/>
  <c r="D1549" i="9"/>
  <c r="C1549" i="9"/>
  <c r="O1549" i="9" s="1"/>
  <c r="C5357" i="9"/>
  <c r="D597" i="9"/>
  <c r="C597" i="9"/>
  <c r="O597" i="9" s="1"/>
  <c r="D2382" i="9"/>
  <c r="I2382" i="9" s="1"/>
  <c r="C2382" i="9"/>
  <c r="O2382" i="9" s="1"/>
  <c r="C5952" i="9"/>
  <c r="C6071" i="9"/>
  <c r="C6904" i="9"/>
  <c r="C3929" i="9"/>
  <c r="D1668" i="9"/>
  <c r="C1668" i="9"/>
  <c r="O1668" i="9" s="1"/>
  <c r="C4881" i="9"/>
  <c r="C4524" i="9"/>
  <c r="D716" i="9"/>
  <c r="C716" i="9"/>
  <c r="O716" i="9" s="1"/>
  <c r="C4762" i="9"/>
  <c r="C5119" i="9"/>
  <c r="C6428" i="9"/>
  <c r="D4286" i="9"/>
  <c r="C4286" i="9"/>
  <c r="D835" i="9"/>
  <c r="C835" i="9"/>
  <c r="O835" i="9" s="1"/>
  <c r="C6666" i="9"/>
  <c r="C3453" i="9"/>
  <c r="O3453" i="9" s="1"/>
  <c r="D2025" i="9"/>
  <c r="C2025" i="9"/>
  <c r="O2025" i="9" s="1"/>
  <c r="C4643" i="9"/>
  <c r="D3572" i="9"/>
  <c r="C3572" i="9"/>
  <c r="O3572" i="9" s="1"/>
  <c r="C2739" i="9"/>
  <c r="O2739" i="9" s="1"/>
  <c r="D954" i="9"/>
  <c r="C954" i="9"/>
  <c r="O954" i="9" s="1"/>
  <c r="C6785" i="9"/>
  <c r="C3096" i="9"/>
  <c r="O3096" i="9" s="1"/>
  <c r="C6309" i="9"/>
  <c r="C3334" i="9"/>
  <c r="O3334" i="9" s="1"/>
  <c r="D1430" i="9"/>
  <c r="C1430" i="9"/>
  <c r="O1430" i="9" s="1"/>
  <c r="C7023" i="9"/>
  <c r="D121" i="9"/>
  <c r="J121" i="9" s="1"/>
  <c r="C121" i="9"/>
  <c r="O121" i="9" s="1"/>
  <c r="C2263" i="9"/>
  <c r="O2263" i="9" s="1"/>
  <c r="D1311" i="9"/>
  <c r="C1311" i="9"/>
  <c r="O1311" i="9" s="1"/>
  <c r="C5476" i="9"/>
  <c r="C3691" i="9"/>
  <c r="C4167" i="9"/>
  <c r="C3810" i="9"/>
  <c r="D2858" i="9"/>
  <c r="C2858" i="9"/>
  <c r="O2858" i="9" s="1"/>
  <c r="C7142" i="9"/>
  <c r="C2620" i="9"/>
  <c r="O2620" i="9" s="1"/>
  <c r="D2144" i="9"/>
  <c r="C2144" i="9"/>
  <c r="O2144" i="9" s="1"/>
  <c r="D478" i="9"/>
  <c r="C478" i="9"/>
  <c r="O478" i="9" s="1"/>
  <c r="C2501" i="9"/>
  <c r="O2501" i="9" s="1"/>
  <c r="D1906" i="9"/>
  <c r="C1906" i="9"/>
  <c r="O1906" i="9" s="1"/>
  <c r="D359" i="9"/>
  <c r="C359" i="9"/>
  <c r="O359" i="9" s="1"/>
  <c r="C5238" i="9"/>
  <c r="C6547" i="9"/>
  <c r="K3334" i="9"/>
  <c r="A3454" i="9"/>
  <c r="K7023" i="9"/>
  <c r="A7143" i="9"/>
  <c r="K6428" i="9"/>
  <c r="A6548" i="9"/>
  <c r="K835" i="9"/>
  <c r="A955" i="9"/>
  <c r="K3453" i="9"/>
  <c r="A3573" i="9"/>
  <c r="K4643" i="9"/>
  <c r="A4763" i="9"/>
  <c r="K2739" i="9"/>
  <c r="A2859" i="9"/>
  <c r="K2501" i="9"/>
  <c r="A2621" i="9"/>
  <c r="K359" i="9"/>
  <c r="A479" i="9"/>
  <c r="K4524" i="9"/>
  <c r="A4644" i="9"/>
  <c r="K597" i="9"/>
  <c r="A717" i="9"/>
  <c r="K5952" i="9"/>
  <c r="K8112" i="9" s="1"/>
  <c r="A6072" i="9"/>
  <c r="K3929" i="9"/>
  <c r="A4049" i="9"/>
  <c r="K4881" i="9"/>
  <c r="A5001" i="9"/>
  <c r="K6190" i="9"/>
  <c r="A6310" i="9"/>
  <c r="K1073" i="9"/>
  <c r="A1193" i="9"/>
  <c r="A122" i="9"/>
  <c r="K121" i="9"/>
  <c r="A241" i="9"/>
  <c r="K1311" i="9"/>
  <c r="A1431" i="9"/>
  <c r="K3691" i="9"/>
  <c r="A3811" i="9"/>
  <c r="K3810" i="9"/>
  <c r="A3930" i="9"/>
  <c r="K7142" i="9"/>
  <c r="K2144" i="9"/>
  <c r="A2264" i="9"/>
  <c r="K954" i="9"/>
  <c r="A1074" i="9"/>
  <c r="K3096" i="9"/>
  <c r="A3216" i="9"/>
  <c r="K1549" i="9"/>
  <c r="A1669" i="9"/>
  <c r="K5000" i="9"/>
  <c r="A5120" i="9"/>
  <c r="K4762" i="9"/>
  <c r="A4882" i="9"/>
  <c r="A6667" i="9"/>
  <c r="K6547" i="9"/>
  <c r="K5714" i="9"/>
  <c r="A5834" i="9"/>
  <c r="K1787" i="9"/>
  <c r="A1907" i="9"/>
  <c r="K1430" i="9"/>
  <c r="A1550" i="9"/>
  <c r="K5119" i="9"/>
  <c r="A5239" i="9"/>
  <c r="K4286" i="9"/>
  <c r="A4406" i="9"/>
  <c r="K6666" i="9"/>
  <c r="A6786" i="9"/>
  <c r="K2025" i="9"/>
  <c r="A2145" i="9"/>
  <c r="K3572" i="9"/>
  <c r="A3692" i="9"/>
  <c r="K478" i="9"/>
  <c r="A598" i="9"/>
  <c r="K1906" i="9"/>
  <c r="A2026" i="9"/>
  <c r="K5238" i="9"/>
  <c r="A5358" i="9"/>
  <c r="K4405" i="9"/>
  <c r="A4525" i="9"/>
  <c r="K4048" i="9"/>
  <c r="A4168" i="9"/>
  <c r="K2382" i="9"/>
  <c r="A2502" i="9"/>
  <c r="K6071" i="9"/>
  <c r="A6191" i="9"/>
  <c r="K6904" i="9"/>
  <c r="A7024" i="9"/>
  <c r="K1668" i="9"/>
  <c r="A1788" i="9"/>
  <c r="K2977" i="9"/>
  <c r="A3097" i="9"/>
  <c r="K240" i="9"/>
  <c r="A360" i="9"/>
  <c r="K2263" i="9"/>
  <c r="A2383" i="9"/>
  <c r="K5476" i="9"/>
  <c r="A5596" i="9"/>
  <c r="K4167" i="9"/>
  <c r="A4287" i="9"/>
  <c r="K2858" i="9"/>
  <c r="A2978" i="9"/>
  <c r="K2620" i="9"/>
  <c r="A2740" i="9"/>
  <c r="K6785" i="9"/>
  <c r="A6905" i="9"/>
  <c r="K6309" i="9"/>
  <c r="A6429" i="9"/>
  <c r="K3215" i="9"/>
  <c r="A3335" i="9"/>
  <c r="K5357" i="9"/>
  <c r="A5477" i="9"/>
  <c r="K716" i="9"/>
  <c r="A836" i="9"/>
  <c r="K5833" i="9"/>
  <c r="A5953" i="9"/>
  <c r="K1192" i="9"/>
  <c r="A1312" i="9"/>
  <c r="K5595" i="9"/>
  <c r="A5715" i="9"/>
  <c r="C3930" i="9"/>
  <c r="D1431" i="9"/>
  <c r="C1431" i="9"/>
  <c r="O1431" i="9" s="1"/>
  <c r="D122" i="9"/>
  <c r="C122" i="9"/>
  <c r="O122" i="9" s="1"/>
  <c r="C5715" i="9"/>
  <c r="C5953" i="9"/>
  <c r="C5477" i="9"/>
  <c r="C6429" i="9"/>
  <c r="C2740" i="9"/>
  <c r="O2740" i="9" s="1"/>
  <c r="D4287" i="9"/>
  <c r="C4287" i="9"/>
  <c r="D2383" i="9"/>
  <c r="I2383" i="9" s="1"/>
  <c r="C2383" i="9"/>
  <c r="O2383" i="9" s="1"/>
  <c r="C3097" i="9"/>
  <c r="O3097" i="9" s="1"/>
  <c r="C7024" i="9"/>
  <c r="C2502" i="9"/>
  <c r="O2502" i="9" s="1"/>
  <c r="C4525" i="9"/>
  <c r="D2026" i="9"/>
  <c r="C2026" i="9"/>
  <c r="O2026" i="9" s="1"/>
  <c r="C3692" i="9"/>
  <c r="C6786" i="9"/>
  <c r="C5239" i="9"/>
  <c r="D1907" i="9"/>
  <c r="C1907" i="9"/>
  <c r="O1907" i="9" s="1"/>
  <c r="C5120" i="9"/>
  <c r="C3216" i="9"/>
  <c r="O3216" i="9" s="1"/>
  <c r="C2264" i="9"/>
  <c r="O2264" i="9" s="1"/>
  <c r="D1193" i="9"/>
  <c r="C1193" i="9"/>
  <c r="O1193" i="9" s="1"/>
  <c r="D5001" i="9"/>
  <c r="C5001" i="9"/>
  <c r="C6072" i="9"/>
  <c r="C4644" i="9"/>
  <c r="C2621" i="9"/>
  <c r="O2621" i="9" s="1"/>
  <c r="C4763" i="9"/>
  <c r="D955" i="9"/>
  <c r="C955" i="9"/>
  <c r="O955" i="9" s="1"/>
  <c r="C7143" i="9"/>
  <c r="C6667" i="9"/>
  <c r="C3811" i="9"/>
  <c r="D241" i="9"/>
  <c r="C241" i="9"/>
  <c r="O241" i="9" s="1"/>
  <c r="D1312" i="9"/>
  <c r="C1312" i="9"/>
  <c r="O1312" i="9" s="1"/>
  <c r="D836" i="9"/>
  <c r="C836" i="9"/>
  <c r="O836" i="9" s="1"/>
  <c r="C3335" i="9"/>
  <c r="O3335" i="9" s="1"/>
  <c r="C6905" i="9"/>
  <c r="C2978" i="9"/>
  <c r="O2978" i="9" s="1"/>
  <c r="C5596" i="9"/>
  <c r="D360" i="9"/>
  <c r="C360" i="9"/>
  <c r="O360" i="9" s="1"/>
  <c r="C1788" i="9"/>
  <c r="O1788" i="9" s="1"/>
  <c r="C6191" i="9"/>
  <c r="C4168" i="9"/>
  <c r="C5358" i="9"/>
  <c r="D598" i="9"/>
  <c r="C598" i="9"/>
  <c r="O598" i="9" s="1"/>
  <c r="D2145" i="9"/>
  <c r="C2145" i="9"/>
  <c r="O2145" i="9" s="1"/>
  <c r="C4406" i="9"/>
  <c r="D1550" i="9"/>
  <c r="C1550" i="9"/>
  <c r="O1550" i="9" s="1"/>
  <c r="C5834" i="9"/>
  <c r="C4882" i="9"/>
  <c r="D1669" i="9"/>
  <c r="C1669" i="9"/>
  <c r="O1669" i="9" s="1"/>
  <c r="D1074" i="9"/>
  <c r="C1074" i="9"/>
  <c r="O1074" i="9" s="1"/>
  <c r="C6310" i="9"/>
  <c r="C4049" i="9"/>
  <c r="D717" i="9"/>
  <c r="I717" i="9" s="1"/>
  <c r="C717" i="9"/>
  <c r="O717" i="9" s="1"/>
  <c r="D479" i="9"/>
  <c r="C479" i="9"/>
  <c r="O479" i="9" s="1"/>
  <c r="D2859" i="9"/>
  <c r="C2859" i="9"/>
  <c r="O2859" i="9" s="1"/>
  <c r="D3573" i="9"/>
  <c r="C3573" i="9"/>
  <c r="O3573" i="9" s="1"/>
  <c r="C6548" i="9"/>
  <c r="C3454" i="9"/>
  <c r="O3454" i="9" s="1"/>
  <c r="K5715" i="9"/>
  <c r="A5835" i="9"/>
  <c r="K836" i="9"/>
  <c r="A956" i="9"/>
  <c r="K6905" i="9"/>
  <c r="A7025" i="9"/>
  <c r="K5596" i="9"/>
  <c r="A5716" i="9"/>
  <c r="K1788" i="9"/>
  <c r="A1908" i="9"/>
  <c r="K4168" i="9"/>
  <c r="A4288" i="9"/>
  <c r="K6786" i="9"/>
  <c r="A6906" i="9"/>
  <c r="K1907" i="9"/>
  <c r="A2027" i="9"/>
  <c r="K5120" i="9"/>
  <c r="A5240" i="9"/>
  <c r="K2264" i="9"/>
  <c r="A2384" i="9"/>
  <c r="K3811" i="9"/>
  <c r="A3931" i="9"/>
  <c r="K122" i="9"/>
  <c r="A242" i="9"/>
  <c r="K5001" i="9"/>
  <c r="A5121" i="9"/>
  <c r="K4644" i="9"/>
  <c r="A4764" i="9"/>
  <c r="K2859" i="9"/>
  <c r="A2979" i="9"/>
  <c r="K6548" i="9"/>
  <c r="A6668" i="9"/>
  <c r="K5953" i="9"/>
  <c r="K8113" i="9" s="1"/>
  <c r="A6073" i="9"/>
  <c r="K6429" i="9"/>
  <c r="A6549" i="9"/>
  <c r="K4287" i="9"/>
  <c r="A4407" i="9"/>
  <c r="K3097" i="9"/>
  <c r="A3217" i="9"/>
  <c r="K2502" i="9"/>
  <c r="A2622" i="9"/>
  <c r="K2026" i="9"/>
  <c r="A2146" i="9"/>
  <c r="K2145" i="9"/>
  <c r="A2265" i="9"/>
  <c r="K1550" i="9"/>
  <c r="A1670" i="9"/>
  <c r="K4882" i="9"/>
  <c r="A5002" i="9"/>
  <c r="K1074" i="9"/>
  <c r="A1194" i="9"/>
  <c r="K3930" i="9"/>
  <c r="A4050" i="9"/>
  <c r="K6310" i="9"/>
  <c r="A6430" i="9"/>
  <c r="K717" i="9"/>
  <c r="A837" i="9"/>
  <c r="K2621" i="9"/>
  <c r="A2741" i="9"/>
  <c r="K955" i="9"/>
  <c r="A1075" i="9"/>
  <c r="K1312" i="9"/>
  <c r="A1432" i="9"/>
  <c r="K3335" i="9"/>
  <c r="A3455" i="9"/>
  <c r="K2978" i="9"/>
  <c r="A3098" i="9"/>
  <c r="K360" i="9"/>
  <c r="A480" i="9"/>
  <c r="K6191" i="9"/>
  <c r="A6311" i="9"/>
  <c r="K5358" i="9"/>
  <c r="A5478" i="9"/>
  <c r="K3692" i="9"/>
  <c r="A3812" i="9"/>
  <c r="K5239" i="9"/>
  <c r="A5359" i="9"/>
  <c r="K3216" i="9"/>
  <c r="A3336" i="9"/>
  <c r="K241" i="9"/>
  <c r="A361" i="9"/>
  <c r="K1193" i="9"/>
  <c r="A1313" i="9"/>
  <c r="K6072" i="9"/>
  <c r="A6192" i="9"/>
  <c r="K479" i="9"/>
  <c r="A599" i="9"/>
  <c r="K3573" i="9"/>
  <c r="A3693" i="9"/>
  <c r="K3454" i="9"/>
  <c r="A3574" i="9"/>
  <c r="K5477" i="9"/>
  <c r="A5597" i="9"/>
  <c r="K2740" i="9"/>
  <c r="A2860" i="9"/>
  <c r="K2383" i="9"/>
  <c r="A2503" i="9"/>
  <c r="K7024" i="9"/>
  <c r="A7144" i="9"/>
  <c r="K4525" i="9"/>
  <c r="A4645" i="9"/>
  <c r="K598" i="9"/>
  <c r="A718" i="9"/>
  <c r="K4406" i="9"/>
  <c r="A4526" i="9"/>
  <c r="K5834" i="9"/>
  <c r="A5954" i="9"/>
  <c r="A6787" i="9"/>
  <c r="K6667" i="9"/>
  <c r="K1669" i="9"/>
  <c r="A1789" i="9"/>
  <c r="K1431" i="9"/>
  <c r="A1551" i="9"/>
  <c r="K4049" i="9"/>
  <c r="A4169" i="9"/>
  <c r="K4763" i="9"/>
  <c r="A4883" i="9"/>
  <c r="K7143" i="9"/>
  <c r="C6787" i="9"/>
  <c r="C4169" i="9"/>
  <c r="C1789" i="9"/>
  <c r="O1789" i="9" s="1"/>
  <c r="C5954" i="9"/>
  <c r="D718" i="9"/>
  <c r="C718" i="9"/>
  <c r="O718" i="9" s="1"/>
  <c r="C7144" i="9"/>
  <c r="D2860" i="9"/>
  <c r="I2860" i="9" s="1"/>
  <c r="C2860" i="9"/>
  <c r="O2860" i="9" s="1"/>
  <c r="D3574" i="9"/>
  <c r="C3574" i="9"/>
  <c r="O3574" i="9" s="1"/>
  <c r="D599" i="9"/>
  <c r="C599" i="9"/>
  <c r="O599" i="9" s="1"/>
  <c r="D1313" i="9"/>
  <c r="C1313" i="9"/>
  <c r="O1313" i="9" s="1"/>
  <c r="C3336" i="9"/>
  <c r="O3336" i="9" s="1"/>
  <c r="C3812" i="9"/>
  <c r="C6311" i="9"/>
  <c r="C3098" i="9"/>
  <c r="O3098" i="9" s="1"/>
  <c r="D1432" i="9"/>
  <c r="C1432" i="9"/>
  <c r="O1432" i="9" s="1"/>
  <c r="C2741" i="9"/>
  <c r="O2741" i="9" s="1"/>
  <c r="C6430" i="9"/>
  <c r="D1194" i="9"/>
  <c r="C1194" i="9"/>
  <c r="O1194" i="9" s="1"/>
  <c r="D1670" i="9"/>
  <c r="C1670" i="9"/>
  <c r="O1670" i="9" s="1"/>
  <c r="D2146" i="9"/>
  <c r="C2146" i="9"/>
  <c r="O2146" i="9" s="1"/>
  <c r="C3217" i="9"/>
  <c r="O3217" i="9" s="1"/>
  <c r="C6549" i="9"/>
  <c r="C6668" i="9"/>
  <c r="C4764" i="9"/>
  <c r="D242" i="9"/>
  <c r="C242" i="9"/>
  <c r="O242" i="9" s="1"/>
  <c r="D2384" i="9"/>
  <c r="J2384" i="9" s="1"/>
  <c r="C2384" i="9"/>
  <c r="D2027" i="9"/>
  <c r="C2027" i="9"/>
  <c r="O2027" i="9" s="1"/>
  <c r="D4288" i="9"/>
  <c r="C4288" i="9"/>
  <c r="C5716" i="9"/>
  <c r="D956" i="9"/>
  <c r="C956" i="9"/>
  <c r="O956" i="9" s="1"/>
  <c r="C4883" i="9"/>
  <c r="D1551" i="9"/>
  <c r="C1551" i="9"/>
  <c r="O1551" i="9" s="1"/>
  <c r="C4526" i="9"/>
  <c r="C4645" i="9"/>
  <c r="C2503" i="9"/>
  <c r="O2503" i="9" s="1"/>
  <c r="C5597" i="9"/>
  <c r="C3693" i="9"/>
  <c r="C6192" i="9"/>
  <c r="D361" i="9"/>
  <c r="C361" i="9"/>
  <c r="O361" i="9" s="1"/>
  <c r="C5359" i="9"/>
  <c r="C5478" i="9"/>
  <c r="D480" i="9"/>
  <c r="C480" i="9"/>
  <c r="O480" i="9" s="1"/>
  <c r="C3455" i="9"/>
  <c r="O3455" i="9" s="1"/>
  <c r="D1075" i="9"/>
  <c r="C1075" i="9"/>
  <c r="O1075" i="9" s="1"/>
  <c r="D837" i="9"/>
  <c r="C837" i="9"/>
  <c r="O837" i="9" s="1"/>
  <c r="C4050" i="9"/>
  <c r="D5002" i="9"/>
  <c r="C5002" i="9"/>
  <c r="C2265" i="9"/>
  <c r="O2265" i="9" s="1"/>
  <c r="C2622" i="9"/>
  <c r="O2622" i="9" s="1"/>
  <c r="C4407" i="9"/>
  <c r="C6073" i="9"/>
  <c r="C2979" i="9"/>
  <c r="O2979" i="9" s="1"/>
  <c r="C5121" i="9"/>
  <c r="C3931" i="9"/>
  <c r="C5240" i="9"/>
  <c r="C6906" i="9"/>
  <c r="D1908" i="9"/>
  <c r="C1908" i="9"/>
  <c r="O1908" i="9" s="1"/>
  <c r="C7025" i="9"/>
  <c r="C5835" i="9"/>
  <c r="K1551" i="9"/>
  <c r="A1671" i="9"/>
  <c r="K4526" i="9"/>
  <c r="A4646" i="9"/>
  <c r="K2503" i="9"/>
  <c r="A2623" i="9"/>
  <c r="K3693" i="9"/>
  <c r="A3813" i="9"/>
  <c r="K1313" i="9"/>
  <c r="A1433" i="9"/>
  <c r="K3812" i="9"/>
  <c r="A3932" i="9"/>
  <c r="K480" i="9"/>
  <c r="A600" i="9"/>
  <c r="K1075" i="9"/>
  <c r="A1195" i="9"/>
  <c r="K4050" i="9"/>
  <c r="A4170" i="9"/>
  <c r="K2265" i="9"/>
  <c r="A2385" i="9"/>
  <c r="K4407" i="9"/>
  <c r="A4527" i="9"/>
  <c r="K2979" i="9"/>
  <c r="A3099" i="9"/>
  <c r="K3931" i="9"/>
  <c r="A4051" i="9"/>
  <c r="K6906" i="9"/>
  <c r="A7026" i="9"/>
  <c r="K7025" i="9"/>
  <c r="A7145" i="9"/>
  <c r="K4169" i="9"/>
  <c r="A4289" i="9"/>
  <c r="K5954" i="9"/>
  <c r="K8114" i="9" s="1"/>
  <c r="A6074" i="9"/>
  <c r="K7144" i="9"/>
  <c r="K3574" i="9"/>
  <c r="A3694" i="9"/>
  <c r="K6192" i="9"/>
  <c r="A6312" i="9"/>
  <c r="K5359" i="9"/>
  <c r="A5479" i="9"/>
  <c r="K1432" i="9"/>
  <c r="A1552" i="9"/>
  <c r="K6430" i="9"/>
  <c r="A6550" i="9"/>
  <c r="K1670" i="9"/>
  <c r="A1790" i="9"/>
  <c r="K3217" i="9"/>
  <c r="A3337" i="9"/>
  <c r="K6668" i="9"/>
  <c r="A6788" i="9"/>
  <c r="K242" i="9"/>
  <c r="A362" i="9"/>
  <c r="K2027" i="9"/>
  <c r="A2147" i="9"/>
  <c r="K5716" i="9"/>
  <c r="A5836" i="9"/>
  <c r="K4883" i="9"/>
  <c r="A5003" i="9"/>
  <c r="K4645" i="9"/>
  <c r="A4765" i="9"/>
  <c r="K5597" i="9"/>
  <c r="A5717" i="9"/>
  <c r="K599" i="9"/>
  <c r="A719" i="9"/>
  <c r="K3336" i="9"/>
  <c r="A3456" i="9"/>
  <c r="K6311" i="9"/>
  <c r="A6431" i="9"/>
  <c r="K3455" i="9"/>
  <c r="A3575" i="9"/>
  <c r="K837" i="9"/>
  <c r="A957" i="9"/>
  <c r="K5002" i="9"/>
  <c r="A5122" i="9"/>
  <c r="K2622" i="9"/>
  <c r="A2742" i="9"/>
  <c r="K6073" i="9"/>
  <c r="A6193" i="9"/>
  <c r="K5121" i="9"/>
  <c r="A5241" i="9"/>
  <c r="K5240" i="9"/>
  <c r="A5360" i="9"/>
  <c r="K1908" i="9"/>
  <c r="A2028" i="9"/>
  <c r="K5835" i="9"/>
  <c r="A5955" i="9"/>
  <c r="K1789" i="9"/>
  <c r="A1909" i="9"/>
  <c r="A6907" i="9"/>
  <c r="K6787" i="9"/>
  <c r="K718" i="9"/>
  <c r="A838" i="9"/>
  <c r="K2860" i="9"/>
  <c r="A2980" i="9"/>
  <c r="K361" i="9"/>
  <c r="A481" i="9"/>
  <c r="K5478" i="9"/>
  <c r="A5598" i="9"/>
  <c r="K3098" i="9"/>
  <c r="A3218" i="9"/>
  <c r="K2741" i="9"/>
  <c r="A2861" i="9"/>
  <c r="K1194" i="9"/>
  <c r="A1314" i="9"/>
  <c r="K2146" i="9"/>
  <c r="A2266" i="9"/>
  <c r="K6549" i="9"/>
  <c r="A6669" i="9"/>
  <c r="K4764" i="9"/>
  <c r="A4884" i="9"/>
  <c r="K2384" i="9"/>
  <c r="A2504" i="9"/>
  <c r="K4288" i="9"/>
  <c r="A4408" i="9"/>
  <c r="K956" i="9"/>
  <c r="A1076" i="9"/>
  <c r="D4289" i="9"/>
  <c r="C4289" i="9"/>
  <c r="C7026" i="9"/>
  <c r="C3099" i="9"/>
  <c r="O3099" i="9" s="1"/>
  <c r="D2385" i="9"/>
  <c r="C2385" i="9"/>
  <c r="O2385" i="9" s="1"/>
  <c r="D1195" i="9"/>
  <c r="C1195" i="9"/>
  <c r="O1195" i="9" s="1"/>
  <c r="C3932" i="9"/>
  <c r="C3813" i="9"/>
  <c r="C4646" i="9"/>
  <c r="C4408" i="9"/>
  <c r="C4884" i="9"/>
  <c r="C2266" i="9"/>
  <c r="O2266" i="9" s="1"/>
  <c r="D2861" i="9"/>
  <c r="C2861" i="9"/>
  <c r="O2861" i="9" s="1"/>
  <c r="C5598" i="9"/>
  <c r="C2980" i="9"/>
  <c r="O2980" i="9" s="1"/>
  <c r="C5955" i="9"/>
  <c r="C5360" i="9"/>
  <c r="C6193" i="9"/>
  <c r="C5122" i="9"/>
  <c r="D3575" i="9"/>
  <c r="C3575" i="9"/>
  <c r="O3575" i="9" s="1"/>
  <c r="C3456" i="9"/>
  <c r="O3456" i="9" s="1"/>
  <c r="C5717" i="9"/>
  <c r="D5003" i="9"/>
  <c r="I5003" i="9" s="1"/>
  <c r="C5003" i="9"/>
  <c r="D2147" i="9"/>
  <c r="C2147" i="9"/>
  <c r="O2147" i="9" s="1"/>
  <c r="C6788" i="9"/>
  <c r="C1790" i="9"/>
  <c r="O1790" i="9" s="1"/>
  <c r="D1552" i="9"/>
  <c r="C1552" i="9"/>
  <c r="O1552" i="9" s="1"/>
  <c r="C6312" i="9"/>
  <c r="C6074" i="9"/>
  <c r="C7145" i="9"/>
  <c r="C4051" i="9"/>
  <c r="C4527" i="9"/>
  <c r="C4170" i="9"/>
  <c r="D600" i="9"/>
  <c r="C600" i="9"/>
  <c r="O600" i="9" s="1"/>
  <c r="D1433" i="9"/>
  <c r="C1433" i="9"/>
  <c r="O1433" i="9" s="1"/>
  <c r="C2623" i="9"/>
  <c r="O2623" i="9" s="1"/>
  <c r="D1671" i="9"/>
  <c r="C1671" i="9"/>
  <c r="O1671" i="9" s="1"/>
  <c r="C6907" i="9"/>
  <c r="D1076" i="9"/>
  <c r="C1076" i="9"/>
  <c r="O1076" i="9" s="1"/>
  <c r="C2504" i="9"/>
  <c r="O2504" i="9" s="1"/>
  <c r="C6669" i="9"/>
  <c r="D1314" i="9"/>
  <c r="C1314" i="9"/>
  <c r="O1314" i="9" s="1"/>
  <c r="C3218" i="9"/>
  <c r="O3218" i="9" s="1"/>
  <c r="D481" i="9"/>
  <c r="C481" i="9"/>
  <c r="O481" i="9" s="1"/>
  <c r="D838" i="9"/>
  <c r="C838" i="9"/>
  <c r="O838" i="9" s="1"/>
  <c r="D1909" i="9"/>
  <c r="C1909" i="9"/>
  <c r="O1909" i="9" s="1"/>
  <c r="D2028" i="9"/>
  <c r="C2028" i="9"/>
  <c r="O2028" i="9" s="1"/>
  <c r="C5241" i="9"/>
  <c r="C2742" i="9"/>
  <c r="O2742" i="9" s="1"/>
  <c r="D957" i="9"/>
  <c r="C957" i="9"/>
  <c r="O957" i="9" s="1"/>
  <c r="C6431" i="9"/>
  <c r="D719" i="9"/>
  <c r="C719" i="9"/>
  <c r="O719" i="9" s="1"/>
  <c r="C4765" i="9"/>
  <c r="C5836" i="9"/>
  <c r="D362" i="9"/>
  <c r="C362" i="9"/>
  <c r="O362" i="9" s="1"/>
  <c r="C3337" i="9"/>
  <c r="O3337" i="9" s="1"/>
  <c r="C6550" i="9"/>
  <c r="C5479" i="9"/>
  <c r="C3694" i="9"/>
  <c r="K4884" i="9"/>
  <c r="A5004" i="9"/>
  <c r="K2861" i="9"/>
  <c r="A2981" i="9"/>
  <c r="K481" i="9"/>
  <c r="A601" i="9"/>
  <c r="K1909" i="9"/>
  <c r="A2029" i="9"/>
  <c r="K5241" i="9"/>
  <c r="A5361" i="9"/>
  <c r="K957" i="9"/>
  <c r="A1077" i="9"/>
  <c r="K719" i="9"/>
  <c r="A839" i="9"/>
  <c r="K5836" i="9"/>
  <c r="A5956" i="9"/>
  <c r="K3337" i="9"/>
  <c r="A3457" i="9"/>
  <c r="K5479" i="9"/>
  <c r="A5599" i="9"/>
  <c r="K7026" i="9"/>
  <c r="A7146" i="9"/>
  <c r="K2385" i="9"/>
  <c r="A2505" i="9"/>
  <c r="K600" i="9"/>
  <c r="A720" i="9"/>
  <c r="K2623" i="9"/>
  <c r="A2743" i="9"/>
  <c r="K2504" i="9"/>
  <c r="A2624" i="9"/>
  <c r="K1314" i="9"/>
  <c r="A1434" i="9"/>
  <c r="K5360" i="9"/>
  <c r="A5480" i="9"/>
  <c r="K5122" i="9"/>
  <c r="A5242" i="9"/>
  <c r="K3456" i="9"/>
  <c r="A3576" i="9"/>
  <c r="K5003" i="9"/>
  <c r="A5123" i="9"/>
  <c r="K6788" i="9"/>
  <c r="A6908" i="9"/>
  <c r="K1552" i="9"/>
  <c r="A1672" i="9"/>
  <c r="K7145" i="9"/>
  <c r="K4527" i="9"/>
  <c r="A4647" i="9"/>
  <c r="K3813" i="9"/>
  <c r="A3933" i="9"/>
  <c r="K4408" i="9"/>
  <c r="A4528" i="9"/>
  <c r="K2266" i="9"/>
  <c r="A2386" i="9"/>
  <c r="K5598" i="9"/>
  <c r="A5718" i="9"/>
  <c r="K838" i="9"/>
  <c r="A958" i="9"/>
  <c r="A7027" i="9"/>
  <c r="K6907" i="9"/>
  <c r="K2028" i="9"/>
  <c r="A2148" i="9"/>
  <c r="K2742" i="9"/>
  <c r="A2862" i="9"/>
  <c r="K6431" i="9"/>
  <c r="A6551" i="9"/>
  <c r="K4765" i="9"/>
  <c r="A4885" i="9"/>
  <c r="K362" i="9"/>
  <c r="A482" i="9"/>
  <c r="K6550" i="9"/>
  <c r="A6670" i="9"/>
  <c r="K3694" i="9"/>
  <c r="A3814" i="9"/>
  <c r="K4289" i="9"/>
  <c r="A4409" i="9"/>
  <c r="K3099" i="9"/>
  <c r="A3219" i="9"/>
  <c r="K1195" i="9"/>
  <c r="A1315" i="9"/>
  <c r="K1433" i="9"/>
  <c r="A1553" i="9"/>
  <c r="K1671" i="9"/>
  <c r="A1791" i="9"/>
  <c r="K1076" i="9"/>
  <c r="A1196" i="9"/>
  <c r="K6669" i="9"/>
  <c r="A6789" i="9"/>
  <c r="K3218" i="9"/>
  <c r="A3338" i="9"/>
  <c r="K2980" i="9"/>
  <c r="A3100" i="9"/>
  <c r="K5955" i="9"/>
  <c r="K8115" i="9" s="1"/>
  <c r="A6075" i="9"/>
  <c r="K6193" i="9"/>
  <c r="A6313" i="9"/>
  <c r="K3575" i="9"/>
  <c r="A3695" i="9"/>
  <c r="K5717" i="9"/>
  <c r="A5837" i="9"/>
  <c r="K2147" i="9"/>
  <c r="A2267" i="9"/>
  <c r="K1790" i="9"/>
  <c r="A1910" i="9"/>
  <c r="K6312" i="9"/>
  <c r="A6432" i="9"/>
  <c r="K6074" i="9"/>
  <c r="A6194" i="9"/>
  <c r="K4051" i="9"/>
  <c r="A4171" i="9"/>
  <c r="K4170" i="9"/>
  <c r="A4290" i="9"/>
  <c r="K3932" i="9"/>
  <c r="A4052" i="9"/>
  <c r="K4646" i="9"/>
  <c r="A4766" i="9"/>
  <c r="C7027" i="9"/>
  <c r="C6908" i="9"/>
  <c r="D3576" i="9"/>
  <c r="C3576" i="9"/>
  <c r="O3576" i="9" s="1"/>
  <c r="C5480" i="9"/>
  <c r="C2624" i="9"/>
  <c r="O2624" i="9" s="1"/>
  <c r="D720" i="9"/>
  <c r="C720" i="9"/>
  <c r="O720" i="9" s="1"/>
  <c r="C7146" i="9"/>
  <c r="C3457" i="9"/>
  <c r="O3457" i="9" s="1"/>
  <c r="D839" i="9"/>
  <c r="C839" i="9"/>
  <c r="O839" i="9" s="1"/>
  <c r="C5361" i="9"/>
  <c r="D601" i="9"/>
  <c r="C601" i="9"/>
  <c r="O601" i="9" s="1"/>
  <c r="D5004" i="9"/>
  <c r="C5004" i="9"/>
  <c r="C4766" i="9"/>
  <c r="D1910" i="9"/>
  <c r="C1910" i="9"/>
  <c r="O1910" i="9" s="1"/>
  <c r="C6313" i="9"/>
  <c r="C1791" i="9"/>
  <c r="O1791" i="9" s="1"/>
  <c r="C5718" i="9"/>
  <c r="C4528" i="9"/>
  <c r="C4647" i="9"/>
  <c r="C4052" i="9"/>
  <c r="C4171" i="9"/>
  <c r="C6432" i="9"/>
  <c r="C2267" i="9"/>
  <c r="O2267" i="9" s="1"/>
  <c r="C3695" i="9"/>
  <c r="C6075" i="9"/>
  <c r="C3338" i="9"/>
  <c r="O3338" i="9" s="1"/>
  <c r="D1196" i="9"/>
  <c r="C1196" i="9"/>
  <c r="O1196" i="9" s="1"/>
  <c r="D1553" i="9"/>
  <c r="C1553" i="9"/>
  <c r="O1553" i="9" s="1"/>
  <c r="C3219" i="9"/>
  <c r="O3219" i="9" s="1"/>
  <c r="C3814" i="9"/>
  <c r="D482" i="9"/>
  <c r="C482" i="9"/>
  <c r="O482" i="9" s="1"/>
  <c r="C6551" i="9"/>
  <c r="D2148" i="9"/>
  <c r="C2148" i="9"/>
  <c r="O2148" i="9" s="1"/>
  <c r="D958" i="9"/>
  <c r="C958" i="9"/>
  <c r="O958" i="9" s="1"/>
  <c r="D2386" i="9"/>
  <c r="I2386" i="9" s="1"/>
  <c r="C2386" i="9"/>
  <c r="C3933" i="9"/>
  <c r="D4290" i="9"/>
  <c r="C4290" i="9"/>
  <c r="I4290" i="9" s="1"/>
  <c r="C6194" i="9"/>
  <c r="C5837" i="9"/>
  <c r="C3100" i="9"/>
  <c r="O3100" i="9" s="1"/>
  <c r="C6789" i="9"/>
  <c r="D1315" i="9"/>
  <c r="C1315" i="9"/>
  <c r="O1315" i="9" s="1"/>
  <c r="C4409" i="9"/>
  <c r="C6670" i="9"/>
  <c r="C4885" i="9"/>
  <c r="D2862" i="9"/>
  <c r="C2862" i="9"/>
  <c r="O2862" i="9" s="1"/>
  <c r="D1672" i="9"/>
  <c r="C1672" i="9"/>
  <c r="O1672" i="9" s="1"/>
  <c r="C5123" i="9"/>
  <c r="C5242" i="9"/>
  <c r="D1434" i="9"/>
  <c r="C1434" i="9"/>
  <c r="O1434" i="9" s="1"/>
  <c r="C2743" i="9"/>
  <c r="O2743" i="9" s="1"/>
  <c r="C2505" i="9"/>
  <c r="O2505" i="9" s="1"/>
  <c r="C5599" i="9"/>
  <c r="C5956" i="9"/>
  <c r="D1077" i="9"/>
  <c r="C1077" i="9"/>
  <c r="O1077" i="9" s="1"/>
  <c r="D2029" i="9"/>
  <c r="C2029" i="9"/>
  <c r="O2029" i="9" s="1"/>
  <c r="C2981" i="9"/>
  <c r="O2981" i="9" s="1"/>
  <c r="K4290" i="9"/>
  <c r="A4410" i="9"/>
  <c r="K1910" i="9"/>
  <c r="A2030" i="9"/>
  <c r="K6313" i="9"/>
  <c r="A6433" i="9"/>
  <c r="K6789" i="9"/>
  <c r="A6909" i="9"/>
  <c r="K1315" i="9"/>
  <c r="A1435" i="9"/>
  <c r="K6670" i="9"/>
  <c r="A6790" i="9"/>
  <c r="K6551" i="9"/>
  <c r="A6671" i="9"/>
  <c r="K958" i="9"/>
  <c r="A1078" i="9"/>
  <c r="K3933" i="9"/>
  <c r="A4053" i="9"/>
  <c r="K1672" i="9"/>
  <c r="A1792" i="9"/>
  <c r="K5242" i="9"/>
  <c r="A5362" i="9"/>
  <c r="K2743" i="9"/>
  <c r="A2863" i="9"/>
  <c r="K5599" i="9"/>
  <c r="A5719" i="9"/>
  <c r="K1077" i="9"/>
  <c r="A1197" i="9"/>
  <c r="K601" i="9"/>
  <c r="A721" i="9"/>
  <c r="K4052" i="9"/>
  <c r="A4172" i="9"/>
  <c r="K6432" i="9"/>
  <c r="A6552" i="9"/>
  <c r="K3695" i="9"/>
  <c r="A3815" i="9"/>
  <c r="K3338" i="9"/>
  <c r="A3458" i="9"/>
  <c r="K1553" i="9"/>
  <c r="A1673" i="9"/>
  <c r="K3814" i="9"/>
  <c r="A3934" i="9"/>
  <c r="K4885" i="9"/>
  <c r="A5005" i="9"/>
  <c r="K4528" i="9"/>
  <c r="A4648" i="9"/>
  <c r="K3576" i="9"/>
  <c r="A3696" i="9"/>
  <c r="K2624" i="9"/>
  <c r="A2744" i="9"/>
  <c r="K7146" i="9"/>
  <c r="K839" i="9"/>
  <c r="A959" i="9"/>
  <c r="K4766" i="9"/>
  <c r="A4886" i="9"/>
  <c r="K6194" i="9"/>
  <c r="A6314" i="9"/>
  <c r="K5837" i="9"/>
  <c r="A5957" i="9"/>
  <c r="K3100" i="9"/>
  <c r="A3220" i="9"/>
  <c r="K1791" i="9"/>
  <c r="A1911" i="9"/>
  <c r="K4409" i="9"/>
  <c r="A4529" i="9"/>
  <c r="K482" i="9"/>
  <c r="A602" i="9"/>
  <c r="K2148" i="9"/>
  <c r="A2268" i="9"/>
  <c r="A7147" i="9"/>
  <c r="K7027" i="9"/>
  <c r="K2386" i="9"/>
  <c r="A2506" i="9"/>
  <c r="K5123" i="9"/>
  <c r="A5243" i="9"/>
  <c r="K1434" i="9"/>
  <c r="A1554" i="9"/>
  <c r="K2505" i="9"/>
  <c r="A2625" i="9"/>
  <c r="K5956" i="9"/>
  <c r="K8116" i="9" s="1"/>
  <c r="A6076" i="9"/>
  <c r="K2029" i="9"/>
  <c r="A2149" i="9"/>
  <c r="K5004" i="9"/>
  <c r="A5124" i="9"/>
  <c r="K4171" i="9"/>
  <c r="A4291" i="9"/>
  <c r="K2267" i="9"/>
  <c r="A2387" i="9"/>
  <c r="K6075" i="9"/>
  <c r="A6195" i="9"/>
  <c r="K1196" i="9"/>
  <c r="A1316" i="9"/>
  <c r="K3219" i="9"/>
  <c r="A3339" i="9"/>
  <c r="K2862" i="9"/>
  <c r="A2982" i="9"/>
  <c r="K5718" i="9"/>
  <c r="A5838" i="9"/>
  <c r="K4647" i="9"/>
  <c r="A4767" i="9"/>
  <c r="K6908" i="9"/>
  <c r="A7028" i="9"/>
  <c r="K5480" i="9"/>
  <c r="A5600" i="9"/>
  <c r="K720" i="9"/>
  <c r="A840" i="9"/>
  <c r="K3457" i="9"/>
  <c r="A3577" i="9"/>
  <c r="K5361" i="9"/>
  <c r="A5481" i="9"/>
  <c r="K2981" i="9"/>
  <c r="A3101" i="9"/>
  <c r="C2744" i="9"/>
  <c r="O2744" i="9" s="1"/>
  <c r="C4648" i="9"/>
  <c r="C3934" i="9"/>
  <c r="C3458" i="9"/>
  <c r="O3458" i="9" s="1"/>
  <c r="C6552" i="9"/>
  <c r="D721" i="9"/>
  <c r="C721" i="9"/>
  <c r="O721" i="9" s="1"/>
  <c r="C5719" i="9"/>
  <c r="C5362" i="9"/>
  <c r="C4053" i="9"/>
  <c r="C6671" i="9"/>
  <c r="D1435" i="9"/>
  <c r="C1435" i="9"/>
  <c r="O1435" i="9" s="1"/>
  <c r="C6433" i="9"/>
  <c r="C4410" i="9"/>
  <c r="C7147" i="9"/>
  <c r="C3101" i="9"/>
  <c r="O3101" i="9" s="1"/>
  <c r="D3577" i="9"/>
  <c r="C3577" i="9"/>
  <c r="O3577" i="9" s="1"/>
  <c r="C5600" i="9"/>
  <c r="C4767" i="9"/>
  <c r="C2982" i="9"/>
  <c r="O2982" i="9" s="1"/>
  <c r="D1316" i="9"/>
  <c r="C1316" i="9"/>
  <c r="O1316" i="9" s="1"/>
  <c r="D2387" i="9"/>
  <c r="C2387" i="9"/>
  <c r="C5124" i="9"/>
  <c r="C6076" i="9"/>
  <c r="D1554" i="9"/>
  <c r="C1554" i="9"/>
  <c r="O1554" i="9" s="1"/>
  <c r="C2506" i="9"/>
  <c r="O2506" i="9" s="1"/>
  <c r="C2268" i="9"/>
  <c r="O2268" i="9" s="1"/>
  <c r="C4529" i="9"/>
  <c r="C3220" i="9"/>
  <c r="O3220" i="9" s="1"/>
  <c r="C6314" i="9"/>
  <c r="D959" i="9"/>
  <c r="C959" i="9"/>
  <c r="O959" i="9" s="1"/>
  <c r="C3696" i="9"/>
  <c r="D5005" i="9"/>
  <c r="C5005" i="9"/>
  <c r="D1673" i="9"/>
  <c r="C1673" i="9"/>
  <c r="O1673" i="9" s="1"/>
  <c r="C3815" i="9"/>
  <c r="C4172" i="9"/>
  <c r="D1197" i="9"/>
  <c r="C1197" i="9"/>
  <c r="O1197" i="9" s="1"/>
  <c r="D2863" i="9"/>
  <c r="C2863" i="9"/>
  <c r="O2863" i="9" s="1"/>
  <c r="C1792" i="9"/>
  <c r="O1792" i="9" s="1"/>
  <c r="D1078" i="9"/>
  <c r="C1078" i="9"/>
  <c r="O1078" i="9" s="1"/>
  <c r="C6790" i="9"/>
  <c r="C6909" i="9"/>
  <c r="D2030" i="9"/>
  <c r="C2030" i="9"/>
  <c r="O2030" i="9" s="1"/>
  <c r="C5481" i="9"/>
  <c r="D840" i="9"/>
  <c r="C840" i="9"/>
  <c r="O840" i="9" s="1"/>
  <c r="C7028" i="9"/>
  <c r="C5838" i="9"/>
  <c r="C3339" i="9"/>
  <c r="O3339" i="9" s="1"/>
  <c r="C6195" i="9"/>
  <c r="D4291" i="9"/>
  <c r="C4291" i="9"/>
  <c r="D2149" i="9"/>
  <c r="C2149" i="9"/>
  <c r="O2149" i="9" s="1"/>
  <c r="C2625" i="9"/>
  <c r="O2625" i="9" s="1"/>
  <c r="C5243" i="9"/>
  <c r="D602" i="9"/>
  <c r="C602" i="9"/>
  <c r="O602" i="9" s="1"/>
  <c r="D1911" i="9"/>
  <c r="C1911" i="9"/>
  <c r="O1911" i="9" s="1"/>
  <c r="C5957" i="9"/>
  <c r="C4886" i="9"/>
  <c r="K3101" i="9"/>
  <c r="A3221" i="9"/>
  <c r="K5600" i="9"/>
  <c r="A5720" i="9"/>
  <c r="K2982" i="9"/>
  <c r="A3102" i="9"/>
  <c r="K2387" i="9"/>
  <c r="A2507" i="9"/>
  <c r="K6076" i="9"/>
  <c r="A6196" i="9"/>
  <c r="K2506" i="9"/>
  <c r="A2626" i="9"/>
  <c r="K7147" i="9"/>
  <c r="K602" i="9"/>
  <c r="A722" i="9"/>
  <c r="K5957" i="9"/>
  <c r="K8117" i="9" s="1"/>
  <c r="A6077" i="9"/>
  <c r="K4648" i="9"/>
  <c r="A4768" i="9"/>
  <c r="K3458" i="9"/>
  <c r="A3578" i="9"/>
  <c r="K721" i="9"/>
  <c r="A841" i="9"/>
  <c r="K5362" i="9"/>
  <c r="A5482" i="9"/>
  <c r="K6671" i="9"/>
  <c r="A6791" i="9"/>
  <c r="K6433" i="9"/>
  <c r="A6553" i="9"/>
  <c r="K840" i="9"/>
  <c r="A960" i="9"/>
  <c r="K5838" i="9"/>
  <c r="A5958" i="9"/>
  <c r="K6195" i="9"/>
  <c r="A6315" i="9"/>
  <c r="K2149" i="9"/>
  <c r="A2269" i="9"/>
  <c r="K5243" i="9"/>
  <c r="A5363" i="9"/>
  <c r="K3220" i="9"/>
  <c r="A3340" i="9"/>
  <c r="K959" i="9"/>
  <c r="A1079" i="9"/>
  <c r="K3696" i="9"/>
  <c r="A3816" i="9"/>
  <c r="K1673" i="9"/>
  <c r="A1793" i="9"/>
  <c r="K4172" i="9"/>
  <c r="A4292" i="9"/>
  <c r="K2863" i="9"/>
  <c r="A2983" i="9"/>
  <c r="K1078" i="9"/>
  <c r="A1198" i="9"/>
  <c r="K6909" i="9"/>
  <c r="A7029" i="9"/>
  <c r="K3577" i="9"/>
  <c r="A3697" i="9"/>
  <c r="K4767" i="9"/>
  <c r="A4887" i="9"/>
  <c r="K1316" i="9"/>
  <c r="A1436" i="9"/>
  <c r="K5124" i="9"/>
  <c r="A5244" i="9"/>
  <c r="K1554" i="9"/>
  <c r="A1674" i="9"/>
  <c r="K2268" i="9"/>
  <c r="A2388" i="9"/>
  <c r="K1911" i="9"/>
  <c r="A2031" i="9"/>
  <c r="K4886" i="9"/>
  <c r="A5006" i="9"/>
  <c r="K2744" i="9"/>
  <c r="A2864" i="9"/>
  <c r="K3934" i="9"/>
  <c r="A4054" i="9"/>
  <c r="K6552" i="9"/>
  <c r="A6672" i="9"/>
  <c r="K5719" i="9"/>
  <c r="A5839" i="9"/>
  <c r="K4053" i="9"/>
  <c r="A4173" i="9"/>
  <c r="K1435" i="9"/>
  <c r="A1555" i="9"/>
  <c r="K4410" i="9"/>
  <c r="A4530" i="9"/>
  <c r="K5481" i="9"/>
  <c r="A5601" i="9"/>
  <c r="K7028" i="9"/>
  <c r="A7148" i="9"/>
  <c r="K3339" i="9"/>
  <c r="A3459" i="9"/>
  <c r="K4291" i="9"/>
  <c r="A4411" i="9"/>
  <c r="K2625" i="9"/>
  <c r="A2745" i="9"/>
  <c r="K4529" i="9"/>
  <c r="A4649" i="9"/>
  <c r="K6314" i="9"/>
  <c r="A6434" i="9"/>
  <c r="K5005" i="9"/>
  <c r="A5125" i="9"/>
  <c r="K3815" i="9"/>
  <c r="A3935" i="9"/>
  <c r="K1197" i="9"/>
  <c r="A1317" i="9"/>
  <c r="K1792" i="9"/>
  <c r="A1912" i="9"/>
  <c r="K6790" i="9"/>
  <c r="A6910" i="9"/>
  <c r="K2030" i="9"/>
  <c r="A2150" i="9"/>
  <c r="C4649" i="9"/>
  <c r="C6910" i="9"/>
  <c r="C7148" i="9"/>
  <c r="C6672" i="9"/>
  <c r="C3697" i="9"/>
  <c r="C5720" i="9"/>
  <c r="C5125" i="9"/>
  <c r="C4173" i="9"/>
  <c r="D2031" i="9"/>
  <c r="C2031" i="9"/>
  <c r="O2031" i="9" s="1"/>
  <c r="D1436" i="9"/>
  <c r="C1436" i="9"/>
  <c r="O1436" i="9" s="1"/>
  <c r="D1198" i="9"/>
  <c r="C1198" i="9"/>
  <c r="O1198" i="9" s="1"/>
  <c r="C3816" i="9"/>
  <c r="C2269" i="9"/>
  <c r="O2269" i="9" s="1"/>
  <c r="C6553" i="9"/>
  <c r="D3578" i="9"/>
  <c r="C3578" i="9"/>
  <c r="O3578" i="9" s="1"/>
  <c r="C2626" i="9"/>
  <c r="O2626" i="9" s="1"/>
  <c r="C2507" i="9"/>
  <c r="O2507" i="9" s="1"/>
  <c r="D2150" i="9"/>
  <c r="C2150" i="9"/>
  <c r="O2150" i="9" s="1"/>
  <c r="D1912" i="9"/>
  <c r="C1912" i="9"/>
  <c r="O1912" i="9" s="1"/>
  <c r="C3935" i="9"/>
  <c r="C6434" i="9"/>
  <c r="C2745" i="9"/>
  <c r="O2745" i="9" s="1"/>
  <c r="C3459" i="9"/>
  <c r="O3459" i="9" s="1"/>
  <c r="C5601" i="9"/>
  <c r="D1555" i="9"/>
  <c r="C1555" i="9"/>
  <c r="O1555" i="9" s="1"/>
  <c r="C5839" i="9"/>
  <c r="C4054" i="9"/>
  <c r="D5006" i="9"/>
  <c r="C5006" i="9"/>
  <c r="D2388" i="9"/>
  <c r="C2388" i="9"/>
  <c r="C5244" i="9"/>
  <c r="C4887" i="9"/>
  <c r="C7029" i="9"/>
  <c r="C2983" i="9"/>
  <c r="O2983" i="9" s="1"/>
  <c r="C1793" i="9"/>
  <c r="O1793" i="9" s="1"/>
  <c r="D1079" i="9"/>
  <c r="C1079" i="9"/>
  <c r="O1079" i="9" s="1"/>
  <c r="C5363" i="9"/>
  <c r="C6315" i="9"/>
  <c r="D960" i="9"/>
  <c r="C960" i="9"/>
  <c r="O960" i="9" s="1"/>
  <c r="C6791" i="9"/>
  <c r="D841" i="9"/>
  <c r="C841" i="9"/>
  <c r="O841" i="9" s="1"/>
  <c r="C4768" i="9"/>
  <c r="D722" i="9"/>
  <c r="C722" i="9"/>
  <c r="O722" i="9" s="1"/>
  <c r="D1317" i="9"/>
  <c r="C1317" i="9"/>
  <c r="O1317" i="9" s="1"/>
  <c r="C4411" i="9"/>
  <c r="C4530" i="9"/>
  <c r="D2864" i="9"/>
  <c r="C2864" i="9"/>
  <c r="O2864" i="9" s="1"/>
  <c r="D1674" i="9"/>
  <c r="C1674" i="9"/>
  <c r="O1674" i="9" s="1"/>
  <c r="D4292" i="9"/>
  <c r="C4292" i="9"/>
  <c r="C3340" i="9"/>
  <c r="O3340" i="9" s="1"/>
  <c r="C5958" i="9"/>
  <c r="C5482" i="9"/>
  <c r="C6077" i="9"/>
  <c r="C6196" i="9"/>
  <c r="C3102" i="9"/>
  <c r="O3102" i="9" s="1"/>
  <c r="C3221" i="9"/>
  <c r="O3221" i="9" s="1"/>
  <c r="K1912" i="9"/>
  <c r="A2032" i="9"/>
  <c r="K6434" i="9"/>
  <c r="A6554" i="9"/>
  <c r="K3459" i="9"/>
  <c r="A3579" i="9"/>
  <c r="K1555" i="9"/>
  <c r="A1675" i="9"/>
  <c r="K4054" i="9"/>
  <c r="A4174" i="9"/>
  <c r="K2388" i="9"/>
  <c r="A2508" i="9"/>
  <c r="K4887" i="9"/>
  <c r="A5007" i="9"/>
  <c r="K2983" i="9"/>
  <c r="A3103" i="9"/>
  <c r="K1079" i="9"/>
  <c r="A1199" i="9"/>
  <c r="K6315" i="9"/>
  <c r="A6435" i="9"/>
  <c r="K6791" i="9"/>
  <c r="A6911" i="9"/>
  <c r="K4768" i="9"/>
  <c r="A4888" i="9"/>
  <c r="K3102" i="9"/>
  <c r="A3222" i="9"/>
  <c r="K6910" i="9"/>
  <c r="A7030" i="9"/>
  <c r="K5125" i="9"/>
  <c r="A5245" i="9"/>
  <c r="K4411" i="9"/>
  <c r="A4531" i="9"/>
  <c r="K4530" i="9"/>
  <c r="A4650" i="9"/>
  <c r="K6672" i="9"/>
  <c r="A6792" i="9"/>
  <c r="K2031" i="9"/>
  <c r="A2151" i="9"/>
  <c r="K1436" i="9"/>
  <c r="A1556" i="9"/>
  <c r="K1198" i="9"/>
  <c r="A1318" i="9"/>
  <c r="K3816" i="9"/>
  <c r="A3936" i="9"/>
  <c r="K2269" i="9"/>
  <c r="A2389" i="9"/>
  <c r="K6553" i="9"/>
  <c r="A6673" i="9"/>
  <c r="K3578" i="9"/>
  <c r="A3698" i="9"/>
  <c r="K2507" i="9"/>
  <c r="A2627" i="9"/>
  <c r="K2150" i="9"/>
  <c r="A2270" i="9"/>
  <c r="K3935" i="9"/>
  <c r="A4055" i="9"/>
  <c r="K2745" i="9"/>
  <c r="A2865" i="9"/>
  <c r="K5601" i="9"/>
  <c r="A5721" i="9"/>
  <c r="K5839" i="9"/>
  <c r="A5959" i="9"/>
  <c r="K5006" i="9"/>
  <c r="A5126" i="9"/>
  <c r="K5244" i="9"/>
  <c r="A5364" i="9"/>
  <c r="K7029" i="9"/>
  <c r="A7149" i="9"/>
  <c r="K1793" i="9"/>
  <c r="A1913" i="9"/>
  <c r="K5363" i="9"/>
  <c r="A5483" i="9"/>
  <c r="K960" i="9"/>
  <c r="A1080" i="9"/>
  <c r="K841" i="9"/>
  <c r="A961" i="9"/>
  <c r="K722" i="9"/>
  <c r="A842" i="9"/>
  <c r="K6196" i="9"/>
  <c r="A6316" i="9"/>
  <c r="K3221" i="9"/>
  <c r="A3341" i="9"/>
  <c r="K1317" i="9"/>
  <c r="A1437" i="9"/>
  <c r="K4649" i="9"/>
  <c r="A4769" i="9"/>
  <c r="K7148" i="9"/>
  <c r="K4173" i="9"/>
  <c r="A4293" i="9"/>
  <c r="K2864" i="9"/>
  <c r="A2984" i="9"/>
  <c r="K1674" i="9"/>
  <c r="A1794" i="9"/>
  <c r="K3697" i="9"/>
  <c r="A3817" i="9"/>
  <c r="K4292" i="9"/>
  <c r="A4412" i="9"/>
  <c r="K3340" i="9"/>
  <c r="A3460" i="9"/>
  <c r="K5958" i="9"/>
  <c r="K8118" i="9" s="1"/>
  <c r="A6078" i="9"/>
  <c r="K5482" i="9"/>
  <c r="A5602" i="9"/>
  <c r="K6077" i="9"/>
  <c r="A6197" i="9"/>
  <c r="K2626" i="9"/>
  <c r="A2746" i="9"/>
  <c r="K5720" i="9"/>
  <c r="A5840" i="9"/>
  <c r="C6316" i="9"/>
  <c r="C5483" i="9"/>
  <c r="C7149" i="9"/>
  <c r="C5721" i="9"/>
  <c r="C2627" i="9"/>
  <c r="O2627" i="9" s="1"/>
  <c r="C3936" i="9"/>
  <c r="C6792" i="9"/>
  <c r="C7030" i="9"/>
  <c r="C6435" i="9"/>
  <c r="D1675" i="9"/>
  <c r="C1675" i="9"/>
  <c r="O1675" i="9" s="1"/>
  <c r="C2746" i="9"/>
  <c r="O2746" i="9" s="1"/>
  <c r="C5602" i="9"/>
  <c r="C3460" i="9"/>
  <c r="O3460" i="9" s="1"/>
  <c r="C3817" i="9"/>
  <c r="C2984" i="9"/>
  <c r="O2984" i="9" s="1"/>
  <c r="C4769" i="9"/>
  <c r="C3341" i="9"/>
  <c r="O3341" i="9" s="1"/>
  <c r="D842" i="9"/>
  <c r="C842" i="9"/>
  <c r="O842" i="9" s="1"/>
  <c r="D1080" i="9"/>
  <c r="C1080" i="9"/>
  <c r="O1080" i="9" s="1"/>
  <c r="D1913" i="9"/>
  <c r="C1913" i="9"/>
  <c r="O1913" i="9" s="1"/>
  <c r="C5364" i="9"/>
  <c r="C5959" i="9"/>
  <c r="D2865" i="9"/>
  <c r="C2865" i="9"/>
  <c r="O2865" i="9" s="1"/>
  <c r="C2270" i="9"/>
  <c r="O2270" i="9" s="1"/>
  <c r="C3698" i="9"/>
  <c r="D2389" i="9"/>
  <c r="I2389" i="9" s="1"/>
  <c r="C2389" i="9"/>
  <c r="O2389" i="9" s="1"/>
  <c r="D1318" i="9"/>
  <c r="C1318" i="9"/>
  <c r="O1318" i="9" s="1"/>
  <c r="D2151" i="9"/>
  <c r="C2151" i="9"/>
  <c r="O2151" i="9" s="1"/>
  <c r="C4650" i="9"/>
  <c r="C5245" i="9"/>
  <c r="C3222" i="9"/>
  <c r="O3222" i="9" s="1"/>
  <c r="C6911" i="9"/>
  <c r="D1199" i="9"/>
  <c r="C1199" i="9"/>
  <c r="O1199" i="9" s="1"/>
  <c r="D5007" i="9"/>
  <c r="C5007" i="9"/>
  <c r="C4174" i="9"/>
  <c r="D3579" i="9"/>
  <c r="C3579" i="9"/>
  <c r="O3579" i="9" s="1"/>
  <c r="D2032" i="9"/>
  <c r="C2032" i="9"/>
  <c r="O2032" i="9" s="1"/>
  <c r="D1437" i="9"/>
  <c r="C1437" i="9"/>
  <c r="O1437" i="9" s="1"/>
  <c r="D961" i="9"/>
  <c r="C961" i="9"/>
  <c r="O961" i="9" s="1"/>
  <c r="C5126" i="9"/>
  <c r="C4055" i="9"/>
  <c r="C6673" i="9"/>
  <c r="D1556" i="9"/>
  <c r="C1556" i="9"/>
  <c r="O1556" i="9" s="1"/>
  <c r="C4531" i="9"/>
  <c r="C4888" i="9"/>
  <c r="C3103" i="9"/>
  <c r="O3103" i="9" s="1"/>
  <c r="C2508" i="9"/>
  <c r="O2508" i="9" s="1"/>
  <c r="C6554" i="9"/>
  <c r="C5840" i="9"/>
  <c r="C6197" i="9"/>
  <c r="C6078" i="9"/>
  <c r="C4412" i="9"/>
  <c r="C1794" i="9"/>
  <c r="O1794" i="9" s="1"/>
  <c r="D4293" i="9"/>
  <c r="C4293" i="9"/>
  <c r="K2746" i="9"/>
  <c r="A2866" i="9"/>
  <c r="K3460" i="9"/>
  <c r="A3580" i="9"/>
  <c r="K2984" i="9"/>
  <c r="A3104" i="9"/>
  <c r="K4769" i="9"/>
  <c r="A4889" i="9"/>
  <c r="K842" i="9"/>
  <c r="A962" i="9"/>
  <c r="K1913" i="9"/>
  <c r="A2033" i="9"/>
  <c r="K5959" i="9"/>
  <c r="K8119" i="9" s="1"/>
  <c r="A6079" i="9"/>
  <c r="K2270" i="9"/>
  <c r="A2390" i="9"/>
  <c r="K2389" i="9"/>
  <c r="A2509" i="9"/>
  <c r="K2151" i="9"/>
  <c r="A2271" i="9"/>
  <c r="K5245" i="9"/>
  <c r="A5365" i="9"/>
  <c r="K6911" i="9"/>
  <c r="A7031" i="9"/>
  <c r="K5007" i="9"/>
  <c r="A5127" i="9"/>
  <c r="K3579" i="9"/>
  <c r="A3699" i="9"/>
  <c r="K5840" i="9"/>
  <c r="A5960" i="9"/>
  <c r="K6078" i="9"/>
  <c r="A6198" i="9"/>
  <c r="K1794" i="9"/>
  <c r="A1914" i="9"/>
  <c r="K6316" i="9"/>
  <c r="A6436" i="9"/>
  <c r="K5483" i="9"/>
  <c r="A5603" i="9"/>
  <c r="K5126" i="9"/>
  <c r="A5246" i="9"/>
  <c r="K4055" i="9"/>
  <c r="A4175" i="9"/>
  <c r="K6673" i="9"/>
  <c r="A6793" i="9"/>
  <c r="K1556" i="9"/>
  <c r="A1676" i="9"/>
  <c r="K4531" i="9"/>
  <c r="A4651" i="9"/>
  <c r="K4888" i="9"/>
  <c r="A5008" i="9"/>
  <c r="K3103" i="9"/>
  <c r="A3223" i="9"/>
  <c r="K1675" i="9"/>
  <c r="A1795" i="9"/>
  <c r="K5602" i="9"/>
  <c r="A5722" i="9"/>
  <c r="K3817" i="9"/>
  <c r="A3937" i="9"/>
  <c r="K3341" i="9"/>
  <c r="A3461" i="9"/>
  <c r="K1080" i="9"/>
  <c r="A1200" i="9"/>
  <c r="K5364" i="9"/>
  <c r="A5484" i="9"/>
  <c r="K2865" i="9"/>
  <c r="A2985" i="9"/>
  <c r="K3698" i="9"/>
  <c r="A3818" i="9"/>
  <c r="K1318" i="9"/>
  <c r="A1438" i="9"/>
  <c r="K4650" i="9"/>
  <c r="A4770" i="9"/>
  <c r="K3222" i="9"/>
  <c r="A3342" i="9"/>
  <c r="K1199" i="9"/>
  <c r="A1319" i="9"/>
  <c r="K4174" i="9"/>
  <c r="A4294" i="9"/>
  <c r="K2032" i="9"/>
  <c r="A2152" i="9"/>
  <c r="K6197" i="9"/>
  <c r="A6317" i="9"/>
  <c r="K4412" i="9"/>
  <c r="A4532" i="9"/>
  <c r="K4293" i="9"/>
  <c r="A4413" i="9"/>
  <c r="K1437" i="9"/>
  <c r="A1557" i="9"/>
  <c r="K961" i="9"/>
  <c r="A1081" i="9"/>
  <c r="K7149" i="9"/>
  <c r="K5721" i="9"/>
  <c r="A5841" i="9"/>
  <c r="K2627" i="9"/>
  <c r="A2747" i="9"/>
  <c r="K3936" i="9"/>
  <c r="A4056" i="9"/>
  <c r="K6792" i="9"/>
  <c r="A6912" i="9"/>
  <c r="K7030" i="9"/>
  <c r="A7150" i="9"/>
  <c r="K6435" i="9"/>
  <c r="A6555" i="9"/>
  <c r="K2508" i="9"/>
  <c r="A2628" i="9"/>
  <c r="K6554" i="9"/>
  <c r="A6674" i="9"/>
  <c r="C6555" i="9"/>
  <c r="C2747" i="9"/>
  <c r="O2747" i="9" s="1"/>
  <c r="C6674" i="9"/>
  <c r="C6912" i="9"/>
  <c r="D1081" i="9"/>
  <c r="C1081" i="9"/>
  <c r="O1081" i="9" s="1"/>
  <c r="C4413" i="9"/>
  <c r="C6317" i="9"/>
  <c r="D4294" i="9"/>
  <c r="C4294" i="9"/>
  <c r="C3342" i="9"/>
  <c r="O3342" i="9" s="1"/>
  <c r="D1438" i="9"/>
  <c r="C1438" i="9"/>
  <c r="O1438" i="9" s="1"/>
  <c r="C2985" i="9"/>
  <c r="O2985" i="9" s="1"/>
  <c r="D1200" i="9"/>
  <c r="C1200" i="9"/>
  <c r="O1200" i="9" s="1"/>
  <c r="C3937" i="9"/>
  <c r="C1795" i="9"/>
  <c r="O1795" i="9" s="1"/>
  <c r="D5008" i="9"/>
  <c r="C5008" i="9"/>
  <c r="D1676" i="9"/>
  <c r="C1676" i="9"/>
  <c r="O1676" i="9" s="1"/>
  <c r="C4175" i="9"/>
  <c r="C5603" i="9"/>
  <c r="D1914" i="9"/>
  <c r="C1914" i="9"/>
  <c r="O1914" i="9" s="1"/>
  <c r="C5960" i="9"/>
  <c r="C5127" i="9"/>
  <c r="C5365" i="9"/>
  <c r="C2509" i="9"/>
  <c r="O2509" i="9" s="1"/>
  <c r="C6079" i="9"/>
  <c r="D962" i="9"/>
  <c r="C962" i="9"/>
  <c r="O962" i="9" s="1"/>
  <c r="C3104" i="9"/>
  <c r="O3104" i="9" s="1"/>
  <c r="D2866" i="9"/>
  <c r="C2866" i="9"/>
  <c r="O2866" i="9" s="1"/>
  <c r="C7150" i="9"/>
  <c r="C5841" i="9"/>
  <c r="C2628" i="9"/>
  <c r="O2628" i="9" s="1"/>
  <c r="C4056" i="9"/>
  <c r="D1557" i="9"/>
  <c r="C1557" i="9"/>
  <c r="O1557" i="9" s="1"/>
  <c r="C4532" i="9"/>
  <c r="D2152" i="9"/>
  <c r="C2152" i="9"/>
  <c r="O2152" i="9" s="1"/>
  <c r="D1319" i="9"/>
  <c r="C1319" i="9"/>
  <c r="O1319" i="9" s="1"/>
  <c r="C4770" i="9"/>
  <c r="C3818" i="9"/>
  <c r="C5484" i="9"/>
  <c r="C3461" i="9"/>
  <c r="O3461" i="9" s="1"/>
  <c r="C5722" i="9"/>
  <c r="C3223" i="9"/>
  <c r="O3223" i="9" s="1"/>
  <c r="C4651" i="9"/>
  <c r="C6793" i="9"/>
  <c r="C5246" i="9"/>
  <c r="C6436" i="9"/>
  <c r="C6198" i="9"/>
  <c r="C3699" i="9"/>
  <c r="C7031" i="9"/>
  <c r="C2271" i="9"/>
  <c r="O2271" i="9" s="1"/>
  <c r="D2390" i="9"/>
  <c r="I2390" i="9" s="1"/>
  <c r="C2390" i="9"/>
  <c r="D2033" i="9"/>
  <c r="C2033" i="9"/>
  <c r="O2033" i="9" s="1"/>
  <c r="C4889" i="9"/>
  <c r="D3580" i="9"/>
  <c r="C3580" i="9"/>
  <c r="O3580" i="9" s="1"/>
  <c r="K6674" i="9"/>
  <c r="A6794" i="9"/>
  <c r="K6912" i="9"/>
  <c r="A7032" i="9"/>
  <c r="K4413" i="9"/>
  <c r="A4533" i="9"/>
  <c r="K4294" i="9"/>
  <c r="A4414" i="9"/>
  <c r="K1438" i="9"/>
  <c r="A1558" i="9"/>
  <c r="K1200" i="9"/>
  <c r="A1320" i="9"/>
  <c r="K1795" i="9"/>
  <c r="A1915" i="9"/>
  <c r="K1676" i="9"/>
  <c r="A1796" i="9"/>
  <c r="K5603" i="9"/>
  <c r="A5723" i="9"/>
  <c r="K5960" i="9"/>
  <c r="K8120" i="9" s="1"/>
  <c r="A6080" i="9"/>
  <c r="K5365" i="9"/>
  <c r="A5485" i="9"/>
  <c r="K6079" i="9"/>
  <c r="A6199" i="9"/>
  <c r="K3104" i="9"/>
  <c r="A3224" i="9"/>
  <c r="K7150" i="9"/>
  <c r="K5841" i="9"/>
  <c r="A5961" i="9"/>
  <c r="K1557" i="9"/>
  <c r="A1677" i="9"/>
  <c r="K2152" i="9"/>
  <c r="A2272" i="9"/>
  <c r="K4770" i="9"/>
  <c r="A4890" i="9"/>
  <c r="K5484" i="9"/>
  <c r="A5604" i="9"/>
  <c r="K5722" i="9"/>
  <c r="A5842" i="9"/>
  <c r="K4651" i="9"/>
  <c r="A4771" i="9"/>
  <c r="K5246" i="9"/>
  <c r="A5366" i="9"/>
  <c r="K6198" i="9"/>
  <c r="A6318" i="9"/>
  <c r="K7031" i="9"/>
  <c r="A7151" i="9"/>
  <c r="K2390" i="9"/>
  <c r="A2510" i="9"/>
  <c r="K4889" i="9"/>
  <c r="A5009" i="9"/>
  <c r="K6555" i="9"/>
  <c r="A6675" i="9"/>
  <c r="K2747" i="9"/>
  <c r="A2867" i="9"/>
  <c r="K1081" i="9"/>
  <c r="A1201" i="9"/>
  <c r="K6317" i="9"/>
  <c r="A6437" i="9"/>
  <c r="K3342" i="9"/>
  <c r="A3462" i="9"/>
  <c r="K2985" i="9"/>
  <c r="A3105" i="9"/>
  <c r="K3937" i="9"/>
  <c r="A4057" i="9"/>
  <c r="K5008" i="9"/>
  <c r="A5128" i="9"/>
  <c r="K4175" i="9"/>
  <c r="A4295" i="9"/>
  <c r="K1914" i="9"/>
  <c r="A2034" i="9"/>
  <c r="K5127" i="9"/>
  <c r="A5247" i="9"/>
  <c r="K2509" i="9"/>
  <c r="A2629" i="9"/>
  <c r="K962" i="9"/>
  <c r="A1082" i="9"/>
  <c r="K2866" i="9"/>
  <c r="A2986" i="9"/>
  <c r="K2628" i="9"/>
  <c r="A2748" i="9"/>
  <c r="K4056" i="9"/>
  <c r="A4176" i="9"/>
  <c r="K4532" i="9"/>
  <c r="A4652" i="9"/>
  <c r="K1319" i="9"/>
  <c r="A1439" i="9"/>
  <c r="K3818" i="9"/>
  <c r="A3938" i="9"/>
  <c r="K3461" i="9"/>
  <c r="A3581" i="9"/>
  <c r="K3223" i="9"/>
  <c r="A3343" i="9"/>
  <c r="K6793" i="9"/>
  <c r="A6913" i="9"/>
  <c r="K6436" i="9"/>
  <c r="A6556" i="9"/>
  <c r="K3699" i="9"/>
  <c r="A3819" i="9"/>
  <c r="K2271" i="9"/>
  <c r="A2391" i="9"/>
  <c r="K2033" i="9"/>
  <c r="A2153" i="9"/>
  <c r="K3580" i="9"/>
  <c r="A3700" i="9"/>
  <c r="C3819" i="9"/>
  <c r="C6913" i="9"/>
  <c r="D1439" i="9"/>
  <c r="C1439" i="9"/>
  <c r="O1439" i="9" s="1"/>
  <c r="C2986" i="9"/>
  <c r="O2986" i="9" s="1"/>
  <c r="C3105" i="9"/>
  <c r="O3105" i="9" s="1"/>
  <c r="C5485" i="9"/>
  <c r="D1915" i="9"/>
  <c r="C1915" i="9"/>
  <c r="O1915" i="9" s="1"/>
  <c r="C3700" i="9"/>
  <c r="D2391" i="9"/>
  <c r="C2391" i="9"/>
  <c r="O2391" i="9" s="1"/>
  <c r="C6556" i="9"/>
  <c r="C3343" i="9"/>
  <c r="O3343" i="9" s="1"/>
  <c r="C3938" i="9"/>
  <c r="C4652" i="9"/>
  <c r="C2748" i="9"/>
  <c r="O2748" i="9" s="1"/>
  <c r="D1082" i="9"/>
  <c r="C1082" i="9"/>
  <c r="O1082" i="9" s="1"/>
  <c r="C5247" i="9"/>
  <c r="D4295" i="9"/>
  <c r="G4295" i="9" s="1"/>
  <c r="H4295" i="9" s="1"/>
  <c r="C4295" i="9"/>
  <c r="C4057" i="9"/>
  <c r="C3462" i="9"/>
  <c r="O3462" i="9" s="1"/>
  <c r="D1201" i="9"/>
  <c r="C1201" i="9"/>
  <c r="O1201" i="9" s="1"/>
  <c r="C6675" i="9"/>
  <c r="C2510" i="9"/>
  <c r="O2510" i="9" s="1"/>
  <c r="C6318" i="9"/>
  <c r="C4771" i="9"/>
  <c r="C5604" i="9"/>
  <c r="C2272" i="9"/>
  <c r="O2272" i="9" s="1"/>
  <c r="C5961" i="9"/>
  <c r="D2153" i="9"/>
  <c r="C2153" i="9"/>
  <c r="O2153" i="9" s="1"/>
  <c r="D3581" i="9"/>
  <c r="C3581" i="9"/>
  <c r="O3581" i="9" s="1"/>
  <c r="C4176" i="9"/>
  <c r="C2629" i="9"/>
  <c r="O2629" i="9" s="1"/>
  <c r="D2034" i="9"/>
  <c r="C2034" i="9"/>
  <c r="O2034" i="9" s="1"/>
  <c r="C5128" i="9"/>
  <c r="C6437" i="9"/>
  <c r="D2867" i="9"/>
  <c r="C2867" i="9"/>
  <c r="O2867" i="9" s="1"/>
  <c r="D5009" i="9"/>
  <c r="J5009" i="9" s="1"/>
  <c r="C5009" i="9"/>
  <c r="C7151" i="9"/>
  <c r="C5366" i="9"/>
  <c r="C5842" i="9"/>
  <c r="C4890" i="9"/>
  <c r="D1677" i="9"/>
  <c r="C1677" i="9"/>
  <c r="O1677" i="9" s="1"/>
  <c r="C3224" i="9"/>
  <c r="O3224" i="9" s="1"/>
  <c r="C5723" i="9"/>
  <c r="D1558" i="9"/>
  <c r="C1558" i="9"/>
  <c r="O1558" i="9" s="1"/>
  <c r="C4533" i="9"/>
  <c r="C6794" i="9"/>
  <c r="C6199" i="9"/>
  <c r="C6080" i="9"/>
  <c r="C1796" i="9"/>
  <c r="O1796" i="9" s="1"/>
  <c r="D1320" i="9"/>
  <c r="C1320" i="9"/>
  <c r="O1320" i="9" s="1"/>
  <c r="C4414" i="9"/>
  <c r="C7032" i="9"/>
  <c r="K3819" i="9"/>
  <c r="A3939" i="9"/>
  <c r="K3581" i="9"/>
  <c r="A3701" i="9"/>
  <c r="K4176" i="9"/>
  <c r="A4296" i="9"/>
  <c r="K2629" i="9"/>
  <c r="A2749" i="9"/>
  <c r="K5128" i="9"/>
  <c r="A5248" i="9"/>
  <c r="K6437" i="9"/>
  <c r="A6557" i="9"/>
  <c r="K5009" i="9"/>
  <c r="A5129" i="9"/>
  <c r="K5366" i="9"/>
  <c r="A5486" i="9"/>
  <c r="K4890" i="9"/>
  <c r="A5010" i="9"/>
  <c r="K5485" i="9"/>
  <c r="A5605" i="9"/>
  <c r="K1915" i="9"/>
  <c r="A2035" i="9"/>
  <c r="K4533" i="9"/>
  <c r="A4653" i="9"/>
  <c r="K2391" i="9"/>
  <c r="A2511" i="9"/>
  <c r="K3343" i="9"/>
  <c r="A3463" i="9"/>
  <c r="K4652" i="9"/>
  <c r="A4772" i="9"/>
  <c r="K1082" i="9"/>
  <c r="A1202" i="9"/>
  <c r="K4295" i="9"/>
  <c r="A4415" i="9"/>
  <c r="K3462" i="9"/>
  <c r="A3582" i="9"/>
  <c r="K6675" i="9"/>
  <c r="A6795" i="9"/>
  <c r="K6318" i="9"/>
  <c r="A6438" i="9"/>
  <c r="K5604" i="9"/>
  <c r="A5724" i="9"/>
  <c r="K5961" i="9"/>
  <c r="K8121" i="9" s="1"/>
  <c r="A6081" i="9"/>
  <c r="K6199" i="9"/>
  <c r="A6319" i="9"/>
  <c r="K1796" i="9"/>
  <c r="A1916" i="9"/>
  <c r="K4414" i="9"/>
  <c r="A4534" i="9"/>
  <c r="K2153" i="9"/>
  <c r="A2273" i="9"/>
  <c r="K6913" i="9"/>
  <c r="A7033" i="9"/>
  <c r="K1439" i="9"/>
  <c r="A1559" i="9"/>
  <c r="K2986" i="9"/>
  <c r="A3106" i="9"/>
  <c r="K2034" i="9"/>
  <c r="A2154" i="9"/>
  <c r="K3105" i="9"/>
  <c r="A3225" i="9"/>
  <c r="K2867" i="9"/>
  <c r="A2987" i="9"/>
  <c r="K7151" i="9"/>
  <c r="K5842" i="9"/>
  <c r="A5962" i="9"/>
  <c r="K1677" i="9"/>
  <c r="A1797" i="9"/>
  <c r="K3224" i="9"/>
  <c r="A3344" i="9"/>
  <c r="K5723" i="9"/>
  <c r="A5843" i="9"/>
  <c r="K1558" i="9"/>
  <c r="A1678" i="9"/>
  <c r="K6794" i="9"/>
  <c r="A6914" i="9"/>
  <c r="K3700" i="9"/>
  <c r="A3820" i="9"/>
  <c r="K6556" i="9"/>
  <c r="A6676" i="9"/>
  <c r="K3938" i="9"/>
  <c r="A4058" i="9"/>
  <c r="K2748" i="9"/>
  <c r="A2868" i="9"/>
  <c r="K5247" i="9"/>
  <c r="A5367" i="9"/>
  <c r="K4057" i="9"/>
  <c r="A4177" i="9"/>
  <c r="K1201" i="9"/>
  <c r="A1321" i="9"/>
  <c r="K2510" i="9"/>
  <c r="A2630" i="9"/>
  <c r="K4771" i="9"/>
  <c r="A4891" i="9"/>
  <c r="K2272" i="9"/>
  <c r="A2392" i="9"/>
  <c r="K6080" i="9"/>
  <c r="A6200" i="9"/>
  <c r="K1320" i="9"/>
  <c r="A1440" i="9"/>
  <c r="K7032" i="9"/>
  <c r="A7152" i="9"/>
  <c r="D2392" i="9"/>
  <c r="C2392" i="9"/>
  <c r="O2392" i="9" s="1"/>
  <c r="D2868" i="9"/>
  <c r="C2868" i="9"/>
  <c r="O2868" i="9" s="1"/>
  <c r="C6676" i="9"/>
  <c r="C5843" i="9"/>
  <c r="C1797" i="9"/>
  <c r="O1797" i="9" s="1"/>
  <c r="C2987" i="9"/>
  <c r="O2987" i="9" s="1"/>
  <c r="D2154" i="9"/>
  <c r="C2154" i="9"/>
  <c r="O2154" i="9" s="1"/>
  <c r="D1559" i="9"/>
  <c r="C1559" i="9"/>
  <c r="O1559" i="9" s="1"/>
  <c r="C2273" i="9"/>
  <c r="O2273" i="9" s="1"/>
  <c r="D1916" i="9"/>
  <c r="C1916" i="9"/>
  <c r="O1916" i="9" s="1"/>
  <c r="C6081" i="9"/>
  <c r="C6438" i="9"/>
  <c r="D3582" i="9"/>
  <c r="C3582" i="9"/>
  <c r="O3582" i="9" s="1"/>
  <c r="D1202" i="9"/>
  <c r="C1202" i="9"/>
  <c r="O1202" i="9" s="1"/>
  <c r="C3463" i="9"/>
  <c r="O3463" i="9" s="1"/>
  <c r="C4653" i="9"/>
  <c r="C5605" i="9"/>
  <c r="C5486" i="9"/>
  <c r="C6557" i="9"/>
  <c r="C2749" i="9"/>
  <c r="O2749" i="9"/>
  <c r="C3701" i="9"/>
  <c r="C2630" i="9"/>
  <c r="O2630" i="9" s="1"/>
  <c r="C7152" i="9"/>
  <c r="C6200" i="9"/>
  <c r="C4891" i="9"/>
  <c r="D1321" i="9"/>
  <c r="C1321" i="9"/>
  <c r="O1321" i="9" s="1"/>
  <c r="C5367" i="9"/>
  <c r="C4058" i="9"/>
  <c r="C3820" i="9"/>
  <c r="D1678" i="9"/>
  <c r="C1678" i="9"/>
  <c r="O1678" i="9" s="1"/>
  <c r="C3344" i="9"/>
  <c r="O3344" i="9" s="1"/>
  <c r="C5962" i="9"/>
  <c r="D1440" i="9"/>
  <c r="C1440" i="9"/>
  <c r="O1440" i="9" s="1"/>
  <c r="C4177" i="9"/>
  <c r="C6914" i="9"/>
  <c r="C3225" i="9"/>
  <c r="O3225" i="9" s="1"/>
  <c r="C3106" i="9"/>
  <c r="O3106" i="9" s="1"/>
  <c r="C7033" i="9"/>
  <c r="C4534" i="9"/>
  <c r="C6319" i="9"/>
  <c r="C5724" i="9"/>
  <c r="C6795" i="9"/>
  <c r="C4415" i="9"/>
  <c r="C4772" i="9"/>
  <c r="C2511" i="9"/>
  <c r="O2511" i="9" s="1"/>
  <c r="D2035" i="9"/>
  <c r="C2035" i="9"/>
  <c r="O2035" i="9" s="1"/>
  <c r="D5010" i="9"/>
  <c r="C5010" i="9"/>
  <c r="J5010" i="9" s="1"/>
  <c r="C5129" i="9"/>
  <c r="C5248" i="9"/>
  <c r="D4296" i="9"/>
  <c r="C4296" i="9"/>
  <c r="G4296" i="9" s="1"/>
  <c r="H4296" i="9" s="1"/>
  <c r="C3939" i="9"/>
  <c r="K6200" i="9"/>
  <c r="A6320" i="9"/>
  <c r="K1321" i="9"/>
  <c r="A1441" i="9"/>
  <c r="K4058" i="9"/>
  <c r="A4178" i="9"/>
  <c r="K1678" i="9"/>
  <c r="A1798" i="9"/>
  <c r="K5962" i="9"/>
  <c r="K8122" i="9" s="1"/>
  <c r="A6082" i="9"/>
  <c r="K3225" i="9"/>
  <c r="A3345" i="9"/>
  <c r="K7033" i="9"/>
  <c r="A7153" i="9"/>
  <c r="K6319" i="9"/>
  <c r="A6439" i="9"/>
  <c r="K6795" i="9"/>
  <c r="A6915" i="9"/>
  <c r="K4772" i="9"/>
  <c r="A4892" i="9"/>
  <c r="K2035" i="9"/>
  <c r="A2155" i="9"/>
  <c r="K5129" i="9"/>
  <c r="A5249" i="9"/>
  <c r="K4296" i="9"/>
  <c r="A4416" i="9"/>
  <c r="K1440" i="9"/>
  <c r="A1560" i="9"/>
  <c r="K2630" i="9"/>
  <c r="A2750" i="9"/>
  <c r="K2868" i="9"/>
  <c r="A2988" i="9"/>
  <c r="K6914" i="9"/>
  <c r="A7034" i="9"/>
  <c r="K1797" i="9"/>
  <c r="A1917" i="9"/>
  <c r="K2987" i="9"/>
  <c r="A3107" i="9"/>
  <c r="K1559" i="9"/>
  <c r="A1679" i="9"/>
  <c r="K1916" i="9"/>
  <c r="A2036" i="9"/>
  <c r="K6438" i="9"/>
  <c r="A6558" i="9"/>
  <c r="K1202" i="9"/>
  <c r="A1322" i="9"/>
  <c r="K4653" i="9"/>
  <c r="A4773" i="9"/>
  <c r="K5486" i="9"/>
  <c r="A5606" i="9"/>
  <c r="K2749" i="9"/>
  <c r="A2869" i="9"/>
  <c r="K7152" i="9"/>
  <c r="K4891" i="9"/>
  <c r="A5011" i="9"/>
  <c r="K5367" i="9"/>
  <c r="A5487" i="9"/>
  <c r="K3820" i="9"/>
  <c r="A3940" i="9"/>
  <c r="K3344" i="9"/>
  <c r="A3464" i="9"/>
  <c r="K3106" i="9"/>
  <c r="A3226" i="9"/>
  <c r="K4534" i="9"/>
  <c r="A4654" i="9"/>
  <c r="K5724" i="9"/>
  <c r="A5844" i="9"/>
  <c r="K4415" i="9"/>
  <c r="A4535" i="9"/>
  <c r="K2511" i="9"/>
  <c r="A2631" i="9"/>
  <c r="K5010" i="9"/>
  <c r="A5130" i="9"/>
  <c r="K5248" i="9"/>
  <c r="A5368" i="9"/>
  <c r="K3939" i="9"/>
  <c r="A4059" i="9"/>
  <c r="K2392" i="9"/>
  <c r="A2512" i="9"/>
  <c r="K4177" i="9"/>
  <c r="A4297" i="9"/>
  <c r="K6676" i="9"/>
  <c r="A6796" i="9"/>
  <c r="K5843" i="9"/>
  <c r="A5963" i="9"/>
  <c r="K2154" i="9"/>
  <c r="A2274" i="9"/>
  <c r="K2273" i="9"/>
  <c r="A2393" i="9"/>
  <c r="K6081" i="9"/>
  <c r="A6201" i="9"/>
  <c r="K3582" i="9"/>
  <c r="A3702" i="9"/>
  <c r="K3463" i="9"/>
  <c r="A3583" i="9"/>
  <c r="K5605" i="9"/>
  <c r="A5725" i="9"/>
  <c r="K6557" i="9"/>
  <c r="A6677" i="9"/>
  <c r="K3701" i="9"/>
  <c r="A3821" i="9"/>
  <c r="D2869" i="9"/>
  <c r="C2869" i="9"/>
  <c r="I2869" i="9" s="1"/>
  <c r="D1560" i="9"/>
  <c r="C1560" i="9"/>
  <c r="O1560" i="9" s="1"/>
  <c r="D1441" i="9"/>
  <c r="C1441" i="9"/>
  <c r="O1441" i="9" s="1"/>
  <c r="C4773" i="9"/>
  <c r="D1917" i="9"/>
  <c r="C1917" i="9"/>
  <c r="O1917" i="9" s="1"/>
  <c r="C6439" i="9"/>
  <c r="C1798" i="9"/>
  <c r="O1798" i="9" s="1"/>
  <c r="C6677" i="9"/>
  <c r="C2274" i="9"/>
  <c r="O2274" i="9" s="1"/>
  <c r="C2512" i="9"/>
  <c r="O2512" i="9" s="1"/>
  <c r="C2631" i="9"/>
  <c r="O2631" i="9" s="1"/>
  <c r="C3940" i="9"/>
  <c r="C6558" i="9"/>
  <c r="C2988" i="9"/>
  <c r="O2988" i="9" s="1"/>
  <c r="C4892" i="9"/>
  <c r="C3345" i="9"/>
  <c r="O3345" i="9" s="1"/>
  <c r="D3583" i="9"/>
  <c r="C3583" i="9"/>
  <c r="O3583" i="9" s="1"/>
  <c r="C6201" i="9"/>
  <c r="C6796" i="9"/>
  <c r="C5368" i="9"/>
  <c r="C5844" i="9"/>
  <c r="C3226" i="9"/>
  <c r="O3226" i="9" s="1"/>
  <c r="D5011" i="9"/>
  <c r="C5011" i="9"/>
  <c r="C5606" i="9"/>
  <c r="D1322" i="9"/>
  <c r="C1322" i="9"/>
  <c r="O1322" i="9" s="1"/>
  <c r="D2036" i="9"/>
  <c r="C2036" i="9"/>
  <c r="O2036" i="9" s="1"/>
  <c r="C3107" i="9"/>
  <c r="O3107" i="9" s="1"/>
  <c r="C7034" i="9"/>
  <c r="C2750" i="9"/>
  <c r="O2750" i="9" s="1"/>
  <c r="C4416" i="9"/>
  <c r="D2155" i="9"/>
  <c r="C2155" i="9"/>
  <c r="O2155" i="9" s="1"/>
  <c r="C6915" i="9"/>
  <c r="C7153" i="9"/>
  <c r="C6082" i="9"/>
  <c r="C4178" i="9"/>
  <c r="C6320" i="9"/>
  <c r="D1679" i="9"/>
  <c r="C1679" i="9"/>
  <c r="O1679" i="9" s="1"/>
  <c r="C5249" i="9"/>
  <c r="C3821" i="9"/>
  <c r="C5725" i="9"/>
  <c r="C3702" i="9"/>
  <c r="D2393" i="9"/>
  <c r="C2393" i="9"/>
  <c r="O2393" i="9" s="1"/>
  <c r="C5963" i="9"/>
  <c r="D4297" i="9"/>
  <c r="C4297" i="9"/>
  <c r="C4059" i="9"/>
  <c r="C5130" i="9"/>
  <c r="C4535" i="9"/>
  <c r="C4654" i="9"/>
  <c r="C3464" i="9"/>
  <c r="O3464" i="9" s="1"/>
  <c r="C5487" i="9"/>
  <c r="K6677" i="9"/>
  <c r="A6797" i="9"/>
  <c r="K6201" i="9"/>
  <c r="A6321" i="9"/>
  <c r="K6796" i="9"/>
  <c r="A6916" i="9"/>
  <c r="K5368" i="9"/>
  <c r="A5488" i="9"/>
  <c r="K5844" i="9"/>
  <c r="A5964" i="9"/>
  <c r="K3940" i="9"/>
  <c r="A4060" i="9"/>
  <c r="K1322" i="9"/>
  <c r="A1442" i="9"/>
  <c r="K3107" i="9"/>
  <c r="A3227" i="9"/>
  <c r="K2750" i="9"/>
  <c r="A2870" i="9"/>
  <c r="K2155" i="9"/>
  <c r="A2275" i="9"/>
  <c r="K7153" i="9"/>
  <c r="K4178" i="9"/>
  <c r="A4298" i="9"/>
  <c r="K3821" i="9"/>
  <c r="A3941" i="9"/>
  <c r="K3702" i="9"/>
  <c r="A3822" i="9"/>
  <c r="K5963" i="9"/>
  <c r="K8123" i="9" s="1"/>
  <c r="A6083" i="9"/>
  <c r="K4059" i="9"/>
  <c r="A4179" i="9"/>
  <c r="K4535" i="9"/>
  <c r="A4655" i="9"/>
  <c r="K3464" i="9"/>
  <c r="A3584" i="9"/>
  <c r="K4773" i="9"/>
  <c r="A4893" i="9"/>
  <c r="K1679" i="9"/>
  <c r="A1799" i="9"/>
  <c r="K2988" i="9"/>
  <c r="A3108" i="9"/>
  <c r="K5249" i="9"/>
  <c r="A5369" i="9"/>
  <c r="K6439" i="9"/>
  <c r="A6559" i="9"/>
  <c r="K1798" i="9"/>
  <c r="A1918" i="9"/>
  <c r="K3583" i="9"/>
  <c r="A3703" i="9"/>
  <c r="K2274" i="9"/>
  <c r="A2394" i="9"/>
  <c r="K2512" i="9"/>
  <c r="A2632" i="9"/>
  <c r="K2631" i="9"/>
  <c r="A2751" i="9"/>
  <c r="K3226" i="9"/>
  <c r="A3346" i="9"/>
  <c r="K5011" i="9"/>
  <c r="A5131" i="9"/>
  <c r="K5606" i="9"/>
  <c r="A5726" i="9"/>
  <c r="K2036" i="9"/>
  <c r="A2156" i="9"/>
  <c r="K7034" i="9"/>
  <c r="A7154" i="9"/>
  <c r="K4416" i="9"/>
  <c r="A4536" i="9"/>
  <c r="K6915" i="9"/>
  <c r="A7035" i="9"/>
  <c r="K6082" i="9"/>
  <c r="A6202" i="9"/>
  <c r="K6320" i="9"/>
  <c r="A6440" i="9"/>
  <c r="K5725" i="9"/>
  <c r="A5845" i="9"/>
  <c r="K2393" i="9"/>
  <c r="A2513" i="9"/>
  <c r="K4297" i="9"/>
  <c r="A4417" i="9"/>
  <c r="K5130" i="9"/>
  <c r="A5250" i="9"/>
  <c r="K4654" i="9"/>
  <c r="A4774" i="9"/>
  <c r="K5487" i="9"/>
  <c r="A5607" i="9"/>
  <c r="K2869" i="9"/>
  <c r="A2989" i="9"/>
  <c r="K6558" i="9"/>
  <c r="A6678" i="9"/>
  <c r="K1917" i="9"/>
  <c r="A2037" i="9"/>
  <c r="K1560" i="9"/>
  <c r="A1680" i="9"/>
  <c r="K4892" i="9"/>
  <c r="A5012" i="9"/>
  <c r="K3345" i="9"/>
  <c r="A3465" i="9"/>
  <c r="K1441" i="9"/>
  <c r="A1561" i="9"/>
  <c r="D2870" i="9"/>
  <c r="J2870" i="9" s="1"/>
  <c r="C2870" i="9"/>
  <c r="D1442" i="9"/>
  <c r="C1442" i="9"/>
  <c r="O1442" i="9" s="1"/>
  <c r="C5964" i="9"/>
  <c r="C6916" i="9"/>
  <c r="C6797" i="9"/>
  <c r="D1561" i="9"/>
  <c r="C1561" i="9"/>
  <c r="O1561" i="9" s="1"/>
  <c r="D2037" i="9"/>
  <c r="C2037" i="9"/>
  <c r="O2037" i="9" s="1"/>
  <c r="C4774" i="9"/>
  <c r="C6202" i="9"/>
  <c r="D2156" i="9"/>
  <c r="C2156" i="9"/>
  <c r="O2156" i="9" s="1"/>
  <c r="C2751" i="9"/>
  <c r="O2751" i="9" s="1"/>
  <c r="C5369" i="9"/>
  <c r="C3465" i="9"/>
  <c r="O3465" i="9" s="1"/>
  <c r="D1680" i="9"/>
  <c r="C1680" i="9"/>
  <c r="O1680" i="9" s="1"/>
  <c r="C6678" i="9"/>
  <c r="C5607" i="9"/>
  <c r="C5250" i="9"/>
  <c r="C2513" i="9"/>
  <c r="O2513" i="9" s="1"/>
  <c r="C6440" i="9"/>
  <c r="C7035" i="9"/>
  <c r="C7154" i="9"/>
  <c r="C5726" i="9"/>
  <c r="C3346" i="9"/>
  <c r="O3346" i="9" s="1"/>
  <c r="C2632" i="9"/>
  <c r="O2632" i="9" s="1"/>
  <c r="C3703" i="9"/>
  <c r="C6559" i="9"/>
  <c r="C3108" i="9"/>
  <c r="O3108" i="9" s="1"/>
  <c r="C4893" i="9"/>
  <c r="C4655" i="9"/>
  <c r="C6083" i="9"/>
  <c r="C3941" i="9"/>
  <c r="D5012" i="9"/>
  <c r="C5012" i="9"/>
  <c r="C2989" i="9"/>
  <c r="O2989" i="9" s="1"/>
  <c r="C4417" i="9"/>
  <c r="C5845" i="9"/>
  <c r="C4536" i="9"/>
  <c r="C5131" i="9"/>
  <c r="D2394" i="9"/>
  <c r="J2394" i="9" s="1"/>
  <c r="C2394" i="9"/>
  <c r="O2394" i="9" s="1"/>
  <c r="D1918" i="9"/>
  <c r="C1918" i="9"/>
  <c r="O1918" i="9" s="1"/>
  <c r="C1799" i="9"/>
  <c r="O1799" i="9" s="1"/>
  <c r="D3584" i="9"/>
  <c r="C3584" i="9"/>
  <c r="O3584" i="9" s="1"/>
  <c r="C4179" i="9"/>
  <c r="C3822" i="9"/>
  <c r="D4298" i="9"/>
  <c r="C4298" i="9"/>
  <c r="C2275" i="9"/>
  <c r="O2275" i="9" s="1"/>
  <c r="C3227" i="9"/>
  <c r="O3227" i="9" s="1"/>
  <c r="C4060" i="9"/>
  <c r="C5488" i="9"/>
  <c r="C6321" i="9"/>
  <c r="K3465" i="9"/>
  <c r="A3585" i="9"/>
  <c r="K1561" i="9"/>
  <c r="A1681" i="9"/>
  <c r="K2037" i="9"/>
  <c r="A2157" i="9"/>
  <c r="K4774" i="9"/>
  <c r="A4894" i="9"/>
  <c r="K5845" i="9"/>
  <c r="A5965" i="9"/>
  <c r="K4536" i="9"/>
  <c r="A4656" i="9"/>
  <c r="K5131" i="9"/>
  <c r="A5251" i="9"/>
  <c r="K2394" i="9"/>
  <c r="A2514" i="9"/>
  <c r="K5369" i="9"/>
  <c r="A5489" i="9"/>
  <c r="K3584" i="9"/>
  <c r="A3704" i="9"/>
  <c r="K3822" i="9"/>
  <c r="A3942" i="9"/>
  <c r="K1442" i="9"/>
  <c r="A1562" i="9"/>
  <c r="K6916" i="9"/>
  <c r="A7036" i="9"/>
  <c r="K6440" i="9"/>
  <c r="A6560" i="9"/>
  <c r="K1680" i="9"/>
  <c r="A1800" i="9"/>
  <c r="K5607" i="9"/>
  <c r="A5727" i="9"/>
  <c r="K2513" i="9"/>
  <c r="A2633" i="9"/>
  <c r="K7035" i="9"/>
  <c r="A7155" i="9"/>
  <c r="K5726" i="9"/>
  <c r="A5846" i="9"/>
  <c r="K2632" i="9"/>
  <c r="A2752" i="9"/>
  <c r="K6559" i="9"/>
  <c r="A6679" i="9"/>
  <c r="K4893" i="9"/>
  <c r="A5013" i="9"/>
  <c r="K6083" i="9"/>
  <c r="A6203" i="9"/>
  <c r="K3227" i="9"/>
  <c r="A3347" i="9"/>
  <c r="K5488" i="9"/>
  <c r="A5608" i="9"/>
  <c r="K6678" i="9"/>
  <c r="A6798" i="9"/>
  <c r="K5250" i="9"/>
  <c r="A5370" i="9"/>
  <c r="K7154" i="9"/>
  <c r="K5012" i="9"/>
  <c r="A5132" i="9"/>
  <c r="K2989" i="9"/>
  <c r="A3109" i="9"/>
  <c r="K4417" i="9"/>
  <c r="A4537" i="9"/>
  <c r="K6202" i="9"/>
  <c r="A6322" i="9"/>
  <c r="K2156" i="9"/>
  <c r="A2276" i="9"/>
  <c r="K2751" i="9"/>
  <c r="A2871" i="9"/>
  <c r="K1918" i="9"/>
  <c r="A2038" i="9"/>
  <c r="K1799" i="9"/>
  <c r="A1919" i="9"/>
  <c r="K4179" i="9"/>
  <c r="A4299" i="9"/>
  <c r="K4298" i="9"/>
  <c r="A4418" i="9"/>
  <c r="K2870" i="9"/>
  <c r="A2990" i="9"/>
  <c r="K5964" i="9"/>
  <c r="K8124" i="9" s="1"/>
  <c r="A6084" i="9"/>
  <c r="K6797" i="9"/>
  <c r="A6917" i="9"/>
  <c r="K3346" i="9"/>
  <c r="A3466" i="9"/>
  <c r="K3703" i="9"/>
  <c r="A3823" i="9"/>
  <c r="K3108" i="9"/>
  <c r="A3228" i="9"/>
  <c r="K4655" i="9"/>
  <c r="A4775" i="9"/>
  <c r="K3941" i="9"/>
  <c r="A4061" i="9"/>
  <c r="K2275" i="9"/>
  <c r="A2395" i="9"/>
  <c r="K4060" i="9"/>
  <c r="A4180" i="9"/>
  <c r="K6321" i="9"/>
  <c r="A6441" i="9"/>
  <c r="C3942" i="9"/>
  <c r="C5370" i="9"/>
  <c r="C6679" i="9"/>
  <c r="C1800" i="9"/>
  <c r="O1800" i="9" s="1"/>
  <c r="C5251" i="9"/>
  <c r="C6441" i="9"/>
  <c r="C3823" i="9"/>
  <c r="D2038" i="9"/>
  <c r="C2038" i="9"/>
  <c r="O2038" i="9" s="1"/>
  <c r="C4537" i="9"/>
  <c r="C5132" i="9"/>
  <c r="C5608" i="9"/>
  <c r="C7036" i="9"/>
  <c r="C4775" i="9"/>
  <c r="C6917" i="9"/>
  <c r="D4299" i="9"/>
  <c r="I4299" i="9" s="1"/>
  <c r="C4299" i="9"/>
  <c r="C2276" i="9"/>
  <c r="O2276" i="9" s="1"/>
  <c r="C6798" i="9"/>
  <c r="C3347" i="9"/>
  <c r="O3347" i="9" s="1"/>
  <c r="D5013" i="9"/>
  <c r="C5013" i="9"/>
  <c r="C2752" i="9"/>
  <c r="O2752" i="9" s="1"/>
  <c r="C7155" i="9"/>
  <c r="C5727" i="9"/>
  <c r="C6560" i="9"/>
  <c r="D1562" i="9"/>
  <c r="C1562" i="9"/>
  <c r="O1562" i="9" s="1"/>
  <c r="C3704" i="9"/>
  <c r="C2514" i="9"/>
  <c r="O2514" i="9" s="1"/>
  <c r="C4656" i="9"/>
  <c r="C4894" i="9"/>
  <c r="D1681" i="9"/>
  <c r="C1681" i="9"/>
  <c r="O1681" i="9" s="1"/>
  <c r="C6203" i="9"/>
  <c r="C5846" i="9"/>
  <c r="C2633" i="9"/>
  <c r="O2633" i="9" s="1"/>
  <c r="C5489" i="9"/>
  <c r="C5965" i="9"/>
  <c r="D2157" i="9"/>
  <c r="C2157" i="9"/>
  <c r="O2157" i="9" s="1"/>
  <c r="D3585" i="9"/>
  <c r="C3585" i="9"/>
  <c r="O3585" i="9" s="1"/>
  <c r="D2395" i="9"/>
  <c r="I2395" i="9" s="1"/>
  <c r="C2395" i="9"/>
  <c r="O2395" i="9" s="1"/>
  <c r="C2990" i="9"/>
  <c r="O2990" i="9" s="1"/>
  <c r="C4180" i="9"/>
  <c r="C4061" i="9"/>
  <c r="C3228" i="9"/>
  <c r="O3228" i="9" s="1"/>
  <c r="C3466" i="9"/>
  <c r="O3466" i="9" s="1"/>
  <c r="C6084" i="9"/>
  <c r="C4418" i="9"/>
  <c r="D1919" i="9"/>
  <c r="C1919" i="9"/>
  <c r="O1919" i="9" s="1"/>
  <c r="D2871" i="9"/>
  <c r="C2871" i="9"/>
  <c r="J2871" i="9" s="1"/>
  <c r="C6322" i="9"/>
  <c r="C3109" i="9"/>
  <c r="O3109" i="9" s="1"/>
  <c r="K4061" i="9"/>
  <c r="A4181" i="9"/>
  <c r="K3466" i="9"/>
  <c r="A3586" i="9"/>
  <c r="K4418" i="9"/>
  <c r="A4538" i="9"/>
  <c r="K2871" i="9"/>
  <c r="A2991" i="9"/>
  <c r="K3109" i="9"/>
  <c r="A3229" i="9"/>
  <c r="K5370" i="9"/>
  <c r="A5490" i="9"/>
  <c r="K6203" i="9"/>
  <c r="A6323" i="9"/>
  <c r="K5846" i="9"/>
  <c r="A5966" i="9"/>
  <c r="K1800" i="9"/>
  <c r="A1920" i="9"/>
  <c r="K3942" i="9"/>
  <c r="A4062" i="9"/>
  <c r="K5251" i="9"/>
  <c r="A5371" i="9"/>
  <c r="K2157" i="9"/>
  <c r="A2277" i="9"/>
  <c r="K2395" i="9"/>
  <c r="A2515" i="9"/>
  <c r="K3823" i="9"/>
  <c r="A3943" i="9"/>
  <c r="K2990" i="9"/>
  <c r="A3110" i="9"/>
  <c r="K2038" i="9"/>
  <c r="A2158" i="9"/>
  <c r="K4537" i="9"/>
  <c r="A4657" i="9"/>
  <c r="K3347" i="9"/>
  <c r="A3467" i="9"/>
  <c r="K2752" i="9"/>
  <c r="A2872" i="9"/>
  <c r="K5727" i="9"/>
  <c r="A5847" i="9"/>
  <c r="K1562" i="9"/>
  <c r="A1682" i="9"/>
  <c r="K2514" i="9"/>
  <c r="A2634" i="9"/>
  <c r="K4894" i="9"/>
  <c r="A5014" i="9"/>
  <c r="K4180" i="9"/>
  <c r="A4300" i="9"/>
  <c r="K3228" i="9"/>
  <c r="A3348" i="9"/>
  <c r="K6084" i="9"/>
  <c r="A6204" i="9"/>
  <c r="K1919" i="9"/>
  <c r="A2039" i="9"/>
  <c r="K6322" i="9"/>
  <c r="A6442" i="9"/>
  <c r="K5608" i="9"/>
  <c r="A5728" i="9"/>
  <c r="K6679" i="9"/>
  <c r="A6799" i="9"/>
  <c r="K2633" i="9"/>
  <c r="A2753" i="9"/>
  <c r="K7036" i="9"/>
  <c r="A7156" i="9"/>
  <c r="K5489" i="9"/>
  <c r="A5609" i="9"/>
  <c r="K5965" i="9"/>
  <c r="K8125" i="9" s="1"/>
  <c r="A6085" i="9"/>
  <c r="K3585" i="9"/>
  <c r="A3705" i="9"/>
  <c r="K6441" i="9"/>
  <c r="A6561" i="9"/>
  <c r="K4775" i="9"/>
  <c r="A4895" i="9"/>
  <c r="K6917" i="9"/>
  <c r="A7037" i="9"/>
  <c r="K4299" i="9"/>
  <c r="A4419" i="9"/>
  <c r="K2276" i="9"/>
  <c r="A2396" i="9"/>
  <c r="K5132" i="9"/>
  <c r="A5252" i="9"/>
  <c r="K6798" i="9"/>
  <c r="A6918" i="9"/>
  <c r="K5013" i="9"/>
  <c r="A5133" i="9"/>
  <c r="K7155" i="9"/>
  <c r="K6560" i="9"/>
  <c r="A6680" i="9"/>
  <c r="K3704" i="9"/>
  <c r="A3824" i="9"/>
  <c r="K4656" i="9"/>
  <c r="A4776" i="9"/>
  <c r="K1681" i="9"/>
  <c r="A1801" i="9"/>
  <c r="C6918" i="9"/>
  <c r="D2396" i="9"/>
  <c r="C2396" i="9"/>
  <c r="I2396" i="9" s="1"/>
  <c r="C7037" i="9"/>
  <c r="C6561" i="9"/>
  <c r="C6085" i="9"/>
  <c r="C7156" i="9"/>
  <c r="C6799" i="9"/>
  <c r="C6442" i="9"/>
  <c r="C6204" i="9"/>
  <c r="D4300" i="9"/>
  <c r="C4300" i="9"/>
  <c r="C2634" i="9"/>
  <c r="O2634" i="9" s="1"/>
  <c r="C5847" i="9"/>
  <c r="C3467" i="9"/>
  <c r="O3467" i="9" s="1"/>
  <c r="D2158" i="9"/>
  <c r="C2158" i="9"/>
  <c r="O2158" i="9" s="1"/>
  <c r="C3943" i="9"/>
  <c r="C2277" i="9"/>
  <c r="O2277" i="9" s="1"/>
  <c r="C4062" i="9"/>
  <c r="C5966" i="9"/>
  <c r="C5490" i="9"/>
  <c r="C2991" i="9"/>
  <c r="O2991" i="9" s="1"/>
  <c r="D3586" i="9"/>
  <c r="C3586" i="9"/>
  <c r="O3586" i="9" s="1"/>
  <c r="C1801" i="9"/>
  <c r="O1801" i="9" s="1"/>
  <c r="C3824" i="9"/>
  <c r="C4776" i="9"/>
  <c r="C6680" i="9"/>
  <c r="C5133" i="9"/>
  <c r="C5252" i="9"/>
  <c r="C4419" i="9"/>
  <c r="C4895" i="9"/>
  <c r="C3705" i="9"/>
  <c r="C5609" i="9"/>
  <c r="C2753" i="9"/>
  <c r="O2753" i="9" s="1"/>
  <c r="C5728" i="9"/>
  <c r="D2039" i="9"/>
  <c r="C2039" i="9"/>
  <c r="O2039" i="9" s="1"/>
  <c r="C3348" i="9"/>
  <c r="O3348" i="9" s="1"/>
  <c r="D5014" i="9"/>
  <c r="C5014" i="9"/>
  <c r="D1682" i="9"/>
  <c r="C1682" i="9"/>
  <c r="O1682" i="9" s="1"/>
  <c r="D2872" i="9"/>
  <c r="C2872" i="9"/>
  <c r="O2872" i="9" s="1"/>
  <c r="C4657" i="9"/>
  <c r="C3110" i="9"/>
  <c r="O3110" i="9" s="1"/>
  <c r="C2515" i="9"/>
  <c r="O2515" i="9" s="1"/>
  <c r="C5371" i="9"/>
  <c r="D1920" i="9"/>
  <c r="C1920" i="9"/>
  <c r="O1920" i="9" s="1"/>
  <c r="C6323" i="9"/>
  <c r="C3229" i="9"/>
  <c r="O3229" i="9" s="1"/>
  <c r="C4538" i="9"/>
  <c r="C4181" i="9"/>
  <c r="K5252" i="9"/>
  <c r="A5372" i="9"/>
  <c r="K3824" i="9"/>
  <c r="A3944" i="9"/>
  <c r="K5133" i="9"/>
  <c r="A5253" i="9"/>
  <c r="K4419" i="9"/>
  <c r="A4539" i="9"/>
  <c r="K3705" i="9"/>
  <c r="A3825" i="9"/>
  <c r="K2753" i="9"/>
  <c r="A2873" i="9"/>
  <c r="K2039" i="9"/>
  <c r="A2159" i="9"/>
  <c r="K5014" i="9"/>
  <c r="A5134" i="9"/>
  <c r="K2872" i="9"/>
  <c r="A2992" i="9"/>
  <c r="K3110" i="9"/>
  <c r="A3230" i="9"/>
  <c r="K5371" i="9"/>
  <c r="A5491" i="9"/>
  <c r="K6323" i="9"/>
  <c r="A6443" i="9"/>
  <c r="K4538" i="9"/>
  <c r="A4658" i="9"/>
  <c r="K6680" i="9"/>
  <c r="A6800" i="9"/>
  <c r="K4776" i="9"/>
  <c r="A4896" i="9"/>
  <c r="K2396" i="9"/>
  <c r="A2516" i="9"/>
  <c r="K6561" i="9"/>
  <c r="A6681" i="9"/>
  <c r="K7156" i="9"/>
  <c r="K6442" i="9"/>
  <c r="A6562" i="9"/>
  <c r="K4300" i="9"/>
  <c r="A4420" i="9"/>
  <c r="K5847" i="9"/>
  <c r="A5967" i="9"/>
  <c r="K2158" i="9"/>
  <c r="A2278" i="9"/>
  <c r="K2277" i="9"/>
  <c r="A2397" i="9"/>
  <c r="K5966" i="9"/>
  <c r="K8126" i="9" s="1"/>
  <c r="A6086" i="9"/>
  <c r="K2991" i="9"/>
  <c r="A3111" i="9"/>
  <c r="K4895" i="9"/>
  <c r="A5015" i="9"/>
  <c r="K5609" i="9"/>
  <c r="A5729" i="9"/>
  <c r="K5728" i="9"/>
  <c r="A5848" i="9"/>
  <c r="K3348" i="9"/>
  <c r="A3468" i="9"/>
  <c r="K1682" i="9"/>
  <c r="A1802" i="9"/>
  <c r="K4657" i="9"/>
  <c r="A4777" i="9"/>
  <c r="K2515" i="9"/>
  <c r="A2635" i="9"/>
  <c r="K1920" i="9"/>
  <c r="A2040" i="9"/>
  <c r="K3229" i="9"/>
  <c r="A3349" i="9"/>
  <c r="K4181" i="9"/>
  <c r="A4301" i="9"/>
  <c r="K1801" i="9"/>
  <c r="A1921" i="9"/>
  <c r="K6918" i="9"/>
  <c r="A7038" i="9"/>
  <c r="K7037" i="9"/>
  <c r="A7157" i="9"/>
  <c r="K6085" i="9"/>
  <c r="A6205" i="9"/>
  <c r="K6799" i="9"/>
  <c r="A6919" i="9"/>
  <c r="K6204" i="9"/>
  <c r="A6324" i="9"/>
  <c r="K2634" i="9"/>
  <c r="A2754" i="9"/>
  <c r="K3467" i="9"/>
  <c r="A3587" i="9"/>
  <c r="K3943" i="9"/>
  <c r="A4063" i="9"/>
  <c r="K4062" i="9"/>
  <c r="A4182" i="9"/>
  <c r="K5490" i="9"/>
  <c r="A5610" i="9"/>
  <c r="K3586" i="9"/>
  <c r="A3706" i="9"/>
  <c r="C5491" i="9"/>
  <c r="C2516" i="9"/>
  <c r="O2516" i="9" s="1"/>
  <c r="C6800" i="9"/>
  <c r="C6443" i="9"/>
  <c r="C3230" i="9"/>
  <c r="O3230" i="9" s="1"/>
  <c r="C5134" i="9"/>
  <c r="D2873" i="9"/>
  <c r="C2873" i="9"/>
  <c r="O2873" i="9" s="1"/>
  <c r="C4539" i="9"/>
  <c r="C3944" i="9"/>
  <c r="C4658" i="9"/>
  <c r="C5253" i="9"/>
  <c r="C5610" i="9"/>
  <c r="C4063" i="9"/>
  <c r="C2754" i="9"/>
  <c r="O2754" i="9" s="1"/>
  <c r="C6919" i="9"/>
  <c r="C7157" i="9"/>
  <c r="D1921" i="9"/>
  <c r="C1921" i="9"/>
  <c r="O1921" i="9" s="1"/>
  <c r="C3349" i="9"/>
  <c r="O3349" i="9" s="1"/>
  <c r="C2635" i="9"/>
  <c r="O2635" i="9" s="1"/>
  <c r="C1802" i="9"/>
  <c r="O1802" i="9" s="1"/>
  <c r="C5848" i="9"/>
  <c r="D5015" i="9"/>
  <c r="C5015" i="9"/>
  <c r="J5015" i="9" s="1"/>
  <c r="C6086" i="9"/>
  <c r="C2278" i="9"/>
  <c r="O2278" i="9" s="1"/>
  <c r="C4420" i="9"/>
  <c r="C6681" i="9"/>
  <c r="D2159" i="9"/>
  <c r="C2159" i="9"/>
  <c r="O2159" i="9" s="1"/>
  <c r="C5372" i="9"/>
  <c r="C4896" i="9"/>
  <c r="C2992" i="9"/>
  <c r="O2992" i="9" s="1"/>
  <c r="C3825" i="9"/>
  <c r="C3706" i="9"/>
  <c r="C4182" i="9"/>
  <c r="D3587" i="9"/>
  <c r="C3587" i="9"/>
  <c r="O3587" i="9" s="1"/>
  <c r="C6324" i="9"/>
  <c r="C6205" i="9"/>
  <c r="C7038" i="9"/>
  <c r="D4301" i="9"/>
  <c r="C4301" i="9"/>
  <c r="D2040" i="9"/>
  <c r="C2040" i="9"/>
  <c r="O2040" i="9" s="1"/>
  <c r="C4777" i="9"/>
  <c r="C3468" i="9"/>
  <c r="O3468" i="9" s="1"/>
  <c r="C5729" i="9"/>
  <c r="C3111" i="9"/>
  <c r="O3111" i="9" s="1"/>
  <c r="D2397" i="9"/>
  <c r="C2397" i="9"/>
  <c r="O2397" i="9" s="1"/>
  <c r="C5967" i="9"/>
  <c r="C6562" i="9"/>
  <c r="K5610" i="9"/>
  <c r="A5730" i="9"/>
  <c r="K2754" i="9"/>
  <c r="A2874" i="9"/>
  <c r="K7157" i="9"/>
  <c r="K3349" i="9"/>
  <c r="A3469" i="9"/>
  <c r="K1802" i="9"/>
  <c r="A1922" i="9"/>
  <c r="K5015" i="9"/>
  <c r="A5135" i="9"/>
  <c r="K2278" i="9"/>
  <c r="A2398" i="9"/>
  <c r="K4896" i="9"/>
  <c r="A5016" i="9"/>
  <c r="K5491" i="9"/>
  <c r="A5611" i="9"/>
  <c r="K2159" i="9"/>
  <c r="A2279" i="9"/>
  <c r="K5253" i="9"/>
  <c r="A5373" i="9"/>
  <c r="K3706" i="9"/>
  <c r="A3826" i="9"/>
  <c r="K3587" i="9"/>
  <c r="A3707" i="9"/>
  <c r="K6205" i="9"/>
  <c r="A6325" i="9"/>
  <c r="K4301" i="9"/>
  <c r="A4421" i="9"/>
  <c r="K4777" i="9"/>
  <c r="A4897" i="9"/>
  <c r="K5729" i="9"/>
  <c r="A5849" i="9"/>
  <c r="K2397" i="9"/>
  <c r="A2517" i="9"/>
  <c r="K6562" i="9"/>
  <c r="A6682" i="9"/>
  <c r="K2516" i="9"/>
  <c r="A2636" i="9"/>
  <c r="K6443" i="9"/>
  <c r="A6563" i="9"/>
  <c r="K5134" i="9"/>
  <c r="A5254" i="9"/>
  <c r="K4539" i="9"/>
  <c r="A4659" i="9"/>
  <c r="K4063" i="9"/>
  <c r="A4183" i="9"/>
  <c r="K6919" i="9"/>
  <c r="A7039" i="9"/>
  <c r="K1921" i="9"/>
  <c r="A2041" i="9"/>
  <c r="K2635" i="9"/>
  <c r="A2755" i="9"/>
  <c r="K5848" i="9"/>
  <c r="A5968" i="9"/>
  <c r="K6086" i="9"/>
  <c r="A6206" i="9"/>
  <c r="K4420" i="9"/>
  <c r="A4540" i="9"/>
  <c r="K6681" i="9"/>
  <c r="A6801" i="9"/>
  <c r="K4658" i="9"/>
  <c r="A4778" i="9"/>
  <c r="K2992" i="9"/>
  <c r="A3112" i="9"/>
  <c r="K3825" i="9"/>
  <c r="A3945" i="9"/>
  <c r="K5372" i="9"/>
  <c r="A5492" i="9"/>
  <c r="K4182" i="9"/>
  <c r="A4302" i="9"/>
  <c r="K6324" i="9"/>
  <c r="A6444" i="9"/>
  <c r="K7038" i="9"/>
  <c r="A7158" i="9"/>
  <c r="K2040" i="9"/>
  <c r="A2160" i="9"/>
  <c r="K3468" i="9"/>
  <c r="A3588" i="9"/>
  <c r="K3111" i="9"/>
  <c r="A3231" i="9"/>
  <c r="K5967" i="9"/>
  <c r="K8127" i="9" s="1"/>
  <c r="A6087" i="9"/>
  <c r="K6800" i="9"/>
  <c r="A6920" i="9"/>
  <c r="K3230" i="9"/>
  <c r="A3350" i="9"/>
  <c r="K2873" i="9"/>
  <c r="A2993" i="9"/>
  <c r="K3944" i="9"/>
  <c r="A4064" i="9"/>
  <c r="C4064" i="9"/>
  <c r="C3350" i="9"/>
  <c r="O3350" i="9" s="1"/>
  <c r="C6087" i="9"/>
  <c r="D3588" i="9"/>
  <c r="C3588" i="9"/>
  <c r="O3588" i="9" s="1"/>
  <c r="C7158" i="9"/>
  <c r="D4302" i="9"/>
  <c r="C4302" i="9"/>
  <c r="C3945" i="9"/>
  <c r="C4778" i="9"/>
  <c r="C4540" i="9"/>
  <c r="C5968" i="9"/>
  <c r="D2041" i="9"/>
  <c r="C2041" i="9"/>
  <c r="O2041" i="9" s="1"/>
  <c r="C4183" i="9"/>
  <c r="C5254" i="9"/>
  <c r="C2636" i="9"/>
  <c r="O2636" i="9" s="1"/>
  <c r="C2517" i="9"/>
  <c r="O2517" i="9" s="1"/>
  <c r="C4897" i="9"/>
  <c r="C6325" i="9"/>
  <c r="C3826" i="9"/>
  <c r="C2279" i="9"/>
  <c r="O2279" i="9" s="1"/>
  <c r="D5016" i="9"/>
  <c r="C5016" i="9"/>
  <c r="C5135" i="9"/>
  <c r="C3469" i="9"/>
  <c r="O3469" i="9" s="1"/>
  <c r="C5730" i="9"/>
  <c r="C2993" i="9"/>
  <c r="O2993" i="9" s="1"/>
  <c r="C6920" i="9"/>
  <c r="C3231" i="9"/>
  <c r="O3231" i="9" s="1"/>
  <c r="D2160" i="9"/>
  <c r="C2160" i="9"/>
  <c r="O2160" i="9" s="1"/>
  <c r="C6444" i="9"/>
  <c r="C5492" i="9"/>
  <c r="C3112" i="9"/>
  <c r="O3112" i="9" s="1"/>
  <c r="C6801" i="9"/>
  <c r="C6206" i="9"/>
  <c r="C2755" i="9"/>
  <c r="O2755" i="9" s="1"/>
  <c r="C7039" i="9"/>
  <c r="C4659" i="9"/>
  <c r="C6563" i="9"/>
  <c r="C6682" i="9"/>
  <c r="C5849" i="9"/>
  <c r="C4421" i="9"/>
  <c r="C3707" i="9"/>
  <c r="C5373" i="9"/>
  <c r="C5611" i="9"/>
  <c r="D2398" i="9"/>
  <c r="C2398" i="9"/>
  <c r="D1922" i="9"/>
  <c r="C1922" i="9"/>
  <c r="O1922" i="9" s="1"/>
  <c r="D2874" i="9"/>
  <c r="C2874" i="9"/>
  <c r="O2874" i="9" s="1"/>
  <c r="K4064" i="9"/>
  <c r="A4184" i="9"/>
  <c r="K6087" i="9"/>
  <c r="A6207" i="9"/>
  <c r="K7158" i="9"/>
  <c r="K3945" i="9"/>
  <c r="A4065" i="9"/>
  <c r="K4540" i="9"/>
  <c r="A4660" i="9"/>
  <c r="K2041" i="9"/>
  <c r="A2161" i="9"/>
  <c r="K5254" i="9"/>
  <c r="A5374" i="9"/>
  <c r="K2517" i="9"/>
  <c r="A2637" i="9"/>
  <c r="K6325" i="9"/>
  <c r="A6445" i="9"/>
  <c r="K2279" i="9"/>
  <c r="A2399" i="9"/>
  <c r="K5135" i="9"/>
  <c r="A5255" i="9"/>
  <c r="K6920" i="9"/>
  <c r="A7040" i="9"/>
  <c r="K2160" i="9"/>
  <c r="A2280" i="9"/>
  <c r="K5492" i="9"/>
  <c r="A5612" i="9"/>
  <c r="K6801" i="9"/>
  <c r="A6921" i="9"/>
  <c r="K2755" i="9"/>
  <c r="A2875" i="9"/>
  <c r="K4659" i="9"/>
  <c r="A4779" i="9"/>
  <c r="K6682" i="9"/>
  <c r="A6802" i="9"/>
  <c r="K4421" i="9"/>
  <c r="A4541" i="9"/>
  <c r="K5373" i="9"/>
  <c r="A5493" i="9"/>
  <c r="K2398" i="9"/>
  <c r="A2518" i="9"/>
  <c r="K3350" i="9"/>
  <c r="A3470" i="9"/>
  <c r="K3588" i="9"/>
  <c r="A3708" i="9"/>
  <c r="K4302" i="9"/>
  <c r="A4422" i="9"/>
  <c r="K4778" i="9"/>
  <c r="A4898" i="9"/>
  <c r="K5968" i="9"/>
  <c r="K8128" i="9" s="1"/>
  <c r="A6088" i="9"/>
  <c r="K4183" i="9"/>
  <c r="A4303" i="9"/>
  <c r="K2636" i="9"/>
  <c r="A2756" i="9"/>
  <c r="K4897" i="9"/>
  <c r="A5017" i="9"/>
  <c r="K3826" i="9"/>
  <c r="A3946" i="9"/>
  <c r="K5016" i="9"/>
  <c r="A5136" i="9"/>
  <c r="K3469" i="9"/>
  <c r="A3589" i="9"/>
  <c r="K5730" i="9"/>
  <c r="A5850" i="9"/>
  <c r="K2993" i="9"/>
  <c r="A3113" i="9"/>
  <c r="K3231" i="9"/>
  <c r="A3351" i="9"/>
  <c r="K6444" i="9"/>
  <c r="A6564" i="9"/>
  <c r="K3112" i="9"/>
  <c r="A3232" i="9"/>
  <c r="K6206" i="9"/>
  <c r="A6326" i="9"/>
  <c r="K7039" i="9"/>
  <c r="A7159" i="9"/>
  <c r="K6563" i="9"/>
  <c r="A6683" i="9"/>
  <c r="K5849" i="9"/>
  <c r="A5969" i="9"/>
  <c r="K3707" i="9"/>
  <c r="A3827" i="9"/>
  <c r="K5611" i="9"/>
  <c r="A5731" i="9"/>
  <c r="K1922" i="9"/>
  <c r="A2042" i="9"/>
  <c r="K2874" i="9"/>
  <c r="A2994" i="9"/>
  <c r="C4184" i="9"/>
  <c r="C2994" i="9"/>
  <c r="O2994" i="9" s="1"/>
  <c r="C5731" i="9"/>
  <c r="C5969" i="9"/>
  <c r="C7159" i="9"/>
  <c r="C3232" i="9"/>
  <c r="O3232" i="9" s="1"/>
  <c r="C3351" i="9"/>
  <c r="O3351" i="9" s="1"/>
  <c r="C5850" i="9"/>
  <c r="C5136" i="9"/>
  <c r="D5017" i="9"/>
  <c r="C5017" i="9"/>
  <c r="J5017" i="9" s="1"/>
  <c r="D4303" i="9"/>
  <c r="C4303" i="9"/>
  <c r="C4898" i="9"/>
  <c r="C3708" i="9"/>
  <c r="C2518" i="9"/>
  <c r="O2518" i="9" s="1"/>
  <c r="C4541" i="9"/>
  <c r="C4779" i="9"/>
  <c r="C6921" i="9"/>
  <c r="C2280" i="9"/>
  <c r="O2280" i="9" s="1"/>
  <c r="C5255" i="9"/>
  <c r="C6445" i="9"/>
  <c r="C5374" i="9"/>
  <c r="C4660" i="9"/>
  <c r="C6207" i="9"/>
  <c r="D2042" i="9"/>
  <c r="C2042" i="9"/>
  <c r="O2042" i="9" s="1"/>
  <c r="C3827" i="9"/>
  <c r="C6683" i="9"/>
  <c r="C6326" i="9"/>
  <c r="C6564" i="9"/>
  <c r="C3113" i="9"/>
  <c r="O3113" i="9" s="1"/>
  <c r="D3589" i="9"/>
  <c r="C3589" i="9"/>
  <c r="O3589" i="9" s="1"/>
  <c r="C3946" i="9"/>
  <c r="C2756" i="9"/>
  <c r="O2756" i="9"/>
  <c r="C6088" i="9"/>
  <c r="C4422" i="9"/>
  <c r="C3470" i="9"/>
  <c r="O3470" i="9"/>
  <c r="C5493" i="9"/>
  <c r="C6802" i="9"/>
  <c r="D2875" i="9"/>
  <c r="C2875" i="9"/>
  <c r="C5612" i="9"/>
  <c r="C7040" i="9"/>
  <c r="D2399" i="9"/>
  <c r="C2399" i="9"/>
  <c r="C2637" i="9"/>
  <c r="O2637" i="9" s="1"/>
  <c r="D2161" i="9"/>
  <c r="C2161" i="9"/>
  <c r="O2161" i="9" s="1"/>
  <c r="C4065" i="9"/>
  <c r="K3827" i="9"/>
  <c r="A3947" i="9"/>
  <c r="K6326" i="9"/>
  <c r="A6446" i="9"/>
  <c r="K3113" i="9"/>
  <c r="A3233" i="9"/>
  <c r="K3946" i="9"/>
  <c r="A4066" i="9"/>
  <c r="K6088" i="9"/>
  <c r="A6208" i="9"/>
  <c r="K3470" i="9"/>
  <c r="A3590" i="9"/>
  <c r="K6802" i="9"/>
  <c r="A6922" i="9"/>
  <c r="K5612" i="9"/>
  <c r="A5732" i="9"/>
  <c r="K2399" i="9"/>
  <c r="A2519" i="9"/>
  <c r="K2161" i="9"/>
  <c r="A2281" i="9"/>
  <c r="K5731" i="9"/>
  <c r="A5851" i="9"/>
  <c r="K7159" i="9"/>
  <c r="K3351" i="9"/>
  <c r="A3471" i="9"/>
  <c r="K5136" i="9"/>
  <c r="A5256" i="9"/>
  <c r="K4303" i="9"/>
  <c r="A4423" i="9"/>
  <c r="K3708" i="9"/>
  <c r="A3828" i="9"/>
  <c r="K4541" i="9"/>
  <c r="A4661" i="9"/>
  <c r="K6921" i="9"/>
  <c r="A7041" i="9"/>
  <c r="K5255" i="9"/>
  <c r="A5375" i="9"/>
  <c r="K5374" i="9"/>
  <c r="A5494" i="9"/>
  <c r="K2042" i="9"/>
  <c r="A2162" i="9"/>
  <c r="K6683" i="9"/>
  <c r="A6803" i="9"/>
  <c r="K6564" i="9"/>
  <c r="A6684" i="9"/>
  <c r="K3589" i="9"/>
  <c r="A3709" i="9"/>
  <c r="K2756" i="9"/>
  <c r="A2876" i="9"/>
  <c r="K4422" i="9"/>
  <c r="A4542" i="9"/>
  <c r="K5493" i="9"/>
  <c r="A5613" i="9"/>
  <c r="K2875" i="9"/>
  <c r="A2995" i="9"/>
  <c r="K7040" i="9"/>
  <c r="A7160" i="9"/>
  <c r="K2637" i="9"/>
  <c r="A2757" i="9"/>
  <c r="K4065" i="9"/>
  <c r="A4185" i="9"/>
  <c r="K4184" i="9"/>
  <c r="A4304" i="9"/>
  <c r="K2994" i="9"/>
  <c r="A3114" i="9"/>
  <c r="K5969" i="9"/>
  <c r="K8129" i="9" s="1"/>
  <c r="A6089" i="9"/>
  <c r="K3232" i="9"/>
  <c r="A3352" i="9"/>
  <c r="K5850" i="9"/>
  <c r="A5970" i="9"/>
  <c r="K5017" i="9"/>
  <c r="A5137" i="9"/>
  <c r="K4898" i="9"/>
  <c r="A5018" i="9"/>
  <c r="K2518" i="9"/>
  <c r="A2638" i="9"/>
  <c r="K4779" i="9"/>
  <c r="A4899" i="9"/>
  <c r="K2280" i="9"/>
  <c r="A2400" i="9"/>
  <c r="K6445" i="9"/>
  <c r="A6565" i="9"/>
  <c r="K4660" i="9"/>
  <c r="A4780" i="9"/>
  <c r="K6207" i="9"/>
  <c r="A6327" i="9"/>
  <c r="C2519" i="9"/>
  <c r="O2519" i="9" s="1"/>
  <c r="C3947" i="9"/>
  <c r="C4780" i="9"/>
  <c r="D2400" i="9"/>
  <c r="C2400" i="9"/>
  <c r="C2638" i="9"/>
  <c r="O2638" i="9" s="1"/>
  <c r="C5137" i="9"/>
  <c r="C3352" i="9"/>
  <c r="O3352" i="9" s="1"/>
  <c r="C3114" i="9"/>
  <c r="O3114" i="9" s="1"/>
  <c r="C4185" i="9"/>
  <c r="C7160" i="9"/>
  <c r="C5613" i="9"/>
  <c r="D2876" i="9"/>
  <c r="J2876" i="9" s="1"/>
  <c r="C2876" i="9"/>
  <c r="O2876" i="9" s="1"/>
  <c r="C6684" i="9"/>
  <c r="D2162" i="9"/>
  <c r="C2162" i="9"/>
  <c r="O2162" i="9" s="1"/>
  <c r="C5375" i="9"/>
  <c r="C4661" i="9"/>
  <c r="C4423" i="9"/>
  <c r="C3471" i="9"/>
  <c r="O3471" i="9" s="1"/>
  <c r="C5851" i="9"/>
  <c r="C6922" i="9"/>
  <c r="C2281" i="9"/>
  <c r="O2281" i="9" s="1"/>
  <c r="C5732" i="9"/>
  <c r="D3590" i="9"/>
  <c r="C3590" i="9"/>
  <c r="O3590" i="9" s="1"/>
  <c r="C4066" i="9"/>
  <c r="C6446" i="9"/>
  <c r="C6208" i="9"/>
  <c r="C6327" i="9"/>
  <c r="C6565" i="9"/>
  <c r="C4899" i="9"/>
  <c r="D5018" i="9"/>
  <c r="C5018" i="9"/>
  <c r="C5970" i="9"/>
  <c r="C6089" i="9"/>
  <c r="D4304" i="9"/>
  <c r="C4304" i="9"/>
  <c r="C2757" i="9"/>
  <c r="O2757" i="9" s="1"/>
  <c r="C2995" i="9"/>
  <c r="O2995" i="9" s="1"/>
  <c r="C4542" i="9"/>
  <c r="C3709" i="9"/>
  <c r="C6803" i="9"/>
  <c r="C5494" i="9"/>
  <c r="C7041" i="9"/>
  <c r="C3828" i="9"/>
  <c r="C5256" i="9"/>
  <c r="C3233" i="9"/>
  <c r="O3233" i="9" s="1"/>
  <c r="K6565" i="9"/>
  <c r="A6685" i="9"/>
  <c r="K5018" i="9"/>
  <c r="A5138" i="9"/>
  <c r="K6089" i="9"/>
  <c r="A6209" i="9"/>
  <c r="K2757" i="9"/>
  <c r="A2877" i="9"/>
  <c r="K4542" i="9"/>
  <c r="A4662" i="9"/>
  <c r="K6803" i="9"/>
  <c r="A6923" i="9"/>
  <c r="K7041" i="9"/>
  <c r="A7161" i="9"/>
  <c r="K5256" i="9"/>
  <c r="A5376" i="9"/>
  <c r="K5851" i="9"/>
  <c r="A5971" i="9"/>
  <c r="K6922" i="9"/>
  <c r="A7042" i="9"/>
  <c r="K3233" i="9"/>
  <c r="A3353" i="9"/>
  <c r="K4780" i="9"/>
  <c r="A4900" i="9"/>
  <c r="K2638" i="9"/>
  <c r="A2758" i="9"/>
  <c r="K3352" i="9"/>
  <c r="A3472" i="9"/>
  <c r="K4185" i="9"/>
  <c r="A4305" i="9"/>
  <c r="K5613" i="9"/>
  <c r="A5733" i="9"/>
  <c r="K6684" i="9"/>
  <c r="A6804" i="9"/>
  <c r="K5375" i="9"/>
  <c r="A5495" i="9"/>
  <c r="K4423" i="9"/>
  <c r="A4543" i="9"/>
  <c r="K5732" i="9"/>
  <c r="A5852" i="9"/>
  <c r="K4066" i="9"/>
  <c r="A4186" i="9"/>
  <c r="K4899" i="9"/>
  <c r="A5019" i="9"/>
  <c r="K5970" i="9"/>
  <c r="K8130" i="9" s="1"/>
  <c r="A6090" i="9"/>
  <c r="K4304" i="9"/>
  <c r="A4424" i="9"/>
  <c r="K2995" i="9"/>
  <c r="A3115" i="9"/>
  <c r="K3709" i="9"/>
  <c r="A3829" i="9"/>
  <c r="K5494" i="9"/>
  <c r="A5614" i="9"/>
  <c r="K3828" i="9"/>
  <c r="A3948" i="9"/>
  <c r="K2519" i="9"/>
  <c r="A2639" i="9"/>
  <c r="K6208" i="9"/>
  <c r="A6328" i="9"/>
  <c r="K3947" i="9"/>
  <c r="A4067" i="9"/>
  <c r="K6327" i="9"/>
  <c r="A6447" i="9"/>
  <c r="K2400" i="9"/>
  <c r="A2520" i="9"/>
  <c r="K5137" i="9"/>
  <c r="A5257" i="9"/>
  <c r="K3114" i="9"/>
  <c r="A3234" i="9"/>
  <c r="K7160" i="9"/>
  <c r="K2876" i="9"/>
  <c r="A2996" i="9"/>
  <c r="K2162" i="9"/>
  <c r="A2282" i="9"/>
  <c r="K4661" i="9"/>
  <c r="A4781" i="9"/>
  <c r="K3471" i="9"/>
  <c r="A3591" i="9"/>
  <c r="K2281" i="9"/>
  <c r="A2401" i="9"/>
  <c r="K3590" i="9"/>
  <c r="A3710" i="9"/>
  <c r="K6446" i="9"/>
  <c r="A6566" i="9"/>
  <c r="C2282" i="9"/>
  <c r="O2282" i="9" s="1"/>
  <c r="D2401" i="9"/>
  <c r="C2401" i="9"/>
  <c r="O2401" i="9" s="1"/>
  <c r="C5257" i="9"/>
  <c r="C6447" i="9"/>
  <c r="C6328" i="9"/>
  <c r="C3948" i="9"/>
  <c r="C3829" i="9"/>
  <c r="C4424" i="9"/>
  <c r="D5019" i="9"/>
  <c r="C5019" i="9"/>
  <c r="I5019" i="9" s="1"/>
  <c r="C5852" i="9"/>
  <c r="C5495" i="9"/>
  <c r="C5733" i="9"/>
  <c r="C3472" i="9"/>
  <c r="O3472" i="9" s="1"/>
  <c r="C4900" i="9"/>
  <c r="C7042" i="9"/>
  <c r="C5376" i="9"/>
  <c r="C6923" i="9"/>
  <c r="D2877" i="9"/>
  <c r="C2877" i="9"/>
  <c r="O2877" i="9" s="1"/>
  <c r="C5138" i="9"/>
  <c r="D3591" i="9"/>
  <c r="C3591" i="9"/>
  <c r="O3591" i="9" s="1"/>
  <c r="C3234" i="9"/>
  <c r="O3234" i="9" s="1"/>
  <c r="C2520" i="9"/>
  <c r="O2520" i="9" s="1"/>
  <c r="C4067" i="9"/>
  <c r="C2639" i="9"/>
  <c r="O2639" i="9" s="1"/>
  <c r="C5614" i="9"/>
  <c r="C3115" i="9"/>
  <c r="O3115" i="9" s="1"/>
  <c r="C6090" i="9"/>
  <c r="C4186" i="9"/>
  <c r="C4543" i="9"/>
  <c r="C6804" i="9"/>
  <c r="D4305" i="9"/>
  <c r="C4305" i="9"/>
  <c r="C2758" i="9"/>
  <c r="O2758" i="9" s="1"/>
  <c r="C3353" i="9"/>
  <c r="O3353" i="9" s="1"/>
  <c r="C5971" i="9"/>
  <c r="C7161" i="9"/>
  <c r="C4662" i="9"/>
  <c r="C6209" i="9"/>
  <c r="C6685" i="9"/>
  <c r="C3710" i="9"/>
  <c r="C6566" i="9"/>
  <c r="C4781" i="9"/>
  <c r="C2996" i="9"/>
  <c r="O2996" i="9" s="1"/>
  <c r="K3710" i="9"/>
  <c r="A3830" i="9"/>
  <c r="K2282" i="9"/>
  <c r="A2402" i="9"/>
  <c r="K3234" i="9"/>
  <c r="A3354" i="9"/>
  <c r="K4067" i="9"/>
  <c r="A4187" i="9"/>
  <c r="K5614" i="9"/>
  <c r="A5734" i="9"/>
  <c r="K6090" i="9"/>
  <c r="A6210" i="9"/>
  <c r="K4543" i="9"/>
  <c r="A4663" i="9"/>
  <c r="K4305" i="9"/>
  <c r="A4425" i="9"/>
  <c r="K3353" i="9"/>
  <c r="A3473" i="9"/>
  <c r="K7161" i="9"/>
  <c r="K6209" i="9"/>
  <c r="A6329" i="9"/>
  <c r="K6566" i="9"/>
  <c r="A6686" i="9"/>
  <c r="K4781" i="9"/>
  <c r="A4901" i="9"/>
  <c r="K6447" i="9"/>
  <c r="A6567" i="9"/>
  <c r="K3948" i="9"/>
  <c r="A4068" i="9"/>
  <c r="K4424" i="9"/>
  <c r="A4544" i="9"/>
  <c r="K5852" i="9"/>
  <c r="A5972" i="9"/>
  <c r="K5733" i="9"/>
  <c r="A5853" i="9"/>
  <c r="K4900" i="9"/>
  <c r="A5020" i="9"/>
  <c r="K5376" i="9"/>
  <c r="A5496" i="9"/>
  <c r="K2877" i="9"/>
  <c r="A2997" i="9"/>
  <c r="K3591" i="9"/>
  <c r="A3711" i="9"/>
  <c r="K2520" i="9"/>
  <c r="A2640" i="9"/>
  <c r="K2639" i="9"/>
  <c r="A2759" i="9"/>
  <c r="K3115" i="9"/>
  <c r="A3235" i="9"/>
  <c r="K4186" i="9"/>
  <c r="A4306" i="9"/>
  <c r="K6804" i="9"/>
  <c r="A6924" i="9"/>
  <c r="K2758" i="9"/>
  <c r="A2878" i="9"/>
  <c r="K5971" i="9"/>
  <c r="K8131" i="9" s="1"/>
  <c r="A6091" i="9"/>
  <c r="K4662" i="9"/>
  <c r="A4782" i="9"/>
  <c r="K6685" i="9"/>
  <c r="A6805" i="9"/>
  <c r="K2401" i="9"/>
  <c r="A2521" i="9"/>
  <c r="K2996" i="9"/>
  <c r="A3116" i="9"/>
  <c r="K5257" i="9"/>
  <c r="A5377" i="9"/>
  <c r="K6328" i="9"/>
  <c r="A6448" i="9"/>
  <c r="K3829" i="9"/>
  <c r="A3949" i="9"/>
  <c r="K5019" i="9"/>
  <c r="A5139" i="9"/>
  <c r="K5495" i="9"/>
  <c r="A5615" i="9"/>
  <c r="K3472" i="9"/>
  <c r="A3592" i="9"/>
  <c r="K7042" i="9"/>
  <c r="A7162" i="9"/>
  <c r="K6923" i="9"/>
  <c r="A7043" i="9"/>
  <c r="K5138" i="9"/>
  <c r="A5258" i="9"/>
  <c r="C5258" i="9"/>
  <c r="C7162" i="9"/>
  <c r="C5615" i="9"/>
  <c r="C3949" i="9"/>
  <c r="C5377" i="9"/>
  <c r="C2521" i="9"/>
  <c r="O2521" i="9" s="1"/>
  <c r="C4782" i="9"/>
  <c r="D2878" i="9"/>
  <c r="C2878" i="9"/>
  <c r="D4306" i="9"/>
  <c r="C4306" i="9"/>
  <c r="G4306" i="9" s="1"/>
  <c r="H4306" i="9" s="1"/>
  <c r="C2759" i="9"/>
  <c r="O2759" i="9" s="1"/>
  <c r="C3711" i="9"/>
  <c r="C5496" i="9"/>
  <c r="C5853" i="9"/>
  <c r="C4544" i="9"/>
  <c r="C6567" i="9"/>
  <c r="C6686" i="9"/>
  <c r="C3473" i="9"/>
  <c r="O3473" i="9" s="1"/>
  <c r="C4663" i="9"/>
  <c r="C5734" i="9"/>
  <c r="C3354" i="9"/>
  <c r="O3354" i="9" s="1"/>
  <c r="C3830" i="9"/>
  <c r="C7043" i="9"/>
  <c r="D3592" i="9"/>
  <c r="C3592" i="9"/>
  <c r="O3592" i="9" s="1"/>
  <c r="C5139" i="9"/>
  <c r="C6448" i="9"/>
  <c r="C3116" i="9"/>
  <c r="O3116" i="9" s="1"/>
  <c r="C6805" i="9"/>
  <c r="C6091" i="9"/>
  <c r="C6924" i="9"/>
  <c r="C3235" i="9"/>
  <c r="O3235" i="9" s="1"/>
  <c r="C2640" i="9"/>
  <c r="O2640" i="9" s="1"/>
  <c r="C2997" i="9"/>
  <c r="O2997" i="9" s="1"/>
  <c r="D5020" i="9"/>
  <c r="C5020" i="9"/>
  <c r="I5020" i="9" s="1"/>
  <c r="C5972" i="9"/>
  <c r="C4068" i="9"/>
  <c r="C4901" i="9"/>
  <c r="C6329" i="9"/>
  <c r="C4425" i="9"/>
  <c r="C6210" i="9"/>
  <c r="C4187" i="9"/>
  <c r="D2402" i="9"/>
  <c r="I2402" i="9" s="1"/>
  <c r="C2402" i="9"/>
  <c r="O2402" i="9" s="1"/>
  <c r="K5258" i="9"/>
  <c r="A5378" i="9"/>
  <c r="K5615" i="9"/>
  <c r="A5735" i="9"/>
  <c r="K5377" i="9"/>
  <c r="A5497" i="9"/>
  <c r="K4782" i="9"/>
  <c r="A4902" i="9"/>
  <c r="K4306" i="9"/>
  <c r="A4426" i="9"/>
  <c r="K3711" i="9"/>
  <c r="A3831" i="9"/>
  <c r="K5853" i="9"/>
  <c r="A5973" i="9"/>
  <c r="K6567" i="9"/>
  <c r="A6687" i="9"/>
  <c r="K4663" i="9"/>
  <c r="A4783" i="9"/>
  <c r="K3354" i="9"/>
  <c r="A3474" i="9"/>
  <c r="K3592" i="9"/>
  <c r="A3712" i="9"/>
  <c r="K6448" i="9"/>
  <c r="A6568" i="9"/>
  <c r="K6805" i="9"/>
  <c r="A6925" i="9"/>
  <c r="K6924" i="9"/>
  <c r="A7044" i="9"/>
  <c r="K2640" i="9"/>
  <c r="A2760" i="9"/>
  <c r="K5020" i="9"/>
  <c r="A5140" i="9"/>
  <c r="K4068" i="9"/>
  <c r="A4188" i="9"/>
  <c r="K6329" i="9"/>
  <c r="A6449" i="9"/>
  <c r="K4425" i="9"/>
  <c r="A4545" i="9"/>
  <c r="K4187" i="9"/>
  <c r="A4307" i="9"/>
  <c r="K7162" i="9"/>
  <c r="K3949" i="9"/>
  <c r="A4069" i="9"/>
  <c r="K2521" i="9"/>
  <c r="A2641" i="9"/>
  <c r="K2878" i="9"/>
  <c r="A2998" i="9"/>
  <c r="K2759" i="9"/>
  <c r="A2879" i="9"/>
  <c r="K5496" i="9"/>
  <c r="A5616" i="9"/>
  <c r="K4544" i="9"/>
  <c r="A4664" i="9"/>
  <c r="K6686" i="9"/>
  <c r="A6806" i="9"/>
  <c r="K3473" i="9"/>
  <c r="A3593" i="9"/>
  <c r="K5734" i="9"/>
  <c r="A5854" i="9"/>
  <c r="K3830" i="9"/>
  <c r="A3950" i="9"/>
  <c r="K7043" i="9"/>
  <c r="A7163" i="9"/>
  <c r="K5139" i="9"/>
  <c r="A5259" i="9"/>
  <c r="K3116" i="9"/>
  <c r="A3236" i="9"/>
  <c r="K6091" i="9"/>
  <c r="A6211" i="9"/>
  <c r="K3235" i="9"/>
  <c r="A3355" i="9"/>
  <c r="K2997" i="9"/>
  <c r="A3117" i="9"/>
  <c r="K5972" i="9"/>
  <c r="K8132" i="9" s="1"/>
  <c r="A6092" i="9"/>
  <c r="K4901" i="9"/>
  <c r="A5021" i="9"/>
  <c r="K6210" i="9"/>
  <c r="A6330" i="9"/>
  <c r="K2402" i="9"/>
  <c r="A2522" i="9"/>
  <c r="C2522" i="9"/>
  <c r="O2522" i="9" s="1"/>
  <c r="C3117" i="9"/>
  <c r="O3117" i="9" s="1"/>
  <c r="C5259" i="9"/>
  <c r="D3593" i="9"/>
  <c r="C3593" i="9"/>
  <c r="O3593" i="9" s="1"/>
  <c r="C4664" i="9"/>
  <c r="C2641" i="9"/>
  <c r="O2641" i="9" s="1"/>
  <c r="C6092" i="9"/>
  <c r="C3355" i="9"/>
  <c r="O3355" i="9" s="1"/>
  <c r="C3236" i="9"/>
  <c r="O3236" i="9" s="1"/>
  <c r="C7163" i="9"/>
  <c r="C6806" i="9"/>
  <c r="C5616" i="9"/>
  <c r="C2998" i="9"/>
  <c r="O2998" i="9" s="1"/>
  <c r="C4069" i="9"/>
  <c r="C4545" i="9"/>
  <c r="C4188" i="9"/>
  <c r="C2760" i="9"/>
  <c r="O2760" i="9" s="1"/>
  <c r="C6925" i="9"/>
  <c r="C3712" i="9"/>
  <c r="C4783" i="9"/>
  <c r="C5973" i="9"/>
  <c r="C4426" i="9"/>
  <c r="C5497" i="9"/>
  <c r="C5378" i="9"/>
  <c r="D4307" i="9"/>
  <c r="C4307" i="9"/>
  <c r="J4307" i="9" s="1"/>
  <c r="C6449" i="9"/>
  <c r="C5140" i="9"/>
  <c r="C7044" i="9"/>
  <c r="C6568" i="9"/>
  <c r="C3474" i="9"/>
  <c r="O3474" i="9" s="1"/>
  <c r="C6687" i="9"/>
  <c r="C3831" i="9"/>
  <c r="C4902" i="9"/>
  <c r="C5735" i="9"/>
  <c r="D5021" i="9"/>
  <c r="C5021" i="9"/>
  <c r="C6211" i="9"/>
  <c r="C3950" i="9"/>
  <c r="D2879" i="9"/>
  <c r="C2879" i="9"/>
  <c r="O2879" i="9" s="1"/>
  <c r="C6330" i="9"/>
  <c r="C5854" i="9"/>
  <c r="K6092" i="9"/>
  <c r="A6212" i="9"/>
  <c r="K3236" i="9"/>
  <c r="A3356" i="9"/>
  <c r="K5854" i="9"/>
  <c r="A5974" i="9"/>
  <c r="K5616" i="9"/>
  <c r="A5736" i="9"/>
  <c r="K4069" i="9"/>
  <c r="A4189" i="9"/>
  <c r="K4545" i="9"/>
  <c r="A4665" i="9"/>
  <c r="K2760" i="9"/>
  <c r="A2880" i="9"/>
  <c r="K3712" i="9"/>
  <c r="A3832" i="9"/>
  <c r="K5973" i="9"/>
  <c r="K8133" i="9" s="1"/>
  <c r="A6093" i="9"/>
  <c r="K5497" i="9"/>
  <c r="A5617" i="9"/>
  <c r="K5021" i="9"/>
  <c r="A5141" i="9"/>
  <c r="K6211" i="9"/>
  <c r="A6331" i="9"/>
  <c r="K3950" i="9"/>
  <c r="A4070" i="9"/>
  <c r="K4664" i="9"/>
  <c r="A4784" i="9"/>
  <c r="K2641" i="9"/>
  <c r="A2761" i="9"/>
  <c r="K4307" i="9"/>
  <c r="A4427" i="9"/>
  <c r="K5140" i="9"/>
  <c r="A5260" i="9"/>
  <c r="K6568" i="9"/>
  <c r="A6688" i="9"/>
  <c r="K6687" i="9"/>
  <c r="A6807" i="9"/>
  <c r="K4902" i="9"/>
  <c r="A5022" i="9"/>
  <c r="K6330" i="9"/>
  <c r="A6450" i="9"/>
  <c r="K3355" i="9"/>
  <c r="A3475" i="9"/>
  <c r="K7163" i="9"/>
  <c r="K6806" i="9"/>
  <c r="A6926" i="9"/>
  <c r="K2998" i="9"/>
  <c r="A3118" i="9"/>
  <c r="K4188" i="9"/>
  <c r="A4308" i="9"/>
  <c r="K6925" i="9"/>
  <c r="A7045" i="9"/>
  <c r="K4783" i="9"/>
  <c r="A4903" i="9"/>
  <c r="K4426" i="9"/>
  <c r="A4546" i="9"/>
  <c r="K5378" i="9"/>
  <c r="A5498" i="9"/>
  <c r="K2522" i="9"/>
  <c r="A2642" i="9"/>
  <c r="K3117" i="9"/>
  <c r="A3237" i="9"/>
  <c r="K5259" i="9"/>
  <c r="A5379" i="9"/>
  <c r="K3593" i="9"/>
  <c r="A3713" i="9"/>
  <c r="K2879" i="9"/>
  <c r="A2999" i="9"/>
  <c r="K6449" i="9"/>
  <c r="A6569" i="9"/>
  <c r="K7044" i="9"/>
  <c r="A7164" i="9"/>
  <c r="K3474" i="9"/>
  <c r="A3594" i="9"/>
  <c r="K3831" i="9"/>
  <c r="A3951" i="9"/>
  <c r="K5735" i="9"/>
  <c r="A5855" i="9"/>
  <c r="C3951" i="9"/>
  <c r="C2999" i="9"/>
  <c r="O2999" i="9" s="1"/>
  <c r="C2642" i="9"/>
  <c r="O2642" i="9" s="1"/>
  <c r="C7045" i="9"/>
  <c r="C7164" i="9"/>
  <c r="C5379" i="9"/>
  <c r="C4546" i="9"/>
  <c r="C3118" i="9"/>
  <c r="O3118" i="9" s="1"/>
  <c r="C3475" i="9"/>
  <c r="O3475" i="9" s="1"/>
  <c r="D5022" i="9"/>
  <c r="I5022" i="9" s="1"/>
  <c r="C5022" i="9"/>
  <c r="C6688" i="9"/>
  <c r="C4427" i="9"/>
  <c r="C4784" i="9"/>
  <c r="C6331" i="9"/>
  <c r="C5617" i="9"/>
  <c r="C3832" i="9"/>
  <c r="C4665" i="9"/>
  <c r="C5736" i="9"/>
  <c r="C3356" i="9"/>
  <c r="O3356" i="9" s="1"/>
  <c r="C5855" i="9"/>
  <c r="C6569" i="9"/>
  <c r="C3713" i="9"/>
  <c r="C3237" i="9"/>
  <c r="O3237" i="9" s="1"/>
  <c r="C5498" i="9"/>
  <c r="C4903" i="9"/>
  <c r="D4308" i="9"/>
  <c r="C4308" i="9"/>
  <c r="G4308" i="9" s="1"/>
  <c r="H4308" i="9" s="1"/>
  <c r="C6926" i="9"/>
  <c r="D3594" i="9"/>
  <c r="C3594" i="9"/>
  <c r="O3594" i="9" s="1"/>
  <c r="C6450" i="9"/>
  <c r="C6807" i="9"/>
  <c r="C5260" i="9"/>
  <c r="C2761" i="9"/>
  <c r="O2761" i="9" s="1"/>
  <c r="C4070" i="9"/>
  <c r="C5141" i="9"/>
  <c r="C6093" i="9"/>
  <c r="D2880" i="9"/>
  <c r="C2880" i="9"/>
  <c r="O2880" i="9" s="1"/>
  <c r="C4189" i="9"/>
  <c r="C5974" i="9"/>
  <c r="C6212" i="9"/>
  <c r="K3594" i="9"/>
  <c r="A3714" i="9"/>
  <c r="K3713" i="9"/>
  <c r="A3833" i="9"/>
  <c r="K5498" i="9"/>
  <c r="A5618" i="9"/>
  <c r="K4308" i="9"/>
  <c r="A4428" i="9"/>
  <c r="K6807" i="9"/>
  <c r="A6927" i="9"/>
  <c r="K2761" i="9"/>
  <c r="A2881" i="9"/>
  <c r="K5141" i="9"/>
  <c r="A5261" i="9"/>
  <c r="K2880" i="9"/>
  <c r="A3000" i="9"/>
  <c r="K5974" i="9"/>
  <c r="K8134" i="9" s="1"/>
  <c r="A6094" i="9"/>
  <c r="K3951" i="9"/>
  <c r="A4071" i="9"/>
  <c r="K2999" i="9"/>
  <c r="A3119" i="9"/>
  <c r="K2642" i="9"/>
  <c r="A2762" i="9"/>
  <c r="K7045" i="9"/>
  <c r="A7165" i="9"/>
  <c r="K5022" i="9"/>
  <c r="A5142" i="9"/>
  <c r="K4427" i="9"/>
  <c r="A4547" i="9"/>
  <c r="K6331" i="9"/>
  <c r="A6451" i="9"/>
  <c r="K3832" i="9"/>
  <c r="A3952" i="9"/>
  <c r="K5736" i="9"/>
  <c r="A5856" i="9"/>
  <c r="K5855" i="9"/>
  <c r="A5975" i="9"/>
  <c r="K6569" i="9"/>
  <c r="A6689" i="9"/>
  <c r="K3237" i="9"/>
  <c r="A3357" i="9"/>
  <c r="K4903" i="9"/>
  <c r="A5023" i="9"/>
  <c r="K6926" i="9"/>
  <c r="A7046" i="9"/>
  <c r="K6450" i="9"/>
  <c r="A6570" i="9"/>
  <c r="K5260" i="9"/>
  <c r="A5380" i="9"/>
  <c r="K4070" i="9"/>
  <c r="A4190" i="9"/>
  <c r="K6093" i="9"/>
  <c r="A6213" i="9"/>
  <c r="K4189" i="9"/>
  <c r="A4309" i="9"/>
  <c r="K6212" i="9"/>
  <c r="A6332" i="9"/>
  <c r="K7164" i="9"/>
  <c r="K5379" i="9"/>
  <c r="A5499" i="9"/>
  <c r="K4546" i="9"/>
  <c r="A4666" i="9"/>
  <c r="K3118" i="9"/>
  <c r="A3238" i="9"/>
  <c r="K3475" i="9"/>
  <c r="A3595" i="9"/>
  <c r="K6688" i="9"/>
  <c r="A6808" i="9"/>
  <c r="K4784" i="9"/>
  <c r="A4904" i="9"/>
  <c r="K5617" i="9"/>
  <c r="A5737" i="9"/>
  <c r="K4665" i="9"/>
  <c r="A4785" i="9"/>
  <c r="K3356" i="9"/>
  <c r="A3476" i="9"/>
  <c r="C4785" i="9"/>
  <c r="C4666" i="9"/>
  <c r="C3476" i="9"/>
  <c r="O3476" i="9" s="1"/>
  <c r="C6808" i="9"/>
  <c r="C3238" i="9"/>
  <c r="O3238" i="9"/>
  <c r="C5499" i="9"/>
  <c r="D4309" i="9"/>
  <c r="C4309" i="9"/>
  <c r="C4190" i="9"/>
  <c r="C6570" i="9"/>
  <c r="D5023" i="9"/>
  <c r="J5023" i="9" s="1"/>
  <c r="C5023" i="9"/>
  <c r="C6689" i="9"/>
  <c r="C5856" i="9"/>
  <c r="C6451" i="9"/>
  <c r="C5142" i="9"/>
  <c r="C2762" i="9"/>
  <c r="O2762" i="9" s="1"/>
  <c r="C4071" i="9"/>
  <c r="C3000" i="9"/>
  <c r="O3000" i="9" s="1"/>
  <c r="D2881" i="9"/>
  <c r="C2881" i="9"/>
  <c r="O2881" i="9" s="1"/>
  <c r="C4428" i="9"/>
  <c r="C3833" i="9"/>
  <c r="D3595" i="9"/>
  <c r="C3595" i="9"/>
  <c r="O3595" i="9" s="1"/>
  <c r="C6332" i="9"/>
  <c r="C6213" i="9"/>
  <c r="C5380" i="9"/>
  <c r="C7046" i="9"/>
  <c r="C3357" i="9"/>
  <c r="O3357" i="9" s="1"/>
  <c r="C5975" i="9"/>
  <c r="C3952" i="9"/>
  <c r="C4547" i="9"/>
  <c r="C7165" i="9"/>
  <c r="C3119" i="9"/>
  <c r="O3119" i="9" s="1"/>
  <c r="C6094" i="9"/>
  <c r="C5261" i="9"/>
  <c r="C6927" i="9"/>
  <c r="C5618" i="9"/>
  <c r="C3714" i="9"/>
  <c r="C4904" i="9"/>
  <c r="C5737" i="9"/>
  <c r="K6808" i="9"/>
  <c r="A6928" i="9"/>
  <c r="K5499" i="9"/>
  <c r="A5619" i="9"/>
  <c r="K4785" i="9"/>
  <c r="A4905" i="9"/>
  <c r="K3595" i="9"/>
  <c r="A3715" i="9"/>
  <c r="K6213" i="9"/>
  <c r="A6333" i="9"/>
  <c r="K7046" i="9"/>
  <c r="A7166" i="9"/>
  <c r="K5975" i="9"/>
  <c r="K8135" i="9" s="1"/>
  <c r="A6095" i="9"/>
  <c r="K4547" i="9"/>
  <c r="A4667" i="9"/>
  <c r="K3119" i="9"/>
  <c r="A3239" i="9"/>
  <c r="K5261" i="9"/>
  <c r="A5381" i="9"/>
  <c r="K5618" i="9"/>
  <c r="A5738" i="9"/>
  <c r="K6689" i="9"/>
  <c r="A6809" i="9"/>
  <c r="K2762" i="9"/>
  <c r="A2882" i="9"/>
  <c r="K3000" i="9"/>
  <c r="A3120" i="9"/>
  <c r="K4904" i="9"/>
  <c r="A5024" i="9"/>
  <c r="K4666" i="9"/>
  <c r="A4786" i="9"/>
  <c r="K5380" i="9"/>
  <c r="A5500" i="9"/>
  <c r="K3357" i="9"/>
  <c r="A3477" i="9"/>
  <c r="K3952" i="9"/>
  <c r="A4072" i="9"/>
  <c r="K7165" i="9"/>
  <c r="K6094" i="9"/>
  <c r="A6214" i="9"/>
  <c r="K6927" i="9"/>
  <c r="A7047" i="9"/>
  <c r="K3714" i="9"/>
  <c r="A3834" i="9"/>
  <c r="K3476" i="9"/>
  <c r="A3596" i="9"/>
  <c r="K4309" i="9"/>
  <c r="A4429" i="9"/>
  <c r="K6570" i="9"/>
  <c r="A6690" i="9"/>
  <c r="K6451" i="9"/>
  <c r="A6571" i="9"/>
  <c r="K4428" i="9"/>
  <c r="A4548" i="9"/>
  <c r="K6332" i="9"/>
  <c r="A6452" i="9"/>
  <c r="K5737" i="9"/>
  <c r="A5857" i="9"/>
  <c r="K3238" i="9"/>
  <c r="A3358" i="9"/>
  <c r="K4190" i="9"/>
  <c r="A4310" i="9"/>
  <c r="K5023" i="9"/>
  <c r="A5143" i="9"/>
  <c r="K5856" i="9"/>
  <c r="A5976" i="9"/>
  <c r="K5142" i="9"/>
  <c r="A5262" i="9"/>
  <c r="K4071" i="9"/>
  <c r="A4191" i="9"/>
  <c r="K2881" i="9"/>
  <c r="A3001" i="9"/>
  <c r="K3833" i="9"/>
  <c r="A3953" i="9"/>
  <c r="C3953" i="9"/>
  <c r="C5976" i="9"/>
  <c r="D4310" i="9"/>
  <c r="C4310" i="9"/>
  <c r="C4548" i="9"/>
  <c r="C6690" i="9"/>
  <c r="D3596" i="9"/>
  <c r="C3596" i="9"/>
  <c r="O3596" i="9" s="1"/>
  <c r="C7047" i="9"/>
  <c r="C3001" i="9"/>
  <c r="O3001" i="9" s="1"/>
  <c r="C4191" i="9"/>
  <c r="C5857" i="9"/>
  <c r="C4072" i="9"/>
  <c r="C5500" i="9"/>
  <c r="D5024" i="9"/>
  <c r="J5024" i="9" s="1"/>
  <c r="C5024" i="9"/>
  <c r="D2882" i="9"/>
  <c r="J2882" i="9" s="1"/>
  <c r="C2882" i="9"/>
  <c r="O2882" i="9" s="1"/>
  <c r="C5738" i="9"/>
  <c r="C3239" i="9"/>
  <c r="O3239" i="9" s="1"/>
  <c r="C6095" i="9"/>
  <c r="C6333" i="9"/>
  <c r="C4905" i="9"/>
  <c r="C6928" i="9"/>
  <c r="C3358" i="9"/>
  <c r="O3358" i="9" s="1"/>
  <c r="C5262" i="9"/>
  <c r="C5143" i="9"/>
  <c r="C6452" i="9"/>
  <c r="C6571" i="9"/>
  <c r="C4429" i="9"/>
  <c r="C3834" i="9"/>
  <c r="C6214" i="9"/>
  <c r="C3477" i="9"/>
  <c r="O3477" i="9" s="1"/>
  <c r="C4786" i="9"/>
  <c r="C3120" i="9"/>
  <c r="O3120" i="9" s="1"/>
  <c r="C6809" i="9"/>
  <c r="C5381" i="9"/>
  <c r="C4667" i="9"/>
  <c r="C7166" i="9"/>
  <c r="C3715" i="9"/>
  <c r="C5619" i="9"/>
  <c r="K4191" i="9"/>
  <c r="A4311" i="9"/>
  <c r="K5976" i="9"/>
  <c r="K8136" i="9" s="1"/>
  <c r="A6096" i="9"/>
  <c r="K5857" i="9"/>
  <c r="A5977" i="9"/>
  <c r="K6690" i="9"/>
  <c r="A6810" i="9"/>
  <c r="K7047" i="9"/>
  <c r="A7167" i="9"/>
  <c r="K4072" i="9"/>
  <c r="A4192" i="9"/>
  <c r="K5024" i="9"/>
  <c r="A5144" i="9"/>
  <c r="K5738" i="9"/>
  <c r="A5858" i="9"/>
  <c r="K6095" i="9"/>
  <c r="A6215" i="9"/>
  <c r="K4905" i="9"/>
  <c r="A5025" i="9"/>
  <c r="K4548" i="9"/>
  <c r="A4668" i="9"/>
  <c r="K3596" i="9"/>
  <c r="A3716" i="9"/>
  <c r="K2882" i="9"/>
  <c r="A3002" i="9"/>
  <c r="K6333" i="9"/>
  <c r="A6453" i="9"/>
  <c r="K3953" i="9"/>
  <c r="A4073" i="9"/>
  <c r="K5262" i="9"/>
  <c r="A5382" i="9"/>
  <c r="K3358" i="9"/>
  <c r="A3478" i="9"/>
  <c r="K6571" i="9"/>
  <c r="A6691" i="9"/>
  <c r="K3834" i="9"/>
  <c r="A3954" i="9"/>
  <c r="K4786" i="9"/>
  <c r="A4906" i="9"/>
  <c r="K6809" i="9"/>
  <c r="A6929" i="9"/>
  <c r="K4667" i="9"/>
  <c r="A4787" i="9"/>
  <c r="K3715" i="9"/>
  <c r="A3835" i="9"/>
  <c r="K6928" i="9"/>
  <c r="A7048" i="9"/>
  <c r="K4310" i="9"/>
  <c r="A4430" i="9"/>
  <c r="K5500" i="9"/>
  <c r="A5620" i="9"/>
  <c r="K3239" i="9"/>
  <c r="A3359" i="9"/>
  <c r="K3001" i="9"/>
  <c r="A3121" i="9"/>
  <c r="K5143" i="9"/>
  <c r="A5263" i="9"/>
  <c r="K6452" i="9"/>
  <c r="A6572" i="9"/>
  <c r="K4429" i="9"/>
  <c r="A4549" i="9"/>
  <c r="K6214" i="9"/>
  <c r="A6334" i="9"/>
  <c r="K3477" i="9"/>
  <c r="A3597" i="9"/>
  <c r="K3120" i="9"/>
  <c r="A3240" i="9"/>
  <c r="K5381" i="9"/>
  <c r="A5501" i="9"/>
  <c r="K7166" i="9"/>
  <c r="K5619" i="9"/>
  <c r="A5739" i="9"/>
  <c r="C5739" i="9"/>
  <c r="C5501" i="9"/>
  <c r="D3597" i="9"/>
  <c r="C3597" i="9"/>
  <c r="O3597" i="9" s="1"/>
  <c r="C4549" i="9"/>
  <c r="C5263" i="9"/>
  <c r="C3359" i="9"/>
  <c r="O3359" i="9" s="1"/>
  <c r="C4430" i="9"/>
  <c r="C3835" i="9"/>
  <c r="C6929" i="9"/>
  <c r="C3954" i="9"/>
  <c r="C3478" i="9"/>
  <c r="O3478" i="9" s="1"/>
  <c r="C4073" i="9"/>
  <c r="C3002" i="9"/>
  <c r="O3002" i="9" s="1"/>
  <c r="C4668" i="9"/>
  <c r="C6215" i="9"/>
  <c r="C5144" i="9"/>
  <c r="C7167" i="9"/>
  <c r="C5977" i="9"/>
  <c r="D4311" i="9"/>
  <c r="C4311" i="9"/>
  <c r="C3240" i="9"/>
  <c r="O3240" i="9" s="1"/>
  <c r="C6334" i="9"/>
  <c r="C6572" i="9"/>
  <c r="C3121" i="9"/>
  <c r="O3121" i="9" s="1"/>
  <c r="C5620" i="9"/>
  <c r="C7048" i="9"/>
  <c r="C4787" i="9"/>
  <c r="C4906" i="9"/>
  <c r="C6691" i="9"/>
  <c r="C5382" i="9"/>
  <c r="C6453" i="9"/>
  <c r="C3716" i="9"/>
  <c r="D5025" i="9"/>
  <c r="C5025" i="9"/>
  <c r="I5025" i="9" s="1"/>
  <c r="C5858" i="9"/>
  <c r="C4192" i="9"/>
  <c r="C6810" i="9"/>
  <c r="C6096" i="9"/>
  <c r="K3835" i="9"/>
  <c r="A3955" i="9"/>
  <c r="K4073" i="9"/>
  <c r="A4193" i="9"/>
  <c r="K5144" i="9"/>
  <c r="A5264" i="9"/>
  <c r="K5977" i="9"/>
  <c r="K8137" i="9" s="1"/>
  <c r="A6097" i="9"/>
  <c r="K6334" i="9"/>
  <c r="A6454" i="9"/>
  <c r="K3121" i="9"/>
  <c r="A3241" i="9"/>
  <c r="K7048" i="9"/>
  <c r="A7168" i="9"/>
  <c r="K4906" i="9"/>
  <c r="A5026" i="9"/>
  <c r="K5382" i="9"/>
  <c r="A5502" i="9"/>
  <c r="K3716" i="9"/>
  <c r="A3836" i="9"/>
  <c r="K5858" i="9"/>
  <c r="A5978" i="9"/>
  <c r="K6810" i="9"/>
  <c r="A6930" i="9"/>
  <c r="K5501" i="9"/>
  <c r="A5621" i="9"/>
  <c r="K4549" i="9"/>
  <c r="A4669" i="9"/>
  <c r="K3954" i="9"/>
  <c r="A4074" i="9"/>
  <c r="K3597" i="9"/>
  <c r="A3717" i="9"/>
  <c r="K5263" i="9"/>
  <c r="A5383" i="9"/>
  <c r="K4430" i="9"/>
  <c r="A4550" i="9"/>
  <c r="K6929" i="9"/>
  <c r="A7049" i="9"/>
  <c r="K3478" i="9"/>
  <c r="A3598" i="9"/>
  <c r="K3002" i="9"/>
  <c r="A3122" i="9"/>
  <c r="K6215" i="9"/>
  <c r="A6335" i="9"/>
  <c r="K7167" i="9"/>
  <c r="K4311" i="9"/>
  <c r="A4431" i="9"/>
  <c r="K3359" i="9"/>
  <c r="A3479" i="9"/>
  <c r="K4668" i="9"/>
  <c r="A4788" i="9"/>
  <c r="K5739" i="9"/>
  <c r="A5859" i="9"/>
  <c r="K3240" i="9"/>
  <c r="A3360" i="9"/>
  <c r="K6572" i="9"/>
  <c r="A6692" i="9"/>
  <c r="K5620" i="9"/>
  <c r="A5740" i="9"/>
  <c r="K4787" i="9"/>
  <c r="A4907" i="9"/>
  <c r="K6691" i="9"/>
  <c r="A6811" i="9"/>
  <c r="K6453" i="9"/>
  <c r="A6573" i="9"/>
  <c r="K5025" i="9"/>
  <c r="A5145" i="9"/>
  <c r="K4192" i="9"/>
  <c r="A4312" i="9"/>
  <c r="K6096" i="9"/>
  <c r="A6216" i="9"/>
  <c r="D4312" i="9"/>
  <c r="I4312" i="9" s="1"/>
  <c r="C4312" i="9"/>
  <c r="C6692" i="9"/>
  <c r="C6216" i="9"/>
  <c r="C6573" i="9"/>
  <c r="C4907" i="9"/>
  <c r="C5859" i="9"/>
  <c r="C3479" i="9"/>
  <c r="O3479" i="9" s="1"/>
  <c r="C6335" i="9"/>
  <c r="D3598" i="9"/>
  <c r="C3598" i="9"/>
  <c r="O3598" i="9" s="1"/>
  <c r="C4550" i="9"/>
  <c r="C3717" i="9"/>
  <c r="C4669" i="9"/>
  <c r="C6930" i="9"/>
  <c r="C3836" i="9"/>
  <c r="D5026" i="9"/>
  <c r="C5026" i="9"/>
  <c r="C3241" i="9"/>
  <c r="O3241" i="9" s="1"/>
  <c r="C6097" i="9"/>
  <c r="C4193" i="9"/>
  <c r="C5145" i="9"/>
  <c r="C6811" i="9"/>
  <c r="C5740" i="9"/>
  <c r="C3360" i="9"/>
  <c r="O3360" i="9" s="1"/>
  <c r="C4788" i="9"/>
  <c r="C4431" i="9"/>
  <c r="C3122" i="9"/>
  <c r="O3122" i="9" s="1"/>
  <c r="C7049" i="9"/>
  <c r="C5383" i="9"/>
  <c r="C4074" i="9"/>
  <c r="C5621" i="9"/>
  <c r="C5978" i="9"/>
  <c r="C5502" i="9"/>
  <c r="C7168" i="9"/>
  <c r="C6454" i="9"/>
  <c r="C5264" i="9"/>
  <c r="C3955" i="9"/>
  <c r="K4312" i="9"/>
  <c r="A4432" i="9"/>
  <c r="K5859" i="9"/>
  <c r="A5979" i="9"/>
  <c r="K5026" i="9"/>
  <c r="A5146" i="9"/>
  <c r="K6097" i="9"/>
  <c r="A6217" i="9"/>
  <c r="K5145" i="9"/>
  <c r="A5265" i="9"/>
  <c r="K5740" i="9"/>
  <c r="A5860" i="9"/>
  <c r="K4788" i="9"/>
  <c r="A4908" i="9"/>
  <c r="K7049" i="9"/>
  <c r="A7169" i="9"/>
  <c r="K4074" i="9"/>
  <c r="A4194" i="9"/>
  <c r="K5978" i="9"/>
  <c r="K8138" i="9" s="1"/>
  <c r="A6098" i="9"/>
  <c r="K7168" i="9"/>
  <c r="K5264" i="9"/>
  <c r="A5384" i="9"/>
  <c r="K4907" i="9"/>
  <c r="A5027" i="9"/>
  <c r="K3717" i="9"/>
  <c r="A3837" i="9"/>
  <c r="K6930" i="9"/>
  <c r="A7050" i="9"/>
  <c r="K6216" i="9"/>
  <c r="A6336" i="9"/>
  <c r="K6811" i="9"/>
  <c r="A6931" i="9"/>
  <c r="K3360" i="9"/>
  <c r="A3480" i="9"/>
  <c r="K4431" i="9"/>
  <c r="A4551" i="9"/>
  <c r="K3122" i="9"/>
  <c r="A3242" i="9"/>
  <c r="K5383" i="9"/>
  <c r="A5503" i="9"/>
  <c r="K5621" i="9"/>
  <c r="A5741" i="9"/>
  <c r="K5502" i="9"/>
  <c r="A5622" i="9"/>
  <c r="K6454" i="9"/>
  <c r="A6574" i="9"/>
  <c r="K3955" i="9"/>
  <c r="A4075" i="9"/>
  <c r="K3598" i="9"/>
  <c r="A3718" i="9"/>
  <c r="K6573" i="9"/>
  <c r="A6693" i="9"/>
  <c r="K6692" i="9"/>
  <c r="A6812" i="9"/>
  <c r="K3479" i="9"/>
  <c r="A3599" i="9"/>
  <c r="K6335" i="9"/>
  <c r="A6455" i="9"/>
  <c r="K4550" i="9"/>
  <c r="A4670" i="9"/>
  <c r="K4669" i="9"/>
  <c r="A4789" i="9"/>
  <c r="K3836" i="9"/>
  <c r="A3956" i="9"/>
  <c r="K3241" i="9"/>
  <c r="A3361" i="9"/>
  <c r="K4193" i="9"/>
  <c r="A4313" i="9"/>
  <c r="C3956" i="9"/>
  <c r="C6098" i="9"/>
  <c r="C7169" i="9"/>
  <c r="C5860" i="9"/>
  <c r="C6217" i="9"/>
  <c r="C5979" i="9"/>
  <c r="D4313" i="9"/>
  <c r="C4313" i="9"/>
  <c r="G4313" i="9" s="1"/>
  <c r="H4313" i="9" s="1"/>
  <c r="C4670" i="9"/>
  <c r="C6693" i="9"/>
  <c r="C4075" i="9"/>
  <c r="C5622" i="9"/>
  <c r="C5503" i="9"/>
  <c r="C6931" i="9"/>
  <c r="C7050" i="9"/>
  <c r="D5027" i="9"/>
  <c r="C5027" i="9"/>
  <c r="C3361" i="9"/>
  <c r="O3361" i="9" s="1"/>
  <c r="C4789" i="9"/>
  <c r="C6455" i="9"/>
  <c r="C6812" i="9"/>
  <c r="C3718" i="9"/>
  <c r="C6574" i="9"/>
  <c r="C5741" i="9"/>
  <c r="C3242" i="9"/>
  <c r="O3242" i="9" s="1"/>
  <c r="C3480" i="9"/>
  <c r="O3480" i="9" s="1"/>
  <c r="C6336" i="9"/>
  <c r="C3837" i="9"/>
  <c r="C5384" i="9"/>
  <c r="C4194" i="9"/>
  <c r="C4908" i="9"/>
  <c r="C5265" i="9"/>
  <c r="C5146" i="9"/>
  <c r="C4432" i="9"/>
  <c r="D3599" i="9"/>
  <c r="C3599" i="9"/>
  <c r="O3599" i="9" s="1"/>
  <c r="C4551" i="9"/>
  <c r="K5146" i="9"/>
  <c r="A5266" i="9"/>
  <c r="K4313" i="9"/>
  <c r="A4433" i="9"/>
  <c r="K4670" i="9"/>
  <c r="A4790" i="9"/>
  <c r="K6693" i="9"/>
  <c r="A6813" i="9"/>
  <c r="K5622" i="9"/>
  <c r="A5742" i="9"/>
  <c r="K4551" i="9"/>
  <c r="A4671" i="9"/>
  <c r="K7050" i="9"/>
  <c r="A7170" i="9"/>
  <c r="K7169" i="9"/>
  <c r="K6217" i="9"/>
  <c r="A6337" i="9"/>
  <c r="K6455" i="9"/>
  <c r="A6575" i="9"/>
  <c r="K5741" i="9"/>
  <c r="A5861" i="9"/>
  <c r="K3480" i="9"/>
  <c r="A3600" i="9"/>
  <c r="K4789" i="9"/>
  <c r="A4909" i="9"/>
  <c r="K6812" i="9"/>
  <c r="A6932" i="9"/>
  <c r="K6574" i="9"/>
  <c r="A6694" i="9"/>
  <c r="K3242" i="9"/>
  <c r="A3362" i="9"/>
  <c r="K6336" i="9"/>
  <c r="A6456" i="9"/>
  <c r="K5384" i="9"/>
  <c r="A5504" i="9"/>
  <c r="K4194" i="9"/>
  <c r="A4314" i="9"/>
  <c r="K5265" i="9"/>
  <c r="A5385" i="9"/>
  <c r="K4432" i="9"/>
  <c r="A4552" i="9"/>
  <c r="K3361" i="9"/>
  <c r="A3481" i="9"/>
  <c r="K3718" i="9"/>
  <c r="A3838" i="9"/>
  <c r="K3837" i="9"/>
  <c r="A3957" i="9"/>
  <c r="K4908" i="9"/>
  <c r="A5028" i="9"/>
  <c r="K3956" i="9"/>
  <c r="A4076" i="9"/>
  <c r="K3599" i="9"/>
  <c r="A3719" i="9"/>
  <c r="K4075" i="9"/>
  <c r="A4195" i="9"/>
  <c r="K5503" i="9"/>
  <c r="A5623" i="9"/>
  <c r="K6931" i="9"/>
  <c r="A7051" i="9"/>
  <c r="K5027" i="9"/>
  <c r="A5147" i="9"/>
  <c r="K6098" i="9"/>
  <c r="A6218" i="9"/>
  <c r="K5860" i="9"/>
  <c r="A5980" i="9"/>
  <c r="K5979" i="9"/>
  <c r="K8139" i="9" s="1"/>
  <c r="A6099" i="9"/>
  <c r="C6099" i="9"/>
  <c r="C6218" i="9"/>
  <c r="C7051" i="9"/>
  <c r="C4195" i="9"/>
  <c r="C4076" i="9"/>
  <c r="C3957" i="9"/>
  <c r="C3481" i="9"/>
  <c r="O3481" i="9" s="1"/>
  <c r="C5385" i="9"/>
  <c r="C5504" i="9"/>
  <c r="C3362" i="9"/>
  <c r="O3362" i="9" s="1"/>
  <c r="C6932" i="9"/>
  <c r="D3600" i="9"/>
  <c r="C3600" i="9"/>
  <c r="O3600" i="9" s="1"/>
  <c r="C6575" i="9"/>
  <c r="C7170" i="9"/>
  <c r="C5742" i="9"/>
  <c r="C4790" i="9"/>
  <c r="C5266" i="9"/>
  <c r="C5980" i="9"/>
  <c r="C5147" i="9"/>
  <c r="C5623" i="9"/>
  <c r="C3719" i="9"/>
  <c r="D5028" i="9"/>
  <c r="C5028" i="9"/>
  <c r="J5028" i="9" s="1"/>
  <c r="C3838" i="9"/>
  <c r="C4552" i="9"/>
  <c r="D4314" i="9"/>
  <c r="C4314" i="9"/>
  <c r="G4314" i="9" s="1"/>
  <c r="H4314" i="9" s="1"/>
  <c r="C6456" i="9"/>
  <c r="C6694" i="9"/>
  <c r="C4909" i="9"/>
  <c r="C5861" i="9"/>
  <c r="C6337" i="9"/>
  <c r="C4671" i="9"/>
  <c r="C6813" i="9"/>
  <c r="C4433" i="9"/>
  <c r="K5147" i="9"/>
  <c r="A5267" i="9"/>
  <c r="K4314" i="9"/>
  <c r="A4434" i="9"/>
  <c r="K6813" i="9"/>
  <c r="A6933" i="9"/>
  <c r="K6099" i="9"/>
  <c r="A6219" i="9"/>
  <c r="K7051" i="9"/>
  <c r="A7171" i="9"/>
  <c r="K4076" i="9"/>
  <c r="A4196" i="9"/>
  <c r="K3481" i="9"/>
  <c r="A3601" i="9"/>
  <c r="K5504" i="9"/>
  <c r="A5624" i="9"/>
  <c r="K6932" i="9"/>
  <c r="A7052" i="9"/>
  <c r="K6575" i="9"/>
  <c r="A6695" i="9"/>
  <c r="K7170" i="9"/>
  <c r="K4790" i="9"/>
  <c r="A4910" i="9"/>
  <c r="K3719" i="9"/>
  <c r="A3839" i="9"/>
  <c r="K6218" i="9"/>
  <c r="A6338" i="9"/>
  <c r="K4195" i="9"/>
  <c r="A4315" i="9"/>
  <c r="K3957" i="9"/>
  <c r="A4077" i="9"/>
  <c r="K5385" i="9"/>
  <c r="A5505" i="9"/>
  <c r="K3362" i="9"/>
  <c r="A3482" i="9"/>
  <c r="K3600" i="9"/>
  <c r="A3720" i="9"/>
  <c r="K5742" i="9"/>
  <c r="A5862" i="9"/>
  <c r="K5266" i="9"/>
  <c r="A5386" i="9"/>
  <c r="K3838" i="9"/>
  <c r="A3958" i="9"/>
  <c r="K6694" i="9"/>
  <c r="A6814" i="9"/>
  <c r="K5861" i="9"/>
  <c r="A5981" i="9"/>
  <c r="K5980" i="9"/>
  <c r="K8140" i="9" s="1"/>
  <c r="A6100" i="9"/>
  <c r="K5623" i="9"/>
  <c r="A5743" i="9"/>
  <c r="K5028" i="9"/>
  <c r="A5148" i="9"/>
  <c r="K4552" i="9"/>
  <c r="A4672" i="9"/>
  <c r="K6456" i="9"/>
  <c r="A6576" i="9"/>
  <c r="K4909" i="9"/>
  <c r="A5029" i="9"/>
  <c r="K6337" i="9"/>
  <c r="A6457" i="9"/>
  <c r="K4671" i="9"/>
  <c r="A4791" i="9"/>
  <c r="K4433" i="9"/>
  <c r="A4553" i="9"/>
  <c r="D5029" i="9"/>
  <c r="C5029" i="9"/>
  <c r="C5743" i="9"/>
  <c r="C3482" i="9"/>
  <c r="O3482" i="9" s="1"/>
  <c r="C7052" i="9"/>
  <c r="D3601" i="9"/>
  <c r="C3601" i="9"/>
  <c r="O3601" i="9" s="1"/>
  <c r="C7171" i="9"/>
  <c r="C6933" i="9"/>
  <c r="C5267" i="9"/>
  <c r="C4791" i="9"/>
  <c r="C5981" i="9"/>
  <c r="C4553" i="9"/>
  <c r="C6457" i="9"/>
  <c r="C6576" i="9"/>
  <c r="C5148" i="9"/>
  <c r="C6100" i="9"/>
  <c r="C6814" i="9"/>
  <c r="C5386" i="9"/>
  <c r="C3720" i="9"/>
  <c r="C5505" i="9"/>
  <c r="D4315" i="9"/>
  <c r="C4315" i="9"/>
  <c r="I4315" i="9" s="1"/>
  <c r="C3839" i="9"/>
  <c r="C6695" i="9"/>
  <c r="C5624" i="9"/>
  <c r="C4196" i="9"/>
  <c r="C6219" i="9"/>
  <c r="C4434" i="9"/>
  <c r="C4672" i="9"/>
  <c r="C3958" i="9"/>
  <c r="C5862" i="9"/>
  <c r="C4077" i="9"/>
  <c r="C6338" i="9"/>
  <c r="C4910" i="9"/>
  <c r="K6933" i="9"/>
  <c r="A7053" i="9"/>
  <c r="K6457" i="9"/>
  <c r="A6577" i="9"/>
  <c r="K5148" i="9"/>
  <c r="A5268" i="9"/>
  <c r="K6814" i="9"/>
  <c r="A6934" i="9"/>
  <c r="K3720" i="9"/>
  <c r="A3840" i="9"/>
  <c r="K4315" i="9"/>
  <c r="A4435" i="9"/>
  <c r="K5624" i="9"/>
  <c r="A5744" i="9"/>
  <c r="K6219" i="9"/>
  <c r="A6339" i="9"/>
  <c r="K5029" i="9"/>
  <c r="A5149" i="9"/>
  <c r="K3958" i="9"/>
  <c r="A4078" i="9"/>
  <c r="K3482" i="9"/>
  <c r="A3602" i="9"/>
  <c r="K6338" i="9"/>
  <c r="A6458" i="9"/>
  <c r="K4791" i="9"/>
  <c r="A4911" i="9"/>
  <c r="K4672" i="9"/>
  <c r="A4792" i="9"/>
  <c r="K5981" i="9"/>
  <c r="K8141" i="9" s="1"/>
  <c r="A6101" i="9"/>
  <c r="K5862" i="9"/>
  <c r="A5982" i="9"/>
  <c r="K4077" i="9"/>
  <c r="A4197" i="9"/>
  <c r="K4910" i="9"/>
  <c r="A5030" i="9"/>
  <c r="K7052" i="9"/>
  <c r="A7172" i="9"/>
  <c r="K7171" i="9"/>
  <c r="K5267" i="9"/>
  <c r="A5387" i="9"/>
  <c r="K5743" i="9"/>
  <c r="A5863" i="9"/>
  <c r="K3601" i="9"/>
  <c r="A3721" i="9"/>
  <c r="K4553" i="9"/>
  <c r="A4673" i="9"/>
  <c r="K6576" i="9"/>
  <c r="A6696" i="9"/>
  <c r="K6100" i="9"/>
  <c r="A6220" i="9"/>
  <c r="K5386" i="9"/>
  <c r="A5506" i="9"/>
  <c r="K5505" i="9"/>
  <c r="A5625" i="9"/>
  <c r="K3839" i="9"/>
  <c r="A3959" i="9"/>
  <c r="K6695" i="9"/>
  <c r="A6815" i="9"/>
  <c r="K4196" i="9"/>
  <c r="A4316" i="9"/>
  <c r="K4434" i="9"/>
  <c r="A4554" i="9"/>
  <c r="C6815" i="9"/>
  <c r="D4316" i="9"/>
  <c r="C4316" i="9"/>
  <c r="C3959" i="9"/>
  <c r="C5506" i="9"/>
  <c r="C6696" i="9"/>
  <c r="C3721" i="9"/>
  <c r="C5387" i="9"/>
  <c r="D5030" i="9"/>
  <c r="J5030" i="9" s="1"/>
  <c r="C5030" i="9"/>
  <c r="C5982" i="9"/>
  <c r="C4792" i="9"/>
  <c r="C6458" i="9"/>
  <c r="C4078" i="9"/>
  <c r="C6339" i="9"/>
  <c r="C4435" i="9"/>
  <c r="C6934" i="9"/>
  <c r="C6577" i="9"/>
  <c r="C4554" i="9"/>
  <c r="C5625" i="9"/>
  <c r="C6220" i="9"/>
  <c r="C4673" i="9"/>
  <c r="C5863" i="9"/>
  <c r="C7172" i="9"/>
  <c r="C4197" i="9"/>
  <c r="C6101" i="9"/>
  <c r="C4911" i="9"/>
  <c r="D3602" i="9"/>
  <c r="C3602" i="9"/>
  <c r="O3602" i="9" s="1"/>
  <c r="C5149" i="9"/>
  <c r="C5744" i="9"/>
  <c r="C3840" i="9"/>
  <c r="C5268" i="9"/>
  <c r="C7053" i="9"/>
  <c r="K6220" i="9"/>
  <c r="A6340" i="9"/>
  <c r="K5744" i="9"/>
  <c r="A5864" i="9"/>
  <c r="K5268" i="9"/>
  <c r="A5388" i="9"/>
  <c r="K4316" i="9"/>
  <c r="A4436" i="9"/>
  <c r="K5506" i="9"/>
  <c r="A5626" i="9"/>
  <c r="K3721" i="9"/>
  <c r="A3841" i="9"/>
  <c r="K5982" i="9"/>
  <c r="K8142" i="9" s="1"/>
  <c r="A6102" i="9"/>
  <c r="K6458" i="9"/>
  <c r="A6578" i="9"/>
  <c r="K6339" i="9"/>
  <c r="A6459" i="9"/>
  <c r="K6934" i="9"/>
  <c r="A7054" i="9"/>
  <c r="K6815" i="9"/>
  <c r="A6935" i="9"/>
  <c r="K7172" i="9"/>
  <c r="K4554" i="9"/>
  <c r="A4674" i="9"/>
  <c r="K5625" i="9"/>
  <c r="A5745" i="9"/>
  <c r="K4673" i="9"/>
  <c r="A4793" i="9"/>
  <c r="K4197" i="9"/>
  <c r="A4317" i="9"/>
  <c r="K4911" i="9"/>
  <c r="A5031" i="9"/>
  <c r="K5149" i="9"/>
  <c r="A5269" i="9"/>
  <c r="K3840" i="9"/>
  <c r="A3960" i="9"/>
  <c r="K7053" i="9"/>
  <c r="A7173" i="9"/>
  <c r="K5863" i="9"/>
  <c r="A5983" i="9"/>
  <c r="K6101" i="9"/>
  <c r="A6221" i="9"/>
  <c r="K3602" i="9"/>
  <c r="A3722" i="9"/>
  <c r="K3959" i="9"/>
  <c r="A4079" i="9"/>
  <c r="K6696" i="9"/>
  <c r="A6816" i="9"/>
  <c r="K5387" i="9"/>
  <c r="A5507" i="9"/>
  <c r="K5030" i="9"/>
  <c r="A5150" i="9"/>
  <c r="K4792" i="9"/>
  <c r="A4912" i="9"/>
  <c r="K4078" i="9"/>
  <c r="A4198" i="9"/>
  <c r="K4435" i="9"/>
  <c r="A4555" i="9"/>
  <c r="K6577" i="9"/>
  <c r="A6697" i="9"/>
  <c r="C5150" i="9"/>
  <c r="C3722" i="9"/>
  <c r="D5031" i="9"/>
  <c r="C5031" i="9"/>
  <c r="C4674" i="9"/>
  <c r="C7054" i="9"/>
  <c r="C6578" i="9"/>
  <c r="C3841" i="9"/>
  <c r="C4436" i="9"/>
  <c r="C5864" i="9"/>
  <c r="C4198" i="9"/>
  <c r="C6816" i="9"/>
  <c r="C5983" i="9"/>
  <c r="C4793" i="9"/>
  <c r="C4555" i="9"/>
  <c r="C4912" i="9"/>
  <c r="C5507" i="9"/>
  <c r="C4079" i="9"/>
  <c r="C6221" i="9"/>
  <c r="C7173" i="9"/>
  <c r="C5269" i="9"/>
  <c r="D4317" i="9"/>
  <c r="G4317" i="9" s="1"/>
  <c r="H4317" i="9" s="1"/>
  <c r="C4317" i="9"/>
  <c r="C5745" i="9"/>
  <c r="C6935" i="9"/>
  <c r="C6459" i="9"/>
  <c r="C6102" i="9"/>
  <c r="C5626" i="9"/>
  <c r="C5388" i="9"/>
  <c r="C6340" i="9"/>
  <c r="C6697" i="9"/>
  <c r="C3960" i="9"/>
  <c r="K4198" i="9"/>
  <c r="A4318" i="9"/>
  <c r="K5031" i="9"/>
  <c r="A5151" i="9"/>
  <c r="K4674" i="9"/>
  <c r="A4794" i="9"/>
  <c r="K4555" i="9"/>
  <c r="A4675" i="9"/>
  <c r="K5507" i="9"/>
  <c r="A5627" i="9"/>
  <c r="K6221" i="9"/>
  <c r="A6341" i="9"/>
  <c r="K5269" i="9"/>
  <c r="A5389" i="9"/>
  <c r="K5745" i="9"/>
  <c r="A5865" i="9"/>
  <c r="K6935" i="9"/>
  <c r="A7055" i="9"/>
  <c r="K6102" i="9"/>
  <c r="A6222" i="9"/>
  <c r="K5388" i="9"/>
  <c r="A5508" i="9"/>
  <c r="K6816" i="9"/>
  <c r="A6936" i="9"/>
  <c r="K5983" i="9"/>
  <c r="K8143" i="9" s="1"/>
  <c r="A6103" i="9"/>
  <c r="K7054" i="9"/>
  <c r="A7174" i="9"/>
  <c r="K3841" i="9"/>
  <c r="A3961" i="9"/>
  <c r="K5864" i="9"/>
  <c r="A5984" i="9"/>
  <c r="K6697" i="9"/>
  <c r="A6817" i="9"/>
  <c r="K5150" i="9"/>
  <c r="A5270" i="9"/>
  <c r="K3722" i="9"/>
  <c r="A3842" i="9"/>
  <c r="K3960" i="9"/>
  <c r="A4080" i="9"/>
  <c r="K4793" i="9"/>
  <c r="A4913" i="9"/>
  <c r="K6578" i="9"/>
  <c r="A6698" i="9"/>
  <c r="K4436" i="9"/>
  <c r="A4556" i="9"/>
  <c r="K4912" i="9"/>
  <c r="A5032" i="9"/>
  <c r="K4079" i="9"/>
  <c r="A4199" i="9"/>
  <c r="K7173" i="9"/>
  <c r="K4317" i="9"/>
  <c r="A4437" i="9"/>
  <c r="K6459" i="9"/>
  <c r="A6579" i="9"/>
  <c r="K5626" i="9"/>
  <c r="A5746" i="9"/>
  <c r="K6340" i="9"/>
  <c r="A6460" i="9"/>
  <c r="C6460" i="9"/>
  <c r="C6579" i="9"/>
  <c r="C5746" i="9"/>
  <c r="C4437" i="9"/>
  <c r="C4199" i="9"/>
  <c r="C4556" i="9"/>
  <c r="C4913" i="9"/>
  <c r="C3842" i="9"/>
  <c r="C6817" i="9"/>
  <c r="C3961" i="9"/>
  <c r="C6103" i="9"/>
  <c r="C5508" i="9"/>
  <c r="C7055" i="9"/>
  <c r="C5389" i="9"/>
  <c r="C5627" i="9"/>
  <c r="C4794" i="9"/>
  <c r="D4318" i="9"/>
  <c r="C4318" i="9"/>
  <c r="D5032" i="9"/>
  <c r="I5032" i="9" s="1"/>
  <c r="C5032" i="9"/>
  <c r="C6698" i="9"/>
  <c r="C4080" i="9"/>
  <c r="C5270" i="9"/>
  <c r="C5984" i="9"/>
  <c r="C7174" i="9"/>
  <c r="C6936" i="9"/>
  <c r="C6222" i="9"/>
  <c r="C5865" i="9"/>
  <c r="C6341" i="9"/>
  <c r="C4675" i="9"/>
  <c r="C5151" i="9"/>
  <c r="K4913" i="9"/>
  <c r="A5033" i="9"/>
  <c r="K4556" i="9"/>
  <c r="A4676" i="9"/>
  <c r="K3842" i="9"/>
  <c r="A3962" i="9"/>
  <c r="K3961" i="9"/>
  <c r="A4081" i="9"/>
  <c r="K5508" i="9"/>
  <c r="A5628" i="9"/>
  <c r="K5389" i="9"/>
  <c r="A5509" i="9"/>
  <c r="K4794" i="9"/>
  <c r="A4914" i="9"/>
  <c r="K6103" i="9"/>
  <c r="A6223" i="9"/>
  <c r="K6460" i="9"/>
  <c r="A6580" i="9"/>
  <c r="K4437" i="9"/>
  <c r="A4557" i="9"/>
  <c r="K5032" i="9"/>
  <c r="A5152" i="9"/>
  <c r="K4080" i="9"/>
  <c r="A4200" i="9"/>
  <c r="K5984" i="9"/>
  <c r="K8144" i="9" s="1"/>
  <c r="A6104" i="9"/>
  <c r="K6936" i="9"/>
  <c r="A7056" i="9"/>
  <c r="K5865" i="9"/>
  <c r="A5985" i="9"/>
  <c r="K4675" i="9"/>
  <c r="A4795" i="9"/>
  <c r="K4318" i="9"/>
  <c r="A4438" i="9"/>
  <c r="K6579" i="9"/>
  <c r="A6699" i="9"/>
  <c r="K4199" i="9"/>
  <c r="A4319" i="9"/>
  <c r="K6817" i="9"/>
  <c r="A6937" i="9"/>
  <c r="K7055" i="9"/>
  <c r="A7175" i="9"/>
  <c r="K5627" i="9"/>
  <c r="A5747" i="9"/>
  <c r="K5746" i="9"/>
  <c r="A5866" i="9"/>
  <c r="K6698" i="9"/>
  <c r="A6818" i="9"/>
  <c r="K5270" i="9"/>
  <c r="A5390" i="9"/>
  <c r="K7174" i="9"/>
  <c r="K6222" i="9"/>
  <c r="A6342" i="9"/>
  <c r="K6341" i="9"/>
  <c r="A6461" i="9"/>
  <c r="K5151" i="9"/>
  <c r="A5271" i="9"/>
  <c r="C6461" i="9"/>
  <c r="C5390" i="9"/>
  <c r="C5866" i="9"/>
  <c r="C7175" i="9"/>
  <c r="D4319" i="9"/>
  <c r="C4319" i="9"/>
  <c r="C4438" i="9"/>
  <c r="C5985" i="9"/>
  <c r="C6104" i="9"/>
  <c r="C5152" i="9"/>
  <c r="C6580" i="9"/>
  <c r="C4914" i="9"/>
  <c r="C5628" i="9"/>
  <c r="C3962" i="9"/>
  <c r="D5033" i="9"/>
  <c r="J5033" i="9" s="1"/>
  <c r="C5033" i="9"/>
  <c r="C5271" i="9"/>
  <c r="C6342" i="9"/>
  <c r="C6818" i="9"/>
  <c r="C5747" i="9"/>
  <c r="C6937" i="9"/>
  <c r="C6699" i="9"/>
  <c r="C4795" i="9"/>
  <c r="C7056" i="9"/>
  <c r="C4200" i="9"/>
  <c r="C4557" i="9"/>
  <c r="C6223" i="9"/>
  <c r="C5509" i="9"/>
  <c r="C4081" i="9"/>
  <c r="C4676" i="9"/>
  <c r="K5866" i="9"/>
  <c r="A5986" i="9"/>
  <c r="K4319" i="9"/>
  <c r="A4439" i="9"/>
  <c r="K5985" i="9"/>
  <c r="K8145" i="9" s="1"/>
  <c r="A6105" i="9"/>
  <c r="K5152" i="9"/>
  <c r="A5272" i="9"/>
  <c r="K4914" i="9"/>
  <c r="A5034" i="9"/>
  <c r="K3962" i="9"/>
  <c r="A4082" i="9"/>
  <c r="K6342" i="9"/>
  <c r="A6462" i="9"/>
  <c r="K6818" i="9"/>
  <c r="A6938" i="9"/>
  <c r="K6937" i="9"/>
  <c r="A7057" i="9"/>
  <c r="K4795" i="9"/>
  <c r="A4915" i="9"/>
  <c r="K4200" i="9"/>
  <c r="A4320" i="9"/>
  <c r="K6223" i="9"/>
  <c r="A6343" i="9"/>
  <c r="K4081" i="9"/>
  <c r="A4201" i="9"/>
  <c r="K6461" i="9"/>
  <c r="A6581" i="9"/>
  <c r="K5390" i="9"/>
  <c r="A5510" i="9"/>
  <c r="K7175" i="9"/>
  <c r="K4438" i="9"/>
  <c r="A4558" i="9"/>
  <c r="K6104" i="9"/>
  <c r="A6224" i="9"/>
  <c r="K6580" i="9"/>
  <c r="A6700" i="9"/>
  <c r="K5628" i="9"/>
  <c r="A5748" i="9"/>
  <c r="K5033" i="9"/>
  <c r="A5153" i="9"/>
  <c r="K5271" i="9"/>
  <c r="A5391" i="9"/>
  <c r="K5747" i="9"/>
  <c r="A5867" i="9"/>
  <c r="K6699" i="9"/>
  <c r="A6819" i="9"/>
  <c r="K7056" i="9"/>
  <c r="A7176" i="9"/>
  <c r="K4557" i="9"/>
  <c r="A4677" i="9"/>
  <c r="K5509" i="9"/>
  <c r="A5629" i="9"/>
  <c r="K4676" i="9"/>
  <c r="A4796" i="9"/>
  <c r="C7176" i="9"/>
  <c r="C6819" i="9"/>
  <c r="C5629" i="9"/>
  <c r="C5867" i="9"/>
  <c r="C5153" i="9"/>
  <c r="C6700" i="9"/>
  <c r="C4558" i="9"/>
  <c r="C6581" i="9"/>
  <c r="C6343" i="9"/>
  <c r="C4915" i="9"/>
  <c r="C6938" i="9"/>
  <c r="C4082" i="9"/>
  <c r="C5272" i="9"/>
  <c r="C4439" i="9"/>
  <c r="C4796" i="9"/>
  <c r="C4677" i="9"/>
  <c r="C5391" i="9"/>
  <c r="C5748" i="9"/>
  <c r="C6224" i="9"/>
  <c r="C5510" i="9"/>
  <c r="C4201" i="9"/>
  <c r="D4320" i="9"/>
  <c r="C4320" i="9"/>
  <c r="C7057" i="9"/>
  <c r="C6462" i="9"/>
  <c r="D5034" i="9"/>
  <c r="C5034" i="9"/>
  <c r="C6105" i="9"/>
  <c r="C5986" i="9"/>
  <c r="K4796" i="9"/>
  <c r="A4916" i="9"/>
  <c r="K4677" i="9"/>
  <c r="A4797" i="9"/>
  <c r="K5391" i="9"/>
  <c r="A5511" i="9"/>
  <c r="K6224" i="9"/>
  <c r="A6344" i="9"/>
  <c r="K5510" i="9"/>
  <c r="A5630" i="9"/>
  <c r="K4320" i="9"/>
  <c r="A4440" i="9"/>
  <c r="K6462" i="9"/>
  <c r="A6582" i="9"/>
  <c r="K6105" i="9"/>
  <c r="A6225" i="9"/>
  <c r="K5629" i="9"/>
  <c r="A5749" i="9"/>
  <c r="K5867" i="9"/>
  <c r="A5987" i="9"/>
  <c r="K6700" i="9"/>
  <c r="A6820" i="9"/>
  <c r="K6343" i="9"/>
  <c r="A6463" i="9"/>
  <c r="K6938" i="9"/>
  <c r="A7058" i="9"/>
  <c r="K5272" i="9"/>
  <c r="A5392" i="9"/>
  <c r="K6819" i="9"/>
  <c r="A6939" i="9"/>
  <c r="K5748" i="9"/>
  <c r="A5868" i="9"/>
  <c r="K4201" i="9"/>
  <c r="A4321" i="9"/>
  <c r="K7057" i="9"/>
  <c r="A7177" i="9"/>
  <c r="K5034" i="9"/>
  <c r="A5154" i="9"/>
  <c r="K5986" i="9"/>
  <c r="K8146" i="9" s="1"/>
  <c r="A6106" i="9"/>
  <c r="K7176" i="9"/>
  <c r="K5153" i="9"/>
  <c r="A5273" i="9"/>
  <c r="K4558" i="9"/>
  <c r="A4678" i="9"/>
  <c r="K6581" i="9"/>
  <c r="A6701" i="9"/>
  <c r="K4915" i="9"/>
  <c r="A5035" i="9"/>
  <c r="K4082" i="9"/>
  <c r="A4202" i="9"/>
  <c r="K4439" i="9"/>
  <c r="A4559" i="9"/>
  <c r="C4202" i="9"/>
  <c r="C6701" i="9"/>
  <c r="C5273" i="9"/>
  <c r="C4559" i="9"/>
  <c r="D5035" i="9"/>
  <c r="C5035" i="9"/>
  <c r="C4678" i="9"/>
  <c r="C6106" i="9"/>
  <c r="C7177" i="9"/>
  <c r="C5868" i="9"/>
  <c r="C5392" i="9"/>
  <c r="C6463" i="9"/>
  <c r="C5987" i="9"/>
  <c r="C6225" i="9"/>
  <c r="C4440" i="9"/>
  <c r="C6344" i="9"/>
  <c r="C4797" i="9"/>
  <c r="C5154" i="9"/>
  <c r="D4321" i="9"/>
  <c r="C4321" i="9"/>
  <c r="I4321" i="9" s="1"/>
  <c r="C6939" i="9"/>
  <c r="C7058" i="9"/>
  <c r="C6820" i="9"/>
  <c r="C5749" i="9"/>
  <c r="C6582" i="9"/>
  <c r="C5630" i="9"/>
  <c r="C5511" i="9"/>
  <c r="C4916" i="9"/>
  <c r="K4202" i="9"/>
  <c r="A4322" i="9"/>
  <c r="K5273" i="9"/>
  <c r="A5393" i="9"/>
  <c r="K5154" i="9"/>
  <c r="A5274" i="9"/>
  <c r="K6939" i="9"/>
  <c r="A7059" i="9"/>
  <c r="K6820" i="9"/>
  <c r="A6940" i="9"/>
  <c r="K6582" i="9"/>
  <c r="A6702" i="9"/>
  <c r="K5511" i="9"/>
  <c r="A5631" i="9"/>
  <c r="K4559" i="9"/>
  <c r="A4679" i="9"/>
  <c r="K4678" i="9"/>
  <c r="A4798" i="9"/>
  <c r="K6106" i="9"/>
  <c r="A6226" i="9"/>
  <c r="K5868" i="9"/>
  <c r="A5988" i="9"/>
  <c r="K6463" i="9"/>
  <c r="A6583" i="9"/>
  <c r="K6225" i="9"/>
  <c r="A6345" i="9"/>
  <c r="K6344" i="9"/>
  <c r="A6464" i="9"/>
  <c r="K6701" i="9"/>
  <c r="A6821" i="9"/>
  <c r="K4321" i="9"/>
  <c r="A4441" i="9"/>
  <c r="K7058" i="9"/>
  <c r="A7178" i="9"/>
  <c r="K5749" i="9"/>
  <c r="A5869" i="9"/>
  <c r="K5630" i="9"/>
  <c r="A5750" i="9"/>
  <c r="K4916" i="9"/>
  <c r="A5036" i="9"/>
  <c r="K5035" i="9"/>
  <c r="A5155" i="9"/>
  <c r="K7177" i="9"/>
  <c r="K5392" i="9"/>
  <c r="A5512" i="9"/>
  <c r="K5987" i="9"/>
  <c r="K8147" i="9" s="1"/>
  <c r="A6107" i="9"/>
  <c r="K4440" i="9"/>
  <c r="A4560" i="9"/>
  <c r="K4797" i="9"/>
  <c r="A4917" i="9"/>
  <c r="C5155" i="9"/>
  <c r="C5750" i="9"/>
  <c r="C7178" i="9"/>
  <c r="C6821" i="9"/>
  <c r="C6345" i="9"/>
  <c r="C5988" i="9"/>
  <c r="C4798" i="9"/>
  <c r="C5631" i="9"/>
  <c r="C6940" i="9"/>
  <c r="C5274" i="9"/>
  <c r="D4322" i="9"/>
  <c r="C4322" i="9"/>
  <c r="C4917" i="9"/>
  <c r="C6107" i="9"/>
  <c r="C4560" i="9"/>
  <c r="C5512" i="9"/>
  <c r="D5036" i="9"/>
  <c r="J5036" i="9" s="1"/>
  <c r="C5036" i="9"/>
  <c r="C5869" i="9"/>
  <c r="C4441" i="9"/>
  <c r="C6464" i="9"/>
  <c r="C6583" i="9"/>
  <c r="C6226" i="9"/>
  <c r="C4679" i="9"/>
  <c r="C6702" i="9"/>
  <c r="C7059" i="9"/>
  <c r="C5393" i="9"/>
  <c r="K4917" i="9"/>
  <c r="A5037" i="9"/>
  <c r="K5750" i="9"/>
  <c r="A5870" i="9"/>
  <c r="K6821" i="9"/>
  <c r="A6941" i="9"/>
  <c r="K5988" i="9"/>
  <c r="K8148" i="9" s="1"/>
  <c r="A6108" i="9"/>
  <c r="K5631" i="9"/>
  <c r="A5751" i="9"/>
  <c r="K5274" i="9"/>
  <c r="A5394" i="9"/>
  <c r="K5512" i="9"/>
  <c r="A5632" i="9"/>
  <c r="K5036" i="9"/>
  <c r="A5156" i="9"/>
  <c r="K4441" i="9"/>
  <c r="A4561" i="9"/>
  <c r="K6583" i="9"/>
  <c r="A6703" i="9"/>
  <c r="K4679" i="9"/>
  <c r="A4799" i="9"/>
  <c r="K7059" i="9"/>
  <c r="A7179" i="9"/>
  <c r="K6107" i="9"/>
  <c r="A6227" i="9"/>
  <c r="K5155" i="9"/>
  <c r="A5275" i="9"/>
  <c r="K7178" i="9"/>
  <c r="K6345" i="9"/>
  <c r="A6465" i="9"/>
  <c r="K4798" i="9"/>
  <c r="A4918" i="9"/>
  <c r="K6940" i="9"/>
  <c r="A7060" i="9"/>
  <c r="K4322" i="9"/>
  <c r="A4442" i="9"/>
  <c r="K4560" i="9"/>
  <c r="A4680" i="9"/>
  <c r="K5869" i="9"/>
  <c r="A5989" i="9"/>
  <c r="K6464" i="9"/>
  <c r="A6584" i="9"/>
  <c r="K6226" i="9"/>
  <c r="A6346" i="9"/>
  <c r="K6702" i="9"/>
  <c r="A6822" i="9"/>
  <c r="K5393" i="9"/>
  <c r="A5513" i="9"/>
  <c r="C6227" i="9"/>
  <c r="C4799" i="9"/>
  <c r="C4561" i="9"/>
  <c r="C5632" i="9"/>
  <c r="C5751" i="9"/>
  <c r="C6941" i="9"/>
  <c r="D5037" i="9"/>
  <c r="C5037" i="9"/>
  <c r="C6822" i="9"/>
  <c r="C6584" i="9"/>
  <c r="C4680" i="9"/>
  <c r="C7060" i="9"/>
  <c r="C6465" i="9"/>
  <c r="C6346" i="9"/>
  <c r="C4442" i="9"/>
  <c r="C5513" i="9"/>
  <c r="C5989" i="9"/>
  <c r="C4918" i="9"/>
  <c r="C5275" i="9"/>
  <c r="C7179" i="9"/>
  <c r="C6703" i="9"/>
  <c r="C5156" i="9"/>
  <c r="C5394" i="9"/>
  <c r="C6108" i="9"/>
  <c r="C5870" i="9"/>
  <c r="K6584" i="9"/>
  <c r="A6704" i="9"/>
  <c r="K7060" i="9"/>
  <c r="A7180" i="9"/>
  <c r="K4799" i="9"/>
  <c r="A4919" i="9"/>
  <c r="K5632" i="9"/>
  <c r="A5752" i="9"/>
  <c r="K6941" i="9"/>
  <c r="A7061" i="9"/>
  <c r="K6346" i="9"/>
  <c r="A6466" i="9"/>
  <c r="K4442" i="9"/>
  <c r="A4562" i="9"/>
  <c r="K7179" i="9"/>
  <c r="K5156" i="9"/>
  <c r="A5276" i="9"/>
  <c r="K6108" i="9"/>
  <c r="A6228" i="9"/>
  <c r="K6822" i="9"/>
  <c r="A6942" i="9"/>
  <c r="K4680" i="9"/>
  <c r="A4800" i="9"/>
  <c r="K6465" i="9"/>
  <c r="A6585" i="9"/>
  <c r="K6227" i="9"/>
  <c r="A6347" i="9"/>
  <c r="K4561" i="9"/>
  <c r="A4681" i="9"/>
  <c r="K5751" i="9"/>
  <c r="A5871" i="9"/>
  <c r="K5037" i="9"/>
  <c r="A5157" i="9"/>
  <c r="K5513" i="9"/>
  <c r="A5633" i="9"/>
  <c r="K5989" i="9"/>
  <c r="K8149" i="9" s="1"/>
  <c r="A6109" i="9"/>
  <c r="K4918" i="9"/>
  <c r="A5038" i="9"/>
  <c r="K5275" i="9"/>
  <c r="A5395" i="9"/>
  <c r="K6703" i="9"/>
  <c r="A6823" i="9"/>
  <c r="K5394" i="9"/>
  <c r="A5514" i="9"/>
  <c r="K5870" i="9"/>
  <c r="A5990" i="9"/>
  <c r="C5514" i="9"/>
  <c r="C5395" i="9"/>
  <c r="C6109" i="9"/>
  <c r="C5157" i="9"/>
  <c r="C4681" i="9"/>
  <c r="C6585" i="9"/>
  <c r="C6942" i="9"/>
  <c r="C5276" i="9"/>
  <c r="C6466" i="9"/>
  <c r="C5752" i="9"/>
  <c r="C7180" i="9"/>
  <c r="C5990" i="9"/>
  <c r="C6823" i="9"/>
  <c r="D5038" i="9"/>
  <c r="C5038" i="9"/>
  <c r="C5633" i="9"/>
  <c r="C5871" i="9"/>
  <c r="C6347" i="9"/>
  <c r="C4800" i="9"/>
  <c r="C6228" i="9"/>
  <c r="C4562" i="9"/>
  <c r="C7061" i="9"/>
  <c r="C4919" i="9"/>
  <c r="C6704" i="9"/>
  <c r="K5990" i="9"/>
  <c r="K8150" i="9" s="1"/>
  <c r="A6110" i="9"/>
  <c r="K6823" i="9"/>
  <c r="A6943" i="9"/>
  <c r="K5633" i="9"/>
  <c r="A5753" i="9"/>
  <c r="K6347" i="9"/>
  <c r="A6467" i="9"/>
  <c r="K6228" i="9"/>
  <c r="A6348" i="9"/>
  <c r="K4562" i="9"/>
  <c r="A4682" i="9"/>
  <c r="K4919" i="9"/>
  <c r="A5039" i="9"/>
  <c r="K5514" i="9"/>
  <c r="A5634" i="9"/>
  <c r="K6109" i="9"/>
  <c r="A6229" i="9"/>
  <c r="K4681" i="9"/>
  <c r="A4801" i="9"/>
  <c r="K6942" i="9"/>
  <c r="A7062" i="9"/>
  <c r="K5752" i="9"/>
  <c r="A5872" i="9"/>
  <c r="K5038" i="9"/>
  <c r="A5158" i="9"/>
  <c r="K5871" i="9"/>
  <c r="A5991" i="9"/>
  <c r="K4800" i="9"/>
  <c r="A4920" i="9"/>
  <c r="K7061" i="9"/>
  <c r="A7181" i="9"/>
  <c r="K6704" i="9"/>
  <c r="A6824" i="9"/>
  <c r="K5395" i="9"/>
  <c r="A5515" i="9"/>
  <c r="K5157" i="9"/>
  <c r="A5277" i="9"/>
  <c r="K6585" i="9"/>
  <c r="A6705" i="9"/>
  <c r="K5276" i="9"/>
  <c r="A5396" i="9"/>
  <c r="K6466" i="9"/>
  <c r="A6586" i="9"/>
  <c r="K7180" i="9"/>
  <c r="C6586" i="9"/>
  <c r="C6705" i="9"/>
  <c r="C5515" i="9"/>
  <c r="C7181" i="9"/>
  <c r="C5991" i="9"/>
  <c r="C5872" i="9"/>
  <c r="C4801" i="9"/>
  <c r="C5634" i="9"/>
  <c r="C4682" i="9"/>
  <c r="C6467" i="9"/>
  <c r="C6943" i="9"/>
  <c r="C5396" i="9"/>
  <c r="C5277" i="9"/>
  <c r="C6824" i="9"/>
  <c r="C4920" i="9"/>
  <c r="C5158" i="9"/>
  <c r="C7062" i="9"/>
  <c r="C6229" i="9"/>
  <c r="D5039" i="9"/>
  <c r="C5039" i="9"/>
  <c r="I5039" i="9" s="1"/>
  <c r="C6348" i="9"/>
  <c r="C5753" i="9"/>
  <c r="C6110" i="9"/>
  <c r="K5277" i="9"/>
  <c r="A5397" i="9"/>
  <c r="K4920" i="9"/>
  <c r="A5040" i="9"/>
  <c r="K7062" i="9"/>
  <c r="A7182" i="9"/>
  <c r="K5039" i="9"/>
  <c r="A5159" i="9"/>
  <c r="K5753" i="9"/>
  <c r="A5873" i="9"/>
  <c r="K6705" i="9"/>
  <c r="A6825" i="9"/>
  <c r="K7181" i="9"/>
  <c r="K5872" i="9"/>
  <c r="A5992" i="9"/>
  <c r="K5634" i="9"/>
  <c r="A5754" i="9"/>
  <c r="K6467" i="9"/>
  <c r="A6587" i="9"/>
  <c r="K5396" i="9"/>
  <c r="A5516" i="9"/>
  <c r="K6824" i="9"/>
  <c r="A6944" i="9"/>
  <c r="K5158" i="9"/>
  <c r="A5278" i="9"/>
  <c r="K6229" i="9"/>
  <c r="A6349" i="9"/>
  <c r="K6348" i="9"/>
  <c r="A6468" i="9"/>
  <c r="K6110" i="9"/>
  <c r="A6230" i="9"/>
  <c r="K6586" i="9"/>
  <c r="A6706" i="9"/>
  <c r="K5515" i="9"/>
  <c r="A5635" i="9"/>
  <c r="K5991" i="9"/>
  <c r="K8151" i="9" s="1"/>
  <c r="A6111" i="9"/>
  <c r="K4801" i="9"/>
  <c r="A4921" i="9"/>
  <c r="K4682" i="9"/>
  <c r="A4802" i="9"/>
  <c r="K6943" i="9"/>
  <c r="A7063" i="9"/>
  <c r="C7063" i="9"/>
  <c r="C4921" i="9"/>
  <c r="C5635" i="9"/>
  <c r="C6230" i="9"/>
  <c r="C6349" i="9"/>
  <c r="C6944" i="9"/>
  <c r="C6587" i="9"/>
  <c r="C5992" i="9"/>
  <c r="C5873" i="9"/>
  <c r="C7182" i="9"/>
  <c r="C5397" i="9"/>
  <c r="C4802" i="9"/>
  <c r="C6111" i="9"/>
  <c r="C6706" i="9"/>
  <c r="C6468" i="9"/>
  <c r="C5278" i="9"/>
  <c r="C5516" i="9"/>
  <c r="C5754" i="9"/>
  <c r="C6825" i="9"/>
  <c r="C5159" i="9"/>
  <c r="D5040" i="9"/>
  <c r="C5040" i="9"/>
  <c r="I5040" i="9" s="1"/>
  <c r="K7063" i="9"/>
  <c r="A7183" i="9"/>
  <c r="K5635" i="9"/>
  <c r="A5755" i="9"/>
  <c r="K6349" i="9"/>
  <c r="A6469" i="9"/>
  <c r="K6587" i="9"/>
  <c r="A6707" i="9"/>
  <c r="K7182" i="9"/>
  <c r="K6111" i="9"/>
  <c r="A6231" i="9"/>
  <c r="K6468" i="9"/>
  <c r="A6588" i="9"/>
  <c r="K5516" i="9"/>
  <c r="A5636" i="9"/>
  <c r="K5159" i="9"/>
  <c r="A5279" i="9"/>
  <c r="K4921" i="9"/>
  <c r="A5041" i="9"/>
  <c r="K6230" i="9"/>
  <c r="A6350" i="9"/>
  <c r="K6944" i="9"/>
  <c r="A7064" i="9"/>
  <c r="K5992" i="9"/>
  <c r="K8152" i="9" s="1"/>
  <c r="A6112" i="9"/>
  <c r="K5873" i="9"/>
  <c r="A5993" i="9"/>
  <c r="K5397" i="9"/>
  <c r="A5517" i="9"/>
  <c r="K4802" i="9"/>
  <c r="A4922" i="9"/>
  <c r="K6706" i="9"/>
  <c r="A6826" i="9"/>
  <c r="K5278" i="9"/>
  <c r="A5398" i="9"/>
  <c r="K5754" i="9"/>
  <c r="A5874" i="9"/>
  <c r="K6825" i="9"/>
  <c r="A6945" i="9"/>
  <c r="K5040" i="9"/>
  <c r="A5160" i="9"/>
  <c r="C6469" i="9"/>
  <c r="C7183" i="9"/>
  <c r="C5398" i="9"/>
  <c r="C7064" i="9"/>
  <c r="C5160" i="9"/>
  <c r="C5874" i="9"/>
  <c r="C6826" i="9"/>
  <c r="C5517" i="9"/>
  <c r="C6112" i="9"/>
  <c r="C6350" i="9"/>
  <c r="C5279" i="9"/>
  <c r="C6588" i="9"/>
  <c r="C6707" i="9"/>
  <c r="C5755" i="9"/>
  <c r="C6945" i="9"/>
  <c r="C4922" i="9"/>
  <c r="C5993" i="9"/>
  <c r="D5041" i="9"/>
  <c r="C5041" i="9"/>
  <c r="C5636" i="9"/>
  <c r="C6231" i="9"/>
  <c r="K5398" i="9"/>
  <c r="A5518" i="9"/>
  <c r="K5993" i="9"/>
  <c r="K8153" i="9" s="1"/>
  <c r="A6113" i="9"/>
  <c r="K5041" i="9"/>
  <c r="A5161" i="9"/>
  <c r="K6231" i="9"/>
  <c r="A6351" i="9"/>
  <c r="K6469" i="9"/>
  <c r="A6589" i="9"/>
  <c r="K5874" i="9"/>
  <c r="A5994" i="9"/>
  <c r="K5517" i="9"/>
  <c r="A5637" i="9"/>
  <c r="K6350" i="9"/>
  <c r="A6470" i="9"/>
  <c r="K6588" i="9"/>
  <c r="A6708" i="9"/>
  <c r="K6707" i="9"/>
  <c r="A6827" i="9"/>
  <c r="K6945" i="9"/>
  <c r="A7065" i="9"/>
  <c r="K4922" i="9"/>
  <c r="A5042" i="9"/>
  <c r="K7064" i="9"/>
  <c r="A7184" i="9"/>
  <c r="K5636" i="9"/>
  <c r="A5756" i="9"/>
  <c r="K7183" i="9"/>
  <c r="K5160" i="9"/>
  <c r="A5280" i="9"/>
  <c r="K6826" i="9"/>
  <c r="A6946" i="9"/>
  <c r="K6112" i="9"/>
  <c r="A6232" i="9"/>
  <c r="K5279" i="9"/>
  <c r="A5399" i="9"/>
  <c r="K5755" i="9"/>
  <c r="A5875" i="9"/>
  <c r="C5280" i="9"/>
  <c r="C5399" i="9"/>
  <c r="C6946" i="9"/>
  <c r="C5756" i="9"/>
  <c r="D5042" i="9"/>
  <c r="C5042" i="9"/>
  <c r="C6827" i="9"/>
  <c r="C6470" i="9"/>
  <c r="C5994" i="9"/>
  <c r="C6351" i="9"/>
  <c r="C6113" i="9"/>
  <c r="C5875" i="9"/>
  <c r="C6232" i="9"/>
  <c r="C7184" i="9"/>
  <c r="C7065" i="9"/>
  <c r="C6708" i="9"/>
  <c r="C5637" i="9"/>
  <c r="C6589" i="9"/>
  <c r="C5161" i="9"/>
  <c r="C5518" i="9"/>
  <c r="K6232" i="9"/>
  <c r="A6352" i="9"/>
  <c r="K7065" i="9"/>
  <c r="A7185" i="9"/>
  <c r="K5637" i="9"/>
  <c r="A5757" i="9"/>
  <c r="K5161" i="9"/>
  <c r="A5281" i="9"/>
  <c r="K5399" i="9"/>
  <c r="A5519" i="9"/>
  <c r="K5042" i="9"/>
  <c r="A5162" i="9"/>
  <c r="K6470" i="9"/>
  <c r="A6590" i="9"/>
  <c r="K6351" i="9"/>
  <c r="A6471" i="9"/>
  <c r="K5875" i="9"/>
  <c r="A5995" i="9"/>
  <c r="K5280" i="9"/>
  <c r="A5400" i="9"/>
  <c r="K7184" i="9"/>
  <c r="K6708" i="9"/>
  <c r="A6828" i="9"/>
  <c r="K6589" i="9"/>
  <c r="A6709" i="9"/>
  <c r="K5518" i="9"/>
  <c r="A5638" i="9"/>
  <c r="K6946" i="9"/>
  <c r="A7066" i="9"/>
  <c r="K5756" i="9"/>
  <c r="A5876" i="9"/>
  <c r="K6827" i="9"/>
  <c r="A6947" i="9"/>
  <c r="K5994" i="9"/>
  <c r="K8154" i="9" s="1"/>
  <c r="A6114" i="9"/>
  <c r="K6113" i="9"/>
  <c r="A6233" i="9"/>
  <c r="C6233" i="9"/>
  <c r="C6947" i="9"/>
  <c r="C7066" i="9"/>
  <c r="C6709" i="9"/>
  <c r="C5400" i="9"/>
  <c r="C6471" i="9"/>
  <c r="C5162" i="9"/>
  <c r="C5281" i="9"/>
  <c r="C7185" i="9"/>
  <c r="C6114" i="9"/>
  <c r="C5638" i="9"/>
  <c r="C6828" i="9"/>
  <c r="C5876" i="9"/>
  <c r="C5995" i="9"/>
  <c r="C6590" i="9"/>
  <c r="C5519" i="9"/>
  <c r="C5757" i="9"/>
  <c r="C6352" i="9"/>
  <c r="K6114" i="9"/>
  <c r="A6234" i="9"/>
  <c r="K5638" i="9"/>
  <c r="A5758" i="9"/>
  <c r="K6590" i="9"/>
  <c r="A6710" i="9"/>
  <c r="K5757" i="9"/>
  <c r="A5877" i="9"/>
  <c r="K6233" i="9"/>
  <c r="A6353" i="9"/>
  <c r="K7066" i="9"/>
  <c r="A7186" i="9"/>
  <c r="K6471" i="9"/>
  <c r="A6591" i="9"/>
  <c r="K5281" i="9"/>
  <c r="A5401" i="9"/>
  <c r="K5876" i="9"/>
  <c r="A5996" i="9"/>
  <c r="K6828" i="9"/>
  <c r="A6948" i="9"/>
  <c r="K5995" i="9"/>
  <c r="K8155" i="9" s="1"/>
  <c r="A6115" i="9"/>
  <c r="K5519" i="9"/>
  <c r="A5639" i="9"/>
  <c r="K6352" i="9"/>
  <c r="A6472" i="9"/>
  <c r="K6947" i="9"/>
  <c r="A7067" i="9"/>
  <c r="K6709" i="9"/>
  <c r="A6829" i="9"/>
  <c r="K5400" i="9"/>
  <c r="A5520" i="9"/>
  <c r="K5162" i="9"/>
  <c r="A5282" i="9"/>
  <c r="K7185" i="9"/>
  <c r="C5282" i="9"/>
  <c r="C6829" i="9"/>
  <c r="C6472" i="9"/>
  <c r="C6115" i="9"/>
  <c r="C5996" i="9"/>
  <c r="C6591" i="9"/>
  <c r="C6353" i="9"/>
  <c r="C6710" i="9"/>
  <c r="C6234" i="9"/>
  <c r="C5520" i="9"/>
  <c r="C7067" i="9"/>
  <c r="C5639" i="9"/>
  <c r="C6948" i="9"/>
  <c r="C5401" i="9"/>
  <c r="C7186" i="9"/>
  <c r="C5877" i="9"/>
  <c r="C5758" i="9"/>
  <c r="K6829" i="9"/>
  <c r="A6949" i="9"/>
  <c r="K6115" i="9"/>
  <c r="A6235" i="9"/>
  <c r="K6591" i="9"/>
  <c r="A6711" i="9"/>
  <c r="K6710" i="9"/>
  <c r="A6830" i="9"/>
  <c r="K5520" i="9"/>
  <c r="A5640" i="9"/>
  <c r="K5639" i="9"/>
  <c r="A5759" i="9"/>
  <c r="K5401" i="9"/>
  <c r="A5521" i="9"/>
  <c r="K5877" i="9"/>
  <c r="A5997" i="9"/>
  <c r="K5282" i="9"/>
  <c r="A5402" i="9"/>
  <c r="K6472" i="9"/>
  <c r="A6592" i="9"/>
  <c r="K5996" i="9"/>
  <c r="K8156" i="9" s="1"/>
  <c r="A6116" i="9"/>
  <c r="K6353" i="9"/>
  <c r="A6473" i="9"/>
  <c r="K6234" i="9"/>
  <c r="A6354" i="9"/>
  <c r="K7067" i="9"/>
  <c r="A7187" i="9"/>
  <c r="K6948" i="9"/>
  <c r="A7068" i="9"/>
  <c r="K7186" i="9"/>
  <c r="K5758" i="9"/>
  <c r="A5878" i="9"/>
  <c r="C5878" i="9"/>
  <c r="C7068" i="9"/>
  <c r="C6354" i="9"/>
  <c r="C6116" i="9"/>
  <c r="C5402" i="9"/>
  <c r="C5521" i="9"/>
  <c r="C5640" i="9"/>
  <c r="C6711" i="9"/>
  <c r="C6949" i="9"/>
  <c r="C7187" i="9"/>
  <c r="C6473" i="9"/>
  <c r="C6592" i="9"/>
  <c r="C5997" i="9"/>
  <c r="C5759" i="9"/>
  <c r="C6830" i="9"/>
  <c r="C6235" i="9"/>
  <c r="K7068" i="9"/>
  <c r="A7188" i="9"/>
  <c r="K6116" i="9"/>
  <c r="A6236" i="9"/>
  <c r="K5521" i="9"/>
  <c r="A5641" i="9"/>
  <c r="K6711" i="9"/>
  <c r="A6831" i="9"/>
  <c r="K6473" i="9"/>
  <c r="A6593" i="9"/>
  <c r="K5997" i="9"/>
  <c r="K8157" i="9" s="1"/>
  <c r="A6117" i="9"/>
  <c r="K6830" i="9"/>
  <c r="A6950" i="9"/>
  <c r="K6354" i="9"/>
  <c r="A6474" i="9"/>
  <c r="K5402" i="9"/>
  <c r="A5522" i="9"/>
  <c r="K5640" i="9"/>
  <c r="A5760" i="9"/>
  <c r="K6949" i="9"/>
  <c r="A7069" i="9"/>
  <c r="K5878" i="9"/>
  <c r="A5998" i="9"/>
  <c r="K7187" i="9"/>
  <c r="K6592" i="9"/>
  <c r="A6712" i="9"/>
  <c r="K5759" i="9"/>
  <c r="A5879" i="9"/>
  <c r="K6235" i="9"/>
  <c r="A6355" i="9"/>
  <c r="C5879" i="9"/>
  <c r="C5998" i="9"/>
  <c r="C5760" i="9"/>
  <c r="C6474" i="9"/>
  <c r="C6117" i="9"/>
  <c r="C6831" i="9"/>
  <c r="C6236" i="9"/>
  <c r="C6355" i="9"/>
  <c r="C6712" i="9"/>
  <c r="C7069" i="9"/>
  <c r="C5522" i="9"/>
  <c r="C6950" i="9"/>
  <c r="C6593" i="9"/>
  <c r="C5641" i="9"/>
  <c r="C7188" i="9"/>
  <c r="K6712" i="9"/>
  <c r="A6832" i="9"/>
  <c r="K7069" i="9"/>
  <c r="A7189" i="9"/>
  <c r="K6950" i="9"/>
  <c r="A7070" i="9"/>
  <c r="K5641" i="9"/>
  <c r="A5761" i="9"/>
  <c r="K5879" i="9"/>
  <c r="A5999" i="9"/>
  <c r="K5998" i="9"/>
  <c r="K8158" i="9" s="1"/>
  <c r="A6118" i="9"/>
  <c r="K6474" i="9"/>
  <c r="A6594" i="9"/>
  <c r="K6831" i="9"/>
  <c r="A6951" i="9"/>
  <c r="K6355" i="9"/>
  <c r="A6475" i="9"/>
  <c r="K5522" i="9"/>
  <c r="A5642" i="9"/>
  <c r="K6593" i="9"/>
  <c r="A6713" i="9"/>
  <c r="K7188" i="9"/>
  <c r="K5760" i="9"/>
  <c r="A5880" i="9"/>
  <c r="K6117" i="9"/>
  <c r="A6237" i="9"/>
  <c r="K6236" i="9"/>
  <c r="A6356" i="9"/>
  <c r="C5642" i="9"/>
  <c r="C6951" i="9"/>
  <c r="C6118" i="9"/>
  <c r="C5761" i="9"/>
  <c r="C7189" i="9"/>
  <c r="C6356" i="9"/>
  <c r="C6237" i="9"/>
  <c r="C5880" i="9"/>
  <c r="C6713" i="9"/>
  <c r="C6475" i="9"/>
  <c r="C6594" i="9"/>
  <c r="C5999" i="9"/>
  <c r="C7070" i="9"/>
  <c r="C6832" i="9"/>
  <c r="K6237" i="9"/>
  <c r="A6357" i="9"/>
  <c r="K6713" i="9"/>
  <c r="A6833" i="9"/>
  <c r="K6594" i="9"/>
  <c r="A6714" i="9"/>
  <c r="K7070" i="9"/>
  <c r="A7190" i="9"/>
  <c r="K6356" i="9"/>
  <c r="A6476" i="9"/>
  <c r="K6951" i="9"/>
  <c r="A7071" i="9"/>
  <c r="K5761" i="9"/>
  <c r="A5881" i="9"/>
  <c r="K6475" i="9"/>
  <c r="A6595" i="9"/>
  <c r="K5999" i="9"/>
  <c r="K8159" i="9" s="1"/>
  <c r="A6119" i="9"/>
  <c r="K6832" i="9"/>
  <c r="A6952" i="9"/>
  <c r="K5880" i="9"/>
  <c r="A6000" i="9"/>
  <c r="K5642" i="9"/>
  <c r="A5762" i="9"/>
  <c r="K6118" i="9"/>
  <c r="A6238" i="9"/>
  <c r="K7189" i="9"/>
  <c r="C5762" i="9"/>
  <c r="C6595" i="9"/>
  <c r="C7071" i="9"/>
  <c r="C7190" i="9"/>
  <c r="C6238" i="9"/>
  <c r="C6000" i="9"/>
  <c r="C6119" i="9"/>
  <c r="C5881" i="9"/>
  <c r="C6476" i="9"/>
  <c r="C6714" i="9"/>
  <c r="C6357" i="9"/>
  <c r="C6952" i="9"/>
  <c r="C6833" i="9"/>
  <c r="K6000" i="9"/>
  <c r="K8160" i="9" s="1"/>
  <c r="A6120" i="9"/>
  <c r="K5881" i="9"/>
  <c r="A6001" i="9"/>
  <c r="K6714" i="9"/>
  <c r="A6834" i="9"/>
  <c r="K5762" i="9"/>
  <c r="A5882" i="9"/>
  <c r="K6595" i="9"/>
  <c r="A6715" i="9"/>
  <c r="K7190" i="9"/>
  <c r="K6238" i="9"/>
  <c r="A6358" i="9"/>
  <c r="K6119" i="9"/>
  <c r="A6239" i="9"/>
  <c r="K6476" i="9"/>
  <c r="A6596" i="9"/>
  <c r="K6357" i="9"/>
  <c r="A6477" i="9"/>
  <c r="K6952" i="9"/>
  <c r="A7072" i="9"/>
  <c r="K7071" i="9"/>
  <c r="A7191" i="9"/>
  <c r="K6833" i="9"/>
  <c r="A6953" i="9"/>
  <c r="C6715" i="9"/>
  <c r="C6834" i="9"/>
  <c r="C6120" i="9"/>
  <c r="C7191" i="9"/>
  <c r="C6477" i="9"/>
  <c r="C6953" i="9"/>
  <c r="C7072" i="9"/>
  <c r="C6596" i="9"/>
  <c r="C6358" i="9"/>
  <c r="C5882" i="9"/>
  <c r="C6001" i="9"/>
  <c r="C6239" i="9"/>
  <c r="K6477" i="9"/>
  <c r="A6597" i="9"/>
  <c r="K6834" i="9"/>
  <c r="A6954" i="9"/>
  <c r="K7072" i="9"/>
  <c r="A7192" i="9"/>
  <c r="K6358" i="9"/>
  <c r="A6478" i="9"/>
  <c r="K5882" i="9"/>
  <c r="A6002" i="9"/>
  <c r="K7191" i="9"/>
  <c r="K6239" i="9"/>
  <c r="A6359" i="9"/>
  <c r="K6715" i="9"/>
  <c r="A6835" i="9"/>
  <c r="K6120" i="9"/>
  <c r="A6240" i="9"/>
  <c r="K6953" i="9"/>
  <c r="A7073" i="9"/>
  <c r="K6596" i="9"/>
  <c r="A6716" i="9"/>
  <c r="K6001" i="9"/>
  <c r="K8161" i="9" s="1"/>
  <c r="A6121" i="9"/>
  <c r="C6359" i="9"/>
  <c r="C6240" i="9"/>
  <c r="C6478" i="9"/>
  <c r="C6954" i="9"/>
  <c r="C6716" i="9"/>
  <c r="C6121" i="9"/>
  <c r="C7073" i="9"/>
  <c r="C6835" i="9"/>
  <c r="C6002" i="9"/>
  <c r="C7192" i="9"/>
  <c r="C6597" i="9"/>
  <c r="K7073" i="9"/>
  <c r="A7193" i="9"/>
  <c r="K7192" i="9"/>
  <c r="K6716" i="9"/>
  <c r="A6836" i="9"/>
  <c r="K6359" i="9"/>
  <c r="A6479" i="9"/>
  <c r="K6478" i="9"/>
  <c r="A6598" i="9"/>
  <c r="K6121" i="9"/>
  <c r="A6241" i="9"/>
  <c r="K6835" i="9"/>
  <c r="A6955" i="9"/>
  <c r="K6002" i="9"/>
  <c r="K8162" i="9" s="1"/>
  <c r="A6122" i="9"/>
  <c r="K6597" i="9"/>
  <c r="A6717" i="9"/>
  <c r="K6240" i="9"/>
  <c r="A6360" i="9"/>
  <c r="K6954" i="9"/>
  <c r="A7074" i="9"/>
  <c r="C7074" i="9"/>
  <c r="C6955" i="9"/>
  <c r="C6598" i="9"/>
  <c r="C6836" i="9"/>
  <c r="C6360" i="9"/>
  <c r="C6122" i="9"/>
  <c r="C6241" i="9"/>
  <c r="C6479" i="9"/>
  <c r="C6717" i="9"/>
  <c r="C7193" i="9"/>
  <c r="K6360" i="9"/>
  <c r="A6480" i="9"/>
  <c r="K6241" i="9"/>
  <c r="A6361" i="9"/>
  <c r="K7074" i="9"/>
  <c r="A7194" i="9"/>
  <c r="K6955" i="9"/>
  <c r="A7075" i="9"/>
  <c r="K6836" i="9"/>
  <c r="A6956" i="9"/>
  <c r="K6122" i="9"/>
  <c r="A6242" i="9"/>
  <c r="K6479" i="9"/>
  <c r="A6599" i="9"/>
  <c r="K7193" i="9"/>
  <c r="K6717" i="9"/>
  <c r="A6837" i="9"/>
  <c r="K6598" i="9"/>
  <c r="A6718" i="9"/>
  <c r="C6242" i="9"/>
  <c r="C7075" i="9"/>
  <c r="C6361" i="9"/>
  <c r="C6718" i="9"/>
  <c r="C6599" i="9"/>
  <c r="C6956" i="9"/>
  <c r="C7194" i="9"/>
  <c r="C6480" i="9"/>
  <c r="C6837" i="9"/>
  <c r="K6718" i="9"/>
  <c r="A6838" i="9"/>
  <c r="K6599" i="9"/>
  <c r="A6719" i="9"/>
  <c r="K7194" i="9"/>
  <c r="K7075" i="9"/>
  <c r="A7195" i="9"/>
  <c r="K6956" i="9"/>
  <c r="A7076" i="9"/>
  <c r="K6480" i="9"/>
  <c r="A6600" i="9"/>
  <c r="K6837" i="9"/>
  <c r="A6957" i="9"/>
  <c r="K6242" i="9"/>
  <c r="A6362" i="9"/>
  <c r="K6361" i="9"/>
  <c r="A6481" i="9"/>
  <c r="C6838" i="9"/>
  <c r="C6362" i="9"/>
  <c r="C6600" i="9"/>
  <c r="C7195" i="9"/>
  <c r="C6481" i="9"/>
  <c r="C6957" i="9"/>
  <c r="C7076" i="9"/>
  <c r="C6719" i="9"/>
  <c r="K6600" i="9"/>
  <c r="A6720" i="9"/>
  <c r="K6957" i="9"/>
  <c r="A7077" i="9"/>
  <c r="K6362" i="9"/>
  <c r="A6482" i="9"/>
  <c r="K7195" i="9"/>
  <c r="K6838" i="9"/>
  <c r="A6958" i="9"/>
  <c r="K6481" i="9"/>
  <c r="A6601" i="9"/>
  <c r="K7076" i="9"/>
  <c r="A7196" i="9"/>
  <c r="K6719" i="9"/>
  <c r="A6839" i="9"/>
  <c r="C6839" i="9"/>
  <c r="C6601" i="9"/>
  <c r="C7196" i="9"/>
  <c r="C6958" i="9"/>
  <c r="C7077" i="9"/>
  <c r="C6482" i="9"/>
  <c r="C6720" i="9"/>
  <c r="K6601" i="9"/>
  <c r="A6721" i="9"/>
  <c r="K6482" i="9"/>
  <c r="A6602" i="9"/>
  <c r="K7196" i="9"/>
  <c r="K6839" i="9"/>
  <c r="A6959" i="9"/>
  <c r="K6720" i="9"/>
  <c r="A6840" i="9"/>
  <c r="K6958" i="9"/>
  <c r="A7078" i="9"/>
  <c r="K7077" i="9"/>
  <c r="A7197" i="9"/>
  <c r="C7197" i="9"/>
  <c r="C6840" i="9"/>
  <c r="C6602" i="9"/>
  <c r="C6721" i="9"/>
  <c r="C7078" i="9"/>
  <c r="C6959" i="9"/>
  <c r="K7078" i="9"/>
  <c r="A7198" i="9"/>
  <c r="K7197" i="9"/>
  <c r="K6959" i="9"/>
  <c r="A7079" i="9"/>
  <c r="K6721" i="9"/>
  <c r="A6841" i="9"/>
  <c r="K6840" i="9"/>
  <c r="A6960" i="9"/>
  <c r="K6602" i="9"/>
  <c r="A6722" i="9"/>
  <c r="C6722" i="9"/>
  <c r="C6841" i="9"/>
  <c r="C6960" i="9"/>
  <c r="C7079" i="9"/>
  <c r="C7198" i="9"/>
  <c r="K6722" i="9"/>
  <c r="A6842" i="9"/>
  <c r="K7079" i="9"/>
  <c r="A7199" i="9"/>
  <c r="K6841" i="9"/>
  <c r="A6961" i="9"/>
  <c r="K7198" i="9"/>
  <c r="K6960" i="9"/>
  <c r="A7080" i="9"/>
  <c r="C6961" i="9"/>
  <c r="C6842" i="9"/>
  <c r="C7080" i="9"/>
  <c r="C7199" i="9"/>
  <c r="K6961" i="9"/>
  <c r="A7081" i="9"/>
  <c r="K6842" i="9"/>
  <c r="A6962" i="9"/>
  <c r="K7080" i="9"/>
  <c r="A7200" i="9"/>
  <c r="K7199" i="9"/>
  <c r="C7081" i="9"/>
  <c r="C7200" i="9"/>
  <c r="C6962" i="9"/>
  <c r="K7200" i="9"/>
  <c r="K7081" i="9"/>
  <c r="A7201" i="9"/>
  <c r="K6962" i="9"/>
  <c r="A7082" i="9"/>
  <c r="C7201" i="9"/>
  <c r="C7082" i="9"/>
  <c r="K7201" i="9"/>
  <c r="K7082" i="9"/>
  <c r="A7202" i="9"/>
  <c r="C7202" i="9"/>
  <c r="K7202" i="9"/>
  <c r="J4203" i="9"/>
  <c r="J4212" i="9"/>
  <c r="J4228" i="9"/>
  <c r="J4244" i="9"/>
  <c r="J4205" i="9"/>
  <c r="J4221" i="9"/>
  <c r="J4237" i="9"/>
  <c r="J4253" i="9"/>
  <c r="J4269" i="9"/>
  <c r="J4285" i="9"/>
  <c r="J4214" i="9"/>
  <c r="J4230" i="9"/>
  <c r="J4246" i="9"/>
  <c r="J4262" i="9"/>
  <c r="J4294" i="9"/>
  <c r="J4211" i="9"/>
  <c r="I4209" i="9"/>
  <c r="I4225" i="9"/>
  <c r="I4241" i="9"/>
  <c r="I4257" i="9"/>
  <c r="I4273" i="9"/>
  <c r="I4289" i="9"/>
  <c r="I4206" i="9"/>
  <c r="I4222" i="9"/>
  <c r="I4238" i="9"/>
  <c r="I4254" i="9"/>
  <c r="I4270" i="9"/>
  <c r="J4235" i="9"/>
  <c r="I4215" i="9"/>
  <c r="I4231" i="9"/>
  <c r="I4247" i="9"/>
  <c r="I4244" i="9"/>
  <c r="I4216" i="9"/>
  <c r="I4204" i="9"/>
  <c r="I4268" i="9"/>
  <c r="I4208" i="9"/>
  <c r="J4207" i="9"/>
  <c r="I4250" i="9"/>
  <c r="I4259" i="9"/>
  <c r="I4228" i="9"/>
  <c r="J4216" i="9"/>
  <c r="J4232" i="9"/>
  <c r="J4248" i="9"/>
  <c r="J4264" i="9"/>
  <c r="J4312" i="9"/>
  <c r="J4209" i="9"/>
  <c r="J4225" i="9"/>
  <c r="J4241" i="9"/>
  <c r="J4257" i="9"/>
  <c r="J4273" i="9"/>
  <c r="J4218" i="9"/>
  <c r="J4234" i="9"/>
  <c r="J4250" i="9"/>
  <c r="J4227" i="9"/>
  <c r="J4291" i="9"/>
  <c r="I4213" i="9"/>
  <c r="I4229" i="9"/>
  <c r="I4245" i="9"/>
  <c r="I4261" i="9"/>
  <c r="I4277" i="9"/>
  <c r="J4215" i="9"/>
  <c r="I4210" i="9"/>
  <c r="I4226" i="9"/>
  <c r="I4242" i="9"/>
  <c r="I4258" i="9"/>
  <c r="I4274" i="9"/>
  <c r="J4251" i="9"/>
  <c r="I4203" i="9"/>
  <c r="I4219" i="9"/>
  <c r="I4235" i="9"/>
  <c r="I4251" i="9"/>
  <c r="I4267" i="9"/>
  <c r="I4283" i="9"/>
  <c r="I4260" i="9"/>
  <c r="J4239" i="9"/>
  <c r="I4232" i="9"/>
  <c r="I4293" i="9"/>
  <c r="I4220" i="9"/>
  <c r="I4240" i="9"/>
  <c r="I4224" i="9"/>
  <c r="I4309" i="9"/>
  <c r="J4208" i="9"/>
  <c r="J4240" i="9"/>
  <c r="J4217" i="9"/>
  <c r="J4249" i="9"/>
  <c r="J4313" i="9"/>
  <c r="J4242" i="9"/>
  <c r="J4274" i="9"/>
  <c r="J4259" i="9"/>
  <c r="I4221" i="9"/>
  <c r="I4253" i="9"/>
  <c r="I4285" i="9"/>
  <c r="I4234" i="9"/>
  <c r="I4243" i="9"/>
  <c r="I4303" i="9"/>
  <c r="J4204" i="9"/>
  <c r="J4220" i="9"/>
  <c r="J4236" i="9"/>
  <c r="J4252" i="9"/>
  <c r="J4268" i="9"/>
  <c r="J4284" i="9"/>
  <c r="J4213" i="9"/>
  <c r="J4229" i="9"/>
  <c r="J4245" i="9"/>
  <c r="J4261" i="9"/>
  <c r="J4277" i="9"/>
  <c r="J4293" i="9"/>
  <c r="J4206" i="9"/>
  <c r="J4222" i="9"/>
  <c r="J4238" i="9"/>
  <c r="J4254" i="9"/>
  <c r="J4270" i="9"/>
  <c r="J4243" i="9"/>
  <c r="I4217" i="9"/>
  <c r="I4233" i="9"/>
  <c r="I4249" i="9"/>
  <c r="I4265" i="9"/>
  <c r="J4231" i="9"/>
  <c r="I4214" i="9"/>
  <c r="I4230" i="9"/>
  <c r="I4246" i="9"/>
  <c r="I4262" i="9"/>
  <c r="I4278" i="9"/>
  <c r="J4267" i="9"/>
  <c r="I4207" i="9"/>
  <c r="I4223" i="9"/>
  <c r="I4239" i="9"/>
  <c r="I4255" i="9"/>
  <c r="I4212" i="9"/>
  <c r="I4248" i="9"/>
  <c r="J4255" i="9"/>
  <c r="I4236" i="9"/>
  <c r="I4296" i="9"/>
  <c r="J4271" i="9"/>
  <c r="I4256" i="9"/>
  <c r="J4224" i="9"/>
  <c r="J4256" i="9"/>
  <c r="J4288" i="9"/>
  <c r="J4233" i="9"/>
  <c r="J4265" i="9"/>
  <c r="J4210" i="9"/>
  <c r="J4226" i="9"/>
  <c r="J4258" i="9"/>
  <c r="I4205" i="9"/>
  <c r="I4237" i="9"/>
  <c r="I4269" i="9"/>
  <c r="J4247" i="9"/>
  <c r="I4218" i="9"/>
  <c r="J4219" i="9"/>
  <c r="I4211" i="9"/>
  <c r="I4275" i="9"/>
  <c r="I4288" i="9"/>
  <c r="J4283" i="9"/>
  <c r="I4227" i="9"/>
  <c r="J4223" i="9"/>
  <c r="I4264" i="9"/>
  <c r="I4252" i="9"/>
  <c r="J2304" i="9"/>
  <c r="J2320" i="9"/>
  <c r="J2336" i="9"/>
  <c r="J2352" i="9"/>
  <c r="J2368" i="9"/>
  <c r="J2285" i="9"/>
  <c r="J2301" i="9"/>
  <c r="J2317" i="9"/>
  <c r="J2333" i="9"/>
  <c r="J2349" i="9"/>
  <c r="J2365" i="9"/>
  <c r="J2381" i="9"/>
  <c r="J2397" i="9"/>
  <c r="J2298" i="9"/>
  <c r="J2314" i="9"/>
  <c r="J2330" i="9"/>
  <c r="J2346" i="9"/>
  <c r="J2362" i="9"/>
  <c r="J2343" i="9"/>
  <c r="J2347" i="9"/>
  <c r="J2335" i="9"/>
  <c r="J2770" i="9"/>
  <c r="J2786" i="9"/>
  <c r="J2802" i="9"/>
  <c r="J2818" i="9"/>
  <c r="J2834" i="9"/>
  <c r="J2767" i="9"/>
  <c r="J2783" i="9"/>
  <c r="J2799" i="9"/>
  <c r="J2815" i="9"/>
  <c r="J2831" i="9"/>
  <c r="J2863" i="9"/>
  <c r="I2287" i="9"/>
  <c r="J2772" i="9"/>
  <c r="J2788" i="9"/>
  <c r="J2804" i="9"/>
  <c r="J2820" i="9"/>
  <c r="J2836" i="9"/>
  <c r="J2852" i="9"/>
  <c r="J2785" i="9"/>
  <c r="J2849" i="9"/>
  <c r="I2300" i="9"/>
  <c r="I2316" i="9"/>
  <c r="I2332" i="9"/>
  <c r="I2348" i="9"/>
  <c r="I2364" i="9"/>
  <c r="I2764" i="9"/>
  <c r="I2780" i="9"/>
  <c r="I2796" i="9"/>
  <c r="I2812" i="9"/>
  <c r="I2828" i="9"/>
  <c r="I2844" i="9"/>
  <c r="J2773" i="9"/>
  <c r="J2837" i="9"/>
  <c r="I2297" i="9"/>
  <c r="I2313" i="9"/>
  <c r="I2329" i="9"/>
  <c r="I2345" i="9"/>
  <c r="I2361" i="9"/>
  <c r="I2377" i="9"/>
  <c r="I2393" i="9"/>
  <c r="I2777" i="9"/>
  <c r="I2793" i="9"/>
  <c r="I2809" i="9"/>
  <c r="I2825" i="9"/>
  <c r="I2841" i="9"/>
  <c r="I2873" i="9"/>
  <c r="J2825" i="9"/>
  <c r="I2293" i="9"/>
  <c r="I2310" i="9"/>
  <c r="I2326" i="9"/>
  <c r="I2342" i="9"/>
  <c r="I2358" i="9"/>
  <c r="I2374" i="9"/>
  <c r="I2774" i="9"/>
  <c r="I2790" i="9"/>
  <c r="I2806" i="9"/>
  <c r="I2822" i="9"/>
  <c r="I2838" i="9"/>
  <c r="J2797" i="9"/>
  <c r="I2303" i="9"/>
  <c r="I2319" i="9"/>
  <c r="I2335" i="9"/>
  <c r="I2351" i="9"/>
  <c r="I2367" i="9"/>
  <c r="I2399" i="9"/>
  <c r="I2791" i="9"/>
  <c r="I2855" i="9"/>
  <c r="I2779" i="9"/>
  <c r="I2843" i="9"/>
  <c r="I2767" i="9"/>
  <c r="I2831" i="9"/>
  <c r="I2803" i="9"/>
  <c r="J2316" i="9"/>
  <c r="J2313" i="9"/>
  <c r="J2361" i="9"/>
  <c r="J2310" i="9"/>
  <c r="J2358" i="9"/>
  <c r="J2327" i="9"/>
  <c r="J2383" i="9"/>
  <c r="J2766" i="9"/>
  <c r="J2814" i="9"/>
  <c r="J2862" i="9"/>
  <c r="J2763" i="9"/>
  <c r="J2811" i="9"/>
  <c r="J2859" i="9"/>
  <c r="J2800" i="9"/>
  <c r="J2848" i="9"/>
  <c r="I2328" i="9"/>
  <c r="I2776" i="9"/>
  <c r="I2824" i="9"/>
  <c r="J2821" i="9"/>
  <c r="I2325" i="9"/>
  <c r="I2373" i="9"/>
  <c r="I2805" i="9"/>
  <c r="I2853" i="9"/>
  <c r="I2338" i="9"/>
  <c r="I2770" i="9"/>
  <c r="I2818" i="9"/>
  <c r="J2781" i="9"/>
  <c r="I2347" i="9"/>
  <c r="I2763" i="9"/>
  <c r="J2308" i="9"/>
  <c r="J2324" i="9"/>
  <c r="J2340" i="9"/>
  <c r="J2356" i="9"/>
  <c r="J2372" i="9"/>
  <c r="J2305" i="9"/>
  <c r="J2321" i="9"/>
  <c r="J2337" i="9"/>
  <c r="J2353" i="9"/>
  <c r="J2369" i="9"/>
  <c r="J2385" i="9"/>
  <c r="J2302" i="9"/>
  <c r="J2318" i="9"/>
  <c r="J2334" i="9"/>
  <c r="J2350" i="9"/>
  <c r="J2366" i="9"/>
  <c r="J2382" i="9"/>
  <c r="J2295" i="9"/>
  <c r="J2359" i="9"/>
  <c r="J2299" i="9"/>
  <c r="J2363" i="9"/>
  <c r="J2287" i="9"/>
  <c r="J2351" i="9"/>
  <c r="J2307" i="9"/>
  <c r="J2774" i="9"/>
  <c r="J2790" i="9"/>
  <c r="J2806" i="9"/>
  <c r="J2822" i="9"/>
  <c r="J2838" i="9"/>
  <c r="J2771" i="9"/>
  <c r="J2787" i="9"/>
  <c r="J2803" i="9"/>
  <c r="J2819" i="9"/>
  <c r="J2835" i="9"/>
  <c r="J2339" i="9"/>
  <c r="J2776" i="9"/>
  <c r="J2792" i="9"/>
  <c r="J2808" i="9"/>
  <c r="J2824" i="9"/>
  <c r="J2840" i="9"/>
  <c r="J2801" i="9"/>
  <c r="I2304" i="9"/>
  <c r="I2320" i="9"/>
  <c r="I2336" i="9"/>
  <c r="I2352" i="9"/>
  <c r="I2368" i="9"/>
  <c r="I2768" i="9"/>
  <c r="I2784" i="9"/>
  <c r="I2800" i="9"/>
  <c r="I2816" i="9"/>
  <c r="I2832" i="9"/>
  <c r="I2848" i="9"/>
  <c r="J2789" i="9"/>
  <c r="J2853" i="9"/>
  <c r="I2301" i="9"/>
  <c r="I2317" i="9"/>
  <c r="I2333" i="9"/>
  <c r="I2349" i="9"/>
  <c r="I2365" i="9"/>
  <c r="I2397" i="9"/>
  <c r="I2765" i="9"/>
  <c r="I2781" i="9"/>
  <c r="I2797" i="9"/>
  <c r="I2813" i="9"/>
  <c r="I2829" i="9"/>
  <c r="I2845" i="9"/>
  <c r="J2777" i="9"/>
  <c r="J2841" i="9"/>
  <c r="I2298" i="9"/>
  <c r="I2314" i="9"/>
  <c r="I2330" i="9"/>
  <c r="I2346" i="9"/>
  <c r="I2378" i="9"/>
  <c r="I2778" i="9"/>
  <c r="I2794" i="9"/>
  <c r="I2810" i="9"/>
  <c r="I2826" i="9"/>
  <c r="I2842" i="9"/>
  <c r="I2874" i="9"/>
  <c r="J2813" i="9"/>
  <c r="I2285" i="9"/>
  <c r="I2307" i="9"/>
  <c r="I2323" i="9"/>
  <c r="I2339" i="9"/>
  <c r="I2355" i="9"/>
  <c r="I2807" i="9"/>
  <c r="I2795" i="9"/>
  <c r="I2859" i="9"/>
  <c r="I2783" i="9"/>
  <c r="I2847" i="9"/>
  <c r="I2819" i="9"/>
  <c r="J2300" i="9"/>
  <c r="J2364" i="9"/>
  <c r="J2329" i="9"/>
  <c r="J2377" i="9"/>
  <c r="J2342" i="9"/>
  <c r="J2391" i="9"/>
  <c r="J2782" i="9"/>
  <c r="J2830" i="9"/>
  <c r="J2795" i="9"/>
  <c r="J2843" i="9"/>
  <c r="J2784" i="9"/>
  <c r="J2832" i="9"/>
  <c r="J2769" i="9"/>
  <c r="I2312" i="9"/>
  <c r="I2360" i="9"/>
  <c r="I2808" i="9"/>
  <c r="I2341" i="9"/>
  <c r="I2773" i="9"/>
  <c r="I2821" i="9"/>
  <c r="J2809" i="9"/>
  <c r="I2354" i="9"/>
  <c r="I2786" i="9"/>
  <c r="I2834" i="9"/>
  <c r="I2882" i="9"/>
  <c r="J2845" i="9"/>
  <c r="I2315" i="9"/>
  <c r="I2363" i="9"/>
  <c r="I2775" i="9"/>
  <c r="I2787" i="9"/>
  <c r="J2296" i="9"/>
  <c r="J2312" i="9"/>
  <c r="J2328" i="9"/>
  <c r="J2344" i="9"/>
  <c r="J2360" i="9"/>
  <c r="J2392" i="9"/>
  <c r="J2293" i="9"/>
  <c r="J2309" i="9"/>
  <c r="J2325" i="9"/>
  <c r="J2341" i="9"/>
  <c r="J2357" i="9"/>
  <c r="J2373" i="9"/>
  <c r="J2389" i="9"/>
  <c r="J2306" i="9"/>
  <c r="J2322" i="9"/>
  <c r="J2338" i="9"/>
  <c r="J2354" i="9"/>
  <c r="J2402" i="9"/>
  <c r="J2311" i="9"/>
  <c r="J2375" i="9"/>
  <c r="J2315" i="9"/>
  <c r="J2303" i="9"/>
  <c r="J2367" i="9"/>
  <c r="J2371" i="9"/>
  <c r="J2778" i="9"/>
  <c r="J2794" i="9"/>
  <c r="J2810" i="9"/>
  <c r="J2826" i="9"/>
  <c r="J2842" i="9"/>
  <c r="J2323" i="9"/>
  <c r="J2775" i="9"/>
  <c r="J2791" i="9"/>
  <c r="J2807" i="9"/>
  <c r="J2823" i="9"/>
  <c r="J2839" i="9"/>
  <c r="J2855" i="9"/>
  <c r="I2295" i="9"/>
  <c r="J2764" i="9"/>
  <c r="J2780" i="9"/>
  <c r="J2796" i="9"/>
  <c r="J2812" i="9"/>
  <c r="J2828" i="9"/>
  <c r="J2860" i="9"/>
  <c r="J2817" i="9"/>
  <c r="I2308" i="9"/>
  <c r="I2324" i="9"/>
  <c r="I2340" i="9"/>
  <c r="I2356" i="9"/>
  <c r="I2372" i="9"/>
  <c r="I2388" i="9"/>
  <c r="I2772" i="9"/>
  <c r="I2788" i="9"/>
  <c r="I2804" i="9"/>
  <c r="I2820" i="9"/>
  <c r="I2836" i="9"/>
  <c r="I2852" i="9"/>
  <c r="J2805" i="9"/>
  <c r="I2305" i="9"/>
  <c r="I2321" i="9"/>
  <c r="I2337" i="9"/>
  <c r="I2353" i="9"/>
  <c r="I2369" i="9"/>
  <c r="I2385" i="9"/>
  <c r="I2401" i="9"/>
  <c r="I2769" i="9"/>
  <c r="I2785" i="9"/>
  <c r="I2801" i="9"/>
  <c r="I2817" i="9"/>
  <c r="I2833" i="9"/>
  <c r="I2849" i="9"/>
  <c r="I2881" i="9"/>
  <c r="J2793" i="9"/>
  <c r="I2302" i="9"/>
  <c r="I2318" i="9"/>
  <c r="I2334" i="9"/>
  <c r="I2350" i="9"/>
  <c r="I2366" i="9"/>
  <c r="I2766" i="9"/>
  <c r="I2782" i="9"/>
  <c r="I2798" i="9"/>
  <c r="I2814" i="9"/>
  <c r="I2830" i="9"/>
  <c r="I2846" i="9"/>
  <c r="I2862" i="9"/>
  <c r="J2765" i="9"/>
  <c r="J2829" i="9"/>
  <c r="I2311" i="9"/>
  <c r="I2327" i="9"/>
  <c r="I2343" i="9"/>
  <c r="I2359" i="9"/>
  <c r="I2391" i="9"/>
  <c r="I2823" i="9"/>
  <c r="I2811" i="9"/>
  <c r="I2799" i="9"/>
  <c r="I2863" i="9"/>
  <c r="I2771" i="9"/>
  <c r="I2835" i="9"/>
  <c r="J2332" i="9"/>
  <c r="J2297" i="9"/>
  <c r="J2345" i="9"/>
  <c r="J2393" i="9"/>
  <c r="J2326" i="9"/>
  <c r="J2374" i="9"/>
  <c r="J2331" i="9"/>
  <c r="J2319" i="9"/>
  <c r="J2798" i="9"/>
  <c r="J2846" i="9"/>
  <c r="J2779" i="9"/>
  <c r="J2827" i="9"/>
  <c r="J2768" i="9"/>
  <c r="J2816" i="9"/>
  <c r="J2833" i="9"/>
  <c r="I2296" i="9"/>
  <c r="I2344" i="9"/>
  <c r="I2392" i="9"/>
  <c r="I2792" i="9"/>
  <c r="I2840" i="9"/>
  <c r="I2309" i="9"/>
  <c r="I2357" i="9"/>
  <c r="I2789" i="9"/>
  <c r="I2837" i="9"/>
  <c r="J2355" i="9"/>
  <c r="J2873" i="9"/>
  <c r="I2322" i="9"/>
  <c r="I2802" i="9"/>
  <c r="I2850" i="9"/>
  <c r="I2331" i="9"/>
  <c r="I2839" i="9"/>
  <c r="I2827" i="9"/>
  <c r="J2348" i="9"/>
  <c r="I2306" i="9"/>
  <c r="I2299" i="9"/>
  <c r="I2815" i="9"/>
  <c r="J4929" i="9"/>
  <c r="J4933" i="9"/>
  <c r="J4937" i="9"/>
  <c r="J4941" i="9"/>
  <c r="J4945" i="9"/>
  <c r="J4949" i="9"/>
  <c r="J4953" i="9"/>
  <c r="J4957" i="9"/>
  <c r="J4961" i="9"/>
  <c r="J4965" i="9"/>
  <c r="J4969" i="9"/>
  <c r="J4973" i="9"/>
  <c r="J4977" i="9"/>
  <c r="J4985" i="9"/>
  <c r="J4989" i="9"/>
  <c r="J4993" i="9"/>
  <c r="J4997" i="9"/>
  <c r="J5001" i="9"/>
  <c r="J5005" i="9"/>
  <c r="J5013" i="9"/>
  <c r="J4926" i="9"/>
  <c r="J4930" i="9"/>
  <c r="J4934" i="9"/>
  <c r="J4938" i="9"/>
  <c r="J4942" i="9"/>
  <c r="J4946" i="9"/>
  <c r="J4950" i="9"/>
  <c r="J4954" i="9"/>
  <c r="J4958" i="9"/>
  <c r="J4962" i="9"/>
  <c r="J4966" i="9"/>
  <c r="J4970" i="9"/>
  <c r="J4974" i="9"/>
  <c r="J4978" i="9"/>
  <c r="J4982" i="9"/>
  <c r="J4986" i="9"/>
  <c r="J4990" i="9"/>
  <c r="J4994" i="9"/>
  <c r="J4998" i="9"/>
  <c r="J5002" i="9"/>
  <c r="J5026" i="9"/>
  <c r="J4927" i="9"/>
  <c r="J4931" i="9"/>
  <c r="J4935" i="9"/>
  <c r="J4939" i="9"/>
  <c r="J4943" i="9"/>
  <c r="J4947" i="9"/>
  <c r="J4951" i="9"/>
  <c r="J4955" i="9"/>
  <c r="J4959" i="9"/>
  <c r="J4963" i="9"/>
  <c r="J4967" i="9"/>
  <c r="J4971" i="9"/>
  <c r="J4975" i="9"/>
  <c r="J4979" i="9"/>
  <c r="J4983" i="9"/>
  <c r="J4991" i="9"/>
  <c r="J5003" i="9"/>
  <c r="J5011" i="9"/>
  <c r="J5019" i="9"/>
  <c r="J4932" i="9"/>
  <c r="J4948" i="9"/>
  <c r="J4964" i="9"/>
  <c r="J4980" i="9"/>
  <c r="J4936" i="9"/>
  <c r="J4952" i="9"/>
  <c r="J4968" i="9"/>
  <c r="J4984" i="9"/>
  <c r="J4940" i="9"/>
  <c r="J4956" i="9"/>
  <c r="J4972" i="9"/>
  <c r="J5004" i="9"/>
  <c r="J4976" i="9"/>
  <c r="I4928" i="9"/>
  <c r="I4932" i="9"/>
  <c r="I4936" i="9"/>
  <c r="I4940" i="9"/>
  <c r="I4944" i="9"/>
  <c r="I4948" i="9"/>
  <c r="I4952" i="9"/>
  <c r="I4956" i="9"/>
  <c r="I4960" i="9"/>
  <c r="I4964" i="9"/>
  <c r="I4968" i="9"/>
  <c r="I4972" i="9"/>
  <c r="I4976" i="9"/>
  <c r="I4980" i="9"/>
  <c r="I4984" i="9"/>
  <c r="I4988" i="9"/>
  <c r="I5004" i="9"/>
  <c r="I5036" i="9"/>
  <c r="J4928" i="9"/>
  <c r="I4929" i="9"/>
  <c r="I4933" i="9"/>
  <c r="I4937" i="9"/>
  <c r="I4941" i="9"/>
  <c r="I4945" i="9"/>
  <c r="I4949" i="9"/>
  <c r="I4953" i="9"/>
  <c r="I4957" i="9"/>
  <c r="I4961" i="9"/>
  <c r="I4965" i="9"/>
  <c r="I4969" i="9"/>
  <c r="I4973" i="9"/>
  <c r="I4977" i="9"/>
  <c r="I4981" i="9"/>
  <c r="I4985" i="9"/>
  <c r="I4989" i="9"/>
  <c r="I4993" i="9"/>
  <c r="I4997" i="9"/>
  <c r="I5005" i="9"/>
  <c r="I5009" i="9"/>
  <c r="I5013" i="9"/>
  <c r="J4944" i="9"/>
  <c r="J4960" i="9"/>
  <c r="I4931" i="9"/>
  <c r="I4939" i="9"/>
  <c r="I4947" i="9"/>
  <c r="I4955" i="9"/>
  <c r="I4963" i="9"/>
  <c r="I4971" i="9"/>
  <c r="I4979" i="9"/>
  <c r="I4987" i="9"/>
  <c r="I5011" i="9"/>
  <c r="I5027" i="9"/>
  <c r="I4926" i="9"/>
  <c r="I4934" i="9"/>
  <c r="I4942" i="9"/>
  <c r="I4950" i="9"/>
  <c r="I4958" i="9"/>
  <c r="I4966" i="9"/>
  <c r="I4974" i="9"/>
  <c r="I4982" i="9"/>
  <c r="I4990" i="9"/>
  <c r="I4998" i="9"/>
  <c r="I4927" i="9"/>
  <c r="I4935" i="9"/>
  <c r="I4943" i="9"/>
  <c r="I4951" i="9"/>
  <c r="I4959" i="9"/>
  <c r="I4967" i="9"/>
  <c r="I4975" i="9"/>
  <c r="I4983" i="9"/>
  <c r="I4991" i="9"/>
  <c r="I5007" i="9"/>
  <c r="I5015" i="9"/>
  <c r="I5023" i="9"/>
  <c r="I4946" i="9"/>
  <c r="I4978" i="9"/>
  <c r="I5010" i="9"/>
  <c r="I4954" i="9"/>
  <c r="I4986" i="9"/>
  <c r="I4930" i="9"/>
  <c r="I4962" i="9"/>
  <c r="I4994" i="9"/>
  <c r="I4938" i="9"/>
  <c r="I4970" i="9"/>
  <c r="I5002" i="9"/>
  <c r="G4204" i="9"/>
  <c r="H4204" i="9" s="1"/>
  <c r="G4208" i="9"/>
  <c r="H4208" i="9" s="1"/>
  <c r="G4212" i="9"/>
  <c r="H4212" i="9" s="1"/>
  <c r="G4216" i="9"/>
  <c r="H4216" i="9" s="1"/>
  <c r="G4220" i="9"/>
  <c r="H4220" i="9" s="1"/>
  <c r="G4224" i="9"/>
  <c r="H4224" i="9" s="1"/>
  <c r="G4228" i="9"/>
  <c r="H4228" i="9" s="1"/>
  <c r="G4232" i="9"/>
  <c r="H4232" i="9" s="1"/>
  <c r="G4236" i="9"/>
  <c r="H4236" i="9" s="1"/>
  <c r="G4240" i="9"/>
  <c r="H4240" i="9" s="1"/>
  <c r="G4244" i="9"/>
  <c r="H4244" i="9" s="1"/>
  <c r="G4248" i="9"/>
  <c r="H4248" i="9" s="1"/>
  <c r="G4252" i="9"/>
  <c r="H4252" i="9" s="1"/>
  <c r="G4256" i="9"/>
  <c r="H4256" i="9" s="1"/>
  <c r="G4260" i="9"/>
  <c r="H4260" i="9" s="1"/>
  <c r="G4264" i="9"/>
  <c r="H4264" i="9" s="1"/>
  <c r="G4268" i="9"/>
  <c r="H4268" i="9" s="1"/>
  <c r="G4272" i="9"/>
  <c r="H4272" i="9" s="1"/>
  <c r="G4280" i="9"/>
  <c r="H4280" i="9" s="1"/>
  <c r="G4284" i="9"/>
  <c r="H4284" i="9" s="1"/>
  <c r="G4292" i="9"/>
  <c r="H4292" i="9" s="1"/>
  <c r="G4300" i="9"/>
  <c r="H4300" i="9" s="1"/>
  <c r="G4312" i="9"/>
  <c r="H4312" i="9" s="1"/>
  <c r="G4205" i="9"/>
  <c r="H4205" i="9" s="1"/>
  <c r="G4209" i="9"/>
  <c r="H4209" i="9" s="1"/>
  <c r="G4213" i="9"/>
  <c r="H4213" i="9" s="1"/>
  <c r="G4217" i="9"/>
  <c r="H4217" i="9" s="1"/>
  <c r="G4221" i="9"/>
  <c r="H4221" i="9" s="1"/>
  <c r="G4225" i="9"/>
  <c r="H4225" i="9" s="1"/>
  <c r="G4229" i="9"/>
  <c r="H4229" i="9" s="1"/>
  <c r="G4233" i="9"/>
  <c r="H4233" i="9" s="1"/>
  <c r="G4237" i="9"/>
  <c r="H4237" i="9" s="1"/>
  <c r="G4241" i="9"/>
  <c r="H4241" i="9" s="1"/>
  <c r="G4245" i="9"/>
  <c r="H4245" i="9" s="1"/>
  <c r="G4249" i="9"/>
  <c r="H4249" i="9" s="1"/>
  <c r="G4253" i="9"/>
  <c r="H4253" i="9" s="1"/>
  <c r="G4257" i="9"/>
  <c r="H4257" i="9" s="1"/>
  <c r="G4261" i="9"/>
  <c r="H4261" i="9" s="1"/>
  <c r="G4265" i="9"/>
  <c r="H4265" i="9" s="1"/>
  <c r="G4269" i="9"/>
  <c r="H4269" i="9" s="1"/>
  <c r="G4273" i="9"/>
  <c r="H4273" i="9" s="1"/>
  <c r="G4277" i="9"/>
  <c r="H4277" i="9" s="1"/>
  <c r="G4285" i="9"/>
  <c r="H4285" i="9" s="1"/>
  <c r="G4289" i="9"/>
  <c r="H4289" i="9" s="1"/>
  <c r="G4293" i="9"/>
  <c r="H4293" i="9" s="1"/>
  <c r="G4297" i="9"/>
  <c r="H4297" i="9" s="1"/>
  <c r="G4301" i="9"/>
  <c r="H4301" i="9" s="1"/>
  <c r="G4321" i="9"/>
  <c r="H4321" i="9" s="1"/>
  <c r="G4206" i="9"/>
  <c r="H4206" i="9" s="1"/>
  <c r="G4210" i="9"/>
  <c r="H4210" i="9" s="1"/>
  <c r="G4214" i="9"/>
  <c r="H4214" i="9" s="1"/>
  <c r="G4218" i="9"/>
  <c r="H4218" i="9" s="1"/>
  <c r="G4222" i="9"/>
  <c r="H4222" i="9" s="1"/>
  <c r="G4226" i="9"/>
  <c r="H4226" i="9" s="1"/>
  <c r="G4230" i="9"/>
  <c r="H4230" i="9" s="1"/>
  <c r="G4234" i="9"/>
  <c r="H4234" i="9" s="1"/>
  <c r="G4238" i="9"/>
  <c r="H4238" i="9" s="1"/>
  <c r="G4242" i="9"/>
  <c r="H4242" i="9" s="1"/>
  <c r="G4246" i="9"/>
  <c r="H4246" i="9" s="1"/>
  <c r="G4250" i="9"/>
  <c r="H4250" i="9" s="1"/>
  <c r="G4254" i="9"/>
  <c r="H4254" i="9" s="1"/>
  <c r="G4258" i="9"/>
  <c r="H4258" i="9" s="1"/>
  <c r="G4262" i="9"/>
  <c r="H4262" i="9" s="1"/>
  <c r="G4266" i="9"/>
  <c r="H4266" i="9" s="1"/>
  <c r="G4270" i="9"/>
  <c r="H4270" i="9" s="1"/>
  <c r="G4274" i="9"/>
  <c r="H4274" i="9" s="1"/>
  <c r="G4278" i="9"/>
  <c r="H4278" i="9" s="1"/>
  <c r="G4282" i="9"/>
  <c r="H4282" i="9" s="1"/>
  <c r="G4290" i="9"/>
  <c r="H4290" i="9" s="1"/>
  <c r="G4298" i="9"/>
  <c r="H4298" i="9" s="1"/>
  <c r="G4203" i="9"/>
  <c r="H4203" i="9" s="1"/>
  <c r="G4207" i="9"/>
  <c r="H4207" i="9" s="1"/>
  <c r="G4211" i="9"/>
  <c r="H4211" i="9" s="1"/>
  <c r="G4215" i="9"/>
  <c r="H4215" i="9" s="1"/>
  <c r="G4219" i="9"/>
  <c r="H4219" i="9" s="1"/>
  <c r="G4223" i="9"/>
  <c r="H4223" i="9" s="1"/>
  <c r="G4227" i="9"/>
  <c r="H4227" i="9" s="1"/>
  <c r="G4231" i="9"/>
  <c r="H4231" i="9" s="1"/>
  <c r="G4235" i="9"/>
  <c r="H4235" i="9" s="1"/>
  <c r="G4239" i="9"/>
  <c r="H4239" i="9" s="1"/>
  <c r="G4243" i="9"/>
  <c r="H4243" i="9" s="1"/>
  <c r="G4247" i="9"/>
  <c r="H4247" i="9" s="1"/>
  <c r="G4251" i="9"/>
  <c r="H4251" i="9" s="1"/>
  <c r="G4255" i="9"/>
  <c r="H4255" i="9" s="1"/>
  <c r="G4259" i="9"/>
  <c r="H4259" i="9" s="1"/>
  <c r="G4263" i="9"/>
  <c r="H4263" i="9" s="1"/>
  <c r="G4267" i="9"/>
  <c r="H4267" i="9" s="1"/>
  <c r="G4275" i="9"/>
  <c r="H4275" i="9" s="1"/>
  <c r="G4283" i="9"/>
  <c r="H4283" i="9" s="1"/>
  <c r="G4291" i="9"/>
  <c r="H4291" i="9" s="1"/>
  <c r="G4307" i="9"/>
  <c r="H4307" i="9" s="1"/>
  <c r="J12" i="9"/>
  <c r="J28" i="9"/>
  <c r="J44" i="9"/>
  <c r="J60" i="9"/>
  <c r="J76" i="9"/>
  <c r="J92" i="9"/>
  <c r="J108" i="9"/>
  <c r="J124" i="9"/>
  <c r="J140" i="9"/>
  <c r="J156" i="9"/>
  <c r="J172" i="9"/>
  <c r="J188" i="9"/>
  <c r="J204" i="9"/>
  <c r="J220" i="9"/>
  <c r="J236" i="9"/>
  <c r="J252" i="9"/>
  <c r="J268" i="9"/>
  <c r="J284" i="9"/>
  <c r="J300" i="9"/>
  <c r="J316" i="9"/>
  <c r="J332" i="9"/>
  <c r="J9" i="9"/>
  <c r="J25" i="9"/>
  <c r="J41" i="9"/>
  <c r="J57" i="9"/>
  <c r="J73" i="9"/>
  <c r="J89" i="9"/>
  <c r="J105" i="9"/>
  <c r="J137" i="9"/>
  <c r="J153" i="9"/>
  <c r="J169" i="9"/>
  <c r="J185" i="9"/>
  <c r="J201" i="9"/>
  <c r="J217" i="9"/>
  <c r="J233" i="9"/>
  <c r="J249" i="9"/>
  <c r="J265" i="9"/>
  <c r="J281" i="9"/>
  <c r="J297" i="9"/>
  <c r="J313" i="9"/>
  <c r="J329" i="9"/>
  <c r="J6" i="9"/>
  <c r="J22" i="9"/>
  <c r="J38" i="9"/>
  <c r="J54" i="9"/>
  <c r="J70" i="9"/>
  <c r="J86" i="9"/>
  <c r="J102" i="9"/>
  <c r="J118" i="9"/>
  <c r="J134" i="9"/>
  <c r="J150" i="9"/>
  <c r="J166" i="9"/>
  <c r="J182" i="9"/>
  <c r="J198" i="9"/>
  <c r="J214" i="9"/>
  <c r="J246" i="9"/>
  <c r="J262" i="9"/>
  <c r="J278" i="9"/>
  <c r="J55" i="9"/>
  <c r="J119" i="9"/>
  <c r="J183" i="9"/>
  <c r="J247" i="9"/>
  <c r="J295" i="9"/>
  <c r="J327" i="9"/>
  <c r="J351" i="9"/>
  <c r="J367" i="9"/>
  <c r="J383" i="9"/>
  <c r="J399" i="9"/>
  <c r="J415" i="9"/>
  <c r="J431" i="9"/>
  <c r="J447" i="9"/>
  <c r="J463" i="9"/>
  <c r="J479" i="9"/>
  <c r="J495" i="9"/>
  <c r="J511" i="9"/>
  <c r="J527" i="9"/>
  <c r="J543" i="9"/>
  <c r="J559" i="9"/>
  <c r="J575" i="9"/>
  <c r="J43" i="9"/>
  <c r="J171" i="9"/>
  <c r="J235" i="9"/>
  <c r="J290" i="9"/>
  <c r="J322" i="9"/>
  <c r="J348" i="9"/>
  <c r="J364" i="9"/>
  <c r="J380" i="9"/>
  <c r="J396" i="9"/>
  <c r="J412" i="9"/>
  <c r="J428" i="9"/>
  <c r="J444" i="9"/>
  <c r="J460" i="9"/>
  <c r="J476" i="9"/>
  <c r="J492" i="9"/>
  <c r="J508" i="9"/>
  <c r="J524" i="9"/>
  <c r="J540" i="9"/>
  <c r="J556" i="9"/>
  <c r="J572" i="9"/>
  <c r="J31" i="9"/>
  <c r="J95" i="9"/>
  <c r="J159" i="9"/>
  <c r="J223" i="9"/>
  <c r="J283" i="9"/>
  <c r="J315" i="9"/>
  <c r="J345" i="9"/>
  <c r="J361" i="9"/>
  <c r="J377" i="9"/>
  <c r="J393" i="9"/>
  <c r="J409" i="9"/>
  <c r="J425" i="9"/>
  <c r="J441" i="9"/>
  <c r="J457" i="9"/>
  <c r="J473" i="9"/>
  <c r="J489" i="9"/>
  <c r="J505" i="9"/>
  <c r="J521" i="9"/>
  <c r="J537" i="9"/>
  <c r="J553" i="9"/>
  <c r="J569" i="9"/>
  <c r="J19" i="9"/>
  <c r="J275" i="9"/>
  <c r="J374" i="9"/>
  <c r="J438" i="9"/>
  <c r="J502" i="9"/>
  <c r="J566" i="9"/>
  <c r="J594" i="9"/>
  <c r="J610" i="9"/>
  <c r="J626" i="9"/>
  <c r="J642" i="9"/>
  <c r="J658" i="9"/>
  <c r="J674" i="9"/>
  <c r="J690" i="9"/>
  <c r="J706" i="9"/>
  <c r="J722" i="9"/>
  <c r="I18" i="9"/>
  <c r="I34" i="9"/>
  <c r="I50" i="9"/>
  <c r="I66" i="9"/>
  <c r="I82" i="9"/>
  <c r="I98" i="9"/>
  <c r="I114" i="9"/>
  <c r="I130" i="9"/>
  <c r="I146" i="9"/>
  <c r="I162" i="9"/>
  <c r="I178" i="9"/>
  <c r="J163" i="9"/>
  <c r="J410" i="9"/>
  <c r="J474" i="9"/>
  <c r="J538" i="9"/>
  <c r="J603" i="9"/>
  <c r="J619" i="9"/>
  <c r="J635" i="9"/>
  <c r="J651" i="9"/>
  <c r="J667" i="9"/>
  <c r="J683" i="9"/>
  <c r="J699" i="9"/>
  <c r="J715" i="9"/>
  <c r="I11" i="9"/>
  <c r="I27" i="9"/>
  <c r="I43" i="9"/>
  <c r="I59" i="9"/>
  <c r="I75" i="9"/>
  <c r="I91" i="9"/>
  <c r="I107" i="9"/>
  <c r="J326" i="9"/>
  <c r="J398" i="9"/>
  <c r="J462" i="9"/>
  <c r="J526" i="9"/>
  <c r="J584" i="9"/>
  <c r="J600" i="9"/>
  <c r="J616" i="9"/>
  <c r="J632" i="9"/>
  <c r="J648" i="9"/>
  <c r="J664" i="9"/>
  <c r="J680" i="9"/>
  <c r="J696" i="9"/>
  <c r="J712" i="9"/>
  <c r="I8" i="9"/>
  <c r="I24" i="9"/>
  <c r="I40" i="9"/>
  <c r="I56" i="9"/>
  <c r="I72" i="9"/>
  <c r="I88" i="9"/>
  <c r="I104" i="9"/>
  <c r="I120" i="9"/>
  <c r="I136" i="9"/>
  <c r="I152" i="9"/>
  <c r="I168" i="9"/>
  <c r="I184" i="9"/>
  <c r="I200" i="9"/>
  <c r="I216" i="9"/>
  <c r="J386" i="9"/>
  <c r="J597" i="9"/>
  <c r="J661" i="9"/>
  <c r="I5" i="9"/>
  <c r="I69" i="9"/>
  <c r="I125" i="9"/>
  <c r="I157" i="9"/>
  <c r="I187" i="9"/>
  <c r="I209" i="9"/>
  <c r="I228" i="9"/>
  <c r="I244" i="9"/>
  <c r="I260" i="9"/>
  <c r="I276" i="9"/>
  <c r="I292" i="9"/>
  <c r="I308" i="9"/>
  <c r="I324" i="9"/>
  <c r="I340" i="9"/>
  <c r="I356" i="9"/>
  <c r="I372" i="9"/>
  <c r="I388" i="9"/>
  <c r="I404" i="9"/>
  <c r="I420" i="9"/>
  <c r="I436" i="9"/>
  <c r="I452" i="9"/>
  <c r="I468" i="9"/>
  <c r="I484" i="9"/>
  <c r="I500" i="9"/>
  <c r="I516" i="9"/>
  <c r="I532" i="9"/>
  <c r="I548" i="9"/>
  <c r="I564" i="9"/>
  <c r="I580" i="9"/>
  <c r="I612" i="9"/>
  <c r="I628" i="9"/>
  <c r="I644" i="9"/>
  <c r="I660" i="9"/>
  <c r="I676" i="9"/>
  <c r="I692" i="9"/>
  <c r="I708" i="9"/>
  <c r="J131" i="9"/>
  <c r="J530" i="9"/>
  <c r="J633" i="9"/>
  <c r="J697" i="9"/>
  <c r="I41" i="9"/>
  <c r="I105" i="9"/>
  <c r="I143" i="9"/>
  <c r="I175" i="9"/>
  <c r="I199" i="9"/>
  <c r="I221" i="9"/>
  <c r="I237" i="9"/>
  <c r="I253" i="9"/>
  <c r="I269" i="9"/>
  <c r="I285" i="9"/>
  <c r="I301" i="9"/>
  <c r="I317" i="9"/>
  <c r="I333" i="9"/>
  <c r="I349" i="9"/>
  <c r="I365" i="9"/>
  <c r="I381" i="9"/>
  <c r="I397" i="9"/>
  <c r="I413" i="9"/>
  <c r="I429" i="9"/>
  <c r="I445" i="9"/>
  <c r="I461" i="9"/>
  <c r="I477" i="9"/>
  <c r="I493" i="9"/>
  <c r="I509" i="9"/>
  <c r="I525" i="9"/>
  <c r="I541" i="9"/>
  <c r="I557" i="9"/>
  <c r="I573" i="9"/>
  <c r="I589" i="9"/>
  <c r="I605" i="9"/>
  <c r="I621" i="9"/>
  <c r="I637" i="9"/>
  <c r="I653" i="9"/>
  <c r="I669" i="9"/>
  <c r="I685" i="9"/>
  <c r="I701" i="9"/>
  <c r="J418" i="9"/>
  <c r="J605" i="9"/>
  <c r="J669" i="9"/>
  <c r="I13" i="9"/>
  <c r="I77" i="9"/>
  <c r="I129" i="9"/>
  <c r="I161" i="9"/>
  <c r="I190" i="9"/>
  <c r="I211" i="9"/>
  <c r="I230" i="9"/>
  <c r="I246" i="9"/>
  <c r="I262" i="9"/>
  <c r="I278" i="9"/>
  <c r="I294" i="9"/>
  <c r="I310" i="9"/>
  <c r="I326" i="9"/>
  <c r="I342" i="9"/>
  <c r="I358" i="9"/>
  <c r="I374" i="9"/>
  <c r="I390" i="9"/>
  <c r="I406" i="9"/>
  <c r="I422" i="9"/>
  <c r="I438" i="9"/>
  <c r="I454" i="9"/>
  <c r="I470" i="9"/>
  <c r="I486" i="9"/>
  <c r="I502" i="9"/>
  <c r="I518" i="9"/>
  <c r="I534" i="9"/>
  <c r="I550" i="9"/>
  <c r="I566" i="9"/>
  <c r="I582" i="9"/>
  <c r="I598" i="9"/>
  <c r="I614" i="9"/>
  <c r="I630" i="9"/>
  <c r="I646" i="9"/>
  <c r="I662" i="9"/>
  <c r="I678" i="9"/>
  <c r="I694" i="9"/>
  <c r="J259" i="9"/>
  <c r="J562" i="9"/>
  <c r="J641" i="9"/>
  <c r="I49" i="9"/>
  <c r="I113" i="9"/>
  <c r="I147" i="9"/>
  <c r="I179" i="9"/>
  <c r="I202" i="9"/>
  <c r="I223" i="9"/>
  <c r="I239" i="9"/>
  <c r="I255" i="9"/>
  <c r="I271" i="9"/>
  <c r="I287" i="9"/>
  <c r="I303" i="9"/>
  <c r="I319" i="9"/>
  <c r="I335" i="9"/>
  <c r="I351" i="9"/>
  <c r="I367" i="9"/>
  <c r="I383" i="9"/>
  <c r="I399" i="9"/>
  <c r="I415" i="9"/>
  <c r="I467" i="9"/>
  <c r="I531" i="9"/>
  <c r="I595" i="9"/>
  <c r="I659" i="9"/>
  <c r="I3" i="9"/>
  <c r="I471" i="9"/>
  <c r="I535" i="9"/>
  <c r="I599" i="9"/>
  <c r="I663" i="9"/>
  <c r="I427" i="9"/>
  <c r="I491" i="9"/>
  <c r="I555" i="9"/>
  <c r="I619" i="9"/>
  <c r="I683" i="9"/>
  <c r="I447" i="9"/>
  <c r="I511" i="9"/>
  <c r="I575" i="9"/>
  <c r="I639" i="9"/>
  <c r="I703" i="9"/>
  <c r="I583" i="9"/>
  <c r="I711" i="9"/>
  <c r="I539" i="9"/>
  <c r="I431" i="9"/>
  <c r="I559" i="9"/>
  <c r="I623" i="9"/>
  <c r="J16" i="9"/>
  <c r="J32" i="9"/>
  <c r="J48" i="9"/>
  <c r="J64" i="9"/>
  <c r="J80" i="9"/>
  <c r="J96" i="9"/>
  <c r="J112" i="9"/>
  <c r="J128" i="9"/>
  <c r="J144" i="9"/>
  <c r="J160" i="9"/>
  <c r="J176" i="9"/>
  <c r="J192" i="9"/>
  <c r="J208" i="9"/>
  <c r="J224" i="9"/>
  <c r="J240" i="9"/>
  <c r="J256" i="9"/>
  <c r="J272" i="9"/>
  <c r="J288" i="9"/>
  <c r="J304" i="9"/>
  <c r="J320" i="9"/>
  <c r="J336" i="9"/>
  <c r="J13" i="9"/>
  <c r="J29" i="9"/>
  <c r="J45" i="9"/>
  <c r="J61" i="9"/>
  <c r="J77" i="9"/>
  <c r="J93" i="9"/>
  <c r="J109" i="9"/>
  <c r="J125" i="9"/>
  <c r="J141" i="9"/>
  <c r="J157" i="9"/>
  <c r="J173" i="9"/>
  <c r="J189" i="9"/>
  <c r="J205" i="9"/>
  <c r="J221" i="9"/>
  <c r="J237" i="9"/>
  <c r="J253" i="9"/>
  <c r="J269" i="9"/>
  <c r="J285" i="9"/>
  <c r="J301" i="9"/>
  <c r="J317" i="9"/>
  <c r="J333" i="9"/>
  <c r="J10" i="9"/>
  <c r="J26" i="9"/>
  <c r="J42" i="9"/>
  <c r="J58" i="9"/>
  <c r="J74" i="9"/>
  <c r="J90" i="9"/>
  <c r="J106" i="9"/>
  <c r="J122" i="9"/>
  <c r="J138" i="9"/>
  <c r="J154" i="9"/>
  <c r="J170" i="9"/>
  <c r="J186" i="9"/>
  <c r="J202" i="9"/>
  <c r="J218" i="9"/>
  <c r="J234" i="9"/>
  <c r="J250" i="9"/>
  <c r="J266" i="9"/>
  <c r="J7" i="9"/>
  <c r="J71" i="9"/>
  <c r="J135" i="9"/>
  <c r="J199" i="9"/>
  <c r="J263" i="9"/>
  <c r="J303" i="9"/>
  <c r="J335" i="9"/>
  <c r="J355" i="9"/>
  <c r="J371" i="9"/>
  <c r="J387" i="9"/>
  <c r="J403" i="9"/>
  <c r="J419" i="9"/>
  <c r="J435" i="9"/>
  <c r="J451" i="9"/>
  <c r="J467" i="9"/>
  <c r="J483" i="9"/>
  <c r="J499" i="9"/>
  <c r="J515" i="9"/>
  <c r="J531" i="9"/>
  <c r="J547" i="9"/>
  <c r="J563" i="9"/>
  <c r="J579" i="9"/>
  <c r="J59" i="9"/>
  <c r="J123" i="9"/>
  <c r="J187" i="9"/>
  <c r="J251" i="9"/>
  <c r="J298" i="9"/>
  <c r="J330" i="9"/>
  <c r="J352" i="9"/>
  <c r="J368" i="9"/>
  <c r="J384" i="9"/>
  <c r="J400" i="9"/>
  <c r="J416" i="9"/>
  <c r="J432" i="9"/>
  <c r="J448" i="9"/>
  <c r="J464" i="9"/>
  <c r="J480" i="9"/>
  <c r="J496" i="9"/>
  <c r="J512" i="9"/>
  <c r="J528" i="9"/>
  <c r="J544" i="9"/>
  <c r="J560" i="9"/>
  <c r="J576" i="9"/>
  <c r="J47" i="9"/>
  <c r="J111" i="9"/>
  <c r="J175" i="9"/>
  <c r="J239" i="9"/>
  <c r="J291" i="9"/>
  <c r="J323" i="9"/>
  <c r="J349" i="9"/>
  <c r="J365" i="9"/>
  <c r="J381" i="9"/>
  <c r="J397" i="9"/>
  <c r="J413" i="9"/>
  <c r="J429" i="9"/>
  <c r="J445" i="9"/>
  <c r="J461" i="9"/>
  <c r="J477" i="9"/>
  <c r="J493" i="9"/>
  <c r="J509" i="9"/>
  <c r="J525" i="9"/>
  <c r="J541" i="9"/>
  <c r="J557" i="9"/>
  <c r="J573" i="9"/>
  <c r="J83" i="9"/>
  <c r="J310" i="9"/>
  <c r="J390" i="9"/>
  <c r="J454" i="9"/>
  <c r="J518" i="9"/>
  <c r="J582" i="9"/>
  <c r="J598" i="9"/>
  <c r="J614" i="9"/>
  <c r="J630" i="9"/>
  <c r="J646" i="9"/>
  <c r="J662" i="9"/>
  <c r="J678" i="9"/>
  <c r="J694" i="9"/>
  <c r="J710" i="9"/>
  <c r="I6" i="9"/>
  <c r="I22" i="9"/>
  <c r="I38" i="9"/>
  <c r="I54" i="9"/>
  <c r="I70" i="9"/>
  <c r="I86" i="9"/>
  <c r="I102" i="9"/>
  <c r="I118" i="9"/>
  <c r="I134" i="9"/>
  <c r="I150" i="9"/>
  <c r="I166" i="9"/>
  <c r="I182" i="9"/>
  <c r="J227" i="9"/>
  <c r="J362" i="9"/>
  <c r="J426" i="9"/>
  <c r="J490" i="9"/>
  <c r="J554" i="9"/>
  <c r="J591" i="9"/>
  <c r="J607" i="9"/>
  <c r="J623" i="9"/>
  <c r="J639" i="9"/>
  <c r="J655" i="9"/>
  <c r="J671" i="9"/>
  <c r="J687" i="9"/>
  <c r="J703" i="9"/>
  <c r="J719" i="9"/>
  <c r="I15" i="9"/>
  <c r="I31" i="9"/>
  <c r="I47" i="9"/>
  <c r="I63" i="9"/>
  <c r="I79" i="9"/>
  <c r="I95" i="9"/>
  <c r="I111" i="9"/>
  <c r="J179" i="9"/>
  <c r="J350" i="9"/>
  <c r="J414" i="9"/>
  <c r="J478" i="9"/>
  <c r="J542" i="9"/>
  <c r="J588" i="9"/>
  <c r="J604" i="9"/>
  <c r="J620" i="9"/>
  <c r="J636" i="9"/>
  <c r="J652" i="9"/>
  <c r="J668" i="9"/>
  <c r="J684" i="9"/>
  <c r="J700" i="9"/>
  <c r="J716" i="9"/>
  <c r="I12" i="9"/>
  <c r="I28" i="9"/>
  <c r="I44" i="9"/>
  <c r="I60" i="9"/>
  <c r="I76" i="9"/>
  <c r="I92" i="9"/>
  <c r="I108" i="9"/>
  <c r="I124" i="9"/>
  <c r="I140" i="9"/>
  <c r="I156" i="9"/>
  <c r="I172" i="9"/>
  <c r="I188" i="9"/>
  <c r="I204" i="9"/>
  <c r="I220" i="9"/>
  <c r="J450" i="9"/>
  <c r="J613" i="9"/>
  <c r="J677" i="9"/>
  <c r="I21" i="9"/>
  <c r="I85" i="9"/>
  <c r="I133" i="9"/>
  <c r="I165" i="9"/>
  <c r="I193" i="9"/>
  <c r="I214" i="9"/>
  <c r="I232" i="9"/>
  <c r="I248" i="9"/>
  <c r="I264" i="9"/>
  <c r="I280" i="9"/>
  <c r="I296" i="9"/>
  <c r="I312" i="9"/>
  <c r="I328" i="9"/>
  <c r="I344" i="9"/>
  <c r="I360" i="9"/>
  <c r="I376" i="9"/>
  <c r="I392" i="9"/>
  <c r="I408" i="9"/>
  <c r="I424" i="9"/>
  <c r="I440" i="9"/>
  <c r="I456" i="9"/>
  <c r="I472" i="9"/>
  <c r="I488" i="9"/>
  <c r="I504" i="9"/>
  <c r="I520" i="9"/>
  <c r="I536" i="9"/>
  <c r="I552" i="9"/>
  <c r="I568" i="9"/>
  <c r="I584" i="9"/>
  <c r="I600" i="9"/>
  <c r="I616" i="9"/>
  <c r="I632" i="9"/>
  <c r="I648" i="9"/>
  <c r="I664" i="9"/>
  <c r="I680" i="9"/>
  <c r="I696" i="9"/>
  <c r="I712" i="9"/>
  <c r="J334" i="9"/>
  <c r="J585" i="9"/>
  <c r="J649" i="9"/>
  <c r="J713" i="9"/>
  <c r="I57" i="9"/>
  <c r="I119" i="9"/>
  <c r="I151" i="9"/>
  <c r="I183" i="9"/>
  <c r="I205" i="9"/>
  <c r="I225" i="9"/>
  <c r="I241" i="9"/>
  <c r="I257" i="9"/>
  <c r="I273" i="9"/>
  <c r="I289" i="9"/>
  <c r="I305" i="9"/>
  <c r="I321" i="9"/>
  <c r="I337" i="9"/>
  <c r="I353" i="9"/>
  <c r="I369" i="9"/>
  <c r="I385" i="9"/>
  <c r="I401" i="9"/>
  <c r="I417" i="9"/>
  <c r="I433" i="9"/>
  <c r="I449" i="9"/>
  <c r="I465" i="9"/>
  <c r="I481" i="9"/>
  <c r="I497" i="9"/>
  <c r="I513" i="9"/>
  <c r="I529" i="9"/>
  <c r="I545" i="9"/>
  <c r="I561" i="9"/>
  <c r="I577" i="9"/>
  <c r="I593" i="9"/>
  <c r="I609" i="9"/>
  <c r="I625" i="9"/>
  <c r="I641" i="9"/>
  <c r="I657" i="9"/>
  <c r="I673" i="9"/>
  <c r="I689" i="9"/>
  <c r="I705" i="9"/>
  <c r="I721" i="9"/>
  <c r="J482" i="9"/>
  <c r="J621" i="9"/>
  <c r="J685" i="9"/>
  <c r="I29" i="9"/>
  <c r="I93" i="9"/>
  <c r="I137" i="9"/>
  <c r="I169" i="9"/>
  <c r="I195" i="9"/>
  <c r="I217" i="9"/>
  <c r="I234" i="9"/>
  <c r="I250" i="9"/>
  <c r="I266" i="9"/>
  <c r="I282" i="9"/>
  <c r="I298" i="9"/>
  <c r="I314" i="9"/>
  <c r="I330" i="9"/>
  <c r="I346" i="9"/>
  <c r="I362" i="9"/>
  <c r="I378" i="9"/>
  <c r="I394" i="9"/>
  <c r="I410" i="9"/>
  <c r="I426" i="9"/>
  <c r="I442" i="9"/>
  <c r="I458" i="9"/>
  <c r="I474" i="9"/>
  <c r="I490" i="9"/>
  <c r="I506" i="9"/>
  <c r="I522" i="9"/>
  <c r="I538" i="9"/>
  <c r="I554" i="9"/>
  <c r="I570" i="9"/>
  <c r="I586" i="9"/>
  <c r="I602" i="9"/>
  <c r="I618" i="9"/>
  <c r="I634" i="9"/>
  <c r="I650" i="9"/>
  <c r="I666" i="9"/>
  <c r="I682" i="9"/>
  <c r="I698" i="9"/>
  <c r="I714" i="9"/>
  <c r="J370" i="9"/>
  <c r="J593" i="9"/>
  <c r="J657" i="9"/>
  <c r="J721" i="9"/>
  <c r="I65" i="9"/>
  <c r="I123" i="9"/>
  <c r="I155" i="9"/>
  <c r="I186" i="9"/>
  <c r="I207" i="9"/>
  <c r="I227" i="9"/>
  <c r="I243" i="9"/>
  <c r="I259" i="9"/>
  <c r="I275" i="9"/>
  <c r="I291" i="9"/>
  <c r="I307" i="9"/>
  <c r="I323" i="9"/>
  <c r="I339" i="9"/>
  <c r="I355" i="9"/>
  <c r="I371" i="9"/>
  <c r="I387" i="9"/>
  <c r="I403" i="9"/>
  <c r="I419" i="9"/>
  <c r="I483" i="9"/>
  <c r="I547" i="9"/>
  <c r="I611" i="9"/>
  <c r="I675" i="9"/>
  <c r="I423" i="9"/>
  <c r="I487" i="9"/>
  <c r="I551" i="9"/>
  <c r="I615" i="9"/>
  <c r="I679" i="9"/>
  <c r="I443" i="9"/>
  <c r="I507" i="9"/>
  <c r="I571" i="9"/>
  <c r="I635" i="9"/>
  <c r="I699" i="9"/>
  <c r="I463" i="9"/>
  <c r="I527" i="9"/>
  <c r="I591" i="9"/>
  <c r="I655" i="9"/>
  <c r="I719" i="9"/>
  <c r="J4" i="9"/>
  <c r="J20" i="9"/>
  <c r="J36" i="9"/>
  <c r="J52" i="9"/>
  <c r="J68" i="9"/>
  <c r="J84" i="9"/>
  <c r="J100" i="9"/>
  <c r="J116" i="9"/>
  <c r="J132" i="9"/>
  <c r="J148" i="9"/>
  <c r="J164" i="9"/>
  <c r="J180" i="9"/>
  <c r="J196" i="9"/>
  <c r="J212" i="9"/>
  <c r="J228" i="9"/>
  <c r="J244" i="9"/>
  <c r="J260" i="9"/>
  <c r="J276" i="9"/>
  <c r="J292" i="9"/>
  <c r="J308" i="9"/>
  <c r="J324" i="9"/>
  <c r="J340" i="9"/>
  <c r="J17" i="9"/>
  <c r="J33" i="9"/>
  <c r="J49" i="9"/>
  <c r="J65" i="9"/>
  <c r="J81" i="9"/>
  <c r="J97" i="9"/>
  <c r="J113" i="9"/>
  <c r="J129" i="9"/>
  <c r="J145" i="9"/>
  <c r="J161" i="9"/>
  <c r="J177" i="9"/>
  <c r="J193" i="9"/>
  <c r="J209" i="9"/>
  <c r="J225" i="9"/>
  <c r="J241" i="9"/>
  <c r="J257" i="9"/>
  <c r="J273" i="9"/>
  <c r="J289" i="9"/>
  <c r="J305" i="9"/>
  <c r="J321" i="9"/>
  <c r="J337" i="9"/>
  <c r="J14" i="9"/>
  <c r="J30" i="9"/>
  <c r="J46" i="9"/>
  <c r="J62" i="9"/>
  <c r="J78" i="9"/>
  <c r="J94" i="9"/>
  <c r="J110" i="9"/>
  <c r="J126" i="9"/>
  <c r="J142" i="9"/>
  <c r="J158" i="9"/>
  <c r="J174" i="9"/>
  <c r="J190" i="9"/>
  <c r="J206" i="9"/>
  <c r="J222" i="9"/>
  <c r="J238" i="9"/>
  <c r="J254" i="9"/>
  <c r="J270" i="9"/>
  <c r="J23" i="9"/>
  <c r="J87" i="9"/>
  <c r="J151" i="9"/>
  <c r="J215" i="9"/>
  <c r="J279" i="9"/>
  <c r="J311" i="9"/>
  <c r="J343" i="9"/>
  <c r="J359" i="9"/>
  <c r="J375" i="9"/>
  <c r="J391" i="9"/>
  <c r="J407" i="9"/>
  <c r="J423" i="9"/>
  <c r="J439" i="9"/>
  <c r="J455" i="9"/>
  <c r="J471" i="9"/>
  <c r="J487" i="9"/>
  <c r="J503" i="9"/>
  <c r="J519" i="9"/>
  <c r="J535" i="9"/>
  <c r="J551" i="9"/>
  <c r="J567" i="9"/>
  <c r="J11" i="9"/>
  <c r="J75" i="9"/>
  <c r="J139" i="9"/>
  <c r="J203" i="9"/>
  <c r="J267" i="9"/>
  <c r="J306" i="9"/>
  <c r="J338" i="9"/>
  <c r="J356" i="9"/>
  <c r="J372" i="9"/>
  <c r="J388" i="9"/>
  <c r="J404" i="9"/>
  <c r="J420" i="9"/>
  <c r="J436" i="9"/>
  <c r="J452" i="9"/>
  <c r="J468" i="9"/>
  <c r="J484" i="9"/>
  <c r="J500" i="9"/>
  <c r="J516" i="9"/>
  <c r="J532" i="9"/>
  <c r="J548" i="9"/>
  <c r="J564" i="9"/>
  <c r="J580" i="9"/>
  <c r="J63" i="9"/>
  <c r="J127" i="9"/>
  <c r="J191" i="9"/>
  <c r="J255" i="9"/>
  <c r="J299" i="9"/>
  <c r="J331" i="9"/>
  <c r="J353" i="9"/>
  <c r="J369" i="9"/>
  <c r="J385" i="9"/>
  <c r="J401" i="9"/>
  <c r="J417" i="9"/>
  <c r="J433" i="9"/>
  <c r="J449" i="9"/>
  <c r="J465" i="9"/>
  <c r="J481" i="9"/>
  <c r="J497" i="9"/>
  <c r="J513" i="9"/>
  <c r="J529" i="9"/>
  <c r="J545" i="9"/>
  <c r="J561" i="9"/>
  <c r="J577" i="9"/>
  <c r="J147" i="9"/>
  <c r="J342" i="9"/>
  <c r="J406" i="9"/>
  <c r="J470" i="9"/>
  <c r="J534" i="9"/>
  <c r="J586" i="9"/>
  <c r="J602" i="9"/>
  <c r="J618" i="9"/>
  <c r="J634" i="9"/>
  <c r="J650" i="9"/>
  <c r="J666" i="9"/>
  <c r="J682" i="9"/>
  <c r="J698" i="9"/>
  <c r="J714" i="9"/>
  <c r="I10" i="9"/>
  <c r="I26" i="9"/>
  <c r="I42" i="9"/>
  <c r="I58" i="9"/>
  <c r="I74" i="9"/>
  <c r="I90" i="9"/>
  <c r="I106" i="9"/>
  <c r="I122" i="9"/>
  <c r="I138" i="9"/>
  <c r="I154" i="9"/>
  <c r="I170" i="9"/>
  <c r="J35" i="9"/>
  <c r="J286" i="9"/>
  <c r="J378" i="9"/>
  <c r="J442" i="9"/>
  <c r="J506" i="9"/>
  <c r="J570" i="9"/>
  <c r="J595" i="9"/>
  <c r="J611" i="9"/>
  <c r="J627" i="9"/>
  <c r="J643" i="9"/>
  <c r="J659" i="9"/>
  <c r="J675" i="9"/>
  <c r="J691" i="9"/>
  <c r="J707" i="9"/>
  <c r="J3" i="9"/>
  <c r="I19" i="9"/>
  <c r="I35" i="9"/>
  <c r="I51" i="9"/>
  <c r="I67" i="9"/>
  <c r="I83" i="9"/>
  <c r="I99" i="9"/>
  <c r="I115" i="9"/>
  <c r="J243" i="9"/>
  <c r="J366" i="9"/>
  <c r="J430" i="9"/>
  <c r="J494" i="9"/>
  <c r="J558" i="9"/>
  <c r="J592" i="9"/>
  <c r="J608" i="9"/>
  <c r="J624" i="9"/>
  <c r="J640" i="9"/>
  <c r="J656" i="9"/>
  <c r="J672" i="9"/>
  <c r="J688" i="9"/>
  <c r="J704" i="9"/>
  <c r="J720" i="9"/>
  <c r="I16" i="9"/>
  <c r="I32" i="9"/>
  <c r="I48" i="9"/>
  <c r="I64" i="9"/>
  <c r="I80" i="9"/>
  <c r="I96" i="9"/>
  <c r="I112" i="9"/>
  <c r="I128" i="9"/>
  <c r="I144" i="9"/>
  <c r="I160" i="9"/>
  <c r="I176" i="9"/>
  <c r="I192" i="9"/>
  <c r="I208" i="9"/>
  <c r="J67" i="9"/>
  <c r="J514" i="9"/>
  <c r="J629" i="9"/>
  <c r="J693" i="9"/>
  <c r="I37" i="9"/>
  <c r="I101" i="9"/>
  <c r="I141" i="9"/>
  <c r="I173" i="9"/>
  <c r="I198" i="9"/>
  <c r="I219" i="9"/>
  <c r="I236" i="9"/>
  <c r="I252" i="9"/>
  <c r="I268" i="9"/>
  <c r="I284" i="9"/>
  <c r="I300" i="9"/>
  <c r="I316" i="9"/>
  <c r="I332" i="9"/>
  <c r="I348" i="9"/>
  <c r="I364" i="9"/>
  <c r="I380" i="9"/>
  <c r="I396" i="9"/>
  <c r="I412" i="9"/>
  <c r="I428" i="9"/>
  <c r="I444" i="9"/>
  <c r="I460" i="9"/>
  <c r="I476" i="9"/>
  <c r="I492" i="9"/>
  <c r="I508" i="9"/>
  <c r="I524" i="9"/>
  <c r="I540" i="9"/>
  <c r="I556" i="9"/>
  <c r="I572" i="9"/>
  <c r="I588" i="9"/>
  <c r="I604" i="9"/>
  <c r="I620" i="9"/>
  <c r="I636" i="9"/>
  <c r="I652" i="9"/>
  <c r="I668" i="9"/>
  <c r="I684" i="9"/>
  <c r="I700" i="9"/>
  <c r="I716" i="9"/>
  <c r="J402" i="9"/>
  <c r="J601" i="9"/>
  <c r="J665" i="9"/>
  <c r="I9" i="9"/>
  <c r="I73" i="9"/>
  <c r="I127" i="9"/>
  <c r="I159" i="9"/>
  <c r="I189" i="9"/>
  <c r="I210" i="9"/>
  <c r="I229" i="9"/>
  <c r="I245" i="9"/>
  <c r="I261" i="9"/>
  <c r="I277" i="9"/>
  <c r="I293" i="9"/>
  <c r="I309" i="9"/>
  <c r="I325" i="9"/>
  <c r="I341" i="9"/>
  <c r="I357" i="9"/>
  <c r="I373" i="9"/>
  <c r="I389" i="9"/>
  <c r="I405" i="9"/>
  <c r="I421" i="9"/>
  <c r="I437" i="9"/>
  <c r="I453" i="9"/>
  <c r="I469" i="9"/>
  <c r="I485" i="9"/>
  <c r="I501" i="9"/>
  <c r="I517" i="9"/>
  <c r="I533" i="9"/>
  <c r="I549" i="9"/>
  <c r="I565" i="9"/>
  <c r="I581" i="9"/>
  <c r="I597" i="9"/>
  <c r="I613" i="9"/>
  <c r="I629" i="9"/>
  <c r="I645" i="9"/>
  <c r="I661" i="9"/>
  <c r="I677" i="9"/>
  <c r="I693" i="9"/>
  <c r="I709" i="9"/>
  <c r="J195" i="9"/>
  <c r="J546" i="9"/>
  <c r="J637" i="9"/>
  <c r="J701" i="9"/>
  <c r="I45" i="9"/>
  <c r="I109" i="9"/>
  <c r="I145" i="9"/>
  <c r="I177" i="9"/>
  <c r="I201" i="9"/>
  <c r="I222" i="9"/>
  <c r="I238" i="9"/>
  <c r="I254" i="9"/>
  <c r="I270" i="9"/>
  <c r="I286" i="9"/>
  <c r="I302" i="9"/>
  <c r="I318" i="9"/>
  <c r="I334" i="9"/>
  <c r="I350" i="9"/>
  <c r="I366" i="9"/>
  <c r="I382" i="9"/>
  <c r="I398" i="9"/>
  <c r="I414" i="9"/>
  <c r="I430" i="9"/>
  <c r="I446" i="9"/>
  <c r="I462" i="9"/>
  <c r="I478" i="9"/>
  <c r="I494" i="9"/>
  <c r="I510" i="9"/>
  <c r="I526" i="9"/>
  <c r="I542" i="9"/>
  <c r="I558" i="9"/>
  <c r="I574" i="9"/>
  <c r="I590" i="9"/>
  <c r="I606" i="9"/>
  <c r="I622" i="9"/>
  <c r="I638" i="9"/>
  <c r="I654" i="9"/>
  <c r="I670" i="9"/>
  <c r="I686" i="9"/>
  <c r="I702" i="9"/>
  <c r="I718" i="9"/>
  <c r="J434" i="9"/>
  <c r="J609" i="9"/>
  <c r="J673" i="9"/>
  <c r="I17" i="9"/>
  <c r="I81" i="9"/>
  <c r="I131" i="9"/>
  <c r="I163" i="9"/>
  <c r="I191" i="9"/>
  <c r="I213" i="9"/>
  <c r="I231" i="9"/>
  <c r="I247" i="9"/>
  <c r="I263" i="9"/>
  <c r="I279" i="9"/>
  <c r="I295" i="9"/>
  <c r="I311" i="9"/>
  <c r="I327" i="9"/>
  <c r="I343" i="9"/>
  <c r="I359" i="9"/>
  <c r="I375" i="9"/>
  <c r="I391" i="9"/>
  <c r="I407" i="9"/>
  <c r="I435" i="9"/>
  <c r="I499" i="9"/>
  <c r="I563" i="9"/>
  <c r="I627" i="9"/>
  <c r="I691" i="9"/>
  <c r="I439" i="9"/>
  <c r="I503" i="9"/>
  <c r="I567" i="9"/>
  <c r="I631" i="9"/>
  <c r="I695" i="9"/>
  <c r="I459" i="9"/>
  <c r="I523" i="9"/>
  <c r="I587" i="9"/>
  <c r="I651" i="9"/>
  <c r="I715" i="9"/>
  <c r="I479" i="9"/>
  <c r="I543" i="9"/>
  <c r="I607" i="9"/>
  <c r="I671" i="9"/>
  <c r="J8" i="9"/>
  <c r="J24" i="9"/>
  <c r="J40" i="9"/>
  <c r="J56" i="9"/>
  <c r="J72" i="9"/>
  <c r="J88" i="9"/>
  <c r="J104" i="9"/>
  <c r="J120" i="9"/>
  <c r="J136" i="9"/>
  <c r="J152" i="9"/>
  <c r="J168" i="9"/>
  <c r="J184" i="9"/>
  <c r="J200" i="9"/>
  <c r="J216" i="9"/>
  <c r="J232" i="9"/>
  <c r="J248" i="9"/>
  <c r="J264" i="9"/>
  <c r="J280" i="9"/>
  <c r="J296" i="9"/>
  <c r="J312" i="9"/>
  <c r="J328" i="9"/>
  <c r="J5" i="9"/>
  <c r="J21" i="9"/>
  <c r="J37" i="9"/>
  <c r="J53" i="9"/>
  <c r="J69" i="9"/>
  <c r="J85" i="9"/>
  <c r="J101" i="9"/>
  <c r="J117" i="9"/>
  <c r="J133" i="9"/>
  <c r="J149" i="9"/>
  <c r="J165" i="9"/>
  <c r="J181" i="9"/>
  <c r="J197" i="9"/>
  <c r="J213" i="9"/>
  <c r="J229" i="9"/>
  <c r="J245" i="9"/>
  <c r="J261" i="9"/>
  <c r="J277" i="9"/>
  <c r="J293" i="9"/>
  <c r="J309" i="9"/>
  <c r="J325" i="9"/>
  <c r="J341" i="9"/>
  <c r="J18" i="9"/>
  <c r="J34" i="9"/>
  <c r="J50" i="9"/>
  <c r="J66" i="9"/>
  <c r="J82" i="9"/>
  <c r="J98" i="9"/>
  <c r="J114" i="9"/>
  <c r="J130" i="9"/>
  <c r="J146" i="9"/>
  <c r="J162" i="9"/>
  <c r="J178" i="9"/>
  <c r="J194" i="9"/>
  <c r="J210" i="9"/>
  <c r="J226" i="9"/>
  <c r="J242" i="9"/>
  <c r="J258" i="9"/>
  <c r="J274" i="9"/>
  <c r="J39" i="9"/>
  <c r="J103" i="9"/>
  <c r="J167" i="9"/>
  <c r="J231" i="9"/>
  <c r="J287" i="9"/>
  <c r="J319" i="9"/>
  <c r="J347" i="9"/>
  <c r="J363" i="9"/>
  <c r="J379" i="9"/>
  <c r="J395" i="9"/>
  <c r="J411" i="9"/>
  <c r="J427" i="9"/>
  <c r="J443" i="9"/>
  <c r="J459" i="9"/>
  <c r="J475" i="9"/>
  <c r="J491" i="9"/>
  <c r="J507" i="9"/>
  <c r="J523" i="9"/>
  <c r="J539" i="9"/>
  <c r="J555" i="9"/>
  <c r="J571" i="9"/>
  <c r="J27" i="9"/>
  <c r="J91" i="9"/>
  <c r="J155" i="9"/>
  <c r="J219" i="9"/>
  <c r="J282" i="9"/>
  <c r="J314" i="9"/>
  <c r="J344" i="9"/>
  <c r="J360" i="9"/>
  <c r="J376" i="9"/>
  <c r="J392" i="9"/>
  <c r="J408" i="9"/>
  <c r="J424" i="9"/>
  <c r="J440" i="9"/>
  <c r="J456" i="9"/>
  <c r="J472" i="9"/>
  <c r="J488" i="9"/>
  <c r="J504" i="9"/>
  <c r="J520" i="9"/>
  <c r="J536" i="9"/>
  <c r="J552" i="9"/>
  <c r="J568" i="9"/>
  <c r="J15" i="9"/>
  <c r="J79" i="9"/>
  <c r="J143" i="9"/>
  <c r="J207" i="9"/>
  <c r="J271" i="9"/>
  <c r="J307" i="9"/>
  <c r="J339" i="9"/>
  <c r="J357" i="9"/>
  <c r="J373" i="9"/>
  <c r="J389" i="9"/>
  <c r="J405" i="9"/>
  <c r="J421" i="9"/>
  <c r="J437" i="9"/>
  <c r="J453" i="9"/>
  <c r="J469" i="9"/>
  <c r="J485" i="9"/>
  <c r="J501" i="9"/>
  <c r="J517" i="9"/>
  <c r="J533" i="9"/>
  <c r="J549" i="9"/>
  <c r="J565" i="9"/>
  <c r="J581" i="9"/>
  <c r="J211" i="9"/>
  <c r="J358" i="9"/>
  <c r="J422" i="9"/>
  <c r="J486" i="9"/>
  <c r="J550" i="9"/>
  <c r="J590" i="9"/>
  <c r="J606" i="9"/>
  <c r="J622" i="9"/>
  <c r="J638" i="9"/>
  <c r="J654" i="9"/>
  <c r="J670" i="9"/>
  <c r="J686" i="9"/>
  <c r="J702" i="9"/>
  <c r="J718" i="9"/>
  <c r="I14" i="9"/>
  <c r="I30" i="9"/>
  <c r="I46" i="9"/>
  <c r="I62" i="9"/>
  <c r="I78" i="9"/>
  <c r="I94" i="9"/>
  <c r="I110" i="9"/>
  <c r="I126" i="9"/>
  <c r="I142" i="9"/>
  <c r="I158" i="9"/>
  <c r="I174" i="9"/>
  <c r="J99" i="9"/>
  <c r="J318" i="9"/>
  <c r="J394" i="9"/>
  <c r="J458" i="9"/>
  <c r="J522" i="9"/>
  <c r="J583" i="9"/>
  <c r="J599" i="9"/>
  <c r="J615" i="9"/>
  <c r="J631" i="9"/>
  <c r="J647" i="9"/>
  <c r="J663" i="9"/>
  <c r="J679" i="9"/>
  <c r="J695" i="9"/>
  <c r="J711" i="9"/>
  <c r="I7" i="9"/>
  <c r="I23" i="9"/>
  <c r="I39" i="9"/>
  <c r="I55" i="9"/>
  <c r="I71" i="9"/>
  <c r="I87" i="9"/>
  <c r="I103" i="9"/>
  <c r="J51" i="9"/>
  <c r="J294" i="9"/>
  <c r="J382" i="9"/>
  <c r="J446" i="9"/>
  <c r="J510" i="9"/>
  <c r="J574" i="9"/>
  <c r="J596" i="9"/>
  <c r="J612" i="9"/>
  <c r="J628" i="9"/>
  <c r="J644" i="9"/>
  <c r="J660" i="9"/>
  <c r="J676" i="9"/>
  <c r="J692" i="9"/>
  <c r="J708" i="9"/>
  <c r="I4" i="9"/>
  <c r="I20" i="9"/>
  <c r="I36" i="9"/>
  <c r="I52" i="9"/>
  <c r="I68" i="9"/>
  <c r="I84" i="9"/>
  <c r="I100" i="9"/>
  <c r="I116" i="9"/>
  <c r="I132" i="9"/>
  <c r="I148" i="9"/>
  <c r="I164" i="9"/>
  <c r="I180" i="9"/>
  <c r="I196" i="9"/>
  <c r="I212" i="9"/>
  <c r="J302" i="9"/>
  <c r="J578" i="9"/>
  <c r="J645" i="9"/>
  <c r="J709" i="9"/>
  <c r="I53" i="9"/>
  <c r="I117" i="9"/>
  <c r="I149" i="9"/>
  <c r="I181" i="9"/>
  <c r="I203" i="9"/>
  <c r="I224" i="9"/>
  <c r="I240" i="9"/>
  <c r="I256" i="9"/>
  <c r="I272" i="9"/>
  <c r="I288" i="9"/>
  <c r="I304" i="9"/>
  <c r="I320" i="9"/>
  <c r="I336" i="9"/>
  <c r="I352" i="9"/>
  <c r="I368" i="9"/>
  <c r="I384" i="9"/>
  <c r="I400" i="9"/>
  <c r="I416" i="9"/>
  <c r="I432" i="9"/>
  <c r="I448" i="9"/>
  <c r="I464" i="9"/>
  <c r="I480" i="9"/>
  <c r="I496" i="9"/>
  <c r="I512" i="9"/>
  <c r="I528" i="9"/>
  <c r="I544" i="9"/>
  <c r="I560" i="9"/>
  <c r="I576" i="9"/>
  <c r="I592" i="9"/>
  <c r="I608" i="9"/>
  <c r="I624" i="9"/>
  <c r="I640" i="9"/>
  <c r="I656" i="9"/>
  <c r="I672" i="9"/>
  <c r="I688" i="9"/>
  <c r="I704" i="9"/>
  <c r="I720" i="9"/>
  <c r="J466" i="9"/>
  <c r="J617" i="9"/>
  <c r="J681" i="9"/>
  <c r="I25" i="9"/>
  <c r="I89" i="9"/>
  <c r="I135" i="9"/>
  <c r="I167" i="9"/>
  <c r="I194" i="9"/>
  <c r="I215" i="9"/>
  <c r="I233" i="9"/>
  <c r="I249" i="9"/>
  <c r="I265" i="9"/>
  <c r="I281" i="9"/>
  <c r="I297" i="9"/>
  <c r="I313" i="9"/>
  <c r="I329" i="9"/>
  <c r="I345" i="9"/>
  <c r="I361" i="9"/>
  <c r="I377" i="9"/>
  <c r="I393" i="9"/>
  <c r="I409" i="9"/>
  <c r="I425" i="9"/>
  <c r="I441" i="9"/>
  <c r="I457" i="9"/>
  <c r="I473" i="9"/>
  <c r="I489" i="9"/>
  <c r="I505" i="9"/>
  <c r="I521" i="9"/>
  <c r="I537" i="9"/>
  <c r="I553" i="9"/>
  <c r="I569" i="9"/>
  <c r="I585" i="9"/>
  <c r="I601" i="9"/>
  <c r="I617" i="9"/>
  <c r="I633" i="9"/>
  <c r="I649" i="9"/>
  <c r="I665" i="9"/>
  <c r="I681" i="9"/>
  <c r="I697" i="9"/>
  <c r="I713" i="9"/>
  <c r="J354" i="9"/>
  <c r="J589" i="9"/>
  <c r="J653" i="9"/>
  <c r="J717" i="9"/>
  <c r="I61" i="9"/>
  <c r="I121" i="9"/>
  <c r="I153" i="9"/>
  <c r="I185" i="9"/>
  <c r="I206" i="9"/>
  <c r="I226" i="9"/>
  <c r="I242" i="9"/>
  <c r="I258" i="9"/>
  <c r="I274" i="9"/>
  <c r="I290" i="9"/>
  <c r="I306" i="9"/>
  <c r="I322" i="9"/>
  <c r="I338" i="9"/>
  <c r="I354" i="9"/>
  <c r="I370" i="9"/>
  <c r="I386" i="9"/>
  <c r="I402" i="9"/>
  <c r="I418" i="9"/>
  <c r="I434" i="9"/>
  <c r="I450" i="9"/>
  <c r="I466" i="9"/>
  <c r="I482" i="9"/>
  <c r="I498" i="9"/>
  <c r="I514" i="9"/>
  <c r="I530" i="9"/>
  <c r="I546" i="9"/>
  <c r="I562" i="9"/>
  <c r="I578" i="9"/>
  <c r="I594" i="9"/>
  <c r="I610" i="9"/>
  <c r="I626" i="9"/>
  <c r="I642" i="9"/>
  <c r="I658" i="9"/>
  <c r="I674" i="9"/>
  <c r="I690" i="9"/>
  <c r="I706" i="9"/>
  <c r="I722" i="9"/>
  <c r="J498" i="9"/>
  <c r="J625" i="9"/>
  <c r="J689" i="9"/>
  <c r="I33" i="9"/>
  <c r="I97" i="9"/>
  <c r="I139" i="9"/>
  <c r="I171" i="9"/>
  <c r="I197" i="9"/>
  <c r="I218" i="9"/>
  <c r="I235" i="9"/>
  <c r="I251" i="9"/>
  <c r="I267" i="9"/>
  <c r="I283" i="9"/>
  <c r="I299" i="9"/>
  <c r="I315" i="9"/>
  <c r="I331" i="9"/>
  <c r="I347" i="9"/>
  <c r="I363" i="9"/>
  <c r="I379" i="9"/>
  <c r="I395" i="9"/>
  <c r="I411" i="9"/>
  <c r="I451" i="9"/>
  <c r="I515" i="9"/>
  <c r="I579" i="9"/>
  <c r="I643" i="9"/>
  <c r="I707" i="9"/>
  <c r="I455" i="9"/>
  <c r="I519" i="9"/>
  <c r="I647" i="9"/>
  <c r="I475" i="9"/>
  <c r="I603" i="9"/>
  <c r="I667" i="9"/>
  <c r="I495" i="9"/>
  <c r="I687" i="9"/>
  <c r="J3483" i="9"/>
  <c r="J3487" i="9"/>
  <c r="J3491" i="9"/>
  <c r="J3495" i="9"/>
  <c r="J3499" i="9"/>
  <c r="J3503" i="9"/>
  <c r="J3507" i="9"/>
  <c r="J3511" i="9"/>
  <c r="J3515" i="9"/>
  <c r="J3519" i="9"/>
  <c r="J3523" i="9"/>
  <c r="J3527" i="9"/>
  <c r="J3531" i="9"/>
  <c r="J3535" i="9"/>
  <c r="J3539" i="9"/>
  <c r="J3543" i="9"/>
  <c r="J3547" i="9"/>
  <c r="J3551" i="9"/>
  <c r="J3555" i="9"/>
  <c r="J3559" i="9"/>
  <c r="J3563" i="9"/>
  <c r="J3567" i="9"/>
  <c r="J3571" i="9"/>
  <c r="J3575" i="9"/>
  <c r="J3579" i="9"/>
  <c r="J3583" i="9"/>
  <c r="J3587" i="9"/>
  <c r="J3591" i="9"/>
  <c r="J3595" i="9"/>
  <c r="J3484" i="9"/>
  <c r="J3488" i="9"/>
  <c r="J3492" i="9"/>
  <c r="J3496" i="9"/>
  <c r="J3500" i="9"/>
  <c r="J3504" i="9"/>
  <c r="J3508" i="9"/>
  <c r="J3512" i="9"/>
  <c r="J3516" i="9"/>
  <c r="J3520" i="9"/>
  <c r="J3524" i="9"/>
  <c r="J3528" i="9"/>
  <c r="J3532" i="9"/>
  <c r="J3536" i="9"/>
  <c r="J3540" i="9"/>
  <c r="J3544" i="9"/>
  <c r="J3548" i="9"/>
  <c r="J3552" i="9"/>
  <c r="J3556" i="9"/>
  <c r="J3560" i="9"/>
  <c r="J3564" i="9"/>
  <c r="J3568" i="9"/>
  <c r="J3572" i="9"/>
  <c r="J3576" i="9"/>
  <c r="J3580" i="9"/>
  <c r="J3584" i="9"/>
  <c r="J3588" i="9"/>
  <c r="J3592" i="9"/>
  <c r="J3596" i="9"/>
  <c r="J3600" i="9"/>
  <c r="J3485" i="9"/>
  <c r="J3489" i="9"/>
  <c r="J3493" i="9"/>
  <c r="J3497" i="9"/>
  <c r="J3501" i="9"/>
  <c r="J3505" i="9"/>
  <c r="J3509" i="9"/>
  <c r="J3513" i="9"/>
  <c r="J3517" i="9"/>
  <c r="J3521" i="9"/>
  <c r="J3525" i="9"/>
  <c r="J3529" i="9"/>
  <c r="J3533" i="9"/>
  <c r="J3537" i="9"/>
  <c r="J3541" i="9"/>
  <c r="J3545" i="9"/>
  <c r="J3549" i="9"/>
  <c r="J3553" i="9"/>
  <c r="J3557" i="9"/>
  <c r="J3561" i="9"/>
  <c r="J3565" i="9"/>
  <c r="J3569" i="9"/>
  <c r="J3573" i="9"/>
  <c r="J3577" i="9"/>
  <c r="J3581" i="9"/>
  <c r="J3585" i="9"/>
  <c r="J3589" i="9"/>
  <c r="J3593" i="9"/>
  <c r="J3597" i="9"/>
  <c r="J3486" i="9"/>
  <c r="J3490" i="9"/>
  <c r="J3494" i="9"/>
  <c r="J3498" i="9"/>
  <c r="J3502" i="9"/>
  <c r="J3506" i="9"/>
  <c r="J3510" i="9"/>
  <c r="J3514" i="9"/>
  <c r="J3518" i="9"/>
  <c r="J3522" i="9"/>
  <c r="J3526" i="9"/>
  <c r="J3530" i="9"/>
  <c r="J3534" i="9"/>
  <c r="J3538" i="9"/>
  <c r="J3542" i="9"/>
  <c r="J3546" i="9"/>
  <c r="J3550" i="9"/>
  <c r="J3554" i="9"/>
  <c r="J3558" i="9"/>
  <c r="J3562" i="9"/>
  <c r="J3566" i="9"/>
  <c r="J3570" i="9"/>
  <c r="J3574" i="9"/>
  <c r="J3578" i="9"/>
  <c r="J3582" i="9"/>
  <c r="J3586" i="9"/>
  <c r="J3590" i="9"/>
  <c r="J3594" i="9"/>
  <c r="J3598" i="9"/>
  <c r="J3602" i="9"/>
  <c r="I3483" i="9"/>
  <c r="I3487" i="9"/>
  <c r="I3491" i="9"/>
  <c r="I3495" i="9"/>
  <c r="I3499" i="9"/>
  <c r="I3503" i="9"/>
  <c r="I3507" i="9"/>
  <c r="I3511" i="9"/>
  <c r="I3515" i="9"/>
  <c r="I3519" i="9"/>
  <c r="I3523" i="9"/>
  <c r="I3527" i="9"/>
  <c r="I3531" i="9"/>
  <c r="I3535" i="9"/>
  <c r="I3539" i="9"/>
  <c r="I3543" i="9"/>
  <c r="I3547" i="9"/>
  <c r="I3551" i="9"/>
  <c r="I3555" i="9"/>
  <c r="I3559" i="9"/>
  <c r="I3563" i="9"/>
  <c r="I3567" i="9"/>
  <c r="I3571" i="9"/>
  <c r="I3575" i="9"/>
  <c r="I3579" i="9"/>
  <c r="I3583" i="9"/>
  <c r="I3587" i="9"/>
  <c r="I3591" i="9"/>
  <c r="I3595" i="9"/>
  <c r="I3599" i="9"/>
  <c r="I3484" i="9"/>
  <c r="I3488" i="9"/>
  <c r="I3492" i="9"/>
  <c r="I3496" i="9"/>
  <c r="I3500" i="9"/>
  <c r="I3504" i="9"/>
  <c r="I3508" i="9"/>
  <c r="I3512" i="9"/>
  <c r="I3516" i="9"/>
  <c r="I3520" i="9"/>
  <c r="I3524" i="9"/>
  <c r="I3528" i="9"/>
  <c r="I3532" i="9"/>
  <c r="I3536" i="9"/>
  <c r="I3540" i="9"/>
  <c r="I3544" i="9"/>
  <c r="I3548" i="9"/>
  <c r="I3552" i="9"/>
  <c r="I3556" i="9"/>
  <c r="I3560" i="9"/>
  <c r="I3564" i="9"/>
  <c r="I3568" i="9"/>
  <c r="I3572" i="9"/>
  <c r="I3576" i="9"/>
  <c r="I3580" i="9"/>
  <c r="I3584" i="9"/>
  <c r="I3588" i="9"/>
  <c r="I3592" i="9"/>
  <c r="I3596" i="9"/>
  <c r="I3600" i="9"/>
  <c r="I3485" i="9"/>
  <c r="I3489" i="9"/>
  <c r="I3493" i="9"/>
  <c r="I3497" i="9"/>
  <c r="I3501" i="9"/>
  <c r="I3505" i="9"/>
  <c r="I3509" i="9"/>
  <c r="I3513" i="9"/>
  <c r="I3517" i="9"/>
  <c r="I3521" i="9"/>
  <c r="I3525" i="9"/>
  <c r="I3529" i="9"/>
  <c r="I3533" i="9"/>
  <c r="I3537" i="9"/>
  <c r="I3541" i="9"/>
  <c r="I3545" i="9"/>
  <c r="I3549" i="9"/>
  <c r="I3553" i="9"/>
  <c r="I3557" i="9"/>
  <c r="I3561" i="9"/>
  <c r="I3565" i="9"/>
  <c r="I3569" i="9"/>
  <c r="I3573" i="9"/>
  <c r="I3577" i="9"/>
  <c r="I3581" i="9"/>
  <c r="I3585" i="9"/>
  <c r="I3589" i="9"/>
  <c r="I3593" i="9"/>
  <c r="I3597" i="9"/>
  <c r="I3601" i="9"/>
  <c r="I3486" i="9"/>
  <c r="I3490" i="9"/>
  <c r="I3494" i="9"/>
  <c r="I3498" i="9"/>
  <c r="I3502" i="9"/>
  <c r="I3506" i="9"/>
  <c r="I3510" i="9"/>
  <c r="I3514" i="9"/>
  <c r="I3518" i="9"/>
  <c r="I3522" i="9"/>
  <c r="I3526" i="9"/>
  <c r="I3530" i="9"/>
  <c r="I3534" i="9"/>
  <c r="I3538" i="9"/>
  <c r="I3542" i="9"/>
  <c r="I3546" i="9"/>
  <c r="I3550" i="9"/>
  <c r="I3554" i="9"/>
  <c r="I3558" i="9"/>
  <c r="I3562" i="9"/>
  <c r="I3566" i="9"/>
  <c r="I3570" i="9"/>
  <c r="I3574" i="9"/>
  <c r="I3578" i="9"/>
  <c r="I3582" i="9"/>
  <c r="I3586" i="9"/>
  <c r="I3590" i="9"/>
  <c r="I3594" i="9"/>
  <c r="I3598" i="9"/>
  <c r="I3602" i="9"/>
  <c r="J723" i="9"/>
  <c r="J727" i="9"/>
  <c r="J739" i="9"/>
  <c r="J747" i="9"/>
  <c r="J751" i="9"/>
  <c r="J755" i="9"/>
  <c r="J759" i="9"/>
  <c r="J763" i="9"/>
  <c r="J767" i="9"/>
  <c r="J771" i="9"/>
  <c r="J775" i="9"/>
  <c r="J779" i="9"/>
  <c r="J783" i="9"/>
  <c r="J787" i="9"/>
  <c r="J791" i="9"/>
  <c r="J795" i="9"/>
  <c r="J799" i="9"/>
  <c r="J803" i="9"/>
  <c r="J807" i="9"/>
  <c r="J811" i="9"/>
  <c r="J815" i="9"/>
  <c r="J819" i="9"/>
  <c r="J823" i="9"/>
  <c r="J827" i="9"/>
  <c r="J831" i="9"/>
  <c r="J835" i="9"/>
  <c r="J839" i="9"/>
  <c r="J843" i="9"/>
  <c r="J847" i="9"/>
  <c r="J851" i="9"/>
  <c r="J855" i="9"/>
  <c r="J859" i="9"/>
  <c r="J863" i="9"/>
  <c r="J867" i="9"/>
  <c r="J871" i="9"/>
  <c r="J875" i="9"/>
  <c r="J879" i="9"/>
  <c r="J883" i="9"/>
  <c r="J887" i="9"/>
  <c r="J891" i="9"/>
  <c r="J895" i="9"/>
  <c r="J899" i="9"/>
  <c r="J903" i="9"/>
  <c r="J907" i="9"/>
  <c r="J911" i="9"/>
  <c r="J915" i="9"/>
  <c r="J919" i="9"/>
  <c r="J923" i="9"/>
  <c r="J927" i="9"/>
  <c r="J931" i="9"/>
  <c r="J935" i="9"/>
  <c r="J939" i="9"/>
  <c r="J943" i="9"/>
  <c r="J947" i="9"/>
  <c r="J951" i="9"/>
  <c r="J955" i="9"/>
  <c r="J959" i="9"/>
  <c r="J983" i="9"/>
  <c r="J987" i="9"/>
  <c r="J991" i="9"/>
  <c r="J995" i="9"/>
  <c r="J999" i="9"/>
  <c r="J1003" i="9"/>
  <c r="J1007" i="9"/>
  <c r="J1011" i="9"/>
  <c r="J1015" i="9"/>
  <c r="J1019" i="9"/>
  <c r="J1023" i="9"/>
  <c r="J1027" i="9"/>
  <c r="J1031" i="9"/>
  <c r="J1035" i="9"/>
  <c r="J1039" i="9"/>
  <c r="J1043" i="9"/>
  <c r="J1047" i="9"/>
  <c r="J1051" i="9"/>
  <c r="J1055" i="9"/>
  <c r="J1059" i="9"/>
  <c r="J740" i="9"/>
  <c r="J744" i="9"/>
  <c r="J748" i="9"/>
  <c r="J752" i="9"/>
  <c r="J756" i="9"/>
  <c r="J760" i="9"/>
  <c r="J764" i="9"/>
  <c r="J768" i="9"/>
  <c r="J772" i="9"/>
  <c r="J776" i="9"/>
  <c r="J780" i="9"/>
  <c r="J784" i="9"/>
  <c r="J788" i="9"/>
  <c r="J792" i="9"/>
  <c r="J796" i="9"/>
  <c r="J800" i="9"/>
  <c r="J804" i="9"/>
  <c r="J808" i="9"/>
  <c r="J812" i="9"/>
  <c r="J816" i="9"/>
  <c r="J820" i="9"/>
  <c r="J824" i="9"/>
  <c r="J828" i="9"/>
  <c r="J832" i="9"/>
  <c r="J836" i="9"/>
  <c r="J840" i="9"/>
  <c r="J844" i="9"/>
  <c r="J848" i="9"/>
  <c r="J852" i="9"/>
  <c r="J856" i="9"/>
  <c r="J860" i="9"/>
  <c r="J864" i="9"/>
  <c r="J868" i="9"/>
  <c r="J872" i="9"/>
  <c r="J876" i="9"/>
  <c r="J749" i="9"/>
  <c r="J753" i="9"/>
  <c r="J757" i="9"/>
  <c r="J761" i="9"/>
  <c r="J765" i="9"/>
  <c r="J769" i="9"/>
  <c r="J773" i="9"/>
  <c r="J777" i="9"/>
  <c r="J781" i="9"/>
  <c r="J785" i="9"/>
  <c r="J789" i="9"/>
  <c r="J793" i="9"/>
  <c r="J797" i="9"/>
  <c r="J801" i="9"/>
  <c r="J805" i="9"/>
  <c r="J809" i="9"/>
  <c r="J813" i="9"/>
  <c r="J817" i="9"/>
  <c r="J821" i="9"/>
  <c r="J825" i="9"/>
  <c r="J829" i="9"/>
  <c r="J833" i="9"/>
  <c r="J837" i="9"/>
  <c r="J841" i="9"/>
  <c r="J845" i="9"/>
  <c r="J849" i="9"/>
  <c r="J853" i="9"/>
  <c r="J857" i="9"/>
  <c r="J861" i="9"/>
  <c r="J865" i="9"/>
  <c r="J869" i="9"/>
  <c r="J873" i="9"/>
  <c r="J877" i="9"/>
  <c r="J730" i="9"/>
  <c r="J746" i="9"/>
  <c r="J762" i="9"/>
  <c r="J778" i="9"/>
  <c r="J794" i="9"/>
  <c r="J810" i="9"/>
  <c r="J826" i="9"/>
  <c r="J842" i="9"/>
  <c r="J858" i="9"/>
  <c r="J874" i="9"/>
  <c r="J882" i="9"/>
  <c r="J888" i="9"/>
  <c r="J893" i="9"/>
  <c r="J898" i="9"/>
  <c r="J904" i="9"/>
  <c r="J909" i="9"/>
  <c r="J914" i="9"/>
  <c r="J920" i="9"/>
  <c r="J925" i="9"/>
  <c r="J930" i="9"/>
  <c r="J936" i="9"/>
  <c r="J941" i="9"/>
  <c r="J946" i="9"/>
  <c r="J952" i="9"/>
  <c r="J957" i="9"/>
  <c r="J962" i="9"/>
  <c r="J968" i="9"/>
  <c r="J989" i="9"/>
  <c r="J994" i="9"/>
  <c r="J1000" i="9"/>
  <c r="J1005" i="9"/>
  <c r="J1010" i="9"/>
  <c r="J1016" i="9"/>
  <c r="J1021" i="9"/>
  <c r="J1026" i="9"/>
  <c r="J1032" i="9"/>
  <c r="J1037" i="9"/>
  <c r="J1042" i="9"/>
  <c r="J1048" i="9"/>
  <c r="J1053" i="9"/>
  <c r="J1058" i="9"/>
  <c r="J1063" i="9"/>
  <c r="J1067" i="9"/>
  <c r="J1071" i="9"/>
  <c r="J1075" i="9"/>
  <c r="J1079" i="9"/>
  <c r="J1083" i="9"/>
  <c r="J1087" i="9"/>
  <c r="J1091" i="9"/>
  <c r="J1095" i="9"/>
  <c r="J1099" i="9"/>
  <c r="J1103" i="9"/>
  <c r="J1107" i="9"/>
  <c r="J1111" i="9"/>
  <c r="J1115" i="9"/>
  <c r="J1119" i="9"/>
  <c r="J1123" i="9"/>
  <c r="J1127" i="9"/>
  <c r="J1131" i="9"/>
  <c r="J1135" i="9"/>
  <c r="J1139" i="9"/>
  <c r="J1143" i="9"/>
  <c r="J1147" i="9"/>
  <c r="J1151" i="9"/>
  <c r="J1155" i="9"/>
  <c r="J1159" i="9"/>
  <c r="J1163" i="9"/>
  <c r="J1167" i="9"/>
  <c r="J1171" i="9"/>
  <c r="J1175" i="9"/>
  <c r="J1179" i="9"/>
  <c r="J1183" i="9"/>
  <c r="J1187" i="9"/>
  <c r="J1191" i="9"/>
  <c r="J1195" i="9"/>
  <c r="J1199" i="9"/>
  <c r="J1203" i="9"/>
  <c r="J1207" i="9"/>
  <c r="J1211" i="9"/>
  <c r="J1215" i="9"/>
  <c r="J1219" i="9"/>
  <c r="J1223" i="9"/>
  <c r="J1227" i="9"/>
  <c r="J1231" i="9"/>
  <c r="J1235" i="9"/>
  <c r="J1239" i="9"/>
  <c r="J1243" i="9"/>
  <c r="J1247" i="9"/>
  <c r="J1251" i="9"/>
  <c r="J750" i="9"/>
  <c r="J766" i="9"/>
  <c r="J782" i="9"/>
  <c r="J798" i="9"/>
  <c r="J814" i="9"/>
  <c r="J830" i="9"/>
  <c r="J846" i="9"/>
  <c r="J862" i="9"/>
  <c r="J878" i="9"/>
  <c r="J884" i="9"/>
  <c r="J889" i="9"/>
  <c r="J894" i="9"/>
  <c r="J900" i="9"/>
  <c r="J905" i="9"/>
  <c r="J910" i="9"/>
  <c r="J916" i="9"/>
  <c r="J921" i="9"/>
  <c r="J926" i="9"/>
  <c r="J932" i="9"/>
  <c r="J937" i="9"/>
  <c r="J942" i="9"/>
  <c r="J948" i="9"/>
  <c r="J953" i="9"/>
  <c r="J958" i="9"/>
  <c r="J964" i="9"/>
  <c r="J990" i="9"/>
  <c r="J996" i="9"/>
  <c r="J1001" i="9"/>
  <c r="J1006" i="9"/>
  <c r="J1012" i="9"/>
  <c r="J1017" i="9"/>
  <c r="J1022" i="9"/>
  <c r="J1028" i="9"/>
  <c r="J1033" i="9"/>
  <c r="J1038" i="9"/>
  <c r="J1044" i="9"/>
  <c r="J1049" i="9"/>
  <c r="J1054" i="9"/>
  <c r="J1060" i="9"/>
  <c r="J1064" i="9"/>
  <c r="J1068" i="9"/>
  <c r="J1072" i="9"/>
  <c r="J1076" i="9"/>
  <c r="J1080" i="9"/>
  <c r="J1084" i="9"/>
  <c r="J1088" i="9"/>
  <c r="J1092" i="9"/>
  <c r="J1096" i="9"/>
  <c r="J1100" i="9"/>
  <c r="J1104" i="9"/>
  <c r="J1108" i="9"/>
  <c r="J1112" i="9"/>
  <c r="J1116" i="9"/>
  <c r="J1120" i="9"/>
  <c r="J1124" i="9"/>
  <c r="J1128" i="9"/>
  <c r="J1132" i="9"/>
  <c r="J1136" i="9"/>
  <c r="J1140" i="9"/>
  <c r="J1144" i="9"/>
  <c r="J1148" i="9"/>
  <c r="J1152" i="9"/>
  <c r="J1156" i="9"/>
  <c r="J1160" i="9"/>
  <c r="J1164" i="9"/>
  <c r="J1168" i="9"/>
  <c r="J1172" i="9"/>
  <c r="J1176" i="9"/>
  <c r="J1180" i="9"/>
  <c r="J1184" i="9"/>
  <c r="J1188" i="9"/>
  <c r="J1192" i="9"/>
  <c r="J1196" i="9"/>
  <c r="J1200" i="9"/>
  <c r="J1204" i="9"/>
  <c r="J1208" i="9"/>
  <c r="J1212" i="9"/>
  <c r="J1216" i="9"/>
  <c r="J1220" i="9"/>
  <c r="J1224" i="9"/>
  <c r="J738" i="9"/>
  <c r="J770" i="9"/>
  <c r="J802" i="9"/>
  <c r="J834" i="9"/>
  <c r="J866" i="9"/>
  <c r="J885" i="9"/>
  <c r="J896" i="9"/>
  <c r="J906" i="9"/>
  <c r="J917" i="9"/>
  <c r="J928" i="9"/>
  <c r="J938" i="9"/>
  <c r="J949" i="9"/>
  <c r="J960" i="9"/>
  <c r="J992" i="9"/>
  <c r="J1002" i="9"/>
  <c r="J1013" i="9"/>
  <c r="J1024" i="9"/>
  <c r="J1034" i="9"/>
  <c r="J1045" i="9"/>
  <c r="J1056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J1193" i="9"/>
  <c r="J1201" i="9"/>
  <c r="J1209" i="9"/>
  <c r="J1217" i="9"/>
  <c r="J1225" i="9"/>
  <c r="J1230" i="9"/>
  <c r="J1236" i="9"/>
  <c r="J1241" i="9"/>
  <c r="J1246" i="9"/>
  <c r="J1252" i="9"/>
  <c r="J1256" i="9"/>
  <c r="J1260" i="9"/>
  <c r="J1264" i="9"/>
  <c r="J1268" i="9"/>
  <c r="J1272" i="9"/>
  <c r="J1276" i="9"/>
  <c r="J1280" i="9"/>
  <c r="J1284" i="9"/>
  <c r="J1288" i="9"/>
  <c r="J1292" i="9"/>
  <c r="J1296" i="9"/>
  <c r="J1300" i="9"/>
  <c r="J1304" i="9"/>
  <c r="J1308" i="9"/>
  <c r="J1312" i="9"/>
  <c r="J1316" i="9"/>
  <c r="J1320" i="9"/>
  <c r="J1324" i="9"/>
  <c r="J1328" i="9"/>
  <c r="J1332" i="9"/>
  <c r="J1336" i="9"/>
  <c r="J1340" i="9"/>
  <c r="J1344" i="9"/>
  <c r="J1348" i="9"/>
  <c r="J1352" i="9"/>
  <c r="J1356" i="9"/>
  <c r="J1360" i="9"/>
  <c r="J1364" i="9"/>
  <c r="J1368" i="9"/>
  <c r="J1372" i="9"/>
  <c r="J1376" i="9"/>
  <c r="J1380" i="9"/>
  <c r="J1384" i="9"/>
  <c r="J1388" i="9"/>
  <c r="J1392" i="9"/>
  <c r="J1396" i="9"/>
  <c r="J1400" i="9"/>
  <c r="J1404" i="9"/>
  <c r="J1408" i="9"/>
  <c r="J1412" i="9"/>
  <c r="J1416" i="9"/>
  <c r="J1420" i="9"/>
  <c r="J1424" i="9"/>
  <c r="J1428" i="9"/>
  <c r="J1432" i="9"/>
  <c r="J1436" i="9"/>
  <c r="J1440" i="9"/>
  <c r="J742" i="9"/>
  <c r="J774" i="9"/>
  <c r="J806" i="9"/>
  <c r="J838" i="9"/>
  <c r="J870" i="9"/>
  <c r="J886" i="9"/>
  <c r="J897" i="9"/>
  <c r="J908" i="9"/>
  <c r="J918" i="9"/>
  <c r="J929" i="9"/>
  <c r="J940" i="9"/>
  <c r="J950" i="9"/>
  <c r="J961" i="9"/>
  <c r="J993" i="9"/>
  <c r="J1004" i="9"/>
  <c r="J1014" i="9"/>
  <c r="J1025" i="9"/>
  <c r="J1036" i="9"/>
  <c r="J1046" i="9"/>
  <c r="J1057" i="9"/>
  <c r="J1066" i="9"/>
  <c r="J1074" i="9"/>
  <c r="J1082" i="9"/>
  <c r="J1090" i="9"/>
  <c r="J1098" i="9"/>
  <c r="J1106" i="9"/>
  <c r="J1114" i="9"/>
  <c r="J1122" i="9"/>
  <c r="J1130" i="9"/>
  <c r="J1138" i="9"/>
  <c r="J1146" i="9"/>
  <c r="J1154" i="9"/>
  <c r="J1162" i="9"/>
  <c r="J1170" i="9"/>
  <c r="J1178" i="9"/>
  <c r="J1186" i="9"/>
  <c r="J1194" i="9"/>
  <c r="J1202" i="9"/>
  <c r="J1210" i="9"/>
  <c r="J1218" i="9"/>
  <c r="J1226" i="9"/>
  <c r="J1232" i="9"/>
  <c r="J1237" i="9"/>
  <c r="J1242" i="9"/>
  <c r="J1248" i="9"/>
  <c r="J1253" i="9"/>
  <c r="J1257" i="9"/>
  <c r="J1261" i="9"/>
  <c r="J1265" i="9"/>
  <c r="J1269" i="9"/>
  <c r="J1273" i="9"/>
  <c r="J1277" i="9"/>
  <c r="J1281" i="9"/>
  <c r="J1285" i="9"/>
  <c r="J1289" i="9"/>
  <c r="J1293" i="9"/>
  <c r="J1297" i="9"/>
  <c r="J1301" i="9"/>
  <c r="J1305" i="9"/>
  <c r="J1309" i="9"/>
  <c r="J1313" i="9"/>
  <c r="J1317" i="9"/>
  <c r="J1321" i="9"/>
  <c r="J1325" i="9"/>
  <c r="J1329" i="9"/>
  <c r="J1333" i="9"/>
  <c r="J1337" i="9"/>
  <c r="J1341" i="9"/>
  <c r="J1345" i="9"/>
  <c r="J1349" i="9"/>
  <c r="J1353" i="9"/>
  <c r="J1357" i="9"/>
  <c r="J1361" i="9"/>
  <c r="J1365" i="9"/>
  <c r="J1369" i="9"/>
  <c r="J1373" i="9"/>
  <c r="J1377" i="9"/>
  <c r="J1381" i="9"/>
  <c r="J1385" i="9"/>
  <c r="J1389" i="9"/>
  <c r="J1393" i="9"/>
  <c r="J1397" i="9"/>
  <c r="J1401" i="9"/>
  <c r="J1405" i="9"/>
  <c r="J1409" i="9"/>
  <c r="J1413" i="9"/>
  <c r="J1417" i="9"/>
  <c r="J1421" i="9"/>
  <c r="J1425" i="9"/>
  <c r="J1429" i="9"/>
  <c r="J1433" i="9"/>
  <c r="J1437" i="9"/>
  <c r="J1441" i="9"/>
  <c r="J758" i="9"/>
  <c r="J790" i="9"/>
  <c r="J822" i="9"/>
  <c r="J854" i="9"/>
  <c r="J881" i="9"/>
  <c r="J892" i="9"/>
  <c r="J902" i="9"/>
  <c r="J913" i="9"/>
  <c r="J924" i="9"/>
  <c r="J934" i="9"/>
  <c r="J945" i="9"/>
  <c r="J956" i="9"/>
  <c r="J988" i="9"/>
  <c r="J998" i="9"/>
  <c r="J1009" i="9"/>
  <c r="J1020" i="9"/>
  <c r="J1030" i="9"/>
  <c r="J1041" i="9"/>
  <c r="J1052" i="9"/>
  <c r="J1062" i="9"/>
  <c r="J1070" i="9"/>
  <c r="J1078" i="9"/>
  <c r="J1086" i="9"/>
  <c r="J1094" i="9"/>
  <c r="J1102" i="9"/>
  <c r="J1110" i="9"/>
  <c r="J1118" i="9"/>
  <c r="J1126" i="9"/>
  <c r="J1134" i="9"/>
  <c r="J1142" i="9"/>
  <c r="J1150" i="9"/>
  <c r="J1158" i="9"/>
  <c r="J1166" i="9"/>
  <c r="J1174" i="9"/>
  <c r="J1182" i="9"/>
  <c r="J1190" i="9"/>
  <c r="J1198" i="9"/>
  <c r="J1206" i="9"/>
  <c r="J1214" i="9"/>
  <c r="J1222" i="9"/>
  <c r="J1229" i="9"/>
  <c r="J1234" i="9"/>
  <c r="J1240" i="9"/>
  <c r="J1245" i="9"/>
  <c r="J1250" i="9"/>
  <c r="J1255" i="9"/>
  <c r="J1259" i="9"/>
  <c r="J1263" i="9"/>
  <c r="J1267" i="9"/>
  <c r="J1271" i="9"/>
  <c r="J1275" i="9"/>
  <c r="J1279" i="9"/>
  <c r="J1283" i="9"/>
  <c r="J1287" i="9"/>
  <c r="J1291" i="9"/>
  <c r="J1295" i="9"/>
  <c r="J1299" i="9"/>
  <c r="J1303" i="9"/>
  <c r="J1307" i="9"/>
  <c r="J1311" i="9"/>
  <c r="J1315" i="9"/>
  <c r="J1319" i="9"/>
  <c r="J1323" i="9"/>
  <c r="J1327" i="9"/>
  <c r="J1331" i="9"/>
  <c r="J1335" i="9"/>
  <c r="J1339" i="9"/>
  <c r="J1343" i="9"/>
  <c r="J1347" i="9"/>
  <c r="J1351" i="9"/>
  <c r="J1355" i="9"/>
  <c r="J1359" i="9"/>
  <c r="J1363" i="9"/>
  <c r="J1367" i="9"/>
  <c r="J1371" i="9"/>
  <c r="J1375" i="9"/>
  <c r="J1379" i="9"/>
  <c r="J1383" i="9"/>
  <c r="J1387" i="9"/>
  <c r="J1391" i="9"/>
  <c r="J1395" i="9"/>
  <c r="J1399" i="9"/>
  <c r="J786" i="9"/>
  <c r="J890" i="9"/>
  <c r="J933" i="9"/>
  <c r="J1018" i="9"/>
  <c r="J1061" i="9"/>
  <c r="J1093" i="9"/>
  <c r="J1125" i="9"/>
  <c r="J1157" i="9"/>
  <c r="J1189" i="9"/>
  <c r="J1221" i="9"/>
  <c r="J1244" i="9"/>
  <c r="J1262" i="9"/>
  <c r="J1278" i="9"/>
  <c r="J1294" i="9"/>
  <c r="J1310" i="9"/>
  <c r="J1326" i="9"/>
  <c r="J1342" i="9"/>
  <c r="J1358" i="9"/>
  <c r="J1374" i="9"/>
  <c r="J1390" i="9"/>
  <c r="J1403" i="9"/>
  <c r="J1411" i="9"/>
  <c r="J1419" i="9"/>
  <c r="J1427" i="9"/>
  <c r="J1435" i="9"/>
  <c r="J818" i="9"/>
  <c r="J901" i="9"/>
  <c r="J944" i="9"/>
  <c r="J986" i="9"/>
  <c r="J1029" i="9"/>
  <c r="J1069" i="9"/>
  <c r="J1101" i="9"/>
  <c r="J1133" i="9"/>
  <c r="J1165" i="9"/>
  <c r="J1197" i="9"/>
  <c r="J1228" i="9"/>
  <c r="J1249" i="9"/>
  <c r="J1266" i="9"/>
  <c r="J1282" i="9"/>
  <c r="J1298" i="9"/>
  <c r="J1314" i="9"/>
  <c r="J1330" i="9"/>
  <c r="J1346" i="9"/>
  <c r="J1362" i="9"/>
  <c r="J1378" i="9"/>
  <c r="J1394" i="9"/>
  <c r="J1406" i="9"/>
  <c r="J1414" i="9"/>
  <c r="J1422" i="9"/>
  <c r="J1430" i="9"/>
  <c r="J1438" i="9"/>
  <c r="I740" i="9"/>
  <c r="I744" i="9"/>
  <c r="I748" i="9"/>
  <c r="I752" i="9"/>
  <c r="I756" i="9"/>
  <c r="I760" i="9"/>
  <c r="I764" i="9"/>
  <c r="I768" i="9"/>
  <c r="I772" i="9"/>
  <c r="I776" i="9"/>
  <c r="I780" i="9"/>
  <c r="I784" i="9"/>
  <c r="I788" i="9"/>
  <c r="I792" i="9"/>
  <c r="I796" i="9"/>
  <c r="I800" i="9"/>
  <c r="I804" i="9"/>
  <c r="I808" i="9"/>
  <c r="I812" i="9"/>
  <c r="I816" i="9"/>
  <c r="I820" i="9"/>
  <c r="I824" i="9"/>
  <c r="I828" i="9"/>
  <c r="I832" i="9"/>
  <c r="I836" i="9"/>
  <c r="I840" i="9"/>
  <c r="I844" i="9"/>
  <c r="I848" i="9"/>
  <c r="I852" i="9"/>
  <c r="I856" i="9"/>
  <c r="I860" i="9"/>
  <c r="I864" i="9"/>
  <c r="I868" i="9"/>
  <c r="I872" i="9"/>
  <c r="I876" i="9"/>
  <c r="I880" i="9"/>
  <c r="I884" i="9"/>
  <c r="I888" i="9"/>
  <c r="I892" i="9"/>
  <c r="I896" i="9"/>
  <c r="I900" i="9"/>
  <c r="I904" i="9"/>
  <c r="I908" i="9"/>
  <c r="I912" i="9"/>
  <c r="I916" i="9"/>
  <c r="I920" i="9"/>
  <c r="I924" i="9"/>
  <c r="I928" i="9"/>
  <c r="I932" i="9"/>
  <c r="I936" i="9"/>
  <c r="I940" i="9"/>
  <c r="I944" i="9"/>
  <c r="I948" i="9"/>
  <c r="I952" i="9"/>
  <c r="I956" i="9"/>
  <c r="I960" i="9"/>
  <c r="I964" i="9"/>
  <c r="I968" i="9"/>
  <c r="I988" i="9"/>
  <c r="I992" i="9"/>
  <c r="I996" i="9"/>
  <c r="I1000" i="9"/>
  <c r="I1004" i="9"/>
  <c r="I1008" i="9"/>
  <c r="I1012" i="9"/>
  <c r="I1016" i="9"/>
  <c r="I1020" i="9"/>
  <c r="I1024" i="9"/>
  <c r="I1028" i="9"/>
  <c r="I1032" i="9"/>
  <c r="I1036" i="9"/>
  <c r="I1040" i="9"/>
  <c r="I1044" i="9"/>
  <c r="I1048" i="9"/>
  <c r="I1052" i="9"/>
  <c r="I1056" i="9"/>
  <c r="I1060" i="9"/>
  <c r="I1064" i="9"/>
  <c r="I1068" i="9"/>
  <c r="I1072" i="9"/>
  <c r="I1076" i="9"/>
  <c r="I1080" i="9"/>
  <c r="I1084" i="9"/>
  <c r="I1088" i="9"/>
  <c r="I1092" i="9"/>
  <c r="I1096" i="9"/>
  <c r="I1100" i="9"/>
  <c r="I1104" i="9"/>
  <c r="I1108" i="9"/>
  <c r="I1112" i="9"/>
  <c r="I1116" i="9"/>
  <c r="I1120" i="9"/>
  <c r="I1124" i="9"/>
  <c r="I1128" i="9"/>
  <c r="I1132" i="9"/>
  <c r="I1136" i="9"/>
  <c r="I1140" i="9"/>
  <c r="I1144" i="9"/>
  <c r="I1148" i="9"/>
  <c r="I1152" i="9"/>
  <c r="I1156" i="9"/>
  <c r="I1160" i="9"/>
  <c r="I1164" i="9"/>
  <c r="I1168" i="9"/>
  <c r="I1172" i="9"/>
  <c r="I1176" i="9"/>
  <c r="I1180" i="9"/>
  <c r="I1184" i="9"/>
  <c r="I1188" i="9"/>
  <c r="I1192" i="9"/>
  <c r="I1196" i="9"/>
  <c r="I1200" i="9"/>
  <c r="I1204" i="9"/>
  <c r="I1208" i="9"/>
  <c r="I1212" i="9"/>
  <c r="I1216" i="9"/>
  <c r="I1220" i="9"/>
  <c r="I1224" i="9"/>
  <c r="I1228" i="9"/>
  <c r="I1232" i="9"/>
  <c r="I1236" i="9"/>
  <c r="I1240" i="9"/>
  <c r="I1244" i="9"/>
  <c r="I1248" i="9"/>
  <c r="I1252" i="9"/>
  <c r="I1256" i="9"/>
  <c r="I1260" i="9"/>
  <c r="I1264" i="9"/>
  <c r="I1268" i="9"/>
  <c r="I1272" i="9"/>
  <c r="I1276" i="9"/>
  <c r="I1280" i="9"/>
  <c r="I1284" i="9"/>
  <c r="I1288" i="9"/>
  <c r="I1292" i="9"/>
  <c r="I1296" i="9"/>
  <c r="J754" i="9"/>
  <c r="J880" i="9"/>
  <c r="J922" i="9"/>
  <c r="J965" i="9"/>
  <c r="J1008" i="9"/>
  <c r="J1050" i="9"/>
  <c r="J1085" i="9"/>
  <c r="J1117" i="9"/>
  <c r="J1149" i="9"/>
  <c r="J1181" i="9"/>
  <c r="J1213" i="9"/>
  <c r="J1238" i="9"/>
  <c r="J1258" i="9"/>
  <c r="J1274" i="9"/>
  <c r="J1290" i="9"/>
  <c r="J1306" i="9"/>
  <c r="J1322" i="9"/>
  <c r="J1338" i="9"/>
  <c r="J1354" i="9"/>
  <c r="J1370" i="9"/>
  <c r="J1386" i="9"/>
  <c r="J1402" i="9"/>
  <c r="J1410" i="9"/>
  <c r="J1418" i="9"/>
  <c r="J1426" i="9"/>
  <c r="J1434" i="9"/>
  <c r="J1442" i="9"/>
  <c r="J912" i="9"/>
  <c r="J1077" i="9"/>
  <c r="J1205" i="9"/>
  <c r="J1286" i="9"/>
  <c r="J1350" i="9"/>
  <c r="J1407" i="9"/>
  <c r="J1439" i="9"/>
  <c r="I727" i="9"/>
  <c r="I738" i="9"/>
  <c r="I749" i="9"/>
  <c r="I754" i="9"/>
  <c r="I759" i="9"/>
  <c r="I765" i="9"/>
  <c r="I770" i="9"/>
  <c r="I775" i="9"/>
  <c r="I781" i="9"/>
  <c r="I786" i="9"/>
  <c r="I791" i="9"/>
  <c r="I797" i="9"/>
  <c r="I802" i="9"/>
  <c r="I807" i="9"/>
  <c r="I813" i="9"/>
  <c r="I818" i="9"/>
  <c r="I823" i="9"/>
  <c r="I829" i="9"/>
  <c r="I834" i="9"/>
  <c r="I839" i="9"/>
  <c r="I845" i="9"/>
  <c r="I850" i="9"/>
  <c r="I855" i="9"/>
  <c r="I861" i="9"/>
  <c r="I866" i="9"/>
  <c r="I871" i="9"/>
  <c r="I877" i="9"/>
  <c r="I882" i="9"/>
  <c r="I887" i="9"/>
  <c r="I893" i="9"/>
  <c r="I898" i="9"/>
  <c r="I903" i="9"/>
  <c r="I909" i="9"/>
  <c r="I914" i="9"/>
  <c r="I919" i="9"/>
  <c r="I925" i="9"/>
  <c r="I930" i="9"/>
  <c r="I935" i="9"/>
  <c r="I941" i="9"/>
  <c r="I946" i="9"/>
  <c r="I951" i="9"/>
  <c r="I957" i="9"/>
  <c r="I962" i="9"/>
  <c r="I983" i="9"/>
  <c r="I989" i="9"/>
  <c r="I994" i="9"/>
  <c r="I999" i="9"/>
  <c r="I1005" i="9"/>
  <c r="I1010" i="9"/>
  <c r="I1015" i="9"/>
  <c r="I1021" i="9"/>
  <c r="I1026" i="9"/>
  <c r="I1031" i="9"/>
  <c r="I1037" i="9"/>
  <c r="I1042" i="9"/>
  <c r="I1047" i="9"/>
  <c r="I1053" i="9"/>
  <c r="I1058" i="9"/>
  <c r="I1063" i="9"/>
  <c r="I1069" i="9"/>
  <c r="I1074" i="9"/>
  <c r="I1079" i="9"/>
  <c r="I1085" i="9"/>
  <c r="I1090" i="9"/>
  <c r="I1095" i="9"/>
  <c r="I1101" i="9"/>
  <c r="I1106" i="9"/>
  <c r="I1111" i="9"/>
  <c r="I1117" i="9"/>
  <c r="I1122" i="9"/>
  <c r="I1127" i="9"/>
  <c r="I1133" i="9"/>
  <c r="I1138" i="9"/>
  <c r="I1143" i="9"/>
  <c r="I1149" i="9"/>
  <c r="I1154" i="9"/>
  <c r="I1159" i="9"/>
  <c r="I1165" i="9"/>
  <c r="I1170" i="9"/>
  <c r="I1175" i="9"/>
  <c r="I1181" i="9"/>
  <c r="I1186" i="9"/>
  <c r="I1191" i="9"/>
  <c r="I1197" i="9"/>
  <c r="I1202" i="9"/>
  <c r="I1207" i="9"/>
  <c r="I1213" i="9"/>
  <c r="I1218" i="9"/>
  <c r="I1223" i="9"/>
  <c r="I1229" i="9"/>
  <c r="I1234" i="9"/>
  <c r="I1239" i="9"/>
  <c r="I1245" i="9"/>
  <c r="I1250" i="9"/>
  <c r="I1255" i="9"/>
  <c r="I1261" i="9"/>
  <c r="I1266" i="9"/>
  <c r="I1271" i="9"/>
  <c r="I1277" i="9"/>
  <c r="I1282" i="9"/>
  <c r="I1287" i="9"/>
  <c r="I1293" i="9"/>
  <c r="I1298" i="9"/>
  <c r="I1302" i="9"/>
  <c r="I1306" i="9"/>
  <c r="I1310" i="9"/>
  <c r="I1314" i="9"/>
  <c r="I1318" i="9"/>
  <c r="I1322" i="9"/>
  <c r="I1326" i="9"/>
  <c r="I1330" i="9"/>
  <c r="I1334" i="9"/>
  <c r="I1338" i="9"/>
  <c r="I1342" i="9"/>
  <c r="I1346" i="9"/>
  <c r="I1350" i="9"/>
  <c r="I1354" i="9"/>
  <c r="I1358" i="9"/>
  <c r="I1362" i="9"/>
  <c r="I1366" i="9"/>
  <c r="I1370" i="9"/>
  <c r="I1374" i="9"/>
  <c r="I1378" i="9"/>
  <c r="I1382" i="9"/>
  <c r="I1386" i="9"/>
  <c r="I1390" i="9"/>
  <c r="I1394" i="9"/>
  <c r="I1398" i="9"/>
  <c r="I1402" i="9"/>
  <c r="I1406" i="9"/>
  <c r="I1410" i="9"/>
  <c r="I1414" i="9"/>
  <c r="I1418" i="9"/>
  <c r="I1422" i="9"/>
  <c r="I1426" i="9"/>
  <c r="I1430" i="9"/>
  <c r="I1434" i="9"/>
  <c r="I1438" i="9"/>
  <c r="I1442" i="9"/>
  <c r="J954" i="9"/>
  <c r="J1109" i="9"/>
  <c r="J1233" i="9"/>
  <c r="J1302" i="9"/>
  <c r="J1366" i="9"/>
  <c r="J1415" i="9"/>
  <c r="I723" i="9"/>
  <c r="I739" i="9"/>
  <c r="I750" i="9"/>
  <c r="I755" i="9"/>
  <c r="I761" i="9"/>
  <c r="I766" i="9"/>
  <c r="I771" i="9"/>
  <c r="I777" i="9"/>
  <c r="I782" i="9"/>
  <c r="I787" i="9"/>
  <c r="I793" i="9"/>
  <c r="I798" i="9"/>
  <c r="I803" i="9"/>
  <c r="I809" i="9"/>
  <c r="I814" i="9"/>
  <c r="I819" i="9"/>
  <c r="I825" i="9"/>
  <c r="I830" i="9"/>
  <c r="I835" i="9"/>
  <c r="I841" i="9"/>
  <c r="I846" i="9"/>
  <c r="I851" i="9"/>
  <c r="I857" i="9"/>
  <c r="I862" i="9"/>
  <c r="I867" i="9"/>
  <c r="I873" i="9"/>
  <c r="I878" i="9"/>
  <c r="I883" i="9"/>
  <c r="I889" i="9"/>
  <c r="I894" i="9"/>
  <c r="I899" i="9"/>
  <c r="I905" i="9"/>
  <c r="I910" i="9"/>
  <c r="I915" i="9"/>
  <c r="I921" i="9"/>
  <c r="I926" i="9"/>
  <c r="I931" i="9"/>
  <c r="I937" i="9"/>
  <c r="I942" i="9"/>
  <c r="I947" i="9"/>
  <c r="I953" i="9"/>
  <c r="I958" i="9"/>
  <c r="I990" i="9"/>
  <c r="I995" i="9"/>
  <c r="I1001" i="9"/>
  <c r="I1006" i="9"/>
  <c r="I1011" i="9"/>
  <c r="I1017" i="9"/>
  <c r="I1022" i="9"/>
  <c r="I1027" i="9"/>
  <c r="I1033" i="9"/>
  <c r="I1038" i="9"/>
  <c r="I1043" i="9"/>
  <c r="I1049" i="9"/>
  <c r="I1054" i="9"/>
  <c r="I1059" i="9"/>
  <c r="I1065" i="9"/>
  <c r="I1070" i="9"/>
  <c r="I1075" i="9"/>
  <c r="I1081" i="9"/>
  <c r="I1086" i="9"/>
  <c r="I1091" i="9"/>
  <c r="I1097" i="9"/>
  <c r="I1102" i="9"/>
  <c r="I1107" i="9"/>
  <c r="I1113" i="9"/>
  <c r="I1118" i="9"/>
  <c r="I1123" i="9"/>
  <c r="I1129" i="9"/>
  <c r="I1134" i="9"/>
  <c r="I1139" i="9"/>
  <c r="I1145" i="9"/>
  <c r="I1150" i="9"/>
  <c r="I1155" i="9"/>
  <c r="I1161" i="9"/>
  <c r="I1166" i="9"/>
  <c r="I1171" i="9"/>
  <c r="I1177" i="9"/>
  <c r="I1182" i="9"/>
  <c r="I1187" i="9"/>
  <c r="I1193" i="9"/>
  <c r="I1198" i="9"/>
  <c r="I1203" i="9"/>
  <c r="I1209" i="9"/>
  <c r="I1214" i="9"/>
  <c r="I1219" i="9"/>
  <c r="I1225" i="9"/>
  <c r="I1230" i="9"/>
  <c r="I1235" i="9"/>
  <c r="I1241" i="9"/>
  <c r="I1246" i="9"/>
  <c r="I1251" i="9"/>
  <c r="I1257" i="9"/>
  <c r="I1262" i="9"/>
  <c r="I1267" i="9"/>
  <c r="I1273" i="9"/>
  <c r="I1278" i="9"/>
  <c r="I1283" i="9"/>
  <c r="I1289" i="9"/>
  <c r="I1294" i="9"/>
  <c r="I1299" i="9"/>
  <c r="I1303" i="9"/>
  <c r="I1307" i="9"/>
  <c r="I1311" i="9"/>
  <c r="I1315" i="9"/>
  <c r="I1319" i="9"/>
  <c r="I1323" i="9"/>
  <c r="I1327" i="9"/>
  <c r="I1331" i="9"/>
  <c r="I1335" i="9"/>
  <c r="I1339" i="9"/>
  <c r="I1343" i="9"/>
  <c r="I1347" i="9"/>
  <c r="I1351" i="9"/>
  <c r="I1355" i="9"/>
  <c r="I1359" i="9"/>
  <c r="I1363" i="9"/>
  <c r="I1367" i="9"/>
  <c r="I1371" i="9"/>
  <c r="I1375" i="9"/>
  <c r="I1379" i="9"/>
  <c r="I1383" i="9"/>
  <c r="I1387" i="9"/>
  <c r="I1391" i="9"/>
  <c r="I1395" i="9"/>
  <c r="I1399" i="9"/>
  <c r="I1403" i="9"/>
  <c r="I1407" i="9"/>
  <c r="I1411" i="9"/>
  <c r="I1415" i="9"/>
  <c r="I1419" i="9"/>
  <c r="I1423" i="9"/>
  <c r="I1427" i="9"/>
  <c r="I1431" i="9"/>
  <c r="I1435" i="9"/>
  <c r="I1439" i="9"/>
  <c r="J997" i="9"/>
  <c r="J1141" i="9"/>
  <c r="J1254" i="9"/>
  <c r="J1318" i="9"/>
  <c r="J1382" i="9"/>
  <c r="J1423" i="9"/>
  <c r="I730" i="9"/>
  <c r="I746" i="9"/>
  <c r="I751" i="9"/>
  <c r="I757" i="9"/>
  <c r="I762" i="9"/>
  <c r="I767" i="9"/>
  <c r="I773" i="9"/>
  <c r="I778" i="9"/>
  <c r="I783" i="9"/>
  <c r="I789" i="9"/>
  <c r="I794" i="9"/>
  <c r="I799" i="9"/>
  <c r="I805" i="9"/>
  <c r="I810" i="9"/>
  <c r="I815" i="9"/>
  <c r="I821" i="9"/>
  <c r="I826" i="9"/>
  <c r="I831" i="9"/>
  <c r="I837" i="9"/>
  <c r="I842" i="9"/>
  <c r="I847" i="9"/>
  <c r="I853" i="9"/>
  <c r="I858" i="9"/>
  <c r="I863" i="9"/>
  <c r="I869" i="9"/>
  <c r="I874" i="9"/>
  <c r="I879" i="9"/>
  <c r="I885" i="9"/>
  <c r="I890" i="9"/>
  <c r="I895" i="9"/>
  <c r="I901" i="9"/>
  <c r="I906" i="9"/>
  <c r="I911" i="9"/>
  <c r="I917" i="9"/>
  <c r="I922" i="9"/>
  <c r="I927" i="9"/>
  <c r="I933" i="9"/>
  <c r="I938" i="9"/>
  <c r="I943" i="9"/>
  <c r="I949" i="9"/>
  <c r="I954" i="9"/>
  <c r="I959" i="9"/>
  <c r="I965" i="9"/>
  <c r="I986" i="9"/>
  <c r="I991" i="9"/>
  <c r="I997" i="9"/>
  <c r="I1002" i="9"/>
  <c r="I1007" i="9"/>
  <c r="I1013" i="9"/>
  <c r="I1018" i="9"/>
  <c r="I1023" i="9"/>
  <c r="I1029" i="9"/>
  <c r="I1034" i="9"/>
  <c r="I1039" i="9"/>
  <c r="I1045" i="9"/>
  <c r="I1050" i="9"/>
  <c r="I1055" i="9"/>
  <c r="I1061" i="9"/>
  <c r="I1066" i="9"/>
  <c r="I1071" i="9"/>
  <c r="I1077" i="9"/>
  <c r="I1082" i="9"/>
  <c r="I1087" i="9"/>
  <c r="I1093" i="9"/>
  <c r="I1098" i="9"/>
  <c r="I1103" i="9"/>
  <c r="I1109" i="9"/>
  <c r="I1114" i="9"/>
  <c r="I1119" i="9"/>
  <c r="I1125" i="9"/>
  <c r="I1130" i="9"/>
  <c r="I1135" i="9"/>
  <c r="I1141" i="9"/>
  <c r="J850" i="9"/>
  <c r="J1040" i="9"/>
  <c r="J1173" i="9"/>
  <c r="J1270" i="9"/>
  <c r="J1334" i="9"/>
  <c r="J1398" i="9"/>
  <c r="J1431" i="9"/>
  <c r="I742" i="9"/>
  <c r="I747" i="9"/>
  <c r="I753" i="9"/>
  <c r="I758" i="9"/>
  <c r="I763" i="9"/>
  <c r="I769" i="9"/>
  <c r="I774" i="9"/>
  <c r="I779" i="9"/>
  <c r="I785" i="9"/>
  <c r="I790" i="9"/>
  <c r="I795" i="9"/>
  <c r="I801" i="9"/>
  <c r="I806" i="9"/>
  <c r="I811" i="9"/>
  <c r="I817" i="9"/>
  <c r="I822" i="9"/>
  <c r="I827" i="9"/>
  <c r="I833" i="9"/>
  <c r="I838" i="9"/>
  <c r="I843" i="9"/>
  <c r="I849" i="9"/>
  <c r="I854" i="9"/>
  <c r="I859" i="9"/>
  <c r="I865" i="9"/>
  <c r="I870" i="9"/>
  <c r="I875" i="9"/>
  <c r="I881" i="9"/>
  <c r="I886" i="9"/>
  <c r="I891" i="9"/>
  <c r="I897" i="9"/>
  <c r="I902" i="9"/>
  <c r="I907" i="9"/>
  <c r="I913" i="9"/>
  <c r="I918" i="9"/>
  <c r="I923" i="9"/>
  <c r="I929" i="9"/>
  <c r="I934" i="9"/>
  <c r="I939" i="9"/>
  <c r="I945" i="9"/>
  <c r="I950" i="9"/>
  <c r="I955" i="9"/>
  <c r="I961" i="9"/>
  <c r="I987" i="9"/>
  <c r="I993" i="9"/>
  <c r="I998" i="9"/>
  <c r="I1003" i="9"/>
  <c r="I1009" i="9"/>
  <c r="I1014" i="9"/>
  <c r="I1019" i="9"/>
  <c r="I1025" i="9"/>
  <c r="I1030" i="9"/>
  <c r="I1035" i="9"/>
  <c r="I1041" i="9"/>
  <c r="I1046" i="9"/>
  <c r="I1051" i="9"/>
  <c r="I1057" i="9"/>
  <c r="I1062" i="9"/>
  <c r="I1067" i="9"/>
  <c r="I1073" i="9"/>
  <c r="I1078" i="9"/>
  <c r="I1083" i="9"/>
  <c r="I1089" i="9"/>
  <c r="I1094" i="9"/>
  <c r="I1099" i="9"/>
  <c r="I1105" i="9"/>
  <c r="I1110" i="9"/>
  <c r="I1115" i="9"/>
  <c r="I1121" i="9"/>
  <c r="I1126" i="9"/>
  <c r="I1131" i="9"/>
  <c r="I1137" i="9"/>
  <c r="I1142" i="9"/>
  <c r="I1147" i="9"/>
  <c r="I1153" i="9"/>
  <c r="I1158" i="9"/>
  <c r="I1163" i="9"/>
  <c r="I1169" i="9"/>
  <c r="I1174" i="9"/>
  <c r="I1179" i="9"/>
  <c r="I1185" i="9"/>
  <c r="I1190" i="9"/>
  <c r="I1195" i="9"/>
  <c r="I1201" i="9"/>
  <c r="I1206" i="9"/>
  <c r="I1211" i="9"/>
  <c r="I1217" i="9"/>
  <c r="I1222" i="9"/>
  <c r="I1227" i="9"/>
  <c r="I1233" i="9"/>
  <c r="I1238" i="9"/>
  <c r="I1243" i="9"/>
  <c r="I1249" i="9"/>
  <c r="I1254" i="9"/>
  <c r="I1259" i="9"/>
  <c r="I1265" i="9"/>
  <c r="I1270" i="9"/>
  <c r="I1275" i="9"/>
  <c r="I1281" i="9"/>
  <c r="I1286" i="9"/>
  <c r="I1291" i="9"/>
  <c r="I1297" i="9"/>
  <c r="I1301" i="9"/>
  <c r="I1305" i="9"/>
  <c r="I1309" i="9"/>
  <c r="I1313" i="9"/>
  <c r="I1317" i="9"/>
  <c r="I1321" i="9"/>
  <c r="I1325" i="9"/>
  <c r="I1329" i="9"/>
  <c r="I1333" i="9"/>
  <c r="I1337" i="9"/>
  <c r="I1341" i="9"/>
  <c r="I1345" i="9"/>
  <c r="I1349" i="9"/>
  <c r="I1353" i="9"/>
  <c r="I1357" i="9"/>
  <c r="I1361" i="9"/>
  <c r="I1365" i="9"/>
  <c r="I1369" i="9"/>
  <c r="I1373" i="9"/>
  <c r="I1377" i="9"/>
  <c r="I1381" i="9"/>
  <c r="I1385" i="9"/>
  <c r="I1389" i="9"/>
  <c r="I1393" i="9"/>
  <c r="I1397" i="9"/>
  <c r="I1401" i="9"/>
  <c r="I1405" i="9"/>
  <c r="I1409" i="9"/>
  <c r="I1413" i="9"/>
  <c r="I1417" i="9"/>
  <c r="I1421" i="9"/>
  <c r="I1425" i="9"/>
  <c r="I1429" i="9"/>
  <c r="I1433" i="9"/>
  <c r="I1437" i="9"/>
  <c r="I1441" i="9"/>
  <c r="I1151" i="9"/>
  <c r="I1173" i="9"/>
  <c r="I1194" i="9"/>
  <c r="I1215" i="9"/>
  <c r="I1237" i="9"/>
  <c r="I1258" i="9"/>
  <c r="I1279" i="9"/>
  <c r="I1300" i="9"/>
  <c r="I1316" i="9"/>
  <c r="I1332" i="9"/>
  <c r="I1348" i="9"/>
  <c r="I1364" i="9"/>
  <c r="I1380" i="9"/>
  <c r="I1396" i="9"/>
  <c r="I1412" i="9"/>
  <c r="I1428" i="9"/>
  <c r="I1157" i="9"/>
  <c r="I1178" i="9"/>
  <c r="I1199" i="9"/>
  <c r="I1221" i="9"/>
  <c r="I1242" i="9"/>
  <c r="I1263" i="9"/>
  <c r="I1285" i="9"/>
  <c r="I1304" i="9"/>
  <c r="I1320" i="9"/>
  <c r="I1336" i="9"/>
  <c r="I1352" i="9"/>
  <c r="I1368" i="9"/>
  <c r="I1384" i="9"/>
  <c r="I1400" i="9"/>
  <c r="I1416" i="9"/>
  <c r="I1432" i="9"/>
  <c r="I1162" i="9"/>
  <c r="I1183" i="9"/>
  <c r="I1205" i="9"/>
  <c r="I1226" i="9"/>
  <c r="I1247" i="9"/>
  <c r="I1269" i="9"/>
  <c r="I1290" i="9"/>
  <c r="I1308" i="9"/>
  <c r="I1324" i="9"/>
  <c r="I1340" i="9"/>
  <c r="I1356" i="9"/>
  <c r="I1372" i="9"/>
  <c r="I1388" i="9"/>
  <c r="I1404" i="9"/>
  <c r="I1420" i="9"/>
  <c r="I1436" i="9"/>
  <c r="I1146" i="9"/>
  <c r="I1167" i="9"/>
  <c r="I1189" i="9"/>
  <c r="I1210" i="9"/>
  <c r="I1231" i="9"/>
  <c r="I1253" i="9"/>
  <c r="I1274" i="9"/>
  <c r="I1295" i="9"/>
  <c r="I1312" i="9"/>
  <c r="I1328" i="9"/>
  <c r="I1344" i="9"/>
  <c r="I1360" i="9"/>
  <c r="I1376" i="9"/>
  <c r="I1392" i="9"/>
  <c r="I1408" i="9"/>
  <c r="I1424" i="9"/>
  <c r="I1440" i="9"/>
  <c r="J1470" i="9"/>
  <c r="J1486" i="9"/>
  <c r="J1502" i="9"/>
  <c r="J1518" i="9"/>
  <c r="J1534" i="9"/>
  <c r="J1550" i="9"/>
  <c r="J1566" i="9"/>
  <c r="J1582" i="9"/>
  <c r="J1598" i="9"/>
  <c r="J1614" i="9"/>
  <c r="J1630" i="9"/>
  <c r="J1646" i="9"/>
  <c r="J1662" i="9"/>
  <c r="J1678" i="9"/>
  <c r="J1463" i="9"/>
  <c r="J1479" i="9"/>
  <c r="J1495" i="9"/>
  <c r="J1511" i="9"/>
  <c r="J1527" i="9"/>
  <c r="J1543" i="9"/>
  <c r="J1559" i="9"/>
  <c r="J1575" i="9"/>
  <c r="J1591" i="9"/>
  <c r="J1607" i="9"/>
  <c r="J1623" i="9"/>
  <c r="J1639" i="9"/>
  <c r="J1655" i="9"/>
  <c r="J1671" i="9"/>
  <c r="J1444" i="9"/>
  <c r="J1476" i="9"/>
  <c r="J1492" i="9"/>
  <c r="J1508" i="9"/>
  <c r="J1524" i="9"/>
  <c r="J1540" i="9"/>
  <c r="J1556" i="9"/>
  <c r="J1572" i="9"/>
  <c r="J1588" i="9"/>
  <c r="J1604" i="9"/>
  <c r="J1620" i="9"/>
  <c r="J1636" i="9"/>
  <c r="J1652" i="9"/>
  <c r="J1668" i="9"/>
  <c r="J1505" i="9"/>
  <c r="J1569" i="9"/>
  <c r="J1633" i="9"/>
  <c r="J1821" i="9"/>
  <c r="J1837" i="9"/>
  <c r="J1853" i="9"/>
  <c r="J1869" i="9"/>
  <c r="J1885" i="9"/>
  <c r="J1901" i="9"/>
  <c r="J1917" i="9"/>
  <c r="J1949" i="9"/>
  <c r="J1965" i="9"/>
  <c r="J1981" i="9"/>
  <c r="J1997" i="9"/>
  <c r="J2013" i="9"/>
  <c r="J2029" i="9"/>
  <c r="J1477" i="9"/>
  <c r="J1474" i="9"/>
  <c r="J1490" i="9"/>
  <c r="J1506" i="9"/>
  <c r="J1522" i="9"/>
  <c r="J1538" i="9"/>
  <c r="J1554" i="9"/>
  <c r="J1570" i="9"/>
  <c r="J1586" i="9"/>
  <c r="J1602" i="9"/>
  <c r="J1618" i="9"/>
  <c r="J1634" i="9"/>
  <c r="J1650" i="9"/>
  <c r="J1666" i="9"/>
  <c r="J1682" i="9"/>
  <c r="J1467" i="9"/>
  <c r="J1483" i="9"/>
  <c r="J1499" i="9"/>
  <c r="J1515" i="9"/>
  <c r="J1531" i="9"/>
  <c r="J1547" i="9"/>
  <c r="J1563" i="9"/>
  <c r="J1579" i="9"/>
  <c r="J1595" i="9"/>
  <c r="J1611" i="9"/>
  <c r="J1627" i="9"/>
  <c r="J1643" i="9"/>
  <c r="J1659" i="9"/>
  <c r="J1675" i="9"/>
  <c r="J1448" i="9"/>
  <c r="J1464" i="9"/>
  <c r="J1480" i="9"/>
  <c r="J1496" i="9"/>
  <c r="J1512" i="9"/>
  <c r="J1528" i="9"/>
  <c r="J1544" i="9"/>
  <c r="J1560" i="9"/>
  <c r="J1576" i="9"/>
  <c r="J1592" i="9"/>
  <c r="J1608" i="9"/>
  <c r="J1624" i="9"/>
  <c r="J1640" i="9"/>
  <c r="J1656" i="9"/>
  <c r="J1672" i="9"/>
  <c r="J1457" i="9"/>
  <c r="J1521" i="9"/>
  <c r="J1585" i="9"/>
  <c r="J1649" i="9"/>
  <c r="J1825" i="9"/>
  <c r="J1841" i="9"/>
  <c r="J1857" i="9"/>
  <c r="J1873" i="9"/>
  <c r="J1889" i="9"/>
  <c r="J1905" i="9"/>
  <c r="J1921" i="9"/>
  <c r="J1937" i="9"/>
  <c r="J1953" i="9"/>
  <c r="J1969" i="9"/>
  <c r="J1985" i="9"/>
  <c r="J2001" i="9"/>
  <c r="J2017" i="9"/>
  <c r="J2033" i="9"/>
  <c r="J1493" i="9"/>
  <c r="J1557" i="9"/>
  <c r="J1621" i="9"/>
  <c r="J1818" i="9"/>
  <c r="J1834" i="9"/>
  <c r="J1850" i="9"/>
  <c r="J1866" i="9"/>
  <c r="J1882" i="9"/>
  <c r="J1898" i="9"/>
  <c r="J1914" i="9"/>
  <c r="J1946" i="9"/>
  <c r="J1962" i="9"/>
  <c r="J1978" i="9"/>
  <c r="J1994" i="9"/>
  <c r="J2010" i="9"/>
  <c r="J2026" i="9"/>
  <c r="J1481" i="9"/>
  <c r="J1545" i="9"/>
  <c r="J1609" i="9"/>
  <c r="J1673" i="9"/>
  <c r="J1831" i="9"/>
  <c r="J1847" i="9"/>
  <c r="J1863" i="9"/>
  <c r="J1879" i="9"/>
  <c r="J1895" i="9"/>
  <c r="J1911" i="9"/>
  <c r="J1927" i="9"/>
  <c r="J1943" i="9"/>
  <c r="J1959" i="9"/>
  <c r="J1975" i="9"/>
  <c r="J1991" i="9"/>
  <c r="J2007" i="9"/>
  <c r="J2023" i="9"/>
  <c r="J1565" i="9"/>
  <c r="J1852" i="9"/>
  <c r="J1916" i="9"/>
  <c r="J1980" i="9"/>
  <c r="J2036" i="9"/>
  <c r="J2052" i="9"/>
  <c r="J2068" i="9"/>
  <c r="J2084" i="9"/>
  <c r="J2100" i="9"/>
  <c r="J2116" i="9"/>
  <c r="J2132" i="9"/>
  <c r="J2148" i="9"/>
  <c r="I1444" i="9"/>
  <c r="I1476" i="9"/>
  <c r="I1492" i="9"/>
  <c r="I1508" i="9"/>
  <c r="I1524" i="9"/>
  <c r="I1540" i="9"/>
  <c r="I1556" i="9"/>
  <c r="J1824" i="9"/>
  <c r="J1888" i="9"/>
  <c r="J1952" i="9"/>
  <c r="J2016" i="9"/>
  <c r="J2045" i="9"/>
  <c r="J2061" i="9"/>
  <c r="J2077" i="9"/>
  <c r="J2093" i="9"/>
  <c r="J2109" i="9"/>
  <c r="J2125" i="9"/>
  <c r="J2141" i="9"/>
  <c r="J2157" i="9"/>
  <c r="I1469" i="9"/>
  <c r="I1485" i="9"/>
  <c r="I1501" i="9"/>
  <c r="I1517" i="9"/>
  <c r="I1533" i="9"/>
  <c r="I1549" i="9"/>
  <c r="I1565" i="9"/>
  <c r="J1462" i="9"/>
  <c r="J1478" i="9"/>
  <c r="J1494" i="9"/>
  <c r="J1510" i="9"/>
  <c r="J1526" i="9"/>
  <c r="J1542" i="9"/>
  <c r="J1558" i="9"/>
  <c r="J1574" i="9"/>
  <c r="J1590" i="9"/>
  <c r="J1606" i="9"/>
  <c r="J1622" i="9"/>
  <c r="J1638" i="9"/>
  <c r="J1654" i="9"/>
  <c r="J1670" i="9"/>
  <c r="J1471" i="9"/>
  <c r="J1487" i="9"/>
  <c r="J1503" i="9"/>
  <c r="J1519" i="9"/>
  <c r="J1535" i="9"/>
  <c r="J1551" i="9"/>
  <c r="J1567" i="9"/>
  <c r="J1583" i="9"/>
  <c r="J1599" i="9"/>
  <c r="J1615" i="9"/>
  <c r="J1631" i="9"/>
  <c r="J1647" i="9"/>
  <c r="J1663" i="9"/>
  <c r="J1679" i="9"/>
  <c r="J1468" i="9"/>
  <c r="J1484" i="9"/>
  <c r="J1500" i="9"/>
  <c r="J1516" i="9"/>
  <c r="J1532" i="9"/>
  <c r="J1548" i="9"/>
  <c r="J1564" i="9"/>
  <c r="J1580" i="9"/>
  <c r="J1596" i="9"/>
  <c r="J1612" i="9"/>
  <c r="J1628" i="9"/>
  <c r="J1644" i="9"/>
  <c r="J1660" i="9"/>
  <c r="J1676" i="9"/>
  <c r="J1473" i="9"/>
  <c r="J1537" i="9"/>
  <c r="J1601" i="9"/>
  <c r="J1665" i="9"/>
  <c r="J1813" i="9"/>
  <c r="J1829" i="9"/>
  <c r="J1845" i="9"/>
  <c r="J1861" i="9"/>
  <c r="J1877" i="9"/>
  <c r="J1893" i="9"/>
  <c r="J1909" i="9"/>
  <c r="J1941" i="9"/>
  <c r="J1957" i="9"/>
  <c r="J1973" i="9"/>
  <c r="J1989" i="9"/>
  <c r="J2005" i="9"/>
  <c r="J2021" i="9"/>
  <c r="J1509" i="9"/>
  <c r="J1573" i="9"/>
  <c r="J1637" i="9"/>
  <c r="J1822" i="9"/>
  <c r="J1838" i="9"/>
  <c r="J1854" i="9"/>
  <c r="J1870" i="9"/>
  <c r="J1886" i="9"/>
  <c r="J1902" i="9"/>
  <c r="J1918" i="9"/>
  <c r="J1950" i="9"/>
  <c r="J1966" i="9"/>
  <c r="J1982" i="9"/>
  <c r="J1998" i="9"/>
  <c r="J2014" i="9"/>
  <c r="J2030" i="9"/>
  <c r="J1497" i="9"/>
  <c r="J1561" i="9"/>
  <c r="J1625" i="9"/>
  <c r="J1819" i="9"/>
  <c r="J1835" i="9"/>
  <c r="J1851" i="9"/>
  <c r="J1867" i="9"/>
  <c r="J1883" i="9"/>
  <c r="J1899" i="9"/>
  <c r="J1915" i="9"/>
  <c r="J1947" i="9"/>
  <c r="J1963" i="9"/>
  <c r="J1979" i="9"/>
  <c r="J1995" i="9"/>
  <c r="J2011" i="9"/>
  <c r="J2027" i="9"/>
  <c r="J1629" i="9"/>
  <c r="J1868" i="9"/>
  <c r="J1932" i="9"/>
  <c r="J1996" i="9"/>
  <c r="J2040" i="9"/>
  <c r="J2056" i="9"/>
  <c r="J2072" i="9"/>
  <c r="J2088" i="9"/>
  <c r="J2104" i="9"/>
  <c r="J2120" i="9"/>
  <c r="J2136" i="9"/>
  <c r="J2152" i="9"/>
  <c r="I1448" i="9"/>
  <c r="I1464" i="9"/>
  <c r="I1480" i="9"/>
  <c r="I1496" i="9"/>
  <c r="I1512" i="9"/>
  <c r="I1528" i="9"/>
  <c r="I1544" i="9"/>
  <c r="I1560" i="9"/>
  <c r="J1517" i="9"/>
  <c r="J1840" i="9"/>
  <c r="J1904" i="9"/>
  <c r="J1968" i="9"/>
  <c r="J2032" i="9"/>
  <c r="J2049" i="9"/>
  <c r="J2065" i="9"/>
  <c r="J2081" i="9"/>
  <c r="J2097" i="9"/>
  <c r="J2113" i="9"/>
  <c r="J2129" i="9"/>
  <c r="J2145" i="9"/>
  <c r="J2161" i="9"/>
  <c r="I1457" i="9"/>
  <c r="I1473" i="9"/>
  <c r="I1489" i="9"/>
  <c r="I1505" i="9"/>
  <c r="I1521" i="9"/>
  <c r="I1537" i="9"/>
  <c r="I1553" i="9"/>
  <c r="I1569" i="9"/>
  <c r="J1466" i="9"/>
  <c r="J1482" i="9"/>
  <c r="J1498" i="9"/>
  <c r="J1514" i="9"/>
  <c r="J1530" i="9"/>
  <c r="J1546" i="9"/>
  <c r="J1562" i="9"/>
  <c r="J1578" i="9"/>
  <c r="J1594" i="9"/>
  <c r="J1610" i="9"/>
  <c r="J1626" i="9"/>
  <c r="J1642" i="9"/>
  <c r="J1658" i="9"/>
  <c r="J1674" i="9"/>
  <c r="J1475" i="9"/>
  <c r="J1491" i="9"/>
  <c r="J1507" i="9"/>
  <c r="J1523" i="9"/>
  <c r="J1539" i="9"/>
  <c r="J1555" i="9"/>
  <c r="J1571" i="9"/>
  <c r="J1587" i="9"/>
  <c r="J1603" i="9"/>
  <c r="J1619" i="9"/>
  <c r="J1635" i="9"/>
  <c r="J1651" i="9"/>
  <c r="J1488" i="9"/>
  <c r="J1552" i="9"/>
  <c r="J1616" i="9"/>
  <c r="J1680" i="9"/>
  <c r="J1617" i="9"/>
  <c r="J1865" i="9"/>
  <c r="J1993" i="9"/>
  <c r="J1525" i="9"/>
  <c r="J1653" i="9"/>
  <c r="J1810" i="9"/>
  <c r="J1842" i="9"/>
  <c r="J1874" i="9"/>
  <c r="J1906" i="9"/>
  <c r="J1938" i="9"/>
  <c r="J1970" i="9"/>
  <c r="J2002" i="9"/>
  <c r="J1577" i="9"/>
  <c r="J1823" i="9"/>
  <c r="J1855" i="9"/>
  <c r="J1887" i="9"/>
  <c r="J1919" i="9"/>
  <c r="J1951" i="9"/>
  <c r="J1983" i="9"/>
  <c r="J2015" i="9"/>
  <c r="J1884" i="9"/>
  <c r="J2012" i="9"/>
  <c r="J2060" i="9"/>
  <c r="J2092" i="9"/>
  <c r="J2124" i="9"/>
  <c r="J2156" i="9"/>
  <c r="I1468" i="9"/>
  <c r="I1500" i="9"/>
  <c r="I1532" i="9"/>
  <c r="I1564" i="9"/>
  <c r="J1920" i="9"/>
  <c r="J2037" i="9"/>
  <c r="J2069" i="9"/>
  <c r="J2101" i="9"/>
  <c r="J2133" i="9"/>
  <c r="I1477" i="9"/>
  <c r="I1509" i="9"/>
  <c r="I1541" i="9"/>
  <c r="I1573" i="9"/>
  <c r="J1661" i="9"/>
  <c r="J1876" i="9"/>
  <c r="J1940" i="9"/>
  <c r="J2004" i="9"/>
  <c r="J2042" i="9"/>
  <c r="J2058" i="9"/>
  <c r="J2074" i="9"/>
  <c r="J2090" i="9"/>
  <c r="J2106" i="9"/>
  <c r="J2122" i="9"/>
  <c r="J2138" i="9"/>
  <c r="J2154" i="9"/>
  <c r="I1466" i="9"/>
  <c r="I1482" i="9"/>
  <c r="I1498" i="9"/>
  <c r="I1514" i="9"/>
  <c r="I1530" i="9"/>
  <c r="I1546" i="9"/>
  <c r="I1562" i="9"/>
  <c r="J1677" i="9"/>
  <c r="J2008" i="9"/>
  <c r="J2091" i="9"/>
  <c r="J2155" i="9"/>
  <c r="I1499" i="9"/>
  <c r="I1563" i="9"/>
  <c r="I1587" i="9"/>
  <c r="I1603" i="9"/>
  <c r="I1619" i="9"/>
  <c r="I1635" i="9"/>
  <c r="I1651" i="9"/>
  <c r="I1667" i="9"/>
  <c r="I1827" i="9"/>
  <c r="I1843" i="9"/>
  <c r="I1859" i="9"/>
  <c r="I1875" i="9"/>
  <c r="I1891" i="9"/>
  <c r="I1907" i="9"/>
  <c r="I1923" i="9"/>
  <c r="I1939" i="9"/>
  <c r="I1955" i="9"/>
  <c r="I1971" i="9"/>
  <c r="I1987" i="9"/>
  <c r="I2003" i="9"/>
  <c r="I2019" i="9"/>
  <c r="I2035" i="9"/>
  <c r="I2051" i="9"/>
  <c r="I2067" i="9"/>
  <c r="I2083" i="9"/>
  <c r="I2099" i="9"/>
  <c r="I2115" i="9"/>
  <c r="I2131" i="9"/>
  <c r="I2147" i="9"/>
  <c r="J1485" i="9"/>
  <c r="J1960" i="9"/>
  <c r="J2079" i="9"/>
  <c r="J2143" i="9"/>
  <c r="I1487" i="9"/>
  <c r="I1551" i="9"/>
  <c r="I1584" i="9"/>
  <c r="I1600" i="9"/>
  <c r="I1616" i="9"/>
  <c r="I1632" i="9"/>
  <c r="I1648" i="9"/>
  <c r="I1664" i="9"/>
  <c r="I1680" i="9"/>
  <c r="I1824" i="9"/>
  <c r="I1840" i="9"/>
  <c r="I1856" i="9"/>
  <c r="I1872" i="9"/>
  <c r="I1888" i="9"/>
  <c r="I1904" i="9"/>
  <c r="I1920" i="9"/>
  <c r="I1952" i="9"/>
  <c r="I1968" i="9"/>
  <c r="I1984" i="9"/>
  <c r="I2000" i="9"/>
  <c r="I2016" i="9"/>
  <c r="I2032" i="9"/>
  <c r="I2048" i="9"/>
  <c r="I2064" i="9"/>
  <c r="I2080" i="9"/>
  <c r="I2096" i="9"/>
  <c r="I2112" i="9"/>
  <c r="I2128" i="9"/>
  <c r="I2144" i="9"/>
  <c r="I2160" i="9"/>
  <c r="J1912" i="9"/>
  <c r="J2067" i="9"/>
  <c r="J2131" i="9"/>
  <c r="J1864" i="9"/>
  <c r="J2055" i="9"/>
  <c r="J2119" i="9"/>
  <c r="I1463" i="9"/>
  <c r="I1527" i="9"/>
  <c r="I1578" i="9"/>
  <c r="J1504" i="9"/>
  <c r="J1568" i="9"/>
  <c r="J1632" i="9"/>
  <c r="J1681" i="9"/>
  <c r="J1881" i="9"/>
  <c r="J1945" i="9"/>
  <c r="J2009" i="9"/>
  <c r="J1541" i="9"/>
  <c r="J1669" i="9"/>
  <c r="J1814" i="9"/>
  <c r="J1846" i="9"/>
  <c r="J1878" i="9"/>
  <c r="J1910" i="9"/>
  <c r="J1942" i="9"/>
  <c r="J1974" i="9"/>
  <c r="J2006" i="9"/>
  <c r="J1465" i="9"/>
  <c r="J1593" i="9"/>
  <c r="J1827" i="9"/>
  <c r="J1859" i="9"/>
  <c r="J1891" i="9"/>
  <c r="J1923" i="9"/>
  <c r="J1955" i="9"/>
  <c r="J1987" i="9"/>
  <c r="J2019" i="9"/>
  <c r="J1900" i="9"/>
  <c r="J2028" i="9"/>
  <c r="J2064" i="9"/>
  <c r="J2096" i="9"/>
  <c r="J2128" i="9"/>
  <c r="J2160" i="9"/>
  <c r="I1472" i="9"/>
  <c r="I1504" i="9"/>
  <c r="I1536" i="9"/>
  <c r="I1568" i="9"/>
  <c r="J2041" i="9"/>
  <c r="J2073" i="9"/>
  <c r="J2105" i="9"/>
  <c r="J2137" i="9"/>
  <c r="I1481" i="9"/>
  <c r="I1513" i="9"/>
  <c r="I1545" i="9"/>
  <c r="J1469" i="9"/>
  <c r="J1828" i="9"/>
  <c r="J1892" i="9"/>
  <c r="J1956" i="9"/>
  <c r="J2020" i="9"/>
  <c r="J2046" i="9"/>
  <c r="J2062" i="9"/>
  <c r="J2078" i="9"/>
  <c r="J2094" i="9"/>
  <c r="J2110" i="9"/>
  <c r="J2126" i="9"/>
  <c r="J2142" i="9"/>
  <c r="J2158" i="9"/>
  <c r="I1470" i="9"/>
  <c r="I1486" i="9"/>
  <c r="I1502" i="9"/>
  <c r="I1518" i="9"/>
  <c r="I1534" i="9"/>
  <c r="I1550" i="9"/>
  <c r="I1566" i="9"/>
  <c r="J2043" i="9"/>
  <c r="J2107" i="9"/>
  <c r="I1515" i="9"/>
  <c r="I1575" i="9"/>
  <c r="I1591" i="9"/>
  <c r="I1607" i="9"/>
  <c r="I1623" i="9"/>
  <c r="I1639" i="9"/>
  <c r="I1655" i="9"/>
  <c r="I1671" i="9"/>
  <c r="I1831" i="9"/>
  <c r="I1847" i="9"/>
  <c r="I1863" i="9"/>
  <c r="I1879" i="9"/>
  <c r="I1895" i="9"/>
  <c r="I1911" i="9"/>
  <c r="I1927" i="9"/>
  <c r="I1943" i="9"/>
  <c r="I1959" i="9"/>
  <c r="I1975" i="9"/>
  <c r="I1991" i="9"/>
  <c r="I2007" i="9"/>
  <c r="I2023" i="9"/>
  <c r="I2039" i="9"/>
  <c r="I2055" i="9"/>
  <c r="I2071" i="9"/>
  <c r="I2087" i="9"/>
  <c r="I2103" i="9"/>
  <c r="I2119" i="9"/>
  <c r="I2135" i="9"/>
  <c r="I2151" i="9"/>
  <c r="J2024" i="9"/>
  <c r="J2095" i="9"/>
  <c r="J2159" i="9"/>
  <c r="I1503" i="9"/>
  <c r="I1567" i="9"/>
  <c r="I1588" i="9"/>
  <c r="I1604" i="9"/>
  <c r="I1620" i="9"/>
  <c r="I1636" i="9"/>
  <c r="I1652" i="9"/>
  <c r="I1668" i="9"/>
  <c r="I1828" i="9"/>
  <c r="I1844" i="9"/>
  <c r="I1860" i="9"/>
  <c r="I1876" i="9"/>
  <c r="I1892" i="9"/>
  <c r="I1908" i="9"/>
  <c r="I1940" i="9"/>
  <c r="I1956" i="9"/>
  <c r="I1972" i="9"/>
  <c r="I1988" i="9"/>
  <c r="I2004" i="9"/>
  <c r="I2020" i="9"/>
  <c r="I2036" i="9"/>
  <c r="I2052" i="9"/>
  <c r="I2068" i="9"/>
  <c r="I2084" i="9"/>
  <c r="I2100" i="9"/>
  <c r="I2116" i="9"/>
  <c r="I2132" i="9"/>
  <c r="I2148" i="9"/>
  <c r="J1549" i="9"/>
  <c r="J1976" i="9"/>
  <c r="J2083" i="9"/>
  <c r="J2147" i="9"/>
  <c r="J2071" i="9"/>
  <c r="J2135" i="9"/>
  <c r="I1479" i="9"/>
  <c r="I1543" i="9"/>
  <c r="I1582" i="9"/>
  <c r="I1598" i="9"/>
  <c r="I1614" i="9"/>
  <c r="I1630" i="9"/>
  <c r="I1646" i="9"/>
  <c r="I1662" i="9"/>
  <c r="J1667" i="9"/>
  <c r="J1520" i="9"/>
  <c r="J1584" i="9"/>
  <c r="J1648" i="9"/>
  <c r="J1489" i="9"/>
  <c r="J1833" i="9"/>
  <c r="J1897" i="9"/>
  <c r="J1961" i="9"/>
  <c r="J2025" i="9"/>
  <c r="J1589" i="9"/>
  <c r="J1826" i="9"/>
  <c r="J1858" i="9"/>
  <c r="J1890" i="9"/>
  <c r="J1922" i="9"/>
  <c r="J1954" i="9"/>
  <c r="J1986" i="9"/>
  <c r="J2018" i="9"/>
  <c r="J1513" i="9"/>
  <c r="J1641" i="9"/>
  <c r="J1839" i="9"/>
  <c r="J1871" i="9"/>
  <c r="J1903" i="9"/>
  <c r="J1967" i="9"/>
  <c r="J1999" i="9"/>
  <c r="J2031" i="9"/>
  <c r="J1820" i="9"/>
  <c r="J1948" i="9"/>
  <c r="J2044" i="9"/>
  <c r="J2076" i="9"/>
  <c r="J2108" i="9"/>
  <c r="J2140" i="9"/>
  <c r="I1484" i="9"/>
  <c r="I1516" i="9"/>
  <c r="I1548" i="9"/>
  <c r="J1581" i="9"/>
  <c r="J1856" i="9"/>
  <c r="J1984" i="9"/>
  <c r="J2053" i="9"/>
  <c r="J2085" i="9"/>
  <c r="J2117" i="9"/>
  <c r="J2149" i="9"/>
  <c r="I1493" i="9"/>
  <c r="I1525" i="9"/>
  <c r="I1557" i="9"/>
  <c r="J1533" i="9"/>
  <c r="J1844" i="9"/>
  <c r="J1908" i="9"/>
  <c r="J1972" i="9"/>
  <c r="J2034" i="9"/>
  <c r="J2050" i="9"/>
  <c r="J2066" i="9"/>
  <c r="J2082" i="9"/>
  <c r="J2098" i="9"/>
  <c r="J2114" i="9"/>
  <c r="J2130" i="9"/>
  <c r="J2146" i="9"/>
  <c r="J2162" i="9"/>
  <c r="I1474" i="9"/>
  <c r="I1490" i="9"/>
  <c r="I1506" i="9"/>
  <c r="I1522" i="9"/>
  <c r="I1538" i="9"/>
  <c r="I1554" i="9"/>
  <c r="I1570" i="9"/>
  <c r="J1880" i="9"/>
  <c r="J2059" i="9"/>
  <c r="J2123" i="9"/>
  <c r="I1467" i="9"/>
  <c r="I1531" i="9"/>
  <c r="I1579" i="9"/>
  <c r="I1595" i="9"/>
  <c r="I1611" i="9"/>
  <c r="I1627" i="9"/>
  <c r="I1643" i="9"/>
  <c r="I1659" i="9"/>
  <c r="I1675" i="9"/>
  <c r="I1819" i="9"/>
  <c r="I1835" i="9"/>
  <c r="I1851" i="9"/>
  <c r="I1867" i="9"/>
  <c r="I1883" i="9"/>
  <c r="I1899" i="9"/>
  <c r="I1915" i="9"/>
  <c r="I1947" i="9"/>
  <c r="I1963" i="9"/>
  <c r="I1979" i="9"/>
  <c r="I1995" i="9"/>
  <c r="I2011" i="9"/>
  <c r="I2027" i="9"/>
  <c r="I2043" i="9"/>
  <c r="I2059" i="9"/>
  <c r="I2075" i="9"/>
  <c r="I2091" i="9"/>
  <c r="I2107" i="9"/>
  <c r="I2123" i="9"/>
  <c r="I2139" i="9"/>
  <c r="I2155" i="9"/>
  <c r="J1832" i="9"/>
  <c r="J2047" i="9"/>
  <c r="J2111" i="9"/>
  <c r="I1519" i="9"/>
  <c r="I1576" i="9"/>
  <c r="I1592" i="9"/>
  <c r="I1608" i="9"/>
  <c r="I1624" i="9"/>
  <c r="I1640" i="9"/>
  <c r="I1656" i="9"/>
  <c r="I1672" i="9"/>
  <c r="I1832" i="9"/>
  <c r="I1848" i="9"/>
  <c r="I1864" i="9"/>
  <c r="I1880" i="9"/>
  <c r="I1896" i="9"/>
  <c r="I1912" i="9"/>
  <c r="I1944" i="9"/>
  <c r="I1960" i="9"/>
  <c r="I1976" i="9"/>
  <c r="I1992" i="9"/>
  <c r="I2008" i="9"/>
  <c r="I2024" i="9"/>
  <c r="I2040" i="9"/>
  <c r="I2056" i="9"/>
  <c r="I2072" i="9"/>
  <c r="I2088" i="9"/>
  <c r="I2104" i="9"/>
  <c r="I2120" i="9"/>
  <c r="I2136" i="9"/>
  <c r="I2152" i="9"/>
  <c r="J2035" i="9"/>
  <c r="J2099" i="9"/>
  <c r="J1613" i="9"/>
  <c r="J1992" i="9"/>
  <c r="J2087" i="9"/>
  <c r="J2151" i="9"/>
  <c r="I1495" i="9"/>
  <c r="I1559" i="9"/>
  <c r="I1586" i="9"/>
  <c r="J1472" i="9"/>
  <c r="J1536" i="9"/>
  <c r="J1600" i="9"/>
  <c r="J1664" i="9"/>
  <c r="J1553" i="9"/>
  <c r="J1849" i="9"/>
  <c r="J1913" i="9"/>
  <c r="J1977" i="9"/>
  <c r="J1605" i="9"/>
  <c r="J1830" i="9"/>
  <c r="J1862" i="9"/>
  <c r="J1894" i="9"/>
  <c r="J1958" i="9"/>
  <c r="J1990" i="9"/>
  <c r="J2022" i="9"/>
  <c r="J1529" i="9"/>
  <c r="J1657" i="9"/>
  <c r="J1843" i="9"/>
  <c r="J1875" i="9"/>
  <c r="J1907" i="9"/>
  <c r="J1939" i="9"/>
  <c r="J1971" i="9"/>
  <c r="J2003" i="9"/>
  <c r="J1501" i="9"/>
  <c r="J1836" i="9"/>
  <c r="J1964" i="9"/>
  <c r="J2048" i="9"/>
  <c r="J2080" i="9"/>
  <c r="J2112" i="9"/>
  <c r="J2144" i="9"/>
  <c r="I1488" i="9"/>
  <c r="I1520" i="9"/>
  <c r="I1552" i="9"/>
  <c r="J1645" i="9"/>
  <c r="J1872" i="9"/>
  <c r="J2000" i="9"/>
  <c r="J2057" i="9"/>
  <c r="J2089" i="9"/>
  <c r="J2121" i="9"/>
  <c r="J2153" i="9"/>
  <c r="I1465" i="9"/>
  <c r="I1497" i="9"/>
  <c r="I1529" i="9"/>
  <c r="I1561" i="9"/>
  <c r="J1597" i="9"/>
  <c r="J1860" i="9"/>
  <c r="J1988" i="9"/>
  <c r="J2038" i="9"/>
  <c r="J2054" i="9"/>
  <c r="J2070" i="9"/>
  <c r="J2086" i="9"/>
  <c r="J2102" i="9"/>
  <c r="J2118" i="9"/>
  <c r="J2134" i="9"/>
  <c r="J2150" i="9"/>
  <c r="I1462" i="9"/>
  <c r="I1478" i="9"/>
  <c r="I1494" i="9"/>
  <c r="I1510" i="9"/>
  <c r="I1526" i="9"/>
  <c r="I1542" i="9"/>
  <c r="I1558" i="9"/>
  <c r="I1574" i="9"/>
  <c r="J1944" i="9"/>
  <c r="J2075" i="9"/>
  <c r="J2139" i="9"/>
  <c r="I1483" i="9"/>
  <c r="I1547" i="9"/>
  <c r="I1583" i="9"/>
  <c r="I1599" i="9"/>
  <c r="I1615" i="9"/>
  <c r="I1631" i="9"/>
  <c r="I1647" i="9"/>
  <c r="I1663" i="9"/>
  <c r="I1679" i="9"/>
  <c r="I1823" i="9"/>
  <c r="I1839" i="9"/>
  <c r="I1855" i="9"/>
  <c r="I1871" i="9"/>
  <c r="I1887" i="9"/>
  <c r="I1903" i="9"/>
  <c r="I1919" i="9"/>
  <c r="I1951" i="9"/>
  <c r="I1967" i="9"/>
  <c r="I1983" i="9"/>
  <c r="I1999" i="9"/>
  <c r="I2015" i="9"/>
  <c r="I2031" i="9"/>
  <c r="I2047" i="9"/>
  <c r="I2063" i="9"/>
  <c r="I2079" i="9"/>
  <c r="I2095" i="9"/>
  <c r="I2111" i="9"/>
  <c r="I2127" i="9"/>
  <c r="I2143" i="9"/>
  <c r="I2159" i="9"/>
  <c r="J1896" i="9"/>
  <c r="J2063" i="9"/>
  <c r="J2127" i="9"/>
  <c r="I1471" i="9"/>
  <c r="I1535" i="9"/>
  <c r="I1580" i="9"/>
  <c r="I1596" i="9"/>
  <c r="I1612" i="9"/>
  <c r="I1628" i="9"/>
  <c r="I1644" i="9"/>
  <c r="I1660" i="9"/>
  <c r="I1676" i="9"/>
  <c r="I1868" i="9"/>
  <c r="I1932" i="9"/>
  <c r="I1996" i="9"/>
  <c r="I2060" i="9"/>
  <c r="I2124" i="9"/>
  <c r="J2051" i="9"/>
  <c r="J2103" i="9"/>
  <c r="I1590" i="9"/>
  <c r="I1610" i="9"/>
  <c r="I1634" i="9"/>
  <c r="I1654" i="9"/>
  <c r="I1674" i="9"/>
  <c r="I1818" i="9"/>
  <c r="I1555" i="9"/>
  <c r="I1633" i="9"/>
  <c r="I1825" i="9"/>
  <c r="I1858" i="9"/>
  <c r="I1890" i="9"/>
  <c r="I1922" i="9"/>
  <c r="I1954" i="9"/>
  <c r="I1986" i="9"/>
  <c r="I2018" i="9"/>
  <c r="I2050" i="9"/>
  <c r="I2082" i="9"/>
  <c r="I2114" i="9"/>
  <c r="I2146" i="9"/>
  <c r="I1507" i="9"/>
  <c r="I1621" i="9"/>
  <c r="I1813" i="9"/>
  <c r="I1853" i="9"/>
  <c r="I1885" i="9"/>
  <c r="I1917" i="9"/>
  <c r="I1949" i="9"/>
  <c r="I1981" i="9"/>
  <c r="I2013" i="9"/>
  <c r="I2045" i="9"/>
  <c r="I2077" i="9"/>
  <c r="I2109" i="9"/>
  <c r="I2141" i="9"/>
  <c r="I1523" i="9"/>
  <c r="I1625" i="9"/>
  <c r="I1854" i="9"/>
  <c r="I1886" i="9"/>
  <c r="I1918" i="9"/>
  <c r="I1950" i="9"/>
  <c r="I1982" i="9"/>
  <c r="I2014" i="9"/>
  <c r="I2046" i="9"/>
  <c r="I2078" i="9"/>
  <c r="I2110" i="9"/>
  <c r="I2142" i="9"/>
  <c r="I1539" i="9"/>
  <c r="I1629" i="9"/>
  <c r="I1821" i="9"/>
  <c r="I1857" i="9"/>
  <c r="I1889" i="9"/>
  <c r="I1921" i="9"/>
  <c r="I1953" i="9"/>
  <c r="I1985" i="9"/>
  <c r="I2017" i="9"/>
  <c r="I2049" i="9"/>
  <c r="I2081" i="9"/>
  <c r="I2113" i="9"/>
  <c r="I2145" i="9"/>
  <c r="I1820" i="9"/>
  <c r="I1884" i="9"/>
  <c r="I1948" i="9"/>
  <c r="I2012" i="9"/>
  <c r="I2076" i="9"/>
  <c r="I2140" i="9"/>
  <c r="J2115" i="9"/>
  <c r="I1594" i="9"/>
  <c r="I1618" i="9"/>
  <c r="I1638" i="9"/>
  <c r="I1658" i="9"/>
  <c r="I1678" i="9"/>
  <c r="I1822" i="9"/>
  <c r="I1585" i="9"/>
  <c r="I1649" i="9"/>
  <c r="I1834" i="9"/>
  <c r="I1866" i="9"/>
  <c r="I1898" i="9"/>
  <c r="I1962" i="9"/>
  <c r="I1994" i="9"/>
  <c r="I2026" i="9"/>
  <c r="I2058" i="9"/>
  <c r="I2090" i="9"/>
  <c r="I2122" i="9"/>
  <c r="I2154" i="9"/>
  <c r="I1571" i="9"/>
  <c r="I1637" i="9"/>
  <c r="I1829" i="9"/>
  <c r="I1861" i="9"/>
  <c r="I1893" i="9"/>
  <c r="I1957" i="9"/>
  <c r="I1989" i="9"/>
  <c r="I2021" i="9"/>
  <c r="I2053" i="9"/>
  <c r="I2085" i="9"/>
  <c r="I2117" i="9"/>
  <c r="I2149" i="9"/>
  <c r="I1577" i="9"/>
  <c r="I1641" i="9"/>
  <c r="I1830" i="9"/>
  <c r="I1862" i="9"/>
  <c r="I1894" i="9"/>
  <c r="I1958" i="9"/>
  <c r="I1990" i="9"/>
  <c r="I2022" i="9"/>
  <c r="I2054" i="9"/>
  <c r="I2086" i="9"/>
  <c r="I2118" i="9"/>
  <c r="I2150" i="9"/>
  <c r="I1581" i="9"/>
  <c r="I1645" i="9"/>
  <c r="I1833" i="9"/>
  <c r="I1865" i="9"/>
  <c r="I1897" i="9"/>
  <c r="I1961" i="9"/>
  <c r="I1993" i="9"/>
  <c r="I2025" i="9"/>
  <c r="I2057" i="9"/>
  <c r="I2089" i="9"/>
  <c r="I2121" i="9"/>
  <c r="I2153" i="9"/>
  <c r="I1836" i="9"/>
  <c r="I1900" i="9"/>
  <c r="I1964" i="9"/>
  <c r="I2028" i="9"/>
  <c r="I2092" i="9"/>
  <c r="I2156" i="9"/>
  <c r="I1511" i="9"/>
  <c r="I1602" i="9"/>
  <c r="I1622" i="9"/>
  <c r="I1642" i="9"/>
  <c r="I1666" i="9"/>
  <c r="I1682" i="9"/>
  <c r="I1810" i="9"/>
  <c r="I1826" i="9"/>
  <c r="I1601" i="9"/>
  <c r="I1665" i="9"/>
  <c r="I1842" i="9"/>
  <c r="I1874" i="9"/>
  <c r="I1906" i="9"/>
  <c r="I1938" i="9"/>
  <c r="I1970" i="9"/>
  <c r="I2002" i="9"/>
  <c r="I2034" i="9"/>
  <c r="I2066" i="9"/>
  <c r="I2098" i="9"/>
  <c r="I2130" i="9"/>
  <c r="I2162" i="9"/>
  <c r="I1589" i="9"/>
  <c r="I1653" i="9"/>
  <c r="I1837" i="9"/>
  <c r="I1869" i="9"/>
  <c r="I1901" i="9"/>
  <c r="I1965" i="9"/>
  <c r="I1997" i="9"/>
  <c r="I2029" i="9"/>
  <c r="I2061" i="9"/>
  <c r="I2093" i="9"/>
  <c r="I2125" i="9"/>
  <c r="I2157" i="9"/>
  <c r="I1593" i="9"/>
  <c r="I1657" i="9"/>
  <c r="I1838" i="9"/>
  <c r="I1870" i="9"/>
  <c r="I1902" i="9"/>
  <c r="I1966" i="9"/>
  <c r="I1998" i="9"/>
  <c r="I2030" i="9"/>
  <c r="I2062" i="9"/>
  <c r="I2094" i="9"/>
  <c r="I2126" i="9"/>
  <c r="I2158" i="9"/>
  <c r="I1597" i="9"/>
  <c r="I1661" i="9"/>
  <c r="I1841" i="9"/>
  <c r="I1873" i="9"/>
  <c r="I1905" i="9"/>
  <c r="I1937" i="9"/>
  <c r="I1969" i="9"/>
  <c r="I2001" i="9"/>
  <c r="I2033" i="9"/>
  <c r="I2065" i="9"/>
  <c r="I2097" i="9"/>
  <c r="I2129" i="9"/>
  <c r="I2161" i="9"/>
  <c r="I1852" i="9"/>
  <c r="I1916" i="9"/>
  <c r="I1980" i="9"/>
  <c r="I2044" i="9"/>
  <c r="I2108" i="9"/>
  <c r="J1848" i="9"/>
  <c r="J2039" i="9"/>
  <c r="I1572" i="9"/>
  <c r="I1606" i="9"/>
  <c r="I1626" i="9"/>
  <c r="I1650" i="9"/>
  <c r="I1670" i="9"/>
  <c r="I1814" i="9"/>
  <c r="I1491" i="9"/>
  <c r="I1617" i="9"/>
  <c r="I1681" i="9"/>
  <c r="I1850" i="9"/>
  <c r="I1882" i="9"/>
  <c r="I1914" i="9"/>
  <c r="I1946" i="9"/>
  <c r="I1978" i="9"/>
  <c r="I2010" i="9"/>
  <c r="I2042" i="9"/>
  <c r="I2074" i="9"/>
  <c r="I2106" i="9"/>
  <c r="I2138" i="9"/>
  <c r="I1605" i="9"/>
  <c r="I1669" i="9"/>
  <c r="I1845" i="9"/>
  <c r="I1877" i="9"/>
  <c r="I1909" i="9"/>
  <c r="I1941" i="9"/>
  <c r="I1973" i="9"/>
  <c r="I2005" i="9"/>
  <c r="I2037" i="9"/>
  <c r="I2069" i="9"/>
  <c r="I2101" i="9"/>
  <c r="I2133" i="9"/>
  <c r="I1609" i="9"/>
  <c r="I1673" i="9"/>
  <c r="I1846" i="9"/>
  <c r="I1878" i="9"/>
  <c r="I1910" i="9"/>
  <c r="I1942" i="9"/>
  <c r="I1974" i="9"/>
  <c r="I2006" i="9"/>
  <c r="I2038" i="9"/>
  <c r="I2070" i="9"/>
  <c r="I2102" i="9"/>
  <c r="I2134" i="9"/>
  <c r="I1475" i="9"/>
  <c r="I1613" i="9"/>
  <c r="I1677" i="9"/>
  <c r="I1849" i="9"/>
  <c r="I1881" i="9"/>
  <c r="I1913" i="9"/>
  <c r="I1945" i="9"/>
  <c r="I1977" i="9"/>
  <c r="I2009" i="9"/>
  <c r="I2041" i="9"/>
  <c r="I2073" i="9"/>
  <c r="I2105" i="9"/>
  <c r="I2137" i="9"/>
  <c r="F4" i="9"/>
  <c r="F8" i="9"/>
  <c r="F12" i="9"/>
  <c r="F16" i="9"/>
  <c r="F20" i="9"/>
  <c r="F24" i="9"/>
  <c r="F28" i="9"/>
  <c r="F32" i="9"/>
  <c r="F36" i="9"/>
  <c r="F40" i="9"/>
  <c r="F44" i="9"/>
  <c r="F48" i="9"/>
  <c r="F52" i="9"/>
  <c r="F56" i="9"/>
  <c r="F60" i="9"/>
  <c r="F64" i="9"/>
  <c r="F68" i="9"/>
  <c r="F72" i="9"/>
  <c r="F76" i="9"/>
  <c r="F80" i="9"/>
  <c r="F84" i="9"/>
  <c r="F88" i="9"/>
  <c r="F92" i="9"/>
  <c r="F96" i="9"/>
  <c r="F100" i="9"/>
  <c r="F104" i="9"/>
  <c r="F108" i="9"/>
  <c r="F112" i="9"/>
  <c r="F116" i="9"/>
  <c r="F120" i="9"/>
  <c r="F124" i="9"/>
  <c r="F128" i="9"/>
  <c r="F132" i="9"/>
  <c r="F136" i="9"/>
  <c r="F140" i="9"/>
  <c r="F144" i="9"/>
  <c r="F148" i="9"/>
  <c r="F152" i="9"/>
  <c r="F156" i="9"/>
  <c r="F160" i="9"/>
  <c r="F164" i="9"/>
  <c r="F168" i="9"/>
  <c r="F172" i="9"/>
  <c r="F176" i="9"/>
  <c r="F180" i="9"/>
  <c r="F184" i="9"/>
  <c r="F188" i="9"/>
  <c r="F192" i="9"/>
  <c r="F196" i="9"/>
  <c r="F200" i="9"/>
  <c r="F204" i="9"/>
  <c r="F208" i="9"/>
  <c r="F212" i="9"/>
  <c r="F216" i="9"/>
  <c r="F220" i="9"/>
  <c r="F224" i="9"/>
  <c r="F228" i="9"/>
  <c r="F232" i="9"/>
  <c r="F236" i="9"/>
  <c r="F240" i="9"/>
  <c r="F244" i="9"/>
  <c r="F248" i="9"/>
  <c r="F252" i="9"/>
  <c r="F256" i="9"/>
  <c r="F260" i="9"/>
  <c r="F264" i="9"/>
  <c r="F268" i="9"/>
  <c r="F272" i="9"/>
  <c r="F276" i="9"/>
  <c r="F280" i="9"/>
  <c r="F284" i="9"/>
  <c r="F288" i="9"/>
  <c r="F292" i="9"/>
  <c r="F296" i="9"/>
  <c r="F300" i="9"/>
  <c r="F304" i="9"/>
  <c r="F308" i="9"/>
  <c r="F312" i="9"/>
  <c r="F316" i="9"/>
  <c r="F320" i="9"/>
  <c r="F324" i="9"/>
  <c r="F328" i="9"/>
  <c r="F332" i="9"/>
  <c r="F336" i="9"/>
  <c r="F340" i="9"/>
  <c r="F344" i="9"/>
  <c r="F348" i="9"/>
  <c r="F352" i="9"/>
  <c r="F356" i="9"/>
  <c r="F360" i="9"/>
  <c r="F364" i="9"/>
  <c r="F368" i="9"/>
  <c r="F372" i="9"/>
  <c r="F376" i="9"/>
  <c r="F380" i="9"/>
  <c r="F384" i="9"/>
  <c r="F388" i="9"/>
  <c r="F392" i="9"/>
  <c r="F396" i="9"/>
  <c r="F400" i="9"/>
  <c r="F404" i="9"/>
  <c r="F408" i="9"/>
  <c r="F412" i="9"/>
  <c r="F416" i="9"/>
  <c r="F420" i="9"/>
  <c r="F424" i="9"/>
  <c r="F428" i="9"/>
  <c r="F432" i="9"/>
  <c r="F436" i="9"/>
  <c r="F440" i="9"/>
  <c r="F444" i="9"/>
  <c r="F448" i="9"/>
  <c r="F452" i="9"/>
  <c r="F456" i="9"/>
  <c r="F460" i="9"/>
  <c r="F464" i="9"/>
  <c r="F468" i="9"/>
  <c r="F472" i="9"/>
  <c r="F476" i="9"/>
  <c r="F480" i="9"/>
  <c r="F484" i="9"/>
  <c r="F488" i="9"/>
  <c r="F492" i="9"/>
  <c r="F496" i="9"/>
  <c r="F500" i="9"/>
  <c r="F504" i="9"/>
  <c r="F508" i="9"/>
  <c r="F512" i="9"/>
  <c r="F516" i="9"/>
  <c r="F520" i="9"/>
  <c r="F524" i="9"/>
  <c r="F528" i="9"/>
  <c r="F532" i="9"/>
  <c r="F536" i="9"/>
  <c r="F540" i="9"/>
  <c r="F544" i="9"/>
  <c r="F548" i="9"/>
  <c r="F552" i="9"/>
  <c r="F556" i="9"/>
  <c r="F560" i="9"/>
  <c r="F564" i="9"/>
  <c r="F568" i="9"/>
  <c r="F572" i="9"/>
  <c r="F576" i="9"/>
  <c r="F580" i="9"/>
  <c r="F584" i="9"/>
  <c r="F588" i="9"/>
  <c r="F592" i="9"/>
  <c r="F596" i="9"/>
  <c r="F600" i="9"/>
  <c r="F604" i="9"/>
  <c r="F608" i="9"/>
  <c r="F612" i="9"/>
  <c r="F616" i="9"/>
  <c r="F620" i="9"/>
  <c r="F624" i="9"/>
  <c r="F628" i="9"/>
  <c r="F632" i="9"/>
  <c r="F636" i="9"/>
  <c r="F640" i="9"/>
  <c r="F644" i="9"/>
  <c r="F648" i="9"/>
  <c r="F652" i="9"/>
  <c r="F656" i="9"/>
  <c r="F660" i="9"/>
  <c r="F664" i="9"/>
  <c r="F668" i="9"/>
  <c r="F672" i="9"/>
  <c r="F676" i="9"/>
  <c r="F680" i="9"/>
  <c r="F684" i="9"/>
  <c r="F688" i="9"/>
  <c r="F692" i="9"/>
  <c r="F696" i="9"/>
  <c r="F700" i="9"/>
  <c r="F704" i="9"/>
  <c r="F708" i="9"/>
  <c r="F712" i="9"/>
  <c r="F716" i="9"/>
  <c r="F720" i="9"/>
  <c r="F5" i="9"/>
  <c r="F9" i="9"/>
  <c r="F13" i="9"/>
  <c r="F17" i="9"/>
  <c r="F21" i="9"/>
  <c r="F25" i="9"/>
  <c r="F29" i="9"/>
  <c r="F33" i="9"/>
  <c r="F37" i="9"/>
  <c r="F41" i="9"/>
  <c r="F45" i="9"/>
  <c r="F49" i="9"/>
  <c r="F53" i="9"/>
  <c r="F57" i="9"/>
  <c r="F61" i="9"/>
  <c r="F65" i="9"/>
  <c r="F69" i="9"/>
  <c r="F73" i="9"/>
  <c r="F77" i="9"/>
  <c r="F81" i="9"/>
  <c r="F85" i="9"/>
  <c r="F89" i="9"/>
  <c r="F93" i="9"/>
  <c r="F97" i="9"/>
  <c r="F101" i="9"/>
  <c r="F105" i="9"/>
  <c r="F109" i="9"/>
  <c r="F113" i="9"/>
  <c r="F117" i="9"/>
  <c r="F121" i="9"/>
  <c r="F125" i="9"/>
  <c r="F129" i="9"/>
  <c r="F133" i="9"/>
  <c r="F137" i="9"/>
  <c r="F141" i="9"/>
  <c r="F145" i="9"/>
  <c r="F149" i="9"/>
  <c r="F153" i="9"/>
  <c r="F157" i="9"/>
  <c r="F161" i="9"/>
  <c r="F165" i="9"/>
  <c r="F169" i="9"/>
  <c r="F173" i="9"/>
  <c r="F177" i="9"/>
  <c r="F181" i="9"/>
  <c r="F185" i="9"/>
  <c r="F189" i="9"/>
  <c r="F193" i="9"/>
  <c r="F197" i="9"/>
  <c r="F201" i="9"/>
  <c r="F205" i="9"/>
  <c r="F209" i="9"/>
  <c r="F213" i="9"/>
  <c r="F217" i="9"/>
  <c r="F221" i="9"/>
  <c r="F225" i="9"/>
  <c r="F229" i="9"/>
  <c r="F233" i="9"/>
  <c r="F237" i="9"/>
  <c r="F241" i="9"/>
  <c r="F245" i="9"/>
  <c r="F249" i="9"/>
  <c r="F253" i="9"/>
  <c r="F257" i="9"/>
  <c r="F261" i="9"/>
  <c r="F265" i="9"/>
  <c r="F269" i="9"/>
  <c r="F273" i="9"/>
  <c r="F277" i="9"/>
  <c r="F281" i="9"/>
  <c r="F285" i="9"/>
  <c r="F289" i="9"/>
  <c r="F293" i="9"/>
  <c r="F297" i="9"/>
  <c r="F301" i="9"/>
  <c r="F305" i="9"/>
  <c r="F309" i="9"/>
  <c r="F313" i="9"/>
  <c r="F317" i="9"/>
  <c r="F321" i="9"/>
  <c r="F325" i="9"/>
  <c r="F329" i="9"/>
  <c r="F333" i="9"/>
  <c r="F337" i="9"/>
  <c r="F341" i="9"/>
  <c r="F345" i="9"/>
  <c r="F349" i="9"/>
  <c r="F353" i="9"/>
  <c r="F357" i="9"/>
  <c r="F361" i="9"/>
  <c r="F365" i="9"/>
  <c r="F369" i="9"/>
  <c r="F373" i="9"/>
  <c r="F377" i="9"/>
  <c r="F381" i="9"/>
  <c r="F385" i="9"/>
  <c r="F389" i="9"/>
  <c r="F393" i="9"/>
  <c r="F397" i="9"/>
  <c r="F401" i="9"/>
  <c r="F405" i="9"/>
  <c r="F409" i="9"/>
  <c r="F413" i="9"/>
  <c r="F417" i="9"/>
  <c r="F421" i="9"/>
  <c r="F425" i="9"/>
  <c r="F429" i="9"/>
  <c r="F433" i="9"/>
  <c r="F437" i="9"/>
  <c r="F441" i="9"/>
  <c r="F445" i="9"/>
  <c r="F449" i="9"/>
  <c r="F453" i="9"/>
  <c r="F457" i="9"/>
  <c r="F461" i="9"/>
  <c r="F465" i="9"/>
  <c r="F469" i="9"/>
  <c r="F473" i="9"/>
  <c r="F477" i="9"/>
  <c r="F481" i="9"/>
  <c r="F485" i="9"/>
  <c r="F489" i="9"/>
  <c r="F493" i="9"/>
  <c r="F497" i="9"/>
  <c r="F501" i="9"/>
  <c r="F505" i="9"/>
  <c r="F509" i="9"/>
  <c r="F513" i="9"/>
  <c r="F517" i="9"/>
  <c r="F521" i="9"/>
  <c r="F525" i="9"/>
  <c r="F529" i="9"/>
  <c r="F533" i="9"/>
  <c r="F537" i="9"/>
  <c r="F541" i="9"/>
  <c r="F545" i="9"/>
  <c r="F549" i="9"/>
  <c r="F553" i="9"/>
  <c r="F557" i="9"/>
  <c r="F561" i="9"/>
  <c r="F565" i="9"/>
  <c r="F569" i="9"/>
  <c r="F573" i="9"/>
  <c r="F577" i="9"/>
  <c r="F581" i="9"/>
  <c r="F585" i="9"/>
  <c r="F589" i="9"/>
  <c r="F593" i="9"/>
  <c r="F597" i="9"/>
  <c r="F601" i="9"/>
  <c r="F605" i="9"/>
  <c r="F609" i="9"/>
  <c r="F613" i="9"/>
  <c r="F617" i="9"/>
  <c r="F621" i="9"/>
  <c r="F625" i="9"/>
  <c r="F629" i="9"/>
  <c r="F633" i="9"/>
  <c r="F637" i="9"/>
  <c r="F641" i="9"/>
  <c r="F645" i="9"/>
  <c r="F649" i="9"/>
  <c r="F653" i="9"/>
  <c r="F657" i="9"/>
  <c r="F661" i="9"/>
  <c r="F665" i="9"/>
  <c r="F669" i="9"/>
  <c r="F673" i="9"/>
  <c r="F677" i="9"/>
  <c r="F681" i="9"/>
  <c r="F685" i="9"/>
  <c r="F689" i="9"/>
  <c r="F693" i="9"/>
  <c r="F697" i="9"/>
  <c r="F701" i="9"/>
  <c r="F705" i="9"/>
  <c r="F709" i="9"/>
  <c r="F713" i="9"/>
  <c r="F717" i="9"/>
  <c r="F721" i="9"/>
  <c r="F6" i="9"/>
  <c r="F10" i="9"/>
  <c r="F14" i="9"/>
  <c r="F18" i="9"/>
  <c r="F22" i="9"/>
  <c r="F26" i="9"/>
  <c r="F30" i="9"/>
  <c r="F34" i="9"/>
  <c r="F38" i="9"/>
  <c r="F42" i="9"/>
  <c r="F46" i="9"/>
  <c r="F50" i="9"/>
  <c r="F54" i="9"/>
  <c r="F58" i="9"/>
  <c r="F62" i="9"/>
  <c r="F66" i="9"/>
  <c r="F70" i="9"/>
  <c r="F74" i="9"/>
  <c r="F78" i="9"/>
  <c r="F82" i="9"/>
  <c r="F86" i="9"/>
  <c r="F90" i="9"/>
  <c r="F94" i="9"/>
  <c r="F98" i="9"/>
  <c r="F102" i="9"/>
  <c r="F106" i="9"/>
  <c r="F110" i="9"/>
  <c r="F114" i="9"/>
  <c r="F118" i="9"/>
  <c r="F122" i="9"/>
  <c r="F126" i="9"/>
  <c r="F130" i="9"/>
  <c r="F134" i="9"/>
  <c r="F138" i="9"/>
  <c r="F142" i="9"/>
  <c r="F146" i="9"/>
  <c r="F150" i="9"/>
  <c r="F154" i="9"/>
  <c r="F158" i="9"/>
  <c r="F162" i="9"/>
  <c r="F166" i="9"/>
  <c r="F170" i="9"/>
  <c r="F174" i="9"/>
  <c r="F178" i="9"/>
  <c r="F182" i="9"/>
  <c r="F186" i="9"/>
  <c r="F190" i="9"/>
  <c r="F194" i="9"/>
  <c r="F198" i="9"/>
  <c r="F202" i="9"/>
  <c r="F206" i="9"/>
  <c r="F210" i="9"/>
  <c r="F214" i="9"/>
  <c r="F218" i="9"/>
  <c r="F222" i="9"/>
  <c r="F226" i="9"/>
  <c r="F230" i="9"/>
  <c r="F234" i="9"/>
  <c r="F238" i="9"/>
  <c r="F242" i="9"/>
  <c r="F246" i="9"/>
  <c r="F250" i="9"/>
  <c r="F254" i="9"/>
  <c r="F258" i="9"/>
  <c r="F262" i="9"/>
  <c r="F266" i="9"/>
  <c r="F270" i="9"/>
  <c r="F274" i="9"/>
  <c r="F278" i="9"/>
  <c r="F282" i="9"/>
  <c r="F286" i="9"/>
  <c r="F290" i="9"/>
  <c r="F294" i="9"/>
  <c r="F298" i="9"/>
  <c r="F302" i="9"/>
  <c r="F306" i="9"/>
  <c r="F310" i="9"/>
  <c r="F314" i="9"/>
  <c r="F318" i="9"/>
  <c r="F322" i="9"/>
  <c r="F326" i="9"/>
  <c r="F330" i="9"/>
  <c r="F334" i="9"/>
  <c r="F338" i="9"/>
  <c r="F342" i="9"/>
  <c r="F346" i="9"/>
  <c r="F350" i="9"/>
  <c r="F354" i="9"/>
  <c r="F358" i="9"/>
  <c r="F362" i="9"/>
  <c r="F366" i="9"/>
  <c r="F370" i="9"/>
  <c r="F374" i="9"/>
  <c r="F378" i="9"/>
  <c r="F382" i="9"/>
  <c r="F386" i="9"/>
  <c r="F390" i="9"/>
  <c r="F394" i="9"/>
  <c r="F398" i="9"/>
  <c r="F402" i="9"/>
  <c r="F406" i="9"/>
  <c r="F410" i="9"/>
  <c r="F414" i="9"/>
  <c r="F418" i="9"/>
  <c r="F422" i="9"/>
  <c r="F426" i="9"/>
  <c r="F430" i="9"/>
  <c r="F434" i="9"/>
  <c r="F438" i="9"/>
  <c r="F442" i="9"/>
  <c r="F446" i="9"/>
  <c r="F450" i="9"/>
  <c r="F454" i="9"/>
  <c r="F458" i="9"/>
  <c r="F462" i="9"/>
  <c r="F466" i="9"/>
  <c r="F470" i="9"/>
  <c r="F474" i="9"/>
  <c r="F478" i="9"/>
  <c r="F482" i="9"/>
  <c r="F486" i="9"/>
  <c r="F490" i="9"/>
  <c r="F494" i="9"/>
  <c r="F498" i="9"/>
  <c r="F502" i="9"/>
  <c r="F506" i="9"/>
  <c r="F510" i="9"/>
  <c r="F514" i="9"/>
  <c r="F518" i="9"/>
  <c r="F522" i="9"/>
  <c r="F526" i="9"/>
  <c r="F530" i="9"/>
  <c r="F534" i="9"/>
  <c r="F538" i="9"/>
  <c r="F542" i="9"/>
  <c r="F546" i="9"/>
  <c r="F550" i="9"/>
  <c r="F554" i="9"/>
  <c r="F558" i="9"/>
  <c r="F562" i="9"/>
  <c r="F566" i="9"/>
  <c r="F570" i="9"/>
  <c r="F574" i="9"/>
  <c r="F578" i="9"/>
  <c r="F582" i="9"/>
  <c r="F586" i="9"/>
  <c r="F590" i="9"/>
  <c r="F594" i="9"/>
  <c r="F598" i="9"/>
  <c r="F602" i="9"/>
  <c r="F606" i="9"/>
  <c r="F610" i="9"/>
  <c r="F614" i="9"/>
  <c r="F618" i="9"/>
  <c r="F622" i="9"/>
  <c r="F626" i="9"/>
  <c r="F630" i="9"/>
  <c r="F634" i="9"/>
  <c r="F638" i="9"/>
  <c r="F642" i="9"/>
  <c r="F646" i="9"/>
  <c r="F650" i="9"/>
  <c r="F654" i="9"/>
  <c r="F658" i="9"/>
  <c r="F662" i="9"/>
  <c r="F666" i="9"/>
  <c r="F670" i="9"/>
  <c r="F674" i="9"/>
  <c r="F678" i="9"/>
  <c r="F682" i="9"/>
  <c r="F686" i="9"/>
  <c r="F690" i="9"/>
  <c r="F694" i="9"/>
  <c r="F698" i="9"/>
  <c r="F702" i="9"/>
  <c r="F706" i="9"/>
  <c r="F710" i="9"/>
  <c r="F714" i="9"/>
  <c r="F718" i="9"/>
  <c r="F722" i="9"/>
  <c r="F7" i="9"/>
  <c r="F11" i="9"/>
  <c r="F15" i="9"/>
  <c r="F19" i="9"/>
  <c r="F23" i="9"/>
  <c r="F27" i="9"/>
  <c r="F31" i="9"/>
  <c r="F35" i="9"/>
  <c r="F39" i="9"/>
  <c r="F43" i="9"/>
  <c r="F47" i="9"/>
  <c r="F51" i="9"/>
  <c r="F55" i="9"/>
  <c r="F59" i="9"/>
  <c r="F63" i="9"/>
  <c r="F67" i="9"/>
  <c r="F71" i="9"/>
  <c r="F75" i="9"/>
  <c r="F79" i="9"/>
  <c r="F83" i="9"/>
  <c r="F87" i="9"/>
  <c r="F91" i="9"/>
  <c r="F95" i="9"/>
  <c r="F99" i="9"/>
  <c r="F103" i="9"/>
  <c r="F107" i="9"/>
  <c r="F111" i="9"/>
  <c r="F115" i="9"/>
  <c r="F119" i="9"/>
  <c r="F123" i="9"/>
  <c r="F127" i="9"/>
  <c r="F131" i="9"/>
  <c r="F135" i="9"/>
  <c r="F139" i="9"/>
  <c r="F143" i="9"/>
  <c r="F147" i="9"/>
  <c r="F151" i="9"/>
  <c r="F155" i="9"/>
  <c r="F159" i="9"/>
  <c r="F163" i="9"/>
  <c r="F167" i="9"/>
  <c r="F171" i="9"/>
  <c r="F175" i="9"/>
  <c r="F179" i="9"/>
  <c r="F183" i="9"/>
  <c r="F187" i="9"/>
  <c r="F191" i="9"/>
  <c r="F195" i="9"/>
  <c r="F199" i="9"/>
  <c r="F203" i="9"/>
  <c r="F207" i="9"/>
  <c r="F211" i="9"/>
  <c r="F215" i="9"/>
  <c r="F219" i="9"/>
  <c r="F223" i="9"/>
  <c r="F227" i="9"/>
  <c r="F231" i="9"/>
  <c r="F235" i="9"/>
  <c r="F239" i="9"/>
  <c r="F243" i="9"/>
  <c r="F247" i="9"/>
  <c r="F251" i="9"/>
  <c r="F255" i="9"/>
  <c r="F259" i="9"/>
  <c r="F263" i="9"/>
  <c r="F267" i="9"/>
  <c r="F271" i="9"/>
  <c r="F275" i="9"/>
  <c r="F279" i="9"/>
  <c r="F283" i="9"/>
  <c r="F287" i="9"/>
  <c r="F291" i="9"/>
  <c r="F295" i="9"/>
  <c r="F299" i="9"/>
  <c r="F303" i="9"/>
  <c r="F307" i="9"/>
  <c r="F311" i="9"/>
  <c r="F315" i="9"/>
  <c r="F319" i="9"/>
  <c r="F323" i="9"/>
  <c r="F327" i="9"/>
  <c r="F331" i="9"/>
  <c r="F335" i="9"/>
  <c r="F339" i="9"/>
  <c r="F343" i="9"/>
  <c r="F347" i="9"/>
  <c r="F351" i="9"/>
  <c r="F355" i="9"/>
  <c r="F359" i="9"/>
  <c r="F363" i="9"/>
  <c r="F367" i="9"/>
  <c r="F371" i="9"/>
  <c r="F375" i="9"/>
  <c r="F379" i="9"/>
  <c r="F383" i="9"/>
  <c r="F387" i="9"/>
  <c r="F391" i="9"/>
  <c r="F395" i="9"/>
  <c r="F399" i="9"/>
  <c r="F403" i="9"/>
  <c r="F407" i="9"/>
  <c r="F411" i="9"/>
  <c r="F415" i="9"/>
  <c r="F419" i="9"/>
  <c r="F423" i="9"/>
  <c r="F427" i="9"/>
  <c r="F431" i="9"/>
  <c r="F435" i="9"/>
  <c r="F439" i="9"/>
  <c r="F443" i="9"/>
  <c r="F447" i="9"/>
  <c r="F451" i="9"/>
  <c r="F455" i="9"/>
  <c r="F459" i="9"/>
  <c r="F463" i="9"/>
  <c r="F467" i="9"/>
  <c r="F471" i="9"/>
  <c r="F475" i="9"/>
  <c r="F479" i="9"/>
  <c r="F483" i="9"/>
  <c r="F487" i="9"/>
  <c r="F491" i="9"/>
  <c r="F495" i="9"/>
  <c r="F499" i="9"/>
  <c r="F503" i="9"/>
  <c r="F507" i="9"/>
  <c r="F511" i="9"/>
  <c r="F515" i="9"/>
  <c r="F519" i="9"/>
  <c r="F523" i="9"/>
  <c r="F527" i="9"/>
  <c r="F531" i="9"/>
  <c r="F535" i="9"/>
  <c r="F539" i="9"/>
  <c r="F543" i="9"/>
  <c r="F547" i="9"/>
  <c r="F551" i="9"/>
  <c r="F555" i="9"/>
  <c r="F559" i="9"/>
  <c r="F563" i="9"/>
  <c r="F567" i="9"/>
  <c r="F571" i="9"/>
  <c r="F575" i="9"/>
  <c r="F579" i="9"/>
  <c r="F583" i="9"/>
  <c r="F587" i="9"/>
  <c r="F591" i="9"/>
  <c r="F595" i="9"/>
  <c r="F599" i="9"/>
  <c r="F603" i="9"/>
  <c r="F607" i="9"/>
  <c r="F611" i="9"/>
  <c r="F615" i="9"/>
  <c r="F619" i="9"/>
  <c r="F623" i="9"/>
  <c r="F627" i="9"/>
  <c r="F631" i="9"/>
  <c r="F635" i="9"/>
  <c r="F639" i="9"/>
  <c r="F643" i="9"/>
  <c r="F647" i="9"/>
  <c r="F651" i="9"/>
  <c r="F655" i="9"/>
  <c r="F659" i="9"/>
  <c r="F663" i="9"/>
  <c r="F667" i="9"/>
  <c r="F671" i="9"/>
  <c r="F675" i="9"/>
  <c r="F679" i="9"/>
  <c r="F683" i="9"/>
  <c r="F687" i="9"/>
  <c r="F691" i="9"/>
  <c r="F695" i="9"/>
  <c r="F699" i="9"/>
  <c r="F703" i="9"/>
  <c r="F707" i="9"/>
  <c r="F711" i="9"/>
  <c r="F715" i="9"/>
  <c r="F719" i="9"/>
  <c r="F3" i="9"/>
  <c r="F2296" i="9"/>
  <c r="F2300" i="9"/>
  <c r="F2304" i="9"/>
  <c r="F2308" i="9"/>
  <c r="F2312" i="9"/>
  <c r="F2316" i="9"/>
  <c r="F2320" i="9"/>
  <c r="F2324" i="9"/>
  <c r="F2328" i="9"/>
  <c r="F2332" i="9"/>
  <c r="F2336" i="9"/>
  <c r="F2340" i="9"/>
  <c r="F2344" i="9"/>
  <c r="F2348" i="9"/>
  <c r="F2352" i="9"/>
  <c r="F2356" i="9"/>
  <c r="F2360" i="9"/>
  <c r="F2364" i="9"/>
  <c r="F2368" i="9"/>
  <c r="F2372" i="9"/>
  <c r="F2376" i="9"/>
  <c r="F2380" i="9"/>
  <c r="F2384" i="9"/>
  <c r="F2388" i="9"/>
  <c r="F2392" i="9"/>
  <c r="F2396" i="9"/>
  <c r="F2400" i="9"/>
  <c r="F2764" i="9"/>
  <c r="F2768" i="9"/>
  <c r="F2772" i="9"/>
  <c r="F2776" i="9"/>
  <c r="F2780" i="9"/>
  <c r="F2784" i="9"/>
  <c r="F2788" i="9"/>
  <c r="F2792" i="9"/>
  <c r="F2796" i="9"/>
  <c r="F2800" i="9"/>
  <c r="F2804" i="9"/>
  <c r="F2808" i="9"/>
  <c r="F2812" i="9"/>
  <c r="F2816" i="9"/>
  <c r="F2820" i="9"/>
  <c r="F2824" i="9"/>
  <c r="F2828" i="9"/>
  <c r="F2832" i="9"/>
  <c r="F2836" i="9"/>
  <c r="F2840" i="9"/>
  <c r="F2844" i="9"/>
  <c r="F2848" i="9"/>
  <c r="F2852" i="9"/>
  <c r="F2856" i="9"/>
  <c r="F2860" i="9"/>
  <c r="F2864" i="9"/>
  <c r="F2868" i="9"/>
  <c r="F2872" i="9"/>
  <c r="F2876" i="9"/>
  <c r="F2880" i="9"/>
  <c r="F2285" i="9"/>
  <c r="F2293" i="9"/>
  <c r="F2297" i="9"/>
  <c r="F2301" i="9"/>
  <c r="F2305" i="9"/>
  <c r="F2309" i="9"/>
  <c r="F2313" i="9"/>
  <c r="F2317" i="9"/>
  <c r="F2321" i="9"/>
  <c r="F2325" i="9"/>
  <c r="F2329" i="9"/>
  <c r="F2333" i="9"/>
  <c r="F2337" i="9"/>
  <c r="F2341" i="9"/>
  <c r="F2345" i="9"/>
  <c r="F2349" i="9"/>
  <c r="F2353" i="9"/>
  <c r="F2357" i="9"/>
  <c r="F2361" i="9"/>
  <c r="F2365" i="9"/>
  <c r="F2369" i="9"/>
  <c r="F2373" i="9"/>
  <c r="F2377" i="9"/>
  <c r="F2381" i="9"/>
  <c r="F2385" i="9"/>
  <c r="F2389" i="9"/>
  <c r="F2393" i="9"/>
  <c r="F2397" i="9"/>
  <c r="F2401" i="9"/>
  <c r="F2765" i="9"/>
  <c r="F2769" i="9"/>
  <c r="F2773" i="9"/>
  <c r="F2777" i="9"/>
  <c r="F2781" i="9"/>
  <c r="F2785" i="9"/>
  <c r="F2789" i="9"/>
  <c r="F2793" i="9"/>
  <c r="F2797" i="9"/>
  <c r="F2801" i="9"/>
  <c r="F2805" i="9"/>
  <c r="F2809" i="9"/>
  <c r="F2813" i="9"/>
  <c r="F2817" i="9"/>
  <c r="F2821" i="9"/>
  <c r="F2825" i="9"/>
  <c r="F2829" i="9"/>
  <c r="F2833" i="9"/>
  <c r="F2837" i="9"/>
  <c r="F2841" i="9"/>
  <c r="F2845" i="9"/>
  <c r="F2849" i="9"/>
  <c r="F2853" i="9"/>
  <c r="F2857" i="9"/>
  <c r="F2861" i="9"/>
  <c r="F2865" i="9"/>
  <c r="F2869" i="9"/>
  <c r="F2873" i="9"/>
  <c r="F2877" i="9"/>
  <c r="F2881" i="9"/>
  <c r="F2298" i="9"/>
  <c r="F2302" i="9"/>
  <c r="F2306" i="9"/>
  <c r="F2310" i="9"/>
  <c r="F2314" i="9"/>
  <c r="F2318" i="9"/>
  <c r="F2322" i="9"/>
  <c r="F2326" i="9"/>
  <c r="F2330" i="9"/>
  <c r="F2334" i="9"/>
  <c r="F2338" i="9"/>
  <c r="F2342" i="9"/>
  <c r="F2346" i="9"/>
  <c r="F2350" i="9"/>
  <c r="F2354" i="9"/>
  <c r="F2358" i="9"/>
  <c r="F2362" i="9"/>
  <c r="F2366" i="9"/>
  <c r="F2370" i="9"/>
  <c r="F2374" i="9"/>
  <c r="F2378" i="9"/>
  <c r="F2382" i="9"/>
  <c r="F2386" i="9"/>
  <c r="F2390" i="9"/>
  <c r="F2394" i="9"/>
  <c r="F2398" i="9"/>
  <c r="F2402" i="9"/>
  <c r="F2766" i="9"/>
  <c r="F2770" i="9"/>
  <c r="F2774" i="9"/>
  <c r="F2778" i="9"/>
  <c r="F2782" i="9"/>
  <c r="F2786" i="9"/>
  <c r="F2790" i="9"/>
  <c r="F2794" i="9"/>
  <c r="F2798" i="9"/>
  <c r="F2802" i="9"/>
  <c r="F2806" i="9"/>
  <c r="F2810" i="9"/>
  <c r="F2814" i="9"/>
  <c r="F2818" i="9"/>
  <c r="F2822" i="9"/>
  <c r="F2826" i="9"/>
  <c r="F2830" i="9"/>
  <c r="F2834" i="9"/>
  <c r="F2838" i="9"/>
  <c r="F2842" i="9"/>
  <c r="F2846" i="9"/>
  <c r="F2850" i="9"/>
  <c r="F2854" i="9"/>
  <c r="F2858" i="9"/>
  <c r="F2862" i="9"/>
  <c r="F2866" i="9"/>
  <c r="F2870" i="9"/>
  <c r="F2874" i="9"/>
  <c r="F2878" i="9"/>
  <c r="F2882" i="9"/>
  <c r="F2287" i="9"/>
  <c r="F2295" i="9"/>
  <c r="F2299" i="9"/>
  <c r="F2303" i="9"/>
  <c r="F2307" i="9"/>
  <c r="F2311" i="9"/>
  <c r="F2315" i="9"/>
  <c r="F2319" i="9"/>
  <c r="F2323" i="9"/>
  <c r="F2327" i="9"/>
  <c r="F2331" i="9"/>
  <c r="F2335" i="9"/>
  <c r="F2339" i="9"/>
  <c r="F2343" i="9"/>
  <c r="F2347" i="9"/>
  <c r="F2351" i="9"/>
  <c r="F2355" i="9"/>
  <c r="F2359" i="9"/>
  <c r="F2363" i="9"/>
  <c r="F2367" i="9"/>
  <c r="F2371" i="9"/>
  <c r="F2375" i="9"/>
  <c r="F2379" i="9"/>
  <c r="F2383" i="9"/>
  <c r="F2387" i="9"/>
  <c r="F2391" i="9"/>
  <c r="F2395" i="9"/>
  <c r="F2399" i="9"/>
  <c r="F2763" i="9"/>
  <c r="F2767" i="9"/>
  <c r="F2771" i="9"/>
  <c r="F2775" i="9"/>
  <c r="F2779" i="9"/>
  <c r="F2783" i="9"/>
  <c r="F2787" i="9"/>
  <c r="F2791" i="9"/>
  <c r="F2795" i="9"/>
  <c r="F2799" i="9"/>
  <c r="F2803" i="9"/>
  <c r="F2807" i="9"/>
  <c r="F2811" i="9"/>
  <c r="F2815" i="9"/>
  <c r="F2819" i="9"/>
  <c r="F2823" i="9"/>
  <c r="F2827" i="9"/>
  <c r="F2831" i="9"/>
  <c r="F2835" i="9"/>
  <c r="F2839" i="9"/>
  <c r="F2843" i="9"/>
  <c r="F2847" i="9"/>
  <c r="F2851" i="9"/>
  <c r="F2855" i="9"/>
  <c r="F2859" i="9"/>
  <c r="F2863" i="9"/>
  <c r="F2867" i="9"/>
  <c r="F2871" i="9"/>
  <c r="F2875" i="9"/>
  <c r="F2879" i="9"/>
  <c r="F740" i="9"/>
  <c r="F744" i="9"/>
  <c r="F748" i="9"/>
  <c r="F752" i="9"/>
  <c r="F756" i="9"/>
  <c r="F760" i="9"/>
  <c r="F764" i="9"/>
  <c r="F768" i="9"/>
  <c r="F772" i="9"/>
  <c r="F776" i="9"/>
  <c r="F780" i="9"/>
  <c r="F784" i="9"/>
  <c r="F788" i="9"/>
  <c r="F792" i="9"/>
  <c r="F796" i="9"/>
  <c r="F800" i="9"/>
  <c r="F804" i="9"/>
  <c r="F808" i="9"/>
  <c r="F812" i="9"/>
  <c r="F816" i="9"/>
  <c r="F820" i="9"/>
  <c r="F824" i="9"/>
  <c r="F828" i="9"/>
  <c r="F832" i="9"/>
  <c r="F836" i="9"/>
  <c r="F840" i="9"/>
  <c r="F844" i="9"/>
  <c r="F848" i="9"/>
  <c r="F852" i="9"/>
  <c r="F856" i="9"/>
  <c r="F860" i="9"/>
  <c r="F864" i="9"/>
  <c r="F868" i="9"/>
  <c r="F872" i="9"/>
  <c r="F876" i="9"/>
  <c r="F880" i="9"/>
  <c r="F884" i="9"/>
  <c r="F888" i="9"/>
  <c r="F892" i="9"/>
  <c r="F896" i="9"/>
  <c r="F900" i="9"/>
  <c r="F904" i="9"/>
  <c r="F908" i="9"/>
  <c r="F912" i="9"/>
  <c r="F916" i="9"/>
  <c r="F920" i="9"/>
  <c r="F924" i="9"/>
  <c r="F928" i="9"/>
  <c r="F932" i="9"/>
  <c r="F936" i="9"/>
  <c r="F940" i="9"/>
  <c r="F944" i="9"/>
  <c r="F948" i="9"/>
  <c r="F952" i="9"/>
  <c r="F956" i="9"/>
  <c r="F960" i="9"/>
  <c r="F964" i="9"/>
  <c r="F968" i="9"/>
  <c r="F988" i="9"/>
  <c r="F992" i="9"/>
  <c r="F996" i="9"/>
  <c r="F1000" i="9"/>
  <c r="F1004" i="9"/>
  <c r="F1008" i="9"/>
  <c r="F1012" i="9"/>
  <c r="F1016" i="9"/>
  <c r="F1020" i="9"/>
  <c r="F1024" i="9"/>
  <c r="F1028" i="9"/>
  <c r="F1032" i="9"/>
  <c r="F1036" i="9"/>
  <c r="F1040" i="9"/>
  <c r="F1044" i="9"/>
  <c r="F1048" i="9"/>
  <c r="F1052" i="9"/>
  <c r="F1056" i="9"/>
  <c r="F1060" i="9"/>
  <c r="F1064" i="9"/>
  <c r="F1068" i="9"/>
  <c r="F1072" i="9"/>
  <c r="F1076" i="9"/>
  <c r="F1080" i="9"/>
  <c r="F1084" i="9"/>
  <c r="F1088" i="9"/>
  <c r="F1092" i="9"/>
  <c r="F1096" i="9"/>
  <c r="F1100" i="9"/>
  <c r="F1104" i="9"/>
  <c r="F1108" i="9"/>
  <c r="F1112" i="9"/>
  <c r="F1116" i="9"/>
  <c r="F1120" i="9"/>
  <c r="F1124" i="9"/>
  <c r="F1128" i="9"/>
  <c r="F1132" i="9"/>
  <c r="F1136" i="9"/>
  <c r="F1140" i="9"/>
  <c r="F1144" i="9"/>
  <c r="F1148" i="9"/>
  <c r="F1152" i="9"/>
  <c r="F1156" i="9"/>
  <c r="F1160" i="9"/>
  <c r="F1164" i="9"/>
  <c r="F1168" i="9"/>
  <c r="F1172" i="9"/>
  <c r="F1176" i="9"/>
  <c r="F1180" i="9"/>
  <c r="F1184" i="9"/>
  <c r="F1188" i="9"/>
  <c r="F1192" i="9"/>
  <c r="F1196" i="9"/>
  <c r="F1200" i="9"/>
  <c r="F1204" i="9"/>
  <c r="F1208" i="9"/>
  <c r="F1212" i="9"/>
  <c r="F1216" i="9"/>
  <c r="F1220" i="9"/>
  <c r="F1224" i="9"/>
  <c r="F1228" i="9"/>
  <c r="F1232" i="9"/>
  <c r="F1236" i="9"/>
  <c r="F1240" i="9"/>
  <c r="F1244" i="9"/>
  <c r="F1248" i="9"/>
  <c r="F1252" i="9"/>
  <c r="F1256" i="9"/>
  <c r="F1260" i="9"/>
  <c r="F1264" i="9"/>
  <c r="F1268" i="9"/>
  <c r="F1272" i="9"/>
  <c r="F1276" i="9"/>
  <c r="F1280" i="9"/>
  <c r="F1284" i="9"/>
  <c r="F1288" i="9"/>
  <c r="F1292" i="9"/>
  <c r="F1296" i="9"/>
  <c r="F1300" i="9"/>
  <c r="F1304" i="9"/>
  <c r="F1308" i="9"/>
  <c r="F1312" i="9"/>
  <c r="F1316" i="9"/>
  <c r="F1320" i="9"/>
  <c r="F1324" i="9"/>
  <c r="F1328" i="9"/>
  <c r="F1332" i="9"/>
  <c r="F1336" i="9"/>
  <c r="F1340" i="9"/>
  <c r="F1344" i="9"/>
  <c r="F1348" i="9"/>
  <c r="F1352" i="9"/>
  <c r="F1356" i="9"/>
  <c r="F1360" i="9"/>
  <c r="F1364" i="9"/>
  <c r="F1368" i="9"/>
  <c r="F1372" i="9"/>
  <c r="F1376" i="9"/>
  <c r="F1380" i="9"/>
  <c r="F1384" i="9"/>
  <c r="F1388" i="9"/>
  <c r="F1392" i="9"/>
  <c r="F1396" i="9"/>
  <c r="F1400" i="9"/>
  <c r="F1404" i="9"/>
  <c r="F1408" i="9"/>
  <c r="F1412" i="9"/>
  <c r="F1416" i="9"/>
  <c r="F1420" i="9"/>
  <c r="F1424" i="9"/>
  <c r="F1428" i="9"/>
  <c r="F1432" i="9"/>
  <c r="F1436" i="9"/>
  <c r="F1440" i="9"/>
  <c r="F749" i="9"/>
  <c r="F753" i="9"/>
  <c r="F757" i="9"/>
  <c r="F761" i="9"/>
  <c r="F765" i="9"/>
  <c r="F769" i="9"/>
  <c r="F773" i="9"/>
  <c r="F777" i="9"/>
  <c r="F781" i="9"/>
  <c r="F785" i="9"/>
  <c r="F789" i="9"/>
  <c r="F793" i="9"/>
  <c r="F797" i="9"/>
  <c r="F801" i="9"/>
  <c r="F805" i="9"/>
  <c r="F809" i="9"/>
  <c r="F813" i="9"/>
  <c r="F817" i="9"/>
  <c r="F821" i="9"/>
  <c r="F825" i="9"/>
  <c r="F829" i="9"/>
  <c r="F833" i="9"/>
  <c r="F837" i="9"/>
  <c r="F841" i="9"/>
  <c r="F845" i="9"/>
  <c r="F849" i="9"/>
  <c r="F853" i="9"/>
  <c r="F857" i="9"/>
  <c r="F861" i="9"/>
  <c r="F865" i="9"/>
  <c r="F869" i="9"/>
  <c r="F873" i="9"/>
  <c r="F877" i="9"/>
  <c r="F881" i="9"/>
  <c r="F885" i="9"/>
  <c r="F889" i="9"/>
  <c r="F893" i="9"/>
  <c r="F897" i="9"/>
  <c r="F901" i="9"/>
  <c r="F905" i="9"/>
  <c r="F909" i="9"/>
  <c r="F913" i="9"/>
  <c r="F917" i="9"/>
  <c r="F921" i="9"/>
  <c r="F925" i="9"/>
  <c r="F929" i="9"/>
  <c r="F933" i="9"/>
  <c r="F937" i="9"/>
  <c r="F941" i="9"/>
  <c r="F945" i="9"/>
  <c r="F949" i="9"/>
  <c r="F953" i="9"/>
  <c r="F957" i="9"/>
  <c r="F961" i="9"/>
  <c r="F965" i="9"/>
  <c r="F989" i="9"/>
  <c r="F993" i="9"/>
  <c r="F997" i="9"/>
  <c r="F1001" i="9"/>
  <c r="F1005" i="9"/>
  <c r="F1009" i="9"/>
  <c r="F1013" i="9"/>
  <c r="F1017" i="9"/>
  <c r="F1021" i="9"/>
  <c r="F1025" i="9"/>
  <c r="F1029" i="9"/>
  <c r="F1033" i="9"/>
  <c r="F1037" i="9"/>
  <c r="F1041" i="9"/>
  <c r="F1045" i="9"/>
  <c r="F1049" i="9"/>
  <c r="F1053" i="9"/>
  <c r="F1057" i="9"/>
  <c r="F1061" i="9"/>
  <c r="F1065" i="9"/>
  <c r="F1069" i="9"/>
  <c r="F1073" i="9"/>
  <c r="F1077" i="9"/>
  <c r="F1081" i="9"/>
  <c r="F1085" i="9"/>
  <c r="F1089" i="9"/>
  <c r="F1093" i="9"/>
  <c r="F1097" i="9"/>
  <c r="F1101" i="9"/>
  <c r="F1105" i="9"/>
  <c r="F1109" i="9"/>
  <c r="F1113" i="9"/>
  <c r="F1117" i="9"/>
  <c r="F1121" i="9"/>
  <c r="F1125" i="9"/>
  <c r="F1129" i="9"/>
  <c r="F1133" i="9"/>
  <c r="F1137" i="9"/>
  <c r="F1141" i="9"/>
  <c r="F1145" i="9"/>
  <c r="F1149" i="9"/>
  <c r="F1153" i="9"/>
  <c r="F1157" i="9"/>
  <c r="F1161" i="9"/>
  <c r="F1165" i="9"/>
  <c r="F1169" i="9"/>
  <c r="F1173" i="9"/>
  <c r="F1177" i="9"/>
  <c r="F1181" i="9"/>
  <c r="F1185" i="9"/>
  <c r="F1189" i="9"/>
  <c r="F1193" i="9"/>
  <c r="F1197" i="9"/>
  <c r="F1201" i="9"/>
  <c r="F1205" i="9"/>
  <c r="F1209" i="9"/>
  <c r="F1213" i="9"/>
  <c r="F1217" i="9"/>
  <c r="F1221" i="9"/>
  <c r="F1225" i="9"/>
  <c r="F1229" i="9"/>
  <c r="F1233" i="9"/>
  <c r="F1237" i="9"/>
  <c r="F1241" i="9"/>
  <c r="F1245" i="9"/>
  <c r="F1249" i="9"/>
  <c r="F1253" i="9"/>
  <c r="F1257" i="9"/>
  <c r="F1261" i="9"/>
  <c r="F1265" i="9"/>
  <c r="F1269" i="9"/>
  <c r="F1273" i="9"/>
  <c r="F1277" i="9"/>
  <c r="F1281" i="9"/>
  <c r="F1285" i="9"/>
  <c r="F1289" i="9"/>
  <c r="F1293" i="9"/>
  <c r="F1297" i="9"/>
  <c r="F1301" i="9"/>
  <c r="F1305" i="9"/>
  <c r="F1309" i="9"/>
  <c r="F1313" i="9"/>
  <c r="F1317" i="9"/>
  <c r="F1321" i="9"/>
  <c r="F1325" i="9"/>
  <c r="F1329" i="9"/>
  <c r="F1333" i="9"/>
  <c r="F1337" i="9"/>
  <c r="F1341" i="9"/>
  <c r="F1345" i="9"/>
  <c r="F1349" i="9"/>
  <c r="F1353" i="9"/>
  <c r="F1357" i="9"/>
  <c r="F1361" i="9"/>
  <c r="F1365" i="9"/>
  <c r="F1369" i="9"/>
  <c r="F1373" i="9"/>
  <c r="F1377" i="9"/>
  <c r="F1381" i="9"/>
  <c r="F1385" i="9"/>
  <c r="F1389" i="9"/>
  <c r="F1393" i="9"/>
  <c r="F1397" i="9"/>
  <c r="F1401" i="9"/>
  <c r="F1405" i="9"/>
  <c r="F1409" i="9"/>
  <c r="F1413" i="9"/>
  <c r="F1417" i="9"/>
  <c r="F1421" i="9"/>
  <c r="F1425" i="9"/>
  <c r="F1429" i="9"/>
  <c r="F1433" i="9"/>
  <c r="F1437" i="9"/>
  <c r="F1441" i="9"/>
  <c r="F730" i="9"/>
  <c r="F738" i="9"/>
  <c r="F742" i="9"/>
  <c r="F746" i="9"/>
  <c r="F750" i="9"/>
  <c r="F754" i="9"/>
  <c r="F758" i="9"/>
  <c r="F762" i="9"/>
  <c r="F766" i="9"/>
  <c r="F770" i="9"/>
  <c r="F774" i="9"/>
  <c r="F778" i="9"/>
  <c r="F782" i="9"/>
  <c r="F786" i="9"/>
  <c r="F790" i="9"/>
  <c r="F794" i="9"/>
  <c r="F798" i="9"/>
  <c r="F802" i="9"/>
  <c r="F806" i="9"/>
  <c r="F810" i="9"/>
  <c r="F814" i="9"/>
  <c r="F818" i="9"/>
  <c r="F822" i="9"/>
  <c r="F826" i="9"/>
  <c r="F830" i="9"/>
  <c r="F834" i="9"/>
  <c r="F838" i="9"/>
  <c r="F842" i="9"/>
  <c r="F846" i="9"/>
  <c r="F850" i="9"/>
  <c r="F854" i="9"/>
  <c r="F858" i="9"/>
  <c r="F862" i="9"/>
  <c r="F866" i="9"/>
  <c r="F870" i="9"/>
  <c r="F874" i="9"/>
  <c r="F878" i="9"/>
  <c r="F882" i="9"/>
  <c r="F886" i="9"/>
  <c r="F890" i="9"/>
  <c r="F894" i="9"/>
  <c r="F898" i="9"/>
  <c r="F902" i="9"/>
  <c r="F906" i="9"/>
  <c r="F910" i="9"/>
  <c r="F914" i="9"/>
  <c r="F918" i="9"/>
  <c r="F922" i="9"/>
  <c r="F926" i="9"/>
  <c r="F930" i="9"/>
  <c r="F934" i="9"/>
  <c r="F938" i="9"/>
  <c r="F942" i="9"/>
  <c r="F946" i="9"/>
  <c r="F950" i="9"/>
  <c r="F954" i="9"/>
  <c r="F958" i="9"/>
  <c r="F962" i="9"/>
  <c r="F986" i="9"/>
  <c r="F990" i="9"/>
  <c r="F994" i="9"/>
  <c r="F998" i="9"/>
  <c r="F1002" i="9"/>
  <c r="F1006" i="9"/>
  <c r="F1010" i="9"/>
  <c r="F1014" i="9"/>
  <c r="F1018" i="9"/>
  <c r="F1022" i="9"/>
  <c r="F1026" i="9"/>
  <c r="F1030" i="9"/>
  <c r="F1034" i="9"/>
  <c r="F1038" i="9"/>
  <c r="F1042" i="9"/>
  <c r="F1046" i="9"/>
  <c r="F1050" i="9"/>
  <c r="F1054" i="9"/>
  <c r="F1058" i="9"/>
  <c r="F1062" i="9"/>
  <c r="F1066" i="9"/>
  <c r="F1070" i="9"/>
  <c r="F1074" i="9"/>
  <c r="F1078" i="9"/>
  <c r="F1082" i="9"/>
  <c r="F1086" i="9"/>
  <c r="F1090" i="9"/>
  <c r="F1094" i="9"/>
  <c r="F1098" i="9"/>
  <c r="F1102" i="9"/>
  <c r="F1106" i="9"/>
  <c r="F1110" i="9"/>
  <c r="F1114" i="9"/>
  <c r="F1118" i="9"/>
  <c r="F1122" i="9"/>
  <c r="F1126" i="9"/>
  <c r="F1130" i="9"/>
  <c r="F1134" i="9"/>
  <c r="F1138" i="9"/>
  <c r="F1142" i="9"/>
  <c r="F1146" i="9"/>
  <c r="F1150" i="9"/>
  <c r="F1154" i="9"/>
  <c r="F1158" i="9"/>
  <c r="F1162" i="9"/>
  <c r="F1166" i="9"/>
  <c r="F1170" i="9"/>
  <c r="F1174" i="9"/>
  <c r="F1178" i="9"/>
  <c r="F1182" i="9"/>
  <c r="F1186" i="9"/>
  <c r="F1190" i="9"/>
  <c r="F1194" i="9"/>
  <c r="F1198" i="9"/>
  <c r="F1202" i="9"/>
  <c r="F1206" i="9"/>
  <c r="F1210" i="9"/>
  <c r="F1214" i="9"/>
  <c r="F1218" i="9"/>
  <c r="F1222" i="9"/>
  <c r="F1226" i="9"/>
  <c r="F1230" i="9"/>
  <c r="F1234" i="9"/>
  <c r="F1238" i="9"/>
  <c r="F1242" i="9"/>
  <c r="F1246" i="9"/>
  <c r="F1250" i="9"/>
  <c r="F1254" i="9"/>
  <c r="F1258" i="9"/>
  <c r="F1262" i="9"/>
  <c r="F1266" i="9"/>
  <c r="F1270" i="9"/>
  <c r="F1274" i="9"/>
  <c r="F1278" i="9"/>
  <c r="F1282" i="9"/>
  <c r="F1286" i="9"/>
  <c r="F1290" i="9"/>
  <c r="F1294" i="9"/>
  <c r="F1298" i="9"/>
  <c r="F1302" i="9"/>
  <c r="F1306" i="9"/>
  <c r="F1310" i="9"/>
  <c r="F1314" i="9"/>
  <c r="F1318" i="9"/>
  <c r="F1322" i="9"/>
  <c r="F1326" i="9"/>
  <c r="F1330" i="9"/>
  <c r="F1334" i="9"/>
  <c r="F1338" i="9"/>
  <c r="F1342" i="9"/>
  <c r="F1346" i="9"/>
  <c r="F1350" i="9"/>
  <c r="F1354" i="9"/>
  <c r="F1358" i="9"/>
  <c r="F1362" i="9"/>
  <c r="F1366" i="9"/>
  <c r="F1370" i="9"/>
  <c r="F1374" i="9"/>
  <c r="F1378" i="9"/>
  <c r="F1382" i="9"/>
  <c r="F1386" i="9"/>
  <c r="F1390" i="9"/>
  <c r="F1394" i="9"/>
  <c r="F1398" i="9"/>
  <c r="F1402" i="9"/>
  <c r="F1406" i="9"/>
  <c r="F1410" i="9"/>
  <c r="F1414" i="9"/>
  <c r="F1418" i="9"/>
  <c r="F1422" i="9"/>
  <c r="F1426" i="9"/>
  <c r="F1430" i="9"/>
  <c r="F1434" i="9"/>
  <c r="F1438" i="9"/>
  <c r="F1442" i="9"/>
  <c r="F723" i="9"/>
  <c r="F727" i="9"/>
  <c r="F739" i="9"/>
  <c r="F747" i="9"/>
  <c r="F751" i="9"/>
  <c r="F755" i="9"/>
  <c r="F759" i="9"/>
  <c r="F763" i="9"/>
  <c r="F767" i="9"/>
  <c r="F771" i="9"/>
  <c r="F775" i="9"/>
  <c r="F779" i="9"/>
  <c r="F783" i="9"/>
  <c r="F787" i="9"/>
  <c r="F791" i="9"/>
  <c r="F795" i="9"/>
  <c r="F799" i="9"/>
  <c r="F803" i="9"/>
  <c r="F807" i="9"/>
  <c r="F811" i="9"/>
  <c r="F815" i="9"/>
  <c r="F819" i="9"/>
  <c r="F823" i="9"/>
  <c r="F827" i="9"/>
  <c r="F831" i="9"/>
  <c r="F835" i="9"/>
  <c r="F839" i="9"/>
  <c r="F843" i="9"/>
  <c r="F847" i="9"/>
  <c r="F851" i="9"/>
  <c r="F855" i="9"/>
  <c r="F859" i="9"/>
  <c r="F863" i="9"/>
  <c r="F867" i="9"/>
  <c r="F871" i="9"/>
  <c r="F875" i="9"/>
  <c r="F879" i="9"/>
  <c r="F883" i="9"/>
  <c r="F887" i="9"/>
  <c r="F891" i="9"/>
  <c r="F895" i="9"/>
  <c r="F899" i="9"/>
  <c r="F903" i="9"/>
  <c r="F907" i="9"/>
  <c r="F911" i="9"/>
  <c r="F915" i="9"/>
  <c r="F919" i="9"/>
  <c r="F923" i="9"/>
  <c r="F927" i="9"/>
  <c r="F931" i="9"/>
  <c r="F935" i="9"/>
  <c r="F939" i="9"/>
  <c r="F943" i="9"/>
  <c r="F947" i="9"/>
  <c r="F951" i="9"/>
  <c r="F955" i="9"/>
  <c r="F959" i="9"/>
  <c r="F983" i="9"/>
  <c r="F987" i="9"/>
  <c r="F991" i="9"/>
  <c r="F995" i="9"/>
  <c r="F999" i="9"/>
  <c r="F1003" i="9"/>
  <c r="F1007" i="9"/>
  <c r="F1011" i="9"/>
  <c r="F1015" i="9"/>
  <c r="F1019" i="9"/>
  <c r="F1023" i="9"/>
  <c r="F1027" i="9"/>
  <c r="F1031" i="9"/>
  <c r="F1035" i="9"/>
  <c r="F1039" i="9"/>
  <c r="F1043" i="9"/>
  <c r="F1047" i="9"/>
  <c r="F1051" i="9"/>
  <c r="F1055" i="9"/>
  <c r="F1059" i="9"/>
  <c r="F1063" i="9"/>
  <c r="F1067" i="9"/>
  <c r="F1071" i="9"/>
  <c r="F1075" i="9"/>
  <c r="F1079" i="9"/>
  <c r="F1083" i="9"/>
  <c r="F1087" i="9"/>
  <c r="F1091" i="9"/>
  <c r="F1095" i="9"/>
  <c r="F1099" i="9"/>
  <c r="F1103" i="9"/>
  <c r="F1107" i="9"/>
  <c r="F1111" i="9"/>
  <c r="F1115" i="9"/>
  <c r="F1119" i="9"/>
  <c r="F1123" i="9"/>
  <c r="F1127" i="9"/>
  <c r="F1131" i="9"/>
  <c r="F1135" i="9"/>
  <c r="F1139" i="9"/>
  <c r="F1143" i="9"/>
  <c r="F1147" i="9"/>
  <c r="F1151" i="9"/>
  <c r="F1155" i="9"/>
  <c r="F1159" i="9"/>
  <c r="F1163" i="9"/>
  <c r="F1167" i="9"/>
  <c r="F1171" i="9"/>
  <c r="F1175" i="9"/>
  <c r="F1179" i="9"/>
  <c r="F1183" i="9"/>
  <c r="F1187" i="9"/>
  <c r="F1191" i="9"/>
  <c r="F1195" i="9"/>
  <c r="F1199" i="9"/>
  <c r="F1203" i="9"/>
  <c r="F1207" i="9"/>
  <c r="F1211" i="9"/>
  <c r="F1215" i="9"/>
  <c r="F1219" i="9"/>
  <c r="F1223" i="9"/>
  <c r="F1227" i="9"/>
  <c r="F1231" i="9"/>
  <c r="F1235" i="9"/>
  <c r="F1239" i="9"/>
  <c r="F1243" i="9"/>
  <c r="F1247" i="9"/>
  <c r="F1251" i="9"/>
  <c r="F1255" i="9"/>
  <c r="F1259" i="9"/>
  <c r="F1263" i="9"/>
  <c r="F1267" i="9"/>
  <c r="F1271" i="9"/>
  <c r="F1275" i="9"/>
  <c r="F1279" i="9"/>
  <c r="F1283" i="9"/>
  <c r="F1287" i="9"/>
  <c r="F1291" i="9"/>
  <c r="F1295" i="9"/>
  <c r="F1299" i="9"/>
  <c r="F1303" i="9"/>
  <c r="F1307" i="9"/>
  <c r="F1311" i="9"/>
  <c r="F1315" i="9"/>
  <c r="F1319" i="9"/>
  <c r="F1323" i="9"/>
  <c r="F1327" i="9"/>
  <c r="F1331" i="9"/>
  <c r="F1335" i="9"/>
  <c r="F1339" i="9"/>
  <c r="F1343" i="9"/>
  <c r="F1347" i="9"/>
  <c r="F1351" i="9"/>
  <c r="F1355" i="9"/>
  <c r="F1359" i="9"/>
  <c r="F1363" i="9"/>
  <c r="F1367" i="9"/>
  <c r="F1371" i="9"/>
  <c r="F1375" i="9"/>
  <c r="F1379" i="9"/>
  <c r="F1383" i="9"/>
  <c r="F1387" i="9"/>
  <c r="F1391" i="9"/>
  <c r="F1395" i="9"/>
  <c r="F1399" i="9"/>
  <c r="F1403" i="9"/>
  <c r="F1407" i="9"/>
  <c r="F1411" i="9"/>
  <c r="F1415" i="9"/>
  <c r="F1419" i="9"/>
  <c r="F1423" i="9"/>
  <c r="F1427" i="9"/>
  <c r="F1431" i="9"/>
  <c r="F1435" i="9"/>
  <c r="F1439" i="9"/>
  <c r="F4204" i="9"/>
  <c r="F4208" i="9"/>
  <c r="F4212" i="9"/>
  <c r="F4216" i="9"/>
  <c r="F4220" i="9"/>
  <c r="F4224" i="9"/>
  <c r="F4228" i="9"/>
  <c r="F4232" i="9"/>
  <c r="F4236" i="9"/>
  <c r="F4240" i="9"/>
  <c r="F4244" i="9"/>
  <c r="F4248" i="9"/>
  <c r="F4252" i="9"/>
  <c r="F4256" i="9"/>
  <c r="F4260" i="9"/>
  <c r="F4264" i="9"/>
  <c r="F4268" i="9"/>
  <c r="F4272" i="9"/>
  <c r="F4276" i="9"/>
  <c r="F4280" i="9"/>
  <c r="F4284" i="9"/>
  <c r="F4288" i="9"/>
  <c r="F4292" i="9"/>
  <c r="F4296" i="9"/>
  <c r="F4300" i="9"/>
  <c r="F4304" i="9"/>
  <c r="F4308" i="9"/>
  <c r="F4312" i="9"/>
  <c r="F4316" i="9"/>
  <c r="F4320" i="9"/>
  <c r="F4205" i="9"/>
  <c r="F4209" i="9"/>
  <c r="F4213" i="9"/>
  <c r="F4217" i="9"/>
  <c r="F4221" i="9"/>
  <c r="F4225" i="9"/>
  <c r="F4229" i="9"/>
  <c r="F4233" i="9"/>
  <c r="F4237" i="9"/>
  <c r="F4241" i="9"/>
  <c r="F4245" i="9"/>
  <c r="F4249" i="9"/>
  <c r="F4253" i="9"/>
  <c r="F4257" i="9"/>
  <c r="F4261" i="9"/>
  <c r="F4265" i="9"/>
  <c r="F4269" i="9"/>
  <c r="F4273" i="9"/>
  <c r="F4277" i="9"/>
  <c r="F4281" i="9"/>
  <c r="F4285" i="9"/>
  <c r="F4289" i="9"/>
  <c r="F4293" i="9"/>
  <c r="F4297" i="9"/>
  <c r="F4301" i="9"/>
  <c r="F4305" i="9"/>
  <c r="F4309" i="9"/>
  <c r="F4313" i="9"/>
  <c r="F4317" i="9"/>
  <c r="F4321" i="9"/>
  <c r="F4206" i="9"/>
  <c r="F4210" i="9"/>
  <c r="F4214" i="9"/>
  <c r="F4218" i="9"/>
  <c r="F4222" i="9"/>
  <c r="F4226" i="9"/>
  <c r="F4230" i="9"/>
  <c r="F4234" i="9"/>
  <c r="F4238" i="9"/>
  <c r="F4242" i="9"/>
  <c r="F4246" i="9"/>
  <c r="F4250" i="9"/>
  <c r="F4254" i="9"/>
  <c r="F4258" i="9"/>
  <c r="F4262" i="9"/>
  <c r="F4266" i="9"/>
  <c r="F4270" i="9"/>
  <c r="F4274" i="9"/>
  <c r="F4278" i="9"/>
  <c r="F4282" i="9"/>
  <c r="F4286" i="9"/>
  <c r="F4290" i="9"/>
  <c r="F4294" i="9"/>
  <c r="F4298" i="9"/>
  <c r="F4302" i="9"/>
  <c r="F4306" i="9"/>
  <c r="F4310" i="9"/>
  <c r="F4314" i="9"/>
  <c r="F4318" i="9"/>
  <c r="F4322" i="9"/>
  <c r="F4203" i="9"/>
  <c r="F4207" i="9"/>
  <c r="F4211" i="9"/>
  <c r="F4215" i="9"/>
  <c r="F4219" i="9"/>
  <c r="F4223" i="9"/>
  <c r="F4227" i="9"/>
  <c r="F4231" i="9"/>
  <c r="F4235" i="9"/>
  <c r="F4239" i="9"/>
  <c r="F4243" i="9"/>
  <c r="F4247" i="9"/>
  <c r="F4251" i="9"/>
  <c r="F4255" i="9"/>
  <c r="F4259" i="9"/>
  <c r="F4263" i="9"/>
  <c r="F4267" i="9"/>
  <c r="F4271" i="9"/>
  <c r="F4275" i="9"/>
  <c r="F4279" i="9"/>
  <c r="F4283" i="9"/>
  <c r="F4287" i="9"/>
  <c r="F4291" i="9"/>
  <c r="F4295" i="9"/>
  <c r="F4299" i="9"/>
  <c r="F4303" i="9"/>
  <c r="F4307" i="9"/>
  <c r="F4311" i="9"/>
  <c r="F4315" i="9"/>
  <c r="F4319" i="9"/>
  <c r="F2148" i="9"/>
  <c r="F2132" i="9"/>
  <c r="F2116" i="9"/>
  <c r="F2100" i="9"/>
  <c r="F2084" i="9"/>
  <c r="F2068" i="9"/>
  <c r="F2052" i="9"/>
  <c r="F2035" i="9"/>
  <c r="F2014" i="9"/>
  <c r="F1993" i="9"/>
  <c r="F1971" i="9"/>
  <c r="F1921" i="9"/>
  <c r="F1857" i="9"/>
  <c r="F1570" i="9"/>
  <c r="F2151" i="9"/>
  <c r="F2135" i="9"/>
  <c r="F2119" i="9"/>
  <c r="F2103" i="9"/>
  <c r="F2087" i="9"/>
  <c r="F2071" i="9"/>
  <c r="F2055" i="9"/>
  <c r="F2039" i="9"/>
  <c r="F2018" i="9"/>
  <c r="F1997" i="9"/>
  <c r="F1975" i="9"/>
  <c r="F1869" i="9"/>
  <c r="F1618" i="9"/>
  <c r="F2158" i="9"/>
  <c r="F2142" i="9"/>
  <c r="F2126" i="9"/>
  <c r="F2110" i="9"/>
  <c r="F2094" i="9"/>
  <c r="F2078" i="9"/>
  <c r="F2062" i="9"/>
  <c r="F2046" i="9"/>
  <c r="F2027" i="9"/>
  <c r="F2006" i="9"/>
  <c r="F1985" i="9"/>
  <c r="F1959" i="9"/>
  <c r="F1897" i="9"/>
  <c r="F1833" i="9"/>
  <c r="F1475" i="9"/>
  <c r="F1491" i="9"/>
  <c r="F1507" i="9"/>
  <c r="F1523" i="9"/>
  <c r="F1539" i="9"/>
  <c r="F1555" i="9"/>
  <c r="F1571" i="9"/>
  <c r="F1587" i="9"/>
  <c r="F1603" i="9"/>
  <c r="F1619" i="9"/>
  <c r="F1635" i="9"/>
  <c r="F1651" i="9"/>
  <c r="F1667" i="9"/>
  <c r="F1472" i="9"/>
  <c r="F1488" i="9"/>
  <c r="F1504" i="9"/>
  <c r="F1520" i="9"/>
  <c r="F1536" i="9"/>
  <c r="F1552" i="9"/>
  <c r="F1568" i="9"/>
  <c r="F1584" i="9"/>
  <c r="F1600" i="9"/>
  <c r="F1616" i="9"/>
  <c r="F1632" i="9"/>
  <c r="F1648" i="9"/>
  <c r="F1664" i="9"/>
  <c r="F1680" i="9"/>
  <c r="F1469" i="9"/>
  <c r="F1485" i="9"/>
  <c r="F1501" i="9"/>
  <c r="F1517" i="9"/>
  <c r="F1533" i="9"/>
  <c r="F1549" i="9"/>
  <c r="F1565" i="9"/>
  <c r="F1581" i="9"/>
  <c r="F1597" i="9"/>
  <c r="F1613" i="9"/>
  <c r="F1629" i="9"/>
  <c r="F1645" i="9"/>
  <c r="F1661" i="9"/>
  <c r="F1677" i="9"/>
  <c r="F1462" i="9"/>
  <c r="F1526" i="9"/>
  <c r="F1590" i="9"/>
  <c r="F1654" i="9"/>
  <c r="F1814" i="9"/>
  <c r="F1830" i="9"/>
  <c r="F1846" i="9"/>
  <c r="F1862" i="9"/>
  <c r="F1878" i="9"/>
  <c r="F1894" i="9"/>
  <c r="F1910" i="9"/>
  <c r="F1942" i="9"/>
  <c r="F1958" i="9"/>
  <c r="F1514" i="9"/>
  <c r="F1578" i="9"/>
  <c r="F1642" i="9"/>
  <c r="F1827" i="9"/>
  <c r="F1843" i="9"/>
  <c r="F1859" i="9"/>
  <c r="F1875" i="9"/>
  <c r="F1891" i="9"/>
  <c r="F1907" i="9"/>
  <c r="F1923" i="9"/>
  <c r="F1939" i="9"/>
  <c r="F1955" i="9"/>
  <c r="F1502" i="9"/>
  <c r="F1566" i="9"/>
  <c r="F1630" i="9"/>
  <c r="F1824" i="9"/>
  <c r="F1840" i="9"/>
  <c r="F1856" i="9"/>
  <c r="F1872" i="9"/>
  <c r="F1888" i="9"/>
  <c r="F1904" i="9"/>
  <c r="F1920" i="9"/>
  <c r="F1952" i="9"/>
  <c r="F1968" i="9"/>
  <c r="F1984" i="9"/>
  <c r="F2000" i="9"/>
  <c r="F2016" i="9"/>
  <c r="F2032" i="9"/>
  <c r="F2153" i="9"/>
  <c r="F2137" i="9"/>
  <c r="F2121" i="9"/>
  <c r="F2105" i="9"/>
  <c r="F2089" i="9"/>
  <c r="F2073" i="9"/>
  <c r="F2057" i="9"/>
  <c r="F2041" i="9"/>
  <c r="F2021" i="9"/>
  <c r="F1999" i="9"/>
  <c r="F1978" i="9"/>
  <c r="F1941" i="9"/>
  <c r="F1877" i="9"/>
  <c r="F1813" i="9"/>
  <c r="F1650" i="9"/>
  <c r="F1983" i="9"/>
  <c r="F2160" i="9"/>
  <c r="F2144" i="9"/>
  <c r="F2128" i="9"/>
  <c r="F2112" i="9"/>
  <c r="F2096" i="9"/>
  <c r="F2080" i="9"/>
  <c r="F2064" i="9"/>
  <c r="F2048" i="9"/>
  <c r="F2030" i="9"/>
  <c r="F2009" i="9"/>
  <c r="F1987" i="9"/>
  <c r="F1963" i="9"/>
  <c r="F1905" i="9"/>
  <c r="F1841" i="9"/>
  <c r="F1506" i="9"/>
  <c r="F2147" i="9"/>
  <c r="F2131" i="9"/>
  <c r="F2115" i="9"/>
  <c r="F2099" i="9"/>
  <c r="F2083" i="9"/>
  <c r="F2067" i="9"/>
  <c r="F2051" i="9"/>
  <c r="F2034" i="9"/>
  <c r="F2013" i="9"/>
  <c r="F1991" i="9"/>
  <c r="F1969" i="9"/>
  <c r="F1917" i="9"/>
  <c r="F1853" i="9"/>
  <c r="F1554" i="9"/>
  <c r="F2154" i="9"/>
  <c r="F2138" i="9"/>
  <c r="F2122" i="9"/>
  <c r="F2106" i="9"/>
  <c r="F2090" i="9"/>
  <c r="F2074" i="9"/>
  <c r="F2058" i="9"/>
  <c r="F2042" i="9"/>
  <c r="F2022" i="9"/>
  <c r="F2001" i="9"/>
  <c r="F1979" i="9"/>
  <c r="F1945" i="9"/>
  <c r="F1881" i="9"/>
  <c r="F1666" i="9"/>
  <c r="F1463" i="9"/>
  <c r="F1479" i="9"/>
  <c r="F1495" i="9"/>
  <c r="F1511" i="9"/>
  <c r="F1527" i="9"/>
  <c r="F1543" i="9"/>
  <c r="F1559" i="9"/>
  <c r="F1575" i="9"/>
  <c r="F1591" i="9"/>
  <c r="F1607" i="9"/>
  <c r="F1623" i="9"/>
  <c r="F1639" i="9"/>
  <c r="F1655" i="9"/>
  <c r="F1671" i="9"/>
  <c r="F1444" i="9"/>
  <c r="F1476" i="9"/>
  <c r="F1492" i="9"/>
  <c r="F1508" i="9"/>
  <c r="F1524" i="9"/>
  <c r="F1540" i="9"/>
  <c r="F1556" i="9"/>
  <c r="F1572" i="9"/>
  <c r="F1588" i="9"/>
  <c r="F1604" i="9"/>
  <c r="F1620" i="9"/>
  <c r="F1636" i="9"/>
  <c r="F1652" i="9"/>
  <c r="F1668" i="9"/>
  <c r="F1457" i="9"/>
  <c r="F1473" i="9"/>
  <c r="F1489" i="9"/>
  <c r="F1505" i="9"/>
  <c r="F1521" i="9"/>
  <c r="F1537" i="9"/>
  <c r="F1553" i="9"/>
  <c r="F1569" i="9"/>
  <c r="F1585" i="9"/>
  <c r="F1601" i="9"/>
  <c r="F1617" i="9"/>
  <c r="F1633" i="9"/>
  <c r="F1649" i="9"/>
  <c r="F1665" i="9"/>
  <c r="F1681" i="9"/>
  <c r="F1478" i="9"/>
  <c r="F1542" i="9"/>
  <c r="F1606" i="9"/>
  <c r="F1670" i="9"/>
  <c r="F1818" i="9"/>
  <c r="F1834" i="9"/>
  <c r="F1850" i="9"/>
  <c r="F1866" i="9"/>
  <c r="F1882" i="9"/>
  <c r="F1898" i="9"/>
  <c r="F1914" i="9"/>
  <c r="F1946" i="9"/>
  <c r="F1962" i="9"/>
  <c r="F1466" i="9"/>
  <c r="F1530" i="9"/>
  <c r="F1594" i="9"/>
  <c r="F1658" i="9"/>
  <c r="F1831" i="9"/>
  <c r="F1847" i="9"/>
  <c r="F1863" i="9"/>
  <c r="F1879" i="9"/>
  <c r="F1895" i="9"/>
  <c r="F1911" i="9"/>
  <c r="F1927" i="9"/>
  <c r="F1943" i="9"/>
  <c r="F1518" i="9"/>
  <c r="F1582" i="9"/>
  <c r="F1646" i="9"/>
  <c r="F1828" i="9"/>
  <c r="F1844" i="9"/>
  <c r="F1860" i="9"/>
  <c r="F1876" i="9"/>
  <c r="F1892" i="9"/>
  <c r="F1908" i="9"/>
  <c r="F1940" i="9"/>
  <c r="F1956" i="9"/>
  <c r="F1972" i="9"/>
  <c r="F1988" i="9"/>
  <c r="F2004" i="9"/>
  <c r="F2020" i="9"/>
  <c r="F2036" i="9"/>
  <c r="F2149" i="9"/>
  <c r="F2133" i="9"/>
  <c r="F2117" i="9"/>
  <c r="F2101" i="9"/>
  <c r="F2085" i="9"/>
  <c r="F2069" i="9"/>
  <c r="F2053" i="9"/>
  <c r="F2037" i="9"/>
  <c r="F2015" i="9"/>
  <c r="F1994" i="9"/>
  <c r="F1973" i="9"/>
  <c r="F1861" i="9"/>
  <c r="F1586" i="9"/>
  <c r="F1957" i="9"/>
  <c r="F1474" i="9"/>
  <c r="F2156" i="9"/>
  <c r="F2140" i="9"/>
  <c r="F2124" i="9"/>
  <c r="F2108" i="9"/>
  <c r="F2092" i="9"/>
  <c r="F2076" i="9"/>
  <c r="F2060" i="9"/>
  <c r="F2044" i="9"/>
  <c r="F2025" i="9"/>
  <c r="F2003" i="9"/>
  <c r="F1982" i="9"/>
  <c r="F1953" i="9"/>
  <c r="F1889" i="9"/>
  <c r="F1825" i="9"/>
  <c r="F2159" i="9"/>
  <c r="F2143" i="9"/>
  <c r="F2127" i="9"/>
  <c r="F2111" i="9"/>
  <c r="F2095" i="9"/>
  <c r="F2079" i="9"/>
  <c r="F2063" i="9"/>
  <c r="F2047" i="9"/>
  <c r="F2029" i="9"/>
  <c r="F2007" i="9"/>
  <c r="F1986" i="9"/>
  <c r="F1961" i="9"/>
  <c r="F1901" i="9"/>
  <c r="F1837" i="9"/>
  <c r="F1490" i="9"/>
  <c r="F2150" i="9"/>
  <c r="F2134" i="9"/>
  <c r="F2118" i="9"/>
  <c r="F2102" i="9"/>
  <c r="F2086" i="9"/>
  <c r="F2070" i="9"/>
  <c r="F2054" i="9"/>
  <c r="F2038" i="9"/>
  <c r="F2017" i="9"/>
  <c r="F1995" i="9"/>
  <c r="F1974" i="9"/>
  <c r="F1865" i="9"/>
  <c r="F1602" i="9"/>
  <c r="F1467" i="9"/>
  <c r="F1483" i="9"/>
  <c r="F1499" i="9"/>
  <c r="F1515" i="9"/>
  <c r="F1531" i="9"/>
  <c r="F1547" i="9"/>
  <c r="F1563" i="9"/>
  <c r="F1579" i="9"/>
  <c r="F1595" i="9"/>
  <c r="F1611" i="9"/>
  <c r="F1627" i="9"/>
  <c r="F1643" i="9"/>
  <c r="F1659" i="9"/>
  <c r="F1675" i="9"/>
  <c r="F1448" i="9"/>
  <c r="F1464" i="9"/>
  <c r="F1480" i="9"/>
  <c r="F1496" i="9"/>
  <c r="F1512" i="9"/>
  <c r="F1528" i="9"/>
  <c r="F1544" i="9"/>
  <c r="F1560" i="9"/>
  <c r="F1576" i="9"/>
  <c r="F1592" i="9"/>
  <c r="F1608" i="9"/>
  <c r="F1624" i="9"/>
  <c r="F1640" i="9"/>
  <c r="F1656" i="9"/>
  <c r="F1672" i="9"/>
  <c r="F1477" i="9"/>
  <c r="F1493" i="9"/>
  <c r="F1509" i="9"/>
  <c r="F1525" i="9"/>
  <c r="F1541" i="9"/>
  <c r="F1557" i="9"/>
  <c r="F1573" i="9"/>
  <c r="F1589" i="9"/>
  <c r="F1605" i="9"/>
  <c r="F1621" i="9"/>
  <c r="F1637" i="9"/>
  <c r="F1653" i="9"/>
  <c r="F1669" i="9"/>
  <c r="F1494" i="9"/>
  <c r="F1558" i="9"/>
  <c r="F1622" i="9"/>
  <c r="F1822" i="9"/>
  <c r="F1838" i="9"/>
  <c r="F1854" i="9"/>
  <c r="F1870" i="9"/>
  <c r="F1886" i="9"/>
  <c r="F1902" i="9"/>
  <c r="F1918" i="9"/>
  <c r="F1950" i="9"/>
  <c r="F1966" i="9"/>
  <c r="F1482" i="9"/>
  <c r="F1546" i="9"/>
  <c r="F1610" i="9"/>
  <c r="F1674" i="9"/>
  <c r="F1819" i="9"/>
  <c r="F1835" i="9"/>
  <c r="F1851" i="9"/>
  <c r="F1867" i="9"/>
  <c r="F1883" i="9"/>
  <c r="F1899" i="9"/>
  <c r="F1915" i="9"/>
  <c r="F1947" i="9"/>
  <c r="F1470" i="9"/>
  <c r="F1534" i="9"/>
  <c r="F1598" i="9"/>
  <c r="F1662" i="9"/>
  <c r="F1832" i="9"/>
  <c r="F1848" i="9"/>
  <c r="F1864" i="9"/>
  <c r="F1880" i="9"/>
  <c r="F1896" i="9"/>
  <c r="F1912" i="9"/>
  <c r="F1944" i="9"/>
  <c r="F1960" i="9"/>
  <c r="F1976" i="9"/>
  <c r="F1992" i="9"/>
  <c r="F2008" i="9"/>
  <c r="F2024" i="9"/>
  <c r="F2161" i="9"/>
  <c r="F2145" i="9"/>
  <c r="F2129" i="9"/>
  <c r="F2113" i="9"/>
  <c r="F2097" i="9"/>
  <c r="F2081" i="9"/>
  <c r="F2065" i="9"/>
  <c r="F2049" i="9"/>
  <c r="F2031" i="9"/>
  <c r="F2010" i="9"/>
  <c r="F1989" i="9"/>
  <c r="F1965" i="9"/>
  <c r="F1909" i="9"/>
  <c r="F1845" i="9"/>
  <c r="F1522" i="9"/>
  <c r="F2005" i="9"/>
  <c r="F1829" i="9"/>
  <c r="F2152" i="9"/>
  <c r="F2136" i="9"/>
  <c r="F2120" i="9"/>
  <c r="F2104" i="9"/>
  <c r="F2088" i="9"/>
  <c r="F2072" i="9"/>
  <c r="F2056" i="9"/>
  <c r="F2040" i="9"/>
  <c r="F2019" i="9"/>
  <c r="F1998" i="9"/>
  <c r="F1977" i="9"/>
  <c r="F1937" i="9"/>
  <c r="F1873" i="9"/>
  <c r="F1634" i="9"/>
  <c r="F2155" i="9"/>
  <c r="F2139" i="9"/>
  <c r="F2123" i="9"/>
  <c r="F2107" i="9"/>
  <c r="F2091" i="9"/>
  <c r="F2075" i="9"/>
  <c r="F2059" i="9"/>
  <c r="F2043" i="9"/>
  <c r="F2023" i="9"/>
  <c r="F2002" i="9"/>
  <c r="F1981" i="9"/>
  <c r="F1949" i="9"/>
  <c r="F1885" i="9"/>
  <c r="F1821" i="9"/>
  <c r="F1682" i="9"/>
  <c r="F2162" i="9"/>
  <c r="F2146" i="9"/>
  <c r="F2130" i="9"/>
  <c r="F2114" i="9"/>
  <c r="F2098" i="9"/>
  <c r="F2082" i="9"/>
  <c r="F2066" i="9"/>
  <c r="F2050" i="9"/>
  <c r="F2033" i="9"/>
  <c r="F2011" i="9"/>
  <c r="F1990" i="9"/>
  <c r="F1967" i="9"/>
  <c r="F1913" i="9"/>
  <c r="F1849" i="9"/>
  <c r="F1538" i="9"/>
  <c r="F1471" i="9"/>
  <c r="F1487" i="9"/>
  <c r="F1503" i="9"/>
  <c r="F1519" i="9"/>
  <c r="F1535" i="9"/>
  <c r="F1551" i="9"/>
  <c r="F1567" i="9"/>
  <c r="F1583" i="9"/>
  <c r="F1599" i="9"/>
  <c r="F1615" i="9"/>
  <c r="F1631" i="9"/>
  <c r="F1647" i="9"/>
  <c r="F1663" i="9"/>
  <c r="F1679" i="9"/>
  <c r="F1468" i="9"/>
  <c r="F1484" i="9"/>
  <c r="F1500" i="9"/>
  <c r="F1516" i="9"/>
  <c r="F1532" i="9"/>
  <c r="F1548" i="9"/>
  <c r="F1564" i="9"/>
  <c r="F1580" i="9"/>
  <c r="F1596" i="9"/>
  <c r="F1612" i="9"/>
  <c r="F1628" i="9"/>
  <c r="F1644" i="9"/>
  <c r="F1660" i="9"/>
  <c r="F1676" i="9"/>
  <c r="F1465" i="9"/>
  <c r="F1481" i="9"/>
  <c r="F1497" i="9"/>
  <c r="F1513" i="9"/>
  <c r="F1529" i="9"/>
  <c r="F1545" i="9"/>
  <c r="F1561" i="9"/>
  <c r="F1577" i="9"/>
  <c r="F1593" i="9"/>
  <c r="F1609" i="9"/>
  <c r="F1625" i="9"/>
  <c r="F1641" i="9"/>
  <c r="F1657" i="9"/>
  <c r="F1673" i="9"/>
  <c r="F1510" i="9"/>
  <c r="F1574" i="9"/>
  <c r="F1638" i="9"/>
  <c r="F1810" i="9"/>
  <c r="F1826" i="9"/>
  <c r="F1842" i="9"/>
  <c r="F1858" i="9"/>
  <c r="F1874" i="9"/>
  <c r="F1890" i="9"/>
  <c r="F1906" i="9"/>
  <c r="F1922" i="9"/>
  <c r="F1938" i="9"/>
  <c r="F1954" i="9"/>
  <c r="F1970" i="9"/>
  <c r="F1498" i="9"/>
  <c r="F1562" i="9"/>
  <c r="F1626" i="9"/>
  <c r="F1823" i="9"/>
  <c r="F1839" i="9"/>
  <c r="F1855" i="9"/>
  <c r="F1871" i="9"/>
  <c r="F1887" i="9"/>
  <c r="F1903" i="9"/>
  <c r="F1919" i="9"/>
  <c r="F1951" i="9"/>
  <c r="F1486" i="9"/>
  <c r="F1550" i="9"/>
  <c r="F1614" i="9"/>
  <c r="F1678" i="9"/>
  <c r="F1820" i="9"/>
  <c r="F1836" i="9"/>
  <c r="F1852" i="9"/>
  <c r="F1868" i="9"/>
  <c r="F1884" i="9"/>
  <c r="F1900" i="9"/>
  <c r="F1916" i="9"/>
  <c r="F1932" i="9"/>
  <c r="F1948" i="9"/>
  <c r="F1964" i="9"/>
  <c r="F1980" i="9"/>
  <c r="F1996" i="9"/>
  <c r="F2012" i="9"/>
  <c r="F2028" i="9"/>
  <c r="F2157" i="9"/>
  <c r="F2141" i="9"/>
  <c r="F2125" i="9"/>
  <c r="F2109" i="9"/>
  <c r="F2093" i="9"/>
  <c r="F2077" i="9"/>
  <c r="F2061" i="9"/>
  <c r="F2045" i="9"/>
  <c r="F2026" i="9"/>
  <c r="F1893" i="9"/>
  <c r="F3483" i="9"/>
  <c r="F3487" i="9"/>
  <c r="F3491" i="9"/>
  <c r="F3495" i="9"/>
  <c r="F3499" i="9"/>
  <c r="F3503" i="9"/>
  <c r="F3507" i="9"/>
  <c r="F3511" i="9"/>
  <c r="F3515" i="9"/>
  <c r="F3519" i="9"/>
  <c r="F3523" i="9"/>
  <c r="F3527" i="9"/>
  <c r="F3531" i="9"/>
  <c r="F3535" i="9"/>
  <c r="F3539" i="9"/>
  <c r="F3543" i="9"/>
  <c r="F3547" i="9"/>
  <c r="F3551" i="9"/>
  <c r="F3555" i="9"/>
  <c r="F3559" i="9"/>
  <c r="F3563" i="9"/>
  <c r="F3567" i="9"/>
  <c r="F3571" i="9"/>
  <c r="F3575" i="9"/>
  <c r="F3579" i="9"/>
  <c r="F3583" i="9"/>
  <c r="F3587" i="9"/>
  <c r="F3591" i="9"/>
  <c r="F3595" i="9"/>
  <c r="F3599" i="9"/>
  <c r="F3484" i="9"/>
  <c r="F3488" i="9"/>
  <c r="F3492" i="9"/>
  <c r="F3496" i="9"/>
  <c r="F3500" i="9"/>
  <c r="F3504" i="9"/>
  <c r="F3508" i="9"/>
  <c r="F3512" i="9"/>
  <c r="F3516" i="9"/>
  <c r="F3520" i="9"/>
  <c r="F3524" i="9"/>
  <c r="F3528" i="9"/>
  <c r="F3532" i="9"/>
  <c r="F3536" i="9"/>
  <c r="F3540" i="9"/>
  <c r="F3544" i="9"/>
  <c r="F3548" i="9"/>
  <c r="F3552" i="9"/>
  <c r="F3556" i="9"/>
  <c r="F3560" i="9"/>
  <c r="F3564" i="9"/>
  <c r="F3568" i="9"/>
  <c r="F3572" i="9"/>
  <c r="F3576" i="9"/>
  <c r="F3580" i="9"/>
  <c r="F3584" i="9"/>
  <c r="F3588" i="9"/>
  <c r="F3592" i="9"/>
  <c r="F3596" i="9"/>
  <c r="F3600" i="9"/>
  <c r="F3485" i="9"/>
  <c r="F3489" i="9"/>
  <c r="F3493" i="9"/>
  <c r="F3497" i="9"/>
  <c r="F3501" i="9"/>
  <c r="F3505" i="9"/>
  <c r="F3509" i="9"/>
  <c r="F3513" i="9"/>
  <c r="F3517" i="9"/>
  <c r="F3521" i="9"/>
  <c r="F3525" i="9"/>
  <c r="F3529" i="9"/>
  <c r="F3533" i="9"/>
  <c r="F3537" i="9"/>
  <c r="F3541" i="9"/>
  <c r="F3545" i="9"/>
  <c r="F3549" i="9"/>
  <c r="F3553" i="9"/>
  <c r="F3557" i="9"/>
  <c r="F3561" i="9"/>
  <c r="F3565" i="9"/>
  <c r="F3569" i="9"/>
  <c r="F3573" i="9"/>
  <c r="F3577" i="9"/>
  <c r="F3581" i="9"/>
  <c r="F3585" i="9"/>
  <c r="F3589" i="9"/>
  <c r="F3593" i="9"/>
  <c r="F3597" i="9"/>
  <c r="F3601" i="9"/>
  <c r="F3486" i="9"/>
  <c r="F3490" i="9"/>
  <c r="F3494" i="9"/>
  <c r="F3498" i="9"/>
  <c r="F3502" i="9"/>
  <c r="F3506" i="9"/>
  <c r="F3510" i="9"/>
  <c r="F3514" i="9"/>
  <c r="F3518" i="9"/>
  <c r="F3522" i="9"/>
  <c r="F3526" i="9"/>
  <c r="F3530" i="9"/>
  <c r="F3534" i="9"/>
  <c r="F3538" i="9"/>
  <c r="F3542" i="9"/>
  <c r="F3546" i="9"/>
  <c r="F3550" i="9"/>
  <c r="F3554" i="9"/>
  <c r="F3558" i="9"/>
  <c r="F3570" i="9"/>
  <c r="F3586" i="9"/>
  <c r="F3602" i="9"/>
  <c r="F3574" i="9"/>
  <c r="F3590" i="9"/>
  <c r="F3562" i="9"/>
  <c r="F3578" i="9"/>
  <c r="F3594" i="9"/>
  <c r="F3582" i="9"/>
  <c r="F3598" i="9"/>
  <c r="F3566" i="9"/>
  <c r="F4928" i="9"/>
  <c r="F4932" i="9"/>
  <c r="F4936" i="9"/>
  <c r="F4940" i="9"/>
  <c r="F4944" i="9"/>
  <c r="F4948" i="9"/>
  <c r="F4952" i="9"/>
  <c r="F4956" i="9"/>
  <c r="F4960" i="9"/>
  <c r="F4964" i="9"/>
  <c r="F4968" i="9"/>
  <c r="F4972" i="9"/>
  <c r="F4976" i="9"/>
  <c r="F4980" i="9"/>
  <c r="F4984" i="9"/>
  <c r="F4988" i="9"/>
  <c r="F4992" i="9"/>
  <c r="F4996" i="9"/>
  <c r="F5000" i="9"/>
  <c r="F5004" i="9"/>
  <c r="F5008" i="9"/>
  <c r="F5012" i="9"/>
  <c r="F5016" i="9"/>
  <c r="F5020" i="9"/>
  <c r="F5024" i="9"/>
  <c r="F5028" i="9"/>
  <c r="F5032" i="9"/>
  <c r="F5036" i="9"/>
  <c r="F5040" i="9"/>
  <c r="F4929" i="9"/>
  <c r="F4933" i="9"/>
  <c r="F4937" i="9"/>
  <c r="F4941" i="9"/>
  <c r="F4945" i="9"/>
  <c r="F4949" i="9"/>
  <c r="F4953" i="9"/>
  <c r="F4957" i="9"/>
  <c r="F4961" i="9"/>
  <c r="F4965" i="9"/>
  <c r="F4969" i="9"/>
  <c r="F4973" i="9"/>
  <c r="F4977" i="9"/>
  <c r="F4981" i="9"/>
  <c r="F4985" i="9"/>
  <c r="F4989" i="9"/>
  <c r="F4993" i="9"/>
  <c r="F4997" i="9"/>
  <c r="F5001" i="9"/>
  <c r="F5005" i="9"/>
  <c r="F5009" i="9"/>
  <c r="F5013" i="9"/>
  <c r="F5017" i="9"/>
  <c r="F5021" i="9"/>
  <c r="F5025" i="9"/>
  <c r="F5029" i="9"/>
  <c r="F5033" i="9"/>
  <c r="F5037" i="9"/>
  <c r="F5041" i="9"/>
  <c r="F4926" i="9"/>
  <c r="F4930" i="9"/>
  <c r="F4934" i="9"/>
  <c r="F4938" i="9"/>
  <c r="F4942" i="9"/>
  <c r="F4946" i="9"/>
  <c r="F4950" i="9"/>
  <c r="F4954" i="9"/>
  <c r="F4958" i="9"/>
  <c r="F4962" i="9"/>
  <c r="F4966" i="9"/>
  <c r="F4970" i="9"/>
  <c r="F4974" i="9"/>
  <c r="F4978" i="9"/>
  <c r="F4982" i="9"/>
  <c r="F4986" i="9"/>
  <c r="F4990" i="9"/>
  <c r="F4994" i="9"/>
  <c r="F4998" i="9"/>
  <c r="F5002" i="9"/>
  <c r="F5006" i="9"/>
  <c r="F5010" i="9"/>
  <c r="F5014" i="9"/>
  <c r="F5018" i="9"/>
  <c r="F5022" i="9"/>
  <c r="F5026" i="9"/>
  <c r="F5030" i="9"/>
  <c r="F5034" i="9"/>
  <c r="F5038" i="9"/>
  <c r="F5042" i="9"/>
  <c r="F4935" i="9"/>
  <c r="F4951" i="9"/>
  <c r="F4967" i="9"/>
  <c r="F4983" i="9"/>
  <c r="F4999" i="9"/>
  <c r="F5015" i="9"/>
  <c r="F5031" i="9"/>
  <c r="F4939" i="9"/>
  <c r="F4955" i="9"/>
  <c r="F4971" i="9"/>
  <c r="F4987" i="9"/>
  <c r="F5003" i="9"/>
  <c r="F5019" i="9"/>
  <c r="F5035" i="9"/>
  <c r="F4927" i="9"/>
  <c r="F4943" i="9"/>
  <c r="F4959" i="9"/>
  <c r="F4975" i="9"/>
  <c r="F4991" i="9"/>
  <c r="F5007" i="9"/>
  <c r="F5023" i="9"/>
  <c r="F5039" i="9"/>
  <c r="F4931" i="9"/>
  <c r="F4947" i="9"/>
  <c r="F4963" i="9"/>
  <c r="F4979" i="9"/>
  <c r="F4995" i="9"/>
  <c r="F5011" i="9"/>
  <c r="F5027" i="9"/>
  <c r="G4932" i="9"/>
  <c r="H4932" i="9" s="1"/>
  <c r="G4948" i="9"/>
  <c r="H4948" i="9" s="1"/>
  <c r="G4964" i="9"/>
  <c r="H4964" i="9" s="1"/>
  <c r="G4980" i="9"/>
  <c r="H4980" i="9" s="1"/>
  <c r="G4996" i="9"/>
  <c r="H4996" i="9" s="1"/>
  <c r="G5012" i="9"/>
  <c r="H5012" i="9" s="1"/>
  <c r="G5028" i="9"/>
  <c r="H5028" i="9" s="1"/>
  <c r="G4936" i="9"/>
  <c r="H4936" i="9" s="1"/>
  <c r="G4952" i="9"/>
  <c r="H4952" i="9" s="1"/>
  <c r="G4968" i="9"/>
  <c r="H4968" i="9" s="1"/>
  <c r="G4984" i="9"/>
  <c r="H4984" i="9" s="1"/>
  <c r="G5000" i="9"/>
  <c r="H5000" i="9" s="1"/>
  <c r="G5016" i="9"/>
  <c r="H5016" i="9" s="1"/>
  <c r="G5032" i="9"/>
  <c r="H5032" i="9" s="1"/>
  <c r="G4940" i="9"/>
  <c r="H4940" i="9" s="1"/>
  <c r="G4956" i="9"/>
  <c r="H4956" i="9" s="1"/>
  <c r="G4972" i="9"/>
  <c r="H4972" i="9" s="1"/>
  <c r="G4988" i="9"/>
  <c r="H4988" i="9" s="1"/>
  <c r="G5004" i="9"/>
  <c r="H5004" i="9" s="1"/>
  <c r="G5020" i="9"/>
  <c r="H5020" i="9" s="1"/>
  <c r="G5036" i="9"/>
  <c r="H5036" i="9" s="1"/>
  <c r="G4928" i="9"/>
  <c r="H4928" i="9" s="1"/>
  <c r="G4944" i="9"/>
  <c r="H4944" i="9" s="1"/>
  <c r="G4960" i="9"/>
  <c r="H4960" i="9" s="1"/>
  <c r="G4976" i="9"/>
  <c r="H4976" i="9" s="1"/>
  <c r="G4992" i="9"/>
  <c r="H4992" i="9" s="1"/>
  <c r="G5008" i="9"/>
  <c r="H5008" i="9" s="1"/>
  <c r="G5024" i="9"/>
  <c r="H5024" i="9" s="1"/>
  <c r="G5040" i="9"/>
  <c r="H5040" i="9" s="1"/>
  <c r="G4933" i="9"/>
  <c r="H4933" i="9" s="1"/>
  <c r="G4949" i="9"/>
  <c r="H4949" i="9" s="1"/>
  <c r="G4965" i="9"/>
  <c r="H4965" i="9" s="1"/>
  <c r="G4981" i="9"/>
  <c r="H4981" i="9" s="1"/>
  <c r="G4997" i="9"/>
  <c r="H4997" i="9" s="1"/>
  <c r="G5013" i="9"/>
  <c r="H5013" i="9" s="1"/>
  <c r="G5029" i="9"/>
  <c r="H5029" i="9" s="1"/>
  <c r="G4934" i="9"/>
  <c r="H4934" i="9" s="1"/>
  <c r="G4950" i="9"/>
  <c r="H4950" i="9" s="1"/>
  <c r="G4966" i="9"/>
  <c r="H4966" i="9" s="1"/>
  <c r="G4982" i="9"/>
  <c r="H4982" i="9" s="1"/>
  <c r="G4998" i="9"/>
  <c r="H4998" i="9" s="1"/>
  <c r="G5014" i="9"/>
  <c r="H5014" i="9" s="1"/>
  <c r="G5030" i="9"/>
  <c r="H5030" i="9" s="1"/>
  <c r="G4939" i="9"/>
  <c r="H4939" i="9" s="1"/>
  <c r="G5003" i="9"/>
  <c r="H5003" i="9" s="1"/>
  <c r="G4943" i="9"/>
  <c r="H4943" i="9" s="1"/>
  <c r="G5007" i="9"/>
  <c r="H5007" i="9" s="1"/>
  <c r="G4937" i="9"/>
  <c r="H4937" i="9" s="1"/>
  <c r="G4953" i="9"/>
  <c r="H4953" i="9" s="1"/>
  <c r="G4969" i="9"/>
  <c r="H4969" i="9" s="1"/>
  <c r="G4985" i="9"/>
  <c r="H4985" i="9" s="1"/>
  <c r="G5001" i="9"/>
  <c r="H5001" i="9" s="1"/>
  <c r="G5017" i="9"/>
  <c r="H5017" i="9" s="1"/>
  <c r="G5033" i="9"/>
  <c r="H5033" i="9" s="1"/>
  <c r="G4938" i="9"/>
  <c r="H4938" i="9" s="1"/>
  <c r="G4954" i="9"/>
  <c r="H4954" i="9" s="1"/>
  <c r="G4970" i="9"/>
  <c r="H4970" i="9" s="1"/>
  <c r="G4986" i="9"/>
  <c r="H4986" i="9" s="1"/>
  <c r="G5002" i="9"/>
  <c r="H5002" i="9" s="1"/>
  <c r="G5018" i="9"/>
  <c r="H5018" i="9" s="1"/>
  <c r="G5034" i="9"/>
  <c r="H5034" i="9" s="1"/>
  <c r="G4955" i="9"/>
  <c r="H4955" i="9" s="1"/>
  <c r="G5019" i="9"/>
  <c r="H5019" i="9" s="1"/>
  <c r="G4959" i="9"/>
  <c r="H4959" i="9" s="1"/>
  <c r="G5023" i="9"/>
  <c r="H5023" i="9" s="1"/>
  <c r="G4941" i="9"/>
  <c r="H4941" i="9" s="1"/>
  <c r="G4957" i="9"/>
  <c r="H4957" i="9" s="1"/>
  <c r="G4973" i="9"/>
  <c r="H4973" i="9" s="1"/>
  <c r="G4989" i="9"/>
  <c r="H4989" i="9" s="1"/>
  <c r="G5005" i="9"/>
  <c r="H5005" i="9" s="1"/>
  <c r="G5021" i="9"/>
  <c r="H5021" i="9" s="1"/>
  <c r="G5037" i="9"/>
  <c r="H5037" i="9" s="1"/>
  <c r="G4929" i="9"/>
  <c r="H4929" i="9" s="1"/>
  <c r="G4945" i="9"/>
  <c r="H4945" i="9" s="1"/>
  <c r="G4961" i="9"/>
  <c r="H4961" i="9" s="1"/>
  <c r="G4977" i="9"/>
  <c r="H4977" i="9" s="1"/>
  <c r="G4993" i="9"/>
  <c r="H4993" i="9" s="1"/>
  <c r="G5009" i="9"/>
  <c r="H5009" i="9" s="1"/>
  <c r="G5025" i="9"/>
  <c r="H5025" i="9" s="1"/>
  <c r="G5041" i="9"/>
  <c r="H5041" i="9" s="1"/>
  <c r="G4930" i="9"/>
  <c r="H4930" i="9" s="1"/>
  <c r="G4946" i="9"/>
  <c r="H4946" i="9" s="1"/>
  <c r="G4962" i="9"/>
  <c r="H4962" i="9" s="1"/>
  <c r="G4978" i="9"/>
  <c r="H4978" i="9" s="1"/>
  <c r="G4994" i="9"/>
  <c r="H4994" i="9" s="1"/>
  <c r="G5010" i="9"/>
  <c r="H5010" i="9" s="1"/>
  <c r="G5026" i="9"/>
  <c r="H5026" i="9" s="1"/>
  <c r="G5042" i="9"/>
  <c r="H5042" i="9" s="1"/>
  <c r="G4987" i="9"/>
  <c r="H4987" i="9" s="1"/>
  <c r="G4927" i="9"/>
  <c r="H4927" i="9" s="1"/>
  <c r="G4991" i="9"/>
  <c r="H4991" i="9" s="1"/>
  <c r="G4974" i="9"/>
  <c r="H4974" i="9" s="1"/>
  <c r="G5038" i="9"/>
  <c r="H5038" i="9" s="1"/>
  <c r="G4971" i="9"/>
  <c r="H4971" i="9" s="1"/>
  <c r="G4947" i="9"/>
  <c r="H4947" i="9" s="1"/>
  <c r="G5011" i="9"/>
  <c r="H5011" i="9" s="1"/>
  <c r="G4967" i="9"/>
  <c r="H4967" i="9" s="1"/>
  <c r="G5031" i="9"/>
  <c r="H5031" i="9" s="1"/>
  <c r="G4926" i="9"/>
  <c r="H4926" i="9" s="1"/>
  <c r="G4990" i="9"/>
  <c r="H4990" i="9" s="1"/>
  <c r="G5035" i="9"/>
  <c r="H5035" i="9" s="1"/>
  <c r="G4975" i="9"/>
  <c r="H4975" i="9" s="1"/>
  <c r="G4963" i="9"/>
  <c r="H4963" i="9" s="1"/>
  <c r="G5027" i="9"/>
  <c r="H5027" i="9" s="1"/>
  <c r="G4983" i="9"/>
  <c r="H4983" i="9" s="1"/>
  <c r="G4942" i="9"/>
  <c r="H4942" i="9" s="1"/>
  <c r="G5006" i="9"/>
  <c r="H5006" i="9" s="1"/>
  <c r="G5039" i="9"/>
  <c r="H5039" i="9" s="1"/>
  <c r="G4979" i="9"/>
  <c r="H4979" i="9" s="1"/>
  <c r="G4935" i="9"/>
  <c r="H4935" i="9" s="1"/>
  <c r="G4999" i="9"/>
  <c r="H4999" i="9" s="1"/>
  <c r="G4958" i="9"/>
  <c r="H4958" i="9" s="1"/>
  <c r="G5022" i="9"/>
  <c r="H5022" i="9" s="1"/>
  <c r="G4931" i="9"/>
  <c r="H4931" i="9" s="1"/>
  <c r="G4995" i="9"/>
  <c r="H4995" i="9" s="1"/>
  <c r="G4951" i="9"/>
  <c r="H4951" i="9" s="1"/>
  <c r="G5015" i="9"/>
  <c r="H5015" i="9" s="1"/>
  <c r="G3486" i="9"/>
  <c r="H3486" i="9" s="1"/>
  <c r="G3502" i="9"/>
  <c r="H3502" i="9" s="1"/>
  <c r="G3518" i="9"/>
  <c r="H3518" i="9" s="1"/>
  <c r="G3534" i="9"/>
  <c r="H3534" i="9" s="1"/>
  <c r="G3550" i="9"/>
  <c r="H3550" i="9" s="1"/>
  <c r="G3484" i="9"/>
  <c r="H3484" i="9" s="1"/>
  <c r="G3505" i="9"/>
  <c r="H3505" i="9" s="1"/>
  <c r="G3527" i="9"/>
  <c r="H3527" i="9" s="1"/>
  <c r="G3548" i="9"/>
  <c r="H3548" i="9" s="1"/>
  <c r="G3568" i="9"/>
  <c r="H3568" i="9" s="1"/>
  <c r="G3584" i="9"/>
  <c r="H3584" i="9" s="1"/>
  <c r="G3600" i="9"/>
  <c r="H3600" i="9" s="1"/>
  <c r="G3490" i="9"/>
  <c r="H3490" i="9" s="1"/>
  <c r="G3506" i="9"/>
  <c r="H3506" i="9" s="1"/>
  <c r="G3522" i="9"/>
  <c r="H3522" i="9" s="1"/>
  <c r="G3538" i="9"/>
  <c r="H3538" i="9" s="1"/>
  <c r="G3554" i="9"/>
  <c r="H3554" i="9" s="1"/>
  <c r="G3489" i="9"/>
  <c r="H3489" i="9" s="1"/>
  <c r="G3511" i="9"/>
  <c r="H3511" i="9" s="1"/>
  <c r="G3532" i="9"/>
  <c r="H3532" i="9" s="1"/>
  <c r="G3553" i="9"/>
  <c r="H3553" i="9" s="1"/>
  <c r="G3572" i="9"/>
  <c r="H3572" i="9" s="1"/>
  <c r="G3588" i="9"/>
  <c r="H3588" i="9" s="1"/>
  <c r="G3494" i="9"/>
  <c r="H3494" i="9"/>
  <c r="G3510" i="9"/>
  <c r="H3510" i="9" s="1"/>
  <c r="G3526" i="9"/>
  <c r="H3526" i="9" s="1"/>
  <c r="G3542" i="9"/>
  <c r="H3542" i="9" s="1"/>
  <c r="G3558" i="9"/>
  <c r="H3558" i="9" s="1"/>
  <c r="G3495" i="9"/>
  <c r="H3495" i="9" s="1"/>
  <c r="G3516" i="9"/>
  <c r="H3516" i="9" s="1"/>
  <c r="G3537" i="9"/>
  <c r="H3537" i="9" s="1"/>
  <c r="G3559" i="9"/>
  <c r="H3559" i="9" s="1"/>
  <c r="G3576" i="9"/>
  <c r="H3576" i="9" s="1"/>
  <c r="G3592" i="9"/>
  <c r="H3592" i="9" s="1"/>
  <c r="G3498" i="9"/>
  <c r="H3498" i="9" s="1"/>
  <c r="G3514" i="9"/>
  <c r="H3514" i="9" s="1"/>
  <c r="G3530" i="9"/>
  <c r="H3530" i="9" s="1"/>
  <c r="G3546" i="9"/>
  <c r="H3546" i="9" s="1"/>
  <c r="G3562" i="9"/>
  <c r="H3562" i="9" s="1"/>
  <c r="G3500" i="9"/>
  <c r="H3500" i="9" s="1"/>
  <c r="G3521" i="9"/>
  <c r="H3521" i="9" s="1"/>
  <c r="G3543" i="9"/>
  <c r="H3543" i="9" s="1"/>
  <c r="G3564" i="9"/>
  <c r="H3564" i="9" s="1"/>
  <c r="G3580" i="9"/>
  <c r="H3580" i="9" s="1"/>
  <c r="G3596" i="9"/>
  <c r="H3596" i="9" s="1"/>
  <c r="G3485" i="9"/>
  <c r="H3485" i="9" s="1"/>
  <c r="G3523" i="9"/>
  <c r="H3523" i="9" s="1"/>
  <c r="G3565" i="9"/>
  <c r="H3565" i="9" s="1"/>
  <c r="G3597" i="9"/>
  <c r="H3597" i="9" s="1"/>
  <c r="G3493" i="9"/>
  <c r="H3493" i="9" s="1"/>
  <c r="G3583" i="9"/>
  <c r="H3583" i="9" s="1"/>
  <c r="G3507" i="9"/>
  <c r="H3507" i="9" s="1"/>
  <c r="G3549" i="9"/>
  <c r="H3549" i="9" s="1"/>
  <c r="G3585" i="9"/>
  <c r="H3585" i="9" s="1"/>
  <c r="G3520" i="9"/>
  <c r="H3520" i="9" s="1"/>
  <c r="G3595" i="9"/>
  <c r="H3595" i="9" s="1"/>
  <c r="G3503" i="9"/>
  <c r="H3503" i="9" s="1"/>
  <c r="G3524" i="9"/>
  <c r="H3524" i="9" s="1"/>
  <c r="G3545" i="9"/>
  <c r="H3545" i="9" s="1"/>
  <c r="G3566" i="9"/>
  <c r="H3566" i="9" s="1"/>
  <c r="G3582" i="9"/>
  <c r="H3582" i="9" s="1"/>
  <c r="G3598" i="9"/>
  <c r="H3598" i="9" s="1"/>
  <c r="G3491" i="9"/>
  <c r="H3491" i="9" s="1"/>
  <c r="G3533" i="9"/>
  <c r="H3533" i="9" s="1"/>
  <c r="G3573" i="9"/>
  <c r="H3573" i="9" s="1"/>
  <c r="G3515" i="9"/>
  <c r="H3515" i="9" s="1"/>
  <c r="G3599" i="9"/>
  <c r="H3599" i="9" s="1"/>
  <c r="G3517" i="9"/>
  <c r="H3517" i="9" s="1"/>
  <c r="G3560" i="9"/>
  <c r="H3560" i="9" s="1"/>
  <c r="G3593" i="9"/>
  <c r="H3593" i="9" s="1"/>
  <c r="G3541" i="9"/>
  <c r="H3541" i="9" s="1"/>
  <c r="G3487" i="9"/>
  <c r="H3487" i="9" s="1"/>
  <c r="G3508" i="9"/>
  <c r="H3508" i="9" s="1"/>
  <c r="G3529" i="9"/>
  <c r="H3529" i="9" s="1"/>
  <c r="G3551" i="9"/>
  <c r="H3551" i="9" s="1"/>
  <c r="G3570" i="9"/>
  <c r="H3570" i="9" s="1"/>
  <c r="G3586" i="9"/>
  <c r="H3586" i="9" s="1"/>
  <c r="G3602" i="9"/>
  <c r="H3602" i="9" s="1"/>
  <c r="G3501" i="9"/>
  <c r="H3501" i="9" s="1"/>
  <c r="G3544" i="9"/>
  <c r="H3544" i="9" s="1"/>
  <c r="G3581" i="9"/>
  <c r="H3581" i="9" s="1"/>
  <c r="G3547" i="9"/>
  <c r="H3547" i="9"/>
  <c r="G3528" i="9"/>
  <c r="H3528" i="9" s="1"/>
  <c r="G3569" i="9"/>
  <c r="H3569" i="9" s="1"/>
  <c r="G3601" i="9"/>
  <c r="H3601" i="9" s="1"/>
  <c r="G3567" i="9"/>
  <c r="H3567" i="9" s="1"/>
  <c r="G3492" i="9"/>
  <c r="H3492" i="9" s="1"/>
  <c r="G3513" i="9"/>
  <c r="H3513" i="9" s="1"/>
  <c r="G3535" i="9"/>
  <c r="H3535" i="9" s="1"/>
  <c r="G3556" i="9"/>
  <c r="H3556" i="9" s="1"/>
  <c r="G3574" i="9"/>
  <c r="H3574" i="9" s="1"/>
  <c r="G3590" i="9"/>
  <c r="H3590" i="9" s="1"/>
  <c r="G3512" i="9"/>
  <c r="H3512" i="9" s="1"/>
  <c r="G3555" i="9"/>
  <c r="H3555" i="9" s="1"/>
  <c r="G3589" i="9"/>
  <c r="H3589" i="9" s="1"/>
  <c r="G3483" i="9"/>
  <c r="H3483" i="9" s="1"/>
  <c r="G3563" i="9"/>
  <c r="H3563" i="9" s="1"/>
  <c r="G3496" i="9"/>
  <c r="H3496" i="9" s="1"/>
  <c r="G3539" i="9"/>
  <c r="H3539" i="9" s="1"/>
  <c r="G3577" i="9"/>
  <c r="H3577" i="9" s="1"/>
  <c r="G3499" i="9"/>
  <c r="H3499" i="9" s="1"/>
  <c r="G3579" i="9"/>
  <c r="H3579" i="9" s="1"/>
  <c r="G3497" i="9"/>
  <c r="H3497" i="9" s="1"/>
  <c r="G3519" i="9"/>
  <c r="H3519" i="9" s="1"/>
  <c r="G3540" i="9"/>
  <c r="H3540" i="9" s="1"/>
  <c r="G3561" i="9"/>
  <c r="H3561" i="9" s="1"/>
  <c r="G3578" i="9"/>
  <c r="H3578" i="9" s="1"/>
  <c r="G3594" i="9"/>
  <c r="H3594" i="9" s="1"/>
  <c r="G3504" i="9"/>
  <c r="H3504" i="9" s="1"/>
  <c r="G3575" i="9"/>
  <c r="H3575" i="9" s="1"/>
  <c r="G3552" i="9"/>
  <c r="H3552" i="9" s="1"/>
  <c r="G3525" i="9"/>
  <c r="H3525" i="9" s="1"/>
  <c r="G3591" i="9"/>
  <c r="H3591" i="9" s="1"/>
  <c r="G3488" i="9"/>
  <c r="H3488" i="9" s="1"/>
  <c r="G3571" i="9"/>
  <c r="H3571" i="9" s="1"/>
  <c r="G3536" i="9"/>
  <c r="H3536" i="9" s="1"/>
  <c r="G3509" i="9"/>
  <c r="H3509" i="9" s="1"/>
  <c r="G3587" i="9"/>
  <c r="H3587" i="9" s="1"/>
  <c r="G3557" i="9"/>
  <c r="H3557" i="9" s="1"/>
  <c r="G3531" i="9"/>
  <c r="H3531" i="9" s="1"/>
  <c r="G2300" i="9"/>
  <c r="H2300" i="9" s="1"/>
  <c r="G2316" i="9"/>
  <c r="H2316" i="9" s="1"/>
  <c r="G2332" i="9"/>
  <c r="H2332" i="9" s="1"/>
  <c r="G2348" i="9"/>
  <c r="H2348" i="9" s="1"/>
  <c r="G2364" i="9"/>
  <c r="H2364" i="9" s="1"/>
  <c r="G2380" i="9"/>
  <c r="H2380" i="9" s="1"/>
  <c r="G2396" i="9"/>
  <c r="H2396" i="9" s="1"/>
  <c r="G2764" i="9"/>
  <c r="H2764" i="9" s="1"/>
  <c r="G2780" i="9"/>
  <c r="H2780" i="9" s="1"/>
  <c r="G2796" i="9"/>
  <c r="H2796" i="9" s="1"/>
  <c r="G2812" i="9"/>
  <c r="H2812" i="9" s="1"/>
  <c r="G2828" i="9"/>
  <c r="H2828" i="9" s="1"/>
  <c r="G2844" i="9"/>
  <c r="H2844" i="9" s="1"/>
  <c r="G2860" i="9"/>
  <c r="H2860" i="9" s="1"/>
  <c r="G2876" i="9"/>
  <c r="H2876" i="9" s="1"/>
  <c r="G2285" i="9"/>
  <c r="H2285" i="9" s="1"/>
  <c r="G2301" i="9"/>
  <c r="H2301" i="9" s="1"/>
  <c r="G2317" i="9"/>
  <c r="H2317" i="9" s="1"/>
  <c r="G2333" i="9"/>
  <c r="H2333" i="9" s="1"/>
  <c r="G2349" i="9"/>
  <c r="H2349" i="9" s="1"/>
  <c r="G2365" i="9"/>
  <c r="H2365" i="9" s="1"/>
  <c r="G2381" i="9"/>
  <c r="H2381" i="9" s="1"/>
  <c r="G2397" i="9"/>
  <c r="H2397" i="9" s="1"/>
  <c r="G2765" i="9"/>
  <c r="H2765" i="9" s="1"/>
  <c r="G2781" i="9"/>
  <c r="H2781" i="9" s="1"/>
  <c r="G2797" i="9"/>
  <c r="H2797" i="9" s="1"/>
  <c r="G2304" i="9"/>
  <c r="H2304" i="9" s="1"/>
  <c r="G2320" i="9"/>
  <c r="H2320" i="9" s="1"/>
  <c r="G2336" i="9"/>
  <c r="H2336" i="9" s="1"/>
  <c r="G2352" i="9"/>
  <c r="H2352" i="9" s="1"/>
  <c r="G2368" i="9"/>
  <c r="H2368" i="9" s="1"/>
  <c r="G2384" i="9"/>
  <c r="H2384" i="9" s="1"/>
  <c r="G2400" i="9"/>
  <c r="H2400" i="9" s="1"/>
  <c r="G2768" i="9"/>
  <c r="H2768" i="9" s="1"/>
  <c r="G2784" i="9"/>
  <c r="H2784" i="9" s="1"/>
  <c r="G2800" i="9"/>
  <c r="H2800" i="9" s="1"/>
  <c r="G2816" i="9"/>
  <c r="H2816" i="9" s="1"/>
  <c r="G2832" i="9"/>
  <c r="H2832" i="9" s="1"/>
  <c r="G2848" i="9"/>
  <c r="H2848" i="9" s="1"/>
  <c r="G2864" i="9"/>
  <c r="H2864" i="9" s="1"/>
  <c r="G2880" i="9"/>
  <c r="H2880" i="9" s="1"/>
  <c r="G2305" i="9"/>
  <c r="H2305" i="9" s="1"/>
  <c r="G2321" i="9"/>
  <c r="H2321" i="9" s="1"/>
  <c r="G2337" i="9"/>
  <c r="H2337" i="9" s="1"/>
  <c r="G2353" i="9"/>
  <c r="H2353" i="9" s="1"/>
  <c r="G2369" i="9"/>
  <c r="H2369" i="9" s="1"/>
  <c r="G2385" i="9"/>
  <c r="H2385" i="9" s="1"/>
  <c r="G2401" i="9"/>
  <c r="H2401" i="9" s="1"/>
  <c r="G2769" i="9"/>
  <c r="H2769" i="9" s="1"/>
  <c r="G2785" i="9"/>
  <c r="H2785" i="9" s="1"/>
  <c r="G2801" i="9"/>
  <c r="H2801" i="9" s="1"/>
  <c r="G2308" i="9"/>
  <c r="H2308" i="9" s="1"/>
  <c r="G2324" i="9"/>
  <c r="H2324" i="9" s="1"/>
  <c r="G2340" i="9"/>
  <c r="H2340" i="9" s="1"/>
  <c r="G2356" i="9"/>
  <c r="H2356" i="9" s="1"/>
  <c r="G2372" i="9"/>
  <c r="H2372" i="9" s="1"/>
  <c r="G2388" i="9"/>
  <c r="H2388" i="9" s="1"/>
  <c r="G2772" i="9"/>
  <c r="H2772" i="9" s="1"/>
  <c r="G2788" i="9"/>
  <c r="H2788" i="9" s="1"/>
  <c r="G2804" i="9"/>
  <c r="H2804" i="9" s="1"/>
  <c r="G2820" i="9"/>
  <c r="H2820" i="9" s="1"/>
  <c r="G2836" i="9"/>
  <c r="H2836" i="9" s="1"/>
  <c r="G2852" i="9"/>
  <c r="H2852" i="9" s="1"/>
  <c r="G2868" i="9"/>
  <c r="H2868" i="9" s="1"/>
  <c r="G2293" i="9"/>
  <c r="H2293" i="9" s="1"/>
  <c r="G2309" i="9"/>
  <c r="H2309" i="9" s="1"/>
  <c r="G2325" i="9"/>
  <c r="H2325" i="9" s="1"/>
  <c r="G2341" i="9"/>
  <c r="H2341" i="9" s="1"/>
  <c r="G2357" i="9"/>
  <c r="H2357" i="9" s="1"/>
  <c r="G2373" i="9"/>
  <c r="H2373" i="9" s="1"/>
  <c r="G2389" i="9"/>
  <c r="H2389" i="9" s="1"/>
  <c r="G2296" i="9"/>
  <c r="H2296" i="9" s="1"/>
  <c r="G2312" i="9"/>
  <c r="H2312" i="9" s="1"/>
  <c r="G2328" i="9"/>
  <c r="H2328" i="9" s="1"/>
  <c r="G2344" i="9"/>
  <c r="H2344" i="9" s="1"/>
  <c r="G2360" i="9"/>
  <c r="H2360" i="9" s="1"/>
  <c r="G2376" i="9"/>
  <c r="H2376" i="9" s="1"/>
  <c r="G2392" i="9"/>
  <c r="H2392" i="9" s="1"/>
  <c r="G2776" i="9"/>
  <c r="H2776" i="9" s="1"/>
  <c r="G2792" i="9"/>
  <c r="H2792" i="9" s="1"/>
  <c r="G2808" i="9"/>
  <c r="H2808" i="9" s="1"/>
  <c r="G2824" i="9"/>
  <c r="H2824" i="9" s="1"/>
  <c r="G2840" i="9"/>
  <c r="H2840" i="9" s="1"/>
  <c r="G2856" i="9"/>
  <c r="H2856" i="9" s="1"/>
  <c r="G2872" i="9"/>
  <c r="H2872" i="9" s="1"/>
  <c r="G2297" i="9"/>
  <c r="H2297" i="9" s="1"/>
  <c r="G2313" i="9"/>
  <c r="H2313" i="9" s="1"/>
  <c r="G2329" i="9"/>
  <c r="H2329" i="9" s="1"/>
  <c r="G2345" i="9"/>
  <c r="H2345" i="9" s="1"/>
  <c r="G2361" i="9"/>
  <c r="H2361" i="9" s="1"/>
  <c r="G2377" i="9"/>
  <c r="H2377" i="9" s="1"/>
  <c r="G2393" i="9"/>
  <c r="H2393" i="9" s="1"/>
  <c r="G2777" i="9"/>
  <c r="H2777" i="9" s="1"/>
  <c r="G2793" i="9"/>
  <c r="H2793" i="9" s="1"/>
  <c r="G2789" i="9"/>
  <c r="H2789" i="9" s="1"/>
  <c r="G2817" i="9"/>
  <c r="H2817" i="9" s="1"/>
  <c r="G2833" i="9"/>
  <c r="H2833" i="9" s="1"/>
  <c r="G2849" i="9"/>
  <c r="H2849" i="9" s="1"/>
  <c r="G2865" i="9"/>
  <c r="H2865" i="9" s="1"/>
  <c r="G2881" i="9"/>
  <c r="H2881" i="9" s="1"/>
  <c r="G2306" i="9"/>
  <c r="H2306" i="9" s="1"/>
  <c r="G2322" i="9"/>
  <c r="H2322" i="9" s="1"/>
  <c r="G2338" i="9"/>
  <c r="H2338" i="9" s="1"/>
  <c r="G2354" i="9"/>
  <c r="H2354" i="9" s="1"/>
  <c r="G2370" i="9"/>
  <c r="H2370" i="9" s="1"/>
  <c r="G2386" i="9"/>
  <c r="H2386" i="9" s="1"/>
  <c r="G2402" i="9"/>
  <c r="H2402" i="9" s="1"/>
  <c r="G2770" i="9"/>
  <c r="H2770" i="9" s="1"/>
  <c r="G2786" i="9"/>
  <c r="H2786" i="9" s="1"/>
  <c r="G2802" i="9"/>
  <c r="H2802" i="9" s="1"/>
  <c r="G2818" i="9"/>
  <c r="H2818" i="9" s="1"/>
  <c r="G2834" i="9"/>
  <c r="H2834" i="9" s="1"/>
  <c r="G2850" i="9"/>
  <c r="H2850" i="9" s="1"/>
  <c r="G2866" i="9"/>
  <c r="H2866" i="9" s="1"/>
  <c r="G2882" i="9"/>
  <c r="H2882" i="9" s="1"/>
  <c r="G2287" i="9"/>
  <c r="H2287" i="9" s="1"/>
  <c r="G2303" i="9"/>
  <c r="H2303" i="9" s="1"/>
  <c r="G2319" i="9"/>
  <c r="H2319" i="9" s="1"/>
  <c r="G2335" i="9"/>
  <c r="H2335" i="9" s="1"/>
  <c r="G2351" i="9"/>
  <c r="H2351" i="9" s="1"/>
  <c r="G2367" i="9"/>
  <c r="H2367" i="9" s="1"/>
  <c r="G2383" i="9"/>
  <c r="H2383" i="9" s="1"/>
  <c r="G2399" i="9"/>
  <c r="H2399" i="9" s="1"/>
  <c r="G2805" i="9"/>
  <c r="H2805" i="9" s="1"/>
  <c r="G2821" i="9"/>
  <c r="H2821" i="9" s="1"/>
  <c r="G2837" i="9"/>
  <c r="H2837" i="9" s="1"/>
  <c r="G2853" i="9"/>
  <c r="H2853" i="9" s="1"/>
  <c r="G2869" i="9"/>
  <c r="H2869" i="9" s="1"/>
  <c r="G2310" i="9"/>
  <c r="H2310" i="9" s="1"/>
  <c r="G2326" i="9"/>
  <c r="H2326" i="9" s="1"/>
  <c r="G2342" i="9"/>
  <c r="H2342" i="9" s="1"/>
  <c r="G2358" i="9"/>
  <c r="H2358" i="9" s="1"/>
  <c r="G2374" i="9"/>
  <c r="H2374" i="9" s="1"/>
  <c r="G2390" i="9"/>
  <c r="H2390" i="9" s="1"/>
  <c r="G2774" i="9"/>
  <c r="H2774" i="9" s="1"/>
  <c r="G2790" i="9"/>
  <c r="H2790" i="9" s="1"/>
  <c r="G2806" i="9"/>
  <c r="H2806" i="9" s="1"/>
  <c r="G2822" i="9"/>
  <c r="H2822" i="9" s="1"/>
  <c r="G2838" i="9"/>
  <c r="H2838" i="9" s="1"/>
  <c r="G2854" i="9"/>
  <c r="H2854" i="9" s="1"/>
  <c r="G2870" i="9"/>
  <c r="H2870" i="9" s="1"/>
  <c r="G2307" i="9"/>
  <c r="H2307" i="9" s="1"/>
  <c r="G2323" i="9"/>
  <c r="H2323" i="9" s="1"/>
  <c r="G2339" i="9"/>
  <c r="H2339" i="9" s="1"/>
  <c r="G2355" i="9"/>
  <c r="H2355" i="9" s="1"/>
  <c r="G2371" i="9"/>
  <c r="H2371" i="9" s="1"/>
  <c r="G2387" i="9"/>
  <c r="H2387" i="9" s="1"/>
  <c r="G2809" i="9"/>
  <c r="H2809" i="9" s="1"/>
  <c r="G2825" i="9"/>
  <c r="H2825" i="9" s="1"/>
  <c r="G2841" i="9"/>
  <c r="H2841" i="9" s="1"/>
  <c r="G2857" i="9"/>
  <c r="H2857" i="9" s="1"/>
  <c r="G2873" i="9"/>
  <c r="H2873" i="9" s="1"/>
  <c r="G2298" i="9"/>
  <c r="H2298" i="9" s="1"/>
  <c r="G2314" i="9"/>
  <c r="H2314" i="9" s="1"/>
  <c r="G2330" i="9"/>
  <c r="H2330" i="9" s="1"/>
  <c r="G2346" i="9"/>
  <c r="H2346" i="9" s="1"/>
  <c r="G2362" i="9"/>
  <c r="H2362" i="9" s="1"/>
  <c r="G2378" i="9"/>
  <c r="H2378" i="9" s="1"/>
  <c r="G2394" i="9"/>
  <c r="H2394" i="9" s="1"/>
  <c r="G2778" i="9"/>
  <c r="H2778" i="9" s="1"/>
  <c r="G2794" i="9"/>
  <c r="H2794" i="9" s="1"/>
  <c r="G2810" i="9"/>
  <c r="H2810" i="9" s="1"/>
  <c r="G2826" i="9"/>
  <c r="H2826" i="9" s="1"/>
  <c r="G2842" i="9"/>
  <c r="H2842" i="9" s="1"/>
  <c r="G2858" i="9"/>
  <c r="H2858" i="9" s="1"/>
  <c r="G2874" i="9"/>
  <c r="H2874" i="9" s="1"/>
  <c r="G2295" i="9"/>
  <c r="H2295" i="9" s="1"/>
  <c r="G2311" i="9"/>
  <c r="H2311" i="9" s="1"/>
  <c r="G2327" i="9"/>
  <c r="H2327" i="9" s="1"/>
  <c r="G2343" i="9"/>
  <c r="H2343" i="9" s="1"/>
  <c r="G2359" i="9"/>
  <c r="H2359" i="9" s="1"/>
  <c r="G2375" i="9"/>
  <c r="H2375" i="9" s="1"/>
  <c r="G2391" i="9"/>
  <c r="H2391" i="9" s="1"/>
  <c r="G2773" i="9"/>
  <c r="H2773" i="9" s="1"/>
  <c r="G2813" i="9"/>
  <c r="H2813" i="9" s="1"/>
  <c r="G2829" i="9"/>
  <c r="H2829" i="9" s="1"/>
  <c r="G2845" i="9"/>
  <c r="H2845" i="9" s="1"/>
  <c r="G2861" i="9"/>
  <c r="H2861" i="9" s="1"/>
  <c r="G2877" i="9"/>
  <c r="H2877" i="9" s="1"/>
  <c r="G2302" i="9"/>
  <c r="H2302" i="9" s="1"/>
  <c r="G2318" i="9"/>
  <c r="H2318" i="9" s="1"/>
  <c r="G2334" i="9"/>
  <c r="H2334" i="9" s="1"/>
  <c r="G2350" i="9"/>
  <c r="H2350" i="9" s="1"/>
  <c r="G2366" i="9"/>
  <c r="H2366" i="9" s="1"/>
  <c r="G2382" i="9"/>
  <c r="H2382" i="9" s="1"/>
  <c r="G2398" i="9"/>
  <c r="H2398" i="9" s="1"/>
  <c r="G2766" i="9"/>
  <c r="H2766" i="9" s="1"/>
  <c r="G2782" i="9"/>
  <c r="H2782" i="9" s="1"/>
  <c r="G2798" i="9"/>
  <c r="H2798" i="9" s="1"/>
  <c r="G2814" i="9"/>
  <c r="H2814" i="9" s="1"/>
  <c r="G2830" i="9"/>
  <c r="H2830" i="9" s="1"/>
  <c r="G2846" i="9"/>
  <c r="H2846" i="9" s="1"/>
  <c r="G2862" i="9"/>
  <c r="H2862" i="9" s="1"/>
  <c r="G2878" i="9"/>
  <c r="H2878" i="9" s="1"/>
  <c r="G2299" i="9"/>
  <c r="H2299" i="9" s="1"/>
  <c r="G2315" i="9"/>
  <c r="H2315" i="9" s="1"/>
  <c r="G2331" i="9"/>
  <c r="H2331" i="9" s="1"/>
  <c r="G2347" i="9"/>
  <c r="H2347" i="9" s="1"/>
  <c r="G2363" i="9"/>
  <c r="H2363" i="9" s="1"/>
  <c r="G2379" i="9"/>
  <c r="H2379" i="9" s="1"/>
  <c r="G2395" i="9"/>
  <c r="H2395" i="9" s="1"/>
  <c r="G2767" i="9"/>
  <c r="H2767" i="9" s="1"/>
  <c r="G2783" i="9"/>
  <c r="H2783" i="9" s="1"/>
  <c r="G2799" i="9"/>
  <c r="H2799" i="9" s="1"/>
  <c r="G2815" i="9"/>
  <c r="H2815" i="9" s="1"/>
  <c r="G2831" i="9"/>
  <c r="H2831" i="9" s="1"/>
  <c r="G2847" i="9"/>
  <c r="H2847" i="9" s="1"/>
  <c r="G2863" i="9"/>
  <c r="H2863" i="9" s="1"/>
  <c r="G2879" i="9"/>
  <c r="H2879" i="9" s="1"/>
  <c r="G2771" i="9"/>
  <c r="H2771" i="9" s="1"/>
  <c r="G2787" i="9"/>
  <c r="H2787" i="9" s="1"/>
  <c r="G2803" i="9"/>
  <c r="H2803" i="9" s="1"/>
  <c r="G2819" i="9"/>
  <c r="H2819" i="9" s="1"/>
  <c r="G2835" i="9"/>
  <c r="H2835" i="9" s="1"/>
  <c r="G2851" i="9"/>
  <c r="H2851" i="9" s="1"/>
  <c r="G2867" i="9"/>
  <c r="H2867" i="9" s="1"/>
  <c r="G2775" i="9"/>
  <c r="H2775" i="9" s="1"/>
  <c r="G2791" i="9"/>
  <c r="H2791" i="9" s="1"/>
  <c r="G2807" i="9"/>
  <c r="H2807" i="9" s="1"/>
  <c r="G2823" i="9"/>
  <c r="H2823" i="9" s="1"/>
  <c r="G2839" i="9"/>
  <c r="H2839" i="9" s="1"/>
  <c r="G2855" i="9"/>
  <c r="H2855" i="9" s="1"/>
  <c r="G2871" i="9"/>
  <c r="H2871" i="9" s="1"/>
  <c r="G2763" i="9"/>
  <c r="H2763" i="9" s="1"/>
  <c r="G2779" i="9"/>
  <c r="H2779" i="9" s="1"/>
  <c r="G2795" i="9"/>
  <c r="H2795" i="9" s="1"/>
  <c r="G2811" i="9"/>
  <c r="H2811" i="9" s="1"/>
  <c r="G2827" i="9"/>
  <c r="H2827" i="9" s="1"/>
  <c r="G2843" i="9"/>
  <c r="H2843" i="9" s="1"/>
  <c r="G2859" i="9"/>
  <c r="H2859" i="9" s="1"/>
  <c r="G2875" i="9"/>
  <c r="H2875" i="9" s="1"/>
  <c r="G740" i="9"/>
  <c r="H740" i="9" s="1"/>
  <c r="G756" i="9"/>
  <c r="H756" i="9" s="1"/>
  <c r="G772" i="9"/>
  <c r="H772" i="9" s="1"/>
  <c r="G788" i="9"/>
  <c r="H788" i="9" s="1"/>
  <c r="G804" i="9"/>
  <c r="H804" i="9" s="1"/>
  <c r="G820" i="9"/>
  <c r="H820" i="9" s="1"/>
  <c r="G836" i="9"/>
  <c r="H836" i="9" s="1"/>
  <c r="G852" i="9"/>
  <c r="H852" i="9" s="1"/>
  <c r="G868" i="9"/>
  <c r="H868" i="9" s="1"/>
  <c r="G884" i="9"/>
  <c r="H884" i="9" s="1"/>
  <c r="G900" i="9"/>
  <c r="H900" i="9" s="1"/>
  <c r="G916" i="9"/>
  <c r="H916" i="9" s="1"/>
  <c r="G932" i="9"/>
  <c r="H932" i="9" s="1"/>
  <c r="G948" i="9"/>
  <c r="H948" i="9" s="1"/>
  <c r="G964" i="9"/>
  <c r="H964" i="9" s="1"/>
  <c r="G996" i="9"/>
  <c r="H996" i="9" s="1"/>
  <c r="G1012" i="9"/>
  <c r="H1012" i="9" s="1"/>
  <c r="G1028" i="9"/>
  <c r="H1028" i="9" s="1"/>
  <c r="G1044" i="9"/>
  <c r="H1044" i="9" s="1"/>
  <c r="G1060" i="9"/>
  <c r="H1060" i="9" s="1"/>
  <c r="G1076" i="9"/>
  <c r="H1076" i="9" s="1"/>
  <c r="G1092" i="9"/>
  <c r="H1092" i="9" s="1"/>
  <c r="G1108" i="9"/>
  <c r="H1108" i="9" s="1"/>
  <c r="G1124" i="9"/>
  <c r="H1124" i="9" s="1"/>
  <c r="G1140" i="9"/>
  <c r="H1140" i="9" s="1"/>
  <c r="G1156" i="9"/>
  <c r="H1156" i="9" s="1"/>
  <c r="G1172" i="9"/>
  <c r="H1172" i="9" s="1"/>
  <c r="G1188" i="9"/>
  <c r="H1188" i="9" s="1"/>
  <c r="G1204" i="9"/>
  <c r="H1204" i="9" s="1"/>
  <c r="G1220" i="9"/>
  <c r="H1220" i="9" s="1"/>
  <c r="G1236" i="9"/>
  <c r="H1236" i="9" s="1"/>
  <c r="G1252" i="9"/>
  <c r="H1252" i="9" s="1"/>
  <c r="G1268" i="9"/>
  <c r="H1268" i="9" s="1"/>
  <c r="G1284" i="9"/>
  <c r="H1284" i="9" s="1"/>
  <c r="G1300" i="9"/>
  <c r="H1300" i="9" s="1"/>
  <c r="G1316" i="9"/>
  <c r="H1316" i="9" s="1"/>
  <c r="G1332" i="9"/>
  <c r="H1332" i="9" s="1"/>
  <c r="G1348" i="9"/>
  <c r="H1348" i="9" s="1"/>
  <c r="G1364" i="9"/>
  <c r="H1364" i="9" s="1"/>
  <c r="G1380" i="9"/>
  <c r="H1380" i="9" s="1"/>
  <c r="G1396" i="9"/>
  <c r="H1396" i="9" s="1"/>
  <c r="G1412" i="9"/>
  <c r="H1412" i="9" s="1"/>
  <c r="G1428" i="9"/>
  <c r="H1428" i="9" s="1"/>
  <c r="G757" i="9"/>
  <c r="H757" i="9" s="1"/>
  <c r="G773" i="9"/>
  <c r="H773" i="9" s="1"/>
  <c r="G789" i="9"/>
  <c r="H789" i="9" s="1"/>
  <c r="G805" i="9"/>
  <c r="H805" i="9" s="1"/>
  <c r="G821" i="9"/>
  <c r="H821" i="9" s="1"/>
  <c r="G837" i="9"/>
  <c r="H837" i="9" s="1"/>
  <c r="G853" i="9"/>
  <c r="H853" i="9" s="1"/>
  <c r="G869" i="9"/>
  <c r="H869" i="9" s="1"/>
  <c r="G885" i="9"/>
  <c r="H885" i="9" s="1"/>
  <c r="G901" i="9"/>
  <c r="H901" i="9" s="1"/>
  <c r="G917" i="9"/>
  <c r="H917" i="9" s="1"/>
  <c r="G933" i="9"/>
  <c r="H933" i="9" s="1"/>
  <c r="G949" i="9"/>
  <c r="H949" i="9" s="1"/>
  <c r="G965" i="9"/>
  <c r="H965" i="9" s="1"/>
  <c r="G997" i="9"/>
  <c r="H997" i="9" s="1"/>
  <c r="G1013" i="9"/>
  <c r="H1013" i="9" s="1"/>
  <c r="G1029" i="9"/>
  <c r="H1029" i="9" s="1"/>
  <c r="G1045" i="9"/>
  <c r="H1045" i="9" s="1"/>
  <c r="G1061" i="9"/>
  <c r="H1061" i="9" s="1"/>
  <c r="G1077" i="9"/>
  <c r="H1077" i="9" s="1"/>
  <c r="G1093" i="9"/>
  <c r="H1093" i="9" s="1"/>
  <c r="G1109" i="9"/>
  <c r="H1109" i="9" s="1"/>
  <c r="G1125" i="9"/>
  <c r="H1125" i="9" s="1"/>
  <c r="G1141" i="9"/>
  <c r="H1141" i="9" s="1"/>
  <c r="G1157" i="9"/>
  <c r="H1157" i="9" s="1"/>
  <c r="G1173" i="9"/>
  <c r="H1173" i="9" s="1"/>
  <c r="G1189" i="9"/>
  <c r="H1189" i="9" s="1"/>
  <c r="G1205" i="9"/>
  <c r="H1205" i="9" s="1"/>
  <c r="G1221" i="9"/>
  <c r="H1221" i="9" s="1"/>
  <c r="G1237" i="9"/>
  <c r="H1237" i="9" s="1"/>
  <c r="G1253" i="9"/>
  <c r="H1253" i="9" s="1"/>
  <c r="G1269" i="9"/>
  <c r="H1269" i="9" s="1"/>
  <c r="G1285" i="9"/>
  <c r="H1285" i="9" s="1"/>
  <c r="G1301" i="9"/>
  <c r="H1301" i="9" s="1"/>
  <c r="G1317" i="9"/>
  <c r="H1317" i="9" s="1"/>
  <c r="G1333" i="9"/>
  <c r="H1333" i="9" s="1"/>
  <c r="G1349" i="9"/>
  <c r="H1349" i="9" s="1"/>
  <c r="G744" i="9"/>
  <c r="H744" i="9" s="1"/>
  <c r="G760" i="9"/>
  <c r="H760" i="9" s="1"/>
  <c r="G776" i="9"/>
  <c r="H776" i="9" s="1"/>
  <c r="G792" i="9"/>
  <c r="H792" i="9" s="1"/>
  <c r="G808" i="9"/>
  <c r="H808" i="9" s="1"/>
  <c r="G824" i="9"/>
  <c r="H824" i="9" s="1"/>
  <c r="G840" i="9"/>
  <c r="H840" i="9" s="1"/>
  <c r="G856" i="9"/>
  <c r="H856" i="9" s="1"/>
  <c r="G872" i="9"/>
  <c r="H872" i="9" s="1"/>
  <c r="G888" i="9"/>
  <c r="H888" i="9" s="1"/>
  <c r="G904" i="9"/>
  <c r="H904" i="9" s="1"/>
  <c r="G920" i="9"/>
  <c r="H920" i="9" s="1"/>
  <c r="G936" i="9"/>
  <c r="H936" i="9" s="1"/>
  <c r="G952" i="9"/>
  <c r="H952" i="9" s="1"/>
  <c r="G968" i="9"/>
  <c r="H968" i="9" s="1"/>
  <c r="G1000" i="9"/>
  <c r="H1000" i="9" s="1"/>
  <c r="G1016" i="9"/>
  <c r="H1016" i="9" s="1"/>
  <c r="G1032" i="9"/>
  <c r="H1032" i="9" s="1"/>
  <c r="G1048" i="9"/>
  <c r="H1048" i="9" s="1"/>
  <c r="G1064" i="9"/>
  <c r="H1064" i="9" s="1"/>
  <c r="G1080" i="9"/>
  <c r="H1080" i="9" s="1"/>
  <c r="G1096" i="9"/>
  <c r="H1096" i="9" s="1"/>
  <c r="G1112" i="9"/>
  <c r="H1112" i="9" s="1"/>
  <c r="G1128" i="9"/>
  <c r="H1128" i="9" s="1"/>
  <c r="G1144" i="9"/>
  <c r="H1144" i="9" s="1"/>
  <c r="G1160" i="9"/>
  <c r="H1160" i="9" s="1"/>
  <c r="G1176" i="9"/>
  <c r="H1176" i="9" s="1"/>
  <c r="G1192" i="9"/>
  <c r="H1192" i="9" s="1"/>
  <c r="G1208" i="9"/>
  <c r="H1208" i="9" s="1"/>
  <c r="G1224" i="9"/>
  <c r="H1224" i="9" s="1"/>
  <c r="G1240" i="9"/>
  <c r="H1240" i="9" s="1"/>
  <c r="G1256" i="9"/>
  <c r="H1256" i="9" s="1"/>
  <c r="G1272" i="9"/>
  <c r="H1272" i="9" s="1"/>
  <c r="G1288" i="9"/>
  <c r="H1288" i="9" s="1"/>
  <c r="G1304" i="9"/>
  <c r="H1304" i="9" s="1"/>
  <c r="G1320" i="9"/>
  <c r="H1320" i="9" s="1"/>
  <c r="G1336" i="9"/>
  <c r="H1336" i="9" s="1"/>
  <c r="G1352" i="9"/>
  <c r="H1352" i="9" s="1"/>
  <c r="G1368" i="9"/>
  <c r="H1368" i="9" s="1"/>
  <c r="G1384" i="9"/>
  <c r="H1384" i="9" s="1"/>
  <c r="G1400" i="9"/>
  <c r="H1400" i="9" s="1"/>
  <c r="G1416" i="9"/>
  <c r="H1416" i="9" s="1"/>
  <c r="G1432" i="9"/>
  <c r="H1432" i="9" s="1"/>
  <c r="G761" i="9"/>
  <c r="H761" i="9" s="1"/>
  <c r="G777" i="9"/>
  <c r="H777" i="9" s="1"/>
  <c r="G793" i="9"/>
  <c r="H793" i="9" s="1"/>
  <c r="G809" i="9"/>
  <c r="H809" i="9" s="1"/>
  <c r="G825" i="9"/>
  <c r="H825" i="9" s="1"/>
  <c r="G841" i="9"/>
  <c r="H841" i="9" s="1"/>
  <c r="G857" i="9"/>
  <c r="H857" i="9" s="1"/>
  <c r="G873" i="9"/>
  <c r="H873" i="9" s="1"/>
  <c r="G889" i="9"/>
  <c r="H889" i="9" s="1"/>
  <c r="G905" i="9"/>
  <c r="H905" i="9" s="1"/>
  <c r="G921" i="9"/>
  <c r="H921" i="9" s="1"/>
  <c r="G937" i="9"/>
  <c r="H937" i="9" s="1"/>
  <c r="G953" i="9"/>
  <c r="H953" i="9" s="1"/>
  <c r="G1001" i="9"/>
  <c r="H1001" i="9" s="1"/>
  <c r="G1017" i="9"/>
  <c r="H1017" i="9" s="1"/>
  <c r="G1033" i="9"/>
  <c r="H1033" i="9" s="1"/>
  <c r="G1049" i="9"/>
  <c r="H1049" i="9" s="1"/>
  <c r="G1065" i="9"/>
  <c r="H1065" i="9" s="1"/>
  <c r="G1081" i="9"/>
  <c r="H1081" i="9" s="1"/>
  <c r="G1097" i="9"/>
  <c r="H1097" i="9" s="1"/>
  <c r="G1113" i="9"/>
  <c r="H1113" i="9" s="1"/>
  <c r="G1129" i="9"/>
  <c r="H1129" i="9" s="1"/>
  <c r="G1145" i="9"/>
  <c r="H1145" i="9" s="1"/>
  <c r="G1161" i="9"/>
  <c r="H1161" i="9" s="1"/>
  <c r="G1177" i="9"/>
  <c r="H1177" i="9" s="1"/>
  <c r="G1193" i="9"/>
  <c r="H1193" i="9" s="1"/>
  <c r="G1209" i="9"/>
  <c r="H1209" i="9" s="1"/>
  <c r="G1225" i="9"/>
  <c r="H1225" i="9" s="1"/>
  <c r="G1241" i="9"/>
  <c r="H1241" i="9" s="1"/>
  <c r="G1257" i="9"/>
  <c r="H1257" i="9" s="1"/>
  <c r="G1273" i="9"/>
  <c r="H1273" i="9" s="1"/>
  <c r="G1289" i="9"/>
  <c r="H1289" i="9" s="1"/>
  <c r="G1305" i="9"/>
  <c r="H1305" i="9" s="1"/>
  <c r="G1321" i="9"/>
  <c r="H1321" i="9" s="1"/>
  <c r="G1337" i="9"/>
  <c r="H1337" i="9" s="1"/>
  <c r="G1353" i="9"/>
  <c r="H1353" i="9" s="1"/>
  <c r="G748" i="9"/>
  <c r="H748" i="9" s="1"/>
  <c r="G764" i="9"/>
  <c r="H764" i="9" s="1"/>
  <c r="G780" i="9"/>
  <c r="H780" i="9" s="1"/>
  <c r="G796" i="9"/>
  <c r="H796" i="9" s="1"/>
  <c r="G812" i="9"/>
  <c r="H812" i="9" s="1"/>
  <c r="G828" i="9"/>
  <c r="H828" i="9" s="1"/>
  <c r="G844" i="9"/>
  <c r="H844" i="9" s="1"/>
  <c r="G860" i="9"/>
  <c r="H860" i="9" s="1"/>
  <c r="G876" i="9"/>
  <c r="H876" i="9" s="1"/>
  <c r="G892" i="9"/>
  <c r="H892" i="9" s="1"/>
  <c r="G908" i="9"/>
  <c r="H908" i="9" s="1"/>
  <c r="G924" i="9"/>
  <c r="H924" i="9" s="1"/>
  <c r="G940" i="9"/>
  <c r="H940" i="9" s="1"/>
  <c r="G956" i="9"/>
  <c r="H956" i="9" s="1"/>
  <c r="G988" i="9"/>
  <c r="H988" i="9" s="1"/>
  <c r="G1004" i="9"/>
  <c r="H1004" i="9" s="1"/>
  <c r="G1020" i="9"/>
  <c r="H1020" i="9" s="1"/>
  <c r="G1036" i="9"/>
  <c r="H1036" i="9" s="1"/>
  <c r="G1052" i="9"/>
  <c r="H1052" i="9" s="1"/>
  <c r="G1068" i="9"/>
  <c r="H1068" i="9" s="1"/>
  <c r="G1084" i="9"/>
  <c r="H1084" i="9" s="1"/>
  <c r="G1100" i="9"/>
  <c r="H1100" i="9" s="1"/>
  <c r="G1116" i="9"/>
  <c r="H1116" i="9" s="1"/>
  <c r="G1132" i="9"/>
  <c r="H1132" i="9" s="1"/>
  <c r="G1148" i="9"/>
  <c r="H1148" i="9" s="1"/>
  <c r="G1164" i="9"/>
  <c r="H1164" i="9" s="1"/>
  <c r="G1180" i="9"/>
  <c r="H1180" i="9" s="1"/>
  <c r="G1196" i="9"/>
  <c r="H1196" i="9" s="1"/>
  <c r="G1212" i="9"/>
  <c r="H1212" i="9" s="1"/>
  <c r="G1228" i="9"/>
  <c r="H1228" i="9" s="1"/>
  <c r="G1244" i="9"/>
  <c r="H1244" i="9" s="1"/>
  <c r="G1260" i="9"/>
  <c r="H1260" i="9" s="1"/>
  <c r="G1276" i="9"/>
  <c r="H1276" i="9" s="1"/>
  <c r="G1292" i="9"/>
  <c r="H1292" i="9" s="1"/>
  <c r="G1308" i="9"/>
  <c r="H1308" i="9" s="1"/>
  <c r="G1324" i="9"/>
  <c r="H1324" i="9" s="1"/>
  <c r="G1340" i="9"/>
  <c r="H1340" i="9" s="1"/>
  <c r="G1356" i="9"/>
  <c r="H1356" i="9" s="1"/>
  <c r="G1372" i="9"/>
  <c r="H1372" i="9" s="1"/>
  <c r="G1388" i="9"/>
  <c r="H1388" i="9" s="1"/>
  <c r="G1404" i="9"/>
  <c r="H1404" i="9" s="1"/>
  <c r="G1420" i="9"/>
  <c r="H1420" i="9" s="1"/>
  <c r="G1436" i="9"/>
  <c r="H1436" i="9" s="1"/>
  <c r="G749" i="9"/>
  <c r="H749" i="9" s="1"/>
  <c r="G765" i="9"/>
  <c r="H765" i="9" s="1"/>
  <c r="G781" i="9"/>
  <c r="H781" i="9" s="1"/>
  <c r="G797" i="9"/>
  <c r="H797" i="9" s="1"/>
  <c r="G813" i="9"/>
  <c r="H813" i="9" s="1"/>
  <c r="G829" i="9"/>
  <c r="H829" i="9" s="1"/>
  <c r="G845" i="9"/>
  <c r="H845" i="9" s="1"/>
  <c r="G861" i="9"/>
  <c r="H861" i="9" s="1"/>
  <c r="G877" i="9"/>
  <c r="H877" i="9" s="1"/>
  <c r="G893" i="9"/>
  <c r="H893" i="9" s="1"/>
  <c r="G909" i="9"/>
  <c r="H909" i="9" s="1"/>
  <c r="G925" i="9"/>
  <c r="H925" i="9" s="1"/>
  <c r="G941" i="9"/>
  <c r="H941" i="9" s="1"/>
  <c r="G957" i="9"/>
  <c r="H957" i="9" s="1"/>
  <c r="G989" i="9"/>
  <c r="H989" i="9" s="1"/>
  <c r="G1005" i="9"/>
  <c r="H1005" i="9" s="1"/>
  <c r="G1021" i="9"/>
  <c r="H1021" i="9" s="1"/>
  <c r="G1037" i="9"/>
  <c r="H1037" i="9" s="1"/>
  <c r="G1053" i="9"/>
  <c r="H1053" i="9" s="1"/>
  <c r="G1069" i="9"/>
  <c r="H1069" i="9" s="1"/>
  <c r="G1085" i="9"/>
  <c r="H1085" i="9" s="1"/>
  <c r="G1101" i="9"/>
  <c r="H1101" i="9" s="1"/>
  <c r="G1117" i="9"/>
  <c r="H1117" i="9" s="1"/>
  <c r="G1133" i="9"/>
  <c r="H1133" i="9" s="1"/>
  <c r="G1149" i="9"/>
  <c r="H1149" i="9" s="1"/>
  <c r="G1165" i="9"/>
  <c r="H1165" i="9" s="1"/>
  <c r="G1181" i="9"/>
  <c r="H1181" i="9" s="1"/>
  <c r="G1197" i="9"/>
  <c r="H1197" i="9" s="1"/>
  <c r="G1213" i="9"/>
  <c r="H1213" i="9" s="1"/>
  <c r="G1229" i="9"/>
  <c r="H1229" i="9" s="1"/>
  <c r="G1245" i="9"/>
  <c r="H1245" i="9" s="1"/>
  <c r="G1261" i="9"/>
  <c r="H1261" i="9" s="1"/>
  <c r="G1277" i="9"/>
  <c r="H1277" i="9" s="1"/>
  <c r="G1293" i="9"/>
  <c r="H1293" i="9" s="1"/>
  <c r="G1309" i="9"/>
  <c r="H1309" i="9" s="1"/>
  <c r="G1325" i="9"/>
  <c r="H1325" i="9" s="1"/>
  <c r="G800" i="9"/>
  <c r="H800" i="9" s="1"/>
  <c r="G864" i="9"/>
  <c r="H864" i="9" s="1"/>
  <c r="G928" i="9"/>
  <c r="H928" i="9" s="1"/>
  <c r="G992" i="9"/>
  <c r="H992" i="9" s="1"/>
  <c r="G1056" i="9"/>
  <c r="H1056" i="9" s="1"/>
  <c r="G1120" i="9"/>
  <c r="H1120" i="9" s="1"/>
  <c r="G1184" i="9"/>
  <c r="H1184" i="9" s="1"/>
  <c r="G1248" i="9"/>
  <c r="H1248" i="9" s="1"/>
  <c r="G1312" i="9"/>
  <c r="H1312" i="9" s="1"/>
  <c r="G1376" i="9"/>
  <c r="H1376" i="9" s="1"/>
  <c r="G1440" i="9"/>
  <c r="H1440" i="9" s="1"/>
  <c r="G785" i="9"/>
  <c r="H785" i="9" s="1"/>
  <c r="G849" i="9"/>
  <c r="H849" i="9" s="1"/>
  <c r="G913" i="9"/>
  <c r="H913" i="9" s="1"/>
  <c r="G1041" i="9"/>
  <c r="H1041" i="9" s="1"/>
  <c r="G1105" i="9"/>
  <c r="H1105" i="9" s="1"/>
  <c r="G1169" i="9"/>
  <c r="H1169" i="9" s="1"/>
  <c r="G1233" i="9"/>
  <c r="H1233" i="9" s="1"/>
  <c r="G1297" i="9"/>
  <c r="H1297" i="9" s="1"/>
  <c r="G1345" i="9"/>
  <c r="H1345" i="9" s="1"/>
  <c r="G1369" i="9"/>
  <c r="H1369" i="9" s="1"/>
  <c r="G1385" i="9"/>
  <c r="H1385" i="9" s="1"/>
  <c r="G1401" i="9"/>
  <c r="H1401" i="9" s="1"/>
  <c r="G1417" i="9"/>
  <c r="H1417" i="9" s="1"/>
  <c r="G1433" i="9"/>
  <c r="H1433" i="9" s="1"/>
  <c r="G730" i="9"/>
  <c r="H730" i="9" s="1"/>
  <c r="G746" i="9"/>
  <c r="H746" i="9" s="1"/>
  <c r="G762" i="9"/>
  <c r="H762" i="9" s="1"/>
  <c r="G778" i="9"/>
  <c r="H778" i="9" s="1"/>
  <c r="G794" i="9"/>
  <c r="H794" i="9" s="1"/>
  <c r="G810" i="9"/>
  <c r="H810" i="9" s="1"/>
  <c r="G826" i="9"/>
  <c r="H826" i="9" s="1"/>
  <c r="G842" i="9"/>
  <c r="H842" i="9" s="1"/>
  <c r="G858" i="9"/>
  <c r="H858" i="9" s="1"/>
  <c r="G874" i="9"/>
  <c r="H874" i="9" s="1"/>
  <c r="G890" i="9"/>
  <c r="H890" i="9" s="1"/>
  <c r="G906" i="9"/>
  <c r="H906" i="9" s="1"/>
  <c r="G922" i="9"/>
  <c r="H922" i="9" s="1"/>
  <c r="G938" i="9"/>
  <c r="H938" i="9" s="1"/>
  <c r="G954" i="9"/>
  <c r="H954" i="9" s="1"/>
  <c r="G986" i="9"/>
  <c r="H986" i="9" s="1"/>
  <c r="G1002" i="9"/>
  <c r="H1002" i="9" s="1"/>
  <c r="G1018" i="9"/>
  <c r="H1018" i="9" s="1"/>
  <c r="G1034" i="9"/>
  <c r="H1034" i="9" s="1"/>
  <c r="G1050" i="9"/>
  <c r="H1050" i="9" s="1"/>
  <c r="G1066" i="9"/>
  <c r="H1066" i="9" s="1"/>
  <c r="G1082" i="9"/>
  <c r="H1082" i="9" s="1"/>
  <c r="G1098" i="9"/>
  <c r="H1098" i="9" s="1"/>
  <c r="G1114" i="9"/>
  <c r="H1114" i="9" s="1"/>
  <c r="G1130" i="9"/>
  <c r="H1130" i="9" s="1"/>
  <c r="G1146" i="9"/>
  <c r="H1146" i="9" s="1"/>
  <c r="G1162" i="9"/>
  <c r="H1162" i="9" s="1"/>
  <c r="G1178" i="9"/>
  <c r="H1178" i="9" s="1"/>
  <c r="G1194" i="9"/>
  <c r="H1194" i="9" s="1"/>
  <c r="G1210" i="9"/>
  <c r="H1210" i="9" s="1"/>
  <c r="G1226" i="9"/>
  <c r="H1226" i="9" s="1"/>
  <c r="G1242" i="9"/>
  <c r="H1242" i="9" s="1"/>
  <c r="G1258" i="9"/>
  <c r="H1258" i="9" s="1"/>
  <c r="G1274" i="9"/>
  <c r="H1274" i="9" s="1"/>
  <c r="G1290" i="9"/>
  <c r="H1290" i="9" s="1"/>
  <c r="G1306" i="9"/>
  <c r="H1306" i="9" s="1"/>
  <c r="G1322" i="9"/>
  <c r="H1322" i="9" s="1"/>
  <c r="G1338" i="9"/>
  <c r="H1338" i="9" s="1"/>
  <c r="G1354" i="9"/>
  <c r="H1354" i="9" s="1"/>
  <c r="G1370" i="9"/>
  <c r="H1370" i="9" s="1"/>
  <c r="G1386" i="9"/>
  <c r="H1386" i="9" s="1"/>
  <c r="G1402" i="9"/>
  <c r="H1402" i="9" s="1"/>
  <c r="G1418" i="9"/>
  <c r="H1418" i="9" s="1"/>
  <c r="G1434" i="9"/>
  <c r="H1434" i="9" s="1"/>
  <c r="G727" i="9"/>
  <c r="H727" i="9" s="1"/>
  <c r="G759" i="9"/>
  <c r="H759" i="9" s="1"/>
  <c r="G775" i="9"/>
  <c r="H775" i="9" s="1"/>
  <c r="G791" i="9"/>
  <c r="H791" i="9" s="1"/>
  <c r="G807" i="9"/>
  <c r="H807" i="9" s="1"/>
  <c r="G823" i="9"/>
  <c r="H823" i="9" s="1"/>
  <c r="G839" i="9"/>
  <c r="H839" i="9" s="1"/>
  <c r="G855" i="9"/>
  <c r="H855" i="9" s="1"/>
  <c r="G871" i="9"/>
  <c r="H871" i="9" s="1"/>
  <c r="G887" i="9"/>
  <c r="H887" i="9" s="1"/>
  <c r="G903" i="9"/>
  <c r="H903" i="9" s="1"/>
  <c r="G919" i="9"/>
  <c r="H919" i="9" s="1"/>
  <c r="G935" i="9"/>
  <c r="H935" i="9" s="1"/>
  <c r="G752" i="9"/>
  <c r="H752" i="9" s="1"/>
  <c r="G816" i="9"/>
  <c r="H816" i="9" s="1"/>
  <c r="G880" i="9"/>
  <c r="H880" i="9" s="1"/>
  <c r="G944" i="9"/>
  <c r="H944" i="9" s="1"/>
  <c r="G1008" i="9"/>
  <c r="H1008" i="9" s="1"/>
  <c r="G1072" i="9"/>
  <c r="H1072" i="9" s="1"/>
  <c r="G1136" i="9"/>
  <c r="H1136" i="9" s="1"/>
  <c r="G1200" i="9"/>
  <c r="H1200" i="9" s="1"/>
  <c r="G1264" i="9"/>
  <c r="H1264" i="9" s="1"/>
  <c r="G1328" i="9"/>
  <c r="H1328" i="9" s="1"/>
  <c r="G1392" i="9"/>
  <c r="H1392" i="9" s="1"/>
  <c r="G801" i="9"/>
  <c r="H801" i="9" s="1"/>
  <c r="G865" i="9"/>
  <c r="H865" i="9" s="1"/>
  <c r="G929" i="9"/>
  <c r="H929" i="9" s="1"/>
  <c r="G993" i="9"/>
  <c r="H993" i="9" s="1"/>
  <c r="G1057" i="9"/>
  <c r="H1057" i="9" s="1"/>
  <c r="G1121" i="9"/>
  <c r="H1121" i="9" s="1"/>
  <c r="G1185" i="9"/>
  <c r="H1185" i="9" s="1"/>
  <c r="G1249" i="9"/>
  <c r="H1249" i="9" s="1"/>
  <c r="G1313" i="9"/>
  <c r="H1313" i="9" s="1"/>
  <c r="G1357" i="9"/>
  <c r="H1357" i="9" s="1"/>
  <c r="G1373" i="9"/>
  <c r="H1373" i="9" s="1"/>
  <c r="G1389" i="9"/>
  <c r="H1389" i="9" s="1"/>
  <c r="G1405" i="9"/>
  <c r="H1405" i="9" s="1"/>
  <c r="G1421" i="9"/>
  <c r="H1421" i="9" s="1"/>
  <c r="G1437" i="9"/>
  <c r="H1437" i="9" s="1"/>
  <c r="G750" i="9"/>
  <c r="H750" i="9" s="1"/>
  <c r="G766" i="9"/>
  <c r="H766" i="9" s="1"/>
  <c r="G782" i="9"/>
  <c r="H782" i="9" s="1"/>
  <c r="G798" i="9"/>
  <c r="H798" i="9" s="1"/>
  <c r="G814" i="9"/>
  <c r="H814" i="9" s="1"/>
  <c r="G830" i="9"/>
  <c r="H830" i="9" s="1"/>
  <c r="G846" i="9"/>
  <c r="H846" i="9" s="1"/>
  <c r="G862" i="9"/>
  <c r="H862" i="9" s="1"/>
  <c r="G878" i="9"/>
  <c r="H878" i="9" s="1"/>
  <c r="G894" i="9"/>
  <c r="H894" i="9" s="1"/>
  <c r="G910" i="9"/>
  <c r="H910" i="9" s="1"/>
  <c r="G926" i="9"/>
  <c r="H926" i="9" s="1"/>
  <c r="G942" i="9"/>
  <c r="H942" i="9" s="1"/>
  <c r="G958" i="9"/>
  <c r="H958" i="9" s="1"/>
  <c r="G990" i="9"/>
  <c r="H990" i="9" s="1"/>
  <c r="G1006" i="9"/>
  <c r="H1006" i="9" s="1"/>
  <c r="G1022" i="9"/>
  <c r="H1022" i="9" s="1"/>
  <c r="G1038" i="9"/>
  <c r="H1038" i="9" s="1"/>
  <c r="G1054" i="9"/>
  <c r="H1054" i="9" s="1"/>
  <c r="G1070" i="9"/>
  <c r="H1070" i="9" s="1"/>
  <c r="G1086" i="9"/>
  <c r="H1086" i="9" s="1"/>
  <c r="G1102" i="9"/>
  <c r="H1102" i="9" s="1"/>
  <c r="G1118" i="9"/>
  <c r="H1118" i="9" s="1"/>
  <c r="G1134" i="9"/>
  <c r="H1134" i="9" s="1"/>
  <c r="G1150" i="9"/>
  <c r="H1150" i="9" s="1"/>
  <c r="G1166" i="9"/>
  <c r="H1166" i="9" s="1"/>
  <c r="G1182" i="9"/>
  <c r="H1182" i="9" s="1"/>
  <c r="G1198" i="9"/>
  <c r="H1198" i="9" s="1"/>
  <c r="G1214" i="9"/>
  <c r="H1214" i="9" s="1"/>
  <c r="G1230" i="9"/>
  <c r="H1230" i="9" s="1"/>
  <c r="G1246" i="9"/>
  <c r="H1246" i="9" s="1"/>
  <c r="G1262" i="9"/>
  <c r="H1262" i="9" s="1"/>
  <c r="G1278" i="9"/>
  <c r="H1278" i="9" s="1"/>
  <c r="G1294" i="9"/>
  <c r="H1294" i="9" s="1"/>
  <c r="G1310" i="9"/>
  <c r="H1310" i="9" s="1"/>
  <c r="G1326" i="9"/>
  <c r="H1326" i="9" s="1"/>
  <c r="G1342" i="9"/>
  <c r="H1342" i="9" s="1"/>
  <c r="G1358" i="9"/>
  <c r="H1358" i="9" s="1"/>
  <c r="G1374" i="9"/>
  <c r="H1374" i="9" s="1"/>
  <c r="G1390" i="9"/>
  <c r="H1390" i="9" s="1"/>
  <c r="G1406" i="9"/>
  <c r="H1406" i="9" s="1"/>
  <c r="G1422" i="9"/>
  <c r="H1422" i="9" s="1"/>
  <c r="G1438" i="9"/>
  <c r="H1438" i="9" s="1"/>
  <c r="G747" i="9"/>
  <c r="H747" i="9" s="1"/>
  <c r="G763" i="9"/>
  <c r="H763" i="9" s="1"/>
  <c r="G779" i="9"/>
  <c r="H779" i="9" s="1"/>
  <c r="G795" i="9"/>
  <c r="H795" i="9" s="1"/>
  <c r="G811" i="9"/>
  <c r="H811" i="9" s="1"/>
  <c r="G827" i="9"/>
  <c r="H827" i="9" s="1"/>
  <c r="G843" i="9"/>
  <c r="H843" i="9" s="1"/>
  <c r="G859" i="9"/>
  <c r="H859" i="9" s="1"/>
  <c r="G875" i="9"/>
  <c r="H875" i="9" s="1"/>
  <c r="G891" i="9"/>
  <c r="H891" i="9" s="1"/>
  <c r="G907" i="9"/>
  <c r="H907" i="9" s="1"/>
  <c r="G923" i="9"/>
  <c r="H923" i="9" s="1"/>
  <c r="G768" i="9"/>
  <c r="H768" i="9" s="1"/>
  <c r="G832" i="9"/>
  <c r="H832" i="9" s="1"/>
  <c r="G896" i="9"/>
  <c r="H896" i="9" s="1"/>
  <c r="G960" i="9"/>
  <c r="H960" i="9" s="1"/>
  <c r="G1024" i="9"/>
  <c r="H1024" i="9" s="1"/>
  <c r="G1088" i="9"/>
  <c r="H1088" i="9" s="1"/>
  <c r="G1152" i="9"/>
  <c r="H1152" i="9" s="1"/>
  <c r="G1216" i="9"/>
  <c r="H1216" i="9" s="1"/>
  <c r="G1280" i="9"/>
  <c r="H1280" i="9" s="1"/>
  <c r="G1344" i="9"/>
  <c r="H1344" i="9" s="1"/>
  <c r="G1408" i="9"/>
  <c r="H1408" i="9" s="1"/>
  <c r="G753" i="9"/>
  <c r="H753" i="9" s="1"/>
  <c r="G817" i="9"/>
  <c r="H817" i="9" s="1"/>
  <c r="G881" i="9"/>
  <c r="H881" i="9" s="1"/>
  <c r="G945" i="9"/>
  <c r="H945" i="9" s="1"/>
  <c r="G1009" i="9"/>
  <c r="H1009" i="9" s="1"/>
  <c r="G1073" i="9"/>
  <c r="H1073" i="9" s="1"/>
  <c r="G1137" i="9"/>
  <c r="H1137" i="9" s="1"/>
  <c r="G1201" i="9"/>
  <c r="H1201" i="9" s="1"/>
  <c r="G1265" i="9"/>
  <c r="H1265" i="9" s="1"/>
  <c r="G1329" i="9"/>
  <c r="H1329" i="9" s="1"/>
  <c r="G1361" i="9"/>
  <c r="H1361" i="9" s="1"/>
  <c r="G1377" i="9"/>
  <c r="H1377" i="9" s="1"/>
  <c r="G1393" i="9"/>
  <c r="H1393" i="9" s="1"/>
  <c r="G1409" i="9"/>
  <c r="H1409" i="9" s="1"/>
  <c r="G1425" i="9"/>
  <c r="H1425" i="9" s="1"/>
  <c r="G1441" i="9"/>
  <c r="H1441" i="9" s="1"/>
  <c r="G738" i="9"/>
  <c r="H738" i="9" s="1"/>
  <c r="G754" i="9"/>
  <c r="H754" i="9" s="1"/>
  <c r="G770" i="9"/>
  <c r="H770" i="9" s="1"/>
  <c r="G786" i="9"/>
  <c r="H786" i="9" s="1"/>
  <c r="G802" i="9"/>
  <c r="H802" i="9" s="1"/>
  <c r="G818" i="9"/>
  <c r="H818" i="9" s="1"/>
  <c r="G834" i="9"/>
  <c r="H834" i="9" s="1"/>
  <c r="G850" i="9"/>
  <c r="H850" i="9" s="1"/>
  <c r="G866" i="9"/>
  <c r="H866" i="9" s="1"/>
  <c r="G882" i="9"/>
  <c r="H882" i="9" s="1"/>
  <c r="G898" i="9"/>
  <c r="H898" i="9" s="1"/>
  <c r="G914" i="9"/>
  <c r="H914" i="9" s="1"/>
  <c r="G930" i="9"/>
  <c r="H930" i="9" s="1"/>
  <c r="G946" i="9"/>
  <c r="H946" i="9" s="1"/>
  <c r="G962" i="9"/>
  <c r="H962" i="9" s="1"/>
  <c r="G994" i="9"/>
  <c r="H994" i="9" s="1"/>
  <c r="G1010" i="9"/>
  <c r="H1010" i="9" s="1"/>
  <c r="G1026" i="9"/>
  <c r="H1026" i="9" s="1"/>
  <c r="G1042" i="9"/>
  <c r="H1042" i="9" s="1"/>
  <c r="G1058" i="9"/>
  <c r="H1058" i="9" s="1"/>
  <c r="G1074" i="9"/>
  <c r="H1074" i="9" s="1"/>
  <c r="G1090" i="9"/>
  <c r="H1090" i="9" s="1"/>
  <c r="G1106" i="9"/>
  <c r="H1106" i="9" s="1"/>
  <c r="G1122" i="9"/>
  <c r="H1122" i="9" s="1"/>
  <c r="G1138" i="9"/>
  <c r="H1138" i="9" s="1"/>
  <c r="G1154" i="9"/>
  <c r="H1154" i="9" s="1"/>
  <c r="G1170" i="9"/>
  <c r="H1170" i="9" s="1"/>
  <c r="G1186" i="9"/>
  <c r="H1186" i="9" s="1"/>
  <c r="G1202" i="9"/>
  <c r="H1202" i="9" s="1"/>
  <c r="G1218" i="9"/>
  <c r="H1218" i="9" s="1"/>
  <c r="G1234" i="9"/>
  <c r="H1234" i="9" s="1"/>
  <c r="G1250" i="9"/>
  <c r="H1250" i="9" s="1"/>
  <c r="G784" i="9"/>
  <c r="H784" i="9" s="1"/>
  <c r="G848" i="9"/>
  <c r="H848" i="9" s="1"/>
  <c r="G912" i="9"/>
  <c r="H912" i="9" s="1"/>
  <c r="G1040" i="9"/>
  <c r="H1040" i="9" s="1"/>
  <c r="G1104" i="9"/>
  <c r="H1104" i="9" s="1"/>
  <c r="G1168" i="9"/>
  <c r="H1168" i="9" s="1"/>
  <c r="G1232" i="9"/>
  <c r="H1232" i="9" s="1"/>
  <c r="G1296" i="9"/>
  <c r="H1296" i="9" s="1"/>
  <c r="G1360" i="9"/>
  <c r="H1360" i="9" s="1"/>
  <c r="G1424" i="9"/>
  <c r="H1424" i="9" s="1"/>
  <c r="G769" i="9"/>
  <c r="H769" i="9" s="1"/>
  <c r="G833" i="9"/>
  <c r="H833" i="9" s="1"/>
  <c r="G897" i="9"/>
  <c r="H897" i="9" s="1"/>
  <c r="G961" i="9"/>
  <c r="H961" i="9" s="1"/>
  <c r="G1025" i="9"/>
  <c r="H1025" i="9" s="1"/>
  <c r="G1089" i="9"/>
  <c r="H1089" i="9" s="1"/>
  <c r="G1153" i="9"/>
  <c r="H1153" i="9" s="1"/>
  <c r="G1217" i="9"/>
  <c r="H1217" i="9" s="1"/>
  <c r="G1281" i="9"/>
  <c r="H1281" i="9" s="1"/>
  <c r="G1341" i="9"/>
  <c r="H1341" i="9" s="1"/>
  <c r="G1365" i="9"/>
  <c r="H1365" i="9" s="1"/>
  <c r="G1381" i="9"/>
  <c r="H1381" i="9" s="1"/>
  <c r="G790" i="9"/>
  <c r="H790" i="9" s="1"/>
  <c r="G854" i="9"/>
  <c r="H854" i="9" s="1"/>
  <c r="G918" i="9"/>
  <c r="H918" i="9" s="1"/>
  <c r="G1046" i="9"/>
  <c r="H1046" i="9" s="1"/>
  <c r="G1110" i="9"/>
  <c r="H1110" i="9" s="1"/>
  <c r="G1174" i="9"/>
  <c r="H1174" i="9" s="1"/>
  <c r="G1238" i="9"/>
  <c r="H1238" i="9" s="1"/>
  <c r="G1282" i="9"/>
  <c r="H1282" i="9" s="1"/>
  <c r="G1314" i="9"/>
  <c r="H1314" i="9" s="1"/>
  <c r="G1346" i="9"/>
  <c r="H1346" i="9" s="1"/>
  <c r="G1378" i="9"/>
  <c r="H1378" i="9" s="1"/>
  <c r="G1410" i="9"/>
  <c r="H1410" i="9" s="1"/>
  <c r="G1442" i="9"/>
  <c r="H1442" i="9" s="1"/>
  <c r="G751" i="9"/>
  <c r="H751" i="9" s="1"/>
  <c r="G783" i="9"/>
  <c r="H783" i="9" s="1"/>
  <c r="G815" i="9"/>
  <c r="H815" i="9" s="1"/>
  <c r="G847" i="9"/>
  <c r="H847" i="9" s="1"/>
  <c r="G879" i="9"/>
  <c r="H879" i="9" s="1"/>
  <c r="G911" i="9"/>
  <c r="H911" i="9" s="1"/>
  <c r="G939" i="9"/>
  <c r="H939" i="9" s="1"/>
  <c r="G955" i="9"/>
  <c r="H955" i="9" s="1"/>
  <c r="G987" i="9"/>
  <c r="H987" i="9" s="1"/>
  <c r="G1003" i="9"/>
  <c r="H1003" i="9" s="1"/>
  <c r="G1019" i="9"/>
  <c r="H1019" i="9" s="1"/>
  <c r="G1035" i="9"/>
  <c r="H1035" i="9" s="1"/>
  <c r="G1051" i="9"/>
  <c r="H1051" i="9" s="1"/>
  <c r="G1067" i="9"/>
  <c r="H1067" i="9" s="1"/>
  <c r="G1083" i="9"/>
  <c r="H1083" i="9" s="1"/>
  <c r="G1099" i="9"/>
  <c r="H1099" i="9" s="1"/>
  <c r="G1115" i="9"/>
  <c r="H1115" i="9" s="1"/>
  <c r="G1131" i="9"/>
  <c r="H1131" i="9" s="1"/>
  <c r="G1147" i="9"/>
  <c r="H1147" i="9" s="1"/>
  <c r="G1163" i="9"/>
  <c r="H1163" i="9" s="1"/>
  <c r="G1179" i="9"/>
  <c r="H1179" i="9" s="1"/>
  <c r="G1195" i="9"/>
  <c r="H1195" i="9" s="1"/>
  <c r="G1211" i="9"/>
  <c r="H1211" i="9" s="1"/>
  <c r="G1227" i="9"/>
  <c r="H1227" i="9" s="1"/>
  <c r="G1243" i="9"/>
  <c r="H1243" i="9" s="1"/>
  <c r="G1259" i="9"/>
  <c r="H1259" i="9" s="1"/>
  <c r="G1275" i="9"/>
  <c r="H1275" i="9" s="1"/>
  <c r="G1291" i="9"/>
  <c r="H1291" i="9" s="1"/>
  <c r="G1307" i="9"/>
  <c r="H1307" i="9" s="1"/>
  <c r="G1323" i="9"/>
  <c r="H1323" i="9" s="1"/>
  <c r="G1339" i="9"/>
  <c r="H1339" i="9" s="1"/>
  <c r="G1355" i="9"/>
  <c r="H1355" i="9" s="1"/>
  <c r="G1371" i="9"/>
  <c r="H1371" i="9" s="1"/>
  <c r="G1387" i="9"/>
  <c r="H1387" i="9" s="1"/>
  <c r="G1403" i="9"/>
  <c r="H1403" i="9" s="1"/>
  <c r="G1419" i="9"/>
  <c r="H1419" i="9" s="1"/>
  <c r="G1435" i="9"/>
  <c r="H1435" i="9" s="1"/>
  <c r="G1397" i="9"/>
  <c r="H1397" i="9" s="1"/>
  <c r="G742" i="9"/>
  <c r="H742" i="9" s="1"/>
  <c r="G806" i="9"/>
  <c r="H806" i="9" s="1"/>
  <c r="G870" i="9"/>
  <c r="H870" i="9" s="1"/>
  <c r="G934" i="9"/>
  <c r="H934" i="9" s="1"/>
  <c r="G998" i="9"/>
  <c r="H998" i="9" s="1"/>
  <c r="G1062" i="9"/>
  <c r="H1062" i="9" s="1"/>
  <c r="G1126" i="9"/>
  <c r="H1126" i="9" s="1"/>
  <c r="G1190" i="9"/>
  <c r="H1190" i="9" s="1"/>
  <c r="G1254" i="9"/>
  <c r="H1254" i="9" s="1"/>
  <c r="G1286" i="9"/>
  <c r="H1286" i="9" s="1"/>
  <c r="G1318" i="9"/>
  <c r="H1318" i="9" s="1"/>
  <c r="G1350" i="9"/>
  <c r="H1350" i="9" s="1"/>
  <c r="G1382" i="9"/>
  <c r="H1382" i="9" s="1"/>
  <c r="G1414" i="9"/>
  <c r="H1414" i="9" s="1"/>
  <c r="G723" i="9"/>
  <c r="H723" i="9" s="1"/>
  <c r="G755" i="9"/>
  <c r="H755" i="9" s="1"/>
  <c r="G787" i="9"/>
  <c r="H787" i="9" s="1"/>
  <c r="G819" i="9"/>
  <c r="H819" i="9" s="1"/>
  <c r="G851" i="9"/>
  <c r="H851" i="9" s="1"/>
  <c r="G883" i="9"/>
  <c r="H883" i="9" s="1"/>
  <c r="G915" i="9"/>
  <c r="H915" i="9" s="1"/>
  <c r="G943" i="9"/>
  <c r="H943" i="9" s="1"/>
  <c r="G959" i="9"/>
  <c r="H959" i="9" s="1"/>
  <c r="G991" i="9"/>
  <c r="H991" i="9" s="1"/>
  <c r="G1007" i="9"/>
  <c r="H1007" i="9" s="1"/>
  <c r="G1023" i="9"/>
  <c r="H1023" i="9" s="1"/>
  <c r="G1039" i="9"/>
  <c r="H1039" i="9" s="1"/>
  <c r="G1055" i="9"/>
  <c r="H1055" i="9" s="1"/>
  <c r="G1071" i="9"/>
  <c r="H1071" i="9" s="1"/>
  <c r="G1087" i="9"/>
  <c r="H1087" i="9" s="1"/>
  <c r="G1103" i="9"/>
  <c r="H1103" i="9" s="1"/>
  <c r="G1119" i="9"/>
  <c r="H1119" i="9" s="1"/>
  <c r="G1135" i="9"/>
  <c r="H1135" i="9" s="1"/>
  <c r="G1151" i="9"/>
  <c r="H1151" i="9" s="1"/>
  <c r="G1167" i="9"/>
  <c r="H1167" i="9" s="1"/>
  <c r="G1183" i="9"/>
  <c r="H1183" i="9" s="1"/>
  <c r="G1199" i="9"/>
  <c r="H1199" i="9" s="1"/>
  <c r="G1215" i="9"/>
  <c r="H1215" i="9" s="1"/>
  <c r="G1231" i="9"/>
  <c r="H1231" i="9" s="1"/>
  <c r="G1247" i="9"/>
  <c r="H1247" i="9" s="1"/>
  <c r="G1263" i="9"/>
  <c r="H1263" i="9" s="1"/>
  <c r="G1279" i="9"/>
  <c r="H1279" i="9" s="1"/>
  <c r="G1295" i="9"/>
  <c r="H1295" i="9" s="1"/>
  <c r="G1311" i="9"/>
  <c r="H1311" i="9" s="1"/>
  <c r="G1327" i="9"/>
  <c r="H1327" i="9" s="1"/>
  <c r="G1343" i="9"/>
  <c r="H1343" i="9" s="1"/>
  <c r="G1359" i="9"/>
  <c r="H1359" i="9" s="1"/>
  <c r="G1375" i="9"/>
  <c r="H1375" i="9" s="1"/>
  <c r="G1391" i="9"/>
  <c r="H1391" i="9" s="1"/>
  <c r="G1407" i="9"/>
  <c r="H1407" i="9" s="1"/>
  <c r="G1423" i="9"/>
  <c r="H1423" i="9" s="1"/>
  <c r="G1439" i="9"/>
  <c r="H1439" i="9" s="1"/>
  <c r="G1413" i="9"/>
  <c r="H1413" i="9" s="1"/>
  <c r="G758" i="9"/>
  <c r="H758" i="9" s="1"/>
  <c r="G822" i="9"/>
  <c r="H822" i="9" s="1"/>
  <c r="G886" i="9"/>
  <c r="H886" i="9" s="1"/>
  <c r="G950" i="9"/>
  <c r="H950" i="9" s="1"/>
  <c r="G1014" i="9"/>
  <c r="H1014" i="9" s="1"/>
  <c r="G1078" i="9"/>
  <c r="H1078" i="9" s="1"/>
  <c r="G1142" i="9"/>
  <c r="H1142" i="9" s="1"/>
  <c r="G1206" i="9"/>
  <c r="H1206" i="9" s="1"/>
  <c r="G1266" i="9"/>
  <c r="H1266" i="9" s="1"/>
  <c r="G1298" i="9"/>
  <c r="H1298" i="9" s="1"/>
  <c r="G1330" i="9"/>
  <c r="H1330" i="9" s="1"/>
  <c r="G1362" i="9"/>
  <c r="H1362" i="9" s="1"/>
  <c r="G1394" i="9"/>
  <c r="H1394" i="9" s="1"/>
  <c r="G1426" i="9"/>
  <c r="H1426" i="9" s="1"/>
  <c r="G767" i="9"/>
  <c r="H767" i="9" s="1"/>
  <c r="G799" i="9"/>
  <c r="H799" i="9" s="1"/>
  <c r="G831" i="9"/>
  <c r="H831" i="9" s="1"/>
  <c r="G863" i="9"/>
  <c r="H863" i="9" s="1"/>
  <c r="G895" i="9"/>
  <c r="H895" i="9" s="1"/>
  <c r="G927" i="9"/>
  <c r="H927" i="9" s="1"/>
  <c r="G947" i="9"/>
  <c r="H947" i="9" s="1"/>
  <c r="G995" i="9"/>
  <c r="H995" i="9" s="1"/>
  <c r="G1011" i="9"/>
  <c r="H1011" i="9" s="1"/>
  <c r="G1027" i="9"/>
  <c r="H1027" i="9" s="1"/>
  <c r="G1043" i="9"/>
  <c r="H1043" i="9" s="1"/>
  <c r="G1059" i="9"/>
  <c r="H1059" i="9" s="1"/>
  <c r="G1075" i="9"/>
  <c r="H1075" i="9" s="1"/>
  <c r="G1091" i="9"/>
  <c r="H1091" i="9" s="1"/>
  <c r="G1107" i="9"/>
  <c r="H1107" i="9" s="1"/>
  <c r="G1123" i="9"/>
  <c r="H1123" i="9" s="1"/>
  <c r="G1139" i="9"/>
  <c r="H1139" i="9" s="1"/>
  <c r="G1155" i="9"/>
  <c r="H1155" i="9" s="1"/>
  <c r="G1171" i="9"/>
  <c r="H1171" i="9" s="1"/>
  <c r="G1187" i="9"/>
  <c r="H1187" i="9" s="1"/>
  <c r="G1203" i="9"/>
  <c r="H1203" i="9" s="1"/>
  <c r="G1219" i="9"/>
  <c r="H1219" i="9" s="1"/>
  <c r="G1235" i="9"/>
  <c r="H1235" i="9" s="1"/>
  <c r="G1251" i="9"/>
  <c r="H1251" i="9" s="1"/>
  <c r="G1267" i="9"/>
  <c r="H1267" i="9" s="1"/>
  <c r="G1283" i="9"/>
  <c r="H1283" i="9" s="1"/>
  <c r="G1299" i="9"/>
  <c r="H1299" i="9" s="1"/>
  <c r="G1315" i="9"/>
  <c r="H1315" i="9" s="1"/>
  <c r="G1331" i="9"/>
  <c r="H1331" i="9" s="1"/>
  <c r="G1347" i="9"/>
  <c r="H1347" i="9" s="1"/>
  <c r="G1363" i="9"/>
  <c r="H1363" i="9" s="1"/>
  <c r="G1379" i="9"/>
  <c r="H1379" i="9" s="1"/>
  <c r="G1395" i="9"/>
  <c r="H1395" i="9" s="1"/>
  <c r="G1411" i="9"/>
  <c r="H1411" i="9" s="1"/>
  <c r="G1427" i="9"/>
  <c r="H1427" i="9" s="1"/>
  <c r="G1429" i="9"/>
  <c r="H1429" i="9" s="1"/>
  <c r="G774" i="9"/>
  <c r="H774" i="9" s="1"/>
  <c r="G838" i="9"/>
  <c r="H838" i="9" s="1"/>
  <c r="G902" i="9"/>
  <c r="H902" i="9" s="1"/>
  <c r="G1030" i="9"/>
  <c r="H1030" i="9" s="1"/>
  <c r="G1094" i="9"/>
  <c r="H1094" i="9" s="1"/>
  <c r="G1158" i="9"/>
  <c r="H1158" i="9" s="1"/>
  <c r="G1222" i="9"/>
  <c r="H1222" i="9" s="1"/>
  <c r="G1270" i="9"/>
  <c r="H1270" i="9" s="1"/>
  <c r="G1302" i="9"/>
  <c r="H1302" i="9" s="1"/>
  <c r="G1334" i="9"/>
  <c r="H1334" i="9" s="1"/>
  <c r="G1366" i="9"/>
  <c r="H1366" i="9" s="1"/>
  <c r="G1398" i="9"/>
  <c r="H1398" i="9" s="1"/>
  <c r="G1430" i="9"/>
  <c r="H1430" i="9" s="1"/>
  <c r="G739" i="9"/>
  <c r="H739" i="9" s="1"/>
  <c r="G771" i="9"/>
  <c r="H771" i="9" s="1"/>
  <c r="G803" i="9"/>
  <c r="H803" i="9" s="1"/>
  <c r="G835" i="9"/>
  <c r="H835" i="9" s="1"/>
  <c r="G867" i="9"/>
  <c r="H867" i="9" s="1"/>
  <c r="G899" i="9"/>
  <c r="H899" i="9" s="1"/>
  <c r="G931" i="9"/>
  <c r="H931" i="9" s="1"/>
  <c r="G951" i="9"/>
  <c r="H951" i="9" s="1"/>
  <c r="G983" i="9"/>
  <c r="H983" i="9" s="1"/>
  <c r="G999" i="9"/>
  <c r="H999" i="9" s="1"/>
  <c r="G1015" i="9"/>
  <c r="H1015" i="9" s="1"/>
  <c r="G1031" i="9"/>
  <c r="H1031" i="9" s="1"/>
  <c r="G1047" i="9"/>
  <c r="H1047" i="9" s="1"/>
  <c r="G1063" i="9"/>
  <c r="H1063" i="9" s="1"/>
  <c r="G1079" i="9"/>
  <c r="H1079" i="9" s="1"/>
  <c r="G1095" i="9"/>
  <c r="H1095" i="9" s="1"/>
  <c r="G1111" i="9"/>
  <c r="H1111" i="9" s="1"/>
  <c r="G1127" i="9"/>
  <c r="H1127" i="9" s="1"/>
  <c r="G1143" i="9"/>
  <c r="H1143" i="9" s="1"/>
  <c r="G1159" i="9"/>
  <c r="H1159" i="9" s="1"/>
  <c r="G1175" i="9"/>
  <c r="H1175" i="9" s="1"/>
  <c r="G1191" i="9"/>
  <c r="H1191" i="9" s="1"/>
  <c r="G1207" i="9"/>
  <c r="H1207" i="9" s="1"/>
  <c r="G1223" i="9"/>
  <c r="H1223" i="9" s="1"/>
  <c r="G1239" i="9"/>
  <c r="H1239" i="9" s="1"/>
  <c r="G1255" i="9"/>
  <c r="H1255" i="9" s="1"/>
  <c r="G1271" i="9"/>
  <c r="H1271" i="9" s="1"/>
  <c r="G1287" i="9"/>
  <c r="H1287" i="9" s="1"/>
  <c r="G1303" i="9"/>
  <c r="H1303" i="9" s="1"/>
  <c r="G1319" i="9"/>
  <c r="H1319" i="9" s="1"/>
  <c r="G1335" i="9"/>
  <c r="H1335" i="9" s="1"/>
  <c r="G1351" i="9"/>
  <c r="H1351" i="9" s="1"/>
  <c r="G1367" i="9"/>
  <c r="H1367" i="9" s="1"/>
  <c r="G1383" i="9"/>
  <c r="H1383" i="9" s="1"/>
  <c r="G1399" i="9"/>
  <c r="H1399" i="9" s="1"/>
  <c r="G1415" i="9"/>
  <c r="H1415" i="9" s="1"/>
  <c r="G1431" i="9"/>
  <c r="H1431" i="9" s="1"/>
  <c r="G16" i="9"/>
  <c r="H16" i="9" s="1"/>
  <c r="G32" i="9"/>
  <c r="H32" i="9" s="1"/>
  <c r="G48" i="9"/>
  <c r="H48" i="9" s="1"/>
  <c r="G64" i="9"/>
  <c r="H64" i="9" s="1"/>
  <c r="G80" i="9"/>
  <c r="H80" i="9" s="1"/>
  <c r="G96" i="9"/>
  <c r="H96" i="9" s="1"/>
  <c r="G112" i="9"/>
  <c r="H112" i="9" s="1"/>
  <c r="G128" i="9"/>
  <c r="H128" i="9" s="1"/>
  <c r="G144" i="9"/>
  <c r="H144" i="9" s="1"/>
  <c r="G160" i="9"/>
  <c r="H160" i="9" s="1"/>
  <c r="G176" i="9"/>
  <c r="H176" i="9" s="1"/>
  <c r="G192" i="9"/>
  <c r="H192" i="9" s="1"/>
  <c r="G208" i="9"/>
  <c r="H208" i="9" s="1"/>
  <c r="G224" i="9"/>
  <c r="H224" i="9" s="1"/>
  <c r="G240" i="9"/>
  <c r="H240" i="9" s="1"/>
  <c r="G256" i="9"/>
  <c r="H256" i="9" s="1"/>
  <c r="G272" i="9"/>
  <c r="H272" i="9" s="1"/>
  <c r="G288" i="9"/>
  <c r="H288" i="9" s="1"/>
  <c r="G304" i="9"/>
  <c r="H304" i="9" s="1"/>
  <c r="G320" i="9"/>
  <c r="H320" i="9" s="1"/>
  <c r="G336" i="9"/>
  <c r="H336" i="9" s="1"/>
  <c r="G352" i="9"/>
  <c r="H352" i="9" s="1"/>
  <c r="G368" i="9"/>
  <c r="H368" i="9" s="1"/>
  <c r="G384" i="9"/>
  <c r="H384" i="9" s="1"/>
  <c r="G400" i="9"/>
  <c r="H400" i="9" s="1"/>
  <c r="G416" i="9"/>
  <c r="H416" i="9" s="1"/>
  <c r="G432" i="9"/>
  <c r="H432" i="9" s="1"/>
  <c r="G448" i="9"/>
  <c r="H448" i="9" s="1"/>
  <c r="G464" i="9"/>
  <c r="H464" i="9" s="1"/>
  <c r="G480" i="9"/>
  <c r="H480" i="9" s="1"/>
  <c r="G496" i="9"/>
  <c r="H496" i="9" s="1"/>
  <c r="G512" i="9"/>
  <c r="H512" i="9" s="1"/>
  <c r="G528" i="9"/>
  <c r="H528" i="9" s="1"/>
  <c r="G544" i="9"/>
  <c r="H544" i="9" s="1"/>
  <c r="G560" i="9"/>
  <c r="H560" i="9" s="1"/>
  <c r="G576" i="9"/>
  <c r="H576" i="9" s="1"/>
  <c r="G592" i="9"/>
  <c r="H592" i="9" s="1"/>
  <c r="G608" i="9"/>
  <c r="H608" i="9" s="1"/>
  <c r="G624" i="9"/>
  <c r="H624" i="9" s="1"/>
  <c r="G640" i="9"/>
  <c r="H640" i="9" s="1"/>
  <c r="G656" i="9"/>
  <c r="H656" i="9" s="1"/>
  <c r="G672" i="9"/>
  <c r="H672" i="9" s="1"/>
  <c r="G688" i="9"/>
  <c r="H688" i="9" s="1"/>
  <c r="G704" i="9"/>
  <c r="H704" i="9" s="1"/>
  <c r="G720" i="9"/>
  <c r="H720" i="9" s="1"/>
  <c r="G17" i="9"/>
  <c r="H17" i="9" s="1"/>
  <c r="G33" i="9"/>
  <c r="H33" i="9" s="1"/>
  <c r="G49" i="9"/>
  <c r="H49" i="9" s="1"/>
  <c r="G65" i="9"/>
  <c r="H65" i="9" s="1"/>
  <c r="G81" i="9"/>
  <c r="H81" i="9" s="1"/>
  <c r="G97" i="9"/>
  <c r="H97" i="9" s="1"/>
  <c r="G113" i="9"/>
  <c r="H113" i="9" s="1"/>
  <c r="G129" i="9"/>
  <c r="H129" i="9" s="1"/>
  <c r="G145" i="9"/>
  <c r="H145" i="9" s="1"/>
  <c r="G161" i="9"/>
  <c r="H161" i="9" s="1"/>
  <c r="G177" i="9"/>
  <c r="H177" i="9" s="1"/>
  <c r="G193" i="9"/>
  <c r="H193" i="9" s="1"/>
  <c r="G209" i="9"/>
  <c r="H209" i="9" s="1"/>
  <c r="G225" i="9"/>
  <c r="H225" i="9" s="1"/>
  <c r="G241" i="9"/>
  <c r="H241" i="9" s="1"/>
  <c r="G257" i="9"/>
  <c r="H257" i="9" s="1"/>
  <c r="G273" i="9"/>
  <c r="H273" i="9" s="1"/>
  <c r="G289" i="9"/>
  <c r="H289" i="9" s="1"/>
  <c r="G305" i="9"/>
  <c r="H305" i="9" s="1"/>
  <c r="G321" i="9"/>
  <c r="H321" i="9" s="1"/>
  <c r="G337" i="9"/>
  <c r="H337" i="9" s="1"/>
  <c r="G353" i="9"/>
  <c r="H353" i="9" s="1"/>
  <c r="G369" i="9"/>
  <c r="H369" i="9" s="1"/>
  <c r="G385" i="9"/>
  <c r="H385" i="9" s="1"/>
  <c r="G401" i="9"/>
  <c r="H401" i="9" s="1"/>
  <c r="G417" i="9"/>
  <c r="H417" i="9" s="1"/>
  <c r="G433" i="9"/>
  <c r="H433" i="9" s="1"/>
  <c r="G449" i="9"/>
  <c r="H449" i="9" s="1"/>
  <c r="G465" i="9"/>
  <c r="H465" i="9" s="1"/>
  <c r="G481" i="9"/>
  <c r="H481" i="9" s="1"/>
  <c r="G497" i="9"/>
  <c r="H497" i="9" s="1"/>
  <c r="G513" i="9"/>
  <c r="H513" i="9" s="1"/>
  <c r="G529" i="9"/>
  <c r="H529" i="9" s="1"/>
  <c r="G545" i="9"/>
  <c r="H545" i="9" s="1"/>
  <c r="G561" i="9"/>
  <c r="H561" i="9" s="1"/>
  <c r="G577" i="9"/>
  <c r="H577" i="9" s="1"/>
  <c r="G593" i="9"/>
  <c r="H593" i="9" s="1"/>
  <c r="G609" i="9"/>
  <c r="H609" i="9" s="1"/>
  <c r="G625" i="9"/>
  <c r="H625" i="9" s="1"/>
  <c r="G641" i="9"/>
  <c r="H641" i="9" s="1"/>
  <c r="G4" i="9"/>
  <c r="H4" i="9" s="1"/>
  <c r="G20" i="9"/>
  <c r="H20" i="9" s="1"/>
  <c r="G36" i="9"/>
  <c r="H36" i="9" s="1"/>
  <c r="G52" i="9"/>
  <c r="H52" i="9" s="1"/>
  <c r="G68" i="9"/>
  <c r="H68" i="9" s="1"/>
  <c r="G84" i="9"/>
  <c r="H84" i="9" s="1"/>
  <c r="G100" i="9"/>
  <c r="H100" i="9" s="1"/>
  <c r="G116" i="9"/>
  <c r="H116" i="9" s="1"/>
  <c r="G132" i="9"/>
  <c r="H132" i="9" s="1"/>
  <c r="G148" i="9"/>
  <c r="H148" i="9" s="1"/>
  <c r="G164" i="9"/>
  <c r="H164" i="9" s="1"/>
  <c r="G180" i="9"/>
  <c r="H180" i="9" s="1"/>
  <c r="G196" i="9"/>
  <c r="H196" i="9" s="1"/>
  <c r="G212" i="9"/>
  <c r="H212" i="9" s="1"/>
  <c r="G228" i="9"/>
  <c r="H228" i="9" s="1"/>
  <c r="G244" i="9"/>
  <c r="H244" i="9" s="1"/>
  <c r="G260" i="9"/>
  <c r="H260" i="9" s="1"/>
  <c r="G276" i="9"/>
  <c r="H276" i="9" s="1"/>
  <c r="G292" i="9"/>
  <c r="H292" i="9" s="1"/>
  <c r="G308" i="9"/>
  <c r="H308" i="9" s="1"/>
  <c r="G324" i="9"/>
  <c r="H324" i="9" s="1"/>
  <c r="G340" i="9"/>
  <c r="H340" i="9" s="1"/>
  <c r="G356" i="9"/>
  <c r="H356" i="9" s="1"/>
  <c r="G372" i="9"/>
  <c r="H372" i="9" s="1"/>
  <c r="G388" i="9"/>
  <c r="H388" i="9" s="1"/>
  <c r="G404" i="9"/>
  <c r="H404" i="9" s="1"/>
  <c r="G420" i="9"/>
  <c r="H420" i="9" s="1"/>
  <c r="G436" i="9"/>
  <c r="H436" i="9" s="1"/>
  <c r="G452" i="9"/>
  <c r="H452" i="9" s="1"/>
  <c r="G468" i="9"/>
  <c r="H468" i="9" s="1"/>
  <c r="G484" i="9"/>
  <c r="H484" i="9" s="1"/>
  <c r="G500" i="9"/>
  <c r="H500" i="9" s="1"/>
  <c r="G516" i="9"/>
  <c r="H516" i="9" s="1"/>
  <c r="G532" i="9"/>
  <c r="H532" i="9" s="1"/>
  <c r="G548" i="9"/>
  <c r="H548" i="9" s="1"/>
  <c r="G564" i="9"/>
  <c r="H564" i="9" s="1"/>
  <c r="G580" i="9"/>
  <c r="H580" i="9" s="1"/>
  <c r="G596" i="9"/>
  <c r="H596" i="9" s="1"/>
  <c r="G612" i="9"/>
  <c r="H612" i="9" s="1"/>
  <c r="G628" i="9"/>
  <c r="H628" i="9" s="1"/>
  <c r="G644" i="9"/>
  <c r="H644" i="9" s="1"/>
  <c r="G660" i="9"/>
  <c r="H660" i="9" s="1"/>
  <c r="G676" i="9"/>
  <c r="H676" i="9" s="1"/>
  <c r="G692" i="9"/>
  <c r="H692" i="9" s="1"/>
  <c r="G708" i="9"/>
  <c r="H708" i="9" s="1"/>
  <c r="G5" i="9"/>
  <c r="H5" i="9" s="1"/>
  <c r="G21" i="9"/>
  <c r="H21" i="9" s="1"/>
  <c r="G37" i="9"/>
  <c r="H37" i="9" s="1"/>
  <c r="G53" i="9"/>
  <c r="H53" i="9" s="1"/>
  <c r="G69" i="9"/>
  <c r="H69" i="9" s="1"/>
  <c r="G85" i="9"/>
  <c r="H85" i="9" s="1"/>
  <c r="G101" i="9"/>
  <c r="H101" i="9" s="1"/>
  <c r="G117" i="9"/>
  <c r="H117" i="9" s="1"/>
  <c r="G133" i="9"/>
  <c r="H133" i="9" s="1"/>
  <c r="G149" i="9"/>
  <c r="H149" i="9" s="1"/>
  <c r="G165" i="9"/>
  <c r="H165" i="9" s="1"/>
  <c r="G181" i="9"/>
  <c r="H181" i="9" s="1"/>
  <c r="G197" i="9"/>
  <c r="H197" i="9" s="1"/>
  <c r="G213" i="9"/>
  <c r="H213" i="9" s="1"/>
  <c r="G229" i="9"/>
  <c r="H229" i="9" s="1"/>
  <c r="G245" i="9"/>
  <c r="H245" i="9" s="1"/>
  <c r="G261" i="9"/>
  <c r="H261" i="9" s="1"/>
  <c r="G277" i="9"/>
  <c r="H277" i="9" s="1"/>
  <c r="G293" i="9"/>
  <c r="H293" i="9" s="1"/>
  <c r="G309" i="9"/>
  <c r="H309" i="9" s="1"/>
  <c r="G325" i="9"/>
  <c r="H325" i="9" s="1"/>
  <c r="G341" i="9"/>
  <c r="H341" i="9" s="1"/>
  <c r="G357" i="9"/>
  <c r="H357" i="9" s="1"/>
  <c r="G373" i="9"/>
  <c r="H373" i="9" s="1"/>
  <c r="G389" i="9"/>
  <c r="H389" i="9" s="1"/>
  <c r="G405" i="9"/>
  <c r="H405" i="9" s="1"/>
  <c r="G421" i="9"/>
  <c r="H421" i="9" s="1"/>
  <c r="G437" i="9"/>
  <c r="H437" i="9" s="1"/>
  <c r="G453" i="9"/>
  <c r="H453" i="9" s="1"/>
  <c r="G469" i="9"/>
  <c r="H469" i="9" s="1"/>
  <c r="G485" i="9"/>
  <c r="H485" i="9" s="1"/>
  <c r="G501" i="9"/>
  <c r="H501" i="9" s="1"/>
  <c r="G517" i="9"/>
  <c r="H517" i="9" s="1"/>
  <c r="G533" i="9"/>
  <c r="H533" i="9" s="1"/>
  <c r="G549" i="9"/>
  <c r="H549" i="9" s="1"/>
  <c r="G565" i="9"/>
  <c r="H565" i="9" s="1"/>
  <c r="G581" i="9"/>
  <c r="H581" i="9" s="1"/>
  <c r="G597" i="9"/>
  <c r="H597" i="9" s="1"/>
  <c r="G613" i="9"/>
  <c r="H613" i="9" s="1"/>
  <c r="G629" i="9"/>
  <c r="H629" i="9" s="1"/>
  <c r="G8" i="9"/>
  <c r="H8" i="9" s="1"/>
  <c r="G24" i="9"/>
  <c r="H24" i="9" s="1"/>
  <c r="G40" i="9"/>
  <c r="H40" i="9" s="1"/>
  <c r="G56" i="9"/>
  <c r="H56" i="9" s="1"/>
  <c r="G72" i="9"/>
  <c r="H72" i="9" s="1"/>
  <c r="G88" i="9"/>
  <c r="H88" i="9" s="1"/>
  <c r="G104" i="9"/>
  <c r="H104" i="9" s="1"/>
  <c r="G120" i="9"/>
  <c r="H120" i="9" s="1"/>
  <c r="G136" i="9"/>
  <c r="H136" i="9" s="1"/>
  <c r="G152" i="9"/>
  <c r="H152" i="9" s="1"/>
  <c r="G168" i="9"/>
  <c r="H168" i="9" s="1"/>
  <c r="G184" i="9"/>
  <c r="H184" i="9" s="1"/>
  <c r="G200" i="9"/>
  <c r="H200" i="9" s="1"/>
  <c r="G216" i="9"/>
  <c r="H216" i="9" s="1"/>
  <c r="G232" i="9"/>
  <c r="H232" i="9" s="1"/>
  <c r="G248" i="9"/>
  <c r="H248" i="9" s="1"/>
  <c r="G264" i="9"/>
  <c r="H264" i="9" s="1"/>
  <c r="G280" i="9"/>
  <c r="H280" i="9" s="1"/>
  <c r="G296" i="9"/>
  <c r="H296" i="9" s="1"/>
  <c r="G312" i="9"/>
  <c r="H312" i="9" s="1"/>
  <c r="G328" i="9"/>
  <c r="H328" i="9" s="1"/>
  <c r="G344" i="9"/>
  <c r="H344" i="9" s="1"/>
  <c r="G360" i="9"/>
  <c r="H360" i="9" s="1"/>
  <c r="G376" i="9"/>
  <c r="H376" i="9" s="1"/>
  <c r="G392" i="9"/>
  <c r="H392" i="9" s="1"/>
  <c r="G408" i="9"/>
  <c r="H408" i="9" s="1"/>
  <c r="G424" i="9"/>
  <c r="H424" i="9" s="1"/>
  <c r="G440" i="9"/>
  <c r="H440" i="9" s="1"/>
  <c r="G456" i="9"/>
  <c r="H456" i="9" s="1"/>
  <c r="G472" i="9"/>
  <c r="H472" i="9" s="1"/>
  <c r="G488" i="9"/>
  <c r="H488" i="9" s="1"/>
  <c r="G504" i="9"/>
  <c r="H504" i="9" s="1"/>
  <c r="G520" i="9"/>
  <c r="H520" i="9" s="1"/>
  <c r="G536" i="9"/>
  <c r="H536" i="9" s="1"/>
  <c r="G552" i="9"/>
  <c r="H552" i="9" s="1"/>
  <c r="G568" i="9"/>
  <c r="H568" i="9" s="1"/>
  <c r="G584" i="9"/>
  <c r="H584" i="9" s="1"/>
  <c r="G600" i="9"/>
  <c r="H600" i="9" s="1"/>
  <c r="G616" i="9"/>
  <c r="H616" i="9" s="1"/>
  <c r="G632" i="9"/>
  <c r="H632" i="9" s="1"/>
  <c r="G648" i="9"/>
  <c r="H648" i="9" s="1"/>
  <c r="G664" i="9"/>
  <c r="H664" i="9" s="1"/>
  <c r="G680" i="9"/>
  <c r="H680" i="9" s="1"/>
  <c r="G696" i="9"/>
  <c r="H696" i="9" s="1"/>
  <c r="G712" i="9"/>
  <c r="H712" i="9" s="1"/>
  <c r="G9" i="9"/>
  <c r="H9" i="9" s="1"/>
  <c r="G25" i="9"/>
  <c r="H25" i="9" s="1"/>
  <c r="G41" i="9"/>
  <c r="H41" i="9" s="1"/>
  <c r="G57" i="9"/>
  <c r="H57" i="9" s="1"/>
  <c r="G73" i="9"/>
  <c r="H73" i="9" s="1"/>
  <c r="G89" i="9"/>
  <c r="H89" i="9" s="1"/>
  <c r="G105" i="9"/>
  <c r="H105" i="9" s="1"/>
  <c r="G121" i="9"/>
  <c r="H121" i="9" s="1"/>
  <c r="G137" i="9"/>
  <c r="H137" i="9" s="1"/>
  <c r="G153" i="9"/>
  <c r="H153" i="9" s="1"/>
  <c r="G169" i="9"/>
  <c r="H169" i="9" s="1"/>
  <c r="G185" i="9"/>
  <c r="H185" i="9" s="1"/>
  <c r="G201" i="9"/>
  <c r="H201" i="9" s="1"/>
  <c r="G217" i="9"/>
  <c r="H217" i="9" s="1"/>
  <c r="G233" i="9"/>
  <c r="H233" i="9" s="1"/>
  <c r="G249" i="9"/>
  <c r="H249" i="9" s="1"/>
  <c r="G265" i="9"/>
  <c r="H265" i="9" s="1"/>
  <c r="G281" i="9"/>
  <c r="H281" i="9" s="1"/>
  <c r="G297" i="9"/>
  <c r="H297" i="9" s="1"/>
  <c r="G313" i="9"/>
  <c r="H313" i="9" s="1"/>
  <c r="G329" i="9"/>
  <c r="H329" i="9" s="1"/>
  <c r="G345" i="9"/>
  <c r="H345" i="9" s="1"/>
  <c r="G361" i="9"/>
  <c r="H361" i="9" s="1"/>
  <c r="G377" i="9"/>
  <c r="H377" i="9" s="1"/>
  <c r="G393" i="9"/>
  <c r="H393" i="9" s="1"/>
  <c r="G409" i="9"/>
  <c r="H409" i="9" s="1"/>
  <c r="G425" i="9"/>
  <c r="H425" i="9" s="1"/>
  <c r="G441" i="9"/>
  <c r="H441" i="9" s="1"/>
  <c r="G457" i="9"/>
  <c r="H457" i="9" s="1"/>
  <c r="G473" i="9"/>
  <c r="H473" i="9" s="1"/>
  <c r="G489" i="9"/>
  <c r="H489" i="9" s="1"/>
  <c r="G505" i="9"/>
  <c r="H505" i="9" s="1"/>
  <c r="G521" i="9"/>
  <c r="H521" i="9" s="1"/>
  <c r="G537" i="9"/>
  <c r="H537" i="9" s="1"/>
  <c r="G553" i="9"/>
  <c r="H553" i="9" s="1"/>
  <c r="G569" i="9"/>
  <c r="H569" i="9" s="1"/>
  <c r="G585" i="9"/>
  <c r="H585" i="9" s="1"/>
  <c r="G601" i="9"/>
  <c r="H601" i="9" s="1"/>
  <c r="G617" i="9"/>
  <c r="H617" i="9" s="1"/>
  <c r="G633" i="9"/>
  <c r="H633" i="9" s="1"/>
  <c r="G12" i="9"/>
  <c r="H12" i="9" s="1"/>
  <c r="G28" i="9"/>
  <c r="H28" i="9" s="1"/>
  <c r="G44" i="9"/>
  <c r="H44" i="9" s="1"/>
  <c r="G60" i="9"/>
  <c r="H60" i="9" s="1"/>
  <c r="G76" i="9"/>
  <c r="H76" i="9" s="1"/>
  <c r="G92" i="9"/>
  <c r="H92" i="9" s="1"/>
  <c r="G108" i="9"/>
  <c r="H108" i="9" s="1"/>
  <c r="G124" i="9"/>
  <c r="H124" i="9" s="1"/>
  <c r="G140" i="9"/>
  <c r="H140" i="9" s="1"/>
  <c r="G156" i="9"/>
  <c r="H156" i="9" s="1"/>
  <c r="G172" i="9"/>
  <c r="H172" i="9" s="1"/>
  <c r="G188" i="9"/>
  <c r="H188" i="9" s="1"/>
  <c r="G204" i="9"/>
  <c r="H204" i="9" s="1"/>
  <c r="G220" i="9"/>
  <c r="H220" i="9" s="1"/>
  <c r="G236" i="9"/>
  <c r="H236" i="9" s="1"/>
  <c r="G252" i="9"/>
  <c r="H252" i="9" s="1"/>
  <c r="G268" i="9"/>
  <c r="H268" i="9" s="1"/>
  <c r="G284" i="9"/>
  <c r="H284" i="9" s="1"/>
  <c r="G300" i="9"/>
  <c r="H300" i="9" s="1"/>
  <c r="G316" i="9"/>
  <c r="H316" i="9" s="1"/>
  <c r="G332" i="9"/>
  <c r="H332" i="9" s="1"/>
  <c r="G348" i="9"/>
  <c r="H348" i="9" s="1"/>
  <c r="G364" i="9"/>
  <c r="H364" i="9" s="1"/>
  <c r="G380" i="9"/>
  <c r="H380" i="9" s="1"/>
  <c r="G396" i="9"/>
  <c r="H396" i="9" s="1"/>
  <c r="G412" i="9"/>
  <c r="H412" i="9" s="1"/>
  <c r="G428" i="9"/>
  <c r="H428" i="9" s="1"/>
  <c r="G444" i="9"/>
  <c r="H444" i="9" s="1"/>
  <c r="G460" i="9"/>
  <c r="H460" i="9" s="1"/>
  <c r="G476" i="9"/>
  <c r="H476" i="9" s="1"/>
  <c r="G492" i="9"/>
  <c r="H492" i="9" s="1"/>
  <c r="G508" i="9"/>
  <c r="H508" i="9" s="1"/>
  <c r="G524" i="9"/>
  <c r="H524" i="9" s="1"/>
  <c r="G540" i="9"/>
  <c r="H540" i="9" s="1"/>
  <c r="G556" i="9"/>
  <c r="H556" i="9" s="1"/>
  <c r="G572" i="9"/>
  <c r="H572" i="9" s="1"/>
  <c r="G588" i="9"/>
  <c r="H588" i="9" s="1"/>
  <c r="G604" i="9"/>
  <c r="H604" i="9" s="1"/>
  <c r="G620" i="9"/>
  <c r="H620" i="9" s="1"/>
  <c r="G636" i="9"/>
  <c r="H636" i="9" s="1"/>
  <c r="G652" i="9"/>
  <c r="H652" i="9" s="1"/>
  <c r="G668" i="9"/>
  <c r="H668" i="9" s="1"/>
  <c r="G684" i="9"/>
  <c r="H684" i="9" s="1"/>
  <c r="G700" i="9"/>
  <c r="H700" i="9" s="1"/>
  <c r="G716" i="9"/>
  <c r="H716" i="9" s="1"/>
  <c r="G13" i="9"/>
  <c r="H13" i="9" s="1"/>
  <c r="G77" i="9"/>
  <c r="H77" i="9" s="1"/>
  <c r="G141" i="9"/>
  <c r="H141" i="9" s="1"/>
  <c r="G205" i="9"/>
  <c r="H205" i="9" s="1"/>
  <c r="G269" i="9"/>
  <c r="H269" i="9" s="1"/>
  <c r="G333" i="9"/>
  <c r="H333" i="9" s="1"/>
  <c r="G397" i="9"/>
  <c r="H397" i="9" s="1"/>
  <c r="G461" i="9"/>
  <c r="H461" i="9" s="1"/>
  <c r="G525" i="9"/>
  <c r="H525" i="9" s="1"/>
  <c r="G589" i="9"/>
  <c r="H589" i="9" s="1"/>
  <c r="G645" i="9"/>
  <c r="H645" i="9" s="1"/>
  <c r="G661" i="9"/>
  <c r="H661" i="9" s="1"/>
  <c r="G677" i="9"/>
  <c r="H677" i="9" s="1"/>
  <c r="G693" i="9"/>
  <c r="H693" i="9" s="1"/>
  <c r="G709" i="9"/>
  <c r="H709" i="9" s="1"/>
  <c r="G6" i="9"/>
  <c r="H6" i="9" s="1"/>
  <c r="G22" i="9"/>
  <c r="H22" i="9" s="1"/>
  <c r="G38" i="9"/>
  <c r="H38" i="9" s="1"/>
  <c r="G54" i="9"/>
  <c r="H54" i="9" s="1"/>
  <c r="G70" i="9"/>
  <c r="H70" i="9" s="1"/>
  <c r="G86" i="9"/>
  <c r="H86" i="9" s="1"/>
  <c r="G102" i="9"/>
  <c r="H102" i="9" s="1"/>
  <c r="G118" i="9"/>
  <c r="H118" i="9" s="1"/>
  <c r="G134" i="9"/>
  <c r="H134" i="9" s="1"/>
  <c r="G150" i="9"/>
  <c r="H150" i="9" s="1"/>
  <c r="G166" i="9"/>
  <c r="H166" i="9" s="1"/>
  <c r="G182" i="9"/>
  <c r="H182" i="9" s="1"/>
  <c r="G198" i="9"/>
  <c r="H198" i="9" s="1"/>
  <c r="G214" i="9"/>
  <c r="H214" i="9" s="1"/>
  <c r="G230" i="9"/>
  <c r="H230" i="9" s="1"/>
  <c r="G246" i="9"/>
  <c r="H246" i="9" s="1"/>
  <c r="G262" i="9"/>
  <c r="H262" i="9" s="1"/>
  <c r="G278" i="9"/>
  <c r="H278" i="9" s="1"/>
  <c r="G294" i="9"/>
  <c r="H294" i="9" s="1"/>
  <c r="G310" i="9"/>
  <c r="H310" i="9" s="1"/>
  <c r="G326" i="9"/>
  <c r="H326" i="9" s="1"/>
  <c r="G342" i="9"/>
  <c r="H342" i="9" s="1"/>
  <c r="G358" i="9"/>
  <c r="H358" i="9" s="1"/>
  <c r="G374" i="9"/>
  <c r="H374" i="9" s="1"/>
  <c r="G390" i="9"/>
  <c r="H390" i="9" s="1"/>
  <c r="G406" i="9"/>
  <c r="H406" i="9" s="1"/>
  <c r="G422" i="9"/>
  <c r="H422" i="9" s="1"/>
  <c r="G438" i="9"/>
  <c r="H438" i="9" s="1"/>
  <c r="G454" i="9"/>
  <c r="H454" i="9" s="1"/>
  <c r="G470" i="9"/>
  <c r="H470" i="9" s="1"/>
  <c r="G486" i="9"/>
  <c r="H486" i="9" s="1"/>
  <c r="G502" i="9"/>
  <c r="H502" i="9" s="1"/>
  <c r="G518" i="9"/>
  <c r="H518" i="9" s="1"/>
  <c r="G534" i="9"/>
  <c r="H534" i="9" s="1"/>
  <c r="G550" i="9"/>
  <c r="H550" i="9" s="1"/>
  <c r="G566" i="9"/>
  <c r="H566" i="9" s="1"/>
  <c r="G582" i="9"/>
  <c r="H582" i="9" s="1"/>
  <c r="G598" i="9"/>
  <c r="H598" i="9" s="1"/>
  <c r="G614" i="9"/>
  <c r="H614" i="9" s="1"/>
  <c r="G630" i="9"/>
  <c r="H630" i="9" s="1"/>
  <c r="G646" i="9"/>
  <c r="H646" i="9" s="1"/>
  <c r="G662" i="9"/>
  <c r="H662" i="9" s="1"/>
  <c r="G678" i="9"/>
  <c r="H678" i="9" s="1"/>
  <c r="G694" i="9"/>
  <c r="H694" i="9" s="1"/>
  <c r="G710" i="9"/>
  <c r="H710" i="9" s="1"/>
  <c r="G7" i="9"/>
  <c r="H7" i="9" s="1"/>
  <c r="G23" i="9"/>
  <c r="H23" i="9" s="1"/>
  <c r="G39" i="9"/>
  <c r="H39" i="9" s="1"/>
  <c r="G55" i="9"/>
  <c r="H55" i="9" s="1"/>
  <c r="G71" i="9"/>
  <c r="H71" i="9" s="1"/>
  <c r="G87" i="9"/>
  <c r="H87" i="9" s="1"/>
  <c r="G103" i="9"/>
  <c r="H103" i="9" s="1"/>
  <c r="G119" i="9"/>
  <c r="H119" i="9" s="1"/>
  <c r="G135" i="9"/>
  <c r="H135" i="9" s="1"/>
  <c r="G151" i="9"/>
  <c r="H151" i="9" s="1"/>
  <c r="G167" i="9"/>
  <c r="H167" i="9" s="1"/>
  <c r="G183" i="9"/>
  <c r="H183" i="9" s="1"/>
  <c r="G199" i="9"/>
  <c r="H199" i="9" s="1"/>
  <c r="G215" i="9"/>
  <c r="H215" i="9" s="1"/>
  <c r="G231" i="9"/>
  <c r="H231" i="9" s="1"/>
  <c r="G247" i="9"/>
  <c r="H247" i="9" s="1"/>
  <c r="G263" i="9"/>
  <c r="H263" i="9" s="1"/>
  <c r="G279" i="9"/>
  <c r="H279" i="9" s="1"/>
  <c r="G295" i="9"/>
  <c r="H295" i="9" s="1"/>
  <c r="G311" i="9"/>
  <c r="H311" i="9" s="1"/>
  <c r="G327" i="9"/>
  <c r="H327" i="9" s="1"/>
  <c r="G343" i="9"/>
  <c r="H343" i="9" s="1"/>
  <c r="G359" i="9"/>
  <c r="H359" i="9" s="1"/>
  <c r="G375" i="9"/>
  <c r="H375" i="9" s="1"/>
  <c r="G391" i="9"/>
  <c r="H391" i="9" s="1"/>
  <c r="G407" i="9"/>
  <c r="H407" i="9" s="1"/>
  <c r="G29" i="9"/>
  <c r="H29" i="9" s="1"/>
  <c r="G93" i="9"/>
  <c r="H93" i="9" s="1"/>
  <c r="G157" i="9"/>
  <c r="H157" i="9" s="1"/>
  <c r="G221" i="9"/>
  <c r="H221" i="9" s="1"/>
  <c r="G285" i="9"/>
  <c r="H285" i="9" s="1"/>
  <c r="G349" i="9"/>
  <c r="H349" i="9" s="1"/>
  <c r="G413" i="9"/>
  <c r="H413" i="9" s="1"/>
  <c r="G477" i="9"/>
  <c r="H477" i="9" s="1"/>
  <c r="G541" i="9"/>
  <c r="H541" i="9" s="1"/>
  <c r="G605" i="9"/>
  <c r="H605" i="9" s="1"/>
  <c r="G649" i="9"/>
  <c r="H649" i="9" s="1"/>
  <c r="G665" i="9"/>
  <c r="H665" i="9" s="1"/>
  <c r="G681" i="9"/>
  <c r="H681" i="9" s="1"/>
  <c r="G697" i="9"/>
  <c r="H697" i="9" s="1"/>
  <c r="G713" i="9"/>
  <c r="H713" i="9" s="1"/>
  <c r="G10" i="9"/>
  <c r="H10" i="9" s="1"/>
  <c r="G26" i="9"/>
  <c r="H26" i="9" s="1"/>
  <c r="G42" i="9"/>
  <c r="H42" i="9" s="1"/>
  <c r="G58" i="9"/>
  <c r="H58" i="9" s="1"/>
  <c r="G74" i="9"/>
  <c r="H74" i="9" s="1"/>
  <c r="G90" i="9"/>
  <c r="H90" i="9" s="1"/>
  <c r="G106" i="9"/>
  <c r="H106" i="9" s="1"/>
  <c r="G122" i="9"/>
  <c r="H122" i="9" s="1"/>
  <c r="G138" i="9"/>
  <c r="H138" i="9" s="1"/>
  <c r="G154" i="9"/>
  <c r="H154" i="9" s="1"/>
  <c r="G170" i="9"/>
  <c r="H170" i="9" s="1"/>
  <c r="G186" i="9"/>
  <c r="H186" i="9" s="1"/>
  <c r="G202" i="9"/>
  <c r="H202" i="9" s="1"/>
  <c r="G218" i="9"/>
  <c r="H218" i="9" s="1"/>
  <c r="G234" i="9"/>
  <c r="H234" i="9" s="1"/>
  <c r="G250" i="9"/>
  <c r="H250" i="9" s="1"/>
  <c r="G266" i="9"/>
  <c r="H266" i="9" s="1"/>
  <c r="G282" i="9"/>
  <c r="H282" i="9" s="1"/>
  <c r="G298" i="9"/>
  <c r="H298" i="9" s="1"/>
  <c r="G314" i="9"/>
  <c r="H314" i="9" s="1"/>
  <c r="G330" i="9"/>
  <c r="H330" i="9" s="1"/>
  <c r="G346" i="9"/>
  <c r="H346" i="9" s="1"/>
  <c r="G362" i="9"/>
  <c r="H362" i="9" s="1"/>
  <c r="G378" i="9"/>
  <c r="H378" i="9" s="1"/>
  <c r="G394" i="9"/>
  <c r="H394" i="9" s="1"/>
  <c r="G410" i="9"/>
  <c r="H410" i="9" s="1"/>
  <c r="G426" i="9"/>
  <c r="H426" i="9" s="1"/>
  <c r="G442" i="9"/>
  <c r="H442" i="9" s="1"/>
  <c r="G458" i="9"/>
  <c r="H458" i="9" s="1"/>
  <c r="G474" i="9"/>
  <c r="H474" i="9" s="1"/>
  <c r="G490" i="9"/>
  <c r="H490" i="9" s="1"/>
  <c r="G506" i="9"/>
  <c r="H506" i="9" s="1"/>
  <c r="G522" i="9"/>
  <c r="H522" i="9" s="1"/>
  <c r="G538" i="9"/>
  <c r="H538" i="9" s="1"/>
  <c r="G554" i="9"/>
  <c r="H554" i="9" s="1"/>
  <c r="G570" i="9"/>
  <c r="H570" i="9" s="1"/>
  <c r="G586" i="9"/>
  <c r="H586" i="9" s="1"/>
  <c r="G602" i="9"/>
  <c r="H602" i="9" s="1"/>
  <c r="G618" i="9"/>
  <c r="H618" i="9" s="1"/>
  <c r="G634" i="9"/>
  <c r="H634" i="9" s="1"/>
  <c r="G650" i="9"/>
  <c r="H650" i="9" s="1"/>
  <c r="G666" i="9"/>
  <c r="H666" i="9" s="1"/>
  <c r="G682" i="9"/>
  <c r="H682" i="9" s="1"/>
  <c r="G698" i="9"/>
  <c r="H698" i="9" s="1"/>
  <c r="G714" i="9"/>
  <c r="H714" i="9" s="1"/>
  <c r="G11" i="9"/>
  <c r="H11" i="9" s="1"/>
  <c r="G27" i="9"/>
  <c r="H27" i="9" s="1"/>
  <c r="G43" i="9"/>
  <c r="H43" i="9" s="1"/>
  <c r="G59" i="9"/>
  <c r="H59" i="9" s="1"/>
  <c r="G75" i="9"/>
  <c r="H75" i="9" s="1"/>
  <c r="G91" i="9"/>
  <c r="H91" i="9" s="1"/>
  <c r="G107" i="9"/>
  <c r="H107" i="9" s="1"/>
  <c r="G123" i="9"/>
  <c r="H123" i="9" s="1"/>
  <c r="G139" i="9"/>
  <c r="H139" i="9" s="1"/>
  <c r="G155" i="9"/>
  <c r="H155" i="9" s="1"/>
  <c r="G171" i="9"/>
  <c r="H171" i="9" s="1"/>
  <c r="G187" i="9"/>
  <c r="H187" i="9" s="1"/>
  <c r="G203" i="9"/>
  <c r="H203" i="9" s="1"/>
  <c r="G219" i="9"/>
  <c r="H219" i="9" s="1"/>
  <c r="G235" i="9"/>
  <c r="H235" i="9" s="1"/>
  <c r="G251" i="9"/>
  <c r="H251" i="9" s="1"/>
  <c r="G267" i="9"/>
  <c r="H267" i="9" s="1"/>
  <c r="G283" i="9"/>
  <c r="H283" i="9" s="1"/>
  <c r="G299" i="9"/>
  <c r="H299" i="9" s="1"/>
  <c r="G315" i="9"/>
  <c r="H315" i="9" s="1"/>
  <c r="G331" i="9"/>
  <c r="H331" i="9" s="1"/>
  <c r="G347" i="9"/>
  <c r="H347" i="9" s="1"/>
  <c r="G363" i="9"/>
  <c r="H363" i="9" s="1"/>
  <c r="G379" i="9"/>
  <c r="H379" i="9" s="1"/>
  <c r="G395" i="9"/>
  <c r="H395" i="9" s="1"/>
  <c r="G411" i="9"/>
  <c r="H411" i="9" s="1"/>
  <c r="G45" i="9"/>
  <c r="H45" i="9" s="1"/>
  <c r="G109" i="9"/>
  <c r="H109" i="9" s="1"/>
  <c r="G173" i="9"/>
  <c r="H173" i="9" s="1"/>
  <c r="G237" i="9"/>
  <c r="H237" i="9" s="1"/>
  <c r="G301" i="9"/>
  <c r="H301" i="9" s="1"/>
  <c r="G365" i="9"/>
  <c r="H365" i="9" s="1"/>
  <c r="G429" i="9"/>
  <c r="H429" i="9" s="1"/>
  <c r="G493" i="9"/>
  <c r="H493" i="9" s="1"/>
  <c r="G557" i="9"/>
  <c r="H557" i="9" s="1"/>
  <c r="G621" i="9"/>
  <c r="H621" i="9" s="1"/>
  <c r="G653" i="9"/>
  <c r="H653" i="9" s="1"/>
  <c r="G669" i="9"/>
  <c r="H669" i="9" s="1"/>
  <c r="G685" i="9"/>
  <c r="H685" i="9" s="1"/>
  <c r="G701" i="9"/>
  <c r="H701" i="9" s="1"/>
  <c r="G717" i="9"/>
  <c r="H717" i="9" s="1"/>
  <c r="G14" i="9"/>
  <c r="H14" i="9" s="1"/>
  <c r="G30" i="9"/>
  <c r="H30" i="9" s="1"/>
  <c r="G46" i="9"/>
  <c r="H46" i="9" s="1"/>
  <c r="G62" i="9"/>
  <c r="H62" i="9" s="1"/>
  <c r="G78" i="9"/>
  <c r="H78" i="9" s="1"/>
  <c r="G94" i="9"/>
  <c r="H94" i="9" s="1"/>
  <c r="G110" i="9"/>
  <c r="H110" i="9" s="1"/>
  <c r="G126" i="9"/>
  <c r="H126" i="9" s="1"/>
  <c r="G142" i="9"/>
  <c r="H142" i="9" s="1"/>
  <c r="G158" i="9"/>
  <c r="H158" i="9" s="1"/>
  <c r="G174" i="9"/>
  <c r="H174" i="9" s="1"/>
  <c r="G190" i="9"/>
  <c r="H190" i="9" s="1"/>
  <c r="G206" i="9"/>
  <c r="H206" i="9" s="1"/>
  <c r="G222" i="9"/>
  <c r="H222" i="9" s="1"/>
  <c r="G238" i="9"/>
  <c r="H238" i="9" s="1"/>
  <c r="G254" i="9"/>
  <c r="H254" i="9" s="1"/>
  <c r="G270" i="9"/>
  <c r="H270" i="9" s="1"/>
  <c r="G286" i="9"/>
  <c r="H286" i="9" s="1"/>
  <c r="G302" i="9"/>
  <c r="H302" i="9" s="1"/>
  <c r="G318" i="9"/>
  <c r="H318" i="9" s="1"/>
  <c r="G334" i="9"/>
  <c r="H334" i="9" s="1"/>
  <c r="G350" i="9"/>
  <c r="H350" i="9" s="1"/>
  <c r="G366" i="9"/>
  <c r="H366" i="9" s="1"/>
  <c r="G382" i="9"/>
  <c r="H382" i="9" s="1"/>
  <c r="G398" i="9"/>
  <c r="H398" i="9" s="1"/>
  <c r="G414" i="9"/>
  <c r="H414" i="9" s="1"/>
  <c r="G430" i="9"/>
  <c r="H430" i="9" s="1"/>
  <c r="G446" i="9"/>
  <c r="H446" i="9" s="1"/>
  <c r="G462" i="9"/>
  <c r="H462" i="9" s="1"/>
  <c r="G478" i="9"/>
  <c r="H478" i="9" s="1"/>
  <c r="G494" i="9"/>
  <c r="H494" i="9" s="1"/>
  <c r="G510" i="9"/>
  <c r="H510" i="9" s="1"/>
  <c r="G526" i="9"/>
  <c r="H526" i="9" s="1"/>
  <c r="G542" i="9"/>
  <c r="H542" i="9" s="1"/>
  <c r="G558" i="9"/>
  <c r="H558" i="9" s="1"/>
  <c r="G574" i="9"/>
  <c r="H574" i="9" s="1"/>
  <c r="G590" i="9"/>
  <c r="H590" i="9" s="1"/>
  <c r="G606" i="9"/>
  <c r="H606" i="9" s="1"/>
  <c r="G622" i="9"/>
  <c r="H622" i="9" s="1"/>
  <c r="G638" i="9"/>
  <c r="H638" i="9" s="1"/>
  <c r="G654" i="9"/>
  <c r="H654" i="9" s="1"/>
  <c r="G670" i="9"/>
  <c r="H670" i="9" s="1"/>
  <c r="G686" i="9"/>
  <c r="H686" i="9" s="1"/>
  <c r="G702" i="9"/>
  <c r="H702" i="9" s="1"/>
  <c r="G718" i="9"/>
  <c r="H718" i="9" s="1"/>
  <c r="G15" i="9"/>
  <c r="H15" i="9" s="1"/>
  <c r="G31" i="9"/>
  <c r="H31" i="9" s="1"/>
  <c r="G47" i="9"/>
  <c r="H47" i="9" s="1"/>
  <c r="G63" i="9"/>
  <c r="H63" i="9" s="1"/>
  <c r="G79" i="9"/>
  <c r="H79" i="9" s="1"/>
  <c r="G95" i="9"/>
  <c r="H95" i="9" s="1"/>
  <c r="G111" i="9"/>
  <c r="H111" i="9" s="1"/>
  <c r="G127" i="9"/>
  <c r="H127" i="9" s="1"/>
  <c r="G143" i="9"/>
  <c r="H143" i="9" s="1"/>
  <c r="G159" i="9"/>
  <c r="H159" i="9" s="1"/>
  <c r="G61" i="9"/>
  <c r="H61" i="9" s="1"/>
  <c r="G125" i="9"/>
  <c r="H125" i="9" s="1"/>
  <c r="G189" i="9"/>
  <c r="H189" i="9" s="1"/>
  <c r="G253" i="9"/>
  <c r="H253" i="9" s="1"/>
  <c r="G317" i="9"/>
  <c r="H317" i="9" s="1"/>
  <c r="G381" i="9"/>
  <c r="H381" i="9" s="1"/>
  <c r="G445" i="9"/>
  <c r="H445" i="9" s="1"/>
  <c r="G509" i="9"/>
  <c r="H509" i="9" s="1"/>
  <c r="G573" i="9"/>
  <c r="H573" i="9" s="1"/>
  <c r="G637" i="9"/>
  <c r="H637" i="9" s="1"/>
  <c r="G657" i="9"/>
  <c r="H657" i="9" s="1"/>
  <c r="G673" i="9"/>
  <c r="H673" i="9" s="1"/>
  <c r="G689" i="9"/>
  <c r="H689" i="9" s="1"/>
  <c r="G705" i="9"/>
  <c r="H705" i="9" s="1"/>
  <c r="G721" i="9"/>
  <c r="H721" i="9" s="1"/>
  <c r="G18" i="9"/>
  <c r="H18" i="9" s="1"/>
  <c r="G34" i="9"/>
  <c r="H34" i="9" s="1"/>
  <c r="G50" i="9"/>
  <c r="H50" i="9" s="1"/>
  <c r="G66" i="9"/>
  <c r="H66" i="9" s="1"/>
  <c r="G82" i="9"/>
  <c r="H82" i="9" s="1"/>
  <c r="G98" i="9"/>
  <c r="H98" i="9" s="1"/>
  <c r="G114" i="9"/>
  <c r="H114" i="9" s="1"/>
  <c r="G130" i="9"/>
  <c r="H130" i="9" s="1"/>
  <c r="G146" i="9"/>
  <c r="H146" i="9" s="1"/>
  <c r="G162" i="9"/>
  <c r="H162" i="9" s="1"/>
  <c r="G178" i="9"/>
  <c r="H178" i="9" s="1"/>
  <c r="G194" i="9"/>
  <c r="H194" i="9" s="1"/>
  <c r="G210" i="9"/>
  <c r="H210" i="9" s="1"/>
  <c r="G226" i="9"/>
  <c r="H226" i="9" s="1"/>
  <c r="G242" i="9"/>
  <c r="H242" i="9" s="1"/>
  <c r="G258" i="9"/>
  <c r="H258" i="9" s="1"/>
  <c r="G274" i="9"/>
  <c r="H274" i="9" s="1"/>
  <c r="G290" i="9"/>
  <c r="H290" i="9" s="1"/>
  <c r="G306" i="9"/>
  <c r="H306" i="9" s="1"/>
  <c r="G322" i="9"/>
  <c r="H322" i="9" s="1"/>
  <c r="G338" i="9"/>
  <c r="H338" i="9" s="1"/>
  <c r="G354" i="9"/>
  <c r="H354" i="9" s="1"/>
  <c r="G370" i="9"/>
  <c r="H370" i="9" s="1"/>
  <c r="G386" i="9"/>
  <c r="H386" i="9" s="1"/>
  <c r="G402" i="9"/>
  <c r="H402" i="9" s="1"/>
  <c r="G418" i="9"/>
  <c r="H418" i="9" s="1"/>
  <c r="G434" i="9"/>
  <c r="H434" i="9" s="1"/>
  <c r="G450" i="9"/>
  <c r="H450" i="9" s="1"/>
  <c r="G466" i="9"/>
  <c r="H466" i="9" s="1"/>
  <c r="G482" i="9"/>
  <c r="H482" i="9" s="1"/>
  <c r="G498" i="9"/>
  <c r="H498" i="9" s="1"/>
  <c r="G514" i="9"/>
  <c r="H514" i="9" s="1"/>
  <c r="G530" i="9"/>
  <c r="H530" i="9" s="1"/>
  <c r="G546" i="9"/>
  <c r="H546" i="9" s="1"/>
  <c r="G562" i="9"/>
  <c r="H562" i="9" s="1"/>
  <c r="G578" i="9"/>
  <c r="H578" i="9" s="1"/>
  <c r="G642" i="9"/>
  <c r="H642" i="9" s="1"/>
  <c r="G706" i="9"/>
  <c r="H706" i="9" s="1"/>
  <c r="G51" i="9"/>
  <c r="H51" i="9" s="1"/>
  <c r="G115" i="9"/>
  <c r="H115" i="9" s="1"/>
  <c r="G175" i="9"/>
  <c r="H175" i="9" s="1"/>
  <c r="G207" i="9"/>
  <c r="H207" i="9" s="1"/>
  <c r="G239" i="9"/>
  <c r="H239" i="9" s="1"/>
  <c r="G271" i="9"/>
  <c r="H271" i="9" s="1"/>
  <c r="G303" i="9"/>
  <c r="H303" i="9" s="1"/>
  <c r="G335" i="9"/>
  <c r="H335" i="9" s="1"/>
  <c r="G367" i="9"/>
  <c r="H367" i="9" s="1"/>
  <c r="G399" i="9"/>
  <c r="H399" i="9" s="1"/>
  <c r="G423" i="9"/>
  <c r="H423" i="9" s="1"/>
  <c r="G439" i="9"/>
  <c r="H439" i="9" s="1"/>
  <c r="G455" i="9"/>
  <c r="H455" i="9" s="1"/>
  <c r="G471" i="9"/>
  <c r="H471" i="9" s="1"/>
  <c r="G487" i="9"/>
  <c r="H487" i="9" s="1"/>
  <c r="G503" i="9"/>
  <c r="H503" i="9" s="1"/>
  <c r="G519" i="9"/>
  <c r="H519" i="9" s="1"/>
  <c r="G535" i="9"/>
  <c r="H535" i="9" s="1"/>
  <c r="G551" i="9"/>
  <c r="H551" i="9" s="1"/>
  <c r="G567" i="9"/>
  <c r="H567" i="9" s="1"/>
  <c r="G583" i="9"/>
  <c r="H583" i="9" s="1"/>
  <c r="G599" i="9"/>
  <c r="H599" i="9" s="1"/>
  <c r="G615" i="9"/>
  <c r="H615" i="9" s="1"/>
  <c r="G631" i="9"/>
  <c r="H631" i="9" s="1"/>
  <c r="G647" i="9"/>
  <c r="H647" i="9" s="1"/>
  <c r="G663" i="9"/>
  <c r="H663" i="9" s="1"/>
  <c r="G679" i="9"/>
  <c r="H679" i="9" s="1"/>
  <c r="G695" i="9"/>
  <c r="H695" i="9" s="1"/>
  <c r="G711" i="9"/>
  <c r="H711" i="9" s="1"/>
  <c r="G594" i="9"/>
  <c r="H594" i="9" s="1"/>
  <c r="G658" i="9"/>
  <c r="H658" i="9" s="1"/>
  <c r="G722" i="9"/>
  <c r="H722" i="9" s="1"/>
  <c r="G67" i="9"/>
  <c r="H67" i="9" s="1"/>
  <c r="G131" i="9"/>
  <c r="H131" i="9" s="1"/>
  <c r="G179" i="9"/>
  <c r="H179" i="9" s="1"/>
  <c r="G211" i="9"/>
  <c r="H211" i="9" s="1"/>
  <c r="G243" i="9"/>
  <c r="H243" i="9" s="1"/>
  <c r="G275" i="9"/>
  <c r="H275" i="9" s="1"/>
  <c r="G307" i="9"/>
  <c r="H307" i="9" s="1"/>
  <c r="G339" i="9"/>
  <c r="H339" i="9" s="1"/>
  <c r="G371" i="9"/>
  <c r="H371" i="9" s="1"/>
  <c r="G403" i="9"/>
  <c r="H403" i="9" s="1"/>
  <c r="G427" i="9"/>
  <c r="H427" i="9" s="1"/>
  <c r="G443" i="9"/>
  <c r="H443" i="9" s="1"/>
  <c r="G459" i="9"/>
  <c r="H459" i="9" s="1"/>
  <c r="G475" i="9"/>
  <c r="H475" i="9" s="1"/>
  <c r="G491" i="9"/>
  <c r="H491" i="9" s="1"/>
  <c r="G507" i="9"/>
  <c r="H507" i="9" s="1"/>
  <c r="G523" i="9"/>
  <c r="H523" i="9" s="1"/>
  <c r="G539" i="9"/>
  <c r="H539" i="9" s="1"/>
  <c r="G555" i="9"/>
  <c r="H555" i="9" s="1"/>
  <c r="G571" i="9"/>
  <c r="H571" i="9" s="1"/>
  <c r="G587" i="9"/>
  <c r="H587" i="9" s="1"/>
  <c r="G603" i="9"/>
  <c r="H603" i="9" s="1"/>
  <c r="G619" i="9"/>
  <c r="H619" i="9" s="1"/>
  <c r="G635" i="9"/>
  <c r="H635" i="9" s="1"/>
  <c r="G651" i="9"/>
  <c r="H651" i="9" s="1"/>
  <c r="G667" i="9"/>
  <c r="H667" i="9" s="1"/>
  <c r="G683" i="9"/>
  <c r="H683" i="9" s="1"/>
  <c r="G699" i="9"/>
  <c r="H699" i="9" s="1"/>
  <c r="G715" i="9"/>
  <c r="H715" i="9" s="1"/>
  <c r="G610" i="9"/>
  <c r="H610" i="9" s="1"/>
  <c r="G674" i="9"/>
  <c r="H674" i="9" s="1"/>
  <c r="G19" i="9"/>
  <c r="H19" i="9" s="1"/>
  <c r="G83" i="9"/>
  <c r="H83" i="9" s="1"/>
  <c r="G147" i="9"/>
  <c r="H147" i="9" s="1"/>
  <c r="G191" i="9"/>
  <c r="H191" i="9" s="1"/>
  <c r="G223" i="9"/>
  <c r="H223" i="9" s="1"/>
  <c r="G255" i="9"/>
  <c r="H255" i="9" s="1"/>
  <c r="G287" i="9"/>
  <c r="H287" i="9" s="1"/>
  <c r="G319" i="9"/>
  <c r="H319" i="9" s="1"/>
  <c r="G351" i="9"/>
  <c r="H351" i="9" s="1"/>
  <c r="G383" i="9"/>
  <c r="H383" i="9" s="1"/>
  <c r="G415" i="9"/>
  <c r="H415" i="9" s="1"/>
  <c r="G431" i="9"/>
  <c r="H431" i="9" s="1"/>
  <c r="G447" i="9"/>
  <c r="H447" i="9" s="1"/>
  <c r="G463" i="9"/>
  <c r="H463" i="9" s="1"/>
  <c r="G479" i="9"/>
  <c r="H479" i="9" s="1"/>
  <c r="G495" i="9"/>
  <c r="H495" i="9" s="1"/>
  <c r="G511" i="9"/>
  <c r="H511" i="9" s="1"/>
  <c r="G527" i="9"/>
  <c r="H527" i="9" s="1"/>
  <c r="G543" i="9"/>
  <c r="H543" i="9" s="1"/>
  <c r="G559" i="9"/>
  <c r="H559" i="9" s="1"/>
  <c r="G575" i="9"/>
  <c r="H575" i="9" s="1"/>
  <c r="G591" i="9"/>
  <c r="H591" i="9" s="1"/>
  <c r="G607" i="9"/>
  <c r="H607" i="9" s="1"/>
  <c r="G623" i="9"/>
  <c r="H623" i="9" s="1"/>
  <c r="G639" i="9"/>
  <c r="H639" i="9" s="1"/>
  <c r="G655" i="9"/>
  <c r="H655" i="9" s="1"/>
  <c r="G671" i="9"/>
  <c r="H671" i="9" s="1"/>
  <c r="G687" i="9"/>
  <c r="H687" i="9" s="1"/>
  <c r="G703" i="9"/>
  <c r="H703" i="9" s="1"/>
  <c r="G719" i="9"/>
  <c r="H719" i="9" s="1"/>
  <c r="G626" i="9"/>
  <c r="H626" i="9" s="1"/>
  <c r="G690" i="9"/>
  <c r="H690" i="9" s="1"/>
  <c r="G35" i="9"/>
  <c r="H35" i="9" s="1"/>
  <c r="G99" i="9"/>
  <c r="H99" i="9" s="1"/>
  <c r="G163" i="9"/>
  <c r="H163" i="9" s="1"/>
  <c r="G195" i="9"/>
  <c r="H195" i="9" s="1"/>
  <c r="G227" i="9"/>
  <c r="H227" i="9" s="1"/>
  <c r="G259" i="9"/>
  <c r="H259" i="9" s="1"/>
  <c r="G291" i="9"/>
  <c r="H291" i="9" s="1"/>
  <c r="G323" i="9"/>
  <c r="H323" i="9" s="1"/>
  <c r="G355" i="9"/>
  <c r="H355" i="9" s="1"/>
  <c r="G387" i="9"/>
  <c r="H387" i="9" s="1"/>
  <c r="G419" i="9"/>
  <c r="H419" i="9" s="1"/>
  <c r="G435" i="9"/>
  <c r="H435" i="9" s="1"/>
  <c r="G451" i="9"/>
  <c r="H451" i="9" s="1"/>
  <c r="G467" i="9"/>
  <c r="H467" i="9" s="1"/>
  <c r="G483" i="9"/>
  <c r="H483" i="9" s="1"/>
  <c r="G499" i="9"/>
  <c r="H499" i="9" s="1"/>
  <c r="G515" i="9"/>
  <c r="H515" i="9" s="1"/>
  <c r="G531" i="9"/>
  <c r="H531" i="9" s="1"/>
  <c r="G547" i="9"/>
  <c r="H547" i="9" s="1"/>
  <c r="G563" i="9"/>
  <c r="H563" i="9" s="1"/>
  <c r="G579" i="9"/>
  <c r="H579" i="9" s="1"/>
  <c r="G595" i="9"/>
  <c r="H595" i="9" s="1"/>
  <c r="G611" i="9"/>
  <c r="H611" i="9" s="1"/>
  <c r="G627" i="9"/>
  <c r="H627" i="9" s="1"/>
  <c r="G643" i="9"/>
  <c r="H643" i="9" s="1"/>
  <c r="G659" i="9"/>
  <c r="H659" i="9" s="1"/>
  <c r="G675" i="9"/>
  <c r="H675" i="9" s="1"/>
  <c r="G691" i="9"/>
  <c r="H691" i="9" s="1"/>
  <c r="G707" i="9"/>
  <c r="H707" i="9" s="1"/>
  <c r="G3" i="9"/>
  <c r="H3" i="9" s="1"/>
  <c r="G1495" i="9"/>
  <c r="H1495" i="9" s="1"/>
  <c r="G1581" i="9"/>
  <c r="H1581" i="9" s="1"/>
  <c r="G1666" i="9"/>
  <c r="H1666" i="9" s="1"/>
  <c r="G1837" i="9"/>
  <c r="H1837" i="9" s="1"/>
  <c r="G1912" i="9"/>
  <c r="H1912" i="9" s="1"/>
  <c r="G1976" i="9"/>
  <c r="H1976" i="9" s="1"/>
  <c r="G2040" i="9"/>
  <c r="H2040" i="9" s="1"/>
  <c r="G2104" i="9"/>
  <c r="H2104" i="9" s="1"/>
  <c r="G1543" i="9"/>
  <c r="H1543" i="9" s="1"/>
  <c r="G1629" i="9"/>
  <c r="H1629" i="9" s="1"/>
  <c r="G1884" i="9"/>
  <c r="H1884" i="9" s="1"/>
  <c r="G1948" i="9"/>
  <c r="H1948" i="9" s="1"/>
  <c r="G2012" i="9"/>
  <c r="H2012" i="9" s="1"/>
  <c r="G2076" i="9"/>
  <c r="H2076" i="9" s="1"/>
  <c r="G2140" i="9"/>
  <c r="H2140" i="9" s="1"/>
  <c r="G1506" i="9"/>
  <c r="H1506" i="9" s="1"/>
  <c r="G1591" i="9"/>
  <c r="H1591" i="9" s="1"/>
  <c r="G1677" i="9"/>
  <c r="H1677" i="9" s="1"/>
  <c r="G1847" i="9"/>
  <c r="H1847" i="9" s="1"/>
  <c r="G1920" i="9"/>
  <c r="H1920" i="9" s="1"/>
  <c r="G1984" i="9"/>
  <c r="H1984" i="9" s="1"/>
  <c r="G2048" i="9"/>
  <c r="H2048" i="9" s="1"/>
  <c r="G2112" i="9"/>
  <c r="H2112" i="9" s="1"/>
  <c r="G1533" i="9"/>
  <c r="H1533" i="9" s="1"/>
  <c r="G1618" i="9"/>
  <c r="H1618" i="9" s="1"/>
  <c r="G1517" i="9"/>
  <c r="H1517" i="9" s="1"/>
  <c r="G1602" i="9"/>
  <c r="H1602" i="9" s="1"/>
  <c r="G1858" i="9"/>
  <c r="H1858" i="9" s="1"/>
  <c r="G1992" i="9"/>
  <c r="H1992" i="9" s="1"/>
  <c r="G2056" i="9"/>
  <c r="H2056" i="9" s="1"/>
  <c r="G2120" i="9"/>
  <c r="H2120" i="9" s="1"/>
  <c r="G1479" i="9"/>
  <c r="H1479" i="9" s="1"/>
  <c r="G1565" i="9"/>
  <c r="H1565" i="9" s="1"/>
  <c r="G1650" i="9"/>
  <c r="H1650" i="9" s="1"/>
  <c r="G1821" i="9"/>
  <c r="H1821" i="9" s="1"/>
  <c r="G1900" i="9"/>
  <c r="H1900" i="9" s="1"/>
  <c r="G1964" i="9"/>
  <c r="H1964" i="9" s="1"/>
  <c r="G2028" i="9"/>
  <c r="H2028" i="9" s="1"/>
  <c r="G2092" i="9"/>
  <c r="H2092" i="9" s="1"/>
  <c r="G2156" i="9"/>
  <c r="H2156" i="9" s="1"/>
  <c r="G1527" i="9"/>
  <c r="H1527" i="9" s="1"/>
  <c r="G1613" i="9"/>
  <c r="H1613" i="9" s="1"/>
  <c r="G1869" i="9"/>
  <c r="H1869" i="9" s="1"/>
  <c r="G2000" i="9"/>
  <c r="H2000" i="9" s="1"/>
  <c r="G2064" i="9"/>
  <c r="H2064" i="9" s="1"/>
  <c r="G2128" i="9"/>
  <c r="H2128" i="9" s="1"/>
  <c r="G1469" i="9"/>
  <c r="H1469" i="9" s="1"/>
  <c r="G1554" i="9"/>
  <c r="H1554" i="9" s="1"/>
  <c r="G1639" i="9"/>
  <c r="H1639" i="9" s="1"/>
  <c r="G1810" i="9"/>
  <c r="H1810" i="9" s="1"/>
  <c r="G1892" i="9"/>
  <c r="H1892" i="9" s="1"/>
  <c r="G1956" i="9"/>
  <c r="H1956" i="9" s="1"/>
  <c r="G2020" i="9"/>
  <c r="H2020" i="9" s="1"/>
  <c r="G2084" i="9"/>
  <c r="H2084" i="9" s="1"/>
  <c r="G2148" i="9"/>
  <c r="H2148" i="9" s="1"/>
  <c r="G1492" i="9"/>
  <c r="H1492" i="9" s="1"/>
  <c r="G1556" i="9"/>
  <c r="H1556" i="9" s="1"/>
  <c r="G1620" i="9"/>
  <c r="H1620" i="9" s="1"/>
  <c r="G1876" i="9"/>
  <c r="H1876" i="9" s="1"/>
  <c r="G2103" i="9"/>
  <c r="H2103" i="9" s="1"/>
  <c r="G2039" i="9"/>
  <c r="H2039" i="9" s="1"/>
  <c r="G1975" i="9"/>
  <c r="H1975" i="9" s="1"/>
  <c r="G1911" i="9"/>
  <c r="H1911" i="9" s="1"/>
  <c r="G1835" i="9"/>
  <c r="H1835" i="9" s="1"/>
  <c r="G1665" i="9"/>
  <c r="H1665" i="9" s="1"/>
  <c r="G1579" i="9"/>
  <c r="H1579" i="9" s="1"/>
  <c r="G1494" i="9"/>
  <c r="H1494" i="9" s="1"/>
  <c r="G2142" i="9"/>
  <c r="H2142" i="9" s="1"/>
  <c r="G2078" i="9"/>
  <c r="H2078" i="9" s="1"/>
  <c r="G2014" i="9"/>
  <c r="H2014" i="9" s="1"/>
  <c r="G1950" i="9"/>
  <c r="H1950" i="9" s="1"/>
  <c r="G1886" i="9"/>
  <c r="H1886" i="9" s="1"/>
  <c r="G1631" i="9"/>
  <c r="H1631" i="9" s="1"/>
  <c r="G1546" i="9"/>
  <c r="H1546" i="9" s="1"/>
  <c r="G2113" i="9"/>
  <c r="H2113" i="9" s="1"/>
  <c r="G2049" i="9"/>
  <c r="H2049" i="9" s="1"/>
  <c r="G1985" i="9"/>
  <c r="H1985" i="9" s="1"/>
  <c r="G1921" i="9"/>
  <c r="H1921" i="9" s="1"/>
  <c r="G1849" i="9"/>
  <c r="H1849" i="9" s="1"/>
  <c r="G1678" i="9"/>
  <c r="H1678" i="9" s="1"/>
  <c r="G1593" i="9"/>
  <c r="H1593" i="9" s="1"/>
  <c r="G1507" i="9"/>
  <c r="H1507" i="9" s="1"/>
  <c r="G1538" i="9"/>
  <c r="H1538" i="9" s="1"/>
  <c r="G1623" i="9"/>
  <c r="H1623" i="9" s="1"/>
  <c r="G1879" i="9"/>
  <c r="H1879" i="9" s="1"/>
  <c r="G1944" i="9"/>
  <c r="H1944" i="9" s="1"/>
  <c r="G2008" i="9"/>
  <c r="H2008" i="9" s="1"/>
  <c r="G2072" i="9"/>
  <c r="H2072" i="9" s="1"/>
  <c r="G2136" i="9"/>
  <c r="H2136" i="9" s="1"/>
  <c r="G1501" i="9"/>
  <c r="H1501" i="9" s="1"/>
  <c r="G1586" i="9"/>
  <c r="H1586" i="9" s="1"/>
  <c r="G1671" i="9"/>
  <c r="H1671" i="9" s="1"/>
  <c r="G1842" i="9"/>
  <c r="H1842" i="9" s="1"/>
  <c r="G1916" i="9"/>
  <c r="H1916" i="9" s="1"/>
  <c r="G1980" i="9"/>
  <c r="H1980" i="9" s="1"/>
  <c r="G2044" i="9"/>
  <c r="H2044" i="9" s="1"/>
  <c r="G2108" i="9"/>
  <c r="H2108" i="9" s="1"/>
  <c r="G1463" i="9"/>
  <c r="H1463" i="9" s="1"/>
  <c r="G1549" i="9"/>
  <c r="H1549" i="9" s="1"/>
  <c r="G1634" i="9"/>
  <c r="H1634" i="9" s="1"/>
  <c r="G1888" i="9"/>
  <c r="H1888" i="9" s="1"/>
  <c r="G1952" i="9"/>
  <c r="H1952" i="9" s="1"/>
  <c r="G2016" i="9"/>
  <c r="H2016" i="9" s="1"/>
  <c r="G2080" i="9"/>
  <c r="H2080" i="9" s="1"/>
  <c r="G2144" i="9"/>
  <c r="H2144" i="9" s="1"/>
  <c r="G1490" i="9"/>
  <c r="H1490" i="9" s="1"/>
  <c r="G1575" i="9"/>
  <c r="H1575" i="9" s="1"/>
  <c r="G1661" i="9"/>
  <c r="H1661" i="9" s="1"/>
  <c r="G1831" i="9"/>
  <c r="H1831" i="9" s="1"/>
  <c r="G1908" i="9"/>
  <c r="H1908" i="9" s="1"/>
  <c r="G1972" i="9"/>
  <c r="H1972" i="9" s="1"/>
  <c r="G2036" i="9"/>
  <c r="H2036" i="9" s="1"/>
  <c r="G2100" i="9"/>
  <c r="H2100" i="9" s="1"/>
  <c r="G1444" i="9"/>
  <c r="H1444" i="9" s="1"/>
  <c r="G1508" i="9"/>
  <c r="H1508" i="9" s="1"/>
  <c r="G1572" i="9"/>
  <c r="H1572" i="9" s="1"/>
  <c r="G1636" i="9"/>
  <c r="H1636" i="9" s="1"/>
  <c r="G1828" i="9"/>
  <c r="H1828" i="9" s="1"/>
  <c r="G2151" i="9"/>
  <c r="H2151" i="9" s="1"/>
  <c r="G2087" i="9"/>
  <c r="H2087" i="9" s="1"/>
  <c r="G2023" i="9"/>
  <c r="H2023" i="9" s="1"/>
  <c r="G1959" i="9"/>
  <c r="H1959" i="9" s="1"/>
  <c r="G1895" i="9"/>
  <c r="H1895" i="9" s="1"/>
  <c r="G1814" i="9"/>
  <c r="H1814" i="9" s="1"/>
  <c r="G1643" i="9"/>
  <c r="H1643" i="9" s="1"/>
  <c r="G1558" i="9"/>
  <c r="H1558" i="9" s="1"/>
  <c r="G1473" i="9"/>
  <c r="H1473" i="9" s="1"/>
  <c r="G2126" i="9"/>
  <c r="H2126" i="9" s="1"/>
  <c r="G2062" i="9"/>
  <c r="H2062" i="9" s="1"/>
  <c r="G1998" i="9"/>
  <c r="H1998" i="9" s="1"/>
  <c r="G1866" i="9"/>
  <c r="H1866" i="9" s="1"/>
  <c r="G1610" i="9"/>
  <c r="H1610" i="9" s="1"/>
  <c r="G1525" i="9"/>
  <c r="H1525" i="9" s="1"/>
  <c r="G2161" i="9"/>
  <c r="H2161" i="9" s="1"/>
  <c r="G2097" i="9"/>
  <c r="H2097" i="9" s="1"/>
  <c r="G2033" i="9"/>
  <c r="H2033" i="9" s="1"/>
  <c r="G1969" i="9"/>
  <c r="H1969" i="9" s="1"/>
  <c r="G1905" i="9"/>
  <c r="H1905" i="9" s="1"/>
  <c r="G1827" i="9"/>
  <c r="H1827" i="9" s="1"/>
  <c r="G1657" i="9"/>
  <c r="H1657" i="9" s="1"/>
  <c r="G1571" i="9"/>
  <c r="H1571" i="9" s="1"/>
  <c r="G1486" i="9"/>
  <c r="H1486" i="9" s="1"/>
  <c r="G1464" i="9"/>
  <c r="H1464" i="9" s="1"/>
  <c r="G1528" i="9"/>
  <c r="H1528" i="9" s="1"/>
  <c r="G1592" i="9"/>
  <c r="H1592" i="9" s="1"/>
  <c r="G1656" i="9"/>
  <c r="H1656" i="9" s="1"/>
  <c r="G1848" i="9"/>
  <c r="H1848" i="9" s="1"/>
  <c r="G2131" i="9"/>
  <c r="H2131" i="9" s="1"/>
  <c r="G2067" i="9"/>
  <c r="H2067" i="9" s="1"/>
  <c r="G2003" i="9"/>
  <c r="H2003" i="9" s="1"/>
  <c r="G1939" i="9"/>
  <c r="H1939" i="9" s="1"/>
  <c r="G1645" i="9"/>
  <c r="H1645" i="9" s="1"/>
  <c r="G1960" i="9"/>
  <c r="H1960" i="9" s="1"/>
  <c r="G1522" i="9"/>
  <c r="H1522" i="9" s="1"/>
  <c r="G1863" i="9"/>
  <c r="H1863" i="9" s="1"/>
  <c r="G2124" i="9"/>
  <c r="H2124" i="9" s="1"/>
  <c r="G2032" i="9"/>
  <c r="H2032" i="9" s="1"/>
  <c r="G1597" i="9"/>
  <c r="H1597" i="9" s="1"/>
  <c r="G1940" i="9"/>
  <c r="H1940" i="9" s="1"/>
  <c r="G2068" i="9"/>
  <c r="H2068" i="9" s="1"/>
  <c r="G1476" i="9"/>
  <c r="H1476" i="9" s="1"/>
  <c r="G1604" i="9"/>
  <c r="H1604" i="9" s="1"/>
  <c r="G1860" i="9"/>
  <c r="H1860" i="9" s="1"/>
  <c r="G2055" i="9"/>
  <c r="H2055" i="9" s="1"/>
  <c r="G1927" i="9"/>
  <c r="H1927" i="9" s="1"/>
  <c r="G1601" i="9"/>
  <c r="H1601" i="9" s="1"/>
  <c r="G2158" i="9"/>
  <c r="H2158" i="9" s="1"/>
  <c r="G2030" i="9"/>
  <c r="H2030" i="9" s="1"/>
  <c r="G1902" i="9"/>
  <c r="H1902" i="9" s="1"/>
  <c r="G1567" i="9"/>
  <c r="H1567" i="9" s="1"/>
  <c r="G2129" i="9"/>
  <c r="H2129" i="9" s="1"/>
  <c r="G2001" i="9"/>
  <c r="H2001" i="9" s="1"/>
  <c r="G1870" i="9"/>
  <c r="H1870" i="9" s="1"/>
  <c r="G1529" i="9"/>
  <c r="H1529" i="9" s="1"/>
  <c r="G1480" i="9"/>
  <c r="H1480" i="9" s="1"/>
  <c r="G1560" i="9"/>
  <c r="H1560" i="9" s="1"/>
  <c r="G1640" i="9"/>
  <c r="H1640" i="9" s="1"/>
  <c r="G2147" i="9"/>
  <c r="H2147" i="9" s="1"/>
  <c r="G2051" i="9"/>
  <c r="H2051" i="9" s="1"/>
  <c r="G1971" i="9"/>
  <c r="H1971" i="9" s="1"/>
  <c r="G1891" i="9"/>
  <c r="H1891" i="9" s="1"/>
  <c r="G1638" i="9"/>
  <c r="H1638" i="9" s="1"/>
  <c r="G1553" i="9"/>
  <c r="H1553" i="9" s="1"/>
  <c r="G1467" i="9"/>
  <c r="H1467" i="9" s="1"/>
  <c r="G2122" i="9"/>
  <c r="H2122" i="9" s="1"/>
  <c r="G2058" i="9"/>
  <c r="H2058" i="9" s="1"/>
  <c r="G1994" i="9"/>
  <c r="H1994" i="9" s="1"/>
  <c r="G1861" i="9"/>
  <c r="H1861" i="9" s="1"/>
  <c r="G1605" i="9"/>
  <c r="H1605" i="9" s="1"/>
  <c r="G1519" i="9"/>
  <c r="H1519" i="9" s="1"/>
  <c r="G2157" i="9"/>
  <c r="H2157" i="9" s="1"/>
  <c r="G2093" i="9"/>
  <c r="H2093" i="9" s="1"/>
  <c r="G2029" i="9"/>
  <c r="H2029" i="9" s="1"/>
  <c r="G1965" i="9"/>
  <c r="H1965" i="9" s="1"/>
  <c r="G1901" i="9"/>
  <c r="H1901" i="9" s="1"/>
  <c r="G1822" i="9"/>
  <c r="H1822" i="9" s="1"/>
  <c r="G1651" i="9"/>
  <c r="H1651" i="9" s="1"/>
  <c r="G1566" i="9"/>
  <c r="H1566" i="9" s="1"/>
  <c r="G1481" i="9"/>
  <c r="H1481" i="9" s="1"/>
  <c r="G1484" i="9"/>
  <c r="H1484" i="9" s="1"/>
  <c r="G1548" i="9"/>
  <c r="H1548" i="9" s="1"/>
  <c r="G1612" i="9"/>
  <c r="H1612" i="9" s="1"/>
  <c r="G1676" i="9"/>
  <c r="H1676" i="9" s="1"/>
  <c r="G1868" i="9"/>
  <c r="H1868" i="9" s="1"/>
  <c r="G2111" i="9"/>
  <c r="H2111" i="9" s="1"/>
  <c r="G2047" i="9"/>
  <c r="H2047" i="9" s="1"/>
  <c r="G1983" i="9"/>
  <c r="H1983" i="9" s="1"/>
  <c r="G1919" i="9"/>
  <c r="H1919" i="9" s="1"/>
  <c r="G1846" i="9"/>
  <c r="H1846" i="9" s="1"/>
  <c r="G1675" i="9"/>
  <c r="H1675" i="9" s="1"/>
  <c r="G1590" i="9"/>
  <c r="H1590" i="9" s="1"/>
  <c r="G1505" i="9"/>
  <c r="H1505" i="9" s="1"/>
  <c r="G2134" i="9"/>
  <c r="H2134" i="9" s="1"/>
  <c r="G2070" i="9"/>
  <c r="H2070" i="9" s="1"/>
  <c r="G2006" i="9"/>
  <c r="H2006" i="9" s="1"/>
  <c r="G1942" i="9"/>
  <c r="H1942" i="9" s="1"/>
  <c r="G1877" i="9"/>
  <c r="H1877" i="9" s="1"/>
  <c r="G1621" i="9"/>
  <c r="H1621" i="9" s="1"/>
  <c r="G1535" i="9"/>
  <c r="H1535" i="9" s="1"/>
  <c r="G2105" i="9"/>
  <c r="H2105" i="9" s="1"/>
  <c r="G2041" i="9"/>
  <c r="H2041" i="9" s="1"/>
  <c r="G1977" i="9"/>
  <c r="H1977" i="9" s="1"/>
  <c r="G1913" i="9"/>
  <c r="H1913" i="9" s="1"/>
  <c r="G1838" i="9"/>
  <c r="H1838" i="9" s="1"/>
  <c r="G1667" i="9"/>
  <c r="H1667" i="9" s="1"/>
  <c r="G1582" i="9"/>
  <c r="H1582" i="9" s="1"/>
  <c r="G1497" i="9"/>
  <c r="H1497" i="9" s="1"/>
  <c r="G1472" i="9"/>
  <c r="H1472" i="9" s="1"/>
  <c r="G1536" i="9"/>
  <c r="H1536" i="9" s="1"/>
  <c r="G1600" i="9"/>
  <c r="H1600" i="9" s="1"/>
  <c r="G1664" i="9"/>
  <c r="H1664" i="9" s="1"/>
  <c r="G1856" i="9"/>
  <c r="H1856" i="9" s="1"/>
  <c r="G2123" i="9"/>
  <c r="H2123" i="9" s="1"/>
  <c r="G2059" i="9"/>
  <c r="H2059" i="9" s="1"/>
  <c r="G1995" i="9"/>
  <c r="H1995" i="9" s="1"/>
  <c r="G1862" i="9"/>
  <c r="H1862" i="9" s="1"/>
  <c r="G1606" i="9"/>
  <c r="H1606" i="9" s="1"/>
  <c r="G1521" i="9"/>
  <c r="H1521" i="9" s="1"/>
  <c r="G2162" i="9"/>
  <c r="H2162" i="9" s="1"/>
  <c r="G2098" i="9"/>
  <c r="H2098" i="9" s="1"/>
  <c r="G2034" i="9"/>
  <c r="H2034" i="9" s="1"/>
  <c r="G1970" i="9"/>
  <c r="H1970" i="9" s="1"/>
  <c r="G1906" i="9"/>
  <c r="H1906" i="9" s="1"/>
  <c r="G1829" i="9"/>
  <c r="H1829" i="9" s="1"/>
  <c r="G1658" i="9"/>
  <c r="H1658" i="9" s="1"/>
  <c r="G1573" i="9"/>
  <c r="H1573" i="9" s="1"/>
  <c r="G1487" i="9"/>
  <c r="H1487" i="9" s="1"/>
  <c r="G2133" i="9"/>
  <c r="H2133" i="9" s="1"/>
  <c r="G2069" i="9"/>
  <c r="H2069" i="9" s="1"/>
  <c r="G2005" i="9"/>
  <c r="H2005" i="9" s="1"/>
  <c r="G1941" i="9"/>
  <c r="H1941" i="9" s="1"/>
  <c r="G1875" i="9"/>
  <c r="H1875" i="9" s="1"/>
  <c r="G1619" i="9"/>
  <c r="H1619" i="9" s="1"/>
  <c r="G1534" i="9"/>
  <c r="H1534" i="9" s="1"/>
  <c r="G2024" i="9"/>
  <c r="H2024" i="9" s="1"/>
  <c r="G1607" i="9"/>
  <c r="H1607" i="9" s="1"/>
  <c r="G1932" i="9"/>
  <c r="H1932" i="9" s="1"/>
  <c r="G1485" i="9"/>
  <c r="H1485" i="9" s="1"/>
  <c r="G1826" i="9"/>
  <c r="H1826" i="9" s="1"/>
  <c r="G2096" i="9"/>
  <c r="H2096" i="9" s="1"/>
  <c r="G1682" i="9"/>
  <c r="H1682" i="9" s="1"/>
  <c r="G1853" i="9"/>
  <c r="H1853" i="9" s="1"/>
  <c r="G1988" i="9"/>
  <c r="H1988" i="9" s="1"/>
  <c r="G2116" i="9"/>
  <c r="H2116" i="9" s="1"/>
  <c r="G1524" i="9"/>
  <c r="H1524" i="9" s="1"/>
  <c r="G1652" i="9"/>
  <c r="H1652" i="9" s="1"/>
  <c r="G2135" i="9"/>
  <c r="H2135" i="9" s="1"/>
  <c r="G2007" i="9"/>
  <c r="H2007" i="9" s="1"/>
  <c r="G1878" i="9"/>
  <c r="H1878" i="9" s="1"/>
  <c r="G1537" i="9"/>
  <c r="H1537" i="9" s="1"/>
  <c r="G2110" i="9"/>
  <c r="H2110" i="9" s="1"/>
  <c r="G1982" i="9"/>
  <c r="H1982" i="9" s="1"/>
  <c r="G1845" i="9"/>
  <c r="H1845" i="9" s="1"/>
  <c r="G1674" i="9"/>
  <c r="H1674" i="9" s="1"/>
  <c r="G1503" i="9"/>
  <c r="H1503" i="9" s="1"/>
  <c r="G2081" i="9"/>
  <c r="H2081" i="9" s="1"/>
  <c r="G1953" i="9"/>
  <c r="H1953" i="9" s="1"/>
  <c r="G1635" i="9"/>
  <c r="H1635" i="9" s="1"/>
  <c r="G1465" i="9"/>
  <c r="H1465" i="9" s="1"/>
  <c r="G1496" i="9"/>
  <c r="H1496" i="9" s="1"/>
  <c r="G1576" i="9"/>
  <c r="H1576" i="9" s="1"/>
  <c r="G1672" i="9"/>
  <c r="H1672" i="9" s="1"/>
  <c r="G1832" i="9"/>
  <c r="H1832" i="9" s="1"/>
  <c r="G2115" i="9"/>
  <c r="H2115" i="9" s="1"/>
  <c r="G2035" i="9"/>
  <c r="H2035" i="9" s="1"/>
  <c r="G1955" i="9"/>
  <c r="H1955" i="9" s="1"/>
  <c r="G1873" i="9"/>
  <c r="H1873" i="9" s="1"/>
  <c r="G1617" i="9"/>
  <c r="H1617" i="9" s="1"/>
  <c r="G1531" i="9"/>
  <c r="H1531" i="9" s="1"/>
  <c r="G2106" i="9"/>
  <c r="H2106" i="9" s="1"/>
  <c r="G2042" i="9"/>
  <c r="H2042" i="9" s="1"/>
  <c r="G1978" i="9"/>
  <c r="H1978" i="9" s="1"/>
  <c r="G1914" i="9"/>
  <c r="H1914" i="9" s="1"/>
  <c r="G1839" i="9"/>
  <c r="H1839" i="9" s="1"/>
  <c r="G1669" i="9"/>
  <c r="H1669" i="9" s="1"/>
  <c r="G1583" i="9"/>
  <c r="H1583" i="9" s="1"/>
  <c r="G1498" i="9"/>
  <c r="H1498" i="9" s="1"/>
  <c r="G2141" i="9"/>
  <c r="H2141" i="9" s="1"/>
  <c r="G2077" i="9"/>
  <c r="H2077" i="9" s="1"/>
  <c r="G2013" i="9"/>
  <c r="H2013" i="9" s="1"/>
  <c r="G1949" i="9"/>
  <c r="H1949" i="9" s="1"/>
  <c r="G1885" i="9"/>
  <c r="H1885" i="9" s="1"/>
  <c r="G1630" i="9"/>
  <c r="H1630" i="9" s="1"/>
  <c r="G1545" i="9"/>
  <c r="H1545" i="9" s="1"/>
  <c r="G1500" i="9"/>
  <c r="H1500" i="9" s="1"/>
  <c r="G1564" i="9"/>
  <c r="H1564" i="9" s="1"/>
  <c r="G1628" i="9"/>
  <c r="H1628" i="9" s="1"/>
  <c r="G1820" i="9"/>
  <c r="H1820" i="9" s="1"/>
  <c r="G2159" i="9"/>
  <c r="H2159" i="9" s="1"/>
  <c r="G2095" i="9"/>
  <c r="H2095" i="9" s="1"/>
  <c r="G2031" i="9"/>
  <c r="H2031" i="9" s="1"/>
  <c r="G1967" i="9"/>
  <c r="H1967" i="9" s="1"/>
  <c r="G1903" i="9"/>
  <c r="H1903" i="9" s="1"/>
  <c r="G1825" i="9"/>
  <c r="H1825" i="9" s="1"/>
  <c r="G1654" i="9"/>
  <c r="H1654" i="9" s="1"/>
  <c r="G1569" i="9"/>
  <c r="H1569" i="9" s="1"/>
  <c r="G1483" i="9"/>
  <c r="H1483" i="9" s="1"/>
  <c r="G2118" i="9"/>
  <c r="H2118" i="9" s="1"/>
  <c r="G2054" i="9"/>
  <c r="H2054" i="9" s="1"/>
  <c r="G1990" i="9"/>
  <c r="H1990" i="9" s="1"/>
  <c r="G1855" i="9"/>
  <c r="H1855" i="9" s="1"/>
  <c r="G1599" i="9"/>
  <c r="H1599" i="9" s="1"/>
  <c r="G1514" i="9"/>
  <c r="H1514" i="9" s="1"/>
  <c r="G2153" i="9"/>
  <c r="H2153" i="9" s="1"/>
  <c r="G2089" i="9"/>
  <c r="H2089" i="9" s="1"/>
  <c r="G2025" i="9"/>
  <c r="H2025" i="9" s="1"/>
  <c r="G1961" i="9"/>
  <c r="H1961" i="9" s="1"/>
  <c r="G1897" i="9"/>
  <c r="H1897" i="9" s="1"/>
  <c r="G1646" i="9"/>
  <c r="H1646" i="9" s="1"/>
  <c r="G1561" i="9"/>
  <c r="H1561" i="9" s="1"/>
  <c r="G1475" i="9"/>
  <c r="H1475" i="9" s="1"/>
  <c r="G1488" i="9"/>
  <c r="H1488" i="9" s="1"/>
  <c r="G1552" i="9"/>
  <c r="H1552" i="9" s="1"/>
  <c r="G1616" i="9"/>
  <c r="H1616" i="9" s="1"/>
  <c r="G1680" i="9"/>
  <c r="H1680" i="9" s="1"/>
  <c r="G1872" i="9"/>
  <c r="H1872" i="9" s="1"/>
  <c r="G2107" i="9"/>
  <c r="H2107" i="9" s="1"/>
  <c r="G2043" i="9"/>
  <c r="H2043" i="9" s="1"/>
  <c r="G1979" i="9"/>
  <c r="H1979" i="9" s="1"/>
  <c r="G1915" i="9"/>
  <c r="H1915" i="9" s="1"/>
  <c r="G1841" i="9"/>
  <c r="H1841" i="9" s="1"/>
  <c r="G1670" i="9"/>
  <c r="H1670" i="9" s="1"/>
  <c r="G1585" i="9"/>
  <c r="H1585" i="9" s="1"/>
  <c r="G1499" i="9"/>
  <c r="H1499" i="9" s="1"/>
  <c r="G2146" i="9"/>
  <c r="H2146" i="9" s="1"/>
  <c r="G2082" i="9"/>
  <c r="H2082" i="9" s="1"/>
  <c r="G2018" i="9"/>
  <c r="H2018" i="9" s="1"/>
  <c r="G1954" i="9"/>
  <c r="H1954" i="9" s="1"/>
  <c r="G1890" i="9"/>
  <c r="H1890" i="9" s="1"/>
  <c r="G1637" i="9"/>
  <c r="H1637" i="9" s="1"/>
  <c r="G1551" i="9"/>
  <c r="H1551" i="9" s="1"/>
  <c r="G1466" i="9"/>
  <c r="H1466" i="9" s="1"/>
  <c r="G2117" i="9"/>
  <c r="H2117" i="9" s="1"/>
  <c r="G2053" i="9"/>
  <c r="H2053" i="9" s="1"/>
  <c r="G1989" i="9"/>
  <c r="H1989" i="9" s="1"/>
  <c r="G1854" i="9"/>
  <c r="H1854" i="9" s="1"/>
  <c r="G1598" i="9"/>
  <c r="H1598" i="9" s="1"/>
  <c r="G1513" i="9"/>
  <c r="H1513" i="9" s="1"/>
  <c r="G1474" i="9"/>
  <c r="H1474" i="9" s="1"/>
  <c r="G2088" i="9"/>
  <c r="H2088" i="9" s="1"/>
  <c r="G1996" i="9"/>
  <c r="H1996" i="9" s="1"/>
  <c r="G1570" i="9"/>
  <c r="H1570" i="9" s="1"/>
  <c r="G1904" i="9"/>
  <c r="H1904" i="9" s="1"/>
  <c r="G2160" i="9"/>
  <c r="H2160" i="9" s="1"/>
  <c r="G1874" i="9"/>
  <c r="H1874" i="9" s="1"/>
  <c r="G2004" i="9"/>
  <c r="H2004" i="9" s="1"/>
  <c r="G2132" i="9"/>
  <c r="H2132" i="9" s="1"/>
  <c r="G1540" i="9"/>
  <c r="H1540" i="9" s="1"/>
  <c r="G1668" i="9"/>
  <c r="H1668" i="9" s="1"/>
  <c r="G2119" i="9"/>
  <c r="H2119" i="9" s="1"/>
  <c r="G1991" i="9"/>
  <c r="H1991" i="9" s="1"/>
  <c r="G1857" i="9"/>
  <c r="H1857" i="9" s="1"/>
  <c r="G1515" i="9"/>
  <c r="H1515" i="9" s="1"/>
  <c r="G2094" i="9"/>
  <c r="H2094" i="9" s="1"/>
  <c r="G1966" i="9"/>
  <c r="H1966" i="9"/>
  <c r="G1823" i="9"/>
  <c r="H1823" i="9" s="1"/>
  <c r="G1653" i="9"/>
  <c r="H1653" i="9" s="1"/>
  <c r="G1482" i="9"/>
  <c r="H1482" i="9" s="1"/>
  <c r="G2065" i="9"/>
  <c r="H2065" i="9" s="1"/>
  <c r="G1937" i="9"/>
  <c r="H1937" i="9" s="1"/>
  <c r="G1614" i="9"/>
  <c r="H1614" i="9" s="1"/>
  <c r="G1512" i="9"/>
  <c r="H1512" i="9" s="1"/>
  <c r="G1608" i="9"/>
  <c r="H1608" i="9" s="1"/>
  <c r="G1864" i="9"/>
  <c r="H1864" i="9" s="1"/>
  <c r="G2099" i="9"/>
  <c r="H2099" i="9" s="1"/>
  <c r="G2019" i="9"/>
  <c r="H2019" i="9" s="1"/>
  <c r="G1923" i="9"/>
  <c r="H1923" i="9" s="1"/>
  <c r="G1851" i="9"/>
  <c r="H1851" i="9" s="1"/>
  <c r="G1681" i="9"/>
  <c r="H1681" i="9" s="1"/>
  <c r="G1595" i="9"/>
  <c r="H1595" i="9" s="1"/>
  <c r="G1510" i="9"/>
  <c r="H1510" i="9" s="1"/>
  <c r="G2154" i="9"/>
  <c r="H2154" i="9" s="1"/>
  <c r="G2090" i="9"/>
  <c r="H2090" i="9" s="1"/>
  <c r="G2026" i="9"/>
  <c r="H2026" i="9" s="1"/>
  <c r="G1962" i="9"/>
  <c r="H1962" i="9" s="1"/>
  <c r="G1898" i="9"/>
  <c r="H1898" i="9" s="1"/>
  <c r="G1818" i="9"/>
  <c r="H1818" i="9" s="1"/>
  <c r="G1647" i="9"/>
  <c r="H1647" i="9" s="1"/>
  <c r="G1562" i="9"/>
  <c r="H1562" i="9" s="1"/>
  <c r="G1477" i="9"/>
  <c r="H1477" i="9" s="1"/>
  <c r="G2125" i="9"/>
  <c r="H2125" i="9" s="1"/>
  <c r="G2061" i="9"/>
  <c r="H2061" i="9" s="1"/>
  <c r="G1997" i="9"/>
  <c r="H1997" i="9" s="1"/>
  <c r="G1865" i="9"/>
  <c r="H1865" i="9" s="1"/>
  <c r="G1609" i="9"/>
  <c r="H1609" i="9" s="1"/>
  <c r="G1523" i="9"/>
  <c r="H1523" i="9" s="1"/>
  <c r="G1516" i="9"/>
  <c r="H1516" i="9" s="1"/>
  <c r="G1580" i="9"/>
  <c r="H1580" i="9" s="1"/>
  <c r="G1644" i="9"/>
  <c r="H1644" i="9" s="1"/>
  <c r="G1836" i="9"/>
  <c r="H1836" i="9" s="1"/>
  <c r="G2143" i="9"/>
  <c r="H2143" i="9" s="1"/>
  <c r="G2079" i="9"/>
  <c r="H2079" i="9" s="1"/>
  <c r="G2015" i="9"/>
  <c r="H2015" i="9" s="1"/>
  <c r="G1951" i="9"/>
  <c r="H1951" i="9" s="1"/>
  <c r="G1887" i="9"/>
  <c r="H1887" i="9" s="1"/>
  <c r="G1633" i="9"/>
  <c r="H1633" i="9" s="1"/>
  <c r="G1547" i="9"/>
  <c r="H1547" i="9" s="1"/>
  <c r="G1462" i="9"/>
  <c r="H1462" i="9" s="1"/>
  <c r="G2102" i="9"/>
  <c r="H2102" i="9" s="1"/>
  <c r="G2038" i="9"/>
  <c r="H2038" i="9" s="1"/>
  <c r="G1974" i="9"/>
  <c r="H1974" i="9" s="1"/>
  <c r="G1910" i="9"/>
  <c r="H1910" i="9" s="1"/>
  <c r="G1834" i="9"/>
  <c r="H1834" i="9" s="1"/>
  <c r="G1663" i="9"/>
  <c r="H1663" i="9" s="1"/>
  <c r="G1578" i="9"/>
  <c r="H1578" i="9" s="1"/>
  <c r="G1493" i="9"/>
  <c r="H1493" i="9" s="1"/>
  <c r="G2137" i="9"/>
  <c r="H2137" i="9" s="1"/>
  <c r="G2073" i="9"/>
  <c r="H2073" i="9" s="1"/>
  <c r="G2009" i="9"/>
  <c r="H2009" i="9" s="1"/>
  <c r="G1945" i="9"/>
  <c r="H1945" i="9" s="1"/>
  <c r="G1881" i="9"/>
  <c r="H1881" i="9" s="1"/>
  <c r="G1625" i="9"/>
  <c r="H1625" i="9" s="1"/>
  <c r="G1539" i="9"/>
  <c r="H1539" i="9" s="1"/>
  <c r="G1504" i="9"/>
  <c r="H1504" i="9" s="1"/>
  <c r="G1568" i="9"/>
  <c r="H1568" i="9" s="1"/>
  <c r="G1632" i="9"/>
  <c r="H1632" i="9" s="1"/>
  <c r="G1824" i="9"/>
  <c r="H1824" i="9" s="1"/>
  <c r="G2155" i="9"/>
  <c r="H2155" i="9" s="1"/>
  <c r="G2091" i="9"/>
  <c r="H2091" i="9" s="1"/>
  <c r="G2027" i="9"/>
  <c r="H2027" i="9" s="1"/>
  <c r="G1963" i="9"/>
  <c r="H1963" i="9" s="1"/>
  <c r="G1899" i="9"/>
  <c r="H1899" i="9" s="1"/>
  <c r="G1819" i="9"/>
  <c r="H1819" i="9" s="1"/>
  <c r="G1649" i="9"/>
  <c r="H1649" i="9" s="1"/>
  <c r="G1563" i="9"/>
  <c r="H1563" i="9" s="1"/>
  <c r="G1478" i="9"/>
  <c r="H1478" i="9" s="1"/>
  <c r="G2130" i="9"/>
  <c r="H2130" i="9" s="1"/>
  <c r="G2066" i="9"/>
  <c r="H2066" i="9" s="1"/>
  <c r="G2002" i="9"/>
  <c r="H2002" i="9" s="1"/>
  <c r="G1938" i="9"/>
  <c r="H1938" i="9" s="1"/>
  <c r="G1871" i="9"/>
  <c r="H1871" i="9" s="1"/>
  <c r="G1615" i="9"/>
  <c r="H1615" i="9" s="1"/>
  <c r="G1530" i="9"/>
  <c r="H1530" i="9" s="1"/>
  <c r="G2101" i="9"/>
  <c r="H2101" i="9" s="1"/>
  <c r="G2037" i="9"/>
  <c r="H2037" i="9" s="1"/>
  <c r="G1973" i="9"/>
  <c r="H1973" i="9" s="1"/>
  <c r="G1909" i="9"/>
  <c r="H1909" i="9" s="1"/>
  <c r="G1833" i="9"/>
  <c r="H1833" i="9" s="1"/>
  <c r="G1662" i="9"/>
  <c r="H1662" i="9" s="1"/>
  <c r="G1577" i="9"/>
  <c r="H1577" i="9" s="1"/>
  <c r="G1491" i="9"/>
  <c r="H1491" i="9" s="1"/>
  <c r="G1559" i="9"/>
  <c r="H1559" i="9" s="1"/>
  <c r="G1896" i="9"/>
  <c r="H1896" i="9" s="1"/>
  <c r="G2152" i="9"/>
  <c r="H2152" i="9" s="1"/>
  <c r="G2060" i="9"/>
  <c r="H2060" i="9" s="1"/>
  <c r="G1655" i="9"/>
  <c r="H1655" i="9" s="1"/>
  <c r="G1968" i="9"/>
  <c r="H1968" i="9" s="1"/>
  <c r="G1511" i="9"/>
  <c r="H1511" i="9" s="1"/>
  <c r="G2052" i="9"/>
  <c r="H2052" i="9" s="1"/>
  <c r="G1588" i="9"/>
  <c r="H1588" i="9" s="1"/>
  <c r="G1844" i="9"/>
  <c r="H1844" i="9" s="1"/>
  <c r="G2071" i="9"/>
  <c r="H2071" i="9" s="1"/>
  <c r="G1943" i="9"/>
  <c r="H1943" i="9" s="1"/>
  <c r="G1622" i="9"/>
  <c r="H1622" i="9" s="1"/>
  <c r="G2046" i="9"/>
  <c r="H2046" i="9" s="1"/>
  <c r="G1918" i="9"/>
  <c r="H1918" i="9" s="1"/>
  <c r="G1589" i="9"/>
  <c r="H1589" i="9" s="1"/>
  <c r="G2145" i="9"/>
  <c r="H2145" i="9" s="1"/>
  <c r="G2017" i="9"/>
  <c r="H2017" i="9" s="1"/>
  <c r="G1889" i="9"/>
  <c r="H1889" i="9" s="1"/>
  <c r="G1550" i="9"/>
  <c r="H1550" i="9" s="1"/>
  <c r="G1448" i="9"/>
  <c r="H1448" i="9" s="1"/>
  <c r="G1544" i="9"/>
  <c r="H1544" i="9" s="1"/>
  <c r="G1624" i="9"/>
  <c r="H1624" i="9" s="1"/>
  <c r="G1880" i="9"/>
  <c r="H1880" i="9" s="1"/>
  <c r="G2083" i="9"/>
  <c r="H2083" i="9" s="1"/>
  <c r="G1987" i="9"/>
  <c r="H1987" i="9" s="1"/>
  <c r="G1907" i="9"/>
  <c r="H1907" i="9" s="1"/>
  <c r="G1830" i="9"/>
  <c r="H1830" i="9" s="1"/>
  <c r="G1659" i="9"/>
  <c r="H1659" i="9" s="1"/>
  <c r="G1574" i="9"/>
  <c r="H1574" i="9" s="1"/>
  <c r="G1489" i="9"/>
  <c r="H1489" i="9" s="1"/>
  <c r="G2138" i="9"/>
  <c r="H2138" i="9" s="1"/>
  <c r="G2074" i="9"/>
  <c r="H2074" i="9" s="1"/>
  <c r="G2010" i="9"/>
  <c r="H2010" i="9" s="1"/>
  <c r="G1946" i="9"/>
  <c r="H1946" i="9" s="1"/>
  <c r="G1882" i="9"/>
  <c r="H1882" i="9" s="1"/>
  <c r="G1626" i="9"/>
  <c r="H1626" i="9" s="1"/>
  <c r="G1541" i="9"/>
  <c r="H1541" i="9" s="1"/>
  <c r="G2109" i="9"/>
  <c r="H2109" i="9" s="1"/>
  <c r="G2045" i="9"/>
  <c r="H2045" i="9" s="1"/>
  <c r="G1981" i="9"/>
  <c r="H1981" i="9" s="1"/>
  <c r="G1917" i="9"/>
  <c r="H1917" i="9" s="1"/>
  <c r="G1843" i="9"/>
  <c r="H1843" i="9" s="1"/>
  <c r="G1673" i="9"/>
  <c r="H1673" i="9" s="1"/>
  <c r="G1587" i="9"/>
  <c r="H1587" i="9" s="1"/>
  <c r="G1502" i="9"/>
  <c r="H1502" i="9" s="1"/>
  <c r="G1468" i="9"/>
  <c r="H1468" i="9" s="1"/>
  <c r="G1532" i="9"/>
  <c r="H1532" i="9" s="1"/>
  <c r="G1596" i="9"/>
  <c r="H1596" i="9" s="1"/>
  <c r="G1660" i="9"/>
  <c r="H1660" i="9" s="1"/>
  <c r="G1852" i="9"/>
  <c r="H1852" i="9" s="1"/>
  <c r="G2127" i="9"/>
  <c r="H2127" i="9" s="1"/>
  <c r="G2063" i="9"/>
  <c r="H2063" i="9" s="1"/>
  <c r="G1999" i="9"/>
  <c r="H1999" i="9" s="1"/>
  <c r="G1867" i="9"/>
  <c r="H1867" i="9" s="1"/>
  <c r="G1611" i="9"/>
  <c r="H1611" i="9" s="1"/>
  <c r="G1526" i="9"/>
  <c r="H1526" i="9" s="1"/>
  <c r="G2150" i="9"/>
  <c r="H2150" i="9" s="1"/>
  <c r="G2086" i="9"/>
  <c r="H2086" i="9" s="1"/>
  <c r="G2022" i="9"/>
  <c r="H2022" i="9" s="1"/>
  <c r="G1958" i="9"/>
  <c r="H1958" i="9" s="1"/>
  <c r="G1894" i="9"/>
  <c r="H1894" i="9" s="1"/>
  <c r="G1813" i="9"/>
  <c r="H1813" i="9" s="1"/>
  <c r="G1471" i="9"/>
  <c r="H1471" i="9" s="1"/>
  <c r="G1603" i="9"/>
  <c r="H1603" i="9" s="1"/>
  <c r="G1584" i="9"/>
  <c r="H1584" i="9" s="1"/>
  <c r="G1840" i="9"/>
  <c r="H1840" i="9" s="1"/>
  <c r="G1947" i="9"/>
  <c r="H1947" i="9" s="1"/>
  <c r="G1627" i="9"/>
  <c r="H1627" i="9" s="1"/>
  <c r="G2050" i="9"/>
  <c r="H2050" i="9" s="1"/>
  <c r="G2149" i="9"/>
  <c r="H2149" i="9" s="1"/>
  <c r="G1893" i="9"/>
  <c r="H1893" i="9" s="1"/>
  <c r="G1555" i="9"/>
  <c r="H1555" i="9" s="1"/>
  <c r="G2121" i="9"/>
  <c r="H2121" i="9" s="1"/>
  <c r="G1859" i="9"/>
  <c r="H1859" i="9" s="1"/>
  <c r="G1518" i="9"/>
  <c r="H1518" i="9" s="1"/>
  <c r="G1648" i="9"/>
  <c r="H1648" i="9" s="1"/>
  <c r="G2139" i="9"/>
  <c r="H2139" i="9" s="1"/>
  <c r="G1883" i="9"/>
  <c r="H1883" i="9" s="1"/>
  <c r="G1542" i="9"/>
  <c r="H1542" i="9" s="1"/>
  <c r="G1986" i="9"/>
  <c r="H1986" i="9" s="1"/>
  <c r="G1679" i="9"/>
  <c r="H1679" i="9" s="1"/>
  <c r="G2085" i="9"/>
  <c r="H2085" i="9" s="1"/>
  <c r="G1470" i="9"/>
  <c r="H1470" i="9" s="1"/>
  <c r="G1642" i="9"/>
  <c r="H1642" i="9" s="1"/>
  <c r="G2057" i="9"/>
  <c r="H2057" i="9" s="1"/>
  <c r="G2075" i="9"/>
  <c r="H2075" i="9" s="1"/>
  <c r="G1457" i="9"/>
  <c r="H1457" i="9" s="1"/>
  <c r="G1922" i="9"/>
  <c r="H1922" i="9" s="1"/>
  <c r="G1594" i="9"/>
  <c r="H1594" i="9" s="1"/>
  <c r="G2021" i="9"/>
  <c r="H2021" i="9" s="1"/>
  <c r="G1557" i="9"/>
  <c r="H1557" i="9" s="1"/>
  <c r="G1993" i="9"/>
  <c r="H1993" i="9" s="1"/>
  <c r="G1520" i="9"/>
  <c r="H1520" i="9" s="1"/>
  <c r="G2011" i="9"/>
  <c r="H2011" i="9" s="1"/>
  <c r="G2114" i="9"/>
  <c r="H2114" i="9" s="1"/>
  <c r="G1850" i="9"/>
  <c r="H1850" i="9" s="1"/>
  <c r="G1509" i="9"/>
  <c r="H1509" i="9" s="1"/>
  <c r="G1957" i="9"/>
  <c r="H1957" i="9" s="1"/>
  <c r="G1641" i="9"/>
  <c r="H1641" i="9" s="1"/>
  <c r="J4308" i="9"/>
  <c r="J4305" i="9"/>
  <c r="I4317" i="9"/>
  <c r="I4291" i="9"/>
  <c r="I4286" i="9"/>
  <c r="D4925" i="9"/>
  <c r="I4925" i="9" s="1"/>
  <c r="D4924" i="9"/>
  <c r="D4923" i="9"/>
  <c r="D1451" i="9"/>
  <c r="I1451" i="9" s="1"/>
  <c r="D1452" i="9"/>
  <c r="F1452" i="9" s="1"/>
  <c r="D1454" i="9"/>
  <c r="D1455" i="9"/>
  <c r="J1455" i="9" s="1"/>
  <c r="D1460" i="9"/>
  <c r="D1443" i="9"/>
  <c r="G1443" i="9" s="1"/>
  <c r="H1443" i="9" s="1"/>
  <c r="D1447" i="9"/>
  <c r="J1447" i="9" s="1"/>
  <c r="D1450" i="9"/>
  <c r="I1450" i="9" s="1"/>
  <c r="D1453" i="9"/>
  <c r="J1453" i="9" s="1"/>
  <c r="D1458" i="9"/>
  <c r="D1459" i="9"/>
  <c r="F1459" i="9" s="1"/>
  <c r="D1445" i="9"/>
  <c r="F1445" i="9" s="1"/>
  <c r="D1446" i="9"/>
  <c r="G1446" i="9" s="1"/>
  <c r="H1446" i="9" s="1"/>
  <c r="D1449" i="9"/>
  <c r="J1449" i="9" s="1"/>
  <c r="D1456" i="9"/>
  <c r="G1456" i="9" s="1"/>
  <c r="H1456" i="9" s="1"/>
  <c r="D1461" i="9"/>
  <c r="D1931" i="9"/>
  <c r="F1931" i="9" s="1"/>
  <c r="D1933" i="9"/>
  <c r="I1933" i="9" s="1"/>
  <c r="D1924" i="9"/>
  <c r="J1924" i="9" s="1"/>
  <c r="D1926" i="9"/>
  <c r="I1926" i="9" s="1"/>
  <c r="D1934" i="9"/>
  <c r="G1934" i="9" s="1"/>
  <c r="H1934" i="9" s="1"/>
  <c r="D1936" i="9"/>
  <c r="J1936" i="9" s="1"/>
  <c r="D1925" i="9"/>
  <c r="J1925" i="9" s="1"/>
  <c r="D1928" i="9"/>
  <c r="D1929" i="9"/>
  <c r="D1930" i="9"/>
  <c r="I1930" i="9" s="1"/>
  <c r="D1935" i="9"/>
  <c r="D969" i="9"/>
  <c r="D971" i="9"/>
  <c r="F971" i="9" s="1"/>
  <c r="D977" i="9"/>
  <c r="D978" i="9"/>
  <c r="D963" i="9"/>
  <c r="D967" i="9"/>
  <c r="I967" i="9" s="1"/>
  <c r="D970" i="9"/>
  <c r="D972" i="9"/>
  <c r="I972" i="9" s="1"/>
  <c r="D973" i="9"/>
  <c r="D975" i="9"/>
  <c r="D985" i="9"/>
  <c r="D966" i="9"/>
  <c r="J966" i="9" s="1"/>
  <c r="D974" i="9"/>
  <c r="I974" i="9" s="1"/>
  <c r="D976" i="9"/>
  <c r="D979" i="9"/>
  <c r="D980" i="9"/>
  <c r="F980" i="9" s="1"/>
  <c r="D981" i="9"/>
  <c r="D982" i="9"/>
  <c r="J982" i="9" s="1"/>
  <c r="D984" i="9"/>
  <c r="D743" i="9"/>
  <c r="D745" i="9"/>
  <c r="D726" i="9"/>
  <c r="F726" i="9" s="1"/>
  <c r="D728" i="9"/>
  <c r="D729" i="9"/>
  <c r="D736" i="9"/>
  <c r="F736" i="9" s="1"/>
  <c r="D741" i="9"/>
  <c r="D724" i="9"/>
  <c r="D725" i="9"/>
  <c r="I725" i="9" s="1"/>
  <c r="D731" i="9"/>
  <c r="D732" i="9"/>
  <c r="I732" i="9" s="1"/>
  <c r="D733" i="9"/>
  <c r="D734" i="9"/>
  <c r="F734" i="9" s="1"/>
  <c r="D735" i="9"/>
  <c r="D737" i="9"/>
  <c r="J737" i="9" s="1"/>
  <c r="D2283" i="9"/>
  <c r="D2286" i="9"/>
  <c r="D2284" i="9"/>
  <c r="I2284" i="9" s="1"/>
  <c r="D2288" i="9"/>
  <c r="D2289" i="9"/>
  <c r="D2290" i="9"/>
  <c r="D2291" i="9"/>
  <c r="J2291" i="9" s="1"/>
  <c r="D2292" i="9"/>
  <c r="D2294" i="9"/>
  <c r="I2294" i="9" s="1"/>
  <c r="D1817" i="9"/>
  <c r="D1804" i="9"/>
  <c r="D1806" i="9"/>
  <c r="J1806" i="9" s="1"/>
  <c r="D1807" i="9"/>
  <c r="D1808" i="9"/>
  <c r="I1808" i="9" s="1"/>
  <c r="D1811" i="9"/>
  <c r="D1812" i="9"/>
  <c r="D1803" i="9"/>
  <c r="D1805" i="9"/>
  <c r="G1805" i="9" s="1"/>
  <c r="H1805" i="9" s="1"/>
  <c r="D1809" i="9"/>
  <c r="I1809" i="9" s="1"/>
  <c r="D1815" i="9"/>
  <c r="D1816" i="9"/>
  <c r="I1816" i="9" s="1"/>
  <c r="J2872" i="9"/>
  <c r="I4300" i="9"/>
  <c r="J2378" i="9"/>
  <c r="I4276" i="9"/>
  <c r="J4275" i="9"/>
  <c r="I4314" i="9"/>
  <c r="J4263" i="9"/>
  <c r="J4260" i="9"/>
  <c r="I4306" i="9"/>
  <c r="J4316" i="9"/>
  <c r="I4302" i="9"/>
  <c r="I4263" i="9"/>
  <c r="J4317" i="9"/>
  <c r="J4276" i="9"/>
  <c r="J4300" i="9"/>
  <c r="I4305" i="9"/>
  <c r="J4314" i="9"/>
  <c r="D2643" i="9"/>
  <c r="D2650" i="9"/>
  <c r="D2646" i="9"/>
  <c r="D2647" i="9"/>
  <c r="D2651" i="9"/>
  <c r="D2645" i="9"/>
  <c r="D2644" i="9"/>
  <c r="D2648" i="9"/>
  <c r="D2649" i="9"/>
  <c r="D2653" i="9"/>
  <c r="J2653" i="9" s="1"/>
  <c r="D2655" i="9"/>
  <c r="D2656" i="9"/>
  <c r="D2657" i="9"/>
  <c r="D2658" i="9"/>
  <c r="I2658" i="9" s="1"/>
  <c r="D2662" i="9"/>
  <c r="D2663" i="9"/>
  <c r="D2654" i="9"/>
  <c r="D2660" i="9"/>
  <c r="D2652" i="9"/>
  <c r="D2659" i="9"/>
  <c r="D2664" i="9"/>
  <c r="D2661" i="9"/>
  <c r="D2669" i="9"/>
  <c r="G2669" i="9" s="1"/>
  <c r="H2669" i="9" s="1"/>
  <c r="D2665" i="9"/>
  <c r="D2668" i="9"/>
  <c r="D2671" i="9"/>
  <c r="J2671" i="9" s="1"/>
  <c r="D2674" i="9"/>
  <c r="D2666" i="9"/>
  <c r="D2667" i="9"/>
  <c r="D2670" i="9"/>
  <c r="I2670" i="9" s="1"/>
  <c r="D2673" i="9"/>
  <c r="J2673" i="9"/>
  <c r="D2677" i="9"/>
  <c r="D2680" i="9"/>
  <c r="D2672" i="9"/>
  <c r="D2675" i="9"/>
  <c r="D2676" i="9"/>
  <c r="D2678" i="9"/>
  <c r="D2679" i="9"/>
  <c r="D2684" i="9"/>
  <c r="D2691" i="9"/>
  <c r="D2683" i="9"/>
  <c r="D2687" i="9"/>
  <c r="D2689" i="9"/>
  <c r="G2689" i="9" s="1"/>
  <c r="H2689" i="9" s="1"/>
  <c r="D2685" i="9"/>
  <c r="D2686" i="9"/>
  <c r="D2690" i="9"/>
  <c r="J2690" i="9" s="1"/>
  <c r="D2692" i="9"/>
  <c r="G2692" i="9" s="1"/>
  <c r="H2692" i="9" s="1"/>
  <c r="D2693" i="9"/>
  <c r="D2694" i="9"/>
  <c r="D2681" i="9"/>
  <c r="F2681" i="9" s="1"/>
  <c r="D2682" i="9"/>
  <c r="J2682" i="9" s="1"/>
  <c r="D2688" i="9"/>
  <c r="D2695" i="9"/>
  <c r="D2698" i="9"/>
  <c r="D2707" i="9"/>
  <c r="G2707" i="9" s="1"/>
  <c r="H2707" i="9" s="1"/>
  <c r="D2709" i="9"/>
  <c r="D2710" i="9"/>
  <c r="D2697" i="9"/>
  <c r="G2697" i="9" s="1"/>
  <c r="H2697" i="9" s="1"/>
  <c r="D2699" i="9"/>
  <c r="D2702" i="9"/>
  <c r="D2703" i="9"/>
  <c r="D2704" i="9"/>
  <c r="D2705" i="9"/>
  <c r="D2706" i="9"/>
  <c r="D2696" i="9"/>
  <c r="D2700" i="9"/>
  <c r="G2700" i="9" s="1"/>
  <c r="H2700" i="9" s="1"/>
  <c r="D2701" i="9"/>
  <c r="F2701" i="9" s="1"/>
  <c r="D2708" i="9"/>
  <c r="D2715" i="9"/>
  <c r="D2716" i="9"/>
  <c r="D2717" i="9"/>
  <c r="D2720" i="9"/>
  <c r="D2721" i="9"/>
  <c r="D2725" i="9"/>
  <c r="D2711" i="9"/>
  <c r="J2711" i="9" s="1"/>
  <c r="D2718" i="9"/>
  <c r="D2719" i="9"/>
  <c r="D2722" i="9"/>
  <c r="D2724" i="9"/>
  <c r="D2712" i="9"/>
  <c r="D2713" i="9"/>
  <c r="D2714" i="9"/>
  <c r="D2727" i="9"/>
  <c r="F2727" i="9" s="1"/>
  <c r="D2728" i="9"/>
  <c r="D2736" i="9"/>
  <c r="D2740" i="9"/>
  <c r="G2740" i="9" s="1"/>
  <c r="H2740" i="9" s="1"/>
  <c r="D2741" i="9"/>
  <c r="D2726" i="9"/>
  <c r="D2730" i="9"/>
  <c r="D2733" i="9"/>
  <c r="J2733" i="9" s="1"/>
  <c r="D2737" i="9"/>
  <c r="J2737" i="9" s="1"/>
  <c r="D2742" i="9"/>
  <c r="D2729" i="9"/>
  <c r="D2734" i="9"/>
  <c r="D2735" i="9"/>
  <c r="D2738" i="9"/>
  <c r="D2739" i="9"/>
  <c r="D2744" i="9"/>
  <c r="F2744" i="9" s="1"/>
  <c r="D2723" i="9"/>
  <c r="D2731" i="9"/>
  <c r="D2732" i="9"/>
  <c r="F2732" i="9" s="1"/>
  <c r="D2748" i="9"/>
  <c r="G2748" i="9" s="1"/>
  <c r="H2748" i="9" s="1"/>
  <c r="D2749" i="9"/>
  <c r="D2750" i="9"/>
  <c r="D2756" i="9"/>
  <c r="D2761" i="9"/>
  <c r="D2743" i="9"/>
  <c r="G2743" i="9" s="1"/>
  <c r="H2743" i="9" s="1"/>
  <c r="D2746" i="9"/>
  <c r="D2747" i="9"/>
  <c r="F2747" i="9" s="1"/>
  <c r="D2751" i="9"/>
  <c r="D2754" i="9"/>
  <c r="D2758" i="9"/>
  <c r="D2745" i="9"/>
  <c r="D2755" i="9"/>
  <c r="D2759" i="9"/>
  <c r="D2760" i="9"/>
  <c r="D2762" i="9"/>
  <c r="D2752" i="9"/>
  <c r="G2752" i="9" s="1"/>
  <c r="H2752" i="9" s="1"/>
  <c r="D2753" i="9"/>
  <c r="J2753" i="9" s="1"/>
  <c r="D2757" i="9"/>
  <c r="D5643" i="9"/>
  <c r="D5646" i="9"/>
  <c r="D5647" i="9"/>
  <c r="D5644" i="9"/>
  <c r="I5644" i="9" s="1"/>
  <c r="D5649" i="9"/>
  <c r="F5649" i="9" s="1"/>
  <c r="D5645" i="9"/>
  <c r="D5655" i="9"/>
  <c r="D5648" i="9"/>
  <c r="F5648" i="9"/>
  <c r="D5652" i="9"/>
  <c r="I5652" i="9" s="1"/>
  <c r="D5653" i="9"/>
  <c r="D5650" i="9"/>
  <c r="D5651" i="9"/>
  <c r="G5651" i="9" s="1"/>
  <c r="H5651" i="9" s="1"/>
  <c r="D5654" i="9"/>
  <c r="I5654" i="9" s="1"/>
  <c r="D5656" i="9"/>
  <c r="D5658" i="9"/>
  <c r="D5662" i="9"/>
  <c r="J5662" i="9" s="1"/>
  <c r="D5667" i="9"/>
  <c r="F5667" i="9" s="1"/>
  <c r="D5670" i="9"/>
  <c r="D5663" i="9"/>
  <c r="D5668" i="9"/>
  <c r="I5668" i="9" s="1"/>
  <c r="D5657" i="9"/>
  <c r="F5657" i="9" s="1"/>
  <c r="D5659" i="9"/>
  <c r="D5664" i="9"/>
  <c r="D5665" i="9"/>
  <c r="F5665" i="9" s="1"/>
  <c r="D5669" i="9"/>
  <c r="D5660" i="9"/>
  <c r="D5661" i="9"/>
  <c r="D5666" i="9"/>
  <c r="G5666" i="9" s="1"/>
  <c r="H5666" i="9" s="1"/>
  <c r="D5681" i="9"/>
  <c r="D5671" i="9"/>
  <c r="D5672" i="9"/>
  <c r="D5673" i="9"/>
  <c r="I5673" i="9" s="1"/>
  <c r="D5675" i="9"/>
  <c r="G5675" i="9" s="1"/>
  <c r="D5683" i="9"/>
  <c r="D5685" i="9"/>
  <c r="D5677" i="9"/>
  <c r="I5677" i="9" s="1"/>
  <c r="D5684" i="9"/>
  <c r="D5674" i="9"/>
  <c r="D5676" i="9"/>
  <c r="D5678" i="9"/>
  <c r="F5678" i="9" s="1"/>
  <c r="D5679" i="9"/>
  <c r="I5679" i="9" s="1"/>
  <c r="D5680" i="9"/>
  <c r="D5682" i="9"/>
  <c r="D5686" i="9"/>
  <c r="G5686" i="9" s="1"/>
  <c r="H5686" i="9" s="1"/>
  <c r="D5688" i="9"/>
  <c r="D5690" i="9"/>
  <c r="I5690" i="9" s="1"/>
  <c r="D5697" i="9"/>
  <c r="D5691" i="9"/>
  <c r="J5691" i="9" s="1"/>
  <c r="D5694" i="9"/>
  <c r="D5699" i="9"/>
  <c r="D5687" i="9"/>
  <c r="D5692" i="9"/>
  <c r="I5692" i="9" s="1"/>
  <c r="D5693" i="9"/>
  <c r="D5695" i="9"/>
  <c r="D5696" i="9"/>
  <c r="D5698" i="9"/>
  <c r="F5698" i="9" s="1"/>
  <c r="D5700" i="9"/>
  <c r="J5700" i="9" s="1"/>
  <c r="D5689" i="9"/>
  <c r="D5701" i="9"/>
  <c r="D5705" i="9"/>
  <c r="G5705" i="9" s="1"/>
  <c r="H5705" i="9" s="1"/>
  <c r="D5709" i="9"/>
  <c r="F5709" i="9" s="1"/>
  <c r="D5713" i="9"/>
  <c r="D5714" i="9"/>
  <c r="D5715" i="9"/>
  <c r="J5715" i="9" s="1"/>
  <c r="D5718" i="9"/>
  <c r="D5717" i="9"/>
  <c r="D5706" i="9"/>
  <c r="D5707" i="9"/>
  <c r="I5707" i="9" s="1"/>
  <c r="D5708" i="9"/>
  <c r="I5708" i="9" s="1"/>
  <c r="D5711" i="9"/>
  <c r="D5719" i="9"/>
  <c r="D5702" i="9"/>
  <c r="F5702" i="9" s="1"/>
  <c r="D5703" i="9"/>
  <c r="J5703" i="9" s="1"/>
  <c r="D5704" i="9"/>
  <c r="D5710" i="9"/>
  <c r="D5712" i="9"/>
  <c r="G5712" i="9" s="1"/>
  <c r="H5712" i="9" s="1"/>
  <c r="D5716" i="9"/>
  <c r="D5720" i="9"/>
  <c r="D5726" i="9"/>
  <c r="D5727" i="9"/>
  <c r="J5727" i="9" s="1"/>
  <c r="D5729" i="9"/>
  <c r="I5729" i="9" s="1"/>
  <c r="D5730" i="9"/>
  <c r="D5733" i="9"/>
  <c r="D5734" i="9"/>
  <c r="I5734" i="9" s="1"/>
  <c r="D5741" i="9"/>
  <c r="D5743" i="9"/>
  <c r="D5746" i="9"/>
  <c r="D5754" i="9"/>
  <c r="F5754" i="9" s="1"/>
  <c r="D5758" i="9"/>
  <c r="F5758" i="9" s="1"/>
  <c r="D5728" i="9"/>
  <c r="D5732" i="9"/>
  <c r="D5737" i="9"/>
  <c r="G5737" i="9" s="1"/>
  <c r="H5737" i="9" s="1"/>
  <c r="D5751" i="9"/>
  <c r="J5751" i="9" s="1"/>
  <c r="D5759" i="9"/>
  <c r="D5761" i="9"/>
  <c r="D5722" i="9"/>
  <c r="J5722" i="9"/>
  <c r="D5724" i="9"/>
  <c r="G5724" i="9" s="1"/>
  <c r="H5724" i="9" s="1"/>
  <c r="D5725" i="9"/>
  <c r="D5731" i="9"/>
  <c r="D5739" i="9"/>
  <c r="F5739" i="9" s="1"/>
  <c r="D5740" i="9"/>
  <c r="D5748" i="9"/>
  <c r="F5748" i="9" s="1"/>
  <c r="D5750" i="9"/>
  <c r="D5752" i="9"/>
  <c r="D5755" i="9"/>
  <c r="D5756" i="9"/>
  <c r="F5756" i="9" s="1"/>
  <c r="D5721" i="9"/>
  <c r="J5721" i="9" s="1"/>
  <c r="D5723" i="9"/>
  <c r="D5735" i="9"/>
  <c r="F5735" i="9" s="1"/>
  <c r="D5736" i="9"/>
  <c r="J5736" i="9" s="1"/>
  <c r="D5738" i="9"/>
  <c r="D5742" i="9"/>
  <c r="D5744" i="9"/>
  <c r="D5745" i="9"/>
  <c r="D5747" i="9"/>
  <c r="D5749" i="9"/>
  <c r="D5753" i="9"/>
  <c r="D5757" i="9"/>
  <c r="D5760" i="9"/>
  <c r="D5762" i="9"/>
  <c r="G2294" i="9"/>
  <c r="H2294" i="9" s="1"/>
  <c r="D3006" i="9"/>
  <c r="J3006" i="9" s="1"/>
  <c r="D3004" i="9"/>
  <c r="G3004" i="9" s="1"/>
  <c r="H3004" i="9" s="1"/>
  <c r="D3007" i="9"/>
  <c r="D3003" i="9"/>
  <c r="G3003" i="9" s="1"/>
  <c r="H3003" i="9" s="1"/>
  <c r="D3005" i="9"/>
  <c r="F3005" i="9" s="1"/>
  <c r="D3022" i="9"/>
  <c r="D3009" i="9"/>
  <c r="D3010" i="9"/>
  <c r="G3010" i="9" s="1"/>
  <c r="H3010" i="9" s="1"/>
  <c r="D3012" i="9"/>
  <c r="F3012" i="9" s="1"/>
  <c r="D3014" i="9"/>
  <c r="D3008" i="9"/>
  <c r="I3008" i="9" s="1"/>
  <c r="D3011" i="9"/>
  <c r="D3016" i="9"/>
  <c r="D3017" i="9"/>
  <c r="D3018" i="9"/>
  <c r="D3020" i="9"/>
  <c r="D3021" i="9"/>
  <c r="D3013" i="9"/>
  <c r="D3015" i="9"/>
  <c r="G3015" i="9" s="1"/>
  <c r="H3015" i="9" s="1"/>
  <c r="D3019" i="9"/>
  <c r="D3025" i="9"/>
  <c r="F3025" i="9" s="1"/>
  <c r="D3026" i="9"/>
  <c r="D3023" i="9"/>
  <c r="I3023" i="9" s="1"/>
  <c r="D3024" i="9"/>
  <c r="G3024" i="9" s="1"/>
  <c r="H3024" i="9" s="1"/>
  <c r="D3028" i="9"/>
  <c r="J3028" i="9" s="1"/>
  <c r="D3027" i="9"/>
  <c r="D3030" i="9"/>
  <c r="J3030" i="9" s="1"/>
  <c r="D3038" i="9"/>
  <c r="J3038" i="9" s="1"/>
  <c r="D3029" i="9"/>
  <c r="D3032" i="9"/>
  <c r="D3036" i="9"/>
  <c r="F3036" i="9" s="1"/>
  <c r="D3037" i="9"/>
  <c r="J3037" i="9" s="1"/>
  <c r="D3031" i="9"/>
  <c r="F3031" i="9" s="1"/>
  <c r="D3033" i="9"/>
  <c r="D3034" i="9"/>
  <c r="F3034" i="9" s="1"/>
  <c r="D3035" i="9"/>
  <c r="F3035" i="9" s="1"/>
  <c r="D3041" i="9"/>
  <c r="D3045" i="9"/>
  <c r="D3049" i="9"/>
  <c r="J3049" i="9" s="1"/>
  <c r="D3051" i="9"/>
  <c r="D3042" i="9"/>
  <c r="G3042" i="9" s="1"/>
  <c r="H3042" i="9" s="1"/>
  <c r="D3048" i="9"/>
  <c r="D3050" i="9"/>
  <c r="D3039" i="9"/>
  <c r="D3044" i="9"/>
  <c r="F3044" i="9" s="1"/>
  <c r="D3047" i="9"/>
  <c r="D3053" i="9"/>
  <c r="D3040" i="9"/>
  <c r="D3043" i="9"/>
  <c r="D3046" i="9"/>
  <c r="D3052" i="9"/>
  <c r="D3061" i="9"/>
  <c r="J3061" i="9" s="1"/>
  <c r="D3063" i="9"/>
  <c r="J3063" i="9" s="1"/>
  <c r="D3068" i="9"/>
  <c r="D3054" i="9"/>
  <c r="D3055" i="9"/>
  <c r="D3058" i="9"/>
  <c r="F3058" i="9" s="1"/>
  <c r="D3059" i="9"/>
  <c r="D3064" i="9"/>
  <c r="D3066" i="9"/>
  <c r="D3067" i="9"/>
  <c r="I3067" i="9" s="1"/>
  <c r="D3056" i="9"/>
  <c r="D3057" i="9"/>
  <c r="D3060" i="9"/>
  <c r="J3060" i="9" s="1"/>
  <c r="D3062" i="9"/>
  <c r="J3062" i="9" s="1"/>
  <c r="D3065" i="9"/>
  <c r="D3074" i="9"/>
  <c r="F3074" i="9" s="1"/>
  <c r="D3076" i="9"/>
  <c r="D3077" i="9"/>
  <c r="F3077" i="9" s="1"/>
  <c r="D3080" i="9"/>
  <c r="D3069" i="9"/>
  <c r="G3069" i="9" s="1"/>
  <c r="D3072" i="9"/>
  <c r="F3072" i="9" s="1"/>
  <c r="D3081" i="9"/>
  <c r="D3070" i="9"/>
  <c r="D3073" i="9"/>
  <c r="G3073" i="9" s="1"/>
  <c r="H3073" i="9" s="1"/>
  <c r="D3079" i="9"/>
  <c r="D3082" i="9"/>
  <c r="I3082" i="9" s="1"/>
  <c r="D3071" i="9"/>
  <c r="D3083" i="9"/>
  <c r="I3083" i="9" s="1"/>
  <c r="D3084" i="9"/>
  <c r="D3086" i="9"/>
  <c r="F3086" i="9" s="1"/>
  <c r="D3088" i="9"/>
  <c r="D3092" i="9"/>
  <c r="J3092" i="9" s="1"/>
  <c r="D3095" i="9"/>
  <c r="I3095" i="9" s="1"/>
  <c r="D3098" i="9"/>
  <c r="F3098" i="9" s="1"/>
  <c r="D3099" i="9"/>
  <c r="D3100" i="9"/>
  <c r="J3100" i="9" s="1"/>
  <c r="D3094" i="9"/>
  <c r="D3096" i="9"/>
  <c r="D3075" i="9"/>
  <c r="D3085" i="9"/>
  <c r="J3085" i="9" s="1"/>
  <c r="D3087" i="9"/>
  <c r="G3087" i="9" s="1"/>
  <c r="H3087" i="9" s="1"/>
  <c r="D3089" i="9"/>
  <c r="F3089" i="9" s="1"/>
  <c r="D3091" i="9"/>
  <c r="D3093" i="9"/>
  <c r="D3078" i="9"/>
  <c r="D3090" i="9"/>
  <c r="F3090" i="9" s="1"/>
  <c r="D3097" i="9"/>
  <c r="D3104" i="9"/>
  <c r="D3107" i="9"/>
  <c r="D3110" i="9"/>
  <c r="I3110" i="9" s="1"/>
  <c r="D3114" i="9"/>
  <c r="D3103" i="9"/>
  <c r="D3113" i="9"/>
  <c r="F3113" i="9" s="1"/>
  <c r="D3115" i="9"/>
  <c r="D3102" i="9"/>
  <c r="D3105" i="9"/>
  <c r="F3105" i="9" s="1"/>
  <c r="D3106" i="9"/>
  <c r="D3108" i="9"/>
  <c r="F3108" i="9" s="1"/>
  <c r="D3109" i="9"/>
  <c r="D3111" i="9"/>
  <c r="F3111" i="9" s="1"/>
  <c r="D3118" i="9"/>
  <c r="D3101" i="9"/>
  <c r="G3101" i="9" s="1"/>
  <c r="H3101" i="9" s="1"/>
  <c r="D3112" i="9"/>
  <c r="D3116" i="9"/>
  <c r="F3116" i="9" s="1"/>
  <c r="D3117" i="9"/>
  <c r="J3117" i="9" s="1"/>
  <c r="D3119" i="9"/>
  <c r="F3119" i="9" s="1"/>
  <c r="D3120" i="9"/>
  <c r="D3121" i="9"/>
  <c r="G3121" i="9" s="1"/>
  <c r="D3122" i="9"/>
  <c r="I734" i="9"/>
  <c r="J725" i="9"/>
  <c r="I980" i="9"/>
  <c r="G980" i="9"/>
  <c r="H980" i="9" s="1"/>
  <c r="I966" i="9"/>
  <c r="F966" i="9"/>
  <c r="G966" i="9"/>
  <c r="H966" i="9" s="1"/>
  <c r="I973" i="9"/>
  <c r="I969" i="9"/>
  <c r="F1451" i="9"/>
  <c r="F1808" i="9"/>
  <c r="D2524" i="9"/>
  <c r="D2527" i="9"/>
  <c r="D2525" i="9"/>
  <c r="D2526" i="9"/>
  <c r="G2526" i="9" s="1"/>
  <c r="H2526" i="9" s="1"/>
  <c r="D2528" i="9"/>
  <c r="D2529" i="9"/>
  <c r="D2523" i="9"/>
  <c r="D2530" i="9"/>
  <c r="J2530" i="9" s="1"/>
  <c r="D2533" i="9"/>
  <c r="D2537" i="9"/>
  <c r="D2538" i="9"/>
  <c r="D2541" i="9"/>
  <c r="D2543" i="9"/>
  <c r="D2534" i="9"/>
  <c r="D2535" i="9"/>
  <c r="F2535" i="9" s="1"/>
  <c r="D2536" i="9"/>
  <c r="J2536" i="9" s="1"/>
  <c r="D2539" i="9"/>
  <c r="D2544" i="9"/>
  <c r="D2545" i="9"/>
  <c r="D2531" i="9"/>
  <c r="F2531" i="9" s="1"/>
  <c r="D2532" i="9"/>
  <c r="D2540" i="9"/>
  <c r="D2542" i="9"/>
  <c r="D2546" i="9"/>
  <c r="D2549" i="9"/>
  <c r="D2552" i="9"/>
  <c r="D2548" i="9"/>
  <c r="I2548" i="9" s="1"/>
  <c r="D2554" i="9"/>
  <c r="F2554" i="9" s="1"/>
  <c r="D2555" i="9"/>
  <c r="D2547" i="9"/>
  <c r="I2547" i="9" s="1"/>
  <c r="D2550" i="9"/>
  <c r="D2551" i="9"/>
  <c r="F2551" i="9" s="1"/>
  <c r="D2553" i="9"/>
  <c r="D2559" i="9"/>
  <c r="I2559" i="9" s="1"/>
  <c r="D2556" i="9"/>
  <c r="G2556" i="9" s="1"/>
  <c r="H2556" i="9" s="1"/>
  <c r="D2558" i="9"/>
  <c r="D2561" i="9"/>
  <c r="D2562" i="9"/>
  <c r="D2557" i="9"/>
  <c r="J2557" i="9" s="1"/>
  <c r="D2560" i="9"/>
  <c r="J2560" i="9" s="1"/>
  <c r="D2564" i="9"/>
  <c r="D2568" i="9"/>
  <c r="D2569" i="9"/>
  <c r="D2574" i="9"/>
  <c r="D2577" i="9"/>
  <c r="D2565" i="9"/>
  <c r="D2567" i="9"/>
  <c r="F2567" i="9" s="1"/>
  <c r="D2571" i="9"/>
  <c r="D2566" i="9"/>
  <c r="D2563" i="9"/>
  <c r="D2570" i="9"/>
  <c r="D2572" i="9"/>
  <c r="D2573" i="9"/>
  <c r="D2575" i="9"/>
  <c r="D2576" i="9"/>
  <c r="D2578" i="9"/>
  <c r="G2578" i="9" s="1"/>
  <c r="H2578" i="9" s="1"/>
  <c r="D2587" i="9"/>
  <c r="D2590" i="9"/>
  <c r="D2579" i="9"/>
  <c r="I2579" i="9" s="1"/>
  <c r="D2580" i="9"/>
  <c r="F2580" i="9" s="1"/>
  <c r="D2581" i="9"/>
  <c r="D2582" i="9"/>
  <c r="D2585" i="9"/>
  <c r="D2589" i="9"/>
  <c r="J2589" i="9" s="1"/>
  <c r="D2583" i="9"/>
  <c r="D2584" i="9"/>
  <c r="D2586" i="9"/>
  <c r="G2586" i="9" s="1"/>
  <c r="H2586" i="9" s="1"/>
  <c r="D2588" i="9"/>
  <c r="D2591" i="9"/>
  <c r="D2592" i="9"/>
  <c r="D2593" i="9"/>
  <c r="J2593" i="9" s="1"/>
  <c r="D2594" i="9"/>
  <c r="D2602" i="9"/>
  <c r="D2603" i="9"/>
  <c r="D2606" i="9"/>
  <c r="D2595" i="9"/>
  <c r="D2601" i="9"/>
  <c r="D2605" i="9"/>
  <c r="D2607" i="9"/>
  <c r="F2607" i="9" s="1"/>
  <c r="D2596" i="9"/>
  <c r="J2596" i="9" s="1"/>
  <c r="D2598" i="9"/>
  <c r="D2600" i="9"/>
  <c r="D2621" i="9"/>
  <c r="D2622" i="9"/>
  <c r="D2610" i="9"/>
  <c r="D2612" i="9"/>
  <c r="D2614" i="9"/>
  <c r="D2618" i="9"/>
  <c r="D2620" i="9"/>
  <c r="D2625" i="9"/>
  <c r="D2599" i="9"/>
  <c r="J2599" i="9" s="1"/>
  <c r="D2604" i="9"/>
  <c r="I2604" i="9" s="1"/>
  <c r="D2609" i="9"/>
  <c r="D2613" i="9"/>
  <c r="G2613" i="9" s="1"/>
  <c r="H2613" i="9" s="1"/>
  <c r="D2615" i="9"/>
  <c r="D2619" i="9"/>
  <c r="G2619" i="9" s="1"/>
  <c r="H2619" i="9" s="1"/>
  <c r="D2623" i="9"/>
  <c r="D2597" i="9"/>
  <c r="D2608" i="9"/>
  <c r="G2608" i="9" s="1"/>
  <c r="H2608" i="9" s="1"/>
  <c r="D2611" i="9"/>
  <c r="I2611" i="9" s="1"/>
  <c r="D2616" i="9"/>
  <c r="D2617" i="9"/>
  <c r="D2624" i="9"/>
  <c r="J2624" i="9" s="1"/>
  <c r="D2626" i="9"/>
  <c r="G2626" i="9" s="1"/>
  <c r="H2626" i="9" s="1"/>
  <c r="D2630" i="9"/>
  <c r="D2632" i="9"/>
  <c r="D2633" i="9"/>
  <c r="D2634" i="9"/>
  <c r="D2642" i="9"/>
  <c r="D2627" i="9"/>
  <c r="D2628" i="9"/>
  <c r="F2628" i="9" s="1"/>
  <c r="D2636" i="9"/>
  <c r="D2637" i="9"/>
  <c r="D2639" i="9"/>
  <c r="D2640" i="9"/>
  <c r="D2638" i="9"/>
  <c r="D2629" i="9"/>
  <c r="D2631" i="9"/>
  <c r="D2635" i="9"/>
  <c r="D2641" i="9"/>
  <c r="I2641" i="9" s="1"/>
  <c r="I2288" i="9"/>
  <c r="G2288" i="9"/>
  <c r="H2288" i="9" s="1"/>
  <c r="D1689" i="9"/>
  <c r="D1691" i="9"/>
  <c r="I1691" i="9" s="1"/>
  <c r="D1697" i="9"/>
  <c r="F1697" i="9" s="1"/>
  <c r="D1685" i="9"/>
  <c r="D1688" i="9"/>
  <c r="D1696" i="9"/>
  <c r="D1699" i="9"/>
  <c r="G1699" i="9" s="1"/>
  <c r="H1699" i="9" s="1"/>
  <c r="D1683" i="9"/>
  <c r="J1683" i="9" s="1"/>
  <c r="D1684" i="9"/>
  <c r="D1687" i="9"/>
  <c r="G1687" i="9" s="1"/>
  <c r="H1687" i="9" s="1"/>
  <c r="D1692" i="9"/>
  <c r="J1692" i="9" s="1"/>
  <c r="D1694" i="9"/>
  <c r="F1694" i="9" s="1"/>
  <c r="D1698" i="9"/>
  <c r="D1703" i="9"/>
  <c r="J1703" i="9" s="1"/>
  <c r="D1704" i="9"/>
  <c r="D1707" i="9"/>
  <c r="F1707" i="9" s="1"/>
  <c r="D1710" i="9"/>
  <c r="D1713" i="9"/>
  <c r="D1686" i="9"/>
  <c r="D1695" i="9"/>
  <c r="G1695" i="9" s="1"/>
  <c r="H1695" i="9" s="1"/>
  <c r="D1700" i="9"/>
  <c r="D1702" i="9"/>
  <c r="F1702" i="9" s="1"/>
  <c r="D1711" i="9"/>
  <c r="D1693" i="9"/>
  <c r="G1693" i="9" s="1"/>
  <c r="H1693" i="9" s="1"/>
  <c r="D1701" i="9"/>
  <c r="I1701" i="9" s="1"/>
  <c r="D1705" i="9"/>
  <c r="D1708" i="9"/>
  <c r="G1708" i="9" s="1"/>
  <c r="H1708" i="9" s="1"/>
  <c r="D1709" i="9"/>
  <c r="D1690" i="9"/>
  <c r="J1690" i="9" s="1"/>
  <c r="D1706" i="9"/>
  <c r="D1712" i="9"/>
  <c r="D1719" i="9"/>
  <c r="D1720" i="9"/>
  <c r="D1715" i="9"/>
  <c r="J1715" i="9" s="1"/>
  <c r="D1717" i="9"/>
  <c r="D1722" i="9"/>
  <c r="D1714" i="9"/>
  <c r="D1716" i="9"/>
  <c r="D1718" i="9"/>
  <c r="D1721" i="9"/>
  <c r="D1726" i="9"/>
  <c r="D1728" i="9"/>
  <c r="G1728" i="9" s="1"/>
  <c r="H1728" i="9" s="1"/>
  <c r="D1724" i="9"/>
  <c r="G1724" i="9" s="1"/>
  <c r="H1724" i="9" s="1"/>
  <c r="D1725" i="9"/>
  <c r="D1729" i="9"/>
  <c r="F1729" i="9" s="1"/>
  <c r="D1723" i="9"/>
  <c r="J1723" i="9" s="1"/>
  <c r="D1727" i="9"/>
  <c r="F1727" i="9" s="1"/>
  <c r="D1733" i="9"/>
  <c r="D1743" i="9"/>
  <c r="D1738" i="9"/>
  <c r="D1739" i="9"/>
  <c r="D1730" i="9"/>
  <c r="D1731" i="9"/>
  <c r="D1734" i="9"/>
  <c r="F1734" i="9" s="1"/>
  <c r="D1736" i="9"/>
  <c r="D1737" i="9"/>
  <c r="D1740" i="9"/>
  <c r="D1741" i="9"/>
  <c r="D1742" i="9"/>
  <c r="D1732" i="9"/>
  <c r="D1735" i="9"/>
  <c r="F1735" i="9" s="1"/>
  <c r="D1754" i="9"/>
  <c r="D1758" i="9"/>
  <c r="D1747" i="9"/>
  <c r="D1751" i="9"/>
  <c r="D1752" i="9"/>
  <c r="I1752" i="9" s="1"/>
  <c r="D1756" i="9"/>
  <c r="G1756" i="9" s="1"/>
  <c r="H1756" i="9" s="1"/>
  <c r="D1757" i="9"/>
  <c r="D1749" i="9"/>
  <c r="G1749" i="9" s="1"/>
  <c r="H1749" i="9" s="1"/>
  <c r="D1744" i="9"/>
  <c r="D1745" i="9"/>
  <c r="I1745" i="9" s="1"/>
  <c r="D1746" i="9"/>
  <c r="D1748" i="9"/>
  <c r="I1748" i="9" s="1"/>
  <c r="D1750" i="9"/>
  <c r="G1750" i="9" s="1"/>
  <c r="H1750" i="9" s="1"/>
  <c r="D1753" i="9"/>
  <c r="D1755" i="9"/>
  <c r="D1767" i="9"/>
  <c r="G1767" i="9" s="1"/>
  <c r="H1767" i="9" s="1"/>
  <c r="D1762" i="9"/>
  <c r="J1762" i="9" s="1"/>
  <c r="D1763" i="9"/>
  <c r="J1763" i="9" s="1"/>
  <c r="D1764" i="9"/>
  <c r="D1765" i="9"/>
  <c r="I1765" i="9" s="1"/>
  <c r="D1768" i="9"/>
  <c r="D1769" i="9"/>
  <c r="D1772" i="9"/>
  <c r="D1774" i="9"/>
  <c r="I1774" i="9" s="1"/>
  <c r="D1759" i="9"/>
  <c r="F1759" i="9" s="1"/>
  <c r="D1760" i="9"/>
  <c r="F1760" i="9" s="1"/>
  <c r="D1766" i="9"/>
  <c r="D1770" i="9"/>
  <c r="I1770" i="9" s="1"/>
  <c r="D1771" i="9"/>
  <c r="D1773" i="9"/>
  <c r="D1761" i="9"/>
  <c r="D1776" i="9"/>
  <c r="F1776" i="9" s="1"/>
  <c r="D1782" i="9"/>
  <c r="D1788" i="9"/>
  <c r="G1788" i="9" s="1"/>
  <c r="H1788" i="9" s="1"/>
  <c r="D1777" i="9"/>
  <c r="D1779" i="9"/>
  <c r="G1779" i="9" s="1"/>
  <c r="H1779" i="9" s="1"/>
  <c r="D1780" i="9"/>
  <c r="J1780" i="9" s="1"/>
  <c r="D1787" i="9"/>
  <c r="G1787" i="9" s="1"/>
  <c r="H1787" i="9" s="1"/>
  <c r="D1789" i="9"/>
  <c r="I1789" i="9" s="1"/>
  <c r="D1790" i="9"/>
  <c r="G1790" i="9" s="1"/>
  <c r="H1790" i="9" s="1"/>
  <c r="D1778" i="9"/>
  <c r="D1781" i="9"/>
  <c r="D1783" i="9"/>
  <c r="D1784" i="9"/>
  <c r="I1784" i="9" s="1"/>
  <c r="D1785" i="9"/>
  <c r="G1785" i="9" s="1"/>
  <c r="H1785" i="9" s="1"/>
  <c r="D1786" i="9"/>
  <c r="I1786" i="9" s="1"/>
  <c r="D1791" i="9"/>
  <c r="D1792" i="9"/>
  <c r="D1775" i="9"/>
  <c r="J1775" i="9" s="1"/>
  <c r="D1794" i="9"/>
  <c r="D1799" i="9"/>
  <c r="F1799" i="9" s="1"/>
  <c r="D1802" i="9"/>
  <c r="G1802" i="9" s="1"/>
  <c r="H1802" i="9" s="1"/>
  <c r="D1793" i="9"/>
  <c r="D1797" i="9"/>
  <c r="F1797" i="9" s="1"/>
  <c r="D1798" i="9"/>
  <c r="G1798" i="9" s="1"/>
  <c r="H1798" i="9" s="1"/>
  <c r="D1800" i="9"/>
  <c r="G1800" i="9" s="1"/>
  <c r="H1800" i="9" s="1"/>
  <c r="D1795" i="9"/>
  <c r="F1795" i="9" s="1"/>
  <c r="D1796" i="9"/>
  <c r="D1801" i="9"/>
  <c r="G1801" i="9" s="1"/>
  <c r="H1801" i="9" s="1"/>
  <c r="G972" i="9"/>
  <c r="H972" i="9" s="1"/>
  <c r="I978" i="9"/>
  <c r="F978" i="9"/>
  <c r="J1928" i="9"/>
  <c r="I1928" i="9"/>
  <c r="F1928" i="9"/>
  <c r="G1928" i="9"/>
  <c r="H1928" i="9" s="1"/>
  <c r="J1926" i="9"/>
  <c r="G1926" i="9"/>
  <c r="H1926" i="9" s="1"/>
  <c r="I1461" i="9"/>
  <c r="J1445" i="9"/>
  <c r="G1445" i="9"/>
  <c r="H1445" i="9" s="1"/>
  <c r="J1450" i="9"/>
  <c r="F1450" i="9"/>
  <c r="I1455" i="9"/>
  <c r="G1455" i="9"/>
  <c r="H1455" i="9" s="1"/>
  <c r="D2165" i="9"/>
  <c r="J2165" i="9" s="1"/>
  <c r="D2166" i="9"/>
  <c r="D2174" i="9"/>
  <c r="F2174" i="9" s="1"/>
  <c r="D2163" i="9"/>
  <c r="I2163" i="9" s="1"/>
  <c r="D2167" i="9"/>
  <c r="D2170" i="9"/>
  <c r="F2170" i="9" s="1"/>
  <c r="D2171" i="9"/>
  <c r="J2171" i="9" s="1"/>
  <c r="D2172" i="9"/>
  <c r="D2182" i="9"/>
  <c r="J2182" i="9" s="1"/>
  <c r="D2184" i="9"/>
  <c r="F2184" i="9" s="1"/>
  <c r="D2173" i="9"/>
  <c r="J2173" i="9" s="1"/>
  <c r="D2187" i="9"/>
  <c r="D2164" i="9"/>
  <c r="D2175" i="9"/>
  <c r="J2175" i="9" s="1"/>
  <c r="D2177" i="9"/>
  <c r="I2177" i="9" s="1"/>
  <c r="D2181" i="9"/>
  <c r="F2181" i="9" s="1"/>
  <c r="D2185" i="9"/>
  <c r="G2185" i="9" s="1"/>
  <c r="H2185" i="9" s="1"/>
  <c r="D2188" i="9"/>
  <c r="J2188" i="9" s="1"/>
  <c r="D2168" i="9"/>
  <c r="J2168" i="9" s="1"/>
  <c r="D2169" i="9"/>
  <c r="D2176" i="9"/>
  <c r="J2176" i="9" s="1"/>
  <c r="D2178" i="9"/>
  <c r="D2179" i="9"/>
  <c r="F2179" i="9" s="1"/>
  <c r="D2180" i="9"/>
  <c r="J2180" i="9" s="1"/>
  <c r="D2183" i="9"/>
  <c r="D2186" i="9"/>
  <c r="F2186" i="9" s="1"/>
  <c r="D2189" i="9"/>
  <c r="F2189" i="9" s="1"/>
  <c r="D2196" i="9"/>
  <c r="I2196" i="9" s="1"/>
  <c r="D2197" i="9"/>
  <c r="F2197" i="9" s="1"/>
  <c r="D2194" i="9"/>
  <c r="J2194" i="9" s="1"/>
  <c r="D2190" i="9"/>
  <c r="G2190" i="9" s="1"/>
  <c r="H2190" i="9" s="1"/>
  <c r="D2191" i="9"/>
  <c r="F2191" i="9" s="1"/>
  <c r="D2192" i="9"/>
  <c r="D2193" i="9"/>
  <c r="I2193" i="9" s="1"/>
  <c r="D2195" i="9"/>
  <c r="G2195" i="9" s="1"/>
  <c r="H2195" i="9" s="1"/>
  <c r="D2200" i="9"/>
  <c r="I2200" i="9" s="1"/>
  <c r="D2204" i="9"/>
  <c r="D2199" i="9"/>
  <c r="F2199" i="9" s="1"/>
  <c r="D2203" i="9"/>
  <c r="G2203" i="9" s="1"/>
  <c r="H2203" i="9" s="1"/>
  <c r="D2198" i="9"/>
  <c r="D2201" i="9"/>
  <c r="I2201" i="9" s="1"/>
  <c r="D2202" i="9"/>
  <c r="F2202" i="9" s="1"/>
  <c r="D2209" i="9"/>
  <c r="G2209" i="9" s="1"/>
  <c r="H2209" i="9" s="1"/>
  <c r="D2210" i="9"/>
  <c r="J2210" i="9" s="1"/>
  <c r="D2217" i="9"/>
  <c r="D2218" i="9"/>
  <c r="G2218" i="9" s="1"/>
  <c r="H2218" i="9" s="1"/>
  <c r="D2219" i="9"/>
  <c r="G2219" i="9" s="1"/>
  <c r="H2219" i="9" s="1"/>
  <c r="D2215" i="9"/>
  <c r="D2205" i="9"/>
  <c r="G2205" i="9" s="1"/>
  <c r="H2205" i="9" s="1"/>
  <c r="D2208" i="9"/>
  <c r="D2211" i="9"/>
  <c r="G2211" i="9" s="1"/>
  <c r="H2211" i="9" s="1"/>
  <c r="D2212" i="9"/>
  <c r="F2212" i="9" s="1"/>
  <c r="D2206" i="9"/>
  <c r="J2206" i="9" s="1"/>
  <c r="D2207" i="9"/>
  <c r="J2207" i="9" s="1"/>
  <c r="D2213" i="9"/>
  <c r="D2214" i="9"/>
  <c r="D2216" i="9"/>
  <c r="D2224" i="9"/>
  <c r="F2224" i="9" s="1"/>
  <c r="D2234" i="9"/>
  <c r="I2234" i="9" s="1"/>
  <c r="D2222" i="9"/>
  <c r="D2225" i="9"/>
  <c r="F2225" i="9" s="1"/>
  <c r="D2226" i="9"/>
  <c r="G2226" i="9" s="1"/>
  <c r="H2226" i="9" s="1"/>
  <c r="D2227" i="9"/>
  <c r="D2232" i="9"/>
  <c r="D2233" i="9"/>
  <c r="D2221" i="9"/>
  <c r="F2221" i="9" s="1"/>
  <c r="D2230" i="9"/>
  <c r="D2220" i="9"/>
  <c r="D2223" i="9"/>
  <c r="D2228" i="9"/>
  <c r="J2228" i="9" s="1"/>
  <c r="D2229" i="9"/>
  <c r="D2231" i="9"/>
  <c r="D2241" i="9"/>
  <c r="J2241" i="9" s="1"/>
  <c r="D2242" i="9"/>
  <c r="D2244" i="9"/>
  <c r="D2246" i="9"/>
  <c r="I2246" i="9"/>
  <c r="D2247" i="9"/>
  <c r="D2239" i="9"/>
  <c r="D2240" i="9"/>
  <c r="D2245" i="9"/>
  <c r="D2249" i="9"/>
  <c r="G2249" i="9" s="1"/>
  <c r="H2249" i="9" s="1"/>
  <c r="D2250" i="9"/>
  <c r="D2235" i="9"/>
  <c r="D2236" i="9"/>
  <c r="G2236" i="9" s="1"/>
  <c r="H2236" i="9" s="1"/>
  <c r="D2237" i="9"/>
  <c r="J2237" i="9" s="1"/>
  <c r="D2243" i="9"/>
  <c r="D2238" i="9"/>
  <c r="D2253" i="9"/>
  <c r="D2256" i="9"/>
  <c r="D2261" i="9"/>
  <c r="I2261" i="9" s="1"/>
  <c r="D2267" i="9"/>
  <c r="D2254" i="9"/>
  <c r="D2260" i="9"/>
  <c r="F2260" i="9" s="1"/>
  <c r="D2263" i="9"/>
  <c r="D2264" i="9"/>
  <c r="D2266" i="9"/>
  <c r="D2269" i="9"/>
  <c r="D2251" i="9"/>
  <c r="F2251" i="9" s="1"/>
  <c r="D2257" i="9"/>
  <c r="D2258" i="9"/>
  <c r="J2258" i="9" s="1"/>
  <c r="D2265" i="9"/>
  <c r="D2268" i="9"/>
  <c r="D2248" i="9"/>
  <c r="D2252" i="9"/>
  <c r="F2252" i="9" s="1"/>
  <c r="D2255" i="9"/>
  <c r="J2255" i="9" s="1"/>
  <c r="D2259" i="9"/>
  <c r="D2262" i="9"/>
  <c r="I2262" i="9" s="1"/>
  <c r="D2270" i="9"/>
  <c r="G2270" i="9" s="1"/>
  <c r="H2270" i="9" s="1"/>
  <c r="D2272" i="9"/>
  <c r="D2279" i="9"/>
  <c r="D2271" i="9"/>
  <c r="G2271" i="9" s="1"/>
  <c r="H2271" i="9" s="1"/>
  <c r="D2282" i="9"/>
  <c r="G2282" i="9" s="1"/>
  <c r="H2282" i="9" s="1"/>
  <c r="D2273" i="9"/>
  <c r="G2273" i="9" s="1"/>
  <c r="H2273" i="9" s="1"/>
  <c r="D2274" i="9"/>
  <c r="D2276" i="9"/>
  <c r="I2276" i="9" s="1"/>
  <c r="D2277" i="9"/>
  <c r="I2277" i="9" s="1"/>
  <c r="D2278" i="9"/>
  <c r="I2278" i="9" s="1"/>
  <c r="D2280" i="9"/>
  <c r="F2280" i="9" s="1"/>
  <c r="D2275" i="9"/>
  <c r="J2275" i="9" s="1"/>
  <c r="D2281" i="9"/>
  <c r="J4924" i="9"/>
  <c r="J1816" i="9"/>
  <c r="F1816" i="9"/>
  <c r="G1803" i="9"/>
  <c r="H1803" i="9" s="1"/>
  <c r="I1817" i="9"/>
  <c r="I2291" i="9"/>
  <c r="F2291" i="9"/>
  <c r="G2284" i="9"/>
  <c r="H2284" i="9" s="1"/>
  <c r="I737" i="9"/>
  <c r="F737" i="9"/>
  <c r="G737" i="9"/>
  <c r="H737" i="9" s="1"/>
  <c r="J732" i="9"/>
  <c r="F732" i="9"/>
  <c r="G732" i="9"/>
  <c r="H732" i="9" s="1"/>
  <c r="J741" i="9"/>
  <c r="J726" i="9"/>
  <c r="I726" i="9"/>
  <c r="G726" i="9"/>
  <c r="H726" i="9" s="1"/>
  <c r="I982" i="9"/>
  <c r="G976" i="9"/>
  <c r="H976" i="9" s="1"/>
  <c r="J1935" i="9"/>
  <c r="F1935" i="9"/>
  <c r="G1925" i="9"/>
  <c r="H1925" i="9" s="1"/>
  <c r="F1924" i="9"/>
  <c r="I1456" i="9"/>
  <c r="J1459" i="9"/>
  <c r="G1447" i="9"/>
  <c r="H1447" i="9" s="1"/>
  <c r="G4925" i="9"/>
  <c r="H4925" i="9" s="1"/>
  <c r="I1781" i="9"/>
  <c r="J1756" i="9"/>
  <c r="F1718" i="9"/>
  <c r="G2604" i="9"/>
  <c r="H2604" i="9" s="1"/>
  <c r="G3096" i="9"/>
  <c r="H3096" i="9" s="1"/>
  <c r="J3022" i="9"/>
  <c r="G3022" i="9"/>
  <c r="H3022" i="9" s="1"/>
  <c r="F5736" i="9"/>
  <c r="G5690" i="9"/>
  <c r="H5690" i="9" s="1"/>
  <c r="I2741" i="9"/>
  <c r="J2674" i="9"/>
  <c r="F2644" i="9"/>
  <c r="J3078" i="9"/>
  <c r="G3066" i="9"/>
  <c r="H3066" i="9" s="1"/>
  <c r="G3038" i="9"/>
  <c r="H3038" i="9" s="1"/>
  <c r="F3024" i="9"/>
  <c r="F3010" i="9"/>
  <c r="J3005" i="9"/>
  <c r="J5753" i="9"/>
  <c r="I5744" i="9"/>
  <c r="F5744" i="9"/>
  <c r="J5755" i="9"/>
  <c r="F5755" i="9"/>
  <c r="G5740" i="9"/>
  <c r="H5740" i="9" s="1"/>
  <c r="J5724" i="9"/>
  <c r="J5729" i="9"/>
  <c r="J5718" i="9"/>
  <c r="I5709" i="9"/>
  <c r="J5709" i="9"/>
  <c r="G5709" i="9"/>
  <c r="H5709" i="9" s="1"/>
  <c r="F5700" i="9"/>
  <c r="J5693" i="9"/>
  <c r="J5694" i="9"/>
  <c r="I5694" i="9"/>
  <c r="J5688" i="9"/>
  <c r="I5688" i="9"/>
  <c r="F5688" i="9"/>
  <c r="G5688" i="9"/>
  <c r="H5688" i="9" s="1"/>
  <c r="J5679" i="9"/>
  <c r="F5679" i="9"/>
  <c r="G5679" i="9"/>
  <c r="H5679" i="9" s="1"/>
  <c r="J5684" i="9"/>
  <c r="I5684" i="9"/>
  <c r="F5684" i="9"/>
  <c r="G5684" i="9"/>
  <c r="H5684" i="9" s="1"/>
  <c r="J5675" i="9"/>
  <c r="I5675" i="9"/>
  <c r="F5675" i="9"/>
  <c r="H5675" i="9"/>
  <c r="I5681" i="9"/>
  <c r="J5681" i="9"/>
  <c r="J5669" i="9"/>
  <c r="F5669" i="9"/>
  <c r="J5657" i="9"/>
  <c r="I5657" i="9"/>
  <c r="G5657" i="9"/>
  <c r="H5657" i="9" s="1"/>
  <c r="J5667" i="9"/>
  <c r="I5667" i="9"/>
  <c r="G5667" i="9"/>
  <c r="H5667" i="9" s="1"/>
  <c r="J5654" i="9"/>
  <c r="F5654" i="9"/>
  <c r="G5654" i="9"/>
  <c r="H5654" i="9" s="1"/>
  <c r="J5652" i="9"/>
  <c r="F5652" i="9"/>
  <c r="G5652" i="9"/>
  <c r="H5652" i="9" s="1"/>
  <c r="I5643" i="9"/>
  <c r="J2752" i="9"/>
  <c r="F2751" i="9"/>
  <c r="I2761" i="9"/>
  <c r="G2761" i="9"/>
  <c r="H2761" i="9" s="1"/>
  <c r="J2748" i="9"/>
  <c r="F2748" i="9"/>
  <c r="J2744" i="9"/>
  <c r="G2744" i="9"/>
  <c r="H2744" i="9" s="1"/>
  <c r="I2733" i="9"/>
  <c r="G2733" i="9"/>
  <c r="H2733" i="9" s="1"/>
  <c r="J2740" i="9"/>
  <c r="F2740" i="9"/>
  <c r="J2714" i="9"/>
  <c r="I2714" i="9"/>
  <c r="F2714" i="9"/>
  <c r="G2714" i="9"/>
  <c r="H2714" i="9" s="1"/>
  <c r="J2722" i="9"/>
  <c r="I2722" i="9"/>
  <c r="F2722" i="9"/>
  <c r="G2722" i="9"/>
  <c r="H2722" i="9" s="1"/>
  <c r="G2725" i="9"/>
  <c r="H2725" i="9" s="1"/>
  <c r="I2697" i="9"/>
  <c r="I2690" i="9"/>
  <c r="F2690" i="9"/>
  <c r="J2679" i="9"/>
  <c r="I2679" i="9"/>
  <c r="F2679" i="9"/>
  <c r="G2679" i="9"/>
  <c r="H2679" i="9" s="1"/>
  <c r="J2672" i="9"/>
  <c r="I2672" i="9"/>
  <c r="F2672" i="9"/>
  <c r="G2672" i="9"/>
  <c r="H2672" i="9" s="1"/>
  <c r="J2670" i="9"/>
  <c r="F2670" i="9"/>
  <c r="I2671" i="9"/>
  <c r="G2671" i="9"/>
  <c r="H2671" i="9" s="1"/>
  <c r="I2660" i="9"/>
  <c r="J2658" i="9"/>
  <c r="F2658" i="9"/>
  <c r="I2653" i="9"/>
  <c r="G2653" i="9"/>
  <c r="H2653" i="9" s="1"/>
  <c r="F2645" i="9"/>
  <c r="I2646" i="9"/>
  <c r="J2646" i="9"/>
  <c r="F2646" i="9"/>
  <c r="G2646" i="9"/>
  <c r="H2646" i="9" s="1"/>
  <c r="I2259" i="9"/>
  <c r="G2194" i="9"/>
  <c r="H2194" i="9" s="1"/>
  <c r="F2188" i="9"/>
  <c r="I2170" i="9"/>
  <c r="I1794" i="9"/>
  <c r="J1787" i="9"/>
  <c r="I1787" i="9"/>
  <c r="F1787" i="9"/>
  <c r="G1760" i="9"/>
  <c r="H1760" i="9" s="1"/>
  <c r="J1753" i="9"/>
  <c r="J1758" i="9"/>
  <c r="J1727" i="9"/>
  <c r="I1686" i="9"/>
  <c r="F2636" i="9"/>
  <c r="G2636" i="9"/>
  <c r="H2636" i="9" s="1"/>
  <c r="I2560" i="9"/>
  <c r="G2560" i="9"/>
  <c r="H2560" i="9" s="1"/>
  <c r="G2543" i="9"/>
  <c r="H2543" i="9" s="1"/>
  <c r="J2528" i="9"/>
  <c r="J3098" i="9"/>
  <c r="I3041" i="9"/>
  <c r="G3016" i="9"/>
  <c r="H3016" i="9" s="1"/>
  <c r="I5748" i="9"/>
  <c r="G5748" i="9"/>
  <c r="H5748" i="9" s="1"/>
  <c r="F5728" i="9"/>
  <c r="I5720" i="9"/>
  <c r="G5660" i="9"/>
  <c r="H5660" i="9" s="1"/>
  <c r="I2673" i="9"/>
  <c r="G2673" i="9"/>
  <c r="H2673" i="9" s="1"/>
  <c r="I2669" i="9"/>
  <c r="F2669" i="9"/>
  <c r="F2282" i="9"/>
  <c r="I2236" i="9"/>
  <c r="J2246" i="9"/>
  <c r="G2246" i="9"/>
  <c r="H2246" i="9" s="1"/>
  <c r="J2231" i="9"/>
  <c r="I2231" i="9"/>
  <c r="F2231" i="9"/>
  <c r="G2231" i="9"/>
  <c r="H2231" i="9" s="1"/>
  <c r="J2220" i="9"/>
  <c r="I2220" i="9"/>
  <c r="F2220" i="9"/>
  <c r="G2220" i="9"/>
  <c r="H2220" i="9" s="1"/>
  <c r="I2232" i="9"/>
  <c r="J2232" i="9"/>
  <c r="F2232" i="9"/>
  <c r="G2232" i="9"/>
  <c r="H2232" i="9" s="1"/>
  <c r="I2222" i="9"/>
  <c r="J2222" i="9"/>
  <c r="F2222" i="9"/>
  <c r="G2222" i="9"/>
  <c r="H2222" i="9" s="1"/>
  <c r="I2214" i="9"/>
  <c r="J2214" i="9"/>
  <c r="F2214" i="9"/>
  <c r="G2214" i="9"/>
  <c r="H2214" i="9" s="1"/>
  <c r="G2210" i="9"/>
  <c r="H2210" i="9" s="1"/>
  <c r="I2180" i="9"/>
  <c r="J2181" i="9"/>
  <c r="F2163" i="9"/>
  <c r="I2165" i="9"/>
  <c r="F2165" i="9"/>
  <c r="I1800" i="9"/>
  <c r="F1802" i="9"/>
  <c r="F1790" i="9"/>
  <c r="G1776" i="9"/>
  <c r="H1776" i="9" s="1"/>
  <c r="J1770" i="9"/>
  <c r="F1774" i="9"/>
  <c r="F1765" i="9"/>
  <c r="J1748" i="9"/>
  <c r="F1748" i="9"/>
  <c r="I1749" i="9"/>
  <c r="G1740" i="9"/>
  <c r="H1740" i="9" s="1"/>
  <c r="I1726" i="9"/>
  <c r="G1714" i="9"/>
  <c r="H1714" i="9" s="1"/>
  <c r="J1700" i="9"/>
  <c r="I1710" i="9"/>
  <c r="G1698" i="9"/>
  <c r="H1698" i="9" s="1"/>
  <c r="I1689" i="9"/>
  <c r="F2639" i="9"/>
  <c r="G2627" i="9"/>
  <c r="H2627" i="9" s="1"/>
  <c r="J2597" i="9"/>
  <c r="I2612" i="9"/>
  <c r="J2605" i="9"/>
  <c r="G2603" i="9"/>
  <c r="H2603" i="9" s="1"/>
  <c r="G2592" i="9"/>
  <c r="H2592" i="9" s="1"/>
  <c r="F2590" i="9"/>
  <c r="F2563" i="9"/>
  <c r="F2568" i="9"/>
  <c r="J2559" i="9"/>
  <c r="F2559" i="9"/>
  <c r="J2547" i="9"/>
  <c r="G2547" i="9"/>
  <c r="H2547" i="9" s="1"/>
  <c r="I2552" i="9"/>
  <c r="J2552" i="9"/>
  <c r="F2552" i="9"/>
  <c r="G2552" i="9"/>
  <c r="H2552" i="9" s="1"/>
  <c r="I2540" i="9"/>
  <c r="J2540" i="9"/>
  <c r="F2540" i="9"/>
  <c r="G2540" i="9"/>
  <c r="H2540" i="9" s="1"/>
  <c r="J2544" i="9"/>
  <c r="I2544" i="9"/>
  <c r="F2544" i="9"/>
  <c r="G2544" i="9"/>
  <c r="H2544" i="9" s="1"/>
  <c r="J2534" i="9"/>
  <c r="J2538" i="9"/>
  <c r="I2523" i="9"/>
  <c r="J2525" i="9"/>
  <c r="J3121" i="9"/>
  <c r="I3121" i="9"/>
  <c r="F3121" i="9"/>
  <c r="H3121" i="9"/>
  <c r="I3116" i="9"/>
  <c r="J3116" i="9"/>
  <c r="G3116" i="9"/>
  <c r="H3116" i="9" s="1"/>
  <c r="J3111" i="9"/>
  <c r="I3111" i="9"/>
  <c r="G3111" i="9"/>
  <c r="H3111" i="9" s="1"/>
  <c r="I3105" i="9"/>
  <c r="J3105" i="9"/>
  <c r="G3105" i="9"/>
  <c r="H3105" i="9" s="1"/>
  <c r="J3103" i="9"/>
  <c r="I3103" i="9"/>
  <c r="F3103" i="9"/>
  <c r="G3103" i="9"/>
  <c r="H3103" i="9" s="1"/>
  <c r="J3104" i="9"/>
  <c r="I3104" i="9"/>
  <c r="F3104" i="9"/>
  <c r="G3104" i="9"/>
  <c r="H3104" i="9" s="1"/>
  <c r="J3093" i="9"/>
  <c r="I3093" i="9"/>
  <c r="F3093" i="9"/>
  <c r="G3093" i="9"/>
  <c r="H3093" i="9" s="1"/>
  <c r="I3085" i="9"/>
  <c r="F3085" i="9"/>
  <c r="G3085" i="9"/>
  <c r="H3085" i="9" s="1"/>
  <c r="I3100" i="9"/>
  <c r="F3100" i="9"/>
  <c r="G3100" i="9"/>
  <c r="H3100" i="9" s="1"/>
  <c r="I3092" i="9"/>
  <c r="F3092" i="9"/>
  <c r="G3092" i="9"/>
  <c r="H3092" i="9" s="1"/>
  <c r="J3083" i="9"/>
  <c r="F3083" i="9"/>
  <c r="G3083" i="9"/>
  <c r="H3083" i="9" s="1"/>
  <c r="I3073" i="9"/>
  <c r="J3073" i="9"/>
  <c r="F3073" i="9"/>
  <c r="I3069" i="9"/>
  <c r="J3069" i="9"/>
  <c r="F3069" i="9"/>
  <c r="H3069" i="9"/>
  <c r="J3074" i="9"/>
  <c r="I3074" i="9"/>
  <c r="G3074" i="9"/>
  <c r="H3074" i="9" s="1"/>
  <c r="J3057" i="9"/>
  <c r="I3057" i="9"/>
  <c r="F3057" i="9"/>
  <c r="G3057" i="9"/>
  <c r="H3057" i="9"/>
  <c r="J3064" i="9"/>
  <c r="I3064" i="9"/>
  <c r="F3064" i="9"/>
  <c r="G3064" i="9"/>
  <c r="H3064" i="9" s="1"/>
  <c r="I3054" i="9"/>
  <c r="J3054" i="9"/>
  <c r="F3054" i="9"/>
  <c r="G3054" i="9"/>
  <c r="H3054" i="9" s="1"/>
  <c r="I3052" i="9"/>
  <c r="J3052" i="9"/>
  <c r="F3052" i="9"/>
  <c r="G3052" i="9"/>
  <c r="H3052" i="9" s="1"/>
  <c r="J3053" i="9"/>
  <c r="I3053" i="9"/>
  <c r="F3053" i="9"/>
  <c r="G3053" i="9"/>
  <c r="H3053" i="9" s="1"/>
  <c r="I3050" i="9"/>
  <c r="J3050" i="9"/>
  <c r="F3050" i="9"/>
  <c r="G3050" i="9"/>
  <c r="H3050" i="9" s="1"/>
  <c r="I3049" i="9"/>
  <c r="G3049" i="9"/>
  <c r="H3049" i="9" s="1"/>
  <c r="J3034" i="9"/>
  <c r="I3036" i="9"/>
  <c r="F3030" i="9"/>
  <c r="J3023" i="9"/>
  <c r="F3023" i="9"/>
  <c r="G3023" i="9"/>
  <c r="H3023" i="9" s="1"/>
  <c r="J3015" i="9"/>
  <c r="F3015" i="9"/>
  <c r="J3018" i="9"/>
  <c r="I3018" i="9"/>
  <c r="F3018" i="9"/>
  <c r="G3018" i="9"/>
  <c r="H3018" i="9" s="1"/>
  <c r="J3008" i="9"/>
  <c r="F3008" i="9"/>
  <c r="I3003" i="9"/>
  <c r="F3003" i="9"/>
  <c r="F5749" i="9"/>
  <c r="I5752" i="9"/>
  <c r="I5722" i="9"/>
  <c r="G5722" i="9"/>
  <c r="H5722" i="9" s="1"/>
  <c r="I5737" i="9"/>
  <c r="F5737" i="9"/>
  <c r="I5754" i="9"/>
  <c r="G5754" i="9"/>
  <c r="H5754" i="9" s="1"/>
  <c r="J5734" i="9"/>
  <c r="F5734" i="9"/>
  <c r="I5727" i="9"/>
  <c r="G5727" i="9"/>
  <c r="H5727" i="9" s="1"/>
  <c r="I5702" i="9"/>
  <c r="G5702" i="9"/>
  <c r="H5702" i="9" s="1"/>
  <c r="J5707" i="9"/>
  <c r="F5707" i="9"/>
  <c r="I5715" i="9"/>
  <c r="G5715" i="9"/>
  <c r="H5715" i="9" s="1"/>
  <c r="J5705" i="9"/>
  <c r="F5705" i="9"/>
  <c r="I5698" i="9"/>
  <c r="G5698" i="9"/>
  <c r="H5698" i="9" s="1"/>
  <c r="J5692" i="9"/>
  <c r="F5692" i="9"/>
  <c r="J5686" i="9"/>
  <c r="G5678" i="9"/>
  <c r="H5678" i="9" s="1"/>
  <c r="J5677" i="9"/>
  <c r="G5673" i="9"/>
  <c r="H5673" i="9" s="1"/>
  <c r="J5666" i="9"/>
  <c r="G5665" i="9"/>
  <c r="H5665" i="9" s="1"/>
  <c r="J5668" i="9"/>
  <c r="I5648" i="9"/>
  <c r="G5648" i="9"/>
  <c r="H5648" i="9" s="1"/>
  <c r="J5644" i="9"/>
  <c r="F5644" i="9"/>
  <c r="D6368" i="9"/>
  <c r="D6367" i="9"/>
  <c r="D6363" i="9"/>
  <c r="D6365" i="9"/>
  <c r="D6364" i="9"/>
  <c r="D6366" i="9"/>
  <c r="D6371" i="9"/>
  <c r="D6372" i="9"/>
  <c r="D6374" i="9"/>
  <c r="D6378" i="9"/>
  <c r="D6385" i="9"/>
  <c r="D6379" i="9"/>
  <c r="D6382" i="9"/>
  <c r="D6383" i="9"/>
  <c r="D6384" i="9"/>
  <c r="D6370" i="9"/>
  <c r="D6375" i="9"/>
  <c r="D6380" i="9"/>
  <c r="D6369" i="9"/>
  <c r="D6373" i="9"/>
  <c r="D6376" i="9"/>
  <c r="D6377" i="9"/>
  <c r="D6381" i="9"/>
  <c r="D6395" i="9"/>
  <c r="D6388" i="9"/>
  <c r="D6390" i="9"/>
  <c r="D6392" i="9"/>
  <c r="D6386" i="9"/>
  <c r="D6387" i="9"/>
  <c r="D6396" i="9"/>
  <c r="D6400" i="9"/>
  <c r="D6389" i="9"/>
  <c r="D6391" i="9"/>
  <c r="D6393" i="9"/>
  <c r="D6394" i="9"/>
  <c r="D6397" i="9"/>
  <c r="D6399" i="9"/>
  <c r="D6403" i="9"/>
  <c r="D6409" i="9"/>
  <c r="D6408" i="9"/>
  <c r="D6404" i="9"/>
  <c r="D6406" i="9"/>
  <c r="D6407" i="9"/>
  <c r="D6398" i="9"/>
  <c r="D6401" i="9"/>
  <c r="D6402" i="9"/>
  <c r="D6405" i="9"/>
  <c r="D6410" i="9"/>
  <c r="D6414" i="9"/>
  <c r="D6420" i="9"/>
  <c r="D6423" i="9"/>
  <c r="D6412" i="9"/>
  <c r="D6413" i="9"/>
  <c r="D6419" i="9"/>
  <c r="D6422" i="9"/>
  <c r="D6426" i="9"/>
  <c r="D6431" i="9"/>
  <c r="D6433" i="9"/>
  <c r="D6434" i="9"/>
  <c r="D6411" i="9"/>
  <c r="D6415" i="9"/>
  <c r="D6416" i="9"/>
  <c r="D6421" i="9"/>
  <c r="D6424" i="9"/>
  <c r="D6427" i="9"/>
  <c r="D6428" i="9"/>
  <c r="D6429" i="9"/>
  <c r="D6430" i="9"/>
  <c r="D6432" i="9"/>
  <c r="D6417" i="9"/>
  <c r="D6418" i="9"/>
  <c r="D6425" i="9"/>
  <c r="D6438" i="9"/>
  <c r="D6439" i="9"/>
  <c r="D6446" i="9"/>
  <c r="D6455" i="9"/>
  <c r="D6460" i="9"/>
  <c r="D6461" i="9"/>
  <c r="D6464" i="9"/>
  <c r="D6466" i="9"/>
  <c r="D6470" i="9"/>
  <c r="D6435" i="9"/>
  <c r="D6436" i="9"/>
  <c r="D6437" i="9"/>
  <c r="D6448" i="9"/>
  <c r="D6449" i="9"/>
  <c r="D6452" i="9"/>
  <c r="D6453" i="9"/>
  <c r="D6456" i="9"/>
  <c r="D6457" i="9"/>
  <c r="D6458" i="9"/>
  <c r="D6463" i="9"/>
  <c r="D6469" i="9"/>
  <c r="D6474" i="9"/>
  <c r="D6440" i="9"/>
  <c r="D6441" i="9"/>
  <c r="D6442" i="9"/>
  <c r="D6445" i="9"/>
  <c r="D6450" i="9"/>
  <c r="D6451" i="9"/>
  <c r="D6468" i="9"/>
  <c r="D6472" i="9"/>
  <c r="D6475" i="9"/>
  <c r="D6443" i="9"/>
  <c r="D6444" i="9"/>
  <c r="D6447" i="9"/>
  <c r="D6454" i="9"/>
  <c r="D6459" i="9"/>
  <c r="D6462" i="9"/>
  <c r="D6465" i="9"/>
  <c r="D6467" i="9"/>
  <c r="D6471" i="9"/>
  <c r="D6473" i="9"/>
  <c r="D6482" i="9"/>
  <c r="D6476" i="9"/>
  <c r="D6478" i="9"/>
  <c r="D6477" i="9"/>
  <c r="D6481" i="9"/>
  <c r="D6480" i="9"/>
  <c r="D6479" i="9"/>
  <c r="I2762" i="9"/>
  <c r="J2762" i="9"/>
  <c r="F2762" i="9"/>
  <c r="G2762" i="9"/>
  <c r="H2762" i="9" s="1"/>
  <c r="I2745" i="9"/>
  <c r="J2745" i="9"/>
  <c r="F2745" i="9"/>
  <c r="G2745" i="9"/>
  <c r="H2745" i="9" s="1"/>
  <c r="J2747" i="9"/>
  <c r="I2747" i="9"/>
  <c r="G2747" i="9"/>
  <c r="H2747" i="9" s="1"/>
  <c r="J2756" i="9"/>
  <c r="I2756" i="9"/>
  <c r="F2756" i="9"/>
  <c r="G2756" i="9"/>
  <c r="H2756" i="9" s="1"/>
  <c r="G2732" i="9"/>
  <c r="H2732" i="9" s="1"/>
  <c r="J2739" i="9"/>
  <c r="I2739" i="9"/>
  <c r="F2739" i="9"/>
  <c r="G2739" i="9"/>
  <c r="H2739" i="9" s="1"/>
  <c r="I2729" i="9"/>
  <c r="J2729" i="9"/>
  <c r="F2729" i="9"/>
  <c r="G2729" i="9"/>
  <c r="H2729" i="9" s="1"/>
  <c r="J2730" i="9"/>
  <c r="I2730" i="9"/>
  <c r="F2730" i="9"/>
  <c r="G2730" i="9"/>
  <c r="H2730" i="9" s="1"/>
  <c r="J2736" i="9"/>
  <c r="I2736" i="9"/>
  <c r="F2736" i="9"/>
  <c r="G2736" i="9"/>
  <c r="H2736" i="9" s="1"/>
  <c r="J2713" i="9"/>
  <c r="I2713" i="9"/>
  <c r="F2713" i="9"/>
  <c r="G2713" i="9"/>
  <c r="H2713" i="9" s="1"/>
  <c r="J2719" i="9"/>
  <c r="I2719" i="9"/>
  <c r="F2719" i="9"/>
  <c r="G2719" i="9"/>
  <c r="H2719" i="9" s="1"/>
  <c r="I2721" i="9"/>
  <c r="J2721" i="9"/>
  <c r="F2721" i="9"/>
  <c r="G2721" i="9"/>
  <c r="H2721" i="9" s="1"/>
  <c r="I2715" i="9"/>
  <c r="J2715" i="9"/>
  <c r="F2715" i="9"/>
  <c r="G2715" i="9"/>
  <c r="H2715" i="9" s="1"/>
  <c r="J2696" i="9"/>
  <c r="I2696" i="9"/>
  <c r="F2696" i="9"/>
  <c r="G2696" i="9"/>
  <c r="H2696" i="9" s="1"/>
  <c r="I2703" i="9"/>
  <c r="J2703" i="9"/>
  <c r="F2703" i="9"/>
  <c r="G2703" i="9"/>
  <c r="H2703" i="9" s="1"/>
  <c r="I2710" i="9"/>
  <c r="J2710" i="9"/>
  <c r="F2710" i="9"/>
  <c r="G2710" i="9"/>
  <c r="H2710" i="9" s="1"/>
  <c r="I2695" i="9"/>
  <c r="J2695" i="9"/>
  <c r="F2695" i="9"/>
  <c r="G2695" i="9"/>
  <c r="H2695" i="9" s="1"/>
  <c r="J2694" i="9"/>
  <c r="I2694" i="9"/>
  <c r="F2694" i="9"/>
  <c r="G2694" i="9"/>
  <c r="H2694" i="9" s="1"/>
  <c r="J2686" i="9"/>
  <c r="I2686" i="9"/>
  <c r="F2686" i="9"/>
  <c r="G2686" i="9"/>
  <c r="H2686" i="9" s="1"/>
  <c r="J2683" i="9"/>
  <c r="I2683" i="9"/>
  <c r="F2683" i="9"/>
  <c r="G2683" i="9"/>
  <c r="H2683" i="9" s="1"/>
  <c r="I2678" i="9"/>
  <c r="J2678" i="9"/>
  <c r="F2678" i="9"/>
  <c r="G2678" i="9"/>
  <c r="H2678" i="9" s="1"/>
  <c r="I2680" i="9"/>
  <c r="J2680" i="9"/>
  <c r="F2680" i="9"/>
  <c r="G2680" i="9"/>
  <c r="H2680" i="9" s="1"/>
  <c r="J2667" i="9"/>
  <c r="I2667" i="9"/>
  <c r="F2667" i="9"/>
  <c r="G2667" i="9"/>
  <c r="H2667" i="9" s="1"/>
  <c r="I2668" i="9"/>
  <c r="J2668" i="9"/>
  <c r="F2668" i="9"/>
  <c r="G2668" i="9"/>
  <c r="H2668" i="9" s="1"/>
  <c r="J2664" i="9"/>
  <c r="I2664" i="9"/>
  <c r="F2664" i="9"/>
  <c r="G2664" i="9"/>
  <c r="H2664" i="9" s="1"/>
  <c r="J2654" i="9"/>
  <c r="I2654" i="9"/>
  <c r="F2654" i="9"/>
  <c r="G2654" i="9"/>
  <c r="H2654" i="9" s="1"/>
  <c r="I2657" i="9"/>
  <c r="J2657" i="9"/>
  <c r="F2657" i="9"/>
  <c r="G2657" i="9"/>
  <c r="H2657" i="9" s="1"/>
  <c r="I2649" i="9"/>
  <c r="J2649" i="9"/>
  <c r="F2649" i="9"/>
  <c r="G2649" i="9"/>
  <c r="H2649" i="9" s="1"/>
  <c r="D3363" i="9"/>
  <c r="J3363" i="9" s="1"/>
  <c r="D3364" i="9"/>
  <c r="D3367" i="9"/>
  <c r="D3366" i="9"/>
  <c r="D3369" i="9"/>
  <c r="I3369" i="9" s="1"/>
  <c r="D3374" i="9"/>
  <c r="D3368" i="9"/>
  <c r="D3370" i="9"/>
  <c r="D3371" i="9"/>
  <c r="J3371" i="9" s="1"/>
  <c r="D3373" i="9"/>
  <c r="D3375" i="9"/>
  <c r="D3377" i="9"/>
  <c r="D3365" i="9"/>
  <c r="I3365" i="9" s="1"/>
  <c r="D3372" i="9"/>
  <c r="D3376" i="9"/>
  <c r="D3378" i="9"/>
  <c r="D3379" i="9"/>
  <c r="J3379" i="9" s="1"/>
  <c r="D3382" i="9"/>
  <c r="D3388" i="9"/>
  <c r="D3381" i="9"/>
  <c r="D3385" i="9"/>
  <c r="I3385" i="9" s="1"/>
  <c r="D3383" i="9"/>
  <c r="D3384" i="9"/>
  <c r="D3387" i="9"/>
  <c r="D3380" i="9"/>
  <c r="I3380" i="9" s="1"/>
  <c r="D3389" i="9"/>
  <c r="D3386" i="9"/>
  <c r="D3391" i="9"/>
  <c r="D3392" i="9"/>
  <c r="I3392" i="9" s="1"/>
  <c r="D3393" i="9"/>
  <c r="D3395" i="9"/>
  <c r="D3394" i="9"/>
  <c r="D3390" i="9"/>
  <c r="F3390" i="9" s="1"/>
  <c r="D3402" i="9"/>
  <c r="D3397" i="9"/>
  <c r="D3400" i="9"/>
  <c r="D3406" i="9"/>
  <c r="F3406" i="9" s="1"/>
  <c r="D3407" i="9"/>
  <c r="D3398" i="9"/>
  <c r="D3399" i="9"/>
  <c r="D3408" i="9"/>
  <c r="F3408" i="9" s="1"/>
  <c r="D3396" i="9"/>
  <c r="D3401" i="9"/>
  <c r="D3403" i="9"/>
  <c r="D3404" i="9"/>
  <c r="F3404" i="9" s="1"/>
  <c r="D3405" i="9"/>
  <c r="D3409" i="9"/>
  <c r="D3413" i="9"/>
  <c r="D3415" i="9"/>
  <c r="F3415" i="9" s="1"/>
  <c r="D3424" i="9"/>
  <c r="D3410" i="9"/>
  <c r="D3411" i="9"/>
  <c r="D3412" i="9"/>
  <c r="F3412" i="9" s="1"/>
  <c r="D3421" i="9"/>
  <c r="D3422" i="9"/>
  <c r="D3423" i="9"/>
  <c r="D3416" i="9"/>
  <c r="F3416" i="9" s="1"/>
  <c r="D3418" i="9"/>
  <c r="D3420" i="9"/>
  <c r="D3414" i="9"/>
  <c r="D3417" i="9"/>
  <c r="F3417" i="9" s="1"/>
  <c r="D3419" i="9"/>
  <c r="D3425" i="9"/>
  <c r="D3431" i="9"/>
  <c r="D3438" i="9"/>
  <c r="G3438" i="9" s="1"/>
  <c r="H3438" i="9" s="1"/>
  <c r="D3426" i="9"/>
  <c r="D3427" i="9"/>
  <c r="D3430" i="9"/>
  <c r="D3435" i="9"/>
  <c r="G3435" i="9" s="1"/>
  <c r="H3435" i="9" s="1"/>
  <c r="D3436" i="9"/>
  <c r="D3437" i="9"/>
  <c r="D3429" i="9"/>
  <c r="D3432" i="9"/>
  <c r="G3432" i="9" s="1"/>
  <c r="H3432" i="9" s="1"/>
  <c r="D3433" i="9"/>
  <c r="D3428" i="9"/>
  <c r="D3451" i="9"/>
  <c r="D3454" i="9"/>
  <c r="G3454" i="9" s="1"/>
  <c r="H3454" i="9" s="1"/>
  <c r="D3455" i="9"/>
  <c r="D3458" i="9"/>
  <c r="D3439" i="9"/>
  <c r="D3440" i="9"/>
  <c r="G3440" i="9" s="1"/>
  <c r="H3440" i="9" s="1"/>
  <c r="D3444" i="9"/>
  <c r="D3448" i="9"/>
  <c r="D3449" i="9"/>
  <c r="D3450" i="9"/>
  <c r="G3450" i="9" s="1"/>
  <c r="H3450" i="9" s="1"/>
  <c r="D3457" i="9"/>
  <c r="D3459" i="9"/>
  <c r="D3434" i="9"/>
  <c r="D3442" i="9"/>
  <c r="G3442" i="9" s="1"/>
  <c r="H3442" i="9" s="1"/>
  <c r="D3445" i="9"/>
  <c r="D3446" i="9"/>
  <c r="D3447" i="9"/>
  <c r="D3453" i="9"/>
  <c r="G3453" i="9" s="1"/>
  <c r="H3453" i="9" s="1"/>
  <c r="D3441" i="9"/>
  <c r="D3443" i="9"/>
  <c r="D3452" i="9"/>
  <c r="D3461" i="9"/>
  <c r="J3461" i="9" s="1"/>
  <c r="D3467" i="9"/>
  <c r="D3473" i="9"/>
  <c r="D3475" i="9"/>
  <c r="D3480" i="9"/>
  <c r="J3480" i="9" s="1"/>
  <c r="D3460" i="9"/>
  <c r="D3464" i="9"/>
  <c r="D3465" i="9"/>
  <c r="D3466" i="9"/>
  <c r="I3466" i="9" s="1"/>
  <c r="D3471" i="9"/>
  <c r="D3476" i="9"/>
  <c r="D3456" i="9"/>
  <c r="D3462" i="9"/>
  <c r="J3462" i="9" s="1"/>
  <c r="D3463" i="9"/>
  <c r="D3468" i="9"/>
  <c r="D3469" i="9"/>
  <c r="D3470" i="9"/>
  <c r="J3470" i="9" s="1"/>
  <c r="D3472" i="9"/>
  <c r="D3474" i="9"/>
  <c r="D3478" i="9"/>
  <c r="D3479" i="9"/>
  <c r="J3479" i="9" s="1"/>
  <c r="D3482" i="9"/>
  <c r="D3477" i="9"/>
  <c r="D3481" i="9"/>
  <c r="J2650" i="9"/>
  <c r="I2650" i="9"/>
  <c r="F2650" i="9"/>
  <c r="G2650" i="9"/>
  <c r="H2650" i="9" s="1"/>
  <c r="G2274" i="9"/>
  <c r="H2274" i="9" s="1"/>
  <c r="F2261" i="9"/>
  <c r="J2221" i="9"/>
  <c r="J2224" i="9"/>
  <c r="I2218" i="9"/>
  <c r="I2178" i="9"/>
  <c r="J2178" i="9"/>
  <c r="F2178" i="9"/>
  <c r="G2178" i="9"/>
  <c r="H2178" i="9" s="1"/>
  <c r="J2184" i="9"/>
  <c r="G2184" i="9"/>
  <c r="H2184" i="9" s="1"/>
  <c r="I1796" i="9"/>
  <c r="J1796" i="9"/>
  <c r="F1796" i="9"/>
  <c r="G1796" i="9"/>
  <c r="H1796" i="9" s="1"/>
  <c r="J1788" i="9"/>
  <c r="F1788" i="9"/>
  <c r="I1769" i="9"/>
  <c r="J1769" i="9"/>
  <c r="F1769" i="9"/>
  <c r="G1769" i="9"/>
  <c r="H1769" i="9" s="1"/>
  <c r="J1745" i="9"/>
  <c r="F1745" i="9"/>
  <c r="J1736" i="9"/>
  <c r="I1736" i="9"/>
  <c r="F1736" i="9"/>
  <c r="G1736" i="9"/>
  <c r="H1736" i="9" s="1"/>
  <c r="I1724" i="9"/>
  <c r="F1724" i="9"/>
  <c r="J1717" i="9"/>
  <c r="I1717" i="9"/>
  <c r="F1717" i="9"/>
  <c r="G1717" i="9"/>
  <c r="H1717" i="9" s="1"/>
  <c r="J1711" i="9"/>
  <c r="I1711" i="9"/>
  <c r="F1711" i="9"/>
  <c r="G1711" i="9"/>
  <c r="H1711" i="9" s="1"/>
  <c r="I1704" i="9"/>
  <c r="J1704" i="9"/>
  <c r="F1704" i="9"/>
  <c r="G1704" i="9"/>
  <c r="H1704" i="9" s="1"/>
  <c r="I1699" i="9"/>
  <c r="F1699" i="9"/>
  <c r="I1697" i="9"/>
  <c r="J2641" i="9"/>
  <c r="F2641" i="9"/>
  <c r="J2634" i="9"/>
  <c r="I2634" i="9"/>
  <c r="F2634" i="9"/>
  <c r="G2634" i="9"/>
  <c r="H2634" i="9" s="1"/>
  <c r="I2619" i="9"/>
  <c r="J2619" i="9"/>
  <c r="F2619" i="9"/>
  <c r="J2622" i="9"/>
  <c r="I2622" i="9"/>
  <c r="F2622" i="9"/>
  <c r="G2622" i="9"/>
  <c r="H2622" i="9" s="1"/>
  <c r="J2594" i="9"/>
  <c r="I2594" i="9"/>
  <c r="F2594" i="9"/>
  <c r="G2594" i="9"/>
  <c r="H2594" i="9" s="1"/>
  <c r="J2580" i="9"/>
  <c r="J2571" i="9"/>
  <c r="I2571" i="9"/>
  <c r="F2571" i="9"/>
  <c r="G2571" i="9"/>
  <c r="H2571" i="9" s="1"/>
  <c r="J2558" i="9"/>
  <c r="I2558" i="9"/>
  <c r="F2558" i="9"/>
  <c r="G2558" i="9"/>
  <c r="H2558" i="9" s="1"/>
  <c r="J2554" i="9"/>
  <c r="G2554" i="9"/>
  <c r="H2554" i="9" s="1"/>
  <c r="J2531" i="9"/>
  <c r="G2531" i="9"/>
  <c r="H2531" i="9" s="1"/>
  <c r="I2533" i="9"/>
  <c r="J2533" i="9"/>
  <c r="F2533" i="9"/>
  <c r="G2533" i="9"/>
  <c r="H2533" i="9" s="1"/>
  <c r="I2524" i="9"/>
  <c r="J2524" i="9"/>
  <c r="F2524" i="9"/>
  <c r="G2524" i="9"/>
  <c r="H2524" i="9" s="1"/>
  <c r="J3108" i="9"/>
  <c r="G3108" i="9"/>
  <c r="H3108" i="9" s="1"/>
  <c r="J3090" i="9"/>
  <c r="G3090" i="9"/>
  <c r="H3090" i="9" s="1"/>
  <c r="J3089" i="9"/>
  <c r="G3089" i="9"/>
  <c r="H3089" i="9" s="1"/>
  <c r="I3086" i="9"/>
  <c r="G3086" i="9"/>
  <c r="H3086" i="9" s="1"/>
  <c r="J3077" i="9"/>
  <c r="G3077" i="9"/>
  <c r="H3077" i="9" s="1"/>
  <c r="J3058" i="9"/>
  <c r="G3058" i="9"/>
  <c r="H3058" i="9" s="1"/>
  <c r="I3044" i="9"/>
  <c r="G3044" i="9"/>
  <c r="H3044" i="9" s="1"/>
  <c r="I3031" i="9"/>
  <c r="G3031" i="9"/>
  <c r="H3031" i="9" s="1"/>
  <c r="J3025" i="9"/>
  <c r="G3025" i="9"/>
  <c r="H3025" i="9" s="1"/>
  <c r="J3012" i="9"/>
  <c r="G3012" i="9"/>
  <c r="H3012" i="9" s="1"/>
  <c r="I3004" i="9"/>
  <c r="I5757" i="9"/>
  <c r="J5757" i="9"/>
  <c r="F5757" i="9"/>
  <c r="G5757" i="9"/>
  <c r="H5757" i="9" s="1"/>
  <c r="G5756" i="9"/>
  <c r="H5756" i="9" s="1"/>
  <c r="J5759" i="9"/>
  <c r="I5759" i="9"/>
  <c r="F5759" i="9"/>
  <c r="G5759" i="9"/>
  <c r="H5759" i="9" s="1"/>
  <c r="J5730" i="9"/>
  <c r="I5730" i="9"/>
  <c r="F5730" i="9"/>
  <c r="G5730" i="9"/>
  <c r="H5730" i="9" s="1"/>
  <c r="J5711" i="9"/>
  <c r="I5711" i="9"/>
  <c r="F5711" i="9"/>
  <c r="G5711" i="9"/>
  <c r="H5711" i="9" s="1"/>
  <c r="J5689" i="9"/>
  <c r="I5699" i="9"/>
  <c r="I5674" i="9"/>
  <c r="I5671" i="9"/>
  <c r="I5670" i="9"/>
  <c r="J5645" i="9"/>
  <c r="I5645" i="9"/>
  <c r="F5645" i="9"/>
  <c r="G5645" i="9"/>
  <c r="H5645" i="9" s="1"/>
  <c r="I2759" i="9"/>
  <c r="I2735" i="9"/>
  <c r="J2662" i="9"/>
  <c r="I2662" i="9"/>
  <c r="F2662" i="9"/>
  <c r="G2662" i="9"/>
  <c r="H2662" i="9" s="1"/>
  <c r="F2275" i="9"/>
  <c r="F2276" i="9"/>
  <c r="F2262" i="9"/>
  <c r="I2248" i="9"/>
  <c r="J2248" i="9"/>
  <c r="F2248" i="9"/>
  <c r="G2248" i="9"/>
  <c r="H2248" i="9" s="1"/>
  <c r="I2257" i="9"/>
  <c r="J2257" i="9"/>
  <c r="F2257" i="9"/>
  <c r="G2257" i="9"/>
  <c r="H2257" i="9" s="1"/>
  <c r="I2264" i="9"/>
  <c r="J2264" i="9"/>
  <c r="F2264" i="9"/>
  <c r="G2264" i="9"/>
  <c r="H2264" i="9" s="1"/>
  <c r="J2267" i="9"/>
  <c r="I2267" i="9"/>
  <c r="F2267" i="9"/>
  <c r="G2267" i="9"/>
  <c r="H2267" i="9" s="1"/>
  <c r="I2238" i="9"/>
  <c r="J2238" i="9"/>
  <c r="F2238" i="9"/>
  <c r="G2238" i="9"/>
  <c r="H2238" i="9" s="1"/>
  <c r="J2235" i="9"/>
  <c r="I2235" i="9"/>
  <c r="F2235" i="9"/>
  <c r="G2235" i="9"/>
  <c r="H2235" i="9" s="1"/>
  <c r="J2240" i="9"/>
  <c r="I2240" i="9"/>
  <c r="F2240" i="9"/>
  <c r="G2240" i="9"/>
  <c r="H2240" i="9" s="1"/>
  <c r="I2244" i="9"/>
  <c r="F2244" i="9"/>
  <c r="J2229" i="9"/>
  <c r="F2229" i="9"/>
  <c r="J2230" i="9"/>
  <c r="F2230" i="9"/>
  <c r="I2227" i="9"/>
  <c r="F2227" i="9"/>
  <c r="J2234" i="9"/>
  <c r="F2234" i="9"/>
  <c r="G2234" i="9"/>
  <c r="H2234" i="9" s="1"/>
  <c r="J2213" i="9"/>
  <c r="I2213" i="9"/>
  <c r="F2213" i="9"/>
  <c r="G2213" i="9"/>
  <c r="H2213" i="9" s="1"/>
  <c r="I2211" i="9"/>
  <c r="J2211" i="9"/>
  <c r="J2219" i="9"/>
  <c r="I2219" i="9"/>
  <c r="J2209" i="9"/>
  <c r="I2209" i="9"/>
  <c r="I2203" i="9"/>
  <c r="J2203" i="9"/>
  <c r="J2195" i="9"/>
  <c r="I2195" i="9"/>
  <c r="J2190" i="9"/>
  <c r="I2190" i="9"/>
  <c r="G2189" i="9"/>
  <c r="H2189" i="9" s="1"/>
  <c r="G2179" i="9"/>
  <c r="H2179" i="9" s="1"/>
  <c r="J2177" i="9"/>
  <c r="F2177" i="9"/>
  <c r="I2173" i="9"/>
  <c r="F2173" i="9"/>
  <c r="I2171" i="9"/>
  <c r="F2171" i="9"/>
  <c r="D2888" i="9"/>
  <c r="F2888" i="9" s="1"/>
  <c r="D2883" i="9"/>
  <c r="D2885" i="9"/>
  <c r="D2886" i="9"/>
  <c r="D2889" i="9"/>
  <c r="F2889" i="9" s="1"/>
  <c r="D2887" i="9"/>
  <c r="D2891" i="9"/>
  <c r="D2892" i="9"/>
  <c r="D2895" i="9"/>
  <c r="D2896" i="9"/>
  <c r="D2897" i="9"/>
  <c r="D2900" i="9"/>
  <c r="D2884" i="9"/>
  <c r="F2884" i="9" s="1"/>
  <c r="D2890" i="9"/>
  <c r="D2894" i="9"/>
  <c r="D2899" i="9"/>
  <c r="D2902" i="9"/>
  <c r="F2902" i="9" s="1"/>
  <c r="D2893" i="9"/>
  <c r="D2898" i="9"/>
  <c r="D2901" i="9"/>
  <c r="D2903" i="9"/>
  <c r="D2908" i="9"/>
  <c r="D2909" i="9"/>
  <c r="D2904" i="9"/>
  <c r="D2905" i="9"/>
  <c r="F2905" i="9" s="1"/>
  <c r="D2906" i="9"/>
  <c r="D2910" i="9"/>
  <c r="D2907" i="9"/>
  <c r="D2912" i="9"/>
  <c r="G2912" i="9" s="1"/>
  <c r="H2912" i="9" s="1"/>
  <c r="D2911" i="9"/>
  <c r="D2915" i="9"/>
  <c r="D2916" i="9"/>
  <c r="D2917" i="9"/>
  <c r="G2917" i="9" s="1"/>
  <c r="H2917" i="9" s="1"/>
  <c r="D2913" i="9"/>
  <c r="D2918" i="9"/>
  <c r="D2914" i="9"/>
  <c r="D2920" i="9"/>
  <c r="D2923" i="9"/>
  <c r="D2925" i="9"/>
  <c r="D2919" i="9"/>
  <c r="D2921" i="9"/>
  <c r="G2921" i="9" s="1"/>
  <c r="H2921" i="9" s="1"/>
  <c r="D2927" i="9"/>
  <c r="D2928" i="9"/>
  <c r="D2932" i="9"/>
  <c r="D2933" i="9"/>
  <c r="G2933" i="9" s="1"/>
  <c r="H2933" i="9" s="1"/>
  <c r="D2926" i="9"/>
  <c r="D2929" i="9"/>
  <c r="D2930" i="9"/>
  <c r="D2922" i="9"/>
  <c r="J2922" i="9" s="1"/>
  <c r="D2924" i="9"/>
  <c r="D2931" i="9"/>
  <c r="D2934" i="9"/>
  <c r="D2935" i="9"/>
  <c r="D2938" i="9"/>
  <c r="D2939" i="9"/>
  <c r="D2948" i="9"/>
  <c r="D2946" i="9"/>
  <c r="G2946" i="9" s="1"/>
  <c r="H2946" i="9" s="1"/>
  <c r="D2937" i="9"/>
  <c r="D2940" i="9"/>
  <c r="D2942" i="9"/>
  <c r="D2944" i="9"/>
  <c r="J2944" i="9" s="1"/>
  <c r="D2945" i="9"/>
  <c r="D2947" i="9"/>
  <c r="D2949" i="9"/>
  <c r="D2936" i="9"/>
  <c r="D2941" i="9"/>
  <c r="D2943" i="9"/>
  <c r="D2951" i="9"/>
  <c r="D2953" i="9"/>
  <c r="G2953" i="9" s="1"/>
  <c r="H2953" i="9" s="1"/>
  <c r="D2950" i="9"/>
  <c r="D2952" i="9"/>
  <c r="D2955" i="9"/>
  <c r="D2957" i="9"/>
  <c r="I2957" i="9" s="1"/>
  <c r="D2958" i="9"/>
  <c r="D2964" i="9"/>
  <c r="D2956" i="9"/>
  <c r="D2959" i="9"/>
  <c r="D2961" i="9"/>
  <c r="D2962" i="9"/>
  <c r="D2963" i="9"/>
  <c r="D2969" i="9"/>
  <c r="G2969" i="9" s="1"/>
  <c r="H2969" i="9" s="1"/>
  <c r="D2971" i="9"/>
  <c r="D2973" i="9"/>
  <c r="D2975" i="9"/>
  <c r="D2977" i="9"/>
  <c r="I2977" i="9" s="1"/>
  <c r="D2954" i="9"/>
  <c r="D2960" i="9"/>
  <c r="D2965" i="9"/>
  <c r="D2968" i="9"/>
  <c r="D2974" i="9"/>
  <c r="D2966" i="9"/>
  <c r="D2970" i="9"/>
  <c r="D2972" i="9"/>
  <c r="G2972" i="9" s="1"/>
  <c r="H2972" i="9" s="1"/>
  <c r="D2976" i="9"/>
  <c r="D2978" i="9"/>
  <c r="D2967" i="9"/>
  <c r="D2979" i="9"/>
  <c r="F2979" i="9" s="1"/>
  <c r="D2980" i="9"/>
  <c r="D2983" i="9"/>
  <c r="D2985" i="9"/>
  <c r="D2986" i="9"/>
  <c r="D2987" i="9"/>
  <c r="D2994" i="9"/>
  <c r="D3001" i="9"/>
  <c r="D2984" i="9"/>
  <c r="G2984" i="9" s="1"/>
  <c r="H2984" i="9" s="1"/>
  <c r="D2988" i="9"/>
  <c r="D2990" i="9"/>
  <c r="D2995" i="9"/>
  <c r="D2982" i="9"/>
  <c r="F2982" i="9" s="1"/>
  <c r="D2991" i="9"/>
  <c r="D2996" i="9"/>
  <c r="D2998" i="9"/>
  <c r="D2999" i="9"/>
  <c r="D3000" i="9"/>
  <c r="D3002" i="9"/>
  <c r="D2981" i="9"/>
  <c r="D2989" i="9"/>
  <c r="G2989" i="9" s="1"/>
  <c r="H2989" i="9" s="1"/>
  <c r="D2992" i="9"/>
  <c r="D2993" i="9"/>
  <c r="D2997" i="9"/>
  <c r="I1801" i="9"/>
  <c r="J1798" i="9"/>
  <c r="G1799" i="9"/>
  <c r="H1799" i="9" s="1"/>
  <c r="J1791" i="9"/>
  <c r="I1791" i="9"/>
  <c r="F1791" i="9"/>
  <c r="G1791" i="9"/>
  <c r="H1791" i="9" s="1"/>
  <c r="J1783" i="9"/>
  <c r="I1783" i="9"/>
  <c r="F1783" i="9"/>
  <c r="G1783" i="9"/>
  <c r="H1783" i="9" s="1"/>
  <c r="F1789" i="9"/>
  <c r="J1777" i="9"/>
  <c r="I1777" i="9"/>
  <c r="F1777" i="9"/>
  <c r="G1777" i="9"/>
  <c r="H1777" i="9" s="1"/>
  <c r="I1761" i="9"/>
  <c r="J1761" i="9"/>
  <c r="F1761" i="9"/>
  <c r="G1761" i="9"/>
  <c r="H1761" i="9" s="1"/>
  <c r="I1766" i="9"/>
  <c r="J1766" i="9"/>
  <c r="F1766" i="9"/>
  <c r="G1766" i="9"/>
  <c r="H1766" i="9" s="1"/>
  <c r="J1772" i="9"/>
  <c r="I1772" i="9"/>
  <c r="F1772" i="9"/>
  <c r="G1772" i="9"/>
  <c r="H1772" i="9" s="1"/>
  <c r="I1764" i="9"/>
  <c r="J1764" i="9"/>
  <c r="F1764" i="9"/>
  <c r="G1764" i="9"/>
  <c r="H1764" i="9" s="1"/>
  <c r="J1755" i="9"/>
  <c r="I1755" i="9"/>
  <c r="F1755" i="9"/>
  <c r="G1755" i="9"/>
  <c r="H1755" i="9" s="1"/>
  <c r="I1746" i="9"/>
  <c r="J1746" i="9"/>
  <c r="F1746" i="9"/>
  <c r="G1746" i="9"/>
  <c r="H1746" i="9" s="1"/>
  <c r="I1757" i="9"/>
  <c r="J1757" i="9"/>
  <c r="F1757" i="9"/>
  <c r="G1757" i="9"/>
  <c r="H1757" i="9" s="1"/>
  <c r="J1747" i="9"/>
  <c r="I1747" i="9"/>
  <c r="F1747" i="9"/>
  <c r="G1747" i="9"/>
  <c r="H1747" i="9" s="1"/>
  <c r="J1732" i="9"/>
  <c r="I1732" i="9"/>
  <c r="F1732" i="9"/>
  <c r="G1732" i="9"/>
  <c r="H1732" i="9" s="1"/>
  <c r="I1737" i="9"/>
  <c r="J1737" i="9"/>
  <c r="F1737" i="9"/>
  <c r="G1737" i="9"/>
  <c r="H1737" i="9" s="1"/>
  <c r="J1730" i="9"/>
  <c r="I1730" i="9"/>
  <c r="F1730" i="9"/>
  <c r="G1730" i="9"/>
  <c r="H1730" i="9" s="1"/>
  <c r="J1733" i="9"/>
  <c r="I1733" i="9"/>
  <c r="F1733" i="9"/>
  <c r="G1733" i="9"/>
  <c r="H1733" i="9" s="1"/>
  <c r="J1725" i="9"/>
  <c r="I1725" i="9"/>
  <c r="F1725" i="9"/>
  <c r="G1725" i="9"/>
  <c r="H1725" i="9" s="1"/>
  <c r="J1721" i="9"/>
  <c r="I1721" i="9"/>
  <c r="F1721" i="9"/>
  <c r="G1721" i="9"/>
  <c r="H1721" i="9" s="1"/>
  <c r="J1722" i="9"/>
  <c r="I1722" i="9"/>
  <c r="F1722" i="9"/>
  <c r="G1722" i="9"/>
  <c r="H1722" i="9"/>
  <c r="J1719" i="9"/>
  <c r="I1719" i="9"/>
  <c r="F1719" i="9"/>
  <c r="G1719" i="9"/>
  <c r="H1719" i="9" s="1"/>
  <c r="J1709" i="9"/>
  <c r="I1709" i="9"/>
  <c r="F1709" i="9"/>
  <c r="G1709" i="9"/>
  <c r="H1709" i="9" s="1"/>
  <c r="J1693" i="9"/>
  <c r="I1695" i="9"/>
  <c r="G1707" i="9"/>
  <c r="H1707" i="9" s="1"/>
  <c r="G1694" i="9"/>
  <c r="H1694" i="9" s="1"/>
  <c r="F1683" i="9"/>
  <c r="J1685" i="9"/>
  <c r="I1685" i="9"/>
  <c r="F1685" i="9"/>
  <c r="G1685" i="9"/>
  <c r="H1685" i="9" s="1"/>
  <c r="D2405" i="9"/>
  <c r="D2403" i="9"/>
  <c r="I2403" i="9" s="1"/>
  <c r="D2406" i="9"/>
  <c r="D2407" i="9"/>
  <c r="J2407" i="9" s="1"/>
  <c r="D2411" i="9"/>
  <c r="D2412" i="9"/>
  <c r="I2412" i="9" s="1"/>
  <c r="D2410" i="9"/>
  <c r="D2404" i="9"/>
  <c r="F2404" i="9" s="1"/>
  <c r="D2408" i="9"/>
  <c r="D2415" i="9"/>
  <c r="I2415" i="9" s="1"/>
  <c r="D2416" i="9"/>
  <c r="D2418" i="9"/>
  <c r="J2418" i="9" s="1"/>
  <c r="D2426" i="9"/>
  <c r="D2420" i="9"/>
  <c r="I2420" i="9" s="1"/>
  <c r="D2409" i="9"/>
  <c r="D2413" i="9"/>
  <c r="D2414" i="9"/>
  <c r="D2419" i="9"/>
  <c r="J2419" i="9" s="1"/>
  <c r="D2421" i="9"/>
  <c r="D2424" i="9"/>
  <c r="F2424" i="9" s="1"/>
  <c r="D2417" i="9"/>
  <c r="D2422" i="9"/>
  <c r="J2422" i="9" s="1"/>
  <c r="D2423" i="9"/>
  <c r="D2425" i="9"/>
  <c r="F2425" i="9" s="1"/>
  <c r="D2433" i="9"/>
  <c r="D2430" i="9"/>
  <c r="I2430" i="9" s="1"/>
  <c r="D2432" i="9"/>
  <c r="D2429" i="9"/>
  <c r="D2436" i="9"/>
  <c r="D2427" i="9"/>
  <c r="I2427" i="9" s="1"/>
  <c r="D2428" i="9"/>
  <c r="D2431" i="9"/>
  <c r="F2431" i="9" s="1"/>
  <c r="D2434" i="9"/>
  <c r="D2440" i="9"/>
  <c r="I2440" i="9" s="1"/>
  <c r="D2442" i="9"/>
  <c r="D2443" i="9"/>
  <c r="G2443" i="9" s="1"/>
  <c r="H2443" i="9" s="1"/>
  <c r="D2441" i="9"/>
  <c r="D2435" i="9"/>
  <c r="D2437" i="9"/>
  <c r="I2437" i="9" s="1"/>
  <c r="D2438" i="9"/>
  <c r="D2439" i="9"/>
  <c r="D2444" i="9"/>
  <c r="D2448" i="9"/>
  <c r="J2448" i="9" s="1"/>
  <c r="D2451" i="9"/>
  <c r="D2446" i="9"/>
  <c r="D2447" i="9"/>
  <c r="D2452" i="9"/>
  <c r="I2452" i="9" s="1"/>
  <c r="D2453" i="9"/>
  <c r="G2453" i="9" s="1"/>
  <c r="H2453" i="9" s="1"/>
  <c r="D2454" i="9"/>
  <c r="D2456" i="9"/>
  <c r="D2457" i="9"/>
  <c r="G2457" i="9" s="1"/>
  <c r="H2457" i="9" s="1"/>
  <c r="D2455" i="9"/>
  <c r="D2445" i="9"/>
  <c r="D2449" i="9"/>
  <c r="D2450" i="9"/>
  <c r="I2450" i="9" s="1"/>
  <c r="D2462" i="9"/>
  <c r="D2464" i="9"/>
  <c r="D2468" i="9"/>
  <c r="D2471" i="9"/>
  <c r="J2471" i="9" s="1"/>
  <c r="D2473" i="9"/>
  <c r="J2473" i="9" s="1"/>
  <c r="D2467" i="9"/>
  <c r="D2469" i="9"/>
  <c r="D2470" i="9"/>
  <c r="J2470" i="9" s="1"/>
  <c r="D2459" i="9"/>
  <c r="D2461" i="9"/>
  <c r="D2472" i="9"/>
  <c r="D2458" i="9"/>
  <c r="I2458" i="9" s="1"/>
  <c r="D2460" i="9"/>
  <c r="D2463" i="9"/>
  <c r="D2465" i="9"/>
  <c r="D2466" i="9"/>
  <c r="F2466" i="9" s="1"/>
  <c r="D2475" i="9"/>
  <c r="F2475" i="9" s="1"/>
  <c r="D2479" i="9"/>
  <c r="D2484" i="9"/>
  <c r="D2481" i="9"/>
  <c r="F2481" i="9" s="1"/>
  <c r="D2482" i="9"/>
  <c r="D2485" i="9"/>
  <c r="D2488" i="9"/>
  <c r="D2474" i="9"/>
  <c r="F2474" i="9" s="1"/>
  <c r="D2476" i="9"/>
  <c r="D2477" i="9"/>
  <c r="D2480" i="9"/>
  <c r="D2487" i="9"/>
  <c r="F2487" i="9" s="1"/>
  <c r="D2489" i="9"/>
  <c r="G2489" i="9" s="1"/>
  <c r="H2489" i="9" s="1"/>
  <c r="D2492" i="9"/>
  <c r="D2494" i="9"/>
  <c r="D2496" i="9"/>
  <c r="F2496" i="9" s="1"/>
  <c r="D2501" i="9"/>
  <c r="D2478" i="9"/>
  <c r="D2483" i="9"/>
  <c r="D2486" i="9"/>
  <c r="F2486" i="9" s="1"/>
  <c r="D2495" i="9"/>
  <c r="D2497" i="9"/>
  <c r="D2505" i="9"/>
  <c r="D2507" i="9"/>
  <c r="F2507" i="9" s="1"/>
  <c r="D2490" i="9"/>
  <c r="J2490" i="9" s="1"/>
  <c r="D2491" i="9"/>
  <c r="D2493" i="9"/>
  <c r="D2498" i="9"/>
  <c r="F2498" i="9" s="1"/>
  <c r="D2504" i="9"/>
  <c r="D2499" i="9"/>
  <c r="D2500" i="9"/>
  <c r="D2502" i="9"/>
  <c r="F2502" i="9" s="1"/>
  <c r="D2503" i="9"/>
  <c r="D2510" i="9"/>
  <c r="D2513" i="9"/>
  <c r="D2514" i="9"/>
  <c r="F2514" i="9" s="1"/>
  <c r="D2520" i="9"/>
  <c r="J2520" i="9" s="1"/>
  <c r="D2506" i="9"/>
  <c r="D2509" i="9"/>
  <c r="D2512" i="9"/>
  <c r="G2512" i="9" s="1"/>
  <c r="H2512" i="9" s="1"/>
  <c r="D2522" i="9"/>
  <c r="D2515" i="9"/>
  <c r="D2518" i="9"/>
  <c r="D2519" i="9"/>
  <c r="G2519" i="9" s="1"/>
  <c r="H2519" i="9" s="1"/>
  <c r="D2521" i="9"/>
  <c r="D2508" i="9"/>
  <c r="D2511" i="9"/>
  <c r="D2516" i="9"/>
  <c r="G2516" i="9" s="1"/>
  <c r="H2516" i="9" s="1"/>
  <c r="D2517" i="9"/>
  <c r="I2629" i="9"/>
  <c r="J2629" i="9"/>
  <c r="F2629" i="9"/>
  <c r="G2629" i="9"/>
  <c r="H2629" i="9" s="1"/>
  <c r="J2637" i="9"/>
  <c r="I2637" i="9"/>
  <c r="F2637" i="9"/>
  <c r="G2637" i="9"/>
  <c r="H2637" i="9" s="1"/>
  <c r="I2642" i="9"/>
  <c r="J2642" i="9"/>
  <c r="F2642" i="9"/>
  <c r="G2642" i="9"/>
  <c r="H2642" i="9" s="1"/>
  <c r="J2630" i="9"/>
  <c r="I2630" i="9"/>
  <c r="F2630" i="9"/>
  <c r="G2630" i="9"/>
  <c r="H2630" i="9" s="1"/>
  <c r="I2616" i="9"/>
  <c r="J2616" i="9"/>
  <c r="F2616" i="9"/>
  <c r="G2616" i="9"/>
  <c r="H2616" i="9" s="1"/>
  <c r="J2623" i="9"/>
  <c r="I2623" i="9"/>
  <c r="F2623" i="9"/>
  <c r="G2623" i="9"/>
  <c r="H2623" i="9" s="1"/>
  <c r="J2609" i="9"/>
  <c r="I2609" i="9"/>
  <c r="F2609" i="9"/>
  <c r="G2609" i="9"/>
  <c r="H2609" i="9" s="1"/>
  <c r="J2620" i="9"/>
  <c r="I2620" i="9"/>
  <c r="F2620" i="9"/>
  <c r="G2620" i="9"/>
  <c r="H2620" i="9" s="1"/>
  <c r="J2610" i="9"/>
  <c r="I2610" i="9"/>
  <c r="F2610" i="9"/>
  <c r="G2610" i="9"/>
  <c r="H2610" i="9" s="1"/>
  <c r="I2598" i="9"/>
  <c r="J2598" i="9"/>
  <c r="F2598" i="9"/>
  <c r="G2598" i="9"/>
  <c r="H2598" i="9" s="1"/>
  <c r="I2601" i="9"/>
  <c r="J2601" i="9"/>
  <c r="F2601" i="9"/>
  <c r="G2601" i="9"/>
  <c r="H2601" i="9" s="1"/>
  <c r="J2602" i="9"/>
  <c r="I2602" i="9"/>
  <c r="F2602" i="9"/>
  <c r="G2602" i="9"/>
  <c r="H2602" i="9" s="1"/>
  <c r="J2591" i="9"/>
  <c r="I2591" i="9"/>
  <c r="F2591" i="9"/>
  <c r="G2591" i="9"/>
  <c r="H2591" i="9" s="1"/>
  <c r="I2583" i="9"/>
  <c r="J2583" i="9"/>
  <c r="F2583" i="9"/>
  <c r="G2583" i="9"/>
  <c r="H2583" i="9" s="1"/>
  <c r="I2581" i="9"/>
  <c r="J2581" i="9"/>
  <c r="F2581" i="9"/>
  <c r="G2581" i="9"/>
  <c r="H2581" i="9" s="1"/>
  <c r="I2587" i="9"/>
  <c r="J2587" i="9"/>
  <c r="F2587" i="9"/>
  <c r="G2587" i="9"/>
  <c r="H2587" i="9" s="1"/>
  <c r="J2573" i="9"/>
  <c r="I2573" i="9"/>
  <c r="F2573" i="9"/>
  <c r="G2573" i="9"/>
  <c r="H2573" i="9" s="1"/>
  <c r="J2566" i="9"/>
  <c r="I2566" i="9"/>
  <c r="F2566" i="9"/>
  <c r="G2566" i="9"/>
  <c r="H2566" i="9" s="1"/>
  <c r="I2577" i="9"/>
  <c r="J2577" i="9"/>
  <c r="F2577" i="9"/>
  <c r="G2577" i="9"/>
  <c r="H2577" i="9" s="1"/>
  <c r="J2564" i="9"/>
  <c r="I2564" i="9"/>
  <c r="F2564" i="9"/>
  <c r="G2564" i="9"/>
  <c r="H2564" i="9" s="1"/>
  <c r="J2561" i="9"/>
  <c r="I2561" i="9"/>
  <c r="F2561" i="9"/>
  <c r="G2561" i="9"/>
  <c r="H2561" i="9" s="1"/>
  <c r="I2553" i="9"/>
  <c r="J2553" i="9"/>
  <c r="F2553" i="9"/>
  <c r="G2553" i="9"/>
  <c r="H2553" i="9" s="1"/>
  <c r="J2555" i="9"/>
  <c r="I2555" i="9"/>
  <c r="F2555" i="9"/>
  <c r="G2555" i="9"/>
  <c r="H2555" i="9" s="1"/>
  <c r="J2549" i="9"/>
  <c r="I2549" i="9"/>
  <c r="F2549" i="9"/>
  <c r="G2549" i="9"/>
  <c r="H2549" i="9" s="1"/>
  <c r="J2532" i="9"/>
  <c r="I2532" i="9"/>
  <c r="F2532" i="9"/>
  <c r="G2532" i="9"/>
  <c r="H2532" i="9" s="1"/>
  <c r="I2539" i="9"/>
  <c r="J2539" i="9"/>
  <c r="F2539" i="9"/>
  <c r="G2539" i="9"/>
  <c r="H2539" i="9" s="1"/>
  <c r="D3244" i="9"/>
  <c r="D3255" i="9"/>
  <c r="F3255" i="9" s="1"/>
  <c r="D3246" i="9"/>
  <c r="D3250" i="9"/>
  <c r="D3257" i="9"/>
  <c r="D3259" i="9"/>
  <c r="G3259" i="9" s="1"/>
  <c r="H3259" i="9" s="1"/>
  <c r="D3245" i="9"/>
  <c r="D3251" i="9"/>
  <c r="D3252" i="9"/>
  <c r="D3256" i="9"/>
  <c r="G3256" i="9" s="1"/>
  <c r="H3256" i="9" s="1"/>
  <c r="D3258" i="9"/>
  <c r="D3243" i="9"/>
  <c r="D3247" i="9"/>
  <c r="D3248" i="9"/>
  <c r="G3248" i="9" s="1"/>
  <c r="H3248" i="9" s="1"/>
  <c r="D3249" i="9"/>
  <c r="D3253" i="9"/>
  <c r="D3254" i="9"/>
  <c r="D3266" i="9"/>
  <c r="G3266" i="9" s="1"/>
  <c r="H3266" i="9" s="1"/>
  <c r="D3269" i="9"/>
  <c r="D3260" i="9"/>
  <c r="D3262" i="9"/>
  <c r="D3264" i="9"/>
  <c r="J3264" i="9" s="1"/>
  <c r="D3265" i="9"/>
  <c r="D3261" i="9"/>
  <c r="D3263" i="9"/>
  <c r="D3267" i="9"/>
  <c r="J3267" i="9" s="1"/>
  <c r="D3270" i="9"/>
  <c r="D3275" i="9"/>
  <c r="D3268" i="9"/>
  <c r="D3271" i="9"/>
  <c r="J3271" i="9" s="1"/>
  <c r="D3272" i="9"/>
  <c r="D3273" i="9"/>
  <c r="D3274" i="9"/>
  <c r="D3279" i="9"/>
  <c r="I3279" i="9" s="1"/>
  <c r="D3289" i="9"/>
  <c r="D3290" i="9"/>
  <c r="D3282" i="9"/>
  <c r="D3287" i="9"/>
  <c r="I3287" i="9" s="1"/>
  <c r="D3278" i="9"/>
  <c r="D3280" i="9"/>
  <c r="D3281" i="9"/>
  <c r="D3288" i="9"/>
  <c r="I3288" i="9" s="1"/>
  <c r="D3291" i="9"/>
  <c r="D3276" i="9"/>
  <c r="D3277" i="9"/>
  <c r="D3283" i="9"/>
  <c r="I3283" i="9" s="1"/>
  <c r="D3284" i="9"/>
  <c r="D3285" i="9"/>
  <c r="D3286" i="9"/>
  <c r="D3296" i="9"/>
  <c r="J3296" i="9" s="1"/>
  <c r="D3302" i="9"/>
  <c r="D3294" i="9"/>
  <c r="D3295" i="9"/>
  <c r="D3299" i="9"/>
  <c r="F3299" i="9" s="1"/>
  <c r="D3303" i="9"/>
  <c r="D3305" i="9"/>
  <c r="D3297" i="9"/>
  <c r="D3298" i="9"/>
  <c r="F3298" i="9" s="1"/>
  <c r="D3300" i="9"/>
  <c r="D3301" i="9"/>
  <c r="D3306" i="9"/>
  <c r="D3292" i="9"/>
  <c r="F3292" i="9" s="1"/>
  <c r="D3293" i="9"/>
  <c r="D3304" i="9"/>
  <c r="D3309" i="9"/>
  <c r="D3310" i="9"/>
  <c r="F3310" i="9" s="1"/>
  <c r="D3311" i="9"/>
  <c r="D3313" i="9"/>
  <c r="D3314" i="9"/>
  <c r="D3317" i="9"/>
  <c r="G3317" i="9" s="1"/>
  <c r="H3317" i="9" s="1"/>
  <c r="D3318" i="9"/>
  <c r="D3319" i="9"/>
  <c r="D3321" i="9"/>
  <c r="D3308" i="9"/>
  <c r="G3308" i="9" s="1"/>
  <c r="H3308" i="9" s="1"/>
  <c r="D3315" i="9"/>
  <c r="D3316" i="9"/>
  <c r="D3320" i="9"/>
  <c r="D3307" i="9"/>
  <c r="G3307" i="9" s="1"/>
  <c r="H3307" i="9" s="1"/>
  <c r="D3326" i="9"/>
  <c r="D3329" i="9"/>
  <c r="D3330" i="9"/>
  <c r="D3324" i="9"/>
  <c r="G3324" i="9" s="1"/>
  <c r="H3324" i="9" s="1"/>
  <c r="D3334" i="9"/>
  <c r="D3339" i="9"/>
  <c r="D3327" i="9"/>
  <c r="D3332" i="9"/>
  <c r="J3332" i="9" s="1"/>
  <c r="D3333" i="9"/>
  <c r="D3335" i="9"/>
  <c r="D3336" i="9"/>
  <c r="D3312" i="9"/>
  <c r="J3312" i="9" s="1"/>
  <c r="D3322" i="9"/>
  <c r="D3323" i="9"/>
  <c r="D3325" i="9"/>
  <c r="D3328" i="9"/>
  <c r="J3328" i="9" s="1"/>
  <c r="D3331" i="9"/>
  <c r="D3340" i="9"/>
  <c r="D3350" i="9"/>
  <c r="D3359" i="9"/>
  <c r="I3359" i="9" s="1"/>
  <c r="D3361" i="9"/>
  <c r="D3337" i="9"/>
  <c r="D3338" i="9"/>
  <c r="D3341" i="9"/>
  <c r="J3341" i="9" s="1"/>
  <c r="D3345" i="9"/>
  <c r="D3348" i="9"/>
  <c r="D3349" i="9"/>
  <c r="D3356" i="9"/>
  <c r="J3356" i="9" s="1"/>
  <c r="D3357" i="9"/>
  <c r="D3360" i="9"/>
  <c r="D3362" i="9"/>
  <c r="D3343" i="9"/>
  <c r="J3343" i="9" s="1"/>
  <c r="D3344" i="9"/>
  <c r="D3346" i="9"/>
  <c r="D3347" i="9"/>
  <c r="D3352" i="9"/>
  <c r="I3352" i="9" s="1"/>
  <c r="D3342" i="9"/>
  <c r="D3351" i="9"/>
  <c r="D3353" i="9"/>
  <c r="D3354" i="9"/>
  <c r="F3354" i="9" s="1"/>
  <c r="D3355" i="9"/>
  <c r="D3358" i="9"/>
  <c r="I2537" i="9"/>
  <c r="J2537" i="9"/>
  <c r="F2537" i="9"/>
  <c r="G2537" i="9"/>
  <c r="H2537" i="9" s="1"/>
  <c r="J2529" i="9"/>
  <c r="I2529" i="9"/>
  <c r="F2529" i="9"/>
  <c r="G2529" i="9"/>
  <c r="H2529" i="9" s="1"/>
  <c r="J2527" i="9"/>
  <c r="I2527" i="9"/>
  <c r="F2527" i="9"/>
  <c r="G2527" i="9"/>
  <c r="H2527" i="9" s="1"/>
  <c r="I3120" i="9"/>
  <c r="J3120" i="9"/>
  <c r="F3120" i="9"/>
  <c r="G3120" i="9"/>
  <c r="H3120" i="9" s="1"/>
  <c r="J3112" i="9"/>
  <c r="I3112" i="9"/>
  <c r="F3112" i="9"/>
  <c r="G3112" i="9"/>
  <c r="H3112" i="9" s="1"/>
  <c r="J3109" i="9"/>
  <c r="I3109" i="9"/>
  <c r="F3109" i="9"/>
  <c r="G3109" i="9"/>
  <c r="H3109" i="9" s="1"/>
  <c r="I3102" i="9"/>
  <c r="J3102" i="9"/>
  <c r="F3102" i="9"/>
  <c r="G3102" i="9"/>
  <c r="H3102" i="9" s="1"/>
  <c r="I3114" i="9"/>
  <c r="J3114" i="9"/>
  <c r="F3114" i="9"/>
  <c r="G3114" i="9"/>
  <c r="H3114" i="9" s="1"/>
  <c r="J3097" i="9"/>
  <c r="I3097" i="9"/>
  <c r="F3097" i="9"/>
  <c r="G3097" i="9"/>
  <c r="H3097" i="9" s="1"/>
  <c r="J3091" i="9"/>
  <c r="I3091" i="9"/>
  <c r="F3091" i="9"/>
  <c r="G3091" i="9"/>
  <c r="H3091" i="9" s="1"/>
  <c r="J3075" i="9"/>
  <c r="I3075" i="9"/>
  <c r="F3075" i="9"/>
  <c r="G3075" i="9"/>
  <c r="H3075" i="9" s="1"/>
  <c r="I3099" i="9"/>
  <c r="J3099" i="9"/>
  <c r="F3099" i="9"/>
  <c r="G3099" i="9"/>
  <c r="H3099" i="9" s="1"/>
  <c r="I3088" i="9"/>
  <c r="J3088" i="9"/>
  <c r="F3088" i="9"/>
  <c r="G3088" i="9"/>
  <c r="H3088" i="9" s="1"/>
  <c r="J3071" i="9"/>
  <c r="I3071" i="9"/>
  <c r="F3071" i="9"/>
  <c r="G3071" i="9"/>
  <c r="H3071" i="9" s="1"/>
  <c r="I3070" i="9"/>
  <c r="J3070" i="9"/>
  <c r="F3070" i="9"/>
  <c r="G3070" i="9"/>
  <c r="H3070" i="9" s="1"/>
  <c r="J3080" i="9"/>
  <c r="I3080" i="9"/>
  <c r="F3080" i="9"/>
  <c r="G3080" i="9"/>
  <c r="H3080" i="9" s="1"/>
  <c r="I3065" i="9"/>
  <c r="J3065" i="9"/>
  <c r="F3065" i="9"/>
  <c r="G3065" i="9"/>
  <c r="H3065" i="9" s="1"/>
  <c r="I3056" i="9"/>
  <c r="J3056" i="9"/>
  <c r="F3056" i="9"/>
  <c r="G3056" i="9"/>
  <c r="H3056" i="9" s="1"/>
  <c r="J3059" i="9"/>
  <c r="I3059" i="9"/>
  <c r="F3059" i="9"/>
  <c r="G3059" i="9"/>
  <c r="H3059" i="9" s="1"/>
  <c r="I3068" i="9"/>
  <c r="J3068" i="9"/>
  <c r="F3068" i="9"/>
  <c r="G3068" i="9"/>
  <c r="H3068" i="9" s="1"/>
  <c r="I3046" i="9"/>
  <c r="J3046" i="9"/>
  <c r="F3046" i="9"/>
  <c r="G3046" i="9"/>
  <c r="H3046" i="9" s="1"/>
  <c r="I3047" i="9"/>
  <c r="J3047" i="9"/>
  <c r="F3047" i="9"/>
  <c r="G3047" i="9"/>
  <c r="H3047" i="9" s="1"/>
  <c r="I3048" i="9"/>
  <c r="J3048" i="9"/>
  <c r="F3048" i="9"/>
  <c r="G3048" i="9"/>
  <c r="H3048" i="9" s="1"/>
  <c r="I3045" i="9"/>
  <c r="J3045" i="9"/>
  <c r="F3045" i="9"/>
  <c r="G3045" i="9"/>
  <c r="H3045" i="9" s="1"/>
  <c r="I3033" i="9"/>
  <c r="J3033" i="9"/>
  <c r="F3033" i="9"/>
  <c r="G3033" i="9"/>
  <c r="H3033" i="9" s="1"/>
  <c r="J3032" i="9"/>
  <c r="I3032" i="9"/>
  <c r="F3032" i="9"/>
  <c r="G3032" i="9"/>
  <c r="H3032" i="9" s="1"/>
  <c r="J3027" i="9"/>
  <c r="I3027" i="9"/>
  <c r="F3027" i="9"/>
  <c r="G3027" i="9"/>
  <c r="H3027" i="9" s="1"/>
  <c r="J3026" i="9"/>
  <c r="I3026" i="9"/>
  <c r="F3026" i="9"/>
  <c r="G3026" i="9"/>
  <c r="H3026" i="9" s="1"/>
  <c r="I3013" i="9"/>
  <c r="J3013" i="9"/>
  <c r="F3013" i="9"/>
  <c r="G3013" i="9"/>
  <c r="H3013" i="9" s="1"/>
  <c r="J3017" i="9"/>
  <c r="I3017" i="9"/>
  <c r="F3017" i="9"/>
  <c r="G3017" i="9"/>
  <c r="H3017" i="9" s="1"/>
  <c r="J3014" i="9"/>
  <c r="I3014" i="9"/>
  <c r="F3014" i="9"/>
  <c r="G3014" i="9"/>
  <c r="H3014" i="9" s="1"/>
  <c r="D3723" i="9"/>
  <c r="I3723" i="9" s="1"/>
  <c r="D3724" i="9"/>
  <c r="I3724" i="9" s="1"/>
  <c r="D3726" i="9"/>
  <c r="D3728" i="9"/>
  <c r="F3728" i="9" s="1"/>
  <c r="D3729" i="9"/>
  <c r="G3729" i="9" s="1"/>
  <c r="H3729" i="9" s="1"/>
  <c r="D3730" i="9"/>
  <c r="J3730" i="9" s="1"/>
  <c r="D3732" i="9"/>
  <c r="D3733" i="9"/>
  <c r="F3733" i="9" s="1"/>
  <c r="D3731" i="9"/>
  <c r="J3731" i="9" s="1"/>
  <c r="D3735" i="9"/>
  <c r="J3735" i="9" s="1"/>
  <c r="D3725" i="9"/>
  <c r="D3727" i="9"/>
  <c r="F3727" i="9" s="1"/>
  <c r="D3734" i="9"/>
  <c r="J3734" i="9" s="1"/>
  <c r="D3737" i="9"/>
  <c r="J3737" i="9" s="1"/>
  <c r="D3740" i="9"/>
  <c r="D3742" i="9"/>
  <c r="F3742" i="9" s="1"/>
  <c r="D3738" i="9"/>
  <c r="I3738" i="9" s="1"/>
  <c r="D3739" i="9"/>
  <c r="J3739" i="9" s="1"/>
  <c r="D3736" i="9"/>
  <c r="D3741" i="9"/>
  <c r="F3741" i="9" s="1"/>
  <c r="D3743" i="9"/>
  <c r="G3743" i="9" s="1"/>
  <c r="H3743" i="9" s="1"/>
  <c r="D3744" i="9"/>
  <c r="J3744" i="9" s="1"/>
  <c r="D3745" i="9"/>
  <c r="D3746" i="9"/>
  <c r="F3746" i="9" s="1"/>
  <c r="D3749" i="9"/>
  <c r="J3749" i="9" s="1"/>
  <c r="D3750" i="9"/>
  <c r="I3750" i="9" s="1"/>
  <c r="D3748" i="9"/>
  <c r="D3752" i="9"/>
  <c r="F3752" i="9" s="1"/>
  <c r="D3747" i="9"/>
  <c r="J3747" i="9" s="1"/>
  <c r="D3754" i="9"/>
  <c r="J3754" i="9" s="1"/>
  <c r="D3755" i="9"/>
  <c r="D3758" i="9"/>
  <c r="F3758" i="9" s="1"/>
  <c r="D3760" i="9"/>
  <c r="I3760" i="9" s="1"/>
  <c r="D3753" i="9"/>
  <c r="G3753" i="9" s="1"/>
  <c r="H3753" i="9" s="1"/>
  <c r="D3759" i="9"/>
  <c r="D3761" i="9"/>
  <c r="I3761" i="9" s="1"/>
  <c r="D3762" i="9"/>
  <c r="G3762" i="9" s="1"/>
  <c r="H3762" i="9" s="1"/>
  <c r="D3751" i="9"/>
  <c r="I3751" i="9" s="1"/>
  <c r="D3765" i="9"/>
  <c r="D3756" i="9"/>
  <c r="J3756" i="9" s="1"/>
  <c r="D3757" i="9"/>
  <c r="I3757" i="9" s="1"/>
  <c r="D3763" i="9"/>
  <c r="G3763" i="9" s="1"/>
  <c r="H3763" i="9" s="1"/>
  <c r="D3764" i="9"/>
  <c r="J3764" i="9" s="1"/>
  <c r="D3766" i="9"/>
  <c r="G3766" i="9" s="1"/>
  <c r="H3766" i="9" s="1"/>
  <c r="D3771" i="9"/>
  <c r="I3771" i="9" s="1"/>
  <c r="D3777" i="9"/>
  <c r="J3777" i="9" s="1"/>
  <c r="D3778" i="9"/>
  <c r="I3778" i="9" s="1"/>
  <c r="D3780" i="9"/>
  <c r="G3780" i="9" s="1"/>
  <c r="H3780" i="9" s="1"/>
  <c r="D3770" i="9"/>
  <c r="J3770" i="9" s="1"/>
  <c r="D3776" i="9"/>
  <c r="I3776" i="9" s="1"/>
  <c r="D3779" i="9"/>
  <c r="G3779" i="9" s="1"/>
  <c r="H3779" i="9" s="1"/>
  <c r="D3768" i="9"/>
  <c r="G3768" i="9" s="1"/>
  <c r="H3768" i="9" s="1"/>
  <c r="D3773" i="9"/>
  <c r="G3773" i="9" s="1"/>
  <c r="H3773" i="9" s="1"/>
  <c r="D3774" i="9"/>
  <c r="I3774" i="9" s="1"/>
  <c r="D3775" i="9"/>
  <c r="G3775" i="9" s="1"/>
  <c r="H3775" i="9" s="1"/>
  <c r="D3782" i="9"/>
  <c r="G3782" i="9" s="1"/>
  <c r="H3782" i="9" s="1"/>
  <c r="D3767" i="9"/>
  <c r="I3767" i="9" s="1"/>
  <c r="D3769" i="9"/>
  <c r="F3769" i="9" s="1"/>
  <c r="D3772" i="9"/>
  <c r="G3772" i="9" s="1"/>
  <c r="H3772" i="9" s="1"/>
  <c r="D3784" i="9"/>
  <c r="G3784" i="9" s="1"/>
  <c r="H3784" i="9" s="1"/>
  <c r="D3786" i="9"/>
  <c r="I3786" i="9" s="1"/>
  <c r="D3787" i="9"/>
  <c r="F3787" i="9" s="1"/>
  <c r="D3781" i="9"/>
  <c r="D3785" i="9"/>
  <c r="D3788" i="9"/>
  <c r="G3788" i="9" s="1"/>
  <c r="H3788" i="9" s="1"/>
  <c r="D3783" i="9"/>
  <c r="J3783" i="9" s="1"/>
  <c r="D3789" i="9"/>
  <c r="D3790" i="9"/>
  <c r="D3793" i="9"/>
  <c r="G3793" i="9" s="1"/>
  <c r="H3793" i="9" s="1"/>
  <c r="D3794" i="9"/>
  <c r="J3794" i="9" s="1"/>
  <c r="D3795" i="9"/>
  <c r="D3796" i="9"/>
  <c r="D3797" i="9"/>
  <c r="F3797" i="9" s="1"/>
  <c r="D3799" i="9"/>
  <c r="G3799" i="9" s="1"/>
  <c r="H3799" i="9" s="1"/>
  <c r="D3803" i="9"/>
  <c r="D3807" i="9"/>
  <c r="D3808" i="9"/>
  <c r="F3808" i="9" s="1"/>
  <c r="D3809" i="9"/>
  <c r="I3809" i="9" s="1"/>
  <c r="D3812" i="9"/>
  <c r="D3813" i="9"/>
  <c r="D3798" i="9"/>
  <c r="I3798" i="9" s="1"/>
  <c r="D3800" i="9"/>
  <c r="G3800" i="9" s="1"/>
  <c r="H3800" i="9" s="1"/>
  <c r="D3806" i="9"/>
  <c r="D3802" i="9"/>
  <c r="D3804" i="9"/>
  <c r="G3804" i="9" s="1"/>
  <c r="H3804" i="9" s="1"/>
  <c r="D3811" i="9"/>
  <c r="J3811" i="9" s="1"/>
  <c r="D3815" i="9"/>
  <c r="D3791" i="9"/>
  <c r="D3792" i="9"/>
  <c r="I3792" i="9" s="1"/>
  <c r="D3801" i="9"/>
  <c r="F3801" i="9" s="1"/>
  <c r="D3805" i="9"/>
  <c r="D3810" i="9"/>
  <c r="D3814" i="9"/>
  <c r="J3814" i="9" s="1"/>
  <c r="D3821" i="9"/>
  <c r="I3821" i="9" s="1"/>
  <c r="D3823" i="9"/>
  <c r="D3833" i="9"/>
  <c r="D3835" i="9"/>
  <c r="G3835" i="9" s="1"/>
  <c r="H3835" i="9" s="1"/>
  <c r="D3836" i="9"/>
  <c r="F3836" i="9" s="1"/>
  <c r="D3837" i="9"/>
  <c r="D3841" i="9"/>
  <c r="D3816" i="9"/>
  <c r="G3816" i="9" s="1"/>
  <c r="H3816" i="9" s="1"/>
  <c r="D3824" i="9"/>
  <c r="J3824" i="9" s="1"/>
  <c r="D3825" i="9"/>
  <c r="D3827" i="9"/>
  <c r="D3828" i="9"/>
  <c r="J3828" i="9" s="1"/>
  <c r="D3829" i="9"/>
  <c r="F3829" i="9" s="1"/>
  <c r="D3830" i="9"/>
  <c r="D3840" i="9"/>
  <c r="D3819" i="9"/>
  <c r="J3819" i="9" s="1"/>
  <c r="D3820" i="9"/>
  <c r="F3820" i="9" s="1"/>
  <c r="D3826" i="9"/>
  <c r="D3831" i="9"/>
  <c r="G3831" i="9" s="1"/>
  <c r="H3831" i="9" s="1"/>
  <c r="D3842" i="9"/>
  <c r="I3842" i="9" s="1"/>
  <c r="D3817" i="9"/>
  <c r="J3817" i="9" s="1"/>
  <c r="D3818" i="9"/>
  <c r="D3822" i="9"/>
  <c r="G3822" i="9" s="1"/>
  <c r="H3822" i="9" s="1"/>
  <c r="D3832" i="9"/>
  <c r="F3832" i="9" s="1"/>
  <c r="D3834" i="9"/>
  <c r="F3834" i="9" s="1"/>
  <c r="D3838" i="9"/>
  <c r="D3839" i="9"/>
  <c r="I3839" i="9" s="1"/>
  <c r="J3007" i="9"/>
  <c r="I3007" i="9"/>
  <c r="F3007" i="9"/>
  <c r="G3007" i="9"/>
  <c r="H3007" i="9" s="1"/>
  <c r="J5760" i="9"/>
  <c r="I5760" i="9"/>
  <c r="F5760" i="9"/>
  <c r="G5760" i="9"/>
  <c r="H5760" i="9" s="1"/>
  <c r="J5747" i="9"/>
  <c r="I5747" i="9"/>
  <c r="F5747" i="9"/>
  <c r="G5747" i="9"/>
  <c r="H5747" i="9" s="1"/>
  <c r="J5738" i="9"/>
  <c r="I5738" i="9"/>
  <c r="F5738" i="9"/>
  <c r="G5738" i="9"/>
  <c r="H5738" i="9" s="1"/>
  <c r="F5721" i="9"/>
  <c r="J5750" i="9"/>
  <c r="I5750" i="9"/>
  <c r="F5750" i="9"/>
  <c r="G5750" i="9"/>
  <c r="H5750" i="9" s="1"/>
  <c r="J5731" i="9"/>
  <c r="I5731" i="9"/>
  <c r="F5731" i="9"/>
  <c r="G5731" i="9"/>
  <c r="H5731" i="9" s="1"/>
  <c r="J5761" i="9"/>
  <c r="I5761" i="9"/>
  <c r="F5761" i="9"/>
  <c r="G5761" i="9"/>
  <c r="H5761" i="9" s="1"/>
  <c r="J5732" i="9"/>
  <c r="I5732" i="9"/>
  <c r="F5732" i="9"/>
  <c r="G5732" i="9"/>
  <c r="H5732" i="9" s="1"/>
  <c r="J5746" i="9"/>
  <c r="I5746" i="9"/>
  <c r="F5746" i="9"/>
  <c r="G5746" i="9"/>
  <c r="H5746" i="9" s="1"/>
  <c r="J5733" i="9"/>
  <c r="I5733" i="9"/>
  <c r="F5733" i="9"/>
  <c r="G5733" i="9"/>
  <c r="H5733" i="9" s="1"/>
  <c r="J5726" i="9"/>
  <c r="I5726" i="9"/>
  <c r="F5726" i="9"/>
  <c r="G5726" i="9"/>
  <c r="H5726" i="9" s="1"/>
  <c r="J5710" i="9"/>
  <c r="I5710" i="9"/>
  <c r="F5710" i="9"/>
  <c r="G5710" i="9"/>
  <c r="H5710" i="9" s="1"/>
  <c r="J5719" i="9"/>
  <c r="I5719" i="9"/>
  <c r="F5719" i="9"/>
  <c r="G5719" i="9"/>
  <c r="H5719" i="9" s="1"/>
  <c r="J5706" i="9"/>
  <c r="I5706" i="9"/>
  <c r="F5706" i="9"/>
  <c r="G5706" i="9"/>
  <c r="H5706" i="9" s="1"/>
  <c r="J5714" i="9"/>
  <c r="I5714" i="9"/>
  <c r="F5714" i="9"/>
  <c r="G5714" i="9"/>
  <c r="H5714" i="9" s="1"/>
  <c r="I5701" i="9"/>
  <c r="J5701" i="9"/>
  <c r="F5701" i="9"/>
  <c r="G5701" i="9"/>
  <c r="H5701" i="9" s="1"/>
  <c r="J5696" i="9"/>
  <c r="I5696" i="9"/>
  <c r="F5696" i="9"/>
  <c r="G5696" i="9"/>
  <c r="H5696" i="9" s="1"/>
  <c r="J5687" i="9"/>
  <c r="I5687" i="9"/>
  <c r="F5687" i="9"/>
  <c r="G5687" i="9"/>
  <c r="H5687" i="9" s="1"/>
  <c r="J5697" i="9"/>
  <c r="I5697" i="9"/>
  <c r="F5697" i="9"/>
  <c r="G5697" i="9"/>
  <c r="H5697" i="9" s="1"/>
  <c r="J5682" i="9"/>
  <c r="I5682" i="9"/>
  <c r="F5682" i="9"/>
  <c r="G5682" i="9"/>
  <c r="H5682" i="9" s="1"/>
  <c r="J5676" i="9"/>
  <c r="I5676" i="9"/>
  <c r="F5676" i="9"/>
  <c r="G5676" i="9"/>
  <c r="H5676" i="9" s="1"/>
  <c r="J5685" i="9"/>
  <c r="I5685" i="9"/>
  <c r="F5685" i="9"/>
  <c r="G5685" i="9"/>
  <c r="H5685" i="9" s="1"/>
  <c r="J5672" i="9"/>
  <c r="I5672" i="9"/>
  <c r="F5672" i="9"/>
  <c r="G5672" i="9"/>
  <c r="H5672" i="9" s="1"/>
  <c r="J5661" i="9"/>
  <c r="I5661" i="9"/>
  <c r="F5661" i="9"/>
  <c r="G5661" i="9"/>
  <c r="H5661" i="9" s="1"/>
  <c r="J5664" i="9"/>
  <c r="I5664" i="9"/>
  <c r="F5664" i="9"/>
  <c r="G5664" i="9"/>
  <c r="H5664" i="9" s="1"/>
  <c r="J5663" i="9"/>
  <c r="I5663" i="9"/>
  <c r="F5663" i="9"/>
  <c r="G5663" i="9"/>
  <c r="H5663" i="9" s="1"/>
  <c r="J5658" i="9"/>
  <c r="I5658" i="9"/>
  <c r="F5658" i="9"/>
  <c r="G5658" i="9"/>
  <c r="H5658" i="9" s="1"/>
  <c r="J5650" i="9"/>
  <c r="I5650" i="9"/>
  <c r="F5650" i="9"/>
  <c r="G5650" i="9"/>
  <c r="H5650" i="9" s="1"/>
  <c r="J5655" i="9"/>
  <c r="I5655" i="9"/>
  <c r="F5655" i="9"/>
  <c r="G5655" i="9"/>
  <c r="H5655" i="9" s="1"/>
  <c r="J5647" i="9"/>
  <c r="I5647" i="9"/>
  <c r="F5647" i="9"/>
  <c r="G5647" i="9"/>
  <c r="H5647" i="9" s="1"/>
  <c r="J2757" i="9"/>
  <c r="I2757" i="9"/>
  <c r="F2757" i="9"/>
  <c r="G2757" i="9"/>
  <c r="H2757" i="9" s="1"/>
  <c r="J2760" i="9"/>
  <c r="I2760" i="9"/>
  <c r="F2760" i="9"/>
  <c r="G2760" i="9"/>
  <c r="H2760" i="9" s="1"/>
  <c r="I2758" i="9"/>
  <c r="J2758" i="9"/>
  <c r="F2758" i="9"/>
  <c r="G2758" i="9"/>
  <c r="H2758" i="9" s="1"/>
  <c r="J2746" i="9"/>
  <c r="I2746" i="9"/>
  <c r="F2746" i="9"/>
  <c r="G2746" i="9"/>
  <c r="H2746" i="9" s="1"/>
  <c r="J2750" i="9"/>
  <c r="I2750" i="9"/>
  <c r="F2750" i="9"/>
  <c r="G2750" i="9"/>
  <c r="H2750" i="9" s="1"/>
  <c r="I2731" i="9"/>
  <c r="J2731" i="9"/>
  <c r="F2731" i="9"/>
  <c r="G2731" i="9"/>
  <c r="H2731" i="9" s="1"/>
  <c r="I2738" i="9"/>
  <c r="J2738" i="9"/>
  <c r="F2738" i="9"/>
  <c r="G2738" i="9"/>
  <c r="H2738" i="9" s="1"/>
  <c r="I2742" i="9"/>
  <c r="J2742" i="9"/>
  <c r="F2742" i="9"/>
  <c r="G2742" i="9"/>
  <c r="H2742" i="9" s="1"/>
  <c r="I2726" i="9"/>
  <c r="J2726" i="9"/>
  <c r="F2726" i="9"/>
  <c r="G2726" i="9"/>
  <c r="H2726" i="9" s="1"/>
  <c r="J2728" i="9"/>
  <c r="I2728" i="9"/>
  <c r="F2728" i="9"/>
  <c r="G2728" i="9"/>
  <c r="H2728" i="9" s="1"/>
  <c r="J2712" i="9"/>
  <c r="I2712" i="9"/>
  <c r="F2712" i="9"/>
  <c r="G2712" i="9"/>
  <c r="H2712" i="9" s="1"/>
  <c r="J2718" i="9"/>
  <c r="I2718" i="9"/>
  <c r="F2718" i="9"/>
  <c r="G2718" i="9"/>
  <c r="H2718" i="9" s="1"/>
  <c r="I2720" i="9"/>
  <c r="J2720" i="9"/>
  <c r="F2720" i="9"/>
  <c r="G2720" i="9"/>
  <c r="H2720" i="9" s="1"/>
  <c r="J2708" i="9"/>
  <c r="I2708" i="9"/>
  <c r="F2708" i="9"/>
  <c r="G2708" i="9"/>
  <c r="H2708" i="9" s="1"/>
  <c r="J2706" i="9"/>
  <c r="I2706" i="9"/>
  <c r="F2706" i="9"/>
  <c r="G2706" i="9"/>
  <c r="H2706" i="9" s="1"/>
  <c r="I2702" i="9"/>
  <c r="J2702" i="9"/>
  <c r="F2702" i="9"/>
  <c r="G2702" i="9"/>
  <c r="H2702" i="9" s="1"/>
  <c r="I2709" i="9"/>
  <c r="J2709" i="9"/>
  <c r="F2709" i="9"/>
  <c r="G2709" i="9"/>
  <c r="H2709" i="9" s="1"/>
  <c r="J2688" i="9"/>
  <c r="I2688" i="9"/>
  <c r="F2688" i="9"/>
  <c r="G2688" i="9"/>
  <c r="H2688" i="9" s="1"/>
  <c r="I2693" i="9"/>
  <c r="J2693" i="9"/>
  <c r="F2693" i="9"/>
  <c r="G2693" i="9"/>
  <c r="H2693" i="9" s="1"/>
  <c r="J2685" i="9"/>
  <c r="I2685" i="9"/>
  <c r="F2685" i="9"/>
  <c r="G2685" i="9"/>
  <c r="H2685" i="9" s="1"/>
  <c r="J2691" i="9"/>
  <c r="I2691" i="9"/>
  <c r="F2691" i="9"/>
  <c r="G2691" i="9"/>
  <c r="H2691" i="9" s="1"/>
  <c r="J2676" i="9"/>
  <c r="I2676" i="9"/>
  <c r="F2676" i="9"/>
  <c r="G2676" i="9"/>
  <c r="H2676" i="9" s="1"/>
  <c r="J2677" i="9"/>
  <c r="I2677" i="9"/>
  <c r="F2677" i="9"/>
  <c r="G2677" i="9"/>
  <c r="H2677" i="9" s="1"/>
  <c r="J2666" i="9"/>
  <c r="I2666" i="9"/>
  <c r="F2666" i="9"/>
  <c r="G2666" i="9"/>
  <c r="H2666" i="9" s="1"/>
  <c r="I2665" i="9"/>
  <c r="J2665" i="9"/>
  <c r="F2665" i="9"/>
  <c r="G2665" i="9"/>
  <c r="H2665" i="9" s="1"/>
  <c r="I2659" i="9"/>
  <c r="J2659" i="9"/>
  <c r="F2659" i="9"/>
  <c r="G2659" i="9"/>
  <c r="H2659" i="9" s="1"/>
  <c r="J2663" i="9"/>
  <c r="I2663" i="9"/>
  <c r="F2663" i="9"/>
  <c r="G2663" i="9"/>
  <c r="H2663" i="9" s="1"/>
  <c r="I2656" i="9"/>
  <c r="J2656" i="9"/>
  <c r="F2656" i="9"/>
  <c r="G2656" i="9"/>
  <c r="H2656" i="9" s="1"/>
  <c r="J2648" i="9"/>
  <c r="I2648" i="9"/>
  <c r="F2648" i="9"/>
  <c r="G2648" i="9"/>
  <c r="H2648" i="9" s="1"/>
  <c r="J2651" i="9"/>
  <c r="I2651" i="9"/>
  <c r="F2651" i="9"/>
  <c r="G2651" i="9"/>
  <c r="H2651" i="9" s="1"/>
  <c r="J2643" i="9"/>
  <c r="I2643" i="9"/>
  <c r="F2643" i="9"/>
  <c r="G2643" i="9"/>
  <c r="H2643" i="9" s="1"/>
  <c r="I2520" i="9"/>
  <c r="G2490" i="9"/>
  <c r="H2490" i="9" s="1"/>
  <c r="F2489" i="9"/>
  <c r="I2475" i="9"/>
  <c r="I2473" i="9"/>
  <c r="F2443" i="9"/>
  <c r="F2957" i="9"/>
  <c r="J2912" i="9"/>
  <c r="I2883" i="9"/>
  <c r="J2883" i="9"/>
  <c r="F2883" i="9"/>
  <c r="G2883" i="9"/>
  <c r="H2883" i="9" s="1"/>
  <c r="I3471" i="9"/>
  <c r="J3471" i="9"/>
  <c r="F3471" i="9"/>
  <c r="G3471" i="9"/>
  <c r="H3471" i="9" s="1"/>
  <c r="I3441" i="9"/>
  <c r="J3441" i="9"/>
  <c r="F3441" i="9"/>
  <c r="G3441" i="9"/>
  <c r="H3441" i="9" s="1"/>
  <c r="I3457" i="9"/>
  <c r="J3457" i="9"/>
  <c r="F3457" i="9"/>
  <c r="G3457" i="9"/>
  <c r="H3457" i="9" s="1"/>
  <c r="I3436" i="9"/>
  <c r="J3436" i="9"/>
  <c r="F3436" i="9"/>
  <c r="G3436" i="9"/>
  <c r="H3436" i="9" s="1"/>
  <c r="I3418" i="9"/>
  <c r="J3418" i="9"/>
  <c r="F3418" i="9"/>
  <c r="G3418" i="9"/>
  <c r="H3418" i="9" s="1"/>
  <c r="I3402" i="9"/>
  <c r="J3402" i="9"/>
  <c r="F3402" i="9"/>
  <c r="G3402" i="9"/>
  <c r="H3402" i="9" s="1"/>
  <c r="I6480" i="9"/>
  <c r="J6480" i="9"/>
  <c r="F6480" i="9"/>
  <c r="G6480" i="9"/>
  <c r="H6480" i="9" s="1"/>
  <c r="I6454" i="9"/>
  <c r="J6454" i="9"/>
  <c r="F6454" i="9"/>
  <c r="G6454" i="9"/>
  <c r="H6454" i="9" s="1"/>
  <c r="J6440" i="9"/>
  <c r="I6440" i="9"/>
  <c r="F6440" i="9"/>
  <c r="G6440" i="9"/>
  <c r="H6440" i="9" s="1"/>
  <c r="I6436" i="9"/>
  <c r="J6436" i="9"/>
  <c r="F6436" i="9"/>
  <c r="G6436" i="9"/>
  <c r="H6436" i="9" s="1"/>
  <c r="I6418" i="9"/>
  <c r="J6418" i="9"/>
  <c r="F6418" i="9"/>
  <c r="G6418" i="9"/>
  <c r="H6418" i="9" s="1"/>
  <c r="I6434" i="9"/>
  <c r="J6434" i="9"/>
  <c r="F6434" i="9"/>
  <c r="G6434" i="9"/>
  <c r="H6434" i="9" s="1"/>
  <c r="J6405" i="9"/>
  <c r="I6405" i="9"/>
  <c r="F6405" i="9"/>
  <c r="G6405" i="9"/>
  <c r="H6405" i="9" s="1"/>
  <c r="J6394" i="9"/>
  <c r="I6394" i="9"/>
  <c r="F6394" i="9"/>
  <c r="G6394" i="9"/>
  <c r="H6394" i="9" s="1"/>
  <c r="J6384" i="9"/>
  <c r="I6384" i="9"/>
  <c r="F6384" i="9"/>
  <c r="G6384" i="9"/>
  <c r="H6384" i="9" s="1"/>
  <c r="J3835" i="9"/>
  <c r="J3798" i="9"/>
  <c r="J3793" i="9"/>
  <c r="G3767" i="9"/>
  <c r="H3767" i="9" s="1"/>
  <c r="J3773" i="9"/>
  <c r="I3770" i="9"/>
  <c r="F3770" i="9"/>
  <c r="G3757" i="9"/>
  <c r="H3757" i="9" s="1"/>
  <c r="I3762" i="9"/>
  <c r="J3738" i="9"/>
  <c r="G3356" i="9"/>
  <c r="H3356" i="9" s="1"/>
  <c r="F3312" i="9"/>
  <c r="J3308" i="9"/>
  <c r="J3298" i="9"/>
  <c r="G3288" i="9"/>
  <c r="H3288" i="9" s="1"/>
  <c r="F3267" i="9"/>
  <c r="I3256" i="9"/>
  <c r="I2516" i="9"/>
  <c r="I2519" i="9"/>
  <c r="J2512" i="9"/>
  <c r="J2514" i="9"/>
  <c r="I2502" i="9"/>
  <c r="I2498" i="9"/>
  <c r="J2507" i="9"/>
  <c r="J2486" i="9"/>
  <c r="J2496" i="9"/>
  <c r="J2487" i="9"/>
  <c r="J2474" i="9"/>
  <c r="J2481" i="9"/>
  <c r="G2466" i="9"/>
  <c r="H2466" i="9" s="1"/>
  <c r="J2450" i="9"/>
  <c r="J2452" i="9"/>
  <c r="F2452" i="9"/>
  <c r="I2448" i="9"/>
  <c r="F2448" i="9"/>
  <c r="J2437" i="9"/>
  <c r="F2437" i="9"/>
  <c r="J2442" i="9"/>
  <c r="I2442" i="9"/>
  <c r="F2442" i="9"/>
  <c r="G2442" i="9"/>
  <c r="H2442" i="9" s="1"/>
  <c r="I2428" i="9"/>
  <c r="J2428" i="9"/>
  <c r="F2428" i="9"/>
  <c r="G2428" i="9"/>
  <c r="H2428" i="9" s="1"/>
  <c r="J2432" i="9"/>
  <c r="I2432" i="9"/>
  <c r="F2432" i="9"/>
  <c r="G2432" i="9"/>
  <c r="H2432" i="9" s="1"/>
  <c r="J2423" i="9"/>
  <c r="I2423" i="9"/>
  <c r="F2423" i="9"/>
  <c r="G2423" i="9"/>
  <c r="H2423" i="9" s="1"/>
  <c r="J2421" i="9"/>
  <c r="I2421" i="9"/>
  <c r="F2421" i="9"/>
  <c r="G2421" i="9"/>
  <c r="H2421" i="9" s="1"/>
  <c r="I2409" i="9"/>
  <c r="J2409" i="9"/>
  <c r="F2409" i="9"/>
  <c r="G2409" i="9"/>
  <c r="H2409" i="9" s="1"/>
  <c r="J2416" i="9"/>
  <c r="I2416" i="9"/>
  <c r="F2416" i="9"/>
  <c r="G2416" i="9"/>
  <c r="H2416" i="9" s="1"/>
  <c r="J2410" i="9"/>
  <c r="I2410" i="9"/>
  <c r="F2410" i="9"/>
  <c r="G2410" i="9"/>
  <c r="H2410" i="9" s="1"/>
  <c r="I2406" i="9"/>
  <c r="J2406" i="9"/>
  <c r="F2406" i="9"/>
  <c r="G2406" i="9"/>
  <c r="H2406" i="9" s="1"/>
  <c r="I2997" i="9"/>
  <c r="J2997" i="9"/>
  <c r="F2997" i="9"/>
  <c r="G2997" i="9"/>
  <c r="H2997" i="9" s="1"/>
  <c r="I2981" i="9"/>
  <c r="J2981" i="9"/>
  <c r="F2981" i="9"/>
  <c r="G2981" i="9"/>
  <c r="H2981" i="9" s="1"/>
  <c r="J2998" i="9"/>
  <c r="I2998" i="9"/>
  <c r="F2998" i="9"/>
  <c r="G2998" i="9"/>
  <c r="H2998" i="9" s="1"/>
  <c r="J2995" i="9"/>
  <c r="I2995" i="9"/>
  <c r="F2995" i="9"/>
  <c r="G2995" i="9"/>
  <c r="H2995" i="9" s="1"/>
  <c r="I3001" i="9"/>
  <c r="J3001" i="9"/>
  <c r="F3001" i="9"/>
  <c r="G3001" i="9"/>
  <c r="H3001" i="9" s="1"/>
  <c r="J2985" i="9"/>
  <c r="I2985" i="9"/>
  <c r="F2985" i="9"/>
  <c r="G2985" i="9"/>
  <c r="H2985" i="9" s="1"/>
  <c r="J2967" i="9"/>
  <c r="I2967" i="9"/>
  <c r="F2967" i="9"/>
  <c r="G2967" i="9"/>
  <c r="H2967" i="9" s="1"/>
  <c r="J2970" i="9"/>
  <c r="I2970" i="9"/>
  <c r="F2970" i="9"/>
  <c r="G2970" i="9"/>
  <c r="H2970" i="9" s="1"/>
  <c r="I2965" i="9"/>
  <c r="J2965" i="9"/>
  <c r="F2965" i="9"/>
  <c r="G2965" i="9"/>
  <c r="H2965" i="9" s="1"/>
  <c r="J2975" i="9"/>
  <c r="I2975" i="9"/>
  <c r="F2975" i="9"/>
  <c r="G2975" i="9"/>
  <c r="H2975" i="9" s="1"/>
  <c r="I2963" i="9"/>
  <c r="J2963" i="9"/>
  <c r="F2963" i="9"/>
  <c r="G2963" i="9"/>
  <c r="H2963" i="9" s="1"/>
  <c r="J2956" i="9"/>
  <c r="I2956" i="9"/>
  <c r="F2956" i="9"/>
  <c r="G2956" i="9"/>
  <c r="H2956" i="9" s="1"/>
  <c r="J2955" i="9"/>
  <c r="I2955" i="9"/>
  <c r="F2955" i="9"/>
  <c r="G2955" i="9"/>
  <c r="H2955" i="9" s="1"/>
  <c r="J2951" i="9"/>
  <c r="I2951" i="9"/>
  <c r="F2951" i="9"/>
  <c r="G2951" i="9"/>
  <c r="H2951" i="9" s="1"/>
  <c r="I2949" i="9"/>
  <c r="J2949" i="9"/>
  <c r="F2949" i="9"/>
  <c r="G2949" i="9"/>
  <c r="H2949" i="9" s="1"/>
  <c r="I2942" i="9"/>
  <c r="J2942" i="9"/>
  <c r="F2942" i="9"/>
  <c r="G2942" i="9"/>
  <c r="H2942" i="9" s="1"/>
  <c r="J2948" i="9"/>
  <c r="I2948" i="9"/>
  <c r="F2948" i="9"/>
  <c r="G2948" i="9"/>
  <c r="H2948" i="9" s="1"/>
  <c r="J2934" i="9"/>
  <c r="I2934" i="9"/>
  <c r="F2934" i="9"/>
  <c r="G2934" i="9"/>
  <c r="H2934" i="9" s="1"/>
  <c r="J2930" i="9"/>
  <c r="I2930" i="9"/>
  <c r="F2930" i="9"/>
  <c r="G2930" i="9"/>
  <c r="H2930" i="9" s="1"/>
  <c r="J2932" i="9"/>
  <c r="I2932" i="9"/>
  <c r="F2932" i="9"/>
  <c r="G2932" i="9"/>
  <c r="H2932" i="9" s="1"/>
  <c r="J2919" i="9"/>
  <c r="I2919" i="9"/>
  <c r="F2919" i="9"/>
  <c r="G2919" i="9"/>
  <c r="H2919" i="9" s="1"/>
  <c r="J2914" i="9"/>
  <c r="I2914" i="9"/>
  <c r="F2914" i="9"/>
  <c r="G2914" i="9"/>
  <c r="H2914" i="9" s="1"/>
  <c r="I2916" i="9"/>
  <c r="J2916" i="9"/>
  <c r="F2916" i="9"/>
  <c r="G2916" i="9"/>
  <c r="H2916" i="9" s="1"/>
  <c r="J2907" i="9"/>
  <c r="I2907" i="9"/>
  <c r="F2907" i="9"/>
  <c r="G2907" i="9"/>
  <c r="H2907" i="9" s="1"/>
  <c r="J2904" i="9"/>
  <c r="I2904" i="9"/>
  <c r="F2904" i="9"/>
  <c r="G2904" i="9"/>
  <c r="H2904" i="9" s="1"/>
  <c r="I2901" i="9"/>
  <c r="J2901" i="9"/>
  <c r="F2901" i="9"/>
  <c r="G2901" i="9"/>
  <c r="H2901" i="9" s="1"/>
  <c r="I2899" i="9"/>
  <c r="J2899" i="9"/>
  <c r="F2899" i="9"/>
  <c r="G2899" i="9"/>
  <c r="H2899" i="9" s="1"/>
  <c r="J2900" i="9"/>
  <c r="I2900" i="9"/>
  <c r="F2900" i="9"/>
  <c r="G2900" i="9"/>
  <c r="H2900" i="9" s="1"/>
  <c r="J2892" i="9"/>
  <c r="I2892" i="9"/>
  <c r="F2892" i="9"/>
  <c r="G2892" i="9"/>
  <c r="H2892" i="9" s="1"/>
  <c r="G2889" i="9"/>
  <c r="H2889" i="9" s="1"/>
  <c r="F3479" i="9"/>
  <c r="F3470" i="9"/>
  <c r="F3462" i="9"/>
  <c r="F3466" i="9"/>
  <c r="F3480" i="9"/>
  <c r="F3461" i="9"/>
  <c r="J3453" i="9"/>
  <c r="I3442" i="9"/>
  <c r="J3450" i="9"/>
  <c r="I3440" i="9"/>
  <c r="I3454" i="9"/>
  <c r="I3432" i="9"/>
  <c r="J3435" i="9"/>
  <c r="I3438" i="9"/>
  <c r="J3417" i="9"/>
  <c r="J3416" i="9"/>
  <c r="J3412" i="9"/>
  <c r="J3415" i="9"/>
  <c r="I3404" i="9"/>
  <c r="J3408" i="9"/>
  <c r="J3406" i="9"/>
  <c r="J3390" i="9"/>
  <c r="G3392" i="9"/>
  <c r="H3392" i="9" s="1"/>
  <c r="G3380" i="9"/>
  <c r="H3380" i="9" s="1"/>
  <c r="G3385" i="9"/>
  <c r="H3385" i="9" s="1"/>
  <c r="G3379" i="9"/>
  <c r="H3379" i="9" s="1"/>
  <c r="G3365" i="9"/>
  <c r="H3365" i="9" s="1"/>
  <c r="G3371" i="9"/>
  <c r="H3371" i="9" s="1"/>
  <c r="G3369" i="9"/>
  <c r="H3369" i="9" s="1"/>
  <c r="G3363" i="9"/>
  <c r="H3363" i="9" s="1"/>
  <c r="J6481" i="9"/>
  <c r="I6481" i="9"/>
  <c r="F6481" i="9"/>
  <c r="G6481" i="9"/>
  <c r="H6481" i="9" s="1"/>
  <c r="I6482" i="9"/>
  <c r="J6482" i="9"/>
  <c r="F6482" i="9"/>
  <c r="G6482" i="9"/>
  <c r="H6482" i="9" s="1"/>
  <c r="J6465" i="9"/>
  <c r="I6465" i="9"/>
  <c r="F6465" i="9"/>
  <c r="G6465" i="9"/>
  <c r="H6465" i="9" s="1"/>
  <c r="I6447" i="9"/>
  <c r="J6447" i="9"/>
  <c r="F6447" i="9"/>
  <c r="G6447" i="9"/>
  <c r="H6447" i="9" s="1"/>
  <c r="I6472" i="9"/>
  <c r="J6472" i="9"/>
  <c r="F6472" i="9"/>
  <c r="G6472" i="9"/>
  <c r="H6472" i="9" s="1"/>
  <c r="I6445" i="9"/>
  <c r="J6445" i="9"/>
  <c r="F6445" i="9"/>
  <c r="G6445" i="9"/>
  <c r="H6445" i="9" s="1"/>
  <c r="J6474" i="9"/>
  <c r="I6474" i="9"/>
  <c r="F6474" i="9"/>
  <c r="G6474" i="9"/>
  <c r="H6474" i="9" s="1"/>
  <c r="I6457" i="9"/>
  <c r="J6457" i="9"/>
  <c r="F6457" i="9"/>
  <c r="G6457" i="9"/>
  <c r="H6457" i="9" s="1"/>
  <c r="J6449" i="9"/>
  <c r="I6449" i="9"/>
  <c r="F6449" i="9"/>
  <c r="G6449" i="9"/>
  <c r="H6449" i="9" s="1"/>
  <c r="J6435" i="9"/>
  <c r="I6435" i="9"/>
  <c r="F6435" i="9"/>
  <c r="G6435" i="9"/>
  <c r="H6435" i="9" s="1"/>
  <c r="I6461" i="9"/>
  <c r="J6461" i="9"/>
  <c r="F6461" i="9"/>
  <c r="G6461" i="9"/>
  <c r="H6461" i="9" s="1"/>
  <c r="J6439" i="9"/>
  <c r="I6439" i="9"/>
  <c r="F6439" i="9"/>
  <c r="G6439" i="9"/>
  <c r="H6439" i="9" s="1"/>
  <c r="J6417" i="9"/>
  <c r="I6417" i="9"/>
  <c r="F6417" i="9"/>
  <c r="G6417" i="9"/>
  <c r="H6417" i="9" s="1"/>
  <c r="I6428" i="9"/>
  <c r="J6428" i="9"/>
  <c r="F6428" i="9"/>
  <c r="G6428" i="9"/>
  <c r="H6428" i="9" s="1"/>
  <c r="I6416" i="9"/>
  <c r="J6416" i="9"/>
  <c r="F6416" i="9"/>
  <c r="G6416" i="9"/>
  <c r="H6416" i="9" s="1"/>
  <c r="J6433" i="9"/>
  <c r="I6433" i="9"/>
  <c r="F6433" i="9"/>
  <c r="G6433" i="9"/>
  <c r="H6433" i="9" s="1"/>
  <c r="J6419" i="9"/>
  <c r="I6419" i="9"/>
  <c r="F6419" i="9"/>
  <c r="G6419" i="9"/>
  <c r="H6419" i="9" s="1"/>
  <c r="J6420" i="9"/>
  <c r="I6420" i="9"/>
  <c r="F6420" i="9"/>
  <c r="G6420" i="9"/>
  <c r="H6420" i="9" s="1"/>
  <c r="I6402" i="9"/>
  <c r="J6402" i="9"/>
  <c r="F6402" i="9"/>
  <c r="G6402" i="9"/>
  <c r="H6402" i="9" s="1"/>
  <c r="I6406" i="9"/>
  <c r="J6406" i="9"/>
  <c r="F6406" i="9"/>
  <c r="G6406" i="9"/>
  <c r="H6406" i="9" s="1"/>
  <c r="J6403" i="9"/>
  <c r="I6403" i="9"/>
  <c r="F6403" i="9"/>
  <c r="G6403" i="9"/>
  <c r="H6403" i="9" s="1"/>
  <c r="I6393" i="9"/>
  <c r="J6393" i="9"/>
  <c r="F6393" i="9"/>
  <c r="G6393" i="9"/>
  <c r="H6393" i="9" s="1"/>
  <c r="J6396" i="9"/>
  <c r="I6396" i="9"/>
  <c r="F6396" i="9"/>
  <c r="G6396" i="9"/>
  <c r="H6396" i="9" s="1"/>
  <c r="J6390" i="9"/>
  <c r="I6390" i="9"/>
  <c r="F6390" i="9"/>
  <c r="G6390" i="9"/>
  <c r="H6390" i="9" s="1"/>
  <c r="I6377" i="9"/>
  <c r="J6377" i="9"/>
  <c r="F6377" i="9"/>
  <c r="G6377" i="9"/>
  <c r="H6377" i="9" s="1"/>
  <c r="J6380" i="9"/>
  <c r="I6380" i="9"/>
  <c r="F6380" i="9"/>
  <c r="G6380" i="9"/>
  <c r="H6380" i="9" s="1"/>
  <c r="J6383" i="9"/>
  <c r="I6383" i="9"/>
  <c r="F6383" i="9"/>
  <c r="G6383" i="9"/>
  <c r="H6383" i="9" s="1"/>
  <c r="J6378" i="9"/>
  <c r="I6378" i="9"/>
  <c r="F6378" i="9"/>
  <c r="G6378" i="9"/>
  <c r="H6378" i="9" s="1"/>
  <c r="J6366" i="9"/>
  <c r="I6366" i="9"/>
  <c r="F6366" i="9"/>
  <c r="G6366" i="9"/>
  <c r="H6366" i="9" s="1"/>
  <c r="J6367" i="9"/>
  <c r="I6367" i="9"/>
  <c r="F6367" i="9"/>
  <c r="G6367" i="9"/>
  <c r="H6367" i="9" s="1"/>
  <c r="F3817" i="9"/>
  <c r="F3821" i="9"/>
  <c r="F3811" i="9"/>
  <c r="G3783" i="9"/>
  <c r="H3783" i="9" s="1"/>
  <c r="J3763" i="9"/>
  <c r="J3753" i="9"/>
  <c r="F3753" i="9"/>
  <c r="G3737" i="9"/>
  <c r="H3737" i="9" s="1"/>
  <c r="G3730" i="9"/>
  <c r="H3730" i="9" s="1"/>
  <c r="G3724" i="9"/>
  <c r="H3724" i="9" s="1"/>
  <c r="J3342" i="9"/>
  <c r="I3342" i="9"/>
  <c r="F3342" i="9"/>
  <c r="G3342" i="9"/>
  <c r="H3342" i="9" s="1"/>
  <c r="I3357" i="9"/>
  <c r="J3357" i="9"/>
  <c r="F3357" i="9"/>
  <c r="G3357" i="9"/>
  <c r="H3357" i="9" s="1"/>
  <c r="I3361" i="9"/>
  <c r="J3361" i="9"/>
  <c r="F3361" i="9"/>
  <c r="G3361" i="9"/>
  <c r="H3361" i="9" s="1"/>
  <c r="I3322" i="9"/>
  <c r="J3322" i="9"/>
  <c r="F3322" i="9"/>
  <c r="G3322" i="9"/>
  <c r="H3322" i="9" s="1"/>
  <c r="J3334" i="9"/>
  <c r="I3334" i="9"/>
  <c r="F3334" i="9"/>
  <c r="G3334" i="9"/>
  <c r="H3334" i="9" s="1"/>
  <c r="I3315" i="9"/>
  <c r="J3315" i="9"/>
  <c r="F3315" i="9"/>
  <c r="G3315" i="9"/>
  <c r="H3315" i="9" s="1"/>
  <c r="I3311" i="9"/>
  <c r="J3311" i="9"/>
  <c r="F3311" i="9"/>
  <c r="G3311" i="9"/>
  <c r="H3311" i="9" s="1"/>
  <c r="J3300" i="9"/>
  <c r="I3300" i="9"/>
  <c r="F3300" i="9"/>
  <c r="G3300" i="9"/>
  <c r="H3300" i="9" s="1"/>
  <c r="J3302" i="9"/>
  <c r="I3302" i="9"/>
  <c r="F3302" i="9"/>
  <c r="G3302" i="9"/>
  <c r="H3302" i="9" s="1"/>
  <c r="I3291" i="9"/>
  <c r="J3291" i="9"/>
  <c r="F3291" i="9"/>
  <c r="G3291" i="9"/>
  <c r="H3291" i="9" s="1"/>
  <c r="J3289" i="9"/>
  <c r="I3289" i="9"/>
  <c r="F3289" i="9"/>
  <c r="G3289" i="9"/>
  <c r="H3289" i="9" s="1"/>
  <c r="I3265" i="9"/>
  <c r="J3265" i="9"/>
  <c r="F3265" i="9"/>
  <c r="G3265" i="9"/>
  <c r="H3265" i="9" s="1"/>
  <c r="J3249" i="9"/>
  <c r="I3249" i="9"/>
  <c r="F3249" i="9"/>
  <c r="G3249" i="9"/>
  <c r="H3249" i="9" s="1"/>
  <c r="I3258" i="9"/>
  <c r="J3258" i="9"/>
  <c r="F3258" i="9"/>
  <c r="G3258" i="9"/>
  <c r="H3258" i="9" s="1"/>
  <c r="I3246" i="9"/>
  <c r="J3246" i="9"/>
  <c r="F3246" i="9"/>
  <c r="G3246" i="9"/>
  <c r="H3246" i="9" s="1"/>
  <c r="J2521" i="9"/>
  <c r="I2521" i="9"/>
  <c r="F2521" i="9"/>
  <c r="G2521" i="9"/>
  <c r="H2521" i="9" s="1"/>
  <c r="J2503" i="9"/>
  <c r="I2503" i="9"/>
  <c r="F2503" i="9"/>
  <c r="G2503" i="9"/>
  <c r="H2503" i="9" s="1"/>
  <c r="J2495" i="9"/>
  <c r="I2495" i="9"/>
  <c r="F2495" i="9"/>
  <c r="G2495" i="9"/>
  <c r="H2495" i="9" s="1"/>
  <c r="I2476" i="9"/>
  <c r="J2476" i="9"/>
  <c r="F2476" i="9"/>
  <c r="G2476" i="9"/>
  <c r="H2476" i="9" s="1"/>
  <c r="I2460" i="9"/>
  <c r="J2460" i="9"/>
  <c r="F2460" i="9"/>
  <c r="G2460" i="9"/>
  <c r="H2460" i="9" s="1"/>
  <c r="J2462" i="9"/>
  <c r="I2462" i="9"/>
  <c r="F2462" i="9"/>
  <c r="G2462" i="9"/>
  <c r="H2462" i="9" s="1"/>
  <c r="J2451" i="9"/>
  <c r="I2451" i="9"/>
  <c r="F2451" i="9"/>
  <c r="G2451" i="9"/>
  <c r="H2451" i="9" s="1"/>
  <c r="I2431" i="9"/>
  <c r="G2431" i="9"/>
  <c r="H2431" i="9" s="1"/>
  <c r="I2424" i="9"/>
  <c r="G2424" i="9"/>
  <c r="H2424" i="9" s="1"/>
  <c r="J2404" i="9"/>
  <c r="G2404" i="9"/>
  <c r="H2404" i="9" s="1"/>
  <c r="I2989" i="9"/>
  <c r="J2984" i="9"/>
  <c r="I2972" i="9"/>
  <c r="I2969" i="9"/>
  <c r="I2953" i="9"/>
  <c r="J2946" i="9"/>
  <c r="J2933" i="9"/>
  <c r="J2917" i="9"/>
  <c r="J2905" i="9"/>
  <c r="J2884" i="9"/>
  <c r="D3603" i="9"/>
  <c r="D3609" i="9"/>
  <c r="D3610" i="9"/>
  <c r="D3612" i="9"/>
  <c r="D3613" i="9"/>
  <c r="D3616" i="9"/>
  <c r="D3604" i="9"/>
  <c r="D3605" i="9"/>
  <c r="D3608" i="9"/>
  <c r="D3611" i="9"/>
  <c r="D3614" i="9"/>
  <c r="D3615" i="9"/>
  <c r="D3606" i="9"/>
  <c r="D3607" i="9"/>
  <c r="D3625" i="9"/>
  <c r="D3626" i="9"/>
  <c r="D3619" i="9"/>
  <c r="D3621" i="9"/>
  <c r="D3617" i="9"/>
  <c r="D3618" i="9"/>
  <c r="D3620" i="9"/>
  <c r="D3622" i="9"/>
  <c r="D3623" i="9"/>
  <c r="D3627" i="9"/>
  <c r="D3631" i="9"/>
  <c r="D3633" i="9"/>
  <c r="D3624" i="9"/>
  <c r="D3628" i="9"/>
  <c r="D3629" i="9"/>
  <c r="D3630" i="9"/>
  <c r="D3632" i="9"/>
  <c r="D3641" i="9"/>
  <c r="D3638" i="9"/>
  <c r="D3634" i="9"/>
  <c r="D3635" i="9"/>
  <c r="D3637" i="9"/>
  <c r="D3639" i="9"/>
  <c r="D3640" i="9"/>
  <c r="D3643" i="9"/>
  <c r="D3644" i="9"/>
  <c r="D3645" i="9"/>
  <c r="D3647" i="9"/>
  <c r="D3636" i="9"/>
  <c r="D3642" i="9"/>
  <c r="D3646" i="9"/>
  <c r="D3652" i="9"/>
  <c r="D3654" i="9"/>
  <c r="D3658" i="9"/>
  <c r="D3662" i="9"/>
  <c r="D3663" i="9"/>
  <c r="D3648" i="9"/>
  <c r="D3650" i="9"/>
  <c r="D3651" i="9"/>
  <c r="D3653" i="9"/>
  <c r="D3660" i="9"/>
  <c r="D3661" i="9"/>
  <c r="D3649" i="9"/>
  <c r="D3655" i="9"/>
  <c r="D3656" i="9"/>
  <c r="D3657" i="9"/>
  <c r="D3659" i="9"/>
  <c r="D3664" i="9"/>
  <c r="D3667" i="9"/>
  <c r="D3665" i="9"/>
  <c r="D3666" i="9"/>
  <c r="D3672" i="9"/>
  <c r="D3673" i="9"/>
  <c r="D3674" i="9"/>
  <c r="D3675" i="9"/>
  <c r="D3668" i="9"/>
  <c r="D3669" i="9"/>
  <c r="D3671" i="9"/>
  <c r="D3677" i="9"/>
  <c r="D3676" i="9"/>
  <c r="D3678" i="9"/>
  <c r="D3682" i="9"/>
  <c r="D3683" i="9"/>
  <c r="D3685" i="9"/>
  <c r="D3693" i="9"/>
  <c r="D3696" i="9"/>
  <c r="D3679" i="9"/>
  <c r="D3681" i="9"/>
  <c r="D3689" i="9"/>
  <c r="D3690" i="9"/>
  <c r="D3692" i="9"/>
  <c r="D3684" i="9"/>
  <c r="D3686" i="9"/>
  <c r="D3694" i="9"/>
  <c r="D3695" i="9"/>
  <c r="D3670" i="9"/>
  <c r="D3680" i="9"/>
  <c r="D3687" i="9"/>
  <c r="D3688" i="9"/>
  <c r="D3691" i="9"/>
  <c r="D3700" i="9"/>
  <c r="D3702" i="9"/>
  <c r="D3711" i="9"/>
  <c r="D3718" i="9"/>
  <c r="D3699" i="9"/>
  <c r="D3707" i="9"/>
  <c r="D3709" i="9"/>
  <c r="D3714" i="9"/>
  <c r="D3715" i="9"/>
  <c r="D3720" i="9"/>
  <c r="D3697" i="9"/>
  <c r="D3698" i="9"/>
  <c r="D3701" i="9"/>
  <c r="D3703" i="9"/>
  <c r="D3704" i="9"/>
  <c r="D3712" i="9"/>
  <c r="D3717" i="9"/>
  <c r="D3722" i="9"/>
  <c r="D3705" i="9"/>
  <c r="D3706" i="9"/>
  <c r="D3708" i="9"/>
  <c r="D3710" i="9"/>
  <c r="D3713" i="9"/>
  <c r="D3716" i="9"/>
  <c r="D3719" i="9"/>
  <c r="D3721" i="9"/>
  <c r="J3472" i="9"/>
  <c r="I3472" i="9"/>
  <c r="F3472" i="9"/>
  <c r="G3472" i="9"/>
  <c r="H3472" i="9" s="1"/>
  <c r="J3460" i="9"/>
  <c r="I3460" i="9"/>
  <c r="F3460" i="9"/>
  <c r="G3460" i="9"/>
  <c r="H3460" i="9" s="1"/>
  <c r="J3445" i="9"/>
  <c r="I3445" i="9"/>
  <c r="F3445" i="9"/>
  <c r="G3445" i="9"/>
  <c r="H3445" i="9" s="1"/>
  <c r="I3455" i="9"/>
  <c r="J3455" i="9"/>
  <c r="F3455" i="9"/>
  <c r="G3455" i="9"/>
  <c r="H3455" i="9" s="1"/>
  <c r="J3426" i="9"/>
  <c r="I3426" i="9"/>
  <c r="F3426" i="9"/>
  <c r="G3426" i="9"/>
  <c r="H3426" i="9" s="1"/>
  <c r="I3421" i="9"/>
  <c r="J3421" i="9"/>
  <c r="F3421" i="9"/>
  <c r="G3421" i="9"/>
  <c r="H3421" i="9" s="1"/>
  <c r="I3405" i="9"/>
  <c r="J3405" i="9"/>
  <c r="F3405" i="9"/>
  <c r="G3405" i="9"/>
  <c r="H3405" i="9" s="1"/>
  <c r="I3407" i="9"/>
  <c r="J3407" i="9"/>
  <c r="F3407" i="9"/>
  <c r="G3407" i="9"/>
  <c r="H3407" i="9" s="1"/>
  <c r="I3393" i="9"/>
  <c r="J3393" i="9"/>
  <c r="F3393" i="9"/>
  <c r="G3393" i="9"/>
  <c r="H3393" i="9" s="1"/>
  <c r="J3383" i="9"/>
  <c r="I3383" i="9"/>
  <c r="F3383" i="9"/>
  <c r="G3383" i="9"/>
  <c r="H3383" i="9" s="1"/>
  <c r="J3382" i="9"/>
  <c r="I3382" i="9"/>
  <c r="F3382" i="9"/>
  <c r="G3382" i="9"/>
  <c r="H3382" i="9" s="1"/>
  <c r="I3372" i="9"/>
  <c r="J3372" i="9"/>
  <c r="F3372" i="9"/>
  <c r="G3372" i="9"/>
  <c r="H3372" i="9" s="1"/>
  <c r="J3374" i="9"/>
  <c r="I3374" i="9"/>
  <c r="F3374" i="9"/>
  <c r="G3374" i="9"/>
  <c r="H3374" i="9" s="1"/>
  <c r="J3364" i="9"/>
  <c r="I3364" i="9"/>
  <c r="F3364" i="9"/>
  <c r="G3364" i="9"/>
  <c r="H3364" i="9" s="1"/>
  <c r="J6467" i="9"/>
  <c r="I6467" i="9"/>
  <c r="F6467" i="9"/>
  <c r="G6467" i="9"/>
  <c r="H6467" i="9" s="1"/>
  <c r="I6450" i="9"/>
  <c r="J6450" i="9"/>
  <c r="F6450" i="9"/>
  <c r="G6450" i="9"/>
  <c r="H6450" i="9" s="1"/>
  <c r="I6452" i="9"/>
  <c r="J6452" i="9"/>
  <c r="F6452" i="9"/>
  <c r="G6452" i="9"/>
  <c r="H6452" i="9" s="1"/>
  <c r="I6446" i="9"/>
  <c r="J6446" i="9"/>
  <c r="F6446" i="9"/>
  <c r="G6446" i="9"/>
  <c r="H6446" i="9" s="1"/>
  <c r="J6421" i="9"/>
  <c r="I6421" i="9"/>
  <c r="F6421" i="9"/>
  <c r="G6421" i="9"/>
  <c r="H6421" i="9" s="1"/>
  <c r="J6423" i="9"/>
  <c r="I6423" i="9"/>
  <c r="F6423" i="9"/>
  <c r="G6423" i="9"/>
  <c r="H6423" i="9" s="1"/>
  <c r="I6409" i="9"/>
  <c r="J6409" i="9"/>
  <c r="F6409" i="9"/>
  <c r="G6409" i="9"/>
  <c r="H6409" i="9" s="1"/>
  <c r="J6392" i="9"/>
  <c r="I6392" i="9"/>
  <c r="F6392" i="9"/>
  <c r="G6392" i="9"/>
  <c r="H6392" i="9" s="1"/>
  <c r="J6369" i="9"/>
  <c r="I6369" i="9"/>
  <c r="F6369" i="9"/>
  <c r="G6369" i="9"/>
  <c r="H6369" i="9" s="1"/>
  <c r="I6385" i="9"/>
  <c r="J6385" i="9"/>
  <c r="F6385" i="9"/>
  <c r="G6385" i="9"/>
  <c r="H6385" i="9" s="1"/>
  <c r="J6363" i="9"/>
  <c r="I6363" i="9"/>
  <c r="F6363" i="9"/>
  <c r="G6363" i="9"/>
  <c r="H6363" i="9" s="1"/>
  <c r="I3822" i="9"/>
  <c r="J3831" i="9"/>
  <c r="J3840" i="9"/>
  <c r="I3840" i="9"/>
  <c r="G3840" i="9"/>
  <c r="H3840" i="9" s="1"/>
  <c r="F3840" i="9"/>
  <c r="I3827" i="9"/>
  <c r="J3827" i="9"/>
  <c r="G3827" i="9"/>
  <c r="H3827" i="9" s="1"/>
  <c r="F3827" i="9"/>
  <c r="J3841" i="9"/>
  <c r="I3841" i="9"/>
  <c r="G3841" i="9"/>
  <c r="H3841" i="9" s="1"/>
  <c r="F3841" i="9"/>
  <c r="J3833" i="9"/>
  <c r="G3833" i="9"/>
  <c r="H3833" i="9" s="1"/>
  <c r="F3833" i="9"/>
  <c r="I3833" i="9"/>
  <c r="J3810" i="9"/>
  <c r="G3810" i="9"/>
  <c r="H3810" i="9" s="1"/>
  <c r="F3810" i="9"/>
  <c r="I3810" i="9"/>
  <c r="I3791" i="9"/>
  <c r="J3791" i="9"/>
  <c r="G3791" i="9"/>
  <c r="H3791" i="9" s="1"/>
  <c r="F3791" i="9"/>
  <c r="I3802" i="9"/>
  <c r="J3802" i="9"/>
  <c r="G3802" i="9"/>
  <c r="H3802" i="9" s="1"/>
  <c r="F3802" i="9"/>
  <c r="J3813" i="9"/>
  <c r="I3813" i="9"/>
  <c r="G3813" i="9"/>
  <c r="H3813" i="9" s="1"/>
  <c r="F3813" i="9"/>
  <c r="I3807" i="9"/>
  <c r="G3807" i="9"/>
  <c r="H3807" i="9" s="1"/>
  <c r="F3807" i="9"/>
  <c r="J3807" i="9"/>
  <c r="I3796" i="9"/>
  <c r="J3796" i="9"/>
  <c r="G3796" i="9"/>
  <c r="H3796" i="9" s="1"/>
  <c r="F3796" i="9"/>
  <c r="G3790" i="9"/>
  <c r="H3790" i="9" s="1"/>
  <c r="F3790" i="9"/>
  <c r="J3790" i="9"/>
  <c r="I3790" i="9"/>
  <c r="J3785" i="9"/>
  <c r="I3785" i="9"/>
  <c r="G3785" i="9"/>
  <c r="H3785" i="9" s="1"/>
  <c r="F3785" i="9"/>
  <c r="J3784" i="9"/>
  <c r="F3784" i="9"/>
  <c r="J3782" i="9"/>
  <c r="F3782" i="9"/>
  <c r="J3768" i="9"/>
  <c r="F3768" i="9"/>
  <c r="J3780" i="9"/>
  <c r="F3780" i="9"/>
  <c r="J3766" i="9"/>
  <c r="F3766" i="9"/>
  <c r="G3756" i="9"/>
  <c r="H3756" i="9" s="1"/>
  <c r="I3752" i="9"/>
  <c r="J3752" i="9"/>
  <c r="I3746" i="9"/>
  <c r="J3746" i="9"/>
  <c r="J3741" i="9"/>
  <c r="I3741" i="9"/>
  <c r="I3742" i="9"/>
  <c r="J3742" i="9"/>
  <c r="I3727" i="9"/>
  <c r="J3727" i="9"/>
  <c r="J3733" i="9"/>
  <c r="I3733" i="9"/>
  <c r="I3728" i="9"/>
  <c r="J3728" i="9"/>
  <c r="D4445" i="9"/>
  <c r="D4446" i="9"/>
  <c r="D4447" i="9"/>
  <c r="D4448" i="9"/>
  <c r="D4449" i="9"/>
  <c r="D4443" i="9"/>
  <c r="D4444" i="9"/>
  <c r="D4451" i="9"/>
  <c r="D4453" i="9"/>
  <c r="D4454" i="9"/>
  <c r="D4459" i="9"/>
  <c r="D4452" i="9"/>
  <c r="D4455" i="9"/>
  <c r="D4450" i="9"/>
  <c r="D4456" i="9"/>
  <c r="D4457" i="9"/>
  <c r="D4461" i="9"/>
  <c r="D4463" i="9"/>
  <c r="D4464" i="9"/>
  <c r="D4465" i="9"/>
  <c r="D4458" i="9"/>
  <c r="D4462" i="9"/>
  <c r="D4460" i="9"/>
  <c r="D4467" i="9"/>
  <c r="D4471" i="9"/>
  <c r="D4472" i="9"/>
  <c r="D4473" i="9"/>
  <c r="D4474" i="9"/>
  <c r="D4477" i="9"/>
  <c r="D4478" i="9"/>
  <c r="D4479" i="9"/>
  <c r="D4481" i="9"/>
  <c r="D4468" i="9"/>
  <c r="D4470" i="9"/>
  <c r="D4476" i="9"/>
  <c r="D4469" i="9"/>
  <c r="D4466" i="9"/>
  <c r="D4475" i="9"/>
  <c r="D4480" i="9"/>
  <c r="D4482" i="9"/>
  <c r="D4488" i="9"/>
  <c r="D4484" i="9"/>
  <c r="D4485" i="9"/>
  <c r="D4492" i="9"/>
  <c r="D4493" i="9"/>
  <c r="D4487" i="9"/>
  <c r="D4489" i="9"/>
  <c r="D4494" i="9"/>
  <c r="D4495" i="9"/>
  <c r="D4483" i="9"/>
  <c r="D4486" i="9"/>
  <c r="D4490" i="9"/>
  <c r="D4491" i="9"/>
  <c r="D4498" i="9"/>
  <c r="D4499" i="9"/>
  <c r="D4502" i="9"/>
  <c r="D4507" i="9"/>
  <c r="D4503" i="9"/>
  <c r="D4510" i="9"/>
  <c r="D4511" i="9"/>
  <c r="D4496" i="9"/>
  <c r="D4497" i="9"/>
  <c r="D4500" i="9"/>
  <c r="D4505" i="9"/>
  <c r="D4506" i="9"/>
  <c r="D4509" i="9"/>
  <c r="D4508" i="9"/>
  <c r="D4512" i="9"/>
  <c r="D4514" i="9"/>
  <c r="D4515" i="9"/>
  <c r="D4516" i="9"/>
  <c r="D4529" i="9"/>
  <c r="D4513" i="9"/>
  <c r="D4520" i="9"/>
  <c r="D4525" i="9"/>
  <c r="D4501" i="9"/>
  <c r="D4504" i="9"/>
  <c r="D4517" i="9"/>
  <c r="D4518" i="9"/>
  <c r="D4522" i="9"/>
  <c r="D4524" i="9"/>
  <c r="D4527" i="9"/>
  <c r="D4528" i="9"/>
  <c r="D4519" i="9"/>
  <c r="D4521" i="9"/>
  <c r="D4523" i="9"/>
  <c r="D4526" i="9"/>
  <c r="D4530" i="9"/>
  <c r="D4537" i="9"/>
  <c r="D4538" i="9"/>
  <c r="D4539" i="9"/>
  <c r="D4541" i="9"/>
  <c r="D4546" i="9"/>
  <c r="D4548" i="9"/>
  <c r="D4549" i="9"/>
  <c r="D4550" i="9"/>
  <c r="D4558" i="9"/>
  <c r="D4561" i="9"/>
  <c r="D4531" i="9"/>
  <c r="D4535" i="9"/>
  <c r="D4536" i="9"/>
  <c r="D4551" i="9"/>
  <c r="D4552" i="9"/>
  <c r="D4554" i="9"/>
  <c r="D4534" i="9"/>
  <c r="D4544" i="9"/>
  <c r="D4545" i="9"/>
  <c r="D4556" i="9"/>
  <c r="D4559" i="9"/>
  <c r="D4560" i="9"/>
  <c r="D4562" i="9"/>
  <c r="D4532" i="9"/>
  <c r="D4533" i="9"/>
  <c r="D4540" i="9"/>
  <c r="D4542" i="9"/>
  <c r="D4543" i="9"/>
  <c r="D4547" i="9"/>
  <c r="D4553" i="9"/>
  <c r="D4555" i="9"/>
  <c r="D4557" i="9"/>
  <c r="J3353" i="9"/>
  <c r="I3353" i="9"/>
  <c r="F3353" i="9"/>
  <c r="G3353" i="9"/>
  <c r="H3353" i="9" s="1"/>
  <c r="I3347" i="9"/>
  <c r="J3347" i="9"/>
  <c r="F3347" i="9"/>
  <c r="G3347" i="9"/>
  <c r="H3347" i="9" s="1"/>
  <c r="J3362" i="9"/>
  <c r="I3362" i="9"/>
  <c r="F3362" i="9"/>
  <c r="G3362" i="9"/>
  <c r="H3362" i="9" s="1"/>
  <c r="J3349" i="9"/>
  <c r="I3349" i="9"/>
  <c r="F3349" i="9"/>
  <c r="G3349" i="9"/>
  <c r="H3349" i="9" s="1"/>
  <c r="I3338" i="9"/>
  <c r="J3338" i="9"/>
  <c r="F3338" i="9"/>
  <c r="G3338" i="9"/>
  <c r="H3338" i="9" s="1"/>
  <c r="J3350" i="9"/>
  <c r="I3350" i="9"/>
  <c r="F3350" i="9"/>
  <c r="G3350" i="9"/>
  <c r="H3350" i="9" s="1"/>
  <c r="I3325" i="9"/>
  <c r="J3325" i="9"/>
  <c r="F3325" i="9"/>
  <c r="G3325" i="9"/>
  <c r="H3325" i="9" s="1"/>
  <c r="J3336" i="9"/>
  <c r="I3336" i="9"/>
  <c r="F3336" i="9"/>
  <c r="G3336" i="9"/>
  <c r="H3336" i="9" s="1"/>
  <c r="I3327" i="9"/>
  <c r="J3327" i="9"/>
  <c r="F3327" i="9"/>
  <c r="G3327" i="9"/>
  <c r="H3327" i="9" s="1"/>
  <c r="J3330" i="9"/>
  <c r="I3330" i="9"/>
  <c r="F3330" i="9"/>
  <c r="G3330" i="9"/>
  <c r="H3330" i="9" s="1"/>
  <c r="J3320" i="9"/>
  <c r="I3320" i="9"/>
  <c r="F3320" i="9"/>
  <c r="G3320" i="9"/>
  <c r="H3320" i="9" s="1"/>
  <c r="J3321" i="9"/>
  <c r="I3321" i="9"/>
  <c r="F3321" i="9"/>
  <c r="G3321" i="9"/>
  <c r="H3321" i="9" s="1"/>
  <c r="J3314" i="9"/>
  <c r="I3314" i="9"/>
  <c r="F3314" i="9"/>
  <c r="G3314" i="9"/>
  <c r="H3314" i="9" s="1"/>
  <c r="I3309" i="9"/>
  <c r="J3309" i="9"/>
  <c r="F3309" i="9"/>
  <c r="G3309" i="9"/>
  <c r="H3309" i="9" s="1"/>
  <c r="I3306" i="9"/>
  <c r="J3306" i="9"/>
  <c r="F3306" i="9"/>
  <c r="G3306" i="9"/>
  <c r="H3306" i="9" s="1"/>
  <c r="J3297" i="9"/>
  <c r="I3297" i="9"/>
  <c r="F3297" i="9"/>
  <c r="G3297" i="9"/>
  <c r="H3297" i="9" s="1"/>
  <c r="J3295" i="9"/>
  <c r="I3295" i="9"/>
  <c r="F3295" i="9"/>
  <c r="G3295" i="9"/>
  <c r="H3295" i="9" s="1"/>
  <c r="J3286" i="9"/>
  <c r="I3286" i="9"/>
  <c r="F3286" i="9"/>
  <c r="G3286" i="9"/>
  <c r="H3286" i="9" s="1"/>
  <c r="J3277" i="9"/>
  <c r="I3277" i="9"/>
  <c r="F3277" i="9"/>
  <c r="G3277" i="9"/>
  <c r="H3277" i="9" s="1"/>
  <c r="I3281" i="9"/>
  <c r="J3281" i="9"/>
  <c r="F3281" i="9"/>
  <c r="G3281" i="9"/>
  <c r="H3281" i="9" s="1"/>
  <c r="J3282" i="9"/>
  <c r="I3282" i="9"/>
  <c r="F3282" i="9"/>
  <c r="G3282" i="9"/>
  <c r="H3282" i="9" s="1"/>
  <c r="I3274" i="9"/>
  <c r="J3274" i="9"/>
  <c r="F3274" i="9"/>
  <c r="G3274" i="9"/>
  <c r="H3274" i="9" s="1"/>
  <c r="J3268" i="9"/>
  <c r="I3268" i="9"/>
  <c r="F3268" i="9"/>
  <c r="G3268" i="9"/>
  <c r="H3268" i="9" s="1"/>
  <c r="J3263" i="9"/>
  <c r="I3263" i="9"/>
  <c r="F3263" i="9"/>
  <c r="G3263" i="9"/>
  <c r="H3263" i="9" s="1"/>
  <c r="I3262" i="9"/>
  <c r="J3262" i="9"/>
  <c r="F3262" i="9"/>
  <c r="G3262" i="9"/>
  <c r="H3262" i="9" s="1"/>
  <c r="J3254" i="9"/>
  <c r="I3254" i="9"/>
  <c r="F3254" i="9"/>
  <c r="G3254" i="9"/>
  <c r="H3254" i="9" s="1"/>
  <c r="J3247" i="9"/>
  <c r="I3247" i="9"/>
  <c r="F3247" i="9"/>
  <c r="G3247" i="9"/>
  <c r="H3247" i="9" s="1"/>
  <c r="J3252" i="9"/>
  <c r="I3252" i="9"/>
  <c r="F3252" i="9"/>
  <c r="G3252" i="9"/>
  <c r="H3252" i="9" s="1"/>
  <c r="J3257" i="9"/>
  <c r="I3257" i="9"/>
  <c r="F3257" i="9"/>
  <c r="G3257" i="9"/>
  <c r="H3257" i="9" s="1"/>
  <c r="I3244" i="9"/>
  <c r="J3244" i="9"/>
  <c r="F3244" i="9"/>
  <c r="G3244" i="9"/>
  <c r="H3244" i="9" s="1"/>
  <c r="I2511" i="9"/>
  <c r="J2511" i="9"/>
  <c r="F2511" i="9"/>
  <c r="G2511" i="9"/>
  <c r="H2511" i="9" s="1"/>
  <c r="I2518" i="9"/>
  <c r="J2518" i="9"/>
  <c r="F2518" i="9"/>
  <c r="G2518" i="9"/>
  <c r="H2518" i="9" s="1"/>
  <c r="J2509" i="9"/>
  <c r="I2509" i="9"/>
  <c r="F2509" i="9"/>
  <c r="G2509" i="9"/>
  <c r="H2509" i="9" s="1"/>
  <c r="I2513" i="9"/>
  <c r="J2513" i="9"/>
  <c r="F2513" i="9"/>
  <c r="G2513" i="9"/>
  <c r="H2513" i="9" s="1"/>
  <c r="J2500" i="9"/>
  <c r="I2500" i="9"/>
  <c r="F2500" i="9"/>
  <c r="G2500" i="9"/>
  <c r="H2500" i="9" s="1"/>
  <c r="I2493" i="9"/>
  <c r="J2493" i="9"/>
  <c r="F2493" i="9"/>
  <c r="G2493" i="9"/>
  <c r="H2493" i="9" s="1"/>
  <c r="I2505" i="9"/>
  <c r="J2505" i="9"/>
  <c r="F2505" i="9"/>
  <c r="G2505" i="9"/>
  <c r="H2505" i="9" s="1"/>
  <c r="I2483" i="9"/>
  <c r="J2483" i="9"/>
  <c r="F2483" i="9"/>
  <c r="G2483" i="9"/>
  <c r="H2483" i="9" s="1"/>
  <c r="I2494" i="9"/>
  <c r="J2494" i="9"/>
  <c r="F2494" i="9"/>
  <c r="G2494" i="9"/>
  <c r="H2494" i="9" s="1"/>
  <c r="J2480" i="9"/>
  <c r="I2480" i="9"/>
  <c r="F2480" i="9"/>
  <c r="G2480" i="9"/>
  <c r="H2480" i="9" s="1"/>
  <c r="J2488" i="9"/>
  <c r="I2488" i="9"/>
  <c r="F2488" i="9"/>
  <c r="G2488" i="9"/>
  <c r="H2488" i="9" s="1"/>
  <c r="J2484" i="9"/>
  <c r="I2484" i="9"/>
  <c r="F2484" i="9"/>
  <c r="G2484" i="9"/>
  <c r="H2484" i="9" s="1"/>
  <c r="J2465" i="9"/>
  <c r="I2465" i="9"/>
  <c r="F2465" i="9"/>
  <c r="G2465" i="9"/>
  <c r="H2465" i="9" s="1"/>
  <c r="J2472" i="9"/>
  <c r="I2472" i="9"/>
  <c r="F2472" i="9"/>
  <c r="G2472" i="9"/>
  <c r="H2472" i="9" s="1"/>
  <c r="I2469" i="9"/>
  <c r="J2469" i="9"/>
  <c r="F2469" i="9"/>
  <c r="G2469" i="9"/>
  <c r="H2469" i="9" s="1"/>
  <c r="J2468" i="9"/>
  <c r="I2468" i="9"/>
  <c r="F2468" i="9"/>
  <c r="G2468" i="9"/>
  <c r="H2468" i="9" s="1"/>
  <c r="J2449" i="9"/>
  <c r="I2449" i="9"/>
  <c r="F2449" i="9"/>
  <c r="G2449" i="9"/>
  <c r="H2449" i="9" s="1"/>
  <c r="I2456" i="9"/>
  <c r="J2456" i="9"/>
  <c r="F2456" i="9"/>
  <c r="G2456" i="9"/>
  <c r="H2456" i="9" s="1"/>
  <c r="I2447" i="9"/>
  <c r="J2447" i="9"/>
  <c r="F2447" i="9"/>
  <c r="G2447" i="9"/>
  <c r="H2447" i="9" s="1"/>
  <c r="I2444" i="9"/>
  <c r="J2444" i="9"/>
  <c r="F2444" i="9"/>
  <c r="G2444" i="9"/>
  <c r="H2444" i="9" s="1"/>
  <c r="J2435" i="9"/>
  <c r="I2435" i="9"/>
  <c r="F2435" i="9"/>
  <c r="G2435" i="9"/>
  <c r="H2435" i="9" s="1"/>
  <c r="G2440" i="9"/>
  <c r="H2440" i="9" s="1"/>
  <c r="G2427" i="9"/>
  <c r="H2427" i="9" s="1"/>
  <c r="G2430" i="9"/>
  <c r="H2430" i="9" s="1"/>
  <c r="G2422" i="9"/>
  <c r="H2422" i="9" s="1"/>
  <c r="G2419" i="9"/>
  <c r="H2419" i="9" s="1"/>
  <c r="G2420" i="9"/>
  <c r="H2420" i="9" s="1"/>
  <c r="F2415" i="9"/>
  <c r="F2412" i="9"/>
  <c r="F2403" i="9"/>
  <c r="J2993" i="9"/>
  <c r="I2993" i="9"/>
  <c r="F2993" i="9"/>
  <c r="G2993" i="9"/>
  <c r="H2993" i="9" s="1"/>
  <c r="I3002" i="9"/>
  <c r="J3002" i="9"/>
  <c r="F3002" i="9"/>
  <c r="G3002" i="9"/>
  <c r="H3002" i="9" s="1"/>
  <c r="J2996" i="9"/>
  <c r="I2996" i="9"/>
  <c r="F2996" i="9"/>
  <c r="G2996" i="9"/>
  <c r="H2996" i="9" s="1"/>
  <c r="J2990" i="9"/>
  <c r="I2990" i="9"/>
  <c r="F2990" i="9"/>
  <c r="G2990" i="9"/>
  <c r="H2990" i="9" s="1"/>
  <c r="J2994" i="9"/>
  <c r="I2994" i="9"/>
  <c r="F2994" i="9"/>
  <c r="G2994" i="9"/>
  <c r="H2994" i="9" s="1"/>
  <c r="J2983" i="9"/>
  <c r="I2983" i="9"/>
  <c r="F2983" i="9"/>
  <c r="G2983" i="9"/>
  <c r="H2983" i="9" s="1"/>
  <c r="J2978" i="9"/>
  <c r="I2978" i="9"/>
  <c r="F2978" i="9"/>
  <c r="G2978" i="9"/>
  <c r="H2978" i="9" s="1"/>
  <c r="J2966" i="9"/>
  <c r="I2966" i="9"/>
  <c r="F2966" i="9"/>
  <c r="G2966" i="9"/>
  <c r="H2966" i="9" s="1"/>
  <c r="I2960" i="9"/>
  <c r="J2960" i="9"/>
  <c r="F2960" i="9"/>
  <c r="G2960" i="9"/>
  <c r="H2960" i="9" s="1"/>
  <c r="J2973" i="9"/>
  <c r="I2973" i="9"/>
  <c r="F2973" i="9"/>
  <c r="G2973" i="9"/>
  <c r="H2973" i="9" s="1"/>
  <c r="I2962" i="9"/>
  <c r="J2962" i="9"/>
  <c r="F2962" i="9"/>
  <c r="G2962" i="9"/>
  <c r="H2962" i="9" s="1"/>
  <c r="J2964" i="9"/>
  <c r="I2964" i="9"/>
  <c r="F2964" i="9"/>
  <c r="G2964" i="9"/>
  <c r="H2964" i="9" s="1"/>
  <c r="J2952" i="9"/>
  <c r="I2952" i="9"/>
  <c r="F2952" i="9"/>
  <c r="G2952" i="9"/>
  <c r="H2952" i="9" s="1"/>
  <c r="I2943" i="9"/>
  <c r="J2943" i="9"/>
  <c r="F2943" i="9"/>
  <c r="G2943" i="9"/>
  <c r="H2943" i="9" s="1"/>
  <c r="I2947" i="9"/>
  <c r="J2947" i="9"/>
  <c r="F2947" i="9"/>
  <c r="G2947" i="9"/>
  <c r="H2947" i="9" s="1"/>
  <c r="I2940" i="9"/>
  <c r="J2940" i="9"/>
  <c r="F2940" i="9"/>
  <c r="G2940" i="9"/>
  <c r="H2940" i="9" s="1"/>
  <c r="I2939" i="9"/>
  <c r="J2939" i="9"/>
  <c r="F2939" i="9"/>
  <c r="G2939" i="9"/>
  <c r="H2939" i="9" s="1"/>
  <c r="J2931" i="9"/>
  <c r="I2931" i="9"/>
  <c r="F2931" i="9"/>
  <c r="G2931" i="9"/>
  <c r="H2931" i="9" s="1"/>
  <c r="J2929" i="9"/>
  <c r="I2929" i="9"/>
  <c r="F2929" i="9"/>
  <c r="G2929" i="9"/>
  <c r="H2929" i="9" s="1"/>
  <c r="I2928" i="9"/>
  <c r="J2928" i="9"/>
  <c r="F2928" i="9"/>
  <c r="G2928" i="9"/>
  <c r="H2928" i="9" s="1"/>
  <c r="J2925" i="9"/>
  <c r="I2925" i="9"/>
  <c r="F2925" i="9"/>
  <c r="G2925" i="9"/>
  <c r="H2925" i="9" s="1"/>
  <c r="I2918" i="9"/>
  <c r="J2918" i="9"/>
  <c r="F2918" i="9"/>
  <c r="G2918" i="9"/>
  <c r="H2918" i="9" s="1"/>
  <c r="I2915" i="9"/>
  <c r="J2915" i="9"/>
  <c r="F2915" i="9"/>
  <c r="G2915" i="9"/>
  <c r="H2915" i="9" s="1"/>
  <c r="J2910" i="9"/>
  <c r="I2910" i="9"/>
  <c r="F2910" i="9"/>
  <c r="G2910" i="9"/>
  <c r="H2910" i="9" s="1"/>
  <c r="J2909" i="9"/>
  <c r="I2909" i="9"/>
  <c r="F2909" i="9"/>
  <c r="G2909" i="9"/>
  <c r="H2909" i="9" s="1"/>
  <c r="I2898" i="9"/>
  <c r="J2898" i="9"/>
  <c r="F2898" i="9"/>
  <c r="G2898" i="9"/>
  <c r="H2898" i="9" s="1"/>
  <c r="J2894" i="9"/>
  <c r="I2894" i="9"/>
  <c r="F2894" i="9"/>
  <c r="G2894" i="9"/>
  <c r="H2894" i="9" s="1"/>
  <c r="J2897" i="9"/>
  <c r="I2897" i="9"/>
  <c r="F2897" i="9"/>
  <c r="G2897" i="9"/>
  <c r="H2897" i="9" s="1"/>
  <c r="J2891" i="9"/>
  <c r="I2891" i="9"/>
  <c r="F2891" i="9"/>
  <c r="G2891" i="9"/>
  <c r="H2891" i="9" s="1"/>
  <c r="I2886" i="9"/>
  <c r="J2886" i="9"/>
  <c r="F2886" i="9"/>
  <c r="G2886" i="9"/>
  <c r="H2886" i="9" s="1"/>
  <c r="J3481" i="9"/>
  <c r="I3481" i="9"/>
  <c r="F3481" i="9"/>
  <c r="G3481" i="9"/>
  <c r="H3481" i="9" s="1"/>
  <c r="J3478" i="9"/>
  <c r="I3478" i="9"/>
  <c r="F3478" i="9"/>
  <c r="G3478" i="9"/>
  <c r="H3478" i="9" s="1"/>
  <c r="I3469" i="9"/>
  <c r="J3469" i="9"/>
  <c r="F3469" i="9"/>
  <c r="G3469" i="9"/>
  <c r="H3469" i="9" s="1"/>
  <c r="J3456" i="9"/>
  <c r="I3456" i="9"/>
  <c r="F3456" i="9"/>
  <c r="G3456" i="9"/>
  <c r="H3456" i="9" s="1"/>
  <c r="J3465" i="9"/>
  <c r="I3465" i="9"/>
  <c r="F3465" i="9"/>
  <c r="G3465" i="9"/>
  <c r="H3465" i="9" s="1"/>
  <c r="I3475" i="9"/>
  <c r="J3475" i="9"/>
  <c r="F3475" i="9"/>
  <c r="G3475" i="9"/>
  <c r="H3475" i="9" s="1"/>
  <c r="I3452" i="9"/>
  <c r="J3452" i="9"/>
  <c r="F3452" i="9"/>
  <c r="G3452" i="9"/>
  <c r="H3452" i="9" s="1"/>
  <c r="J3447" i="9"/>
  <c r="I3447" i="9"/>
  <c r="F3447" i="9"/>
  <c r="G3447" i="9"/>
  <c r="H3447" i="9" s="1"/>
  <c r="I3434" i="9"/>
  <c r="J3434" i="9"/>
  <c r="F3434" i="9"/>
  <c r="G3434" i="9"/>
  <c r="H3434" i="9" s="1"/>
  <c r="J3449" i="9"/>
  <c r="I3449" i="9"/>
  <c r="F3449" i="9"/>
  <c r="G3449" i="9"/>
  <c r="H3449" i="9" s="1"/>
  <c r="I3439" i="9"/>
  <c r="J3439" i="9"/>
  <c r="F3439" i="9"/>
  <c r="G3439" i="9"/>
  <c r="H3439" i="9" s="1"/>
  <c r="I3451" i="9"/>
  <c r="J3451" i="9"/>
  <c r="F3451" i="9"/>
  <c r="G3451" i="9"/>
  <c r="H3451" i="9" s="1"/>
  <c r="J3429" i="9"/>
  <c r="I3429" i="9"/>
  <c r="F3429" i="9"/>
  <c r="G3429" i="9"/>
  <c r="H3429" i="9" s="1"/>
  <c r="J3430" i="9"/>
  <c r="I3430" i="9"/>
  <c r="F3430" i="9"/>
  <c r="G3430" i="9"/>
  <c r="H3430" i="9" s="1"/>
  <c r="J3431" i="9"/>
  <c r="I3431" i="9"/>
  <c r="F3431" i="9"/>
  <c r="G3431" i="9"/>
  <c r="H3431" i="9" s="1"/>
  <c r="J3414" i="9"/>
  <c r="I3414" i="9"/>
  <c r="F3414" i="9"/>
  <c r="G3414" i="9"/>
  <c r="H3414" i="9" s="1"/>
  <c r="I3423" i="9"/>
  <c r="J3423" i="9"/>
  <c r="F3423" i="9"/>
  <c r="G3423" i="9"/>
  <c r="H3423" i="9" s="1"/>
  <c r="I3411" i="9"/>
  <c r="J3411" i="9"/>
  <c r="F3411" i="9"/>
  <c r="G3411" i="9"/>
  <c r="H3411" i="9" s="1"/>
  <c r="J3413" i="9"/>
  <c r="I3413" i="9"/>
  <c r="F3413" i="9"/>
  <c r="G3413" i="9"/>
  <c r="H3413" i="9" s="1"/>
  <c r="I3403" i="9"/>
  <c r="J3403" i="9"/>
  <c r="F3403" i="9"/>
  <c r="G3403" i="9"/>
  <c r="H3403" i="9" s="1"/>
  <c r="J3399" i="9"/>
  <c r="I3399" i="9"/>
  <c r="F3399" i="9"/>
  <c r="G3399" i="9"/>
  <c r="H3399" i="9" s="1"/>
  <c r="J3400" i="9"/>
  <c r="I3400" i="9"/>
  <c r="F3400" i="9"/>
  <c r="G3400" i="9"/>
  <c r="H3400" i="9" s="1"/>
  <c r="J3394" i="9"/>
  <c r="I3394" i="9"/>
  <c r="F3394" i="9"/>
  <c r="G3394" i="9"/>
  <c r="H3394" i="9" s="1"/>
  <c r="I3391" i="9"/>
  <c r="J3391" i="9"/>
  <c r="F3391" i="9"/>
  <c r="G3391" i="9"/>
  <c r="H3391" i="9" s="1"/>
  <c r="I3387" i="9"/>
  <c r="J3387" i="9"/>
  <c r="F3387" i="9"/>
  <c r="G3387" i="9"/>
  <c r="H3387" i="9" s="1"/>
  <c r="J3381" i="9"/>
  <c r="I3381" i="9"/>
  <c r="F3381" i="9"/>
  <c r="G3381" i="9"/>
  <c r="H3381" i="9" s="1"/>
  <c r="J3378" i="9"/>
  <c r="I3378" i="9"/>
  <c r="F3378" i="9"/>
  <c r="G3378" i="9"/>
  <c r="H3378" i="9" s="1"/>
  <c r="I3377" i="9"/>
  <c r="J3377" i="9"/>
  <c r="F3377" i="9"/>
  <c r="G3377" i="9"/>
  <c r="H3377" i="9" s="1"/>
  <c r="I3370" i="9"/>
  <c r="J3370" i="9"/>
  <c r="F3370" i="9"/>
  <c r="G3370" i="9"/>
  <c r="H3370" i="9" s="1"/>
  <c r="J3366" i="9"/>
  <c r="I3366" i="9"/>
  <c r="F3366" i="9"/>
  <c r="G3366" i="9"/>
  <c r="H3366" i="9" s="1"/>
  <c r="D4088" i="9"/>
  <c r="D4089" i="9"/>
  <c r="D4091" i="9"/>
  <c r="D4083" i="9"/>
  <c r="D4085" i="9"/>
  <c r="D4084" i="9"/>
  <c r="D4090" i="9"/>
  <c r="D4092" i="9"/>
  <c r="D4086" i="9"/>
  <c r="D4087" i="9"/>
  <c r="D4095" i="9"/>
  <c r="D4102" i="9"/>
  <c r="D4097" i="9"/>
  <c r="D4098" i="9"/>
  <c r="D4096" i="9"/>
  <c r="D4093" i="9"/>
  <c r="D4094" i="9"/>
  <c r="D4099" i="9"/>
  <c r="D4100" i="9"/>
  <c r="D4101" i="9"/>
  <c r="D4107" i="9"/>
  <c r="D4104" i="9"/>
  <c r="D4106" i="9"/>
  <c r="D4103" i="9"/>
  <c r="D4105" i="9"/>
  <c r="D4109" i="9"/>
  <c r="D4112" i="9"/>
  <c r="D4113" i="9"/>
  <c r="D4118" i="9"/>
  <c r="D4122" i="9"/>
  <c r="D4108" i="9"/>
  <c r="D4110" i="9"/>
  <c r="D4114" i="9"/>
  <c r="D4115" i="9"/>
  <c r="D4116" i="9"/>
  <c r="D4120" i="9"/>
  <c r="D4121" i="9"/>
  <c r="D4111" i="9"/>
  <c r="D4117" i="9"/>
  <c r="D4119" i="9"/>
  <c r="D4123" i="9"/>
  <c r="D4128" i="9"/>
  <c r="D4129" i="9"/>
  <c r="D4130" i="9"/>
  <c r="D4125" i="9"/>
  <c r="D4126" i="9"/>
  <c r="D4131" i="9"/>
  <c r="D4132" i="9"/>
  <c r="D4136" i="9"/>
  <c r="D4137" i="9"/>
  <c r="D4134" i="9"/>
  <c r="D4138" i="9"/>
  <c r="D4124" i="9"/>
  <c r="D4127" i="9"/>
  <c r="D4133" i="9"/>
  <c r="D4135" i="9"/>
  <c r="D4141" i="9"/>
  <c r="D4142" i="9"/>
  <c r="D4143" i="9"/>
  <c r="D4150" i="9"/>
  <c r="D4140" i="9"/>
  <c r="D4145" i="9"/>
  <c r="D4151" i="9"/>
  <c r="D4139" i="9"/>
  <c r="D4147" i="9"/>
  <c r="D4153" i="9"/>
  <c r="D4146" i="9"/>
  <c r="D4152" i="9"/>
  <c r="D4155" i="9"/>
  <c r="D4159" i="9"/>
  <c r="D4161" i="9"/>
  <c r="D4162" i="9"/>
  <c r="D4163" i="9"/>
  <c r="D4165" i="9"/>
  <c r="D4170" i="9"/>
  <c r="D4171" i="9"/>
  <c r="D4172" i="9"/>
  <c r="D4154" i="9"/>
  <c r="D4156" i="9"/>
  <c r="D4157" i="9"/>
  <c r="D4158" i="9"/>
  <c r="D4167" i="9"/>
  <c r="D4168" i="9"/>
  <c r="D4144" i="9"/>
  <c r="D4148" i="9"/>
  <c r="D4149" i="9"/>
  <c r="D4160" i="9"/>
  <c r="D4164" i="9"/>
  <c r="D4166" i="9"/>
  <c r="D4169" i="9"/>
  <c r="D4177" i="9"/>
  <c r="D4178" i="9"/>
  <c r="D4187" i="9"/>
  <c r="D4188" i="9"/>
  <c r="D4190" i="9"/>
  <c r="D4193" i="9"/>
  <c r="D4194" i="9"/>
  <c r="D4199" i="9"/>
  <c r="D4201" i="9"/>
  <c r="D4202" i="9"/>
  <c r="D4173" i="9"/>
  <c r="D4175" i="9"/>
  <c r="D4176" i="9"/>
  <c r="D4179" i="9"/>
  <c r="D4182" i="9"/>
  <c r="D4183" i="9"/>
  <c r="D4186" i="9"/>
  <c r="D4192" i="9"/>
  <c r="D4195" i="9"/>
  <c r="D4197" i="9"/>
  <c r="D4200" i="9"/>
  <c r="D4181" i="9"/>
  <c r="D4184" i="9"/>
  <c r="D4185" i="9"/>
  <c r="D4189" i="9"/>
  <c r="D4191" i="9"/>
  <c r="D4196" i="9"/>
  <c r="D4174" i="9"/>
  <c r="D4180" i="9"/>
  <c r="D4198" i="9"/>
  <c r="I6477" i="9"/>
  <c r="J6477" i="9"/>
  <c r="F6477" i="9"/>
  <c r="G6477" i="9"/>
  <c r="H6477" i="9" s="1"/>
  <c r="I6473" i="9"/>
  <c r="J6473" i="9"/>
  <c r="F6473" i="9"/>
  <c r="G6473" i="9"/>
  <c r="H6473" i="9" s="1"/>
  <c r="I6462" i="9"/>
  <c r="J6462" i="9"/>
  <c r="F6462" i="9"/>
  <c r="G6462" i="9"/>
  <c r="H6462" i="9" s="1"/>
  <c r="I6444" i="9"/>
  <c r="J6444" i="9"/>
  <c r="F6444" i="9"/>
  <c r="G6444" i="9"/>
  <c r="H6444" i="9" s="1"/>
  <c r="J6468" i="9"/>
  <c r="I6468" i="9"/>
  <c r="F6468" i="9"/>
  <c r="G6468" i="9"/>
  <c r="H6468" i="9" s="1"/>
  <c r="J6442" i="9"/>
  <c r="I6442" i="9"/>
  <c r="F6442" i="9"/>
  <c r="G6442" i="9"/>
  <c r="H6442" i="9" s="1"/>
  <c r="J6469" i="9"/>
  <c r="I6469" i="9"/>
  <c r="F6469" i="9"/>
  <c r="G6469" i="9"/>
  <c r="H6469" i="9" s="1"/>
  <c r="J6456" i="9"/>
  <c r="I6456" i="9"/>
  <c r="F6456" i="9"/>
  <c r="G6456" i="9"/>
  <c r="H6456" i="9" s="1"/>
  <c r="J6448" i="9"/>
  <c r="I6448" i="9"/>
  <c r="F6448" i="9"/>
  <c r="G6448" i="9"/>
  <c r="H6448" i="9" s="1"/>
  <c r="I6470" i="9"/>
  <c r="J6470" i="9"/>
  <c r="F6470" i="9"/>
  <c r="G6470" i="9"/>
  <c r="H6470" i="9" s="1"/>
  <c r="I6460" i="9"/>
  <c r="J6460" i="9"/>
  <c r="F6460" i="9"/>
  <c r="G6460" i="9"/>
  <c r="H6460" i="9" s="1"/>
  <c r="I6438" i="9"/>
  <c r="J6438" i="9"/>
  <c r="F6438" i="9"/>
  <c r="G6438" i="9"/>
  <c r="H6438" i="9" s="1"/>
  <c r="I6432" i="9"/>
  <c r="J6432" i="9"/>
  <c r="F6432" i="9"/>
  <c r="G6432" i="9"/>
  <c r="H6432" i="9" s="1"/>
  <c r="J6427" i="9"/>
  <c r="I6427" i="9"/>
  <c r="F6427" i="9"/>
  <c r="G6427" i="9"/>
  <c r="H6427" i="9" s="1"/>
  <c r="I6415" i="9"/>
  <c r="J6415" i="9"/>
  <c r="F6415" i="9"/>
  <c r="G6415" i="9"/>
  <c r="H6415" i="9" s="1"/>
  <c r="I6431" i="9"/>
  <c r="J6431" i="9"/>
  <c r="F6431" i="9"/>
  <c r="G6431" i="9"/>
  <c r="H6431" i="9" s="1"/>
  <c r="I6413" i="9"/>
  <c r="J6413" i="9"/>
  <c r="F6413" i="9"/>
  <c r="G6413" i="9"/>
  <c r="H6413" i="9" s="1"/>
  <c r="I6414" i="9"/>
  <c r="J6414" i="9"/>
  <c r="F6414" i="9"/>
  <c r="G6414" i="9"/>
  <c r="H6414" i="9" s="1"/>
  <c r="J6401" i="9"/>
  <c r="I6401" i="9"/>
  <c r="F6401" i="9"/>
  <c r="G6401" i="9"/>
  <c r="H6401" i="9" s="1"/>
  <c r="J6404" i="9"/>
  <c r="I6404" i="9"/>
  <c r="F6404" i="9"/>
  <c r="G6404" i="9"/>
  <c r="H6404" i="9" s="1"/>
  <c r="J6399" i="9"/>
  <c r="I6399" i="9"/>
  <c r="F6399" i="9"/>
  <c r="G6399" i="9"/>
  <c r="H6399" i="9" s="1"/>
  <c r="J6391" i="9"/>
  <c r="I6391" i="9"/>
  <c r="F6391" i="9"/>
  <c r="G6391" i="9"/>
  <c r="H6391" i="9" s="1"/>
  <c r="J6387" i="9"/>
  <c r="I6387" i="9"/>
  <c r="F6387" i="9"/>
  <c r="G6387" i="9"/>
  <c r="H6387" i="9" s="1"/>
  <c r="I6388" i="9"/>
  <c r="J6388" i="9"/>
  <c r="F6388" i="9"/>
  <c r="G6388" i="9"/>
  <c r="H6388" i="9" s="1"/>
  <c r="J6376" i="9"/>
  <c r="I6376" i="9"/>
  <c r="F6376" i="9"/>
  <c r="G6376" i="9"/>
  <c r="H6376" i="9" s="1"/>
  <c r="J6375" i="9"/>
  <c r="I6375" i="9"/>
  <c r="F6375" i="9"/>
  <c r="G6375" i="9"/>
  <c r="H6375" i="9" s="1"/>
  <c r="J6382" i="9"/>
  <c r="I6382" i="9"/>
  <c r="F6382" i="9"/>
  <c r="G6382" i="9"/>
  <c r="H6382" i="9" s="1"/>
  <c r="J6374" i="9"/>
  <c r="I6374" i="9"/>
  <c r="F6374" i="9"/>
  <c r="G6374" i="9"/>
  <c r="H6374" i="9" s="1"/>
  <c r="I6364" i="9"/>
  <c r="J6364" i="9"/>
  <c r="F6364" i="9"/>
  <c r="G6364" i="9"/>
  <c r="H6364" i="9" s="1"/>
  <c r="I6368" i="9"/>
  <c r="J6368" i="9"/>
  <c r="F6368" i="9"/>
  <c r="G6368" i="9"/>
  <c r="H6368" i="9" s="1"/>
  <c r="J3834" i="9"/>
  <c r="I3834" i="9"/>
  <c r="G3834" i="9"/>
  <c r="H3834" i="9" s="1"/>
  <c r="I3820" i="9"/>
  <c r="J3820" i="9"/>
  <c r="G3820" i="9"/>
  <c r="H3820" i="9" s="1"/>
  <c r="J3836" i="9"/>
  <c r="I3836" i="9"/>
  <c r="G3836" i="9"/>
  <c r="H3836" i="9" s="1"/>
  <c r="J3801" i="9"/>
  <c r="I3801" i="9"/>
  <c r="G3801" i="9"/>
  <c r="H3801" i="9" s="1"/>
  <c r="G3809" i="9"/>
  <c r="H3809" i="9" s="1"/>
  <c r="G3794" i="9"/>
  <c r="H3794" i="9" s="1"/>
  <c r="I3787" i="9"/>
  <c r="J3774" i="9"/>
  <c r="G3774" i="9"/>
  <c r="H3774" i="9" s="1"/>
  <c r="F3774" i="9"/>
  <c r="I3777" i="9"/>
  <c r="G3777" i="9"/>
  <c r="H3777" i="9" s="1"/>
  <c r="F3777" i="9"/>
  <c r="J3751" i="9"/>
  <c r="G3751" i="9"/>
  <c r="H3751" i="9" s="1"/>
  <c r="F3751" i="9"/>
  <c r="I3754" i="9"/>
  <c r="G3754" i="9"/>
  <c r="H3754" i="9" s="1"/>
  <c r="F3754" i="9"/>
  <c r="I3739" i="9"/>
  <c r="G3739" i="9"/>
  <c r="H3739" i="9" s="1"/>
  <c r="F3739" i="9"/>
  <c r="I3735" i="9"/>
  <c r="G3735" i="9"/>
  <c r="H3735" i="9" s="1"/>
  <c r="F3735" i="9"/>
  <c r="I3355" i="9"/>
  <c r="J3355" i="9"/>
  <c r="F3355" i="9"/>
  <c r="G3355" i="9"/>
  <c r="H3355" i="9" s="1"/>
  <c r="J3344" i="9"/>
  <c r="I3344" i="9"/>
  <c r="F3344" i="9"/>
  <c r="G3344" i="9"/>
  <c r="H3344" i="9" s="1"/>
  <c r="I3345" i="9"/>
  <c r="J3345" i="9"/>
  <c r="F3345" i="9"/>
  <c r="G3345" i="9"/>
  <c r="H3345" i="9" s="1"/>
  <c r="I3331" i="9"/>
  <c r="J3331" i="9"/>
  <c r="F3331" i="9"/>
  <c r="G3331" i="9"/>
  <c r="H3331" i="9" s="1"/>
  <c r="J3333" i="9"/>
  <c r="I3333" i="9"/>
  <c r="F3333" i="9"/>
  <c r="G3333" i="9"/>
  <c r="H3333" i="9" s="1"/>
  <c r="J3326" i="9"/>
  <c r="I3326" i="9"/>
  <c r="F3326" i="9"/>
  <c r="G3326" i="9"/>
  <c r="H3326" i="9" s="1"/>
  <c r="J3318" i="9"/>
  <c r="I3318" i="9"/>
  <c r="F3318" i="9"/>
  <c r="G3318" i="9"/>
  <c r="H3318" i="9" s="1"/>
  <c r="I3293" i="9"/>
  <c r="J3293" i="9"/>
  <c r="F3293" i="9"/>
  <c r="G3293" i="9"/>
  <c r="H3293" i="9" s="1"/>
  <c r="J3303" i="9"/>
  <c r="I3303" i="9"/>
  <c r="F3303" i="9"/>
  <c r="G3303" i="9"/>
  <c r="H3303" i="9" s="1"/>
  <c r="I3284" i="9"/>
  <c r="J3284" i="9"/>
  <c r="F3284" i="9"/>
  <c r="G3284" i="9"/>
  <c r="H3284" i="9" s="1"/>
  <c r="I3278" i="9"/>
  <c r="J3278" i="9"/>
  <c r="F3278" i="9"/>
  <c r="G3278" i="9"/>
  <c r="H3278" i="9" s="1"/>
  <c r="J3272" i="9"/>
  <c r="I3272" i="9"/>
  <c r="F3272" i="9"/>
  <c r="G3272" i="9"/>
  <c r="H3272" i="9" s="1"/>
  <c r="J3270" i="9"/>
  <c r="I3270" i="9"/>
  <c r="F3270" i="9"/>
  <c r="G3270" i="9"/>
  <c r="H3270" i="9" s="1"/>
  <c r="J3269" i="9"/>
  <c r="I3269" i="9"/>
  <c r="F3269" i="9"/>
  <c r="G3269" i="9"/>
  <c r="H3269" i="9" s="1"/>
  <c r="I3245" i="9"/>
  <c r="J3245" i="9"/>
  <c r="F3245" i="9"/>
  <c r="G3245" i="9"/>
  <c r="H3245" i="9" s="1"/>
  <c r="I2517" i="9"/>
  <c r="J2517" i="9"/>
  <c r="F2517" i="9"/>
  <c r="G2517" i="9"/>
  <c r="H2517" i="9" s="1"/>
  <c r="J2522" i="9"/>
  <c r="I2522" i="9"/>
  <c r="F2522" i="9"/>
  <c r="G2522" i="9"/>
  <c r="H2522" i="9" s="1"/>
  <c r="J2504" i="9"/>
  <c r="I2504" i="9"/>
  <c r="F2504" i="9"/>
  <c r="G2504" i="9"/>
  <c r="H2504" i="9" s="1"/>
  <c r="I2501" i="9"/>
  <c r="J2501" i="9"/>
  <c r="F2501" i="9"/>
  <c r="G2501" i="9"/>
  <c r="H2501" i="9" s="1"/>
  <c r="I2482" i="9"/>
  <c r="J2482" i="9"/>
  <c r="F2482" i="9"/>
  <c r="G2482" i="9"/>
  <c r="H2482" i="9" s="1"/>
  <c r="J2459" i="9"/>
  <c r="I2459" i="9"/>
  <c r="F2459" i="9"/>
  <c r="G2459" i="9"/>
  <c r="H2459" i="9" s="1"/>
  <c r="I2455" i="9"/>
  <c r="J2455" i="9"/>
  <c r="F2455" i="9"/>
  <c r="G2455" i="9"/>
  <c r="H2455" i="9" s="1"/>
  <c r="J2438" i="9"/>
  <c r="I2438" i="9"/>
  <c r="F2438" i="9"/>
  <c r="G2438" i="9"/>
  <c r="H2438" i="9" s="1"/>
  <c r="J2429" i="9"/>
  <c r="I2429" i="9"/>
  <c r="F2429" i="9"/>
  <c r="G2429" i="9"/>
  <c r="H2429" i="9" s="1"/>
  <c r="J2413" i="9"/>
  <c r="I2413" i="9"/>
  <c r="F2413" i="9"/>
  <c r="G2413" i="9"/>
  <c r="H2413" i="9" s="1"/>
  <c r="J2405" i="9"/>
  <c r="I2405" i="9"/>
  <c r="F2405" i="9"/>
  <c r="G2405" i="9"/>
  <c r="H2405" i="9" s="1"/>
  <c r="J2999" i="9"/>
  <c r="I2999" i="9"/>
  <c r="F2999" i="9"/>
  <c r="G2999" i="9"/>
  <c r="H2999" i="9" s="1"/>
  <c r="J2986" i="9"/>
  <c r="I2986" i="9"/>
  <c r="F2986" i="9"/>
  <c r="G2986" i="9"/>
  <c r="H2986" i="9" s="1"/>
  <c r="J2968" i="9"/>
  <c r="I2968" i="9"/>
  <c r="F2968" i="9"/>
  <c r="G2968" i="9"/>
  <c r="H2968" i="9" s="1"/>
  <c r="I2959" i="9"/>
  <c r="J2959" i="9"/>
  <c r="F2959" i="9"/>
  <c r="G2959" i="9"/>
  <c r="H2959" i="9" s="1"/>
  <c r="J2936" i="9"/>
  <c r="I2936" i="9"/>
  <c r="F2936" i="9"/>
  <c r="G2936" i="9"/>
  <c r="H2936" i="9" s="1"/>
  <c r="J2935" i="9"/>
  <c r="I2935" i="9"/>
  <c r="F2935" i="9"/>
  <c r="G2935" i="9"/>
  <c r="H2935" i="9" s="1"/>
  <c r="I2920" i="9"/>
  <c r="J2920" i="9"/>
  <c r="F2920" i="9"/>
  <c r="G2920" i="9"/>
  <c r="H2920" i="9" s="1"/>
  <c r="J2903" i="9"/>
  <c r="I2903" i="9"/>
  <c r="F2903" i="9"/>
  <c r="G2903" i="9"/>
  <c r="H2903" i="9" s="1"/>
  <c r="I2895" i="9"/>
  <c r="J2895" i="9"/>
  <c r="F2895" i="9"/>
  <c r="G2895" i="9"/>
  <c r="H2895" i="9" s="1"/>
  <c r="I3482" i="9"/>
  <c r="J3482" i="9"/>
  <c r="F3482" i="9"/>
  <c r="G3482" i="9"/>
  <c r="H3482" i="9" s="1"/>
  <c r="J3463" i="9"/>
  <c r="I3463" i="9"/>
  <c r="F3463" i="9"/>
  <c r="G3463" i="9"/>
  <c r="H3463" i="9" s="1"/>
  <c r="I3467" i="9"/>
  <c r="J3467" i="9"/>
  <c r="F3467" i="9"/>
  <c r="G3467" i="9"/>
  <c r="H3467" i="9" s="1"/>
  <c r="J3444" i="9"/>
  <c r="I3444" i="9"/>
  <c r="F3444" i="9"/>
  <c r="G3444" i="9"/>
  <c r="H3444" i="9" s="1"/>
  <c r="J3433" i="9"/>
  <c r="I3433" i="9"/>
  <c r="F3433" i="9"/>
  <c r="G3433" i="9"/>
  <c r="H3433" i="9" s="1"/>
  <c r="I3419" i="9"/>
  <c r="J3419" i="9"/>
  <c r="F3419" i="9"/>
  <c r="G3419" i="9"/>
  <c r="H3419" i="9" s="1"/>
  <c r="J3424" i="9"/>
  <c r="I3424" i="9"/>
  <c r="F3424" i="9"/>
  <c r="G3424" i="9"/>
  <c r="H3424" i="9" s="1"/>
  <c r="J3396" i="9"/>
  <c r="I3396" i="9"/>
  <c r="F3396" i="9"/>
  <c r="G3396" i="9"/>
  <c r="H3396" i="9" s="1"/>
  <c r="I3389" i="9"/>
  <c r="J3389" i="9"/>
  <c r="F3389" i="9"/>
  <c r="G3389" i="9"/>
  <c r="H3389" i="9" s="1"/>
  <c r="I3373" i="9"/>
  <c r="J3373" i="9"/>
  <c r="F3373" i="9"/>
  <c r="G3373" i="9"/>
  <c r="H3373" i="9" s="1"/>
  <c r="J6476" i="9"/>
  <c r="I6476" i="9"/>
  <c r="F6476" i="9"/>
  <c r="G6476" i="9"/>
  <c r="H6476" i="9" s="1"/>
  <c r="J6475" i="9"/>
  <c r="I6475" i="9"/>
  <c r="F6475" i="9"/>
  <c r="G6475" i="9"/>
  <c r="H6475" i="9" s="1"/>
  <c r="J6458" i="9"/>
  <c r="I6458" i="9"/>
  <c r="F6458" i="9"/>
  <c r="G6458" i="9"/>
  <c r="H6458" i="9" s="1"/>
  <c r="J6464" i="9"/>
  <c r="I6464" i="9"/>
  <c r="F6464" i="9"/>
  <c r="G6464" i="9"/>
  <c r="H6464" i="9" s="1"/>
  <c r="I6429" i="9"/>
  <c r="J6429" i="9"/>
  <c r="F6429" i="9"/>
  <c r="G6429" i="9"/>
  <c r="H6429" i="9" s="1"/>
  <c r="I6422" i="9"/>
  <c r="J6422" i="9"/>
  <c r="F6422" i="9"/>
  <c r="G6422" i="9"/>
  <c r="H6422" i="9" s="1"/>
  <c r="J6407" i="9"/>
  <c r="I6407" i="9"/>
  <c r="F6407" i="9"/>
  <c r="G6407" i="9"/>
  <c r="H6407" i="9" s="1"/>
  <c r="J6400" i="9"/>
  <c r="I6400" i="9"/>
  <c r="F6400" i="9"/>
  <c r="G6400" i="9"/>
  <c r="H6400" i="9" s="1"/>
  <c r="I6381" i="9"/>
  <c r="J6381" i="9"/>
  <c r="F6381" i="9"/>
  <c r="G6381" i="9"/>
  <c r="H6381" i="9" s="1"/>
  <c r="J6371" i="9"/>
  <c r="I6371" i="9"/>
  <c r="F6371" i="9"/>
  <c r="G6371" i="9"/>
  <c r="H6371" i="9" s="1"/>
  <c r="J3838" i="9"/>
  <c r="I3838" i="9"/>
  <c r="G3838" i="9"/>
  <c r="H3838" i="9" s="1"/>
  <c r="F3838" i="9"/>
  <c r="J3818" i="9"/>
  <c r="I3818" i="9"/>
  <c r="G3818" i="9"/>
  <c r="H3818" i="9" s="1"/>
  <c r="F3818" i="9"/>
  <c r="I3826" i="9"/>
  <c r="J3826" i="9"/>
  <c r="G3826" i="9"/>
  <c r="H3826" i="9" s="1"/>
  <c r="F3826" i="9"/>
  <c r="I3830" i="9"/>
  <c r="J3830" i="9"/>
  <c r="G3830" i="9"/>
  <c r="H3830" i="9" s="1"/>
  <c r="F3830" i="9"/>
  <c r="J3825" i="9"/>
  <c r="I3825" i="9"/>
  <c r="G3825" i="9"/>
  <c r="H3825" i="9" s="1"/>
  <c r="F3825" i="9"/>
  <c r="J3837" i="9"/>
  <c r="I3837" i="9"/>
  <c r="G3837" i="9"/>
  <c r="H3837" i="9" s="1"/>
  <c r="F3837" i="9"/>
  <c r="J3823" i="9"/>
  <c r="G3823" i="9"/>
  <c r="H3823" i="9" s="1"/>
  <c r="F3823" i="9"/>
  <c r="I3823" i="9"/>
  <c r="J3805" i="9"/>
  <c r="I3805" i="9"/>
  <c r="G3805" i="9"/>
  <c r="H3805" i="9" s="1"/>
  <c r="F3805" i="9"/>
  <c r="J3815" i="9"/>
  <c r="I3815" i="9"/>
  <c r="G3815" i="9"/>
  <c r="H3815" i="9" s="1"/>
  <c r="F3815" i="9"/>
  <c r="I3806" i="9"/>
  <c r="J3806" i="9"/>
  <c r="G3806" i="9"/>
  <c r="H3806" i="9" s="1"/>
  <c r="F3806" i="9"/>
  <c r="I3812" i="9"/>
  <c r="J3812" i="9"/>
  <c r="G3812" i="9"/>
  <c r="H3812" i="9" s="1"/>
  <c r="F3812" i="9"/>
  <c r="J3803" i="9"/>
  <c r="I3803" i="9"/>
  <c r="G3803" i="9"/>
  <c r="H3803" i="9" s="1"/>
  <c r="F3803" i="9"/>
  <c r="I3795" i="9"/>
  <c r="J3795" i="9"/>
  <c r="G3795" i="9"/>
  <c r="H3795" i="9" s="1"/>
  <c r="F3795" i="9"/>
  <c r="J3789" i="9"/>
  <c r="I3789" i="9"/>
  <c r="G3789" i="9"/>
  <c r="H3789" i="9" s="1"/>
  <c r="F3789" i="9"/>
  <c r="I3781" i="9"/>
  <c r="J3781" i="9"/>
  <c r="G3781" i="9"/>
  <c r="H3781" i="9" s="1"/>
  <c r="F3781" i="9"/>
  <c r="I3772" i="9"/>
  <c r="J3772" i="9"/>
  <c r="I3775" i="9"/>
  <c r="J3775" i="9"/>
  <c r="J3779" i="9"/>
  <c r="I3779" i="9"/>
  <c r="F3779" i="9"/>
  <c r="J3778" i="9"/>
  <c r="F3778" i="9"/>
  <c r="I3764" i="9"/>
  <c r="F3764" i="9"/>
  <c r="I3765" i="9"/>
  <c r="J3765" i="9"/>
  <c r="G3765" i="9"/>
  <c r="H3765" i="9" s="1"/>
  <c r="F3765" i="9"/>
  <c r="J3759" i="9"/>
  <c r="I3759" i="9"/>
  <c r="G3759" i="9"/>
  <c r="H3759" i="9" s="1"/>
  <c r="F3759" i="9"/>
  <c r="J3755" i="9"/>
  <c r="I3755" i="9"/>
  <c r="G3755" i="9"/>
  <c r="H3755" i="9" s="1"/>
  <c r="F3755" i="9"/>
  <c r="J3748" i="9"/>
  <c r="I3748" i="9"/>
  <c r="G3748" i="9"/>
  <c r="H3748" i="9" s="1"/>
  <c r="F3748" i="9"/>
  <c r="J3745" i="9"/>
  <c r="I3745" i="9"/>
  <c r="G3745" i="9"/>
  <c r="H3745" i="9" s="1"/>
  <c r="F3745" i="9"/>
  <c r="I3736" i="9"/>
  <c r="J3736" i="9"/>
  <c r="G3736" i="9"/>
  <c r="H3736" i="9" s="1"/>
  <c r="F3736" i="9"/>
  <c r="J3740" i="9"/>
  <c r="I3740" i="9"/>
  <c r="G3740" i="9"/>
  <c r="H3740" i="9" s="1"/>
  <c r="F3740" i="9"/>
  <c r="I3725" i="9"/>
  <c r="J3725" i="9"/>
  <c r="G3725" i="9"/>
  <c r="H3725" i="9" s="1"/>
  <c r="F3725" i="9"/>
  <c r="J3732" i="9"/>
  <c r="I3732" i="9"/>
  <c r="G3732" i="9"/>
  <c r="H3732" i="9" s="1"/>
  <c r="F3732" i="9"/>
  <c r="J3726" i="9"/>
  <c r="I3726" i="9"/>
  <c r="G3726" i="9"/>
  <c r="H3726" i="9" s="1"/>
  <c r="F3726" i="9"/>
  <c r="J3358" i="9"/>
  <c r="I3358" i="9"/>
  <c r="F3358" i="9"/>
  <c r="G3358" i="9"/>
  <c r="H3358" i="9" s="1"/>
  <c r="J3351" i="9"/>
  <c r="I3351" i="9"/>
  <c r="F3351" i="9"/>
  <c r="G3351" i="9"/>
  <c r="H3351" i="9" s="1"/>
  <c r="J3346" i="9"/>
  <c r="I3346" i="9"/>
  <c r="F3346" i="9"/>
  <c r="G3346" i="9"/>
  <c r="H3346" i="9" s="1"/>
  <c r="J3360" i="9"/>
  <c r="I3360" i="9"/>
  <c r="F3360" i="9"/>
  <c r="G3360" i="9"/>
  <c r="H3360" i="9" s="1"/>
  <c r="J3348" i="9"/>
  <c r="I3348" i="9"/>
  <c r="F3348" i="9"/>
  <c r="G3348" i="9"/>
  <c r="H3348" i="9" s="1"/>
  <c r="J3337" i="9"/>
  <c r="I3337" i="9"/>
  <c r="F3337" i="9"/>
  <c r="G3337" i="9"/>
  <c r="H3337" i="9" s="1"/>
  <c r="I3340" i="9"/>
  <c r="J3340" i="9"/>
  <c r="F3340" i="9"/>
  <c r="G3340" i="9"/>
  <c r="H3340" i="9" s="1"/>
  <c r="I3323" i="9"/>
  <c r="J3323" i="9"/>
  <c r="F3323" i="9"/>
  <c r="G3323" i="9"/>
  <c r="H3323" i="9" s="1"/>
  <c r="J3335" i="9"/>
  <c r="I3335" i="9"/>
  <c r="F3335" i="9"/>
  <c r="G3335" i="9"/>
  <c r="H3335" i="9" s="1"/>
  <c r="I3339" i="9"/>
  <c r="J3339" i="9"/>
  <c r="F3339" i="9"/>
  <c r="G3339" i="9"/>
  <c r="H3339" i="9" s="1"/>
  <c r="I3329" i="9"/>
  <c r="J3329" i="9"/>
  <c r="F3329" i="9"/>
  <c r="G3329" i="9"/>
  <c r="H3329" i="9" s="1"/>
  <c r="J3316" i="9"/>
  <c r="I3316" i="9"/>
  <c r="F3316" i="9"/>
  <c r="G3316" i="9"/>
  <c r="H3316" i="9" s="1"/>
  <c r="J3319" i="9"/>
  <c r="I3319" i="9"/>
  <c r="F3319" i="9"/>
  <c r="G3319" i="9"/>
  <c r="H3319" i="9" s="1"/>
  <c r="I3313" i="9"/>
  <c r="J3313" i="9"/>
  <c r="F3313" i="9"/>
  <c r="G3313" i="9"/>
  <c r="H3313" i="9" s="1"/>
  <c r="J3304" i="9"/>
  <c r="I3304" i="9"/>
  <c r="F3304" i="9"/>
  <c r="G3304" i="9"/>
  <c r="H3304" i="9" s="1"/>
  <c r="J3301" i="9"/>
  <c r="I3301" i="9"/>
  <c r="F3301" i="9"/>
  <c r="G3301" i="9"/>
  <c r="H3301" i="9" s="1"/>
  <c r="J3305" i="9"/>
  <c r="I3305" i="9"/>
  <c r="F3305" i="9"/>
  <c r="G3305" i="9"/>
  <c r="H3305" i="9" s="1"/>
  <c r="I3294" i="9"/>
  <c r="J3294" i="9"/>
  <c r="F3294" i="9"/>
  <c r="G3294" i="9"/>
  <c r="H3294" i="9" s="1"/>
  <c r="J3285" i="9"/>
  <c r="I3285" i="9"/>
  <c r="F3285" i="9"/>
  <c r="G3285" i="9"/>
  <c r="H3285" i="9" s="1"/>
  <c r="I3276" i="9"/>
  <c r="J3276" i="9"/>
  <c r="F3276" i="9"/>
  <c r="G3276" i="9"/>
  <c r="H3276" i="9" s="1"/>
  <c r="J3280" i="9"/>
  <c r="I3280" i="9"/>
  <c r="F3280" i="9"/>
  <c r="G3280" i="9"/>
  <c r="H3280" i="9" s="1"/>
  <c r="I3290" i="9"/>
  <c r="J3290" i="9"/>
  <c r="F3290" i="9"/>
  <c r="G3290" i="9"/>
  <c r="H3290" i="9" s="1"/>
  <c r="J3273" i="9"/>
  <c r="I3273" i="9"/>
  <c r="F3273" i="9"/>
  <c r="G3273" i="9"/>
  <c r="H3273" i="9" s="1"/>
  <c r="I3275" i="9"/>
  <c r="J3275" i="9"/>
  <c r="F3275" i="9"/>
  <c r="G3275" i="9"/>
  <c r="H3275" i="9" s="1"/>
  <c r="I3261" i="9"/>
  <c r="J3261" i="9"/>
  <c r="F3261" i="9"/>
  <c r="G3261" i="9"/>
  <c r="H3261" i="9" s="1"/>
  <c r="I3260" i="9"/>
  <c r="J3260" i="9"/>
  <c r="F3260" i="9"/>
  <c r="G3260" i="9"/>
  <c r="H3260" i="9" s="1"/>
  <c r="J3253" i="9"/>
  <c r="I3253" i="9"/>
  <c r="F3253" i="9"/>
  <c r="G3253" i="9"/>
  <c r="H3253" i="9" s="1"/>
  <c r="I3243" i="9"/>
  <c r="J3243" i="9"/>
  <c r="F3243" i="9"/>
  <c r="G3243" i="9"/>
  <c r="H3243" i="9" s="1"/>
  <c r="J3251" i="9"/>
  <c r="I3251" i="9"/>
  <c r="F3251" i="9"/>
  <c r="G3251" i="9"/>
  <c r="H3251" i="9" s="1"/>
  <c r="J3250" i="9"/>
  <c r="I3250" i="9"/>
  <c r="F3250" i="9"/>
  <c r="G3250" i="9"/>
  <c r="H3250" i="9" s="1"/>
  <c r="D3965" i="9"/>
  <c r="D3969" i="9"/>
  <c r="D3973" i="9"/>
  <c r="D3963" i="9"/>
  <c r="I3963" i="9" s="1"/>
  <c r="D3964" i="9"/>
  <c r="D3966" i="9"/>
  <c r="D3967" i="9"/>
  <c r="D3968" i="9"/>
  <c r="I3968" i="9" s="1"/>
  <c r="D3970" i="9"/>
  <c r="D3971" i="9"/>
  <c r="D3972" i="9"/>
  <c r="D3977" i="9"/>
  <c r="I3977" i="9" s="1"/>
  <c r="D3978" i="9"/>
  <c r="D3979" i="9"/>
  <c r="D3976" i="9"/>
  <c r="D3980" i="9"/>
  <c r="J3980" i="9" s="1"/>
  <c r="D3974" i="9"/>
  <c r="D3975" i="9"/>
  <c r="D3982" i="9"/>
  <c r="D3983" i="9"/>
  <c r="I3983" i="9" s="1"/>
  <c r="D3984" i="9"/>
  <c r="D3985" i="9"/>
  <c r="D3986" i="9"/>
  <c r="D3987" i="9"/>
  <c r="J3987" i="9" s="1"/>
  <c r="D3988" i="9"/>
  <c r="D3981" i="9"/>
  <c r="D3989" i="9"/>
  <c r="D3994" i="9"/>
  <c r="I3994" i="9" s="1"/>
  <c r="D4003" i="9"/>
  <c r="D3991" i="9"/>
  <c r="D3995" i="9"/>
  <c r="D3998" i="9"/>
  <c r="I3998" i="9" s="1"/>
  <c r="D4004" i="9"/>
  <c r="D3992" i="9"/>
  <c r="D3999" i="9"/>
  <c r="D4000" i="9"/>
  <c r="J4000" i="9" s="1"/>
  <c r="D4001" i="9"/>
  <c r="D4002" i="9"/>
  <c r="D3990" i="9"/>
  <c r="D3993" i="9"/>
  <c r="J3993" i="9" s="1"/>
  <c r="D3996" i="9"/>
  <c r="D3997" i="9"/>
  <c r="D4012" i="9"/>
  <c r="D4015" i="9"/>
  <c r="J4015" i="9" s="1"/>
  <c r="D4009" i="9"/>
  <c r="D4011" i="9"/>
  <c r="D4013" i="9"/>
  <c r="D4017" i="9"/>
  <c r="G4017" i="9" s="1"/>
  <c r="H4017" i="9" s="1"/>
  <c r="D4018" i="9"/>
  <c r="D4020" i="9"/>
  <c r="D4005" i="9"/>
  <c r="D4006" i="9"/>
  <c r="F4006" i="9" s="1"/>
  <c r="D4007" i="9"/>
  <c r="D4008" i="9"/>
  <c r="D4010" i="9"/>
  <c r="D4014" i="9"/>
  <c r="F4014" i="9" s="1"/>
  <c r="D4016" i="9"/>
  <c r="D4021" i="9"/>
  <c r="D4022" i="9"/>
  <c r="D4024" i="9"/>
  <c r="G4024" i="9" s="1"/>
  <c r="H4024" i="9" s="1"/>
  <c r="D4026" i="9"/>
  <c r="D4027" i="9"/>
  <c r="D4030" i="9"/>
  <c r="D4031" i="9"/>
  <c r="G4031" i="9" s="1"/>
  <c r="H4031" i="9" s="1"/>
  <c r="D4023" i="9"/>
  <c r="D4025" i="9"/>
  <c r="D4032" i="9"/>
  <c r="D4034" i="9"/>
  <c r="G4034" i="9" s="1"/>
  <c r="H4034" i="9" s="1"/>
  <c r="D4019" i="9"/>
  <c r="D4035" i="9"/>
  <c r="D4038" i="9"/>
  <c r="D4043" i="9"/>
  <c r="G4043" i="9" s="1"/>
  <c r="H4043" i="9" s="1"/>
  <c r="D4047" i="9"/>
  <c r="D4051" i="9"/>
  <c r="D4028" i="9"/>
  <c r="D4033" i="9"/>
  <c r="G4033" i="9" s="1"/>
  <c r="H4033" i="9" s="1"/>
  <c r="D4037" i="9"/>
  <c r="D4040" i="9"/>
  <c r="D4041" i="9"/>
  <c r="D4045" i="9"/>
  <c r="G4045" i="9" s="1"/>
  <c r="H4045" i="9" s="1"/>
  <c r="D4048" i="9"/>
  <c r="D4029" i="9"/>
  <c r="D4036" i="9"/>
  <c r="D4046" i="9"/>
  <c r="G4046" i="9" s="1"/>
  <c r="H4046" i="9" s="1"/>
  <c r="D4050" i="9"/>
  <c r="D4052" i="9"/>
  <c r="D4053" i="9"/>
  <c r="D4039" i="9"/>
  <c r="G4039" i="9" s="1"/>
  <c r="H4039" i="9" s="1"/>
  <c r="D4042" i="9"/>
  <c r="D4044" i="9"/>
  <c r="D4049" i="9"/>
  <c r="D4054" i="9"/>
  <c r="G4054" i="9" s="1"/>
  <c r="H4054" i="9" s="1"/>
  <c r="D4057" i="9"/>
  <c r="D4058" i="9"/>
  <c r="D4062" i="9"/>
  <c r="D4069" i="9"/>
  <c r="G4069" i="9" s="1"/>
  <c r="H4069" i="9" s="1"/>
  <c r="D4071" i="9"/>
  <c r="D4073" i="9"/>
  <c r="D4075" i="9"/>
  <c r="D4059" i="9"/>
  <c r="F4059" i="9" s="1"/>
  <c r="D4061" i="9"/>
  <c r="D4065" i="9"/>
  <c r="D4068" i="9"/>
  <c r="D4074" i="9"/>
  <c r="G4074" i="9" s="1"/>
  <c r="H4074" i="9" s="1"/>
  <c r="D4079" i="9"/>
  <c r="D4081" i="9"/>
  <c r="D4063" i="9"/>
  <c r="D4064" i="9"/>
  <c r="G4064" i="9" s="1"/>
  <c r="H4064" i="9" s="1"/>
  <c r="D4066" i="9"/>
  <c r="D4067" i="9"/>
  <c r="D4070" i="9"/>
  <c r="D4072" i="9"/>
  <c r="G4072" i="9" s="1"/>
  <c r="H4072" i="9" s="1"/>
  <c r="D4080" i="9"/>
  <c r="D4082" i="9"/>
  <c r="D4055" i="9"/>
  <c r="D4056" i="9"/>
  <c r="G4056" i="9" s="1"/>
  <c r="H4056" i="9" s="1"/>
  <c r="D4060" i="9"/>
  <c r="D4076" i="9"/>
  <c r="D4077" i="9"/>
  <c r="D4078" i="9"/>
  <c r="G4078" i="9" s="1"/>
  <c r="H4078" i="9" s="1"/>
  <c r="I2508" i="9"/>
  <c r="J2508" i="9"/>
  <c r="F2508" i="9"/>
  <c r="G2508" i="9"/>
  <c r="H2508" i="9" s="1"/>
  <c r="I2515" i="9"/>
  <c r="J2515" i="9"/>
  <c r="F2515" i="9"/>
  <c r="G2515" i="9"/>
  <c r="H2515" i="9" s="1"/>
  <c r="J2506" i="9"/>
  <c r="I2506" i="9"/>
  <c r="F2506" i="9"/>
  <c r="G2506" i="9"/>
  <c r="H2506" i="9" s="1"/>
  <c r="J2510" i="9"/>
  <c r="I2510" i="9"/>
  <c r="F2510" i="9"/>
  <c r="G2510" i="9"/>
  <c r="H2510" i="9" s="1"/>
  <c r="I2499" i="9"/>
  <c r="J2499" i="9"/>
  <c r="F2499" i="9"/>
  <c r="G2499" i="9"/>
  <c r="H2499" i="9" s="1"/>
  <c r="I2491" i="9"/>
  <c r="J2491" i="9"/>
  <c r="F2491" i="9"/>
  <c r="G2491" i="9"/>
  <c r="H2491" i="9" s="1"/>
  <c r="J2497" i="9"/>
  <c r="I2497" i="9"/>
  <c r="F2497" i="9"/>
  <c r="G2497" i="9"/>
  <c r="H2497" i="9" s="1"/>
  <c r="I2478" i="9"/>
  <c r="J2478" i="9"/>
  <c r="F2478" i="9"/>
  <c r="G2478" i="9"/>
  <c r="H2478" i="9" s="1"/>
  <c r="I2492" i="9"/>
  <c r="J2492" i="9"/>
  <c r="F2492" i="9"/>
  <c r="G2492" i="9"/>
  <c r="H2492" i="9" s="1"/>
  <c r="J2477" i="9"/>
  <c r="I2477" i="9"/>
  <c r="F2477" i="9"/>
  <c r="G2477" i="9"/>
  <c r="H2477" i="9" s="1"/>
  <c r="J2485" i="9"/>
  <c r="I2485" i="9"/>
  <c r="F2485" i="9"/>
  <c r="G2485" i="9"/>
  <c r="H2485" i="9" s="1"/>
  <c r="I2479" i="9"/>
  <c r="J2479" i="9"/>
  <c r="F2479" i="9"/>
  <c r="G2479" i="9"/>
  <c r="H2479" i="9" s="1"/>
  <c r="J2463" i="9"/>
  <c r="I2463" i="9"/>
  <c r="F2463" i="9"/>
  <c r="G2463" i="9"/>
  <c r="H2463" i="9" s="1"/>
  <c r="J2461" i="9"/>
  <c r="I2461" i="9"/>
  <c r="F2461" i="9"/>
  <c r="G2461" i="9"/>
  <c r="H2461" i="9" s="1"/>
  <c r="J2467" i="9"/>
  <c r="I2467" i="9"/>
  <c r="F2467" i="9"/>
  <c r="G2467" i="9"/>
  <c r="H2467" i="9" s="1"/>
  <c r="J2464" i="9"/>
  <c r="I2464" i="9"/>
  <c r="F2464" i="9"/>
  <c r="G2464" i="9"/>
  <c r="H2464" i="9" s="1"/>
  <c r="J2445" i="9"/>
  <c r="I2445" i="9"/>
  <c r="F2445" i="9"/>
  <c r="G2445" i="9"/>
  <c r="H2445" i="9" s="1"/>
  <c r="I2454" i="9"/>
  <c r="J2454" i="9"/>
  <c r="F2454" i="9"/>
  <c r="G2454" i="9"/>
  <c r="H2454" i="9" s="1"/>
  <c r="J2446" i="9"/>
  <c r="I2446" i="9"/>
  <c r="F2446" i="9"/>
  <c r="G2446" i="9"/>
  <c r="H2446" i="9" s="1"/>
  <c r="J2439" i="9"/>
  <c r="I2439" i="9"/>
  <c r="F2439" i="9"/>
  <c r="G2439" i="9"/>
  <c r="H2439" i="9" s="1"/>
  <c r="I2441" i="9"/>
  <c r="J2441" i="9"/>
  <c r="F2441" i="9"/>
  <c r="G2441" i="9"/>
  <c r="H2441" i="9" s="1"/>
  <c r="J2434" i="9"/>
  <c r="I2434" i="9"/>
  <c r="F2434" i="9"/>
  <c r="G2434" i="9"/>
  <c r="H2434" i="9" s="1"/>
  <c r="J2436" i="9"/>
  <c r="I2436" i="9"/>
  <c r="F2436" i="9"/>
  <c r="G2436" i="9"/>
  <c r="H2436" i="9" s="1"/>
  <c r="J2433" i="9"/>
  <c r="I2433" i="9"/>
  <c r="F2433" i="9"/>
  <c r="G2433" i="9"/>
  <c r="H2433" i="9" s="1"/>
  <c r="J2417" i="9"/>
  <c r="I2417" i="9"/>
  <c r="F2417" i="9"/>
  <c r="G2417" i="9"/>
  <c r="H2417" i="9" s="1"/>
  <c r="I2414" i="9"/>
  <c r="J2414" i="9"/>
  <c r="F2414" i="9"/>
  <c r="G2414" i="9"/>
  <c r="H2414" i="9" s="1"/>
  <c r="J2426" i="9"/>
  <c r="I2426" i="9"/>
  <c r="F2426" i="9"/>
  <c r="G2426" i="9"/>
  <c r="H2426" i="9" s="1"/>
  <c r="J2408" i="9"/>
  <c r="I2408" i="9"/>
  <c r="F2408" i="9"/>
  <c r="G2408" i="9"/>
  <c r="H2408" i="9" s="1"/>
  <c r="J2411" i="9"/>
  <c r="I2411" i="9"/>
  <c r="F2411" i="9"/>
  <c r="G2411" i="9"/>
  <c r="H2411" i="9" s="1"/>
  <c r="D3125" i="9"/>
  <c r="D3124" i="9"/>
  <c r="D3123" i="9"/>
  <c r="F3123" i="9" s="1"/>
  <c r="D3127" i="9"/>
  <c r="I3127" i="9" s="1"/>
  <c r="D3128" i="9"/>
  <c r="D3130" i="9"/>
  <c r="D3132" i="9"/>
  <c r="F3132" i="9" s="1"/>
  <c r="D3139" i="9"/>
  <c r="I3139" i="9" s="1"/>
  <c r="D3126" i="9"/>
  <c r="D3129" i="9"/>
  <c r="D3134" i="9"/>
  <c r="F3134" i="9" s="1"/>
  <c r="D3138" i="9"/>
  <c r="F3138" i="9" s="1"/>
  <c r="D3131" i="9"/>
  <c r="D3140" i="9"/>
  <c r="D3133" i="9"/>
  <c r="G3133" i="9" s="1"/>
  <c r="H3133" i="9" s="1"/>
  <c r="D3135" i="9"/>
  <c r="D3136" i="9"/>
  <c r="D3137" i="9"/>
  <c r="D3142" i="9"/>
  <c r="G3142" i="9" s="1"/>
  <c r="H3142" i="9" s="1"/>
  <c r="D3143" i="9"/>
  <c r="D3141" i="9"/>
  <c r="D3144" i="9"/>
  <c r="D3145" i="9"/>
  <c r="G3145" i="9" s="1"/>
  <c r="H3145" i="9" s="1"/>
  <c r="D3146" i="9"/>
  <c r="D3150" i="9"/>
  <c r="D3147" i="9"/>
  <c r="D3149" i="9"/>
  <c r="G3149" i="9" s="1"/>
  <c r="H3149" i="9" s="1"/>
  <c r="D3148" i="9"/>
  <c r="D3151" i="9"/>
  <c r="D3154" i="9"/>
  <c r="D3156" i="9"/>
  <c r="G3156" i="9" s="1"/>
  <c r="H3156" i="9" s="1"/>
  <c r="D3157" i="9"/>
  <c r="D3152" i="9"/>
  <c r="D3153" i="9"/>
  <c r="D3155" i="9"/>
  <c r="G3155" i="9" s="1"/>
  <c r="H3155" i="9" s="1"/>
  <c r="D3160" i="9"/>
  <c r="D3159" i="9"/>
  <c r="D3163" i="9"/>
  <c r="D3164" i="9"/>
  <c r="G3164" i="9" s="1"/>
  <c r="H3164" i="9" s="1"/>
  <c r="D3168" i="9"/>
  <c r="D3169" i="9"/>
  <c r="D3171" i="9"/>
  <c r="D3162" i="9"/>
  <c r="G3162" i="9" s="1"/>
  <c r="H3162" i="9" s="1"/>
  <c r="D3165" i="9"/>
  <c r="D3170" i="9"/>
  <c r="D3158" i="9"/>
  <c r="D3161" i="9"/>
  <c r="G3161" i="9" s="1"/>
  <c r="H3161" i="9" s="1"/>
  <c r="D3166" i="9"/>
  <c r="D3167" i="9"/>
  <c r="D3176" i="9"/>
  <c r="D3183" i="9"/>
  <c r="G3183" i="9" s="1"/>
  <c r="H3183" i="9" s="1"/>
  <c r="D3172" i="9"/>
  <c r="D3174" i="9"/>
  <c r="D3175" i="9"/>
  <c r="D3177" i="9"/>
  <c r="G3177" i="9" s="1"/>
  <c r="H3177" i="9" s="1"/>
  <c r="D3180" i="9"/>
  <c r="D3181" i="9"/>
  <c r="D3182" i="9"/>
  <c r="D3184" i="9"/>
  <c r="G3184" i="9" s="1"/>
  <c r="H3184" i="9" s="1"/>
  <c r="D3186" i="9"/>
  <c r="D3187" i="9"/>
  <c r="D3179" i="9"/>
  <c r="D3185" i="9"/>
  <c r="G3185" i="9" s="1"/>
  <c r="H3185" i="9" s="1"/>
  <c r="D3173" i="9"/>
  <c r="D3178" i="9"/>
  <c r="D3188" i="9"/>
  <c r="I3188" i="9" s="1"/>
  <c r="D3191" i="9"/>
  <c r="G3191" i="9" s="1"/>
  <c r="H3191" i="9" s="1"/>
  <c r="D3193" i="9"/>
  <c r="D3198" i="9"/>
  <c r="D3199" i="9"/>
  <c r="D3200" i="9"/>
  <c r="G3200" i="9" s="1"/>
  <c r="H3200" i="9" s="1"/>
  <c r="D3201" i="9"/>
  <c r="D3195" i="9"/>
  <c r="D3196" i="9"/>
  <c r="D3202" i="9"/>
  <c r="G3202" i="9" s="1"/>
  <c r="H3202" i="9" s="1"/>
  <c r="D3189" i="9"/>
  <c r="D3192" i="9"/>
  <c r="D3194" i="9"/>
  <c r="D3197" i="9"/>
  <c r="G3197" i="9" s="1"/>
  <c r="H3197" i="9" s="1"/>
  <c r="D3190" i="9"/>
  <c r="D3204" i="9"/>
  <c r="D3205" i="9"/>
  <c r="I3205" i="9" s="1"/>
  <c r="D3208" i="9"/>
  <c r="J3208" i="9" s="1"/>
  <c r="D3210" i="9"/>
  <c r="D3211" i="9"/>
  <c r="D3203" i="9"/>
  <c r="D3206" i="9"/>
  <c r="J3206" i="9" s="1"/>
  <c r="D3207" i="9"/>
  <c r="D3218" i="9"/>
  <c r="D3219" i="9"/>
  <c r="D3209" i="9"/>
  <c r="J3209" i="9" s="1"/>
  <c r="D3212" i="9"/>
  <c r="D3213" i="9"/>
  <c r="D3220" i="9"/>
  <c r="I3220" i="9" s="1"/>
  <c r="D3214" i="9"/>
  <c r="I3214" i="9" s="1"/>
  <c r="D3215" i="9"/>
  <c r="D3216" i="9"/>
  <c r="D3217" i="9"/>
  <c r="D3221" i="9"/>
  <c r="J3221" i="9" s="1"/>
  <c r="D3223" i="9"/>
  <c r="D3225" i="9"/>
  <c r="D3241" i="9"/>
  <c r="D3224" i="9"/>
  <c r="J3224" i="9" s="1"/>
  <c r="D3227" i="9"/>
  <c r="D3230" i="9"/>
  <c r="D3232" i="9"/>
  <c r="D3236" i="9"/>
  <c r="J3236" i="9" s="1"/>
  <c r="D3237" i="9"/>
  <c r="D3238" i="9"/>
  <c r="D3239" i="9"/>
  <c r="I3239" i="9" s="1"/>
  <c r="D3240" i="9"/>
  <c r="J3240" i="9" s="1"/>
  <c r="D3222" i="9"/>
  <c r="D3226" i="9"/>
  <c r="D3229" i="9"/>
  <c r="D3233" i="9"/>
  <c r="J3233" i="9" s="1"/>
  <c r="D3234" i="9"/>
  <c r="D3242" i="9"/>
  <c r="D3228" i="9"/>
  <c r="D3231" i="9"/>
  <c r="I3231" i="9" s="1"/>
  <c r="D3235" i="9"/>
  <c r="I2992" i="9"/>
  <c r="J2992" i="9"/>
  <c r="F2992" i="9"/>
  <c r="G2992" i="9"/>
  <c r="H2992" i="9" s="1"/>
  <c r="J3000" i="9"/>
  <c r="I3000" i="9"/>
  <c r="F3000" i="9"/>
  <c r="G3000" i="9"/>
  <c r="H3000" i="9" s="1"/>
  <c r="J2991" i="9"/>
  <c r="I2991" i="9"/>
  <c r="F2991" i="9"/>
  <c r="G2991" i="9"/>
  <c r="H2991" i="9" s="1"/>
  <c r="I2988" i="9"/>
  <c r="J2988" i="9"/>
  <c r="F2988" i="9"/>
  <c r="G2988" i="9"/>
  <c r="H2988" i="9" s="1"/>
  <c r="J2987" i="9"/>
  <c r="I2987" i="9"/>
  <c r="F2987" i="9"/>
  <c r="G2987" i="9"/>
  <c r="H2987" i="9" s="1"/>
  <c r="I2980" i="9"/>
  <c r="J2980" i="9"/>
  <c r="F2980" i="9"/>
  <c r="G2980" i="9"/>
  <c r="H2980" i="9" s="1"/>
  <c r="J2976" i="9"/>
  <c r="I2976" i="9"/>
  <c r="F2976" i="9"/>
  <c r="G2976" i="9"/>
  <c r="H2976" i="9" s="1"/>
  <c r="J2974" i="9"/>
  <c r="I2974" i="9"/>
  <c r="F2974" i="9"/>
  <c r="G2974" i="9"/>
  <c r="H2974" i="9" s="1"/>
  <c r="J2954" i="9"/>
  <c r="I2954" i="9"/>
  <c r="F2954" i="9"/>
  <c r="G2954" i="9"/>
  <c r="H2954" i="9" s="1"/>
  <c r="J2971" i="9"/>
  <c r="I2971" i="9"/>
  <c r="F2971" i="9"/>
  <c r="G2971" i="9"/>
  <c r="H2971" i="9" s="1"/>
  <c r="J2961" i="9"/>
  <c r="I2961" i="9"/>
  <c r="F2961" i="9"/>
  <c r="G2961" i="9"/>
  <c r="H2961" i="9" s="1"/>
  <c r="J2958" i="9"/>
  <c r="I2958" i="9"/>
  <c r="F2958" i="9"/>
  <c r="G2958" i="9"/>
  <c r="H2958" i="9" s="1"/>
  <c r="I2950" i="9"/>
  <c r="J2950" i="9"/>
  <c r="F2950" i="9"/>
  <c r="G2950" i="9"/>
  <c r="H2950" i="9" s="1"/>
  <c r="J2941" i="9"/>
  <c r="I2941" i="9"/>
  <c r="F2941" i="9"/>
  <c r="G2941" i="9"/>
  <c r="H2941" i="9" s="1"/>
  <c r="J2945" i="9"/>
  <c r="I2945" i="9"/>
  <c r="F2945" i="9"/>
  <c r="G2945" i="9"/>
  <c r="H2945" i="9" s="1"/>
  <c r="J2937" i="9"/>
  <c r="I2937" i="9"/>
  <c r="F2937" i="9"/>
  <c r="G2937" i="9"/>
  <c r="H2937" i="9" s="1"/>
  <c r="I2938" i="9"/>
  <c r="J2938" i="9"/>
  <c r="F2938" i="9"/>
  <c r="G2938" i="9"/>
  <c r="H2938" i="9" s="1"/>
  <c r="I2924" i="9"/>
  <c r="J2924" i="9"/>
  <c r="F2924" i="9"/>
  <c r="G2924" i="9"/>
  <c r="H2924" i="9" s="1"/>
  <c r="J2926" i="9"/>
  <c r="I2926" i="9"/>
  <c r="F2926" i="9"/>
  <c r="G2926" i="9"/>
  <c r="H2926" i="9" s="1"/>
  <c r="J2927" i="9"/>
  <c r="I2927" i="9"/>
  <c r="F2927" i="9"/>
  <c r="G2927" i="9"/>
  <c r="H2927" i="9" s="1"/>
  <c r="J2923" i="9"/>
  <c r="I2923" i="9"/>
  <c r="F2923" i="9"/>
  <c r="G2923" i="9"/>
  <c r="H2923" i="9" s="1"/>
  <c r="J2913" i="9"/>
  <c r="I2913" i="9"/>
  <c r="F2913" i="9"/>
  <c r="G2913" i="9"/>
  <c r="H2913" i="9" s="1"/>
  <c r="J2911" i="9"/>
  <c r="I2911" i="9"/>
  <c r="F2911" i="9"/>
  <c r="G2911" i="9"/>
  <c r="H2911" i="9" s="1"/>
  <c r="J2906" i="9"/>
  <c r="I2906" i="9"/>
  <c r="F2906" i="9"/>
  <c r="G2906" i="9"/>
  <c r="H2906" i="9" s="1"/>
  <c r="J2908" i="9"/>
  <c r="I2908" i="9"/>
  <c r="F2908" i="9"/>
  <c r="G2908" i="9"/>
  <c r="H2908" i="9" s="1"/>
  <c r="J2893" i="9"/>
  <c r="I2893" i="9"/>
  <c r="F2893" i="9"/>
  <c r="G2893" i="9"/>
  <c r="H2893" i="9" s="1"/>
  <c r="J2890" i="9"/>
  <c r="I2890" i="9"/>
  <c r="F2890" i="9"/>
  <c r="G2890" i="9"/>
  <c r="H2890" i="9" s="1"/>
  <c r="I2896" i="9"/>
  <c r="J2896" i="9"/>
  <c r="F2896" i="9"/>
  <c r="G2896" i="9"/>
  <c r="H2896" i="9" s="1"/>
  <c r="J2887" i="9"/>
  <c r="I2887" i="9"/>
  <c r="F2887" i="9"/>
  <c r="G2887" i="9"/>
  <c r="H2887" i="9" s="1"/>
  <c r="I2885" i="9"/>
  <c r="J2885" i="9"/>
  <c r="F2885" i="9"/>
  <c r="G2885" i="9"/>
  <c r="H2885" i="9" s="1"/>
  <c r="J3477" i="9"/>
  <c r="I3477" i="9"/>
  <c r="F3477" i="9"/>
  <c r="G3477" i="9"/>
  <c r="H3477" i="9" s="1"/>
  <c r="J3474" i="9"/>
  <c r="I3474" i="9"/>
  <c r="F3474" i="9"/>
  <c r="G3474" i="9"/>
  <c r="H3474" i="9" s="1"/>
  <c r="I3468" i="9"/>
  <c r="J3468" i="9"/>
  <c r="F3468" i="9"/>
  <c r="G3468" i="9"/>
  <c r="H3468" i="9" s="1"/>
  <c r="J3476" i="9"/>
  <c r="I3476" i="9"/>
  <c r="F3476" i="9"/>
  <c r="G3476" i="9"/>
  <c r="H3476" i="9" s="1"/>
  <c r="J3464" i="9"/>
  <c r="I3464" i="9"/>
  <c r="F3464" i="9"/>
  <c r="G3464" i="9"/>
  <c r="H3464" i="9" s="1"/>
  <c r="I3473" i="9"/>
  <c r="J3473" i="9"/>
  <c r="F3473" i="9"/>
  <c r="G3473" i="9"/>
  <c r="H3473" i="9" s="1"/>
  <c r="I3443" i="9"/>
  <c r="J3443" i="9"/>
  <c r="F3443" i="9"/>
  <c r="G3443" i="9"/>
  <c r="H3443" i="9" s="1"/>
  <c r="J3446" i="9"/>
  <c r="I3446" i="9"/>
  <c r="F3446" i="9"/>
  <c r="G3446" i="9"/>
  <c r="H3446" i="9" s="1"/>
  <c r="I3459" i="9"/>
  <c r="J3459" i="9"/>
  <c r="F3459" i="9"/>
  <c r="G3459" i="9"/>
  <c r="H3459" i="9" s="1"/>
  <c r="J3448" i="9"/>
  <c r="I3448" i="9"/>
  <c r="F3448" i="9"/>
  <c r="G3448" i="9"/>
  <c r="H3448" i="9" s="1"/>
  <c r="J3458" i="9"/>
  <c r="I3458" i="9"/>
  <c r="F3458" i="9"/>
  <c r="G3458" i="9"/>
  <c r="H3458" i="9" s="1"/>
  <c r="J3428" i="9"/>
  <c r="I3428" i="9"/>
  <c r="F3428" i="9"/>
  <c r="G3428" i="9"/>
  <c r="H3428" i="9" s="1"/>
  <c r="I3437" i="9"/>
  <c r="J3437" i="9"/>
  <c r="F3437" i="9"/>
  <c r="G3437" i="9"/>
  <c r="H3437" i="9" s="1"/>
  <c r="I3427" i="9"/>
  <c r="J3427" i="9"/>
  <c r="F3427" i="9"/>
  <c r="G3427" i="9"/>
  <c r="H3427" i="9" s="1"/>
  <c r="I3425" i="9"/>
  <c r="J3425" i="9"/>
  <c r="F3425" i="9"/>
  <c r="G3425" i="9"/>
  <c r="H3425" i="9" s="1"/>
  <c r="I3420" i="9"/>
  <c r="J3420" i="9"/>
  <c r="F3420" i="9"/>
  <c r="G3420" i="9"/>
  <c r="H3420" i="9" s="1"/>
  <c r="J3422" i="9"/>
  <c r="I3422" i="9"/>
  <c r="F3422" i="9"/>
  <c r="G3422" i="9"/>
  <c r="H3422" i="9" s="1"/>
  <c r="J3410" i="9"/>
  <c r="I3410" i="9"/>
  <c r="F3410" i="9"/>
  <c r="G3410" i="9"/>
  <c r="H3410" i="9" s="1"/>
  <c r="I3409" i="9"/>
  <c r="J3409" i="9"/>
  <c r="F3409" i="9"/>
  <c r="G3409" i="9"/>
  <c r="H3409" i="9" s="1"/>
  <c r="J3401" i="9"/>
  <c r="I3401" i="9"/>
  <c r="F3401" i="9"/>
  <c r="G3401" i="9"/>
  <c r="H3401" i="9" s="1"/>
  <c r="J3398" i="9"/>
  <c r="I3398" i="9"/>
  <c r="F3398" i="9"/>
  <c r="G3398" i="9"/>
  <c r="H3398" i="9" s="1"/>
  <c r="J3397" i="9"/>
  <c r="I3397" i="9"/>
  <c r="F3397" i="9"/>
  <c r="G3397" i="9"/>
  <c r="H3397" i="9" s="1"/>
  <c r="I3395" i="9"/>
  <c r="J3395" i="9"/>
  <c r="F3395" i="9"/>
  <c r="G3395" i="9"/>
  <c r="H3395" i="9" s="1"/>
  <c r="I3386" i="9"/>
  <c r="J3386" i="9"/>
  <c r="F3386" i="9"/>
  <c r="G3386" i="9"/>
  <c r="H3386" i="9" s="1"/>
  <c r="J3384" i="9"/>
  <c r="I3384" i="9"/>
  <c r="F3384" i="9"/>
  <c r="G3384" i="9"/>
  <c r="H3384" i="9" s="1"/>
  <c r="I3388" i="9"/>
  <c r="J3388" i="9"/>
  <c r="F3388" i="9"/>
  <c r="G3388" i="9"/>
  <c r="H3388" i="9" s="1"/>
  <c r="J3376" i="9"/>
  <c r="I3376" i="9"/>
  <c r="F3376" i="9"/>
  <c r="G3376" i="9"/>
  <c r="H3376" i="9" s="1"/>
  <c r="I3375" i="9"/>
  <c r="J3375" i="9"/>
  <c r="F3375" i="9"/>
  <c r="G3375" i="9"/>
  <c r="H3375" i="9" s="1"/>
  <c r="J3368" i="9"/>
  <c r="I3368" i="9"/>
  <c r="F3368" i="9"/>
  <c r="G3368" i="9"/>
  <c r="H3368" i="9" s="1"/>
  <c r="J3367" i="9"/>
  <c r="I3367" i="9"/>
  <c r="F3367" i="9"/>
  <c r="G3367" i="9"/>
  <c r="H3367" i="9" s="1"/>
  <c r="I6479" i="9"/>
  <c r="J6479" i="9"/>
  <c r="F6479" i="9"/>
  <c r="G6479" i="9"/>
  <c r="H6479" i="9" s="1"/>
  <c r="I6478" i="9"/>
  <c r="J6478" i="9"/>
  <c r="F6478" i="9"/>
  <c r="G6478" i="9"/>
  <c r="H6478" i="9" s="1"/>
  <c r="J6471" i="9"/>
  <c r="I6471" i="9"/>
  <c r="F6471" i="9"/>
  <c r="G6471" i="9"/>
  <c r="H6471" i="9" s="1"/>
  <c r="J6459" i="9"/>
  <c r="I6459" i="9"/>
  <c r="F6459" i="9"/>
  <c r="G6459" i="9"/>
  <c r="H6459" i="9" s="1"/>
  <c r="J6443" i="9"/>
  <c r="I6443" i="9"/>
  <c r="F6443" i="9"/>
  <c r="G6443" i="9"/>
  <c r="H6443" i="9" s="1"/>
  <c r="J6451" i="9"/>
  <c r="I6451" i="9"/>
  <c r="F6451" i="9"/>
  <c r="G6451" i="9"/>
  <c r="H6451" i="9" s="1"/>
  <c r="I6441" i="9"/>
  <c r="J6441" i="9"/>
  <c r="F6441" i="9"/>
  <c r="G6441" i="9"/>
  <c r="H6441" i="9" s="1"/>
  <c r="I6463" i="9"/>
  <c r="J6463" i="9"/>
  <c r="F6463" i="9"/>
  <c r="G6463" i="9"/>
  <c r="H6463" i="9" s="1"/>
  <c r="J6453" i="9"/>
  <c r="I6453" i="9"/>
  <c r="F6453" i="9"/>
  <c r="G6453" i="9"/>
  <c r="H6453" i="9" s="1"/>
  <c r="J6437" i="9"/>
  <c r="I6437" i="9"/>
  <c r="F6437" i="9"/>
  <c r="G6437" i="9"/>
  <c r="H6437" i="9" s="1"/>
  <c r="I6466" i="9"/>
  <c r="J6466" i="9"/>
  <c r="F6466" i="9"/>
  <c r="G6466" i="9"/>
  <c r="H6466" i="9" s="1"/>
  <c r="J6455" i="9"/>
  <c r="I6455" i="9"/>
  <c r="F6455" i="9"/>
  <c r="G6455" i="9"/>
  <c r="H6455" i="9" s="1"/>
  <c r="I6425" i="9"/>
  <c r="J6425" i="9"/>
  <c r="F6425" i="9"/>
  <c r="G6425" i="9"/>
  <c r="H6425" i="9" s="1"/>
  <c r="I6430" i="9"/>
  <c r="J6430" i="9"/>
  <c r="F6430" i="9"/>
  <c r="G6430" i="9"/>
  <c r="H6430" i="9" s="1"/>
  <c r="I6424" i="9"/>
  <c r="J6424" i="9"/>
  <c r="F6424" i="9"/>
  <c r="G6424" i="9"/>
  <c r="H6424" i="9" s="1"/>
  <c r="J6411" i="9"/>
  <c r="I6411" i="9"/>
  <c r="F6411" i="9"/>
  <c r="G6411" i="9"/>
  <c r="H6411" i="9" s="1"/>
  <c r="J6426" i="9"/>
  <c r="I6426" i="9"/>
  <c r="F6426" i="9"/>
  <c r="G6426" i="9"/>
  <c r="H6426" i="9" s="1"/>
  <c r="J6412" i="9"/>
  <c r="I6412" i="9"/>
  <c r="F6412" i="9"/>
  <c r="G6412" i="9"/>
  <c r="H6412" i="9" s="1"/>
  <c r="J6410" i="9"/>
  <c r="I6410" i="9"/>
  <c r="F6410" i="9"/>
  <c r="G6410" i="9"/>
  <c r="H6410" i="9" s="1"/>
  <c r="J6398" i="9"/>
  <c r="I6398" i="9"/>
  <c r="F6398" i="9"/>
  <c r="G6398" i="9"/>
  <c r="H6398" i="9" s="1"/>
  <c r="I6408" i="9"/>
  <c r="J6408" i="9"/>
  <c r="F6408" i="9"/>
  <c r="G6408" i="9"/>
  <c r="H6408" i="9" s="1"/>
  <c r="J6397" i="9"/>
  <c r="I6397" i="9"/>
  <c r="F6397" i="9"/>
  <c r="G6397" i="9"/>
  <c r="H6397" i="9" s="1"/>
  <c r="J6389" i="9"/>
  <c r="I6389" i="9"/>
  <c r="F6389" i="9"/>
  <c r="G6389" i="9"/>
  <c r="H6389" i="9" s="1"/>
  <c r="J6386" i="9"/>
  <c r="I6386" i="9"/>
  <c r="F6386" i="9"/>
  <c r="G6386" i="9"/>
  <c r="H6386" i="9" s="1"/>
  <c r="J6395" i="9"/>
  <c r="I6395" i="9"/>
  <c r="F6395" i="9"/>
  <c r="G6395" i="9"/>
  <c r="H6395" i="9" s="1"/>
  <c r="J6373" i="9"/>
  <c r="I6373" i="9"/>
  <c r="F6373" i="9"/>
  <c r="G6373" i="9"/>
  <c r="H6373" i="9" s="1"/>
  <c r="J6370" i="9"/>
  <c r="I6370" i="9"/>
  <c r="F6370" i="9"/>
  <c r="G6370" i="9"/>
  <c r="H6370" i="9" s="1"/>
  <c r="J6379" i="9"/>
  <c r="I6379" i="9"/>
  <c r="F6379" i="9"/>
  <c r="G6379" i="9"/>
  <c r="H6379" i="9" s="1"/>
  <c r="I6372" i="9"/>
  <c r="J6372" i="9"/>
  <c r="F6372" i="9"/>
  <c r="G6372" i="9"/>
  <c r="H6372" i="9" s="1"/>
  <c r="J6365" i="9"/>
  <c r="I6365" i="9"/>
  <c r="F6365" i="9"/>
  <c r="G6365" i="9"/>
  <c r="H6365" i="9" s="1"/>
  <c r="D7083" i="9"/>
  <c r="J7083" i="9" s="1"/>
  <c r="D7084" i="9"/>
  <c r="D7085" i="9"/>
  <c r="I7085" i="9" s="1"/>
  <c r="D7098" i="9"/>
  <c r="G7098" i="9" s="1"/>
  <c r="H7098" i="9" s="1"/>
  <c r="D7091" i="9"/>
  <c r="D7086" i="9"/>
  <c r="D7088" i="9"/>
  <c r="F7088" i="9" s="1"/>
  <c r="D7089" i="9"/>
  <c r="G7089" i="9" s="1"/>
  <c r="H7089" i="9" s="1"/>
  <c r="D7090" i="9"/>
  <c r="J7090" i="9" s="1"/>
  <c r="D7092" i="9"/>
  <c r="F7092" i="9" s="1"/>
  <c r="D7087" i="9"/>
  <c r="F7087" i="9" s="1"/>
  <c r="D7093" i="9"/>
  <c r="G7093" i="9" s="1"/>
  <c r="H7093" i="9" s="1"/>
  <c r="D7094" i="9"/>
  <c r="D7095" i="9"/>
  <c r="F7095" i="9" s="1"/>
  <c r="D7096" i="9"/>
  <c r="J7096" i="9" s="1"/>
  <c r="D7097" i="9"/>
  <c r="I7097" i="9" s="1"/>
  <c r="D7100" i="9"/>
  <c r="I7100" i="9" s="1"/>
  <c r="D7103" i="9"/>
  <c r="D7105" i="9"/>
  <c r="I7105" i="9" s="1"/>
  <c r="D7110" i="9"/>
  <c r="J7110" i="9" s="1"/>
  <c r="D7112" i="9"/>
  <c r="D7099" i="9"/>
  <c r="G7099" i="9" s="1"/>
  <c r="H7099" i="9" s="1"/>
  <c r="D7101" i="9"/>
  <c r="F7101" i="9" s="1"/>
  <c r="D7104" i="9"/>
  <c r="J7104" i="9" s="1"/>
  <c r="D7107" i="9"/>
  <c r="D7108" i="9"/>
  <c r="G7108" i="9" s="1"/>
  <c r="H7108" i="9" s="1"/>
  <c r="D7114" i="9"/>
  <c r="I7114" i="9" s="1"/>
  <c r="D7106" i="9"/>
  <c r="J7106" i="9" s="1"/>
  <c r="D7109" i="9"/>
  <c r="J7109" i="9" s="1"/>
  <c r="D7113" i="9"/>
  <c r="D7102" i="9"/>
  <c r="J7102" i="9" s="1"/>
  <c r="D7111" i="9"/>
  <c r="I7111" i="9" s="1"/>
  <c r="D7119" i="9"/>
  <c r="D7122" i="9"/>
  <c r="J7122" i="9" s="1"/>
  <c r="D7126" i="9"/>
  <c r="J7126" i="9" s="1"/>
  <c r="D7117" i="9"/>
  <c r="J7117" i="9" s="1"/>
  <c r="D7120" i="9"/>
  <c r="I7120" i="9" s="1"/>
  <c r="D7121" i="9"/>
  <c r="J7121" i="9" s="1"/>
  <c r="D7125" i="9"/>
  <c r="F7125" i="9" s="1"/>
  <c r="D7127" i="9"/>
  <c r="J7127" i="9" s="1"/>
  <c r="D7128" i="9"/>
  <c r="D7116" i="9"/>
  <c r="D7124" i="9"/>
  <c r="J7124" i="9" s="1"/>
  <c r="D7115" i="9"/>
  <c r="J7115" i="9" s="1"/>
  <c r="D7118" i="9"/>
  <c r="I7118" i="9" s="1"/>
  <c r="D7133" i="9"/>
  <c r="I7133" i="9" s="1"/>
  <c r="D7135" i="9"/>
  <c r="J7135" i="9" s="1"/>
  <c r="D7136" i="9"/>
  <c r="J7136" i="9" s="1"/>
  <c r="D7141" i="9"/>
  <c r="D7144" i="9"/>
  <c r="D7130" i="9"/>
  <c r="G7130" i="9" s="1"/>
  <c r="H7130" i="9" s="1"/>
  <c r="D7147" i="9"/>
  <c r="I7147" i="9" s="1"/>
  <c r="D7123" i="9"/>
  <c r="D7129" i="9"/>
  <c r="J7129" i="9" s="1"/>
  <c r="D7131" i="9"/>
  <c r="J7131" i="9" s="1"/>
  <c r="D7134" i="9"/>
  <c r="J7134" i="9" s="1"/>
  <c r="D7138" i="9"/>
  <c r="J7138" i="9" s="1"/>
  <c r="D7143" i="9"/>
  <c r="D7145" i="9"/>
  <c r="J7145" i="9" s="1"/>
  <c r="D7132" i="9"/>
  <c r="J7132" i="9" s="1"/>
  <c r="D7137" i="9"/>
  <c r="D7139" i="9"/>
  <c r="F7139" i="9" s="1"/>
  <c r="D7140" i="9"/>
  <c r="I7140" i="9" s="1"/>
  <c r="D7142" i="9"/>
  <c r="I7142" i="9" s="1"/>
  <c r="D7146" i="9"/>
  <c r="J7146" i="9" s="1"/>
  <c r="D7150" i="9"/>
  <c r="F7150" i="9" s="1"/>
  <c r="D7153" i="9"/>
  <c r="G7153" i="9" s="1"/>
  <c r="H7153" i="9" s="1"/>
  <c r="D7160" i="9"/>
  <c r="J7160" i="9" s="1"/>
  <c r="D7163" i="9"/>
  <c r="F7163" i="9" s="1"/>
  <c r="D7164" i="9"/>
  <c r="D7171" i="9"/>
  <c r="G7171" i="9" s="1"/>
  <c r="H7171" i="9" s="1"/>
  <c r="D7174" i="9"/>
  <c r="I7174" i="9" s="1"/>
  <c r="D7176" i="9"/>
  <c r="D7178" i="9"/>
  <c r="G7178" i="9" s="1"/>
  <c r="H7178" i="9" s="1"/>
  <c r="D7180" i="9"/>
  <c r="J7180" i="9" s="1"/>
  <c r="D7182" i="9"/>
  <c r="I7182" i="9" s="1"/>
  <c r="D7184" i="9"/>
  <c r="I7184" i="9" s="1"/>
  <c r="D7186" i="9"/>
  <c r="G7186" i="9" s="1"/>
  <c r="H7186" i="9" s="1"/>
  <c r="D7149" i="9"/>
  <c r="G7149" i="9" s="1"/>
  <c r="H7149" i="9" s="1"/>
  <c r="D7157" i="9"/>
  <c r="J7157" i="9" s="1"/>
  <c r="D7162" i="9"/>
  <c r="D7165" i="9"/>
  <c r="D7168" i="9"/>
  <c r="J7168" i="9" s="1"/>
  <c r="D7170" i="9"/>
  <c r="I7170" i="9" s="1"/>
  <c r="D7173" i="9"/>
  <c r="J7173" i="9" s="1"/>
  <c r="D7179" i="9"/>
  <c r="J7179" i="9" s="1"/>
  <c r="D7187" i="9"/>
  <c r="J7187" i="9" s="1"/>
  <c r="D7190" i="9"/>
  <c r="I7190" i="9" s="1"/>
  <c r="D7148" i="9"/>
  <c r="D7152" i="9"/>
  <c r="J7152" i="9" s="1"/>
  <c r="D7154" i="9"/>
  <c r="J7154" i="9" s="1"/>
  <c r="D7155" i="9"/>
  <c r="G7155" i="9" s="1"/>
  <c r="H7155" i="9" s="1"/>
  <c r="D7156" i="9"/>
  <c r="G7156" i="9" s="1"/>
  <c r="H7156" i="9" s="1"/>
  <c r="D7158" i="9"/>
  <c r="D7159" i="9"/>
  <c r="G7159" i="9" s="1"/>
  <c r="H7159" i="9" s="1"/>
  <c r="D7169" i="9"/>
  <c r="G7169" i="9" s="1"/>
  <c r="H7169" i="9" s="1"/>
  <c r="D7175" i="9"/>
  <c r="D7185" i="9"/>
  <c r="I7185" i="9" s="1"/>
  <c r="D7151" i="9"/>
  <c r="J7151" i="9" s="1"/>
  <c r="D7161" i="9"/>
  <c r="F7161" i="9" s="1"/>
  <c r="D7166" i="9"/>
  <c r="F7166" i="9" s="1"/>
  <c r="D7167" i="9"/>
  <c r="I7167" i="9" s="1"/>
  <c r="D7172" i="9"/>
  <c r="G7172" i="9" s="1"/>
  <c r="H7172" i="9" s="1"/>
  <c r="D7177" i="9"/>
  <c r="G7177" i="9" s="1"/>
  <c r="H7177" i="9" s="1"/>
  <c r="D7181" i="9"/>
  <c r="D7183" i="9"/>
  <c r="D7188" i="9"/>
  <c r="G7188" i="9" s="1"/>
  <c r="H7188" i="9" s="1"/>
  <c r="D7189" i="9"/>
  <c r="G7189" i="9" s="1"/>
  <c r="H7189" i="9" s="1"/>
  <c r="D7191" i="9"/>
  <c r="G7191" i="9" s="1"/>
  <c r="H7191" i="9" s="1"/>
  <c r="D7192" i="9"/>
  <c r="F7192" i="9" s="1"/>
  <c r="D7195" i="9"/>
  <c r="J7195" i="9" s="1"/>
  <c r="D7199" i="9"/>
  <c r="G7199" i="9" s="1"/>
  <c r="H7199" i="9" s="1"/>
  <c r="D7202" i="9"/>
  <c r="D7194" i="9"/>
  <c r="F7194" i="9" s="1"/>
  <c r="D7197" i="9"/>
  <c r="I7197" i="9" s="1"/>
  <c r="D7198" i="9"/>
  <c r="F7198" i="9" s="1"/>
  <c r="D7201" i="9"/>
  <c r="G7201" i="9" s="1"/>
  <c r="H7201" i="9" s="1"/>
  <c r="D7196" i="9"/>
  <c r="D7200" i="9"/>
  <c r="I7200" i="9" s="1"/>
  <c r="D7193" i="9"/>
  <c r="G7193" i="9" s="1"/>
  <c r="H7193" i="9" s="1"/>
  <c r="J3239" i="9"/>
  <c r="F3239" i="9"/>
  <c r="G3239" i="9"/>
  <c r="H3239" i="9" s="1"/>
  <c r="J3220" i="9"/>
  <c r="F3220" i="9"/>
  <c r="G3220" i="9"/>
  <c r="H3220" i="9" s="1"/>
  <c r="J3205" i="9"/>
  <c r="F3205" i="9"/>
  <c r="G3205" i="9"/>
  <c r="H3205" i="9" s="1"/>
  <c r="J3188" i="9"/>
  <c r="F3188" i="9"/>
  <c r="G3188" i="9"/>
  <c r="H3188" i="9" s="1"/>
  <c r="J3175" i="9"/>
  <c r="I3175" i="9"/>
  <c r="F3175" i="9"/>
  <c r="G3175" i="9"/>
  <c r="H3175" i="9" s="1"/>
  <c r="J3171" i="9"/>
  <c r="I3171" i="9"/>
  <c r="F3171" i="9"/>
  <c r="G3171" i="9"/>
  <c r="H3171" i="9" s="1"/>
  <c r="J3154" i="9"/>
  <c r="I3154" i="9"/>
  <c r="F3154" i="9"/>
  <c r="G3154" i="9"/>
  <c r="H3154" i="9" s="1"/>
  <c r="J3144" i="9"/>
  <c r="I3144" i="9"/>
  <c r="F3144" i="9"/>
  <c r="G3144" i="9"/>
  <c r="H3144" i="9" s="1"/>
  <c r="J4077" i="9"/>
  <c r="I4077" i="9"/>
  <c r="G4077" i="9"/>
  <c r="H4077" i="9" s="1"/>
  <c r="F4077" i="9"/>
  <c r="J4070" i="9"/>
  <c r="G4070" i="9"/>
  <c r="H4070" i="9" s="1"/>
  <c r="F4070" i="9"/>
  <c r="I4070" i="9"/>
  <c r="J4068" i="9"/>
  <c r="I4068" i="9"/>
  <c r="G4068" i="9"/>
  <c r="H4068" i="9" s="1"/>
  <c r="F4068" i="9"/>
  <c r="J4062" i="9"/>
  <c r="I4062" i="9"/>
  <c r="G4062" i="9"/>
  <c r="H4062" i="9" s="1"/>
  <c r="F4062" i="9"/>
  <c r="I4053" i="9"/>
  <c r="J4053" i="9"/>
  <c r="G4053" i="9"/>
  <c r="H4053" i="9" s="1"/>
  <c r="F4053" i="9"/>
  <c r="J4041" i="9"/>
  <c r="G4041" i="9"/>
  <c r="H4041" i="9" s="1"/>
  <c r="F4041" i="9"/>
  <c r="I4041" i="9"/>
  <c r="J4032" i="9"/>
  <c r="I4032" i="9"/>
  <c r="G4032" i="9"/>
  <c r="H4032" i="9" s="1"/>
  <c r="F4032" i="9"/>
  <c r="I4005" i="9"/>
  <c r="J4005" i="9"/>
  <c r="G4005" i="9"/>
  <c r="H4005" i="9" s="1"/>
  <c r="F4005" i="9"/>
  <c r="J3990" i="9"/>
  <c r="I3990" i="9"/>
  <c r="G3990" i="9"/>
  <c r="H3990" i="9" s="1"/>
  <c r="F3990" i="9"/>
  <c r="J3995" i="9"/>
  <c r="I3995" i="9"/>
  <c r="G3995" i="9"/>
  <c r="H3995" i="9" s="1"/>
  <c r="F3995" i="9"/>
  <c r="I3986" i="9"/>
  <c r="J3986" i="9"/>
  <c r="G3986" i="9"/>
  <c r="H3986" i="9" s="1"/>
  <c r="F3986" i="9"/>
  <c r="J3972" i="9"/>
  <c r="I3972" i="9"/>
  <c r="G3972" i="9"/>
  <c r="H3972" i="9" s="1"/>
  <c r="F3972" i="9"/>
  <c r="I4102" i="9"/>
  <c r="J4102" i="9"/>
  <c r="G4102" i="9"/>
  <c r="H4102" i="9" s="1"/>
  <c r="F4102" i="9"/>
  <c r="G7200" i="9"/>
  <c r="H7200" i="9" s="1"/>
  <c r="F7197" i="9"/>
  <c r="F7195" i="9"/>
  <c r="G7151" i="9"/>
  <c r="H7151" i="9" s="1"/>
  <c r="J7149" i="9"/>
  <c r="I7171" i="9"/>
  <c r="J7140" i="9"/>
  <c r="I7145" i="9"/>
  <c r="F7135" i="9"/>
  <c r="F7124" i="9"/>
  <c r="I7126" i="9"/>
  <c r="F7126" i="9"/>
  <c r="F7114" i="9"/>
  <c r="G7096" i="9"/>
  <c r="H7096" i="9" s="1"/>
  <c r="F3240" i="9"/>
  <c r="F3214" i="9"/>
  <c r="J3197" i="9"/>
  <c r="I3185" i="9"/>
  <c r="I3161" i="9"/>
  <c r="I3156" i="9"/>
  <c r="J3133" i="9"/>
  <c r="G3138" i="9"/>
  <c r="H3138" i="9" s="1"/>
  <c r="J4078" i="9"/>
  <c r="I4056" i="9"/>
  <c r="I4072" i="9"/>
  <c r="I4064" i="9"/>
  <c r="I4074" i="9"/>
  <c r="J4059" i="9"/>
  <c r="J4069" i="9"/>
  <c r="J4054" i="9"/>
  <c r="I4039" i="9"/>
  <c r="I4046" i="9"/>
  <c r="I4045" i="9"/>
  <c r="J4033" i="9"/>
  <c r="J4043" i="9"/>
  <c r="I4034" i="9"/>
  <c r="J4031" i="9"/>
  <c r="J4024" i="9"/>
  <c r="J4014" i="9"/>
  <c r="I4006" i="9"/>
  <c r="I4017" i="9"/>
  <c r="F4017" i="9"/>
  <c r="F4015" i="9"/>
  <c r="F3993" i="9"/>
  <c r="F4000" i="9"/>
  <c r="F3998" i="9"/>
  <c r="F3994" i="9"/>
  <c r="F3987" i="9"/>
  <c r="F3983" i="9"/>
  <c r="F3980" i="9"/>
  <c r="F3977" i="9"/>
  <c r="F3968" i="9"/>
  <c r="F3963" i="9"/>
  <c r="D4683" i="9"/>
  <c r="D4685" i="9"/>
  <c r="D4686" i="9"/>
  <c r="D4687" i="9"/>
  <c r="D4684" i="9"/>
  <c r="D4690" i="9"/>
  <c r="D4693" i="9"/>
  <c r="D4688" i="9"/>
  <c r="D4691" i="9"/>
  <c r="D4692" i="9"/>
  <c r="D4694" i="9"/>
  <c r="D4696" i="9"/>
  <c r="D4697" i="9"/>
  <c r="D4689" i="9"/>
  <c r="D4698" i="9"/>
  <c r="D4700" i="9"/>
  <c r="D4703" i="9"/>
  <c r="D4699" i="9"/>
  <c r="D4704" i="9"/>
  <c r="D4695" i="9"/>
  <c r="D4701" i="9"/>
  <c r="D4702" i="9"/>
  <c r="D4705" i="9"/>
  <c r="D4706" i="9"/>
  <c r="D4710" i="9"/>
  <c r="D4716" i="9"/>
  <c r="D4719" i="9"/>
  <c r="D4713" i="9"/>
  <c r="D4715" i="9"/>
  <c r="D4718" i="9"/>
  <c r="D4707" i="9"/>
  <c r="D4717" i="9"/>
  <c r="D4708" i="9"/>
  <c r="D4709" i="9"/>
  <c r="D4711" i="9"/>
  <c r="D4712" i="9"/>
  <c r="D4714" i="9"/>
  <c r="D4720" i="9"/>
  <c r="D4724" i="9"/>
  <c r="D4728" i="9"/>
  <c r="D4729" i="9"/>
  <c r="D4733" i="9"/>
  <c r="D4721" i="9"/>
  <c r="D4723" i="9"/>
  <c r="D4731" i="9"/>
  <c r="D4725" i="9"/>
  <c r="D4722" i="9"/>
  <c r="D4726" i="9"/>
  <c r="D4727" i="9"/>
  <c r="D4730" i="9"/>
  <c r="D4734" i="9"/>
  <c r="D4738" i="9"/>
  <c r="D4741" i="9"/>
  <c r="D4743" i="9"/>
  <c r="D4735" i="9"/>
  <c r="D4737" i="9"/>
  <c r="D4744" i="9"/>
  <c r="D4746" i="9"/>
  <c r="D4736" i="9"/>
  <c r="D4740" i="9"/>
  <c r="D4745" i="9"/>
  <c r="D4747" i="9"/>
  <c r="D4732" i="9"/>
  <c r="D4749" i="9"/>
  <c r="D4757" i="9"/>
  <c r="D4759" i="9"/>
  <c r="D4766" i="9"/>
  <c r="D4750" i="9"/>
  <c r="D4751" i="9"/>
  <c r="D4761" i="9"/>
  <c r="D4764" i="9"/>
  <c r="D4765" i="9"/>
  <c r="D4767" i="9"/>
  <c r="D4748" i="9"/>
  <c r="D4752" i="9"/>
  <c r="D4755" i="9"/>
  <c r="D4756" i="9"/>
  <c r="D4760" i="9"/>
  <c r="D4762" i="9"/>
  <c r="D4763" i="9"/>
  <c r="D4739" i="9"/>
  <c r="D4742" i="9"/>
  <c r="D4753" i="9"/>
  <c r="D4754" i="9"/>
  <c r="D4758" i="9"/>
  <c r="D4771" i="9"/>
  <c r="D4773" i="9"/>
  <c r="D4775" i="9"/>
  <c r="D4777" i="9"/>
  <c r="D4781" i="9"/>
  <c r="D4782" i="9"/>
  <c r="D4783" i="9"/>
  <c r="D4796" i="9"/>
  <c r="D4798" i="9"/>
  <c r="D4802" i="9"/>
  <c r="D4768" i="9"/>
  <c r="D4770" i="9"/>
  <c r="D4772" i="9"/>
  <c r="D4778" i="9"/>
  <c r="D4784" i="9"/>
  <c r="D4785" i="9"/>
  <c r="D4786" i="9"/>
  <c r="D4787" i="9"/>
  <c r="D4790" i="9"/>
  <c r="D4793" i="9"/>
  <c r="D4795" i="9"/>
  <c r="D4801" i="9"/>
  <c r="D4779" i="9"/>
  <c r="D4780" i="9"/>
  <c r="D4789" i="9"/>
  <c r="D4794" i="9"/>
  <c r="D4799" i="9"/>
  <c r="D4800" i="9"/>
  <c r="D4769" i="9"/>
  <c r="D4774" i="9"/>
  <c r="D4776" i="9"/>
  <c r="D4788" i="9"/>
  <c r="D4791" i="9"/>
  <c r="D4792" i="9"/>
  <c r="D4797" i="9"/>
  <c r="J4196" i="9"/>
  <c r="G4196" i="9"/>
  <c r="H4196" i="9" s="1"/>
  <c r="F4196" i="9"/>
  <c r="I4196" i="9"/>
  <c r="J4184" i="9"/>
  <c r="I4184" i="9"/>
  <c r="G4184" i="9"/>
  <c r="H4184" i="9" s="1"/>
  <c r="F4184" i="9"/>
  <c r="I4195" i="9"/>
  <c r="J4195" i="9"/>
  <c r="G4195" i="9"/>
  <c r="H4195" i="9" s="1"/>
  <c r="F4195" i="9"/>
  <c r="I4182" i="9"/>
  <c r="J4182" i="9"/>
  <c r="G4182" i="9"/>
  <c r="H4182" i="9" s="1"/>
  <c r="F4182" i="9"/>
  <c r="J4173" i="9"/>
  <c r="I4173" i="9"/>
  <c r="G4173" i="9"/>
  <c r="H4173" i="9" s="1"/>
  <c r="F4173" i="9"/>
  <c r="I4194" i="9"/>
  <c r="G4194" i="9"/>
  <c r="H4194" i="9" s="1"/>
  <c r="F4194" i="9"/>
  <c r="J4194" i="9"/>
  <c r="J4187" i="9"/>
  <c r="I4187" i="9"/>
  <c r="G4187" i="9"/>
  <c r="H4187" i="9" s="1"/>
  <c r="F4187" i="9"/>
  <c r="J4166" i="9"/>
  <c r="I4166" i="9"/>
  <c r="G4166" i="9"/>
  <c r="H4166" i="9" s="1"/>
  <c r="F4166" i="9"/>
  <c r="I4148" i="9"/>
  <c r="J4148" i="9"/>
  <c r="G4148" i="9"/>
  <c r="H4148" i="9" s="1"/>
  <c r="F4148" i="9"/>
  <c r="I4158" i="9"/>
  <c r="J4158" i="9"/>
  <c r="G4158" i="9"/>
  <c r="H4158" i="9" s="1"/>
  <c r="F4158" i="9"/>
  <c r="J4172" i="9"/>
  <c r="I4172" i="9"/>
  <c r="G4172" i="9"/>
  <c r="H4172" i="9" s="1"/>
  <c r="F4172" i="9"/>
  <c r="I4163" i="9"/>
  <c r="J4163" i="9"/>
  <c r="G4163" i="9"/>
  <c r="H4163" i="9" s="1"/>
  <c r="F4163" i="9"/>
  <c r="G4155" i="9"/>
  <c r="H4155" i="9" s="1"/>
  <c r="F4155" i="9"/>
  <c r="J4155" i="9"/>
  <c r="I4155" i="9"/>
  <c r="J4147" i="9"/>
  <c r="I4147" i="9"/>
  <c r="G4147" i="9"/>
  <c r="H4147" i="9" s="1"/>
  <c r="F4147" i="9"/>
  <c r="I4140" i="9"/>
  <c r="J4140" i="9"/>
  <c r="G4140" i="9"/>
  <c r="H4140" i="9" s="1"/>
  <c r="F4140" i="9"/>
  <c r="J4141" i="9"/>
  <c r="I4141" i="9"/>
  <c r="G4141" i="9"/>
  <c r="H4141" i="9" s="1"/>
  <c r="F4141" i="9"/>
  <c r="J4124" i="9"/>
  <c r="I4124" i="9"/>
  <c r="G4124" i="9"/>
  <c r="H4124" i="9" s="1"/>
  <c r="F4124" i="9"/>
  <c r="I4136" i="9"/>
  <c r="J4136" i="9"/>
  <c r="G4136" i="9"/>
  <c r="H4136" i="9" s="1"/>
  <c r="F4136" i="9"/>
  <c r="J4125" i="9"/>
  <c r="I4125" i="9"/>
  <c r="G4125" i="9"/>
  <c r="H4125" i="9" s="1"/>
  <c r="F4125" i="9"/>
  <c r="J4123" i="9"/>
  <c r="I4123" i="9"/>
  <c r="G4123" i="9"/>
  <c r="H4123" i="9" s="1"/>
  <c r="F4123" i="9"/>
  <c r="J4121" i="9"/>
  <c r="I4121" i="9"/>
  <c r="G4121" i="9"/>
  <c r="H4121" i="9" s="1"/>
  <c r="F4121" i="9"/>
  <c r="I4114" i="9"/>
  <c r="J4114" i="9"/>
  <c r="G4114" i="9"/>
  <c r="H4114" i="9" s="1"/>
  <c r="F4114" i="9"/>
  <c r="I4118" i="9"/>
  <c r="J4118" i="9"/>
  <c r="G4118" i="9"/>
  <c r="H4118" i="9" s="1"/>
  <c r="F4118" i="9"/>
  <c r="I4105" i="9"/>
  <c r="J4105" i="9"/>
  <c r="G4105" i="9"/>
  <c r="H4105" i="9" s="1"/>
  <c r="F4105" i="9"/>
  <c r="J4107" i="9"/>
  <c r="I4107" i="9"/>
  <c r="G4107" i="9"/>
  <c r="H4107" i="9" s="1"/>
  <c r="F4107" i="9"/>
  <c r="I4094" i="9"/>
  <c r="J4094" i="9"/>
  <c r="G4094" i="9"/>
  <c r="H4094" i="9" s="1"/>
  <c r="F4094" i="9"/>
  <c r="J4097" i="9"/>
  <c r="I4097" i="9"/>
  <c r="G4097" i="9"/>
  <c r="H4097" i="9" s="1"/>
  <c r="F4097" i="9"/>
  <c r="J4086" i="9"/>
  <c r="I4086" i="9"/>
  <c r="G4086" i="9"/>
  <c r="H4086" i="9" s="1"/>
  <c r="F4086" i="9"/>
  <c r="J4085" i="9"/>
  <c r="I4085" i="9"/>
  <c r="G4085" i="9"/>
  <c r="H4085" i="9" s="1"/>
  <c r="F4085" i="9"/>
  <c r="I4088" i="9"/>
  <c r="J4088" i="9"/>
  <c r="G4088" i="9"/>
  <c r="H4088" i="9" s="1"/>
  <c r="F4088" i="9"/>
  <c r="J4553" i="9"/>
  <c r="I4553" i="9"/>
  <c r="F4553" i="9"/>
  <c r="G4553" i="9"/>
  <c r="H4553" i="9" s="1"/>
  <c r="I4540" i="9"/>
  <c r="J4540" i="9"/>
  <c r="F4540" i="9"/>
  <c r="G4540" i="9"/>
  <c r="H4540" i="9" s="1"/>
  <c r="J4560" i="9"/>
  <c r="I4560" i="9"/>
  <c r="F4560" i="9"/>
  <c r="G4560" i="9"/>
  <c r="H4560" i="9" s="1"/>
  <c r="J4544" i="9"/>
  <c r="I4544" i="9"/>
  <c r="F4544" i="9"/>
  <c r="G4544" i="9"/>
  <c r="H4544" i="9" s="1"/>
  <c r="I4551" i="9"/>
  <c r="J4551" i="9"/>
  <c r="F4551" i="9"/>
  <c r="G4551" i="9"/>
  <c r="H4551" i="9" s="1"/>
  <c r="J4561" i="9"/>
  <c r="I4561" i="9"/>
  <c r="F4561" i="9"/>
  <c r="G4561" i="9"/>
  <c r="H4561" i="9" s="1"/>
  <c r="J4548" i="9"/>
  <c r="I4548" i="9"/>
  <c r="F4548" i="9"/>
  <c r="G4548" i="9"/>
  <c r="H4548" i="9" s="1"/>
  <c r="I4538" i="9"/>
  <c r="J4538" i="9"/>
  <c r="F4538" i="9"/>
  <c r="G4538" i="9"/>
  <c r="H4538" i="9" s="1"/>
  <c r="J4523" i="9"/>
  <c r="I4523" i="9"/>
  <c r="F4523" i="9"/>
  <c r="G4523" i="9"/>
  <c r="H4523" i="9" s="1"/>
  <c r="I4527" i="9"/>
  <c r="J4527" i="9"/>
  <c r="F4527" i="9"/>
  <c r="G4527" i="9"/>
  <c r="H4527" i="9" s="1"/>
  <c r="I4517" i="9"/>
  <c r="J4517" i="9"/>
  <c r="F4517" i="9"/>
  <c r="G4517" i="9"/>
  <c r="H4517" i="9" s="1"/>
  <c r="J4520" i="9"/>
  <c r="I4520" i="9"/>
  <c r="F4520" i="9"/>
  <c r="G4520" i="9"/>
  <c r="H4520" i="9" s="1"/>
  <c r="J4515" i="9"/>
  <c r="I4515" i="9"/>
  <c r="F4515" i="9"/>
  <c r="G4515" i="9"/>
  <c r="H4515" i="9" s="1"/>
  <c r="J4509" i="9"/>
  <c r="I4509" i="9"/>
  <c r="F4509" i="9"/>
  <c r="G4509" i="9"/>
  <c r="H4509" i="9" s="1"/>
  <c r="J4497" i="9"/>
  <c r="I4497" i="9"/>
  <c r="F4497" i="9"/>
  <c r="G4497" i="9"/>
  <c r="H4497" i="9" s="1"/>
  <c r="I4503" i="9"/>
  <c r="J4503" i="9"/>
  <c r="F4503" i="9"/>
  <c r="G4503" i="9"/>
  <c r="H4503" i="9" s="1"/>
  <c r="I4498" i="9"/>
  <c r="J4498" i="9"/>
  <c r="F4498" i="9"/>
  <c r="G4498" i="9"/>
  <c r="H4498" i="9" s="1"/>
  <c r="J4483" i="9"/>
  <c r="I4483" i="9"/>
  <c r="F4483" i="9"/>
  <c r="G4483" i="9"/>
  <c r="H4483" i="9" s="1"/>
  <c r="I4487" i="9"/>
  <c r="J4487" i="9"/>
  <c r="F4487" i="9"/>
  <c r="G4487" i="9"/>
  <c r="H4487" i="9" s="1"/>
  <c r="J4484" i="9"/>
  <c r="I4484" i="9"/>
  <c r="F4484" i="9"/>
  <c r="G4484" i="9"/>
  <c r="H4484" i="9" s="1"/>
  <c r="J4475" i="9"/>
  <c r="I4475" i="9"/>
  <c r="F4475" i="9"/>
  <c r="G4475" i="9"/>
  <c r="H4475" i="9" s="1"/>
  <c r="I4470" i="9"/>
  <c r="J4470" i="9"/>
  <c r="F4470" i="9"/>
  <c r="G4470" i="9"/>
  <c r="H4470" i="9" s="1"/>
  <c r="J4478" i="9"/>
  <c r="I4478" i="9"/>
  <c r="F4478" i="9"/>
  <c r="G4478" i="9"/>
  <c r="H4478" i="9" s="1"/>
  <c r="J4472" i="9"/>
  <c r="I4472" i="9"/>
  <c r="F4472" i="9"/>
  <c r="G4472" i="9"/>
  <c r="H4472" i="9" s="1"/>
  <c r="J4462" i="9"/>
  <c r="I4462" i="9"/>
  <c r="F4462" i="9"/>
  <c r="G4462" i="9"/>
  <c r="H4462" i="9" s="1"/>
  <c r="I4463" i="9"/>
  <c r="J4463" i="9"/>
  <c r="F4463" i="9"/>
  <c r="G4463" i="9"/>
  <c r="H4463" i="9" s="1"/>
  <c r="J4450" i="9"/>
  <c r="I4450" i="9"/>
  <c r="F4450" i="9"/>
  <c r="G4450" i="9"/>
  <c r="H4450" i="9" s="1"/>
  <c r="J4454" i="9"/>
  <c r="I4454" i="9"/>
  <c r="F4454" i="9"/>
  <c r="G4454" i="9"/>
  <c r="H4454" i="9" s="1"/>
  <c r="I4443" i="9"/>
  <c r="J4443" i="9"/>
  <c r="F4443" i="9"/>
  <c r="G4443" i="9"/>
  <c r="H4443" i="9" s="1"/>
  <c r="J4446" i="9"/>
  <c r="I4446" i="9"/>
  <c r="F4446" i="9"/>
  <c r="G4446" i="9"/>
  <c r="H4446" i="9" s="1"/>
  <c r="J3719" i="9"/>
  <c r="I3719" i="9"/>
  <c r="G3719" i="9"/>
  <c r="H3719" i="9" s="1"/>
  <c r="F3719" i="9"/>
  <c r="J3708" i="9"/>
  <c r="I3708" i="9"/>
  <c r="G3708" i="9"/>
  <c r="H3708" i="9" s="1"/>
  <c r="F3708" i="9"/>
  <c r="I3717" i="9"/>
  <c r="G3717" i="9"/>
  <c r="H3717" i="9" s="1"/>
  <c r="F3717" i="9"/>
  <c r="J3717" i="9"/>
  <c r="I3701" i="9"/>
  <c r="J3701" i="9"/>
  <c r="G3701" i="9"/>
  <c r="H3701" i="9" s="1"/>
  <c r="F3701" i="9"/>
  <c r="J3715" i="9"/>
  <c r="G3715" i="9"/>
  <c r="H3715" i="9" s="1"/>
  <c r="F3715" i="9"/>
  <c r="I3715" i="9"/>
  <c r="I3699" i="9"/>
  <c r="J3699" i="9"/>
  <c r="G3699" i="9"/>
  <c r="H3699" i="9" s="1"/>
  <c r="F3699" i="9"/>
  <c r="J3700" i="9"/>
  <c r="I3700" i="9"/>
  <c r="G3700" i="9"/>
  <c r="H3700" i="9" s="1"/>
  <c r="F3700" i="9"/>
  <c r="J3680" i="9"/>
  <c r="I3680" i="9"/>
  <c r="G3680" i="9"/>
  <c r="H3680" i="9" s="1"/>
  <c r="F3680" i="9"/>
  <c r="G3686" i="9"/>
  <c r="H3686" i="9" s="1"/>
  <c r="F3686" i="9"/>
  <c r="J3686" i="9"/>
  <c r="I3686" i="9"/>
  <c r="J3689" i="9"/>
  <c r="I3689" i="9"/>
  <c r="G3689" i="9"/>
  <c r="H3689" i="9" s="1"/>
  <c r="F3689" i="9"/>
  <c r="I3693" i="9"/>
  <c r="J3693" i="9"/>
  <c r="G3693" i="9"/>
  <c r="H3693" i="9" s="1"/>
  <c r="F3693" i="9"/>
  <c r="I3678" i="9"/>
  <c r="J3678" i="9"/>
  <c r="G3678" i="9"/>
  <c r="H3678" i="9" s="1"/>
  <c r="F3678" i="9"/>
  <c r="J3669" i="9"/>
  <c r="I3669" i="9"/>
  <c r="G3669" i="9"/>
  <c r="H3669" i="9" s="1"/>
  <c r="F3669" i="9"/>
  <c r="I3673" i="9"/>
  <c r="J3673" i="9"/>
  <c r="G3673" i="9"/>
  <c r="H3673" i="9" s="1"/>
  <c r="F3673" i="9"/>
  <c r="J3667" i="9"/>
  <c r="I3667" i="9"/>
  <c r="G3667" i="9"/>
  <c r="H3667" i="9" s="1"/>
  <c r="F3667" i="9"/>
  <c r="I3656" i="9"/>
  <c r="G3656" i="9"/>
  <c r="H3656" i="9" s="1"/>
  <c r="F3656" i="9"/>
  <c r="J3656" i="9"/>
  <c r="I3660" i="9"/>
  <c r="G3660" i="9"/>
  <c r="H3660" i="9" s="1"/>
  <c r="F3660" i="9"/>
  <c r="J3660" i="9"/>
  <c r="I3648" i="9"/>
  <c r="J3648" i="9"/>
  <c r="G3648" i="9"/>
  <c r="H3648" i="9" s="1"/>
  <c r="F3648" i="9"/>
  <c r="I3654" i="9"/>
  <c r="J3654" i="9"/>
  <c r="G3654" i="9"/>
  <c r="H3654" i="9" s="1"/>
  <c r="F3654" i="9"/>
  <c r="I3636" i="9"/>
  <c r="J3636" i="9"/>
  <c r="G3636" i="9"/>
  <c r="H3636" i="9" s="1"/>
  <c r="F3636" i="9"/>
  <c r="I3643" i="9"/>
  <c r="J3643" i="9"/>
  <c r="G3643" i="9"/>
  <c r="H3643" i="9" s="1"/>
  <c r="F3643" i="9"/>
  <c r="J3635" i="9"/>
  <c r="I3635" i="9"/>
  <c r="G3635" i="9"/>
  <c r="H3635" i="9" s="1"/>
  <c r="F3635" i="9"/>
  <c r="J3632" i="9"/>
  <c r="I3632" i="9"/>
  <c r="G3632" i="9"/>
  <c r="H3632" i="9" s="1"/>
  <c r="F3632" i="9"/>
  <c r="J3624" i="9"/>
  <c r="I3624" i="9"/>
  <c r="G3624" i="9"/>
  <c r="H3624" i="9" s="1"/>
  <c r="F3624" i="9"/>
  <c r="I3623" i="9"/>
  <c r="J3623" i="9"/>
  <c r="G3623" i="9"/>
  <c r="H3623" i="9" s="1"/>
  <c r="F3623" i="9"/>
  <c r="J3617" i="9"/>
  <c r="I3617" i="9"/>
  <c r="G3617" i="9"/>
  <c r="H3617" i="9" s="1"/>
  <c r="F3617" i="9"/>
  <c r="I3625" i="9"/>
  <c r="J3625" i="9"/>
  <c r="G3625" i="9"/>
  <c r="H3625" i="9" s="1"/>
  <c r="F3625" i="9"/>
  <c r="I3614" i="9"/>
  <c r="J3614" i="9"/>
  <c r="G3614" i="9"/>
  <c r="H3614" i="9" s="1"/>
  <c r="F3614" i="9"/>
  <c r="J3604" i="9"/>
  <c r="I3604" i="9"/>
  <c r="G3604" i="9"/>
  <c r="H3604" i="9" s="1"/>
  <c r="F3604" i="9"/>
  <c r="I3610" i="9"/>
  <c r="J3610" i="9"/>
  <c r="G3610" i="9"/>
  <c r="H3610" i="9" s="1"/>
  <c r="F3610" i="9"/>
  <c r="J4547" i="9"/>
  <c r="I4547" i="9"/>
  <c r="F4547" i="9"/>
  <c r="G4547" i="9"/>
  <c r="H4547" i="9" s="1"/>
  <c r="J4533" i="9"/>
  <c r="I4533" i="9"/>
  <c r="F4533" i="9"/>
  <c r="G4533" i="9"/>
  <c r="H4533" i="9" s="1"/>
  <c r="J4559" i="9"/>
  <c r="I4559" i="9"/>
  <c r="F4559" i="9"/>
  <c r="G4559" i="9"/>
  <c r="H4559" i="9" s="1"/>
  <c r="I4534" i="9"/>
  <c r="J4534" i="9"/>
  <c r="F4534" i="9"/>
  <c r="G4534" i="9"/>
  <c r="H4534" i="9" s="1"/>
  <c r="I4536" i="9"/>
  <c r="J4536" i="9"/>
  <c r="F4536" i="9"/>
  <c r="G4536" i="9"/>
  <c r="H4536" i="9" s="1"/>
  <c r="J4558" i="9"/>
  <c r="I4558" i="9"/>
  <c r="F4558" i="9"/>
  <c r="G4558" i="9"/>
  <c r="H4558" i="9" s="1"/>
  <c r="J4546" i="9"/>
  <c r="I4546" i="9"/>
  <c r="F4546" i="9"/>
  <c r="G4546" i="9"/>
  <c r="H4546" i="9" s="1"/>
  <c r="J4537" i="9"/>
  <c r="I4537" i="9"/>
  <c r="F4537" i="9"/>
  <c r="G4537" i="9"/>
  <c r="H4537" i="9" s="1"/>
  <c r="J4521" i="9"/>
  <c r="I4521" i="9"/>
  <c r="F4521" i="9"/>
  <c r="G4521" i="9"/>
  <c r="H4521" i="9" s="1"/>
  <c r="I4524" i="9"/>
  <c r="J4524" i="9"/>
  <c r="F4524" i="9"/>
  <c r="G4524" i="9"/>
  <c r="H4524" i="9" s="1"/>
  <c r="J4504" i="9"/>
  <c r="I4504" i="9"/>
  <c r="F4504" i="9"/>
  <c r="G4504" i="9"/>
  <c r="H4504" i="9" s="1"/>
  <c r="I4513" i="9"/>
  <c r="J4513" i="9"/>
  <c r="F4513" i="9"/>
  <c r="G4513" i="9"/>
  <c r="H4513" i="9" s="1"/>
  <c r="J4514" i="9"/>
  <c r="I4514" i="9"/>
  <c r="F4514" i="9"/>
  <c r="G4514" i="9"/>
  <c r="H4514" i="9" s="1"/>
  <c r="J4506" i="9"/>
  <c r="I4506" i="9"/>
  <c r="F4506" i="9"/>
  <c r="G4506" i="9"/>
  <c r="H4506" i="9" s="1"/>
  <c r="J4496" i="9"/>
  <c r="I4496" i="9"/>
  <c r="F4496" i="9"/>
  <c r="G4496" i="9"/>
  <c r="H4496" i="9" s="1"/>
  <c r="I4507" i="9"/>
  <c r="J4507" i="9"/>
  <c r="F4507" i="9"/>
  <c r="G4507" i="9"/>
  <c r="H4507" i="9" s="1"/>
  <c r="I4491" i="9"/>
  <c r="J4491" i="9"/>
  <c r="F4491" i="9"/>
  <c r="G4491" i="9"/>
  <c r="H4491" i="9" s="1"/>
  <c r="J4495" i="9"/>
  <c r="I4495" i="9"/>
  <c r="F4495" i="9"/>
  <c r="G4495" i="9"/>
  <c r="H4495" i="9" s="1"/>
  <c r="J4493" i="9"/>
  <c r="I4493" i="9"/>
  <c r="F4493" i="9"/>
  <c r="G4493" i="9"/>
  <c r="H4493" i="9" s="1"/>
  <c r="J4488" i="9"/>
  <c r="I4488" i="9"/>
  <c r="F4488" i="9"/>
  <c r="G4488" i="9"/>
  <c r="H4488" i="9" s="1"/>
  <c r="I4466" i="9"/>
  <c r="J4466" i="9"/>
  <c r="F4466" i="9"/>
  <c r="G4466" i="9"/>
  <c r="H4466" i="9" s="1"/>
  <c r="J4468" i="9"/>
  <c r="I4468" i="9"/>
  <c r="F4468" i="9"/>
  <c r="G4468" i="9"/>
  <c r="H4468" i="9" s="1"/>
  <c r="J4477" i="9"/>
  <c r="I4477" i="9"/>
  <c r="F4477" i="9"/>
  <c r="G4477" i="9"/>
  <c r="H4477" i="9" s="1"/>
  <c r="I4471" i="9"/>
  <c r="J4471" i="9"/>
  <c r="F4471" i="9"/>
  <c r="G4471" i="9"/>
  <c r="H4471" i="9" s="1"/>
  <c r="I4458" i="9"/>
  <c r="J4458" i="9"/>
  <c r="F4458" i="9"/>
  <c r="G4458" i="9"/>
  <c r="H4458" i="9" s="1"/>
  <c r="J4461" i="9"/>
  <c r="I4461" i="9"/>
  <c r="F4461" i="9"/>
  <c r="G4461" i="9"/>
  <c r="H4461" i="9" s="1"/>
  <c r="I4455" i="9"/>
  <c r="J4455" i="9"/>
  <c r="F4455" i="9"/>
  <c r="G4455" i="9"/>
  <c r="H4455" i="9" s="1"/>
  <c r="I4453" i="9"/>
  <c r="J4453" i="9"/>
  <c r="F4453" i="9"/>
  <c r="G4453" i="9"/>
  <c r="H4453" i="9" s="1"/>
  <c r="I4449" i="9"/>
  <c r="J4449" i="9"/>
  <c r="F4449" i="9"/>
  <c r="G4449" i="9"/>
  <c r="H4449" i="9" s="1"/>
  <c r="J4445" i="9"/>
  <c r="I4445" i="9"/>
  <c r="F4445" i="9"/>
  <c r="G4445" i="9"/>
  <c r="H4445" i="9" s="1"/>
  <c r="I3716" i="9"/>
  <c r="G3716" i="9"/>
  <c r="H3716" i="9" s="1"/>
  <c r="F3716" i="9"/>
  <c r="J3716" i="9"/>
  <c r="G3706" i="9"/>
  <c r="H3706" i="9" s="1"/>
  <c r="F3706" i="9"/>
  <c r="I3706" i="9"/>
  <c r="J3706" i="9"/>
  <c r="J3712" i="9"/>
  <c r="I3712" i="9"/>
  <c r="G3712" i="9"/>
  <c r="H3712" i="9" s="1"/>
  <c r="F3712" i="9"/>
  <c r="I3698" i="9"/>
  <c r="J3698" i="9"/>
  <c r="G3698" i="9"/>
  <c r="H3698" i="9" s="1"/>
  <c r="F3698" i="9"/>
  <c r="J3714" i="9"/>
  <c r="I3714" i="9"/>
  <c r="G3714" i="9"/>
  <c r="H3714" i="9" s="1"/>
  <c r="F3714" i="9"/>
  <c r="J3718" i="9"/>
  <c r="I3718" i="9"/>
  <c r="G3718" i="9"/>
  <c r="H3718" i="9" s="1"/>
  <c r="F3718" i="9"/>
  <c r="I3691" i="9"/>
  <c r="J3691" i="9"/>
  <c r="G3691" i="9"/>
  <c r="H3691" i="9" s="1"/>
  <c r="F3691" i="9"/>
  <c r="I3670" i="9"/>
  <c r="G3670" i="9"/>
  <c r="H3670" i="9" s="1"/>
  <c r="F3670" i="9"/>
  <c r="J3670" i="9"/>
  <c r="I3684" i="9"/>
  <c r="J3684" i="9"/>
  <c r="G3684" i="9"/>
  <c r="H3684" i="9" s="1"/>
  <c r="F3684" i="9"/>
  <c r="I3681" i="9"/>
  <c r="J3681" i="9"/>
  <c r="G3681" i="9"/>
  <c r="H3681" i="9" s="1"/>
  <c r="F3681" i="9"/>
  <c r="G3685" i="9"/>
  <c r="H3685" i="9" s="1"/>
  <c r="F3685" i="9"/>
  <c r="J3685" i="9"/>
  <c r="I3685" i="9"/>
  <c r="J3676" i="9"/>
  <c r="I3676" i="9"/>
  <c r="G3676" i="9"/>
  <c r="H3676" i="9" s="1"/>
  <c r="F3676" i="9"/>
  <c r="I3668" i="9"/>
  <c r="J3668" i="9"/>
  <c r="G3668" i="9"/>
  <c r="H3668" i="9" s="1"/>
  <c r="F3668" i="9"/>
  <c r="J3672" i="9"/>
  <c r="I3672" i="9"/>
  <c r="G3672" i="9"/>
  <c r="H3672" i="9" s="1"/>
  <c r="F3672" i="9"/>
  <c r="I3664" i="9"/>
  <c r="J3664" i="9"/>
  <c r="G3664" i="9"/>
  <c r="H3664" i="9" s="1"/>
  <c r="F3664" i="9"/>
  <c r="I3655" i="9"/>
  <c r="J3655" i="9"/>
  <c r="G3655" i="9"/>
  <c r="H3655" i="9" s="1"/>
  <c r="F3655" i="9"/>
  <c r="J3653" i="9"/>
  <c r="I3653" i="9"/>
  <c r="G3653" i="9"/>
  <c r="H3653" i="9" s="1"/>
  <c r="F3653" i="9"/>
  <c r="J3663" i="9"/>
  <c r="I3663" i="9"/>
  <c r="G3663" i="9"/>
  <c r="H3663" i="9" s="1"/>
  <c r="F3663" i="9"/>
  <c r="I3652" i="9"/>
  <c r="J3652" i="9"/>
  <c r="G3652" i="9"/>
  <c r="H3652" i="9" s="1"/>
  <c r="F3652" i="9"/>
  <c r="I3647" i="9"/>
  <c r="J3647" i="9"/>
  <c r="G3647" i="9"/>
  <c r="H3647" i="9" s="1"/>
  <c r="F3647" i="9"/>
  <c r="I3640" i="9"/>
  <c r="J3640" i="9"/>
  <c r="G3640" i="9"/>
  <c r="H3640" i="9" s="1"/>
  <c r="F3640" i="9"/>
  <c r="J3634" i="9"/>
  <c r="I3634" i="9"/>
  <c r="G3634" i="9"/>
  <c r="H3634" i="9" s="1"/>
  <c r="F3634" i="9"/>
  <c r="J3630" i="9"/>
  <c r="I3630" i="9"/>
  <c r="G3630" i="9"/>
  <c r="H3630" i="9" s="1"/>
  <c r="F3630" i="9"/>
  <c r="I3633" i="9"/>
  <c r="J3633" i="9"/>
  <c r="G3633" i="9"/>
  <c r="H3633" i="9" s="1"/>
  <c r="F3633" i="9"/>
  <c r="J3622" i="9"/>
  <c r="I3622" i="9"/>
  <c r="G3622" i="9"/>
  <c r="H3622" i="9" s="1"/>
  <c r="F3622" i="9"/>
  <c r="J3621" i="9"/>
  <c r="I3621" i="9"/>
  <c r="G3621" i="9"/>
  <c r="H3621" i="9" s="1"/>
  <c r="F3621" i="9"/>
  <c r="I3607" i="9"/>
  <c r="J3607" i="9"/>
  <c r="G3607" i="9"/>
  <c r="H3607" i="9" s="1"/>
  <c r="F3607" i="9"/>
  <c r="J3611" i="9"/>
  <c r="I3611" i="9"/>
  <c r="G3611" i="9"/>
  <c r="H3611" i="9" s="1"/>
  <c r="F3611" i="9"/>
  <c r="J3616" i="9"/>
  <c r="I3616" i="9"/>
  <c r="G3616" i="9"/>
  <c r="H3616" i="9" s="1"/>
  <c r="F3616" i="9"/>
  <c r="J3609" i="9"/>
  <c r="I3609" i="9"/>
  <c r="G3609" i="9"/>
  <c r="H3609" i="9" s="1"/>
  <c r="F3609" i="9"/>
  <c r="J7185" i="9"/>
  <c r="I7178" i="9"/>
  <c r="F7178" i="9"/>
  <c r="G7139" i="9"/>
  <c r="H7139" i="9" s="1"/>
  <c r="J7133" i="9"/>
  <c r="F7133" i="9"/>
  <c r="I7122" i="9"/>
  <c r="I7099" i="9"/>
  <c r="F7099" i="9"/>
  <c r="I7092" i="9"/>
  <c r="G7092" i="9"/>
  <c r="H7092" i="9" s="1"/>
  <c r="I3228" i="9"/>
  <c r="J3228" i="9"/>
  <c r="F3228" i="9"/>
  <c r="G3228" i="9"/>
  <c r="H3228" i="9" s="1"/>
  <c r="J3232" i="9"/>
  <c r="I3232" i="9"/>
  <c r="F3232" i="9"/>
  <c r="G3232" i="9"/>
  <c r="H3232" i="9" s="1"/>
  <c r="J3217" i="9"/>
  <c r="I3217" i="9"/>
  <c r="F3217" i="9"/>
  <c r="G3217" i="9"/>
  <c r="H3217" i="9" s="1"/>
  <c r="J3203" i="9"/>
  <c r="I3203" i="9"/>
  <c r="F3203" i="9"/>
  <c r="G3203" i="9"/>
  <c r="H3203" i="9" s="1"/>
  <c r="I3196" i="9"/>
  <c r="J3196" i="9"/>
  <c r="F3196" i="9"/>
  <c r="G3196" i="9"/>
  <c r="H3196" i="9" s="1"/>
  <c r="I3179" i="9"/>
  <c r="J3179" i="9"/>
  <c r="F3179" i="9"/>
  <c r="G3179" i="9"/>
  <c r="H3179" i="9" s="1"/>
  <c r="J3176" i="9"/>
  <c r="I3176" i="9"/>
  <c r="F3176" i="9"/>
  <c r="G3176" i="9"/>
  <c r="H3176" i="9" s="1"/>
  <c r="I3163" i="9"/>
  <c r="J3163" i="9"/>
  <c r="F3163" i="9"/>
  <c r="G3163" i="9"/>
  <c r="H3163" i="9" s="1"/>
  <c r="I3147" i="9"/>
  <c r="J3147" i="9"/>
  <c r="F3147" i="9"/>
  <c r="G3147" i="9"/>
  <c r="H3147" i="9" s="1"/>
  <c r="I3134" i="9"/>
  <c r="J3134" i="9"/>
  <c r="J3123" i="9"/>
  <c r="I3123" i="9"/>
  <c r="J4038" i="9"/>
  <c r="I4038" i="9"/>
  <c r="G4038" i="9"/>
  <c r="H4038" i="9" s="1"/>
  <c r="F4038" i="9"/>
  <c r="J4022" i="9"/>
  <c r="I4022" i="9"/>
  <c r="G4022" i="9"/>
  <c r="H4022" i="9" s="1"/>
  <c r="F4022" i="9"/>
  <c r="J4013" i="9"/>
  <c r="I4013" i="9"/>
  <c r="G4013" i="9"/>
  <c r="H4013" i="9" s="1"/>
  <c r="F4013" i="9"/>
  <c r="J3982" i="9"/>
  <c r="I3982" i="9"/>
  <c r="G3982" i="9"/>
  <c r="H3982" i="9" s="1"/>
  <c r="F3982" i="9"/>
  <c r="J4191" i="9"/>
  <c r="I4191" i="9"/>
  <c r="G4191" i="9"/>
  <c r="H4191" i="9" s="1"/>
  <c r="F4191" i="9"/>
  <c r="J4192" i="9"/>
  <c r="I4192" i="9"/>
  <c r="G4192" i="9"/>
  <c r="H4192" i="9" s="1"/>
  <c r="F4192" i="9"/>
  <c r="I4202" i="9"/>
  <c r="J4202" i="9"/>
  <c r="G4202" i="9"/>
  <c r="H4202" i="9" s="1"/>
  <c r="F4202" i="9"/>
  <c r="I4178" i="9"/>
  <c r="J4178" i="9"/>
  <c r="G4178" i="9"/>
  <c r="H4178" i="9" s="1"/>
  <c r="F4178" i="9"/>
  <c r="I4144" i="9"/>
  <c r="G4144" i="9"/>
  <c r="H4144" i="9" s="1"/>
  <c r="F4144" i="9"/>
  <c r="J4144" i="9"/>
  <c r="J4171" i="9"/>
  <c r="I4171" i="9"/>
  <c r="G4171" i="9"/>
  <c r="H4171" i="9" s="1"/>
  <c r="F4171" i="9"/>
  <c r="J4152" i="9"/>
  <c r="I4152" i="9"/>
  <c r="G4152" i="9"/>
  <c r="H4152" i="9" s="1"/>
  <c r="F4152" i="9"/>
  <c r="J4150" i="9"/>
  <c r="I4150" i="9"/>
  <c r="G4150" i="9"/>
  <c r="H4150" i="9" s="1"/>
  <c r="F4150" i="9"/>
  <c r="J4138" i="9"/>
  <c r="I4138" i="9"/>
  <c r="G4138" i="9"/>
  <c r="H4138" i="9" s="1"/>
  <c r="F4138" i="9"/>
  <c r="J4130" i="9"/>
  <c r="I4130" i="9"/>
  <c r="G4130" i="9"/>
  <c r="H4130" i="9" s="1"/>
  <c r="F4130" i="9"/>
  <c r="J4119" i="9"/>
  <c r="I4119" i="9"/>
  <c r="G4119" i="9"/>
  <c r="H4119" i="9" s="1"/>
  <c r="F4119" i="9"/>
  <c r="I4110" i="9"/>
  <c r="J4110" i="9"/>
  <c r="G4110" i="9"/>
  <c r="H4110" i="9" s="1"/>
  <c r="F4110" i="9"/>
  <c r="J4113" i="9"/>
  <c r="I4113" i="9"/>
  <c r="G4113" i="9"/>
  <c r="H4113" i="9" s="1"/>
  <c r="F4113" i="9"/>
  <c r="J4103" i="9"/>
  <c r="I4103" i="9"/>
  <c r="G4103" i="9"/>
  <c r="H4103" i="9" s="1"/>
  <c r="F4103" i="9"/>
  <c r="I4101" i="9"/>
  <c r="J4101" i="9"/>
  <c r="G4101" i="9"/>
  <c r="H4101" i="9" s="1"/>
  <c r="F4101" i="9"/>
  <c r="I4093" i="9"/>
  <c r="J4093" i="9"/>
  <c r="G4093" i="9"/>
  <c r="H4093" i="9" s="1"/>
  <c r="F4093" i="9"/>
  <c r="I4092" i="9"/>
  <c r="J4092" i="9"/>
  <c r="G4092" i="9"/>
  <c r="H4092" i="9" s="1"/>
  <c r="F4092" i="9"/>
  <c r="J4083" i="9"/>
  <c r="I4083" i="9"/>
  <c r="G4083" i="9"/>
  <c r="H4083" i="9" s="1"/>
  <c r="F4083" i="9"/>
  <c r="D4803" i="9"/>
  <c r="D4805" i="9"/>
  <c r="D4806" i="9"/>
  <c r="D4804" i="9"/>
  <c r="D4807" i="9"/>
  <c r="D4809" i="9"/>
  <c r="D4811" i="9"/>
  <c r="D4812" i="9"/>
  <c r="D4813" i="9"/>
  <c r="D4815" i="9"/>
  <c r="D4816" i="9"/>
  <c r="D4808" i="9"/>
  <c r="D4810" i="9"/>
  <c r="D4814" i="9"/>
  <c r="D4822" i="9"/>
  <c r="D4818" i="9"/>
  <c r="D4820" i="9"/>
  <c r="D4821" i="9"/>
  <c r="D4819" i="9"/>
  <c r="D4817" i="9"/>
  <c r="D4824" i="9"/>
  <c r="D4827" i="9"/>
  <c r="D4830" i="9"/>
  <c r="D4835" i="9"/>
  <c r="D4823" i="9"/>
  <c r="D4825" i="9"/>
  <c r="D4837" i="9"/>
  <c r="D4826" i="9"/>
  <c r="D4831" i="9"/>
  <c r="D4833" i="9"/>
  <c r="D4836" i="9"/>
  <c r="D4828" i="9"/>
  <c r="D4829" i="9"/>
  <c r="D4832" i="9"/>
  <c r="D4834" i="9"/>
  <c r="D4840" i="9"/>
  <c r="D4849" i="9"/>
  <c r="D4852" i="9"/>
  <c r="D4838" i="9"/>
  <c r="D4839" i="9"/>
  <c r="D4842" i="9"/>
  <c r="D4843" i="9"/>
  <c r="D4850" i="9"/>
  <c r="D4844" i="9"/>
  <c r="D4845" i="9"/>
  <c r="D4848" i="9"/>
  <c r="D4841" i="9"/>
  <c r="D4846" i="9"/>
  <c r="D4847" i="9"/>
  <c r="D4851" i="9"/>
  <c r="D4859" i="9"/>
  <c r="D4865" i="9"/>
  <c r="D4853" i="9"/>
  <c r="D4856" i="9"/>
  <c r="D4858" i="9"/>
  <c r="D4854" i="9"/>
  <c r="D4857" i="9"/>
  <c r="D4860" i="9"/>
  <c r="D4861" i="9"/>
  <c r="D4862" i="9"/>
  <c r="D4863" i="9"/>
  <c r="D4866" i="9"/>
  <c r="D4867" i="9"/>
  <c r="D4855" i="9"/>
  <c r="D4871" i="9"/>
  <c r="D4876" i="9"/>
  <c r="D4878" i="9"/>
  <c r="D4880" i="9"/>
  <c r="D4881" i="9"/>
  <c r="D4869" i="9"/>
  <c r="D4874" i="9"/>
  <c r="D4875" i="9"/>
  <c r="D4864" i="9"/>
  <c r="D4870" i="9"/>
  <c r="D4879" i="9"/>
  <c r="D4885" i="9"/>
  <c r="D4868" i="9"/>
  <c r="D4872" i="9"/>
  <c r="D4873" i="9"/>
  <c r="D4877" i="9"/>
  <c r="D4882" i="9"/>
  <c r="D4883" i="9"/>
  <c r="D4884" i="9"/>
  <c r="D4887" i="9"/>
  <c r="D4893" i="9"/>
  <c r="D4894" i="9"/>
  <c r="D4896" i="9"/>
  <c r="D4899" i="9"/>
  <c r="D4900" i="9"/>
  <c r="D4901" i="9"/>
  <c r="D4902" i="9"/>
  <c r="D4913" i="9"/>
  <c r="D4921" i="9"/>
  <c r="D4886" i="9"/>
  <c r="D4889" i="9"/>
  <c r="D4890" i="9"/>
  <c r="D4895" i="9"/>
  <c r="D4898" i="9"/>
  <c r="D4903" i="9"/>
  <c r="D4909" i="9"/>
  <c r="D4911" i="9"/>
  <c r="D4912" i="9"/>
  <c r="D4914" i="9"/>
  <c r="D4918" i="9"/>
  <c r="D4891" i="9"/>
  <c r="D4897" i="9"/>
  <c r="D4907" i="9"/>
  <c r="D4908" i="9"/>
  <c r="D4915" i="9"/>
  <c r="D4917" i="9"/>
  <c r="D4920" i="9"/>
  <c r="D4922" i="9"/>
  <c r="D4888" i="9"/>
  <c r="D4892" i="9"/>
  <c r="D4904" i="9"/>
  <c r="D4905" i="9"/>
  <c r="D4906" i="9"/>
  <c r="D4910" i="9"/>
  <c r="D4916" i="9"/>
  <c r="D4919" i="9"/>
  <c r="J7201" i="9"/>
  <c r="I7201" i="9"/>
  <c r="F7201" i="9"/>
  <c r="J7191" i="9"/>
  <c r="J7166" i="9"/>
  <c r="I7166" i="9"/>
  <c r="G7166" i="9"/>
  <c r="H7166" i="9" s="1"/>
  <c r="I7173" i="9"/>
  <c r="G7173" i="9"/>
  <c r="H7173" i="9" s="1"/>
  <c r="F7173" i="9"/>
  <c r="J7184" i="9"/>
  <c r="F7184" i="9"/>
  <c r="G7184" i="9"/>
  <c r="H7184" i="9" s="1"/>
  <c r="G7146" i="9"/>
  <c r="H7146" i="9" s="1"/>
  <c r="F7146" i="9"/>
  <c r="G7138" i="9"/>
  <c r="H7138" i="9" s="1"/>
  <c r="J7123" i="9"/>
  <c r="I7123" i="9"/>
  <c r="G7123" i="9"/>
  <c r="H7123" i="9" s="1"/>
  <c r="F7123" i="9"/>
  <c r="J7118" i="9"/>
  <c r="J7120" i="9"/>
  <c r="F7120" i="9"/>
  <c r="G7120" i="9"/>
  <c r="H7120" i="9" s="1"/>
  <c r="I7109" i="9"/>
  <c r="G7109" i="9"/>
  <c r="H7109" i="9" s="1"/>
  <c r="F7109" i="9"/>
  <c r="J7100" i="9"/>
  <c r="F7100" i="9"/>
  <c r="G7100" i="9"/>
  <c r="H7100" i="9" s="1"/>
  <c r="I7090" i="9"/>
  <c r="G7090" i="9"/>
  <c r="H7090" i="9" s="1"/>
  <c r="F7090" i="9"/>
  <c r="I7083" i="9"/>
  <c r="F7083" i="9"/>
  <c r="G7083" i="9"/>
  <c r="H7083" i="9" s="1"/>
  <c r="I3242" i="9"/>
  <c r="J3242" i="9"/>
  <c r="F3242" i="9"/>
  <c r="G3242" i="9"/>
  <c r="H3242" i="9" s="1"/>
  <c r="I3226" i="9"/>
  <c r="J3226" i="9"/>
  <c r="F3226" i="9"/>
  <c r="G3226" i="9"/>
  <c r="H3226" i="9" s="1"/>
  <c r="J3238" i="9"/>
  <c r="I3238" i="9"/>
  <c r="F3238" i="9"/>
  <c r="G3238" i="9"/>
  <c r="H3238" i="9" s="1"/>
  <c r="I3230" i="9"/>
  <c r="J3230" i="9"/>
  <c r="F3230" i="9"/>
  <c r="G3230" i="9"/>
  <c r="H3230" i="9" s="1"/>
  <c r="J3225" i="9"/>
  <c r="I3225" i="9"/>
  <c r="F3225" i="9"/>
  <c r="G3225" i="9"/>
  <c r="H3225" i="9" s="1"/>
  <c r="I3216" i="9"/>
  <c r="J3216" i="9"/>
  <c r="F3216" i="9"/>
  <c r="G3216" i="9"/>
  <c r="H3216" i="9" s="1"/>
  <c r="I3213" i="9"/>
  <c r="J3213" i="9"/>
  <c r="F3213" i="9"/>
  <c r="G3213" i="9"/>
  <c r="H3213" i="9" s="1"/>
  <c r="J3218" i="9"/>
  <c r="I3218" i="9"/>
  <c r="F3218" i="9"/>
  <c r="G3218" i="9"/>
  <c r="H3218" i="9" s="1"/>
  <c r="I3211" i="9"/>
  <c r="J3211" i="9"/>
  <c r="F3211" i="9"/>
  <c r="G3211" i="9"/>
  <c r="H3211" i="9" s="1"/>
  <c r="J3204" i="9"/>
  <c r="I3204" i="9"/>
  <c r="F3204" i="9"/>
  <c r="G3204" i="9"/>
  <c r="H3204" i="9" s="1"/>
  <c r="J3192" i="9"/>
  <c r="I3192" i="9"/>
  <c r="F3192" i="9"/>
  <c r="G3192" i="9"/>
  <c r="H3192" i="9" s="1"/>
  <c r="I3195" i="9"/>
  <c r="J3195" i="9"/>
  <c r="F3195" i="9"/>
  <c r="G3195" i="9"/>
  <c r="H3195" i="9" s="1"/>
  <c r="I3198" i="9"/>
  <c r="J3198" i="9"/>
  <c r="F3198" i="9"/>
  <c r="G3198" i="9"/>
  <c r="H3198" i="9" s="1"/>
  <c r="I3178" i="9"/>
  <c r="J3178" i="9"/>
  <c r="F3178" i="9"/>
  <c r="G3178" i="9"/>
  <c r="H3178" i="9" s="1"/>
  <c r="J3187" i="9"/>
  <c r="I3187" i="9"/>
  <c r="F3187" i="9"/>
  <c r="G3187" i="9"/>
  <c r="H3187" i="9" s="1"/>
  <c r="I3181" i="9"/>
  <c r="J3181" i="9"/>
  <c r="F3181" i="9"/>
  <c r="G3181" i="9"/>
  <c r="H3181" i="9" s="1"/>
  <c r="J3174" i="9"/>
  <c r="I3174" i="9"/>
  <c r="F3174" i="9"/>
  <c r="G3174" i="9"/>
  <c r="H3174" i="9" s="1"/>
  <c r="J3167" i="9"/>
  <c r="I3167" i="9"/>
  <c r="F3167" i="9"/>
  <c r="G3167" i="9"/>
  <c r="H3167" i="9" s="1"/>
  <c r="J3170" i="9"/>
  <c r="I3170" i="9"/>
  <c r="F3170" i="9"/>
  <c r="G3170" i="9"/>
  <c r="H3170" i="9" s="1"/>
  <c r="I3169" i="9"/>
  <c r="J3169" i="9"/>
  <c r="F3169" i="9"/>
  <c r="G3169" i="9"/>
  <c r="H3169" i="9" s="1"/>
  <c r="J3159" i="9"/>
  <c r="I3159" i="9"/>
  <c r="F3159" i="9"/>
  <c r="G3159" i="9"/>
  <c r="H3159" i="9" s="1"/>
  <c r="I3152" i="9"/>
  <c r="J3152" i="9"/>
  <c r="F3152" i="9"/>
  <c r="G3152" i="9"/>
  <c r="H3152" i="9" s="1"/>
  <c r="J3151" i="9"/>
  <c r="I3151" i="9"/>
  <c r="F3151" i="9"/>
  <c r="G3151" i="9"/>
  <c r="H3151" i="9" s="1"/>
  <c r="I3150" i="9"/>
  <c r="J3150" i="9"/>
  <c r="F3150" i="9"/>
  <c r="G3150" i="9"/>
  <c r="H3150" i="9" s="1"/>
  <c r="J3141" i="9"/>
  <c r="I3141" i="9"/>
  <c r="F3141" i="9"/>
  <c r="G3141" i="9"/>
  <c r="H3141" i="9" s="1"/>
  <c r="J3136" i="9"/>
  <c r="I3136" i="9"/>
  <c r="F3136" i="9"/>
  <c r="G3136" i="9"/>
  <c r="H3136" i="9" s="1"/>
  <c r="J3140" i="9"/>
  <c r="I3140" i="9"/>
  <c r="F3140" i="9"/>
  <c r="G3140" i="9"/>
  <c r="H3140" i="9" s="1"/>
  <c r="J3129" i="9"/>
  <c r="I3129" i="9"/>
  <c r="F3129" i="9"/>
  <c r="G3129" i="9"/>
  <c r="H3129" i="9" s="1"/>
  <c r="I3130" i="9"/>
  <c r="J3130" i="9"/>
  <c r="F3130" i="9"/>
  <c r="G3130" i="9"/>
  <c r="H3130" i="9" s="1"/>
  <c r="J3124" i="9"/>
  <c r="I3124" i="9"/>
  <c r="F3124" i="9"/>
  <c r="G3124" i="9"/>
  <c r="H3124" i="9" s="1"/>
  <c r="J4076" i="9"/>
  <c r="I4076" i="9"/>
  <c r="G4076" i="9"/>
  <c r="H4076" i="9" s="1"/>
  <c r="F4076" i="9"/>
  <c r="I4082" i="9"/>
  <c r="J4082" i="9"/>
  <c r="G4082" i="9"/>
  <c r="H4082" i="9" s="1"/>
  <c r="F4082" i="9"/>
  <c r="J4067" i="9"/>
  <c r="I4067" i="9"/>
  <c r="G4067" i="9"/>
  <c r="H4067" i="9" s="1"/>
  <c r="F4067" i="9"/>
  <c r="I4081" i="9"/>
  <c r="J4081" i="9"/>
  <c r="G4081" i="9"/>
  <c r="H4081" i="9" s="1"/>
  <c r="F4081" i="9"/>
  <c r="J4065" i="9"/>
  <c r="G4065" i="9"/>
  <c r="H4065" i="9" s="1"/>
  <c r="F4065" i="9"/>
  <c r="I4065" i="9"/>
  <c r="I4073" i="9"/>
  <c r="G4073" i="9"/>
  <c r="H4073" i="9" s="1"/>
  <c r="F4073" i="9"/>
  <c r="J4073" i="9"/>
  <c r="J4058" i="9"/>
  <c r="I4058" i="9"/>
  <c r="G4058" i="9"/>
  <c r="H4058" i="9" s="1"/>
  <c r="F4058" i="9"/>
  <c r="I4044" i="9"/>
  <c r="J4044" i="9"/>
  <c r="G4044" i="9"/>
  <c r="H4044" i="9" s="1"/>
  <c r="F4044" i="9"/>
  <c r="J4052" i="9"/>
  <c r="I4052" i="9"/>
  <c r="G4052" i="9"/>
  <c r="H4052" i="9" s="1"/>
  <c r="F4052" i="9"/>
  <c r="G4029" i="9"/>
  <c r="H4029" i="9" s="1"/>
  <c r="F4029" i="9"/>
  <c r="I4029" i="9"/>
  <c r="J4029" i="9"/>
  <c r="I4040" i="9"/>
  <c r="J4040" i="9"/>
  <c r="G4040" i="9"/>
  <c r="H4040" i="9" s="1"/>
  <c r="F4040" i="9"/>
  <c r="J4051" i="9"/>
  <c r="I4051" i="9"/>
  <c r="G4051" i="9"/>
  <c r="H4051" i="9" s="1"/>
  <c r="F4051" i="9"/>
  <c r="I4035" i="9"/>
  <c r="J4035" i="9"/>
  <c r="G4035" i="9"/>
  <c r="H4035" i="9" s="1"/>
  <c r="F4035" i="9"/>
  <c r="J4025" i="9"/>
  <c r="I4025" i="9"/>
  <c r="G4025" i="9"/>
  <c r="H4025" i="9" s="1"/>
  <c r="F4025" i="9"/>
  <c r="G4027" i="9"/>
  <c r="H4027" i="9" s="1"/>
  <c r="F4027" i="9"/>
  <c r="J4027" i="9"/>
  <c r="I4027" i="9"/>
  <c r="I4021" i="9"/>
  <c r="J4021" i="9"/>
  <c r="G4021" i="9"/>
  <c r="H4021" i="9" s="1"/>
  <c r="F4021" i="9"/>
  <c r="I4008" i="9"/>
  <c r="J4008" i="9"/>
  <c r="G4008" i="9"/>
  <c r="H4008" i="9" s="1"/>
  <c r="F4008" i="9"/>
  <c r="I4020" i="9"/>
  <c r="G4020" i="9"/>
  <c r="H4020" i="9" s="1"/>
  <c r="F4020" i="9"/>
  <c r="J4020" i="9"/>
  <c r="J4011" i="9"/>
  <c r="I4011" i="9"/>
  <c r="G4011" i="9"/>
  <c r="H4011" i="9" s="1"/>
  <c r="F4011" i="9"/>
  <c r="I3997" i="9"/>
  <c r="J3997" i="9"/>
  <c r="G3997" i="9"/>
  <c r="H3997" i="9" s="1"/>
  <c r="F3997" i="9"/>
  <c r="I4002" i="9"/>
  <c r="J4002" i="9"/>
  <c r="G4002" i="9"/>
  <c r="H4002" i="9" s="1"/>
  <c r="F4002" i="9"/>
  <c r="I3992" i="9"/>
  <c r="J3992" i="9"/>
  <c r="G3992" i="9"/>
  <c r="H3992" i="9" s="1"/>
  <c r="F3992" i="9"/>
  <c r="I3991" i="9"/>
  <c r="J3991" i="9"/>
  <c r="G3991" i="9"/>
  <c r="H3991" i="9" s="1"/>
  <c r="F3991" i="9"/>
  <c r="J3981" i="9"/>
  <c r="I3981" i="9"/>
  <c r="G3981" i="9"/>
  <c r="H3981" i="9" s="1"/>
  <c r="F3981" i="9"/>
  <c r="I3985" i="9"/>
  <c r="J3985" i="9"/>
  <c r="G3985" i="9"/>
  <c r="H3985" i="9" s="1"/>
  <c r="F3985" i="9"/>
  <c r="J3975" i="9"/>
  <c r="I3975" i="9"/>
  <c r="G3975" i="9"/>
  <c r="H3975" i="9" s="1"/>
  <c r="F3975" i="9"/>
  <c r="I3979" i="9"/>
  <c r="J3979" i="9"/>
  <c r="G3979" i="9"/>
  <c r="H3979" i="9" s="1"/>
  <c r="F3979" i="9"/>
  <c r="I3971" i="9"/>
  <c r="J3971" i="9"/>
  <c r="G3971" i="9"/>
  <c r="H3971" i="9" s="1"/>
  <c r="F3971" i="9"/>
  <c r="I3966" i="9"/>
  <c r="J3966" i="9"/>
  <c r="G3966" i="9"/>
  <c r="H3966" i="9" s="1"/>
  <c r="F3966" i="9"/>
  <c r="I3969" i="9"/>
  <c r="J3969" i="9"/>
  <c r="G3969" i="9"/>
  <c r="H3969" i="9" s="1"/>
  <c r="F3969" i="9"/>
  <c r="J4180" i="9"/>
  <c r="G4180" i="9"/>
  <c r="H4180" i="9" s="1"/>
  <c r="F4180" i="9"/>
  <c r="I4180" i="9"/>
  <c r="J4189" i="9"/>
  <c r="I4189" i="9"/>
  <c r="G4189" i="9"/>
  <c r="H4189" i="9" s="1"/>
  <c r="F4189" i="9"/>
  <c r="I4200" i="9"/>
  <c r="G4200" i="9"/>
  <c r="H4200" i="9" s="1"/>
  <c r="F4200" i="9"/>
  <c r="J4200" i="9"/>
  <c r="J4186" i="9"/>
  <c r="I4186" i="9"/>
  <c r="G4186" i="9"/>
  <c r="H4186" i="9" s="1"/>
  <c r="F4186" i="9"/>
  <c r="J4176" i="9"/>
  <c r="I4176" i="9"/>
  <c r="G4176" i="9"/>
  <c r="H4176" i="9" s="1"/>
  <c r="F4176" i="9"/>
  <c r="I4201" i="9"/>
  <c r="J4201" i="9"/>
  <c r="G4201" i="9"/>
  <c r="H4201" i="9" s="1"/>
  <c r="F4201" i="9"/>
  <c r="J4190" i="9"/>
  <c r="I4190" i="9"/>
  <c r="G4190" i="9"/>
  <c r="H4190" i="9" s="1"/>
  <c r="F4190" i="9"/>
  <c r="I4177" i="9"/>
  <c r="G4177" i="9"/>
  <c r="H4177" i="9" s="1"/>
  <c r="F4177" i="9"/>
  <c r="J4177" i="9"/>
  <c r="J4160" i="9"/>
  <c r="I4160" i="9"/>
  <c r="G4160" i="9"/>
  <c r="H4160" i="9" s="1"/>
  <c r="F4160" i="9"/>
  <c r="J4168" i="9"/>
  <c r="I4168" i="9"/>
  <c r="G4168" i="9"/>
  <c r="H4168" i="9" s="1"/>
  <c r="F4168" i="9"/>
  <c r="J4156" i="9"/>
  <c r="I4156" i="9"/>
  <c r="G4156" i="9"/>
  <c r="H4156" i="9" s="1"/>
  <c r="F4156" i="9"/>
  <c r="I4170" i="9"/>
  <c r="J4170" i="9"/>
  <c r="G4170" i="9"/>
  <c r="H4170" i="9" s="1"/>
  <c r="F4170" i="9"/>
  <c r="I4161" i="9"/>
  <c r="J4161" i="9"/>
  <c r="G4161" i="9"/>
  <c r="H4161" i="9" s="1"/>
  <c r="F4161" i="9"/>
  <c r="J4146" i="9"/>
  <c r="I4146" i="9"/>
  <c r="G4146" i="9"/>
  <c r="H4146" i="9" s="1"/>
  <c r="F4146" i="9"/>
  <c r="I4151" i="9"/>
  <c r="J4151" i="9"/>
  <c r="G4151" i="9"/>
  <c r="H4151" i="9" s="1"/>
  <c r="F4151" i="9"/>
  <c r="J4143" i="9"/>
  <c r="I4143" i="9"/>
  <c r="G4143" i="9"/>
  <c r="H4143" i="9" s="1"/>
  <c r="F4143" i="9"/>
  <c r="J4133" i="9"/>
  <c r="I4133" i="9"/>
  <c r="G4133" i="9"/>
  <c r="H4133" i="9" s="1"/>
  <c r="F4133" i="9"/>
  <c r="J4134" i="9"/>
  <c r="I4134" i="9"/>
  <c r="G4134" i="9"/>
  <c r="H4134" i="9" s="1"/>
  <c r="F4134" i="9"/>
  <c r="I4131" i="9"/>
  <c r="J4131" i="9"/>
  <c r="G4131" i="9"/>
  <c r="H4131" i="9" s="1"/>
  <c r="F4131" i="9"/>
  <c r="J4129" i="9"/>
  <c r="I4129" i="9"/>
  <c r="G4129" i="9"/>
  <c r="H4129" i="9" s="1"/>
  <c r="F4129" i="9"/>
  <c r="J4117" i="9"/>
  <c r="I4117" i="9"/>
  <c r="G4117" i="9"/>
  <c r="H4117" i="9" s="1"/>
  <c r="F4117" i="9"/>
  <c r="I4116" i="9"/>
  <c r="J4116" i="9"/>
  <c r="G4116" i="9"/>
  <c r="H4116" i="9" s="1"/>
  <c r="F4116" i="9"/>
  <c r="J4108" i="9"/>
  <c r="I4108" i="9"/>
  <c r="G4108" i="9"/>
  <c r="H4108" i="9" s="1"/>
  <c r="F4108" i="9"/>
  <c r="J4112" i="9"/>
  <c r="I4112" i="9"/>
  <c r="G4112" i="9"/>
  <c r="H4112" i="9" s="1"/>
  <c r="F4112" i="9"/>
  <c r="J4106" i="9"/>
  <c r="I4106" i="9"/>
  <c r="G4106" i="9"/>
  <c r="H4106" i="9" s="1"/>
  <c r="F4106" i="9"/>
  <c r="J4100" i="9"/>
  <c r="I4100" i="9"/>
  <c r="G4100" i="9"/>
  <c r="H4100" i="9" s="1"/>
  <c r="F4100" i="9"/>
  <c r="J4096" i="9"/>
  <c r="I4096" i="9"/>
  <c r="G4096" i="9"/>
  <c r="H4096" i="9" s="1"/>
  <c r="F4096" i="9"/>
  <c r="J4095" i="9"/>
  <c r="I4095" i="9"/>
  <c r="G4095" i="9"/>
  <c r="H4095" i="9" s="1"/>
  <c r="F4095" i="9"/>
  <c r="I4090" i="9"/>
  <c r="J4090" i="9"/>
  <c r="G4090" i="9"/>
  <c r="H4090" i="9" s="1"/>
  <c r="F4090" i="9"/>
  <c r="J4091" i="9"/>
  <c r="I4091" i="9"/>
  <c r="G4091" i="9"/>
  <c r="H4091" i="9" s="1"/>
  <c r="F4091" i="9"/>
  <c r="J4557" i="9"/>
  <c r="I4557" i="9"/>
  <c r="F4557" i="9"/>
  <c r="G4557" i="9"/>
  <c r="H4557" i="9" s="1"/>
  <c r="J4543" i="9"/>
  <c r="I4543" i="9"/>
  <c r="F4543" i="9"/>
  <c r="G4543" i="9"/>
  <c r="H4543" i="9" s="1"/>
  <c r="J4532" i="9"/>
  <c r="I4532" i="9"/>
  <c r="F4532" i="9"/>
  <c r="G4532" i="9"/>
  <c r="H4532" i="9" s="1"/>
  <c r="I4556" i="9"/>
  <c r="J4556" i="9"/>
  <c r="F4556" i="9"/>
  <c r="G4556" i="9"/>
  <c r="H4556" i="9" s="1"/>
  <c r="J4554" i="9"/>
  <c r="I4554" i="9"/>
  <c r="F4554" i="9"/>
  <c r="G4554" i="9"/>
  <c r="H4554" i="9" s="1"/>
  <c r="I4535" i="9"/>
  <c r="J4535" i="9"/>
  <c r="F4535" i="9"/>
  <c r="G4535" i="9"/>
  <c r="H4535" i="9" s="1"/>
  <c r="J4550" i="9"/>
  <c r="I4550" i="9"/>
  <c r="F4550" i="9"/>
  <c r="G4550" i="9"/>
  <c r="H4550" i="9" s="1"/>
  <c r="J4541" i="9"/>
  <c r="I4541" i="9"/>
  <c r="F4541" i="9"/>
  <c r="G4541" i="9"/>
  <c r="H4541" i="9" s="1"/>
  <c r="J4530" i="9"/>
  <c r="I4530" i="9"/>
  <c r="F4530" i="9"/>
  <c r="G4530" i="9"/>
  <c r="H4530" i="9" s="1"/>
  <c r="I4519" i="9"/>
  <c r="J4519" i="9"/>
  <c r="F4519" i="9"/>
  <c r="G4519" i="9"/>
  <c r="H4519" i="9" s="1"/>
  <c r="J4522" i="9"/>
  <c r="I4522" i="9"/>
  <c r="F4522" i="9"/>
  <c r="G4522" i="9"/>
  <c r="H4522" i="9" s="1"/>
  <c r="J4501" i="9"/>
  <c r="I4501" i="9"/>
  <c r="F4501" i="9"/>
  <c r="G4501" i="9"/>
  <c r="H4501" i="9" s="1"/>
  <c r="J4529" i="9"/>
  <c r="I4529" i="9"/>
  <c r="F4529" i="9"/>
  <c r="G4529" i="9"/>
  <c r="H4529" i="9" s="1"/>
  <c r="I4512" i="9"/>
  <c r="J4512" i="9"/>
  <c r="F4512" i="9"/>
  <c r="G4512" i="9"/>
  <c r="H4512" i="9" s="1"/>
  <c r="J4505" i="9"/>
  <c r="I4505" i="9"/>
  <c r="F4505" i="9"/>
  <c r="G4505" i="9"/>
  <c r="H4505" i="9" s="1"/>
  <c r="J4511" i="9"/>
  <c r="I4511" i="9"/>
  <c r="F4511" i="9"/>
  <c r="G4511" i="9"/>
  <c r="H4511" i="9" s="1"/>
  <c r="I4502" i="9"/>
  <c r="J4502" i="9"/>
  <c r="F4502" i="9"/>
  <c r="G4502" i="9"/>
  <c r="H4502" i="9" s="1"/>
  <c r="J4490" i="9"/>
  <c r="I4490" i="9"/>
  <c r="F4490" i="9"/>
  <c r="G4490" i="9"/>
  <c r="H4490" i="9" s="1"/>
  <c r="J4494" i="9"/>
  <c r="I4494" i="9"/>
  <c r="F4494" i="9"/>
  <c r="G4494" i="9"/>
  <c r="H4494" i="9" s="1"/>
  <c r="J4492" i="9"/>
  <c r="I4492" i="9"/>
  <c r="F4492" i="9"/>
  <c r="G4492" i="9"/>
  <c r="H4492" i="9" s="1"/>
  <c r="I4482" i="9"/>
  <c r="J4482" i="9"/>
  <c r="F4482" i="9"/>
  <c r="G4482" i="9"/>
  <c r="H4482" i="9" s="1"/>
  <c r="J4469" i="9"/>
  <c r="I4469" i="9"/>
  <c r="F4469" i="9"/>
  <c r="G4469" i="9"/>
  <c r="H4469" i="9" s="1"/>
  <c r="I4481" i="9"/>
  <c r="J4481" i="9"/>
  <c r="F4481" i="9"/>
  <c r="G4481" i="9"/>
  <c r="H4481" i="9" s="1"/>
  <c r="J4474" i="9"/>
  <c r="I4474" i="9"/>
  <c r="F4474" i="9"/>
  <c r="G4474" i="9"/>
  <c r="H4474" i="9" s="1"/>
  <c r="J4467" i="9"/>
  <c r="I4467" i="9"/>
  <c r="F4467" i="9"/>
  <c r="G4467" i="9"/>
  <c r="H4467" i="9" s="1"/>
  <c r="J4465" i="9"/>
  <c r="I4465" i="9"/>
  <c r="F4465" i="9"/>
  <c r="G4465" i="9"/>
  <c r="H4465" i="9" s="1"/>
  <c r="J4457" i="9"/>
  <c r="I4457" i="9"/>
  <c r="F4457" i="9"/>
  <c r="G4457" i="9"/>
  <c r="H4457" i="9" s="1"/>
  <c r="J4452" i="9"/>
  <c r="I4452" i="9"/>
  <c r="F4452" i="9"/>
  <c r="G4452" i="9"/>
  <c r="H4452" i="9" s="1"/>
  <c r="J4451" i="9"/>
  <c r="I4451" i="9"/>
  <c r="F4451" i="9"/>
  <c r="G4451" i="9"/>
  <c r="H4451" i="9" s="1"/>
  <c r="I4448" i="9"/>
  <c r="J4448" i="9"/>
  <c r="F4448" i="9"/>
  <c r="G4448" i="9"/>
  <c r="H4448" i="9" s="1"/>
  <c r="D5165" i="9"/>
  <c r="D5168" i="9"/>
  <c r="D5172" i="9"/>
  <c r="D5173" i="9"/>
  <c r="J5173" i="9" s="1"/>
  <c r="D5169" i="9"/>
  <c r="D5164" i="9"/>
  <c r="D5166" i="9"/>
  <c r="D5167" i="9"/>
  <c r="J5167" i="9" s="1"/>
  <c r="D5163" i="9"/>
  <c r="D5170" i="9"/>
  <c r="D5177" i="9"/>
  <c r="D5178" i="9"/>
  <c r="J5178" i="9" s="1"/>
  <c r="D5180" i="9"/>
  <c r="D5174" i="9"/>
  <c r="D5175" i="9"/>
  <c r="D5176" i="9"/>
  <c r="J5176" i="9" s="1"/>
  <c r="D5171" i="9"/>
  <c r="D5179" i="9"/>
  <c r="D5181" i="9"/>
  <c r="D5182" i="9"/>
  <c r="J5182" i="9" s="1"/>
  <c r="D5183" i="9"/>
  <c r="D5184" i="9"/>
  <c r="D5185" i="9"/>
  <c r="D5187" i="9"/>
  <c r="J5187" i="9" s="1"/>
  <c r="D5192" i="9"/>
  <c r="D5194" i="9"/>
  <c r="D5186" i="9"/>
  <c r="D5188" i="9"/>
  <c r="J5188" i="9" s="1"/>
  <c r="D5189" i="9"/>
  <c r="D5190" i="9"/>
  <c r="D5191" i="9"/>
  <c r="D5193" i="9"/>
  <c r="J5193" i="9" s="1"/>
  <c r="D5198" i="9"/>
  <c r="D5200" i="9"/>
  <c r="D5201" i="9"/>
  <c r="D5208" i="9"/>
  <c r="I5208" i="9" s="1"/>
  <c r="D5209" i="9"/>
  <c r="D5196" i="9"/>
  <c r="D5204" i="9"/>
  <c r="D5206" i="9"/>
  <c r="I5206" i="9" s="1"/>
  <c r="D5207" i="9"/>
  <c r="D5203" i="9"/>
  <c r="D5205" i="9"/>
  <c r="D5195" i="9"/>
  <c r="I5195" i="9" s="1"/>
  <c r="D5197" i="9"/>
  <c r="D5199" i="9"/>
  <c r="D5202" i="9"/>
  <c r="D5214" i="9"/>
  <c r="I5214" i="9" s="1"/>
  <c r="D5219" i="9"/>
  <c r="D5212" i="9"/>
  <c r="D5213" i="9"/>
  <c r="D5216" i="9"/>
  <c r="I5216" i="9" s="1"/>
  <c r="D5221" i="9"/>
  <c r="D5222" i="9"/>
  <c r="D5210" i="9"/>
  <c r="D5211" i="9"/>
  <c r="I5211" i="9" s="1"/>
  <c r="D5217" i="9"/>
  <c r="D5220" i="9"/>
  <c r="D5223" i="9"/>
  <c r="D5227" i="9"/>
  <c r="I5227" i="9" s="1"/>
  <c r="D5231" i="9"/>
  <c r="D5232" i="9"/>
  <c r="D5233" i="9"/>
  <c r="D5218" i="9"/>
  <c r="I5218" i="9" s="1"/>
  <c r="D5224" i="9"/>
  <c r="D5226" i="9"/>
  <c r="D5230" i="9"/>
  <c r="D5235" i="9"/>
  <c r="I5235" i="9" s="1"/>
  <c r="D5236" i="9"/>
  <c r="D5239" i="9"/>
  <c r="D5240" i="9"/>
  <c r="D5228" i="9"/>
  <c r="I5228" i="9" s="1"/>
  <c r="D5229" i="9"/>
  <c r="D5237" i="9"/>
  <c r="D5238" i="9"/>
  <c r="D5242" i="9"/>
  <c r="I5242" i="9" s="1"/>
  <c r="D5215" i="9"/>
  <c r="D5225" i="9"/>
  <c r="D5234" i="9"/>
  <c r="D5241" i="9"/>
  <c r="J5241" i="9" s="1"/>
  <c r="D5245" i="9"/>
  <c r="D5247" i="9"/>
  <c r="D5251" i="9"/>
  <c r="D5255" i="9"/>
  <c r="F5255" i="9" s="1"/>
  <c r="D5256" i="9"/>
  <c r="D5270" i="9"/>
  <c r="D5272" i="9"/>
  <c r="D5273" i="9"/>
  <c r="F5273" i="9" s="1"/>
  <c r="D5278" i="9"/>
  <c r="D5280" i="9"/>
  <c r="D5252" i="9"/>
  <c r="D5257" i="9"/>
  <c r="F5257" i="9" s="1"/>
  <c r="D5259" i="9"/>
  <c r="D5262" i="9"/>
  <c r="D5264" i="9"/>
  <c r="D5265" i="9"/>
  <c r="F5265" i="9" s="1"/>
  <c r="D5267" i="9"/>
  <c r="D5271" i="9"/>
  <c r="D5277" i="9"/>
  <c r="D5243" i="9"/>
  <c r="F5243" i="9" s="1"/>
  <c r="D5244" i="9"/>
  <c r="D5249" i="9"/>
  <c r="D5250" i="9"/>
  <c r="D5253" i="9"/>
  <c r="F5253" i="9" s="1"/>
  <c r="D5260" i="9"/>
  <c r="D5263" i="9"/>
  <c r="D5274" i="9"/>
  <c r="I5274" i="9" s="1"/>
  <c r="D5276" i="9"/>
  <c r="F5276" i="9" s="1"/>
  <c r="D5282" i="9"/>
  <c r="D5246" i="9"/>
  <c r="D5248" i="9"/>
  <c r="I5248" i="9" s="1"/>
  <c r="D5254" i="9"/>
  <c r="F5254" i="9" s="1"/>
  <c r="D5258" i="9"/>
  <c r="D5261" i="9"/>
  <c r="D5266" i="9"/>
  <c r="I5266" i="9" s="1"/>
  <c r="D5268" i="9"/>
  <c r="G5268" i="9" s="1"/>
  <c r="D5269" i="9"/>
  <c r="D5275" i="9"/>
  <c r="D5279" i="9"/>
  <c r="I5279" i="9" s="1"/>
  <c r="D5281" i="9"/>
  <c r="G5281" i="9" s="1"/>
  <c r="H5281" i="9" s="1"/>
  <c r="J3713" i="9"/>
  <c r="I3713" i="9"/>
  <c r="G3713" i="9"/>
  <c r="H3713" i="9" s="1"/>
  <c r="F3713" i="9"/>
  <c r="I3705" i="9"/>
  <c r="J3705" i="9"/>
  <c r="G3705" i="9"/>
  <c r="H3705" i="9" s="1"/>
  <c r="F3705" i="9"/>
  <c r="I3704" i="9"/>
  <c r="J3704" i="9"/>
  <c r="G3704" i="9"/>
  <c r="H3704" i="9" s="1"/>
  <c r="F3704" i="9"/>
  <c r="I3697" i="9"/>
  <c r="J3697" i="9"/>
  <c r="G3697" i="9"/>
  <c r="H3697" i="9" s="1"/>
  <c r="F3697" i="9"/>
  <c r="J3709" i="9"/>
  <c r="I3709" i="9"/>
  <c r="G3709" i="9"/>
  <c r="H3709" i="9" s="1"/>
  <c r="F3709" i="9"/>
  <c r="I3711" i="9"/>
  <c r="J3711" i="9"/>
  <c r="G3711" i="9"/>
  <c r="H3711" i="9" s="1"/>
  <c r="F3711" i="9"/>
  <c r="J3688" i="9"/>
  <c r="I3688" i="9"/>
  <c r="G3688" i="9"/>
  <c r="H3688" i="9" s="1"/>
  <c r="F3688" i="9"/>
  <c r="I3695" i="9"/>
  <c r="J3695" i="9"/>
  <c r="G3695" i="9"/>
  <c r="H3695" i="9" s="1"/>
  <c r="F3695" i="9"/>
  <c r="I3692" i="9"/>
  <c r="J3692" i="9"/>
  <c r="G3692" i="9"/>
  <c r="H3692" i="9" s="1"/>
  <c r="F3692" i="9"/>
  <c r="J3679" i="9"/>
  <c r="I3679" i="9"/>
  <c r="G3679" i="9"/>
  <c r="H3679" i="9" s="1"/>
  <c r="F3679" i="9"/>
  <c r="J3683" i="9"/>
  <c r="I3683" i="9"/>
  <c r="G3683" i="9"/>
  <c r="H3683" i="9" s="1"/>
  <c r="F3683" i="9"/>
  <c r="J3677" i="9"/>
  <c r="I3677" i="9"/>
  <c r="G3677" i="9"/>
  <c r="H3677" i="9" s="1"/>
  <c r="F3677" i="9"/>
  <c r="I3675" i="9"/>
  <c r="J3675" i="9"/>
  <c r="G3675" i="9"/>
  <c r="H3675" i="9" s="1"/>
  <c r="F3675" i="9"/>
  <c r="J3666" i="9"/>
  <c r="I3666" i="9"/>
  <c r="G3666" i="9"/>
  <c r="H3666" i="9" s="1"/>
  <c r="F3666" i="9"/>
  <c r="J3659" i="9"/>
  <c r="I3659" i="9"/>
  <c r="G3659" i="9"/>
  <c r="H3659" i="9" s="1"/>
  <c r="F3659" i="9"/>
  <c r="I3649" i="9"/>
  <c r="J3649" i="9"/>
  <c r="G3649" i="9"/>
  <c r="H3649" i="9" s="1"/>
  <c r="F3649" i="9"/>
  <c r="J3651" i="9"/>
  <c r="I3651" i="9"/>
  <c r="G3651" i="9"/>
  <c r="H3651" i="9" s="1"/>
  <c r="F3651" i="9"/>
  <c r="I3662" i="9"/>
  <c r="J3662" i="9"/>
  <c r="G3662" i="9"/>
  <c r="H3662" i="9" s="1"/>
  <c r="F3662" i="9"/>
  <c r="J3646" i="9"/>
  <c r="I3646" i="9"/>
  <c r="G3646" i="9"/>
  <c r="H3646" i="9" s="1"/>
  <c r="F3646" i="9"/>
  <c r="J3645" i="9"/>
  <c r="I3645" i="9"/>
  <c r="G3645" i="9"/>
  <c r="H3645" i="9" s="1"/>
  <c r="F3645" i="9"/>
  <c r="J3639" i="9"/>
  <c r="I3639" i="9"/>
  <c r="G3639" i="9"/>
  <c r="H3639" i="9" s="1"/>
  <c r="F3639" i="9"/>
  <c r="J3638" i="9"/>
  <c r="I3638" i="9"/>
  <c r="G3638" i="9"/>
  <c r="H3638" i="9" s="1"/>
  <c r="F3638" i="9"/>
  <c r="I3629" i="9"/>
  <c r="J3629" i="9"/>
  <c r="G3629" i="9"/>
  <c r="H3629" i="9" s="1"/>
  <c r="F3629" i="9"/>
  <c r="J3631" i="9"/>
  <c r="I3631" i="9"/>
  <c r="G3631" i="9"/>
  <c r="H3631" i="9" s="1"/>
  <c r="F3631" i="9"/>
  <c r="I3620" i="9"/>
  <c r="J3620" i="9"/>
  <c r="G3620" i="9"/>
  <c r="H3620" i="9" s="1"/>
  <c r="F3620" i="9"/>
  <c r="I3619" i="9"/>
  <c r="J3619" i="9"/>
  <c r="G3619" i="9"/>
  <c r="H3619" i="9" s="1"/>
  <c r="F3619" i="9"/>
  <c r="J3606" i="9"/>
  <c r="I3606" i="9"/>
  <c r="G3606" i="9"/>
  <c r="H3606" i="9" s="1"/>
  <c r="F3606" i="9"/>
  <c r="I3608" i="9"/>
  <c r="J3608" i="9"/>
  <c r="G3608" i="9"/>
  <c r="H3608" i="9" s="1"/>
  <c r="F3608" i="9"/>
  <c r="J3613" i="9"/>
  <c r="I3613" i="9"/>
  <c r="G3613" i="9"/>
  <c r="H3613" i="9" s="1"/>
  <c r="F3613" i="9"/>
  <c r="I3603" i="9"/>
  <c r="J3603" i="9"/>
  <c r="G3603" i="9"/>
  <c r="H3603" i="9" s="1"/>
  <c r="F3603" i="9"/>
  <c r="J7196" i="9"/>
  <c r="I7196" i="9"/>
  <c r="F7196" i="9"/>
  <c r="G7196" i="9"/>
  <c r="H7196" i="9" s="1"/>
  <c r="J7183" i="9"/>
  <c r="I7183" i="9"/>
  <c r="G7183" i="9"/>
  <c r="H7183" i="9" s="1"/>
  <c r="F7183" i="9"/>
  <c r="J7158" i="9"/>
  <c r="I7158" i="9"/>
  <c r="F7158" i="9"/>
  <c r="G7158" i="9"/>
  <c r="H7158" i="9" s="1"/>
  <c r="J7165" i="9"/>
  <c r="I7165" i="9"/>
  <c r="G7165" i="9"/>
  <c r="H7165" i="9" s="1"/>
  <c r="F7165" i="9"/>
  <c r="J7164" i="9"/>
  <c r="I7164" i="9"/>
  <c r="F7164" i="9"/>
  <c r="G7164" i="9"/>
  <c r="H7164" i="9" s="1"/>
  <c r="J7143" i="9"/>
  <c r="I7143" i="9"/>
  <c r="F7143" i="9"/>
  <c r="G7143" i="9"/>
  <c r="H7143" i="9" s="1"/>
  <c r="J7144" i="9"/>
  <c r="I7144" i="9"/>
  <c r="G7144" i="9"/>
  <c r="H7144" i="9" s="1"/>
  <c r="F7144" i="9"/>
  <c r="J7116" i="9"/>
  <c r="I7116" i="9"/>
  <c r="F7116" i="9"/>
  <c r="G7116" i="9"/>
  <c r="H7116" i="9" s="1"/>
  <c r="I7113" i="9"/>
  <c r="J7113" i="9"/>
  <c r="G7113" i="9"/>
  <c r="H7113" i="9" s="1"/>
  <c r="F7113" i="9"/>
  <c r="J7103" i="9"/>
  <c r="I7103" i="9"/>
  <c r="F7103" i="9"/>
  <c r="G7103" i="9"/>
  <c r="H7103" i="9" s="1"/>
  <c r="J7086" i="9"/>
  <c r="I7086" i="9"/>
  <c r="F7086" i="9"/>
  <c r="G7086" i="9"/>
  <c r="H7086" i="9" s="1"/>
  <c r="J7084" i="9"/>
  <c r="I7084" i="9"/>
  <c r="F7084" i="9"/>
  <c r="G7084" i="9"/>
  <c r="H7084" i="9" s="1"/>
  <c r="I3229" i="9"/>
  <c r="J3229" i="9"/>
  <c r="F3229" i="9"/>
  <c r="G3229" i="9"/>
  <c r="H3229" i="9" s="1"/>
  <c r="J3241" i="9"/>
  <c r="I3241" i="9"/>
  <c r="F3241" i="9"/>
  <c r="G3241" i="9"/>
  <c r="H3241" i="9" s="1"/>
  <c r="J3219" i="9"/>
  <c r="I3219" i="9"/>
  <c r="F3219" i="9"/>
  <c r="G3219" i="9"/>
  <c r="H3219" i="9" s="1"/>
  <c r="I3194" i="9"/>
  <c r="J3194" i="9"/>
  <c r="F3194" i="9"/>
  <c r="G3194" i="9"/>
  <c r="H3194" i="9" s="1"/>
  <c r="J3199" i="9"/>
  <c r="I3199" i="9"/>
  <c r="F3199" i="9"/>
  <c r="G3199" i="9"/>
  <c r="H3199" i="9" s="1"/>
  <c r="I3182" i="9"/>
  <c r="J3182" i="9"/>
  <c r="F3182" i="9"/>
  <c r="G3182" i="9"/>
  <c r="H3182" i="9" s="1"/>
  <c r="J3158" i="9"/>
  <c r="I3158" i="9"/>
  <c r="F3158" i="9"/>
  <c r="G3158" i="9"/>
  <c r="H3158" i="9" s="1"/>
  <c r="J3153" i="9"/>
  <c r="I3153" i="9"/>
  <c r="F3153" i="9"/>
  <c r="G3153" i="9"/>
  <c r="H3153" i="9" s="1"/>
  <c r="I3137" i="9"/>
  <c r="J3137" i="9"/>
  <c r="F3137" i="9"/>
  <c r="G3137" i="9"/>
  <c r="H3137" i="9" s="1"/>
  <c r="D3845" i="9"/>
  <c r="D3847" i="9"/>
  <c r="G3847" i="9" s="1"/>
  <c r="H3847" i="9" s="1"/>
  <c r="D3848" i="9"/>
  <c r="D3851" i="9"/>
  <c r="J3851" i="9" s="1"/>
  <c r="D3852" i="9"/>
  <c r="D3853" i="9"/>
  <c r="G3853" i="9" s="1"/>
  <c r="H3853" i="9" s="1"/>
  <c r="D3843" i="9"/>
  <c r="D3850" i="9"/>
  <c r="G3850" i="9" s="1"/>
  <c r="H3850" i="9" s="1"/>
  <c r="D3854" i="9"/>
  <c r="D3844" i="9"/>
  <c r="D3846" i="9"/>
  <c r="D3849" i="9"/>
  <c r="J3849" i="9" s="1"/>
  <c r="D3855" i="9"/>
  <c r="D3857" i="9"/>
  <c r="G3857" i="9" s="1"/>
  <c r="H3857" i="9" s="1"/>
  <c r="D3860" i="9"/>
  <c r="D3856" i="9"/>
  <c r="J3856" i="9" s="1"/>
  <c r="D3858" i="9"/>
  <c r="D3859" i="9"/>
  <c r="G3859" i="9" s="1"/>
  <c r="H3859" i="9" s="1"/>
  <c r="D3861" i="9"/>
  <c r="D3862" i="9"/>
  <c r="I3862" i="9" s="1"/>
  <c r="D3863" i="9"/>
  <c r="D3864" i="9"/>
  <c r="D3869" i="9"/>
  <c r="D3867" i="9"/>
  <c r="G3867" i="9" s="1"/>
  <c r="H3867" i="9" s="1"/>
  <c r="D3871" i="9"/>
  <c r="D3865" i="9"/>
  <c r="F3865" i="9" s="1"/>
  <c r="D3866" i="9"/>
  <c r="D3868" i="9"/>
  <c r="I3868" i="9" s="1"/>
  <c r="D3870" i="9"/>
  <c r="D3874" i="9"/>
  <c r="F3874" i="9" s="1"/>
  <c r="D3881" i="9"/>
  <c r="D3875" i="9"/>
  <c r="I3875" i="9" s="1"/>
  <c r="D3877" i="9"/>
  <c r="J3877" i="9" s="1"/>
  <c r="D3882" i="9"/>
  <c r="G3882" i="9" s="1"/>
  <c r="H3882" i="9" s="1"/>
  <c r="D3884" i="9"/>
  <c r="D3872" i="9"/>
  <c r="J3872" i="9" s="1"/>
  <c r="D3873" i="9"/>
  <c r="I3873" i="9" s="1"/>
  <c r="D3883" i="9"/>
  <c r="G3883" i="9" s="1"/>
  <c r="H3883" i="9" s="1"/>
  <c r="D3885" i="9"/>
  <c r="D3876" i="9"/>
  <c r="G3876" i="9" s="1"/>
  <c r="H3876" i="9" s="1"/>
  <c r="D3878" i="9"/>
  <c r="J3878" i="9" s="1"/>
  <c r="D3879" i="9"/>
  <c r="G3879" i="9" s="1"/>
  <c r="H3879" i="9" s="1"/>
  <c r="D3880" i="9"/>
  <c r="D3887" i="9"/>
  <c r="I3887" i="9" s="1"/>
  <c r="D3888" i="9"/>
  <c r="I3888" i="9" s="1"/>
  <c r="D3889" i="9"/>
  <c r="G3889" i="9" s="1"/>
  <c r="H3889" i="9" s="1"/>
  <c r="D3890" i="9"/>
  <c r="D3896" i="9"/>
  <c r="I3896" i="9" s="1"/>
  <c r="D3897" i="9"/>
  <c r="J3897" i="9" s="1"/>
  <c r="D3898" i="9"/>
  <c r="G3898" i="9" s="1"/>
  <c r="H3898" i="9" s="1"/>
  <c r="D3899" i="9"/>
  <c r="D3891" i="9"/>
  <c r="I3891" i="9" s="1"/>
  <c r="D3893" i="9"/>
  <c r="I3893" i="9" s="1"/>
  <c r="D3894" i="9"/>
  <c r="G3894" i="9" s="1"/>
  <c r="H3894" i="9" s="1"/>
  <c r="D3895" i="9"/>
  <c r="D3900" i="9"/>
  <c r="G3900" i="9" s="1"/>
  <c r="H3900" i="9" s="1"/>
  <c r="D3886" i="9"/>
  <c r="J3886" i="9" s="1"/>
  <c r="D3892" i="9"/>
  <c r="G3892" i="9" s="1"/>
  <c r="H3892" i="9" s="1"/>
  <c r="D3910" i="9"/>
  <c r="D3901" i="9"/>
  <c r="I3901" i="9" s="1"/>
  <c r="D3902" i="9"/>
  <c r="J3902" i="9" s="1"/>
  <c r="D3905" i="9"/>
  <c r="G3905" i="9" s="1"/>
  <c r="H3905" i="9" s="1"/>
  <c r="D3908" i="9"/>
  <c r="D3914" i="9"/>
  <c r="G3914" i="9" s="1"/>
  <c r="H3914" i="9" s="1"/>
  <c r="D3916" i="9"/>
  <c r="D3906" i="9"/>
  <c r="D3907" i="9"/>
  <c r="D3911" i="9"/>
  <c r="D3903" i="9"/>
  <c r="D3904" i="9"/>
  <c r="D3909" i="9"/>
  <c r="D3918" i="9"/>
  <c r="G3918" i="9" s="1"/>
  <c r="H3918" i="9" s="1"/>
  <c r="D3921" i="9"/>
  <c r="D3922" i="9"/>
  <c r="D3923" i="9"/>
  <c r="D3924" i="9"/>
  <c r="I3924" i="9" s="1"/>
  <c r="D3927" i="9"/>
  <c r="D3933" i="9"/>
  <c r="D3915" i="9"/>
  <c r="D3919" i="9"/>
  <c r="J3919" i="9" s="1"/>
  <c r="D3920" i="9"/>
  <c r="D3926" i="9"/>
  <c r="D3912" i="9"/>
  <c r="D3925" i="9"/>
  <c r="G3925" i="9" s="1"/>
  <c r="H3925" i="9" s="1"/>
  <c r="D3928" i="9"/>
  <c r="D3930" i="9"/>
  <c r="D3932" i="9"/>
  <c r="D3934" i="9"/>
  <c r="G3934" i="9" s="1"/>
  <c r="H3934" i="9" s="1"/>
  <c r="D3913" i="9"/>
  <c r="D3917" i="9"/>
  <c r="D3929" i="9"/>
  <c r="D3931" i="9"/>
  <c r="I3931" i="9" s="1"/>
  <c r="D3937" i="9"/>
  <c r="D3938" i="9"/>
  <c r="D3943" i="9"/>
  <c r="D3947" i="9"/>
  <c r="J3947" i="9" s="1"/>
  <c r="D3951" i="9"/>
  <c r="D3954" i="9"/>
  <c r="D3959" i="9"/>
  <c r="D3940" i="9"/>
  <c r="G3940" i="9" s="1"/>
  <c r="H3940" i="9" s="1"/>
  <c r="D3950" i="9"/>
  <c r="D3952" i="9"/>
  <c r="D3957" i="9"/>
  <c r="D3962" i="9"/>
  <c r="G3962" i="9" s="1"/>
  <c r="H3962" i="9" s="1"/>
  <c r="D3941" i="9"/>
  <c r="D3944" i="9"/>
  <c r="D3945" i="9"/>
  <c r="D3946" i="9"/>
  <c r="I3946" i="9" s="1"/>
  <c r="D3949" i="9"/>
  <c r="D3953" i="9"/>
  <c r="D3956" i="9"/>
  <c r="D3961" i="9"/>
  <c r="I3961" i="9" s="1"/>
  <c r="D3935" i="9"/>
  <c r="D3936" i="9"/>
  <c r="D3939" i="9"/>
  <c r="J3939" i="9" s="1"/>
  <c r="D3942" i="9"/>
  <c r="D3948" i="9"/>
  <c r="D3955" i="9"/>
  <c r="D3958" i="9"/>
  <c r="I3958" i="9" s="1"/>
  <c r="D3960" i="9"/>
  <c r="G3960" i="9" s="1"/>
  <c r="H3960" i="9" s="1"/>
  <c r="J4055" i="9"/>
  <c r="G4055" i="9"/>
  <c r="H4055" i="9" s="1"/>
  <c r="F4055" i="9"/>
  <c r="I4055" i="9"/>
  <c r="J4063" i="9"/>
  <c r="I4063" i="9"/>
  <c r="G4063" i="9"/>
  <c r="H4063" i="9" s="1"/>
  <c r="F4063" i="9"/>
  <c r="J4075" i="9"/>
  <c r="I4075" i="9"/>
  <c r="G4075" i="9"/>
  <c r="H4075" i="9" s="1"/>
  <c r="F4075" i="9"/>
  <c r="I4049" i="9"/>
  <c r="G4049" i="9"/>
  <c r="H4049" i="9" s="1"/>
  <c r="F4049" i="9"/>
  <c r="J4049" i="9"/>
  <c r="J4036" i="9"/>
  <c r="I4036" i="9"/>
  <c r="G4036" i="9"/>
  <c r="H4036" i="9" s="1"/>
  <c r="F4036" i="9"/>
  <c r="I4028" i="9"/>
  <c r="J4028" i="9"/>
  <c r="G4028" i="9"/>
  <c r="H4028" i="9" s="1"/>
  <c r="F4028" i="9"/>
  <c r="I4030" i="9"/>
  <c r="J4030" i="9"/>
  <c r="G4030" i="9"/>
  <c r="H4030" i="9" s="1"/>
  <c r="F4030" i="9"/>
  <c r="I4010" i="9"/>
  <c r="J4010" i="9"/>
  <c r="G4010" i="9"/>
  <c r="H4010" i="9" s="1"/>
  <c r="F4010" i="9"/>
  <c r="I4012" i="9"/>
  <c r="J4012" i="9"/>
  <c r="G4012" i="9"/>
  <c r="H4012" i="9" s="1"/>
  <c r="F4012" i="9"/>
  <c r="J3999" i="9"/>
  <c r="I3999" i="9"/>
  <c r="G3999" i="9"/>
  <c r="H3999" i="9" s="1"/>
  <c r="F3999" i="9"/>
  <c r="I3989" i="9"/>
  <c r="J3989" i="9"/>
  <c r="G3989" i="9"/>
  <c r="H3989" i="9" s="1"/>
  <c r="F3989" i="9"/>
  <c r="J3976" i="9"/>
  <c r="I3976" i="9"/>
  <c r="G3976" i="9"/>
  <c r="H3976" i="9" s="1"/>
  <c r="F3976" i="9"/>
  <c r="J3967" i="9"/>
  <c r="I3967" i="9"/>
  <c r="G3967" i="9"/>
  <c r="H3967" i="9" s="1"/>
  <c r="F3967" i="9"/>
  <c r="I3973" i="9"/>
  <c r="J3973" i="9"/>
  <c r="G3973" i="9"/>
  <c r="H3973" i="9" s="1"/>
  <c r="F3973" i="9"/>
  <c r="I4198" i="9"/>
  <c r="J4198" i="9"/>
  <c r="G4198" i="9"/>
  <c r="H4198" i="9" s="1"/>
  <c r="F4198" i="9"/>
  <c r="I4181" i="9"/>
  <c r="J4181" i="9"/>
  <c r="G4181" i="9"/>
  <c r="H4181" i="9" s="1"/>
  <c r="F4181" i="9"/>
  <c r="J4179" i="9"/>
  <c r="I4179" i="9"/>
  <c r="G4179" i="9"/>
  <c r="H4179" i="9" s="1"/>
  <c r="F4179" i="9"/>
  <c r="J4193" i="9"/>
  <c r="G4193" i="9"/>
  <c r="H4193" i="9" s="1"/>
  <c r="F4193" i="9"/>
  <c r="I4193" i="9"/>
  <c r="I4164" i="9"/>
  <c r="G4164" i="9"/>
  <c r="H4164" i="9" s="1"/>
  <c r="F4164" i="9"/>
  <c r="J4164" i="9"/>
  <c r="I4157" i="9"/>
  <c r="J4157" i="9"/>
  <c r="G4157" i="9"/>
  <c r="H4157" i="9" s="1"/>
  <c r="F4157" i="9"/>
  <c r="J4162" i="9"/>
  <c r="I4162" i="9"/>
  <c r="G4162" i="9"/>
  <c r="H4162" i="9" s="1"/>
  <c r="F4162" i="9"/>
  <c r="I4139" i="9"/>
  <c r="G4139" i="9"/>
  <c r="H4139" i="9" s="1"/>
  <c r="F4139" i="9"/>
  <c r="J4139" i="9"/>
  <c r="I4135" i="9"/>
  <c r="J4135" i="9"/>
  <c r="G4135" i="9"/>
  <c r="H4135" i="9" s="1"/>
  <c r="F4135" i="9"/>
  <c r="I4132" i="9"/>
  <c r="J4132" i="9"/>
  <c r="G4132" i="9"/>
  <c r="H4132" i="9" s="1"/>
  <c r="F4132" i="9"/>
  <c r="J4120" i="9"/>
  <c r="I4120" i="9"/>
  <c r="G4120" i="9"/>
  <c r="H4120" i="9" s="1"/>
  <c r="F4120" i="9"/>
  <c r="J7202" i="9"/>
  <c r="I7202" i="9"/>
  <c r="G7202" i="9"/>
  <c r="H7202" i="9" s="1"/>
  <c r="F7202" i="9"/>
  <c r="J7181" i="9"/>
  <c r="I7181" i="9"/>
  <c r="G7181" i="9"/>
  <c r="H7181" i="9" s="1"/>
  <c r="F7181" i="9"/>
  <c r="I7175" i="9"/>
  <c r="J7175" i="9"/>
  <c r="F7175" i="9"/>
  <c r="G7175" i="9"/>
  <c r="H7175" i="9" s="1"/>
  <c r="J7148" i="9"/>
  <c r="I7148" i="9"/>
  <c r="F7148" i="9"/>
  <c r="G7148" i="9"/>
  <c r="H7148" i="9" s="1"/>
  <c r="I7162" i="9"/>
  <c r="J7162" i="9"/>
  <c r="F7162" i="9"/>
  <c r="G7162" i="9"/>
  <c r="H7162" i="9" s="1"/>
  <c r="J7176" i="9"/>
  <c r="I7176" i="9"/>
  <c r="G7176" i="9"/>
  <c r="H7176" i="9" s="1"/>
  <c r="F7176" i="9"/>
  <c r="I7163" i="9"/>
  <c r="J7163" i="9"/>
  <c r="G7163" i="9"/>
  <c r="H7163" i="9" s="1"/>
  <c r="J7137" i="9"/>
  <c r="I7137" i="9"/>
  <c r="F7137" i="9"/>
  <c r="G7137" i="9"/>
  <c r="H7137" i="9" s="1"/>
  <c r="I7141" i="9"/>
  <c r="J7141" i="9"/>
  <c r="F7141" i="9"/>
  <c r="G7141" i="9"/>
  <c r="H7141" i="9" s="1"/>
  <c r="J7128" i="9"/>
  <c r="I7128" i="9"/>
  <c r="F7128" i="9"/>
  <c r="G7128" i="9"/>
  <c r="H7128" i="9" s="1"/>
  <c r="J7119" i="9"/>
  <c r="I7119" i="9"/>
  <c r="G7119" i="9"/>
  <c r="H7119" i="9" s="1"/>
  <c r="F7119" i="9"/>
  <c r="J7107" i="9"/>
  <c r="I7107" i="9"/>
  <c r="F7107" i="9"/>
  <c r="G7107" i="9"/>
  <c r="H7107" i="9" s="1"/>
  <c r="J7112" i="9"/>
  <c r="I7112" i="9"/>
  <c r="G7112" i="9"/>
  <c r="H7112" i="9" s="1"/>
  <c r="F7112" i="9"/>
  <c r="J7094" i="9"/>
  <c r="I7094" i="9"/>
  <c r="F7094" i="9"/>
  <c r="G7094" i="9"/>
  <c r="H7094" i="9" s="1"/>
  <c r="I7091" i="9"/>
  <c r="J7091" i="9"/>
  <c r="G7091" i="9"/>
  <c r="H7091" i="9" s="1"/>
  <c r="F7091" i="9"/>
  <c r="F7193" i="9"/>
  <c r="I7198" i="9"/>
  <c r="G7198" i="9"/>
  <c r="H7198" i="9" s="1"/>
  <c r="F7199" i="9"/>
  <c r="I7189" i="9"/>
  <c r="F7189" i="9"/>
  <c r="F7177" i="9"/>
  <c r="J7161" i="9"/>
  <c r="G7161" i="9"/>
  <c r="H7161" i="9" s="1"/>
  <c r="F7169" i="9"/>
  <c r="I7155" i="9"/>
  <c r="J7155" i="9"/>
  <c r="J7190" i="9"/>
  <c r="G7190" i="9"/>
  <c r="H7190" i="9" s="1"/>
  <c r="J7170" i="9"/>
  <c r="I7157" i="9"/>
  <c r="G7157" i="9"/>
  <c r="H7157" i="9" s="1"/>
  <c r="J7182" i="9"/>
  <c r="J7174" i="9"/>
  <c r="G7174" i="9"/>
  <c r="H7174" i="9" s="1"/>
  <c r="F7160" i="9"/>
  <c r="G7160" i="9"/>
  <c r="H7160" i="9" s="1"/>
  <c r="F7142" i="9"/>
  <c r="G7142" i="9"/>
  <c r="H7142" i="9" s="1"/>
  <c r="F7132" i="9"/>
  <c r="G7132" i="9"/>
  <c r="H7132" i="9" s="1"/>
  <c r="G7134" i="9"/>
  <c r="H7134" i="9" s="1"/>
  <c r="F7134" i="9"/>
  <c r="F7147" i="9"/>
  <c r="G7147" i="9"/>
  <c r="H7147" i="9" s="1"/>
  <c r="F7136" i="9"/>
  <c r="G7136" i="9"/>
  <c r="H7136" i="9" s="1"/>
  <c r="G7115" i="9"/>
  <c r="H7115" i="9" s="1"/>
  <c r="I7127" i="9"/>
  <c r="F7127" i="9"/>
  <c r="G7127" i="9"/>
  <c r="H7127" i="9" s="1"/>
  <c r="G7117" i="9"/>
  <c r="H7117" i="9" s="1"/>
  <c r="F7117" i="9"/>
  <c r="J7111" i="9"/>
  <c r="G7111" i="9"/>
  <c r="H7111" i="9" s="1"/>
  <c r="I7106" i="9"/>
  <c r="G7106" i="9"/>
  <c r="H7106" i="9" s="1"/>
  <c r="I7104" i="9"/>
  <c r="G7104" i="9"/>
  <c r="H7104" i="9" s="1"/>
  <c r="F7104" i="9"/>
  <c r="F7110" i="9"/>
  <c r="G7110" i="9"/>
  <c r="H7110" i="9" s="1"/>
  <c r="J7097" i="9"/>
  <c r="G7097" i="9"/>
  <c r="H7097" i="9" s="1"/>
  <c r="I7093" i="9"/>
  <c r="J7093" i="9"/>
  <c r="J7089" i="9"/>
  <c r="I7089" i="9"/>
  <c r="F7089" i="9"/>
  <c r="J7098" i="9"/>
  <c r="F7098" i="9"/>
  <c r="J3235" i="9"/>
  <c r="I3235" i="9"/>
  <c r="F3235" i="9"/>
  <c r="G3235" i="9"/>
  <c r="H3235" i="9" s="1"/>
  <c r="J3234" i="9"/>
  <c r="I3234" i="9"/>
  <c r="F3234" i="9"/>
  <c r="G3234" i="9"/>
  <c r="H3234" i="9" s="1"/>
  <c r="J3222" i="9"/>
  <c r="I3222" i="9"/>
  <c r="F3222" i="9"/>
  <c r="G3222" i="9"/>
  <c r="H3222" i="9" s="1"/>
  <c r="J3237" i="9"/>
  <c r="I3237" i="9"/>
  <c r="F3237" i="9"/>
  <c r="G3237" i="9"/>
  <c r="H3237" i="9" s="1"/>
  <c r="I3227" i="9"/>
  <c r="J3227" i="9"/>
  <c r="F3227" i="9"/>
  <c r="G3227" i="9"/>
  <c r="H3227" i="9" s="1"/>
  <c r="J3223" i="9"/>
  <c r="I3223" i="9"/>
  <c r="F3223" i="9"/>
  <c r="G3223" i="9"/>
  <c r="H3223" i="9" s="1"/>
  <c r="J3215" i="9"/>
  <c r="I3215" i="9"/>
  <c r="F3215" i="9"/>
  <c r="G3215" i="9"/>
  <c r="H3215" i="9" s="1"/>
  <c r="I3212" i="9"/>
  <c r="J3212" i="9"/>
  <c r="F3212" i="9"/>
  <c r="G3212" i="9"/>
  <c r="H3212" i="9" s="1"/>
  <c r="J3207" i="9"/>
  <c r="I3207" i="9"/>
  <c r="F3207" i="9"/>
  <c r="G3207" i="9"/>
  <c r="H3207" i="9" s="1"/>
  <c r="I3210" i="9"/>
  <c r="J3210" i="9"/>
  <c r="F3210" i="9"/>
  <c r="G3210" i="9"/>
  <c r="H3210" i="9" s="1"/>
  <c r="J3190" i="9"/>
  <c r="I3190" i="9"/>
  <c r="F3190" i="9"/>
  <c r="G3190" i="9"/>
  <c r="H3190" i="9" s="1"/>
  <c r="J3189" i="9"/>
  <c r="I3189" i="9"/>
  <c r="F3189" i="9"/>
  <c r="G3189" i="9"/>
  <c r="H3189" i="9" s="1"/>
  <c r="I3201" i="9"/>
  <c r="J3201" i="9"/>
  <c r="F3201" i="9"/>
  <c r="G3201" i="9"/>
  <c r="H3201" i="9" s="1"/>
  <c r="J3193" i="9"/>
  <c r="I3193" i="9"/>
  <c r="F3193" i="9"/>
  <c r="G3193" i="9"/>
  <c r="H3193" i="9" s="1"/>
  <c r="J3173" i="9"/>
  <c r="I3173" i="9"/>
  <c r="F3173" i="9"/>
  <c r="G3173" i="9"/>
  <c r="H3173" i="9" s="1"/>
  <c r="J3186" i="9"/>
  <c r="I3186" i="9"/>
  <c r="F3186" i="9"/>
  <c r="G3186" i="9"/>
  <c r="H3186" i="9" s="1"/>
  <c r="I3180" i="9"/>
  <c r="J3180" i="9"/>
  <c r="F3180" i="9"/>
  <c r="G3180" i="9"/>
  <c r="H3180" i="9" s="1"/>
  <c r="J3172" i="9"/>
  <c r="I3172" i="9"/>
  <c r="F3172" i="9"/>
  <c r="G3172" i="9"/>
  <c r="H3172" i="9" s="1"/>
  <c r="I3166" i="9"/>
  <c r="J3166" i="9"/>
  <c r="F3166" i="9"/>
  <c r="G3166" i="9"/>
  <c r="H3166" i="9" s="1"/>
  <c r="I3165" i="9"/>
  <c r="J3165" i="9"/>
  <c r="F3165" i="9"/>
  <c r="G3165" i="9"/>
  <c r="H3165" i="9" s="1"/>
  <c r="J3168" i="9"/>
  <c r="I3168" i="9"/>
  <c r="F3168" i="9"/>
  <c r="G3168" i="9"/>
  <c r="H3168" i="9" s="1"/>
  <c r="J3160" i="9"/>
  <c r="I3160" i="9"/>
  <c r="F3160" i="9"/>
  <c r="G3160" i="9"/>
  <c r="H3160" i="9" s="1"/>
  <c r="J3157" i="9"/>
  <c r="I3157" i="9"/>
  <c r="F3157" i="9"/>
  <c r="G3157" i="9"/>
  <c r="H3157" i="9" s="1"/>
  <c r="I3148" i="9"/>
  <c r="J3148" i="9"/>
  <c r="F3148" i="9"/>
  <c r="G3148" i="9"/>
  <c r="H3148" i="9" s="1"/>
  <c r="I3146" i="9"/>
  <c r="J3146" i="9"/>
  <c r="F3146" i="9"/>
  <c r="G3146" i="9"/>
  <c r="H3146" i="9" s="1"/>
  <c r="J3143" i="9"/>
  <c r="I3143" i="9"/>
  <c r="F3143" i="9"/>
  <c r="G3143" i="9"/>
  <c r="H3143" i="9" s="1"/>
  <c r="J3135" i="9"/>
  <c r="I3135" i="9"/>
  <c r="F3135" i="9"/>
  <c r="G3135" i="9"/>
  <c r="H3135" i="9" s="1"/>
  <c r="I3131" i="9"/>
  <c r="J3131" i="9"/>
  <c r="F3131" i="9"/>
  <c r="G3131" i="9"/>
  <c r="H3131" i="9" s="1"/>
  <c r="J3126" i="9"/>
  <c r="I3126" i="9"/>
  <c r="F3126" i="9"/>
  <c r="G3126" i="9"/>
  <c r="H3126" i="9" s="1"/>
  <c r="J3128" i="9"/>
  <c r="I3128" i="9"/>
  <c r="F3128" i="9"/>
  <c r="G3128" i="9"/>
  <c r="H3128" i="9" s="1"/>
  <c r="J3125" i="9"/>
  <c r="I3125" i="9"/>
  <c r="F3125" i="9"/>
  <c r="G3125" i="9"/>
  <c r="H3125" i="9" s="1"/>
  <c r="I4060" i="9"/>
  <c r="J4060" i="9"/>
  <c r="G4060" i="9"/>
  <c r="H4060" i="9" s="1"/>
  <c r="F4060" i="9"/>
  <c r="J4080" i="9"/>
  <c r="G4080" i="9"/>
  <c r="H4080" i="9" s="1"/>
  <c r="F4080" i="9"/>
  <c r="I4080" i="9"/>
  <c r="I4066" i="9"/>
  <c r="J4066" i="9"/>
  <c r="G4066" i="9"/>
  <c r="H4066" i="9" s="1"/>
  <c r="F4066" i="9"/>
  <c r="I4079" i="9"/>
  <c r="J4079" i="9"/>
  <c r="G4079" i="9"/>
  <c r="H4079" i="9" s="1"/>
  <c r="F4079" i="9"/>
  <c r="J4061" i="9"/>
  <c r="I4061" i="9"/>
  <c r="G4061" i="9"/>
  <c r="H4061" i="9" s="1"/>
  <c r="F4061" i="9"/>
  <c r="I4071" i="9"/>
  <c r="J4071" i="9"/>
  <c r="G4071" i="9"/>
  <c r="H4071" i="9" s="1"/>
  <c r="F4071" i="9"/>
  <c r="I4057" i="9"/>
  <c r="J4057" i="9"/>
  <c r="G4057" i="9"/>
  <c r="H4057" i="9" s="1"/>
  <c r="F4057" i="9"/>
  <c r="J4042" i="9"/>
  <c r="I4042" i="9"/>
  <c r="G4042" i="9"/>
  <c r="H4042" i="9" s="1"/>
  <c r="F4042" i="9"/>
  <c r="I4050" i="9"/>
  <c r="J4050" i="9"/>
  <c r="G4050" i="9"/>
  <c r="H4050" i="9" s="1"/>
  <c r="F4050" i="9"/>
  <c r="I4048" i="9"/>
  <c r="J4048" i="9"/>
  <c r="G4048" i="9"/>
  <c r="H4048" i="9" s="1"/>
  <c r="F4048" i="9"/>
  <c r="I4037" i="9"/>
  <c r="J4037" i="9"/>
  <c r="G4037" i="9"/>
  <c r="H4037" i="9" s="1"/>
  <c r="F4037" i="9"/>
  <c r="J4047" i="9"/>
  <c r="I4047" i="9"/>
  <c r="G4047" i="9"/>
  <c r="H4047" i="9" s="1"/>
  <c r="F4047" i="9"/>
  <c r="I4019" i="9"/>
  <c r="J4019" i="9"/>
  <c r="G4019" i="9"/>
  <c r="H4019" i="9" s="1"/>
  <c r="F4019" i="9"/>
  <c r="I4023" i="9"/>
  <c r="J4023" i="9"/>
  <c r="G4023" i="9"/>
  <c r="H4023" i="9" s="1"/>
  <c r="F4023" i="9"/>
  <c r="G4026" i="9"/>
  <c r="H4026" i="9" s="1"/>
  <c r="F4026" i="9"/>
  <c r="I4026" i="9"/>
  <c r="J4026" i="9"/>
  <c r="J4016" i="9"/>
  <c r="I4016" i="9"/>
  <c r="G4016" i="9"/>
  <c r="H4016" i="9" s="1"/>
  <c r="F4016" i="9"/>
  <c r="I4007" i="9"/>
  <c r="J4007" i="9"/>
  <c r="G4007" i="9"/>
  <c r="H4007" i="9" s="1"/>
  <c r="F4007" i="9"/>
  <c r="I4018" i="9"/>
  <c r="J4018" i="9"/>
  <c r="G4018" i="9"/>
  <c r="H4018" i="9" s="1"/>
  <c r="F4018" i="9"/>
  <c r="I4009" i="9"/>
  <c r="J4009" i="9"/>
  <c r="G4009" i="9"/>
  <c r="H4009" i="9" s="1"/>
  <c r="F4009" i="9"/>
  <c r="J3996" i="9"/>
  <c r="I3996" i="9"/>
  <c r="G3996" i="9"/>
  <c r="H3996" i="9" s="1"/>
  <c r="F3996" i="9"/>
  <c r="I4001" i="9"/>
  <c r="J4001" i="9"/>
  <c r="G4001" i="9"/>
  <c r="H4001" i="9" s="1"/>
  <c r="F4001" i="9"/>
  <c r="I4004" i="9"/>
  <c r="J4004" i="9"/>
  <c r="G4004" i="9"/>
  <c r="H4004" i="9" s="1"/>
  <c r="F4004" i="9"/>
  <c r="J4003" i="9"/>
  <c r="I4003" i="9"/>
  <c r="G4003" i="9"/>
  <c r="H4003" i="9" s="1"/>
  <c r="F4003" i="9"/>
  <c r="I3988" i="9"/>
  <c r="J3988" i="9"/>
  <c r="G3988" i="9"/>
  <c r="H3988" i="9" s="1"/>
  <c r="F3988" i="9"/>
  <c r="I3984" i="9"/>
  <c r="J3984" i="9"/>
  <c r="G3984" i="9"/>
  <c r="H3984" i="9" s="1"/>
  <c r="F3984" i="9"/>
  <c r="I3974" i="9"/>
  <c r="J3974" i="9"/>
  <c r="G3974" i="9"/>
  <c r="H3974" i="9" s="1"/>
  <c r="F3974" i="9"/>
  <c r="I3978" i="9"/>
  <c r="J3978" i="9"/>
  <c r="G3978" i="9"/>
  <c r="H3978" i="9" s="1"/>
  <c r="F3978" i="9"/>
  <c r="J3970" i="9"/>
  <c r="I3970" i="9"/>
  <c r="G3970" i="9"/>
  <c r="H3970" i="9" s="1"/>
  <c r="F3970" i="9"/>
  <c r="J3964" i="9"/>
  <c r="I3964" i="9"/>
  <c r="G3964" i="9"/>
  <c r="H3964" i="9" s="1"/>
  <c r="F3964" i="9"/>
  <c r="J3965" i="9"/>
  <c r="I3965" i="9"/>
  <c r="G3965" i="9"/>
  <c r="H3965" i="9" s="1"/>
  <c r="F3965" i="9"/>
  <c r="J4174" i="9"/>
  <c r="I4174" i="9"/>
  <c r="G4174" i="9"/>
  <c r="H4174" i="9" s="1"/>
  <c r="F4174" i="9"/>
  <c r="I4185" i="9"/>
  <c r="J4185" i="9"/>
  <c r="G4185" i="9"/>
  <c r="H4185" i="9" s="1"/>
  <c r="F4185" i="9"/>
  <c r="J4197" i="9"/>
  <c r="I4197" i="9"/>
  <c r="G4197" i="9"/>
  <c r="H4197" i="9" s="1"/>
  <c r="F4197" i="9"/>
  <c r="J4183" i="9"/>
  <c r="I4183" i="9"/>
  <c r="G4183" i="9"/>
  <c r="H4183" i="9" s="1"/>
  <c r="F4183" i="9"/>
  <c r="J4175" i="9"/>
  <c r="I4175" i="9"/>
  <c r="G4175" i="9"/>
  <c r="H4175" i="9" s="1"/>
  <c r="F4175" i="9"/>
  <c r="I4199" i="9"/>
  <c r="G4199" i="9"/>
  <c r="H4199" i="9" s="1"/>
  <c r="F4199" i="9"/>
  <c r="J4199" i="9"/>
  <c r="I4188" i="9"/>
  <c r="J4188" i="9"/>
  <c r="G4188" i="9"/>
  <c r="H4188" i="9" s="1"/>
  <c r="F4188" i="9"/>
  <c r="I4169" i="9"/>
  <c r="J4169" i="9"/>
  <c r="G4169" i="9"/>
  <c r="H4169" i="9" s="1"/>
  <c r="F4169" i="9"/>
  <c r="I4149" i="9"/>
  <c r="J4149" i="9"/>
  <c r="G4149" i="9"/>
  <c r="H4149" i="9" s="1"/>
  <c r="F4149" i="9"/>
  <c r="I4167" i="9"/>
  <c r="J4167" i="9"/>
  <c r="G4167" i="9"/>
  <c r="H4167" i="9" s="1"/>
  <c r="F4167" i="9"/>
  <c r="J4154" i="9"/>
  <c r="I4154" i="9"/>
  <c r="G4154" i="9"/>
  <c r="H4154" i="9" s="1"/>
  <c r="F4154" i="9"/>
  <c r="I4165" i="9"/>
  <c r="J4165" i="9"/>
  <c r="G4165" i="9"/>
  <c r="H4165" i="9" s="1"/>
  <c r="F4165" i="9"/>
  <c r="G4159" i="9"/>
  <c r="H4159" i="9" s="1"/>
  <c r="F4159" i="9"/>
  <c r="J4159" i="9"/>
  <c r="I4159" i="9"/>
  <c r="I4153" i="9"/>
  <c r="J4153" i="9"/>
  <c r="G4153" i="9"/>
  <c r="H4153" i="9" s="1"/>
  <c r="F4153" i="9"/>
  <c r="I4145" i="9"/>
  <c r="J4145" i="9"/>
  <c r="G4145" i="9"/>
  <c r="H4145" i="9" s="1"/>
  <c r="F4145" i="9"/>
  <c r="I4142" i="9"/>
  <c r="J4142" i="9"/>
  <c r="G4142" i="9"/>
  <c r="H4142" i="9" s="1"/>
  <c r="F4142" i="9"/>
  <c r="J4127" i="9"/>
  <c r="I4127" i="9"/>
  <c r="G4127" i="9"/>
  <c r="H4127" i="9" s="1"/>
  <c r="F4127" i="9"/>
  <c r="J4137" i="9"/>
  <c r="I4137" i="9"/>
  <c r="G4137" i="9"/>
  <c r="H4137" i="9" s="1"/>
  <c r="F4137" i="9"/>
  <c r="J4126" i="9"/>
  <c r="I4126" i="9"/>
  <c r="G4126" i="9"/>
  <c r="H4126" i="9" s="1"/>
  <c r="F4126" i="9"/>
  <c r="I4128" i="9"/>
  <c r="G4128" i="9"/>
  <c r="H4128" i="9" s="1"/>
  <c r="F4128" i="9"/>
  <c r="J4128" i="9"/>
  <c r="J4111" i="9"/>
  <c r="I4111" i="9"/>
  <c r="G4111" i="9"/>
  <c r="H4111" i="9" s="1"/>
  <c r="F4111" i="9"/>
  <c r="J4115" i="9"/>
  <c r="I4115" i="9"/>
  <c r="G4115" i="9"/>
  <c r="H4115" i="9" s="1"/>
  <c r="F4115" i="9"/>
  <c r="I4122" i="9"/>
  <c r="J4122" i="9"/>
  <c r="G4122" i="9"/>
  <c r="H4122" i="9" s="1"/>
  <c r="F4122" i="9"/>
  <c r="J4109" i="9"/>
  <c r="I4109" i="9"/>
  <c r="G4109" i="9"/>
  <c r="H4109" i="9" s="1"/>
  <c r="F4109" i="9"/>
  <c r="I4104" i="9"/>
  <c r="J4104" i="9"/>
  <c r="G4104" i="9"/>
  <c r="H4104" i="9" s="1"/>
  <c r="F4104" i="9"/>
  <c r="J4099" i="9"/>
  <c r="I4099" i="9"/>
  <c r="G4099" i="9"/>
  <c r="H4099" i="9" s="1"/>
  <c r="F4099" i="9"/>
  <c r="I4098" i="9"/>
  <c r="J4098" i="9"/>
  <c r="G4098" i="9"/>
  <c r="H4098" i="9" s="1"/>
  <c r="F4098" i="9"/>
  <c r="J4087" i="9"/>
  <c r="I4087" i="9"/>
  <c r="G4087" i="9"/>
  <c r="H4087" i="9" s="1"/>
  <c r="F4087" i="9"/>
  <c r="J4084" i="9"/>
  <c r="I4084" i="9"/>
  <c r="G4084" i="9"/>
  <c r="H4084" i="9" s="1"/>
  <c r="F4084" i="9"/>
  <c r="J4089" i="9"/>
  <c r="I4089" i="9"/>
  <c r="G4089" i="9"/>
  <c r="H4089" i="9" s="1"/>
  <c r="F4089" i="9"/>
  <c r="I4555" i="9"/>
  <c r="J4555" i="9"/>
  <c r="F4555" i="9"/>
  <c r="G4555" i="9"/>
  <c r="H4555" i="9" s="1"/>
  <c r="I4542" i="9"/>
  <c r="J4542" i="9"/>
  <c r="F4542" i="9"/>
  <c r="G4542" i="9"/>
  <c r="H4542" i="9" s="1"/>
  <c r="J4562" i="9"/>
  <c r="I4562" i="9"/>
  <c r="F4562" i="9"/>
  <c r="G4562" i="9"/>
  <c r="H4562" i="9" s="1"/>
  <c r="I4545" i="9"/>
  <c r="J4545" i="9"/>
  <c r="F4545" i="9"/>
  <c r="G4545" i="9"/>
  <c r="H4545" i="9" s="1"/>
  <c r="J4552" i="9"/>
  <c r="I4552" i="9"/>
  <c r="F4552" i="9"/>
  <c r="G4552" i="9"/>
  <c r="H4552" i="9" s="1"/>
  <c r="J4531" i="9"/>
  <c r="I4531" i="9"/>
  <c r="F4531" i="9"/>
  <c r="G4531" i="9"/>
  <c r="H4531" i="9" s="1"/>
  <c r="I4549" i="9"/>
  <c r="J4549" i="9"/>
  <c r="F4549" i="9"/>
  <c r="G4549" i="9"/>
  <c r="H4549" i="9" s="1"/>
  <c r="J4539" i="9"/>
  <c r="I4539" i="9"/>
  <c r="F4539" i="9"/>
  <c r="G4539" i="9"/>
  <c r="H4539" i="9" s="1"/>
  <c r="J4526" i="9"/>
  <c r="I4526" i="9"/>
  <c r="F4526" i="9"/>
  <c r="G4526" i="9"/>
  <c r="H4526" i="9" s="1"/>
  <c r="J4528" i="9"/>
  <c r="I4528" i="9"/>
  <c r="F4528" i="9"/>
  <c r="G4528" i="9"/>
  <c r="H4528" i="9" s="1"/>
  <c r="J4518" i="9"/>
  <c r="I4518" i="9"/>
  <c r="F4518" i="9"/>
  <c r="G4518" i="9"/>
  <c r="H4518" i="9" s="1"/>
  <c r="J4525" i="9"/>
  <c r="I4525" i="9"/>
  <c r="F4525" i="9"/>
  <c r="G4525" i="9"/>
  <c r="H4525" i="9" s="1"/>
  <c r="J4516" i="9"/>
  <c r="I4516" i="9"/>
  <c r="F4516" i="9"/>
  <c r="G4516" i="9"/>
  <c r="H4516" i="9" s="1"/>
  <c r="J4508" i="9"/>
  <c r="I4508" i="9"/>
  <c r="F4508" i="9"/>
  <c r="G4508" i="9"/>
  <c r="H4508" i="9" s="1"/>
  <c r="I4500" i="9"/>
  <c r="J4500" i="9"/>
  <c r="F4500" i="9"/>
  <c r="G4500" i="9"/>
  <c r="H4500" i="9" s="1"/>
  <c r="J4510" i="9"/>
  <c r="I4510" i="9"/>
  <c r="F4510" i="9"/>
  <c r="G4510" i="9"/>
  <c r="H4510" i="9" s="1"/>
  <c r="J4499" i="9"/>
  <c r="I4499" i="9"/>
  <c r="F4499" i="9"/>
  <c r="G4499" i="9"/>
  <c r="H4499" i="9" s="1"/>
  <c r="J4486" i="9"/>
  <c r="I4486" i="9"/>
  <c r="F4486" i="9"/>
  <c r="G4486" i="9"/>
  <c r="H4486" i="9" s="1"/>
  <c r="J4489" i="9"/>
  <c r="I4489" i="9"/>
  <c r="F4489" i="9"/>
  <c r="G4489" i="9"/>
  <c r="H4489" i="9" s="1"/>
  <c r="I4485" i="9"/>
  <c r="J4485" i="9"/>
  <c r="F4485" i="9"/>
  <c r="G4485" i="9"/>
  <c r="H4485" i="9" s="1"/>
  <c r="J4480" i="9"/>
  <c r="I4480" i="9"/>
  <c r="F4480" i="9"/>
  <c r="G4480" i="9"/>
  <c r="H4480" i="9" s="1"/>
  <c r="J4476" i="9"/>
  <c r="I4476" i="9"/>
  <c r="F4476" i="9"/>
  <c r="G4476" i="9"/>
  <c r="H4476" i="9" s="1"/>
  <c r="J4479" i="9"/>
  <c r="I4479" i="9"/>
  <c r="F4479" i="9"/>
  <c r="G4479" i="9"/>
  <c r="H4479" i="9" s="1"/>
  <c r="J4473" i="9"/>
  <c r="I4473" i="9"/>
  <c r="F4473" i="9"/>
  <c r="G4473" i="9"/>
  <c r="H4473" i="9" s="1"/>
  <c r="J4460" i="9"/>
  <c r="I4460" i="9"/>
  <c r="F4460" i="9"/>
  <c r="G4460" i="9"/>
  <c r="H4460" i="9" s="1"/>
  <c r="J4464" i="9"/>
  <c r="I4464" i="9"/>
  <c r="F4464" i="9"/>
  <c r="G4464" i="9"/>
  <c r="H4464" i="9" s="1"/>
  <c r="I4456" i="9"/>
  <c r="J4456" i="9"/>
  <c r="F4456" i="9"/>
  <c r="G4456" i="9"/>
  <c r="H4456" i="9" s="1"/>
  <c r="J4459" i="9"/>
  <c r="I4459" i="9"/>
  <c r="F4459" i="9"/>
  <c r="G4459" i="9"/>
  <c r="H4459" i="9" s="1"/>
  <c r="J4444" i="9"/>
  <c r="I4444" i="9"/>
  <c r="F4444" i="9"/>
  <c r="G4444" i="9"/>
  <c r="H4444" i="9" s="1"/>
  <c r="J4447" i="9"/>
  <c r="I4447" i="9"/>
  <c r="F4447" i="9"/>
  <c r="G4447" i="9"/>
  <c r="H4447" i="9" s="1"/>
  <c r="J3721" i="9"/>
  <c r="I3721" i="9"/>
  <c r="G3721" i="9"/>
  <c r="H3721" i="9" s="1"/>
  <c r="F3721" i="9"/>
  <c r="I3710" i="9"/>
  <c r="J3710" i="9"/>
  <c r="G3710" i="9"/>
  <c r="H3710" i="9" s="1"/>
  <c r="F3710" i="9"/>
  <c r="J3722" i="9"/>
  <c r="I3722" i="9"/>
  <c r="G3722" i="9"/>
  <c r="H3722" i="9" s="1"/>
  <c r="F3722" i="9"/>
  <c r="I3703" i="9"/>
  <c r="J3703" i="9"/>
  <c r="G3703" i="9"/>
  <c r="H3703" i="9" s="1"/>
  <c r="F3703" i="9"/>
  <c r="I3720" i="9"/>
  <c r="J3720" i="9"/>
  <c r="G3720" i="9"/>
  <c r="H3720" i="9" s="1"/>
  <c r="F3720" i="9"/>
  <c r="I3707" i="9"/>
  <c r="J3707" i="9"/>
  <c r="G3707" i="9"/>
  <c r="H3707" i="9" s="1"/>
  <c r="F3707" i="9"/>
  <c r="J3702" i="9"/>
  <c r="I3702" i="9"/>
  <c r="G3702" i="9"/>
  <c r="H3702" i="9" s="1"/>
  <c r="F3702" i="9"/>
  <c r="I3687" i="9"/>
  <c r="J3687" i="9"/>
  <c r="G3687" i="9"/>
  <c r="H3687" i="9" s="1"/>
  <c r="F3687" i="9"/>
  <c r="I3694" i="9"/>
  <c r="J3694" i="9"/>
  <c r="G3694" i="9"/>
  <c r="H3694" i="9" s="1"/>
  <c r="F3694" i="9"/>
  <c r="I3690" i="9"/>
  <c r="J3690" i="9"/>
  <c r="G3690" i="9"/>
  <c r="H3690" i="9" s="1"/>
  <c r="F3690" i="9"/>
  <c r="J3696" i="9"/>
  <c r="G3696" i="9"/>
  <c r="H3696" i="9" s="1"/>
  <c r="F3696" i="9"/>
  <c r="I3696" i="9"/>
  <c r="I3682" i="9"/>
  <c r="J3682" i="9"/>
  <c r="G3682" i="9"/>
  <c r="H3682" i="9" s="1"/>
  <c r="F3682" i="9"/>
  <c r="I3671" i="9"/>
  <c r="J3671" i="9"/>
  <c r="G3671" i="9"/>
  <c r="H3671" i="9" s="1"/>
  <c r="F3671" i="9"/>
  <c r="I3674" i="9"/>
  <c r="J3674" i="9"/>
  <c r="G3674" i="9"/>
  <c r="H3674" i="9" s="1"/>
  <c r="F3674" i="9"/>
  <c r="J3665" i="9"/>
  <c r="G3665" i="9"/>
  <c r="H3665" i="9" s="1"/>
  <c r="F3665" i="9"/>
  <c r="I3665" i="9"/>
  <c r="J3657" i="9"/>
  <c r="I3657" i="9"/>
  <c r="G3657" i="9"/>
  <c r="H3657" i="9" s="1"/>
  <c r="F3657" i="9"/>
  <c r="J3661" i="9"/>
  <c r="I3661" i="9"/>
  <c r="G3661" i="9"/>
  <c r="H3661" i="9" s="1"/>
  <c r="F3661" i="9"/>
  <c r="J3650" i="9"/>
  <c r="I3650" i="9"/>
  <c r="G3650" i="9"/>
  <c r="H3650" i="9" s="1"/>
  <c r="F3650" i="9"/>
  <c r="I3658" i="9"/>
  <c r="J3658" i="9"/>
  <c r="G3658" i="9"/>
  <c r="H3658" i="9" s="1"/>
  <c r="F3658" i="9"/>
  <c r="I3642" i="9"/>
  <c r="J3642" i="9"/>
  <c r="G3642" i="9"/>
  <c r="H3642" i="9" s="1"/>
  <c r="F3642" i="9"/>
  <c r="I3644" i="9"/>
  <c r="J3644" i="9"/>
  <c r="G3644" i="9"/>
  <c r="H3644" i="9" s="1"/>
  <c r="F3644" i="9"/>
  <c r="J3637" i="9"/>
  <c r="I3637" i="9"/>
  <c r="G3637" i="9"/>
  <c r="H3637" i="9" s="1"/>
  <c r="F3637" i="9"/>
  <c r="J3641" i="9"/>
  <c r="I3641" i="9"/>
  <c r="G3641" i="9"/>
  <c r="H3641" i="9" s="1"/>
  <c r="F3641" i="9"/>
  <c r="I3628" i="9"/>
  <c r="J3628" i="9"/>
  <c r="G3628" i="9"/>
  <c r="H3628" i="9" s="1"/>
  <c r="F3628" i="9"/>
  <c r="J3627" i="9"/>
  <c r="I3627" i="9"/>
  <c r="G3627" i="9"/>
  <c r="H3627" i="9" s="1"/>
  <c r="F3627" i="9"/>
  <c r="I3618" i="9"/>
  <c r="J3618" i="9"/>
  <c r="G3618" i="9"/>
  <c r="H3618" i="9" s="1"/>
  <c r="F3618" i="9"/>
  <c r="I3626" i="9"/>
  <c r="J3626" i="9"/>
  <c r="G3626" i="9"/>
  <c r="H3626" i="9" s="1"/>
  <c r="F3626" i="9"/>
  <c r="I3615" i="9"/>
  <c r="J3615" i="9"/>
  <c r="G3615" i="9"/>
  <c r="H3615" i="9" s="1"/>
  <c r="F3615" i="9"/>
  <c r="J3605" i="9"/>
  <c r="I3605" i="9"/>
  <c r="G3605" i="9"/>
  <c r="H3605" i="9" s="1"/>
  <c r="F3605" i="9"/>
  <c r="J3612" i="9"/>
  <c r="I3612" i="9"/>
  <c r="G3612" i="9"/>
  <c r="H3612" i="9" s="1"/>
  <c r="F3612" i="9"/>
  <c r="D4324" i="9"/>
  <c r="J4324" i="9" s="1"/>
  <c r="D4323" i="9"/>
  <c r="D4325" i="9"/>
  <c r="I4325" i="9" s="1"/>
  <c r="D4327" i="9"/>
  <c r="F4327" i="9" s="1"/>
  <c r="D4328" i="9"/>
  <c r="J4328" i="9"/>
  <c r="D4330" i="9"/>
  <c r="D4329" i="9"/>
  <c r="F4329" i="9" s="1"/>
  <c r="D4326" i="9"/>
  <c r="D4333" i="9"/>
  <c r="F4333" i="9" s="1"/>
  <c r="D4336" i="9"/>
  <c r="D4340" i="9"/>
  <c r="G4340" i="9" s="1"/>
  <c r="H4340" i="9" s="1"/>
  <c r="D4332" i="9"/>
  <c r="D4337" i="9"/>
  <c r="D4331" i="9"/>
  <c r="D4334" i="9"/>
  <c r="D4335" i="9"/>
  <c r="G4335" i="9" s="1"/>
  <c r="H4335" i="9" s="1"/>
  <c r="D4338" i="9"/>
  <c r="D4343" i="9"/>
  <c r="D4347" i="9"/>
  <c r="J4347" i="9" s="1"/>
  <c r="D4339" i="9"/>
  <c r="F4339" i="9" s="1"/>
  <c r="D4341" i="9"/>
  <c r="I4341" i="9" s="1"/>
  <c r="D4345" i="9"/>
  <c r="D4342" i="9"/>
  <c r="D4344" i="9"/>
  <c r="D4349" i="9"/>
  <c r="D4351" i="9"/>
  <c r="J4351" i="9" s="1"/>
  <c r="D4352" i="9"/>
  <c r="D4353" i="9"/>
  <c r="D4354" i="9"/>
  <c r="D4360" i="9"/>
  <c r="J4360" i="9" s="1"/>
  <c r="D4362" i="9"/>
  <c r="F4362" i="9" s="1"/>
  <c r="D4346" i="9"/>
  <c r="D4350" i="9"/>
  <c r="D4355" i="9"/>
  <c r="D4356" i="9"/>
  <c r="G4356" i="9" s="1"/>
  <c r="H4356" i="9" s="1"/>
  <c r="D4358" i="9"/>
  <c r="J4358" i="9" s="1"/>
  <c r="D4359" i="9"/>
  <c r="D4361" i="9"/>
  <c r="D4348" i="9"/>
  <c r="D4357" i="9"/>
  <c r="F4357" i="9" s="1"/>
  <c r="D4363" i="9"/>
  <c r="G4363" i="9" s="1"/>
  <c r="H4363" i="9" s="1"/>
  <c r="D4367" i="9"/>
  <c r="D4370" i="9"/>
  <c r="F4370" i="9" s="1"/>
  <c r="D4372" i="9"/>
  <c r="J4372" i="9" s="1"/>
  <c r="D4374" i="9"/>
  <c r="D4376" i="9"/>
  <c r="D4364" i="9"/>
  <c r="D4366" i="9"/>
  <c r="G4366" i="9"/>
  <c r="H4366" i="9" s="1"/>
  <c r="D4369" i="9"/>
  <c r="I4369" i="9" s="1"/>
  <c r="D4368" i="9"/>
  <c r="F4368" i="9" s="1"/>
  <c r="D4373" i="9"/>
  <c r="F4373" i="9" s="1"/>
  <c r="D4365" i="9"/>
  <c r="D4371" i="9"/>
  <c r="I4371" i="9" s="1"/>
  <c r="D4375" i="9"/>
  <c r="G4375" i="9" s="1"/>
  <c r="H4375" i="9" s="1"/>
  <c r="D4384" i="9"/>
  <c r="D4386" i="9"/>
  <c r="I4386" i="9" s="1"/>
  <c r="D4387" i="9"/>
  <c r="I4387" i="9" s="1"/>
  <c r="D4391" i="9"/>
  <c r="I4391" i="9" s="1"/>
  <c r="D4378" i="9"/>
  <c r="D4381" i="9"/>
  <c r="D4388" i="9"/>
  <c r="I4388" i="9" s="1"/>
  <c r="D4389" i="9"/>
  <c r="J4389" i="9" s="1"/>
  <c r="D4392" i="9"/>
  <c r="G4392" i="9" s="1"/>
  <c r="H4392" i="9" s="1"/>
  <c r="D4377" i="9"/>
  <c r="J4377" i="9" s="1"/>
  <c r="D4379" i="9"/>
  <c r="I4379" i="9" s="1"/>
  <c r="D4383" i="9"/>
  <c r="F4383" i="9" s="1"/>
  <c r="D4385" i="9"/>
  <c r="I4385" i="9" s="1"/>
  <c r="D4380" i="9"/>
  <c r="D4390" i="9"/>
  <c r="I4390" i="9" s="1"/>
  <c r="D4398" i="9"/>
  <c r="F4398" i="9" s="1"/>
  <c r="D4400" i="9"/>
  <c r="D4402" i="9"/>
  <c r="D4408" i="9"/>
  <c r="G4408" i="9" s="1"/>
  <c r="H4408" i="9" s="1"/>
  <c r="D4382" i="9"/>
  <c r="G4382" i="9" s="1"/>
  <c r="H4382" i="9" s="1"/>
  <c r="D4404" i="9"/>
  <c r="J4404" i="9" s="1"/>
  <c r="D4406" i="9"/>
  <c r="F4406" i="9" s="1"/>
  <c r="D4411" i="9"/>
  <c r="G4411" i="9" s="1"/>
  <c r="H4411" i="9" s="1"/>
  <c r="D4393" i="9"/>
  <c r="G4393" i="9" s="1"/>
  <c r="H4393" i="9" s="1"/>
  <c r="D4394" i="9"/>
  <c r="I4394" i="9" s="1"/>
  <c r="D4395" i="9"/>
  <c r="G4395" i="9" s="1"/>
  <c r="H4395" i="9" s="1"/>
  <c r="D4397" i="9"/>
  <c r="G4397" i="9" s="1"/>
  <c r="H4397" i="9" s="1"/>
  <c r="D4399" i="9"/>
  <c r="F4399" i="9" s="1"/>
  <c r="D4407" i="9"/>
  <c r="D4409" i="9"/>
  <c r="F4409" i="9" s="1"/>
  <c r="D4396" i="9"/>
  <c r="G4396" i="9" s="1"/>
  <c r="H4396" i="9" s="1"/>
  <c r="D4401" i="9"/>
  <c r="G4401" i="9" s="1"/>
  <c r="H4401" i="9" s="1"/>
  <c r="D4403" i="9"/>
  <c r="D4405" i="9"/>
  <c r="D4410" i="9"/>
  <c r="G4410" i="9" s="1"/>
  <c r="H4410" i="9" s="1"/>
  <c r="D4420" i="9"/>
  <c r="J4420" i="9" s="1"/>
  <c r="D4422" i="9"/>
  <c r="D4424" i="9"/>
  <c r="F4424" i="9" s="1"/>
  <c r="D4425" i="9"/>
  <c r="G4425" i="9" s="1"/>
  <c r="H4425" i="9" s="1"/>
  <c r="D4413" i="9"/>
  <c r="I4413" i="9" s="1"/>
  <c r="D4417" i="9"/>
  <c r="J4417" i="9" s="1"/>
  <c r="D4418" i="9"/>
  <c r="J4418" i="9" s="1"/>
  <c r="D4426" i="9"/>
  <c r="G4426" i="9" s="1"/>
  <c r="H4426" i="9" s="1"/>
  <c r="D4429" i="9"/>
  <c r="I4429" i="9" s="1"/>
  <c r="D4431" i="9"/>
  <c r="D4432" i="9"/>
  <c r="F4432" i="9" s="1"/>
  <c r="D4412" i="9"/>
  <c r="G4412" i="9" s="1"/>
  <c r="H4412" i="9" s="1"/>
  <c r="D4416" i="9"/>
  <c r="I4416" i="9" s="1"/>
  <c r="D4421" i="9"/>
  <c r="D4428" i="9"/>
  <c r="F4428" i="9" s="1"/>
  <c r="D4430" i="9"/>
  <c r="G4430" i="9" s="1"/>
  <c r="H4430" i="9" s="1"/>
  <c r="D4434" i="9"/>
  <c r="I4434" i="9" s="1"/>
  <c r="D4436" i="9"/>
  <c r="J4436" i="9" s="1"/>
  <c r="D4437" i="9"/>
  <c r="G4437" i="9" s="1"/>
  <c r="H4437" i="9" s="1"/>
  <c r="D4438" i="9"/>
  <c r="D4439" i="9"/>
  <c r="J4439" i="9" s="1"/>
  <c r="D4441" i="9"/>
  <c r="I4441" i="9" s="1"/>
  <c r="D4414" i="9"/>
  <c r="D4415" i="9"/>
  <c r="J4415" i="9" s="1"/>
  <c r="D4419" i="9"/>
  <c r="I4419" i="9" s="1"/>
  <c r="D4423" i="9"/>
  <c r="D4427" i="9"/>
  <c r="F4427" i="9" s="1"/>
  <c r="D4433" i="9"/>
  <c r="J4433" i="9" s="1"/>
  <c r="D4435" i="9"/>
  <c r="D4440" i="9"/>
  <c r="D4442" i="9"/>
  <c r="J4442" i="9" s="1"/>
  <c r="G4358" i="9"/>
  <c r="H4358" i="9" s="1"/>
  <c r="J4335" i="9"/>
  <c r="J4394" i="9"/>
  <c r="F4392" i="9"/>
  <c r="J4373" i="9"/>
  <c r="I4373" i="9"/>
  <c r="I3960" i="9"/>
  <c r="I3940" i="9"/>
  <c r="I3925" i="9"/>
  <c r="J3914" i="9"/>
  <c r="G3901" i="9"/>
  <c r="H3901" i="9" s="1"/>
  <c r="J3900" i="9"/>
  <c r="J3891" i="9"/>
  <c r="F3891" i="9"/>
  <c r="G3887" i="9"/>
  <c r="H3887" i="9" s="1"/>
  <c r="J3876" i="9"/>
  <c r="I3872" i="9"/>
  <c r="F3872" i="9"/>
  <c r="G3868" i="9"/>
  <c r="H3868" i="9" s="1"/>
  <c r="J3867" i="9"/>
  <c r="J3862" i="9"/>
  <c r="F3862" i="9"/>
  <c r="G3849" i="9"/>
  <c r="H3849" i="9" s="1"/>
  <c r="I3850" i="9"/>
  <c r="I3851" i="9"/>
  <c r="F3851" i="9"/>
  <c r="D4564" i="9"/>
  <c r="D4563" i="9"/>
  <c r="D4567" i="9"/>
  <c r="D4565" i="9"/>
  <c r="D4566" i="9"/>
  <c r="D4568" i="9"/>
  <c r="D4574" i="9"/>
  <c r="D4572" i="9"/>
  <c r="D4575" i="9"/>
  <c r="D4570" i="9"/>
  <c r="D4573" i="9"/>
  <c r="D4576" i="9"/>
  <c r="D4578" i="9"/>
  <c r="D4569" i="9"/>
  <c r="D4571" i="9"/>
  <c r="D4577" i="9"/>
  <c r="D4580" i="9"/>
  <c r="D4582" i="9"/>
  <c r="D4584" i="9"/>
  <c r="D4579" i="9"/>
  <c r="D4581" i="9"/>
  <c r="D4583" i="9"/>
  <c r="D4585" i="9"/>
  <c r="D4591" i="9"/>
  <c r="D4590" i="9"/>
  <c r="D4594" i="9"/>
  <c r="D4596" i="9"/>
  <c r="D4597" i="9"/>
  <c r="D4586" i="9"/>
  <c r="D4588" i="9"/>
  <c r="D4593" i="9"/>
  <c r="D4598" i="9"/>
  <c r="D4587" i="9"/>
  <c r="D4589" i="9"/>
  <c r="D4592" i="9"/>
  <c r="D4595" i="9"/>
  <c r="D4599" i="9"/>
  <c r="D4609" i="9"/>
  <c r="D4610" i="9"/>
  <c r="D4600" i="9"/>
  <c r="D4614" i="9"/>
  <c r="D4601" i="9"/>
  <c r="D4607" i="9"/>
  <c r="D4611" i="9"/>
  <c r="D4613" i="9"/>
  <c r="D4602" i="9"/>
  <c r="D4603" i="9"/>
  <c r="D4604" i="9"/>
  <c r="D4605" i="9"/>
  <c r="D4606" i="9"/>
  <c r="D4608" i="9"/>
  <c r="D4612" i="9"/>
  <c r="D4615" i="9"/>
  <c r="D4619" i="9"/>
  <c r="D4621" i="9"/>
  <c r="D4622" i="9"/>
  <c r="D4624" i="9"/>
  <c r="D4616" i="9"/>
  <c r="D4627" i="9"/>
  <c r="D4617" i="9"/>
  <c r="D4618" i="9"/>
  <c r="D4623" i="9"/>
  <c r="D4625" i="9"/>
  <c r="D4626" i="9"/>
  <c r="D4629" i="9"/>
  <c r="D4630" i="9"/>
  <c r="D4635" i="9"/>
  <c r="D4637" i="9"/>
  <c r="D4640" i="9"/>
  <c r="D4647" i="9"/>
  <c r="D4648" i="9"/>
  <c r="D4633" i="9"/>
  <c r="D4638" i="9"/>
  <c r="D4642" i="9"/>
  <c r="D4645" i="9"/>
  <c r="D4620" i="9"/>
  <c r="D4628" i="9"/>
  <c r="D4634" i="9"/>
  <c r="D4636" i="9"/>
  <c r="D4641" i="9"/>
  <c r="D4643" i="9"/>
  <c r="D4644" i="9"/>
  <c r="D4646" i="9"/>
  <c r="D4631" i="9"/>
  <c r="D4632" i="9"/>
  <c r="D4639" i="9"/>
  <c r="D4653" i="9"/>
  <c r="D4658" i="9"/>
  <c r="D4668" i="9"/>
  <c r="D4669" i="9"/>
  <c r="D4670" i="9"/>
  <c r="D4672" i="9"/>
  <c r="D4681" i="9"/>
  <c r="D4661" i="9"/>
  <c r="D4662" i="9"/>
  <c r="D4664" i="9"/>
  <c r="D4665" i="9"/>
  <c r="D4667" i="9"/>
  <c r="D4682" i="9"/>
  <c r="D4649" i="9"/>
  <c r="D4650" i="9"/>
  <c r="D4652" i="9"/>
  <c r="D4655" i="9"/>
  <c r="D4656" i="9"/>
  <c r="D4657" i="9"/>
  <c r="D4659" i="9"/>
  <c r="D4663" i="9"/>
  <c r="D4674" i="9"/>
  <c r="D4677" i="9"/>
  <c r="D4679" i="9"/>
  <c r="D4651" i="9"/>
  <c r="D4654" i="9"/>
  <c r="D4660" i="9"/>
  <c r="D4666" i="9"/>
  <c r="D4671" i="9"/>
  <c r="D4673" i="9"/>
  <c r="D4675" i="9"/>
  <c r="D4676" i="9"/>
  <c r="D4678" i="9"/>
  <c r="D4680" i="9"/>
  <c r="I5269" i="9"/>
  <c r="F5269" i="9"/>
  <c r="I5258" i="9"/>
  <c r="F5258" i="9"/>
  <c r="I5282" i="9"/>
  <c r="F5282" i="9"/>
  <c r="I5260" i="9"/>
  <c r="F5260" i="9"/>
  <c r="I5244" i="9"/>
  <c r="F5244" i="9"/>
  <c r="I5267" i="9"/>
  <c r="F5267" i="9"/>
  <c r="I5259" i="9"/>
  <c r="F5259" i="9"/>
  <c r="I5278" i="9"/>
  <c r="F5278" i="9"/>
  <c r="I5256" i="9"/>
  <c r="F5256" i="9"/>
  <c r="J5245" i="9"/>
  <c r="F5245" i="9"/>
  <c r="I5215" i="9"/>
  <c r="F5215" i="9"/>
  <c r="I5229" i="9"/>
  <c r="F5229" i="9"/>
  <c r="I5236" i="9"/>
  <c r="F5236" i="9"/>
  <c r="I5224" i="9"/>
  <c r="F5224" i="9"/>
  <c r="I5231" i="9"/>
  <c r="F5231" i="9"/>
  <c r="J5217" i="9"/>
  <c r="F5217" i="9"/>
  <c r="I5221" i="9"/>
  <c r="F5221" i="9"/>
  <c r="I5219" i="9"/>
  <c r="F5219" i="9"/>
  <c r="J5197" i="9"/>
  <c r="F5197" i="9"/>
  <c r="I5207" i="9"/>
  <c r="F5207" i="9"/>
  <c r="I5209" i="9"/>
  <c r="F5209" i="9"/>
  <c r="I5198" i="9"/>
  <c r="F5198" i="9"/>
  <c r="J5189" i="9"/>
  <c r="F5189" i="9"/>
  <c r="I5192" i="9"/>
  <c r="F5192" i="9"/>
  <c r="I5183" i="9"/>
  <c r="F5183" i="9"/>
  <c r="I5171" i="9"/>
  <c r="F5171" i="9"/>
  <c r="I5180" i="9"/>
  <c r="F5180" i="9"/>
  <c r="J5163" i="9"/>
  <c r="I5163" i="9"/>
  <c r="I5169" i="9"/>
  <c r="J5169" i="9"/>
  <c r="J5165" i="9"/>
  <c r="I5165" i="9"/>
  <c r="J4910" i="9"/>
  <c r="I4910" i="9"/>
  <c r="F4910" i="9"/>
  <c r="G4910" i="9"/>
  <c r="H4910" i="9" s="1"/>
  <c r="I4892" i="9"/>
  <c r="J4892" i="9"/>
  <c r="F4892" i="9"/>
  <c r="G4892" i="9"/>
  <c r="H4892" i="9" s="1"/>
  <c r="I4917" i="9"/>
  <c r="J4917" i="9"/>
  <c r="F4917" i="9"/>
  <c r="G4917" i="9"/>
  <c r="H4917" i="9" s="1"/>
  <c r="J4897" i="9"/>
  <c r="I4897" i="9"/>
  <c r="F4897" i="9"/>
  <c r="G4897" i="9"/>
  <c r="H4897" i="9" s="1"/>
  <c r="J4912" i="9"/>
  <c r="I4912" i="9"/>
  <c r="F4912" i="9"/>
  <c r="G4912" i="9"/>
  <c r="H4912" i="9" s="1"/>
  <c r="J4898" i="9"/>
  <c r="I4898" i="9"/>
  <c r="F4898" i="9"/>
  <c r="G4898" i="9"/>
  <c r="H4898" i="9" s="1"/>
  <c r="I4886" i="9"/>
  <c r="J4886" i="9"/>
  <c r="F4886" i="9"/>
  <c r="G4886" i="9"/>
  <c r="H4886" i="9" s="1"/>
  <c r="J4901" i="9"/>
  <c r="I4901" i="9"/>
  <c r="F4901" i="9"/>
  <c r="G4901" i="9"/>
  <c r="H4901" i="9" s="1"/>
  <c r="J4894" i="9"/>
  <c r="I4894" i="9"/>
  <c r="F4894" i="9"/>
  <c r="G4894" i="9"/>
  <c r="H4894" i="9" s="1"/>
  <c r="J4883" i="9"/>
  <c r="I4883" i="9"/>
  <c r="F4883" i="9"/>
  <c r="G4883" i="9"/>
  <c r="H4883" i="9" s="1"/>
  <c r="J4872" i="9"/>
  <c r="I4872" i="9"/>
  <c r="F4872" i="9"/>
  <c r="G4872" i="9"/>
  <c r="H4872" i="9" s="1"/>
  <c r="J4870" i="9"/>
  <c r="I4870" i="9"/>
  <c r="F4870" i="9"/>
  <c r="G4870" i="9"/>
  <c r="H4870" i="9" s="1"/>
  <c r="J4869" i="9"/>
  <c r="I4869" i="9"/>
  <c r="F4869" i="9"/>
  <c r="G4869" i="9"/>
  <c r="H4869" i="9" s="1"/>
  <c r="I4876" i="9"/>
  <c r="J4876" i="9"/>
  <c r="F4876" i="9"/>
  <c r="G4876" i="9"/>
  <c r="H4876" i="9" s="1"/>
  <c r="I4866" i="9"/>
  <c r="J4866" i="9"/>
  <c r="F4866" i="9"/>
  <c r="G4866" i="9"/>
  <c r="H4866" i="9" s="1"/>
  <c r="J4860" i="9"/>
  <c r="I4860" i="9"/>
  <c r="F4860" i="9"/>
  <c r="G4860" i="9"/>
  <c r="H4860" i="9" s="1"/>
  <c r="J4856" i="9"/>
  <c r="I4856" i="9"/>
  <c r="F4856" i="9"/>
  <c r="G4856" i="9"/>
  <c r="H4856" i="9" s="1"/>
  <c r="I4851" i="9"/>
  <c r="J4851" i="9"/>
  <c r="F4851" i="9"/>
  <c r="G4851" i="9"/>
  <c r="H4851" i="9" s="1"/>
  <c r="J4848" i="9"/>
  <c r="I4848" i="9"/>
  <c r="F4848" i="9"/>
  <c r="G4848" i="9"/>
  <c r="H4848" i="9" s="1"/>
  <c r="I4843" i="9"/>
  <c r="J4843" i="9"/>
  <c r="F4843" i="9"/>
  <c r="G4843" i="9"/>
  <c r="H4843" i="9" s="1"/>
  <c r="J4852" i="9"/>
  <c r="I4852" i="9"/>
  <c r="F4852" i="9"/>
  <c r="G4852" i="9"/>
  <c r="H4852" i="9" s="1"/>
  <c r="J4832" i="9"/>
  <c r="I4832" i="9"/>
  <c r="F4832" i="9"/>
  <c r="G4832" i="9"/>
  <c r="H4832" i="9" s="1"/>
  <c r="J4833" i="9"/>
  <c r="I4833" i="9"/>
  <c r="F4833" i="9"/>
  <c r="G4833" i="9"/>
  <c r="H4833" i="9" s="1"/>
  <c r="J4825" i="9"/>
  <c r="I4825" i="9"/>
  <c r="F4825" i="9"/>
  <c r="G4825" i="9"/>
  <c r="H4825" i="9" s="1"/>
  <c r="I4827" i="9"/>
  <c r="J4827" i="9"/>
  <c r="F4827" i="9"/>
  <c r="G4827" i="9"/>
  <c r="H4827" i="9" s="1"/>
  <c r="I4821" i="9"/>
  <c r="J4821" i="9"/>
  <c r="F4821" i="9"/>
  <c r="G4821" i="9"/>
  <c r="H4821" i="9" s="1"/>
  <c r="J4814" i="9"/>
  <c r="I4814" i="9"/>
  <c r="F4814" i="9"/>
  <c r="G4814" i="9"/>
  <c r="H4814" i="9" s="1"/>
  <c r="J4815" i="9"/>
  <c r="I4815" i="9"/>
  <c r="F4815" i="9"/>
  <c r="G4815" i="9"/>
  <c r="H4815" i="9" s="1"/>
  <c r="J4809" i="9"/>
  <c r="I4809" i="9"/>
  <c r="F4809" i="9"/>
  <c r="G4809" i="9"/>
  <c r="H4809" i="9"/>
  <c r="I4806" i="9"/>
  <c r="J4806" i="9"/>
  <c r="F4806" i="9"/>
  <c r="G4806" i="9"/>
  <c r="H4806" i="9" s="1"/>
  <c r="J4792" i="9"/>
  <c r="I4792" i="9"/>
  <c r="F4792" i="9"/>
  <c r="G4792" i="9"/>
  <c r="H4792" i="9" s="1"/>
  <c r="I4774" i="9"/>
  <c r="J4774" i="9"/>
  <c r="F4774" i="9"/>
  <c r="G4774" i="9"/>
  <c r="H4774" i="9" s="1"/>
  <c r="J4794" i="9"/>
  <c r="I4794" i="9"/>
  <c r="F4794" i="9"/>
  <c r="G4794" i="9"/>
  <c r="H4794" i="9" s="1"/>
  <c r="J4801" i="9"/>
  <c r="I4801" i="9"/>
  <c r="F4801" i="9"/>
  <c r="G4801" i="9"/>
  <c r="H4801" i="9" s="1"/>
  <c r="J4787" i="9"/>
  <c r="I4787" i="9"/>
  <c r="F4787" i="9"/>
  <c r="G4787" i="9"/>
  <c r="H4787" i="9" s="1"/>
  <c r="J4778" i="9"/>
  <c r="I4778" i="9"/>
  <c r="F4778" i="9"/>
  <c r="G4778" i="9"/>
  <c r="H4778" i="9" s="1"/>
  <c r="J4802" i="9"/>
  <c r="I4802" i="9"/>
  <c r="F4802" i="9"/>
  <c r="G4802" i="9"/>
  <c r="H4802" i="9" s="1"/>
  <c r="J4782" i="9"/>
  <c r="I4782" i="9"/>
  <c r="F4782" i="9"/>
  <c r="G4782" i="9"/>
  <c r="H4782" i="9" s="1"/>
  <c r="J4773" i="9"/>
  <c r="I4773" i="9"/>
  <c r="F4773" i="9"/>
  <c r="G4773" i="9"/>
  <c r="H4773" i="9" s="1"/>
  <c r="I4753" i="9"/>
  <c r="J4753" i="9"/>
  <c r="F4753" i="9"/>
  <c r="G4753" i="9"/>
  <c r="H4753" i="9" s="1"/>
  <c r="J4762" i="9"/>
  <c r="I4762" i="9"/>
  <c r="F4762" i="9"/>
  <c r="G4762" i="9"/>
  <c r="H4762" i="9" s="1"/>
  <c r="J4752" i="9"/>
  <c r="I4752" i="9"/>
  <c r="F4752" i="9"/>
  <c r="G4752" i="9"/>
  <c r="H4752" i="9" s="1"/>
  <c r="I4764" i="9"/>
  <c r="J4764" i="9"/>
  <c r="F4764" i="9"/>
  <c r="G4764" i="9"/>
  <c r="H4764" i="9" s="1"/>
  <c r="J4766" i="9"/>
  <c r="I4766" i="9"/>
  <c r="F4766" i="9"/>
  <c r="G4766" i="9"/>
  <c r="H4766" i="9" s="1"/>
  <c r="J4732" i="9"/>
  <c r="I4732" i="9"/>
  <c r="F4732" i="9"/>
  <c r="G4732" i="9"/>
  <c r="H4732" i="9" s="1"/>
  <c r="I4736" i="9"/>
  <c r="J4736" i="9"/>
  <c r="F4736" i="9"/>
  <c r="G4736" i="9"/>
  <c r="H4736" i="9" s="1"/>
  <c r="J4735" i="9"/>
  <c r="I4735" i="9"/>
  <c r="F4735" i="9"/>
  <c r="G4735" i="9"/>
  <c r="H4735" i="9" s="1"/>
  <c r="J4734" i="9"/>
  <c r="I4734" i="9"/>
  <c r="F4734" i="9"/>
  <c r="G4734" i="9"/>
  <c r="H4734" i="9" s="1"/>
  <c r="I4722" i="9"/>
  <c r="J4722" i="9"/>
  <c r="F4722" i="9"/>
  <c r="G4722" i="9"/>
  <c r="H4722" i="9" s="1"/>
  <c r="I4721" i="9"/>
  <c r="J4721" i="9"/>
  <c r="F4721" i="9"/>
  <c r="G4721" i="9"/>
  <c r="H4721" i="9" s="1"/>
  <c r="I4724" i="9"/>
  <c r="J4724" i="9"/>
  <c r="F4724" i="9"/>
  <c r="G4724" i="9"/>
  <c r="H4724" i="9" s="1"/>
  <c r="I4711" i="9"/>
  <c r="J4711" i="9"/>
  <c r="F4711" i="9"/>
  <c r="G4711" i="9"/>
  <c r="H4711" i="9" s="1"/>
  <c r="J4707" i="9"/>
  <c r="I4707" i="9"/>
  <c r="F4707" i="9"/>
  <c r="G4707" i="9"/>
  <c r="H4707" i="9" s="1"/>
  <c r="J4719" i="9"/>
  <c r="I4719" i="9"/>
  <c r="F4719" i="9"/>
  <c r="G4719" i="9"/>
  <c r="H4719" i="9" s="1"/>
  <c r="J4705" i="9"/>
  <c r="I4705" i="9"/>
  <c r="F4705" i="9"/>
  <c r="G4705" i="9"/>
  <c r="H4705" i="9" s="1"/>
  <c r="I4704" i="9"/>
  <c r="J4704" i="9"/>
  <c r="F4704" i="9"/>
  <c r="G4704" i="9"/>
  <c r="H4704" i="9" s="1"/>
  <c r="J4698" i="9"/>
  <c r="I4698" i="9"/>
  <c r="F4698" i="9"/>
  <c r="G4698" i="9"/>
  <c r="H4698" i="9" s="1"/>
  <c r="I4694" i="9"/>
  <c r="J4694" i="9"/>
  <c r="F4694" i="9"/>
  <c r="G4694" i="9"/>
  <c r="H4694" i="9" s="1"/>
  <c r="I4693" i="9"/>
  <c r="J4693" i="9"/>
  <c r="F4693" i="9"/>
  <c r="G4693" i="9"/>
  <c r="H4693" i="9" s="1"/>
  <c r="J4686" i="9"/>
  <c r="I4686" i="9"/>
  <c r="F4686" i="9"/>
  <c r="G4686" i="9"/>
  <c r="H4686" i="9" s="1"/>
  <c r="I4409" i="9"/>
  <c r="J4357" i="9"/>
  <c r="J4346" i="9"/>
  <c r="F4346" i="9"/>
  <c r="J4339" i="9"/>
  <c r="D5043" i="9"/>
  <c r="D5044" i="9"/>
  <c r="D5046" i="9"/>
  <c r="D5048" i="9"/>
  <c r="D5052" i="9"/>
  <c r="D5045" i="9"/>
  <c r="D5047" i="9"/>
  <c r="D5051" i="9"/>
  <c r="D5049" i="9"/>
  <c r="D5050" i="9"/>
  <c r="D5053" i="9"/>
  <c r="D5055" i="9"/>
  <c r="D5057" i="9"/>
  <c r="D5059" i="9"/>
  <c r="D5060" i="9"/>
  <c r="D5061" i="9"/>
  <c r="D5054" i="9"/>
  <c r="D5056" i="9"/>
  <c r="D5058" i="9"/>
  <c r="D5063" i="9"/>
  <c r="D5067" i="9"/>
  <c r="D5070" i="9"/>
  <c r="D5072" i="9"/>
  <c r="D5073" i="9"/>
  <c r="D5068" i="9"/>
  <c r="D5064" i="9"/>
  <c r="D5065" i="9"/>
  <c r="D5074" i="9"/>
  <c r="D5062" i="9"/>
  <c r="D5066" i="9"/>
  <c r="D5069" i="9"/>
  <c r="D5071" i="9"/>
  <c r="D5075" i="9"/>
  <c r="D5082" i="9"/>
  <c r="D5085" i="9"/>
  <c r="D5087" i="9"/>
  <c r="D5089" i="9"/>
  <c r="D5083" i="9"/>
  <c r="D5084" i="9"/>
  <c r="D5090" i="9"/>
  <c r="D5079" i="9"/>
  <c r="D5081" i="9"/>
  <c r="D5086" i="9"/>
  <c r="D5076" i="9"/>
  <c r="D5077" i="9"/>
  <c r="D5078" i="9"/>
  <c r="D5080" i="9"/>
  <c r="D5088" i="9"/>
  <c r="D5098" i="9"/>
  <c r="D5099" i="9"/>
  <c r="D5105" i="9"/>
  <c r="D5096" i="9"/>
  <c r="D5106" i="9"/>
  <c r="D5093" i="9"/>
  <c r="D5095" i="9"/>
  <c r="D5097" i="9"/>
  <c r="D5104" i="9"/>
  <c r="D5091" i="9"/>
  <c r="D5092" i="9"/>
  <c r="D5094" i="9"/>
  <c r="D5103" i="9"/>
  <c r="D5107" i="9"/>
  <c r="D5110" i="9"/>
  <c r="D5113" i="9"/>
  <c r="D5117" i="9"/>
  <c r="D5118" i="9"/>
  <c r="D5119" i="9"/>
  <c r="D5123" i="9"/>
  <c r="D5101" i="9"/>
  <c r="D5102" i="9"/>
  <c r="D5108" i="9"/>
  <c r="D5109" i="9"/>
  <c r="D5112" i="9"/>
  <c r="D5115" i="9"/>
  <c r="D5120" i="9"/>
  <c r="D5121" i="9"/>
  <c r="D5124" i="9"/>
  <c r="D5100" i="9"/>
  <c r="D5111" i="9"/>
  <c r="D5114" i="9"/>
  <c r="D5116" i="9"/>
  <c r="D5134" i="9"/>
  <c r="D5135" i="9"/>
  <c r="D5137" i="9"/>
  <c r="D5141" i="9"/>
  <c r="D5142" i="9"/>
  <c r="D5150" i="9"/>
  <c r="D5153" i="9"/>
  <c r="D5155" i="9"/>
  <c r="D5158" i="9"/>
  <c r="D5159" i="9"/>
  <c r="D5126" i="9"/>
  <c r="D5127" i="9"/>
  <c r="D5129" i="9"/>
  <c r="D5144" i="9"/>
  <c r="D5148" i="9"/>
  <c r="D5149" i="9"/>
  <c r="D5151" i="9"/>
  <c r="D5152" i="9"/>
  <c r="D5154" i="9"/>
  <c r="D5156" i="9"/>
  <c r="D5162" i="9"/>
  <c r="D5122" i="9"/>
  <c r="D5125" i="9"/>
  <c r="D5132" i="9"/>
  <c r="D5138" i="9"/>
  <c r="D5145" i="9"/>
  <c r="D5157" i="9"/>
  <c r="D5160" i="9"/>
  <c r="D5128" i="9"/>
  <c r="D5130" i="9"/>
  <c r="D5131" i="9"/>
  <c r="D5133" i="9"/>
  <c r="D5136" i="9"/>
  <c r="D5139" i="9"/>
  <c r="D5140" i="9"/>
  <c r="D5143" i="9"/>
  <c r="D5146" i="9"/>
  <c r="D5147" i="9"/>
  <c r="D5161" i="9"/>
  <c r="I4440" i="9"/>
  <c r="G4436" i="9"/>
  <c r="H4436" i="9" s="1"/>
  <c r="G4403" i="9"/>
  <c r="H4403" i="9" s="1"/>
  <c r="G4404" i="9"/>
  <c r="H4404" i="9" s="1"/>
  <c r="G4385" i="9"/>
  <c r="H4385" i="9" s="1"/>
  <c r="J4384" i="9"/>
  <c r="I4384" i="9"/>
  <c r="F4384" i="9"/>
  <c r="G4384" i="9"/>
  <c r="H4384" i="9" s="1"/>
  <c r="I4370" i="9"/>
  <c r="G4370" i="9"/>
  <c r="H4370" i="9" s="1"/>
  <c r="J4362" i="9"/>
  <c r="G4362" i="9"/>
  <c r="H4362" i="9" s="1"/>
  <c r="F4340" i="9"/>
  <c r="J4419" i="9"/>
  <c r="F4419" i="9"/>
  <c r="G4419" i="9"/>
  <c r="H4419" i="9" s="1"/>
  <c r="I4439" i="9"/>
  <c r="F4439" i="9"/>
  <c r="G4439" i="9"/>
  <c r="H4439" i="9" s="1"/>
  <c r="J4434" i="9"/>
  <c r="F4434" i="9"/>
  <c r="G4434" i="9"/>
  <c r="H4434" i="9" s="1"/>
  <c r="J4416" i="9"/>
  <c r="F4416" i="9"/>
  <c r="G4416" i="9"/>
  <c r="H4416" i="9" s="1"/>
  <c r="J4429" i="9"/>
  <c r="F4429" i="9"/>
  <c r="G4429" i="9"/>
  <c r="H4429" i="9" s="1"/>
  <c r="J4413" i="9"/>
  <c r="I4393" i="9"/>
  <c r="F4393" i="9"/>
  <c r="I4382" i="9"/>
  <c r="F4382" i="9"/>
  <c r="J4398" i="9"/>
  <c r="I4398" i="9"/>
  <c r="J4383" i="9"/>
  <c r="I4383" i="9"/>
  <c r="G4383" i="9"/>
  <c r="H4383" i="9" s="1"/>
  <c r="G4391" i="9"/>
  <c r="H4391" i="9" s="1"/>
  <c r="I4368" i="9"/>
  <c r="F4376" i="9"/>
  <c r="G4376" i="9"/>
  <c r="H4376" i="9" s="1"/>
  <c r="F4367" i="9"/>
  <c r="G4367" i="9"/>
  <c r="H4367" i="9" s="1"/>
  <c r="F4361" i="9"/>
  <c r="G4361" i="9"/>
  <c r="H4361" i="9" s="1"/>
  <c r="J4343" i="9"/>
  <c r="I4343" i="9"/>
  <c r="J4331" i="9"/>
  <c r="I4331" i="9"/>
  <c r="J4336" i="9"/>
  <c r="I4336" i="9"/>
  <c r="J4330" i="9"/>
  <c r="I4330" i="9"/>
  <c r="F4323" i="9"/>
  <c r="G3958" i="9"/>
  <c r="H3958" i="9" s="1"/>
  <c r="G3939" i="9"/>
  <c r="H3939" i="9" s="1"/>
  <c r="J3956" i="9"/>
  <c r="I3956" i="9"/>
  <c r="G3956" i="9"/>
  <c r="H3956" i="9" s="1"/>
  <c r="F3956" i="9"/>
  <c r="J3945" i="9"/>
  <c r="I3945" i="9"/>
  <c r="G3945" i="9"/>
  <c r="H3945" i="9" s="1"/>
  <c r="F3945" i="9"/>
  <c r="I3957" i="9"/>
  <c r="J3957" i="9"/>
  <c r="G3957" i="9"/>
  <c r="H3957" i="9" s="1"/>
  <c r="F3957" i="9"/>
  <c r="J3959" i="9"/>
  <c r="I3959" i="9"/>
  <c r="G3959" i="9"/>
  <c r="H3959" i="9" s="1"/>
  <c r="F3959" i="9"/>
  <c r="J3943" i="9"/>
  <c r="I3943" i="9"/>
  <c r="G3943" i="9"/>
  <c r="H3943" i="9" s="1"/>
  <c r="F3943" i="9"/>
  <c r="I3929" i="9"/>
  <c r="J3929" i="9"/>
  <c r="G3929" i="9"/>
  <c r="H3929" i="9" s="1"/>
  <c r="F3929" i="9"/>
  <c r="I3932" i="9"/>
  <c r="G3932" i="9"/>
  <c r="H3932" i="9" s="1"/>
  <c r="F3932" i="9"/>
  <c r="J3932" i="9"/>
  <c r="J3912" i="9"/>
  <c r="G3912" i="9"/>
  <c r="H3912" i="9" s="1"/>
  <c r="F3912" i="9"/>
  <c r="I3912" i="9"/>
  <c r="I3915" i="9"/>
  <c r="J3915" i="9"/>
  <c r="G3915" i="9"/>
  <c r="H3915" i="9" s="1"/>
  <c r="F3915" i="9"/>
  <c r="J3923" i="9"/>
  <c r="I3923" i="9"/>
  <c r="G3923" i="9"/>
  <c r="H3923" i="9" s="1"/>
  <c r="F3923" i="9"/>
  <c r="I3909" i="9"/>
  <c r="J3909" i="9"/>
  <c r="G3909" i="9"/>
  <c r="H3909" i="9" s="1"/>
  <c r="F3909" i="9"/>
  <c r="J3907" i="9"/>
  <c r="I3907" i="9"/>
  <c r="G3907" i="9"/>
  <c r="H3907" i="9" s="1"/>
  <c r="F3907" i="9"/>
  <c r="J3908" i="9"/>
  <c r="I3908" i="9"/>
  <c r="G3908" i="9"/>
  <c r="H3908" i="9" s="1"/>
  <c r="F3908" i="9"/>
  <c r="J3910" i="9"/>
  <c r="I3910" i="9"/>
  <c r="G3910" i="9"/>
  <c r="H3910" i="9" s="1"/>
  <c r="F3910" i="9"/>
  <c r="J3895" i="9"/>
  <c r="I3895" i="9"/>
  <c r="G3895" i="9"/>
  <c r="H3895" i="9" s="1"/>
  <c r="F3895" i="9"/>
  <c r="J3899" i="9"/>
  <c r="I3899" i="9"/>
  <c r="G3899" i="9"/>
  <c r="H3899" i="9" s="1"/>
  <c r="F3899" i="9"/>
  <c r="I3890" i="9"/>
  <c r="J3890" i="9"/>
  <c r="G3890" i="9"/>
  <c r="H3890" i="9" s="1"/>
  <c r="F3890" i="9"/>
  <c r="J3880" i="9"/>
  <c r="I3880" i="9"/>
  <c r="G3880" i="9"/>
  <c r="H3880" i="9" s="1"/>
  <c r="F3880" i="9"/>
  <c r="J3885" i="9"/>
  <c r="I3885" i="9"/>
  <c r="G3885" i="9"/>
  <c r="H3885" i="9" s="1"/>
  <c r="F3885" i="9"/>
  <c r="I3884" i="9"/>
  <c r="J3884" i="9"/>
  <c r="G3884" i="9"/>
  <c r="H3884" i="9" s="1"/>
  <c r="F3884" i="9"/>
  <c r="J3881" i="9"/>
  <c r="I3881" i="9"/>
  <c r="G3881" i="9"/>
  <c r="H3881" i="9" s="1"/>
  <c r="F3881" i="9"/>
  <c r="J3866" i="9"/>
  <c r="I3866" i="9"/>
  <c r="G3866" i="9"/>
  <c r="H3866" i="9" s="1"/>
  <c r="F3866" i="9"/>
  <c r="I3869" i="9"/>
  <c r="J3869" i="9"/>
  <c r="G3869" i="9"/>
  <c r="H3869" i="9" s="1"/>
  <c r="F3869" i="9"/>
  <c r="I3861" i="9"/>
  <c r="J3861" i="9"/>
  <c r="G3861" i="9"/>
  <c r="H3861" i="9" s="1"/>
  <c r="F3861" i="9"/>
  <c r="I3860" i="9"/>
  <c r="J3860" i="9"/>
  <c r="G3860" i="9"/>
  <c r="H3860" i="9" s="1"/>
  <c r="F3860" i="9"/>
  <c r="J3846" i="9"/>
  <c r="I3846" i="9"/>
  <c r="G3846" i="9"/>
  <c r="H3846" i="9" s="1"/>
  <c r="F3846" i="9"/>
  <c r="I3843" i="9"/>
  <c r="J3843" i="9"/>
  <c r="G3843" i="9"/>
  <c r="H3843" i="9" s="1"/>
  <c r="F3843" i="9"/>
  <c r="J3848" i="9"/>
  <c r="I3848" i="9"/>
  <c r="G3848" i="9"/>
  <c r="H3848" i="9" s="1"/>
  <c r="F3848" i="9"/>
  <c r="I5281" i="9"/>
  <c r="J5268" i="9"/>
  <c r="H5268" i="9"/>
  <c r="G5254" i="9"/>
  <c r="H5254" i="9" s="1"/>
  <c r="G5276" i="9"/>
  <c r="H5276" i="9" s="1"/>
  <c r="G5253" i="9"/>
  <c r="H5253" i="9" s="1"/>
  <c r="G5243" i="9"/>
  <c r="H5243" i="9" s="1"/>
  <c r="G5265" i="9"/>
  <c r="H5265" i="9" s="1"/>
  <c r="G5257" i="9"/>
  <c r="H5257" i="9" s="1"/>
  <c r="G5273" i="9"/>
  <c r="H5273" i="9" s="1"/>
  <c r="G5255" i="9"/>
  <c r="H5255" i="9" s="1"/>
  <c r="F5241" i="9"/>
  <c r="F5242" i="9"/>
  <c r="F5228" i="9"/>
  <c r="F5235" i="9"/>
  <c r="F5218" i="9"/>
  <c r="F5227" i="9"/>
  <c r="F5211" i="9"/>
  <c r="F5216" i="9"/>
  <c r="F5214" i="9"/>
  <c r="F5195" i="9"/>
  <c r="F5206" i="9"/>
  <c r="F5208" i="9"/>
  <c r="I5193" i="9"/>
  <c r="I5188" i="9"/>
  <c r="I5187" i="9"/>
  <c r="I5182" i="9"/>
  <c r="I5176" i="9"/>
  <c r="I5178" i="9"/>
  <c r="I5167" i="9"/>
  <c r="I5173" i="9"/>
  <c r="D5885" i="9"/>
  <c r="F5885" i="9" s="1"/>
  <c r="F8045" i="9" s="1"/>
  <c r="D5886" i="9"/>
  <c r="D5887" i="9"/>
  <c r="D5883" i="9"/>
  <c r="D5884" i="9"/>
  <c r="G5884" i="9" s="1"/>
  <c r="D5893" i="9"/>
  <c r="D5889" i="9"/>
  <c r="D5890" i="9"/>
  <c r="D5891" i="9"/>
  <c r="J5891" i="9" s="1"/>
  <c r="J8051" i="9" s="1"/>
  <c r="D5888" i="9"/>
  <c r="D5892" i="9"/>
  <c r="D5894" i="9"/>
  <c r="D5897" i="9"/>
  <c r="I5897" i="9" s="1"/>
  <c r="I8057" i="9" s="1"/>
  <c r="D5903" i="9"/>
  <c r="D5905" i="9"/>
  <c r="D5908" i="9"/>
  <c r="D5895" i="9"/>
  <c r="F5895" i="9" s="1"/>
  <c r="F8055" i="9" s="1"/>
  <c r="D5904" i="9"/>
  <c r="D5898" i="9"/>
  <c r="D5900" i="9"/>
  <c r="D5902" i="9"/>
  <c r="G5902" i="9" s="1"/>
  <c r="D5907" i="9"/>
  <c r="D5896" i="9"/>
  <c r="D5899" i="9"/>
  <c r="D5901" i="9"/>
  <c r="J5901" i="9" s="1"/>
  <c r="J8061" i="9" s="1"/>
  <c r="D5906" i="9"/>
  <c r="D5912" i="9"/>
  <c r="D5914" i="9"/>
  <c r="D5918" i="9"/>
  <c r="I5918" i="9" s="1"/>
  <c r="I8078" i="9" s="1"/>
  <c r="D5920" i="9"/>
  <c r="D5911" i="9"/>
  <c r="D5915" i="9"/>
  <c r="D5917" i="9"/>
  <c r="F5917" i="9" s="1"/>
  <c r="F8077" i="9" s="1"/>
  <c r="D5919" i="9"/>
  <c r="D5922" i="9"/>
  <c r="D5923" i="9"/>
  <c r="D5909" i="9"/>
  <c r="G5909" i="9" s="1"/>
  <c r="D5910" i="9"/>
  <c r="D5913" i="9"/>
  <c r="D5916" i="9"/>
  <c r="D5921" i="9"/>
  <c r="J5921" i="9" s="1"/>
  <c r="J8081" i="9" s="1"/>
  <c r="D5926" i="9"/>
  <c r="D5931" i="9"/>
  <c r="D5932" i="9"/>
  <c r="D5933" i="9"/>
  <c r="I5933" i="9" s="1"/>
  <c r="I8093" i="9" s="1"/>
  <c r="D5935" i="9"/>
  <c r="D5938" i="9"/>
  <c r="D5925" i="9"/>
  <c r="D5928" i="9"/>
  <c r="F5928" i="9" s="1"/>
  <c r="F8088" i="9" s="1"/>
  <c r="D5929" i="9"/>
  <c r="D5934" i="9"/>
  <c r="D5936" i="9"/>
  <c r="D5924" i="9"/>
  <c r="G5924" i="9" s="1"/>
  <c r="D5930" i="9"/>
  <c r="D5927" i="9"/>
  <c r="D5937" i="9"/>
  <c r="D5939" i="9"/>
  <c r="J5939" i="9" s="1"/>
  <c r="J8099" i="9" s="1"/>
  <c r="D5940" i="9"/>
  <c r="D5949" i="9"/>
  <c r="D5950" i="9"/>
  <c r="D5954" i="9"/>
  <c r="I5954" i="9" s="1"/>
  <c r="I8114" i="9" s="1"/>
  <c r="D5943" i="9"/>
  <c r="D5951" i="9"/>
  <c r="D5952" i="9"/>
  <c r="D5955" i="9"/>
  <c r="F5955" i="9" s="1"/>
  <c r="F8115" i="9" s="1"/>
  <c r="D5956" i="9"/>
  <c r="D5957" i="9"/>
  <c r="D5942" i="9"/>
  <c r="D5944" i="9"/>
  <c r="G5944" i="9" s="1"/>
  <c r="D5946" i="9"/>
  <c r="D5947" i="9"/>
  <c r="D5948" i="9"/>
  <c r="D5953" i="9"/>
  <c r="J5953" i="9" s="1"/>
  <c r="J8113" i="9" s="1"/>
  <c r="D5941" i="9"/>
  <c r="D5945" i="9"/>
  <c r="D5959" i="9"/>
  <c r="D5962" i="9"/>
  <c r="I5962" i="9" s="1"/>
  <c r="I8122" i="9" s="1"/>
  <c r="D5965" i="9"/>
  <c r="D5969" i="9"/>
  <c r="D5970" i="9"/>
  <c r="D5974" i="9"/>
  <c r="F5974" i="9" s="1"/>
  <c r="F8134" i="9" s="1"/>
  <c r="D5976" i="9"/>
  <c r="D5979" i="9"/>
  <c r="D5985" i="9"/>
  <c r="D5992" i="9"/>
  <c r="G5992" i="9" s="1"/>
  <c r="D5993" i="9"/>
  <c r="D5963" i="9"/>
  <c r="D5964" i="9"/>
  <c r="D5968" i="9"/>
  <c r="I5968" i="9" s="1"/>
  <c r="I8128" i="9" s="1"/>
  <c r="D5971" i="9"/>
  <c r="D5977" i="9"/>
  <c r="D5978" i="9"/>
  <c r="D5980" i="9"/>
  <c r="J5980" i="9" s="1"/>
  <c r="J8140" i="9" s="1"/>
  <c r="D5981" i="9"/>
  <c r="D5982" i="9"/>
  <c r="D5986" i="9"/>
  <c r="D5991" i="9"/>
  <c r="F5991" i="9" s="1"/>
  <c r="F8151" i="9" s="1"/>
  <c r="D5995" i="9"/>
  <c r="D5998" i="9"/>
  <c r="D6000" i="9"/>
  <c r="D5958" i="9"/>
  <c r="G5958" i="9" s="1"/>
  <c r="D5961" i="9"/>
  <c r="D5966" i="9"/>
  <c r="D5967" i="9"/>
  <c r="D5973" i="9"/>
  <c r="J5973" i="9" s="1"/>
  <c r="J8133" i="9" s="1"/>
  <c r="D5984" i="9"/>
  <c r="D5988" i="9"/>
  <c r="D5990" i="9"/>
  <c r="D5994" i="9"/>
  <c r="I5994" i="9" s="1"/>
  <c r="I8154" i="9" s="1"/>
  <c r="D5999" i="9"/>
  <c r="D5960" i="9"/>
  <c r="D5972" i="9"/>
  <c r="D5975" i="9"/>
  <c r="F5975" i="9" s="1"/>
  <c r="F8135" i="9" s="1"/>
  <c r="D5983" i="9"/>
  <c r="D5987" i="9"/>
  <c r="D5989" i="9"/>
  <c r="D5996" i="9"/>
  <c r="G5996" i="9" s="1"/>
  <c r="D5997" i="9"/>
  <c r="D6001" i="9"/>
  <c r="D6002" i="9"/>
  <c r="J4906" i="9"/>
  <c r="I4906" i="9"/>
  <c r="F4906" i="9"/>
  <c r="G4906" i="9"/>
  <c r="H4906" i="9" s="1"/>
  <c r="J4888" i="9"/>
  <c r="I4888" i="9"/>
  <c r="F4888" i="9"/>
  <c r="G4888" i="9"/>
  <c r="H4888" i="9" s="1"/>
  <c r="J4915" i="9"/>
  <c r="I4915" i="9"/>
  <c r="F4915" i="9"/>
  <c r="G4915" i="9"/>
  <c r="H4915" i="9" s="1"/>
  <c r="J4891" i="9"/>
  <c r="I4891" i="9"/>
  <c r="F4891" i="9"/>
  <c r="G4891" i="9"/>
  <c r="H4891" i="9" s="1"/>
  <c r="J4911" i="9"/>
  <c r="I4911" i="9"/>
  <c r="F4911" i="9"/>
  <c r="G4911" i="9"/>
  <c r="H4911" i="9" s="1"/>
  <c r="J4895" i="9"/>
  <c r="I4895" i="9"/>
  <c r="F4895" i="9"/>
  <c r="G4895" i="9"/>
  <c r="H4895" i="9" s="1"/>
  <c r="J4921" i="9"/>
  <c r="I4921" i="9"/>
  <c r="F4921" i="9"/>
  <c r="G4921" i="9"/>
  <c r="H4921" i="9" s="1"/>
  <c r="J4900" i="9"/>
  <c r="I4900" i="9"/>
  <c r="F4900" i="9"/>
  <c r="G4900" i="9"/>
  <c r="H4900" i="9" s="1"/>
  <c r="J4893" i="9"/>
  <c r="I4893" i="9"/>
  <c r="F4893" i="9"/>
  <c r="G4893" i="9"/>
  <c r="H4893" i="9" s="1"/>
  <c r="J4882" i="9"/>
  <c r="I4882" i="9"/>
  <c r="F4882" i="9"/>
  <c r="G4882" i="9"/>
  <c r="H4882" i="9" s="1"/>
  <c r="I4868" i="9"/>
  <c r="J4868" i="9"/>
  <c r="F4868" i="9"/>
  <c r="G4868" i="9"/>
  <c r="H4868" i="9" s="1"/>
  <c r="J4864" i="9"/>
  <c r="I4864" i="9"/>
  <c r="F4864" i="9"/>
  <c r="G4864" i="9"/>
  <c r="H4864" i="9" s="1"/>
  <c r="I4881" i="9"/>
  <c r="J4881" i="9"/>
  <c r="F4881" i="9"/>
  <c r="G4881" i="9"/>
  <c r="H4881" i="9" s="1"/>
  <c r="I4871" i="9"/>
  <c r="J4871" i="9"/>
  <c r="F4871" i="9"/>
  <c r="G4871" i="9"/>
  <c r="H4871" i="9" s="1"/>
  <c r="J4863" i="9"/>
  <c r="I4863" i="9"/>
  <c r="F4863" i="9"/>
  <c r="G4863" i="9"/>
  <c r="H4863" i="9" s="1"/>
  <c r="J4857" i="9"/>
  <c r="I4857" i="9"/>
  <c r="F4857" i="9"/>
  <c r="G4857" i="9"/>
  <c r="H4857" i="9" s="1"/>
  <c r="I4853" i="9"/>
  <c r="J4853" i="9"/>
  <c r="F4853" i="9"/>
  <c r="G4853" i="9"/>
  <c r="H4853" i="9" s="1"/>
  <c r="J4847" i="9"/>
  <c r="I4847" i="9"/>
  <c r="F4847" i="9"/>
  <c r="G4847" i="9"/>
  <c r="H4847" i="9" s="1"/>
  <c r="J4845" i="9"/>
  <c r="I4845" i="9"/>
  <c r="F4845" i="9"/>
  <c r="G4845" i="9"/>
  <c r="H4845" i="9" s="1"/>
  <c r="J4842" i="9"/>
  <c r="I4842" i="9"/>
  <c r="F4842" i="9"/>
  <c r="G4842" i="9"/>
  <c r="H4842" i="9" s="1"/>
  <c r="I4849" i="9"/>
  <c r="J4849" i="9"/>
  <c r="F4849" i="9"/>
  <c r="G4849" i="9"/>
  <c r="H4849" i="9" s="1"/>
  <c r="J4829" i="9"/>
  <c r="I4829" i="9"/>
  <c r="F4829" i="9"/>
  <c r="G4829" i="9"/>
  <c r="H4829" i="9" s="1"/>
  <c r="J4831" i="9"/>
  <c r="I4831" i="9"/>
  <c r="F4831" i="9"/>
  <c r="G4831" i="9"/>
  <c r="H4831" i="9" s="1"/>
  <c r="J4823" i="9"/>
  <c r="I4823" i="9"/>
  <c r="F4823" i="9"/>
  <c r="G4823" i="9"/>
  <c r="H4823" i="9" s="1"/>
  <c r="J4824" i="9"/>
  <c r="I4824" i="9"/>
  <c r="F4824" i="9"/>
  <c r="G4824" i="9"/>
  <c r="H4824" i="9" s="1"/>
  <c r="J4820" i="9"/>
  <c r="I4820" i="9"/>
  <c r="F4820" i="9"/>
  <c r="G4820" i="9"/>
  <c r="H4820" i="9" s="1"/>
  <c r="J4810" i="9"/>
  <c r="I4810" i="9"/>
  <c r="F4810" i="9"/>
  <c r="G4810" i="9"/>
  <c r="H4810" i="9" s="1"/>
  <c r="J4813" i="9"/>
  <c r="I4813" i="9"/>
  <c r="F4813" i="9"/>
  <c r="G4813" i="9"/>
  <c r="H4813" i="9" s="1"/>
  <c r="I4807" i="9"/>
  <c r="J4807" i="9"/>
  <c r="F4807" i="9"/>
  <c r="G4807" i="9"/>
  <c r="H4807" i="9" s="1"/>
  <c r="J4805" i="9"/>
  <c r="I4805" i="9"/>
  <c r="F4805" i="9"/>
  <c r="G4805" i="9"/>
  <c r="H4805" i="9" s="1"/>
  <c r="I4791" i="9"/>
  <c r="J4791" i="9"/>
  <c r="F4791" i="9"/>
  <c r="G4791" i="9"/>
  <c r="H4791" i="9" s="1"/>
  <c r="J4769" i="9"/>
  <c r="I4769" i="9"/>
  <c r="F4769" i="9"/>
  <c r="G4769" i="9"/>
  <c r="H4769" i="9" s="1"/>
  <c r="I4789" i="9"/>
  <c r="J4789" i="9"/>
  <c r="F4789" i="9"/>
  <c r="G4789" i="9"/>
  <c r="H4789" i="9" s="1"/>
  <c r="I4795" i="9"/>
  <c r="J4795" i="9"/>
  <c r="F4795" i="9"/>
  <c r="G4795" i="9"/>
  <c r="H4795" i="9" s="1"/>
  <c r="J4786" i="9"/>
  <c r="I4786" i="9"/>
  <c r="F4786" i="9"/>
  <c r="G4786" i="9"/>
  <c r="H4786" i="9" s="1"/>
  <c r="J4772" i="9"/>
  <c r="I4772" i="9"/>
  <c r="F4772" i="9"/>
  <c r="G4772" i="9"/>
  <c r="H4772" i="9" s="1"/>
  <c r="J4798" i="9"/>
  <c r="I4798" i="9"/>
  <c r="F4798" i="9"/>
  <c r="G4798" i="9"/>
  <c r="H4798" i="9" s="1"/>
  <c r="J4781" i="9"/>
  <c r="I4781" i="9"/>
  <c r="F4781" i="9"/>
  <c r="G4781" i="9"/>
  <c r="H4781" i="9" s="1"/>
  <c r="J4771" i="9"/>
  <c r="I4771" i="9"/>
  <c r="F4771" i="9"/>
  <c r="G4771" i="9"/>
  <c r="H4771" i="9" s="1"/>
  <c r="I4742" i="9"/>
  <c r="J4742" i="9"/>
  <c r="F4742" i="9"/>
  <c r="G4742" i="9"/>
  <c r="H4742" i="9" s="1"/>
  <c r="I4760" i="9"/>
  <c r="J4760" i="9"/>
  <c r="F4760" i="9"/>
  <c r="G4760" i="9"/>
  <c r="H4760" i="9" s="1"/>
  <c r="I4748" i="9"/>
  <c r="J4748" i="9"/>
  <c r="F4748" i="9"/>
  <c r="G4748" i="9"/>
  <c r="H4748" i="9" s="1"/>
  <c r="J4761" i="9"/>
  <c r="I4761" i="9"/>
  <c r="F4761" i="9"/>
  <c r="G4761" i="9"/>
  <c r="H4761" i="9" s="1"/>
  <c r="I4759" i="9"/>
  <c r="J4759" i="9"/>
  <c r="F4759" i="9"/>
  <c r="G4759" i="9"/>
  <c r="H4759" i="9" s="1"/>
  <c r="I4747" i="9"/>
  <c r="J4747" i="9"/>
  <c r="F4747" i="9"/>
  <c r="G4747" i="9"/>
  <c r="H4747" i="9" s="1"/>
  <c r="J4746" i="9"/>
  <c r="I4746" i="9"/>
  <c r="F4746" i="9"/>
  <c r="G4746" i="9"/>
  <c r="H4746" i="9" s="1"/>
  <c r="I4743" i="9"/>
  <c r="J4743" i="9"/>
  <c r="F4743" i="9"/>
  <c r="G4743" i="9"/>
  <c r="H4743" i="9" s="1"/>
  <c r="J4730" i="9"/>
  <c r="I4730" i="9"/>
  <c r="F4730" i="9"/>
  <c r="G4730" i="9"/>
  <c r="H4730" i="9" s="1"/>
  <c r="I4725" i="9"/>
  <c r="J4725" i="9"/>
  <c r="F4725" i="9"/>
  <c r="G4725" i="9"/>
  <c r="H4725" i="9" s="1"/>
  <c r="J4733" i="9"/>
  <c r="I4733" i="9"/>
  <c r="F4733" i="9"/>
  <c r="G4733" i="9"/>
  <c r="H4733" i="9" s="1"/>
  <c r="J4720" i="9"/>
  <c r="I4720" i="9"/>
  <c r="F4720" i="9"/>
  <c r="G4720" i="9"/>
  <c r="H4720" i="9" s="1"/>
  <c r="J4709" i="9"/>
  <c r="I4709" i="9"/>
  <c r="F4709" i="9"/>
  <c r="G4709" i="9"/>
  <c r="H4709" i="9" s="1"/>
  <c r="J4718" i="9"/>
  <c r="I4718" i="9"/>
  <c r="F4718" i="9"/>
  <c r="G4718" i="9"/>
  <c r="H4718" i="9" s="1"/>
  <c r="J4716" i="9"/>
  <c r="I4716" i="9"/>
  <c r="F4716" i="9"/>
  <c r="G4716" i="9"/>
  <c r="H4716" i="9" s="1"/>
  <c r="J4702" i="9"/>
  <c r="I4702" i="9"/>
  <c r="F4702" i="9"/>
  <c r="G4702" i="9"/>
  <c r="H4702" i="9" s="1"/>
  <c r="I4699" i="9"/>
  <c r="J4699" i="9"/>
  <c r="F4699" i="9"/>
  <c r="G4699" i="9"/>
  <c r="H4699" i="9" s="1"/>
  <c r="I4689" i="9"/>
  <c r="J4689" i="9"/>
  <c r="F4689" i="9"/>
  <c r="G4689" i="9"/>
  <c r="H4689" i="9" s="1"/>
  <c r="J4692" i="9"/>
  <c r="I4692" i="9"/>
  <c r="F4692" i="9"/>
  <c r="G4692" i="9"/>
  <c r="H4692" i="9" s="1"/>
  <c r="J4690" i="9"/>
  <c r="I4690" i="9"/>
  <c r="F4690" i="9"/>
  <c r="G4690" i="9"/>
  <c r="H4690" i="9" s="1"/>
  <c r="J4685" i="9"/>
  <c r="I4685" i="9"/>
  <c r="F4685" i="9"/>
  <c r="G4685" i="9"/>
  <c r="H4685" i="9" s="1"/>
  <c r="I4442" i="9"/>
  <c r="I4428" i="9"/>
  <c r="J4428" i="9"/>
  <c r="G4428" i="9"/>
  <c r="H4428" i="9" s="1"/>
  <c r="J4424" i="9"/>
  <c r="I4424" i="9"/>
  <c r="G4424" i="9"/>
  <c r="H4424" i="9" s="1"/>
  <c r="I4406" i="9"/>
  <c r="G4381" i="9"/>
  <c r="H4381" i="9" s="1"/>
  <c r="G4372" i="9"/>
  <c r="H4372" i="9" s="1"/>
  <c r="I4353" i="9"/>
  <c r="J4353" i="9"/>
  <c r="F4353" i="9"/>
  <c r="G4353" i="9"/>
  <c r="H4353" i="9" s="1"/>
  <c r="J4332" i="9"/>
  <c r="I4332" i="9"/>
  <c r="F4332" i="9"/>
  <c r="G4332" i="9"/>
  <c r="H4332" i="9" s="1"/>
  <c r="F4423" i="9"/>
  <c r="I4422" i="9"/>
  <c r="I4407" i="9"/>
  <c r="J4400" i="9"/>
  <c r="I4400" i="9"/>
  <c r="F4400" i="9"/>
  <c r="G4400" i="9"/>
  <c r="H4400" i="9" s="1"/>
  <c r="J4378" i="9"/>
  <c r="I4378" i="9"/>
  <c r="F4378" i="9"/>
  <c r="G4378" i="9"/>
  <c r="H4378" i="9" s="1"/>
  <c r="J4364" i="9"/>
  <c r="I4364" i="9"/>
  <c r="F4364" i="9"/>
  <c r="G4364" i="9"/>
  <c r="H4364" i="9" s="1"/>
  <c r="J4348" i="9"/>
  <c r="I4348" i="9"/>
  <c r="F4348" i="9"/>
  <c r="G4348" i="9"/>
  <c r="H4348" i="9" s="1"/>
  <c r="J4352" i="9"/>
  <c r="I4352" i="9"/>
  <c r="F4352" i="9"/>
  <c r="G4352" i="9"/>
  <c r="H4352" i="9" s="1"/>
  <c r="J4334" i="9"/>
  <c r="I4334" i="9"/>
  <c r="F4334" i="9"/>
  <c r="G4334" i="9"/>
  <c r="H4334" i="9" s="1"/>
  <c r="J4325" i="9"/>
  <c r="F4325" i="9"/>
  <c r="G4325" i="9"/>
  <c r="H4325" i="9" s="1"/>
  <c r="J4435" i="9"/>
  <c r="I4435" i="9"/>
  <c r="F4435" i="9"/>
  <c r="G4435" i="9"/>
  <c r="H4435" i="9" s="1"/>
  <c r="I4433" i="9"/>
  <c r="F4433" i="9"/>
  <c r="G4433" i="9"/>
  <c r="H4433" i="9" s="1"/>
  <c r="I4415" i="9"/>
  <c r="F4415" i="9"/>
  <c r="G4415" i="9"/>
  <c r="H4415" i="9" s="1"/>
  <c r="J4430" i="9"/>
  <c r="I4430" i="9"/>
  <c r="F4430" i="9"/>
  <c r="J4412" i="9"/>
  <c r="I4412" i="9"/>
  <c r="F4412" i="9"/>
  <c r="J4426" i="9"/>
  <c r="I4426" i="9"/>
  <c r="F4426" i="9"/>
  <c r="J4425" i="9"/>
  <c r="I4425" i="9"/>
  <c r="F4425" i="9"/>
  <c r="J4410" i="9"/>
  <c r="I4410" i="9"/>
  <c r="F4410" i="9"/>
  <c r="J4396" i="9"/>
  <c r="I4396" i="9"/>
  <c r="F4396" i="9"/>
  <c r="J4397" i="9"/>
  <c r="I4397" i="9"/>
  <c r="F4397" i="9"/>
  <c r="J4411" i="9"/>
  <c r="I4411" i="9"/>
  <c r="F4411" i="9"/>
  <c r="I4408" i="9"/>
  <c r="J4408" i="9"/>
  <c r="F4408" i="9"/>
  <c r="J4390" i="9"/>
  <c r="G4379" i="9"/>
  <c r="H4379" i="9" s="1"/>
  <c r="J4388" i="9"/>
  <c r="F4388" i="9"/>
  <c r="G4388" i="9"/>
  <c r="H4388" i="9" s="1"/>
  <c r="J4387" i="9"/>
  <c r="F4387" i="9"/>
  <c r="G4387" i="9"/>
  <c r="H4387" i="9" s="1"/>
  <c r="J4371" i="9"/>
  <c r="F4371" i="9"/>
  <c r="G4371" i="9"/>
  <c r="H4371" i="9" s="1"/>
  <c r="J4369" i="9"/>
  <c r="F4369" i="9"/>
  <c r="G4369" i="9"/>
  <c r="H4369" i="9" s="1"/>
  <c r="J4374" i="9"/>
  <c r="F4350" i="9"/>
  <c r="F4354" i="9"/>
  <c r="I4349" i="9"/>
  <c r="I4338" i="9"/>
  <c r="J4333" i="9"/>
  <c r="I4328" i="9"/>
  <c r="G4324" i="9"/>
  <c r="H4324" i="9" s="1"/>
  <c r="J3955" i="9"/>
  <c r="G3955" i="9"/>
  <c r="H3955" i="9" s="1"/>
  <c r="F3955" i="9"/>
  <c r="I3955" i="9"/>
  <c r="I3936" i="9"/>
  <c r="J3936" i="9"/>
  <c r="G3936" i="9"/>
  <c r="H3936" i="9" s="1"/>
  <c r="F3936" i="9"/>
  <c r="I3953" i="9"/>
  <c r="J3953" i="9"/>
  <c r="G3953" i="9"/>
  <c r="H3953" i="9" s="1"/>
  <c r="F3953" i="9"/>
  <c r="I3944" i="9"/>
  <c r="J3944" i="9"/>
  <c r="G3944" i="9"/>
  <c r="H3944" i="9" s="1"/>
  <c r="F3944" i="9"/>
  <c r="J3952" i="9"/>
  <c r="I3952" i="9"/>
  <c r="G3952" i="9"/>
  <c r="H3952" i="9" s="1"/>
  <c r="F3952" i="9"/>
  <c r="J3954" i="9"/>
  <c r="I3954" i="9"/>
  <c r="G3954" i="9"/>
  <c r="H3954" i="9" s="1"/>
  <c r="F3954" i="9"/>
  <c r="J3938" i="9"/>
  <c r="I3938" i="9"/>
  <c r="G3938" i="9"/>
  <c r="H3938" i="9" s="1"/>
  <c r="F3938" i="9"/>
  <c r="I3917" i="9"/>
  <c r="J3917" i="9"/>
  <c r="G3917" i="9"/>
  <c r="H3917" i="9" s="1"/>
  <c r="F3917" i="9"/>
  <c r="I3930" i="9"/>
  <c r="J3930" i="9"/>
  <c r="G3930" i="9"/>
  <c r="H3930" i="9" s="1"/>
  <c r="F3930" i="9"/>
  <c r="J3926" i="9"/>
  <c r="I3926" i="9"/>
  <c r="G3926" i="9"/>
  <c r="H3926" i="9" s="1"/>
  <c r="F3926" i="9"/>
  <c r="J3933" i="9"/>
  <c r="I3933" i="9"/>
  <c r="G3933" i="9"/>
  <c r="H3933" i="9" s="1"/>
  <c r="F3933" i="9"/>
  <c r="G3922" i="9"/>
  <c r="H3922" i="9" s="1"/>
  <c r="F3922" i="9"/>
  <c r="J3922" i="9"/>
  <c r="I3922" i="9"/>
  <c r="I3904" i="9"/>
  <c r="J3904" i="9"/>
  <c r="G3904" i="9"/>
  <c r="H3904" i="9" s="1"/>
  <c r="F3904" i="9"/>
  <c r="G3906" i="9"/>
  <c r="H3906" i="9" s="1"/>
  <c r="F3906" i="9"/>
  <c r="I3906" i="9"/>
  <c r="J3906" i="9"/>
  <c r="I3905" i="9"/>
  <c r="J3905" i="9"/>
  <c r="F3905" i="9"/>
  <c r="I3892" i="9"/>
  <c r="J3892" i="9"/>
  <c r="F3892" i="9"/>
  <c r="I3894" i="9"/>
  <c r="J3894" i="9"/>
  <c r="F3894" i="9"/>
  <c r="J3898" i="9"/>
  <c r="I3898" i="9"/>
  <c r="F3898" i="9"/>
  <c r="J3889" i="9"/>
  <c r="I3889" i="9"/>
  <c r="F3889" i="9"/>
  <c r="J3879" i="9"/>
  <c r="I3879" i="9"/>
  <c r="F3879" i="9"/>
  <c r="I3883" i="9"/>
  <c r="J3883" i="9"/>
  <c r="F3883" i="9"/>
  <c r="I3882" i="9"/>
  <c r="J3882" i="9"/>
  <c r="F3882" i="9"/>
  <c r="J3874" i="9"/>
  <c r="I3865" i="9"/>
  <c r="F3864" i="9"/>
  <c r="F3859" i="9"/>
  <c r="F3857" i="9"/>
  <c r="F3853" i="9"/>
  <c r="F3847" i="9"/>
  <c r="J5279" i="9"/>
  <c r="F5279" i="9"/>
  <c r="G5279" i="9"/>
  <c r="H5279" i="9" s="1"/>
  <c r="J5266" i="9"/>
  <c r="F5266" i="9"/>
  <c r="G5266" i="9"/>
  <c r="H5266" i="9" s="1"/>
  <c r="J5248" i="9"/>
  <c r="F5248" i="9"/>
  <c r="G5248" i="9"/>
  <c r="H5248" i="9" s="1"/>
  <c r="J5274" i="9"/>
  <c r="F5274" i="9"/>
  <c r="G5274" i="9"/>
  <c r="H5274" i="9" s="1"/>
  <c r="J5250" i="9"/>
  <c r="I5250" i="9"/>
  <c r="F5250" i="9"/>
  <c r="G5250" i="9"/>
  <c r="H5250" i="9" s="1"/>
  <c r="J5277" i="9"/>
  <c r="I5277" i="9"/>
  <c r="F5277" i="9"/>
  <c r="G5277" i="9"/>
  <c r="H5277" i="9" s="1"/>
  <c r="J5264" i="9"/>
  <c r="I5264" i="9"/>
  <c r="F5264" i="9"/>
  <c r="G5264" i="9"/>
  <c r="H5264" i="9" s="1"/>
  <c r="J5252" i="9"/>
  <c r="I5252" i="9"/>
  <c r="F5252" i="9"/>
  <c r="G5252" i="9"/>
  <c r="H5252" i="9" s="1"/>
  <c r="J5272" i="9"/>
  <c r="I5272" i="9"/>
  <c r="F5272" i="9"/>
  <c r="G5272" i="9"/>
  <c r="H5272" i="9" s="1"/>
  <c r="J5251" i="9"/>
  <c r="I5251" i="9"/>
  <c r="F5251" i="9"/>
  <c r="G5251" i="9"/>
  <c r="H5251" i="9" s="1"/>
  <c r="J5234" i="9"/>
  <c r="I5234" i="9"/>
  <c r="F5234" i="9"/>
  <c r="G5234" i="9"/>
  <c r="H5234" i="9" s="1"/>
  <c r="J5238" i="9"/>
  <c r="I5238" i="9"/>
  <c r="F5238" i="9"/>
  <c r="G5238" i="9"/>
  <c r="H5238" i="9" s="1"/>
  <c r="J5240" i="9"/>
  <c r="I5240" i="9"/>
  <c r="F5240" i="9"/>
  <c r="G5240" i="9"/>
  <c r="H5240" i="9" s="1"/>
  <c r="J5230" i="9"/>
  <c r="I5230" i="9"/>
  <c r="F5230" i="9"/>
  <c r="G5230" i="9"/>
  <c r="H5230" i="9" s="1"/>
  <c r="I5233" i="9"/>
  <c r="J5233" i="9"/>
  <c r="F5233" i="9"/>
  <c r="G5233" i="9"/>
  <c r="H5233" i="9" s="1"/>
  <c r="J5223" i="9"/>
  <c r="I5223" i="9"/>
  <c r="F5223" i="9"/>
  <c r="G5223" i="9"/>
  <c r="H5223" i="9" s="1"/>
  <c r="J5210" i="9"/>
  <c r="I5210" i="9"/>
  <c r="F5210" i="9"/>
  <c r="G5210" i="9"/>
  <c r="H5210" i="9" s="1"/>
  <c r="J5213" i="9"/>
  <c r="I5213" i="9"/>
  <c r="F5213" i="9"/>
  <c r="G5213" i="9"/>
  <c r="H5213" i="9" s="1"/>
  <c r="J5202" i="9"/>
  <c r="I5202" i="9"/>
  <c r="F5202" i="9"/>
  <c r="G5202" i="9"/>
  <c r="H5202" i="9" s="1"/>
  <c r="I5205" i="9"/>
  <c r="J5205" i="9"/>
  <c r="F5205" i="9"/>
  <c r="G5205" i="9"/>
  <c r="H5205" i="9" s="1"/>
  <c r="J5204" i="9"/>
  <c r="I5204" i="9"/>
  <c r="F5204" i="9"/>
  <c r="G5204" i="9"/>
  <c r="H5204" i="9" s="1"/>
  <c r="J5201" i="9"/>
  <c r="I5201" i="9"/>
  <c r="F5201" i="9"/>
  <c r="G5201" i="9"/>
  <c r="H5201" i="9" s="1"/>
  <c r="J5191" i="9"/>
  <c r="I5191" i="9"/>
  <c r="F5191" i="9"/>
  <c r="G5191" i="9"/>
  <c r="H5191" i="9" s="1"/>
  <c r="J5186" i="9"/>
  <c r="I5186" i="9"/>
  <c r="F5186" i="9"/>
  <c r="G5186" i="9"/>
  <c r="H5186" i="9" s="1"/>
  <c r="J5185" i="9"/>
  <c r="I5185" i="9"/>
  <c r="F5185" i="9"/>
  <c r="G5185" i="9"/>
  <c r="H5185" i="9" s="1"/>
  <c r="I5181" i="9"/>
  <c r="J5181" i="9"/>
  <c r="F5181" i="9"/>
  <c r="G5181" i="9"/>
  <c r="H5181" i="9" s="1"/>
  <c r="J5175" i="9"/>
  <c r="I5175" i="9"/>
  <c r="F5175" i="9"/>
  <c r="G5175" i="9"/>
  <c r="H5175" i="9" s="1"/>
  <c r="I5177" i="9"/>
  <c r="J5177" i="9"/>
  <c r="F5177" i="9"/>
  <c r="G5177" i="9"/>
  <c r="H5177" i="9" s="1"/>
  <c r="J5166" i="9"/>
  <c r="I5166" i="9"/>
  <c r="F5166" i="9"/>
  <c r="G5166" i="9"/>
  <c r="H5166" i="9" s="1"/>
  <c r="J5172" i="9"/>
  <c r="I5172" i="9"/>
  <c r="F5172" i="9"/>
  <c r="G5172" i="9"/>
  <c r="H5172" i="9" s="1"/>
  <c r="J4919" i="9"/>
  <c r="I4919" i="9"/>
  <c r="F4919" i="9"/>
  <c r="G4919" i="9"/>
  <c r="H4919" i="9" s="1"/>
  <c r="J4905" i="9"/>
  <c r="I4905" i="9"/>
  <c r="F4905" i="9"/>
  <c r="G4905" i="9"/>
  <c r="H4905" i="9" s="1"/>
  <c r="J4922" i="9"/>
  <c r="I4922" i="9"/>
  <c r="F4922" i="9"/>
  <c r="G4922" i="9"/>
  <c r="H4922" i="9" s="1"/>
  <c r="J4908" i="9"/>
  <c r="I4908" i="9"/>
  <c r="F4908" i="9"/>
  <c r="G4908" i="9"/>
  <c r="H4908" i="9" s="1"/>
  <c r="I4918" i="9"/>
  <c r="J4918" i="9"/>
  <c r="F4918" i="9"/>
  <c r="G4918" i="9"/>
  <c r="H4918" i="9" s="1"/>
  <c r="J4909" i="9"/>
  <c r="I4909" i="9"/>
  <c r="F4909" i="9"/>
  <c r="G4909" i="9"/>
  <c r="H4909" i="9" s="1"/>
  <c r="J4890" i="9"/>
  <c r="I4890" i="9"/>
  <c r="F4890" i="9"/>
  <c r="G4890" i="9"/>
  <c r="H4890" i="9" s="1"/>
  <c r="I4913" i="9"/>
  <c r="J4913" i="9"/>
  <c r="F4913" i="9"/>
  <c r="G4913" i="9"/>
  <c r="H4913" i="9" s="1"/>
  <c r="I4899" i="9"/>
  <c r="J4899" i="9"/>
  <c r="F4899" i="9"/>
  <c r="G4899" i="9"/>
  <c r="H4899" i="9" s="1"/>
  <c r="J4887" i="9"/>
  <c r="I4887" i="9"/>
  <c r="F4887" i="9"/>
  <c r="G4887" i="9"/>
  <c r="H4887" i="9" s="1"/>
  <c r="J4877" i="9"/>
  <c r="I4877" i="9"/>
  <c r="F4877" i="9"/>
  <c r="G4877" i="9"/>
  <c r="H4877" i="9" s="1"/>
  <c r="I4885" i="9"/>
  <c r="J4885" i="9"/>
  <c r="F4885" i="9"/>
  <c r="G4885" i="9"/>
  <c r="H4885" i="9" s="1"/>
  <c r="I4875" i="9"/>
  <c r="J4875" i="9"/>
  <c r="F4875" i="9"/>
  <c r="G4875" i="9"/>
  <c r="H4875" i="9" s="1"/>
  <c r="J4880" i="9"/>
  <c r="I4880" i="9"/>
  <c r="F4880" i="9"/>
  <c r="G4880" i="9"/>
  <c r="H4880" i="9" s="1"/>
  <c r="I4855" i="9"/>
  <c r="J4855" i="9"/>
  <c r="F4855" i="9"/>
  <c r="G4855" i="9"/>
  <c r="H4855" i="9" s="1"/>
  <c r="J4862" i="9"/>
  <c r="I4862" i="9"/>
  <c r="F4862" i="9"/>
  <c r="G4862" i="9"/>
  <c r="H4862" i="9" s="1"/>
  <c r="J4854" i="9"/>
  <c r="I4854" i="9"/>
  <c r="F4854" i="9"/>
  <c r="G4854" i="9"/>
  <c r="H4854" i="9" s="1"/>
  <c r="J4865" i="9"/>
  <c r="I4865" i="9"/>
  <c r="F4865" i="9"/>
  <c r="G4865" i="9"/>
  <c r="H4865" i="9" s="1"/>
  <c r="J4846" i="9"/>
  <c r="I4846" i="9"/>
  <c r="F4846" i="9"/>
  <c r="G4846" i="9"/>
  <c r="H4846" i="9" s="1"/>
  <c r="J4844" i="9"/>
  <c r="I4844" i="9"/>
  <c r="F4844" i="9"/>
  <c r="G4844" i="9"/>
  <c r="H4844" i="9" s="1"/>
  <c r="J4839" i="9"/>
  <c r="I4839" i="9"/>
  <c r="F4839" i="9"/>
  <c r="G4839" i="9"/>
  <c r="H4839" i="9" s="1"/>
  <c r="I4840" i="9"/>
  <c r="J4840" i="9"/>
  <c r="F4840" i="9"/>
  <c r="G4840" i="9"/>
  <c r="H4840" i="9" s="1"/>
  <c r="I4828" i="9"/>
  <c r="J4828" i="9"/>
  <c r="F4828" i="9"/>
  <c r="G4828" i="9"/>
  <c r="H4828" i="9" s="1"/>
  <c r="J4826" i="9"/>
  <c r="I4826" i="9"/>
  <c r="F4826" i="9"/>
  <c r="G4826" i="9"/>
  <c r="H4826" i="9" s="1"/>
  <c r="J4835" i="9"/>
  <c r="I4835" i="9"/>
  <c r="F4835" i="9"/>
  <c r="G4835" i="9"/>
  <c r="H4835" i="9" s="1"/>
  <c r="I4817" i="9"/>
  <c r="J4817" i="9"/>
  <c r="F4817" i="9"/>
  <c r="G4817" i="9"/>
  <c r="H4817" i="9" s="1"/>
  <c r="I4818" i="9"/>
  <c r="J4818" i="9"/>
  <c r="F4818" i="9"/>
  <c r="G4818" i="9"/>
  <c r="H4818" i="9" s="1"/>
  <c r="I4808" i="9"/>
  <c r="J4808" i="9"/>
  <c r="F4808" i="9"/>
  <c r="G4808" i="9"/>
  <c r="H4808" i="9" s="1"/>
  <c r="J4812" i="9"/>
  <c r="I4812" i="9"/>
  <c r="F4812" i="9"/>
  <c r="G4812" i="9"/>
  <c r="H4812" i="9" s="1"/>
  <c r="I4804" i="9"/>
  <c r="J4804" i="9"/>
  <c r="F4804" i="9"/>
  <c r="G4804" i="9"/>
  <c r="H4804" i="9" s="1"/>
  <c r="J4803" i="9"/>
  <c r="I4803" i="9"/>
  <c r="F4803" i="9"/>
  <c r="G4803" i="9"/>
  <c r="H4803" i="9" s="1"/>
  <c r="I4788" i="9"/>
  <c r="J4788" i="9"/>
  <c r="F4788" i="9"/>
  <c r="G4788" i="9"/>
  <c r="H4788" i="9" s="1"/>
  <c r="I4800" i="9"/>
  <c r="J4800" i="9"/>
  <c r="F4800" i="9"/>
  <c r="G4800" i="9"/>
  <c r="H4800" i="9" s="1"/>
  <c r="J4780" i="9"/>
  <c r="I4780" i="9"/>
  <c r="F4780" i="9"/>
  <c r="G4780" i="9"/>
  <c r="H4780" i="9" s="1"/>
  <c r="J4793" i="9"/>
  <c r="I4793" i="9"/>
  <c r="F4793" i="9"/>
  <c r="G4793" i="9"/>
  <c r="H4793" i="9" s="1"/>
  <c r="I4785" i="9"/>
  <c r="J4785" i="9"/>
  <c r="F4785" i="9"/>
  <c r="G4785" i="9"/>
  <c r="H4785" i="9" s="1"/>
  <c r="I4770" i="9"/>
  <c r="J4770" i="9"/>
  <c r="F4770" i="9"/>
  <c r="G4770" i="9"/>
  <c r="H4770" i="9" s="1"/>
  <c r="J4796" i="9"/>
  <c r="I4796" i="9"/>
  <c r="F4796" i="9"/>
  <c r="G4796" i="9"/>
  <c r="H4796" i="9" s="1"/>
  <c r="J4777" i="9"/>
  <c r="I4777" i="9"/>
  <c r="F4777" i="9"/>
  <c r="G4777" i="9"/>
  <c r="H4777" i="9" s="1"/>
  <c r="I4758" i="9"/>
  <c r="J4758" i="9"/>
  <c r="F4758" i="9"/>
  <c r="G4758" i="9"/>
  <c r="H4758" i="9" s="1"/>
  <c r="J4739" i="9"/>
  <c r="I4739" i="9"/>
  <c r="F4739" i="9"/>
  <c r="G4739" i="9"/>
  <c r="H4739" i="9" s="1"/>
  <c r="J4756" i="9"/>
  <c r="I4756" i="9"/>
  <c r="F4756" i="9"/>
  <c r="G4756" i="9"/>
  <c r="H4756" i="9" s="1"/>
  <c r="J4767" i="9"/>
  <c r="I4767" i="9"/>
  <c r="F4767" i="9"/>
  <c r="G4767" i="9"/>
  <c r="H4767" i="9" s="1"/>
  <c r="J4751" i="9"/>
  <c r="I4751" i="9"/>
  <c r="F4751" i="9"/>
  <c r="G4751" i="9"/>
  <c r="H4751" i="9" s="1"/>
  <c r="I4757" i="9"/>
  <c r="J4757" i="9"/>
  <c r="F4757" i="9"/>
  <c r="G4757" i="9"/>
  <c r="H4757" i="9" s="1"/>
  <c r="J4745" i="9"/>
  <c r="I4745" i="9"/>
  <c r="F4745" i="9"/>
  <c r="G4745" i="9"/>
  <c r="H4745" i="9" s="1"/>
  <c r="J4744" i="9"/>
  <c r="I4744" i="9"/>
  <c r="F4744" i="9"/>
  <c r="G4744" i="9"/>
  <c r="H4744" i="9" s="1"/>
  <c r="J4741" i="9"/>
  <c r="I4741" i="9"/>
  <c r="F4741" i="9"/>
  <c r="G4741" i="9"/>
  <c r="H4741" i="9" s="1"/>
  <c r="I4727" i="9"/>
  <c r="J4727" i="9"/>
  <c r="F4727" i="9"/>
  <c r="G4727" i="9"/>
  <c r="H4727" i="9" s="1"/>
  <c r="I4731" i="9"/>
  <c r="J4731" i="9"/>
  <c r="F4731" i="9"/>
  <c r="G4731" i="9"/>
  <c r="H4731" i="9" s="1"/>
  <c r="J4729" i="9"/>
  <c r="I4729" i="9"/>
  <c r="F4729" i="9"/>
  <c r="G4729" i="9"/>
  <c r="H4729" i="9" s="1"/>
  <c r="J4714" i="9"/>
  <c r="I4714" i="9"/>
  <c r="F4714" i="9"/>
  <c r="G4714" i="9"/>
  <c r="H4714" i="9" s="1"/>
  <c r="J4708" i="9"/>
  <c r="I4708" i="9"/>
  <c r="F4708" i="9"/>
  <c r="G4708" i="9"/>
  <c r="H4708" i="9" s="1"/>
  <c r="I4715" i="9"/>
  <c r="J4715" i="9"/>
  <c r="F4715" i="9"/>
  <c r="G4715" i="9"/>
  <c r="H4715" i="9" s="1"/>
  <c r="I4710" i="9"/>
  <c r="J4710" i="9"/>
  <c r="F4710" i="9"/>
  <c r="G4710" i="9"/>
  <c r="H4710" i="9" s="1"/>
  <c r="J4701" i="9"/>
  <c r="I4701" i="9"/>
  <c r="F4701" i="9"/>
  <c r="G4701" i="9"/>
  <c r="H4701" i="9" s="1"/>
  <c r="J4703" i="9"/>
  <c r="I4703" i="9"/>
  <c r="F4703" i="9"/>
  <c r="G4703" i="9"/>
  <c r="H4703" i="9" s="1"/>
  <c r="J4697" i="9"/>
  <c r="I4697" i="9"/>
  <c r="F4697" i="9"/>
  <c r="G4697" i="9"/>
  <c r="H4697" i="9" s="1"/>
  <c r="J4691" i="9"/>
  <c r="I4691" i="9"/>
  <c r="F4691" i="9"/>
  <c r="G4691" i="9"/>
  <c r="H4691" i="9" s="1"/>
  <c r="I4684" i="9"/>
  <c r="J4684" i="9"/>
  <c r="F4684" i="9"/>
  <c r="G4684" i="9"/>
  <c r="H4684" i="9" s="1"/>
  <c r="I4683" i="9"/>
  <c r="J4683" i="9"/>
  <c r="F4683" i="9"/>
  <c r="G4683" i="9"/>
  <c r="H4683" i="9" s="1"/>
  <c r="I4414" i="9"/>
  <c r="J4414" i="9"/>
  <c r="F4414" i="9"/>
  <c r="G4414" i="9"/>
  <c r="H4414" i="9" s="1"/>
  <c r="J4405" i="9"/>
  <c r="I4405" i="9"/>
  <c r="F4405" i="9"/>
  <c r="G4405" i="9"/>
  <c r="H4405" i="9" s="1"/>
  <c r="I4380" i="9"/>
  <c r="I4365" i="9"/>
  <c r="J4344" i="9"/>
  <c r="I4344" i="9"/>
  <c r="F4344" i="9"/>
  <c r="G4344" i="9"/>
  <c r="H4344" i="9" s="1"/>
  <c r="J4326" i="9"/>
  <c r="I4326" i="9"/>
  <c r="F4326" i="9"/>
  <c r="G4326" i="9"/>
  <c r="H4326" i="9" s="1"/>
  <c r="I3948" i="9"/>
  <c r="G3948" i="9"/>
  <c r="H3948" i="9" s="1"/>
  <c r="F3948" i="9"/>
  <c r="J3948" i="9"/>
  <c r="J3935" i="9"/>
  <c r="G3935" i="9"/>
  <c r="H3935" i="9" s="1"/>
  <c r="F3935" i="9"/>
  <c r="I3935" i="9"/>
  <c r="I3949" i="9"/>
  <c r="J3949" i="9"/>
  <c r="G3949" i="9"/>
  <c r="H3949" i="9" s="1"/>
  <c r="F3949" i="9"/>
  <c r="I3941" i="9"/>
  <c r="G3941" i="9"/>
  <c r="H3941" i="9" s="1"/>
  <c r="F3941" i="9"/>
  <c r="J3941" i="9"/>
  <c r="I3950" i="9"/>
  <c r="G3950" i="9"/>
  <c r="H3950" i="9" s="1"/>
  <c r="F3950" i="9"/>
  <c r="J3950" i="9"/>
  <c r="I3951" i="9"/>
  <c r="J3951" i="9"/>
  <c r="G3951" i="9"/>
  <c r="H3951" i="9" s="1"/>
  <c r="F3951" i="9"/>
  <c r="I3937" i="9"/>
  <c r="J3937" i="9"/>
  <c r="G3937" i="9"/>
  <c r="H3937" i="9" s="1"/>
  <c r="F3937" i="9"/>
  <c r="J3913" i="9"/>
  <c r="I3913" i="9"/>
  <c r="G3913" i="9"/>
  <c r="H3913" i="9" s="1"/>
  <c r="F3913" i="9"/>
  <c r="J3928" i="9"/>
  <c r="I3928" i="9"/>
  <c r="G3928" i="9"/>
  <c r="H3928" i="9" s="1"/>
  <c r="F3928" i="9"/>
  <c r="J3920" i="9"/>
  <c r="I3920" i="9"/>
  <c r="G3920" i="9"/>
  <c r="H3920" i="9" s="1"/>
  <c r="F3920" i="9"/>
  <c r="I3927" i="9"/>
  <c r="G3927" i="9"/>
  <c r="H3927" i="9" s="1"/>
  <c r="F3927" i="9"/>
  <c r="J3927" i="9"/>
  <c r="I3921" i="9"/>
  <c r="J3921" i="9"/>
  <c r="G3921" i="9"/>
  <c r="H3921" i="9" s="1"/>
  <c r="F3921" i="9"/>
  <c r="J3903" i="9"/>
  <c r="I3903" i="9"/>
  <c r="G3903" i="9"/>
  <c r="H3903" i="9" s="1"/>
  <c r="F3903" i="9"/>
  <c r="J3916" i="9"/>
  <c r="I3916" i="9"/>
  <c r="G3916" i="9"/>
  <c r="H3916" i="9" s="1"/>
  <c r="F3916" i="9"/>
  <c r="G3902" i="9"/>
  <c r="H3902" i="9" s="1"/>
  <c r="F3902" i="9"/>
  <c r="I3902" i="9"/>
  <c r="I3886" i="9"/>
  <c r="G3886" i="9"/>
  <c r="H3886" i="9" s="1"/>
  <c r="F3886" i="9"/>
  <c r="J3893" i="9"/>
  <c r="G3893" i="9"/>
  <c r="H3893" i="9" s="1"/>
  <c r="F3893" i="9"/>
  <c r="I3897" i="9"/>
  <c r="G3897" i="9"/>
  <c r="H3897" i="9" s="1"/>
  <c r="F3897" i="9"/>
  <c r="J3888" i="9"/>
  <c r="G3888" i="9"/>
  <c r="H3888" i="9" s="1"/>
  <c r="F3888" i="9"/>
  <c r="I3878" i="9"/>
  <c r="G3878" i="9"/>
  <c r="H3878" i="9" s="1"/>
  <c r="F3878" i="9"/>
  <c r="J3873" i="9"/>
  <c r="G3873" i="9"/>
  <c r="H3873" i="9" s="1"/>
  <c r="F3873" i="9"/>
  <c r="I3877" i="9"/>
  <c r="G3877" i="9"/>
  <c r="H3877" i="9" s="1"/>
  <c r="I3870" i="9"/>
  <c r="J3870" i="9"/>
  <c r="G3870" i="9"/>
  <c r="H3870" i="9" s="1"/>
  <c r="F3870" i="9"/>
  <c r="I3871" i="9"/>
  <c r="J3871" i="9"/>
  <c r="G3871" i="9"/>
  <c r="H3871" i="9" s="1"/>
  <c r="F3871" i="9"/>
  <c r="I3863" i="9"/>
  <c r="J3863" i="9"/>
  <c r="G3863" i="9"/>
  <c r="H3863" i="9" s="1"/>
  <c r="F3863" i="9"/>
  <c r="J3858" i="9"/>
  <c r="I3858" i="9"/>
  <c r="G3858" i="9"/>
  <c r="H3858" i="9" s="1"/>
  <c r="F3858" i="9"/>
  <c r="J3855" i="9"/>
  <c r="I3855" i="9"/>
  <c r="G3855" i="9"/>
  <c r="H3855" i="9" s="1"/>
  <c r="F3855" i="9"/>
  <c r="I3854" i="9"/>
  <c r="J3854" i="9"/>
  <c r="G3854" i="9"/>
  <c r="H3854" i="9" s="1"/>
  <c r="F3854" i="9"/>
  <c r="J3852" i="9"/>
  <c r="I3852" i="9"/>
  <c r="G3852" i="9"/>
  <c r="H3852" i="9" s="1"/>
  <c r="F3852" i="9"/>
  <c r="I3845" i="9"/>
  <c r="J3845" i="9"/>
  <c r="G3845" i="9"/>
  <c r="H3845" i="9" s="1"/>
  <c r="F3845" i="9"/>
  <c r="J5275" i="9"/>
  <c r="I5275" i="9"/>
  <c r="F5275" i="9"/>
  <c r="G5275" i="9"/>
  <c r="H5275" i="9" s="1"/>
  <c r="I5261" i="9"/>
  <c r="J5261" i="9"/>
  <c r="F5261" i="9"/>
  <c r="G5261" i="9"/>
  <c r="H5261" i="9" s="1"/>
  <c r="J5246" i="9"/>
  <c r="I5246" i="9"/>
  <c r="F5246" i="9"/>
  <c r="G5246" i="9"/>
  <c r="H5246" i="9" s="1"/>
  <c r="J5263" i="9"/>
  <c r="I5263" i="9"/>
  <c r="F5263" i="9"/>
  <c r="G5263" i="9"/>
  <c r="H5263" i="9" s="1"/>
  <c r="J5249" i="9"/>
  <c r="I5249" i="9"/>
  <c r="F5249" i="9"/>
  <c r="G5249" i="9"/>
  <c r="H5249" i="9" s="1"/>
  <c r="J5271" i="9"/>
  <c r="I5271" i="9"/>
  <c r="F5271" i="9"/>
  <c r="G5271" i="9"/>
  <c r="H5271" i="9" s="1"/>
  <c r="J5262" i="9"/>
  <c r="I5262" i="9"/>
  <c r="F5262" i="9"/>
  <c r="G5262" i="9"/>
  <c r="H5262" i="9" s="1"/>
  <c r="J5280" i="9"/>
  <c r="I5280" i="9"/>
  <c r="F5280" i="9"/>
  <c r="G5280" i="9"/>
  <c r="H5280" i="9" s="1"/>
  <c r="J5270" i="9"/>
  <c r="I5270" i="9"/>
  <c r="F5270" i="9"/>
  <c r="G5270" i="9"/>
  <c r="H5270" i="9" s="1"/>
  <c r="J5247" i="9"/>
  <c r="I5247" i="9"/>
  <c r="F5247" i="9"/>
  <c r="G5247" i="9"/>
  <c r="H5247" i="9" s="1"/>
  <c r="I5225" i="9"/>
  <c r="J5225" i="9"/>
  <c r="F5225" i="9"/>
  <c r="G5225" i="9"/>
  <c r="H5225" i="9" s="1"/>
  <c r="J5237" i="9"/>
  <c r="I5237" i="9"/>
  <c r="F5237" i="9"/>
  <c r="G5237" i="9"/>
  <c r="H5237" i="9" s="1"/>
  <c r="J5239" i="9"/>
  <c r="I5239" i="9"/>
  <c r="F5239" i="9"/>
  <c r="G5239" i="9"/>
  <c r="H5239" i="9" s="1"/>
  <c r="J5226" i="9"/>
  <c r="I5226" i="9"/>
  <c r="F5226" i="9"/>
  <c r="G5226" i="9"/>
  <c r="H5226" i="9" s="1"/>
  <c r="J5232" i="9"/>
  <c r="I5232" i="9"/>
  <c r="F5232" i="9"/>
  <c r="G5232" i="9"/>
  <c r="H5232" i="9" s="1"/>
  <c r="J5220" i="9"/>
  <c r="I5220" i="9"/>
  <c r="F5220" i="9"/>
  <c r="G5220" i="9"/>
  <c r="H5220" i="9" s="1"/>
  <c r="J5222" i="9"/>
  <c r="I5222" i="9"/>
  <c r="F5222" i="9"/>
  <c r="G5222" i="9"/>
  <c r="H5222" i="9" s="1"/>
  <c r="J5212" i="9"/>
  <c r="I5212" i="9"/>
  <c r="F5212" i="9"/>
  <c r="G5212" i="9"/>
  <c r="H5212" i="9" s="1"/>
  <c r="J5199" i="9"/>
  <c r="I5199" i="9"/>
  <c r="F5199" i="9"/>
  <c r="G5199" i="9"/>
  <c r="H5199" i="9" s="1"/>
  <c r="J5203" i="9"/>
  <c r="I5203" i="9"/>
  <c r="F5203" i="9"/>
  <c r="G5203" i="9"/>
  <c r="H5203" i="9" s="1"/>
  <c r="J5196" i="9"/>
  <c r="I5196" i="9"/>
  <c r="F5196" i="9"/>
  <c r="G5196" i="9"/>
  <c r="H5196" i="9" s="1"/>
  <c r="J5200" i="9"/>
  <c r="I5200" i="9"/>
  <c r="F5200" i="9"/>
  <c r="G5200" i="9"/>
  <c r="H5200" i="9" s="1"/>
  <c r="J5190" i="9"/>
  <c r="I5190" i="9"/>
  <c r="F5190" i="9"/>
  <c r="G5190" i="9"/>
  <c r="H5190" i="9" s="1"/>
  <c r="J5194" i="9"/>
  <c r="I5194" i="9"/>
  <c r="F5194" i="9"/>
  <c r="G5194" i="9"/>
  <c r="H5194" i="9" s="1"/>
  <c r="J5184" i="9"/>
  <c r="I5184" i="9"/>
  <c r="F5184" i="9"/>
  <c r="G5184" i="9"/>
  <c r="H5184" i="9" s="1"/>
  <c r="J5179" i="9"/>
  <c r="I5179" i="9"/>
  <c r="F5179" i="9"/>
  <c r="G5179" i="9"/>
  <c r="H5179" i="9" s="1"/>
  <c r="J5174" i="9"/>
  <c r="I5174" i="9"/>
  <c r="F5174" i="9"/>
  <c r="G5174" i="9"/>
  <c r="H5174" i="9" s="1"/>
  <c r="J5170" i="9"/>
  <c r="I5170" i="9"/>
  <c r="F5170" i="9"/>
  <c r="G5170" i="9"/>
  <c r="H5170" i="9" s="1"/>
  <c r="J5164" i="9"/>
  <c r="I5164" i="9"/>
  <c r="F5164" i="9"/>
  <c r="G5164" i="9"/>
  <c r="H5164" i="9" s="1"/>
  <c r="J5168" i="9"/>
  <c r="I5168" i="9"/>
  <c r="F5168" i="9"/>
  <c r="G5168" i="9"/>
  <c r="H5168" i="9" s="1"/>
  <c r="J4916" i="9"/>
  <c r="I4916" i="9"/>
  <c r="F4916" i="9"/>
  <c r="G4916" i="9"/>
  <c r="H4916" i="9" s="1"/>
  <c r="J4904" i="9"/>
  <c r="I4904" i="9"/>
  <c r="F4904" i="9"/>
  <c r="G4904" i="9"/>
  <c r="H4904" i="9" s="1"/>
  <c r="J4920" i="9"/>
  <c r="I4920" i="9"/>
  <c r="F4920" i="9"/>
  <c r="G4920" i="9"/>
  <c r="H4920" i="9" s="1"/>
  <c r="I4907" i="9"/>
  <c r="J4907" i="9"/>
  <c r="F4907" i="9"/>
  <c r="G4907" i="9"/>
  <c r="H4907" i="9" s="1"/>
  <c r="I4914" i="9"/>
  <c r="J4914" i="9"/>
  <c r="F4914" i="9"/>
  <c r="G4914" i="9"/>
  <c r="H4914" i="9" s="1"/>
  <c r="I4903" i="9"/>
  <c r="J4903" i="9"/>
  <c r="F4903" i="9"/>
  <c r="G4903" i="9"/>
  <c r="H4903" i="9" s="1"/>
  <c r="J4889" i="9"/>
  <c r="I4889" i="9"/>
  <c r="F4889" i="9"/>
  <c r="G4889" i="9"/>
  <c r="H4889" i="9" s="1"/>
  <c r="I4902" i="9"/>
  <c r="J4902" i="9"/>
  <c r="F4902" i="9"/>
  <c r="G4902" i="9"/>
  <c r="H4902" i="9" s="1"/>
  <c r="I4896" i="9"/>
  <c r="J4896" i="9"/>
  <c r="F4896" i="9"/>
  <c r="G4896" i="9"/>
  <c r="H4896" i="9" s="1"/>
  <c r="J4884" i="9"/>
  <c r="I4884" i="9"/>
  <c r="F4884" i="9"/>
  <c r="G4884" i="9"/>
  <c r="H4884" i="9" s="1"/>
  <c r="J4873" i="9"/>
  <c r="I4873" i="9"/>
  <c r="F4873" i="9"/>
  <c r="G4873" i="9"/>
  <c r="H4873" i="9" s="1"/>
  <c r="J4879" i="9"/>
  <c r="I4879" i="9"/>
  <c r="F4879" i="9"/>
  <c r="G4879" i="9"/>
  <c r="H4879" i="9" s="1"/>
  <c r="J4874" i="9"/>
  <c r="I4874" i="9"/>
  <c r="F4874" i="9"/>
  <c r="G4874" i="9"/>
  <c r="H4874" i="9" s="1"/>
  <c r="J4878" i="9"/>
  <c r="I4878" i="9"/>
  <c r="F4878" i="9"/>
  <c r="G4878" i="9"/>
  <c r="H4878" i="9" s="1"/>
  <c r="J4867" i="9"/>
  <c r="I4867" i="9"/>
  <c r="F4867" i="9"/>
  <c r="G4867" i="9"/>
  <c r="H4867" i="9" s="1"/>
  <c r="J4861" i="9"/>
  <c r="I4861" i="9"/>
  <c r="F4861" i="9"/>
  <c r="G4861" i="9"/>
  <c r="H4861" i="9" s="1"/>
  <c r="J4858" i="9"/>
  <c r="I4858" i="9"/>
  <c r="F4858" i="9"/>
  <c r="G4858" i="9"/>
  <c r="H4858" i="9" s="1"/>
  <c r="I4859" i="9"/>
  <c r="J4859" i="9"/>
  <c r="F4859" i="9"/>
  <c r="G4859" i="9"/>
  <c r="H4859" i="9" s="1"/>
  <c r="J4841" i="9"/>
  <c r="I4841" i="9"/>
  <c r="F4841" i="9"/>
  <c r="G4841" i="9"/>
  <c r="H4841" i="9" s="1"/>
  <c r="J4850" i="9"/>
  <c r="I4850" i="9"/>
  <c r="F4850" i="9"/>
  <c r="G4850" i="9"/>
  <c r="H4850" i="9" s="1"/>
  <c r="I4838" i="9"/>
  <c r="J4838" i="9"/>
  <c r="F4838" i="9"/>
  <c r="G4838" i="9"/>
  <c r="H4838" i="9" s="1"/>
  <c r="I4834" i="9"/>
  <c r="J4834" i="9"/>
  <c r="F4834" i="9"/>
  <c r="G4834" i="9"/>
  <c r="H4834" i="9" s="1"/>
  <c r="I4836" i="9"/>
  <c r="J4836" i="9"/>
  <c r="F4836" i="9"/>
  <c r="G4836" i="9"/>
  <c r="H4836" i="9" s="1"/>
  <c r="J4837" i="9"/>
  <c r="I4837" i="9"/>
  <c r="F4837" i="9"/>
  <c r="G4837" i="9"/>
  <c r="H4837" i="9" s="1"/>
  <c r="I4830" i="9"/>
  <c r="J4830" i="9"/>
  <c r="F4830" i="9"/>
  <c r="G4830" i="9"/>
  <c r="H4830" i="9" s="1"/>
  <c r="J4819" i="9"/>
  <c r="I4819" i="9"/>
  <c r="F4819" i="9"/>
  <c r="G4819" i="9"/>
  <c r="H4819" i="9" s="1"/>
  <c r="I4822" i="9"/>
  <c r="J4822" i="9"/>
  <c r="F4822" i="9"/>
  <c r="G4822" i="9"/>
  <c r="H4822" i="9" s="1"/>
  <c r="I4816" i="9"/>
  <c r="J4816" i="9"/>
  <c r="F4816" i="9"/>
  <c r="G4816" i="9"/>
  <c r="H4816" i="9" s="1"/>
  <c r="J4811" i="9"/>
  <c r="I4811" i="9"/>
  <c r="F4811" i="9"/>
  <c r="G4811" i="9"/>
  <c r="H4811" i="9" s="1"/>
  <c r="D5526" i="9"/>
  <c r="D5527" i="9"/>
  <c r="D5525" i="9"/>
  <c r="F5525" i="9" s="1"/>
  <c r="D5524" i="9"/>
  <c r="D5523" i="9"/>
  <c r="D5528" i="9"/>
  <c r="F5528" i="9" s="1"/>
  <c r="D5531" i="9"/>
  <c r="G5531" i="9" s="1"/>
  <c r="H5531" i="9" s="1"/>
  <c r="D5536" i="9"/>
  <c r="J5536" i="9" s="1"/>
  <c r="D5534" i="9"/>
  <c r="D5535" i="9"/>
  <c r="D5529" i="9"/>
  <c r="J5529" i="9" s="1"/>
  <c r="D5532" i="9"/>
  <c r="D5533" i="9"/>
  <c r="D5530" i="9"/>
  <c r="D5545" i="9"/>
  <c r="J5545" i="9" s="1"/>
  <c r="D5550" i="9"/>
  <c r="D5537" i="9"/>
  <c r="D5538" i="9"/>
  <c r="I5538" i="9" s="1"/>
  <c r="D5539" i="9"/>
  <c r="F5539" i="9" s="1"/>
  <c r="D5541" i="9"/>
  <c r="G5541" i="9" s="1"/>
  <c r="H5541" i="9" s="1"/>
  <c r="D5546" i="9"/>
  <c r="D5547" i="9"/>
  <c r="D5548" i="9"/>
  <c r="G5548" i="9" s="1"/>
  <c r="H5548" i="9" s="1"/>
  <c r="D5551" i="9"/>
  <c r="D5542" i="9"/>
  <c r="D5543" i="9"/>
  <c r="D5544" i="9"/>
  <c r="J5544" i="9" s="1"/>
  <c r="D5549" i="9"/>
  <c r="D5540" i="9"/>
  <c r="D5558" i="9"/>
  <c r="J5558" i="9" s="1"/>
  <c r="D5561" i="9"/>
  <c r="J5561" i="9" s="1"/>
  <c r="D5566" i="9"/>
  <c r="J5566" i="9" s="1"/>
  <c r="D5557" i="9"/>
  <c r="D5560" i="9"/>
  <c r="D5562" i="9"/>
  <c r="F5562" i="9" s="1"/>
  <c r="D5563" i="9"/>
  <c r="G5563" i="9" s="1"/>
  <c r="H5563" i="9" s="1"/>
  <c r="D5553" i="9"/>
  <c r="D5556" i="9"/>
  <c r="D5565" i="9"/>
  <c r="G5565" i="9" s="1"/>
  <c r="H5565" i="9" s="1"/>
  <c r="D5552" i="9"/>
  <c r="D5554" i="9"/>
  <c r="D5555" i="9"/>
  <c r="D5559" i="9"/>
  <c r="J5559" i="9" s="1"/>
  <c r="D5564" i="9"/>
  <c r="D5567" i="9"/>
  <c r="D5568" i="9"/>
  <c r="D5572" i="9"/>
  <c r="I5572" i="9" s="1"/>
  <c r="D5574" i="9"/>
  <c r="G5574" i="9" s="1"/>
  <c r="H5574" i="9" s="1"/>
  <c r="D5577" i="9"/>
  <c r="D5575" i="9"/>
  <c r="D5576" i="9"/>
  <c r="F5576" i="9" s="1"/>
  <c r="D5580" i="9"/>
  <c r="D5573" i="9"/>
  <c r="D5569" i="9"/>
  <c r="F5569" i="9" s="1"/>
  <c r="D5570" i="9"/>
  <c r="G5570" i="9" s="1"/>
  <c r="H5570" i="9" s="1"/>
  <c r="D5582" i="9"/>
  <c r="G5582" i="9" s="1"/>
  <c r="H5582" i="9" s="1"/>
  <c r="D5588" i="9"/>
  <c r="D5596" i="9"/>
  <c r="D5578" i="9"/>
  <c r="J5578" i="9" s="1"/>
  <c r="D5583" i="9"/>
  <c r="I5583" i="9" s="1"/>
  <c r="D5584" i="9"/>
  <c r="D5586" i="9"/>
  <c r="J5586" i="9" s="1"/>
  <c r="D5591" i="9"/>
  <c r="I5591" i="9" s="1"/>
  <c r="D5594" i="9"/>
  <c r="D5598" i="9"/>
  <c r="D5571" i="9"/>
  <c r="D5581" i="9"/>
  <c r="F5581" i="9" s="1"/>
  <c r="D5585" i="9"/>
  <c r="J5585" i="9" s="1"/>
  <c r="D5592" i="9"/>
  <c r="D5597" i="9"/>
  <c r="D5579" i="9"/>
  <c r="G5579" i="9" s="1"/>
  <c r="H5579" i="9" s="1"/>
  <c r="D5587" i="9"/>
  <c r="D5589" i="9"/>
  <c r="D5590" i="9"/>
  <c r="G5590" i="9" s="1"/>
  <c r="H5590" i="9" s="1"/>
  <c r="D5593" i="9"/>
  <c r="J5593" i="9" s="1"/>
  <c r="D5595" i="9"/>
  <c r="I5595" i="9" s="1"/>
  <c r="D5599" i="9"/>
  <c r="D5607" i="9"/>
  <c r="D5608" i="9"/>
  <c r="I5608" i="9" s="1"/>
  <c r="D5610" i="9"/>
  <c r="D5616" i="9"/>
  <c r="D5627" i="9"/>
  <c r="D5629" i="9"/>
  <c r="F5629" i="9" s="1"/>
  <c r="D5633" i="9"/>
  <c r="J5633" i="9" s="1"/>
  <c r="D5609" i="9"/>
  <c r="D5611" i="9"/>
  <c r="F5611" i="9" s="1"/>
  <c r="D5617" i="9"/>
  <c r="G5617" i="9" s="1"/>
  <c r="H5617" i="9" s="1"/>
  <c r="D5620" i="9"/>
  <c r="I5620" i="9" s="1"/>
  <c r="D5623" i="9"/>
  <c r="D5636" i="9"/>
  <c r="D5641" i="9"/>
  <c r="J5641" i="9" s="1"/>
  <c r="D5601" i="9"/>
  <c r="F5601" i="9" s="1"/>
  <c r="D5604" i="9"/>
  <c r="D5605" i="9"/>
  <c r="J5605" i="9" s="1"/>
  <c r="D5606" i="9"/>
  <c r="I5606" i="9" s="1"/>
  <c r="D5613" i="9"/>
  <c r="D5622" i="9"/>
  <c r="D5631" i="9"/>
  <c r="D5635" i="9"/>
  <c r="F5635" i="9" s="1"/>
  <c r="D5638" i="9"/>
  <c r="F5638" i="9" s="1"/>
  <c r="D5639" i="9"/>
  <c r="D5600" i="9"/>
  <c r="D5602" i="9"/>
  <c r="G5602" i="9" s="1"/>
  <c r="H5602" i="9" s="1"/>
  <c r="D5603" i="9"/>
  <c r="D5612" i="9"/>
  <c r="D5614" i="9"/>
  <c r="G5614" i="9" s="1"/>
  <c r="H5614" i="9" s="1"/>
  <c r="D5615" i="9"/>
  <c r="J5615" i="9" s="1"/>
  <c r="D5618" i="9"/>
  <c r="F5618" i="9" s="1"/>
  <c r="D5619" i="9"/>
  <c r="D5621" i="9"/>
  <c r="D5624" i="9"/>
  <c r="I5624" i="9" s="1"/>
  <c r="D5625" i="9"/>
  <c r="D5626" i="9"/>
  <c r="D5628" i="9"/>
  <c r="D5630" i="9"/>
  <c r="F5630" i="9" s="1"/>
  <c r="D5632" i="9"/>
  <c r="I5632" i="9" s="1"/>
  <c r="D5634" i="9"/>
  <c r="D5637" i="9"/>
  <c r="F5637" i="9" s="1"/>
  <c r="D5640" i="9"/>
  <c r="G5640" i="9" s="1"/>
  <c r="H5640" i="9" s="1"/>
  <c r="D5642" i="9"/>
  <c r="G5642" i="9" s="1"/>
  <c r="H5642" i="9" s="1"/>
  <c r="J4797" i="9"/>
  <c r="I4797" i="9"/>
  <c r="F4797" i="9"/>
  <c r="G4797" i="9"/>
  <c r="H4797" i="9" s="1"/>
  <c r="I4776" i="9"/>
  <c r="J4776" i="9"/>
  <c r="F4776" i="9"/>
  <c r="G4776" i="9"/>
  <c r="H4776" i="9" s="1"/>
  <c r="J4799" i="9"/>
  <c r="I4799" i="9"/>
  <c r="F4799" i="9"/>
  <c r="G4799" i="9"/>
  <c r="H4799" i="9" s="1"/>
  <c r="I4779" i="9"/>
  <c r="J4779" i="9"/>
  <c r="F4779" i="9"/>
  <c r="G4779" i="9"/>
  <c r="H4779" i="9" s="1"/>
  <c r="I4790" i="9"/>
  <c r="J4790" i="9"/>
  <c r="F4790" i="9"/>
  <c r="G4790" i="9"/>
  <c r="H4790" i="9" s="1"/>
  <c r="J4784" i="9"/>
  <c r="I4784" i="9"/>
  <c r="F4784" i="9"/>
  <c r="G4784" i="9"/>
  <c r="H4784" i="9" s="1"/>
  <c r="J4768" i="9"/>
  <c r="I4768" i="9"/>
  <c r="F4768" i="9"/>
  <c r="G4768" i="9"/>
  <c r="H4768" i="9" s="1"/>
  <c r="J4783" i="9"/>
  <c r="I4783" i="9"/>
  <c r="F4783" i="9"/>
  <c r="G4783" i="9"/>
  <c r="H4783" i="9" s="1"/>
  <c r="I4775" i="9"/>
  <c r="J4775" i="9"/>
  <c r="F4775" i="9"/>
  <c r="G4775" i="9"/>
  <c r="H4775" i="9" s="1"/>
  <c r="I4754" i="9"/>
  <c r="J4754" i="9"/>
  <c r="F4754" i="9"/>
  <c r="G4754" i="9"/>
  <c r="H4754" i="9" s="1"/>
  <c r="I4763" i="9"/>
  <c r="J4763" i="9"/>
  <c r="F4763" i="9"/>
  <c r="G4763" i="9"/>
  <c r="H4763" i="9" s="1"/>
  <c r="J4755" i="9"/>
  <c r="I4755" i="9"/>
  <c r="F4755" i="9"/>
  <c r="G4755" i="9"/>
  <c r="H4755" i="9" s="1"/>
  <c r="J4765" i="9"/>
  <c r="I4765" i="9"/>
  <c r="F4765" i="9"/>
  <c r="G4765" i="9"/>
  <c r="H4765" i="9" s="1"/>
  <c r="J4750" i="9"/>
  <c r="I4750" i="9"/>
  <c r="F4750" i="9"/>
  <c r="G4750" i="9"/>
  <c r="H4750" i="9" s="1"/>
  <c r="J4749" i="9"/>
  <c r="I4749" i="9"/>
  <c r="F4749" i="9"/>
  <c r="G4749" i="9"/>
  <c r="H4749" i="9" s="1"/>
  <c r="J4740" i="9"/>
  <c r="I4740" i="9"/>
  <c r="F4740" i="9"/>
  <c r="G4740" i="9"/>
  <c r="H4740" i="9" s="1"/>
  <c r="J4737" i="9"/>
  <c r="I4737" i="9"/>
  <c r="F4737" i="9"/>
  <c r="G4737" i="9"/>
  <c r="H4737" i="9" s="1"/>
  <c r="I4738" i="9"/>
  <c r="J4738" i="9"/>
  <c r="F4738" i="9"/>
  <c r="G4738" i="9"/>
  <c r="H4738" i="9" s="1"/>
  <c r="I4726" i="9"/>
  <c r="J4726" i="9"/>
  <c r="F4726" i="9"/>
  <c r="G4726" i="9"/>
  <c r="H4726" i="9" s="1"/>
  <c r="J4723" i="9"/>
  <c r="I4723" i="9"/>
  <c r="F4723" i="9"/>
  <c r="G4723" i="9"/>
  <c r="H4723" i="9" s="1"/>
  <c r="J4728" i="9"/>
  <c r="I4728" i="9"/>
  <c r="F4728" i="9"/>
  <c r="G4728" i="9"/>
  <c r="H4728" i="9" s="1"/>
  <c r="I4712" i="9"/>
  <c r="J4712" i="9"/>
  <c r="F4712" i="9"/>
  <c r="G4712" i="9"/>
  <c r="H4712" i="9" s="1"/>
  <c r="J4717" i="9"/>
  <c r="I4717" i="9"/>
  <c r="F4717" i="9"/>
  <c r="G4717" i="9"/>
  <c r="H4717" i="9" s="1"/>
  <c r="J4713" i="9"/>
  <c r="I4713" i="9"/>
  <c r="F4713" i="9"/>
  <c r="G4713" i="9"/>
  <c r="H4713" i="9" s="1"/>
  <c r="J4706" i="9"/>
  <c r="I4706" i="9"/>
  <c r="F4706" i="9"/>
  <c r="G4706" i="9"/>
  <c r="H4706" i="9" s="1"/>
  <c r="I4695" i="9"/>
  <c r="J4695" i="9"/>
  <c r="F4695" i="9"/>
  <c r="G4695" i="9"/>
  <c r="H4695" i="9" s="1"/>
  <c r="I4700" i="9"/>
  <c r="J4700" i="9"/>
  <c r="F4700" i="9"/>
  <c r="G4700" i="9"/>
  <c r="H4700" i="9" s="1"/>
  <c r="I4696" i="9"/>
  <c r="J4696" i="9"/>
  <c r="F4696" i="9"/>
  <c r="G4696" i="9"/>
  <c r="H4696" i="9" s="1"/>
  <c r="J4688" i="9"/>
  <c r="I4688" i="9"/>
  <c r="F4688" i="9"/>
  <c r="G4688" i="9"/>
  <c r="H4688" i="9" s="1"/>
  <c r="J4687" i="9"/>
  <c r="I4687" i="9"/>
  <c r="F4687" i="9"/>
  <c r="G4687" i="9"/>
  <c r="H4687" i="9" s="1"/>
  <c r="D5411" i="9"/>
  <c r="D5405" i="9"/>
  <c r="I5405" i="9" s="1"/>
  <c r="D5406" i="9"/>
  <c r="I5406" i="9" s="1"/>
  <c r="D5403" i="9"/>
  <c r="D5404" i="9"/>
  <c r="J5404" i="9" s="1"/>
  <c r="D5407" i="9"/>
  <c r="J5407" i="9" s="1"/>
  <c r="D5408" i="9"/>
  <c r="F5408" i="9" s="1"/>
  <c r="D5409" i="9"/>
  <c r="D5410" i="9"/>
  <c r="D5416" i="9"/>
  <c r="D5412" i="9"/>
  <c r="D5417" i="9"/>
  <c r="D5418" i="9"/>
  <c r="D5413" i="9"/>
  <c r="J5413" i="9" s="1"/>
  <c r="D5414" i="9"/>
  <c r="J5414" i="9" s="1"/>
  <c r="D5415" i="9"/>
  <c r="D5419" i="9"/>
  <c r="D5422" i="9"/>
  <c r="D5430" i="9"/>
  <c r="I5430" i="9" s="1"/>
  <c r="D5432" i="9"/>
  <c r="D5420" i="9"/>
  <c r="D5424" i="9"/>
  <c r="D5425" i="9"/>
  <c r="F5425" i="9" s="1"/>
  <c r="D5429" i="9"/>
  <c r="D5431" i="9"/>
  <c r="D5423" i="9"/>
  <c r="J5423" i="9" s="1"/>
  <c r="D5433" i="9"/>
  <c r="D5421" i="9"/>
  <c r="D5426" i="9"/>
  <c r="D5427" i="9"/>
  <c r="J5427" i="9" s="1"/>
  <c r="D5428" i="9"/>
  <c r="J5428" i="9" s="1"/>
  <c r="D5435" i="9"/>
  <c r="D5441" i="9"/>
  <c r="D5443" i="9"/>
  <c r="I5443" i="9" s="1"/>
  <c r="D5444" i="9"/>
  <c r="I5444" i="9" s="1"/>
  <c r="D5436" i="9"/>
  <c r="D5437" i="9"/>
  <c r="I5437" i="9" s="1"/>
  <c r="D5438" i="9"/>
  <c r="D5440" i="9"/>
  <c r="F5440" i="9" s="1"/>
  <c r="D5445" i="9"/>
  <c r="D5434" i="9"/>
  <c r="D5446" i="9"/>
  <c r="G5446" i="9" s="1"/>
  <c r="H5446" i="9" s="1"/>
  <c r="D5447" i="9"/>
  <c r="D5439" i="9"/>
  <c r="D5442" i="9"/>
  <c r="D5448" i="9"/>
  <c r="D5452" i="9"/>
  <c r="I5452" i="9" s="1"/>
  <c r="D5455" i="9"/>
  <c r="D5451" i="9"/>
  <c r="D5453" i="9"/>
  <c r="G5453" i="9" s="1"/>
  <c r="H5453" i="9" s="1"/>
  <c r="D5457" i="9"/>
  <c r="G5457" i="9" s="1"/>
  <c r="H5457" i="9" s="1"/>
  <c r="D5461" i="9"/>
  <c r="D5449" i="9"/>
  <c r="D5450" i="9"/>
  <c r="G5450" i="9" s="1"/>
  <c r="H5450" i="9" s="1"/>
  <c r="D5454" i="9"/>
  <c r="F5454" i="9" s="1"/>
  <c r="D5456" i="9"/>
  <c r="D5462" i="9"/>
  <c r="I5462" i="9" s="1"/>
  <c r="D5465" i="9"/>
  <c r="G5465" i="9" s="1"/>
  <c r="H5465" i="9" s="1"/>
  <c r="D5467" i="9"/>
  <c r="D5471" i="9"/>
  <c r="D5472" i="9"/>
  <c r="F5472" i="9" s="1"/>
  <c r="D5473" i="9"/>
  <c r="D5474" i="9"/>
  <c r="I5474" i="9" s="1"/>
  <c r="D5475" i="9"/>
  <c r="D5477" i="9"/>
  <c r="G5477" i="9" s="1"/>
  <c r="H5477" i="9" s="1"/>
  <c r="D5478" i="9"/>
  <c r="G5478" i="9" s="1"/>
  <c r="H5478" i="9" s="1"/>
  <c r="D5463" i="9"/>
  <c r="G5463" i="9" s="1"/>
  <c r="H5463" i="9" s="1"/>
  <c r="D5466" i="9"/>
  <c r="D5470" i="9"/>
  <c r="D5476" i="9"/>
  <c r="D5480" i="9"/>
  <c r="F5480" i="9" s="1"/>
  <c r="D5481" i="9"/>
  <c r="D5458" i="9"/>
  <c r="D5459" i="9"/>
  <c r="F5459" i="9" s="1"/>
  <c r="D5468" i="9"/>
  <c r="D5460" i="9"/>
  <c r="D5464" i="9"/>
  <c r="D5469" i="9"/>
  <c r="F5469" i="9" s="1"/>
  <c r="D5479" i="9"/>
  <c r="I5479" i="9" s="1"/>
  <c r="D5482" i="9"/>
  <c r="D5485" i="9"/>
  <c r="D5486" i="9"/>
  <c r="G5486" i="9" s="1"/>
  <c r="H5486" i="9" s="1"/>
  <c r="D5490" i="9"/>
  <c r="G5490" i="9" s="1"/>
  <c r="H5490" i="9" s="1"/>
  <c r="D5493" i="9"/>
  <c r="J5493" i="9" s="1"/>
  <c r="D5501" i="9"/>
  <c r="D5503" i="9"/>
  <c r="J5503" i="9" s="1"/>
  <c r="D5512" i="9"/>
  <c r="F5512" i="9" s="1"/>
  <c r="D5514" i="9"/>
  <c r="D5491" i="9"/>
  <c r="D5492" i="9"/>
  <c r="F5492" i="9" s="1"/>
  <c r="D5494" i="9"/>
  <c r="J5494" i="9" s="1"/>
  <c r="D5500" i="9"/>
  <c r="D5511" i="9"/>
  <c r="D5513" i="9"/>
  <c r="J5513" i="9" s="1"/>
  <c r="D5515" i="9"/>
  <c r="J5515" i="9" s="1"/>
  <c r="D5517" i="9"/>
  <c r="D5518" i="9"/>
  <c r="G5518" i="9" s="1"/>
  <c r="H5518" i="9" s="1"/>
  <c r="D5519" i="9"/>
  <c r="F5519" i="9" s="1"/>
  <c r="D5520" i="9"/>
  <c r="D5521" i="9"/>
  <c r="D5484" i="9"/>
  <c r="J5484" i="9" s="1"/>
  <c r="D5488" i="9"/>
  <c r="J5488" i="9" s="1"/>
  <c r="D5489" i="9"/>
  <c r="D5495" i="9"/>
  <c r="I5495" i="9" s="1"/>
  <c r="D5496" i="9"/>
  <c r="D5506" i="9"/>
  <c r="G5506" i="9" s="1"/>
  <c r="H5506" i="9" s="1"/>
  <c r="D5508" i="9"/>
  <c r="F5508" i="9" s="1"/>
  <c r="D5510" i="9"/>
  <c r="D5516" i="9"/>
  <c r="D5483" i="9"/>
  <c r="J5483" i="9" s="1"/>
  <c r="D5487" i="9"/>
  <c r="D5497" i="9"/>
  <c r="D5498" i="9"/>
  <c r="D5499" i="9"/>
  <c r="G5499" i="9" s="1"/>
  <c r="H5499" i="9" s="1"/>
  <c r="D5502" i="9"/>
  <c r="J5502" i="9" s="1"/>
  <c r="D5504" i="9"/>
  <c r="D5505" i="9"/>
  <c r="J5505" i="9" s="1"/>
  <c r="D5507" i="9"/>
  <c r="J5507" i="9" s="1"/>
  <c r="D5509" i="9"/>
  <c r="D5522" i="9"/>
  <c r="I5522" i="9" s="1"/>
  <c r="G5430" i="9"/>
  <c r="H5430" i="9" s="1"/>
  <c r="F5595" i="9"/>
  <c r="I5566" i="9"/>
  <c r="F5996" i="9"/>
  <c r="F8156" i="9" s="1"/>
  <c r="I5975" i="9"/>
  <c r="I8135" i="9" s="1"/>
  <c r="J5994" i="9"/>
  <c r="J8154" i="9" s="1"/>
  <c r="G5973" i="9"/>
  <c r="F5958" i="9"/>
  <c r="F8118" i="9" s="1"/>
  <c r="I5991" i="9"/>
  <c r="I8151" i="9" s="1"/>
  <c r="I5980" i="9"/>
  <c r="I8140" i="9" s="1"/>
  <c r="G5968" i="9"/>
  <c r="G8128" i="9" s="1"/>
  <c r="F5992" i="9"/>
  <c r="F8152" i="9" s="1"/>
  <c r="I5974" i="9"/>
  <c r="I8134" i="9" s="1"/>
  <c r="J5962" i="9"/>
  <c r="J8122" i="9" s="1"/>
  <c r="G5953" i="9"/>
  <c r="F5944" i="9"/>
  <c r="F8104" i="9" s="1"/>
  <c r="I5955" i="9"/>
  <c r="I8115" i="9" s="1"/>
  <c r="J5954" i="9"/>
  <c r="J8114" i="9" s="1"/>
  <c r="G5939" i="9"/>
  <c r="F5924" i="9"/>
  <c r="F8084" i="9" s="1"/>
  <c r="I5928" i="9"/>
  <c r="I8088" i="9" s="1"/>
  <c r="J5933" i="9"/>
  <c r="J8093" i="9" s="1"/>
  <c r="G5921" i="9"/>
  <c r="F5909" i="9"/>
  <c r="F8069" i="9" s="1"/>
  <c r="J5917" i="9"/>
  <c r="J8077" i="9" s="1"/>
  <c r="J5918" i="9"/>
  <c r="J8078" i="9" s="1"/>
  <c r="G5901" i="9"/>
  <c r="F5902" i="9"/>
  <c r="F8062" i="9" s="1"/>
  <c r="I5895" i="9"/>
  <c r="I8055" i="9" s="1"/>
  <c r="J5897" i="9"/>
  <c r="J8057" i="9" s="1"/>
  <c r="G5891" i="9"/>
  <c r="F5884" i="9"/>
  <c r="F8044" i="9" s="1"/>
  <c r="I5885" i="9"/>
  <c r="I8045" i="9" s="1"/>
  <c r="J5146" i="9"/>
  <c r="I5146" i="9"/>
  <c r="F5146" i="9"/>
  <c r="G5146" i="9"/>
  <c r="H5146" i="9" s="1"/>
  <c r="J5136" i="9"/>
  <c r="I5136" i="9"/>
  <c r="F5136" i="9"/>
  <c r="G5136" i="9"/>
  <c r="H5136" i="9" s="1"/>
  <c r="J5128" i="9"/>
  <c r="I5128" i="9"/>
  <c r="F5128" i="9"/>
  <c r="G5128" i="9"/>
  <c r="H5128" i="9" s="1"/>
  <c r="J5138" i="9"/>
  <c r="I5138" i="9"/>
  <c r="F5138" i="9"/>
  <c r="G5138" i="9"/>
  <c r="H5138" i="9" s="1"/>
  <c r="J5162" i="9"/>
  <c r="I5162" i="9"/>
  <c r="F5162" i="9"/>
  <c r="G5162" i="9"/>
  <c r="H5162" i="9" s="1"/>
  <c r="J5151" i="9"/>
  <c r="I5151" i="9"/>
  <c r="F5151" i="9"/>
  <c r="G5151" i="9"/>
  <c r="H5151" i="9" s="1"/>
  <c r="J5129" i="9"/>
  <c r="I5129" i="9"/>
  <c r="F5129" i="9"/>
  <c r="G5129" i="9"/>
  <c r="H5129" i="9" s="1"/>
  <c r="J5158" i="9"/>
  <c r="I5158" i="9"/>
  <c r="F5158" i="9"/>
  <c r="G5158" i="9"/>
  <c r="H5158" i="9" s="1"/>
  <c r="J5142" i="9"/>
  <c r="I5142" i="9"/>
  <c r="F5142" i="9"/>
  <c r="G5142" i="9"/>
  <c r="H5142" i="9" s="1"/>
  <c r="J5134" i="9"/>
  <c r="I5134" i="9"/>
  <c r="F5134" i="9"/>
  <c r="G5134" i="9"/>
  <c r="H5134" i="9" s="1"/>
  <c r="J5100" i="9"/>
  <c r="I5100" i="9"/>
  <c r="F5100" i="9"/>
  <c r="G5100" i="9"/>
  <c r="H5100" i="9" s="1"/>
  <c r="J5115" i="9"/>
  <c r="I5115" i="9"/>
  <c r="F5115" i="9"/>
  <c r="G5115" i="9"/>
  <c r="H5115" i="9" s="1"/>
  <c r="J5102" i="9"/>
  <c r="I5102" i="9"/>
  <c r="F5102" i="9"/>
  <c r="G5102" i="9"/>
  <c r="H5102" i="9" s="1"/>
  <c r="J5118" i="9"/>
  <c r="I5118" i="9"/>
  <c r="F5118" i="9"/>
  <c r="G5118" i="9"/>
  <c r="H5118" i="9" s="1"/>
  <c r="J5107" i="9"/>
  <c r="I5107" i="9"/>
  <c r="F5107" i="9"/>
  <c r="G5107" i="9"/>
  <c r="H5107" i="9" s="1"/>
  <c r="J5091" i="9"/>
  <c r="I5091" i="9"/>
  <c r="F5091" i="9"/>
  <c r="G5091" i="9"/>
  <c r="H5091" i="9" s="1"/>
  <c r="J5093" i="9"/>
  <c r="I5093" i="9"/>
  <c r="F5093" i="9"/>
  <c r="G5093" i="9"/>
  <c r="H5093" i="9" s="1"/>
  <c r="J5099" i="9"/>
  <c r="I5099" i="9"/>
  <c r="F5099" i="9"/>
  <c r="G5099" i="9"/>
  <c r="H5099" i="9" s="1"/>
  <c r="J5078" i="9"/>
  <c r="I5078" i="9"/>
  <c r="F5078" i="9"/>
  <c r="G5078" i="9"/>
  <c r="H5078" i="9" s="1"/>
  <c r="J5081" i="9"/>
  <c r="I5081" i="9"/>
  <c r="F5081" i="9"/>
  <c r="G5081" i="9"/>
  <c r="H5081" i="9" s="1"/>
  <c r="J5083" i="9"/>
  <c r="I5083" i="9"/>
  <c r="F5083" i="9"/>
  <c r="G5083" i="9"/>
  <c r="H5083" i="9" s="1"/>
  <c r="J5082" i="9"/>
  <c r="I5082" i="9"/>
  <c r="F5082" i="9"/>
  <c r="G5082" i="9"/>
  <c r="H5082" i="9" s="1"/>
  <c r="J5066" i="9"/>
  <c r="I5066" i="9"/>
  <c r="F5066" i="9"/>
  <c r="G5066" i="9"/>
  <c r="H5066" i="9" s="1"/>
  <c r="J5064" i="9"/>
  <c r="I5064" i="9"/>
  <c r="F5064" i="9"/>
  <c r="G5064" i="9"/>
  <c r="H5064" i="9" s="1"/>
  <c r="J5070" i="9"/>
  <c r="I5070" i="9"/>
  <c r="F5070" i="9"/>
  <c r="G5070" i="9"/>
  <c r="H5070" i="9" s="1"/>
  <c r="J5056" i="9"/>
  <c r="I5056" i="9"/>
  <c r="F5056" i="9"/>
  <c r="G5056" i="9"/>
  <c r="H5056" i="9" s="1"/>
  <c r="J5059" i="9"/>
  <c r="I5059" i="9"/>
  <c r="F5059" i="9"/>
  <c r="G5059" i="9"/>
  <c r="H5059" i="9" s="1"/>
  <c r="J5050" i="9"/>
  <c r="I5050" i="9"/>
  <c r="F5050" i="9"/>
  <c r="G5050" i="9"/>
  <c r="H5050" i="9" s="1"/>
  <c r="J5045" i="9"/>
  <c r="I5045" i="9"/>
  <c r="F5045" i="9"/>
  <c r="G5045" i="9"/>
  <c r="H5045" i="9" s="1"/>
  <c r="J5044" i="9"/>
  <c r="I5044" i="9"/>
  <c r="F5044" i="9"/>
  <c r="G5044" i="9"/>
  <c r="H5044" i="9" s="1"/>
  <c r="I4678" i="9"/>
  <c r="J4678" i="9"/>
  <c r="F4678" i="9"/>
  <c r="G4678" i="9"/>
  <c r="H4678" i="9" s="1"/>
  <c r="J4671" i="9"/>
  <c r="I4671" i="9"/>
  <c r="F4671" i="9"/>
  <c r="G4671" i="9"/>
  <c r="H4671" i="9" s="1"/>
  <c r="I4651" i="9"/>
  <c r="J4651" i="9"/>
  <c r="F4651" i="9"/>
  <c r="G4651" i="9"/>
  <c r="H4651" i="9" s="1"/>
  <c r="I4663" i="9"/>
  <c r="J4663" i="9"/>
  <c r="F4663" i="9"/>
  <c r="G4663" i="9"/>
  <c r="H4663" i="9" s="1"/>
  <c r="J4655" i="9"/>
  <c r="I4655" i="9"/>
  <c r="F4655" i="9"/>
  <c r="G4655" i="9"/>
  <c r="H4655" i="9" s="1"/>
  <c r="J4682" i="9"/>
  <c r="I4682" i="9"/>
  <c r="F4682" i="9"/>
  <c r="G4682" i="9"/>
  <c r="H4682" i="9" s="1"/>
  <c r="I4662" i="9"/>
  <c r="J4662" i="9"/>
  <c r="F4662" i="9"/>
  <c r="G4662" i="9"/>
  <c r="H4662" i="9" s="1"/>
  <c r="J4670" i="9"/>
  <c r="I4670" i="9"/>
  <c r="F4670" i="9"/>
  <c r="G4670" i="9"/>
  <c r="H4670" i="9" s="1"/>
  <c r="I4653" i="9"/>
  <c r="J4653" i="9"/>
  <c r="F4653" i="9"/>
  <c r="G4653" i="9"/>
  <c r="H4653" i="9" s="1"/>
  <c r="I4646" i="9"/>
  <c r="J4646" i="9"/>
  <c r="F4646" i="9"/>
  <c r="G4646" i="9"/>
  <c r="H4646" i="9" s="1"/>
  <c r="I4636" i="9"/>
  <c r="J4636" i="9"/>
  <c r="F4636" i="9"/>
  <c r="G4636" i="9"/>
  <c r="H4636" i="9" s="1"/>
  <c r="J4645" i="9"/>
  <c r="I4645" i="9"/>
  <c r="F4645" i="9"/>
  <c r="G4645" i="9"/>
  <c r="H4645" i="9" s="1"/>
  <c r="I4648" i="9"/>
  <c r="J4648" i="9"/>
  <c r="F4648" i="9"/>
  <c r="G4648" i="9"/>
  <c r="H4648" i="9" s="1"/>
  <c r="I4635" i="9"/>
  <c r="J4635" i="9"/>
  <c r="F4635" i="9"/>
  <c r="G4635" i="9"/>
  <c r="H4635" i="9" s="1"/>
  <c r="I4625" i="9"/>
  <c r="J4625" i="9"/>
  <c r="F4625" i="9"/>
  <c r="G4625" i="9"/>
  <c r="H4625" i="9" s="1"/>
  <c r="J4627" i="9"/>
  <c r="I4627" i="9"/>
  <c r="F4627" i="9"/>
  <c r="G4627" i="9"/>
  <c r="H4627" i="9" s="1"/>
  <c r="I4621" i="9"/>
  <c r="J4621" i="9"/>
  <c r="F4621" i="9"/>
  <c r="G4621" i="9"/>
  <c r="H4621" i="9" s="1"/>
  <c r="J4608" i="9"/>
  <c r="I4608" i="9"/>
  <c r="F4608" i="9"/>
  <c r="G4608" i="9"/>
  <c r="H4608" i="9" s="1"/>
  <c r="J4603" i="9"/>
  <c r="I4603" i="9"/>
  <c r="F4603" i="9"/>
  <c r="G4603" i="9"/>
  <c r="H4603" i="9" s="1"/>
  <c r="J4607" i="9"/>
  <c r="I4607" i="9"/>
  <c r="F4607" i="9"/>
  <c r="G4607" i="9"/>
  <c r="H4607" i="9" s="1"/>
  <c r="I4610" i="9"/>
  <c r="J4610" i="9"/>
  <c r="F4610" i="9"/>
  <c r="G4610" i="9"/>
  <c r="H4610" i="9" s="1"/>
  <c r="J4592" i="9"/>
  <c r="I4592" i="9"/>
  <c r="F4592" i="9"/>
  <c r="G4592" i="9"/>
  <c r="H4592" i="9" s="1"/>
  <c r="J4593" i="9"/>
  <c r="I4593" i="9"/>
  <c r="F4593" i="9"/>
  <c r="G4593" i="9"/>
  <c r="H4593" i="9" s="1"/>
  <c r="J4596" i="9"/>
  <c r="I4596" i="9"/>
  <c r="F4596" i="9"/>
  <c r="G4596" i="9"/>
  <c r="H4596" i="9" s="1"/>
  <c r="J4585" i="9"/>
  <c r="I4585" i="9"/>
  <c r="F4585" i="9"/>
  <c r="G4585" i="9"/>
  <c r="H4585" i="9" s="1"/>
  <c r="I4584" i="9"/>
  <c r="J4584" i="9"/>
  <c r="F4584" i="9"/>
  <c r="G4584" i="9"/>
  <c r="H4584" i="9" s="1"/>
  <c r="I4571" i="9"/>
  <c r="J4571" i="9"/>
  <c r="F4571" i="9"/>
  <c r="G4571" i="9"/>
  <c r="H4571" i="9" s="1"/>
  <c r="J4573" i="9"/>
  <c r="I4573" i="9"/>
  <c r="F4573" i="9"/>
  <c r="G4573" i="9"/>
  <c r="H4573" i="9" s="1"/>
  <c r="J4574" i="9"/>
  <c r="I4574" i="9"/>
  <c r="F4574" i="9"/>
  <c r="G4574" i="9"/>
  <c r="H4574" i="9"/>
  <c r="I4567" i="9"/>
  <c r="J4567" i="9"/>
  <c r="F4567" i="9"/>
  <c r="G4567" i="9"/>
  <c r="H4567" i="9" s="1"/>
  <c r="J5508" i="9"/>
  <c r="I5508" i="9"/>
  <c r="J5440" i="9"/>
  <c r="J5632" i="9"/>
  <c r="I5638" i="9"/>
  <c r="F5633" i="9"/>
  <c r="G5633" i="9"/>
  <c r="H5633" i="9" s="1"/>
  <c r="I5574" i="9"/>
  <c r="F5574" i="9"/>
  <c r="I5563" i="9"/>
  <c r="F5563" i="9"/>
  <c r="I5541" i="9"/>
  <c r="F5541" i="9"/>
  <c r="F5507" i="9"/>
  <c r="G5513" i="9"/>
  <c r="H5513" i="9" s="1"/>
  <c r="G5503" i="9"/>
  <c r="H5503" i="9" s="1"/>
  <c r="F5478" i="9"/>
  <c r="F5465" i="9"/>
  <c r="F5453" i="9"/>
  <c r="F5446" i="9"/>
  <c r="G5423" i="9"/>
  <c r="H5423" i="9" s="1"/>
  <c r="G5413" i="9"/>
  <c r="H5413" i="9" s="1"/>
  <c r="G5407" i="9"/>
  <c r="H5407" i="9" s="1"/>
  <c r="F5640" i="9"/>
  <c r="J5624" i="9"/>
  <c r="I5635" i="9"/>
  <c r="J5606" i="9"/>
  <c r="I5629" i="9"/>
  <c r="J5608" i="9"/>
  <c r="J5581" i="9"/>
  <c r="J5591" i="9"/>
  <c r="G5529" i="9"/>
  <c r="H5529" i="9" s="1"/>
  <c r="F5531" i="9"/>
  <c r="J6002" i="9"/>
  <c r="J8162" i="9" s="1"/>
  <c r="I6002" i="9"/>
  <c r="I8162" i="9" s="1"/>
  <c r="F6002" i="9"/>
  <c r="F8162" i="9" s="1"/>
  <c r="G6002" i="9"/>
  <c r="J5989" i="9"/>
  <c r="J8149" i="9" s="1"/>
  <c r="I5989" i="9"/>
  <c r="I8149" i="9" s="1"/>
  <c r="F5989" i="9"/>
  <c r="F8149" i="9" s="1"/>
  <c r="G5989" i="9"/>
  <c r="J5972" i="9"/>
  <c r="J8132" i="9" s="1"/>
  <c r="I5972" i="9"/>
  <c r="I8132" i="9" s="1"/>
  <c r="F5972" i="9"/>
  <c r="F8132" i="9" s="1"/>
  <c r="G5972" i="9"/>
  <c r="J5990" i="9"/>
  <c r="J8150" i="9" s="1"/>
  <c r="I5990" i="9"/>
  <c r="I8150" i="9" s="1"/>
  <c r="F5990" i="9"/>
  <c r="F8150" i="9" s="1"/>
  <c r="G5990" i="9"/>
  <c r="J5967" i="9"/>
  <c r="J8127" i="9" s="1"/>
  <c r="I5967" i="9"/>
  <c r="I8127" i="9" s="1"/>
  <c r="F5967" i="9"/>
  <c r="F8127" i="9" s="1"/>
  <c r="G5967" i="9"/>
  <c r="J6000" i="9"/>
  <c r="J8160" i="9" s="1"/>
  <c r="I6000" i="9"/>
  <c r="I8160" i="9" s="1"/>
  <c r="F6000" i="9"/>
  <c r="F8160" i="9" s="1"/>
  <c r="G6000" i="9"/>
  <c r="J5986" i="9"/>
  <c r="J8146" i="9" s="1"/>
  <c r="I5986" i="9"/>
  <c r="I8146" i="9" s="1"/>
  <c r="F5986" i="9"/>
  <c r="F8146" i="9" s="1"/>
  <c r="G5986" i="9"/>
  <c r="J5978" i="9"/>
  <c r="J8138" i="9" s="1"/>
  <c r="I5978" i="9"/>
  <c r="I8138" i="9" s="1"/>
  <c r="F5978" i="9"/>
  <c r="F8138" i="9" s="1"/>
  <c r="G5978" i="9"/>
  <c r="J5964" i="9"/>
  <c r="J8124" i="9" s="1"/>
  <c r="I5964" i="9"/>
  <c r="I8124" i="9" s="1"/>
  <c r="F5964" i="9"/>
  <c r="F8124" i="9" s="1"/>
  <c r="G5964" i="9"/>
  <c r="J5985" i="9"/>
  <c r="J8145" i="9" s="1"/>
  <c r="I5985" i="9"/>
  <c r="I8145" i="9" s="1"/>
  <c r="F5985" i="9"/>
  <c r="F8145" i="9" s="1"/>
  <c r="G5985" i="9"/>
  <c r="J5970" i="9"/>
  <c r="J8130" i="9" s="1"/>
  <c r="I5970" i="9"/>
  <c r="I8130" i="9" s="1"/>
  <c r="F5970" i="9"/>
  <c r="F8130" i="9" s="1"/>
  <c r="G5970" i="9"/>
  <c r="J5959" i="9"/>
  <c r="J8119" i="9" s="1"/>
  <c r="I5959" i="9"/>
  <c r="I8119" i="9" s="1"/>
  <c r="F5959" i="9"/>
  <c r="F8119" i="9" s="1"/>
  <c r="G5959" i="9"/>
  <c r="J5948" i="9"/>
  <c r="J8108" i="9" s="1"/>
  <c r="I5948" i="9"/>
  <c r="I8108" i="9" s="1"/>
  <c r="F5948" i="9"/>
  <c r="F8108" i="9" s="1"/>
  <c r="G5948" i="9"/>
  <c r="J5942" i="9"/>
  <c r="J8102" i="9" s="1"/>
  <c r="I5942" i="9"/>
  <c r="I8102" i="9" s="1"/>
  <c r="F5942" i="9"/>
  <c r="F8102" i="9" s="1"/>
  <c r="G5942" i="9"/>
  <c r="J5952" i="9"/>
  <c r="J8112" i="9" s="1"/>
  <c r="I5952" i="9"/>
  <c r="I8112" i="9" s="1"/>
  <c r="F5952" i="9"/>
  <c r="F8112" i="9" s="1"/>
  <c r="G5952" i="9"/>
  <c r="J5950" i="9"/>
  <c r="J8110" i="9" s="1"/>
  <c r="I5950" i="9"/>
  <c r="I8110" i="9" s="1"/>
  <c r="F5950" i="9"/>
  <c r="F8110" i="9" s="1"/>
  <c r="G5950" i="9"/>
  <c r="I5937" i="9"/>
  <c r="I8097" i="9" s="1"/>
  <c r="J5937" i="9"/>
  <c r="J8097" i="9" s="1"/>
  <c r="F5937" i="9"/>
  <c r="F8097" i="9" s="1"/>
  <c r="G5937" i="9"/>
  <c r="J5936" i="9"/>
  <c r="J8096" i="9" s="1"/>
  <c r="I5936" i="9"/>
  <c r="I8096" i="9" s="1"/>
  <c r="F5936" i="9"/>
  <c r="F8096" i="9" s="1"/>
  <c r="G5936" i="9"/>
  <c r="J5925" i="9"/>
  <c r="J8085" i="9" s="1"/>
  <c r="I5925" i="9"/>
  <c r="I8085" i="9" s="1"/>
  <c r="F5925" i="9"/>
  <c r="F8085" i="9" s="1"/>
  <c r="G5925" i="9"/>
  <c r="J5932" i="9"/>
  <c r="J8092" i="9" s="1"/>
  <c r="I5932" i="9"/>
  <c r="I8092" i="9" s="1"/>
  <c r="F5932" i="9"/>
  <c r="F8092" i="9" s="1"/>
  <c r="G5932" i="9"/>
  <c r="I5916" i="9"/>
  <c r="I8076" i="9" s="1"/>
  <c r="J5916" i="9"/>
  <c r="J8076" i="9" s="1"/>
  <c r="F5916" i="9"/>
  <c r="F8076" i="9" s="1"/>
  <c r="G5916" i="9"/>
  <c r="J5923" i="9"/>
  <c r="J8083" i="9" s="1"/>
  <c r="I5923" i="9"/>
  <c r="I8083" i="9" s="1"/>
  <c r="F5923" i="9"/>
  <c r="F8083" i="9" s="1"/>
  <c r="G5923" i="9"/>
  <c r="J5915" i="9"/>
  <c r="J8075" i="9" s="1"/>
  <c r="I5915" i="9"/>
  <c r="I8075" i="9" s="1"/>
  <c r="F5915" i="9"/>
  <c r="F8075" i="9" s="1"/>
  <c r="G5915" i="9"/>
  <c r="J5914" i="9"/>
  <c r="J8074" i="9" s="1"/>
  <c r="I5914" i="9"/>
  <c r="I8074" i="9" s="1"/>
  <c r="F5914" i="9"/>
  <c r="F8074" i="9" s="1"/>
  <c r="G5914" i="9"/>
  <c r="G8074" i="9" s="1"/>
  <c r="J5899" i="9"/>
  <c r="J8059" i="9" s="1"/>
  <c r="I5899" i="9"/>
  <c r="I8059" i="9" s="1"/>
  <c r="F5899" i="9"/>
  <c r="F8059" i="9" s="1"/>
  <c r="G5899" i="9"/>
  <c r="J5900" i="9"/>
  <c r="J8060" i="9" s="1"/>
  <c r="I5900" i="9"/>
  <c r="I8060" i="9" s="1"/>
  <c r="F5900" i="9"/>
  <c r="F8060" i="9" s="1"/>
  <c r="G5900" i="9"/>
  <c r="J5908" i="9"/>
  <c r="J8068" i="9" s="1"/>
  <c r="I5908" i="9"/>
  <c r="I8068" i="9" s="1"/>
  <c r="F5908" i="9"/>
  <c r="F8068" i="9" s="1"/>
  <c r="G5908" i="9"/>
  <c r="J5894" i="9"/>
  <c r="J8054" i="9" s="1"/>
  <c r="I5894" i="9"/>
  <c r="I8054" i="9" s="1"/>
  <c r="F5894" i="9"/>
  <c r="F8054" i="9" s="1"/>
  <c r="G5894" i="9"/>
  <c r="J5890" i="9"/>
  <c r="J8050" i="9" s="1"/>
  <c r="I5890" i="9"/>
  <c r="I8050" i="9" s="1"/>
  <c r="F5890" i="9"/>
  <c r="F8050" i="9" s="1"/>
  <c r="G5890" i="9"/>
  <c r="J5883" i="9"/>
  <c r="J8043" i="9" s="1"/>
  <c r="I5883" i="9"/>
  <c r="I8043" i="9" s="1"/>
  <c r="F5883" i="9"/>
  <c r="F8043" i="9" s="1"/>
  <c r="G5883" i="9"/>
  <c r="D6608" i="9"/>
  <c r="D6603" i="9"/>
  <c r="D6607" i="9"/>
  <c r="D6605" i="9"/>
  <c r="D6604" i="9"/>
  <c r="D6606" i="9"/>
  <c r="D6609" i="9"/>
  <c r="D6610" i="9"/>
  <c r="D6611" i="9"/>
  <c r="D6612" i="9"/>
  <c r="D6618" i="9"/>
  <c r="D6619" i="9"/>
  <c r="D6620" i="9"/>
  <c r="D6613" i="9"/>
  <c r="D6616" i="9"/>
  <c r="D6615" i="9"/>
  <c r="D6622" i="9"/>
  <c r="D6614" i="9"/>
  <c r="D6617" i="9"/>
  <c r="D6621" i="9"/>
  <c r="D6629" i="9"/>
  <c r="D6633" i="9"/>
  <c r="D6635" i="9"/>
  <c r="D6636" i="9"/>
  <c r="D6623" i="9"/>
  <c r="D6624" i="9"/>
  <c r="D6625" i="9"/>
  <c r="D6627" i="9"/>
  <c r="D6630" i="9"/>
  <c r="D6632" i="9"/>
  <c r="D6634" i="9"/>
  <c r="D6628" i="9"/>
  <c r="D6631" i="9"/>
  <c r="D6638" i="9"/>
  <c r="D6626" i="9"/>
  <c r="D6641" i="9"/>
  <c r="D6642" i="9"/>
  <c r="D6648" i="9"/>
  <c r="D6653" i="9"/>
  <c r="D6643" i="9"/>
  <c r="D6651" i="9"/>
  <c r="D6652" i="9"/>
  <c r="D6639" i="9"/>
  <c r="D6645" i="9"/>
  <c r="D6647" i="9"/>
  <c r="D6637" i="9"/>
  <c r="D6640" i="9"/>
  <c r="D6646" i="9"/>
  <c r="D6654" i="9"/>
  <c r="D6656" i="9"/>
  <c r="D6657" i="9"/>
  <c r="D6660" i="9"/>
  <c r="D6666" i="9"/>
  <c r="D6667" i="9"/>
  <c r="D6669" i="9"/>
  <c r="D6670" i="9"/>
  <c r="D6644" i="9"/>
  <c r="D6649" i="9"/>
  <c r="D6663" i="9"/>
  <c r="D6671" i="9"/>
  <c r="D6650" i="9"/>
  <c r="D6655" i="9"/>
  <c r="D6661" i="9"/>
  <c r="D6662" i="9"/>
  <c r="D6665" i="9"/>
  <c r="D6658" i="9"/>
  <c r="D6659" i="9"/>
  <c r="D6664" i="9"/>
  <c r="D6668" i="9"/>
  <c r="D6672" i="9"/>
  <c r="D6677" i="9"/>
  <c r="D6687" i="9"/>
  <c r="D6688" i="9"/>
  <c r="D6692" i="9"/>
  <c r="D6696" i="9"/>
  <c r="D6698" i="9"/>
  <c r="D6702" i="9"/>
  <c r="D6706" i="9"/>
  <c r="D6707" i="9"/>
  <c r="D6713" i="9"/>
  <c r="D6673" i="9"/>
  <c r="D6678" i="9"/>
  <c r="D6680" i="9"/>
  <c r="D6685" i="9"/>
  <c r="D6691" i="9"/>
  <c r="D6695" i="9"/>
  <c r="D6697" i="9"/>
  <c r="D6704" i="9"/>
  <c r="D6708" i="9"/>
  <c r="D6710" i="9"/>
  <c r="D6711" i="9"/>
  <c r="D6675" i="9"/>
  <c r="D6676" i="9"/>
  <c r="D6681" i="9"/>
  <c r="D6682" i="9"/>
  <c r="D6684" i="9"/>
  <c r="D6686" i="9"/>
  <c r="D6689" i="9"/>
  <c r="D6690" i="9"/>
  <c r="D6693" i="9"/>
  <c r="D6700" i="9"/>
  <c r="D6701" i="9"/>
  <c r="D6709" i="9"/>
  <c r="D6674" i="9"/>
  <c r="D6679" i="9"/>
  <c r="D6683" i="9"/>
  <c r="D6694" i="9"/>
  <c r="D6699" i="9"/>
  <c r="D6703" i="9"/>
  <c r="D6705" i="9"/>
  <c r="D6712" i="9"/>
  <c r="D6721" i="9"/>
  <c r="D6715" i="9"/>
  <c r="D6716" i="9"/>
  <c r="D6717" i="9"/>
  <c r="D6719" i="9"/>
  <c r="D6722" i="9"/>
  <c r="D6720" i="9"/>
  <c r="D6714" i="9"/>
  <c r="D6718" i="9"/>
  <c r="J5143" i="9"/>
  <c r="I5143" i="9"/>
  <c r="F5143" i="9"/>
  <c r="G5143" i="9"/>
  <c r="H5143" i="9" s="1"/>
  <c r="J5133" i="9"/>
  <c r="I5133" i="9"/>
  <c r="F5133" i="9"/>
  <c r="G5133" i="9"/>
  <c r="H5133" i="9" s="1"/>
  <c r="J5160" i="9"/>
  <c r="I5160" i="9"/>
  <c r="F5160" i="9"/>
  <c r="G5160" i="9"/>
  <c r="H5160" i="9" s="1"/>
  <c r="J5132" i="9"/>
  <c r="I5132" i="9"/>
  <c r="F5132" i="9"/>
  <c r="G5132" i="9"/>
  <c r="H5132" i="9" s="1"/>
  <c r="J5156" i="9"/>
  <c r="I5156" i="9"/>
  <c r="F5156" i="9"/>
  <c r="G5156" i="9"/>
  <c r="H5156" i="9" s="1"/>
  <c r="J5149" i="9"/>
  <c r="I5149" i="9"/>
  <c r="F5149" i="9"/>
  <c r="G5149" i="9"/>
  <c r="H5149" i="9" s="1"/>
  <c r="J5127" i="9"/>
  <c r="I5127" i="9"/>
  <c r="F5127" i="9"/>
  <c r="G5127" i="9"/>
  <c r="H5127" i="9" s="1"/>
  <c r="J5155" i="9"/>
  <c r="I5155" i="9"/>
  <c r="F5155" i="9"/>
  <c r="G5155" i="9"/>
  <c r="H5155" i="9" s="1"/>
  <c r="I5141" i="9"/>
  <c r="J5141" i="9"/>
  <c r="F5141" i="9"/>
  <c r="G5141" i="9"/>
  <c r="H5141" i="9" s="1"/>
  <c r="J5116" i="9"/>
  <c r="I5116" i="9"/>
  <c r="F5116" i="9"/>
  <c r="G5116" i="9"/>
  <c r="H5116" i="9" s="1"/>
  <c r="J5124" i="9"/>
  <c r="I5124" i="9"/>
  <c r="F5124" i="9"/>
  <c r="G5124" i="9"/>
  <c r="H5124" i="9" s="1"/>
  <c r="J5112" i="9"/>
  <c r="I5112" i="9"/>
  <c r="F5112" i="9"/>
  <c r="G5112" i="9"/>
  <c r="H5112" i="9" s="1"/>
  <c r="I5101" i="9"/>
  <c r="J5101" i="9"/>
  <c r="F5101" i="9"/>
  <c r="G5101" i="9"/>
  <c r="H5101" i="9" s="1"/>
  <c r="J5117" i="9"/>
  <c r="I5117" i="9"/>
  <c r="F5117" i="9"/>
  <c r="G5117" i="9"/>
  <c r="H5117" i="9" s="1"/>
  <c r="J5103" i="9"/>
  <c r="I5103" i="9"/>
  <c r="F5103" i="9"/>
  <c r="G5103" i="9"/>
  <c r="H5103" i="9" s="1"/>
  <c r="J5104" i="9"/>
  <c r="I5104" i="9"/>
  <c r="F5104" i="9"/>
  <c r="G5104" i="9"/>
  <c r="H5104" i="9" s="1"/>
  <c r="J5106" i="9"/>
  <c r="I5106" i="9"/>
  <c r="F5106" i="9"/>
  <c r="G5106" i="9"/>
  <c r="H5106" i="9" s="1"/>
  <c r="J5098" i="9"/>
  <c r="I5098" i="9"/>
  <c r="F5098" i="9"/>
  <c r="G5098" i="9"/>
  <c r="H5098" i="9" s="1"/>
  <c r="I5077" i="9"/>
  <c r="J5077" i="9"/>
  <c r="F5077" i="9"/>
  <c r="G5077" i="9"/>
  <c r="H5077" i="9" s="1"/>
  <c r="J5079" i="9"/>
  <c r="I5079" i="9"/>
  <c r="F5079" i="9"/>
  <c r="G5079" i="9"/>
  <c r="H5079" i="9" s="1"/>
  <c r="I5089" i="9"/>
  <c r="J5089" i="9"/>
  <c r="F5089" i="9"/>
  <c r="G5089" i="9"/>
  <c r="H5089" i="9" s="1"/>
  <c r="J5075" i="9"/>
  <c r="I5075" i="9"/>
  <c r="F5075" i="9"/>
  <c r="G5075" i="9"/>
  <c r="H5075" i="9" s="1"/>
  <c r="J5062" i="9"/>
  <c r="I5062" i="9"/>
  <c r="F5062" i="9"/>
  <c r="G5062" i="9"/>
  <c r="H5062" i="9" s="1"/>
  <c r="J5068" i="9"/>
  <c r="I5068" i="9"/>
  <c r="F5068" i="9"/>
  <c r="G5068" i="9"/>
  <c r="H5068" i="9" s="1"/>
  <c r="J5067" i="9"/>
  <c r="I5067" i="9"/>
  <c r="F5067" i="9"/>
  <c r="G5067" i="9"/>
  <c r="H5067" i="9" s="1"/>
  <c r="J5054" i="9"/>
  <c r="I5054" i="9"/>
  <c r="F5054" i="9"/>
  <c r="G5054" i="9"/>
  <c r="H5054" i="9" s="1"/>
  <c r="J5057" i="9"/>
  <c r="I5057" i="9"/>
  <c r="F5057" i="9"/>
  <c r="G5057" i="9"/>
  <c r="H5057" i="9" s="1"/>
  <c r="I5049" i="9"/>
  <c r="J5049" i="9"/>
  <c r="F5049" i="9"/>
  <c r="G5049" i="9"/>
  <c r="H5049" i="9" s="1"/>
  <c r="J5052" i="9"/>
  <c r="I5052" i="9"/>
  <c r="F5052" i="9"/>
  <c r="G5052" i="9"/>
  <c r="H5052" i="9" s="1"/>
  <c r="J5043" i="9"/>
  <c r="I5043" i="9"/>
  <c r="F5043" i="9"/>
  <c r="G5043" i="9"/>
  <c r="H5043" i="9" s="1"/>
  <c r="J4676" i="9"/>
  <c r="I4676" i="9"/>
  <c r="F4676" i="9"/>
  <c r="G4676" i="9"/>
  <c r="H4676" i="9" s="1"/>
  <c r="J4666" i="9"/>
  <c r="I4666" i="9"/>
  <c r="F4666" i="9"/>
  <c r="G4666" i="9"/>
  <c r="H4666" i="9" s="1"/>
  <c r="I4679" i="9"/>
  <c r="J4679" i="9"/>
  <c r="F4679" i="9"/>
  <c r="G4679" i="9"/>
  <c r="H4679" i="9" s="1"/>
  <c r="J4659" i="9"/>
  <c r="I4659" i="9"/>
  <c r="F4659" i="9"/>
  <c r="G4659" i="9"/>
  <c r="H4659" i="9" s="1"/>
  <c r="J4652" i="9"/>
  <c r="I4652" i="9"/>
  <c r="F4652" i="9"/>
  <c r="G4652" i="9"/>
  <c r="H4652" i="9" s="1"/>
  <c r="I4667" i="9"/>
  <c r="J4667" i="9"/>
  <c r="F4667" i="9"/>
  <c r="G4667" i="9"/>
  <c r="H4667" i="9" s="1"/>
  <c r="J4661" i="9"/>
  <c r="I4661" i="9"/>
  <c r="F4661" i="9"/>
  <c r="G4661" i="9"/>
  <c r="H4661" i="9" s="1"/>
  <c r="J4669" i="9"/>
  <c r="I4669" i="9"/>
  <c r="F4669" i="9"/>
  <c r="G4669" i="9"/>
  <c r="H4669" i="9" s="1"/>
  <c r="J4639" i="9"/>
  <c r="I4639" i="9"/>
  <c r="F4639" i="9"/>
  <c r="G4639" i="9"/>
  <c r="H4639" i="9" s="1"/>
  <c r="J4644" i="9"/>
  <c r="I4644" i="9"/>
  <c r="F4644" i="9"/>
  <c r="G4644" i="9"/>
  <c r="H4644" i="9" s="1"/>
  <c r="J4634" i="9"/>
  <c r="I4634" i="9"/>
  <c r="F4634" i="9"/>
  <c r="G4634" i="9"/>
  <c r="H4634" i="9" s="1"/>
  <c r="I4642" i="9"/>
  <c r="J4642" i="9"/>
  <c r="F4642" i="9"/>
  <c r="G4642" i="9"/>
  <c r="H4642" i="9" s="1"/>
  <c r="I4647" i="9"/>
  <c r="J4647" i="9"/>
  <c r="F4647" i="9"/>
  <c r="G4647" i="9"/>
  <c r="H4647" i="9" s="1"/>
  <c r="I4630" i="9"/>
  <c r="J4630" i="9"/>
  <c r="F4630" i="9"/>
  <c r="G4630" i="9"/>
  <c r="H4630" i="9" s="1"/>
  <c r="J4623" i="9"/>
  <c r="I4623" i="9"/>
  <c r="F4623" i="9"/>
  <c r="G4623" i="9"/>
  <c r="H4623" i="9" s="1"/>
  <c r="J4616" i="9"/>
  <c r="I4616" i="9"/>
  <c r="F4616" i="9"/>
  <c r="G4616" i="9"/>
  <c r="H4616" i="9" s="1"/>
  <c r="I4619" i="9"/>
  <c r="J4619" i="9"/>
  <c r="F4619" i="9"/>
  <c r="G4619" i="9"/>
  <c r="H4619" i="9" s="1"/>
  <c r="J4606" i="9"/>
  <c r="I4606" i="9"/>
  <c r="F4606" i="9"/>
  <c r="G4606" i="9"/>
  <c r="H4606" i="9" s="1"/>
  <c r="I4602" i="9"/>
  <c r="J4602" i="9"/>
  <c r="F4602" i="9"/>
  <c r="G4602" i="9"/>
  <c r="H4602" i="9" s="1"/>
  <c r="J4601" i="9"/>
  <c r="I4601" i="9"/>
  <c r="F4601" i="9"/>
  <c r="G4601" i="9"/>
  <c r="H4601" i="9" s="1"/>
  <c r="I4609" i="9"/>
  <c r="J4609" i="9"/>
  <c r="F4609" i="9"/>
  <c r="G4609" i="9"/>
  <c r="H4609" i="9" s="1"/>
  <c r="J4589" i="9"/>
  <c r="I4589" i="9"/>
  <c r="F4589" i="9"/>
  <c r="G4589" i="9"/>
  <c r="H4589" i="9" s="1"/>
  <c r="I4588" i="9"/>
  <c r="J4588" i="9"/>
  <c r="F4588" i="9"/>
  <c r="G4588" i="9"/>
  <c r="H4588" i="9" s="1"/>
  <c r="J4594" i="9"/>
  <c r="I4594" i="9"/>
  <c r="F4594" i="9"/>
  <c r="G4594" i="9"/>
  <c r="H4594" i="9" s="1"/>
  <c r="I4583" i="9"/>
  <c r="J4583" i="9"/>
  <c r="F4583" i="9"/>
  <c r="G4583" i="9"/>
  <c r="H4583" i="9" s="1"/>
  <c r="J4582" i="9"/>
  <c r="I4582" i="9"/>
  <c r="F4582" i="9"/>
  <c r="G4582" i="9"/>
  <c r="H4582" i="9" s="1"/>
  <c r="J4569" i="9"/>
  <c r="I4569" i="9"/>
  <c r="F4569" i="9"/>
  <c r="G4569" i="9"/>
  <c r="H4569" i="9" s="1"/>
  <c r="I4570" i="9"/>
  <c r="J4570" i="9"/>
  <c r="F4570" i="9"/>
  <c r="G4570" i="9"/>
  <c r="H4570" i="9" s="1"/>
  <c r="J4568" i="9"/>
  <c r="I4568" i="9"/>
  <c r="F4568" i="9"/>
  <c r="G4568" i="9"/>
  <c r="H4568" i="9" s="1"/>
  <c r="D5287" i="9"/>
  <c r="D5284" i="9"/>
  <c r="D5288" i="9"/>
  <c r="D5289" i="9"/>
  <c r="D5283" i="9"/>
  <c r="D5286" i="9"/>
  <c r="D5292" i="9"/>
  <c r="D5285" i="9"/>
  <c r="D5290" i="9"/>
  <c r="D5293" i="9"/>
  <c r="D5295" i="9"/>
  <c r="D5297" i="9"/>
  <c r="D5298" i="9"/>
  <c r="D5291" i="9"/>
  <c r="D5294" i="9"/>
  <c r="D5296" i="9"/>
  <c r="D5308" i="9"/>
  <c r="D5314" i="9"/>
  <c r="D5306" i="9"/>
  <c r="D5310" i="9"/>
  <c r="D5301" i="9"/>
  <c r="D5302" i="9"/>
  <c r="D5305" i="9"/>
  <c r="D5307" i="9"/>
  <c r="D5312" i="9"/>
  <c r="D5313" i="9"/>
  <c r="D5299" i="9"/>
  <c r="D5300" i="9"/>
  <c r="D5303" i="9"/>
  <c r="D5304" i="9"/>
  <c r="D5309" i="9"/>
  <c r="D5311" i="9"/>
  <c r="D5322" i="9"/>
  <c r="D5329" i="9"/>
  <c r="D5317" i="9"/>
  <c r="D5320" i="9"/>
  <c r="D5323" i="9"/>
  <c r="D5325" i="9"/>
  <c r="D5318" i="9"/>
  <c r="D5319" i="9"/>
  <c r="D5327" i="9"/>
  <c r="D5328" i="9"/>
  <c r="D5315" i="9"/>
  <c r="D5316" i="9"/>
  <c r="D5321" i="9"/>
  <c r="D5324" i="9"/>
  <c r="D5326" i="9"/>
  <c r="D5330" i="9"/>
  <c r="D5335" i="9"/>
  <c r="D5339" i="9"/>
  <c r="D5340" i="9"/>
  <c r="D5343" i="9"/>
  <c r="D5334" i="9"/>
  <c r="D5336" i="9"/>
  <c r="D5337" i="9"/>
  <c r="D5332" i="9"/>
  <c r="D5333" i="9"/>
  <c r="D5338" i="9"/>
  <c r="D5331" i="9"/>
  <c r="D5347" i="9"/>
  <c r="D5348" i="9"/>
  <c r="D5354" i="9"/>
  <c r="D5356" i="9"/>
  <c r="D5362" i="9"/>
  <c r="D5342" i="9"/>
  <c r="D5351" i="9"/>
  <c r="D5353" i="9"/>
  <c r="D5355" i="9"/>
  <c r="D5344" i="9"/>
  <c r="D5345" i="9"/>
  <c r="D5346" i="9"/>
  <c r="D5349" i="9"/>
  <c r="D5352" i="9"/>
  <c r="D5359" i="9"/>
  <c r="D5361" i="9"/>
  <c r="D5341" i="9"/>
  <c r="D5350" i="9"/>
  <c r="D5357" i="9"/>
  <c r="D5358" i="9"/>
  <c r="D5360" i="9"/>
  <c r="D5371" i="9"/>
  <c r="D5374" i="9"/>
  <c r="D5376" i="9"/>
  <c r="D5377" i="9"/>
  <c r="D5391" i="9"/>
  <c r="D5400" i="9"/>
  <c r="D5366" i="9"/>
  <c r="D5370" i="9"/>
  <c r="D5378" i="9"/>
  <c r="D5380" i="9"/>
  <c r="D5385" i="9"/>
  <c r="D5387" i="9"/>
  <c r="D5388" i="9"/>
  <c r="D5393" i="9"/>
  <c r="D5398" i="9"/>
  <c r="D5363" i="9"/>
  <c r="D5364" i="9"/>
  <c r="D5367" i="9"/>
  <c r="D5368" i="9"/>
  <c r="D5372" i="9"/>
  <c r="D5375" i="9"/>
  <c r="D5379" i="9"/>
  <c r="D5384" i="9"/>
  <c r="D5389" i="9"/>
  <c r="D5390" i="9"/>
  <c r="D5395" i="9"/>
  <c r="D5397" i="9"/>
  <c r="D5399" i="9"/>
  <c r="D5401" i="9"/>
  <c r="D5365" i="9"/>
  <c r="D5369" i="9"/>
  <c r="D5373" i="9"/>
  <c r="D5381" i="9"/>
  <c r="D5382" i="9"/>
  <c r="D5383" i="9"/>
  <c r="D5386" i="9"/>
  <c r="D5392" i="9"/>
  <c r="D5394" i="9"/>
  <c r="D5396" i="9"/>
  <c r="D5402" i="9"/>
  <c r="I5509" i="9"/>
  <c r="J5509" i="9"/>
  <c r="F5509" i="9"/>
  <c r="G5509" i="9"/>
  <c r="H5509" i="9" s="1"/>
  <c r="J5520" i="9"/>
  <c r="I5520" i="9"/>
  <c r="F5520" i="9"/>
  <c r="G5520" i="9"/>
  <c r="H5520" i="9" s="1"/>
  <c r="J5479" i="9"/>
  <c r="F5479" i="9"/>
  <c r="J5474" i="9"/>
  <c r="F5474" i="9"/>
  <c r="J5452" i="9"/>
  <c r="F5452" i="9"/>
  <c r="I5428" i="9"/>
  <c r="G5428" i="9"/>
  <c r="H5428" i="9" s="1"/>
  <c r="I5414" i="9"/>
  <c r="G5414" i="9"/>
  <c r="H5414" i="9" s="1"/>
  <c r="J5603" i="9"/>
  <c r="I5603" i="9"/>
  <c r="F5603" i="9"/>
  <c r="G5603" i="9"/>
  <c r="H5603" i="9" s="1"/>
  <c r="J5620" i="9"/>
  <c r="J5587" i="9"/>
  <c r="I5587" i="9"/>
  <c r="F5587" i="9"/>
  <c r="G5587" i="9"/>
  <c r="H5587" i="9" s="1"/>
  <c r="F5582" i="9"/>
  <c r="J5552" i="9"/>
  <c r="I5552" i="9"/>
  <c r="F5552" i="9"/>
  <c r="G5552" i="9"/>
  <c r="H5552" i="9" s="1"/>
  <c r="J5551" i="9"/>
  <c r="I5551" i="9"/>
  <c r="F5551" i="9"/>
  <c r="G5551" i="9"/>
  <c r="H5551" i="9" s="1"/>
  <c r="J5532" i="9"/>
  <c r="I5532" i="9"/>
  <c r="F5532" i="9"/>
  <c r="G5532" i="9"/>
  <c r="H5532" i="9" s="1"/>
  <c r="J5506" i="9"/>
  <c r="F5506" i="9"/>
  <c r="I5519" i="9"/>
  <c r="G5519" i="9"/>
  <c r="H5519" i="9" s="1"/>
  <c r="I5492" i="9"/>
  <c r="G5492" i="9"/>
  <c r="H5492" i="9" s="1"/>
  <c r="F5486" i="9"/>
  <c r="I5469" i="9"/>
  <c r="J5476" i="9"/>
  <c r="I5476" i="9"/>
  <c r="F5476" i="9"/>
  <c r="G5476" i="9"/>
  <c r="H5476" i="9" s="1"/>
  <c r="I5473" i="9"/>
  <c r="J5473" i="9"/>
  <c r="F5473" i="9"/>
  <c r="G5473" i="9"/>
  <c r="H5473" i="9" s="1"/>
  <c r="F5450" i="9"/>
  <c r="J5448" i="9"/>
  <c r="I5448" i="9"/>
  <c r="F5448" i="9"/>
  <c r="G5448" i="9"/>
  <c r="H5448" i="9" s="1"/>
  <c r="J5438" i="9"/>
  <c r="I5438" i="9"/>
  <c r="F5438" i="9"/>
  <c r="G5438" i="9"/>
  <c r="H5438" i="9" s="1"/>
  <c r="G5427" i="9"/>
  <c r="H5427" i="9" s="1"/>
  <c r="J5424" i="9"/>
  <c r="I5424" i="9"/>
  <c r="F5424" i="9"/>
  <c r="G5424" i="9"/>
  <c r="H5424" i="9" s="1"/>
  <c r="J5422" i="9"/>
  <c r="I5422" i="9"/>
  <c r="F5422" i="9"/>
  <c r="G5422" i="9"/>
  <c r="H5422" i="9" s="1"/>
  <c r="J5416" i="9"/>
  <c r="I5416" i="9"/>
  <c r="F5416" i="9"/>
  <c r="G5416" i="9"/>
  <c r="H5416" i="9" s="1"/>
  <c r="G5505" i="9"/>
  <c r="H5505" i="9" s="1"/>
  <c r="J5498" i="9"/>
  <c r="I5498" i="9"/>
  <c r="F5498" i="9"/>
  <c r="G5498" i="9"/>
  <c r="H5498" i="9" s="1"/>
  <c r="J5516" i="9"/>
  <c r="I5516" i="9"/>
  <c r="F5516" i="9"/>
  <c r="G5516" i="9"/>
  <c r="H5516" i="9" s="1"/>
  <c r="J5496" i="9"/>
  <c r="I5496" i="9"/>
  <c r="F5496" i="9"/>
  <c r="G5496" i="9"/>
  <c r="H5496" i="9" s="1"/>
  <c r="G5484" i="9"/>
  <c r="H5484" i="9" s="1"/>
  <c r="F5518" i="9"/>
  <c r="J5511" i="9"/>
  <c r="I5511" i="9"/>
  <c r="F5511" i="9"/>
  <c r="G5511" i="9"/>
  <c r="H5511" i="9" s="1"/>
  <c r="J5491" i="9"/>
  <c r="I5491" i="9"/>
  <c r="F5491" i="9"/>
  <c r="G5491" i="9"/>
  <c r="H5491" i="9" s="1"/>
  <c r="I5501" i="9"/>
  <c r="J5501" i="9"/>
  <c r="F5501" i="9"/>
  <c r="G5501" i="9"/>
  <c r="H5501" i="9" s="1"/>
  <c r="J5485" i="9"/>
  <c r="I5485" i="9"/>
  <c r="F5485" i="9"/>
  <c r="G5485" i="9"/>
  <c r="H5485" i="9" s="1"/>
  <c r="J5464" i="9"/>
  <c r="I5464" i="9"/>
  <c r="F5464" i="9"/>
  <c r="G5464" i="9"/>
  <c r="H5464" i="9" s="1"/>
  <c r="J5458" i="9"/>
  <c r="I5458" i="9"/>
  <c r="F5458" i="9"/>
  <c r="G5458" i="9"/>
  <c r="H5458" i="9" s="1"/>
  <c r="J5470" i="9"/>
  <c r="I5470" i="9"/>
  <c r="F5470" i="9"/>
  <c r="G5470" i="9"/>
  <c r="H5470" i="9" s="1"/>
  <c r="F5477" i="9"/>
  <c r="I5472" i="9"/>
  <c r="J5462" i="9"/>
  <c r="J5449" i="9"/>
  <c r="I5449" i="9"/>
  <c r="F5449" i="9"/>
  <c r="G5449" i="9"/>
  <c r="H5449" i="9" s="1"/>
  <c r="J5451" i="9"/>
  <c r="I5451" i="9"/>
  <c r="F5451" i="9"/>
  <c r="G5451" i="9"/>
  <c r="H5451" i="9" s="1"/>
  <c r="J5442" i="9"/>
  <c r="I5442" i="9"/>
  <c r="F5442" i="9"/>
  <c r="G5442" i="9"/>
  <c r="H5442" i="9" s="1"/>
  <c r="J5434" i="9"/>
  <c r="I5434" i="9"/>
  <c r="F5434" i="9"/>
  <c r="G5434" i="9"/>
  <c r="H5434" i="9" s="1"/>
  <c r="G5437" i="9"/>
  <c r="H5437" i="9" s="1"/>
  <c r="J5441" i="9"/>
  <c r="I5441" i="9"/>
  <c r="F5441" i="9"/>
  <c r="G5441" i="9"/>
  <c r="H5441" i="9" s="1"/>
  <c r="J5426" i="9"/>
  <c r="I5426" i="9"/>
  <c r="F5426" i="9"/>
  <c r="G5426" i="9"/>
  <c r="H5426" i="9" s="1"/>
  <c r="J5431" i="9"/>
  <c r="I5431" i="9"/>
  <c r="F5431" i="9"/>
  <c r="G5431" i="9"/>
  <c r="H5431" i="9" s="1"/>
  <c r="J5420" i="9"/>
  <c r="I5420" i="9"/>
  <c r="F5420" i="9"/>
  <c r="G5420" i="9"/>
  <c r="H5420" i="9" s="1"/>
  <c r="J5419" i="9"/>
  <c r="I5419" i="9"/>
  <c r="F5419" i="9"/>
  <c r="G5419" i="9"/>
  <c r="H5419" i="9" s="1"/>
  <c r="J5418" i="9"/>
  <c r="I5418" i="9"/>
  <c r="F5418" i="9"/>
  <c r="G5418" i="9"/>
  <c r="H5418" i="9" s="1"/>
  <c r="J5410" i="9"/>
  <c r="I5410" i="9"/>
  <c r="F5410" i="9"/>
  <c r="G5410" i="9"/>
  <c r="H5410" i="9" s="1"/>
  <c r="G5404" i="9"/>
  <c r="H5404" i="9" s="1"/>
  <c r="J5411" i="9"/>
  <c r="I5411" i="9"/>
  <c r="F5411" i="9"/>
  <c r="G5411" i="9"/>
  <c r="H5411" i="9" s="1"/>
  <c r="I5637" i="9"/>
  <c r="J5628" i="9"/>
  <c r="I5628" i="9"/>
  <c r="F5628" i="9"/>
  <c r="G5628" i="9"/>
  <c r="H5628" i="9" s="1"/>
  <c r="I5621" i="9"/>
  <c r="J5621" i="9"/>
  <c r="F5621" i="9"/>
  <c r="G5621" i="9"/>
  <c r="H5621" i="9" s="1"/>
  <c r="F5614" i="9"/>
  <c r="J5600" i="9"/>
  <c r="I5600" i="9"/>
  <c r="F5600" i="9"/>
  <c r="G5600" i="9"/>
  <c r="H5600" i="9" s="1"/>
  <c r="J5631" i="9"/>
  <c r="I5631" i="9"/>
  <c r="F5631" i="9"/>
  <c r="G5631" i="9"/>
  <c r="H5631" i="9" s="1"/>
  <c r="G5605" i="9"/>
  <c r="H5605" i="9" s="1"/>
  <c r="J5636" i="9"/>
  <c r="I5636" i="9"/>
  <c r="F5636" i="9"/>
  <c r="G5636" i="9"/>
  <c r="H5636" i="9" s="1"/>
  <c r="I5611" i="9"/>
  <c r="J5627" i="9"/>
  <c r="I5627" i="9"/>
  <c r="F5627" i="9"/>
  <c r="G5627" i="9"/>
  <c r="H5627" i="9" s="1"/>
  <c r="J5607" i="9"/>
  <c r="I5607" i="9"/>
  <c r="F5607" i="9"/>
  <c r="G5607" i="9"/>
  <c r="H5607" i="9" s="1"/>
  <c r="F5590" i="9"/>
  <c r="J5597" i="9"/>
  <c r="I5597" i="9"/>
  <c r="F5597" i="9"/>
  <c r="G5597" i="9"/>
  <c r="H5597" i="9" s="1"/>
  <c r="J5571" i="9"/>
  <c r="I5571" i="9"/>
  <c r="F5571" i="9"/>
  <c r="G5571" i="9"/>
  <c r="H5571" i="9" s="1"/>
  <c r="G5586" i="9"/>
  <c r="H5586" i="9" s="1"/>
  <c r="J5596" i="9"/>
  <c r="I5596" i="9"/>
  <c r="F5596" i="9"/>
  <c r="G5596" i="9"/>
  <c r="H5596" i="9" s="1"/>
  <c r="I5569" i="9"/>
  <c r="J5575" i="9"/>
  <c r="I5575" i="9"/>
  <c r="F5575" i="9"/>
  <c r="G5575" i="9"/>
  <c r="H5575" i="9" s="1"/>
  <c r="J5568" i="9"/>
  <c r="I5568" i="9"/>
  <c r="F5568" i="9"/>
  <c r="G5568" i="9"/>
  <c r="H5568" i="9" s="1"/>
  <c r="J5555" i="9"/>
  <c r="I5555" i="9"/>
  <c r="F5555" i="9"/>
  <c r="G5555" i="9"/>
  <c r="H5555" i="9" s="1"/>
  <c r="J5556" i="9"/>
  <c r="I5556" i="9"/>
  <c r="F5556" i="9"/>
  <c r="G5556" i="9"/>
  <c r="H5556" i="9" s="1"/>
  <c r="J5560" i="9"/>
  <c r="I5560" i="9"/>
  <c r="F5560" i="9"/>
  <c r="G5560" i="9"/>
  <c r="H5560" i="9" s="1"/>
  <c r="G5558" i="9"/>
  <c r="H5558" i="9" s="1"/>
  <c r="J5543" i="9"/>
  <c r="I5543" i="9"/>
  <c r="F5543" i="9"/>
  <c r="G5543" i="9"/>
  <c r="H5543" i="9" s="1"/>
  <c r="J5547" i="9"/>
  <c r="I5547" i="9"/>
  <c r="F5547" i="9"/>
  <c r="G5547" i="9"/>
  <c r="H5547" i="9" s="1"/>
  <c r="J5538" i="9"/>
  <c r="J5530" i="9"/>
  <c r="I5530" i="9"/>
  <c r="F5530" i="9"/>
  <c r="G5530" i="9"/>
  <c r="H5530" i="9" s="1"/>
  <c r="J5535" i="9"/>
  <c r="I5535" i="9"/>
  <c r="F5535" i="9"/>
  <c r="G5535" i="9"/>
  <c r="H5535" i="9" s="1"/>
  <c r="I5528" i="9"/>
  <c r="J5527" i="9"/>
  <c r="I5527" i="9"/>
  <c r="F5527" i="9"/>
  <c r="G5527" i="9"/>
  <c r="H5527" i="9" s="1"/>
  <c r="I6001" i="9"/>
  <c r="I8161" i="9" s="1"/>
  <c r="J6001" i="9"/>
  <c r="J8161" i="9" s="1"/>
  <c r="F6001" i="9"/>
  <c r="F8161" i="9" s="1"/>
  <c r="G6001" i="9"/>
  <c r="G8161" i="9" s="1"/>
  <c r="J5987" i="9"/>
  <c r="J8147" i="9" s="1"/>
  <c r="I5987" i="9"/>
  <c r="I8147" i="9" s="1"/>
  <c r="F5987" i="9"/>
  <c r="F8147" i="9" s="1"/>
  <c r="G5987" i="9"/>
  <c r="J5960" i="9"/>
  <c r="J8120" i="9" s="1"/>
  <c r="I5960" i="9"/>
  <c r="I8120" i="9" s="1"/>
  <c r="F5960" i="9"/>
  <c r="F8120" i="9" s="1"/>
  <c r="G5960" i="9"/>
  <c r="I5988" i="9"/>
  <c r="I8148" i="9" s="1"/>
  <c r="J5988" i="9"/>
  <c r="J8148" i="9" s="1"/>
  <c r="F5988" i="9"/>
  <c r="F8148" i="9" s="1"/>
  <c r="G5988" i="9"/>
  <c r="J5966" i="9"/>
  <c r="J8126" i="9" s="1"/>
  <c r="I5966" i="9"/>
  <c r="I8126" i="9" s="1"/>
  <c r="F5966" i="9"/>
  <c r="F8126" i="9" s="1"/>
  <c r="G5966" i="9"/>
  <c r="J5998" i="9"/>
  <c r="J8158" i="9" s="1"/>
  <c r="I5998" i="9"/>
  <c r="I8158" i="9" s="1"/>
  <c r="F5998" i="9"/>
  <c r="F8158" i="9" s="1"/>
  <c r="G5998" i="9"/>
  <c r="J5982" i="9"/>
  <c r="J8142" i="9" s="1"/>
  <c r="I5982" i="9"/>
  <c r="I8142" i="9" s="1"/>
  <c r="F5982" i="9"/>
  <c r="F8142" i="9" s="1"/>
  <c r="G5982" i="9"/>
  <c r="I5977" i="9"/>
  <c r="I8137" i="9" s="1"/>
  <c r="J5977" i="9"/>
  <c r="J8137" i="9" s="1"/>
  <c r="F5977" i="9"/>
  <c r="F8137" i="9" s="1"/>
  <c r="G5977" i="9"/>
  <c r="J5963" i="9"/>
  <c r="J8123" i="9" s="1"/>
  <c r="I5963" i="9"/>
  <c r="I8123" i="9" s="1"/>
  <c r="F5963" i="9"/>
  <c r="F8123" i="9" s="1"/>
  <c r="G5963" i="9"/>
  <c r="J5979" i="9"/>
  <c r="J8139" i="9" s="1"/>
  <c r="I5979" i="9"/>
  <c r="I8139" i="9" s="1"/>
  <c r="F5979" i="9"/>
  <c r="F8139" i="9" s="1"/>
  <c r="G5979" i="9"/>
  <c r="J5969" i="9"/>
  <c r="J8129" i="9" s="1"/>
  <c r="I5969" i="9"/>
  <c r="I8129" i="9" s="1"/>
  <c r="F5969" i="9"/>
  <c r="F8129" i="9" s="1"/>
  <c r="G5969" i="9"/>
  <c r="I5945" i="9"/>
  <c r="I8105" i="9" s="1"/>
  <c r="J5945" i="9"/>
  <c r="J8105" i="9" s="1"/>
  <c r="F5945" i="9"/>
  <c r="F8105" i="9" s="1"/>
  <c r="G5945" i="9"/>
  <c r="J5947" i="9"/>
  <c r="J8107" i="9" s="1"/>
  <c r="I5947" i="9"/>
  <c r="I8107" i="9" s="1"/>
  <c r="F5947" i="9"/>
  <c r="F8107" i="9" s="1"/>
  <c r="G5947" i="9"/>
  <c r="J5957" i="9"/>
  <c r="J8117" i="9" s="1"/>
  <c r="I5957" i="9"/>
  <c r="I8117" i="9" s="1"/>
  <c r="F5957" i="9"/>
  <c r="F8117" i="9" s="1"/>
  <c r="G5957" i="9"/>
  <c r="J5951" i="9"/>
  <c r="J8111" i="9" s="1"/>
  <c r="I5951" i="9"/>
  <c r="I8111" i="9" s="1"/>
  <c r="F5951" i="9"/>
  <c r="F8111" i="9" s="1"/>
  <c r="G5951" i="9"/>
  <c r="I5949" i="9"/>
  <c r="I8109" i="9" s="1"/>
  <c r="J5949" i="9"/>
  <c r="J8109" i="9" s="1"/>
  <c r="F5949" i="9"/>
  <c r="F8109" i="9" s="1"/>
  <c r="G5949" i="9"/>
  <c r="J5927" i="9"/>
  <c r="J8087" i="9" s="1"/>
  <c r="I5927" i="9"/>
  <c r="I8087" i="9" s="1"/>
  <c r="F5927" i="9"/>
  <c r="F8087" i="9" s="1"/>
  <c r="G5927" i="9"/>
  <c r="G8087" i="9" s="1"/>
  <c r="J5934" i="9"/>
  <c r="J8094" i="9" s="1"/>
  <c r="I5934" i="9"/>
  <c r="I8094" i="9" s="1"/>
  <c r="F5934" i="9"/>
  <c r="F8094" i="9" s="1"/>
  <c r="G5934" i="9"/>
  <c r="J5938" i="9"/>
  <c r="J8098" i="9" s="1"/>
  <c r="I5938" i="9"/>
  <c r="I8098" i="9" s="1"/>
  <c r="F5938" i="9"/>
  <c r="F8098" i="9" s="1"/>
  <c r="G5938" i="9"/>
  <c r="J5931" i="9"/>
  <c r="J8091" i="9" s="1"/>
  <c r="I5931" i="9"/>
  <c r="I8091" i="9" s="1"/>
  <c r="F5931" i="9"/>
  <c r="F8091" i="9" s="1"/>
  <c r="G5931" i="9"/>
  <c r="I5913" i="9"/>
  <c r="I8073" i="9" s="1"/>
  <c r="J5913" i="9"/>
  <c r="J8073" i="9" s="1"/>
  <c r="F5913" i="9"/>
  <c r="F8073" i="9" s="1"/>
  <c r="G5913" i="9"/>
  <c r="J5922" i="9"/>
  <c r="J8082" i="9" s="1"/>
  <c r="I5922" i="9"/>
  <c r="I8082" i="9" s="1"/>
  <c r="F5922" i="9"/>
  <c r="F8082" i="9" s="1"/>
  <c r="G5922" i="9"/>
  <c r="J5911" i="9"/>
  <c r="J8071" i="9" s="1"/>
  <c r="I5911" i="9"/>
  <c r="I8071" i="9" s="1"/>
  <c r="F5911" i="9"/>
  <c r="F8071" i="9" s="1"/>
  <c r="G5911" i="9"/>
  <c r="J5912" i="9"/>
  <c r="J8072" i="9" s="1"/>
  <c r="I5912" i="9"/>
  <c r="I8072" i="9" s="1"/>
  <c r="F5912" i="9"/>
  <c r="F8072" i="9" s="1"/>
  <c r="G5912" i="9"/>
  <c r="J5896" i="9"/>
  <c r="J8056" i="9" s="1"/>
  <c r="I5896" i="9"/>
  <c r="I8056" i="9" s="1"/>
  <c r="F5896" i="9"/>
  <c r="F8056" i="9" s="1"/>
  <c r="G5896" i="9"/>
  <c r="J5898" i="9"/>
  <c r="J8058" i="9" s="1"/>
  <c r="I5898" i="9"/>
  <c r="I8058" i="9" s="1"/>
  <c r="F5898" i="9"/>
  <c r="F8058" i="9" s="1"/>
  <c r="G5898" i="9"/>
  <c r="J5905" i="9"/>
  <c r="J8065" i="9" s="1"/>
  <c r="I5905" i="9"/>
  <c r="I8065" i="9" s="1"/>
  <c r="F5905" i="9"/>
  <c r="F8065" i="9" s="1"/>
  <c r="G5905" i="9"/>
  <c r="J5892" i="9"/>
  <c r="J8052" i="9" s="1"/>
  <c r="I5892" i="9"/>
  <c r="I8052" i="9" s="1"/>
  <c r="F5892" i="9"/>
  <c r="F8052" i="9" s="1"/>
  <c r="G5892" i="9"/>
  <c r="J5889" i="9"/>
  <c r="J8049" i="9" s="1"/>
  <c r="I5889" i="9"/>
  <c r="I8049" i="9" s="1"/>
  <c r="F5889" i="9"/>
  <c r="F8049" i="9" s="1"/>
  <c r="G5889" i="9"/>
  <c r="J5887" i="9"/>
  <c r="J8047" i="9" s="1"/>
  <c r="I5887" i="9"/>
  <c r="I8047" i="9" s="1"/>
  <c r="F5887" i="9"/>
  <c r="F8047" i="9" s="1"/>
  <c r="G5887" i="9"/>
  <c r="I5161" i="9"/>
  <c r="J5161" i="9"/>
  <c r="F5161" i="9"/>
  <c r="G5161" i="9"/>
  <c r="H5161" i="9" s="1"/>
  <c r="J5140" i="9"/>
  <c r="I5140" i="9"/>
  <c r="F5140" i="9"/>
  <c r="G5140" i="9"/>
  <c r="H5140" i="9" s="1"/>
  <c r="J5131" i="9"/>
  <c r="I5131" i="9"/>
  <c r="F5131" i="9"/>
  <c r="G5131" i="9"/>
  <c r="H5131" i="9" s="1"/>
  <c r="J5157" i="9"/>
  <c r="I5157" i="9"/>
  <c r="F5157" i="9"/>
  <c r="G5157" i="9"/>
  <c r="H5157" i="9" s="1"/>
  <c r="J5125" i="9"/>
  <c r="I5125" i="9"/>
  <c r="F5125" i="9"/>
  <c r="G5125" i="9"/>
  <c r="H5125" i="9" s="1"/>
  <c r="J5154" i="9"/>
  <c r="I5154" i="9"/>
  <c r="F5154" i="9"/>
  <c r="G5154" i="9"/>
  <c r="H5154" i="9" s="1"/>
  <c r="J5148" i="9"/>
  <c r="I5148" i="9"/>
  <c r="F5148" i="9"/>
  <c r="G5148" i="9"/>
  <c r="H5148" i="9" s="1"/>
  <c r="J5126" i="9"/>
  <c r="I5126" i="9"/>
  <c r="F5126" i="9"/>
  <c r="G5126" i="9"/>
  <c r="H5126" i="9" s="1"/>
  <c r="I5153" i="9"/>
  <c r="J5153" i="9"/>
  <c r="F5153" i="9"/>
  <c r="G5153" i="9"/>
  <c r="H5153" i="9" s="1"/>
  <c r="J5137" i="9"/>
  <c r="I5137" i="9"/>
  <c r="F5137" i="9"/>
  <c r="G5137" i="9"/>
  <c r="H5137" i="9" s="1"/>
  <c r="J5114" i="9"/>
  <c r="I5114" i="9"/>
  <c r="F5114" i="9"/>
  <c r="G5114" i="9"/>
  <c r="H5114" i="9" s="1"/>
  <c r="J5121" i="9"/>
  <c r="I5121" i="9"/>
  <c r="F5121" i="9"/>
  <c r="G5121" i="9"/>
  <c r="H5121" i="9" s="1"/>
  <c r="I5109" i="9"/>
  <c r="J5109" i="9"/>
  <c r="F5109" i="9"/>
  <c r="G5109" i="9"/>
  <c r="H5109" i="9" s="1"/>
  <c r="J5123" i="9"/>
  <c r="I5123" i="9"/>
  <c r="F5123" i="9"/>
  <c r="G5123" i="9"/>
  <c r="H5123" i="9" s="1"/>
  <c r="I5113" i="9"/>
  <c r="J5113" i="9"/>
  <c r="F5113" i="9"/>
  <c r="G5113" i="9"/>
  <c r="H5113" i="9" s="1"/>
  <c r="J5094" i="9"/>
  <c r="I5094" i="9"/>
  <c r="F5094" i="9"/>
  <c r="G5094" i="9"/>
  <c r="H5094" i="9" s="1"/>
  <c r="I5097" i="9"/>
  <c r="J5097" i="9"/>
  <c r="F5097" i="9"/>
  <c r="G5097" i="9"/>
  <c r="H5097" i="9" s="1"/>
  <c r="J5096" i="9"/>
  <c r="I5096" i="9"/>
  <c r="F5096" i="9"/>
  <c r="G5096" i="9"/>
  <c r="H5096" i="9" s="1"/>
  <c r="J5088" i="9"/>
  <c r="I5088" i="9"/>
  <c r="F5088" i="9"/>
  <c r="G5088" i="9"/>
  <c r="H5088" i="9" s="1"/>
  <c r="J5076" i="9"/>
  <c r="I5076" i="9"/>
  <c r="F5076" i="9"/>
  <c r="G5076" i="9"/>
  <c r="H5076" i="9" s="1"/>
  <c r="J5090" i="9"/>
  <c r="I5090" i="9"/>
  <c r="F5090" i="9"/>
  <c r="G5090" i="9"/>
  <c r="H5090" i="9" s="1"/>
  <c r="J5087" i="9"/>
  <c r="I5087" i="9"/>
  <c r="F5087" i="9"/>
  <c r="G5087" i="9"/>
  <c r="H5087" i="9" s="1"/>
  <c r="J5071" i="9"/>
  <c r="I5071" i="9"/>
  <c r="F5071" i="9"/>
  <c r="G5071" i="9"/>
  <c r="H5071" i="9" s="1"/>
  <c r="J5074" i="9"/>
  <c r="I5074" i="9"/>
  <c r="F5074" i="9"/>
  <c r="G5074" i="9"/>
  <c r="H5074" i="9" s="1"/>
  <c r="J5073" i="9"/>
  <c r="I5073" i="9"/>
  <c r="F5073" i="9"/>
  <c r="G5073" i="9"/>
  <c r="H5073" i="9" s="1"/>
  <c r="J5063" i="9"/>
  <c r="I5063" i="9"/>
  <c r="F5063" i="9"/>
  <c r="G5063" i="9"/>
  <c r="H5063" i="9" s="1"/>
  <c r="J5061" i="9"/>
  <c r="I5061" i="9"/>
  <c r="F5061" i="9"/>
  <c r="G5061" i="9"/>
  <c r="H5061" i="9" s="1"/>
  <c r="J5055" i="9"/>
  <c r="I5055" i="9"/>
  <c r="F5055" i="9"/>
  <c r="G5055" i="9"/>
  <c r="H5055" i="9" s="1"/>
  <c r="J5051" i="9"/>
  <c r="I5051" i="9"/>
  <c r="F5051" i="9"/>
  <c r="G5051" i="9"/>
  <c r="H5051" i="9" s="1"/>
  <c r="J5048" i="9"/>
  <c r="I5048" i="9"/>
  <c r="F5048" i="9"/>
  <c r="G5048" i="9"/>
  <c r="H5048" i="9" s="1"/>
  <c r="D5763" i="9"/>
  <c r="D5764" i="9"/>
  <c r="D5765" i="9"/>
  <c r="D5767" i="9"/>
  <c r="D5768" i="9"/>
  <c r="D5766" i="9"/>
  <c r="D5770" i="9"/>
  <c r="D5771" i="9"/>
  <c r="D5775" i="9"/>
  <c r="D5774" i="9"/>
  <c r="D5769" i="9"/>
  <c r="D5772" i="9"/>
  <c r="D5773" i="9"/>
  <c r="D5778" i="9"/>
  <c r="D5779" i="9"/>
  <c r="D5781" i="9"/>
  <c r="D5782" i="9"/>
  <c r="D5776" i="9"/>
  <c r="D5783" i="9"/>
  <c r="D5785" i="9"/>
  <c r="D5780" i="9"/>
  <c r="D5786" i="9"/>
  <c r="D5787" i="9"/>
  <c r="D5790" i="9"/>
  <c r="D5777" i="9"/>
  <c r="D5784" i="9"/>
  <c r="D5788" i="9"/>
  <c r="D5789" i="9"/>
  <c r="D5791" i="9"/>
  <c r="D5792" i="9"/>
  <c r="D5796" i="9"/>
  <c r="D5797" i="9"/>
  <c r="D5800" i="9"/>
  <c r="D5801" i="9"/>
  <c r="D5799" i="9"/>
  <c r="D5805" i="9"/>
  <c r="D5794" i="9"/>
  <c r="D5803" i="9"/>
  <c r="D5804" i="9"/>
  <c r="D5793" i="9"/>
  <c r="D5795" i="9"/>
  <c r="D5798" i="9"/>
  <c r="D5802" i="9"/>
  <c r="D5814" i="9"/>
  <c r="D5816" i="9"/>
  <c r="D5817" i="9"/>
  <c r="D5819" i="9"/>
  <c r="D5810" i="9"/>
  <c r="D5812" i="9"/>
  <c r="D5813" i="9"/>
  <c r="D5815" i="9"/>
  <c r="D5811" i="9"/>
  <c r="D5806" i="9"/>
  <c r="D5807" i="9"/>
  <c r="D5808" i="9"/>
  <c r="D5809" i="9"/>
  <c r="D5821" i="9"/>
  <c r="D5828" i="9"/>
  <c r="D5829" i="9"/>
  <c r="D5832" i="9"/>
  <c r="D5820" i="9"/>
  <c r="D5823" i="9"/>
  <c r="D5825" i="9"/>
  <c r="D5826" i="9"/>
  <c r="D5830" i="9"/>
  <c r="D5834" i="9"/>
  <c r="D5835" i="9"/>
  <c r="D5818" i="9"/>
  <c r="D5824" i="9"/>
  <c r="D5837" i="9"/>
  <c r="D5822" i="9"/>
  <c r="D5827" i="9"/>
  <c r="D5831" i="9"/>
  <c r="D5833" i="9"/>
  <c r="D5838" i="9"/>
  <c r="D5843" i="9"/>
  <c r="D5844" i="9"/>
  <c r="D5849" i="9"/>
  <c r="D5852" i="9"/>
  <c r="D5853" i="9"/>
  <c r="D5856" i="9"/>
  <c r="D5857" i="9"/>
  <c r="D5859" i="9"/>
  <c r="D5860" i="9"/>
  <c r="D5864" i="9"/>
  <c r="D5866" i="9"/>
  <c r="D5869" i="9"/>
  <c r="D5874" i="9"/>
  <c r="D5875" i="9"/>
  <c r="D5836" i="9"/>
  <c r="D5850" i="9"/>
  <c r="D5862" i="9"/>
  <c r="D5863" i="9"/>
  <c r="D5868" i="9"/>
  <c r="D5881" i="9"/>
  <c r="D5839" i="9"/>
  <c r="D5841" i="9"/>
  <c r="D5846" i="9"/>
  <c r="D5847" i="9"/>
  <c r="D5867" i="9"/>
  <c r="D5871" i="9"/>
  <c r="D5873" i="9"/>
  <c r="D5877" i="9"/>
  <c r="D5880" i="9"/>
  <c r="D5840" i="9"/>
  <c r="D5842" i="9"/>
  <c r="D5845" i="9"/>
  <c r="D5848" i="9"/>
  <c r="D5851" i="9"/>
  <c r="D5854" i="9"/>
  <c r="D5855" i="9"/>
  <c r="D5858" i="9"/>
  <c r="D5861" i="9"/>
  <c r="D5865" i="9"/>
  <c r="D5870" i="9"/>
  <c r="D5872" i="9"/>
  <c r="D5876" i="9"/>
  <c r="D5878" i="9"/>
  <c r="D5879" i="9"/>
  <c r="D5882" i="9"/>
  <c r="J4675" i="9"/>
  <c r="I4675" i="9"/>
  <c r="F4675" i="9"/>
  <c r="G4675" i="9"/>
  <c r="H4675" i="9" s="1"/>
  <c r="I4660" i="9"/>
  <c r="J4660" i="9"/>
  <c r="F4660" i="9"/>
  <c r="G4660" i="9"/>
  <c r="H4660" i="9" s="1"/>
  <c r="J4677" i="9"/>
  <c r="I4677" i="9"/>
  <c r="F4677" i="9"/>
  <c r="G4677" i="9"/>
  <c r="H4677" i="9" s="1"/>
  <c r="I4657" i="9"/>
  <c r="J4657" i="9"/>
  <c r="F4657" i="9"/>
  <c r="G4657" i="9"/>
  <c r="H4657" i="9" s="1"/>
  <c r="J4650" i="9"/>
  <c r="I4650" i="9"/>
  <c r="F4650" i="9"/>
  <c r="G4650" i="9"/>
  <c r="H4650" i="9" s="1"/>
  <c r="J4665" i="9"/>
  <c r="I4665" i="9"/>
  <c r="F4665" i="9"/>
  <c r="G4665" i="9"/>
  <c r="H4665" i="9" s="1"/>
  <c r="J4681" i="9"/>
  <c r="I4681" i="9"/>
  <c r="F4681" i="9"/>
  <c r="G4681" i="9"/>
  <c r="H4681" i="9" s="1"/>
  <c r="J4668" i="9"/>
  <c r="I4668" i="9"/>
  <c r="F4668" i="9"/>
  <c r="G4668" i="9"/>
  <c r="H4668" i="9" s="1"/>
  <c r="I4632" i="9"/>
  <c r="J4632" i="9"/>
  <c r="F4632" i="9"/>
  <c r="G4632" i="9"/>
  <c r="H4632" i="9" s="1"/>
  <c r="J4643" i="9"/>
  <c r="I4643" i="9"/>
  <c r="F4643" i="9"/>
  <c r="G4643" i="9"/>
  <c r="H4643" i="9" s="1"/>
  <c r="J4628" i="9"/>
  <c r="I4628" i="9"/>
  <c r="F4628" i="9"/>
  <c r="G4628" i="9"/>
  <c r="H4628" i="9" s="1"/>
  <c r="J4638" i="9"/>
  <c r="I4638" i="9"/>
  <c r="F4638" i="9"/>
  <c r="G4638" i="9"/>
  <c r="H4638" i="9" s="1"/>
  <c r="I4640" i="9"/>
  <c r="J4640" i="9"/>
  <c r="F4640" i="9"/>
  <c r="G4640" i="9"/>
  <c r="H4640" i="9" s="1"/>
  <c r="J4629" i="9"/>
  <c r="I4629" i="9"/>
  <c r="F4629" i="9"/>
  <c r="G4629" i="9"/>
  <c r="H4629" i="9" s="1"/>
  <c r="J4618" i="9"/>
  <c r="I4618" i="9"/>
  <c r="F4618" i="9"/>
  <c r="G4618" i="9"/>
  <c r="H4618" i="9" s="1"/>
  <c r="J4624" i="9"/>
  <c r="I4624" i="9"/>
  <c r="F4624" i="9"/>
  <c r="G4624" i="9"/>
  <c r="H4624" i="9" s="1"/>
  <c r="I4615" i="9"/>
  <c r="J4615" i="9"/>
  <c r="F4615" i="9"/>
  <c r="G4615" i="9"/>
  <c r="H4615" i="9" s="1"/>
  <c r="J4605" i="9"/>
  <c r="I4605" i="9"/>
  <c r="F4605" i="9"/>
  <c r="G4605" i="9"/>
  <c r="H4605" i="9" s="1"/>
  <c r="I4613" i="9"/>
  <c r="J4613" i="9"/>
  <c r="F4613" i="9"/>
  <c r="G4613" i="9"/>
  <c r="H4613" i="9" s="1"/>
  <c r="J4614" i="9"/>
  <c r="I4614" i="9"/>
  <c r="F4614" i="9"/>
  <c r="G4614" i="9"/>
  <c r="H4614" i="9" s="1"/>
  <c r="I4599" i="9"/>
  <c r="J4599" i="9"/>
  <c r="F4599" i="9"/>
  <c r="G4599" i="9"/>
  <c r="H4599" i="9" s="1"/>
  <c r="J4587" i="9"/>
  <c r="I4587" i="9"/>
  <c r="F4587" i="9"/>
  <c r="G4587" i="9"/>
  <c r="H4587" i="9" s="1"/>
  <c r="I4586" i="9"/>
  <c r="J4586" i="9"/>
  <c r="F4586" i="9"/>
  <c r="G4586" i="9"/>
  <c r="H4586" i="9" s="1"/>
  <c r="J4590" i="9"/>
  <c r="I4590" i="9"/>
  <c r="F4590" i="9"/>
  <c r="G4590" i="9"/>
  <c r="H4590" i="9" s="1"/>
  <c r="I4581" i="9"/>
  <c r="J4581" i="9"/>
  <c r="F4581" i="9"/>
  <c r="G4581" i="9"/>
  <c r="H4581" i="9" s="1"/>
  <c r="J4580" i="9"/>
  <c r="I4580" i="9"/>
  <c r="F4580" i="9"/>
  <c r="G4580" i="9"/>
  <c r="H4580" i="9" s="1"/>
  <c r="J4578" i="9"/>
  <c r="I4578" i="9"/>
  <c r="F4578" i="9"/>
  <c r="G4578" i="9"/>
  <c r="H4578" i="9" s="1"/>
  <c r="J4575" i="9"/>
  <c r="I4575" i="9"/>
  <c r="F4575" i="9"/>
  <c r="G4575" i="9"/>
  <c r="H4575" i="9" s="1"/>
  <c r="I4566" i="9"/>
  <c r="J4566" i="9"/>
  <c r="F4566" i="9"/>
  <c r="G4566" i="9"/>
  <c r="H4566" i="9" s="1"/>
  <c r="J4563" i="9"/>
  <c r="I4563" i="9"/>
  <c r="F4563" i="9"/>
  <c r="G4563" i="9"/>
  <c r="H4563" i="9" s="1"/>
  <c r="J5487" i="9"/>
  <c r="I5487" i="9"/>
  <c r="F5487" i="9"/>
  <c r="G5487" i="9"/>
  <c r="H5487" i="9" s="1"/>
  <c r="I5489" i="9"/>
  <c r="J5489" i="9"/>
  <c r="F5489" i="9"/>
  <c r="G5489" i="9"/>
  <c r="H5489" i="9" s="1"/>
  <c r="G5494" i="9"/>
  <c r="H5494" i="9" s="1"/>
  <c r="J5468" i="9"/>
  <c r="I5468" i="9"/>
  <c r="F5468" i="9"/>
  <c r="G5468" i="9"/>
  <c r="H5468" i="9" s="1"/>
  <c r="J5467" i="9"/>
  <c r="I5467" i="9"/>
  <c r="F5467" i="9"/>
  <c r="G5467" i="9"/>
  <c r="H5467" i="9" s="1"/>
  <c r="J5447" i="9"/>
  <c r="I5447" i="9"/>
  <c r="F5447" i="9"/>
  <c r="G5447" i="9"/>
  <c r="H5447" i="9" s="1"/>
  <c r="I5433" i="9"/>
  <c r="J5433" i="9"/>
  <c r="F5433" i="9"/>
  <c r="G5433" i="9"/>
  <c r="H5433" i="9" s="1"/>
  <c r="J5412" i="9"/>
  <c r="I5412" i="9"/>
  <c r="F5412" i="9"/>
  <c r="G5412" i="9"/>
  <c r="H5412" i="9" s="1"/>
  <c r="I5625" i="9"/>
  <c r="J5625" i="9"/>
  <c r="F5625" i="9"/>
  <c r="G5625" i="9"/>
  <c r="H5625" i="9" s="1"/>
  <c r="I5613" i="9"/>
  <c r="J5613" i="9"/>
  <c r="F5613" i="9"/>
  <c r="G5613" i="9"/>
  <c r="H5613" i="9" s="1"/>
  <c r="J5610" i="9"/>
  <c r="I5610" i="9"/>
  <c r="F5610" i="9"/>
  <c r="G5610" i="9"/>
  <c r="H5610" i="9" s="1"/>
  <c r="J5594" i="9"/>
  <c r="I5594" i="9"/>
  <c r="F5594" i="9"/>
  <c r="G5594" i="9"/>
  <c r="H5594" i="9" s="1"/>
  <c r="J5580" i="9"/>
  <c r="I5580" i="9"/>
  <c r="F5580" i="9"/>
  <c r="G5580" i="9"/>
  <c r="H5580" i="9" s="1"/>
  <c r="J5564" i="9"/>
  <c r="I5564" i="9"/>
  <c r="F5564" i="9"/>
  <c r="G5564" i="9"/>
  <c r="H5564" i="9" s="1"/>
  <c r="J5549" i="9"/>
  <c r="I5549" i="9"/>
  <c r="F5549" i="9"/>
  <c r="G5549" i="9"/>
  <c r="H5549" i="9" s="1"/>
  <c r="J5550" i="9"/>
  <c r="I5550" i="9"/>
  <c r="F5550" i="9"/>
  <c r="G5550" i="9"/>
  <c r="H5550" i="9" s="1"/>
  <c r="J5524" i="9"/>
  <c r="I5524" i="9"/>
  <c r="F5524" i="9"/>
  <c r="G5524" i="9"/>
  <c r="H5524" i="9" s="1"/>
  <c r="D6243" i="9"/>
  <c r="G6243" i="9" s="1"/>
  <c r="H6243" i="9" s="1"/>
  <c r="D6245" i="9"/>
  <c r="D6244" i="9"/>
  <c r="D6246" i="9"/>
  <c r="D6247" i="9"/>
  <c r="J6247" i="9" s="1"/>
  <c r="D6249" i="9"/>
  <c r="D6250" i="9"/>
  <c r="D6248" i="9"/>
  <c r="D6252" i="9"/>
  <c r="I6252" i="9" s="1"/>
  <c r="D6254" i="9"/>
  <c r="D6264" i="9"/>
  <c r="D6265" i="9"/>
  <c r="D6251" i="9"/>
  <c r="F6251" i="9" s="1"/>
  <c r="D6253" i="9"/>
  <c r="D6255" i="9"/>
  <c r="D6256" i="9"/>
  <c r="D6257" i="9"/>
  <c r="G6257" i="9" s="1"/>
  <c r="H6257" i="9" s="1"/>
  <c r="D6259" i="9"/>
  <c r="D6260" i="9"/>
  <c r="D6263" i="9"/>
  <c r="D6258" i="9"/>
  <c r="J6258" i="9" s="1"/>
  <c r="D6262" i="9"/>
  <c r="D6261" i="9"/>
  <c r="D6272" i="9"/>
  <c r="D6269" i="9"/>
  <c r="J6269" i="9" s="1"/>
  <c r="D6273" i="9"/>
  <c r="D6275" i="9"/>
  <c r="D6279" i="9"/>
  <c r="D6281" i="9"/>
  <c r="F6281" i="9" s="1"/>
  <c r="D6266" i="9"/>
  <c r="D6267" i="9"/>
  <c r="D6268" i="9"/>
  <c r="D6270" i="9"/>
  <c r="G6270" i="9" s="1"/>
  <c r="H6270" i="9" s="1"/>
  <c r="D6276" i="9"/>
  <c r="D6277" i="9"/>
  <c r="D6280" i="9"/>
  <c r="D6271" i="9"/>
  <c r="J6271" i="9" s="1"/>
  <c r="D6274" i="9"/>
  <c r="D6278" i="9"/>
  <c r="D6285" i="9"/>
  <c r="D6287" i="9"/>
  <c r="I6287" i="9" s="1"/>
  <c r="D6289" i="9"/>
  <c r="D6290" i="9"/>
  <c r="D6295" i="9"/>
  <c r="D6286" i="9"/>
  <c r="F6286" i="9" s="1"/>
  <c r="D6291" i="9"/>
  <c r="D6282" i="9"/>
  <c r="D6283" i="9"/>
  <c r="D6293" i="9"/>
  <c r="G6293" i="9" s="1"/>
  <c r="H6293" i="9" s="1"/>
  <c r="D6284" i="9"/>
  <c r="D6288" i="9"/>
  <c r="D6298" i="9"/>
  <c r="D6304" i="9"/>
  <c r="I6304" i="9" s="1"/>
  <c r="D6313" i="9"/>
  <c r="D6314" i="9"/>
  <c r="D6292" i="9"/>
  <c r="D6299" i="9"/>
  <c r="I6299" i="9" s="1"/>
  <c r="D6310" i="9"/>
  <c r="D6300" i="9"/>
  <c r="D6303" i="9"/>
  <c r="D6307" i="9"/>
  <c r="F6307" i="9" s="1"/>
  <c r="D6308" i="9"/>
  <c r="D6311" i="9"/>
  <c r="D6312" i="9"/>
  <c r="D6294" i="9"/>
  <c r="G6294" i="9" s="1"/>
  <c r="H6294" i="9" s="1"/>
  <c r="D6296" i="9"/>
  <c r="D6297" i="9"/>
  <c r="D6301" i="9"/>
  <c r="D6302" i="9"/>
  <c r="J6302" i="9" s="1"/>
  <c r="D6305" i="9"/>
  <c r="D6306" i="9"/>
  <c r="D6309" i="9"/>
  <c r="D6315" i="9"/>
  <c r="I6315" i="9" s="1"/>
  <c r="D6316" i="9"/>
  <c r="D6319" i="9"/>
  <c r="D6321" i="9"/>
  <c r="D6322" i="9"/>
  <c r="F6322" i="9" s="1"/>
  <c r="D6323" i="9"/>
  <c r="D6325" i="9"/>
  <c r="D6327" i="9"/>
  <c r="D6332" i="9"/>
  <c r="G6332" i="9" s="1"/>
  <c r="H6332" i="9" s="1"/>
  <c r="D6335" i="9"/>
  <c r="D6343" i="9"/>
  <c r="D6345" i="9"/>
  <c r="D6347" i="9"/>
  <c r="J6347" i="9" s="1"/>
  <c r="D6348" i="9"/>
  <c r="D6351" i="9"/>
  <c r="D6324" i="9"/>
  <c r="D6326" i="9"/>
  <c r="I6326" i="9" s="1"/>
  <c r="D6328" i="9"/>
  <c r="D6330" i="9"/>
  <c r="D6333" i="9"/>
  <c r="D6337" i="9"/>
  <c r="F6337" i="9" s="1"/>
  <c r="D6338" i="9"/>
  <c r="D6339" i="9"/>
  <c r="D6341" i="9"/>
  <c r="D6344" i="9"/>
  <c r="G6344" i="9" s="1"/>
  <c r="H6344" i="9" s="1"/>
  <c r="D6346" i="9"/>
  <c r="D6350" i="9"/>
  <c r="D6352" i="9"/>
  <c r="D6355" i="9"/>
  <c r="J6355" i="9" s="1"/>
  <c r="D6356" i="9"/>
  <c r="D6318" i="9"/>
  <c r="D6320" i="9"/>
  <c r="D6329" i="9"/>
  <c r="J6329" i="9" s="1"/>
  <c r="D6336" i="9"/>
  <c r="D6349" i="9"/>
  <c r="D6317" i="9"/>
  <c r="D6331" i="9"/>
  <c r="F6331" i="9" s="1"/>
  <c r="D6334" i="9"/>
  <c r="D6340" i="9"/>
  <c r="D6342" i="9"/>
  <c r="D6353" i="9"/>
  <c r="G6353" i="9" s="1"/>
  <c r="H6353" i="9" s="1"/>
  <c r="D6354" i="9"/>
  <c r="D6362" i="9"/>
  <c r="D6357" i="9"/>
  <c r="D6359" i="9"/>
  <c r="J6359" i="9" s="1"/>
  <c r="D6360" i="9"/>
  <c r="D6361" i="9"/>
  <c r="D6358" i="9"/>
  <c r="J5522" i="9"/>
  <c r="J5504" i="9"/>
  <c r="I5504" i="9"/>
  <c r="F5504" i="9"/>
  <c r="G5504" i="9"/>
  <c r="H5504" i="9" s="1"/>
  <c r="I5497" i="9"/>
  <c r="J5497" i="9"/>
  <c r="F5497" i="9"/>
  <c r="G5497" i="9"/>
  <c r="H5497" i="9" s="1"/>
  <c r="J5510" i="9"/>
  <c r="I5510" i="9"/>
  <c r="F5510" i="9"/>
  <c r="G5510" i="9"/>
  <c r="H5510" i="9" s="1"/>
  <c r="J5495" i="9"/>
  <c r="J5521" i="9"/>
  <c r="I5521" i="9"/>
  <c r="F5521" i="9"/>
  <c r="G5521" i="9"/>
  <c r="H5521" i="9" s="1"/>
  <c r="I5517" i="9"/>
  <c r="J5517" i="9"/>
  <c r="F5517" i="9"/>
  <c r="G5517" i="9"/>
  <c r="H5517" i="9" s="1"/>
  <c r="J5500" i="9"/>
  <c r="I5500" i="9"/>
  <c r="F5500" i="9"/>
  <c r="G5500" i="9"/>
  <c r="H5500" i="9" s="1"/>
  <c r="J5514" i="9"/>
  <c r="I5514" i="9"/>
  <c r="F5514" i="9"/>
  <c r="G5514" i="9"/>
  <c r="H5514" i="9" s="1"/>
  <c r="G5493" i="9"/>
  <c r="H5493" i="9" s="1"/>
  <c r="J5482" i="9"/>
  <c r="I5482" i="9"/>
  <c r="F5482" i="9"/>
  <c r="G5482" i="9"/>
  <c r="H5482" i="9" s="1"/>
  <c r="J5460" i="9"/>
  <c r="I5460" i="9"/>
  <c r="F5460" i="9"/>
  <c r="G5460" i="9"/>
  <c r="H5460" i="9" s="1"/>
  <c r="I5481" i="9"/>
  <c r="J5481" i="9"/>
  <c r="F5481" i="9"/>
  <c r="G5481" i="9"/>
  <c r="H5481" i="9" s="1"/>
  <c r="J5466" i="9"/>
  <c r="I5466" i="9"/>
  <c r="F5466" i="9"/>
  <c r="G5466" i="9"/>
  <c r="H5466" i="9" s="1"/>
  <c r="J5475" i="9"/>
  <c r="I5475" i="9"/>
  <c r="F5475" i="9"/>
  <c r="G5475" i="9"/>
  <c r="H5475" i="9" s="1"/>
  <c r="J5471" i="9"/>
  <c r="I5471" i="9"/>
  <c r="F5471" i="9"/>
  <c r="G5471" i="9"/>
  <c r="H5471" i="9" s="1"/>
  <c r="J5456" i="9"/>
  <c r="I5456" i="9"/>
  <c r="F5456" i="9"/>
  <c r="G5456" i="9"/>
  <c r="H5456" i="9" s="1"/>
  <c r="I5461" i="9"/>
  <c r="J5461" i="9"/>
  <c r="F5461" i="9"/>
  <c r="G5461" i="9"/>
  <c r="H5461" i="9" s="1"/>
  <c r="J5455" i="9"/>
  <c r="I5455" i="9"/>
  <c r="F5455" i="9"/>
  <c r="G5455" i="9"/>
  <c r="H5455" i="9" s="1"/>
  <c r="J5439" i="9"/>
  <c r="I5439" i="9"/>
  <c r="F5439" i="9"/>
  <c r="G5439" i="9"/>
  <c r="H5439" i="9" s="1"/>
  <c r="I5445" i="9"/>
  <c r="J5445" i="9"/>
  <c r="F5445" i="9"/>
  <c r="G5445" i="9"/>
  <c r="H5445" i="9" s="1"/>
  <c r="J5436" i="9"/>
  <c r="I5436" i="9"/>
  <c r="F5436" i="9"/>
  <c r="G5436" i="9"/>
  <c r="H5436" i="9" s="1"/>
  <c r="J5435" i="9"/>
  <c r="I5435" i="9"/>
  <c r="F5435" i="9"/>
  <c r="G5435" i="9"/>
  <c r="H5435" i="9" s="1"/>
  <c r="J5421" i="9"/>
  <c r="I5421" i="9"/>
  <c r="F5421" i="9"/>
  <c r="G5421" i="9"/>
  <c r="H5421" i="9" s="1"/>
  <c r="J5429" i="9"/>
  <c r="I5429" i="9"/>
  <c r="F5429" i="9"/>
  <c r="G5429" i="9"/>
  <c r="H5429" i="9" s="1"/>
  <c r="J5432" i="9"/>
  <c r="I5432" i="9"/>
  <c r="F5432" i="9"/>
  <c r="G5432" i="9"/>
  <c r="H5432" i="9" s="1"/>
  <c r="J5415" i="9"/>
  <c r="I5415" i="9"/>
  <c r="F5415" i="9"/>
  <c r="G5415" i="9"/>
  <c r="H5415" i="9" s="1"/>
  <c r="I5417" i="9"/>
  <c r="J5417" i="9"/>
  <c r="F5417" i="9"/>
  <c r="G5417" i="9"/>
  <c r="H5417" i="9" s="1"/>
  <c r="I5409" i="9"/>
  <c r="J5409" i="9"/>
  <c r="F5409" i="9"/>
  <c r="G5409" i="9"/>
  <c r="H5409" i="9" s="1"/>
  <c r="J5403" i="9"/>
  <c r="I5403" i="9"/>
  <c r="F5403" i="9"/>
  <c r="G5403" i="9"/>
  <c r="H5403" i="9" s="1"/>
  <c r="D6125" i="9"/>
  <c r="D6124" i="9"/>
  <c r="D6129" i="9"/>
  <c r="G6129" i="9" s="1"/>
  <c r="H6129" i="9" s="1"/>
  <c r="D6123" i="9"/>
  <c r="I6123" i="9" s="1"/>
  <c r="D6131" i="9"/>
  <c r="D6132" i="9"/>
  <c r="D6127" i="9"/>
  <c r="J6127" i="9" s="1"/>
  <c r="D6126" i="9"/>
  <c r="D6128" i="9"/>
  <c r="D6130" i="9"/>
  <c r="D6133" i="9"/>
  <c r="I6133" i="9" s="1"/>
  <c r="D6134" i="9"/>
  <c r="D6140" i="9"/>
  <c r="D6136" i="9"/>
  <c r="D6137" i="9"/>
  <c r="F6137" i="9" s="1"/>
  <c r="D6139" i="9"/>
  <c r="D6141" i="9"/>
  <c r="D6142" i="9"/>
  <c r="D6138" i="9"/>
  <c r="G6138" i="9" s="1"/>
  <c r="H6138" i="9" s="1"/>
  <c r="D6144" i="9"/>
  <c r="D6145" i="9"/>
  <c r="D6135" i="9"/>
  <c r="D6143" i="9"/>
  <c r="J6143" i="9" s="1"/>
  <c r="D6146" i="9"/>
  <c r="D6148" i="9"/>
  <c r="D6152" i="9"/>
  <c r="D6154" i="9"/>
  <c r="I6154" i="9" s="1"/>
  <c r="D6155" i="9"/>
  <c r="D6156" i="9"/>
  <c r="D6153" i="9"/>
  <c r="D6157" i="9"/>
  <c r="F6157" i="9" s="1"/>
  <c r="D6160" i="9"/>
  <c r="D6161" i="9"/>
  <c r="D6147" i="9"/>
  <c r="D6149" i="9"/>
  <c r="G6149" i="9" s="1"/>
  <c r="H6149" i="9" s="1"/>
  <c r="D6150" i="9"/>
  <c r="D6151" i="9"/>
  <c r="D6158" i="9"/>
  <c r="D6159" i="9"/>
  <c r="J6159" i="9" s="1"/>
  <c r="D6163" i="9"/>
  <c r="D6166" i="9"/>
  <c r="D6167" i="9"/>
  <c r="D6173" i="9"/>
  <c r="J6173" i="9" s="1"/>
  <c r="D6174" i="9"/>
  <c r="D6175" i="9"/>
  <c r="D6176" i="9"/>
  <c r="D6162" i="9"/>
  <c r="F6162" i="9" s="1"/>
  <c r="D6164" i="9"/>
  <c r="D6165" i="9"/>
  <c r="D6169" i="9"/>
  <c r="D6172" i="9"/>
  <c r="G6172" i="9" s="1"/>
  <c r="H6172" i="9" s="1"/>
  <c r="D6184" i="9"/>
  <c r="D6188" i="9"/>
  <c r="D6194" i="9"/>
  <c r="D6170" i="9"/>
  <c r="J6170" i="9" s="1"/>
  <c r="D6179" i="9"/>
  <c r="D6181" i="9"/>
  <c r="D6185" i="9"/>
  <c r="D6186" i="9"/>
  <c r="I6186" i="9" s="1"/>
  <c r="D6193" i="9"/>
  <c r="D6171" i="9"/>
  <c r="D6182" i="9"/>
  <c r="D6183" i="9"/>
  <c r="F6183" i="9" s="1"/>
  <c r="D6187" i="9"/>
  <c r="D6189" i="9"/>
  <c r="D6190" i="9"/>
  <c r="D6192" i="9"/>
  <c r="G6192" i="9" s="1"/>
  <c r="H6192" i="9" s="1"/>
  <c r="D6168" i="9"/>
  <c r="D6177" i="9"/>
  <c r="D6178" i="9"/>
  <c r="D6180" i="9"/>
  <c r="I6180" i="9" s="1"/>
  <c r="D6191" i="9"/>
  <c r="D6196" i="9"/>
  <c r="D6200" i="9"/>
  <c r="D6203" i="9"/>
  <c r="I6203" i="9" s="1"/>
  <c r="D6204" i="9"/>
  <c r="D6206" i="9"/>
  <c r="D6218" i="9"/>
  <c r="D6219" i="9"/>
  <c r="F6219" i="9" s="1"/>
  <c r="D6224" i="9"/>
  <c r="D6226" i="9"/>
  <c r="D6227" i="9"/>
  <c r="D6228" i="9"/>
  <c r="G6228" i="9" s="1"/>
  <c r="H6228" i="9" s="1"/>
  <c r="D6229" i="9"/>
  <c r="D6230" i="9"/>
  <c r="D6233" i="9"/>
  <c r="D6202" i="9"/>
  <c r="J6202" i="9" s="1"/>
  <c r="D6207" i="9"/>
  <c r="D6214" i="9"/>
  <c r="D6220" i="9"/>
  <c r="D6222" i="9"/>
  <c r="I6222" i="9" s="1"/>
  <c r="D6223" i="9"/>
  <c r="D6225" i="9"/>
  <c r="D6235" i="9"/>
  <c r="D6197" i="9"/>
  <c r="F6197" i="9" s="1"/>
  <c r="D6201" i="9"/>
  <c r="D6208" i="9"/>
  <c r="D6210" i="9"/>
  <c r="D6212" i="9"/>
  <c r="G6212" i="9" s="1"/>
  <c r="H6212" i="9" s="1"/>
  <c r="D6213" i="9"/>
  <c r="D6215" i="9"/>
  <c r="D6216" i="9"/>
  <c r="D6217" i="9"/>
  <c r="J6217" i="9" s="1"/>
  <c r="D6232" i="9"/>
  <c r="J6232" i="9" s="1"/>
  <c r="D6195" i="9"/>
  <c r="D6198" i="9"/>
  <c r="D6199" i="9"/>
  <c r="I6199" i="9" s="1"/>
  <c r="D6205" i="9"/>
  <c r="I6205" i="9" s="1"/>
  <c r="D6209" i="9"/>
  <c r="D6211" i="9"/>
  <c r="D6221" i="9"/>
  <c r="F6221" i="9" s="1"/>
  <c r="D6231" i="9"/>
  <c r="I6231" i="9" s="1"/>
  <c r="D6234" i="9"/>
  <c r="D6236" i="9"/>
  <c r="D6237" i="9"/>
  <c r="G6237" i="9" s="1"/>
  <c r="H6237" i="9" s="1"/>
  <c r="D6238" i="9"/>
  <c r="I6238" i="9" s="1"/>
  <c r="D6239" i="9"/>
  <c r="D6241" i="9"/>
  <c r="D6242" i="9"/>
  <c r="J6242" i="9" s="1"/>
  <c r="D6240" i="9"/>
  <c r="J6240" i="9" s="1"/>
  <c r="J5634" i="9"/>
  <c r="I5634" i="9"/>
  <c r="F5634" i="9"/>
  <c r="G5634" i="9"/>
  <c r="H5634" i="9" s="1"/>
  <c r="J5626" i="9"/>
  <c r="I5626" i="9"/>
  <c r="F5626" i="9"/>
  <c r="G5626" i="9"/>
  <c r="H5626" i="9" s="1"/>
  <c r="J5619" i="9"/>
  <c r="I5619" i="9"/>
  <c r="F5619" i="9"/>
  <c r="G5619" i="9"/>
  <c r="H5619" i="9" s="1"/>
  <c r="J5612" i="9"/>
  <c r="I5612" i="9"/>
  <c r="F5612" i="9"/>
  <c r="G5612" i="9"/>
  <c r="H5612" i="9" s="1"/>
  <c r="J5639" i="9"/>
  <c r="I5639" i="9"/>
  <c r="F5639" i="9"/>
  <c r="G5639" i="9"/>
  <c r="H5639" i="9" s="1"/>
  <c r="J5622" i="9"/>
  <c r="I5622" i="9"/>
  <c r="F5622" i="9"/>
  <c r="G5622" i="9"/>
  <c r="H5622" i="9" s="1"/>
  <c r="J5604" i="9"/>
  <c r="I5604" i="9"/>
  <c r="F5604" i="9"/>
  <c r="G5604" i="9"/>
  <c r="H5604" i="9" s="1"/>
  <c r="J5623" i="9"/>
  <c r="I5623" i="9"/>
  <c r="F5623" i="9"/>
  <c r="G5623" i="9"/>
  <c r="H5623" i="9" s="1"/>
  <c r="I5609" i="9"/>
  <c r="J5609" i="9"/>
  <c r="F5609" i="9"/>
  <c r="G5609" i="9"/>
  <c r="H5609" i="9" s="1"/>
  <c r="J5616" i="9"/>
  <c r="I5616" i="9"/>
  <c r="F5616" i="9"/>
  <c r="G5616" i="9"/>
  <c r="H5616" i="9" s="1"/>
  <c r="J5599" i="9"/>
  <c r="I5599" i="9"/>
  <c r="F5599" i="9"/>
  <c r="G5599" i="9"/>
  <c r="H5599" i="9" s="1"/>
  <c r="I5589" i="9"/>
  <c r="J5589" i="9"/>
  <c r="F5589" i="9"/>
  <c r="G5589" i="9"/>
  <c r="H5589" i="9" s="1"/>
  <c r="J5592" i="9"/>
  <c r="I5592" i="9"/>
  <c r="F5592" i="9"/>
  <c r="G5592" i="9"/>
  <c r="H5592" i="9" s="1"/>
  <c r="J5598" i="9"/>
  <c r="I5598" i="9"/>
  <c r="F5598" i="9"/>
  <c r="G5598" i="9"/>
  <c r="H5598" i="9" s="1"/>
  <c r="J5584" i="9"/>
  <c r="I5584" i="9"/>
  <c r="F5584" i="9"/>
  <c r="G5584" i="9"/>
  <c r="H5584" i="9" s="1"/>
  <c r="J5588" i="9"/>
  <c r="I5588" i="9"/>
  <c r="F5588" i="9"/>
  <c r="G5588" i="9"/>
  <c r="H5588" i="9" s="1"/>
  <c r="J5573" i="9"/>
  <c r="I5573" i="9"/>
  <c r="F5573" i="9"/>
  <c r="G5573" i="9"/>
  <c r="H5573" i="9" s="1"/>
  <c r="J5577" i="9"/>
  <c r="I5577" i="9"/>
  <c r="F5577" i="9"/>
  <c r="G5577" i="9"/>
  <c r="H5577" i="9" s="1"/>
  <c r="J5567" i="9"/>
  <c r="I5567" i="9"/>
  <c r="F5567" i="9"/>
  <c r="G5567" i="9"/>
  <c r="H5567" i="9" s="1"/>
  <c r="J5554" i="9"/>
  <c r="I5554" i="9"/>
  <c r="F5554" i="9"/>
  <c r="G5554" i="9"/>
  <c r="H5554" i="9" s="1"/>
  <c r="I5553" i="9"/>
  <c r="J5553" i="9"/>
  <c r="F5553" i="9"/>
  <c r="G5553" i="9"/>
  <c r="H5553" i="9" s="1"/>
  <c r="J5557" i="9"/>
  <c r="I5557" i="9"/>
  <c r="F5557" i="9"/>
  <c r="G5557" i="9"/>
  <c r="H5557" i="9" s="1"/>
  <c r="J5540" i="9"/>
  <c r="I5540" i="9"/>
  <c r="F5540" i="9"/>
  <c r="G5540" i="9"/>
  <c r="H5540" i="9" s="1"/>
  <c r="J5542" i="9"/>
  <c r="I5542" i="9"/>
  <c r="F5542" i="9"/>
  <c r="G5542" i="9"/>
  <c r="H5542" i="9" s="1"/>
  <c r="J5546" i="9"/>
  <c r="I5546" i="9"/>
  <c r="F5546" i="9"/>
  <c r="G5546" i="9"/>
  <c r="H5546" i="9" s="1"/>
  <c r="I5537" i="9"/>
  <c r="J5537" i="9"/>
  <c r="F5537" i="9"/>
  <c r="G5537" i="9"/>
  <c r="H5537" i="9" s="1"/>
  <c r="J5533" i="9"/>
  <c r="I5533" i="9"/>
  <c r="F5533" i="9"/>
  <c r="G5533" i="9"/>
  <c r="H5533" i="9" s="1"/>
  <c r="J5534" i="9"/>
  <c r="I5534" i="9"/>
  <c r="F5534" i="9"/>
  <c r="G5534" i="9"/>
  <c r="H5534" i="9" s="1"/>
  <c r="J5523" i="9"/>
  <c r="I5523" i="9"/>
  <c r="F5523" i="9"/>
  <c r="G5523" i="9"/>
  <c r="H5523" i="9" s="1"/>
  <c r="J5526" i="9"/>
  <c r="I5526" i="9"/>
  <c r="F5526" i="9"/>
  <c r="G5526" i="9"/>
  <c r="H5526" i="9" s="1"/>
  <c r="J5997" i="9"/>
  <c r="J8157" i="9" s="1"/>
  <c r="I5997" i="9"/>
  <c r="I8157" i="9" s="1"/>
  <c r="F5997" i="9"/>
  <c r="F8157" i="9" s="1"/>
  <c r="G5997" i="9"/>
  <c r="J5983" i="9"/>
  <c r="J8143" i="9" s="1"/>
  <c r="I5983" i="9"/>
  <c r="I8143" i="9" s="1"/>
  <c r="F5983" i="9"/>
  <c r="F8143" i="9" s="1"/>
  <c r="G5983" i="9"/>
  <c r="J5999" i="9"/>
  <c r="J8159" i="9" s="1"/>
  <c r="I5999" i="9"/>
  <c r="I8159" i="9" s="1"/>
  <c r="F5999" i="9"/>
  <c r="F8159" i="9" s="1"/>
  <c r="G5999" i="9"/>
  <c r="I5984" i="9"/>
  <c r="I8144" i="9" s="1"/>
  <c r="J5984" i="9"/>
  <c r="J8144" i="9" s="1"/>
  <c r="F5984" i="9"/>
  <c r="F8144" i="9" s="1"/>
  <c r="G5984" i="9"/>
  <c r="J5961" i="9"/>
  <c r="J8121" i="9" s="1"/>
  <c r="I5961" i="9"/>
  <c r="I8121" i="9" s="1"/>
  <c r="F5961" i="9"/>
  <c r="F8121" i="9" s="1"/>
  <c r="G5961" i="9"/>
  <c r="J5995" i="9"/>
  <c r="J8155" i="9" s="1"/>
  <c r="I5995" i="9"/>
  <c r="I8155" i="9" s="1"/>
  <c r="F5995" i="9"/>
  <c r="F8155" i="9" s="1"/>
  <c r="G5995" i="9"/>
  <c r="I5981" i="9"/>
  <c r="I8141" i="9" s="1"/>
  <c r="J5981" i="9"/>
  <c r="J8141" i="9" s="1"/>
  <c r="F5981" i="9"/>
  <c r="F8141" i="9" s="1"/>
  <c r="G5981" i="9"/>
  <c r="J5971" i="9"/>
  <c r="J8131" i="9" s="1"/>
  <c r="I5971" i="9"/>
  <c r="I8131" i="9" s="1"/>
  <c r="F5971" i="9"/>
  <c r="F8131" i="9" s="1"/>
  <c r="G5971" i="9"/>
  <c r="I5993" i="9"/>
  <c r="I8153" i="9" s="1"/>
  <c r="J5993" i="9"/>
  <c r="J8153" i="9" s="1"/>
  <c r="F5993" i="9"/>
  <c r="F8153" i="9" s="1"/>
  <c r="G5993" i="9"/>
  <c r="J5976" i="9"/>
  <c r="J8136" i="9" s="1"/>
  <c r="I5976" i="9"/>
  <c r="I8136" i="9" s="1"/>
  <c r="F5976" i="9"/>
  <c r="F8136" i="9" s="1"/>
  <c r="G5976" i="9"/>
  <c r="J5965" i="9"/>
  <c r="J8125" i="9" s="1"/>
  <c r="I5965" i="9"/>
  <c r="I8125" i="9" s="1"/>
  <c r="F5965" i="9"/>
  <c r="F8125" i="9" s="1"/>
  <c r="G5965" i="9"/>
  <c r="J5941" i="9"/>
  <c r="J8101" i="9" s="1"/>
  <c r="I5941" i="9"/>
  <c r="I8101" i="9" s="1"/>
  <c r="F5941" i="9"/>
  <c r="F8101" i="9" s="1"/>
  <c r="G5941" i="9"/>
  <c r="J5946" i="9"/>
  <c r="J8106" i="9" s="1"/>
  <c r="I5946" i="9"/>
  <c r="I8106" i="9" s="1"/>
  <c r="F5946" i="9"/>
  <c r="F8106" i="9" s="1"/>
  <c r="G5946" i="9"/>
  <c r="I5956" i="9"/>
  <c r="I8116" i="9" s="1"/>
  <c r="J5956" i="9"/>
  <c r="J8116" i="9" s="1"/>
  <c r="F5956" i="9"/>
  <c r="F8116" i="9" s="1"/>
  <c r="G5956" i="9"/>
  <c r="J5943" i="9"/>
  <c r="J8103" i="9" s="1"/>
  <c r="I5943" i="9"/>
  <c r="I8103" i="9" s="1"/>
  <c r="F5943" i="9"/>
  <c r="F8103" i="9" s="1"/>
  <c r="G5943" i="9"/>
  <c r="I5940" i="9"/>
  <c r="I8100" i="9" s="1"/>
  <c r="J5940" i="9"/>
  <c r="J8100" i="9" s="1"/>
  <c r="F5940" i="9"/>
  <c r="F8100" i="9" s="1"/>
  <c r="G5940" i="9"/>
  <c r="J5930" i="9"/>
  <c r="J8090" i="9" s="1"/>
  <c r="I5930" i="9"/>
  <c r="I8090" i="9" s="1"/>
  <c r="F5930" i="9"/>
  <c r="F8090" i="9" s="1"/>
  <c r="G5930" i="9"/>
  <c r="I5929" i="9"/>
  <c r="I8089" i="9" s="1"/>
  <c r="J5929" i="9"/>
  <c r="J8089" i="9" s="1"/>
  <c r="F5929" i="9"/>
  <c r="F8089" i="9" s="1"/>
  <c r="G5929" i="9"/>
  <c r="J5935" i="9"/>
  <c r="J8095" i="9" s="1"/>
  <c r="I5935" i="9"/>
  <c r="I8095" i="9" s="1"/>
  <c r="F5935" i="9"/>
  <c r="F8095" i="9" s="1"/>
  <c r="G5935" i="9"/>
  <c r="J5926" i="9"/>
  <c r="J8086" i="9" s="1"/>
  <c r="I5926" i="9"/>
  <c r="I8086" i="9" s="1"/>
  <c r="F5926" i="9"/>
  <c r="F8086" i="9" s="1"/>
  <c r="G5926" i="9"/>
  <c r="J5910" i="9"/>
  <c r="J8070" i="9" s="1"/>
  <c r="I5910" i="9"/>
  <c r="I8070" i="9" s="1"/>
  <c r="F5910" i="9"/>
  <c r="F8070" i="9" s="1"/>
  <c r="G5910" i="9"/>
  <c r="J5919" i="9"/>
  <c r="J8079" i="9" s="1"/>
  <c r="I5919" i="9"/>
  <c r="I8079" i="9" s="1"/>
  <c r="F5919" i="9"/>
  <c r="F8079" i="9" s="1"/>
  <c r="G5919" i="9"/>
  <c r="I5920" i="9"/>
  <c r="I8080" i="9" s="1"/>
  <c r="J5920" i="9"/>
  <c r="J8080" i="9" s="1"/>
  <c r="F5920" i="9"/>
  <c r="F8080" i="9" s="1"/>
  <c r="G5920" i="9"/>
  <c r="J5906" i="9"/>
  <c r="J8066" i="9" s="1"/>
  <c r="I5906" i="9"/>
  <c r="I8066" i="9" s="1"/>
  <c r="F5906" i="9"/>
  <c r="F8066" i="9" s="1"/>
  <c r="G5906" i="9"/>
  <c r="J5907" i="9"/>
  <c r="J8067" i="9" s="1"/>
  <c r="I5907" i="9"/>
  <c r="I8067" i="9" s="1"/>
  <c r="F5907" i="9"/>
  <c r="F8067" i="9" s="1"/>
  <c r="G5907" i="9"/>
  <c r="I5904" i="9"/>
  <c r="I8064" i="9" s="1"/>
  <c r="J5904" i="9"/>
  <c r="J8064" i="9" s="1"/>
  <c r="F5904" i="9"/>
  <c r="F8064" i="9" s="1"/>
  <c r="G5904" i="9"/>
  <c r="J5903" i="9"/>
  <c r="J8063" i="9" s="1"/>
  <c r="I5903" i="9"/>
  <c r="I8063" i="9" s="1"/>
  <c r="F5903" i="9"/>
  <c r="F8063" i="9" s="1"/>
  <c r="G5903" i="9"/>
  <c r="J5888" i="9"/>
  <c r="J8048" i="9" s="1"/>
  <c r="I5888" i="9"/>
  <c r="I8048" i="9" s="1"/>
  <c r="F5888" i="9"/>
  <c r="F8048" i="9" s="1"/>
  <c r="G5888" i="9"/>
  <c r="J5893" i="9"/>
  <c r="J8053" i="9" s="1"/>
  <c r="I5893" i="9"/>
  <c r="I8053" i="9" s="1"/>
  <c r="F5893" i="9"/>
  <c r="F8053" i="9" s="1"/>
  <c r="G5893" i="9"/>
  <c r="J5886" i="9"/>
  <c r="J8046" i="9" s="1"/>
  <c r="I5886" i="9"/>
  <c r="I8046" i="9" s="1"/>
  <c r="F5886" i="9"/>
  <c r="F8046" i="9" s="1"/>
  <c r="G5886" i="9"/>
  <c r="J5147" i="9"/>
  <c r="I5147" i="9"/>
  <c r="F5147" i="9"/>
  <c r="G5147" i="9"/>
  <c r="H5147" i="9" s="1"/>
  <c r="J5139" i="9"/>
  <c r="I5139" i="9"/>
  <c r="F5139" i="9"/>
  <c r="G5139" i="9"/>
  <c r="H5139" i="9" s="1"/>
  <c r="J5130" i="9"/>
  <c r="I5130" i="9"/>
  <c r="F5130" i="9"/>
  <c r="G5130" i="9"/>
  <c r="H5130" i="9" s="1"/>
  <c r="J5145" i="9"/>
  <c r="I5145" i="9"/>
  <c r="F5145" i="9"/>
  <c r="G5145" i="9"/>
  <c r="H5145" i="9" s="1"/>
  <c r="J5122" i="9"/>
  <c r="I5122" i="9"/>
  <c r="F5122" i="9"/>
  <c r="G5122" i="9"/>
  <c r="H5122" i="9" s="1"/>
  <c r="J5152" i="9"/>
  <c r="I5152" i="9"/>
  <c r="F5152" i="9"/>
  <c r="G5152" i="9"/>
  <c r="H5152" i="9" s="1"/>
  <c r="J5144" i="9"/>
  <c r="I5144" i="9"/>
  <c r="F5144" i="9"/>
  <c r="G5144" i="9"/>
  <c r="H5144" i="9" s="1"/>
  <c r="J5159" i="9"/>
  <c r="I5159" i="9"/>
  <c r="F5159" i="9"/>
  <c r="G5159" i="9"/>
  <c r="H5159" i="9" s="1"/>
  <c r="J5150" i="9"/>
  <c r="I5150" i="9"/>
  <c r="F5150" i="9"/>
  <c r="G5150" i="9"/>
  <c r="H5150" i="9" s="1"/>
  <c r="J5135" i="9"/>
  <c r="I5135" i="9"/>
  <c r="F5135" i="9"/>
  <c r="G5135" i="9"/>
  <c r="H5135" i="9" s="1"/>
  <c r="J5111" i="9"/>
  <c r="I5111" i="9"/>
  <c r="F5111" i="9"/>
  <c r="G5111" i="9"/>
  <c r="H5111" i="9" s="1"/>
  <c r="J5120" i="9"/>
  <c r="I5120" i="9"/>
  <c r="F5120" i="9"/>
  <c r="G5120" i="9"/>
  <c r="H5120" i="9" s="1"/>
  <c r="J5108" i="9"/>
  <c r="I5108" i="9"/>
  <c r="F5108" i="9"/>
  <c r="G5108" i="9"/>
  <c r="H5108" i="9" s="1"/>
  <c r="J5119" i="9"/>
  <c r="I5119" i="9"/>
  <c r="F5119" i="9"/>
  <c r="G5119" i="9"/>
  <c r="H5119" i="9" s="1"/>
  <c r="J5110" i="9"/>
  <c r="I5110" i="9"/>
  <c r="F5110" i="9"/>
  <c r="G5110" i="9"/>
  <c r="H5110" i="9" s="1"/>
  <c r="J5092" i="9"/>
  <c r="I5092" i="9"/>
  <c r="F5092" i="9"/>
  <c r="G5092" i="9"/>
  <c r="H5092" i="9" s="1"/>
  <c r="J5095" i="9"/>
  <c r="I5095" i="9"/>
  <c r="F5095" i="9"/>
  <c r="G5095" i="9"/>
  <c r="H5095" i="9" s="1"/>
  <c r="I5105" i="9"/>
  <c r="J5105" i="9"/>
  <c r="F5105" i="9"/>
  <c r="G5105" i="9"/>
  <c r="H5105" i="9" s="1"/>
  <c r="J5080" i="9"/>
  <c r="I5080" i="9"/>
  <c r="F5080" i="9"/>
  <c r="G5080" i="9"/>
  <c r="H5080" i="9" s="1"/>
  <c r="J5086" i="9"/>
  <c r="I5086" i="9"/>
  <c r="F5086" i="9"/>
  <c r="G5086" i="9"/>
  <c r="H5086" i="9" s="1"/>
  <c r="J5084" i="9"/>
  <c r="I5084" i="9"/>
  <c r="F5084" i="9"/>
  <c r="G5084" i="9"/>
  <c r="H5084" i="9" s="1"/>
  <c r="J5085" i="9"/>
  <c r="I5085" i="9"/>
  <c r="F5085" i="9"/>
  <c r="G5085" i="9"/>
  <c r="H5085" i="9" s="1"/>
  <c r="I5069" i="9"/>
  <c r="J5069" i="9"/>
  <c r="F5069" i="9"/>
  <c r="G5069" i="9"/>
  <c r="H5069" i="9" s="1"/>
  <c r="J5065" i="9"/>
  <c r="I5065" i="9"/>
  <c r="F5065" i="9"/>
  <c r="G5065" i="9"/>
  <c r="H5065" i="9" s="1"/>
  <c r="J5072" i="9"/>
  <c r="I5072" i="9"/>
  <c r="F5072" i="9"/>
  <c r="G5072" i="9"/>
  <c r="H5072" i="9" s="1"/>
  <c r="J5058" i="9"/>
  <c r="I5058" i="9"/>
  <c r="F5058" i="9"/>
  <c r="G5058" i="9"/>
  <c r="H5058" i="9" s="1"/>
  <c r="J5060" i="9"/>
  <c r="I5060" i="9"/>
  <c r="F5060" i="9"/>
  <c r="G5060" i="9"/>
  <c r="H5060" i="9" s="1"/>
  <c r="J5053" i="9"/>
  <c r="I5053" i="9"/>
  <c r="F5053" i="9"/>
  <c r="G5053" i="9"/>
  <c r="H5053" i="9" s="1"/>
  <c r="J5047" i="9"/>
  <c r="I5047" i="9"/>
  <c r="F5047" i="9"/>
  <c r="G5047" i="9"/>
  <c r="H5047" i="9" s="1"/>
  <c r="J5046" i="9"/>
  <c r="I5046" i="9"/>
  <c r="F5046" i="9"/>
  <c r="G5046" i="9"/>
  <c r="H5046" i="9" s="1"/>
  <c r="J4680" i="9"/>
  <c r="I4680" i="9"/>
  <c r="F4680" i="9"/>
  <c r="G4680" i="9"/>
  <c r="H4680" i="9" s="1"/>
  <c r="J4673" i="9"/>
  <c r="I4673" i="9"/>
  <c r="F4673" i="9"/>
  <c r="G4673" i="9"/>
  <c r="H4673" i="9" s="1"/>
  <c r="J4654" i="9"/>
  <c r="I4654" i="9"/>
  <c r="F4654" i="9"/>
  <c r="G4654" i="9"/>
  <c r="H4654" i="9" s="1"/>
  <c r="J4674" i="9"/>
  <c r="I4674" i="9"/>
  <c r="F4674" i="9"/>
  <c r="G4674" i="9"/>
  <c r="H4674" i="9" s="1"/>
  <c r="J4656" i="9"/>
  <c r="I4656" i="9"/>
  <c r="F4656" i="9"/>
  <c r="G4656" i="9"/>
  <c r="H4656" i="9" s="1"/>
  <c r="J4649" i="9"/>
  <c r="I4649" i="9"/>
  <c r="F4649" i="9"/>
  <c r="G4649" i="9"/>
  <c r="H4649" i="9" s="1"/>
  <c r="J4664" i="9"/>
  <c r="I4664" i="9"/>
  <c r="F4664" i="9"/>
  <c r="G4664" i="9"/>
  <c r="H4664" i="9" s="1"/>
  <c r="J4672" i="9"/>
  <c r="I4672" i="9"/>
  <c r="F4672" i="9"/>
  <c r="G4672" i="9"/>
  <c r="H4672" i="9" s="1"/>
  <c r="J4658" i="9"/>
  <c r="I4658" i="9"/>
  <c r="F4658" i="9"/>
  <c r="G4658" i="9"/>
  <c r="H4658" i="9" s="1"/>
  <c r="I4631" i="9"/>
  <c r="J4631" i="9"/>
  <c r="F4631" i="9"/>
  <c r="G4631" i="9"/>
  <c r="H4631" i="9" s="1"/>
  <c r="J4641" i="9"/>
  <c r="I4641" i="9"/>
  <c r="F4641" i="9"/>
  <c r="G4641" i="9"/>
  <c r="H4641" i="9" s="1"/>
  <c r="I4620" i="9"/>
  <c r="J4620" i="9"/>
  <c r="F4620" i="9"/>
  <c r="G4620" i="9"/>
  <c r="H4620" i="9" s="1"/>
  <c r="J4633" i="9"/>
  <c r="I4633" i="9"/>
  <c r="F4633" i="9"/>
  <c r="G4633" i="9"/>
  <c r="H4633" i="9" s="1"/>
  <c r="J4637" i="9"/>
  <c r="I4637" i="9"/>
  <c r="F4637" i="9"/>
  <c r="G4637" i="9"/>
  <c r="H4637" i="9" s="1"/>
  <c r="I4626" i="9"/>
  <c r="J4626" i="9"/>
  <c r="F4626" i="9"/>
  <c r="G4626" i="9"/>
  <c r="H4626" i="9" s="1"/>
  <c r="J4617" i="9"/>
  <c r="I4617" i="9"/>
  <c r="F4617" i="9"/>
  <c r="G4617" i="9"/>
  <c r="H4617" i="9" s="1"/>
  <c r="J4622" i="9"/>
  <c r="I4622" i="9"/>
  <c r="F4622" i="9"/>
  <c r="G4622" i="9"/>
  <c r="H4622" i="9" s="1"/>
  <c r="J4612" i="9"/>
  <c r="I4612" i="9"/>
  <c r="F4612" i="9"/>
  <c r="G4612" i="9"/>
  <c r="H4612" i="9" s="1"/>
  <c r="J4604" i="9"/>
  <c r="I4604" i="9"/>
  <c r="F4604" i="9"/>
  <c r="G4604" i="9"/>
  <c r="H4604" i="9" s="1"/>
  <c r="J4611" i="9"/>
  <c r="I4611" i="9"/>
  <c r="F4611" i="9"/>
  <c r="G4611" i="9"/>
  <c r="H4611" i="9" s="1"/>
  <c r="J4600" i="9"/>
  <c r="I4600" i="9"/>
  <c r="F4600" i="9"/>
  <c r="G4600" i="9"/>
  <c r="H4600" i="9" s="1"/>
  <c r="J4595" i="9"/>
  <c r="I4595" i="9"/>
  <c r="F4595" i="9"/>
  <c r="G4595" i="9"/>
  <c r="H4595" i="9" s="1"/>
  <c r="I4598" i="9"/>
  <c r="J4598" i="9"/>
  <c r="F4598" i="9"/>
  <c r="G4598" i="9"/>
  <c r="H4598" i="9" s="1"/>
  <c r="J4597" i="9"/>
  <c r="I4597" i="9"/>
  <c r="F4597" i="9"/>
  <c r="G4597" i="9"/>
  <c r="H4597" i="9" s="1"/>
  <c r="I4591" i="9"/>
  <c r="J4591" i="9"/>
  <c r="F4591" i="9"/>
  <c r="G4591" i="9"/>
  <c r="H4591" i="9" s="1"/>
  <c r="J4579" i="9"/>
  <c r="I4579" i="9"/>
  <c r="F4579" i="9"/>
  <c r="G4579" i="9"/>
  <c r="H4579" i="9" s="1"/>
  <c r="I4577" i="9"/>
  <c r="J4577" i="9"/>
  <c r="F4577" i="9"/>
  <c r="G4577" i="9"/>
  <c r="H4577" i="9" s="1"/>
  <c r="I4576" i="9"/>
  <c r="J4576" i="9"/>
  <c r="F4576" i="9"/>
  <c r="G4576" i="9"/>
  <c r="H4576" i="9" s="1"/>
  <c r="I4572" i="9"/>
  <c r="J4572" i="9"/>
  <c r="F4572" i="9"/>
  <c r="G4572" i="9"/>
  <c r="H4572" i="9" s="1"/>
  <c r="J4565" i="9"/>
  <c r="I4565" i="9"/>
  <c r="F4565" i="9"/>
  <c r="G4565" i="9"/>
  <c r="H4565" i="9" s="1"/>
  <c r="I4564" i="9"/>
  <c r="J4564" i="9"/>
  <c r="F4564" i="9"/>
  <c r="G4564" i="9"/>
  <c r="H4564" i="9" s="1"/>
  <c r="I6240" i="9"/>
  <c r="J6238" i="9"/>
  <c r="J6231" i="9"/>
  <c r="G6205" i="9"/>
  <c r="H6205" i="9" s="1"/>
  <c r="G6232" i="9"/>
  <c r="H6232" i="9" s="1"/>
  <c r="J6213" i="9"/>
  <c r="I6213" i="9"/>
  <c r="F6213" i="9"/>
  <c r="G6213" i="9"/>
  <c r="H6213" i="9" s="1"/>
  <c r="I6201" i="9"/>
  <c r="J6201" i="9"/>
  <c r="F6201" i="9"/>
  <c r="G6201" i="9"/>
  <c r="H6201" i="9" s="1"/>
  <c r="J6223" i="9"/>
  <c r="I6223" i="9"/>
  <c r="F6223" i="9"/>
  <c r="G6223" i="9"/>
  <c r="H6223" i="9" s="1"/>
  <c r="J6207" i="9"/>
  <c r="I6207" i="9"/>
  <c r="F6207" i="9"/>
  <c r="G6207" i="9"/>
  <c r="H6207" i="9" s="1"/>
  <c r="J6229" i="9"/>
  <c r="I6229" i="9"/>
  <c r="F6229" i="9"/>
  <c r="G6229" i="9"/>
  <c r="H6229" i="9" s="1"/>
  <c r="I6224" i="9"/>
  <c r="J6224" i="9"/>
  <c r="F6224" i="9"/>
  <c r="G6224" i="9"/>
  <c r="H6224" i="9" s="1"/>
  <c r="J6204" i="9"/>
  <c r="I6204" i="9"/>
  <c r="F6204" i="9"/>
  <c r="G6204" i="9"/>
  <c r="H6204" i="9" s="1"/>
  <c r="J6191" i="9"/>
  <c r="I6191" i="9"/>
  <c r="F6191" i="9"/>
  <c r="G6191" i="9"/>
  <c r="H6191" i="9" s="1"/>
  <c r="J6168" i="9"/>
  <c r="I6168" i="9"/>
  <c r="F6168" i="9"/>
  <c r="G6168" i="9"/>
  <c r="H6168" i="9" s="1"/>
  <c r="J6187" i="9"/>
  <c r="I6187" i="9"/>
  <c r="F6187" i="9"/>
  <c r="G6187" i="9"/>
  <c r="H6187" i="9" s="1"/>
  <c r="I6193" i="9"/>
  <c r="J6193" i="9"/>
  <c r="F6193" i="9"/>
  <c r="G6193" i="9"/>
  <c r="H6193" i="9" s="1"/>
  <c r="J6179" i="9"/>
  <c r="I6179" i="9"/>
  <c r="F6179" i="9"/>
  <c r="G6179" i="9"/>
  <c r="H6179" i="9" s="1"/>
  <c r="J6184" i="9"/>
  <c r="I6184" i="9"/>
  <c r="F6184" i="9"/>
  <c r="G6184" i="9"/>
  <c r="H6184" i="9" s="1"/>
  <c r="J6164" i="9"/>
  <c r="I6164" i="9"/>
  <c r="F6164" i="9"/>
  <c r="G6164" i="9"/>
  <c r="H6164" i="9" s="1"/>
  <c r="J6174" i="9"/>
  <c r="I6174" i="9"/>
  <c r="F6174" i="9"/>
  <c r="G6174" i="9"/>
  <c r="H6174" i="9" s="1"/>
  <c r="J6163" i="9"/>
  <c r="I6163" i="9"/>
  <c r="F6163" i="9"/>
  <c r="G6163" i="9"/>
  <c r="H6163" i="9" s="1"/>
  <c r="J6150" i="9"/>
  <c r="I6150" i="9"/>
  <c r="F6150" i="9"/>
  <c r="G6150" i="9"/>
  <c r="H6150" i="9" s="1"/>
  <c r="I6160" i="9"/>
  <c r="J6160" i="9"/>
  <c r="F6160" i="9"/>
  <c r="G6160" i="9"/>
  <c r="H6160" i="9" s="1"/>
  <c r="J6155" i="9"/>
  <c r="I6155" i="9"/>
  <c r="F6155" i="9"/>
  <c r="G6155" i="9"/>
  <c r="H6155" i="9" s="1"/>
  <c r="J6146" i="9"/>
  <c r="I6146" i="9"/>
  <c r="F6146" i="9"/>
  <c r="G6146" i="9"/>
  <c r="H6146" i="9" s="1"/>
  <c r="J6144" i="9"/>
  <c r="I6144" i="9"/>
  <c r="F6144" i="9"/>
  <c r="G6144" i="9"/>
  <c r="H6144" i="9" s="1"/>
  <c r="J6139" i="9"/>
  <c r="I6139" i="9"/>
  <c r="F6139" i="9"/>
  <c r="G6139" i="9"/>
  <c r="H6139" i="9" s="1"/>
  <c r="J6134" i="9"/>
  <c r="I6134" i="9"/>
  <c r="F6134" i="9"/>
  <c r="G6134" i="9"/>
  <c r="H6134" i="9" s="1"/>
  <c r="J6126" i="9"/>
  <c r="I6126" i="9"/>
  <c r="F6126" i="9"/>
  <c r="G6126" i="9"/>
  <c r="H6126" i="9" s="1"/>
  <c r="J6123" i="9"/>
  <c r="D6844" i="9"/>
  <c r="D6843" i="9"/>
  <c r="D6845" i="9"/>
  <c r="D6846" i="9"/>
  <c r="D6847" i="9"/>
  <c r="D6852" i="9"/>
  <c r="D6854" i="9"/>
  <c r="D6857" i="9"/>
  <c r="D6851" i="9"/>
  <c r="D6853" i="9"/>
  <c r="D6856" i="9"/>
  <c r="D6848" i="9"/>
  <c r="D6849" i="9"/>
  <c r="D6855" i="9"/>
  <c r="D6860" i="9"/>
  <c r="D6850" i="9"/>
  <c r="D6858" i="9"/>
  <c r="D6859" i="9"/>
  <c r="D6863" i="9"/>
  <c r="D6866" i="9"/>
  <c r="D6871" i="9"/>
  <c r="D6862" i="9"/>
  <c r="D6869" i="9"/>
  <c r="D6870" i="9"/>
  <c r="D6872" i="9"/>
  <c r="D6864" i="9"/>
  <c r="D6865" i="9"/>
  <c r="D6867" i="9"/>
  <c r="D6875" i="9"/>
  <c r="D6876" i="9"/>
  <c r="D6861" i="9"/>
  <c r="D6868" i="9"/>
  <c r="D6873" i="9"/>
  <c r="D6881" i="9"/>
  <c r="D6883" i="9"/>
  <c r="D6884" i="9"/>
  <c r="D6885" i="9"/>
  <c r="D6888" i="9"/>
  <c r="D6889" i="9"/>
  <c r="D6890" i="9"/>
  <c r="D6877" i="9"/>
  <c r="D6878" i="9"/>
  <c r="D6879" i="9"/>
  <c r="D6887" i="9"/>
  <c r="D6880" i="9"/>
  <c r="D6886" i="9"/>
  <c r="D6874" i="9"/>
  <c r="D6893" i="9"/>
  <c r="D6895" i="9"/>
  <c r="D6896" i="9"/>
  <c r="D6899" i="9"/>
  <c r="D6900" i="9"/>
  <c r="D6902" i="9"/>
  <c r="D6903" i="9"/>
  <c r="D6905" i="9"/>
  <c r="D6909" i="9"/>
  <c r="D6898" i="9"/>
  <c r="D6904" i="9"/>
  <c r="D6908" i="9"/>
  <c r="D6882" i="9"/>
  <c r="D6891" i="9"/>
  <c r="D6892" i="9"/>
  <c r="D6894" i="9"/>
  <c r="D6901" i="9"/>
  <c r="D6907" i="9"/>
  <c r="D6897" i="9"/>
  <c r="D6906" i="9"/>
  <c r="D6910" i="9"/>
  <c r="D6911" i="9"/>
  <c r="D6913" i="9"/>
  <c r="D6921" i="9"/>
  <c r="D6925" i="9"/>
  <c r="D6938" i="9"/>
  <c r="D6940" i="9"/>
  <c r="D6942" i="9"/>
  <c r="D6944" i="9"/>
  <c r="D6945" i="9"/>
  <c r="D6946" i="9"/>
  <c r="D6948" i="9"/>
  <c r="D6912" i="9"/>
  <c r="D6920" i="9"/>
  <c r="D6922" i="9"/>
  <c r="D6924" i="9"/>
  <c r="D6926" i="9"/>
  <c r="D6927" i="9"/>
  <c r="D6928" i="9"/>
  <c r="D6934" i="9"/>
  <c r="D6935" i="9"/>
  <c r="D6937" i="9"/>
  <c r="D6939" i="9"/>
  <c r="D6943" i="9"/>
  <c r="D6950" i="9"/>
  <c r="D6951" i="9"/>
  <c r="D6914" i="9"/>
  <c r="D6915" i="9"/>
  <c r="D6917" i="9"/>
  <c r="D6923" i="9"/>
  <c r="D6929" i="9"/>
  <c r="D6930" i="9"/>
  <c r="D6931" i="9"/>
  <c r="D6933" i="9"/>
  <c r="D6947" i="9"/>
  <c r="D6916" i="9"/>
  <c r="D6918" i="9"/>
  <c r="D6919" i="9"/>
  <c r="D6932" i="9"/>
  <c r="D6936" i="9"/>
  <c r="D6941" i="9"/>
  <c r="D6949" i="9"/>
  <c r="D6953" i="9"/>
  <c r="D6957" i="9"/>
  <c r="D6958" i="9"/>
  <c r="D6959" i="9"/>
  <c r="D6960" i="9"/>
  <c r="D6961" i="9"/>
  <c r="D6962" i="9"/>
  <c r="D6954" i="9"/>
  <c r="D6955" i="9"/>
  <c r="D6952" i="9"/>
  <c r="D6956" i="9"/>
  <c r="G6359" i="9"/>
  <c r="H6359" i="9" s="1"/>
  <c r="F6353" i="9"/>
  <c r="I6329" i="9"/>
  <c r="G6355" i="9"/>
  <c r="H6355" i="9" s="1"/>
  <c r="F6344" i="9"/>
  <c r="I6337" i="9"/>
  <c r="J6326" i="9"/>
  <c r="G6347" i="9"/>
  <c r="H6347" i="9" s="1"/>
  <c r="F6332" i="9"/>
  <c r="I6322" i="9"/>
  <c r="J6315" i="9"/>
  <c r="G6302" i="9"/>
  <c r="H6302" i="9" s="1"/>
  <c r="F6294" i="9"/>
  <c r="I6307" i="9"/>
  <c r="J6299" i="9"/>
  <c r="G6304" i="9"/>
  <c r="H6304" i="9" s="1"/>
  <c r="F6293" i="9"/>
  <c r="I6286" i="9"/>
  <c r="J6287" i="9"/>
  <c r="G6271" i="9"/>
  <c r="H6271" i="9" s="1"/>
  <c r="F6270" i="9"/>
  <c r="I6269" i="9"/>
  <c r="F6257" i="9"/>
  <c r="I6251" i="9"/>
  <c r="J6252" i="9"/>
  <c r="G6247" i="9"/>
  <c r="H6247" i="9" s="1"/>
  <c r="F6243" i="9"/>
  <c r="J5878" i="9"/>
  <c r="I5878" i="9"/>
  <c r="F5878" i="9"/>
  <c r="G5878" i="9"/>
  <c r="H5878" i="9" s="1"/>
  <c r="I5865" i="9"/>
  <c r="J5865" i="9"/>
  <c r="F5865" i="9"/>
  <c r="G5865" i="9"/>
  <c r="H5865" i="9" s="1"/>
  <c r="J5854" i="9"/>
  <c r="I5854" i="9"/>
  <c r="F5854" i="9"/>
  <c r="G5854" i="9"/>
  <c r="H5854" i="9" s="1"/>
  <c r="J5842" i="9"/>
  <c r="I5842" i="9"/>
  <c r="F5842" i="9"/>
  <c r="G5842" i="9"/>
  <c r="H5842" i="9" s="1"/>
  <c r="I5873" i="9"/>
  <c r="J5873" i="9"/>
  <c r="F5873" i="9"/>
  <c r="G5873" i="9"/>
  <c r="H5873" i="9" s="1"/>
  <c r="J5846" i="9"/>
  <c r="I5846" i="9"/>
  <c r="F5846" i="9"/>
  <c r="G5846" i="9"/>
  <c r="H5846" i="9" s="1"/>
  <c r="J5868" i="9"/>
  <c r="I5868" i="9"/>
  <c r="F5868" i="9"/>
  <c r="G5868" i="9"/>
  <c r="H5868" i="9" s="1"/>
  <c r="J5836" i="9"/>
  <c r="I5836" i="9"/>
  <c r="F5836" i="9"/>
  <c r="G5836" i="9"/>
  <c r="H5836" i="9" s="1"/>
  <c r="J5866" i="9"/>
  <c r="I5866" i="9"/>
  <c r="F5866" i="9"/>
  <c r="G5866" i="9"/>
  <c r="H5866" i="9" s="1"/>
  <c r="J5857" i="9"/>
  <c r="I5857" i="9"/>
  <c r="F5857" i="9"/>
  <c r="G5857" i="9"/>
  <c r="H5857" i="9" s="1"/>
  <c r="I5849" i="9"/>
  <c r="J5849" i="9"/>
  <c r="F5849" i="9"/>
  <c r="G5849" i="9"/>
  <c r="H5849" i="9" s="1"/>
  <c r="J5833" i="9"/>
  <c r="I5833" i="9"/>
  <c r="F5833" i="9"/>
  <c r="G5833" i="9"/>
  <c r="H5833" i="9" s="1"/>
  <c r="I5837" i="9"/>
  <c r="J5837" i="9"/>
  <c r="F5837" i="9"/>
  <c r="G5837" i="9"/>
  <c r="H5837" i="9" s="1"/>
  <c r="J5834" i="9"/>
  <c r="I5834" i="9"/>
  <c r="F5834" i="9"/>
  <c r="G5834" i="9"/>
  <c r="H5834" i="9" s="1"/>
  <c r="J5823" i="9"/>
  <c r="I5823" i="9"/>
  <c r="F5823" i="9"/>
  <c r="G5823" i="9"/>
  <c r="H5823" i="9" s="1"/>
  <c r="J5828" i="9"/>
  <c r="I5828" i="9"/>
  <c r="F5828" i="9"/>
  <c r="G5828" i="9"/>
  <c r="H5828" i="9" s="1"/>
  <c r="J5807" i="9"/>
  <c r="I5807" i="9"/>
  <c r="F5807" i="9"/>
  <c r="G5807" i="9"/>
  <c r="H5807" i="9" s="1"/>
  <c r="J5813" i="9"/>
  <c r="I5813" i="9"/>
  <c r="F5813" i="9"/>
  <c r="G5813" i="9"/>
  <c r="H5813" i="9" s="1"/>
  <c r="I5817" i="9"/>
  <c r="J5817" i="9"/>
  <c r="F5817" i="9"/>
  <c r="G5817" i="9"/>
  <c r="H5817" i="9" s="1"/>
  <c r="J5798" i="9"/>
  <c r="I5798" i="9"/>
  <c r="F5798" i="9"/>
  <c r="G5798" i="9"/>
  <c r="H5798" i="9" s="1"/>
  <c r="J5803" i="9"/>
  <c r="I5803" i="9"/>
  <c r="F5803" i="9"/>
  <c r="G5803" i="9"/>
  <c r="H5803" i="9" s="1"/>
  <c r="I5801" i="9"/>
  <c r="J5801" i="9"/>
  <c r="F5801" i="9"/>
  <c r="G5801" i="9"/>
  <c r="H5801" i="9" s="1"/>
  <c r="J5792" i="9"/>
  <c r="I5792" i="9"/>
  <c r="F5792" i="9"/>
  <c r="G5792" i="9"/>
  <c r="H5792" i="9" s="1"/>
  <c r="J5784" i="9"/>
  <c r="I5784" i="9"/>
  <c r="F5784" i="9"/>
  <c r="G5784" i="9"/>
  <c r="H5784" i="9" s="1"/>
  <c r="J5786" i="9"/>
  <c r="I5786" i="9"/>
  <c r="F5786" i="9"/>
  <c r="G5786" i="9"/>
  <c r="H5786" i="9" s="1"/>
  <c r="J5776" i="9"/>
  <c r="I5776" i="9"/>
  <c r="F5776" i="9"/>
  <c r="G5776" i="9"/>
  <c r="H5776" i="9" s="1"/>
  <c r="J5778" i="9"/>
  <c r="I5778" i="9"/>
  <c r="F5778" i="9"/>
  <c r="G5778" i="9"/>
  <c r="H5778" i="9" s="1"/>
  <c r="J5774" i="9"/>
  <c r="I5774" i="9"/>
  <c r="F5774" i="9"/>
  <c r="G5774" i="9"/>
  <c r="H5774" i="9" s="1"/>
  <c r="J5766" i="9"/>
  <c r="I5766" i="9"/>
  <c r="F5766" i="9"/>
  <c r="G5766" i="9"/>
  <c r="H5766" i="9" s="1"/>
  <c r="J5764" i="9"/>
  <c r="I5764" i="9"/>
  <c r="F5764" i="9"/>
  <c r="G5764" i="9"/>
  <c r="H5764" i="9" s="1"/>
  <c r="J5396" i="9"/>
  <c r="I5396" i="9"/>
  <c r="F5396" i="9"/>
  <c r="G5396" i="9"/>
  <c r="H5396" i="9" s="1"/>
  <c r="J5383" i="9"/>
  <c r="I5383" i="9"/>
  <c r="F5383" i="9"/>
  <c r="G5383" i="9"/>
  <c r="H5383" i="9" s="1"/>
  <c r="I5369" i="9"/>
  <c r="J5369" i="9"/>
  <c r="F5369" i="9"/>
  <c r="G5369" i="9"/>
  <c r="H5369" i="9" s="1"/>
  <c r="I5397" i="9"/>
  <c r="J5397" i="9"/>
  <c r="F5397" i="9"/>
  <c r="G5397" i="9"/>
  <c r="H5397" i="9" s="1"/>
  <c r="J5384" i="9"/>
  <c r="I5384" i="9"/>
  <c r="F5384" i="9"/>
  <c r="G5384" i="9"/>
  <c r="H5384" i="9" s="1"/>
  <c r="J5368" i="9"/>
  <c r="I5368" i="9"/>
  <c r="F5368" i="9"/>
  <c r="G5368" i="9"/>
  <c r="H5368" i="9" s="1"/>
  <c r="J5398" i="9"/>
  <c r="I5398" i="9"/>
  <c r="F5398" i="9"/>
  <c r="G5398" i="9"/>
  <c r="H5398" i="9" s="1"/>
  <c r="J5385" i="9"/>
  <c r="I5385" i="9"/>
  <c r="F5385" i="9"/>
  <c r="G5385" i="9"/>
  <c r="H5385" i="9" s="1"/>
  <c r="J5366" i="9"/>
  <c r="I5366" i="9"/>
  <c r="F5366" i="9"/>
  <c r="G5366" i="9"/>
  <c r="H5366" i="9" s="1"/>
  <c r="J5376" i="9"/>
  <c r="I5376" i="9"/>
  <c r="F5376" i="9"/>
  <c r="G5376" i="9"/>
  <c r="H5376" i="9" s="1"/>
  <c r="J5358" i="9"/>
  <c r="I5358" i="9"/>
  <c r="F5358" i="9"/>
  <c r="G5358" i="9"/>
  <c r="H5358" i="9" s="1"/>
  <c r="I5361" i="9"/>
  <c r="J5361" i="9"/>
  <c r="F5361" i="9"/>
  <c r="G5361" i="9"/>
  <c r="H5361" i="9" s="1"/>
  <c r="J5346" i="9"/>
  <c r="I5346" i="9"/>
  <c r="F5346" i="9"/>
  <c r="G5346" i="9"/>
  <c r="H5346" i="9" s="1"/>
  <c r="I5353" i="9"/>
  <c r="J5353" i="9"/>
  <c r="F5353" i="9"/>
  <c r="G5353" i="9"/>
  <c r="H5353" i="9" s="1"/>
  <c r="J5356" i="9"/>
  <c r="I5356" i="9"/>
  <c r="F5356" i="9"/>
  <c r="G5356" i="9"/>
  <c r="H5356" i="9" s="1"/>
  <c r="J5331" i="9"/>
  <c r="I5331" i="9"/>
  <c r="F5331" i="9"/>
  <c r="G5331" i="9"/>
  <c r="H5331" i="9" s="1"/>
  <c r="J5337" i="9"/>
  <c r="I5337" i="9"/>
  <c r="F5337" i="9"/>
  <c r="G5337" i="9"/>
  <c r="H5337" i="9" s="1"/>
  <c r="J5340" i="9"/>
  <c r="I5340" i="9"/>
  <c r="F5340" i="9"/>
  <c r="G5340" i="9"/>
  <c r="H5340" i="9" s="1"/>
  <c r="J5326" i="9"/>
  <c r="I5326" i="9"/>
  <c r="F5326" i="9"/>
  <c r="G5326" i="9"/>
  <c r="H5326" i="9" s="1"/>
  <c r="J5315" i="9"/>
  <c r="I5315" i="9"/>
  <c r="F5315" i="9"/>
  <c r="G5315" i="9"/>
  <c r="H5315" i="9" s="1"/>
  <c r="J5318" i="9"/>
  <c r="I5318" i="9"/>
  <c r="F5318" i="9"/>
  <c r="G5318" i="9"/>
  <c r="H5318" i="9" s="1"/>
  <c r="J5317" i="9"/>
  <c r="I5317" i="9"/>
  <c r="F5317" i="9"/>
  <c r="G5317" i="9"/>
  <c r="H5317" i="9" s="1"/>
  <c r="J5309" i="9"/>
  <c r="I5309" i="9"/>
  <c r="F5309" i="9"/>
  <c r="G5309" i="9"/>
  <c r="H5309" i="9" s="1"/>
  <c r="J5299" i="9"/>
  <c r="I5299" i="9"/>
  <c r="F5299" i="9"/>
  <c r="G5299" i="9"/>
  <c r="H5299" i="9" s="1"/>
  <c r="I5305" i="9"/>
  <c r="J5305" i="9"/>
  <c r="F5305" i="9"/>
  <c r="G5305" i="9"/>
  <c r="H5305" i="9" s="1"/>
  <c r="J5306" i="9"/>
  <c r="I5306" i="9"/>
  <c r="F5306" i="9"/>
  <c r="G5306" i="9"/>
  <c r="H5306" i="9" s="1"/>
  <c r="J5294" i="9"/>
  <c r="I5294" i="9"/>
  <c r="F5294" i="9"/>
  <c r="G5294" i="9"/>
  <c r="H5294" i="9" s="1"/>
  <c r="J5295" i="9"/>
  <c r="I5295" i="9"/>
  <c r="F5295" i="9"/>
  <c r="G5295" i="9"/>
  <c r="H5295" i="9" s="1"/>
  <c r="J5292" i="9"/>
  <c r="I5292" i="9"/>
  <c r="F5292" i="9"/>
  <c r="G5292" i="9"/>
  <c r="H5292" i="9" s="1"/>
  <c r="J5288" i="9"/>
  <c r="I5288" i="9"/>
  <c r="F5288" i="9"/>
  <c r="G5288" i="9"/>
  <c r="H5288" i="9" s="1"/>
  <c r="J6718" i="9"/>
  <c r="I6718" i="9"/>
  <c r="F6718" i="9"/>
  <c r="G6718" i="9"/>
  <c r="H6718" i="9" s="1"/>
  <c r="J6719" i="9"/>
  <c r="I6719" i="9"/>
  <c r="F6719" i="9"/>
  <c r="G6719" i="9"/>
  <c r="H6719" i="9" s="1"/>
  <c r="J6721" i="9"/>
  <c r="I6721" i="9"/>
  <c r="F6721" i="9"/>
  <c r="G6721" i="9"/>
  <c r="H6721" i="9" s="1"/>
  <c r="J6699" i="9"/>
  <c r="I6699" i="9"/>
  <c r="F6699" i="9"/>
  <c r="G6699" i="9"/>
  <c r="H6699" i="9" s="1"/>
  <c r="J6674" i="9"/>
  <c r="I6674" i="9"/>
  <c r="F6674" i="9"/>
  <c r="G6674" i="9"/>
  <c r="H6674" i="9" s="1"/>
  <c r="J6693" i="9"/>
  <c r="I6693" i="9"/>
  <c r="F6693" i="9"/>
  <c r="G6693" i="9"/>
  <c r="H6693" i="9" s="1"/>
  <c r="I6684" i="9"/>
  <c r="J6684" i="9"/>
  <c r="F6684" i="9"/>
  <c r="G6684" i="9"/>
  <c r="H6684" i="9" s="1"/>
  <c r="J6675" i="9"/>
  <c r="I6675" i="9"/>
  <c r="F6675" i="9"/>
  <c r="G6675" i="9"/>
  <c r="H6675" i="9" s="1"/>
  <c r="I6704" i="9"/>
  <c r="J6704" i="9"/>
  <c r="F6704" i="9"/>
  <c r="G6704" i="9"/>
  <c r="H6704" i="9" s="1"/>
  <c r="J6685" i="9"/>
  <c r="I6685" i="9"/>
  <c r="F6685" i="9"/>
  <c r="G6685" i="9"/>
  <c r="H6685" i="9" s="1"/>
  <c r="J6713" i="9"/>
  <c r="I6713" i="9"/>
  <c r="G6713" i="9"/>
  <c r="H6713" i="9" s="1"/>
  <c r="F6713" i="9"/>
  <c r="J6698" i="9"/>
  <c r="I6698" i="9"/>
  <c r="F6698" i="9"/>
  <c r="G6698" i="9"/>
  <c r="H6698" i="9" s="1"/>
  <c r="J6687" i="9"/>
  <c r="I6687" i="9"/>
  <c r="F6687" i="9"/>
  <c r="G6687" i="9"/>
  <c r="H6687" i="9" s="1"/>
  <c r="J6664" i="9"/>
  <c r="I6664" i="9"/>
  <c r="F6664" i="9"/>
  <c r="G6664" i="9"/>
  <c r="H6664" i="9" s="1"/>
  <c r="J6662" i="9"/>
  <c r="I6662" i="9"/>
  <c r="F6662" i="9"/>
  <c r="G6662" i="9"/>
  <c r="H6662" i="9" s="1"/>
  <c r="J6671" i="9"/>
  <c r="I6671" i="9"/>
  <c r="F6671" i="9"/>
  <c r="G6671" i="9"/>
  <c r="H6671" i="9" s="1"/>
  <c r="J6670" i="9"/>
  <c r="I6670" i="9"/>
  <c r="F6670" i="9"/>
  <c r="G6670" i="9"/>
  <c r="H6670" i="9" s="1"/>
  <c r="J6660" i="9"/>
  <c r="I6660" i="9"/>
  <c r="F6660" i="9"/>
  <c r="G6660" i="9"/>
  <c r="H6660" i="9" s="1"/>
  <c r="J6646" i="9"/>
  <c r="I6646" i="9"/>
  <c r="F6646" i="9"/>
  <c r="G6646" i="9"/>
  <c r="H6646" i="9" s="1"/>
  <c r="J6645" i="9"/>
  <c r="I6645" i="9"/>
  <c r="G6645" i="9"/>
  <c r="H6645" i="9" s="1"/>
  <c r="F6645" i="9"/>
  <c r="J6643" i="9"/>
  <c r="I6643" i="9"/>
  <c r="F6643" i="9"/>
  <c r="G6643" i="9"/>
  <c r="H6643" i="9" s="1"/>
  <c r="J6641" i="9"/>
  <c r="I6641" i="9"/>
  <c r="F6641" i="9"/>
  <c r="G6641" i="9"/>
  <c r="H6641" i="9" s="1"/>
  <c r="J6628" i="9"/>
  <c r="I6628" i="9"/>
  <c r="F6628" i="9"/>
  <c r="G6628" i="9"/>
  <c r="H6628" i="9" s="1"/>
  <c r="J6627" i="9"/>
  <c r="I6627" i="9"/>
  <c r="F6627" i="9"/>
  <c r="G6627" i="9"/>
  <c r="H6627" i="9" s="1"/>
  <c r="J6636" i="9"/>
  <c r="I6636" i="9"/>
  <c r="F6636" i="9"/>
  <c r="G6636" i="9"/>
  <c r="H6636" i="9" s="1"/>
  <c r="J6621" i="9"/>
  <c r="I6621" i="9"/>
  <c r="F6621" i="9"/>
  <c r="G6621" i="9"/>
  <c r="H6621" i="9" s="1"/>
  <c r="J6615" i="9"/>
  <c r="I6615" i="9"/>
  <c r="F6615" i="9"/>
  <c r="G6615" i="9"/>
  <c r="H6615" i="9" s="1"/>
  <c r="J6619" i="9"/>
  <c r="I6619" i="9"/>
  <c r="F6619" i="9"/>
  <c r="G6619" i="9"/>
  <c r="H6619" i="9" s="1"/>
  <c r="J6610" i="9"/>
  <c r="I6610" i="9"/>
  <c r="F6610" i="9"/>
  <c r="G6610" i="9"/>
  <c r="H6610" i="9" s="1"/>
  <c r="J6605" i="9"/>
  <c r="I6605" i="9"/>
  <c r="F6605" i="9"/>
  <c r="G6605" i="9"/>
  <c r="H6605" i="9" s="1"/>
  <c r="G6242" i="9"/>
  <c r="H6242" i="9" s="1"/>
  <c r="F6237" i="9"/>
  <c r="I6221" i="9"/>
  <c r="J6199" i="9"/>
  <c r="G6217" i="9"/>
  <c r="H6217" i="9" s="1"/>
  <c r="F6212" i="9"/>
  <c r="I6197" i="9"/>
  <c r="J6222" i="9"/>
  <c r="G6202" i="9"/>
  <c r="H6202" i="9" s="1"/>
  <c r="F6228" i="9"/>
  <c r="I6219" i="9"/>
  <c r="J6203" i="9"/>
  <c r="G6180" i="9"/>
  <c r="H6180" i="9" s="1"/>
  <c r="F6192" i="9"/>
  <c r="I6183" i="9"/>
  <c r="J6186" i="9"/>
  <c r="G6170" i="9"/>
  <c r="H6170" i="9" s="1"/>
  <c r="F6172" i="9"/>
  <c r="I6162" i="9"/>
  <c r="I6173" i="9"/>
  <c r="G6159" i="9"/>
  <c r="H6159" i="9" s="1"/>
  <c r="F6149" i="9"/>
  <c r="I6157" i="9"/>
  <c r="J6154" i="9"/>
  <c r="G6143" i="9"/>
  <c r="H6143" i="9" s="1"/>
  <c r="F6138" i="9"/>
  <c r="J6137" i="9"/>
  <c r="J6133" i="9"/>
  <c r="G6127" i="9"/>
  <c r="H6127" i="9" s="1"/>
  <c r="F6129" i="9"/>
  <c r="J6358" i="9"/>
  <c r="I6358" i="9"/>
  <c r="F6358" i="9"/>
  <c r="G6358" i="9"/>
  <c r="H6358" i="9" s="1"/>
  <c r="J6357" i="9"/>
  <c r="I6357" i="9"/>
  <c r="F6357" i="9"/>
  <c r="G6357" i="9"/>
  <c r="H6357" i="9" s="1"/>
  <c r="J6342" i="9"/>
  <c r="I6342" i="9"/>
  <c r="F6342" i="9"/>
  <c r="G6342" i="9"/>
  <c r="H6342" i="9" s="1"/>
  <c r="I6317" i="9"/>
  <c r="J6317" i="9"/>
  <c r="F6317" i="9"/>
  <c r="G6317" i="9"/>
  <c r="H6317" i="9" s="1"/>
  <c r="J6320" i="9"/>
  <c r="I6320" i="9"/>
  <c r="F6320" i="9"/>
  <c r="G6320" i="9"/>
  <c r="H6320" i="9" s="1"/>
  <c r="I6352" i="9"/>
  <c r="J6352" i="9"/>
  <c r="F6352" i="9"/>
  <c r="G6352" i="9"/>
  <c r="H6352" i="9" s="1"/>
  <c r="J6341" i="9"/>
  <c r="I6341" i="9"/>
  <c r="F6341" i="9"/>
  <c r="G6341" i="9"/>
  <c r="H6341" i="9" s="1"/>
  <c r="J6333" i="9"/>
  <c r="I6333" i="9"/>
  <c r="F6333" i="9"/>
  <c r="G6333" i="9"/>
  <c r="H6333" i="9" s="1"/>
  <c r="I6324" i="9"/>
  <c r="J6324" i="9"/>
  <c r="F6324" i="9"/>
  <c r="G6324" i="9"/>
  <c r="H6324" i="9" s="1"/>
  <c r="J6345" i="9"/>
  <c r="I6345" i="9"/>
  <c r="F6345" i="9"/>
  <c r="G6345" i="9"/>
  <c r="H6345" i="9" s="1"/>
  <c r="J6327" i="9"/>
  <c r="I6327" i="9"/>
  <c r="F6327" i="9"/>
  <c r="G6327" i="9"/>
  <c r="H6327" i="9" s="1"/>
  <c r="I6321" i="9"/>
  <c r="J6321" i="9"/>
  <c r="F6321" i="9"/>
  <c r="G6321" i="9"/>
  <c r="H6321" i="9" s="1"/>
  <c r="J6309" i="9"/>
  <c r="I6309" i="9"/>
  <c r="F6309" i="9"/>
  <c r="G6309" i="9"/>
  <c r="H6309" i="9" s="1"/>
  <c r="J6301" i="9"/>
  <c r="I6301" i="9"/>
  <c r="F6301" i="9"/>
  <c r="G6301" i="9"/>
  <c r="H6301" i="9" s="1"/>
  <c r="J6312" i="9"/>
  <c r="I6312" i="9"/>
  <c r="F6312" i="9"/>
  <c r="G6312" i="9"/>
  <c r="H6312" i="9" s="1"/>
  <c r="J6303" i="9"/>
  <c r="I6303" i="9"/>
  <c r="F6303" i="9"/>
  <c r="G6303" i="9"/>
  <c r="H6303" i="9" s="1"/>
  <c r="J6292" i="9"/>
  <c r="I6292" i="9"/>
  <c r="F6292" i="9"/>
  <c r="G6292" i="9"/>
  <c r="H6292" i="9" s="1"/>
  <c r="J6298" i="9"/>
  <c r="I6298" i="9"/>
  <c r="F6298" i="9"/>
  <c r="G6298" i="9"/>
  <c r="H6298" i="9" s="1"/>
  <c r="J6283" i="9"/>
  <c r="I6283" i="9"/>
  <c r="F6283" i="9"/>
  <c r="G6283" i="9"/>
  <c r="H6283" i="9" s="1"/>
  <c r="J6295" i="9"/>
  <c r="I6295" i="9"/>
  <c r="F6295" i="9"/>
  <c r="G6295" i="9"/>
  <c r="H6295" i="9" s="1"/>
  <c r="I6285" i="9"/>
  <c r="J6285" i="9"/>
  <c r="F6285" i="9"/>
  <c r="G6285" i="9"/>
  <c r="H6285" i="9" s="1"/>
  <c r="J6280" i="9"/>
  <c r="I6280" i="9"/>
  <c r="F6280" i="9"/>
  <c r="G6280" i="9"/>
  <c r="H6280" i="9" s="1"/>
  <c r="J6268" i="9"/>
  <c r="I6268" i="9"/>
  <c r="F6268" i="9"/>
  <c r="G6268" i="9"/>
  <c r="H6268" i="9" s="1"/>
  <c r="J6279" i="9"/>
  <c r="I6279" i="9"/>
  <c r="F6279" i="9"/>
  <c r="G6279" i="9"/>
  <c r="H6279" i="9" s="1"/>
  <c r="J6272" i="9"/>
  <c r="I6272" i="9"/>
  <c r="F6272" i="9"/>
  <c r="G6272" i="9"/>
  <c r="H6272" i="9" s="1"/>
  <c r="J6263" i="9"/>
  <c r="I6263" i="9"/>
  <c r="F6263" i="9"/>
  <c r="G6263" i="9"/>
  <c r="H6263" i="9" s="1"/>
  <c r="J6256" i="9"/>
  <c r="I6256" i="9"/>
  <c r="F6256" i="9"/>
  <c r="G6256" i="9"/>
  <c r="H6256" i="9" s="1"/>
  <c r="I6265" i="9"/>
  <c r="J6265" i="9"/>
  <c r="F6265" i="9"/>
  <c r="G6265" i="9"/>
  <c r="H6265" i="9" s="1"/>
  <c r="J6248" i="9"/>
  <c r="I6248" i="9"/>
  <c r="F6248" i="9"/>
  <c r="G6248" i="9"/>
  <c r="H6248" i="9" s="1"/>
  <c r="J6246" i="9"/>
  <c r="I6246" i="9"/>
  <c r="F6246" i="9"/>
  <c r="G6246" i="9"/>
  <c r="H6246" i="9" s="1"/>
  <c r="D6965" i="9"/>
  <c r="D6963" i="9"/>
  <c r="D6969" i="9"/>
  <c r="D6972" i="9"/>
  <c r="J6972" i="9" s="1"/>
  <c r="D6973" i="9"/>
  <c r="D6978" i="9"/>
  <c r="D6979" i="9"/>
  <c r="D6974" i="9"/>
  <c r="I6974" i="9" s="1"/>
  <c r="D6976" i="9"/>
  <c r="D6977" i="9"/>
  <c r="D6964" i="9"/>
  <c r="D6966" i="9"/>
  <c r="F6966" i="9" s="1"/>
  <c r="D6967" i="9"/>
  <c r="D6968" i="9"/>
  <c r="D6970" i="9"/>
  <c r="D6971" i="9"/>
  <c r="G6971" i="9" s="1"/>
  <c r="H6971" i="9" s="1"/>
  <c r="D6975" i="9"/>
  <c r="D6980" i="9"/>
  <c r="D6987" i="9"/>
  <c r="D6990" i="9"/>
  <c r="J6990" i="9" s="1"/>
  <c r="D6994" i="9"/>
  <c r="D6982" i="9"/>
  <c r="D6984" i="9"/>
  <c r="D6985" i="9"/>
  <c r="J6985" i="9" s="1"/>
  <c r="D6988" i="9"/>
  <c r="D6992" i="9"/>
  <c r="D6993" i="9"/>
  <c r="D6986" i="9"/>
  <c r="F6986" i="9" s="1"/>
  <c r="D6991" i="9"/>
  <c r="D6995" i="9"/>
  <c r="D6981" i="9"/>
  <c r="D6983" i="9"/>
  <c r="G6983" i="9" s="1"/>
  <c r="H6983" i="9" s="1"/>
  <c r="D6989" i="9"/>
  <c r="D6997" i="9"/>
  <c r="D7008" i="9"/>
  <c r="D6999" i="9"/>
  <c r="J6999" i="9" s="1"/>
  <c r="D7000" i="9"/>
  <c r="D7006" i="9"/>
  <c r="D7009" i="9"/>
  <c r="D6998" i="9"/>
  <c r="J6998" i="9" s="1"/>
  <c r="D7002" i="9"/>
  <c r="D7004" i="9"/>
  <c r="D7007" i="9"/>
  <c r="D6996" i="9"/>
  <c r="F6996" i="9" s="1"/>
  <c r="D7003" i="9"/>
  <c r="D7016" i="9"/>
  <c r="D7005" i="9"/>
  <c r="D7011" i="9"/>
  <c r="G7011" i="9" s="1"/>
  <c r="H7011" i="9" s="1"/>
  <c r="D7014" i="9"/>
  <c r="D7020" i="9"/>
  <c r="D7023" i="9"/>
  <c r="D7024" i="9"/>
  <c r="J7024" i="9" s="1"/>
  <c r="D7028" i="9"/>
  <c r="D7012" i="9"/>
  <c r="D7015" i="9"/>
  <c r="D7017" i="9"/>
  <c r="J7017" i="9" s="1"/>
  <c r="D7018" i="9"/>
  <c r="D7019" i="9"/>
  <c r="D7026" i="9"/>
  <c r="D7001" i="9"/>
  <c r="G7001" i="9" s="1"/>
  <c r="H7001" i="9" s="1"/>
  <c r="D7010" i="9"/>
  <c r="D7013" i="9"/>
  <c r="D7021" i="9"/>
  <c r="D7022" i="9"/>
  <c r="G7022" i="9" s="1"/>
  <c r="H7022" i="9" s="1"/>
  <c r="D7025" i="9"/>
  <c r="D7033" i="9"/>
  <c r="D7035" i="9"/>
  <c r="D7039" i="9"/>
  <c r="J7039" i="9" s="1"/>
  <c r="D7050" i="9"/>
  <c r="D7052" i="9"/>
  <c r="D7054" i="9"/>
  <c r="D7055" i="9"/>
  <c r="I7055" i="9" s="1"/>
  <c r="D7061" i="9"/>
  <c r="D7064" i="9"/>
  <c r="D7066" i="9"/>
  <c r="D7070" i="9"/>
  <c r="G7070" i="9" s="1"/>
  <c r="H7070" i="9" s="1"/>
  <c r="D7032" i="9"/>
  <c r="D7038" i="9"/>
  <c r="D7040" i="9"/>
  <c r="D7049" i="9"/>
  <c r="G7049" i="9" s="1"/>
  <c r="H7049" i="9" s="1"/>
  <c r="D7053" i="9"/>
  <c r="D7057" i="9"/>
  <c r="D7060" i="9"/>
  <c r="D7068" i="9"/>
  <c r="J7068" i="9" s="1"/>
  <c r="D7069" i="9"/>
  <c r="D7027" i="9"/>
  <c r="D7029" i="9"/>
  <c r="D7034" i="9"/>
  <c r="J7034" i="9" s="1"/>
  <c r="D7036" i="9"/>
  <c r="D7042" i="9"/>
  <c r="D7044" i="9"/>
  <c r="D7045" i="9"/>
  <c r="F7045" i="9" s="1"/>
  <c r="D7047" i="9"/>
  <c r="D7051" i="9"/>
  <c r="D7062" i="9"/>
  <c r="D7063" i="9"/>
  <c r="J7063" i="9" s="1"/>
  <c r="D7030" i="9"/>
  <c r="D7031" i="9"/>
  <c r="D7037" i="9"/>
  <c r="D7041" i="9"/>
  <c r="J7041" i="9" s="1"/>
  <c r="D7043" i="9"/>
  <c r="D7046" i="9"/>
  <c r="D7048" i="9"/>
  <c r="D7056" i="9"/>
  <c r="I7056" i="9" s="1"/>
  <c r="D7058" i="9"/>
  <c r="D7059" i="9"/>
  <c r="D7065" i="9"/>
  <c r="D7067" i="9"/>
  <c r="F7067" i="9" s="1"/>
  <c r="D7071" i="9"/>
  <c r="D7073" i="9"/>
  <c r="D7074" i="9"/>
  <c r="D7081" i="9"/>
  <c r="G7081" i="9" s="1"/>
  <c r="H7081" i="9" s="1"/>
  <c r="D7072" i="9"/>
  <c r="D7077" i="9"/>
  <c r="D7078" i="9"/>
  <c r="D7080" i="9"/>
  <c r="J7080" i="9" s="1"/>
  <c r="D7075" i="9"/>
  <c r="D7076" i="9"/>
  <c r="D7079" i="9"/>
  <c r="D7082" i="9"/>
  <c r="J7082" i="9" s="1"/>
  <c r="J5876" i="9"/>
  <c r="I5876" i="9"/>
  <c r="F5876" i="9"/>
  <c r="G5876" i="9"/>
  <c r="H5876" i="9" s="1"/>
  <c r="J5861" i="9"/>
  <c r="I5861" i="9"/>
  <c r="F5861" i="9"/>
  <c r="G5861" i="9"/>
  <c r="H5861" i="9" s="1"/>
  <c r="J5851" i="9"/>
  <c r="I5851" i="9"/>
  <c r="F5851" i="9"/>
  <c r="G5851" i="9"/>
  <c r="H5851" i="9" s="1"/>
  <c r="J5840" i="9"/>
  <c r="I5840" i="9"/>
  <c r="F5840" i="9"/>
  <c r="G5840" i="9"/>
  <c r="H5840" i="9" s="1"/>
  <c r="J5871" i="9"/>
  <c r="I5871" i="9"/>
  <c r="F5871" i="9"/>
  <c r="G5871" i="9"/>
  <c r="H5871" i="9" s="1"/>
  <c r="J5841" i="9"/>
  <c r="I5841" i="9"/>
  <c r="F5841" i="9"/>
  <c r="G5841" i="9"/>
  <c r="H5841" i="9" s="1"/>
  <c r="J5863" i="9"/>
  <c r="I5863" i="9"/>
  <c r="F5863" i="9"/>
  <c r="G5863" i="9"/>
  <c r="H5863" i="9" s="1"/>
  <c r="J5875" i="9"/>
  <c r="I5875" i="9"/>
  <c r="F5875" i="9"/>
  <c r="G5875" i="9"/>
  <c r="H5875" i="9" s="1"/>
  <c r="J5864" i="9"/>
  <c r="I5864" i="9"/>
  <c r="F5864" i="9"/>
  <c r="G5864" i="9"/>
  <c r="H5864" i="9" s="1"/>
  <c r="J5856" i="9"/>
  <c r="I5856" i="9"/>
  <c r="F5856" i="9"/>
  <c r="G5856" i="9"/>
  <c r="H5856" i="9" s="1"/>
  <c r="J5844" i="9"/>
  <c r="I5844" i="9"/>
  <c r="F5844" i="9"/>
  <c r="G5844" i="9"/>
  <c r="H5844" i="9" s="1"/>
  <c r="J5831" i="9"/>
  <c r="I5831" i="9"/>
  <c r="F5831" i="9"/>
  <c r="G5831" i="9"/>
  <c r="H5831" i="9" s="1"/>
  <c r="J5824" i="9"/>
  <c r="I5824" i="9"/>
  <c r="F5824" i="9"/>
  <c r="G5824" i="9"/>
  <c r="H5824" i="9" s="1"/>
  <c r="J5830" i="9"/>
  <c r="I5830" i="9"/>
  <c r="F5830" i="9"/>
  <c r="G5830" i="9"/>
  <c r="H5830" i="9" s="1"/>
  <c r="J5820" i="9"/>
  <c r="I5820" i="9"/>
  <c r="F5820" i="9"/>
  <c r="G5820" i="9"/>
  <c r="H5820" i="9" s="1"/>
  <c r="J5821" i="9"/>
  <c r="I5821" i="9"/>
  <c r="F5821" i="9"/>
  <c r="G5821" i="9"/>
  <c r="H5821" i="9" s="1"/>
  <c r="J5806" i="9"/>
  <c r="I5806" i="9"/>
  <c r="F5806" i="9"/>
  <c r="G5806" i="9"/>
  <c r="H5806" i="9" s="1"/>
  <c r="J5812" i="9"/>
  <c r="I5812" i="9"/>
  <c r="F5812" i="9"/>
  <c r="G5812" i="9"/>
  <c r="H5812" i="9" s="1"/>
  <c r="J5816" i="9"/>
  <c r="I5816" i="9"/>
  <c r="F5816" i="9"/>
  <c r="G5816" i="9"/>
  <c r="H5816" i="9" s="1"/>
  <c r="J5795" i="9"/>
  <c r="I5795" i="9"/>
  <c r="F5795" i="9"/>
  <c r="G5795" i="9"/>
  <c r="H5795" i="9" s="1"/>
  <c r="J5794" i="9"/>
  <c r="I5794" i="9"/>
  <c r="F5794" i="9"/>
  <c r="G5794" i="9"/>
  <c r="H5794" i="9" s="1"/>
  <c r="J5800" i="9"/>
  <c r="I5800" i="9"/>
  <c r="F5800" i="9"/>
  <c r="G5800" i="9"/>
  <c r="H5800" i="9" s="1"/>
  <c r="J5791" i="9"/>
  <c r="I5791" i="9"/>
  <c r="F5791" i="9"/>
  <c r="G5791" i="9"/>
  <c r="H5791" i="9" s="1"/>
  <c r="J5777" i="9"/>
  <c r="I5777" i="9"/>
  <c r="F5777" i="9"/>
  <c r="G5777" i="9"/>
  <c r="H5777" i="9" s="1"/>
  <c r="J5780" i="9"/>
  <c r="I5780" i="9"/>
  <c r="F5780" i="9"/>
  <c r="G5780" i="9"/>
  <c r="H5780" i="9" s="1"/>
  <c r="J5782" i="9"/>
  <c r="I5782" i="9"/>
  <c r="F5782" i="9"/>
  <c r="G5782" i="9"/>
  <c r="H5782" i="9" s="1"/>
  <c r="I5773" i="9"/>
  <c r="J5773" i="9"/>
  <c r="F5773" i="9"/>
  <c r="G5773" i="9"/>
  <c r="H5773" i="9" s="1"/>
  <c r="J5775" i="9"/>
  <c r="I5775" i="9"/>
  <c r="F5775" i="9"/>
  <c r="G5775" i="9"/>
  <c r="H5775" i="9" s="1"/>
  <c r="J5768" i="9"/>
  <c r="I5768" i="9"/>
  <c r="F5768" i="9"/>
  <c r="G5768" i="9"/>
  <c r="H5768" i="9" s="1"/>
  <c r="J5763" i="9"/>
  <c r="I5763" i="9"/>
  <c r="F5763" i="9"/>
  <c r="G5763" i="9"/>
  <c r="H5763" i="9" s="1"/>
  <c r="J5394" i="9"/>
  <c r="I5394" i="9"/>
  <c r="F5394" i="9"/>
  <c r="G5394" i="9"/>
  <c r="H5394" i="9" s="1"/>
  <c r="J5382" i="9"/>
  <c r="I5382" i="9"/>
  <c r="F5382" i="9"/>
  <c r="G5382" i="9"/>
  <c r="H5382" i="9" s="1"/>
  <c r="I5365" i="9"/>
  <c r="J5365" i="9"/>
  <c r="F5365" i="9"/>
  <c r="G5365" i="9"/>
  <c r="H5365" i="9" s="1"/>
  <c r="J5395" i="9"/>
  <c r="I5395" i="9"/>
  <c r="F5395" i="9"/>
  <c r="G5395" i="9"/>
  <c r="H5395" i="9" s="1"/>
  <c r="J5379" i="9"/>
  <c r="I5379" i="9"/>
  <c r="F5379" i="9"/>
  <c r="G5379" i="9"/>
  <c r="H5379" i="9" s="1"/>
  <c r="J5367" i="9"/>
  <c r="I5367" i="9"/>
  <c r="F5367" i="9"/>
  <c r="G5367" i="9"/>
  <c r="H5367" i="9" s="1"/>
  <c r="J5393" i="9"/>
  <c r="I5393" i="9"/>
  <c r="F5393" i="9"/>
  <c r="G5393" i="9"/>
  <c r="H5393" i="9" s="1"/>
  <c r="J5380" i="9"/>
  <c r="I5380" i="9"/>
  <c r="F5380" i="9"/>
  <c r="G5380" i="9"/>
  <c r="H5380" i="9" s="1"/>
  <c r="J5400" i="9"/>
  <c r="I5400" i="9"/>
  <c r="F5400" i="9"/>
  <c r="G5400" i="9"/>
  <c r="H5400" i="9" s="1"/>
  <c r="J5374" i="9"/>
  <c r="I5374" i="9"/>
  <c r="F5374" i="9"/>
  <c r="G5374" i="9"/>
  <c r="H5374" i="9" s="1"/>
  <c r="I5357" i="9"/>
  <c r="J5357" i="9"/>
  <c r="F5357" i="9"/>
  <c r="G5357" i="9"/>
  <c r="H5357" i="9" s="1"/>
  <c r="J5359" i="9"/>
  <c r="I5359" i="9"/>
  <c r="F5359" i="9"/>
  <c r="G5359" i="9"/>
  <c r="H5359" i="9" s="1"/>
  <c r="I5345" i="9"/>
  <c r="J5345" i="9"/>
  <c r="F5345" i="9"/>
  <c r="G5345" i="9"/>
  <c r="H5345" i="9" s="1"/>
  <c r="J5351" i="9"/>
  <c r="I5351" i="9"/>
  <c r="F5351" i="9"/>
  <c r="G5351" i="9"/>
  <c r="H5351" i="9" s="1"/>
  <c r="J5354" i="9"/>
  <c r="I5354" i="9"/>
  <c r="F5354" i="9"/>
  <c r="G5354" i="9"/>
  <c r="H5354" i="9" s="1"/>
  <c r="J5338" i="9"/>
  <c r="I5338" i="9"/>
  <c r="F5338" i="9"/>
  <c r="G5338" i="9"/>
  <c r="H5338" i="9" s="1"/>
  <c r="J5336" i="9"/>
  <c r="I5336" i="9"/>
  <c r="F5336" i="9"/>
  <c r="G5336" i="9"/>
  <c r="H5336" i="9" s="1"/>
  <c r="J5339" i="9"/>
  <c r="I5339" i="9"/>
  <c r="F5339" i="9"/>
  <c r="G5339" i="9"/>
  <c r="H5339" i="9" s="1"/>
  <c r="J5324" i="9"/>
  <c r="I5324" i="9"/>
  <c r="F5324" i="9"/>
  <c r="G5324" i="9"/>
  <c r="H5324" i="9" s="1"/>
  <c r="J5328" i="9"/>
  <c r="I5328" i="9"/>
  <c r="F5328" i="9"/>
  <c r="G5328" i="9"/>
  <c r="H5328" i="9" s="1"/>
  <c r="I5325" i="9"/>
  <c r="J5325" i="9"/>
  <c r="F5325" i="9"/>
  <c r="G5325" i="9"/>
  <c r="H5325" i="9" s="1"/>
  <c r="J5329" i="9"/>
  <c r="I5329" i="9"/>
  <c r="F5329" i="9"/>
  <c r="G5329" i="9"/>
  <c r="H5329" i="9" s="1"/>
  <c r="J5304" i="9"/>
  <c r="I5304" i="9"/>
  <c r="F5304" i="9"/>
  <c r="G5304" i="9"/>
  <c r="H5304" i="9" s="1"/>
  <c r="J5313" i="9"/>
  <c r="I5313" i="9"/>
  <c r="F5313" i="9"/>
  <c r="G5313" i="9"/>
  <c r="H5313" i="9" s="1"/>
  <c r="J5302" i="9"/>
  <c r="I5302" i="9"/>
  <c r="F5302" i="9"/>
  <c r="G5302" i="9"/>
  <c r="H5302" i="9" s="1"/>
  <c r="J5314" i="9"/>
  <c r="I5314" i="9"/>
  <c r="F5314" i="9"/>
  <c r="G5314" i="9"/>
  <c r="H5314" i="9" s="1"/>
  <c r="J5291" i="9"/>
  <c r="I5291" i="9"/>
  <c r="F5291" i="9"/>
  <c r="G5291" i="9"/>
  <c r="H5291" i="9" s="1"/>
  <c r="J5293" i="9"/>
  <c r="I5293" i="9"/>
  <c r="F5293" i="9"/>
  <c r="G5293" i="9"/>
  <c r="H5293" i="9" s="1"/>
  <c r="J5286" i="9"/>
  <c r="I5286" i="9"/>
  <c r="F5286" i="9"/>
  <c r="G5286" i="9"/>
  <c r="H5286" i="9" s="1"/>
  <c r="J5284" i="9"/>
  <c r="I5284" i="9"/>
  <c r="F5284" i="9"/>
  <c r="G5284" i="9"/>
  <c r="H5284" i="9" s="1"/>
  <c r="J6714" i="9"/>
  <c r="I6714" i="9"/>
  <c r="F6714" i="9"/>
  <c r="G6714" i="9"/>
  <c r="H6714" i="9" s="1"/>
  <c r="J6717" i="9"/>
  <c r="I6717" i="9"/>
  <c r="F6717" i="9"/>
  <c r="G6717" i="9"/>
  <c r="H6717" i="9" s="1"/>
  <c r="J6712" i="9"/>
  <c r="I6712" i="9"/>
  <c r="F6712" i="9"/>
  <c r="G6712" i="9"/>
  <c r="H6712" i="9" s="1"/>
  <c r="J6694" i="9"/>
  <c r="I6694" i="9"/>
  <c r="F6694" i="9"/>
  <c r="G6694" i="9"/>
  <c r="H6694" i="9" s="1"/>
  <c r="J6709" i="9"/>
  <c r="I6709" i="9"/>
  <c r="G6709" i="9"/>
  <c r="H6709" i="9" s="1"/>
  <c r="F6709" i="9"/>
  <c r="J6690" i="9"/>
  <c r="I6690" i="9"/>
  <c r="F6690" i="9"/>
  <c r="G6690" i="9"/>
  <c r="H6690" i="9" s="1"/>
  <c r="J6682" i="9"/>
  <c r="I6682" i="9"/>
  <c r="F6682" i="9"/>
  <c r="G6682" i="9"/>
  <c r="H6682" i="9" s="1"/>
  <c r="J6711" i="9"/>
  <c r="I6711" i="9"/>
  <c r="F6711" i="9"/>
  <c r="G6711" i="9"/>
  <c r="H6711" i="9" s="1"/>
  <c r="J6697" i="9"/>
  <c r="I6697" i="9"/>
  <c r="F6697" i="9"/>
  <c r="G6697" i="9"/>
  <c r="H6697" i="9" s="1"/>
  <c r="J6680" i="9"/>
  <c r="I6680" i="9"/>
  <c r="F6680" i="9"/>
  <c r="G6680" i="9"/>
  <c r="H6680" i="9" s="1"/>
  <c r="J6707" i="9"/>
  <c r="I6707" i="9"/>
  <c r="F6707" i="9"/>
  <c r="G6707" i="9"/>
  <c r="H6707" i="9" s="1"/>
  <c r="J6696" i="9"/>
  <c r="I6696" i="9"/>
  <c r="F6696" i="9"/>
  <c r="G6696" i="9"/>
  <c r="H6696" i="9" s="1"/>
  <c r="J6677" i="9"/>
  <c r="I6677" i="9"/>
  <c r="G6677" i="9"/>
  <c r="H6677" i="9" s="1"/>
  <c r="F6677" i="9"/>
  <c r="J6659" i="9"/>
  <c r="I6659" i="9"/>
  <c r="F6659" i="9"/>
  <c r="G6659" i="9"/>
  <c r="H6659" i="9" s="1"/>
  <c r="J6661" i="9"/>
  <c r="I6661" i="9"/>
  <c r="F6661" i="9"/>
  <c r="G6661" i="9"/>
  <c r="H6661" i="9" s="1"/>
  <c r="J6663" i="9"/>
  <c r="I6663" i="9"/>
  <c r="F6663" i="9"/>
  <c r="G6663" i="9"/>
  <c r="H6663" i="9" s="1"/>
  <c r="J6669" i="9"/>
  <c r="I6669" i="9"/>
  <c r="G6669" i="9"/>
  <c r="H6669" i="9" s="1"/>
  <c r="F6669" i="9"/>
  <c r="J6657" i="9"/>
  <c r="I6657" i="9"/>
  <c r="F6657" i="9"/>
  <c r="G6657" i="9"/>
  <c r="H6657" i="9" s="1"/>
  <c r="I6640" i="9"/>
  <c r="J6640" i="9"/>
  <c r="F6640" i="9"/>
  <c r="G6640" i="9"/>
  <c r="H6640" i="9" s="1"/>
  <c r="J6639" i="9"/>
  <c r="I6639" i="9"/>
  <c r="F6639" i="9"/>
  <c r="G6639" i="9"/>
  <c r="H6639" i="9" s="1"/>
  <c r="J6653" i="9"/>
  <c r="I6653" i="9"/>
  <c r="F6653" i="9"/>
  <c r="G6653" i="9"/>
  <c r="H6653" i="9" s="1"/>
  <c r="J6626" i="9"/>
  <c r="I6626" i="9"/>
  <c r="F6626" i="9"/>
  <c r="G6626" i="9"/>
  <c r="H6626" i="9" s="1"/>
  <c r="J6634" i="9"/>
  <c r="I6634" i="9"/>
  <c r="F6634" i="9"/>
  <c r="G6634" i="9"/>
  <c r="H6634" i="9" s="1"/>
  <c r="J6625" i="9"/>
  <c r="I6625" i="9"/>
  <c r="F6625" i="9"/>
  <c r="G6625" i="9"/>
  <c r="H6625" i="9" s="1"/>
  <c r="J6635" i="9"/>
  <c r="I6635" i="9"/>
  <c r="F6635" i="9"/>
  <c r="G6635" i="9"/>
  <c r="H6635" i="9" s="1"/>
  <c r="J6617" i="9"/>
  <c r="I6617" i="9"/>
  <c r="F6617" i="9"/>
  <c r="G6617" i="9"/>
  <c r="H6617" i="9" s="1"/>
  <c r="J6616" i="9"/>
  <c r="I6616" i="9"/>
  <c r="F6616" i="9"/>
  <c r="G6616" i="9"/>
  <c r="H6616" i="9" s="1"/>
  <c r="J6618" i="9"/>
  <c r="I6618" i="9"/>
  <c r="F6618" i="9"/>
  <c r="G6618" i="9"/>
  <c r="H6618" i="9" s="1"/>
  <c r="J6609" i="9"/>
  <c r="I6609" i="9"/>
  <c r="F6609" i="9"/>
  <c r="G6609" i="9"/>
  <c r="H6609" i="9" s="1"/>
  <c r="J6607" i="9"/>
  <c r="I6607" i="9"/>
  <c r="F6607" i="9"/>
  <c r="G6607" i="9"/>
  <c r="H6607" i="9" s="1"/>
  <c r="J6241" i="9"/>
  <c r="I6241" i="9"/>
  <c r="F6241" i="9"/>
  <c r="G6241" i="9"/>
  <c r="H6241" i="9" s="1"/>
  <c r="I6236" i="9"/>
  <c r="J6236" i="9"/>
  <c r="F6236" i="9"/>
  <c r="G6236" i="9"/>
  <c r="H6236" i="9" s="1"/>
  <c r="J6211" i="9"/>
  <c r="I6211" i="9"/>
  <c r="F6211" i="9"/>
  <c r="G6211" i="9"/>
  <c r="H6211" i="9" s="1"/>
  <c r="J6198" i="9"/>
  <c r="I6198" i="9"/>
  <c r="F6198" i="9"/>
  <c r="G6198" i="9"/>
  <c r="H6198" i="9" s="1"/>
  <c r="J6216" i="9"/>
  <c r="I6216" i="9"/>
  <c r="F6216" i="9"/>
  <c r="G6216" i="9"/>
  <c r="H6216" i="9" s="1"/>
  <c r="J6210" i="9"/>
  <c r="I6210" i="9"/>
  <c r="F6210" i="9"/>
  <c r="G6210" i="9"/>
  <c r="H6210" i="9" s="1"/>
  <c r="J6235" i="9"/>
  <c r="I6235" i="9"/>
  <c r="F6235" i="9"/>
  <c r="G6235" i="9"/>
  <c r="H6235" i="9" s="1"/>
  <c r="J6220" i="9"/>
  <c r="I6220" i="9"/>
  <c r="F6220" i="9"/>
  <c r="G6220" i="9"/>
  <c r="H6220" i="9" s="1"/>
  <c r="I6233" i="9"/>
  <c r="J6233" i="9"/>
  <c r="F6233" i="9"/>
  <c r="G6233" i="9"/>
  <c r="H6233" i="9" s="1"/>
  <c r="J6227" i="9"/>
  <c r="I6227" i="9"/>
  <c r="F6227" i="9"/>
  <c r="G6227" i="9"/>
  <c r="H6227" i="9" s="1"/>
  <c r="J6218" i="9"/>
  <c r="I6218" i="9"/>
  <c r="F6218" i="9"/>
  <c r="G6218" i="9"/>
  <c r="H6218" i="9" s="1"/>
  <c r="J6200" i="9"/>
  <c r="I6200" i="9"/>
  <c r="F6200" i="9"/>
  <c r="G6200" i="9"/>
  <c r="H6200" i="9" s="1"/>
  <c r="J6178" i="9"/>
  <c r="I6178" i="9"/>
  <c r="F6178" i="9"/>
  <c r="G6178" i="9"/>
  <c r="H6178" i="9" s="1"/>
  <c r="J6190" i="9"/>
  <c r="I6190" i="9"/>
  <c r="F6190" i="9"/>
  <c r="G6190" i="9"/>
  <c r="H6190" i="9" s="1"/>
  <c r="J6182" i="9"/>
  <c r="I6182" i="9"/>
  <c r="F6182" i="9"/>
  <c r="G6182" i="9"/>
  <c r="H6182" i="9" s="1"/>
  <c r="I6185" i="9"/>
  <c r="J6185" i="9"/>
  <c r="F6185" i="9"/>
  <c r="G6185" i="9"/>
  <c r="H6185" i="9" s="1"/>
  <c r="J6194" i="9"/>
  <c r="I6194" i="9"/>
  <c r="F6194" i="9"/>
  <c r="G6194" i="9"/>
  <c r="H6194" i="9" s="1"/>
  <c r="I6169" i="9"/>
  <c r="J6169" i="9"/>
  <c r="F6169" i="9"/>
  <c r="G6169" i="9"/>
  <c r="H6169" i="9" s="1"/>
  <c r="I6176" i="9"/>
  <c r="J6176" i="9"/>
  <c r="F6176" i="9"/>
  <c r="G6176" i="9"/>
  <c r="H6176" i="9" s="1"/>
  <c r="J6167" i="9"/>
  <c r="I6167" i="9"/>
  <c r="F6167" i="9"/>
  <c r="G6167" i="9"/>
  <c r="H6167" i="9" s="1"/>
  <c r="J6158" i="9"/>
  <c r="I6158" i="9"/>
  <c r="F6158" i="9"/>
  <c r="G6158" i="9"/>
  <c r="H6158" i="9" s="1"/>
  <c r="J6147" i="9"/>
  <c r="I6147" i="9"/>
  <c r="F6147" i="9"/>
  <c r="G6147" i="9"/>
  <c r="H6147" i="9" s="1"/>
  <c r="J6153" i="9"/>
  <c r="I6153" i="9"/>
  <c r="F6153" i="9"/>
  <c r="G6153" i="9"/>
  <c r="H6153" i="9" s="1"/>
  <c r="J6152" i="9"/>
  <c r="I6152" i="9"/>
  <c r="F6152" i="9"/>
  <c r="G6152" i="9"/>
  <c r="H6152" i="9" s="1"/>
  <c r="J6135" i="9"/>
  <c r="I6135" i="9"/>
  <c r="F6135" i="9"/>
  <c r="G6135" i="9"/>
  <c r="H6135" i="9" s="1"/>
  <c r="J6142" i="9"/>
  <c r="I6142" i="9"/>
  <c r="F6142" i="9"/>
  <c r="G6142" i="9"/>
  <c r="H6142" i="9" s="1"/>
  <c r="J6136" i="9"/>
  <c r="I6136" i="9"/>
  <c r="F6136" i="9"/>
  <c r="G6136" i="9"/>
  <c r="H6136" i="9" s="1"/>
  <c r="J6130" i="9"/>
  <c r="I6130" i="9"/>
  <c r="F6130" i="9"/>
  <c r="G6130" i="9"/>
  <c r="H6130" i="9" s="1"/>
  <c r="I6132" i="9"/>
  <c r="J6132" i="9"/>
  <c r="F6132" i="9"/>
  <c r="G6132" i="9"/>
  <c r="H6132" i="9" s="1"/>
  <c r="J6124" i="9"/>
  <c r="I6124" i="9"/>
  <c r="F6124" i="9"/>
  <c r="G6124" i="9"/>
  <c r="H6124" i="9" s="1"/>
  <c r="I6361" i="9"/>
  <c r="J6361" i="9"/>
  <c r="F6361" i="9"/>
  <c r="G6361" i="9"/>
  <c r="H6361" i="9" s="1"/>
  <c r="J6362" i="9"/>
  <c r="I6362" i="9"/>
  <c r="F6362" i="9"/>
  <c r="G6362" i="9"/>
  <c r="H6362" i="9" s="1"/>
  <c r="I6340" i="9"/>
  <c r="J6340" i="9"/>
  <c r="F6340" i="9"/>
  <c r="G6340" i="9"/>
  <c r="H6340" i="9" s="1"/>
  <c r="I6349" i="9"/>
  <c r="J6349" i="9"/>
  <c r="F6349" i="9"/>
  <c r="G6349" i="9"/>
  <c r="H6349" i="9" s="1"/>
  <c r="J6318" i="9"/>
  <c r="I6318" i="9"/>
  <c r="F6318" i="9"/>
  <c r="G6318" i="9"/>
  <c r="H6318" i="9" s="1"/>
  <c r="J6350" i="9"/>
  <c r="I6350" i="9"/>
  <c r="F6350" i="9"/>
  <c r="G6350" i="9"/>
  <c r="H6350" i="9" s="1"/>
  <c r="J6339" i="9"/>
  <c r="I6339" i="9"/>
  <c r="F6339" i="9"/>
  <c r="G6339" i="9"/>
  <c r="H6339" i="9" s="1"/>
  <c r="J6330" i="9"/>
  <c r="I6330" i="9"/>
  <c r="F6330" i="9"/>
  <c r="G6330" i="9"/>
  <c r="H6330" i="9" s="1"/>
  <c r="J6351" i="9"/>
  <c r="I6351" i="9"/>
  <c r="F6351" i="9"/>
  <c r="G6351" i="9"/>
  <c r="H6351" i="9" s="1"/>
  <c r="J6343" i="9"/>
  <c r="I6343" i="9"/>
  <c r="F6343" i="9"/>
  <c r="G6343" i="9"/>
  <c r="H6343" i="9" s="1"/>
  <c r="J6325" i="9"/>
  <c r="I6325" i="9"/>
  <c r="F6325" i="9"/>
  <c r="G6325" i="9"/>
  <c r="H6325" i="9" s="1"/>
  <c r="J6319" i="9"/>
  <c r="I6319" i="9"/>
  <c r="F6319" i="9"/>
  <c r="G6319" i="9"/>
  <c r="H6319" i="9" s="1"/>
  <c r="J6306" i="9"/>
  <c r="I6306" i="9"/>
  <c r="F6306" i="9"/>
  <c r="G6306" i="9"/>
  <c r="H6306" i="9" s="1"/>
  <c r="I6297" i="9"/>
  <c r="J6297" i="9"/>
  <c r="F6297" i="9"/>
  <c r="G6297" i="9"/>
  <c r="H6297" i="9" s="1"/>
  <c r="J6311" i="9"/>
  <c r="I6311" i="9"/>
  <c r="F6311" i="9"/>
  <c r="G6311" i="9"/>
  <c r="H6311" i="9" s="1"/>
  <c r="I6300" i="9"/>
  <c r="J6300" i="9"/>
  <c r="F6300" i="9"/>
  <c r="G6300" i="9"/>
  <c r="H6300" i="9" s="1"/>
  <c r="J6314" i="9"/>
  <c r="I6314" i="9"/>
  <c r="F6314" i="9"/>
  <c r="G6314" i="9"/>
  <c r="H6314" i="9" s="1"/>
  <c r="I6288" i="9"/>
  <c r="J6288" i="9"/>
  <c r="F6288" i="9"/>
  <c r="G6288" i="9"/>
  <c r="H6288" i="9" s="1"/>
  <c r="J6282" i="9"/>
  <c r="I6282" i="9"/>
  <c r="F6282" i="9"/>
  <c r="G6282" i="9"/>
  <c r="H6282" i="9" s="1"/>
  <c r="J6290" i="9"/>
  <c r="I6290" i="9"/>
  <c r="F6290" i="9"/>
  <c r="G6290" i="9"/>
  <c r="H6290" i="9" s="1"/>
  <c r="J6278" i="9"/>
  <c r="I6278" i="9"/>
  <c r="F6278" i="9"/>
  <c r="G6278" i="9"/>
  <c r="H6278" i="9" s="1"/>
  <c r="J6277" i="9"/>
  <c r="I6277" i="9"/>
  <c r="F6277" i="9"/>
  <c r="G6277" i="9"/>
  <c r="H6277" i="9" s="1"/>
  <c r="J6267" i="9"/>
  <c r="I6267" i="9"/>
  <c r="F6267" i="9"/>
  <c r="G6267" i="9"/>
  <c r="H6267" i="9" s="1"/>
  <c r="J6275" i="9"/>
  <c r="I6275" i="9"/>
  <c r="F6275" i="9"/>
  <c r="G6275" i="9"/>
  <c r="H6275" i="9" s="1"/>
  <c r="J6261" i="9"/>
  <c r="I6261" i="9"/>
  <c r="F6261" i="9"/>
  <c r="G6261" i="9"/>
  <c r="H6261" i="9" s="1"/>
  <c r="I6260" i="9"/>
  <c r="J6260" i="9"/>
  <c r="F6260" i="9"/>
  <c r="G6260" i="9"/>
  <c r="H6260" i="9" s="1"/>
  <c r="J6255" i="9"/>
  <c r="I6255" i="9"/>
  <c r="F6255" i="9"/>
  <c r="G6255" i="9"/>
  <c r="H6255" i="9" s="1"/>
  <c r="J6264" i="9"/>
  <c r="I6264" i="9"/>
  <c r="F6264" i="9"/>
  <c r="G6264" i="9"/>
  <c r="H6264" i="9" s="1"/>
  <c r="J6250" i="9"/>
  <c r="I6250" i="9"/>
  <c r="F6250" i="9"/>
  <c r="G6250" i="9"/>
  <c r="H6250" i="9" s="1"/>
  <c r="I6244" i="9"/>
  <c r="J6244" i="9"/>
  <c r="F6244" i="9"/>
  <c r="G6244" i="9"/>
  <c r="H6244" i="9" s="1"/>
  <c r="J5882" i="9"/>
  <c r="I5882" i="9"/>
  <c r="F5882" i="9"/>
  <c r="G5882" i="9"/>
  <c r="H5882" i="9" s="1"/>
  <c r="J5872" i="9"/>
  <c r="I5872" i="9"/>
  <c r="F5872" i="9"/>
  <c r="G5872" i="9"/>
  <c r="H5872" i="9" s="1"/>
  <c r="J5858" i="9"/>
  <c r="I5858" i="9"/>
  <c r="F5858" i="9"/>
  <c r="G5858" i="9"/>
  <c r="H5858" i="9" s="1"/>
  <c r="J5848" i="9"/>
  <c r="I5848" i="9"/>
  <c r="F5848" i="9"/>
  <c r="G5848" i="9"/>
  <c r="H5848" i="9" s="1"/>
  <c r="J5880" i="9"/>
  <c r="I5880" i="9"/>
  <c r="F5880" i="9"/>
  <c r="G5880" i="9"/>
  <c r="H5880" i="9" s="1"/>
  <c r="J5867" i="9"/>
  <c r="I5867" i="9"/>
  <c r="F5867" i="9"/>
  <c r="G5867" i="9"/>
  <c r="H5867" i="9" s="1"/>
  <c r="J5839" i="9"/>
  <c r="I5839" i="9"/>
  <c r="F5839" i="9"/>
  <c r="G5839" i="9"/>
  <c r="H5839" i="9" s="1"/>
  <c r="J5862" i="9"/>
  <c r="I5862" i="9"/>
  <c r="F5862" i="9"/>
  <c r="G5862" i="9"/>
  <c r="H5862" i="9" s="1"/>
  <c r="J5874" i="9"/>
  <c r="I5874" i="9"/>
  <c r="F5874" i="9"/>
  <c r="G5874" i="9"/>
  <c r="H5874" i="9" s="1"/>
  <c r="J5860" i="9"/>
  <c r="I5860" i="9"/>
  <c r="F5860" i="9"/>
  <c r="G5860" i="9"/>
  <c r="H5860" i="9" s="1"/>
  <c r="J5853" i="9"/>
  <c r="I5853" i="9"/>
  <c r="F5853" i="9"/>
  <c r="G5853" i="9"/>
  <c r="H5853" i="9" s="1"/>
  <c r="J5843" i="9"/>
  <c r="I5843" i="9"/>
  <c r="F5843" i="9"/>
  <c r="G5843" i="9"/>
  <c r="H5843" i="9" s="1"/>
  <c r="J5827" i="9"/>
  <c r="I5827" i="9"/>
  <c r="F5827" i="9"/>
  <c r="G5827" i="9"/>
  <c r="H5827" i="9" s="1"/>
  <c r="J5818" i="9"/>
  <c r="I5818" i="9"/>
  <c r="F5818" i="9"/>
  <c r="G5818" i="9"/>
  <c r="H5818" i="9" s="1"/>
  <c r="J5826" i="9"/>
  <c r="I5826" i="9"/>
  <c r="F5826" i="9"/>
  <c r="G5826" i="9"/>
  <c r="H5826" i="9" s="1"/>
  <c r="J5832" i="9"/>
  <c r="I5832" i="9"/>
  <c r="F5832" i="9"/>
  <c r="G5832" i="9"/>
  <c r="H5832" i="9" s="1"/>
  <c r="I5809" i="9"/>
  <c r="J5809" i="9"/>
  <c r="F5809" i="9"/>
  <c r="G5809" i="9"/>
  <c r="H5809" i="9" s="1"/>
  <c r="J5811" i="9"/>
  <c r="I5811" i="9"/>
  <c r="F5811" i="9"/>
  <c r="G5811" i="9"/>
  <c r="H5811" i="9" s="1"/>
  <c r="J5810" i="9"/>
  <c r="I5810" i="9"/>
  <c r="F5810" i="9"/>
  <c r="G5810" i="9"/>
  <c r="H5810" i="9" s="1"/>
  <c r="J5814" i="9"/>
  <c r="I5814" i="9"/>
  <c r="F5814" i="9"/>
  <c r="G5814" i="9"/>
  <c r="H5814" i="9" s="1"/>
  <c r="J5793" i="9"/>
  <c r="I5793" i="9"/>
  <c r="F5793" i="9"/>
  <c r="G5793" i="9"/>
  <c r="H5793" i="9" s="1"/>
  <c r="I5805" i="9"/>
  <c r="J5805" i="9"/>
  <c r="F5805" i="9"/>
  <c r="G5805" i="9"/>
  <c r="H5805" i="9" s="1"/>
  <c r="J5797" i="9"/>
  <c r="I5797" i="9"/>
  <c r="F5797" i="9"/>
  <c r="G5797" i="9"/>
  <c r="H5797" i="9" s="1"/>
  <c r="J5789" i="9"/>
  <c r="I5789" i="9"/>
  <c r="F5789" i="9"/>
  <c r="G5789" i="9"/>
  <c r="H5789" i="9" s="1"/>
  <c r="J5790" i="9"/>
  <c r="I5790" i="9"/>
  <c r="F5790" i="9"/>
  <c r="G5790" i="9"/>
  <c r="H5790" i="9" s="1"/>
  <c r="I5785" i="9"/>
  <c r="J5785" i="9"/>
  <c r="F5785" i="9"/>
  <c r="G5785" i="9"/>
  <c r="H5785" i="9" s="1"/>
  <c r="J5781" i="9"/>
  <c r="I5781" i="9"/>
  <c r="F5781" i="9"/>
  <c r="G5781" i="9"/>
  <c r="H5781" i="9" s="1"/>
  <c r="J5772" i="9"/>
  <c r="I5772" i="9"/>
  <c r="F5772" i="9"/>
  <c r="G5772" i="9"/>
  <c r="H5772" i="9" s="1"/>
  <c r="J5771" i="9"/>
  <c r="I5771" i="9"/>
  <c r="F5771" i="9"/>
  <c r="G5771" i="9"/>
  <c r="H5771" i="9" s="1"/>
  <c r="J5767" i="9"/>
  <c r="I5767" i="9"/>
  <c r="F5767" i="9"/>
  <c r="G5767" i="9"/>
  <c r="H5767" i="9" s="1"/>
  <c r="D6484" i="9"/>
  <c r="D6483" i="9"/>
  <c r="D6485" i="9"/>
  <c r="D6486" i="9"/>
  <c r="I6486" i="9" s="1"/>
  <c r="D6487" i="9"/>
  <c r="D6491" i="9"/>
  <c r="D6493" i="9"/>
  <c r="D6488" i="9"/>
  <c r="F6488" i="9" s="1"/>
  <c r="D6490" i="9"/>
  <c r="D6492" i="9"/>
  <c r="D6494" i="9"/>
  <c r="D6495" i="9"/>
  <c r="D6496" i="9"/>
  <c r="D6499" i="9"/>
  <c r="D6502" i="9"/>
  <c r="D6503" i="9"/>
  <c r="J6503" i="9" s="1"/>
  <c r="D6489" i="9"/>
  <c r="D6497" i="9"/>
  <c r="D6498" i="9"/>
  <c r="D6500" i="9"/>
  <c r="I6500" i="9" s="1"/>
  <c r="D6501" i="9"/>
  <c r="D6505" i="9"/>
  <c r="D6508" i="9"/>
  <c r="D6511" i="9"/>
  <c r="F6511" i="9" s="1"/>
  <c r="D6514" i="9"/>
  <c r="D6519" i="9"/>
  <c r="D6506" i="9"/>
  <c r="D6507" i="9"/>
  <c r="G6507" i="9" s="1"/>
  <c r="D6509" i="9"/>
  <c r="D6515" i="9"/>
  <c r="D6513" i="9"/>
  <c r="D6516" i="9"/>
  <c r="J6516" i="9" s="1"/>
  <c r="D6517" i="9"/>
  <c r="D6504" i="9"/>
  <c r="D6510" i="9"/>
  <c r="D6512" i="9"/>
  <c r="J6512" i="9" s="1"/>
  <c r="D6518" i="9"/>
  <c r="D6524" i="9"/>
  <c r="D6527" i="9"/>
  <c r="D6521" i="9"/>
  <c r="G6521" i="9" s="1"/>
  <c r="D6522" i="9"/>
  <c r="D6529" i="9"/>
  <c r="D6531" i="9"/>
  <c r="D6525" i="9"/>
  <c r="G6525" i="9" s="1"/>
  <c r="H6525" i="9" s="1"/>
  <c r="D6530" i="9"/>
  <c r="D6532" i="9"/>
  <c r="D6533" i="9"/>
  <c r="D6520" i="9"/>
  <c r="D6526" i="9"/>
  <c r="D6535" i="9"/>
  <c r="D6537" i="9"/>
  <c r="D6540" i="9"/>
  <c r="I6540" i="9" s="1"/>
  <c r="D6543" i="9"/>
  <c r="D6547" i="9"/>
  <c r="D6523" i="9"/>
  <c r="D6528" i="9"/>
  <c r="F6528" i="9" s="1"/>
  <c r="D6544" i="9"/>
  <c r="D6549" i="9"/>
  <c r="D6550" i="9"/>
  <c r="D6541" i="9"/>
  <c r="G6541" i="9" s="1"/>
  <c r="H6541" i="9" s="1"/>
  <c r="D6542" i="9"/>
  <c r="D6545" i="9"/>
  <c r="D6546" i="9"/>
  <c r="D6548" i="9"/>
  <c r="D6552" i="9"/>
  <c r="D6534" i="9"/>
  <c r="D6536" i="9"/>
  <c r="D6538" i="9"/>
  <c r="I6538" i="9" s="1"/>
  <c r="D6539" i="9"/>
  <c r="D6551" i="9"/>
  <c r="D6553" i="9"/>
  <c r="D6556" i="9"/>
  <c r="F6556" i="9" s="1"/>
  <c r="D6559" i="9"/>
  <c r="D6563" i="9"/>
  <c r="D6567" i="9"/>
  <c r="D6568" i="9"/>
  <c r="D6573" i="9"/>
  <c r="D6586" i="9"/>
  <c r="D6594" i="9"/>
  <c r="D6554" i="9"/>
  <c r="J6554" i="9" s="1"/>
  <c r="D6561" i="9"/>
  <c r="D6562" i="9"/>
  <c r="D6569" i="9"/>
  <c r="D6572" i="9"/>
  <c r="I6572" i="9" s="1"/>
  <c r="D6582" i="9"/>
  <c r="D6584" i="9"/>
  <c r="D6589" i="9"/>
  <c r="D6591" i="9"/>
  <c r="F6591" i="9" s="1"/>
  <c r="D6592" i="9"/>
  <c r="D6595" i="9"/>
  <c r="D6557" i="9"/>
  <c r="D6560" i="9"/>
  <c r="D6565" i="9"/>
  <c r="D6566" i="9"/>
  <c r="D6570" i="9"/>
  <c r="D6574" i="9"/>
  <c r="J6574" i="9" s="1"/>
  <c r="D6578" i="9"/>
  <c r="D6579" i="9"/>
  <c r="D6581" i="9"/>
  <c r="D6583" i="9"/>
  <c r="I6583" i="9" s="1"/>
  <c r="D6585" i="9"/>
  <c r="D6587" i="9"/>
  <c r="D6588" i="9"/>
  <c r="D6555" i="9"/>
  <c r="F6555" i="9" s="1"/>
  <c r="D6558" i="9"/>
  <c r="D6564" i="9"/>
  <c r="D6571" i="9"/>
  <c r="D6575" i="9"/>
  <c r="G6575" i="9" s="1"/>
  <c r="D6576" i="9"/>
  <c r="D6577" i="9"/>
  <c r="D6580" i="9"/>
  <c r="D6590" i="9"/>
  <c r="J6590" i="9" s="1"/>
  <c r="D6593" i="9"/>
  <c r="D6596" i="9"/>
  <c r="D6601" i="9"/>
  <c r="D6598" i="9"/>
  <c r="I6598" i="9" s="1"/>
  <c r="D6599" i="9"/>
  <c r="D6597" i="9"/>
  <c r="D6600" i="9"/>
  <c r="D6602" i="9"/>
  <c r="F6602" i="9" s="1"/>
  <c r="J5392" i="9"/>
  <c r="I5392" i="9"/>
  <c r="F5392" i="9"/>
  <c r="G5392" i="9"/>
  <c r="H5392" i="9" s="1"/>
  <c r="J5381" i="9"/>
  <c r="I5381" i="9"/>
  <c r="F5381" i="9"/>
  <c r="G5381" i="9"/>
  <c r="H5381" i="9" s="1"/>
  <c r="J5401" i="9"/>
  <c r="I5401" i="9"/>
  <c r="F5401" i="9"/>
  <c r="G5401" i="9"/>
  <c r="H5401" i="9" s="1"/>
  <c r="J5390" i="9"/>
  <c r="I5390" i="9"/>
  <c r="F5390" i="9"/>
  <c r="G5390" i="9"/>
  <c r="H5390" i="9" s="1"/>
  <c r="J5375" i="9"/>
  <c r="I5375" i="9"/>
  <c r="F5375" i="9"/>
  <c r="G5375" i="9"/>
  <c r="H5375" i="9" s="1"/>
  <c r="J5364" i="9"/>
  <c r="I5364" i="9"/>
  <c r="F5364" i="9"/>
  <c r="G5364" i="9"/>
  <c r="H5364" i="9" s="1"/>
  <c r="J5388" i="9"/>
  <c r="I5388" i="9"/>
  <c r="F5388" i="9"/>
  <c r="G5388" i="9"/>
  <c r="H5388" i="9" s="1"/>
  <c r="J5378" i="9"/>
  <c r="I5378" i="9"/>
  <c r="F5378" i="9"/>
  <c r="G5378" i="9"/>
  <c r="H5378" i="9" s="1"/>
  <c r="J5391" i="9"/>
  <c r="I5391" i="9"/>
  <c r="F5391" i="9"/>
  <c r="G5391" i="9"/>
  <c r="H5391" i="9" s="1"/>
  <c r="J5371" i="9"/>
  <c r="I5371" i="9"/>
  <c r="F5371" i="9"/>
  <c r="G5371" i="9"/>
  <c r="H5371" i="9" s="1"/>
  <c r="J5350" i="9"/>
  <c r="I5350" i="9"/>
  <c r="F5350" i="9"/>
  <c r="G5350" i="9"/>
  <c r="H5350" i="9" s="1"/>
  <c r="J5352" i="9"/>
  <c r="I5352" i="9"/>
  <c r="F5352" i="9"/>
  <c r="G5352" i="9"/>
  <c r="H5352" i="9" s="1"/>
  <c r="J5344" i="9"/>
  <c r="I5344" i="9"/>
  <c r="F5344" i="9"/>
  <c r="G5344" i="9"/>
  <c r="H5344" i="9" s="1"/>
  <c r="J5342" i="9"/>
  <c r="I5342" i="9"/>
  <c r="F5342" i="9"/>
  <c r="G5342" i="9"/>
  <c r="H5342" i="9" s="1"/>
  <c r="J5348" i="9"/>
  <c r="I5348" i="9"/>
  <c r="F5348" i="9"/>
  <c r="G5348" i="9"/>
  <c r="H5348" i="9" s="1"/>
  <c r="I5333" i="9"/>
  <c r="J5333" i="9"/>
  <c r="F5333" i="9"/>
  <c r="G5333" i="9"/>
  <c r="H5333" i="9" s="1"/>
  <c r="J5334" i="9"/>
  <c r="I5334" i="9"/>
  <c r="F5334" i="9"/>
  <c r="G5334" i="9"/>
  <c r="H5334" i="9" s="1"/>
  <c r="J5335" i="9"/>
  <c r="I5335" i="9"/>
  <c r="F5335" i="9"/>
  <c r="G5335" i="9"/>
  <c r="H5335" i="9" s="1"/>
  <c r="J5321" i="9"/>
  <c r="I5321" i="9"/>
  <c r="F5321" i="9"/>
  <c r="G5321" i="9"/>
  <c r="H5321" i="9" s="1"/>
  <c r="J5327" i="9"/>
  <c r="I5327" i="9"/>
  <c r="F5327" i="9"/>
  <c r="G5327" i="9"/>
  <c r="H5327" i="9" s="1"/>
  <c r="J5323" i="9"/>
  <c r="I5323" i="9"/>
  <c r="F5323" i="9"/>
  <c r="G5323" i="9"/>
  <c r="H5323" i="9" s="1"/>
  <c r="J5322" i="9"/>
  <c r="I5322" i="9"/>
  <c r="F5322" i="9"/>
  <c r="G5322" i="9"/>
  <c r="H5322" i="9" s="1"/>
  <c r="J5303" i="9"/>
  <c r="I5303" i="9"/>
  <c r="F5303" i="9"/>
  <c r="G5303" i="9"/>
  <c r="H5303" i="9" s="1"/>
  <c r="J5312" i="9"/>
  <c r="I5312" i="9"/>
  <c r="F5312" i="9"/>
  <c r="G5312" i="9"/>
  <c r="H5312" i="9" s="1"/>
  <c r="J5301" i="9"/>
  <c r="I5301" i="9"/>
  <c r="F5301" i="9"/>
  <c r="G5301" i="9"/>
  <c r="H5301" i="9" s="1"/>
  <c r="J5308" i="9"/>
  <c r="I5308" i="9"/>
  <c r="F5308" i="9"/>
  <c r="G5308" i="9"/>
  <c r="H5308" i="9" s="1"/>
  <c r="J5298" i="9"/>
  <c r="I5298" i="9"/>
  <c r="F5298" i="9"/>
  <c r="G5298" i="9"/>
  <c r="H5298" i="9" s="1"/>
  <c r="J5290" i="9"/>
  <c r="I5290" i="9"/>
  <c r="F5290" i="9"/>
  <c r="G5290" i="9"/>
  <c r="H5290" i="9" s="1"/>
  <c r="J5283" i="9"/>
  <c r="I5283" i="9"/>
  <c r="F5283" i="9"/>
  <c r="G5283" i="9"/>
  <c r="H5283" i="9" s="1"/>
  <c r="J5287" i="9"/>
  <c r="I5287" i="9"/>
  <c r="F5287" i="9"/>
  <c r="G5287" i="9"/>
  <c r="H5287" i="9" s="1"/>
  <c r="J6720" i="9"/>
  <c r="I6720" i="9"/>
  <c r="F6720" i="9"/>
  <c r="G6720" i="9"/>
  <c r="H6720" i="9" s="1"/>
  <c r="J6716" i="9"/>
  <c r="I6716" i="9"/>
  <c r="F6716" i="9"/>
  <c r="G6716" i="9"/>
  <c r="H6716" i="9" s="1"/>
  <c r="J6705" i="9"/>
  <c r="I6705" i="9"/>
  <c r="F6705" i="9"/>
  <c r="G6705" i="9"/>
  <c r="H6705" i="9" s="1"/>
  <c r="J6683" i="9"/>
  <c r="I6683" i="9"/>
  <c r="F6683" i="9"/>
  <c r="G6683" i="9"/>
  <c r="H6683" i="9" s="1"/>
  <c r="J6701" i="9"/>
  <c r="I6701" i="9"/>
  <c r="F6701" i="9"/>
  <c r="G6701" i="9"/>
  <c r="H6701" i="9" s="1"/>
  <c r="J6689" i="9"/>
  <c r="I6689" i="9"/>
  <c r="F6689" i="9"/>
  <c r="G6689" i="9"/>
  <c r="H6689" i="9" s="1"/>
  <c r="J6681" i="9"/>
  <c r="I6681" i="9"/>
  <c r="F6681" i="9"/>
  <c r="G6681" i="9"/>
  <c r="H6681" i="9" s="1"/>
  <c r="J6710" i="9"/>
  <c r="I6710" i="9"/>
  <c r="F6710" i="9"/>
  <c r="G6710" i="9"/>
  <c r="H6710" i="9" s="1"/>
  <c r="J6695" i="9"/>
  <c r="I6695" i="9"/>
  <c r="F6695" i="9"/>
  <c r="G6695" i="9"/>
  <c r="H6695" i="9" s="1"/>
  <c r="J6678" i="9"/>
  <c r="I6678" i="9"/>
  <c r="F6678" i="9"/>
  <c r="G6678" i="9"/>
  <c r="H6678" i="9" s="1"/>
  <c r="J6706" i="9"/>
  <c r="I6706" i="9"/>
  <c r="F6706" i="9"/>
  <c r="G6706" i="9"/>
  <c r="H6706" i="9" s="1"/>
  <c r="J6692" i="9"/>
  <c r="I6692" i="9"/>
  <c r="F6692" i="9"/>
  <c r="G6692" i="9"/>
  <c r="H6692" i="9" s="1"/>
  <c r="I6672" i="9"/>
  <c r="J6672" i="9"/>
  <c r="F6672" i="9"/>
  <c r="G6672" i="9"/>
  <c r="H6672" i="9" s="1"/>
  <c r="J6658" i="9"/>
  <c r="I6658" i="9"/>
  <c r="F6658" i="9"/>
  <c r="G6658" i="9"/>
  <c r="H6658" i="9" s="1"/>
  <c r="J6655" i="9"/>
  <c r="I6655" i="9"/>
  <c r="F6655" i="9"/>
  <c r="G6655" i="9"/>
  <c r="H6655" i="9" s="1"/>
  <c r="J6649" i="9"/>
  <c r="I6649" i="9"/>
  <c r="G6649" i="9"/>
  <c r="H6649" i="9" s="1"/>
  <c r="F6649" i="9"/>
  <c r="J6667" i="9"/>
  <c r="I6667" i="9"/>
  <c r="F6667" i="9"/>
  <c r="G6667" i="9"/>
  <c r="H6667" i="9" s="1"/>
  <c r="J6656" i="9"/>
  <c r="I6656" i="9"/>
  <c r="F6656" i="9"/>
  <c r="G6656" i="9"/>
  <c r="H6656" i="9" s="1"/>
  <c r="J6637" i="9"/>
  <c r="I6637" i="9"/>
  <c r="F6637" i="9"/>
  <c r="G6637" i="9"/>
  <c r="H6637" i="9" s="1"/>
  <c r="J6652" i="9"/>
  <c r="I6652" i="9"/>
  <c r="F6652" i="9"/>
  <c r="G6652" i="9"/>
  <c r="H6652" i="9" s="1"/>
  <c r="J6648" i="9"/>
  <c r="I6648" i="9"/>
  <c r="F6648" i="9"/>
  <c r="G6648" i="9"/>
  <c r="H6648" i="9" s="1"/>
  <c r="J6638" i="9"/>
  <c r="I6638" i="9"/>
  <c r="F6638" i="9"/>
  <c r="G6638" i="9"/>
  <c r="H6638" i="9" s="1"/>
  <c r="J6632" i="9"/>
  <c r="I6632" i="9"/>
  <c r="F6632" i="9"/>
  <c r="G6632" i="9"/>
  <c r="H6632" i="9" s="1"/>
  <c r="J6624" i="9"/>
  <c r="I6624" i="9"/>
  <c r="F6624" i="9"/>
  <c r="G6624" i="9"/>
  <c r="H6624" i="9" s="1"/>
  <c r="J6633" i="9"/>
  <c r="I6633" i="9"/>
  <c r="F6633" i="9"/>
  <c r="G6633" i="9"/>
  <c r="H6633" i="9" s="1"/>
  <c r="J6614" i="9"/>
  <c r="I6614" i="9"/>
  <c r="F6614" i="9"/>
  <c r="G6614" i="9"/>
  <c r="H6614" i="9" s="1"/>
  <c r="J6613" i="9"/>
  <c r="I6613" i="9"/>
  <c r="G6613" i="9"/>
  <c r="H6613" i="9" s="1"/>
  <c r="F6613" i="9"/>
  <c r="J6612" i="9"/>
  <c r="I6612" i="9"/>
  <c r="F6612" i="9"/>
  <c r="G6612" i="9"/>
  <c r="H6612" i="9" s="1"/>
  <c r="J6606" i="9"/>
  <c r="I6606" i="9"/>
  <c r="F6606" i="9"/>
  <c r="G6606" i="9"/>
  <c r="H6606" i="9" s="1"/>
  <c r="J6603" i="9"/>
  <c r="I6603" i="9"/>
  <c r="F6603" i="9"/>
  <c r="G6603" i="9"/>
  <c r="H6603" i="9" s="1"/>
  <c r="J6239" i="9"/>
  <c r="I6239" i="9"/>
  <c r="F6239" i="9"/>
  <c r="G6239" i="9"/>
  <c r="H6239" i="9" s="1"/>
  <c r="J6234" i="9"/>
  <c r="I6234" i="9"/>
  <c r="F6234" i="9"/>
  <c r="G6234" i="9"/>
  <c r="H6234" i="9" s="1"/>
  <c r="J6209" i="9"/>
  <c r="I6209" i="9"/>
  <c r="F6209" i="9"/>
  <c r="G6209" i="9"/>
  <c r="H6209" i="9" s="1"/>
  <c r="J6195" i="9"/>
  <c r="I6195" i="9"/>
  <c r="F6195" i="9"/>
  <c r="G6195" i="9"/>
  <c r="H6195" i="9" s="1"/>
  <c r="J6215" i="9"/>
  <c r="I6215" i="9"/>
  <c r="F6215" i="9"/>
  <c r="G6215" i="9"/>
  <c r="H6215" i="9" s="1"/>
  <c r="J6208" i="9"/>
  <c r="I6208" i="9"/>
  <c r="F6208" i="9"/>
  <c r="G6208" i="9"/>
  <c r="H6208" i="9" s="1"/>
  <c r="J6225" i="9"/>
  <c r="I6225" i="9"/>
  <c r="F6225" i="9"/>
  <c r="G6225" i="9"/>
  <c r="H6225" i="9" s="1"/>
  <c r="J6214" i="9"/>
  <c r="I6214" i="9"/>
  <c r="F6214" i="9"/>
  <c r="G6214" i="9"/>
  <c r="H6214" i="9" s="1"/>
  <c r="J6230" i="9"/>
  <c r="I6230" i="9"/>
  <c r="F6230" i="9"/>
  <c r="G6230" i="9"/>
  <c r="H6230" i="9" s="1"/>
  <c r="J6226" i="9"/>
  <c r="I6226" i="9"/>
  <c r="F6226" i="9"/>
  <c r="G6226" i="9"/>
  <c r="H6226" i="9" s="1"/>
  <c r="J6206" i="9"/>
  <c r="I6206" i="9"/>
  <c r="F6206" i="9"/>
  <c r="G6206" i="9"/>
  <c r="H6206" i="9" s="1"/>
  <c r="I6196" i="9"/>
  <c r="J6196" i="9"/>
  <c r="F6196" i="9"/>
  <c r="G6196" i="9"/>
  <c r="H6196" i="9" s="1"/>
  <c r="J6177" i="9"/>
  <c r="I6177" i="9"/>
  <c r="F6177" i="9"/>
  <c r="G6177" i="9"/>
  <c r="H6177" i="9" s="1"/>
  <c r="J6189" i="9"/>
  <c r="I6189" i="9"/>
  <c r="F6189" i="9"/>
  <c r="G6189" i="9"/>
  <c r="H6189" i="9" s="1"/>
  <c r="J6171" i="9"/>
  <c r="I6171" i="9"/>
  <c r="F6171" i="9"/>
  <c r="G6171" i="9"/>
  <c r="H6171" i="9" s="1"/>
  <c r="J6181" i="9"/>
  <c r="I6181" i="9"/>
  <c r="F6181" i="9"/>
  <c r="G6181" i="9"/>
  <c r="H6181" i="9" s="1"/>
  <c r="J6188" i="9"/>
  <c r="I6188" i="9"/>
  <c r="F6188" i="9"/>
  <c r="G6188" i="9"/>
  <c r="H6188" i="9" s="1"/>
  <c r="J6165" i="9"/>
  <c r="I6165" i="9"/>
  <c r="F6165" i="9"/>
  <c r="G6165" i="9"/>
  <c r="H6165" i="9" s="1"/>
  <c r="J6175" i="9"/>
  <c r="I6175" i="9"/>
  <c r="F6175" i="9"/>
  <c r="G6175" i="9"/>
  <c r="H6175" i="9" s="1"/>
  <c r="J6166" i="9"/>
  <c r="I6166" i="9"/>
  <c r="F6166" i="9"/>
  <c r="G6166" i="9"/>
  <c r="H6166" i="9" s="1"/>
  <c r="J6151" i="9"/>
  <c r="I6151" i="9"/>
  <c r="F6151" i="9"/>
  <c r="G6151" i="9"/>
  <c r="H6151" i="9" s="1"/>
  <c r="J6161" i="9"/>
  <c r="I6161" i="9"/>
  <c r="F6161" i="9"/>
  <c r="G6161" i="9"/>
  <c r="H6161" i="9" s="1"/>
  <c r="J6156" i="9"/>
  <c r="I6156" i="9"/>
  <c r="F6156" i="9"/>
  <c r="G6156" i="9"/>
  <c r="H6156" i="9" s="1"/>
  <c r="I6148" i="9"/>
  <c r="J6148" i="9"/>
  <c r="F6148" i="9"/>
  <c r="G6148" i="9"/>
  <c r="H6148" i="9" s="1"/>
  <c r="J6145" i="9"/>
  <c r="I6145" i="9"/>
  <c r="F6145" i="9"/>
  <c r="G6145" i="9"/>
  <c r="H6145" i="9" s="1"/>
  <c r="J6141" i="9"/>
  <c r="I6141" i="9"/>
  <c r="F6141" i="9"/>
  <c r="G6141" i="9"/>
  <c r="H6141" i="9" s="1"/>
  <c r="J6140" i="9"/>
  <c r="I6140" i="9"/>
  <c r="F6140" i="9"/>
  <c r="G6140" i="9"/>
  <c r="H6140" i="9" s="1"/>
  <c r="J6128" i="9"/>
  <c r="I6128" i="9"/>
  <c r="F6128" i="9"/>
  <c r="G6128" i="9"/>
  <c r="H6128" i="9" s="1"/>
  <c r="J6131" i="9"/>
  <c r="I6131" i="9"/>
  <c r="F6131" i="9"/>
  <c r="G6131" i="9"/>
  <c r="H6131" i="9" s="1"/>
  <c r="I6125" i="9"/>
  <c r="J6125" i="9"/>
  <c r="F6125" i="9"/>
  <c r="G6125" i="9"/>
  <c r="H6125" i="9" s="1"/>
  <c r="J6360" i="9"/>
  <c r="I6360" i="9"/>
  <c r="F6360" i="9"/>
  <c r="G6360" i="9"/>
  <c r="H6360" i="9" s="1"/>
  <c r="J6354" i="9"/>
  <c r="I6354" i="9"/>
  <c r="F6354" i="9"/>
  <c r="G6354" i="9"/>
  <c r="H6354" i="9" s="1"/>
  <c r="J6334" i="9"/>
  <c r="I6334" i="9"/>
  <c r="F6334" i="9"/>
  <c r="G6334" i="9"/>
  <c r="H6334" i="9" s="1"/>
  <c r="J6336" i="9"/>
  <c r="I6336" i="9"/>
  <c r="F6336" i="9"/>
  <c r="G6336" i="9"/>
  <c r="H6336" i="9" s="1"/>
  <c r="J6356" i="9"/>
  <c r="I6356" i="9"/>
  <c r="F6356" i="9"/>
  <c r="G6356" i="9"/>
  <c r="H6356" i="9" s="1"/>
  <c r="J6346" i="9"/>
  <c r="I6346" i="9"/>
  <c r="F6346" i="9"/>
  <c r="G6346" i="9"/>
  <c r="H6346" i="9" s="1"/>
  <c r="J6338" i="9"/>
  <c r="I6338" i="9"/>
  <c r="F6338" i="9"/>
  <c r="G6338" i="9"/>
  <c r="H6338" i="9" s="1"/>
  <c r="J6328" i="9"/>
  <c r="I6328" i="9"/>
  <c r="F6328" i="9"/>
  <c r="G6328" i="9"/>
  <c r="H6328" i="9" s="1"/>
  <c r="J6348" i="9"/>
  <c r="I6348" i="9"/>
  <c r="F6348" i="9"/>
  <c r="G6348" i="9"/>
  <c r="H6348" i="9" s="1"/>
  <c r="J6335" i="9"/>
  <c r="I6335" i="9"/>
  <c r="F6335" i="9"/>
  <c r="G6335" i="9"/>
  <c r="H6335" i="9" s="1"/>
  <c r="J6323" i="9"/>
  <c r="I6323" i="9"/>
  <c r="F6323" i="9"/>
  <c r="G6323" i="9"/>
  <c r="H6323" i="9" s="1"/>
  <c r="J6316" i="9"/>
  <c r="I6316" i="9"/>
  <c r="F6316" i="9"/>
  <c r="G6316" i="9"/>
  <c r="H6316" i="9" s="1"/>
  <c r="J6305" i="9"/>
  <c r="I6305" i="9"/>
  <c r="F6305" i="9"/>
  <c r="G6305" i="9"/>
  <c r="H6305" i="9" s="1"/>
  <c r="J6296" i="9"/>
  <c r="I6296" i="9"/>
  <c r="F6296" i="9"/>
  <c r="G6296" i="9"/>
  <c r="H6296" i="9" s="1"/>
  <c r="I6308" i="9"/>
  <c r="J6308" i="9"/>
  <c r="F6308" i="9"/>
  <c r="G6308" i="9"/>
  <c r="H6308" i="9" s="1"/>
  <c r="J6310" i="9"/>
  <c r="I6310" i="9"/>
  <c r="F6310" i="9"/>
  <c r="G6310" i="9"/>
  <c r="H6310" i="9" s="1"/>
  <c r="I6313" i="9"/>
  <c r="J6313" i="9"/>
  <c r="F6313" i="9"/>
  <c r="G6313" i="9"/>
  <c r="H6313" i="9" s="1"/>
  <c r="J6284" i="9"/>
  <c r="I6284" i="9"/>
  <c r="F6284" i="9"/>
  <c r="G6284" i="9"/>
  <c r="H6284" i="9" s="1"/>
  <c r="J6291" i="9"/>
  <c r="I6291" i="9"/>
  <c r="F6291" i="9"/>
  <c r="G6291" i="9"/>
  <c r="H6291" i="9" s="1"/>
  <c r="J6289" i="9"/>
  <c r="I6289" i="9"/>
  <c r="F6289" i="9"/>
  <c r="G6289" i="9"/>
  <c r="H6289" i="9" s="1"/>
  <c r="J6274" i="9"/>
  <c r="I6274" i="9"/>
  <c r="F6274" i="9"/>
  <c r="G6274" i="9"/>
  <c r="H6274" i="9" s="1"/>
  <c r="I6276" i="9"/>
  <c r="J6276" i="9"/>
  <c r="F6276" i="9"/>
  <c r="G6276" i="9"/>
  <c r="H6276" i="9" s="1"/>
  <c r="J6266" i="9"/>
  <c r="I6266" i="9"/>
  <c r="F6266" i="9"/>
  <c r="G6266" i="9"/>
  <c r="H6266" i="9" s="1"/>
  <c r="J6273" i="9"/>
  <c r="I6273" i="9"/>
  <c r="F6273" i="9"/>
  <c r="G6273" i="9"/>
  <c r="H6273" i="9" s="1"/>
  <c r="J6262" i="9"/>
  <c r="I6262" i="9"/>
  <c r="F6262" i="9"/>
  <c r="G6262" i="9"/>
  <c r="H6262" i="9" s="1"/>
  <c r="J6259" i="9"/>
  <c r="I6259" i="9"/>
  <c r="F6259" i="9"/>
  <c r="G6259" i="9"/>
  <c r="H6259" i="9" s="1"/>
  <c r="J6253" i="9"/>
  <c r="I6253" i="9"/>
  <c r="F6253" i="9"/>
  <c r="G6253" i="9"/>
  <c r="H6253" i="9" s="1"/>
  <c r="J6254" i="9"/>
  <c r="I6254" i="9"/>
  <c r="F6254" i="9"/>
  <c r="G6254" i="9"/>
  <c r="H6254" i="9" s="1"/>
  <c r="I6249" i="9"/>
  <c r="J6249" i="9"/>
  <c r="F6249" i="9"/>
  <c r="G6249" i="9"/>
  <c r="H6249" i="9" s="1"/>
  <c r="J6245" i="9"/>
  <c r="I6245" i="9"/>
  <c r="F6245" i="9"/>
  <c r="G6245" i="9"/>
  <c r="H6245" i="9" s="1"/>
  <c r="J5879" i="9"/>
  <c r="I5879" i="9"/>
  <c r="F5879" i="9"/>
  <c r="G5879" i="9"/>
  <c r="H5879" i="9" s="1"/>
  <c r="J5870" i="9"/>
  <c r="I5870" i="9"/>
  <c r="F5870" i="9"/>
  <c r="G5870" i="9"/>
  <c r="H5870" i="9" s="1"/>
  <c r="J5855" i="9"/>
  <c r="I5855" i="9"/>
  <c r="F5855" i="9"/>
  <c r="G5855" i="9"/>
  <c r="H5855" i="9" s="1"/>
  <c r="J5845" i="9"/>
  <c r="I5845" i="9"/>
  <c r="F5845" i="9"/>
  <c r="G5845" i="9"/>
  <c r="H5845" i="9" s="1"/>
  <c r="J5877" i="9"/>
  <c r="I5877" i="9"/>
  <c r="F5877" i="9"/>
  <c r="G5877" i="9"/>
  <c r="H5877" i="9" s="1"/>
  <c r="J5847" i="9"/>
  <c r="I5847" i="9"/>
  <c r="F5847" i="9"/>
  <c r="G5847" i="9"/>
  <c r="H5847" i="9" s="1"/>
  <c r="I5881" i="9"/>
  <c r="J5881" i="9"/>
  <c r="F5881" i="9"/>
  <c r="G5881" i="9"/>
  <c r="H5881" i="9" s="1"/>
  <c r="J5850" i="9"/>
  <c r="I5850" i="9"/>
  <c r="F5850" i="9"/>
  <c r="G5850" i="9"/>
  <c r="H5850" i="9" s="1"/>
  <c r="I5869" i="9"/>
  <c r="J5869" i="9"/>
  <c r="F5869" i="9"/>
  <c r="G5869" i="9"/>
  <c r="H5869" i="9" s="1"/>
  <c r="J5859" i="9"/>
  <c r="I5859" i="9"/>
  <c r="F5859" i="9"/>
  <c r="G5859" i="9"/>
  <c r="H5859" i="9" s="1"/>
  <c r="J5852" i="9"/>
  <c r="I5852" i="9"/>
  <c r="F5852" i="9"/>
  <c r="G5852" i="9"/>
  <c r="H5852" i="9" s="1"/>
  <c r="J5838" i="9"/>
  <c r="I5838" i="9"/>
  <c r="F5838" i="9"/>
  <c r="G5838" i="9"/>
  <c r="H5838" i="9" s="1"/>
  <c r="J5822" i="9"/>
  <c r="I5822" i="9"/>
  <c r="F5822" i="9"/>
  <c r="G5822" i="9"/>
  <c r="H5822" i="9" s="1"/>
  <c r="J5835" i="9"/>
  <c r="I5835" i="9"/>
  <c r="F5835" i="9"/>
  <c r="G5835" i="9"/>
  <c r="H5835" i="9" s="1"/>
  <c r="J5825" i="9"/>
  <c r="I5825" i="9"/>
  <c r="F5825" i="9"/>
  <c r="G5825" i="9"/>
  <c r="H5825" i="9" s="1"/>
  <c r="J5829" i="9"/>
  <c r="I5829" i="9"/>
  <c r="F5829" i="9"/>
  <c r="G5829" i="9"/>
  <c r="H5829" i="9" s="1"/>
  <c r="J5808" i="9"/>
  <c r="I5808" i="9"/>
  <c r="F5808" i="9"/>
  <c r="G5808" i="9"/>
  <c r="H5808" i="9" s="1"/>
  <c r="J5815" i="9"/>
  <c r="I5815" i="9"/>
  <c r="F5815" i="9"/>
  <c r="G5815" i="9"/>
  <c r="H5815" i="9" s="1"/>
  <c r="J5819" i="9"/>
  <c r="I5819" i="9"/>
  <c r="F5819" i="9"/>
  <c r="G5819" i="9"/>
  <c r="H5819" i="9" s="1"/>
  <c r="J5802" i="9"/>
  <c r="I5802" i="9"/>
  <c r="F5802" i="9"/>
  <c r="G5802" i="9"/>
  <c r="H5802" i="9" s="1"/>
  <c r="J5804" i="9"/>
  <c r="I5804" i="9"/>
  <c r="F5804" i="9"/>
  <c r="G5804" i="9"/>
  <c r="H5804" i="9" s="1"/>
  <c r="J5799" i="9"/>
  <c r="I5799" i="9"/>
  <c r="F5799" i="9"/>
  <c r="G5799" i="9"/>
  <c r="H5799" i="9" s="1"/>
  <c r="J5796" i="9"/>
  <c r="I5796" i="9"/>
  <c r="F5796" i="9"/>
  <c r="G5796" i="9"/>
  <c r="H5796" i="9" s="1"/>
  <c r="J5788" i="9"/>
  <c r="I5788" i="9"/>
  <c r="F5788" i="9"/>
  <c r="G5788" i="9"/>
  <c r="H5788" i="9" s="1"/>
  <c r="J5787" i="9"/>
  <c r="I5787" i="9"/>
  <c r="F5787" i="9"/>
  <c r="G5787" i="9"/>
  <c r="H5787" i="9" s="1"/>
  <c r="J5783" i="9"/>
  <c r="I5783" i="9"/>
  <c r="F5783" i="9"/>
  <c r="G5783" i="9"/>
  <c r="H5783" i="9" s="1"/>
  <c r="J5779" i="9"/>
  <c r="I5779" i="9"/>
  <c r="F5779" i="9"/>
  <c r="G5779" i="9"/>
  <c r="H5779" i="9" s="1"/>
  <c r="J5769" i="9"/>
  <c r="I5769" i="9"/>
  <c r="F5769" i="9"/>
  <c r="G5769" i="9"/>
  <c r="H5769" i="9" s="1"/>
  <c r="J5770" i="9"/>
  <c r="I5770" i="9"/>
  <c r="F5770" i="9"/>
  <c r="G5770" i="9"/>
  <c r="H5770" i="9" s="1"/>
  <c r="I5765" i="9"/>
  <c r="J5765" i="9"/>
  <c r="F5765" i="9"/>
  <c r="G5765" i="9"/>
  <c r="H5765" i="9" s="1"/>
  <c r="J5402" i="9"/>
  <c r="I5402" i="9"/>
  <c r="F5402" i="9"/>
  <c r="G5402" i="9"/>
  <c r="H5402" i="9" s="1"/>
  <c r="J5386" i="9"/>
  <c r="I5386" i="9"/>
  <c r="F5386" i="9"/>
  <c r="G5386" i="9"/>
  <c r="H5386" i="9" s="1"/>
  <c r="J5373" i="9"/>
  <c r="I5373" i="9"/>
  <c r="F5373" i="9"/>
  <c r="G5373" i="9"/>
  <c r="H5373" i="9" s="1"/>
  <c r="J5399" i="9"/>
  <c r="I5399" i="9"/>
  <c r="F5399" i="9"/>
  <c r="G5399" i="9"/>
  <c r="H5399" i="9" s="1"/>
  <c r="J5389" i="9"/>
  <c r="I5389" i="9"/>
  <c r="F5389" i="9"/>
  <c r="G5389" i="9"/>
  <c r="H5389" i="9" s="1"/>
  <c r="J5372" i="9"/>
  <c r="I5372" i="9"/>
  <c r="F5372" i="9"/>
  <c r="G5372" i="9"/>
  <c r="H5372" i="9" s="1"/>
  <c r="J5363" i="9"/>
  <c r="I5363" i="9"/>
  <c r="F5363" i="9"/>
  <c r="G5363" i="9"/>
  <c r="H5363" i="9" s="1"/>
  <c r="J5387" i="9"/>
  <c r="I5387" i="9"/>
  <c r="F5387" i="9"/>
  <c r="G5387" i="9"/>
  <c r="H5387" i="9" s="1"/>
  <c r="J5370" i="9"/>
  <c r="I5370" i="9"/>
  <c r="F5370" i="9"/>
  <c r="G5370" i="9"/>
  <c r="H5370" i="9" s="1"/>
  <c r="J5377" i="9"/>
  <c r="I5377" i="9"/>
  <c r="F5377" i="9"/>
  <c r="G5377" i="9"/>
  <c r="H5377" i="9" s="1"/>
  <c r="J5360" i="9"/>
  <c r="I5360" i="9"/>
  <c r="F5360" i="9"/>
  <c r="G5360" i="9"/>
  <c r="H5360" i="9" s="1"/>
  <c r="J5341" i="9"/>
  <c r="I5341" i="9"/>
  <c r="F5341" i="9"/>
  <c r="G5341" i="9"/>
  <c r="H5341" i="9" s="1"/>
  <c r="J5349" i="9"/>
  <c r="I5349" i="9"/>
  <c r="F5349" i="9"/>
  <c r="G5349" i="9"/>
  <c r="H5349" i="9" s="1"/>
  <c r="J5355" i="9"/>
  <c r="I5355" i="9"/>
  <c r="F5355" i="9"/>
  <c r="G5355" i="9"/>
  <c r="H5355" i="9" s="1"/>
  <c r="J5362" i="9"/>
  <c r="I5362" i="9"/>
  <c r="F5362" i="9"/>
  <c r="G5362" i="9"/>
  <c r="H5362" i="9" s="1"/>
  <c r="J5347" i="9"/>
  <c r="I5347" i="9"/>
  <c r="F5347" i="9"/>
  <c r="G5347" i="9"/>
  <c r="H5347" i="9" s="1"/>
  <c r="J5332" i="9"/>
  <c r="I5332" i="9"/>
  <c r="F5332" i="9"/>
  <c r="G5332" i="9"/>
  <c r="H5332" i="9" s="1"/>
  <c r="J5343" i="9"/>
  <c r="I5343" i="9"/>
  <c r="F5343" i="9"/>
  <c r="G5343" i="9"/>
  <c r="H5343" i="9" s="1"/>
  <c r="J5330" i="9"/>
  <c r="I5330" i="9"/>
  <c r="F5330" i="9"/>
  <c r="G5330" i="9"/>
  <c r="H5330" i="9" s="1"/>
  <c r="J5316" i="9"/>
  <c r="I5316" i="9"/>
  <c r="F5316" i="9"/>
  <c r="G5316" i="9"/>
  <c r="H5316" i="9" s="1"/>
  <c r="J5319" i="9"/>
  <c r="I5319" i="9"/>
  <c r="F5319" i="9"/>
  <c r="G5319" i="9"/>
  <c r="H5319" i="9" s="1"/>
  <c r="J5320" i="9"/>
  <c r="I5320" i="9"/>
  <c r="F5320" i="9"/>
  <c r="G5320" i="9"/>
  <c r="H5320" i="9" s="1"/>
  <c r="J5311" i="9"/>
  <c r="I5311" i="9"/>
  <c r="F5311" i="9"/>
  <c r="G5311" i="9"/>
  <c r="H5311" i="9" s="1"/>
  <c r="J5300" i="9"/>
  <c r="I5300" i="9"/>
  <c r="F5300" i="9"/>
  <c r="G5300" i="9"/>
  <c r="H5300" i="9" s="1"/>
  <c r="J5307" i="9"/>
  <c r="I5307" i="9"/>
  <c r="F5307" i="9"/>
  <c r="G5307" i="9"/>
  <c r="H5307" i="9" s="1"/>
  <c r="J5310" i="9"/>
  <c r="I5310" i="9"/>
  <c r="F5310" i="9"/>
  <c r="G5310" i="9"/>
  <c r="H5310" i="9" s="1"/>
  <c r="J5296" i="9"/>
  <c r="I5296" i="9"/>
  <c r="F5296" i="9"/>
  <c r="G5296" i="9"/>
  <c r="H5296" i="9" s="1"/>
  <c r="I5297" i="9"/>
  <c r="J5297" i="9"/>
  <c r="F5297" i="9"/>
  <c r="G5297" i="9"/>
  <c r="H5297" i="9" s="1"/>
  <c r="J5285" i="9"/>
  <c r="I5285" i="9"/>
  <c r="F5285" i="9"/>
  <c r="G5285" i="9"/>
  <c r="H5285" i="9" s="1"/>
  <c r="I5289" i="9"/>
  <c r="J5289" i="9"/>
  <c r="F5289" i="9"/>
  <c r="G5289" i="9"/>
  <c r="H5289" i="9" s="1"/>
  <c r="D6004" i="9"/>
  <c r="D6005" i="9"/>
  <c r="F6005" i="9" s="1"/>
  <c r="D6006" i="9"/>
  <c r="D6008" i="9"/>
  <c r="D6009" i="9"/>
  <c r="D6003" i="9"/>
  <c r="G6003" i="9" s="1"/>
  <c r="H6003" i="9" s="1"/>
  <c r="D6007" i="9"/>
  <c r="D6013" i="9"/>
  <c r="D6012" i="9"/>
  <c r="D6010" i="9"/>
  <c r="J6010" i="9" s="1"/>
  <c r="D6011" i="9"/>
  <c r="D6018" i="9"/>
  <c r="D6026" i="9"/>
  <c r="D6016" i="9"/>
  <c r="I6016" i="9" s="1"/>
  <c r="D6021" i="9"/>
  <c r="D6022" i="9"/>
  <c r="D6023" i="9"/>
  <c r="D6014" i="9"/>
  <c r="F6014" i="9" s="1"/>
  <c r="D6015" i="9"/>
  <c r="F6015" i="9" s="1"/>
  <c r="D6017" i="9"/>
  <c r="D6020" i="9"/>
  <c r="D6024" i="9"/>
  <c r="D6027" i="9"/>
  <c r="D6019" i="9"/>
  <c r="D6025" i="9"/>
  <c r="D6036" i="9"/>
  <c r="F6036" i="9" s="1"/>
  <c r="J6036" i="9"/>
  <c r="D6039" i="9"/>
  <c r="D6041" i="9"/>
  <c r="D6035" i="9"/>
  <c r="D6037" i="9"/>
  <c r="I6037" i="9" s="1"/>
  <c r="D6029" i="9"/>
  <c r="J6029" i="9" s="1"/>
  <c r="D6030" i="9"/>
  <c r="D6032" i="9"/>
  <c r="D6034" i="9"/>
  <c r="D6038" i="9"/>
  <c r="D6042" i="9"/>
  <c r="D6028" i="9"/>
  <c r="D6031" i="9"/>
  <c r="G6031" i="9" s="1"/>
  <c r="H6031" i="9" s="1"/>
  <c r="D6033" i="9"/>
  <c r="D6040" i="9"/>
  <c r="D6043" i="9"/>
  <c r="D6050" i="9"/>
  <c r="J6050" i="9" s="1"/>
  <c r="D6048" i="9"/>
  <c r="D6052" i="9"/>
  <c r="D6053" i="9"/>
  <c r="D6055" i="9"/>
  <c r="D6057" i="9"/>
  <c r="D6045" i="9"/>
  <c r="D6046" i="9"/>
  <c r="D6049" i="9"/>
  <c r="F6049" i="9" s="1"/>
  <c r="D6051" i="9"/>
  <c r="I6051" i="9" s="1"/>
  <c r="D6056" i="9"/>
  <c r="D6044" i="9"/>
  <c r="D6047" i="9"/>
  <c r="G6047" i="9" s="1"/>
  <c r="H6047" i="9" s="1"/>
  <c r="D6054" i="9"/>
  <c r="G6054" i="9" s="1"/>
  <c r="H6054" i="9" s="1"/>
  <c r="D6058" i="9"/>
  <c r="D6069" i="9"/>
  <c r="D6073" i="9"/>
  <c r="G6073" i="9" s="1"/>
  <c r="H6073" i="9" s="1"/>
  <c r="D6074" i="9"/>
  <c r="D6075" i="9"/>
  <c r="D6059" i="9"/>
  <c r="D6067" i="9"/>
  <c r="I6067" i="9" s="1"/>
  <c r="D6068" i="9"/>
  <c r="D6070" i="9"/>
  <c r="D6060" i="9"/>
  <c r="D6061" i="9"/>
  <c r="F6061" i="9" s="1"/>
  <c r="D6066" i="9"/>
  <c r="I6066" i="9" s="1"/>
  <c r="D6062" i="9"/>
  <c r="D6063" i="9"/>
  <c r="D6064" i="9"/>
  <c r="G6064" i="9" s="1"/>
  <c r="H6064" i="9" s="1"/>
  <c r="D6065" i="9"/>
  <c r="J6065" i="9" s="1"/>
  <c r="D6071" i="9"/>
  <c r="D6072" i="9"/>
  <c r="D6078" i="9"/>
  <c r="J6078" i="9" s="1"/>
  <c r="D6083" i="9"/>
  <c r="D6086" i="9"/>
  <c r="D6098" i="9"/>
  <c r="D6103" i="9"/>
  <c r="I6103" i="9" s="1"/>
  <c r="D6107" i="9"/>
  <c r="D6109" i="9"/>
  <c r="D6114" i="9"/>
  <c r="D6076" i="9"/>
  <c r="F6076" i="9" s="1"/>
  <c r="D6080" i="9"/>
  <c r="J6080" i="9" s="1"/>
  <c r="D6092" i="9"/>
  <c r="D6094" i="9"/>
  <c r="D6096" i="9"/>
  <c r="D6102" i="9"/>
  <c r="F6102" i="9" s="1"/>
  <c r="D6106" i="9"/>
  <c r="D6108" i="9"/>
  <c r="D6110" i="9"/>
  <c r="J6110" i="9" s="1"/>
  <c r="D6115" i="9"/>
  <c r="D6116" i="9"/>
  <c r="D6077" i="9"/>
  <c r="D6081" i="9"/>
  <c r="I6081" i="9" s="1"/>
  <c r="D6082" i="9"/>
  <c r="D6087" i="9"/>
  <c r="D6088" i="9"/>
  <c r="G6088" i="9" s="1"/>
  <c r="H6088" i="9" s="1"/>
  <c r="D6093" i="9"/>
  <c r="D6097" i="9"/>
  <c r="I6097" i="9" s="1"/>
  <c r="D6099" i="9"/>
  <c r="D6111" i="9"/>
  <c r="G6111" i="9" s="1"/>
  <c r="H6111" i="9" s="1"/>
  <c r="D6113" i="9"/>
  <c r="G6113" i="9" s="1"/>
  <c r="H6113" i="9" s="1"/>
  <c r="D6079" i="9"/>
  <c r="D6084" i="9"/>
  <c r="D6085" i="9"/>
  <c r="G6085" i="9" s="1"/>
  <c r="H6085" i="9" s="1"/>
  <c r="D6089" i="9"/>
  <c r="D6090" i="9"/>
  <c r="D6091" i="9"/>
  <c r="D6095" i="9"/>
  <c r="G6095" i="9" s="1"/>
  <c r="H6095" i="9" s="1"/>
  <c r="D6100" i="9"/>
  <c r="D6101" i="9"/>
  <c r="J6101" i="9" s="1"/>
  <c r="D6104" i="9"/>
  <c r="D6105" i="9"/>
  <c r="G6105" i="9" s="1"/>
  <c r="H6105" i="9" s="1"/>
  <c r="D6112" i="9"/>
  <c r="F6112" i="9" s="1"/>
  <c r="D6117" i="9"/>
  <c r="I6117" i="9" s="1"/>
  <c r="D6118" i="9"/>
  <c r="D6119" i="9"/>
  <c r="G6119" i="9" s="1"/>
  <c r="H6119" i="9" s="1"/>
  <c r="D6120" i="9"/>
  <c r="G6120" i="9" s="1"/>
  <c r="H6120" i="9" s="1"/>
  <c r="D6121" i="9"/>
  <c r="D6122" i="9"/>
  <c r="J6722" i="9"/>
  <c r="I6722" i="9"/>
  <c r="F6722" i="9"/>
  <c r="G6722" i="9"/>
  <c r="H6722" i="9" s="1"/>
  <c r="J6715" i="9"/>
  <c r="I6715" i="9"/>
  <c r="F6715" i="9"/>
  <c r="G6715" i="9"/>
  <c r="H6715" i="9" s="1"/>
  <c r="J6703" i="9"/>
  <c r="I6703" i="9"/>
  <c r="F6703" i="9"/>
  <c r="G6703" i="9"/>
  <c r="H6703" i="9" s="1"/>
  <c r="J6679" i="9"/>
  <c r="I6679" i="9"/>
  <c r="F6679" i="9"/>
  <c r="G6679" i="9"/>
  <c r="H6679" i="9" s="1"/>
  <c r="J6700" i="9"/>
  <c r="I6700" i="9"/>
  <c r="F6700" i="9"/>
  <c r="G6700" i="9"/>
  <c r="H6700" i="9" s="1"/>
  <c r="J6686" i="9"/>
  <c r="I6686" i="9"/>
  <c r="F6686" i="9"/>
  <c r="G6686" i="9"/>
  <c r="H6686" i="9" s="1"/>
  <c r="J6676" i="9"/>
  <c r="I6676" i="9"/>
  <c r="F6676" i="9"/>
  <c r="G6676" i="9"/>
  <c r="H6676" i="9" s="1"/>
  <c r="J6708" i="9"/>
  <c r="I6708" i="9"/>
  <c r="F6708" i="9"/>
  <c r="G6708" i="9"/>
  <c r="H6708" i="9" s="1"/>
  <c r="J6691" i="9"/>
  <c r="I6691" i="9"/>
  <c r="F6691" i="9"/>
  <c r="G6691" i="9"/>
  <c r="H6691" i="9" s="1"/>
  <c r="J6673" i="9"/>
  <c r="I6673" i="9"/>
  <c r="F6673" i="9"/>
  <c r="G6673" i="9"/>
  <c r="H6673" i="9" s="1"/>
  <c r="J6702" i="9"/>
  <c r="I6702" i="9"/>
  <c r="F6702" i="9"/>
  <c r="G6702" i="9"/>
  <c r="H6702" i="9" s="1"/>
  <c r="J6688" i="9"/>
  <c r="I6688" i="9"/>
  <c r="F6688" i="9"/>
  <c r="G6688" i="9"/>
  <c r="H6688" i="9" s="1"/>
  <c r="J6668" i="9"/>
  <c r="I6668" i="9"/>
  <c r="F6668" i="9"/>
  <c r="G6668" i="9"/>
  <c r="H6668" i="9" s="1"/>
  <c r="J6665" i="9"/>
  <c r="I6665" i="9"/>
  <c r="F6665" i="9"/>
  <c r="G6665" i="9"/>
  <c r="H6665" i="9" s="1"/>
  <c r="J6650" i="9"/>
  <c r="I6650" i="9"/>
  <c r="F6650" i="9"/>
  <c r="G6650" i="9"/>
  <c r="H6650" i="9" s="1"/>
  <c r="J6644" i="9"/>
  <c r="I6644" i="9"/>
  <c r="F6644" i="9"/>
  <c r="G6644" i="9"/>
  <c r="H6644" i="9" s="1"/>
  <c r="J6666" i="9"/>
  <c r="I6666" i="9"/>
  <c r="F6666" i="9"/>
  <c r="G6666" i="9"/>
  <c r="H6666" i="9" s="1"/>
  <c r="J6654" i="9"/>
  <c r="I6654" i="9"/>
  <c r="F6654" i="9"/>
  <c r="G6654" i="9"/>
  <c r="H6654" i="9" s="1"/>
  <c r="J6647" i="9"/>
  <c r="I6647" i="9"/>
  <c r="F6647" i="9"/>
  <c r="G6647" i="9"/>
  <c r="H6647" i="9" s="1"/>
  <c r="J6651" i="9"/>
  <c r="I6651" i="9"/>
  <c r="F6651" i="9"/>
  <c r="G6651" i="9"/>
  <c r="H6651" i="9" s="1"/>
  <c r="J6642" i="9"/>
  <c r="I6642" i="9"/>
  <c r="F6642" i="9"/>
  <c r="G6642" i="9"/>
  <c r="H6642" i="9" s="1"/>
  <c r="J6631" i="9"/>
  <c r="I6631" i="9"/>
  <c r="F6631" i="9"/>
  <c r="G6631" i="9"/>
  <c r="H6631" i="9" s="1"/>
  <c r="J6630" i="9"/>
  <c r="I6630" i="9"/>
  <c r="F6630" i="9"/>
  <c r="G6630" i="9"/>
  <c r="H6630" i="9" s="1"/>
  <c r="J6623" i="9"/>
  <c r="I6623" i="9"/>
  <c r="F6623" i="9"/>
  <c r="G6623" i="9"/>
  <c r="H6623" i="9" s="1"/>
  <c r="J6629" i="9"/>
  <c r="I6629" i="9"/>
  <c r="F6629" i="9"/>
  <c r="G6629" i="9"/>
  <c r="H6629" i="9" s="1"/>
  <c r="J6622" i="9"/>
  <c r="I6622" i="9"/>
  <c r="F6622" i="9"/>
  <c r="G6622" i="9"/>
  <c r="H6622" i="9" s="1"/>
  <c r="I6620" i="9"/>
  <c r="J6620" i="9"/>
  <c r="F6620" i="9"/>
  <c r="G6620" i="9"/>
  <c r="H6620" i="9" s="1"/>
  <c r="J6611" i="9"/>
  <c r="I6611" i="9"/>
  <c r="F6611" i="9"/>
  <c r="G6611" i="9"/>
  <c r="H6611" i="9" s="1"/>
  <c r="J6604" i="9"/>
  <c r="I6604" i="9"/>
  <c r="F6604" i="9"/>
  <c r="G6604" i="9"/>
  <c r="H6604" i="9" s="1"/>
  <c r="I6608" i="9"/>
  <c r="J6608" i="9"/>
  <c r="F6608" i="9"/>
  <c r="G6608" i="9"/>
  <c r="H6608" i="9" s="1"/>
  <c r="I6065" i="9"/>
  <c r="J6051" i="9"/>
  <c r="I6015" i="9"/>
  <c r="H6575" i="9"/>
  <c r="G6560" i="9"/>
  <c r="H6560" i="9" s="1"/>
  <c r="G6568" i="9"/>
  <c r="H6568" i="9" s="1"/>
  <c r="J6548" i="9"/>
  <c r="J6520" i="9"/>
  <c r="H6521" i="9"/>
  <c r="H6507" i="9"/>
  <c r="G6495" i="9"/>
  <c r="H6495" i="9" s="1"/>
  <c r="I7082" i="9"/>
  <c r="F7081" i="9"/>
  <c r="J7067" i="9"/>
  <c r="J7056" i="9"/>
  <c r="G7063" i="9"/>
  <c r="H7063" i="9" s="1"/>
  <c r="J7045" i="9"/>
  <c r="I7034" i="9"/>
  <c r="G7068" i="9"/>
  <c r="H7068" i="9" s="1"/>
  <c r="F7049" i="9"/>
  <c r="I7070" i="9"/>
  <c r="J7055" i="9"/>
  <c r="F7055" i="9"/>
  <c r="G7039" i="9"/>
  <c r="H7039" i="9" s="1"/>
  <c r="F7022" i="9"/>
  <c r="J7001" i="9"/>
  <c r="I7017" i="9"/>
  <c r="G7024" i="9"/>
  <c r="H7024" i="9" s="1"/>
  <c r="F7011" i="9"/>
  <c r="I6996" i="9"/>
  <c r="I6998" i="9"/>
  <c r="F6983" i="9"/>
  <c r="J6986" i="9"/>
  <c r="I6985" i="9"/>
  <c r="G6990" i="9"/>
  <c r="H6990" i="9" s="1"/>
  <c r="F6971" i="9"/>
  <c r="I6966" i="9"/>
  <c r="J6974" i="9"/>
  <c r="J6956" i="9"/>
  <c r="I6956" i="9"/>
  <c r="F6956" i="9"/>
  <c r="G6956" i="9"/>
  <c r="H6956" i="9" s="1"/>
  <c r="I6962" i="9"/>
  <c r="J6962" i="9"/>
  <c r="F6962" i="9"/>
  <c r="G6962" i="9"/>
  <c r="H6962" i="9" s="1"/>
  <c r="J6958" i="9"/>
  <c r="I6958" i="9"/>
  <c r="F6958" i="9"/>
  <c r="G6958" i="9"/>
  <c r="H6958" i="9" s="1"/>
  <c r="J6941" i="9"/>
  <c r="I6941" i="9"/>
  <c r="F6941" i="9"/>
  <c r="G6941" i="9"/>
  <c r="H6941" i="9" s="1"/>
  <c r="J6918" i="9"/>
  <c r="I6918" i="9"/>
  <c r="F6918" i="9"/>
  <c r="G6918" i="9"/>
  <c r="H6918" i="9" s="1"/>
  <c r="J6931" i="9"/>
  <c r="I6931" i="9"/>
  <c r="F6931" i="9"/>
  <c r="G6931" i="9"/>
  <c r="H6931" i="9" s="1"/>
  <c r="I6917" i="9"/>
  <c r="J6917" i="9"/>
  <c r="F6917" i="9"/>
  <c r="G6917" i="9"/>
  <c r="H6917" i="9" s="1"/>
  <c r="I6950" i="9"/>
  <c r="J6950" i="9"/>
  <c r="F6950" i="9"/>
  <c r="G6950" i="9"/>
  <c r="H6950" i="9" s="1"/>
  <c r="J6935" i="9"/>
  <c r="I6935" i="9"/>
  <c r="F6935" i="9"/>
  <c r="G6935" i="9"/>
  <c r="H6935" i="9" s="1"/>
  <c r="J6926" i="9"/>
  <c r="I6926" i="9"/>
  <c r="F6926" i="9"/>
  <c r="G6926" i="9"/>
  <c r="H6926" i="9" s="1"/>
  <c r="J6912" i="9"/>
  <c r="I6912" i="9"/>
  <c r="G6912" i="9"/>
  <c r="H6912" i="9" s="1"/>
  <c r="F6912" i="9"/>
  <c r="J6944" i="9"/>
  <c r="I6944" i="9"/>
  <c r="G6944" i="9"/>
  <c r="H6944" i="9" s="1"/>
  <c r="F6944" i="9"/>
  <c r="J6925" i="9"/>
  <c r="I6925" i="9"/>
  <c r="G6925" i="9"/>
  <c r="H6925" i="9" s="1"/>
  <c r="F6925" i="9"/>
  <c r="J6910" i="9"/>
  <c r="I6910" i="9"/>
  <c r="F6910" i="9"/>
  <c r="G6910" i="9"/>
  <c r="H6910" i="9" s="1"/>
  <c r="I6901" i="9"/>
  <c r="J6901" i="9"/>
  <c r="F6901" i="9"/>
  <c r="G6901" i="9"/>
  <c r="H6901" i="9" s="1"/>
  <c r="J6882" i="9"/>
  <c r="I6882" i="9"/>
  <c r="F6882" i="9"/>
  <c r="G6882" i="9"/>
  <c r="H6882" i="9" s="1"/>
  <c r="J6909" i="9"/>
  <c r="I6909" i="9"/>
  <c r="G6909" i="9"/>
  <c r="H6909" i="9" s="1"/>
  <c r="F6909" i="9"/>
  <c r="J6900" i="9"/>
  <c r="I6900" i="9"/>
  <c r="F6900" i="9"/>
  <c r="G6900" i="9"/>
  <c r="H6900" i="9" s="1"/>
  <c r="J6893" i="9"/>
  <c r="I6893" i="9"/>
  <c r="F6893" i="9"/>
  <c r="G6893" i="9"/>
  <c r="H6893" i="9" s="1"/>
  <c r="J6887" i="9"/>
  <c r="I6887" i="9"/>
  <c r="F6887" i="9"/>
  <c r="G6887" i="9"/>
  <c r="H6887" i="9" s="1"/>
  <c r="I6890" i="9"/>
  <c r="J6890" i="9"/>
  <c r="F6890" i="9"/>
  <c r="G6890" i="9"/>
  <c r="H6890" i="9" s="1"/>
  <c r="J6884" i="9"/>
  <c r="I6884" i="9"/>
  <c r="F6884" i="9"/>
  <c r="G6884" i="9"/>
  <c r="H6884" i="9" s="1"/>
  <c r="J6868" i="9"/>
  <c r="I6868" i="9"/>
  <c r="F6868" i="9"/>
  <c r="G6868" i="9"/>
  <c r="H6868" i="9" s="1"/>
  <c r="J6867" i="9"/>
  <c r="I6867" i="9"/>
  <c r="F6867" i="9"/>
  <c r="G6867" i="9"/>
  <c r="H6867" i="9" s="1"/>
  <c r="I6870" i="9"/>
  <c r="J6870" i="9"/>
  <c r="F6870" i="9"/>
  <c r="G6870" i="9"/>
  <c r="H6870" i="9" s="1"/>
  <c r="J6866" i="9"/>
  <c r="I6866" i="9"/>
  <c r="F6866" i="9"/>
  <c r="G6866" i="9"/>
  <c r="H6866" i="9" s="1"/>
  <c r="J6850" i="9"/>
  <c r="I6850" i="9"/>
  <c r="F6850" i="9"/>
  <c r="G6850" i="9"/>
  <c r="H6850" i="9"/>
  <c r="J6848" i="9"/>
  <c r="I6848" i="9"/>
  <c r="G6848" i="9"/>
  <c r="H6848" i="9"/>
  <c r="F6848" i="9"/>
  <c r="I6857" i="9"/>
  <c r="J6857" i="9"/>
  <c r="G6857" i="9"/>
  <c r="H6857" i="9" s="1"/>
  <c r="F6857" i="9"/>
  <c r="J6846" i="9"/>
  <c r="I6846" i="9"/>
  <c r="F6846" i="9"/>
  <c r="G6846" i="9"/>
  <c r="H6846" i="9" s="1"/>
  <c r="J6117" i="9"/>
  <c r="G6117" i="9"/>
  <c r="H6117" i="9" s="1"/>
  <c r="J6097" i="9"/>
  <c r="G6097" i="9"/>
  <c r="H6097" i="9" s="1"/>
  <c r="F6080" i="9"/>
  <c r="J6054" i="9"/>
  <c r="I6054" i="9"/>
  <c r="F6054" i="9"/>
  <c r="I6029" i="9"/>
  <c r="I6120" i="9"/>
  <c r="F6120" i="9"/>
  <c r="J6081" i="9"/>
  <c r="G6081" i="9"/>
  <c r="H6081" i="9" s="1"/>
  <c r="J6076" i="9"/>
  <c r="I6076" i="9"/>
  <c r="F6078" i="9"/>
  <c r="G6078" i="9"/>
  <c r="H6078" i="9" s="1"/>
  <c r="J6067" i="9"/>
  <c r="G6067" i="9"/>
  <c r="H6067" i="9" s="1"/>
  <c r="J6049" i="9"/>
  <c r="I6049" i="9"/>
  <c r="F6031" i="9"/>
  <c r="J6037" i="9"/>
  <c r="G6036" i="9"/>
  <c r="H6036" i="9" s="1"/>
  <c r="J6014" i="9"/>
  <c r="G6016" i="9"/>
  <c r="H6016" i="9" s="1"/>
  <c r="F6010" i="9"/>
  <c r="F6003" i="9"/>
  <c r="J6005" i="9"/>
  <c r="J6600" i="9"/>
  <c r="I6600" i="9"/>
  <c r="F6600" i="9"/>
  <c r="G6600" i="9"/>
  <c r="H6600" i="9" s="1"/>
  <c r="J6601" i="9"/>
  <c r="I6601" i="9"/>
  <c r="F6601" i="9"/>
  <c r="G6601" i="9"/>
  <c r="H6601" i="9" s="1"/>
  <c r="J6580" i="9"/>
  <c r="I6580" i="9"/>
  <c r="F6580" i="9"/>
  <c r="G6580" i="9"/>
  <c r="H6580" i="9" s="1"/>
  <c r="J6571" i="9"/>
  <c r="I6571" i="9"/>
  <c r="F6571" i="9"/>
  <c r="G6571" i="9"/>
  <c r="H6571" i="9" s="1"/>
  <c r="J6588" i="9"/>
  <c r="I6588" i="9"/>
  <c r="F6588" i="9"/>
  <c r="G6588" i="9"/>
  <c r="H6588" i="9" s="1"/>
  <c r="J6581" i="9"/>
  <c r="I6581" i="9"/>
  <c r="G6581" i="9"/>
  <c r="H6581" i="9" s="1"/>
  <c r="F6581" i="9"/>
  <c r="J6570" i="9"/>
  <c r="I6570" i="9"/>
  <c r="F6570" i="9"/>
  <c r="G6570" i="9"/>
  <c r="H6570" i="9" s="1"/>
  <c r="J6557" i="9"/>
  <c r="I6557" i="9"/>
  <c r="F6557" i="9"/>
  <c r="G6557" i="9"/>
  <c r="H6557" i="9" s="1"/>
  <c r="J6589" i="9"/>
  <c r="I6589" i="9"/>
  <c r="G6589" i="9"/>
  <c r="H6589" i="9" s="1"/>
  <c r="F6589" i="9"/>
  <c r="J6569" i="9"/>
  <c r="I6569" i="9"/>
  <c r="F6569" i="9"/>
  <c r="G6569" i="9"/>
  <c r="H6569" i="9" s="1"/>
  <c r="J6594" i="9"/>
  <c r="I6594" i="9"/>
  <c r="F6594" i="9"/>
  <c r="G6594" i="9"/>
  <c r="H6594" i="9" s="1"/>
  <c r="J6567" i="9"/>
  <c r="I6567" i="9"/>
  <c r="F6567" i="9"/>
  <c r="G6567" i="9"/>
  <c r="H6567" i="9" s="1"/>
  <c r="J6553" i="9"/>
  <c r="I6553" i="9"/>
  <c r="F6553" i="9"/>
  <c r="G6553" i="9"/>
  <c r="H6553" i="9" s="1"/>
  <c r="J6536" i="9"/>
  <c r="I6536" i="9"/>
  <c r="F6536" i="9"/>
  <c r="G6536" i="9"/>
  <c r="H6536" i="9" s="1"/>
  <c r="J6546" i="9"/>
  <c r="I6546" i="9"/>
  <c r="F6546" i="9"/>
  <c r="G6546" i="9"/>
  <c r="H6546" i="9" s="1"/>
  <c r="J6550" i="9"/>
  <c r="I6550" i="9"/>
  <c r="F6550" i="9"/>
  <c r="G6550" i="9"/>
  <c r="H6550" i="9" s="1"/>
  <c r="J6523" i="9"/>
  <c r="I6523" i="9"/>
  <c r="F6523" i="9"/>
  <c r="G6523" i="9"/>
  <c r="H6523" i="9" s="1"/>
  <c r="J6537" i="9"/>
  <c r="I6537" i="9"/>
  <c r="F6537" i="9"/>
  <c r="G6537" i="9"/>
  <c r="H6537" i="9" s="1"/>
  <c r="J6533" i="9"/>
  <c r="I6533" i="9"/>
  <c r="F6533" i="9"/>
  <c r="G6533" i="9"/>
  <c r="H6533" i="9" s="1"/>
  <c r="J6531" i="9"/>
  <c r="I6531" i="9"/>
  <c r="F6531" i="9"/>
  <c r="G6531" i="9"/>
  <c r="H6531" i="9" s="1"/>
  <c r="J6527" i="9"/>
  <c r="I6527" i="9"/>
  <c r="F6527" i="9"/>
  <c r="G6527" i="9"/>
  <c r="H6527" i="9" s="1"/>
  <c r="J6510" i="9"/>
  <c r="I6510" i="9"/>
  <c r="F6510" i="9"/>
  <c r="G6510" i="9"/>
  <c r="H6510" i="9" s="1"/>
  <c r="J6513" i="9"/>
  <c r="I6513" i="9"/>
  <c r="F6513" i="9"/>
  <c r="G6513" i="9"/>
  <c r="H6513" i="9" s="1"/>
  <c r="J6506" i="9"/>
  <c r="I6506" i="9"/>
  <c r="F6506" i="9"/>
  <c r="G6506" i="9"/>
  <c r="H6506" i="9" s="1"/>
  <c r="J6508" i="9"/>
  <c r="I6508" i="9"/>
  <c r="F6508" i="9"/>
  <c r="G6508" i="9"/>
  <c r="H6508" i="9" s="1"/>
  <c r="J6498" i="9"/>
  <c r="I6498" i="9"/>
  <c r="F6498" i="9"/>
  <c r="G6498" i="9"/>
  <c r="H6498" i="9" s="1"/>
  <c r="J6502" i="9"/>
  <c r="I6502" i="9"/>
  <c r="F6502" i="9"/>
  <c r="G6502" i="9"/>
  <c r="H6502" i="9" s="1"/>
  <c r="J6494" i="9"/>
  <c r="I6494" i="9"/>
  <c r="F6494" i="9"/>
  <c r="G6494" i="9"/>
  <c r="H6494" i="9" s="1"/>
  <c r="J6493" i="9"/>
  <c r="I6493" i="9"/>
  <c r="F6493" i="9"/>
  <c r="G6493" i="9"/>
  <c r="H6493" i="9" s="1"/>
  <c r="J6485" i="9"/>
  <c r="I6485" i="9"/>
  <c r="F6485" i="9"/>
  <c r="G6485" i="9"/>
  <c r="H6485" i="9" s="1"/>
  <c r="J7079" i="9"/>
  <c r="I7079" i="9"/>
  <c r="F7079" i="9"/>
  <c r="G7079" i="9"/>
  <c r="H7079" i="9" s="1"/>
  <c r="I7078" i="9"/>
  <c r="J7078" i="9"/>
  <c r="F7078" i="9"/>
  <c r="G7078" i="9"/>
  <c r="H7078" i="9" s="1"/>
  <c r="J7074" i="9"/>
  <c r="I7074" i="9"/>
  <c r="F7074" i="9"/>
  <c r="G7074" i="9"/>
  <c r="H7074" i="9" s="1"/>
  <c r="I7065" i="9"/>
  <c r="J7065" i="9"/>
  <c r="G7065" i="9"/>
  <c r="H7065" i="9" s="1"/>
  <c r="F7065" i="9"/>
  <c r="J7048" i="9"/>
  <c r="I7048" i="9"/>
  <c r="G7048" i="9"/>
  <c r="H7048" i="9" s="1"/>
  <c r="F7048" i="9"/>
  <c r="J7037" i="9"/>
  <c r="I7037" i="9"/>
  <c r="F7037" i="9"/>
  <c r="G7037" i="9"/>
  <c r="H7037" i="9" s="1"/>
  <c r="I7062" i="9"/>
  <c r="J7062" i="9"/>
  <c r="F7062" i="9"/>
  <c r="G7062" i="9"/>
  <c r="H7062" i="9" s="1"/>
  <c r="J7044" i="9"/>
  <c r="I7044" i="9"/>
  <c r="F7044" i="9"/>
  <c r="G7044" i="9"/>
  <c r="H7044" i="9" s="1"/>
  <c r="I7029" i="9"/>
  <c r="J7029" i="9"/>
  <c r="F7029" i="9"/>
  <c r="G7029" i="9"/>
  <c r="H7029" i="9" s="1"/>
  <c r="J7060" i="9"/>
  <c r="I7060" i="9"/>
  <c r="F7060" i="9"/>
  <c r="G7060" i="9"/>
  <c r="H7060" i="9" s="1"/>
  <c r="J7040" i="9"/>
  <c r="I7040" i="9"/>
  <c r="G7040" i="9"/>
  <c r="H7040" i="9" s="1"/>
  <c r="F7040" i="9"/>
  <c r="J7066" i="9"/>
  <c r="I7066" i="9"/>
  <c r="F7066" i="9"/>
  <c r="G7066" i="9"/>
  <c r="H7066" i="9" s="1"/>
  <c r="J7054" i="9"/>
  <c r="I7054" i="9"/>
  <c r="F7054" i="9"/>
  <c r="G7054" i="9"/>
  <c r="H7054" i="9" s="1"/>
  <c r="I7035" i="9"/>
  <c r="J7035" i="9"/>
  <c r="F7035" i="9"/>
  <c r="G7035" i="9"/>
  <c r="H7035" i="9" s="1"/>
  <c r="J7021" i="9"/>
  <c r="I7021" i="9"/>
  <c r="F7021" i="9"/>
  <c r="G7021" i="9"/>
  <c r="H7021" i="9" s="1"/>
  <c r="I7026" i="9"/>
  <c r="J7026" i="9"/>
  <c r="F7026" i="9"/>
  <c r="G7026" i="9"/>
  <c r="H7026" i="9" s="1"/>
  <c r="J7015" i="9"/>
  <c r="I7015" i="9"/>
  <c r="F7015" i="9"/>
  <c r="G7015" i="9"/>
  <c r="H7015" i="9" s="1"/>
  <c r="J7023" i="9"/>
  <c r="I7023" i="9"/>
  <c r="F7023" i="9"/>
  <c r="G7023" i="9"/>
  <c r="H7023" i="9" s="1"/>
  <c r="J7005" i="9"/>
  <c r="I7005" i="9"/>
  <c r="G7005" i="9"/>
  <c r="H7005" i="9" s="1"/>
  <c r="F7005" i="9"/>
  <c r="J7007" i="9"/>
  <c r="I7007" i="9"/>
  <c r="F7007" i="9"/>
  <c r="G7007" i="9"/>
  <c r="H7007" i="9" s="1"/>
  <c r="J7009" i="9"/>
  <c r="I7009" i="9"/>
  <c r="F7009" i="9"/>
  <c r="G7009" i="9"/>
  <c r="H7009" i="9" s="1"/>
  <c r="J7008" i="9"/>
  <c r="I7008" i="9"/>
  <c r="G7008" i="9"/>
  <c r="H7008" i="9" s="1"/>
  <c r="F7008" i="9"/>
  <c r="I6981" i="9"/>
  <c r="J6981" i="9"/>
  <c r="F6981" i="9"/>
  <c r="G6981" i="9"/>
  <c r="H6981" i="9" s="1"/>
  <c r="J6993" i="9"/>
  <c r="I6993" i="9"/>
  <c r="F6993" i="9"/>
  <c r="G6993" i="9"/>
  <c r="H6993" i="9" s="1"/>
  <c r="J6984" i="9"/>
  <c r="I6984" i="9"/>
  <c r="G6984" i="9"/>
  <c r="H6984" i="9" s="1"/>
  <c r="F6984" i="9"/>
  <c r="J6987" i="9"/>
  <c r="I6987" i="9"/>
  <c r="F6987" i="9"/>
  <c r="G6987" i="9"/>
  <c r="H6987" i="9" s="1"/>
  <c r="I6970" i="9"/>
  <c r="J6970" i="9"/>
  <c r="F6970" i="9"/>
  <c r="G6970" i="9"/>
  <c r="H6970" i="9" s="1"/>
  <c r="J6964" i="9"/>
  <c r="I6964" i="9"/>
  <c r="F6964" i="9"/>
  <c r="G6964" i="9"/>
  <c r="H6964" i="9" s="1"/>
  <c r="J6979" i="9"/>
  <c r="I6979" i="9"/>
  <c r="F6979" i="9"/>
  <c r="G6979" i="9"/>
  <c r="H6979" i="9" s="1"/>
  <c r="I6969" i="9"/>
  <c r="J6969" i="9"/>
  <c r="F6969" i="9"/>
  <c r="G6969" i="9"/>
  <c r="H6969" i="9" s="1"/>
  <c r="J6952" i="9"/>
  <c r="I6952" i="9"/>
  <c r="F6952" i="9"/>
  <c r="G6952" i="9"/>
  <c r="H6952" i="9" s="1"/>
  <c r="J6961" i="9"/>
  <c r="I6961" i="9"/>
  <c r="F6961" i="9"/>
  <c r="G6961" i="9"/>
  <c r="H6961" i="9" s="1"/>
  <c r="J6957" i="9"/>
  <c r="I6957" i="9"/>
  <c r="F6957" i="9"/>
  <c r="G6957" i="9"/>
  <c r="H6957" i="9" s="1"/>
  <c r="J6936" i="9"/>
  <c r="I6936" i="9"/>
  <c r="F6936" i="9"/>
  <c r="G6936" i="9"/>
  <c r="H6936" i="9" s="1"/>
  <c r="J6916" i="9"/>
  <c r="I6916" i="9"/>
  <c r="F6916" i="9"/>
  <c r="G6916" i="9"/>
  <c r="H6916" i="9" s="1"/>
  <c r="J6930" i="9"/>
  <c r="I6930" i="9"/>
  <c r="F6930" i="9"/>
  <c r="G6930" i="9"/>
  <c r="H6930" i="9" s="1"/>
  <c r="J6915" i="9"/>
  <c r="I6915" i="9"/>
  <c r="F6915" i="9"/>
  <c r="G6915" i="9"/>
  <c r="H6915" i="9" s="1"/>
  <c r="J6943" i="9"/>
  <c r="I6943" i="9"/>
  <c r="F6943" i="9"/>
  <c r="G6943" i="9"/>
  <c r="H6943" i="9" s="1"/>
  <c r="I6934" i="9"/>
  <c r="J6934" i="9"/>
  <c r="F6934" i="9"/>
  <c r="G6934" i="9"/>
  <c r="H6934" i="9" s="1"/>
  <c r="J6924" i="9"/>
  <c r="I6924" i="9"/>
  <c r="F6924" i="9"/>
  <c r="G6924" i="9"/>
  <c r="H6924" i="9" s="1"/>
  <c r="J6948" i="9"/>
  <c r="I6948" i="9"/>
  <c r="F6948" i="9"/>
  <c r="G6948" i="9"/>
  <c r="H6948" i="9" s="1"/>
  <c r="J6942" i="9"/>
  <c r="I6942" i="9"/>
  <c r="F6942" i="9"/>
  <c r="G6942" i="9"/>
  <c r="H6942" i="9" s="1"/>
  <c r="I6921" i="9"/>
  <c r="J6921" i="9"/>
  <c r="G6921" i="9"/>
  <c r="H6921" i="9" s="1"/>
  <c r="F6921" i="9"/>
  <c r="I6906" i="9"/>
  <c r="J6906" i="9"/>
  <c r="F6906" i="9"/>
  <c r="G6906" i="9"/>
  <c r="H6906" i="9" s="1"/>
  <c r="J6894" i="9"/>
  <c r="I6894" i="9"/>
  <c r="F6894" i="9"/>
  <c r="G6894" i="9"/>
  <c r="H6894" i="9" s="1"/>
  <c r="J6908" i="9"/>
  <c r="I6908" i="9"/>
  <c r="G6908" i="9"/>
  <c r="H6908" i="9" s="1"/>
  <c r="F6908" i="9"/>
  <c r="I6905" i="9"/>
  <c r="J6905" i="9"/>
  <c r="F6905" i="9"/>
  <c r="G6905" i="9"/>
  <c r="H6905" i="9" s="1"/>
  <c r="I6899" i="9"/>
  <c r="J6899" i="9"/>
  <c r="F6899" i="9"/>
  <c r="G6899" i="9"/>
  <c r="H6899" i="9" s="1"/>
  <c r="J6874" i="9"/>
  <c r="I6874" i="9"/>
  <c r="F6874" i="9"/>
  <c r="G6874" i="9"/>
  <c r="H6874" i="9" s="1"/>
  <c r="J6879" i="9"/>
  <c r="I6879" i="9"/>
  <c r="F6879" i="9"/>
  <c r="G6879" i="9"/>
  <c r="H6879" i="9" s="1"/>
  <c r="I6889" i="9"/>
  <c r="J6889" i="9"/>
  <c r="F6889" i="9"/>
  <c r="G6889" i="9"/>
  <c r="H6889" i="9" s="1"/>
  <c r="J6883" i="9"/>
  <c r="I6883" i="9"/>
  <c r="F6883" i="9"/>
  <c r="G6883" i="9"/>
  <c r="H6883" i="9" s="1"/>
  <c r="J6861" i="9"/>
  <c r="I6861" i="9"/>
  <c r="G6861" i="9"/>
  <c r="H6861" i="9" s="1"/>
  <c r="F6861" i="9"/>
  <c r="J6865" i="9"/>
  <c r="I6865" i="9"/>
  <c r="F6865" i="9"/>
  <c r="G6865" i="9"/>
  <c r="H6865" i="9" s="1"/>
  <c r="I6869" i="9"/>
  <c r="J6869" i="9"/>
  <c r="F6869" i="9"/>
  <c r="G6869" i="9"/>
  <c r="H6869" i="9" s="1"/>
  <c r="J6863" i="9"/>
  <c r="I6863" i="9"/>
  <c r="F6863" i="9"/>
  <c r="G6863" i="9"/>
  <c r="H6863" i="9" s="1"/>
  <c r="J6860" i="9"/>
  <c r="I6860" i="9"/>
  <c r="F6860" i="9"/>
  <c r="G6860" i="9"/>
  <c r="H6860" i="9" s="1"/>
  <c r="J6856" i="9"/>
  <c r="I6856" i="9"/>
  <c r="G6856" i="9"/>
  <c r="H6856" i="9" s="1"/>
  <c r="F6856" i="9"/>
  <c r="J6854" i="9"/>
  <c r="I6854" i="9"/>
  <c r="F6854" i="9"/>
  <c r="G6854" i="9"/>
  <c r="H6854" i="9" s="1"/>
  <c r="J6845" i="9"/>
  <c r="I6845" i="9"/>
  <c r="F6845" i="9"/>
  <c r="G6845" i="9"/>
  <c r="H6845" i="9" s="1"/>
  <c r="J6090" i="9"/>
  <c r="I6090" i="9"/>
  <c r="F6090" i="9"/>
  <c r="G6090" i="9"/>
  <c r="H6090" i="9" s="1"/>
  <c r="J6082" i="9"/>
  <c r="I6082" i="9"/>
  <c r="F6082" i="9"/>
  <c r="G6082" i="9"/>
  <c r="H6082" i="9" s="1"/>
  <c r="J6083" i="9"/>
  <c r="I6083" i="9"/>
  <c r="F6083" i="9"/>
  <c r="G6083" i="9"/>
  <c r="H6083" i="9" s="1"/>
  <c r="J6074" i="9"/>
  <c r="I6074" i="9"/>
  <c r="F6074" i="9"/>
  <c r="G6074" i="9"/>
  <c r="H6074" i="9" s="1"/>
  <c r="I6048" i="9"/>
  <c r="J6048" i="9"/>
  <c r="F6048" i="9"/>
  <c r="G6048" i="9"/>
  <c r="H6048" i="9" s="1"/>
  <c r="J6038" i="9"/>
  <c r="I6038" i="9"/>
  <c r="F6038" i="9"/>
  <c r="G6038" i="9"/>
  <c r="H6038" i="9" s="1"/>
  <c r="J6027" i="9"/>
  <c r="I6027" i="9"/>
  <c r="F6027" i="9"/>
  <c r="G6027" i="9"/>
  <c r="H6027" i="9" s="1"/>
  <c r="J6011" i="9"/>
  <c r="I6011" i="9"/>
  <c r="F6011" i="9"/>
  <c r="G6011" i="9"/>
  <c r="H6011" i="9" s="1"/>
  <c r="J6007" i="9"/>
  <c r="I6007" i="9"/>
  <c r="F6007" i="9"/>
  <c r="G6007" i="9"/>
  <c r="H6007" i="9" s="1"/>
  <c r="J6119" i="9"/>
  <c r="I6119" i="9"/>
  <c r="F6119" i="9"/>
  <c r="I6105" i="9"/>
  <c r="J6105" i="9"/>
  <c r="F6105" i="9"/>
  <c r="J6095" i="9"/>
  <c r="I6095" i="9"/>
  <c r="F6095" i="9"/>
  <c r="J6085" i="9"/>
  <c r="I6085" i="9"/>
  <c r="F6085" i="9"/>
  <c r="J6111" i="9"/>
  <c r="I6111" i="9"/>
  <c r="F6111" i="9"/>
  <c r="J6088" i="9"/>
  <c r="I6088" i="9"/>
  <c r="F6088" i="9"/>
  <c r="J6077" i="9"/>
  <c r="I6077" i="9"/>
  <c r="F6077" i="9"/>
  <c r="G6077" i="9"/>
  <c r="H6077" i="9" s="1"/>
  <c r="I6108" i="9"/>
  <c r="J6108" i="9"/>
  <c r="F6108" i="9"/>
  <c r="G6108" i="9"/>
  <c r="H6108" i="9" s="1"/>
  <c r="J6094" i="9"/>
  <c r="I6094" i="9"/>
  <c r="F6094" i="9"/>
  <c r="G6094" i="9"/>
  <c r="H6094" i="9" s="1"/>
  <c r="J6114" i="9"/>
  <c r="I6114" i="9"/>
  <c r="F6114" i="9"/>
  <c r="G6114" i="9"/>
  <c r="H6114" i="9" s="1"/>
  <c r="J6098" i="9"/>
  <c r="I6098" i="9"/>
  <c r="F6098" i="9"/>
  <c r="G6098" i="9"/>
  <c r="H6098" i="9" s="1"/>
  <c r="J6072" i="9"/>
  <c r="I6072" i="9"/>
  <c r="F6072" i="9"/>
  <c r="G6072" i="9"/>
  <c r="H6072" i="9" s="1"/>
  <c r="J6063" i="9"/>
  <c r="I6063" i="9"/>
  <c r="F6063" i="9"/>
  <c r="G6063" i="9"/>
  <c r="H6063" i="9" s="1"/>
  <c r="J6060" i="9"/>
  <c r="I6060" i="9"/>
  <c r="F6060" i="9"/>
  <c r="G6060" i="9"/>
  <c r="H6060" i="9" s="1"/>
  <c r="J6059" i="9"/>
  <c r="I6059" i="9"/>
  <c r="F6059" i="9"/>
  <c r="G6059" i="9"/>
  <c r="H6059" i="9" s="1"/>
  <c r="J6069" i="9"/>
  <c r="I6069" i="9"/>
  <c r="F6069" i="9"/>
  <c r="G6069" i="9"/>
  <c r="H6069" i="9" s="1"/>
  <c r="I6044" i="9"/>
  <c r="J6044" i="9"/>
  <c r="F6044" i="9"/>
  <c r="G6044" i="9"/>
  <c r="H6044" i="9" s="1"/>
  <c r="J6046" i="9"/>
  <c r="I6046" i="9"/>
  <c r="F6046" i="9"/>
  <c r="G6046" i="9"/>
  <c r="H6046" i="9" s="1"/>
  <c r="J6053" i="9"/>
  <c r="I6053" i="9"/>
  <c r="F6053" i="9"/>
  <c r="G6053" i="9"/>
  <c r="H6053" i="9" s="1"/>
  <c r="J6043" i="9"/>
  <c r="I6043" i="9"/>
  <c r="F6043" i="9"/>
  <c r="G6043" i="9"/>
  <c r="H6043" i="9" s="1"/>
  <c r="J6028" i="9"/>
  <c r="I6028" i="9"/>
  <c r="F6028" i="9"/>
  <c r="G6028" i="9"/>
  <c r="H6028" i="9" s="1"/>
  <c r="I6032" i="9"/>
  <c r="J6032" i="9"/>
  <c r="F6032" i="9"/>
  <c r="G6032" i="9"/>
  <c r="H6032" i="9" s="1"/>
  <c r="J6035" i="9"/>
  <c r="I6035" i="9"/>
  <c r="F6035" i="9"/>
  <c r="G6035" i="9"/>
  <c r="H6035" i="9" s="1"/>
  <c r="J6025" i="9"/>
  <c r="I6025" i="9"/>
  <c r="F6025" i="9"/>
  <c r="G6025" i="9"/>
  <c r="H6025" i="9" s="1"/>
  <c r="I6020" i="9"/>
  <c r="J6020" i="9"/>
  <c r="F6020" i="9"/>
  <c r="G6020" i="9"/>
  <c r="H6020" i="9" s="1"/>
  <c r="J6023" i="9"/>
  <c r="I6023" i="9"/>
  <c r="F6023" i="9"/>
  <c r="G6023" i="9"/>
  <c r="H6023" i="9" s="1"/>
  <c r="J6026" i="9"/>
  <c r="I6026" i="9"/>
  <c r="F6026" i="9"/>
  <c r="G6026" i="9"/>
  <c r="H6026" i="9" s="1"/>
  <c r="J6012" i="9"/>
  <c r="I6012" i="9"/>
  <c r="F6012" i="9"/>
  <c r="G6012" i="9"/>
  <c r="H6012" i="9" s="1"/>
  <c r="I6009" i="9"/>
  <c r="J6009" i="9"/>
  <c r="F6009" i="9"/>
  <c r="G6009" i="9"/>
  <c r="H6009" i="9" s="1"/>
  <c r="I6004" i="9"/>
  <c r="J6004" i="9"/>
  <c r="F6004" i="9"/>
  <c r="G6004" i="9"/>
  <c r="H6004" i="9" s="1"/>
  <c r="J6597" i="9"/>
  <c r="I6597" i="9"/>
  <c r="F6597" i="9"/>
  <c r="G6597" i="9"/>
  <c r="H6597" i="9" s="1"/>
  <c r="J6596" i="9"/>
  <c r="I6596" i="9"/>
  <c r="F6596" i="9"/>
  <c r="G6596" i="9"/>
  <c r="H6596" i="9" s="1"/>
  <c r="J6577" i="9"/>
  <c r="I6577" i="9"/>
  <c r="F6577" i="9"/>
  <c r="G6577" i="9"/>
  <c r="H6577" i="9" s="1"/>
  <c r="J6564" i="9"/>
  <c r="I6564" i="9"/>
  <c r="F6564" i="9"/>
  <c r="G6564" i="9"/>
  <c r="H6564" i="9" s="1"/>
  <c r="J6587" i="9"/>
  <c r="I6587" i="9"/>
  <c r="F6587" i="9"/>
  <c r="G6587" i="9"/>
  <c r="H6587" i="9" s="1"/>
  <c r="J6579" i="9"/>
  <c r="I6579" i="9"/>
  <c r="F6579" i="9"/>
  <c r="G6579" i="9"/>
  <c r="H6579" i="9" s="1"/>
  <c r="J6566" i="9"/>
  <c r="I6566" i="9"/>
  <c r="F6566" i="9"/>
  <c r="G6566" i="9"/>
  <c r="H6566" i="9" s="1"/>
  <c r="J6595" i="9"/>
  <c r="I6595" i="9"/>
  <c r="F6595" i="9"/>
  <c r="G6595" i="9"/>
  <c r="H6595" i="9" s="1"/>
  <c r="J6584" i="9"/>
  <c r="I6584" i="9"/>
  <c r="F6584" i="9"/>
  <c r="G6584" i="9"/>
  <c r="H6584" i="9" s="1"/>
  <c r="J6562" i="9"/>
  <c r="I6562" i="9"/>
  <c r="F6562" i="9"/>
  <c r="G6562" i="9"/>
  <c r="H6562" i="9" s="1"/>
  <c r="J6586" i="9"/>
  <c r="I6586" i="9"/>
  <c r="F6586" i="9"/>
  <c r="G6586" i="9"/>
  <c r="H6586" i="9" s="1"/>
  <c r="J6563" i="9"/>
  <c r="I6563" i="9"/>
  <c r="F6563" i="9"/>
  <c r="G6563" i="9"/>
  <c r="H6563" i="9" s="1"/>
  <c r="J6551" i="9"/>
  <c r="I6551" i="9"/>
  <c r="F6551" i="9"/>
  <c r="G6551" i="9"/>
  <c r="H6551" i="9" s="1"/>
  <c r="J6534" i="9"/>
  <c r="I6534" i="9"/>
  <c r="F6534" i="9"/>
  <c r="G6534" i="9"/>
  <c r="H6534" i="9" s="1"/>
  <c r="J6545" i="9"/>
  <c r="I6545" i="9"/>
  <c r="F6545" i="9"/>
  <c r="G6545" i="9"/>
  <c r="H6545" i="9" s="1"/>
  <c r="J6549" i="9"/>
  <c r="I6549" i="9"/>
  <c r="G6549" i="9"/>
  <c r="H6549" i="9" s="1"/>
  <c r="F6549" i="9"/>
  <c r="J6547" i="9"/>
  <c r="I6547" i="9"/>
  <c r="F6547" i="9"/>
  <c r="G6547" i="9"/>
  <c r="H6547" i="9" s="1"/>
  <c r="J6535" i="9"/>
  <c r="I6535" i="9"/>
  <c r="F6535" i="9"/>
  <c r="G6535" i="9"/>
  <c r="H6535" i="9" s="1"/>
  <c r="J6532" i="9"/>
  <c r="I6532" i="9"/>
  <c r="F6532" i="9"/>
  <c r="G6532" i="9"/>
  <c r="H6532" i="9" s="1"/>
  <c r="J6529" i="9"/>
  <c r="I6529" i="9"/>
  <c r="F6529" i="9"/>
  <c r="G6529" i="9"/>
  <c r="H6529" i="9" s="1"/>
  <c r="J6524" i="9"/>
  <c r="I6524" i="9"/>
  <c r="F6524" i="9"/>
  <c r="G6524" i="9"/>
  <c r="H6524" i="9" s="1"/>
  <c r="J6504" i="9"/>
  <c r="I6504" i="9"/>
  <c r="F6504" i="9"/>
  <c r="G6504" i="9"/>
  <c r="H6504" i="9" s="1"/>
  <c r="J6515" i="9"/>
  <c r="I6515" i="9"/>
  <c r="F6515" i="9"/>
  <c r="G6515" i="9"/>
  <c r="H6515" i="9" s="1"/>
  <c r="J6519" i="9"/>
  <c r="I6519" i="9"/>
  <c r="F6519" i="9"/>
  <c r="G6519" i="9"/>
  <c r="H6519" i="9" s="1"/>
  <c r="J6505" i="9"/>
  <c r="I6505" i="9"/>
  <c r="F6505" i="9"/>
  <c r="G6505" i="9"/>
  <c r="H6505" i="9" s="1"/>
  <c r="J6497" i="9"/>
  <c r="I6497" i="9"/>
  <c r="F6497" i="9"/>
  <c r="G6497" i="9"/>
  <c r="H6497" i="9" s="1"/>
  <c r="J6499" i="9"/>
  <c r="I6499" i="9"/>
  <c r="F6499" i="9"/>
  <c r="G6499" i="9"/>
  <c r="H6499" i="9" s="1"/>
  <c r="J6492" i="9"/>
  <c r="I6492" i="9"/>
  <c r="F6492" i="9"/>
  <c r="G6492" i="9"/>
  <c r="H6492" i="9" s="1"/>
  <c r="J6491" i="9"/>
  <c r="I6491" i="9"/>
  <c r="F6491" i="9"/>
  <c r="G6491" i="9"/>
  <c r="H6491" i="9" s="1"/>
  <c r="J6483" i="9"/>
  <c r="I6483" i="9"/>
  <c r="F6483" i="9"/>
  <c r="G6483" i="9"/>
  <c r="H6483" i="9" s="1"/>
  <c r="J7076" i="9"/>
  <c r="I7076" i="9"/>
  <c r="G7076" i="9"/>
  <c r="H7076" i="9" s="1"/>
  <c r="F7076" i="9"/>
  <c r="I7077" i="9"/>
  <c r="J7077" i="9"/>
  <c r="F7077" i="9"/>
  <c r="G7077" i="9"/>
  <c r="H7077" i="9" s="1"/>
  <c r="J7073" i="9"/>
  <c r="I7073" i="9"/>
  <c r="F7073" i="9"/>
  <c r="G7073" i="9"/>
  <c r="H7073" i="9" s="1"/>
  <c r="J7059" i="9"/>
  <c r="I7059" i="9"/>
  <c r="F7059" i="9"/>
  <c r="G7059" i="9"/>
  <c r="H7059" i="9" s="1"/>
  <c r="J7046" i="9"/>
  <c r="I7046" i="9"/>
  <c r="F7046" i="9"/>
  <c r="G7046" i="9"/>
  <c r="H7046" i="9" s="1"/>
  <c r="I7031" i="9"/>
  <c r="J7031" i="9"/>
  <c r="G7031" i="9"/>
  <c r="H7031" i="9" s="1"/>
  <c r="F7031" i="9"/>
  <c r="J7051" i="9"/>
  <c r="I7051" i="9"/>
  <c r="F7051" i="9"/>
  <c r="G7051" i="9"/>
  <c r="H7051" i="9" s="1"/>
  <c r="J7042" i="9"/>
  <c r="I7042" i="9"/>
  <c r="F7042" i="9"/>
  <c r="G7042" i="9"/>
  <c r="H7042" i="9" s="1"/>
  <c r="I7027" i="9"/>
  <c r="J7027" i="9"/>
  <c r="G7027" i="9"/>
  <c r="H7027" i="9" s="1"/>
  <c r="F7027" i="9"/>
  <c r="J7057" i="9"/>
  <c r="I7057" i="9"/>
  <c r="F7057" i="9"/>
  <c r="G7057" i="9"/>
  <c r="H7057" i="9" s="1"/>
  <c r="J7038" i="9"/>
  <c r="I7038" i="9"/>
  <c r="F7038" i="9"/>
  <c r="G7038" i="9"/>
  <c r="H7038" i="9" s="1"/>
  <c r="J7064" i="9"/>
  <c r="I7064" i="9"/>
  <c r="F7064" i="9"/>
  <c r="G7064" i="9"/>
  <c r="H7064" i="9" s="1"/>
  <c r="J7052" i="9"/>
  <c r="I7052" i="9"/>
  <c r="F7052" i="9"/>
  <c r="G7052" i="9"/>
  <c r="H7052" i="9" s="1"/>
  <c r="I7033" i="9"/>
  <c r="J7033" i="9"/>
  <c r="F7033" i="9"/>
  <c r="G7033" i="9"/>
  <c r="H7033" i="9" s="1"/>
  <c r="I7013" i="9"/>
  <c r="J7013" i="9"/>
  <c r="F7013" i="9"/>
  <c r="G7013" i="9"/>
  <c r="H7013" i="9" s="1"/>
  <c r="I7019" i="9"/>
  <c r="J7019" i="9"/>
  <c r="F7019" i="9"/>
  <c r="G7019" i="9"/>
  <c r="H7019" i="9" s="1"/>
  <c r="J7012" i="9"/>
  <c r="I7012" i="9"/>
  <c r="F7012" i="9"/>
  <c r="G7012" i="9"/>
  <c r="H7012" i="9" s="1"/>
  <c r="J7020" i="9"/>
  <c r="I7020" i="9"/>
  <c r="F7020" i="9"/>
  <c r="G7020" i="9"/>
  <c r="H7020" i="9" s="1"/>
  <c r="J7016" i="9"/>
  <c r="I7016" i="9"/>
  <c r="F7016" i="9"/>
  <c r="G7016" i="9"/>
  <c r="H7016" i="9" s="1"/>
  <c r="J7004" i="9"/>
  <c r="I7004" i="9"/>
  <c r="F7004" i="9"/>
  <c r="G7004" i="9"/>
  <c r="H7004" i="9" s="1"/>
  <c r="J7006" i="9"/>
  <c r="I7006" i="9"/>
  <c r="G7006" i="9"/>
  <c r="H7006" i="9" s="1"/>
  <c r="F7006" i="9"/>
  <c r="I6997" i="9"/>
  <c r="J6997" i="9"/>
  <c r="F6997" i="9"/>
  <c r="G6997" i="9"/>
  <c r="H6997" i="9" s="1"/>
  <c r="J6995" i="9"/>
  <c r="I6995" i="9"/>
  <c r="F6995" i="9"/>
  <c r="G6995" i="9"/>
  <c r="H6995" i="9" s="1"/>
  <c r="J6992" i="9"/>
  <c r="I6992" i="9"/>
  <c r="F6992" i="9"/>
  <c r="G6992" i="9"/>
  <c r="H6992" i="9" s="1"/>
  <c r="J6982" i="9"/>
  <c r="I6982" i="9"/>
  <c r="F6982" i="9"/>
  <c r="G6982" i="9"/>
  <c r="H6982" i="9" s="1"/>
  <c r="J6980" i="9"/>
  <c r="I6980" i="9"/>
  <c r="F6980" i="9"/>
  <c r="G6980" i="9"/>
  <c r="H6980" i="9" s="1"/>
  <c r="J6968" i="9"/>
  <c r="I6968" i="9"/>
  <c r="F6968" i="9"/>
  <c r="G6968" i="9"/>
  <c r="H6968" i="9" s="1"/>
  <c r="J6977" i="9"/>
  <c r="I6977" i="9"/>
  <c r="G6977" i="9"/>
  <c r="H6977" i="9" s="1"/>
  <c r="F6977" i="9"/>
  <c r="J6978" i="9"/>
  <c r="I6978" i="9"/>
  <c r="F6978" i="9"/>
  <c r="G6978" i="9"/>
  <c r="H6978" i="9" s="1"/>
  <c r="I6963" i="9"/>
  <c r="J6963" i="9"/>
  <c r="F6963" i="9"/>
  <c r="G6963" i="9"/>
  <c r="H6963" i="9" s="1"/>
  <c r="I6955" i="9"/>
  <c r="J6955" i="9"/>
  <c r="F6955" i="9"/>
  <c r="G6955" i="9"/>
  <c r="H6955" i="9" s="1"/>
  <c r="J6960" i="9"/>
  <c r="I6960" i="9"/>
  <c r="F6960" i="9"/>
  <c r="G6960" i="9"/>
  <c r="H6960" i="9" s="1"/>
  <c r="I6953" i="9"/>
  <c r="J6953" i="9"/>
  <c r="F6953" i="9"/>
  <c r="G6953" i="9"/>
  <c r="H6953" i="9" s="1"/>
  <c r="J6932" i="9"/>
  <c r="I6932" i="9"/>
  <c r="F6932" i="9"/>
  <c r="G6932" i="9"/>
  <c r="H6932" i="9" s="1"/>
  <c r="J6947" i="9"/>
  <c r="I6947" i="9"/>
  <c r="F6947" i="9"/>
  <c r="G6947" i="9"/>
  <c r="H6947" i="9" s="1"/>
  <c r="J6929" i="9"/>
  <c r="I6929" i="9"/>
  <c r="F6929" i="9"/>
  <c r="G6929" i="9"/>
  <c r="H6929" i="9" s="1"/>
  <c r="J6914" i="9"/>
  <c r="I6914" i="9"/>
  <c r="F6914" i="9"/>
  <c r="G6914" i="9"/>
  <c r="H6914" i="9" s="1"/>
  <c r="I6939" i="9"/>
  <c r="J6939" i="9"/>
  <c r="F6939" i="9"/>
  <c r="G6939" i="9"/>
  <c r="H6939" i="9" s="1"/>
  <c r="J6928" i="9"/>
  <c r="I6928" i="9"/>
  <c r="F6928" i="9"/>
  <c r="G6928" i="9"/>
  <c r="H6928" i="9" s="1"/>
  <c r="I6922" i="9"/>
  <c r="J6922" i="9"/>
  <c r="F6922" i="9"/>
  <c r="G6922" i="9"/>
  <c r="H6922" i="9" s="1"/>
  <c r="J6946" i="9"/>
  <c r="I6946" i="9"/>
  <c r="F6946" i="9"/>
  <c r="G6946" i="9"/>
  <c r="H6946" i="9" s="1"/>
  <c r="J6940" i="9"/>
  <c r="I6940" i="9"/>
  <c r="F6940" i="9"/>
  <c r="G6940" i="9"/>
  <c r="H6940" i="9" s="1"/>
  <c r="J6913" i="9"/>
  <c r="I6913" i="9"/>
  <c r="G6913" i="9"/>
  <c r="H6913" i="9" s="1"/>
  <c r="F6913" i="9"/>
  <c r="J6897" i="9"/>
  <c r="I6897" i="9"/>
  <c r="F6897" i="9"/>
  <c r="G6897" i="9"/>
  <c r="H6897" i="9" s="1"/>
  <c r="J6892" i="9"/>
  <c r="I6892" i="9"/>
  <c r="F6892" i="9"/>
  <c r="G6892" i="9"/>
  <c r="H6892" i="9" s="1"/>
  <c r="J6904" i="9"/>
  <c r="I6904" i="9"/>
  <c r="F6904" i="9"/>
  <c r="G6904" i="9"/>
  <c r="H6904" i="9" s="1"/>
  <c r="I6903" i="9"/>
  <c r="J6903" i="9"/>
  <c r="F6903" i="9"/>
  <c r="G6903" i="9"/>
  <c r="H6903" i="9" s="1"/>
  <c r="J6896" i="9"/>
  <c r="I6896" i="9"/>
  <c r="F6896" i="9"/>
  <c r="G6896" i="9"/>
  <c r="H6896" i="9" s="1"/>
  <c r="I6886" i="9"/>
  <c r="J6886" i="9"/>
  <c r="F6886" i="9"/>
  <c r="G6886" i="9"/>
  <c r="H6886" i="9" s="1"/>
  <c r="J6878" i="9"/>
  <c r="I6878" i="9"/>
  <c r="F6878" i="9"/>
  <c r="G6878" i="9"/>
  <c r="H6878" i="9" s="1"/>
  <c r="J6888" i="9"/>
  <c r="I6888" i="9"/>
  <c r="F6888" i="9"/>
  <c r="G6888" i="9"/>
  <c r="H6888" i="9" s="1"/>
  <c r="J6881" i="9"/>
  <c r="I6881" i="9"/>
  <c r="G6881" i="9"/>
  <c r="H6881" i="9" s="1"/>
  <c r="F6881" i="9"/>
  <c r="J6876" i="9"/>
  <c r="I6876" i="9"/>
  <c r="F6876" i="9"/>
  <c r="G6876" i="9"/>
  <c r="H6876" i="9" s="1"/>
  <c r="J6864" i="9"/>
  <c r="I6864" i="9"/>
  <c r="F6864" i="9"/>
  <c r="G6864" i="9"/>
  <c r="H6864" i="9" s="1"/>
  <c r="J6862" i="9"/>
  <c r="I6862" i="9"/>
  <c r="F6862" i="9"/>
  <c r="G6862" i="9"/>
  <c r="H6862" i="9" s="1"/>
  <c r="J6859" i="9"/>
  <c r="I6859" i="9"/>
  <c r="F6859" i="9"/>
  <c r="G6859" i="9"/>
  <c r="H6859" i="9" s="1"/>
  <c r="I6855" i="9"/>
  <c r="J6855" i="9"/>
  <c r="F6855" i="9"/>
  <c r="G6855" i="9"/>
  <c r="H6855" i="9" s="1"/>
  <c r="I6853" i="9"/>
  <c r="J6853" i="9"/>
  <c r="F6853" i="9"/>
  <c r="G6853" i="9"/>
  <c r="H6853" i="9" s="1"/>
  <c r="J6852" i="9"/>
  <c r="I6852" i="9"/>
  <c r="F6852" i="9"/>
  <c r="G6852" i="9"/>
  <c r="H6852" i="9" s="1"/>
  <c r="I6843" i="9"/>
  <c r="J6843" i="9"/>
  <c r="F6843" i="9"/>
  <c r="G6843" i="9"/>
  <c r="H6843" i="9" s="1"/>
  <c r="I6121" i="9"/>
  <c r="J6121" i="9"/>
  <c r="F6121" i="9"/>
  <c r="G6121" i="9"/>
  <c r="H6121" i="9"/>
  <c r="J6079" i="9"/>
  <c r="I6079" i="9"/>
  <c r="F6079" i="9"/>
  <c r="G6079" i="9"/>
  <c r="H6079" i="9" s="1"/>
  <c r="J6115" i="9"/>
  <c r="I6115" i="9"/>
  <c r="F6115" i="9"/>
  <c r="G6115" i="9"/>
  <c r="H6115" i="9" s="1"/>
  <c r="J6107" i="9"/>
  <c r="I6107" i="9"/>
  <c r="F6107" i="9"/>
  <c r="G6107" i="9"/>
  <c r="H6107" i="9" s="1"/>
  <c r="I6068" i="9"/>
  <c r="J6068" i="9"/>
  <c r="F6068" i="9"/>
  <c r="G6068" i="9"/>
  <c r="H6068" i="9" s="1"/>
  <c r="I6057" i="9"/>
  <c r="J6057" i="9"/>
  <c r="F6057" i="9"/>
  <c r="G6057" i="9"/>
  <c r="H6057" i="9" s="1"/>
  <c r="J6033" i="9"/>
  <c r="I6033" i="9"/>
  <c r="F6033" i="9"/>
  <c r="G6033" i="9"/>
  <c r="H6033" i="9" s="1"/>
  <c r="J6039" i="9"/>
  <c r="I6039" i="9"/>
  <c r="F6039" i="9"/>
  <c r="G6039" i="9"/>
  <c r="H6039" i="9" s="1"/>
  <c r="J6021" i="9"/>
  <c r="I6021" i="9"/>
  <c r="F6021" i="9"/>
  <c r="G6021" i="9"/>
  <c r="H6021" i="9" s="1"/>
  <c r="J6006" i="9"/>
  <c r="I6006" i="9"/>
  <c r="F6006" i="9"/>
  <c r="G6006" i="9"/>
  <c r="H6006" i="9" s="1"/>
  <c r="J6122" i="9"/>
  <c r="I6122" i="9"/>
  <c r="F6122" i="9"/>
  <c r="G6122" i="9"/>
  <c r="H6122" i="9" s="1"/>
  <c r="J6118" i="9"/>
  <c r="I6118" i="9"/>
  <c r="F6118" i="9"/>
  <c r="G6118" i="9"/>
  <c r="H6118" i="9" s="1"/>
  <c r="J6104" i="9"/>
  <c r="I6104" i="9"/>
  <c r="F6104" i="9"/>
  <c r="G6104" i="9"/>
  <c r="H6104" i="9" s="1"/>
  <c r="J6091" i="9"/>
  <c r="I6091" i="9"/>
  <c r="F6091" i="9"/>
  <c r="G6091" i="9"/>
  <c r="H6091" i="9" s="1"/>
  <c r="I6084" i="9"/>
  <c r="J6084" i="9"/>
  <c r="F6084" i="9"/>
  <c r="G6084" i="9"/>
  <c r="H6084" i="9" s="1"/>
  <c r="J6099" i="9"/>
  <c r="I6099" i="9"/>
  <c r="F6099" i="9"/>
  <c r="G6099" i="9"/>
  <c r="H6099" i="9" s="1"/>
  <c r="J6087" i="9"/>
  <c r="I6087" i="9"/>
  <c r="F6087" i="9"/>
  <c r="G6087" i="9"/>
  <c r="H6087" i="9" s="1"/>
  <c r="I6116" i="9"/>
  <c r="J6116" i="9"/>
  <c r="F6116" i="9"/>
  <c r="G6116" i="9"/>
  <c r="H6116" i="9" s="1"/>
  <c r="J6106" i="9"/>
  <c r="I6106" i="9"/>
  <c r="F6106" i="9"/>
  <c r="G6106" i="9"/>
  <c r="H6106" i="9" s="1"/>
  <c r="J6092" i="9"/>
  <c r="I6092" i="9"/>
  <c r="F6092" i="9"/>
  <c r="G6092" i="9"/>
  <c r="H6092" i="9" s="1"/>
  <c r="J6109" i="9"/>
  <c r="I6109" i="9"/>
  <c r="F6109" i="9"/>
  <c r="G6109" i="9"/>
  <c r="H6109" i="9" s="1"/>
  <c r="J6086" i="9"/>
  <c r="I6086" i="9"/>
  <c r="F6086" i="9"/>
  <c r="G6086" i="9"/>
  <c r="H6086" i="9" s="1"/>
  <c r="J6071" i="9"/>
  <c r="I6071" i="9"/>
  <c r="F6071" i="9"/>
  <c r="G6071" i="9"/>
  <c r="H6071" i="9" s="1"/>
  <c r="J6062" i="9"/>
  <c r="I6062" i="9"/>
  <c r="F6062" i="9"/>
  <c r="G6062" i="9"/>
  <c r="H6062" i="9" s="1"/>
  <c r="J6070" i="9"/>
  <c r="I6070" i="9"/>
  <c r="F6070" i="9"/>
  <c r="G6070" i="9"/>
  <c r="H6070" i="9" s="1"/>
  <c r="J6075" i="9"/>
  <c r="I6075" i="9"/>
  <c r="F6075" i="9"/>
  <c r="G6075" i="9"/>
  <c r="H6075" i="9" s="1"/>
  <c r="J6058" i="9"/>
  <c r="I6058" i="9"/>
  <c r="F6058" i="9"/>
  <c r="G6058" i="9"/>
  <c r="H6058" i="9" s="1"/>
  <c r="J6056" i="9"/>
  <c r="I6056" i="9"/>
  <c r="F6056" i="9"/>
  <c r="G6056" i="9"/>
  <c r="H6056" i="9" s="1"/>
  <c r="J6045" i="9"/>
  <c r="I6045" i="9"/>
  <c r="F6045" i="9"/>
  <c r="G6045" i="9"/>
  <c r="H6045" i="9" s="1"/>
  <c r="I6052" i="9"/>
  <c r="J6052" i="9"/>
  <c r="F6052" i="9"/>
  <c r="G6052" i="9"/>
  <c r="H6052" i="9" s="1"/>
  <c r="J6040" i="9"/>
  <c r="I6040" i="9"/>
  <c r="F6040" i="9"/>
  <c r="G6040" i="9"/>
  <c r="H6040" i="9" s="1"/>
  <c r="J6042" i="9"/>
  <c r="I6042" i="9"/>
  <c r="F6042" i="9"/>
  <c r="G6042" i="9"/>
  <c r="H6042" i="9" s="1"/>
  <c r="J6030" i="9"/>
  <c r="I6030" i="9"/>
  <c r="F6030" i="9"/>
  <c r="G6030" i="9"/>
  <c r="H6030" i="9"/>
  <c r="I6041" i="9"/>
  <c r="J6041" i="9"/>
  <c r="F6041" i="9"/>
  <c r="G6041" i="9"/>
  <c r="H6041" i="9" s="1"/>
  <c r="J6019" i="9"/>
  <c r="I6019" i="9"/>
  <c r="F6019" i="9"/>
  <c r="G6019" i="9"/>
  <c r="H6019" i="9" s="1"/>
  <c r="J6017" i="9"/>
  <c r="I6017" i="9"/>
  <c r="F6017" i="9"/>
  <c r="G6017" i="9"/>
  <c r="H6017" i="9" s="1"/>
  <c r="J6022" i="9"/>
  <c r="I6022" i="9"/>
  <c r="F6022" i="9"/>
  <c r="G6022" i="9"/>
  <c r="H6022" i="9" s="1"/>
  <c r="J6018" i="9"/>
  <c r="I6018" i="9"/>
  <c r="F6018" i="9"/>
  <c r="G6018" i="9"/>
  <c r="H6018" i="9" s="1"/>
  <c r="I6013" i="9"/>
  <c r="J6013" i="9"/>
  <c r="F6013" i="9"/>
  <c r="G6013" i="9"/>
  <c r="H6013" i="9" s="1"/>
  <c r="J6008" i="9"/>
  <c r="I6008" i="9"/>
  <c r="F6008" i="9"/>
  <c r="G6008" i="9"/>
  <c r="H6008" i="9" s="1"/>
  <c r="D6723" i="9"/>
  <c r="I6723" i="9" s="1"/>
  <c r="D6725" i="9"/>
  <c r="G6725" i="9" s="1"/>
  <c r="H6725" i="9" s="1"/>
  <c r="D6726" i="9"/>
  <c r="J6726" i="9" s="1"/>
  <c r="D6724" i="9"/>
  <c r="J6724" i="9" s="1"/>
  <c r="D6728" i="9"/>
  <c r="G6728" i="9" s="1"/>
  <c r="H6728" i="9" s="1"/>
  <c r="D6730" i="9"/>
  <c r="J6730" i="9" s="1"/>
  <c r="D6734" i="9"/>
  <c r="I6734" i="9" s="1"/>
  <c r="D6736" i="9"/>
  <c r="I6736" i="9" s="1"/>
  <c r="D6735" i="9"/>
  <c r="G6735" i="9" s="1"/>
  <c r="H6735" i="9" s="1"/>
  <c r="D6737" i="9"/>
  <c r="I6737" i="9" s="1"/>
  <c r="D6740" i="9"/>
  <c r="I6740" i="9" s="1"/>
  <c r="D6741" i="9"/>
  <c r="I6741" i="9" s="1"/>
  <c r="D6729" i="9"/>
  <c r="J6729" i="9" s="1"/>
  <c r="D6732" i="9"/>
  <c r="F6732" i="9" s="1"/>
  <c r="D6733" i="9"/>
  <c r="I6733" i="9" s="1"/>
  <c r="D6738" i="9"/>
  <c r="J6738" i="9" s="1"/>
  <c r="D6727" i="9"/>
  <c r="I6727" i="9" s="1"/>
  <c r="D6731" i="9"/>
  <c r="G6731" i="9" s="1"/>
  <c r="H6731" i="9" s="1"/>
  <c r="D6739" i="9"/>
  <c r="I6739" i="9" s="1"/>
  <c r="D6743" i="9"/>
  <c r="J6743" i="9" s="1"/>
  <c r="D6744" i="9"/>
  <c r="F6744" i="9" s="1"/>
  <c r="D6747" i="9"/>
  <c r="I6747" i="9" s="1"/>
  <c r="D6748" i="9"/>
  <c r="I6748" i="9" s="1"/>
  <c r="D6755" i="9"/>
  <c r="J6755" i="9" s="1"/>
  <c r="D6742" i="9"/>
  <c r="G6742" i="9" s="1"/>
  <c r="H6742" i="9" s="1"/>
  <c r="D6749" i="9"/>
  <c r="I6749" i="9" s="1"/>
  <c r="D6750" i="9"/>
  <c r="G6750" i="9" s="1"/>
  <c r="H6750" i="9" s="1"/>
  <c r="D6756" i="9"/>
  <c r="D6745" i="9"/>
  <c r="I6745" i="9" s="1"/>
  <c r="D6746" i="9"/>
  <c r="F6746" i="9" s="1"/>
  <c r="D6752" i="9"/>
  <c r="D6757" i="9"/>
  <c r="G6757" i="9" s="1"/>
  <c r="H6757" i="9" s="1"/>
  <c r="D6751" i="9"/>
  <c r="I6751" i="9" s="1"/>
  <c r="D6753" i="9"/>
  <c r="G6753" i="9" s="1"/>
  <c r="H6753" i="9" s="1"/>
  <c r="D6754" i="9"/>
  <c r="D6759" i="9"/>
  <c r="G6759" i="9" s="1"/>
  <c r="H6759" i="9" s="1"/>
  <c r="D6760" i="9"/>
  <c r="F6760" i="9" s="1"/>
  <c r="D6762" i="9"/>
  <c r="I6762" i="9" s="1"/>
  <c r="D6763" i="9"/>
  <c r="D6767" i="9"/>
  <c r="G6767" i="9" s="1"/>
  <c r="H6767" i="9" s="1"/>
  <c r="D6769" i="9"/>
  <c r="G6769" i="9" s="1"/>
  <c r="H6769" i="9" s="1"/>
  <c r="D6770" i="9"/>
  <c r="J6770" i="9" s="1"/>
  <c r="D6771" i="9"/>
  <c r="D6764" i="9"/>
  <c r="G6764" i="9" s="1"/>
  <c r="H6764" i="9" s="1"/>
  <c r="D6768" i="9"/>
  <c r="J6768" i="9" s="1"/>
  <c r="D6772" i="9"/>
  <c r="F6772" i="9" s="1"/>
  <c r="D6758" i="9"/>
  <c r="D6761" i="9"/>
  <c r="G6761" i="9" s="1"/>
  <c r="H6761" i="9" s="1"/>
  <c r="D6765" i="9"/>
  <c r="I6765" i="9" s="1"/>
  <c r="D6777" i="9"/>
  <c r="I6777" i="9" s="1"/>
  <c r="D6773" i="9"/>
  <c r="D6781" i="9"/>
  <c r="F6781" i="9" s="1"/>
  <c r="D6784" i="9"/>
  <c r="G6784" i="9" s="1"/>
  <c r="H6784" i="9" s="1"/>
  <c r="D6787" i="9"/>
  <c r="J6787" i="9" s="1"/>
  <c r="D6779" i="9"/>
  <c r="D6780" i="9"/>
  <c r="F6780" i="9" s="1"/>
  <c r="D6789" i="9"/>
  <c r="G6789" i="9" s="1"/>
  <c r="H6789" i="9" s="1"/>
  <c r="D6790" i="9"/>
  <c r="I6790" i="9" s="1"/>
  <c r="D6766" i="9"/>
  <c r="D6774" i="9"/>
  <c r="G6774" i="9" s="1"/>
  <c r="H6774" i="9" s="1"/>
  <c r="D6775" i="9"/>
  <c r="I6775" i="9" s="1"/>
  <c r="D6776" i="9"/>
  <c r="F6776" i="9" s="1"/>
  <c r="D6778" i="9"/>
  <c r="D6782" i="9"/>
  <c r="G6782" i="9" s="1"/>
  <c r="H6782" i="9" s="1"/>
  <c r="D6783" i="9"/>
  <c r="I6783" i="9" s="1"/>
  <c r="D6785" i="9"/>
  <c r="G6785" i="9" s="1"/>
  <c r="H6785" i="9" s="1"/>
  <c r="D6786" i="9"/>
  <c r="D6791" i="9"/>
  <c r="G6791" i="9" s="1"/>
  <c r="H6791" i="9" s="1"/>
  <c r="D6796" i="9"/>
  <c r="F6796" i="9" s="1"/>
  <c r="D6798" i="9"/>
  <c r="J6798" i="9" s="1"/>
  <c r="D6799" i="9"/>
  <c r="D6807" i="9"/>
  <c r="J6807" i="9" s="1"/>
  <c r="D6811" i="9"/>
  <c r="G6811" i="9" s="1"/>
  <c r="H6811" i="9" s="1"/>
  <c r="D6815" i="9"/>
  <c r="I6815" i="9" s="1"/>
  <c r="D6817" i="9"/>
  <c r="D6823" i="9"/>
  <c r="J6823" i="9" s="1"/>
  <c r="D6824" i="9"/>
  <c r="J6824" i="9" s="1"/>
  <c r="D6829" i="9"/>
  <c r="F6829" i="9" s="1"/>
  <c r="D6788" i="9"/>
  <c r="G6788" i="9" s="1"/>
  <c r="H6788" i="9" s="1"/>
  <c r="D6792" i="9"/>
  <c r="J6792" i="9" s="1"/>
  <c r="D6793" i="9"/>
  <c r="J6793" i="9" s="1"/>
  <c r="D6794" i="9"/>
  <c r="G6794" i="9" s="1"/>
  <c r="H6794" i="9" s="1"/>
  <c r="D6795" i="9"/>
  <c r="D6797" i="9"/>
  <c r="J6797" i="9" s="1"/>
  <c r="D6800" i="9"/>
  <c r="F6800" i="9" s="1"/>
  <c r="D6801" i="9"/>
  <c r="J6801" i="9" s="1"/>
  <c r="D6804" i="9"/>
  <c r="D6805" i="9"/>
  <c r="I6805" i="9" s="1"/>
  <c r="D6809" i="9"/>
  <c r="G6809" i="9" s="1"/>
  <c r="H6809" i="9" s="1"/>
  <c r="D6813" i="9"/>
  <c r="I6813" i="9" s="1"/>
  <c r="D6814" i="9"/>
  <c r="D6816" i="9"/>
  <c r="J6816" i="9" s="1"/>
  <c r="D6818" i="9"/>
  <c r="J6818" i="9" s="1"/>
  <c r="D6820" i="9"/>
  <c r="F6820" i="9" s="1"/>
  <c r="D6828" i="9"/>
  <c r="D6831" i="9"/>
  <c r="J6831" i="9" s="1"/>
  <c r="D6802" i="9"/>
  <c r="I6802" i="9" s="1"/>
  <c r="D6806" i="9"/>
  <c r="G6806" i="9" s="1"/>
  <c r="H6806" i="9" s="1"/>
  <c r="D6812" i="9"/>
  <c r="D6819" i="9"/>
  <c r="J6819" i="9" s="1"/>
  <c r="D6821" i="9"/>
  <c r="F6821" i="9" s="1"/>
  <c r="D6825" i="9"/>
  <c r="I6825" i="9" s="1"/>
  <c r="D6827" i="9"/>
  <c r="D6832" i="9"/>
  <c r="J6832" i="9" s="1"/>
  <c r="D6803" i="9"/>
  <c r="G6803" i="9" s="1"/>
  <c r="H6803" i="9" s="1"/>
  <c r="D6808" i="9"/>
  <c r="I6808" i="9" s="1"/>
  <c r="D6810" i="9"/>
  <c r="D6822" i="9"/>
  <c r="F6822" i="9" s="1"/>
  <c r="D6826" i="9"/>
  <c r="I6826" i="9" s="1"/>
  <c r="D6830" i="9"/>
  <c r="I6830" i="9" s="1"/>
  <c r="D6835" i="9"/>
  <c r="F6835" i="9" s="1"/>
  <c r="D6842" i="9"/>
  <c r="J6842" i="9" s="1"/>
  <c r="D6837" i="9"/>
  <c r="F6837" i="9" s="1"/>
  <c r="D6838" i="9"/>
  <c r="G6838" i="9" s="1"/>
  <c r="H6838" i="9" s="1"/>
  <c r="D6833" i="9"/>
  <c r="F6833" i="9" s="1"/>
  <c r="D6839" i="9"/>
  <c r="F6839" i="9" s="1"/>
  <c r="D6834" i="9"/>
  <c r="F6834" i="9" s="1"/>
  <c r="D6836" i="9"/>
  <c r="J6836" i="9" s="1"/>
  <c r="D6840" i="9"/>
  <c r="F6840" i="9" s="1"/>
  <c r="D6841" i="9"/>
  <c r="G6841" i="9" s="1"/>
  <c r="H6841" i="9" s="1"/>
  <c r="J6599" i="9"/>
  <c r="I6599" i="9"/>
  <c r="F6599" i="9"/>
  <c r="G6599" i="9"/>
  <c r="H6599" i="9" s="1"/>
  <c r="J6593" i="9"/>
  <c r="I6593" i="9"/>
  <c r="F6593" i="9"/>
  <c r="G6593" i="9"/>
  <c r="H6593" i="9" s="1"/>
  <c r="I6576" i="9"/>
  <c r="J6576" i="9"/>
  <c r="F6576" i="9"/>
  <c r="G6576" i="9"/>
  <c r="H6576" i="9" s="1"/>
  <c r="J6558" i="9"/>
  <c r="I6558" i="9"/>
  <c r="F6558" i="9"/>
  <c r="G6558" i="9"/>
  <c r="H6558" i="9" s="1"/>
  <c r="J6585" i="9"/>
  <c r="I6585" i="9"/>
  <c r="G6585" i="9"/>
  <c r="H6585" i="9" s="1"/>
  <c r="F6585" i="9"/>
  <c r="J6578" i="9"/>
  <c r="I6578" i="9"/>
  <c r="F6578" i="9"/>
  <c r="G6578" i="9"/>
  <c r="H6578" i="9" s="1"/>
  <c r="J6565" i="9"/>
  <c r="I6565" i="9"/>
  <c r="F6565" i="9"/>
  <c r="G6565" i="9"/>
  <c r="H6565" i="9" s="1"/>
  <c r="J6592" i="9"/>
  <c r="I6592" i="9"/>
  <c r="F6592" i="9"/>
  <c r="G6592" i="9"/>
  <c r="H6592" i="9" s="1"/>
  <c r="J6582" i="9"/>
  <c r="I6582" i="9"/>
  <c r="F6582" i="9"/>
  <c r="G6582" i="9"/>
  <c r="H6582" i="9" s="1"/>
  <c r="J6561" i="9"/>
  <c r="I6561" i="9"/>
  <c r="F6561" i="9"/>
  <c r="G6561" i="9"/>
  <c r="H6561" i="9" s="1"/>
  <c r="J6573" i="9"/>
  <c r="I6573" i="9"/>
  <c r="G6573" i="9"/>
  <c r="H6573" i="9" s="1"/>
  <c r="F6573" i="9"/>
  <c r="J6559" i="9"/>
  <c r="I6559" i="9"/>
  <c r="F6559" i="9"/>
  <c r="G6559" i="9"/>
  <c r="H6559" i="9" s="1"/>
  <c r="J6539" i="9"/>
  <c r="I6539" i="9"/>
  <c r="F6539" i="9"/>
  <c r="G6539" i="9"/>
  <c r="H6539" i="9" s="1"/>
  <c r="J6552" i="9"/>
  <c r="I6552" i="9"/>
  <c r="F6552" i="9"/>
  <c r="G6552" i="9"/>
  <c r="H6552" i="9" s="1"/>
  <c r="J6542" i="9"/>
  <c r="I6542" i="9"/>
  <c r="F6542" i="9"/>
  <c r="G6542" i="9"/>
  <c r="H6542" i="9" s="1"/>
  <c r="J6544" i="9"/>
  <c r="I6544" i="9"/>
  <c r="F6544" i="9"/>
  <c r="G6544" i="9"/>
  <c r="H6544" i="9" s="1"/>
  <c r="J6543" i="9"/>
  <c r="I6543" i="9"/>
  <c r="F6543" i="9"/>
  <c r="G6543" i="9"/>
  <c r="H6543" i="9" s="1"/>
  <c r="J6526" i="9"/>
  <c r="I6526" i="9"/>
  <c r="F6526" i="9"/>
  <c r="G6526" i="9"/>
  <c r="H6526" i="9" s="1"/>
  <c r="J6530" i="9"/>
  <c r="I6530" i="9"/>
  <c r="F6530" i="9"/>
  <c r="G6530" i="9"/>
  <c r="H6530" i="9" s="1"/>
  <c r="J6522" i="9"/>
  <c r="I6522" i="9"/>
  <c r="F6522" i="9"/>
  <c r="G6522" i="9"/>
  <c r="H6522" i="9" s="1"/>
  <c r="J6518" i="9"/>
  <c r="I6518" i="9"/>
  <c r="F6518" i="9"/>
  <c r="G6518" i="9"/>
  <c r="H6518" i="9" s="1"/>
  <c r="J6517" i="9"/>
  <c r="I6517" i="9"/>
  <c r="G6517" i="9"/>
  <c r="H6517" i="9" s="1"/>
  <c r="F6517" i="9"/>
  <c r="J6509" i="9"/>
  <c r="I6509" i="9"/>
  <c r="F6509" i="9"/>
  <c r="G6509" i="9"/>
  <c r="H6509" i="9" s="1"/>
  <c r="J6514" i="9"/>
  <c r="I6514" i="9"/>
  <c r="F6514" i="9"/>
  <c r="G6514" i="9"/>
  <c r="H6514" i="9" s="1"/>
  <c r="J6501" i="9"/>
  <c r="I6501" i="9"/>
  <c r="F6501" i="9"/>
  <c r="G6501" i="9"/>
  <c r="H6501" i="9" s="1"/>
  <c r="J6489" i="9"/>
  <c r="I6489" i="9"/>
  <c r="F6489" i="9"/>
  <c r="G6489" i="9"/>
  <c r="H6489" i="9" s="1"/>
  <c r="I6496" i="9"/>
  <c r="J6496" i="9"/>
  <c r="F6496" i="9"/>
  <c r="G6496" i="9"/>
  <c r="H6496" i="9" s="1"/>
  <c r="J6490" i="9"/>
  <c r="I6490" i="9"/>
  <c r="F6490" i="9"/>
  <c r="G6490" i="9"/>
  <c r="H6490" i="9" s="1"/>
  <c r="J6487" i="9"/>
  <c r="I6487" i="9"/>
  <c r="F6487" i="9"/>
  <c r="G6487" i="9"/>
  <c r="H6487" i="9" s="1"/>
  <c r="J6484" i="9"/>
  <c r="I6484" i="9"/>
  <c r="F6484" i="9"/>
  <c r="G6484" i="9"/>
  <c r="H6484" i="9" s="1"/>
  <c r="J7075" i="9"/>
  <c r="I7075" i="9"/>
  <c r="F7075" i="9"/>
  <c r="G7075" i="9"/>
  <c r="H7075" i="9" s="1"/>
  <c r="J7072" i="9"/>
  <c r="I7072" i="9"/>
  <c r="G7072" i="9"/>
  <c r="H7072" i="9" s="1"/>
  <c r="F7072" i="9"/>
  <c r="J7071" i="9"/>
  <c r="I7071" i="9"/>
  <c r="F7071" i="9"/>
  <c r="G7071" i="9"/>
  <c r="H7071" i="9" s="1"/>
  <c r="J7058" i="9"/>
  <c r="I7058" i="9"/>
  <c r="F7058" i="9"/>
  <c r="G7058" i="9"/>
  <c r="H7058" i="9" s="1"/>
  <c r="J7043" i="9"/>
  <c r="I7043" i="9"/>
  <c r="F7043" i="9"/>
  <c r="G7043" i="9"/>
  <c r="H7043" i="9" s="1"/>
  <c r="J7030" i="9"/>
  <c r="I7030" i="9"/>
  <c r="F7030" i="9"/>
  <c r="G7030" i="9"/>
  <c r="H7030" i="9" s="1"/>
  <c r="I7047" i="9"/>
  <c r="J7047" i="9"/>
  <c r="F7047" i="9"/>
  <c r="G7047" i="9"/>
  <c r="H7047" i="9" s="1"/>
  <c r="J7036" i="9"/>
  <c r="I7036" i="9"/>
  <c r="G7036" i="9"/>
  <c r="H7036" i="9" s="1"/>
  <c r="F7036" i="9"/>
  <c r="J7069" i="9"/>
  <c r="I7069" i="9"/>
  <c r="F7069" i="9"/>
  <c r="G7069" i="9"/>
  <c r="H7069" i="9" s="1"/>
  <c r="J7053" i="9"/>
  <c r="I7053" i="9"/>
  <c r="F7053" i="9"/>
  <c r="G7053" i="9"/>
  <c r="H7053" i="9" s="1"/>
  <c r="J7032" i="9"/>
  <c r="I7032" i="9"/>
  <c r="F7032" i="9"/>
  <c r="G7032" i="9"/>
  <c r="H7032" i="9" s="1"/>
  <c r="I7061" i="9"/>
  <c r="J7061" i="9"/>
  <c r="F7061" i="9"/>
  <c r="G7061" i="9"/>
  <c r="H7061" i="9" s="1"/>
  <c r="I7050" i="9"/>
  <c r="J7050" i="9"/>
  <c r="G7050" i="9"/>
  <c r="H7050" i="9" s="1"/>
  <c r="F7050" i="9"/>
  <c r="J7025" i="9"/>
  <c r="I7025" i="9"/>
  <c r="F7025" i="9"/>
  <c r="G7025" i="9"/>
  <c r="H7025" i="9" s="1"/>
  <c r="J7010" i="9"/>
  <c r="I7010" i="9"/>
  <c r="F7010" i="9"/>
  <c r="G7010" i="9"/>
  <c r="H7010" i="9" s="1"/>
  <c r="I7018" i="9"/>
  <c r="J7018" i="9"/>
  <c r="F7018" i="9"/>
  <c r="G7018" i="9"/>
  <c r="H7018" i="9" s="1"/>
  <c r="J7028" i="9"/>
  <c r="I7028" i="9"/>
  <c r="F7028" i="9"/>
  <c r="G7028" i="9"/>
  <c r="H7028" i="9" s="1"/>
  <c r="I7014" i="9"/>
  <c r="J7014" i="9"/>
  <c r="F7014" i="9"/>
  <c r="G7014" i="9"/>
  <c r="H7014" i="9" s="1"/>
  <c r="I7003" i="9"/>
  <c r="J7003" i="9"/>
  <c r="F7003" i="9"/>
  <c r="G7003" i="9"/>
  <c r="H7003" i="9" s="1"/>
  <c r="J7002" i="9"/>
  <c r="I7002" i="9"/>
  <c r="F7002" i="9"/>
  <c r="G7002" i="9"/>
  <c r="H7002" i="9" s="1"/>
  <c r="J7000" i="9"/>
  <c r="I7000" i="9"/>
  <c r="F7000" i="9"/>
  <c r="G7000" i="9"/>
  <c r="H7000" i="9" s="1"/>
  <c r="J6989" i="9"/>
  <c r="I6989" i="9"/>
  <c r="F6989" i="9"/>
  <c r="G6989" i="9"/>
  <c r="H6989" i="9" s="1"/>
  <c r="J6991" i="9"/>
  <c r="I6991" i="9"/>
  <c r="G6991" i="9"/>
  <c r="H6991" i="9" s="1"/>
  <c r="F6991" i="9"/>
  <c r="J6988" i="9"/>
  <c r="I6988" i="9"/>
  <c r="F6988" i="9"/>
  <c r="G6988" i="9"/>
  <c r="H6988" i="9" s="1"/>
  <c r="J6994" i="9"/>
  <c r="I6994" i="9"/>
  <c r="F6994" i="9"/>
  <c r="G6994" i="9"/>
  <c r="H6994" i="9" s="1"/>
  <c r="J6975" i="9"/>
  <c r="I6975" i="9"/>
  <c r="F6975" i="9"/>
  <c r="G6975" i="9"/>
  <c r="H6975" i="9" s="1"/>
  <c r="I6967" i="9"/>
  <c r="J6967" i="9"/>
  <c r="F6967" i="9"/>
  <c r="G6967" i="9"/>
  <c r="H6967" i="9" s="1"/>
  <c r="J6976" i="9"/>
  <c r="I6976" i="9"/>
  <c r="G6976" i="9"/>
  <c r="H6976" i="9" s="1"/>
  <c r="F6976" i="9"/>
  <c r="J6973" i="9"/>
  <c r="I6973" i="9"/>
  <c r="F6973" i="9"/>
  <c r="G6973" i="9"/>
  <c r="H6973" i="9" s="1"/>
  <c r="I6965" i="9"/>
  <c r="J6965" i="9"/>
  <c r="F6965" i="9"/>
  <c r="G6965" i="9"/>
  <c r="H6965" i="9" s="1"/>
  <c r="I6954" i="9"/>
  <c r="J6954" i="9"/>
  <c r="F6954" i="9"/>
  <c r="G6954" i="9"/>
  <c r="H6954" i="9" s="1"/>
  <c r="J6959" i="9"/>
  <c r="I6959" i="9"/>
  <c r="F6959" i="9"/>
  <c r="G6959" i="9"/>
  <c r="H6959" i="9" s="1"/>
  <c r="I6949" i="9"/>
  <c r="J6949" i="9"/>
  <c r="F6949" i="9"/>
  <c r="G6949" i="9"/>
  <c r="H6949" i="9" s="1"/>
  <c r="I6919" i="9"/>
  <c r="J6919" i="9"/>
  <c r="F6919" i="9"/>
  <c r="G6919" i="9"/>
  <c r="H6919" i="9" s="1"/>
  <c r="I6933" i="9"/>
  <c r="J6933" i="9"/>
  <c r="F6933" i="9"/>
  <c r="G6933" i="9"/>
  <c r="H6933" i="9" s="1"/>
  <c r="J6923" i="9"/>
  <c r="I6923" i="9"/>
  <c r="F6923" i="9"/>
  <c r="G6923" i="9"/>
  <c r="H6923" i="9" s="1"/>
  <c r="J6951" i="9"/>
  <c r="I6951" i="9"/>
  <c r="F6951" i="9"/>
  <c r="G6951" i="9"/>
  <c r="H6951" i="9" s="1"/>
  <c r="I6937" i="9"/>
  <c r="J6937" i="9"/>
  <c r="F6937" i="9"/>
  <c r="G6937" i="9"/>
  <c r="H6937" i="9" s="1"/>
  <c r="J6927" i="9"/>
  <c r="I6927" i="9"/>
  <c r="F6927" i="9"/>
  <c r="G6927" i="9"/>
  <c r="H6927" i="9" s="1"/>
  <c r="J6920" i="9"/>
  <c r="I6920" i="9"/>
  <c r="G6920" i="9"/>
  <c r="H6920" i="9" s="1"/>
  <c r="F6920" i="9"/>
  <c r="J6945" i="9"/>
  <c r="I6945" i="9"/>
  <c r="G6945" i="9"/>
  <c r="H6945" i="9" s="1"/>
  <c r="F6945" i="9"/>
  <c r="J6938" i="9"/>
  <c r="I6938" i="9"/>
  <c r="F6938" i="9"/>
  <c r="G6938" i="9"/>
  <c r="H6938" i="9" s="1"/>
  <c r="J6911" i="9"/>
  <c r="I6911" i="9"/>
  <c r="F6911" i="9"/>
  <c r="G6911" i="9"/>
  <c r="H6911" i="9" s="1"/>
  <c r="I6907" i="9"/>
  <c r="J6907" i="9"/>
  <c r="F6907" i="9"/>
  <c r="G6907" i="9"/>
  <c r="H6907" i="9" s="1"/>
  <c r="I6891" i="9"/>
  <c r="J6891" i="9"/>
  <c r="F6891" i="9"/>
  <c r="G6891" i="9"/>
  <c r="H6891" i="9" s="1"/>
  <c r="I6898" i="9"/>
  <c r="J6898" i="9"/>
  <c r="F6898" i="9"/>
  <c r="G6898" i="9"/>
  <c r="H6898" i="9" s="1"/>
  <c r="J6902" i="9"/>
  <c r="I6902" i="9"/>
  <c r="F6902" i="9"/>
  <c r="G6902" i="9"/>
  <c r="H6902" i="9" s="1"/>
  <c r="J6895" i="9"/>
  <c r="I6895" i="9"/>
  <c r="F6895" i="9"/>
  <c r="G6895" i="9"/>
  <c r="H6895" i="9" s="1"/>
  <c r="J6880" i="9"/>
  <c r="I6880" i="9"/>
  <c r="G6880" i="9"/>
  <c r="H6880" i="9" s="1"/>
  <c r="F6880" i="9"/>
  <c r="J6877" i="9"/>
  <c r="I6877" i="9"/>
  <c r="F6877" i="9"/>
  <c r="G6877" i="9"/>
  <c r="H6877" i="9" s="1"/>
  <c r="I6885" i="9"/>
  <c r="J6885" i="9"/>
  <c r="F6885" i="9"/>
  <c r="G6885" i="9"/>
  <c r="H6885" i="9" s="1"/>
  <c r="I6873" i="9"/>
  <c r="J6873" i="9"/>
  <c r="F6873" i="9"/>
  <c r="G6873" i="9"/>
  <c r="H6873" i="9" s="1"/>
  <c r="I6875" i="9"/>
  <c r="J6875" i="9"/>
  <c r="F6875" i="9"/>
  <c r="G6875" i="9"/>
  <c r="H6875" i="9" s="1"/>
  <c r="J6872" i="9"/>
  <c r="I6872" i="9"/>
  <c r="F6872" i="9"/>
  <c r="G6872" i="9"/>
  <c r="H6872" i="9" s="1"/>
  <c r="J6871" i="9"/>
  <c r="I6871" i="9"/>
  <c r="F6871" i="9"/>
  <c r="G6871" i="9"/>
  <c r="H6871" i="9" s="1"/>
  <c r="I6858" i="9"/>
  <c r="J6858" i="9"/>
  <c r="F6858" i="9"/>
  <c r="G6858" i="9"/>
  <c r="H6858" i="9" s="1"/>
  <c r="J6849" i="9"/>
  <c r="I6849" i="9"/>
  <c r="G6849" i="9"/>
  <c r="H6849" i="9" s="1"/>
  <c r="F6849" i="9"/>
  <c r="J6851" i="9"/>
  <c r="I6851" i="9"/>
  <c r="F6851" i="9"/>
  <c r="G6851" i="9"/>
  <c r="H6851" i="9" s="1"/>
  <c r="J6847" i="9"/>
  <c r="I6847" i="9"/>
  <c r="F6847" i="9"/>
  <c r="G6847" i="9"/>
  <c r="H6847" i="9" s="1"/>
  <c r="J6844" i="9"/>
  <c r="I6844" i="9"/>
  <c r="G6844" i="9"/>
  <c r="H6844" i="9" s="1"/>
  <c r="F6844" i="9"/>
  <c r="G6842" i="9"/>
  <c r="H6842" i="9" s="1"/>
  <c r="G6832" i="9"/>
  <c r="H6832" i="9" s="1"/>
  <c r="I6831" i="9"/>
  <c r="G6816" i="9"/>
  <c r="H6816" i="9" s="1"/>
  <c r="G6805" i="9"/>
  <c r="H6805" i="9" s="1"/>
  <c r="I6792" i="9"/>
  <c r="F6823" i="9"/>
  <c r="G6807" i="9"/>
  <c r="H6807" i="9" s="1"/>
  <c r="I6791" i="9"/>
  <c r="J6791" i="9"/>
  <c r="J6782" i="9"/>
  <c r="I6782" i="9"/>
  <c r="F6782" i="9"/>
  <c r="I6774" i="9"/>
  <c r="F6774" i="9"/>
  <c r="J6780" i="9"/>
  <c r="G6780" i="9"/>
  <c r="H6780" i="9" s="1"/>
  <c r="J6781" i="9"/>
  <c r="I6781" i="9"/>
  <c r="I6761" i="9"/>
  <c r="J6761" i="9"/>
  <c r="F6761" i="9"/>
  <c r="J6764" i="9"/>
  <c r="I6764" i="9"/>
  <c r="F6764" i="9"/>
  <c r="J6767" i="9"/>
  <c r="I6767" i="9"/>
  <c r="F6767" i="9"/>
  <c r="J6759" i="9"/>
  <c r="I6759" i="9"/>
  <c r="F6759" i="9"/>
  <c r="F6757" i="9"/>
  <c r="J6756" i="9"/>
  <c r="I6756" i="9"/>
  <c r="F6756" i="9"/>
  <c r="G6756" i="9"/>
  <c r="H6756" i="9" s="1"/>
  <c r="I6755" i="9"/>
  <c r="I6743" i="9"/>
  <c r="I6738" i="9"/>
  <c r="J6741" i="9"/>
  <c r="J6736" i="9"/>
  <c r="I6724" i="9"/>
  <c r="J6840" i="9"/>
  <c r="I6840" i="9"/>
  <c r="G6840" i="9"/>
  <c r="H6840" i="9" s="1"/>
  <c r="J6833" i="9"/>
  <c r="I6833" i="9"/>
  <c r="G6833" i="9"/>
  <c r="H6833" i="9" s="1"/>
  <c r="I6835" i="9"/>
  <c r="J6835" i="9"/>
  <c r="G6835" i="9"/>
  <c r="H6835" i="9" s="1"/>
  <c r="J6810" i="9"/>
  <c r="I6810" i="9"/>
  <c r="F6810" i="9"/>
  <c r="G6810" i="9"/>
  <c r="H6810" i="9" s="1"/>
  <c r="I6827" i="9"/>
  <c r="J6827" i="9"/>
  <c r="F6827" i="9"/>
  <c r="G6827" i="9"/>
  <c r="H6827" i="9" s="1"/>
  <c r="J6812" i="9"/>
  <c r="I6812" i="9"/>
  <c r="F6812" i="9"/>
  <c r="G6812" i="9"/>
  <c r="H6812" i="9" s="1"/>
  <c r="J6828" i="9"/>
  <c r="I6828" i="9"/>
  <c r="F6828" i="9"/>
  <c r="G6828" i="9"/>
  <c r="H6828" i="9" s="1"/>
  <c r="J6814" i="9"/>
  <c r="I6814" i="9"/>
  <c r="F6814" i="9"/>
  <c r="G6814" i="9"/>
  <c r="H6814" i="9" s="1"/>
  <c r="J6804" i="9"/>
  <c r="I6804" i="9"/>
  <c r="F6804" i="9"/>
  <c r="G6804" i="9"/>
  <c r="H6804" i="9" s="1"/>
  <c r="J6795" i="9"/>
  <c r="I6795" i="9"/>
  <c r="F6795" i="9"/>
  <c r="G6795" i="9"/>
  <c r="H6795" i="9" s="1"/>
  <c r="F6788" i="9"/>
  <c r="J6817" i="9"/>
  <c r="I6817" i="9"/>
  <c r="G6817" i="9"/>
  <c r="H6817" i="9" s="1"/>
  <c r="F6817" i="9"/>
  <c r="J6799" i="9"/>
  <c r="I6799" i="9"/>
  <c r="F6799" i="9"/>
  <c r="G6799" i="9"/>
  <c r="H6799" i="9" s="1"/>
  <c r="J6786" i="9"/>
  <c r="I6786" i="9"/>
  <c r="F6786" i="9"/>
  <c r="G6786" i="9"/>
  <c r="H6786" i="9" s="1"/>
  <c r="I6778" i="9"/>
  <c r="J6778" i="9"/>
  <c r="F6778" i="9"/>
  <c r="G6778" i="9"/>
  <c r="H6778" i="9" s="1"/>
  <c r="J6766" i="9"/>
  <c r="I6766" i="9"/>
  <c r="F6766" i="9"/>
  <c r="G6766" i="9"/>
  <c r="H6766" i="9" s="1"/>
  <c r="I6779" i="9"/>
  <c r="J6779" i="9"/>
  <c r="F6779" i="9"/>
  <c r="G6779" i="9"/>
  <c r="H6779" i="9" s="1"/>
  <c r="I6773" i="9"/>
  <c r="J6773" i="9"/>
  <c r="G6773" i="9"/>
  <c r="H6773" i="9" s="1"/>
  <c r="F6773" i="9"/>
  <c r="I6758" i="9"/>
  <c r="J6758" i="9"/>
  <c r="F6758" i="9"/>
  <c r="G6758" i="9"/>
  <c r="H6758" i="9" s="1"/>
  <c r="I6771" i="9"/>
  <c r="J6771" i="9"/>
  <c r="F6771" i="9"/>
  <c r="G6771" i="9"/>
  <c r="H6771" i="9" s="1"/>
  <c r="I6763" i="9"/>
  <c r="J6763" i="9"/>
  <c r="F6763" i="9"/>
  <c r="G6763" i="9"/>
  <c r="H6763" i="9" s="1"/>
  <c r="J6754" i="9"/>
  <c r="I6754" i="9"/>
  <c r="F6754" i="9"/>
  <c r="G6754" i="9"/>
  <c r="H6754" i="9" s="1"/>
  <c r="J6752" i="9"/>
  <c r="I6752" i="9"/>
  <c r="G6752" i="9"/>
  <c r="H6752" i="9" s="1"/>
  <c r="F6752" i="9"/>
  <c r="J6750" i="9"/>
  <c r="J6748" i="9"/>
  <c r="J6733" i="9"/>
  <c r="J6740" i="9"/>
  <c r="J6734" i="9"/>
  <c r="F6836" i="9"/>
  <c r="G6836" i="9"/>
  <c r="H6836" i="9" s="1"/>
  <c r="I6838" i="9"/>
  <c r="J6808" i="9"/>
  <c r="J6806" i="9"/>
  <c r="J6813" i="9"/>
  <c r="J6794" i="9"/>
  <c r="I6776" i="9"/>
  <c r="I6753" i="9"/>
  <c r="J6749" i="9"/>
  <c r="F6747" i="9"/>
  <c r="G6747" i="9"/>
  <c r="H6747" i="9" s="1"/>
  <c r="I6731" i="9"/>
  <c r="J6732" i="9"/>
  <c r="I6732" i="9"/>
  <c r="J6737" i="9"/>
  <c r="F6730" i="9"/>
  <c r="G6730" i="9"/>
  <c r="H6730" i="9" s="1"/>
  <c r="I6725" i="9"/>
  <c r="I6834" i="9"/>
  <c r="J6834" i="9"/>
  <c r="I6837" i="9"/>
  <c r="F6826" i="9"/>
  <c r="G6826" i="9"/>
  <c r="H6826" i="9" s="1"/>
  <c r="F6803" i="9"/>
  <c r="J6809" i="9"/>
  <c r="I6793" i="9"/>
  <c r="G6793" i="9"/>
  <c r="H6793" i="9" s="1"/>
  <c r="F6811" i="9"/>
  <c r="J6796" i="9"/>
  <c r="I6796" i="9"/>
  <c r="G6783" i="9"/>
  <c r="H6783" i="9" s="1"/>
  <c r="F6775" i="9"/>
  <c r="J6789" i="9"/>
  <c r="F6789" i="9"/>
  <c r="J6784" i="9"/>
  <c r="F6784" i="9"/>
  <c r="J6765" i="9"/>
  <c r="G6765" i="9"/>
  <c r="H6765" i="9" s="1"/>
  <c r="G6768" i="9"/>
  <c r="H6768" i="9" s="1"/>
  <c r="I6769" i="9"/>
  <c r="J6760" i="9"/>
  <c r="I6760" i="9"/>
  <c r="J6751" i="9"/>
  <c r="F6745" i="9"/>
  <c r="G6745" i="9"/>
  <c r="H6745" i="9" s="1"/>
  <c r="J6742" i="9"/>
  <c r="F6742" i="9"/>
  <c r="J6744" i="9"/>
  <c r="I6744" i="9"/>
  <c r="J6727" i="9"/>
  <c r="G6727" i="9"/>
  <c r="H6727" i="9" s="1"/>
  <c r="G6729" i="9"/>
  <c r="H6729" i="9" s="1"/>
  <c r="I6735" i="9"/>
  <c r="F6735" i="9"/>
  <c r="J6728" i="9"/>
  <c r="I6728" i="9"/>
  <c r="F6728" i="9"/>
  <c r="J6723" i="9"/>
  <c r="G6723" i="9"/>
  <c r="H6723" i="9" s="1"/>
  <c r="I5513" i="9"/>
  <c r="I5488" i="9"/>
  <c r="I5483" i="9"/>
  <c r="I5507" i="9"/>
  <c r="G5408" i="9"/>
  <c r="H5408" i="9" s="1"/>
  <c r="G5425" i="9"/>
  <c r="H5425" i="9" s="1"/>
  <c r="G5440" i="9"/>
  <c r="H5440" i="9" s="1"/>
  <c r="G5454" i="9"/>
  <c r="H5454" i="9" s="1"/>
  <c r="G5480" i="9"/>
  <c r="H5480" i="9" s="1"/>
  <c r="G5512" i="9"/>
  <c r="H5512" i="9" s="1"/>
  <c r="G5508" i="9"/>
  <c r="H5508" i="9" s="1"/>
  <c r="F5406" i="9"/>
  <c r="F5430" i="9"/>
  <c r="F5444" i="9"/>
  <c r="I5457" i="9"/>
  <c r="I5490" i="9"/>
  <c r="F5502" i="9"/>
  <c r="F5463" i="9"/>
  <c r="G5515" i="9"/>
  <c r="H5515" i="9" s="1"/>
  <c r="G5269" i="9"/>
  <c r="H5269" i="9" s="1"/>
  <c r="J5269" i="9"/>
  <c r="G5258" i="9"/>
  <c r="H5258" i="9" s="1"/>
  <c r="J5258" i="9"/>
  <c r="G5282" i="9"/>
  <c r="H5282" i="9" s="1"/>
  <c r="J5282" i="9"/>
  <c r="G5260" i="9"/>
  <c r="H5260" i="9" s="1"/>
  <c r="J5260" i="9"/>
  <c r="G5244" i="9"/>
  <c r="H5244" i="9" s="1"/>
  <c r="J5244" i="9"/>
  <c r="G5267" i="9"/>
  <c r="H5267" i="9" s="1"/>
  <c r="J5267" i="9"/>
  <c r="G5259" i="9"/>
  <c r="H5259" i="9" s="1"/>
  <c r="J5259" i="9"/>
  <c r="G5278" i="9"/>
  <c r="H5278" i="9" s="1"/>
  <c r="J5278" i="9"/>
  <c r="G5256" i="9"/>
  <c r="H5256" i="9" s="1"/>
  <c r="J5256" i="9"/>
  <c r="G5245" i="9"/>
  <c r="H5245" i="9" s="1"/>
  <c r="I5245" i="9"/>
  <c r="G5215" i="9"/>
  <c r="H5215" i="9" s="1"/>
  <c r="J5215" i="9"/>
  <c r="G5229" i="9"/>
  <c r="H5229" i="9" s="1"/>
  <c r="J5229" i="9"/>
  <c r="G5236" i="9"/>
  <c r="H5236" i="9" s="1"/>
  <c r="J5236" i="9"/>
  <c r="G5224" i="9"/>
  <c r="H5224" i="9" s="1"/>
  <c r="J5224" i="9"/>
  <c r="G5231" i="9"/>
  <c r="H5231" i="9" s="1"/>
  <c r="J5231" i="9"/>
  <c r="G5217" i="9"/>
  <c r="H5217" i="9" s="1"/>
  <c r="I5217" i="9"/>
  <c r="G5221" i="9"/>
  <c r="H5221" i="9" s="1"/>
  <c r="J5221" i="9"/>
  <c r="G5219" i="9"/>
  <c r="H5219" i="9" s="1"/>
  <c r="J5219" i="9"/>
  <c r="G5197" i="9"/>
  <c r="H5197" i="9" s="1"/>
  <c r="I5197" i="9"/>
  <c r="G5207" i="9"/>
  <c r="H5207" i="9" s="1"/>
  <c r="J5207" i="9"/>
  <c r="G5209" i="9"/>
  <c r="H5209" i="9" s="1"/>
  <c r="J5209" i="9"/>
  <c r="G5198" i="9"/>
  <c r="H5198" i="9" s="1"/>
  <c r="J5198" i="9"/>
  <c r="G5189" i="9"/>
  <c r="H5189" i="9" s="1"/>
  <c r="I5189" i="9"/>
  <c r="G5192" i="9"/>
  <c r="H5192" i="9" s="1"/>
  <c r="J5192" i="9"/>
  <c r="G5183" i="9"/>
  <c r="H5183" i="9" s="1"/>
  <c r="J5183" i="9"/>
  <c r="G5171" i="9"/>
  <c r="H5171" i="9" s="1"/>
  <c r="J5171" i="9"/>
  <c r="G5180" i="9"/>
  <c r="H5180" i="9" s="1"/>
  <c r="J5180" i="9"/>
  <c r="F5163" i="9"/>
  <c r="G5163" i="9"/>
  <c r="H5163" i="9" s="1"/>
  <c r="F5169" i="9"/>
  <c r="G5169" i="9"/>
  <c r="H5169" i="9" s="1"/>
  <c r="F5165" i="9"/>
  <c r="G5165" i="9"/>
  <c r="H5165" i="9" s="1"/>
  <c r="I4427" i="9"/>
  <c r="J4427" i="9"/>
  <c r="I4437" i="9"/>
  <c r="F4437" i="9"/>
  <c r="G4432" i="9"/>
  <c r="H4432" i="9" s="1"/>
  <c r="J4432" i="9"/>
  <c r="I4418" i="9"/>
  <c r="F4418" i="9"/>
  <c r="G4409" i="9"/>
  <c r="H4409" i="9" s="1"/>
  <c r="J4409" i="9"/>
  <c r="I4395" i="9"/>
  <c r="F4395" i="9"/>
  <c r="G4402" i="9"/>
  <c r="H4402" i="9" s="1"/>
  <c r="J4402" i="9"/>
  <c r="I4377" i="9"/>
  <c r="F4377" i="9"/>
  <c r="G4386" i="9"/>
  <c r="H4386" i="9" s="1"/>
  <c r="J4386" i="9"/>
  <c r="I4366" i="9"/>
  <c r="F4366" i="9"/>
  <c r="G4357" i="9"/>
  <c r="H4357" i="9" s="1"/>
  <c r="I4357" i="9"/>
  <c r="I4358" i="9"/>
  <c r="F4358" i="9"/>
  <c r="G4346" i="9"/>
  <c r="H4346" i="9" s="1"/>
  <c r="I4346" i="9"/>
  <c r="G4339" i="9"/>
  <c r="H4339" i="9" s="1"/>
  <c r="I4339" i="9"/>
  <c r="I4335" i="9"/>
  <c r="F4335" i="9"/>
  <c r="G4327" i="9"/>
  <c r="H4327" i="9" s="1"/>
  <c r="J4327" i="9"/>
  <c r="I7115" i="9"/>
  <c r="I7136" i="9"/>
  <c r="J7147" i="9"/>
  <c r="I7134" i="9"/>
  <c r="I7132" i="9"/>
  <c r="J7142" i="9"/>
  <c r="I7160" i="9"/>
  <c r="F7174" i="9"/>
  <c r="F7182" i="9"/>
  <c r="F7157" i="9"/>
  <c r="F7170" i="9"/>
  <c r="F7190" i="9"/>
  <c r="J7169" i="9"/>
  <c r="I7161" i="9"/>
  <c r="I7177" i="9"/>
  <c r="J7189" i="9"/>
  <c r="J7199" i="9"/>
  <c r="J7198" i="9"/>
  <c r="I7193" i="9"/>
  <c r="G7152" i="9"/>
  <c r="H7152" i="9" s="1"/>
  <c r="F1809" i="9"/>
  <c r="I2289" i="9"/>
  <c r="J2294" i="9"/>
  <c r="I1804" i="9"/>
  <c r="I1811" i="9"/>
  <c r="J1809" i="9"/>
  <c r="J4302" i="9"/>
  <c r="I7247" i="9"/>
  <c r="I7239" i="9"/>
  <c r="G7239" i="9"/>
  <c r="H7239" i="9" s="1"/>
  <c r="F7235" i="9"/>
  <c r="I7303" i="9"/>
  <c r="J7303" i="9"/>
  <c r="G7303" i="9"/>
  <c r="H7303" i="9" s="1"/>
  <c r="F7303" i="9"/>
  <c r="J7299" i="9"/>
  <c r="G7299" i="9"/>
  <c r="H7299" i="9" s="1"/>
  <c r="F7299" i="9"/>
  <c r="I7299" i="9"/>
  <c r="J7291" i="9"/>
  <c r="I7291" i="9"/>
  <c r="G7291" i="9"/>
  <c r="H7291" i="9" s="1"/>
  <c r="F7291" i="9"/>
  <c r="J7287" i="9"/>
  <c r="F7287" i="9"/>
  <c r="J7283" i="9"/>
  <c r="I7283" i="9"/>
  <c r="G7283" i="9"/>
  <c r="H7283" i="9" s="1"/>
  <c r="F7283" i="9"/>
  <c r="I7256" i="9"/>
  <c r="F7256" i="9"/>
  <c r="I7248" i="9"/>
  <c r="F7248" i="9"/>
  <c r="I7244" i="9"/>
  <c r="F7244" i="9"/>
  <c r="I7262" i="9"/>
  <c r="F7262" i="9"/>
  <c r="I7254" i="9"/>
  <c r="F7254" i="9"/>
  <c r="F7250" i="9"/>
  <c r="I7250" i="9"/>
  <c r="F7247" i="9"/>
  <c r="G7287" i="9"/>
  <c r="H7287" i="9" s="1"/>
  <c r="G7247" i="9"/>
  <c r="H7247" i="9" s="1"/>
  <c r="I7295" i="9"/>
  <c r="I7318" i="9"/>
  <c r="I7314" i="9"/>
  <c r="G7289" i="9"/>
  <c r="H7289" i="9" s="1"/>
  <c r="G7285" i="9"/>
  <c r="H7285" i="9" s="1"/>
  <c r="G7277" i="9"/>
  <c r="H7277" i="9" s="1"/>
  <c r="G7273" i="9"/>
  <c r="H7273" i="9" s="1"/>
  <c r="G7269" i="9"/>
  <c r="H7269" i="9" s="1"/>
  <c r="G7311" i="9"/>
  <c r="H7311" i="9" s="1"/>
  <c r="F7311" i="9"/>
  <c r="I7307" i="9"/>
  <c r="O7209" i="9"/>
  <c r="I7209" i="9"/>
  <c r="F7243" i="9"/>
  <c r="J7239" i="9"/>
  <c r="J7235" i="9"/>
  <c r="I7216" i="9"/>
  <c r="J8038" i="9"/>
  <c r="I8038" i="9"/>
  <c r="J8034" i="9"/>
  <c r="I8034" i="9"/>
  <c r="J8031" i="9"/>
  <c r="I8031" i="9"/>
  <c r="J8023" i="9"/>
  <c r="I8023" i="9"/>
  <c r="J8016" i="9"/>
  <c r="I8016" i="9"/>
  <c r="J8041" i="9"/>
  <c r="I8041" i="9"/>
  <c r="J7966" i="9"/>
  <c r="G7966" i="9"/>
  <c r="H7966" i="9" s="1"/>
  <c r="J7962" i="9"/>
  <c r="I7962" i="9"/>
  <c r="G7962" i="9"/>
  <c r="H7962" i="9" s="1"/>
  <c r="J7958" i="9"/>
  <c r="I7958" i="9"/>
  <c r="G7958" i="9"/>
  <c r="H7958" i="9" s="1"/>
  <c r="J7954" i="9"/>
  <c r="I7954" i="9"/>
  <c r="G7954" i="9"/>
  <c r="H7954" i="9" s="1"/>
  <c r="I7311" i="9"/>
  <c r="J7307" i="9"/>
  <c r="I7300" i="9"/>
  <c r="I7296" i="9"/>
  <c r="G7265" i="9"/>
  <c r="H7265" i="9" s="1"/>
  <c r="J8002" i="9"/>
  <c r="I8002" i="9"/>
  <c r="J7998" i="9"/>
  <c r="I7998" i="9"/>
  <c r="J7981" i="9"/>
  <c r="I7981" i="9"/>
  <c r="J8013" i="9"/>
  <c r="I8013" i="9"/>
  <c r="J8005" i="9"/>
  <c r="I8005" i="9"/>
  <c r="G7934" i="9"/>
  <c r="H7934" i="9" s="1"/>
  <c r="G7930" i="9"/>
  <c r="H7930" i="9" s="1"/>
  <c r="G7926" i="9"/>
  <c r="H7926" i="9" s="1"/>
  <c r="G7923" i="9"/>
  <c r="H7923" i="9" s="1"/>
  <c r="I7926" i="9"/>
  <c r="I7920" i="9"/>
  <c r="I7898" i="9"/>
  <c r="I7872" i="9"/>
  <c r="I7853" i="9"/>
  <c r="I7834" i="9"/>
  <c r="I7822" i="9"/>
  <c r="I7818" i="9"/>
  <c r="I7783" i="9"/>
  <c r="I7767" i="9"/>
  <c r="I7745" i="9"/>
  <c r="I7741" i="9"/>
  <c r="I7726" i="9"/>
  <c r="I7720" i="9"/>
  <c r="I7710" i="9"/>
  <c r="I7698" i="9"/>
  <c r="I7694" i="9"/>
  <c r="I7633" i="9"/>
  <c r="I7610" i="9"/>
  <c r="I7595" i="9"/>
  <c r="I7580" i="9"/>
  <c r="I7576" i="9"/>
  <c r="I7572" i="9"/>
  <c r="I7540" i="9"/>
  <c r="I7530" i="9"/>
  <c r="I7514" i="9"/>
  <c r="I7503" i="9"/>
  <c r="I7497" i="9"/>
  <c r="I7490" i="9"/>
  <c r="I7474" i="9"/>
  <c r="I7463" i="9"/>
  <c r="I7414" i="9"/>
  <c r="I7393" i="9"/>
  <c r="I7366" i="9"/>
  <c r="J7809" i="9"/>
  <c r="J7361" i="9"/>
  <c r="J7353" i="9"/>
  <c r="I7930" i="9"/>
  <c r="I7902" i="9"/>
  <c r="I7861" i="9"/>
  <c r="I7830" i="9"/>
  <c r="I7826" i="9"/>
  <c r="I7760" i="9"/>
  <c r="I7729" i="9"/>
  <c r="I7663" i="9"/>
  <c r="I7659" i="9"/>
  <c r="I7636" i="9"/>
  <c r="I7613" i="9"/>
  <c r="I7561" i="9"/>
  <c r="I7478" i="9"/>
  <c r="I7434" i="9"/>
  <c r="I7418" i="9"/>
  <c r="I7407" i="9"/>
  <c r="I7382" i="9"/>
  <c r="I7346" i="9"/>
  <c r="I7342" i="9"/>
  <c r="I7335" i="9"/>
  <c r="I7329" i="9"/>
  <c r="J7364" i="9"/>
  <c r="I7934" i="9"/>
  <c r="I7886" i="9"/>
  <c r="I7869" i="9"/>
  <c r="I7845" i="9"/>
  <c r="I7798" i="9"/>
  <c r="I7791" i="9"/>
  <c r="I7775" i="9"/>
  <c r="I7737" i="9"/>
  <c r="I7733" i="9"/>
  <c r="I7706" i="9"/>
  <c r="I7702" i="9"/>
  <c r="I7671" i="9"/>
  <c r="I7621" i="9"/>
  <c r="I7617" i="9"/>
  <c r="I7564" i="9"/>
  <c r="I7554" i="9"/>
  <c r="I7522" i="9"/>
  <c r="I7506" i="9"/>
  <c r="I7482" i="9"/>
  <c r="I7466" i="9"/>
  <c r="I7438" i="9"/>
  <c r="I7426" i="9"/>
  <c r="I7411" i="9"/>
  <c r="I7401" i="9"/>
  <c r="I7386" i="9"/>
  <c r="I7370" i="9"/>
  <c r="I7354" i="9"/>
  <c r="I7350" i="9"/>
  <c r="J7443" i="9"/>
  <c r="J7427" i="9"/>
  <c r="J7423" i="9"/>
  <c r="J7398" i="9"/>
  <c r="J7394" i="9"/>
  <c r="J7375" i="9"/>
  <c r="J7371" i="9"/>
  <c r="J7343" i="9"/>
  <c r="J7332" i="9"/>
  <c r="J7326" i="9"/>
  <c r="J5457" i="9"/>
  <c r="J5463" i="9"/>
  <c r="J5490" i="9"/>
  <c r="I5515" i="9"/>
  <c r="I5502" i="9"/>
  <c r="G4417" i="9"/>
  <c r="H4417" i="9" s="1"/>
  <c r="G4441" i="9"/>
  <c r="H4441" i="9" s="1"/>
  <c r="F4417" i="9"/>
  <c r="F4441" i="9"/>
  <c r="J7167" i="9"/>
  <c r="J1443" i="9"/>
  <c r="F1936" i="9"/>
  <c r="G2536" i="9"/>
  <c r="H2536" i="9" s="1"/>
  <c r="J2551" i="9"/>
  <c r="J2574" i="9"/>
  <c r="I2578" i="9"/>
  <c r="I2588" i="9"/>
  <c r="I2596" i="9"/>
  <c r="J2604" i="9"/>
  <c r="J2626" i="9"/>
  <c r="J2638" i="9"/>
  <c r="I1692" i="9"/>
  <c r="I1708" i="9"/>
  <c r="J1718" i="9"/>
  <c r="I1739" i="9"/>
  <c r="F1742" i="9"/>
  <c r="F1756" i="9"/>
  <c r="F1763" i="9"/>
  <c r="F1773" i="9"/>
  <c r="G1781" i="9"/>
  <c r="H1781" i="9" s="1"/>
  <c r="G1797" i="9"/>
  <c r="H1797" i="9" s="1"/>
  <c r="G2175" i="9"/>
  <c r="H2175" i="9" s="1"/>
  <c r="G2186" i="9"/>
  <c r="H2186" i="9" s="1"/>
  <c r="I2199" i="9"/>
  <c r="J2208" i="9"/>
  <c r="I2226" i="9"/>
  <c r="I2242" i="9"/>
  <c r="J2243" i="9"/>
  <c r="J2251" i="9"/>
  <c r="J2279" i="9"/>
  <c r="I1449" i="9"/>
  <c r="G1452" i="9"/>
  <c r="H1452" i="9" s="1"/>
  <c r="J1933" i="9"/>
  <c r="I4316" i="9"/>
  <c r="I7319" i="9"/>
  <c r="I7235" i="9"/>
  <c r="I7227" i="9"/>
  <c r="I7316" i="9"/>
  <c r="J7292" i="9"/>
  <c r="J7279" i="9"/>
  <c r="J7263" i="9"/>
  <c r="J7247" i="9"/>
  <c r="J7231" i="9"/>
  <c r="J7897" i="9"/>
  <c r="F7318" i="9"/>
  <c r="G7235" i="9"/>
  <c r="H7235" i="9" s="1"/>
  <c r="G7223" i="9"/>
  <c r="H7223" i="9" s="1"/>
  <c r="I7203" i="9"/>
  <c r="J7308" i="9"/>
  <c r="J7252" i="9"/>
  <c r="F7236" i="9"/>
  <c r="F7220" i="9"/>
  <c r="J7873" i="9"/>
  <c r="J7284" i="9"/>
  <c r="F7300" i="9"/>
  <c r="J7276" i="9"/>
  <c r="J7244" i="9"/>
  <c r="J7212" i="9"/>
  <c r="J7563" i="9"/>
  <c r="G5566" i="9"/>
  <c r="H5566" i="9" s="1"/>
  <c r="J5583" i="9"/>
  <c r="J5595" i="9"/>
  <c r="J5601" i="9"/>
  <c r="I5618" i="9"/>
  <c r="J7159" i="9"/>
  <c r="I7151" i="9"/>
  <c r="F7172" i="9"/>
  <c r="F7188" i="9"/>
  <c r="G7195" i="9"/>
  <c r="H7195" i="9" s="1"/>
  <c r="G7197" i="9"/>
  <c r="H7197" i="9" s="1"/>
  <c r="J7200" i="9"/>
  <c r="F7186" i="9"/>
  <c r="J1452" i="9"/>
  <c r="F1443" i="9"/>
  <c r="F1458" i="9"/>
  <c r="G1449" i="9"/>
  <c r="H1449" i="9" s="1"/>
  <c r="G1933" i="9"/>
  <c r="H1933" i="9" s="1"/>
  <c r="G1930" i="9"/>
  <c r="H1930" i="9" s="1"/>
  <c r="I1452" i="9"/>
  <c r="I1443" i="9"/>
  <c r="I1458" i="9"/>
  <c r="F1449" i="9"/>
  <c r="F1933" i="9"/>
  <c r="G1936" i="9"/>
  <c r="H1936" i="9" s="1"/>
  <c r="J1930" i="9"/>
  <c r="F1930" i="9"/>
  <c r="F7168" i="9"/>
  <c r="J7095" i="9"/>
  <c r="I7150" i="9"/>
  <c r="J7194" i="9"/>
  <c r="I1936" i="9"/>
  <c r="I4313" i="9"/>
  <c r="J4306" i="9"/>
  <c r="J4298" i="9"/>
  <c r="F7320" i="9"/>
  <c r="F7314" i="9"/>
  <c r="F7284" i="9"/>
  <c r="G7307" i="9"/>
  <c r="H7307" i="9" s="1"/>
  <c r="G7275" i="9"/>
  <c r="H7275" i="9" s="1"/>
  <c r="G7243" i="9"/>
  <c r="H7243" i="9" s="1"/>
  <c r="G7211" i="9"/>
  <c r="H7211" i="9" s="1"/>
  <c r="I7310" i="9"/>
  <c r="I7275" i="9"/>
  <c r="I7252" i="9"/>
  <c r="I7236" i="9"/>
  <c r="I7211" i="9"/>
  <c r="I7322" i="9"/>
  <c r="I7266" i="9"/>
  <c r="J7260" i="9"/>
  <c r="I7260" i="9"/>
  <c r="J7228" i="9"/>
  <c r="I7228" i="9"/>
  <c r="F7307" i="9"/>
  <c r="I7284" i="9"/>
  <c r="I7290" i="9"/>
  <c r="I7258" i="9"/>
  <c r="F7226" i="9"/>
  <c r="J7311" i="9"/>
  <c r="J7295" i="9"/>
  <c r="J7215" i="9"/>
  <c r="I7215" i="9"/>
  <c r="J7243" i="9"/>
  <c r="I7243" i="9"/>
  <c r="J7300" i="9"/>
  <c r="J7268" i="9"/>
  <c r="J7236" i="9"/>
  <c r="J7220" i="9"/>
  <c r="I7220" i="9"/>
  <c r="J7204" i="9"/>
  <c r="F7275" i="9"/>
  <c r="F7268" i="9"/>
  <c r="F7211" i="9"/>
  <c r="F7204" i="9"/>
  <c r="I7268" i="9"/>
  <c r="I7306" i="9"/>
  <c r="I7274" i="9"/>
  <c r="F7242" i="9"/>
  <c r="F7210" i="9"/>
  <c r="I7271" i="9"/>
  <c r="I7207" i="9"/>
  <c r="I8026" i="9"/>
  <c r="I8022" i="9"/>
  <c r="I7994" i="9"/>
  <c r="I7990" i="9"/>
  <c r="I7980" i="9"/>
  <c r="I7964" i="9"/>
  <c r="I7940" i="9"/>
  <c r="I7879" i="9"/>
  <c r="I7870" i="9"/>
  <c r="I7338" i="9"/>
  <c r="I7825" i="9"/>
  <c r="J7825" i="9"/>
  <c r="J7683" i="9"/>
  <c r="J7312" i="9"/>
  <c r="J7304" i="9"/>
  <c r="J7296" i="9"/>
  <c r="J7288" i="9"/>
  <c r="J7280" i="9"/>
  <c r="J7272" i="9"/>
  <c r="J7264" i="9"/>
  <c r="J7256" i="9"/>
  <c r="J7248" i="9"/>
  <c r="J7240" i="9"/>
  <c r="J7232" i="9"/>
  <c r="J7224" i="9"/>
  <c r="J7216" i="9"/>
  <c r="J7208" i="9"/>
  <c r="I8039" i="9"/>
  <c r="I8007" i="9"/>
  <c r="I7924" i="9"/>
  <c r="I7906" i="9"/>
  <c r="I7883" i="9"/>
  <c r="I7846" i="9"/>
  <c r="I7832" i="9"/>
  <c r="I7498" i="9"/>
  <c r="I7492" i="9"/>
  <c r="I7455" i="9"/>
  <c r="I7331" i="9"/>
  <c r="J7857" i="9"/>
  <c r="J7833" i="9"/>
  <c r="J7676" i="9"/>
  <c r="I8024" i="9"/>
  <c r="I8020" i="9"/>
  <c r="I7992" i="9"/>
  <c r="I7988" i="9"/>
  <c r="I7972" i="9"/>
  <c r="I7948" i="9"/>
  <c r="I7932" i="9"/>
  <c r="I7918" i="9"/>
  <c r="I7909" i="9"/>
  <c r="I7900" i="9"/>
  <c r="J7889" i="9"/>
  <c r="J7865" i="9"/>
  <c r="J7841" i="9"/>
  <c r="J7667" i="9"/>
  <c r="J7644" i="9"/>
  <c r="J7635" i="9"/>
  <c r="J7550" i="9"/>
  <c r="J7518" i="9"/>
  <c r="J7486" i="9"/>
  <c r="J7454" i="9"/>
  <c r="J7422" i="9"/>
  <c r="J7419" i="9"/>
  <c r="J7673" i="9"/>
  <c r="J7641" i="9"/>
  <c r="J7605" i="9"/>
  <c r="J7602" i="9"/>
  <c r="J7408" i="9"/>
  <c r="J7807" i="9"/>
  <c r="J7804" i="9"/>
  <c r="J7662" i="9"/>
  <c r="J7630" i="9"/>
  <c r="J7598" i="9"/>
  <c r="J7588" i="9"/>
  <c r="J7579" i="9"/>
  <c r="J7575" i="9"/>
  <c r="J7390" i="9"/>
  <c r="J7387" i="9"/>
  <c r="G2278" i="9"/>
  <c r="H2278" i="9" s="1"/>
  <c r="J2278" i="9"/>
  <c r="F2273" i="9"/>
  <c r="J2273" i="9"/>
  <c r="I2272" i="9"/>
  <c r="G2272" i="9"/>
  <c r="H2272" i="9" s="1"/>
  <c r="I2255" i="9"/>
  <c r="F2255" i="9"/>
  <c r="G2265" i="9"/>
  <c r="H2265" i="9" s="1"/>
  <c r="I2265" i="9"/>
  <c r="F2269" i="9"/>
  <c r="J2269" i="9"/>
  <c r="I2260" i="9"/>
  <c r="G2260" i="9"/>
  <c r="H2260" i="9" s="1"/>
  <c r="J2256" i="9"/>
  <c r="F2256" i="9"/>
  <c r="G2237" i="9"/>
  <c r="H2237" i="9" s="1"/>
  <c r="I2237" i="9"/>
  <c r="F2249" i="9"/>
  <c r="J2249" i="9"/>
  <c r="I2247" i="9"/>
  <c r="G2247" i="9"/>
  <c r="H2247" i="9" s="1"/>
  <c r="I2241" i="9"/>
  <c r="F2241" i="9"/>
  <c r="G2223" i="9"/>
  <c r="H2223" i="9" s="1"/>
  <c r="J2223" i="9"/>
  <c r="F2233" i="9"/>
  <c r="I2233" i="9"/>
  <c r="I2225" i="9"/>
  <c r="G2225" i="9"/>
  <c r="H2225" i="9" s="1"/>
  <c r="I2216" i="9"/>
  <c r="F2216" i="9"/>
  <c r="G2206" i="9"/>
  <c r="H2206" i="9" s="1"/>
  <c r="I2206" i="9"/>
  <c r="F2205" i="9"/>
  <c r="J2205" i="9"/>
  <c r="J2217" i="9"/>
  <c r="G2217" i="9"/>
  <c r="H2217" i="9" s="1"/>
  <c r="J2201" i="9"/>
  <c r="F2201" i="9"/>
  <c r="G2204" i="9"/>
  <c r="H2204" i="9" s="1"/>
  <c r="J2204" i="9"/>
  <c r="F2192" i="9"/>
  <c r="J2192" i="9"/>
  <c r="I2197" i="9"/>
  <c r="G2197" i="9"/>
  <c r="H2197" i="9" s="1"/>
  <c r="J2183" i="9"/>
  <c r="F2183" i="9"/>
  <c r="G2176" i="9"/>
  <c r="H2176" i="9" s="1"/>
  <c r="I2176" i="9"/>
  <c r="F2185" i="9"/>
  <c r="I2185" i="9"/>
  <c r="J2164" i="9"/>
  <c r="G2164" i="9"/>
  <c r="H2164" i="9" s="1"/>
  <c r="I2182" i="9"/>
  <c r="F2182" i="9"/>
  <c r="G2167" i="9"/>
  <c r="H2167" i="9" s="1"/>
  <c r="I2167" i="9"/>
  <c r="F2166" i="9"/>
  <c r="J2166" i="9"/>
  <c r="J1795" i="9"/>
  <c r="G1795" i="9"/>
  <c r="H1795" i="9" s="1"/>
  <c r="J1793" i="9"/>
  <c r="F1793" i="9"/>
  <c r="G1775" i="9"/>
  <c r="H1775" i="9" s="1"/>
  <c r="I1775" i="9"/>
  <c r="F1785" i="9"/>
  <c r="J1785" i="9"/>
  <c r="I1778" i="9"/>
  <c r="G1778" i="9"/>
  <c r="H1778" i="9" s="1"/>
  <c r="I1780" i="9"/>
  <c r="F1780" i="9"/>
  <c r="G1782" i="9"/>
  <c r="H1782" i="9" s="1"/>
  <c r="J1782" i="9"/>
  <c r="F1771" i="9"/>
  <c r="J1771" i="9"/>
  <c r="J1759" i="9"/>
  <c r="G1759" i="9"/>
  <c r="H1759" i="9" s="1"/>
  <c r="I1768" i="9"/>
  <c r="F1768" i="9"/>
  <c r="G1762" i="9"/>
  <c r="H1762" i="9" s="1"/>
  <c r="I1762" i="9"/>
  <c r="F1750" i="9"/>
  <c r="J1750" i="9"/>
  <c r="I1744" i="9"/>
  <c r="G1744" i="9"/>
  <c r="H1744" i="9" s="1"/>
  <c r="J1752" i="9"/>
  <c r="F1752" i="9"/>
  <c r="G1754" i="9"/>
  <c r="H1754" i="9" s="1"/>
  <c r="J1754" i="9"/>
  <c r="F1741" i="9"/>
  <c r="I1741" i="9"/>
  <c r="I1734" i="9"/>
  <c r="G1734" i="9"/>
  <c r="H1734" i="9" s="1"/>
  <c r="J1738" i="9"/>
  <c r="F1738" i="9"/>
  <c r="G1723" i="9"/>
  <c r="H1723" i="9" s="1"/>
  <c r="I1723" i="9"/>
  <c r="F1728" i="9"/>
  <c r="I1728" i="9"/>
  <c r="J1716" i="9"/>
  <c r="G1716" i="9"/>
  <c r="H1716" i="9" s="1"/>
  <c r="I1715" i="9"/>
  <c r="F1715" i="9"/>
  <c r="G1706" i="9"/>
  <c r="H1706" i="9" s="1"/>
  <c r="I1706" i="9"/>
  <c r="F1705" i="9"/>
  <c r="J1705" i="9"/>
  <c r="J1702" i="9"/>
  <c r="G1702" i="9"/>
  <c r="H1702" i="9" s="1"/>
  <c r="I1713" i="9"/>
  <c r="F1713" i="9"/>
  <c r="G1703" i="9"/>
  <c r="H1703" i="9" s="1"/>
  <c r="I1703" i="9"/>
  <c r="F1687" i="9"/>
  <c r="J1687" i="9"/>
  <c r="J1696" i="9"/>
  <c r="G1696" i="9"/>
  <c r="H1696" i="9" s="1"/>
  <c r="J1691" i="9"/>
  <c r="F1691" i="9"/>
  <c r="G2635" i="9"/>
  <c r="H2635" i="9" s="1"/>
  <c r="I2635" i="9"/>
  <c r="F2640" i="9"/>
  <c r="I2640" i="9"/>
  <c r="I2628" i="9"/>
  <c r="G2628" i="9"/>
  <c r="H2628" i="9" s="1"/>
  <c r="F2633" i="9"/>
  <c r="I2633" i="9"/>
  <c r="G2624" i="9"/>
  <c r="H2624" i="9" s="1"/>
  <c r="I2624" i="9"/>
  <c r="F2608" i="9"/>
  <c r="J2608" i="9"/>
  <c r="I2615" i="9"/>
  <c r="G2615" i="9"/>
  <c r="H2615" i="9" s="1"/>
  <c r="I2599" i="9"/>
  <c r="F2599" i="9"/>
  <c r="G2614" i="9"/>
  <c r="H2614" i="9" s="1"/>
  <c r="J2614" i="9"/>
  <c r="F2621" i="9"/>
  <c r="J2621" i="9"/>
  <c r="I2607" i="9"/>
  <c r="G2607" i="9"/>
  <c r="H2607" i="9" s="1"/>
  <c r="J2606" i="9"/>
  <c r="F2606" i="9"/>
  <c r="G2593" i="9"/>
  <c r="H2593" i="9" s="1"/>
  <c r="I2593" i="9"/>
  <c r="F2586" i="9"/>
  <c r="J2586" i="9"/>
  <c r="I2585" i="9"/>
  <c r="G2585" i="9"/>
  <c r="H2585" i="9" s="1"/>
  <c r="J2579" i="9"/>
  <c r="F2579" i="9"/>
  <c r="G2576" i="9"/>
  <c r="H2576" i="9" s="1"/>
  <c r="J2576" i="9"/>
  <c r="F2570" i="9"/>
  <c r="J2570" i="9"/>
  <c r="I2567" i="9"/>
  <c r="G2567" i="9"/>
  <c r="H2567" i="9" s="1"/>
  <c r="I2569" i="9"/>
  <c r="F2569" i="9"/>
  <c r="G2557" i="9"/>
  <c r="H2557" i="9" s="1"/>
  <c r="I2557" i="9"/>
  <c r="F2556" i="9"/>
  <c r="J2556" i="9"/>
  <c r="J2550" i="9"/>
  <c r="G2550" i="9"/>
  <c r="H2550" i="9" s="1"/>
  <c r="J2548" i="9"/>
  <c r="F2548" i="9"/>
  <c r="G2542" i="9"/>
  <c r="H2542" i="9" s="1"/>
  <c r="I2542" i="9"/>
  <c r="F2545" i="9"/>
  <c r="J2545" i="9"/>
  <c r="I2535" i="9"/>
  <c r="G2535" i="9"/>
  <c r="H2535" i="9" s="1"/>
  <c r="J2541" i="9"/>
  <c r="F2541" i="9"/>
  <c r="G2530" i="9"/>
  <c r="H2530" i="9" s="1"/>
  <c r="I2530" i="9"/>
  <c r="F2526" i="9"/>
  <c r="J2526" i="9"/>
  <c r="I3122" i="9"/>
  <c r="G3122" i="9"/>
  <c r="H3122" i="9" s="1"/>
  <c r="I3117" i="9"/>
  <c r="F3117" i="9"/>
  <c r="G3118" i="9"/>
  <c r="H3118" i="9" s="1"/>
  <c r="J3118" i="9"/>
  <c r="F3106" i="9"/>
  <c r="J3106" i="9"/>
  <c r="I3113" i="9"/>
  <c r="G3113" i="9"/>
  <c r="H3113" i="9" s="1"/>
  <c r="J3107" i="9"/>
  <c r="F3107" i="9"/>
  <c r="G3078" i="9"/>
  <c r="H3078" i="9" s="1"/>
  <c r="I3078" i="9"/>
  <c r="F3087" i="9"/>
  <c r="J3087" i="9"/>
  <c r="I3094" i="9"/>
  <c r="G3094" i="9"/>
  <c r="H3094" i="9" s="1"/>
  <c r="J3095" i="9"/>
  <c r="F3095" i="9"/>
  <c r="G3084" i="9"/>
  <c r="H3084" i="9" s="1"/>
  <c r="J3084" i="9"/>
  <c r="F3079" i="9"/>
  <c r="J3079" i="9"/>
  <c r="I3072" i="9"/>
  <c r="G3072" i="9"/>
  <c r="H3072" i="9" s="1"/>
  <c r="J3076" i="9"/>
  <c r="F3076" i="9"/>
  <c r="G3060" i="9"/>
  <c r="H3060" i="9" s="1"/>
  <c r="I3060" i="9"/>
  <c r="F3066" i="9"/>
  <c r="I3066" i="9"/>
  <c r="I3055" i="9"/>
  <c r="G3055" i="9"/>
  <c r="H3055" i="9" s="1"/>
  <c r="I3061" i="9"/>
  <c r="F3061" i="9"/>
  <c r="G3040" i="9"/>
  <c r="H3040" i="9" s="1"/>
  <c r="I3040" i="9"/>
  <c r="F3039" i="9"/>
  <c r="J3039" i="9"/>
  <c r="G2753" i="9"/>
  <c r="H2753" i="9" s="1"/>
  <c r="I2753" i="9"/>
  <c r="F2743" i="9"/>
  <c r="J2743" i="9"/>
  <c r="I2723" i="9"/>
  <c r="G2723" i="9"/>
  <c r="H2723" i="9" s="1"/>
  <c r="J2741" i="9"/>
  <c r="F2741" i="9"/>
  <c r="G2724" i="9"/>
  <c r="H2724" i="9" s="1"/>
  <c r="J2724" i="9"/>
  <c r="F2717" i="9"/>
  <c r="J2717" i="9"/>
  <c r="I2701" i="9"/>
  <c r="G2701" i="9"/>
  <c r="H2701" i="9" s="1"/>
  <c r="J2699" i="9"/>
  <c r="F2699" i="9"/>
  <c r="G2682" i="9"/>
  <c r="H2682" i="9" s="1"/>
  <c r="I2682" i="9"/>
  <c r="F2689" i="9"/>
  <c r="J2689" i="9"/>
  <c r="I2675" i="9"/>
  <c r="G2675" i="9"/>
  <c r="H2675" i="9" s="1"/>
  <c r="I2674" i="9"/>
  <c r="F2674" i="9"/>
  <c r="G2652" i="9"/>
  <c r="H2652" i="9" s="1"/>
  <c r="J2652" i="9"/>
  <c r="F2655" i="9"/>
  <c r="I2655" i="9"/>
  <c r="I2644" i="9"/>
  <c r="G2644" i="9"/>
  <c r="H2644" i="9" s="1"/>
  <c r="I2647" i="9"/>
  <c r="F2647" i="9"/>
  <c r="F6723" i="9"/>
  <c r="J6735" i="9"/>
  <c r="I6729" i="9"/>
  <c r="F6727" i="9"/>
  <c r="G6744" i="9"/>
  <c r="H6744" i="9" s="1"/>
  <c r="I6742" i="9"/>
  <c r="J6745" i="9"/>
  <c r="F6751" i="9"/>
  <c r="G6760" i="9"/>
  <c r="H6760" i="9" s="1"/>
  <c r="J6769" i="9"/>
  <c r="I6768" i="9"/>
  <c r="F6765" i="9"/>
  <c r="I6789" i="9"/>
  <c r="J6775" i="9"/>
  <c r="F6783" i="9"/>
  <c r="G6796" i="9"/>
  <c r="H6796" i="9" s="1"/>
  <c r="I6811" i="9"/>
  <c r="F6793" i="9"/>
  <c r="I6809" i="9"/>
  <c r="J6803" i="9"/>
  <c r="J6826" i="9"/>
  <c r="G6834" i="9"/>
  <c r="H6834" i="9" s="1"/>
  <c r="J6725" i="9"/>
  <c r="I6730" i="9"/>
  <c r="F6737" i="9"/>
  <c r="G6732" i="9"/>
  <c r="H6732" i="9" s="1"/>
  <c r="J6731" i="9"/>
  <c r="J6747" i="9"/>
  <c r="F6749" i="9"/>
  <c r="G6776" i="9"/>
  <c r="H6776" i="9" s="1"/>
  <c r="F6813" i="9"/>
  <c r="F6808" i="9"/>
  <c r="J6838" i="9"/>
  <c r="I6836" i="9"/>
  <c r="G6005" i="9"/>
  <c r="H6005" i="9" s="1"/>
  <c r="J6003" i="9"/>
  <c r="I6010" i="9"/>
  <c r="F6016" i="9"/>
  <c r="G6014" i="9"/>
  <c r="H6014" i="9" s="1"/>
  <c r="J6024" i="9"/>
  <c r="I6036" i="9"/>
  <c r="F6037" i="9"/>
  <c r="G6034" i="9"/>
  <c r="H6034" i="9" s="1"/>
  <c r="J6031" i="9"/>
  <c r="I6050" i="9"/>
  <c r="F6055" i="9"/>
  <c r="G6049" i="9"/>
  <c r="H6049" i="9" s="1"/>
  <c r="J6047" i="9"/>
  <c r="J6073" i="9"/>
  <c r="F6067" i="9"/>
  <c r="G6061" i="9"/>
  <c r="H6061" i="9" s="1"/>
  <c r="J6064" i="9"/>
  <c r="I6078" i="9"/>
  <c r="F6103" i="9"/>
  <c r="G6076" i="9"/>
  <c r="H6076" i="9" s="1"/>
  <c r="I6096" i="9"/>
  <c r="I6110" i="9"/>
  <c r="F6081" i="9"/>
  <c r="G6093" i="9"/>
  <c r="H6093" i="9" s="1"/>
  <c r="J6113" i="9"/>
  <c r="I6089" i="9"/>
  <c r="F6100" i="9"/>
  <c r="G6112" i="9"/>
  <c r="H6112" i="9" s="1"/>
  <c r="J6120" i="9"/>
  <c r="J5525" i="9"/>
  <c r="I5531" i="9"/>
  <c r="F5529" i="9"/>
  <c r="G5545" i="9"/>
  <c r="H5545" i="9" s="1"/>
  <c r="J5539" i="9"/>
  <c r="I5548" i="9"/>
  <c r="F5544" i="9"/>
  <c r="G5561" i="9"/>
  <c r="H5561" i="9" s="1"/>
  <c r="J5562" i="9"/>
  <c r="I5565" i="9"/>
  <c r="F5559" i="9"/>
  <c r="G5572" i="9"/>
  <c r="H5572" i="9" s="1"/>
  <c r="J5576" i="9"/>
  <c r="I5570" i="9"/>
  <c r="F5578" i="9"/>
  <c r="G5591" i="9"/>
  <c r="H5591" i="9" s="1"/>
  <c r="I5581" i="9"/>
  <c r="I5579" i="9"/>
  <c r="F5593" i="9"/>
  <c r="G5608" i="9"/>
  <c r="H5608" i="9" s="1"/>
  <c r="J5629" i="9"/>
  <c r="J5617" i="9"/>
  <c r="F5641" i="9"/>
  <c r="G5606" i="9"/>
  <c r="H5606" i="9" s="1"/>
  <c r="J5635" i="9"/>
  <c r="I5602" i="9"/>
  <c r="F5615" i="9"/>
  <c r="G5624" i="9"/>
  <c r="H5624" i="9" s="1"/>
  <c r="J5630" i="9"/>
  <c r="I5640" i="9"/>
  <c r="J7092" i="9"/>
  <c r="J7099" i="9"/>
  <c r="G7122" i="9"/>
  <c r="H7122" i="9" s="1"/>
  <c r="G7133" i="9"/>
  <c r="H7133" i="9" s="1"/>
  <c r="J7139" i="9"/>
  <c r="J7178" i="9"/>
  <c r="G7179" i="9"/>
  <c r="H7179" i="9" s="1"/>
  <c r="G7185" i="9"/>
  <c r="H7185" i="9" s="1"/>
  <c r="J7192" i="9"/>
  <c r="I7095" i="9"/>
  <c r="I7108" i="9"/>
  <c r="F7121" i="9"/>
  <c r="G7129" i="9"/>
  <c r="H7129" i="9" s="1"/>
  <c r="J7150" i="9"/>
  <c r="I7186" i="9"/>
  <c r="F7152" i="9"/>
  <c r="G7167" i="9"/>
  <c r="H7167" i="9" s="1"/>
  <c r="I7194" i="9"/>
  <c r="F3729" i="9"/>
  <c r="I3729" i="9"/>
  <c r="I3731" i="9"/>
  <c r="G3734" i="9"/>
  <c r="H3734" i="9" s="1"/>
  <c r="F3743" i="9"/>
  <c r="J3743" i="9"/>
  <c r="I3749" i="9"/>
  <c r="G3747" i="9"/>
  <c r="H3747" i="9" s="1"/>
  <c r="F3762" i="9"/>
  <c r="J3762" i="9"/>
  <c r="J3757" i="9"/>
  <c r="G3771" i="9"/>
  <c r="H3771" i="9" s="1"/>
  <c r="F3773" i="9"/>
  <c r="I3773" i="9"/>
  <c r="J3767" i="9"/>
  <c r="G3786" i="9"/>
  <c r="H3786" i="9" s="1"/>
  <c r="F3788" i="9"/>
  <c r="F3793" i="9"/>
  <c r="I3793" i="9"/>
  <c r="G3797" i="9"/>
  <c r="H3797" i="9" s="1"/>
  <c r="J3804" i="9"/>
  <c r="I3804" i="9"/>
  <c r="J3792" i="9"/>
  <c r="F3835" i="9"/>
  <c r="F3816" i="9"/>
  <c r="I3816" i="9"/>
  <c r="I3828" i="9"/>
  <c r="G3819" i="9"/>
  <c r="H3819" i="9" s="1"/>
  <c r="J3832" i="9"/>
  <c r="G3832" i="9"/>
  <c r="H3832" i="9" s="1"/>
  <c r="F2407" i="9"/>
  <c r="G2418" i="9"/>
  <c r="H2418" i="9" s="1"/>
  <c r="I2425" i="9"/>
  <c r="I2443" i="9"/>
  <c r="F2453" i="9"/>
  <c r="G2473" i="9"/>
  <c r="H2473" i="9" s="1"/>
  <c r="J2475" i="9"/>
  <c r="J2489" i="9"/>
  <c r="F2490" i="9"/>
  <c r="G2520" i="9"/>
  <c r="H2520" i="9" s="1"/>
  <c r="J2669" i="9"/>
  <c r="F2673" i="9"/>
  <c r="G2684" i="9"/>
  <c r="H2684" i="9" s="1"/>
  <c r="J2692" i="9"/>
  <c r="I2707" i="9"/>
  <c r="F2705" i="9"/>
  <c r="G2711" i="9"/>
  <c r="H2711" i="9" s="1"/>
  <c r="J2727" i="9"/>
  <c r="I2737" i="9"/>
  <c r="F2749" i="9"/>
  <c r="G2754" i="9"/>
  <c r="H2754" i="9" s="1"/>
  <c r="G3006" i="9"/>
  <c r="H3006" i="9" s="1"/>
  <c r="I3005" i="9"/>
  <c r="I3010" i="9"/>
  <c r="F3011" i="9"/>
  <c r="G3020" i="9"/>
  <c r="H3020" i="9" s="1"/>
  <c r="J3019" i="9"/>
  <c r="J3024" i="9"/>
  <c r="F3038" i="9"/>
  <c r="G3037" i="9"/>
  <c r="H3037" i="9" s="1"/>
  <c r="I3035" i="9"/>
  <c r="I3051" i="9"/>
  <c r="F3040" i="9"/>
  <c r="J3066" i="9"/>
  <c r="G3076" i="9"/>
  <c r="H3076" i="9" s="1"/>
  <c r="J3072" i="9"/>
  <c r="F3084" i="9"/>
  <c r="I3087" i="9"/>
  <c r="G3107" i="9"/>
  <c r="H3107" i="9" s="1"/>
  <c r="J3113" i="9"/>
  <c r="F3118" i="9"/>
  <c r="I2526" i="9"/>
  <c r="G2541" i="9"/>
  <c r="H2541" i="9" s="1"/>
  <c r="J2535" i="9"/>
  <c r="F2542" i="9"/>
  <c r="I2556" i="9"/>
  <c r="G2569" i="9"/>
  <c r="H2569" i="9" s="1"/>
  <c r="J2567" i="9"/>
  <c r="F2576" i="9"/>
  <c r="I2586" i="9"/>
  <c r="G2606" i="9"/>
  <c r="H2606" i="9" s="1"/>
  <c r="J2607" i="9"/>
  <c r="F2614" i="9"/>
  <c r="I2608" i="9"/>
  <c r="J2633" i="9"/>
  <c r="J2628" i="9"/>
  <c r="F2635" i="9"/>
  <c r="I1687" i="9"/>
  <c r="G1713" i="9"/>
  <c r="H1713" i="9" s="1"/>
  <c r="I1702" i="9"/>
  <c r="F1706" i="9"/>
  <c r="J1728" i="9"/>
  <c r="G1738" i="9"/>
  <c r="H1738" i="9" s="1"/>
  <c r="J1734" i="9"/>
  <c r="F1754" i="9"/>
  <c r="I1750" i="9"/>
  <c r="G1768" i="9"/>
  <c r="H1768" i="9" s="1"/>
  <c r="I1759" i="9"/>
  <c r="F1782" i="9"/>
  <c r="I1785" i="9"/>
  <c r="G1793" i="9"/>
  <c r="H1793" i="9" s="1"/>
  <c r="I1795" i="9"/>
  <c r="F2167" i="9"/>
  <c r="J2185" i="9"/>
  <c r="G2183" i="9"/>
  <c r="H2183" i="9" s="1"/>
  <c r="J2197" i="9"/>
  <c r="F2204" i="9"/>
  <c r="I2205" i="9"/>
  <c r="G2216" i="9"/>
  <c r="H2216" i="9" s="1"/>
  <c r="J2225" i="9"/>
  <c r="F2223" i="9"/>
  <c r="I2249" i="9"/>
  <c r="G2256" i="9"/>
  <c r="H2256" i="9" s="1"/>
  <c r="J2260" i="9"/>
  <c r="F2265" i="9"/>
  <c r="I2273" i="9"/>
  <c r="G2647" i="9"/>
  <c r="H2647" i="9" s="1"/>
  <c r="J2644" i="9"/>
  <c r="F2652" i="9"/>
  <c r="I2689" i="9"/>
  <c r="G2699" i="9"/>
  <c r="H2699" i="9" s="1"/>
  <c r="J2701" i="9"/>
  <c r="F2724" i="9"/>
  <c r="I2743" i="9"/>
  <c r="I5736" i="9"/>
  <c r="G5736" i="9"/>
  <c r="H5736" i="9" s="1"/>
  <c r="J5725" i="9"/>
  <c r="F5725" i="9"/>
  <c r="G5743" i="9"/>
  <c r="H5743" i="9" s="1"/>
  <c r="I5743" i="9"/>
  <c r="F5704" i="9"/>
  <c r="J5704" i="9"/>
  <c r="I5713" i="9"/>
  <c r="G5713" i="9"/>
  <c r="H5713" i="9" s="1"/>
  <c r="J5690" i="9"/>
  <c r="F5690" i="9"/>
  <c r="G5683" i="9"/>
  <c r="H5683" i="9" s="1"/>
  <c r="I5683" i="9"/>
  <c r="F5659" i="9"/>
  <c r="J5659" i="9"/>
  <c r="I5656" i="9"/>
  <c r="G5656" i="9"/>
  <c r="H5656" i="9" s="1"/>
  <c r="J5646" i="9"/>
  <c r="F5646" i="9"/>
  <c r="J1805" i="9"/>
  <c r="F1805" i="9"/>
  <c r="G1808" i="9"/>
  <c r="H1808" i="9" s="1"/>
  <c r="J1808" i="9"/>
  <c r="J2292" i="9"/>
  <c r="G2292" i="9"/>
  <c r="H2292" i="9" s="1"/>
  <c r="J2288" i="9"/>
  <c r="F2288" i="9"/>
  <c r="G2283" i="9"/>
  <c r="H2283" i="9" s="1"/>
  <c r="I2283" i="9"/>
  <c r="F733" i="9"/>
  <c r="J733" i="9"/>
  <c r="I724" i="9"/>
  <c r="G724" i="9"/>
  <c r="H724" i="9" s="1"/>
  <c r="I728" i="9"/>
  <c r="F728" i="9"/>
  <c r="G984" i="9"/>
  <c r="H984" i="9" s="1"/>
  <c r="I984" i="9"/>
  <c r="F979" i="9"/>
  <c r="J979" i="9"/>
  <c r="J972" i="9"/>
  <c r="F972" i="9"/>
  <c r="G978" i="9"/>
  <c r="H978" i="9" s="1"/>
  <c r="J978" i="9"/>
  <c r="G1935" i="9"/>
  <c r="H1935" i="9" s="1"/>
  <c r="I1935" i="9"/>
  <c r="F1925" i="9"/>
  <c r="I1925" i="9"/>
  <c r="I1924" i="9"/>
  <c r="G1924" i="9"/>
  <c r="H1924" i="9" s="1"/>
  <c r="J1456" i="9"/>
  <c r="F1456" i="9"/>
  <c r="G1459" i="9"/>
  <c r="H1459" i="9" s="1"/>
  <c r="I1459" i="9"/>
  <c r="F1447" i="9"/>
  <c r="I1447" i="9"/>
  <c r="I1454" i="9"/>
  <c r="G1454" i="9"/>
  <c r="H1454" i="9" s="1"/>
  <c r="F4923" i="9"/>
  <c r="J4923" i="9"/>
  <c r="F6729" i="9"/>
  <c r="G5525" i="9"/>
  <c r="H5525" i="9" s="1"/>
  <c r="J5531" i="9"/>
  <c r="I5529" i="9"/>
  <c r="F5545" i="9"/>
  <c r="G5539" i="9"/>
  <c r="H5539" i="9" s="1"/>
  <c r="J5548" i="9"/>
  <c r="I5544" i="9"/>
  <c r="F5561" i="9"/>
  <c r="G5562" i="9"/>
  <c r="H5562" i="9" s="1"/>
  <c r="J5565" i="9"/>
  <c r="I5559" i="9"/>
  <c r="F5572" i="9"/>
  <c r="G5576" i="9"/>
  <c r="H5576" i="9" s="1"/>
  <c r="J5570" i="9"/>
  <c r="I5578" i="9"/>
  <c r="F5591" i="9"/>
  <c r="G5581" i="9"/>
  <c r="H5581" i="9" s="1"/>
  <c r="J5579" i="9"/>
  <c r="I5593" i="9"/>
  <c r="F5608" i="9"/>
  <c r="G5629" i="9"/>
  <c r="H5629" i="9" s="1"/>
  <c r="I5617" i="9"/>
  <c r="I5641" i="9"/>
  <c r="F5606" i="9"/>
  <c r="G5635" i="9"/>
  <c r="H5635" i="9" s="1"/>
  <c r="J5602" i="9"/>
  <c r="I5615" i="9"/>
  <c r="F5624" i="9"/>
  <c r="G5630" i="9"/>
  <c r="H5630" i="9" s="1"/>
  <c r="J5640" i="9"/>
  <c r="I7179" i="9"/>
  <c r="F7185" i="9"/>
  <c r="G7192" i="9"/>
  <c r="H7192" i="9" s="1"/>
  <c r="G7095" i="9"/>
  <c r="H7095" i="9" s="1"/>
  <c r="J7108" i="9"/>
  <c r="I7121" i="9"/>
  <c r="F7129" i="9"/>
  <c r="G7150" i="9"/>
  <c r="H7150" i="9" s="1"/>
  <c r="J7186" i="9"/>
  <c r="I7152" i="9"/>
  <c r="F7167" i="9"/>
  <c r="G7194" i="9"/>
  <c r="H7194" i="9" s="1"/>
  <c r="G3723" i="9"/>
  <c r="H3723" i="9" s="1"/>
  <c r="F3731" i="9"/>
  <c r="I3734" i="9"/>
  <c r="G3738" i="9"/>
  <c r="H3738" i="9" s="1"/>
  <c r="F3749" i="9"/>
  <c r="I3747" i="9"/>
  <c r="G3760" i="9"/>
  <c r="H3760" i="9" s="1"/>
  <c r="F3757" i="9"/>
  <c r="J3771" i="9"/>
  <c r="G3770" i="9"/>
  <c r="H3770" i="9" s="1"/>
  <c r="F3767" i="9"/>
  <c r="J3786" i="9"/>
  <c r="J3797" i="9"/>
  <c r="I3797" i="9"/>
  <c r="G3808" i="9"/>
  <c r="H3808" i="9" s="1"/>
  <c r="G3798" i="9"/>
  <c r="H3798" i="9" s="1"/>
  <c r="F3792" i="9"/>
  <c r="G3814" i="9"/>
  <c r="H3814" i="9" s="1"/>
  <c r="F3828" i="9"/>
  <c r="I3819" i="9"/>
  <c r="G3842" i="9"/>
  <c r="H3842" i="9" s="1"/>
  <c r="I3832" i="9"/>
  <c r="I2407" i="9"/>
  <c r="F2418" i="9"/>
  <c r="G2425" i="9"/>
  <c r="H2425" i="9" s="1"/>
  <c r="J2443" i="9"/>
  <c r="I2453" i="9"/>
  <c r="F2473" i="9"/>
  <c r="G2475" i="9"/>
  <c r="H2475" i="9" s="1"/>
  <c r="I2489" i="9"/>
  <c r="I2490" i="9"/>
  <c r="F2520" i="9"/>
  <c r="F3006" i="9"/>
  <c r="G3005" i="9"/>
  <c r="H3005" i="9" s="1"/>
  <c r="J3010" i="9"/>
  <c r="I3011" i="9"/>
  <c r="F3020" i="9"/>
  <c r="G3019" i="9"/>
  <c r="H3019" i="9" s="1"/>
  <c r="I3024" i="9"/>
  <c r="I3038" i="9"/>
  <c r="F3037" i="9"/>
  <c r="G3035" i="9"/>
  <c r="H3035" i="9" s="1"/>
  <c r="G3039" i="9"/>
  <c r="H3039" i="9" s="1"/>
  <c r="J3040" i="9"/>
  <c r="F3055" i="9"/>
  <c r="I3076" i="9"/>
  <c r="G3079" i="9"/>
  <c r="H3079" i="9" s="1"/>
  <c r="I3084" i="9"/>
  <c r="F3094" i="9"/>
  <c r="I3107" i="9"/>
  <c r="G3106" i="9"/>
  <c r="H3106" i="9" s="1"/>
  <c r="I3118" i="9"/>
  <c r="F3122" i="9"/>
  <c r="I2541" i="9"/>
  <c r="G2545" i="9"/>
  <c r="H2545" i="9" s="1"/>
  <c r="J2542" i="9"/>
  <c r="F2550" i="9"/>
  <c r="J2569" i="9"/>
  <c r="G2570" i="9"/>
  <c r="H2570" i="9" s="1"/>
  <c r="I2576" i="9"/>
  <c r="F2585" i="9"/>
  <c r="I2606" i="9"/>
  <c r="G2621" i="9"/>
  <c r="H2621" i="9" s="1"/>
  <c r="I2614" i="9"/>
  <c r="F2615" i="9"/>
  <c r="G2633" i="9"/>
  <c r="H2633" i="9" s="1"/>
  <c r="G2640" i="9"/>
  <c r="H2640" i="9" s="1"/>
  <c r="J2635" i="9"/>
  <c r="F1696" i="9"/>
  <c r="J1713" i="9"/>
  <c r="G1705" i="9"/>
  <c r="H1705" i="9" s="1"/>
  <c r="J1706" i="9"/>
  <c r="F1716" i="9"/>
  <c r="I1738" i="9"/>
  <c r="G1741" i="9"/>
  <c r="H1741" i="9" s="1"/>
  <c r="I1754" i="9"/>
  <c r="F1744" i="9"/>
  <c r="J1768" i="9"/>
  <c r="G1771" i="9"/>
  <c r="H1771" i="9" s="1"/>
  <c r="I1782" i="9"/>
  <c r="F1778" i="9"/>
  <c r="I1793" i="9"/>
  <c r="G2166" i="9"/>
  <c r="H2166" i="9" s="1"/>
  <c r="J2167" i="9"/>
  <c r="F2164" i="9"/>
  <c r="I2183" i="9"/>
  <c r="G2192" i="9"/>
  <c r="H2192" i="9" s="1"/>
  <c r="I2204" i="9"/>
  <c r="F2217" i="9"/>
  <c r="J2216" i="9"/>
  <c r="G2233" i="9"/>
  <c r="H2233" i="9" s="1"/>
  <c r="I2223" i="9"/>
  <c r="F2247" i="9"/>
  <c r="I2256" i="9"/>
  <c r="G2269" i="9"/>
  <c r="H2269" i="9" s="1"/>
  <c r="J2265" i="9"/>
  <c r="F2272" i="9"/>
  <c r="J2647" i="9"/>
  <c r="G2655" i="9"/>
  <c r="H2655" i="9" s="1"/>
  <c r="I2652" i="9"/>
  <c r="F2675" i="9"/>
  <c r="I2699" i="9"/>
  <c r="G2717" i="9"/>
  <c r="H2717" i="9" s="1"/>
  <c r="I2724" i="9"/>
  <c r="F2723" i="9"/>
  <c r="F7122" i="9"/>
  <c r="F7179" i="9"/>
  <c r="F3734" i="9"/>
  <c r="F3747" i="9"/>
  <c r="F3771" i="9"/>
  <c r="F3786" i="9"/>
  <c r="J3808" i="9"/>
  <c r="I3814" i="9"/>
  <c r="F3819" i="9"/>
  <c r="G3051" i="9"/>
  <c r="H3051" i="9" s="1"/>
  <c r="I3039" i="9"/>
  <c r="G3061" i="9"/>
  <c r="H3061" i="9" s="1"/>
  <c r="J3055" i="9"/>
  <c r="F3060" i="9"/>
  <c r="I3079" i="9"/>
  <c r="G3095" i="9"/>
  <c r="H3095" i="9" s="1"/>
  <c r="J3094" i="9"/>
  <c r="F3078" i="9"/>
  <c r="I3106" i="9"/>
  <c r="G3117" i="9"/>
  <c r="H3117" i="9" s="1"/>
  <c r="J3122" i="9"/>
  <c r="F2530" i="9"/>
  <c r="I2545" i="9"/>
  <c r="G2548" i="9"/>
  <c r="H2548" i="9" s="1"/>
  <c r="I2550" i="9"/>
  <c r="F2557" i="9"/>
  <c r="I2570" i="9"/>
  <c r="G2579" i="9"/>
  <c r="H2579" i="9" s="1"/>
  <c r="J2585" i="9"/>
  <c r="F2593" i="9"/>
  <c r="I2621" i="9"/>
  <c r="G2599" i="9"/>
  <c r="H2599" i="9" s="1"/>
  <c r="J2615" i="9"/>
  <c r="F2624" i="9"/>
  <c r="J2640" i="9"/>
  <c r="G1691" i="9"/>
  <c r="H1691" i="9" s="1"/>
  <c r="I1696" i="9"/>
  <c r="F1703" i="9"/>
  <c r="I1705" i="9"/>
  <c r="G1715" i="9"/>
  <c r="H1715" i="9" s="1"/>
  <c r="I1716" i="9"/>
  <c r="F1723" i="9"/>
  <c r="J1741" i="9"/>
  <c r="G1752" i="9"/>
  <c r="H1752" i="9" s="1"/>
  <c r="J1744" i="9"/>
  <c r="F1762" i="9"/>
  <c r="I1771" i="9"/>
  <c r="G1780" i="9"/>
  <c r="H1780" i="9" s="1"/>
  <c r="J1778" i="9"/>
  <c r="F1775" i="9"/>
  <c r="I2166" i="9"/>
  <c r="G2182" i="9"/>
  <c r="H2182" i="9" s="1"/>
  <c r="I2164" i="9"/>
  <c r="F2176" i="9"/>
  <c r="I2192" i="9"/>
  <c r="G2201" i="9"/>
  <c r="H2201" i="9" s="1"/>
  <c r="I2217" i="9"/>
  <c r="F2206" i="9"/>
  <c r="J2233" i="9"/>
  <c r="G2241" i="9"/>
  <c r="H2241" i="9" s="1"/>
  <c r="J2247" i="9"/>
  <c r="F2237" i="9"/>
  <c r="I2269" i="9"/>
  <c r="G2255" i="9"/>
  <c r="H2255" i="9" s="1"/>
  <c r="J2272" i="9"/>
  <c r="F2278" i="9"/>
  <c r="J2655" i="9"/>
  <c r="G2674" i="9"/>
  <c r="H2674" i="9" s="1"/>
  <c r="J2675" i="9"/>
  <c r="F2682" i="9"/>
  <c r="I2717" i="9"/>
  <c r="G2741" i="9"/>
  <c r="H2741" i="9" s="1"/>
  <c r="J2723" i="9"/>
  <c r="F2753" i="9"/>
  <c r="I1815" i="9"/>
  <c r="G1815" i="9"/>
  <c r="H1815" i="9" s="1"/>
  <c r="F1812" i="9"/>
  <c r="J1812" i="9"/>
  <c r="I1806" i="9"/>
  <c r="G1806" i="9"/>
  <c r="H1806" i="9" s="1"/>
  <c r="G2290" i="9"/>
  <c r="H2290" i="9" s="1"/>
  <c r="J2290" i="9"/>
  <c r="F2286" i="9"/>
  <c r="I2286" i="9"/>
  <c r="I735" i="9"/>
  <c r="G735" i="9"/>
  <c r="H735" i="9" s="1"/>
  <c r="I731" i="9"/>
  <c r="F731" i="9"/>
  <c r="G736" i="9"/>
  <c r="H736" i="9" s="1"/>
  <c r="I736" i="9"/>
  <c r="F745" i="9"/>
  <c r="J745" i="9"/>
  <c r="J981" i="9"/>
  <c r="G981" i="9"/>
  <c r="H981" i="9" s="1"/>
  <c r="J974" i="9"/>
  <c r="F974" i="9"/>
  <c r="G975" i="9"/>
  <c r="H975" i="9" s="1"/>
  <c r="J975" i="9"/>
  <c r="F967" i="9"/>
  <c r="J967" i="9"/>
  <c r="J971" i="9"/>
  <c r="G971" i="9"/>
  <c r="H971" i="9" s="1"/>
  <c r="I1929" i="9"/>
  <c r="G1929" i="9"/>
  <c r="H1929" i="9" s="1"/>
  <c r="J1934" i="9"/>
  <c r="F1934" i="9"/>
  <c r="G1931" i="9"/>
  <c r="H1931" i="9" s="1"/>
  <c r="J1931" i="9"/>
  <c r="F1446" i="9"/>
  <c r="J1446" i="9"/>
  <c r="I1453" i="9"/>
  <c r="G1453" i="9"/>
  <c r="H1453" i="9" s="1"/>
  <c r="I1460" i="9"/>
  <c r="F1460" i="9"/>
  <c r="G1451" i="9"/>
  <c r="H1451" i="9" s="1"/>
  <c r="J1451" i="9"/>
  <c r="J4925" i="9"/>
  <c r="F4925" i="9"/>
  <c r="O2388" i="9"/>
  <c r="I7321" i="9"/>
  <c r="F7321" i="9"/>
  <c r="J7321" i="9"/>
  <c r="I7305" i="9"/>
  <c r="F7305" i="9"/>
  <c r="J7305" i="9"/>
  <c r="I7289" i="9"/>
  <c r="F7289" i="9"/>
  <c r="J7289" i="9"/>
  <c r="I7273" i="9"/>
  <c r="F7273" i="9"/>
  <c r="J7273" i="9"/>
  <c r="I7257" i="9"/>
  <c r="F7257" i="9"/>
  <c r="J7257" i="9"/>
  <c r="G7257" i="9"/>
  <c r="H7257" i="9" s="1"/>
  <c r="F7241" i="9"/>
  <c r="J7241" i="9"/>
  <c r="G7241" i="9"/>
  <c r="H7241" i="9" s="1"/>
  <c r="F7225" i="9"/>
  <c r="J7225" i="9"/>
  <c r="G7225" i="9"/>
  <c r="H7225" i="9" s="1"/>
  <c r="F7209" i="9"/>
  <c r="J7209" i="9"/>
  <c r="G7209" i="9"/>
  <c r="H7209" i="9" s="1"/>
  <c r="J7318" i="9"/>
  <c r="G7318" i="9"/>
  <c r="H7318" i="9" s="1"/>
  <c r="F7322" i="9"/>
  <c r="F7316" i="9"/>
  <c r="F7306" i="9"/>
  <c r="F7290" i="9"/>
  <c r="F7274" i="9"/>
  <c r="F7258" i="9"/>
  <c r="J7317" i="9"/>
  <c r="I7317" i="9"/>
  <c r="F7317" i="9"/>
  <c r="J7301" i="9"/>
  <c r="I7301" i="9"/>
  <c r="F7301" i="9"/>
  <c r="J7285" i="9"/>
  <c r="I7285" i="9"/>
  <c r="F7285" i="9"/>
  <c r="J7269" i="9"/>
  <c r="I7269" i="9"/>
  <c r="F7269" i="9"/>
  <c r="J7253" i="9"/>
  <c r="I7253" i="9"/>
  <c r="F7253" i="9"/>
  <c r="G7253" i="9"/>
  <c r="H7253" i="9" s="1"/>
  <c r="J7237" i="9"/>
  <c r="F7237" i="9"/>
  <c r="I7237" i="9"/>
  <c r="G7237" i="9"/>
  <c r="H7237" i="9" s="1"/>
  <c r="J7221" i="9"/>
  <c r="F7221" i="9"/>
  <c r="I7221" i="9"/>
  <c r="G7221" i="9"/>
  <c r="H7221" i="9" s="1"/>
  <c r="J7205" i="9"/>
  <c r="F7205" i="9"/>
  <c r="I7205" i="9"/>
  <c r="G7205" i="9"/>
  <c r="H7205" i="9" s="1"/>
  <c r="J7320" i="9"/>
  <c r="G7320" i="9"/>
  <c r="H7320" i="9" s="1"/>
  <c r="I7313" i="9"/>
  <c r="F7313" i="9"/>
  <c r="J7313" i="9"/>
  <c r="I7297" i="9"/>
  <c r="F7297" i="9"/>
  <c r="J7297" i="9"/>
  <c r="I7281" i="9"/>
  <c r="F7281" i="9"/>
  <c r="J7281" i="9"/>
  <c r="I7265" i="9"/>
  <c r="F7265" i="9"/>
  <c r="J7265" i="9"/>
  <c r="I7249" i="9"/>
  <c r="F7249" i="9"/>
  <c r="J7249" i="9"/>
  <c r="G7249" i="9"/>
  <c r="H7249" i="9" s="1"/>
  <c r="F7233" i="9"/>
  <c r="J7233" i="9"/>
  <c r="G7233" i="9"/>
  <c r="H7233" i="9" s="1"/>
  <c r="F7217" i="9"/>
  <c r="J7217" i="9"/>
  <c r="G7217" i="9"/>
  <c r="H7217" i="9" s="1"/>
  <c r="J7322" i="9"/>
  <c r="G7322" i="9"/>
  <c r="H7322" i="9" s="1"/>
  <c r="J7314" i="9"/>
  <c r="G7314" i="9"/>
  <c r="H7314" i="9" s="1"/>
  <c r="J7309" i="9"/>
  <c r="I7309" i="9"/>
  <c r="F7309" i="9"/>
  <c r="J7293" i="9"/>
  <c r="I7293" i="9"/>
  <c r="F7293" i="9"/>
  <c r="J7277" i="9"/>
  <c r="I7277" i="9"/>
  <c r="F7277" i="9"/>
  <c r="J7261" i="9"/>
  <c r="I7261" i="9"/>
  <c r="F7261" i="9"/>
  <c r="J7245" i="9"/>
  <c r="I7245" i="9"/>
  <c r="F7245" i="9"/>
  <c r="G7245" i="9"/>
  <c r="H7245" i="9" s="1"/>
  <c r="J7229" i="9"/>
  <c r="I7229" i="9"/>
  <c r="F7229" i="9"/>
  <c r="G7229" i="9"/>
  <c r="H7229" i="9" s="1"/>
  <c r="J7213" i="9"/>
  <c r="I7213" i="9"/>
  <c r="F7213" i="9"/>
  <c r="G7213" i="9"/>
  <c r="H7213" i="9" s="1"/>
  <c r="J7316" i="9"/>
  <c r="G7316" i="9"/>
  <c r="H7316" i="9" s="1"/>
  <c r="I7849" i="9"/>
  <c r="J7849" i="9"/>
  <c r="J7431" i="9"/>
  <c r="G7431" i="9"/>
  <c r="H7431" i="9" s="1"/>
  <c r="J7367" i="9"/>
  <c r="I7367" i="9"/>
  <c r="G7367" i="9"/>
  <c r="H7367" i="9" s="1"/>
  <c r="J7323" i="9"/>
  <c r="I7323" i="9"/>
  <c r="J8035" i="9"/>
  <c r="J8027" i="9"/>
  <c r="J8019" i="9"/>
  <c r="J8011" i="9"/>
  <c r="J8003" i="9"/>
  <c r="J7995" i="9"/>
  <c r="J7987" i="9"/>
  <c r="J7979" i="9"/>
  <c r="I7979" i="9"/>
  <c r="J7795" i="9"/>
  <c r="J7787" i="9"/>
  <c r="I7787" i="9"/>
  <c r="J7779" i="9"/>
  <c r="I7779" i="9"/>
  <c r="J7771" i="9"/>
  <c r="I7771" i="9"/>
  <c r="J7763" i="9"/>
  <c r="J7755" i="9"/>
  <c r="I7755" i="9"/>
  <c r="J7747" i="9"/>
  <c r="I7747" i="9"/>
  <c r="J7739" i="9"/>
  <c r="I7739" i="9"/>
  <c r="J7731" i="9"/>
  <c r="J7723" i="9"/>
  <c r="I7723" i="9"/>
  <c r="J7715" i="9"/>
  <c r="I7715" i="9"/>
  <c r="J7707" i="9"/>
  <c r="I7707" i="9"/>
  <c r="O7699" i="9"/>
  <c r="J7699" i="9"/>
  <c r="O7691" i="9"/>
  <c r="J7691" i="9"/>
  <c r="I7691" i="9"/>
  <c r="J7601" i="9"/>
  <c r="I7601" i="9"/>
  <c r="J7585" i="9"/>
  <c r="I7585" i="9"/>
  <c r="O7569" i="9"/>
  <c r="J7569" i="9"/>
  <c r="I7569" i="9"/>
  <c r="I7557" i="9"/>
  <c r="J7557" i="9"/>
  <c r="I7549" i="9"/>
  <c r="J7549" i="9"/>
  <c r="I7541" i="9"/>
  <c r="J7541" i="9"/>
  <c r="I7533" i="9"/>
  <c r="J7533" i="9"/>
  <c r="G7533" i="9"/>
  <c r="H7533" i="9" s="1"/>
  <c r="I7525" i="9"/>
  <c r="J7525" i="9"/>
  <c r="G7525" i="9"/>
  <c r="H7525" i="9" s="1"/>
  <c r="I7517" i="9"/>
  <c r="J7517" i="9"/>
  <c r="G7517" i="9"/>
  <c r="H7517" i="9" s="1"/>
  <c r="I7509" i="9"/>
  <c r="F7509" i="9"/>
  <c r="J7509" i="9"/>
  <c r="G7509" i="9"/>
  <c r="H7509" i="9" s="1"/>
  <c r="I7501" i="9"/>
  <c r="F7501" i="9"/>
  <c r="J7501" i="9"/>
  <c r="G7501" i="9"/>
  <c r="H7501" i="9" s="1"/>
  <c r="I7493" i="9"/>
  <c r="F7493" i="9"/>
  <c r="J7493" i="9"/>
  <c r="G7493" i="9"/>
  <c r="H7493" i="9" s="1"/>
  <c r="I7485" i="9"/>
  <c r="F7485" i="9"/>
  <c r="J7485" i="9"/>
  <c r="G7485" i="9"/>
  <c r="H7485" i="9" s="1"/>
  <c r="I7477" i="9"/>
  <c r="F7477" i="9"/>
  <c r="J7477" i="9"/>
  <c r="G7477" i="9"/>
  <c r="H7477" i="9" s="1"/>
  <c r="I7469" i="9"/>
  <c r="F7469" i="9"/>
  <c r="J7469" i="9"/>
  <c r="G7469" i="9"/>
  <c r="H7469" i="9" s="1"/>
  <c r="O7461" i="9"/>
  <c r="I7461" i="9"/>
  <c r="F7461" i="9"/>
  <c r="J7461" i="9"/>
  <c r="G7461" i="9"/>
  <c r="H7461" i="9" s="1"/>
  <c r="O7453" i="9"/>
  <c r="I7453" i="9"/>
  <c r="F7453" i="9"/>
  <c r="J7453" i="9"/>
  <c r="G7453" i="9"/>
  <c r="H7453" i="9" s="1"/>
  <c r="O7445" i="9"/>
  <c r="I7445" i="9"/>
  <c r="F7445" i="9"/>
  <c r="J7445" i="9"/>
  <c r="G7445" i="9"/>
  <c r="H7445" i="9" s="1"/>
  <c r="J7437" i="9"/>
  <c r="I7437" i="9"/>
  <c r="F7437" i="9"/>
  <c r="G7437" i="9"/>
  <c r="H7437" i="9" s="1"/>
  <c r="J7429" i="9"/>
  <c r="I7429" i="9"/>
  <c r="F7429" i="9"/>
  <c r="G7429" i="9"/>
  <c r="H7429" i="9" s="1"/>
  <c r="J7421" i="9"/>
  <c r="I7421" i="9"/>
  <c r="F7421" i="9"/>
  <c r="G7421" i="9"/>
  <c r="H7421" i="9" s="1"/>
  <c r="J7413" i="9"/>
  <c r="I7413" i="9"/>
  <c r="F7413" i="9"/>
  <c r="G7413" i="9"/>
  <c r="H7413" i="9" s="1"/>
  <c r="J7405" i="9"/>
  <c r="I7405" i="9"/>
  <c r="F7405" i="9"/>
  <c r="G7405" i="9"/>
  <c r="H7405" i="9" s="1"/>
  <c r="J7397" i="9"/>
  <c r="I7397" i="9"/>
  <c r="F7397" i="9"/>
  <c r="G7397" i="9"/>
  <c r="H7397" i="9" s="1"/>
  <c r="J7389" i="9"/>
  <c r="I7389" i="9"/>
  <c r="F7389" i="9"/>
  <c r="G7389" i="9"/>
  <c r="H7389" i="9" s="1"/>
  <c r="J7381" i="9"/>
  <c r="I7381" i="9"/>
  <c r="F7381" i="9"/>
  <c r="G7381" i="9"/>
  <c r="H7381" i="9" s="1"/>
  <c r="J7373" i="9"/>
  <c r="I7373" i="9"/>
  <c r="F7373" i="9"/>
  <c r="G7373" i="9"/>
  <c r="H7373" i="9" s="1"/>
  <c r="J7365" i="9"/>
  <c r="I7365" i="9"/>
  <c r="F7365" i="9"/>
  <c r="G7365" i="9"/>
  <c r="H7365" i="9" s="1"/>
  <c r="J7357" i="9"/>
  <c r="I7357" i="9"/>
  <c r="F7357" i="9"/>
  <c r="G7357" i="9"/>
  <c r="H7357" i="9" s="1"/>
  <c r="J7349" i="9"/>
  <c r="I7349" i="9"/>
  <c r="F7349" i="9"/>
  <c r="G7349" i="9"/>
  <c r="H7349" i="9" s="1"/>
  <c r="O7341" i="9"/>
  <c r="J7341" i="9"/>
  <c r="I7341" i="9"/>
  <c r="F7341" i="9"/>
  <c r="G7341" i="9"/>
  <c r="H7341" i="9" s="1"/>
  <c r="O7333" i="9"/>
  <c r="J7333" i="9"/>
  <c r="I7333" i="9"/>
  <c r="F7333" i="9"/>
  <c r="G7333" i="9"/>
  <c r="H7333" i="9" s="1"/>
  <c r="O7325" i="9"/>
  <c r="J7325" i="9"/>
  <c r="I7325" i="9"/>
  <c r="F7325" i="9"/>
  <c r="G7325" i="9"/>
  <c r="H7325" i="9" s="1"/>
  <c r="O7220" i="9"/>
  <c r="O7216" i="9"/>
  <c r="O7212" i="9"/>
  <c r="O7208" i="9"/>
  <c r="O7204" i="9"/>
  <c r="F7849" i="9"/>
  <c r="G7849" i="9"/>
  <c r="H7849" i="9" s="1"/>
  <c r="G7323" i="9"/>
  <c r="H7323" i="9" s="1"/>
  <c r="I8035" i="9"/>
  <c r="I8027" i="9"/>
  <c r="I8019" i="9"/>
  <c r="I8011" i="9"/>
  <c r="I8003" i="9"/>
  <c r="I7995" i="9"/>
  <c r="I7987" i="9"/>
  <c r="I7831" i="9"/>
  <c r="I7795" i="9"/>
  <c r="I7763" i="9"/>
  <c r="I7881" i="9"/>
  <c r="J7881" i="9"/>
  <c r="J7310" i="9"/>
  <c r="J7306" i="9"/>
  <c r="J7302" i="9"/>
  <c r="J7298" i="9"/>
  <c r="J7294" i="9"/>
  <c r="J7290" i="9"/>
  <c r="J7286" i="9"/>
  <c r="J7282" i="9"/>
  <c r="J7278" i="9"/>
  <c r="J7274" i="9"/>
  <c r="J7270" i="9"/>
  <c r="J7266" i="9"/>
  <c r="J7262" i="9"/>
  <c r="J7258" i="9"/>
  <c r="J7254" i="9"/>
  <c r="J7250" i="9"/>
  <c r="J7246" i="9"/>
  <c r="J7242" i="9"/>
  <c r="I7242" i="9"/>
  <c r="J7238" i="9"/>
  <c r="I7238" i="9"/>
  <c r="J7234" i="9"/>
  <c r="I7234" i="9"/>
  <c r="J7230" i="9"/>
  <c r="I7230" i="9"/>
  <c r="J7226" i="9"/>
  <c r="I7226" i="9"/>
  <c r="J7222" i="9"/>
  <c r="I7222" i="9"/>
  <c r="J7218" i="9"/>
  <c r="I7218" i="9"/>
  <c r="J7214" i="9"/>
  <c r="I7214" i="9"/>
  <c r="J7210" i="9"/>
  <c r="I7210" i="9"/>
  <c r="J7206" i="9"/>
  <c r="I7206" i="9"/>
  <c r="F7323" i="9"/>
  <c r="I7431" i="9"/>
  <c r="I7913" i="9"/>
  <c r="J7913" i="9"/>
  <c r="G7312" i="9"/>
  <c r="H7312" i="9" s="1"/>
  <c r="G7310" i="9"/>
  <c r="H7310" i="9" s="1"/>
  <c r="G7308" i="9"/>
  <c r="H7308" i="9" s="1"/>
  <c r="G7306" i="9"/>
  <c r="H7306" i="9" s="1"/>
  <c r="G7304" i="9"/>
  <c r="H7304" i="9" s="1"/>
  <c r="G7302" i="9"/>
  <c r="H7302" i="9" s="1"/>
  <c r="G7300" i="9"/>
  <c r="H7300" i="9" s="1"/>
  <c r="G7298" i="9"/>
  <c r="H7298" i="9" s="1"/>
  <c r="G7296" i="9"/>
  <c r="H7296" i="9" s="1"/>
  <c r="G7294" i="9"/>
  <c r="H7294" i="9" s="1"/>
  <c r="G7292" i="9"/>
  <c r="H7292" i="9" s="1"/>
  <c r="G7290" i="9"/>
  <c r="H7290" i="9" s="1"/>
  <c r="G7288" i="9"/>
  <c r="H7288" i="9" s="1"/>
  <c r="G7286" i="9"/>
  <c r="H7286" i="9" s="1"/>
  <c r="G7284" i="9"/>
  <c r="H7284" i="9" s="1"/>
  <c r="G7282" i="9"/>
  <c r="H7282" i="9" s="1"/>
  <c r="G7280" i="9"/>
  <c r="H7280" i="9" s="1"/>
  <c r="G7278" i="9"/>
  <c r="H7278" i="9" s="1"/>
  <c r="G7276" i="9"/>
  <c r="H7276" i="9" s="1"/>
  <c r="G7274" i="9"/>
  <c r="H7274" i="9" s="1"/>
  <c r="G7272" i="9"/>
  <c r="H7272" i="9" s="1"/>
  <c r="G7270" i="9"/>
  <c r="H7270" i="9" s="1"/>
  <c r="G7268" i="9"/>
  <c r="H7268" i="9" s="1"/>
  <c r="G7266" i="9"/>
  <c r="H7266" i="9" s="1"/>
  <c r="G7264" i="9"/>
  <c r="H7264" i="9" s="1"/>
  <c r="G7262" i="9"/>
  <c r="H7262" i="9" s="1"/>
  <c r="G7260" i="9"/>
  <c r="H7260" i="9" s="1"/>
  <c r="G7258" i="9"/>
  <c r="H7258" i="9" s="1"/>
  <c r="G7256" i="9"/>
  <c r="H7256" i="9" s="1"/>
  <c r="G7254" i="9"/>
  <c r="H7254" i="9" s="1"/>
  <c r="G7252" i="9"/>
  <c r="H7252" i="9" s="1"/>
  <c r="G7250" i="9"/>
  <c r="H7250" i="9" s="1"/>
  <c r="G7248" i="9"/>
  <c r="H7248" i="9" s="1"/>
  <c r="G7246" i="9"/>
  <c r="H7246" i="9" s="1"/>
  <c r="G7244" i="9"/>
  <c r="H7244" i="9" s="1"/>
  <c r="G7242" i="9"/>
  <c r="H7242" i="9" s="1"/>
  <c r="G7240" i="9"/>
  <c r="H7240" i="9" s="1"/>
  <c r="G7238" i="9"/>
  <c r="H7238" i="9" s="1"/>
  <c r="G7236" i="9"/>
  <c r="H7236" i="9" s="1"/>
  <c r="G7234" i="9"/>
  <c r="H7234" i="9" s="1"/>
  <c r="G7232" i="9"/>
  <c r="H7232" i="9" s="1"/>
  <c r="G7230" i="9"/>
  <c r="H7230" i="9" s="1"/>
  <c r="G7228" i="9"/>
  <c r="H7228" i="9" s="1"/>
  <c r="G7226" i="9"/>
  <c r="H7226" i="9" s="1"/>
  <c r="G7224" i="9"/>
  <c r="H7224" i="9" s="1"/>
  <c r="G7222" i="9"/>
  <c r="H7222" i="9" s="1"/>
  <c r="G7220" i="9"/>
  <c r="H7220" i="9" s="1"/>
  <c r="G7218" i="9"/>
  <c r="H7218" i="9" s="1"/>
  <c r="G7216" i="9"/>
  <c r="H7216" i="9" s="1"/>
  <c r="G7214" i="9"/>
  <c r="H7214" i="9" s="1"/>
  <c r="G7212" i="9"/>
  <c r="H7212" i="9" s="1"/>
  <c r="G7210" i="9"/>
  <c r="H7210" i="9" s="1"/>
  <c r="G7208" i="9"/>
  <c r="H7208" i="9" s="1"/>
  <c r="G7206" i="9"/>
  <c r="H7206" i="9" s="1"/>
  <c r="G7204" i="9"/>
  <c r="H7204" i="9" s="1"/>
  <c r="I7240" i="9"/>
  <c r="I7224" i="9"/>
  <c r="I7208" i="9"/>
  <c r="F7831" i="9"/>
  <c r="I7699" i="9"/>
  <c r="J7985" i="9"/>
  <c r="I7985" i="9"/>
  <c r="J7977" i="9"/>
  <c r="I7977" i="9"/>
  <c r="J7969" i="9"/>
  <c r="I7969" i="9"/>
  <c r="J7961" i="9"/>
  <c r="I7961" i="9"/>
  <c r="J7953" i="9"/>
  <c r="I7953" i="9"/>
  <c r="J7945" i="9"/>
  <c r="I7945" i="9"/>
  <c r="J7937" i="9"/>
  <c r="I7937" i="9"/>
  <c r="J7929" i="9"/>
  <c r="I7929" i="9"/>
  <c r="I7817" i="9"/>
  <c r="J7817" i="9"/>
  <c r="J7794" i="9"/>
  <c r="G7794" i="9"/>
  <c r="H7794" i="9" s="1"/>
  <c r="F7794" i="9"/>
  <c r="I7794" i="9"/>
  <c r="J7780" i="9"/>
  <c r="I7780" i="9"/>
  <c r="G7780" i="9"/>
  <c r="H7780" i="9" s="1"/>
  <c r="J7748" i="9"/>
  <c r="I7748" i="9"/>
  <c r="G7748" i="9"/>
  <c r="H7748" i="9" s="1"/>
  <c r="J7716" i="9"/>
  <c r="I7716" i="9"/>
  <c r="G7716" i="9"/>
  <c r="H7716" i="9" s="1"/>
  <c r="J7684" i="9"/>
  <c r="I7684" i="9"/>
  <c r="G7684" i="9"/>
  <c r="H7684" i="9" s="1"/>
  <c r="J7788" i="9"/>
  <c r="I7788" i="9"/>
  <c r="J7756" i="9"/>
  <c r="I7756" i="9"/>
  <c r="J7724" i="9"/>
  <c r="I7724" i="9"/>
  <c r="J7692" i="9"/>
  <c r="I7692" i="9"/>
  <c r="J7672" i="9"/>
  <c r="I7672" i="9"/>
  <c r="J7656" i="9"/>
  <c r="I7656" i="9"/>
  <c r="J7640" i="9"/>
  <c r="I7640" i="9"/>
  <c r="J7624" i="9"/>
  <c r="I7624" i="9"/>
  <c r="J7608" i="9"/>
  <c r="I7608" i="9"/>
  <c r="J7592" i="9"/>
  <c r="I7592" i="9"/>
  <c r="J7560" i="9"/>
  <c r="I7560" i="9"/>
  <c r="J7552" i="9"/>
  <c r="I7552" i="9"/>
  <c r="J7544" i="9"/>
  <c r="I7544" i="9"/>
  <c r="J7536" i="9"/>
  <c r="I7536" i="9"/>
  <c r="J7528" i="9"/>
  <c r="I7528" i="9"/>
  <c r="J7520" i="9"/>
  <c r="I7520" i="9"/>
  <c r="J7512" i="9"/>
  <c r="I7512" i="9"/>
  <c r="J7504" i="9"/>
  <c r="I7504" i="9"/>
  <c r="J7496" i="9"/>
  <c r="I7496" i="9"/>
  <c r="J7488" i="9"/>
  <c r="I7488" i="9"/>
  <c r="J7480" i="9"/>
  <c r="I7480" i="9"/>
  <c r="J7472" i="9"/>
  <c r="I7472" i="9"/>
  <c r="J7464" i="9"/>
  <c r="I7464" i="9"/>
  <c r="J7456" i="9"/>
  <c r="I7456" i="9"/>
  <c r="J7383" i="9"/>
  <c r="I7383" i="9"/>
  <c r="I7971" i="9"/>
  <c r="I7939" i="9"/>
  <c r="J7796" i="9"/>
  <c r="I7796" i="9"/>
  <c r="J7764" i="9"/>
  <c r="I7764" i="9"/>
  <c r="J7732" i="9"/>
  <c r="I7732" i="9"/>
  <c r="J7700" i="9"/>
  <c r="I7700" i="9"/>
  <c r="J7568" i="9"/>
  <c r="I7568" i="9"/>
  <c r="I7947" i="9"/>
  <c r="J7772" i="9"/>
  <c r="I7772" i="9"/>
  <c r="J7740" i="9"/>
  <c r="I7740" i="9"/>
  <c r="J7708" i="9"/>
  <c r="I7708" i="9"/>
  <c r="J7680" i="9"/>
  <c r="I7680" i="9"/>
  <c r="J7664" i="9"/>
  <c r="I7664" i="9"/>
  <c r="J7648" i="9"/>
  <c r="I7648" i="9"/>
  <c r="J7632" i="9"/>
  <c r="I7632" i="9"/>
  <c r="J7616" i="9"/>
  <c r="I7616" i="9"/>
  <c r="J7600" i="9"/>
  <c r="I7600" i="9"/>
  <c r="J7584" i="9"/>
  <c r="I7584" i="9"/>
  <c r="J7415" i="9"/>
  <c r="I7415" i="9"/>
  <c r="I7442" i="9"/>
  <c r="I7410" i="9"/>
  <c r="I7378" i="9"/>
  <c r="J7923" i="9"/>
  <c r="I7446" i="9"/>
  <c r="I7432" i="9"/>
  <c r="I7400" i="9"/>
  <c r="I7368" i="9"/>
  <c r="I7336" i="9"/>
  <c r="O6742" i="9"/>
  <c r="O6624" i="9"/>
  <c r="O6625" i="9"/>
  <c r="O6863" i="9"/>
  <c r="O7105" i="9"/>
  <c r="O6987" i="9"/>
  <c r="O6631" i="9"/>
  <c r="O7107" i="9"/>
  <c r="O6989" i="9"/>
  <c r="O6870" i="9"/>
  <c r="AB5" i="11"/>
  <c r="O6622" i="9"/>
  <c r="O6744" i="9"/>
  <c r="O6746" i="9"/>
  <c r="O7104" i="9"/>
  <c r="O6868" i="9"/>
  <c r="O6749" i="9"/>
  <c r="O6511" i="9"/>
  <c r="O6750" i="9"/>
  <c r="O6869" i="9"/>
  <c r="O6502" i="9"/>
  <c r="O6623" i="9"/>
  <c r="O6504" i="9"/>
  <c r="O6865" i="9"/>
  <c r="O6630" i="9"/>
  <c r="O7106" i="9"/>
  <c r="O6871" i="9"/>
  <c r="O6990" i="9"/>
  <c r="O6991" i="9"/>
  <c r="O6745" i="9"/>
  <c r="O6626" i="9"/>
  <c r="O6984" i="9"/>
  <c r="O6747" i="9"/>
  <c r="O6867" i="9"/>
  <c r="O6986" i="9"/>
  <c r="O6748" i="9"/>
  <c r="O6629" i="9"/>
  <c r="O6988" i="9"/>
  <c r="O7119" i="9"/>
  <c r="O6640" i="9"/>
  <c r="O6759" i="9"/>
  <c r="O6639" i="9"/>
  <c r="O6875" i="9"/>
  <c r="O6755" i="9"/>
  <c r="O6634" i="9"/>
  <c r="O6872" i="9"/>
  <c r="O6633" i="9"/>
  <c r="O6751" i="9"/>
  <c r="O6506" i="9"/>
  <c r="O6982" i="9"/>
  <c r="O6505" i="9"/>
  <c r="O6862" i="9"/>
  <c r="O6878" i="9"/>
  <c r="O6877" i="9"/>
  <c r="O6757" i="9"/>
  <c r="O6994" i="9"/>
  <c r="O6635" i="9"/>
  <c r="O6873" i="9"/>
  <c r="O7110" i="9"/>
  <c r="O7109" i="9"/>
  <c r="O6510" i="9"/>
  <c r="O6866" i="9"/>
  <c r="O6628" i="9"/>
  <c r="O6627" i="9"/>
  <c r="O6508" i="9"/>
  <c r="O6743" i="9"/>
  <c r="O7121" i="9"/>
  <c r="O6999" i="9"/>
  <c r="O6997" i="9"/>
  <c r="O6758" i="9"/>
  <c r="O6520" i="9"/>
  <c r="O7113" i="9"/>
  <c r="O6518" i="9"/>
  <c r="O6636" i="9"/>
  <c r="O6874" i="9"/>
  <c r="O7108" i="9"/>
  <c r="O6509" i="9"/>
  <c r="O7103" i="9"/>
  <c r="O6881" i="9"/>
  <c r="O6761" i="9"/>
  <c r="O6756" i="9"/>
  <c r="O7112" i="9"/>
  <c r="O6993" i="9"/>
  <c r="O7111" i="9"/>
  <c r="O6754" i="9"/>
  <c r="O6514" i="9"/>
  <c r="O6752" i="9"/>
  <c r="O6985" i="9"/>
  <c r="O6983" i="9"/>
  <c r="O6507" i="9"/>
  <c r="O6864" i="9"/>
  <c r="O7102" i="9"/>
  <c r="O6503" i="9"/>
  <c r="O5904" i="9"/>
  <c r="O5905" i="9"/>
  <c r="O6262" i="9"/>
  <c r="O6383" i="9"/>
  <c r="O6265" i="9"/>
  <c r="O6027" i="9"/>
  <c r="O6147" i="9"/>
  <c r="O5910" i="9"/>
  <c r="O6148" i="9"/>
  <c r="O6150" i="9"/>
  <c r="O6390" i="9"/>
  <c r="O6271" i="9"/>
  <c r="O5902" i="9"/>
  <c r="O5786" i="9"/>
  <c r="O5789" i="9"/>
  <c r="O6266" i="9"/>
  <c r="O6029" i="9"/>
  <c r="O6023" i="9"/>
  <c r="O6025" i="9"/>
  <c r="O5907" i="9"/>
  <c r="O6268" i="9"/>
  <c r="O6269" i="9"/>
  <c r="AA5" i="11"/>
  <c r="O6142" i="9"/>
  <c r="O6264" i="9"/>
  <c r="O6384" i="9"/>
  <c r="O5791" i="9"/>
  <c r="O6149" i="9"/>
  <c r="O6389" i="9"/>
  <c r="O6041" i="9"/>
  <c r="O6159" i="9"/>
  <c r="O5801" i="9"/>
  <c r="O6394" i="9"/>
  <c r="O6154" i="9"/>
  <c r="O5915" i="9"/>
  <c r="O6033" i="9"/>
  <c r="O6270" i="9"/>
  <c r="O5912" i="9"/>
  <c r="O6388" i="9"/>
  <c r="O5908" i="9"/>
  <c r="O5788" i="9"/>
  <c r="O6382" i="9"/>
  <c r="O5785" i="9"/>
  <c r="O5903" i="9"/>
  <c r="O6401" i="9"/>
  <c r="O6397" i="9"/>
  <c r="O6277" i="9"/>
  <c r="O6037" i="9"/>
  <c r="O6393" i="9"/>
  <c r="O6032" i="9"/>
  <c r="O6031" i="9"/>
  <c r="O6387" i="9"/>
  <c r="O6267" i="9"/>
  <c r="O5790" i="9"/>
  <c r="O6145" i="9"/>
  <c r="O5787" i="9"/>
  <c r="O6263" i="9"/>
  <c r="O6024" i="9"/>
  <c r="O5783" i="9"/>
  <c r="O6280" i="9"/>
  <c r="O6398" i="9"/>
  <c r="O6278" i="9"/>
  <c r="O5920" i="9"/>
  <c r="O5800" i="9"/>
  <c r="O6155" i="9"/>
  <c r="O6035" i="9"/>
  <c r="O6272" i="9"/>
  <c r="O5796" i="9"/>
  <c r="O5914" i="9"/>
  <c r="O6152" i="9"/>
  <c r="O6151" i="9"/>
  <c r="O6030" i="9"/>
  <c r="O5792" i="9"/>
  <c r="O6386" i="9"/>
  <c r="O6028" i="9"/>
  <c r="O5906" i="9"/>
  <c r="O6144" i="9"/>
  <c r="O6143" i="9"/>
  <c r="O5784" i="9"/>
  <c r="O5782" i="9"/>
  <c r="O5919" i="9"/>
  <c r="O6153" i="9"/>
  <c r="O6391" i="9"/>
  <c r="O5911" i="9"/>
  <c r="O6385" i="9"/>
  <c r="O5909" i="9"/>
  <c r="O6146" i="9"/>
  <c r="O6026" i="9"/>
  <c r="O6022" i="9"/>
  <c r="O7701" i="9"/>
  <c r="O7698" i="9"/>
  <c r="O7694" i="9"/>
  <c r="O7939" i="9"/>
  <c r="O7941" i="9"/>
  <c r="O7933" i="9"/>
  <c r="O7815" i="9"/>
  <c r="Z4" i="11"/>
  <c r="O4709" i="9"/>
  <c r="O7818" i="9"/>
  <c r="O4951" i="9"/>
  <c r="O4830" i="9"/>
  <c r="O4949" i="9"/>
  <c r="O4710" i="9"/>
  <c r="O4350" i="9"/>
  <c r="O4704" i="9"/>
  <c r="O4585" i="9"/>
  <c r="O4584" i="9"/>
  <c r="O4465" i="9"/>
  <c r="O4822" i="9"/>
  <c r="O4463" i="9"/>
  <c r="O4344" i="9"/>
  <c r="O7574" i="9"/>
  <c r="O7339" i="9"/>
  <c r="O7454" i="9"/>
  <c r="O7456" i="9"/>
  <c r="O7458" i="9"/>
  <c r="O7460" i="9"/>
  <c r="O7572" i="9"/>
  <c r="O7580" i="9"/>
  <c r="O7337" i="9"/>
  <c r="O7452" i="9"/>
  <c r="O7578" i="9"/>
  <c r="O7455" i="9"/>
  <c r="O7813" i="9"/>
  <c r="O7821" i="9"/>
  <c r="O7819" i="9"/>
  <c r="O7932" i="9"/>
  <c r="O7934" i="9"/>
  <c r="O7936" i="9"/>
  <c r="O7938" i="9"/>
  <c r="O7940" i="9"/>
  <c r="O7459" i="9"/>
  <c r="O7817" i="9"/>
  <c r="O7937" i="9"/>
  <c r="O7457" i="9"/>
  <c r="O7704" i="9"/>
  <c r="O7338" i="9"/>
  <c r="O7829" i="9"/>
  <c r="O7825" i="9"/>
  <c r="O7822" i="9"/>
  <c r="O7814" i="9"/>
  <c r="O7711" i="9"/>
  <c r="O7828" i="9"/>
  <c r="O7824" i="9"/>
  <c r="O7816" i="9"/>
  <c r="O7710" i="9"/>
  <c r="O7706" i="9"/>
  <c r="O7697" i="9"/>
  <c r="O7693" i="9"/>
  <c r="O7581" i="9"/>
  <c r="O7573" i="9"/>
  <c r="O7464" i="9"/>
  <c r="O7346" i="9"/>
  <c r="O7340" i="9"/>
  <c r="O7709" i="9"/>
  <c r="O7700" i="9"/>
  <c r="O7696" i="9"/>
  <c r="O7692" i="9"/>
  <c r="O7583" i="9"/>
  <c r="O7575" i="9"/>
  <c r="O7466" i="9"/>
  <c r="O7351" i="9"/>
  <c r="O7348" i="9"/>
  <c r="O7334" i="9"/>
  <c r="O7708" i="9"/>
  <c r="O7702" i="9"/>
  <c r="O7695" i="9"/>
  <c r="O7577" i="9"/>
  <c r="O7468" i="9"/>
  <c r="O7342" i="9"/>
  <c r="O7336" i="9"/>
  <c r="O4223" i="9"/>
  <c r="Y4" i="11"/>
  <c r="O7225" i="9"/>
  <c r="O7221" i="9"/>
  <c r="O7218" i="9"/>
  <c r="O5668" i="9"/>
  <c r="O5309" i="9"/>
  <c r="O5307" i="9"/>
  <c r="O5067" i="9"/>
  <c r="O4231" i="9"/>
  <c r="O4109" i="9"/>
  <c r="O3989" i="9"/>
  <c r="O3628" i="9"/>
  <c r="O3984" i="9"/>
  <c r="O3623" i="9"/>
  <c r="O7215" i="9"/>
  <c r="O7213" i="9"/>
  <c r="O5669" i="9"/>
  <c r="O5311" i="9"/>
  <c r="O5545" i="9"/>
  <c r="O5426" i="9"/>
  <c r="O5544" i="9"/>
  <c r="O5305" i="9"/>
  <c r="O5424" i="9"/>
  <c r="O5066" i="9"/>
  <c r="O5184" i="9"/>
  <c r="O5183" i="9"/>
  <c r="O4228" i="9"/>
  <c r="O3990" i="9"/>
  <c r="O3871" i="9"/>
  <c r="O4227" i="9"/>
  <c r="O3870" i="9"/>
  <c r="O3869" i="9"/>
  <c r="O3626" i="9"/>
  <c r="O3745" i="9"/>
  <c r="O7230" i="9"/>
  <c r="O7223" i="9"/>
  <c r="O7219" i="9"/>
  <c r="O7217" i="9"/>
  <c r="O5549" i="9"/>
  <c r="O5310" i="9"/>
  <c r="O5664" i="9"/>
  <c r="O5304" i="9"/>
  <c r="O5303" i="9"/>
  <c r="O5422" i="9"/>
  <c r="O5302" i="9"/>
  <c r="O4230" i="9"/>
  <c r="O5063" i="9"/>
  <c r="O4225" i="9"/>
  <c r="O4106" i="9"/>
  <c r="O4224" i="9"/>
  <c r="O3986" i="9"/>
  <c r="O4103" i="9"/>
  <c r="O3624" i="9"/>
  <c r="O7229" i="9"/>
  <c r="O7226" i="9"/>
  <c r="O7222" i="9"/>
  <c r="K8" i="12"/>
  <c r="K9" i="12"/>
  <c r="K10" i="12"/>
  <c r="K11" i="12"/>
  <c r="K12" i="12"/>
  <c r="K13" i="12"/>
  <c r="K14" i="12"/>
  <c r="K15" i="12"/>
  <c r="D15" i="12"/>
  <c r="K32" i="12"/>
  <c r="K33" i="12"/>
  <c r="K34" i="12"/>
  <c r="G6096" i="9"/>
  <c r="H6096" i="9" s="1"/>
  <c r="J6096" i="9"/>
  <c r="F6096" i="9"/>
  <c r="I6055" i="9"/>
  <c r="J6055" i="9"/>
  <c r="G6055" i="9"/>
  <c r="H6055" i="9" s="1"/>
  <c r="I6100" i="9"/>
  <c r="J6100" i="9"/>
  <c r="G6100" i="9"/>
  <c r="H6100" i="9" s="1"/>
  <c r="F6034" i="9"/>
  <c r="J6034" i="9"/>
  <c r="I6034" i="9"/>
  <c r="F6066" i="9"/>
  <c r="G6066" i="9"/>
  <c r="H6066" i="9" s="1"/>
  <c r="J6066" i="9"/>
  <c r="G6024" i="9"/>
  <c r="H6024" i="9" s="1"/>
  <c r="I6024" i="9"/>
  <c r="F6024" i="9"/>
  <c r="G6602" i="9"/>
  <c r="H6602" i="9" s="1"/>
  <c r="J6602" i="9"/>
  <c r="I6602" i="9"/>
  <c r="F6598" i="9"/>
  <c r="G6598" i="9"/>
  <c r="H6598" i="9" s="1"/>
  <c r="J6598" i="9"/>
  <c r="I6590" i="9"/>
  <c r="F6590" i="9"/>
  <c r="G6590" i="9"/>
  <c r="H6590" i="9" s="1"/>
  <c r="J6575" i="9"/>
  <c r="I6575" i="9"/>
  <c r="F6575" i="9"/>
  <c r="G6555" i="9"/>
  <c r="H6555" i="9" s="1"/>
  <c r="J6555" i="9"/>
  <c r="I6555" i="9"/>
  <c r="F6583" i="9"/>
  <c r="G6583" i="9"/>
  <c r="H6583" i="9" s="1"/>
  <c r="J6583" i="9"/>
  <c r="I6574" i="9"/>
  <c r="F6574" i="9"/>
  <c r="G6574" i="9"/>
  <c r="H6574" i="9" s="1"/>
  <c r="I6560" i="9"/>
  <c r="J6560" i="9"/>
  <c r="F6560" i="9"/>
  <c r="G6591" i="9"/>
  <c r="H6591" i="9" s="1"/>
  <c r="J6591" i="9"/>
  <c r="I6591" i="9"/>
  <c r="F6572" i="9"/>
  <c r="G6572" i="9"/>
  <c r="H6572" i="9" s="1"/>
  <c r="J6572" i="9"/>
  <c r="I6554" i="9"/>
  <c r="F6554" i="9"/>
  <c r="G6554" i="9"/>
  <c r="H6554" i="9" s="1"/>
  <c r="J6568" i="9"/>
  <c r="I6568" i="9"/>
  <c r="F6568" i="9"/>
  <c r="G6556" i="9"/>
  <c r="H6556" i="9" s="1"/>
  <c r="J6556" i="9"/>
  <c r="I6556" i="9"/>
  <c r="F6538" i="9"/>
  <c r="G6538" i="9"/>
  <c r="H6538" i="9" s="1"/>
  <c r="J6538" i="9"/>
  <c r="I6548" i="9"/>
  <c r="F6548" i="9"/>
  <c r="G6548" i="9"/>
  <c r="H6548" i="9" s="1"/>
  <c r="J6541" i="9"/>
  <c r="I6541" i="9"/>
  <c r="F6541" i="9"/>
  <c r="G6528" i="9"/>
  <c r="H6528" i="9" s="1"/>
  <c r="J6528" i="9"/>
  <c r="I6528" i="9"/>
  <c r="F6540" i="9"/>
  <c r="G6540" i="9"/>
  <c r="H6540" i="9" s="1"/>
  <c r="J6540" i="9"/>
  <c r="I6520" i="9"/>
  <c r="F6520" i="9"/>
  <c r="G6520" i="9"/>
  <c r="H6520" i="9" s="1"/>
  <c r="J6525" i="9"/>
  <c r="I6525" i="9"/>
  <c r="F6525" i="9"/>
  <c r="J6521" i="9"/>
  <c r="F6521" i="9"/>
  <c r="I6521" i="9"/>
  <c r="F6512" i="9"/>
  <c r="G6512" i="9"/>
  <c r="H6512" i="9" s="1"/>
  <c r="I6512" i="9"/>
  <c r="I6516" i="9"/>
  <c r="F6516" i="9"/>
  <c r="G6516" i="9"/>
  <c r="H6516" i="9" s="1"/>
  <c r="J6507" i="9"/>
  <c r="I6507" i="9"/>
  <c r="F6507" i="9"/>
  <c r="G6511" i="9"/>
  <c r="H6511" i="9" s="1"/>
  <c r="J6511" i="9"/>
  <c r="I6511" i="9"/>
  <c r="F6500" i="9"/>
  <c r="G6500" i="9"/>
  <c r="H6500" i="9" s="1"/>
  <c r="J6500" i="9"/>
  <c r="I6503" i="9"/>
  <c r="F6503" i="9"/>
  <c r="G6503" i="9"/>
  <c r="H6503" i="9" s="1"/>
  <c r="J6495" i="9"/>
  <c r="I6495" i="9"/>
  <c r="F6495" i="9"/>
  <c r="G6488" i="9"/>
  <c r="H6488" i="9" s="1"/>
  <c r="J6488" i="9"/>
  <c r="I6488" i="9"/>
  <c r="F6486" i="9"/>
  <c r="G6486" i="9"/>
  <c r="H6486" i="9" s="1"/>
  <c r="J6486" i="9"/>
  <c r="F6093" i="9"/>
  <c r="I6093" i="9"/>
  <c r="J6093" i="9"/>
  <c r="I6073" i="9"/>
  <c r="F6073" i="9"/>
  <c r="J2280" i="9"/>
  <c r="G2280" i="9"/>
  <c r="H2280" i="9" s="1"/>
  <c r="F2271" i="9"/>
  <c r="J2271" i="9"/>
  <c r="G2251" i="9"/>
  <c r="H2251" i="9" s="1"/>
  <c r="I2251" i="9"/>
  <c r="G2263" i="9"/>
  <c r="H2263" i="9" s="1"/>
  <c r="J2263" i="9"/>
  <c r="J2261" i="9"/>
  <c r="G2261" i="9"/>
  <c r="H2261" i="9" s="1"/>
  <c r="G6972" i="9"/>
  <c r="H6972" i="9" s="1"/>
  <c r="G6974" i="9"/>
  <c r="H6974" i="9" s="1"/>
  <c r="J6966" i="9"/>
  <c r="J6971" i="9"/>
  <c r="F6990" i="9"/>
  <c r="G6985" i="9"/>
  <c r="H6985" i="9" s="1"/>
  <c r="I6986" i="9"/>
  <c r="J6983" i="9"/>
  <c r="G6999" i="9"/>
  <c r="H6999" i="9" s="1"/>
  <c r="G6998" i="9"/>
  <c r="H6998" i="9" s="1"/>
  <c r="J6996" i="9"/>
  <c r="I7011" i="9"/>
  <c r="F7024" i="9"/>
  <c r="G7017" i="9"/>
  <c r="H7017" i="9" s="1"/>
  <c r="F7001" i="9"/>
  <c r="I7001" i="9"/>
  <c r="I7022" i="9"/>
  <c r="F7039" i="9"/>
  <c r="F7070" i="9"/>
  <c r="J7070" i="9"/>
  <c r="J7049" i="9"/>
  <c r="F7068" i="9"/>
  <c r="G7034" i="9"/>
  <c r="H7034" i="9" s="1"/>
  <c r="I7045" i="9"/>
  <c r="I7063" i="9"/>
  <c r="G7041" i="9"/>
  <c r="H7041" i="9" s="1"/>
  <c r="G7056" i="9"/>
  <c r="H7056" i="9" s="1"/>
  <c r="I7067" i="9"/>
  <c r="J7081" i="9"/>
  <c r="G7080" i="9"/>
  <c r="H7080" i="9" s="1"/>
  <c r="G7082" i="9"/>
  <c r="H7082" i="9" s="1"/>
  <c r="J6129" i="9"/>
  <c r="F6127" i="9"/>
  <c r="G6133" i="9"/>
  <c r="H6133" i="9" s="1"/>
  <c r="I6137" i="9"/>
  <c r="I6138" i="9"/>
  <c r="F6143" i="9"/>
  <c r="G6154" i="9"/>
  <c r="H6154" i="9" s="1"/>
  <c r="J6157" i="9"/>
  <c r="I6149" i="9"/>
  <c r="F6159" i="9"/>
  <c r="G6173" i="9"/>
  <c r="H6173" i="9" s="1"/>
  <c r="J6162" i="9"/>
  <c r="J6172" i="9"/>
  <c r="F6170" i="9"/>
  <c r="G6186" i="9"/>
  <c r="H6186" i="9" s="1"/>
  <c r="J6183" i="9"/>
  <c r="I6192" i="9"/>
  <c r="F6180" i="9"/>
  <c r="G6203" i="9"/>
  <c r="H6203" i="9" s="1"/>
  <c r="J6219" i="9"/>
  <c r="I6228" i="9"/>
  <c r="F6202" i="9"/>
  <c r="G6222" i="9"/>
  <c r="H6222" i="9" s="1"/>
  <c r="J6197" i="9"/>
  <c r="J6212" i="9"/>
  <c r="F6217" i="9"/>
  <c r="G6199" i="9"/>
  <c r="H6199" i="9" s="1"/>
  <c r="J6221" i="9"/>
  <c r="J6237" i="9"/>
  <c r="F6242" i="9"/>
  <c r="I6243" i="9"/>
  <c r="F6247" i="9"/>
  <c r="G6252" i="9"/>
  <c r="H6252" i="9" s="1"/>
  <c r="J6251" i="9"/>
  <c r="J6257" i="9"/>
  <c r="F6258" i="9"/>
  <c r="G6269" i="9"/>
  <c r="H6269" i="9" s="1"/>
  <c r="J6281" i="9"/>
  <c r="I6270" i="9"/>
  <c r="F6271" i="9"/>
  <c r="G6287" i="9"/>
  <c r="H6287" i="9" s="1"/>
  <c r="J6286" i="9"/>
  <c r="I6293" i="9"/>
  <c r="F6304" i="9"/>
  <c r="G6299" i="9"/>
  <c r="H6299" i="9" s="1"/>
  <c r="J6307" i="9"/>
  <c r="I6294" i="9"/>
  <c r="F6302" i="9"/>
  <c r="G6315" i="9"/>
  <c r="H6315" i="9" s="1"/>
  <c r="J6322" i="9"/>
  <c r="I6332" i="9"/>
  <c r="F6347" i="9"/>
  <c r="G6326" i="9"/>
  <c r="H6326" i="9" s="1"/>
  <c r="J6337" i="9"/>
  <c r="I6344" i="9"/>
  <c r="F6355" i="9"/>
  <c r="G6329" i="9"/>
  <c r="H6329" i="9" s="1"/>
  <c r="J6331" i="9"/>
  <c r="I6353" i="9"/>
  <c r="F6359" i="9"/>
  <c r="F5493" i="9"/>
  <c r="G5495" i="9"/>
  <c r="H5495" i="9" s="1"/>
  <c r="G5522" i="9"/>
  <c r="H5522" i="9" s="1"/>
  <c r="F5494" i="9"/>
  <c r="J5528" i="9"/>
  <c r="G5538" i="9"/>
  <c r="H5538" i="9" s="1"/>
  <c r="F5558" i="9"/>
  <c r="J5569" i="9"/>
  <c r="F5586" i="9"/>
  <c r="I5590" i="9"/>
  <c r="J5611" i="9"/>
  <c r="F5605" i="9"/>
  <c r="I5614" i="9"/>
  <c r="J5637" i="9"/>
  <c r="F5404" i="9"/>
  <c r="F5437" i="9"/>
  <c r="G5462" i="9"/>
  <c r="H5462" i="9" s="1"/>
  <c r="J5472" i="9"/>
  <c r="I5477" i="9"/>
  <c r="I5518" i="9"/>
  <c r="F5484" i="9"/>
  <c r="F5505" i="9"/>
  <c r="F5427" i="9"/>
  <c r="I5450" i="9"/>
  <c r="J5469" i="9"/>
  <c r="I5486" i="9"/>
  <c r="I5499" i="9"/>
  <c r="I5582" i="9"/>
  <c r="G5620" i="9"/>
  <c r="H5620" i="9" s="1"/>
  <c r="I5642" i="9"/>
  <c r="G5405" i="9"/>
  <c r="H5405" i="9" s="1"/>
  <c r="F5423" i="9"/>
  <c r="G5443" i="9"/>
  <c r="H5443" i="9" s="1"/>
  <c r="J5459" i="9"/>
  <c r="F5536" i="9"/>
  <c r="F5585" i="9"/>
  <c r="J5638" i="9"/>
  <c r="J5425" i="9"/>
  <c r="J5885" i="9"/>
  <c r="J8045" i="9" s="1"/>
  <c r="I5884" i="9"/>
  <c r="I8044" i="9" s="1"/>
  <c r="F5891" i="9"/>
  <c r="F8051" i="9" s="1"/>
  <c r="G5897" i="9"/>
  <c r="J5895" i="9"/>
  <c r="J8055" i="9" s="1"/>
  <c r="I5902" i="9"/>
  <c r="I8062" i="9" s="1"/>
  <c r="F5901" i="9"/>
  <c r="F8061" i="9" s="1"/>
  <c r="G5918" i="9"/>
  <c r="I5917" i="9"/>
  <c r="I8077" i="9" s="1"/>
  <c r="I5909" i="9"/>
  <c r="I8069" i="9" s="1"/>
  <c r="F5921" i="9"/>
  <c r="F8081" i="9" s="1"/>
  <c r="G5933" i="9"/>
  <c r="J5928" i="9"/>
  <c r="J8088" i="9" s="1"/>
  <c r="J5924" i="9"/>
  <c r="J8084" i="9" s="1"/>
  <c r="F5939" i="9"/>
  <c r="F8099" i="9" s="1"/>
  <c r="G5954" i="9"/>
  <c r="J5955" i="9"/>
  <c r="J8115" i="9" s="1"/>
  <c r="I5944" i="9"/>
  <c r="I8104" i="9" s="1"/>
  <c r="F5953" i="9"/>
  <c r="F8113" i="9" s="1"/>
  <c r="G5962" i="9"/>
  <c r="J5974" i="9"/>
  <c r="J8134" i="9" s="1"/>
  <c r="I5992" i="9"/>
  <c r="I8152" i="9" s="1"/>
  <c r="F5968" i="9"/>
  <c r="F8128" i="9" s="1"/>
  <c r="G5980" i="9"/>
  <c r="J5991" i="9"/>
  <c r="J8151" i="9" s="1"/>
  <c r="I5958" i="9"/>
  <c r="I8118" i="9" s="1"/>
  <c r="F5973" i="9"/>
  <c r="F8133" i="9" s="1"/>
  <c r="G5994" i="9"/>
  <c r="J5975" i="9"/>
  <c r="J8135" i="9" s="1"/>
  <c r="I5996" i="9"/>
  <c r="I8156" i="9" s="1"/>
  <c r="F4324" i="9"/>
  <c r="G4328" i="9"/>
  <c r="H4328" i="9" s="1"/>
  <c r="I4333" i="9"/>
  <c r="J4337" i="9"/>
  <c r="G4359" i="9"/>
  <c r="H4359" i="9" s="1"/>
  <c r="F4379" i="9"/>
  <c r="G4390" i="9"/>
  <c r="H4390" i="9" s="1"/>
  <c r="J4438" i="9"/>
  <c r="F4421" i="9"/>
  <c r="F4372" i="9"/>
  <c r="J4406" i="9"/>
  <c r="G4442" i="9"/>
  <c r="H4442" i="9" s="1"/>
  <c r="I4345" i="9"/>
  <c r="F4351" i="9"/>
  <c r="G4360" i="9"/>
  <c r="H4360" i="9" s="1"/>
  <c r="I4355" i="9"/>
  <c r="J4368" i="9"/>
  <c r="J4375" i="9"/>
  <c r="F4391" i="9"/>
  <c r="G4389" i="9"/>
  <c r="H4389" i="9" s="1"/>
  <c r="J4399" i="9"/>
  <c r="I4401" i="9"/>
  <c r="F4420" i="9"/>
  <c r="G4413" i="9"/>
  <c r="H4413" i="9" s="1"/>
  <c r="F4347" i="9"/>
  <c r="F4436" i="9"/>
  <c r="F3850" i="9"/>
  <c r="J3850" i="9"/>
  <c r="I3849" i="9"/>
  <c r="G3856" i="9"/>
  <c r="H3856" i="9" s="1"/>
  <c r="F3867" i="9"/>
  <c r="I3867" i="9"/>
  <c r="J3868" i="9"/>
  <c r="G3875" i="9"/>
  <c r="H3875" i="9" s="1"/>
  <c r="F3876" i="9"/>
  <c r="I3876" i="9"/>
  <c r="J3887" i="9"/>
  <c r="G3896" i="9"/>
  <c r="H3896" i="9" s="1"/>
  <c r="F3900" i="9"/>
  <c r="I3900" i="9"/>
  <c r="J3901" i="9"/>
  <c r="F3914" i="9"/>
  <c r="I3911" i="9"/>
  <c r="F3918" i="9"/>
  <c r="J3918" i="9"/>
  <c r="J3924" i="9"/>
  <c r="G3919" i="9"/>
  <c r="H3919" i="9" s="1"/>
  <c r="F3925" i="9"/>
  <c r="F3934" i="9"/>
  <c r="I3934" i="9"/>
  <c r="J3931" i="9"/>
  <c r="G3947" i="9"/>
  <c r="H3947" i="9" s="1"/>
  <c r="F3940" i="9"/>
  <c r="F3962" i="9"/>
  <c r="I3962" i="9"/>
  <c r="J3946" i="9"/>
  <c r="G3961" i="9"/>
  <c r="H3961" i="9" s="1"/>
  <c r="F3960" i="9"/>
  <c r="J3960" i="9"/>
  <c r="J4366" i="9"/>
  <c r="G7118" i="9"/>
  <c r="H7118" i="9" s="1"/>
  <c r="I7138" i="9"/>
  <c r="I7156" i="9"/>
  <c r="I7192" i="9"/>
  <c r="F7096" i="9"/>
  <c r="J7101" i="9"/>
  <c r="F7102" i="9"/>
  <c r="I7125" i="9"/>
  <c r="F7131" i="9"/>
  <c r="F7153" i="9"/>
  <c r="F7187" i="9"/>
  <c r="F7200" i="9"/>
  <c r="G2252" i="9"/>
  <c r="H2252" i="9" s="1"/>
  <c r="J2252" i="9"/>
  <c r="F2258" i="9"/>
  <c r="I2258" i="9"/>
  <c r="G2198" i="9"/>
  <c r="H2198" i="9" s="1"/>
  <c r="J2198" i="9"/>
  <c r="I6972" i="9"/>
  <c r="F6974" i="9"/>
  <c r="G6966" i="9"/>
  <c r="H6966" i="9" s="1"/>
  <c r="I6971" i="9"/>
  <c r="I6990" i="9"/>
  <c r="F6985" i="9"/>
  <c r="G6986" i="9"/>
  <c r="H6986" i="9" s="1"/>
  <c r="I6983" i="9"/>
  <c r="I6999" i="9"/>
  <c r="F6998" i="9"/>
  <c r="G6996" i="9"/>
  <c r="H6996" i="9" s="1"/>
  <c r="J7011" i="9"/>
  <c r="I7024" i="9"/>
  <c r="F7017" i="9"/>
  <c r="J7022" i="9"/>
  <c r="I7039" i="9"/>
  <c r="G7055" i="9"/>
  <c r="H7055" i="9" s="1"/>
  <c r="I7049" i="9"/>
  <c r="I7068" i="9"/>
  <c r="F7034" i="9"/>
  <c r="G7045" i="9"/>
  <c r="H7045" i="9" s="1"/>
  <c r="F7063" i="9"/>
  <c r="I7041" i="9"/>
  <c r="F7056" i="9"/>
  <c r="G7067" i="9"/>
  <c r="H7067" i="9" s="1"/>
  <c r="I7081" i="9"/>
  <c r="I7080" i="9"/>
  <c r="F7082" i="9"/>
  <c r="I6129" i="9"/>
  <c r="I6127" i="9"/>
  <c r="F6133" i="9"/>
  <c r="G6137" i="9"/>
  <c r="H6137" i="9" s="1"/>
  <c r="J6138" i="9"/>
  <c r="I6143" i="9"/>
  <c r="F6154" i="9"/>
  <c r="G6157" i="9"/>
  <c r="H6157" i="9" s="1"/>
  <c r="J6149" i="9"/>
  <c r="I6159" i="9"/>
  <c r="F6173" i="9"/>
  <c r="G6162" i="9"/>
  <c r="H6162" i="9" s="1"/>
  <c r="I6172" i="9"/>
  <c r="I6170" i="9"/>
  <c r="F6186" i="9"/>
  <c r="G6183" i="9"/>
  <c r="H6183" i="9" s="1"/>
  <c r="J6192" i="9"/>
  <c r="J6180" i="9"/>
  <c r="F6203" i="9"/>
  <c r="G6219" i="9"/>
  <c r="H6219" i="9" s="1"/>
  <c r="J6228" i="9"/>
  <c r="I6202" i="9"/>
  <c r="F6222" i="9"/>
  <c r="G6197" i="9"/>
  <c r="H6197" i="9" s="1"/>
  <c r="I6212" i="9"/>
  <c r="I6217" i="9"/>
  <c r="F6199" i="9"/>
  <c r="G6221" i="9"/>
  <c r="H6221" i="9" s="1"/>
  <c r="I6237" i="9"/>
  <c r="I6242" i="9"/>
  <c r="J6243" i="9"/>
  <c r="I6247" i="9"/>
  <c r="F6252" i="9"/>
  <c r="G6251" i="9"/>
  <c r="H6251" i="9" s="1"/>
  <c r="I6257" i="9"/>
  <c r="I6258" i="9"/>
  <c r="F6269" i="9"/>
  <c r="G6281" i="9"/>
  <c r="H6281" i="9" s="1"/>
  <c r="J6270" i="9"/>
  <c r="I6271" i="9"/>
  <c r="F6287" i="9"/>
  <c r="G6286" i="9"/>
  <c r="H6286" i="9" s="1"/>
  <c r="J6293" i="9"/>
  <c r="J6304" i="9"/>
  <c r="F6299" i="9"/>
  <c r="G6307" i="9"/>
  <c r="H6307" i="9" s="1"/>
  <c r="J6294" i="9"/>
  <c r="I6302" i="9"/>
  <c r="F6315" i="9"/>
  <c r="G6322" i="9"/>
  <c r="H6322" i="9" s="1"/>
  <c r="J6332" i="9"/>
  <c r="I6347" i="9"/>
  <c r="F6326" i="9"/>
  <c r="G6337" i="9"/>
  <c r="H6337" i="9" s="1"/>
  <c r="J6344" i="9"/>
  <c r="I6355" i="9"/>
  <c r="F6329" i="9"/>
  <c r="G6331" i="9"/>
  <c r="H6331" i="9" s="1"/>
  <c r="J6353" i="9"/>
  <c r="I6359" i="9"/>
  <c r="I5493" i="9"/>
  <c r="F5495" i="9"/>
  <c r="F5522" i="9"/>
  <c r="I5494" i="9"/>
  <c r="G5528" i="9"/>
  <c r="H5528" i="9" s="1"/>
  <c r="F5538" i="9"/>
  <c r="I5558" i="9"/>
  <c r="G5569" i="9"/>
  <c r="H5569" i="9" s="1"/>
  <c r="I5586" i="9"/>
  <c r="J5590" i="9"/>
  <c r="G5611" i="9"/>
  <c r="H5611" i="9" s="1"/>
  <c r="I5605" i="9"/>
  <c r="J5614" i="9"/>
  <c r="G5637" i="9"/>
  <c r="H5637" i="9" s="1"/>
  <c r="I5404" i="9"/>
  <c r="J5437" i="9"/>
  <c r="F5462" i="9"/>
  <c r="G5472" i="9"/>
  <c r="H5472" i="9" s="1"/>
  <c r="J5477" i="9"/>
  <c r="J5518" i="9"/>
  <c r="I5484" i="9"/>
  <c r="I5505" i="9"/>
  <c r="I5427" i="9"/>
  <c r="J5450" i="9"/>
  <c r="G5469" i="9"/>
  <c r="H5469" i="9" s="1"/>
  <c r="J5486" i="9"/>
  <c r="J5499" i="9"/>
  <c r="J5582" i="9"/>
  <c r="F5620" i="9"/>
  <c r="J5642" i="9"/>
  <c r="F5565" i="9"/>
  <c r="I5576" i="9"/>
  <c r="I5630" i="9"/>
  <c r="F5405" i="9"/>
  <c r="I5423" i="9"/>
  <c r="F5443" i="9"/>
  <c r="G5459" i="9"/>
  <c r="H5459" i="9" s="1"/>
  <c r="I5536" i="9"/>
  <c r="I5585" i="9"/>
  <c r="G5638" i="9"/>
  <c r="H5638" i="9" s="1"/>
  <c r="I5425" i="9"/>
  <c r="G5885" i="9"/>
  <c r="J5884" i="9"/>
  <c r="J8044" i="9" s="1"/>
  <c r="I5891" i="9"/>
  <c r="I8051" i="9" s="1"/>
  <c r="F5897" i="9"/>
  <c r="F8057" i="9" s="1"/>
  <c r="G5895" i="9"/>
  <c r="J5902" i="9"/>
  <c r="J8062" i="9" s="1"/>
  <c r="I5901" i="9"/>
  <c r="I8061" i="9" s="1"/>
  <c r="F5918" i="9"/>
  <c r="F8078" i="9" s="1"/>
  <c r="G5917" i="9"/>
  <c r="J5909" i="9"/>
  <c r="J8069" i="9" s="1"/>
  <c r="I5921" i="9"/>
  <c r="I8081" i="9" s="1"/>
  <c r="F5933" i="9"/>
  <c r="F8093" i="9" s="1"/>
  <c r="G5928" i="9"/>
  <c r="I5924" i="9"/>
  <c r="I8084" i="9" s="1"/>
  <c r="I5939" i="9"/>
  <c r="I8099" i="9" s="1"/>
  <c r="F5954" i="9"/>
  <c r="F8114" i="9" s="1"/>
  <c r="G5955" i="9"/>
  <c r="J5944" i="9"/>
  <c r="J8104" i="9" s="1"/>
  <c r="I5953" i="9"/>
  <c r="I8113" i="9" s="1"/>
  <c r="F5962" i="9"/>
  <c r="F8122" i="9" s="1"/>
  <c r="G5974" i="9"/>
  <c r="J5992" i="9"/>
  <c r="J8152" i="9" s="1"/>
  <c r="J5968" i="9"/>
  <c r="J8128" i="9" s="1"/>
  <c r="F5980" i="9"/>
  <c r="F8140" i="9" s="1"/>
  <c r="G5991" i="9"/>
  <c r="J5958" i="9"/>
  <c r="J8118" i="9" s="1"/>
  <c r="I5973" i="9"/>
  <c r="I8133" i="9" s="1"/>
  <c r="F5994" i="9"/>
  <c r="F8154" i="9" s="1"/>
  <c r="G5975" i="9"/>
  <c r="J5996" i="9"/>
  <c r="J8156" i="9" s="1"/>
  <c r="I4324" i="9"/>
  <c r="F4328" i="9"/>
  <c r="G4333" i="9"/>
  <c r="H4333" i="9" s="1"/>
  <c r="I4337" i="9"/>
  <c r="F4359" i="9"/>
  <c r="J4379" i="9"/>
  <c r="F4390" i="9"/>
  <c r="I4438" i="9"/>
  <c r="J4421" i="9"/>
  <c r="I4372" i="9"/>
  <c r="G4406" i="9"/>
  <c r="H4406" i="9" s="1"/>
  <c r="F4442" i="9"/>
  <c r="J4345" i="9"/>
  <c r="I4351" i="9"/>
  <c r="F4360" i="9"/>
  <c r="G4355" i="9"/>
  <c r="H4355" i="9" s="1"/>
  <c r="G4368" i="9"/>
  <c r="H4368" i="9" s="1"/>
  <c r="I4375" i="9"/>
  <c r="J4391" i="9"/>
  <c r="F4389" i="9"/>
  <c r="G4399" i="9"/>
  <c r="H4399" i="9" s="1"/>
  <c r="J4401" i="9"/>
  <c r="I4420" i="9"/>
  <c r="F4413" i="9"/>
  <c r="I4347" i="9"/>
  <c r="I4436" i="9"/>
  <c r="G4427" i="9"/>
  <c r="H4427" i="9" s="1"/>
  <c r="G3851" i="9"/>
  <c r="H3851" i="9" s="1"/>
  <c r="F3849" i="9"/>
  <c r="I3856" i="9"/>
  <c r="G3862" i="9"/>
  <c r="H3862" i="9" s="1"/>
  <c r="F3868" i="9"/>
  <c r="J3875" i="9"/>
  <c r="G3872" i="9"/>
  <c r="H3872" i="9" s="1"/>
  <c r="F3887" i="9"/>
  <c r="J3896" i="9"/>
  <c r="G3891" i="9"/>
  <c r="H3891" i="9" s="1"/>
  <c r="F3901" i="9"/>
  <c r="F3924" i="9"/>
  <c r="I3919" i="9"/>
  <c r="F3931" i="9"/>
  <c r="I3947" i="9"/>
  <c r="F3946" i="9"/>
  <c r="J3961" i="9"/>
  <c r="G3942" i="9"/>
  <c r="H3942" i="9" s="1"/>
  <c r="F7118" i="9"/>
  <c r="F7138" i="9"/>
  <c r="J7156" i="9"/>
  <c r="G7085" i="9"/>
  <c r="H7085" i="9" s="1"/>
  <c r="I7096" i="9"/>
  <c r="G7101" i="9"/>
  <c r="H7101" i="9" s="1"/>
  <c r="I7102" i="9"/>
  <c r="G7125" i="9"/>
  <c r="H7125" i="9" s="1"/>
  <c r="I7131" i="9"/>
  <c r="J7153" i="9"/>
  <c r="G2281" i="9"/>
  <c r="H2281" i="9" s="1"/>
  <c r="I2281" i="9"/>
  <c r="I2266" i="9"/>
  <c r="G2266" i="9"/>
  <c r="H2266" i="9" s="1"/>
  <c r="J2254" i="9"/>
  <c r="F2254" i="9"/>
  <c r="G2253" i="9"/>
  <c r="H2253" i="9" s="1"/>
  <c r="I2253" i="9"/>
  <c r="I2239" i="9"/>
  <c r="F2239" i="9"/>
  <c r="F6972" i="9"/>
  <c r="F6999" i="9"/>
  <c r="F7041" i="9"/>
  <c r="F7080" i="9"/>
  <c r="I5525" i="9"/>
  <c r="I5545" i="9"/>
  <c r="G5544" i="9"/>
  <c r="H5544" i="9" s="1"/>
  <c r="I5480" i="9"/>
  <c r="F3856" i="9"/>
  <c r="F3875" i="9"/>
  <c r="F3896" i="9"/>
  <c r="I3914" i="9"/>
  <c r="F3919" i="9"/>
  <c r="F3947" i="9"/>
  <c r="F3961" i="9"/>
  <c r="G7187" i="9"/>
  <c r="H7187" i="9" s="1"/>
  <c r="G2276" i="9"/>
  <c r="H2276" i="9" s="1"/>
  <c r="J2276" i="9"/>
  <c r="F2268" i="9"/>
  <c r="I2268" i="9"/>
  <c r="F2236" i="9"/>
  <c r="J2236" i="9"/>
  <c r="G2199" i="9"/>
  <c r="H2199" i="9" s="1"/>
  <c r="J2199" i="9"/>
  <c r="G2641" i="9"/>
  <c r="H2641" i="9" s="1"/>
  <c r="J1697" i="9"/>
  <c r="J1699" i="9"/>
  <c r="J1724" i="9"/>
  <c r="G1745" i="9"/>
  <c r="H1745" i="9" s="1"/>
  <c r="I1788" i="9"/>
  <c r="F1786" i="9"/>
  <c r="I2184" i="9"/>
  <c r="F2193" i="9"/>
  <c r="G5644" i="9"/>
  <c r="H5644" i="9" s="1"/>
  <c r="J5648" i="9"/>
  <c r="I5651" i="9"/>
  <c r="F5662" i="9"/>
  <c r="G5668" i="9"/>
  <c r="H5668" i="9" s="1"/>
  <c r="I5665" i="9"/>
  <c r="I5666" i="9"/>
  <c r="F5673" i="9"/>
  <c r="G5677" i="9"/>
  <c r="H5677" i="9" s="1"/>
  <c r="J5678" i="9"/>
  <c r="I5686" i="9"/>
  <c r="F5691" i="9"/>
  <c r="G5692" i="9"/>
  <c r="H5692" i="9" s="1"/>
  <c r="J5698" i="9"/>
  <c r="I5705" i="9"/>
  <c r="F5715" i="9"/>
  <c r="G5707" i="9"/>
  <c r="H5707" i="9" s="1"/>
  <c r="J5702" i="9"/>
  <c r="I5712" i="9"/>
  <c r="F5727" i="9"/>
  <c r="G5734" i="9"/>
  <c r="H5734" i="9" s="1"/>
  <c r="J5754" i="9"/>
  <c r="J5737" i="9"/>
  <c r="F5722" i="9"/>
  <c r="G5739" i="9"/>
  <c r="H5739" i="9" s="1"/>
  <c r="J5752" i="9"/>
  <c r="I5723" i="9"/>
  <c r="F5742" i="9"/>
  <c r="G5749" i="9"/>
  <c r="H5749" i="9" s="1"/>
  <c r="J5762" i="9"/>
  <c r="J3003" i="9"/>
  <c r="F3009" i="9"/>
  <c r="G3008" i="9"/>
  <c r="H3008" i="9" s="1"/>
  <c r="I3015" i="9"/>
  <c r="J3036" i="9"/>
  <c r="F3049" i="9"/>
  <c r="F2534" i="9"/>
  <c r="F2547" i="9"/>
  <c r="G2559" i="9"/>
  <c r="H2559" i="9" s="1"/>
  <c r="I2562" i="9"/>
  <c r="I2568" i="9"/>
  <c r="F2565" i="9"/>
  <c r="G2563" i="9"/>
  <c r="H2563" i="9" s="1"/>
  <c r="J2575" i="9"/>
  <c r="I2590" i="9"/>
  <c r="G2600" i="9"/>
  <c r="H2600" i="9" s="1"/>
  <c r="J2612" i="9"/>
  <c r="I2625" i="9"/>
  <c r="F2613" i="9"/>
  <c r="G2597" i="9"/>
  <c r="H2597" i="9" s="1"/>
  <c r="J2617" i="9"/>
  <c r="I2631" i="9"/>
  <c r="F1688" i="9"/>
  <c r="G1684" i="9"/>
  <c r="H1684" i="9" s="1"/>
  <c r="I1690" i="9"/>
  <c r="I1720" i="9"/>
  <c r="G1726" i="9"/>
  <c r="H1726" i="9" s="1"/>
  <c r="I1729" i="9"/>
  <c r="I1743" i="9"/>
  <c r="I1735" i="9"/>
  <c r="I1751" i="9"/>
  <c r="F1749" i="9"/>
  <c r="G1748" i="9"/>
  <c r="H1748" i="9" s="1"/>
  <c r="J1767" i="9"/>
  <c r="J1776" i="9"/>
  <c r="J1779" i="9"/>
  <c r="G1784" i="9"/>
  <c r="H1784" i="9" s="1"/>
  <c r="I1792" i="9"/>
  <c r="I1802" i="9"/>
  <c r="G2165" i="9"/>
  <c r="H2165" i="9" s="1"/>
  <c r="F2187" i="9"/>
  <c r="F2196" i="9"/>
  <c r="G2191" i="9"/>
  <c r="H2191" i="9" s="1"/>
  <c r="J2200" i="9"/>
  <c r="F2246" i="9"/>
  <c r="G2245" i="9"/>
  <c r="H2245" i="9" s="1"/>
  <c r="J2684" i="9"/>
  <c r="F2707" i="9"/>
  <c r="J2705" i="9"/>
  <c r="G2727" i="9"/>
  <c r="H2727" i="9" s="1"/>
  <c r="I2754" i="9"/>
  <c r="J5653" i="9"/>
  <c r="F5660" i="9"/>
  <c r="G5680" i="9"/>
  <c r="H5680" i="9" s="1"/>
  <c r="J5695" i="9"/>
  <c r="J5717" i="9"/>
  <c r="F5720" i="9"/>
  <c r="G5728" i="9"/>
  <c r="H5728" i="9" s="1"/>
  <c r="J5748" i="9"/>
  <c r="J5745" i="9"/>
  <c r="J3041" i="9"/>
  <c r="F2560" i="9"/>
  <c r="G2572" i="9"/>
  <c r="H2572" i="9" s="1"/>
  <c r="F2618" i="9"/>
  <c r="G2611" i="9"/>
  <c r="H2611" i="9" s="1"/>
  <c r="F1712" i="9"/>
  <c r="G1727" i="9"/>
  <c r="H1727" i="9" s="1"/>
  <c r="I1758" i="9"/>
  <c r="I1753" i="9"/>
  <c r="J1794" i="9"/>
  <c r="I2174" i="9"/>
  <c r="I2194" i="9"/>
  <c r="J2250" i="9"/>
  <c r="J2645" i="9"/>
  <c r="F2653" i="9"/>
  <c r="G2658" i="9"/>
  <c r="H2658" i="9" s="1"/>
  <c r="J2660" i="9"/>
  <c r="I2661" i="9"/>
  <c r="F2671" i="9"/>
  <c r="G2670" i="9"/>
  <c r="H2670" i="9" s="1"/>
  <c r="F2687" i="9"/>
  <c r="G2690" i="9"/>
  <c r="H2690" i="9" s="1"/>
  <c r="I2700" i="9"/>
  <c r="J2716" i="9"/>
  <c r="F2725" i="9"/>
  <c r="I2740" i="9"/>
  <c r="F2733" i="9"/>
  <c r="G2734" i="9"/>
  <c r="H2734" i="9" s="1"/>
  <c r="I2744" i="9"/>
  <c r="I2748" i="9"/>
  <c r="J2755" i="9"/>
  <c r="I2752" i="9"/>
  <c r="I3006" i="9"/>
  <c r="J3021" i="9"/>
  <c r="J3029" i="9"/>
  <c r="I2551" i="9"/>
  <c r="J2578" i="9"/>
  <c r="G1692" i="9"/>
  <c r="H1692" i="9" s="1"/>
  <c r="I2175" i="9"/>
  <c r="I2243" i="9"/>
  <c r="I977" i="9"/>
  <c r="F970" i="9"/>
  <c r="G985" i="9"/>
  <c r="H985" i="9" s="1"/>
  <c r="F2284" i="9"/>
  <c r="G2291" i="9"/>
  <c r="H2291" i="9" s="1"/>
  <c r="J1817" i="9"/>
  <c r="I1807" i="9"/>
  <c r="G1816" i="9"/>
  <c r="H1816" i="9" s="1"/>
  <c r="I4924" i="9"/>
  <c r="G2242" i="9"/>
  <c r="H2242" i="9" s="1"/>
  <c r="F1455" i="9"/>
  <c r="G1450" i="9"/>
  <c r="H1450" i="9" s="1"/>
  <c r="I1445" i="9"/>
  <c r="F1926" i="9"/>
  <c r="I1763" i="9"/>
  <c r="I2626" i="9"/>
  <c r="F2536" i="9"/>
  <c r="J969" i="9"/>
  <c r="I963" i="9"/>
  <c r="F973" i="9"/>
  <c r="F1811" i="9"/>
  <c r="G2289" i="9"/>
  <c r="H2289" i="9" s="1"/>
  <c r="I2574" i="9"/>
  <c r="F1739" i="9"/>
  <c r="J1797" i="9"/>
  <c r="F2294" i="9"/>
  <c r="F7315" i="9"/>
  <c r="F7203" i="9"/>
  <c r="G7203" i="9"/>
  <c r="H7203" i="9" s="1"/>
  <c r="F7278" i="9"/>
  <c r="F7234" i="9"/>
  <c r="I7315" i="9"/>
  <c r="I7280" i="9"/>
  <c r="J7315" i="9"/>
  <c r="J7255" i="9"/>
  <c r="F7228" i="9"/>
  <c r="F7224" i="9"/>
  <c r="F7319" i="9"/>
  <c r="F7304" i="9"/>
  <c r="F7222" i="9"/>
  <c r="I7267" i="9"/>
  <c r="J7207" i="9"/>
  <c r="I7905" i="9"/>
  <c r="J7905" i="9"/>
  <c r="J7901" i="9"/>
  <c r="I7901" i="9"/>
  <c r="J7893" i="9"/>
  <c r="I7893" i="9"/>
  <c r="J7885" i="9"/>
  <c r="I7885" i="9"/>
  <c r="J7848" i="9"/>
  <c r="I7848" i="9"/>
  <c r="J7814" i="9"/>
  <c r="I7814" i="9"/>
  <c r="J7810" i="9"/>
  <c r="I7810" i="9"/>
  <c r="J7806" i="9"/>
  <c r="I7806" i="9"/>
  <c r="J7362" i="9"/>
  <c r="I7362" i="9"/>
  <c r="G7362" i="9"/>
  <c r="H7362" i="9" s="1"/>
  <c r="J7348" i="9"/>
  <c r="I7348" i="9"/>
  <c r="G7348" i="9"/>
  <c r="H7348" i="9" s="1"/>
  <c r="J7337" i="9"/>
  <c r="G7337" i="9"/>
  <c r="H7337" i="9" s="1"/>
  <c r="J8030" i="9"/>
  <c r="I8030" i="9"/>
  <c r="I8000" i="9"/>
  <c r="J7996" i="9"/>
  <c r="I7996" i="9"/>
  <c r="I7922" i="9"/>
  <c r="J7918" i="9"/>
  <c r="J7914" i="9"/>
  <c r="I7910" i="9"/>
  <c r="J7902" i="9"/>
  <c r="J7898" i="9"/>
  <c r="J7894" i="9"/>
  <c r="J7890" i="9"/>
  <c r="J7886" i="9"/>
  <c r="J7882" i="9"/>
  <c r="I7878" i="9"/>
  <c r="I7874" i="9"/>
  <c r="I7866" i="9"/>
  <c r="I7862" i="9"/>
  <c r="I7850" i="9"/>
  <c r="J7846" i="9"/>
  <c r="J7842" i="9"/>
  <c r="J7838" i="9"/>
  <c r="I7838" i="9"/>
  <c r="J7834" i="9"/>
  <c r="O7830" i="9"/>
  <c r="J7830" i="9"/>
  <c r="O7826" i="9"/>
  <c r="J7826" i="9"/>
  <c r="O7820" i="9"/>
  <c r="J7820" i="9"/>
  <c r="O7812" i="9"/>
  <c r="J7812" i="9"/>
  <c r="I7812" i="9"/>
  <c r="J7776" i="9"/>
  <c r="I7776" i="9"/>
  <c r="J7761" i="9"/>
  <c r="I7761" i="9"/>
  <c r="J7727" i="9"/>
  <c r="I7727" i="9"/>
  <c r="J7682" i="9"/>
  <c r="I7682" i="9"/>
  <c r="J7678" i="9"/>
  <c r="I7644" i="9"/>
  <c r="J7623" i="9"/>
  <c r="I7623" i="9"/>
  <c r="J7612" i="9"/>
  <c r="I7593" i="9"/>
  <c r="J7593" i="9"/>
  <c r="O7579" i="9"/>
  <c r="I7579" i="9"/>
  <c r="O7571" i="9"/>
  <c r="J7571" i="9"/>
  <c r="I7571" i="9"/>
  <c r="J7547" i="9"/>
  <c r="I7547" i="9"/>
  <c r="J7530" i="9"/>
  <c r="J7513" i="9"/>
  <c r="I7513" i="9"/>
  <c r="J7479" i="9"/>
  <c r="I7479" i="9"/>
  <c r="O7462" i="9"/>
  <c r="J7462" i="9"/>
  <c r="I7462" i="9"/>
  <c r="J7442" i="9"/>
  <c r="G7442" i="9"/>
  <c r="H7442" i="9" s="1"/>
  <c r="J7425" i="9"/>
  <c r="G7425" i="9"/>
  <c r="H7425" i="9" s="1"/>
  <c r="I7408" i="9"/>
  <c r="G7391" i="9"/>
  <c r="H7391" i="9" s="1"/>
  <c r="J7380" i="9"/>
  <c r="I7380" i="9"/>
  <c r="J7363" i="9"/>
  <c r="I7363" i="9"/>
  <c r="O7344" i="9"/>
  <c r="J7344" i="9"/>
  <c r="G7344" i="9"/>
  <c r="H7344" i="9" s="1"/>
  <c r="O7327" i="9"/>
  <c r="I7327" i="9"/>
  <c r="J7327" i="9"/>
  <c r="I7921" i="9"/>
  <c r="J7921" i="9"/>
  <c r="J7904" i="9"/>
  <c r="I7904" i="9"/>
  <c r="J7896" i="9"/>
  <c r="I7896" i="9"/>
  <c r="J7892" i="9"/>
  <c r="I7892" i="9"/>
  <c r="J7878" i="9"/>
  <c r="J7874" i="9"/>
  <c r="J7870" i="9"/>
  <c r="J7866" i="9"/>
  <c r="J7862" i="9"/>
  <c r="J7858" i="9"/>
  <c r="J7854" i="9"/>
  <c r="J7850" i="9"/>
  <c r="J7843" i="9"/>
  <c r="I7843" i="9"/>
  <c r="J7839" i="9"/>
  <c r="I7839" i="9"/>
  <c r="J7835" i="9"/>
  <c r="I7835" i="9"/>
  <c r="J7532" i="9"/>
  <c r="I7532" i="9"/>
  <c r="J7500" i="9"/>
  <c r="I7500" i="9"/>
  <c r="J7463" i="9"/>
  <c r="G7463" i="9"/>
  <c r="H7463" i="9" s="1"/>
  <c r="J7451" i="9"/>
  <c r="G7451" i="9"/>
  <c r="H7451" i="9" s="1"/>
  <c r="J7447" i="9"/>
  <c r="G7447" i="9"/>
  <c r="H7447" i="9" s="1"/>
  <c r="I8017" i="9"/>
  <c r="I7894" i="9"/>
  <c r="I7337" i="9"/>
  <c r="J8017" i="9"/>
  <c r="J8014" i="9"/>
  <c r="I8014" i="9"/>
  <c r="J7986" i="9"/>
  <c r="I7986" i="9"/>
  <c r="J7983" i="9"/>
  <c r="J7970" i="9"/>
  <c r="I7970" i="9"/>
  <c r="J7938" i="9"/>
  <c r="I7938" i="9"/>
  <c r="J7925" i="9"/>
  <c r="I7925" i="9"/>
  <c r="J7916" i="9"/>
  <c r="I7916" i="9"/>
  <c r="J7910" i="9"/>
  <c r="J7906" i="9"/>
  <c r="J7637" i="9"/>
  <c r="I7637" i="9"/>
  <c r="I7917" i="9"/>
  <c r="I7820" i="9"/>
  <c r="J8040" i="9"/>
  <c r="I8040" i="9"/>
  <c r="J8000" i="9"/>
  <c r="J7973" i="9"/>
  <c r="I7973" i="9"/>
  <c r="J7959" i="9"/>
  <c r="I7959" i="9"/>
  <c r="J7941" i="9"/>
  <c r="I7941" i="9"/>
  <c r="J7922" i="9"/>
  <c r="I7844" i="9"/>
  <c r="I7797" i="9"/>
  <c r="J7799" i="9"/>
  <c r="I7799" i="9"/>
  <c r="J7657" i="9"/>
  <c r="I7657" i="9"/>
  <c r="J7596" i="9"/>
  <c r="I7596" i="9"/>
  <c r="J7505" i="9"/>
  <c r="I7505" i="9"/>
  <c r="J7470" i="9"/>
  <c r="I7470" i="9"/>
  <c r="J7417" i="9"/>
  <c r="I7417" i="9"/>
  <c r="J7384" i="9"/>
  <c r="I7384" i="9"/>
  <c r="I7507" i="9"/>
  <c r="J7675" i="9"/>
  <c r="I7675" i="9"/>
  <c r="J7639" i="9"/>
  <c r="I7639" i="9"/>
  <c r="J7582" i="9"/>
  <c r="I7582" i="9"/>
  <c r="J7562" i="9"/>
  <c r="I7562" i="9"/>
  <c r="J7355" i="9"/>
  <c r="I7355" i="9"/>
  <c r="J7339" i="9"/>
  <c r="I7339" i="9"/>
  <c r="J7666" i="9"/>
  <c r="I7666" i="9"/>
  <c r="J7642" i="9"/>
  <c r="I7642" i="9"/>
  <c r="J7555" i="9"/>
  <c r="I7555" i="9"/>
  <c r="J7523" i="9"/>
  <c r="I7523" i="9"/>
  <c r="J7491" i="9"/>
  <c r="I7491" i="9"/>
  <c r="J7412" i="9"/>
  <c r="I7412" i="9"/>
  <c r="J7379" i="9"/>
  <c r="I7379" i="9"/>
  <c r="J7330" i="9"/>
  <c r="I7330" i="9"/>
  <c r="J8039" i="9"/>
  <c r="O6513" i="9"/>
  <c r="O6516" i="9"/>
  <c r="O6992" i="9"/>
  <c r="O6995" i="9"/>
  <c r="O6638" i="9"/>
  <c r="O6521" i="9"/>
  <c r="O6879" i="9"/>
  <c r="O6760" i="9"/>
  <c r="O7120" i="9"/>
  <c r="O6753" i="9"/>
  <c r="O6637" i="9"/>
  <c r="O6876" i="9"/>
  <c r="O6519" i="9"/>
  <c r="AB6" i="11"/>
  <c r="O6632" i="9"/>
  <c r="O6515" i="9"/>
  <c r="O6517" i="9"/>
  <c r="O7114" i="9"/>
  <c r="O7115" i="9"/>
  <c r="O6996" i="9"/>
  <c r="O7117" i="9"/>
  <c r="O6641" i="9"/>
  <c r="O6880" i="9"/>
  <c r="O7118" i="9"/>
  <c r="O7000" i="9"/>
  <c r="O6512" i="9"/>
  <c r="O7116" i="9"/>
  <c r="O6998" i="9"/>
  <c r="O7001" i="9"/>
  <c r="AA6" i="11"/>
  <c r="O5795" i="9"/>
  <c r="O5797" i="9"/>
  <c r="O6274" i="9"/>
  <c r="O5917" i="9"/>
  <c r="O6275" i="9"/>
  <c r="O6039" i="9"/>
  <c r="O6158" i="9"/>
  <c r="O6396" i="9"/>
  <c r="O6161" i="9"/>
  <c r="O5913" i="9"/>
  <c r="O5799" i="9"/>
  <c r="O6038" i="9"/>
  <c r="O6276" i="9"/>
  <c r="O5921" i="9"/>
  <c r="O6040" i="9"/>
  <c r="O6160" i="9"/>
  <c r="O6034" i="9"/>
  <c r="O5916" i="9"/>
  <c r="O6156" i="9"/>
  <c r="O6157" i="9"/>
  <c r="O6281" i="9"/>
  <c r="O5793" i="9"/>
  <c r="O5794" i="9"/>
  <c r="O6273" i="9"/>
  <c r="O6392" i="9"/>
  <c r="O5798" i="9"/>
  <c r="O6036" i="9"/>
  <c r="O5918" i="9"/>
  <c r="O6395" i="9"/>
  <c r="O6279" i="9"/>
  <c r="O6399" i="9"/>
  <c r="O6400" i="9"/>
  <c r="O4702" i="9"/>
  <c r="O4347" i="9"/>
  <c r="O4468" i="9"/>
  <c r="O4590" i="9"/>
  <c r="O4591" i="9"/>
  <c r="O7831" i="9"/>
  <c r="O4827" i="9"/>
  <c r="O4583" i="9"/>
  <c r="O4466" i="9"/>
  <c r="O4469" i="9"/>
  <c r="O4948" i="9"/>
  <c r="O4582" i="9"/>
  <c r="O4706" i="9"/>
  <c r="O4828" i="9"/>
  <c r="O4703" i="9"/>
  <c r="O4824" i="9"/>
  <c r="O4708" i="9"/>
  <c r="O4942" i="9"/>
  <c r="O4831" i="9"/>
  <c r="O4826" i="9"/>
  <c r="O7347" i="9"/>
  <c r="O7350" i="9"/>
  <c r="O7465" i="9"/>
  <c r="O7582" i="9"/>
  <c r="O7587" i="9"/>
  <c r="O7589" i="9"/>
  <c r="O7591" i="9"/>
  <c r="O7345" i="9"/>
  <c r="O7463" i="9"/>
  <c r="O7471" i="9"/>
  <c r="O7705" i="9"/>
  <c r="O7343" i="9"/>
  <c r="O7586" i="9"/>
  <c r="O7588" i="9"/>
  <c r="O7590" i="9"/>
  <c r="O7703" i="9"/>
  <c r="O7584" i="9"/>
  <c r="O7942" i="9"/>
  <c r="O7944" i="9"/>
  <c r="O7946" i="9"/>
  <c r="O7948" i="9"/>
  <c r="O7950" i="9"/>
  <c r="O7945" i="9"/>
  <c r="O4586" i="9"/>
  <c r="O4348" i="9"/>
  <c r="O4705" i="9"/>
  <c r="O4943" i="9"/>
  <c r="O4825" i="9"/>
  <c r="O4588" i="9"/>
  <c r="O4589" i="9"/>
  <c r="O4947" i="9"/>
  <c r="O4950" i="9"/>
  <c r="O7943" i="9"/>
  <c r="O7951" i="9"/>
  <c r="O4342" i="9"/>
  <c r="O4343" i="9"/>
  <c r="O4345" i="9"/>
  <c r="O4945" i="9"/>
  <c r="O4470" i="9"/>
  <c r="O7949" i="9"/>
  <c r="Z5" i="11"/>
  <c r="O4462" i="9"/>
  <c r="O4823" i="9"/>
  <c r="O4467" i="9"/>
  <c r="O4587" i="9"/>
  <c r="O4711" i="9"/>
  <c r="O7467" i="9"/>
  <c r="O7470" i="9"/>
  <c r="O7823" i="9"/>
  <c r="O7947" i="9"/>
  <c r="O4464" i="9"/>
  <c r="O4944" i="9"/>
  <c r="O4471" i="9"/>
  <c r="O4829" i="9"/>
  <c r="O7349" i="9"/>
  <c r="O7585" i="9"/>
  <c r="O7469" i="9"/>
  <c r="O7707" i="9"/>
  <c r="O4346" i="9"/>
  <c r="O4349" i="9"/>
  <c r="O4351" i="9"/>
  <c r="O4707" i="9"/>
  <c r="O7827" i="9"/>
  <c r="O4946" i="9"/>
  <c r="Y5" i="11"/>
  <c r="O4102" i="9"/>
  <c r="O3627" i="9"/>
  <c r="O5062" i="9"/>
  <c r="O5662" i="9"/>
  <c r="O5306" i="9"/>
  <c r="O5189" i="9"/>
  <c r="O5191" i="9"/>
  <c r="O5667" i="9"/>
  <c r="O5430" i="9"/>
  <c r="O5550" i="9"/>
  <c r="O3862" i="9"/>
  <c r="O3625" i="9"/>
  <c r="O3985" i="9"/>
  <c r="O3748" i="9"/>
  <c r="O4105" i="9"/>
  <c r="O3868" i="9"/>
  <c r="O3631" i="9"/>
  <c r="O4107" i="9"/>
  <c r="O4226" i="9"/>
  <c r="O5186" i="9"/>
  <c r="O5425" i="9"/>
  <c r="O5665" i="9"/>
  <c r="O5070" i="9"/>
  <c r="O5666" i="9"/>
  <c r="O5071" i="9"/>
  <c r="O5428" i="9"/>
  <c r="O5548" i="9"/>
  <c r="O5429" i="9"/>
  <c r="O5551" i="9"/>
  <c r="O5670" i="9"/>
  <c r="O7227" i="9"/>
  <c r="O3742" i="9"/>
  <c r="O3863" i="9"/>
  <c r="O3865" i="9"/>
  <c r="O3630" i="9"/>
  <c r="O3987" i="9"/>
  <c r="O3750" i="9"/>
  <c r="O4111" i="9"/>
  <c r="O5423" i="9"/>
  <c r="O5185" i="9"/>
  <c r="O5543" i="9"/>
  <c r="O5069" i="9"/>
  <c r="O7231" i="9"/>
  <c r="O3744" i="9"/>
  <c r="O3982" i="9"/>
  <c r="O3746" i="9"/>
  <c r="O4222" i="9"/>
  <c r="O3866" i="9"/>
  <c r="O3747" i="9"/>
  <c r="O3867" i="9"/>
  <c r="O3988" i="9"/>
  <c r="O3991" i="9"/>
  <c r="O5182" i="9"/>
  <c r="O5542" i="9"/>
  <c r="O5187" i="9"/>
  <c r="O5663" i="9"/>
  <c r="O5308" i="9"/>
  <c r="O5546" i="9"/>
  <c r="O5427" i="9"/>
  <c r="O5547" i="9"/>
  <c r="O5671" i="9"/>
  <c r="O7228" i="9"/>
  <c r="O7224" i="9"/>
  <c r="O4104" i="9"/>
  <c r="O4110" i="9"/>
  <c r="O5064" i="9"/>
  <c r="O5068" i="9"/>
  <c r="O3743" i="9"/>
  <c r="O3629" i="9"/>
  <c r="O4229" i="9"/>
  <c r="O3622" i="9"/>
  <c r="O3751" i="9"/>
  <c r="O5065" i="9"/>
  <c r="O5188" i="9"/>
  <c r="O3983" i="9"/>
  <c r="O3749" i="9"/>
  <c r="O5190" i="9"/>
  <c r="O5431" i="9"/>
  <c r="O3864" i="9"/>
  <c r="O4108" i="9"/>
  <c r="K16" i="12"/>
  <c r="K17" i="12"/>
  <c r="K18" i="12"/>
  <c r="O6524" i="9"/>
  <c r="O6885" i="9"/>
  <c r="O7004" i="9"/>
  <c r="O6528" i="9"/>
  <c r="O6767" i="9"/>
  <c r="O6887" i="9"/>
  <c r="O6526" i="9"/>
  <c r="O7123" i="9"/>
  <c r="O7005" i="9"/>
  <c r="O6650" i="9"/>
  <c r="O7126" i="9"/>
  <c r="O7008" i="9"/>
  <c r="O7128" i="9"/>
  <c r="O7009" i="9"/>
  <c r="O7130" i="9"/>
  <c r="O6523" i="9"/>
  <c r="O6649" i="9"/>
  <c r="O6888" i="9"/>
  <c r="O6890" i="9"/>
  <c r="AB7" i="11"/>
  <c r="O6522" i="9"/>
  <c r="O6763" i="9"/>
  <c r="O6645" i="9"/>
  <c r="O7122" i="9"/>
  <c r="O7003" i="9"/>
  <c r="O6765" i="9"/>
  <c r="O6648" i="9"/>
  <c r="O7124" i="9"/>
  <c r="O6886" i="9"/>
  <c r="O6529" i="9"/>
  <c r="O7006" i="9"/>
  <c r="O6530" i="9"/>
  <c r="O7129" i="9"/>
  <c r="O7010" i="9"/>
  <c r="O6891" i="9"/>
  <c r="O6643" i="9"/>
  <c r="O7127" i="9"/>
  <c r="O6883" i="9"/>
  <c r="O6642" i="9"/>
  <c r="O6531" i="9"/>
  <c r="O6771" i="9"/>
  <c r="O7007" i="9"/>
  <c r="O6764" i="9"/>
  <c r="O6889" i="9"/>
  <c r="O7002" i="9"/>
  <c r="O6769" i="9"/>
  <c r="O6647" i="9"/>
  <c r="O6646" i="9"/>
  <c r="O6882" i="9"/>
  <c r="O7011" i="9"/>
  <c r="O6768" i="9"/>
  <c r="O6644" i="9"/>
  <c r="O6651" i="9"/>
  <c r="O7125" i="9"/>
  <c r="O7131" i="9"/>
  <c r="O6884" i="9"/>
  <c r="O6762" i="9"/>
  <c r="O6766" i="9"/>
  <c r="O6525" i="9"/>
  <c r="O6770" i="9"/>
  <c r="O6527" i="9"/>
  <c r="O5924" i="9"/>
  <c r="O6402" i="9"/>
  <c r="O5926" i="9"/>
  <c r="O6164" i="9"/>
  <c r="O6285" i="9"/>
  <c r="O6404" i="9"/>
  <c r="O6049" i="9"/>
  <c r="O6170" i="9"/>
  <c r="O6290" i="9"/>
  <c r="O6291" i="9"/>
  <c r="AA7" i="11"/>
  <c r="O5802" i="9"/>
  <c r="O5805" i="9"/>
  <c r="O6283" i="9"/>
  <c r="O5807" i="9"/>
  <c r="O6403" i="9"/>
  <c r="O5930" i="9"/>
  <c r="O5811" i="9"/>
  <c r="O6051" i="9"/>
  <c r="O6289" i="9"/>
  <c r="O6409" i="9"/>
  <c r="O6410" i="9"/>
  <c r="O5804" i="9"/>
  <c r="O6042" i="9"/>
  <c r="O6163" i="9"/>
  <c r="O6282" i="9"/>
  <c r="O6284" i="9"/>
  <c r="O5808" i="9"/>
  <c r="O5927" i="9"/>
  <c r="O6167" i="9"/>
  <c r="O5929" i="9"/>
  <c r="O6169" i="9"/>
  <c r="O5806" i="9"/>
  <c r="O6165" i="9"/>
  <c r="O6046" i="9"/>
  <c r="O6168" i="9"/>
  <c r="O6044" i="9"/>
  <c r="O5922" i="9"/>
  <c r="O6287" i="9"/>
  <c r="O6406" i="9"/>
  <c r="O6047" i="9"/>
  <c r="O6408" i="9"/>
  <c r="O6407" i="9"/>
  <c r="O5925" i="9"/>
  <c r="O6171" i="9"/>
  <c r="O6048" i="9"/>
  <c r="O6286" i="9"/>
  <c r="O6411" i="9"/>
  <c r="O5928" i="9"/>
  <c r="O6162" i="9"/>
  <c r="O5803" i="9"/>
  <c r="O5810" i="9"/>
  <c r="O5931" i="9"/>
  <c r="O6405" i="9"/>
  <c r="O5923" i="9"/>
  <c r="O5809" i="9"/>
  <c r="O6043" i="9"/>
  <c r="O6288" i="9"/>
  <c r="O6045" i="9"/>
  <c r="O6050" i="9"/>
  <c r="O6166" i="9"/>
  <c r="O7358" i="9"/>
  <c r="O7596" i="9"/>
  <c r="O7718" i="9"/>
  <c r="O7356" i="9"/>
  <c r="O7473" i="9"/>
  <c r="O7475" i="9"/>
  <c r="O7480" i="9"/>
  <c r="O7594" i="9"/>
  <c r="O7716" i="9"/>
  <c r="O7354" i="9"/>
  <c r="O7478" i="9"/>
  <c r="O7592" i="9"/>
  <c r="O7600" i="9"/>
  <c r="O7476" i="9"/>
  <c r="O7352" i="9"/>
  <c r="O7474" i="9"/>
  <c r="O7952" i="9"/>
  <c r="O7954" i="9"/>
  <c r="O7956" i="9"/>
  <c r="O7958" i="9"/>
  <c r="O7960" i="9"/>
  <c r="O7360" i="9"/>
  <c r="O7472" i="9"/>
  <c r="O7953" i="9"/>
  <c r="O7961" i="9"/>
  <c r="O4353" i="9"/>
  <c r="O4594" i="9"/>
  <c r="O4356" i="9"/>
  <c r="O4476" i="9"/>
  <c r="O4595" i="9"/>
  <c r="O4358" i="9"/>
  <c r="O4955" i="9"/>
  <c r="O4718" i="9"/>
  <c r="O4481" i="9"/>
  <c r="O7959" i="9"/>
  <c r="O4592" i="9"/>
  <c r="O4475" i="9"/>
  <c r="O4361" i="9"/>
  <c r="O4959" i="9"/>
  <c r="O7598" i="9"/>
  <c r="O7957" i="9"/>
  <c r="O4352" i="9"/>
  <c r="O4593" i="9"/>
  <c r="O4833" i="9"/>
  <c r="O4953" i="9"/>
  <c r="O4477" i="9"/>
  <c r="O4836" i="9"/>
  <c r="O4480" i="9"/>
  <c r="O4599" i="9"/>
  <c r="O4838" i="9"/>
  <c r="O4601" i="9"/>
  <c r="O7720" i="9"/>
  <c r="O7955" i="9"/>
  <c r="Z6" i="11"/>
  <c r="O4472" i="9"/>
  <c r="O4717" i="9"/>
  <c r="O4957" i="9"/>
  <c r="O4839" i="9"/>
  <c r="O4958" i="9"/>
  <c r="O7715" i="9"/>
  <c r="O7357" i="9"/>
  <c r="O7477" i="9"/>
  <c r="O7601" i="9"/>
  <c r="O4841" i="9"/>
  <c r="O4359" i="9"/>
  <c r="O4354" i="9"/>
  <c r="O4720" i="9"/>
  <c r="O4716" i="9"/>
  <c r="O4713" i="9"/>
  <c r="O4600" i="9"/>
  <c r="O4474" i="9"/>
  <c r="O4478" i="9"/>
  <c r="O4832" i="9"/>
  <c r="O7841" i="9"/>
  <c r="O7840" i="9"/>
  <c r="O7717" i="9"/>
  <c r="O7834" i="9"/>
  <c r="O7593" i="9"/>
  <c r="O7479" i="9"/>
  <c r="O4835" i="9"/>
  <c r="O7839" i="9"/>
  <c r="O4960" i="9"/>
  <c r="O4954" i="9"/>
  <c r="O4479" i="9"/>
  <c r="O4473" i="9"/>
  <c r="O4596" i="9"/>
  <c r="O7837" i="9"/>
  <c r="O7836" i="9"/>
  <c r="O7714" i="9"/>
  <c r="O7719" i="9"/>
  <c r="O7359" i="9"/>
  <c r="O7599" i="9"/>
  <c r="O7838" i="9"/>
  <c r="O4961" i="9"/>
  <c r="O4719" i="9"/>
  <c r="O4714" i="9"/>
  <c r="O7835" i="9"/>
  <c r="O4840" i="9"/>
  <c r="O4837" i="9"/>
  <c r="O4715" i="9"/>
  <c r="O4355" i="9"/>
  <c r="O4360" i="9"/>
  <c r="O4834" i="9"/>
  <c r="O7833" i="9"/>
  <c r="O7832" i="9"/>
  <c r="O7481" i="9"/>
  <c r="O7713" i="9"/>
  <c r="O7597" i="9"/>
  <c r="O7721" i="9"/>
  <c r="O7361" i="9"/>
  <c r="O4712" i="9"/>
  <c r="O4721" i="9"/>
  <c r="O4598" i="9"/>
  <c r="O4952" i="9"/>
  <c r="O4597" i="9"/>
  <c r="O4956" i="9"/>
  <c r="O4357" i="9"/>
  <c r="O7355" i="9"/>
  <c r="O7595" i="9"/>
  <c r="O7712" i="9"/>
  <c r="O7353" i="9"/>
  <c r="O7238" i="9"/>
  <c r="O7241" i="9"/>
  <c r="O3872" i="9"/>
  <c r="O3876" i="9"/>
  <c r="O4001" i="9"/>
  <c r="O4239" i="9"/>
  <c r="O5072" i="9"/>
  <c r="O4241" i="9"/>
  <c r="O5432" i="9"/>
  <c r="Y6" i="11"/>
  <c r="O3759" i="9"/>
  <c r="O3760" i="9"/>
  <c r="O3761" i="9"/>
  <c r="O4238" i="9"/>
  <c r="O7233" i="9"/>
  <c r="O3753" i="9"/>
  <c r="O3875" i="9"/>
  <c r="O3881" i="9"/>
  <c r="O4120" i="9"/>
  <c r="O5074" i="9"/>
  <c r="O3752" i="9"/>
  <c r="O3873" i="9"/>
  <c r="O3636" i="9"/>
  <c r="O3637" i="9"/>
  <c r="O4115" i="9"/>
  <c r="O3996" i="9"/>
  <c r="O3878" i="9"/>
  <c r="O4237" i="9"/>
  <c r="O4119" i="9"/>
  <c r="O5314" i="9"/>
  <c r="O5553" i="9"/>
  <c r="O5316" i="9"/>
  <c r="O5435" i="9"/>
  <c r="O5200" i="9"/>
  <c r="O5201" i="9"/>
  <c r="O5558" i="9"/>
  <c r="O5679" i="9"/>
  <c r="O5441" i="9"/>
  <c r="O5672" i="9"/>
  <c r="O5674" i="9"/>
  <c r="O5198" i="9"/>
  <c r="O5080" i="9"/>
  <c r="O5320" i="9"/>
  <c r="O5440" i="9"/>
  <c r="O5195" i="9"/>
  <c r="O5673" i="9"/>
  <c r="O5438" i="9"/>
  <c r="O5557" i="9"/>
  <c r="O5559" i="9"/>
  <c r="O5678" i="9"/>
  <c r="O5560" i="9"/>
  <c r="O5077" i="9"/>
  <c r="O5079" i="9"/>
  <c r="O5439" i="9"/>
  <c r="O7239" i="9"/>
  <c r="O7235" i="9"/>
  <c r="O7232" i="9"/>
  <c r="O7240" i="9"/>
  <c r="O7236" i="9"/>
  <c r="O5437" i="9"/>
  <c r="O5319" i="9"/>
  <c r="O5555" i="9"/>
  <c r="O5318" i="9"/>
  <c r="O5081" i="9"/>
  <c r="O5078" i="9"/>
  <c r="O5433" i="9"/>
  <c r="O3641" i="9"/>
  <c r="O4116" i="9"/>
  <c r="O4233" i="9"/>
  <c r="O3755" i="9"/>
  <c r="O3633" i="9"/>
  <c r="O3998" i="9"/>
  <c r="O3758" i="9"/>
  <c r="O7237" i="9"/>
  <c r="O5313" i="9"/>
  <c r="O5073" i="9"/>
  <c r="O3634" i="9"/>
  <c r="O4234" i="9"/>
  <c r="O5317" i="9"/>
  <c r="O5681" i="9"/>
  <c r="O5199" i="9"/>
  <c r="O5556" i="9"/>
  <c r="O5197" i="9"/>
  <c r="O5075" i="9"/>
  <c r="O3879" i="9"/>
  <c r="O3877" i="9"/>
  <c r="O4232" i="9"/>
  <c r="O3992" i="9"/>
  <c r="O4236" i="9"/>
  <c r="O3995" i="9"/>
  <c r="O3993" i="9"/>
  <c r="O3756" i="9"/>
  <c r="O4240" i="9"/>
  <c r="O3874" i="9"/>
  <c r="O5561" i="9"/>
  <c r="O5676" i="9"/>
  <c r="O5321" i="9"/>
  <c r="O5434" i="9"/>
  <c r="O5675" i="9"/>
  <c r="O5196" i="9"/>
  <c r="O5194" i="9"/>
  <c r="O3639" i="9"/>
  <c r="O3754" i="9"/>
  <c r="O7234" i="9"/>
  <c r="O3880" i="9"/>
  <c r="O4235" i="9"/>
  <c r="O3757" i="9"/>
  <c r="O5312" i="9"/>
  <c r="O5192" i="9"/>
  <c r="O5552" i="9"/>
  <c r="O4117" i="9"/>
  <c r="O3994" i="9"/>
  <c r="O4112" i="9"/>
  <c r="O3632" i="9"/>
  <c r="O3999" i="9"/>
  <c r="O5677" i="9"/>
  <c r="O5436" i="9"/>
  <c r="O5680" i="9"/>
  <c r="O5554" i="9"/>
  <c r="O5315" i="9"/>
  <c r="O4000" i="9"/>
  <c r="O3638" i="9"/>
  <c r="O4113" i="9"/>
  <c r="O5193" i="9"/>
  <c r="O4121" i="9"/>
  <c r="O4118" i="9"/>
  <c r="O3997" i="9"/>
  <c r="O4114" i="9"/>
  <c r="O3635" i="9"/>
  <c r="O5076" i="9"/>
  <c r="O3640" i="9"/>
  <c r="AB8" i="11"/>
  <c r="O6541" i="9"/>
  <c r="O7141" i="9"/>
  <c r="O7132" i="9"/>
  <c r="O6533" i="9"/>
  <c r="O6772" i="9"/>
  <c r="O6775" i="9"/>
  <c r="O6895" i="9"/>
  <c r="O7134" i="9"/>
  <c r="O6779" i="9"/>
  <c r="O7136" i="9"/>
  <c r="O6660" i="9"/>
  <c r="O6661" i="9"/>
  <c r="O6899" i="9"/>
  <c r="O6901" i="9"/>
  <c r="O6532" i="9"/>
  <c r="O6893" i="9"/>
  <c r="O7013" i="9"/>
  <c r="O7137" i="9"/>
  <c r="O7018" i="9"/>
  <c r="O7020" i="9"/>
  <c r="O7016" i="9"/>
  <c r="O7133" i="9"/>
  <c r="O7017" i="9"/>
  <c r="O6774" i="9"/>
  <c r="O6897" i="9"/>
  <c r="O6773" i="9"/>
  <c r="O6534" i="9"/>
  <c r="O6900" i="9"/>
  <c r="O6896" i="9"/>
  <c r="O7014" i="9"/>
  <c r="O6659" i="9"/>
  <c r="O6656" i="9"/>
  <c r="O7135" i="9"/>
  <c r="O7012" i="9"/>
  <c r="O7139" i="9"/>
  <c r="O6538" i="9"/>
  <c r="O6654" i="9"/>
  <c r="O6781" i="9"/>
  <c r="O7015" i="9"/>
  <c r="O6652" i="9"/>
  <c r="O7138" i="9"/>
  <c r="O6658" i="9"/>
  <c r="O6537" i="9"/>
  <c r="O6657" i="9"/>
  <c r="O6655" i="9"/>
  <c r="O6898" i="9"/>
  <c r="O6894" i="9"/>
  <c r="O7140" i="9"/>
  <c r="O6780" i="9"/>
  <c r="O6777" i="9"/>
  <c r="O6776" i="9"/>
  <c r="O6892" i="9"/>
  <c r="O7019" i="9"/>
  <c r="O6535" i="9"/>
  <c r="O7021" i="9"/>
  <c r="O6540" i="9"/>
  <c r="O6536" i="9"/>
  <c r="O6653" i="9"/>
  <c r="O6778" i="9"/>
  <c r="O6539" i="9"/>
  <c r="O6057" i="9"/>
  <c r="O6416" i="9"/>
  <c r="O6061" i="9"/>
  <c r="O6299" i="9"/>
  <c r="O5812" i="9"/>
  <c r="O6412" i="9"/>
  <c r="O6413" i="9"/>
  <c r="O5937" i="9"/>
  <c r="O5819" i="9"/>
  <c r="O6417" i="9"/>
  <c r="O6420" i="9"/>
  <c r="AA8" i="11"/>
  <c r="O6054" i="9"/>
  <c r="O6173" i="9"/>
  <c r="O6292" i="9"/>
  <c r="O5817" i="9"/>
  <c r="O6177" i="9"/>
  <c r="O6178" i="9"/>
  <c r="O6421" i="9"/>
  <c r="O5932" i="9"/>
  <c r="O6053" i="9"/>
  <c r="O6172" i="9"/>
  <c r="O5816" i="9"/>
  <c r="O6175" i="9"/>
  <c r="O6414" i="9"/>
  <c r="O6176" i="9"/>
  <c r="O6296" i="9"/>
  <c r="O6059" i="9"/>
  <c r="O6298" i="9"/>
  <c r="O6300" i="9"/>
  <c r="O5938" i="9"/>
  <c r="O5813" i="9"/>
  <c r="O6180" i="9"/>
  <c r="O5820" i="9"/>
  <c r="O5815" i="9"/>
  <c r="O6179" i="9"/>
  <c r="O6293" i="9"/>
  <c r="O6181" i="9"/>
  <c r="O6294" i="9"/>
  <c r="O6419" i="9"/>
  <c r="O6174" i="9"/>
  <c r="O6060" i="9"/>
  <c r="O5818" i="9"/>
  <c r="O5821" i="9"/>
  <c r="O5934" i="9"/>
  <c r="O5941" i="9"/>
  <c r="O6056" i="9"/>
  <c r="O6418" i="9"/>
  <c r="O6301" i="9"/>
  <c r="O5936" i="9"/>
  <c r="O5933" i="9"/>
  <c r="O5939" i="9"/>
  <c r="O6297" i="9"/>
  <c r="O6055" i="9"/>
  <c r="O6058" i="9"/>
  <c r="O6052" i="9"/>
  <c r="O5940" i="9"/>
  <c r="O5935" i="9"/>
  <c r="O6295" i="9"/>
  <c r="O6415" i="9"/>
  <c r="O5814" i="9"/>
  <c r="O7369" i="9"/>
  <c r="O7482" i="9"/>
  <c r="O7487" i="9"/>
  <c r="O7489" i="9"/>
  <c r="O7491" i="9"/>
  <c r="O7609" i="9"/>
  <c r="O7364" i="9"/>
  <c r="O7367" i="9"/>
  <c r="O7362" i="9"/>
  <c r="O7486" i="9"/>
  <c r="O7488" i="9"/>
  <c r="O7490" i="9"/>
  <c r="O7722" i="9"/>
  <c r="O7484" i="9"/>
  <c r="O7962" i="9"/>
  <c r="O7964" i="9"/>
  <c r="O7966" i="9"/>
  <c r="O7968" i="9"/>
  <c r="O7970" i="9"/>
  <c r="O7371" i="9"/>
  <c r="O7969" i="9"/>
  <c r="Z7" i="11"/>
  <c r="O4364" i="9"/>
  <c r="O4724" i="9"/>
  <c r="O4368" i="9"/>
  <c r="O4607" i="9"/>
  <c r="O4370" i="9"/>
  <c r="O4728" i="9"/>
  <c r="O4848" i="9"/>
  <c r="O4730" i="9"/>
  <c r="O4611" i="9"/>
  <c r="O4969" i="9"/>
  <c r="O7967" i="9"/>
  <c r="O4366" i="9"/>
  <c r="O4842" i="9"/>
  <c r="O4723" i="9"/>
  <c r="O4485" i="9"/>
  <c r="O4604" i="9"/>
  <c r="O4367" i="9"/>
  <c r="O4606" i="9"/>
  <c r="O4963" i="9"/>
  <c r="O4844" i="9"/>
  <c r="O4964" i="9"/>
  <c r="O4726" i="9"/>
  <c r="O4369" i="9"/>
  <c r="O4489" i="9"/>
  <c r="O4490" i="9"/>
  <c r="O4849" i="9"/>
  <c r="O4970" i="9"/>
  <c r="O7965" i="9"/>
  <c r="O4482" i="9"/>
  <c r="O4365" i="9"/>
  <c r="O4371" i="9"/>
  <c r="O4729" i="9"/>
  <c r="O7963" i="9"/>
  <c r="O7971" i="9"/>
  <c r="O4965" i="9"/>
  <c r="O7485" i="9"/>
  <c r="O7723" i="9"/>
  <c r="O7731" i="9"/>
  <c r="O7365" i="9"/>
  <c r="O4962" i="9"/>
  <c r="O7843" i="9"/>
  <c r="O4843" i="9"/>
  <c r="O4971" i="9"/>
  <c r="O4488" i="9"/>
  <c r="O4731" i="9"/>
  <c r="O4487" i="9"/>
  <c r="O7611" i="9"/>
  <c r="O7725" i="9"/>
  <c r="O7607" i="9"/>
  <c r="O7370" i="9"/>
  <c r="O7602" i="9"/>
  <c r="O4610" i="9"/>
  <c r="O4486" i="9"/>
  <c r="O4602" i="9"/>
  <c r="O4967" i="9"/>
  <c r="O4363" i="9"/>
  <c r="O4605" i="9"/>
  <c r="O4968" i="9"/>
  <c r="O4725" i="9"/>
  <c r="O7608" i="9"/>
  <c r="O7368" i="9"/>
  <c r="O7603" i="9"/>
  <c r="O7483" i="9"/>
  <c r="O7724" i="9"/>
  <c r="O7846" i="9"/>
  <c r="O7727" i="9"/>
  <c r="O4609" i="9"/>
  <c r="O7851" i="9"/>
  <c r="O4966" i="9"/>
  <c r="O4491" i="9"/>
  <c r="O4603" i="9"/>
  <c r="O4847" i="9"/>
  <c r="O4484" i="9"/>
  <c r="O7605" i="9"/>
  <c r="O7849" i="9"/>
  <c r="O7730" i="9"/>
  <c r="O7848" i="9"/>
  <c r="O7366" i="9"/>
  <c r="O7604" i="9"/>
  <c r="O4851" i="9"/>
  <c r="O4727" i="9"/>
  <c r="O4722" i="9"/>
  <c r="O4362" i="9"/>
  <c r="O7847" i="9"/>
  <c r="O7728" i="9"/>
  <c r="O4850" i="9"/>
  <c r="O4845" i="9"/>
  <c r="O4846" i="9"/>
  <c r="O4483" i="9"/>
  <c r="O4608" i="9"/>
  <c r="O7845" i="9"/>
  <c r="O7726" i="9"/>
  <c r="O7844" i="9"/>
  <c r="O7729" i="9"/>
  <c r="O7610" i="9"/>
  <c r="O7606" i="9"/>
  <c r="O7850" i="9"/>
  <c r="O7842" i="9"/>
  <c r="O7363" i="9"/>
  <c r="O7251" i="9"/>
  <c r="O3644" i="9"/>
  <c r="O3642" i="9"/>
  <c r="O3648" i="9"/>
  <c r="Y7" i="11"/>
  <c r="O3643" i="9"/>
  <c r="O3882" i="9"/>
  <c r="O3646" i="9"/>
  <c r="O4003" i="9"/>
  <c r="O3766" i="9"/>
  <c r="O3647" i="9"/>
  <c r="O7243" i="9"/>
  <c r="O4002" i="9"/>
  <c r="O3885" i="9"/>
  <c r="O4005" i="9"/>
  <c r="O3649" i="9"/>
  <c r="O4125" i="9"/>
  <c r="O3768" i="9"/>
  <c r="O3769" i="9"/>
  <c r="O4127" i="9"/>
  <c r="O4248" i="9"/>
  <c r="O5322" i="9"/>
  <c r="O5084" i="9"/>
  <c r="O5205" i="9"/>
  <c r="O5445" i="9"/>
  <c r="O5567" i="9"/>
  <c r="O4246" i="9"/>
  <c r="O4008" i="9"/>
  <c r="O5202" i="9"/>
  <c r="O5085" i="9"/>
  <c r="O5086" i="9"/>
  <c r="O5562" i="9"/>
  <c r="O5206" i="9"/>
  <c r="O5325" i="9"/>
  <c r="O5563" i="9"/>
  <c r="O5326" i="9"/>
  <c r="O5446" i="9"/>
  <c r="O5685" i="9"/>
  <c r="O5328" i="9"/>
  <c r="O5686" i="9"/>
  <c r="O5329" i="9"/>
  <c r="O5448" i="9"/>
  <c r="O5568" i="9"/>
  <c r="O5330" i="9"/>
  <c r="O5570" i="9"/>
  <c r="O5571" i="9"/>
  <c r="O4244" i="9"/>
  <c r="O3887" i="9"/>
  <c r="O4247" i="9"/>
  <c r="O4131" i="9"/>
  <c r="O5203" i="9"/>
  <c r="O5088" i="9"/>
  <c r="O5566" i="9"/>
  <c r="O5211" i="9"/>
  <c r="O5450" i="9"/>
  <c r="O4124" i="9"/>
  <c r="O4006" i="9"/>
  <c r="O4245" i="9"/>
  <c r="O3770" i="9"/>
  <c r="O3651" i="9"/>
  <c r="O3890" i="9"/>
  <c r="O3891" i="9"/>
  <c r="O5443" i="9"/>
  <c r="O5087" i="9"/>
  <c r="O5207" i="9"/>
  <c r="O5089" i="9"/>
  <c r="O5449" i="9"/>
  <c r="O5451" i="9"/>
  <c r="O5691" i="9"/>
  <c r="O7247" i="9"/>
  <c r="O7250" i="9"/>
  <c r="O7248" i="9"/>
  <c r="O7244" i="9"/>
  <c r="O3888" i="9"/>
  <c r="O5090" i="9"/>
  <c r="O5323" i="9"/>
  <c r="O5565" i="9"/>
  <c r="O4250" i="9"/>
  <c r="O4011" i="9"/>
  <c r="O5684" i="9"/>
  <c r="O4251" i="9"/>
  <c r="O3645" i="9"/>
  <c r="O4123" i="9"/>
  <c r="O7245" i="9"/>
  <c r="O4122" i="9"/>
  <c r="O5324" i="9"/>
  <c r="O4130" i="9"/>
  <c r="O5687" i="9"/>
  <c r="O4007" i="9"/>
  <c r="O5208" i="9"/>
  <c r="O5083" i="9"/>
  <c r="O4010" i="9"/>
  <c r="O5569" i="9"/>
  <c r="O5447" i="9"/>
  <c r="O5564" i="9"/>
  <c r="O3764" i="9"/>
  <c r="O3884" i="9"/>
  <c r="O3765" i="9"/>
  <c r="O7242" i="9"/>
  <c r="O5210" i="9"/>
  <c r="O5683" i="9"/>
  <c r="O3650" i="9"/>
  <c r="O5689" i="9"/>
  <c r="O5682" i="9"/>
  <c r="O3771" i="9"/>
  <c r="O5444" i="9"/>
  <c r="O5204" i="9"/>
  <c r="O4129" i="9"/>
  <c r="O3889" i="9"/>
  <c r="O5091" i="9"/>
  <c r="O4249" i="9"/>
  <c r="O3763" i="9"/>
  <c r="O3767" i="9"/>
  <c r="O3883" i="9"/>
  <c r="O3762" i="9"/>
  <c r="O5688" i="9"/>
  <c r="O4128" i="9"/>
  <c r="O4126" i="9"/>
  <c r="O5331" i="9"/>
  <c r="O5442" i="9"/>
  <c r="O4009" i="9"/>
  <c r="O3886" i="9"/>
  <c r="O5690" i="9"/>
  <c r="O5209" i="9"/>
  <c r="O5327" i="9"/>
  <c r="O5082" i="9"/>
  <c r="O4242" i="9"/>
  <c r="O4243" i="9"/>
  <c r="O7246" i="9"/>
  <c r="O4004" i="9"/>
  <c r="O7249" i="9"/>
  <c r="O6545" i="9"/>
  <c r="O6546" i="9"/>
  <c r="O7023" i="9"/>
  <c r="O6786" i="9"/>
  <c r="O7143" i="9"/>
  <c r="O6787" i="9"/>
  <c r="O7151" i="9"/>
  <c r="AB9" i="11"/>
  <c r="O6904" i="9"/>
  <c r="O7145" i="9"/>
  <c r="O6669" i="9"/>
  <c r="O6671" i="9"/>
  <c r="O7148" i="9"/>
  <c r="O6911" i="9"/>
  <c r="O7150" i="9"/>
  <c r="O6543" i="9"/>
  <c r="O6783" i="9"/>
  <c r="O7022" i="9"/>
  <c r="O6667" i="9"/>
  <c r="O6906" i="9"/>
  <c r="O6662" i="9"/>
  <c r="O6665" i="9"/>
  <c r="O6666" i="9"/>
  <c r="O6550" i="9"/>
  <c r="O6551" i="9"/>
  <c r="O6789" i="9"/>
  <c r="O6910" i="9"/>
  <c r="O7149" i="9"/>
  <c r="O7030" i="9"/>
  <c r="O6670" i="9"/>
  <c r="O6544" i="9"/>
  <c r="O6909" i="9"/>
  <c r="O7026" i="9"/>
  <c r="O6791" i="9"/>
  <c r="O6668" i="9"/>
  <c r="O6902" i="9"/>
  <c r="O6785" i="9"/>
  <c r="O7146" i="9"/>
  <c r="O6782" i="9"/>
  <c r="O7147" i="9"/>
  <c r="O6548" i="9"/>
  <c r="O7027" i="9"/>
  <c r="O7142" i="9"/>
  <c r="O6549" i="9"/>
  <c r="O6664" i="9"/>
  <c r="O7144" i="9"/>
  <c r="O7031" i="9"/>
  <c r="O6908" i="9"/>
  <c r="O6784" i="9"/>
  <c r="O7028" i="9"/>
  <c r="O6788" i="9"/>
  <c r="O6903" i="9"/>
  <c r="O6905" i="9"/>
  <c r="O7029" i="9"/>
  <c r="O6547" i="9"/>
  <c r="O6542" i="9"/>
  <c r="O6907" i="9"/>
  <c r="O6790" i="9"/>
  <c r="O7025" i="9"/>
  <c r="O7024" i="9"/>
  <c r="O6663" i="9"/>
  <c r="O5823" i="9"/>
  <c r="O5946" i="9"/>
  <c r="O6067" i="9"/>
  <c r="O5829" i="9"/>
  <c r="O6190" i="9"/>
  <c r="O6063" i="9"/>
  <c r="O6185" i="9"/>
  <c r="O6424" i="9"/>
  <c r="O6308" i="9"/>
  <c r="O6070" i="9"/>
  <c r="O5951" i="9"/>
  <c r="O6071" i="9"/>
  <c r="O6062" i="9"/>
  <c r="O6422" i="9"/>
  <c r="O5827" i="9"/>
  <c r="O5947" i="9"/>
  <c r="O6069" i="9"/>
  <c r="O5950" i="9"/>
  <c r="O6426" i="9"/>
  <c r="O5831" i="9"/>
  <c r="AA9" i="11"/>
  <c r="O5942" i="9"/>
  <c r="O5824" i="9"/>
  <c r="O5943" i="9"/>
  <c r="O5945" i="9"/>
  <c r="O6303" i="9"/>
  <c r="O6304" i="9"/>
  <c r="O6187" i="9"/>
  <c r="O6189" i="9"/>
  <c r="O6428" i="9"/>
  <c r="O6191" i="9"/>
  <c r="O6431" i="9"/>
  <c r="O6430" i="9"/>
  <c r="O6066" i="9"/>
  <c r="O6425" i="9"/>
  <c r="O6065" i="9"/>
  <c r="O6307" i="9"/>
  <c r="O6310" i="9"/>
  <c r="O6311" i="9"/>
  <c r="O5949" i="9"/>
  <c r="O6064" i="9"/>
  <c r="O6068" i="9"/>
  <c r="O5826" i="9"/>
  <c r="O6188" i="9"/>
  <c r="O5948" i="9"/>
  <c r="O6305" i="9"/>
  <c r="O6183" i="9"/>
  <c r="O6427" i="9"/>
  <c r="O6306" i="9"/>
  <c r="O5822" i="9"/>
  <c r="O6302" i="9"/>
  <c r="O6423" i="9"/>
  <c r="O5828" i="9"/>
  <c r="O5944" i="9"/>
  <c r="O5830" i="9"/>
  <c r="O6186" i="9"/>
  <c r="O5825" i="9"/>
  <c r="O6309" i="9"/>
  <c r="O6182" i="9"/>
  <c r="O6429" i="9"/>
  <c r="O6184" i="9"/>
  <c r="O7375" i="9"/>
  <c r="O7499" i="9"/>
  <c r="O7497" i="9"/>
  <c r="O7617" i="9"/>
  <c r="O7379" i="9"/>
  <c r="O7492" i="9"/>
  <c r="O7495" i="9"/>
  <c r="O7735" i="9"/>
  <c r="O7741" i="9"/>
  <c r="O7377" i="9"/>
  <c r="O7733" i="9"/>
  <c r="O7972" i="9"/>
  <c r="O7974" i="9"/>
  <c r="O4612" i="9"/>
  <c r="O4374" i="9"/>
  <c r="O7737" i="9"/>
  <c r="O7975" i="9"/>
  <c r="O7977" i="9"/>
  <c r="Z8" i="11"/>
  <c r="O4493" i="9"/>
  <c r="O4852" i="9"/>
  <c r="O7973" i="9"/>
  <c r="O7976" i="9"/>
  <c r="O7978" i="9"/>
  <c r="O4373" i="9"/>
  <c r="O4377" i="9"/>
  <c r="O4853" i="9"/>
  <c r="O4734" i="9"/>
  <c r="O4854" i="9"/>
  <c r="O4497" i="9"/>
  <c r="O4498" i="9"/>
  <c r="O4974" i="9"/>
  <c r="O4615" i="9"/>
  <c r="O4378" i="9"/>
  <c r="O4736" i="9"/>
  <c r="O4737" i="9"/>
  <c r="O4621" i="9"/>
  <c r="O4859" i="9"/>
  <c r="O4496" i="9"/>
  <c r="O4855" i="9"/>
  <c r="O4856" i="9"/>
  <c r="O4976" i="9"/>
  <c r="O4738" i="9"/>
  <c r="O4860" i="9"/>
  <c r="O4975" i="9"/>
  <c r="O4381" i="9"/>
  <c r="O4500" i="9"/>
  <c r="O4978" i="9"/>
  <c r="O4980" i="9"/>
  <c r="O7739" i="9"/>
  <c r="O7381" i="9"/>
  <c r="O7979" i="9"/>
  <c r="O7501" i="9"/>
  <c r="O7373" i="9"/>
  <c r="O7493" i="9"/>
  <c r="O4739" i="9"/>
  <c r="O4617" i="9"/>
  <c r="O4973" i="9"/>
  <c r="O4499" i="9"/>
  <c r="O4376" i="9"/>
  <c r="O4372" i="9"/>
  <c r="O7859" i="9"/>
  <c r="O4492" i="9"/>
  <c r="O7857" i="9"/>
  <c r="O7856" i="9"/>
  <c r="O7374" i="9"/>
  <c r="O7500" i="9"/>
  <c r="O7378" i="9"/>
  <c r="O7380" i="9"/>
  <c r="O4861" i="9"/>
  <c r="O4977" i="9"/>
  <c r="O4620" i="9"/>
  <c r="O4379" i="9"/>
  <c r="O4375" i="9"/>
  <c r="O7855" i="9"/>
  <c r="O4733" i="9"/>
  <c r="O4732" i="9"/>
  <c r="O7980" i="9"/>
  <c r="O7858" i="9"/>
  <c r="O7853" i="9"/>
  <c r="O7736" i="9"/>
  <c r="O7852" i="9"/>
  <c r="O7619" i="9"/>
  <c r="O7498" i="9"/>
  <c r="O7621" i="9"/>
  <c r="O7620" i="9"/>
  <c r="O7372" i="9"/>
  <c r="O4741" i="9"/>
  <c r="O4619" i="9"/>
  <c r="O4981" i="9"/>
  <c r="O4858" i="9"/>
  <c r="O4501" i="9"/>
  <c r="O4616" i="9"/>
  <c r="O4494" i="9"/>
  <c r="O7732" i="9"/>
  <c r="O4613" i="9"/>
  <c r="O7854" i="9"/>
  <c r="O7740" i="9"/>
  <c r="O7616" i="9"/>
  <c r="O7738" i="9"/>
  <c r="O7618" i="9"/>
  <c r="O7614" i="9"/>
  <c r="O7613" i="9"/>
  <c r="O7612" i="9"/>
  <c r="O4740" i="9"/>
  <c r="O4618" i="9"/>
  <c r="O4380" i="9"/>
  <c r="O4972" i="9"/>
  <c r="O4979" i="9"/>
  <c r="O4857" i="9"/>
  <c r="O4735" i="9"/>
  <c r="O4495" i="9"/>
  <c r="O4614" i="9"/>
  <c r="O7734" i="9"/>
  <c r="O7861" i="9"/>
  <c r="O7496" i="9"/>
  <c r="O7981" i="9"/>
  <c r="O7860" i="9"/>
  <c r="O7615" i="9"/>
  <c r="O7376" i="9"/>
  <c r="O7494" i="9"/>
  <c r="O7258" i="9"/>
  <c r="O7257" i="9"/>
  <c r="O7259" i="9"/>
  <c r="Y8" i="11"/>
  <c r="O3655" i="9"/>
  <c r="O4014" i="9"/>
  <c r="O4254" i="9"/>
  <c r="O4257" i="9"/>
  <c r="O4141" i="9"/>
  <c r="O5213" i="9"/>
  <c r="O5696" i="9"/>
  <c r="O5220" i="9"/>
  <c r="O5339" i="9"/>
  <c r="O5340" i="9"/>
  <c r="O3772" i="9"/>
  <c r="O4252" i="9"/>
  <c r="O4015" i="9"/>
  <c r="O3896" i="9"/>
  <c r="O4255" i="9"/>
  <c r="O4017" i="9"/>
  <c r="O4018" i="9"/>
  <c r="O4020" i="9"/>
  <c r="O4259" i="9"/>
  <c r="O4261" i="9"/>
  <c r="O5098" i="9"/>
  <c r="O5218" i="9"/>
  <c r="O5337" i="9"/>
  <c r="O5575" i="9"/>
  <c r="O5219" i="9"/>
  <c r="O5457" i="9"/>
  <c r="O5221" i="9"/>
  <c r="O5460" i="9"/>
  <c r="O5700" i="9"/>
  <c r="O3773" i="9"/>
  <c r="O4013" i="9"/>
  <c r="O3775" i="9"/>
  <c r="O3656" i="9"/>
  <c r="O3776" i="9"/>
  <c r="O3778" i="9"/>
  <c r="O3660" i="9"/>
  <c r="O3898" i="9"/>
  <c r="O4139" i="9"/>
  <c r="O4021" i="9"/>
  <c r="O4260" i="9"/>
  <c r="O5094" i="9"/>
  <c r="O5452" i="9"/>
  <c r="O5214" i="9"/>
  <c r="O5216" i="9"/>
  <c r="O5573" i="9"/>
  <c r="O5217" i="9"/>
  <c r="O5693" i="9"/>
  <c r="O5694" i="9"/>
  <c r="O5459" i="9"/>
  <c r="O5697" i="9"/>
  <c r="O5461" i="9"/>
  <c r="O3892" i="9"/>
  <c r="O3893" i="9"/>
  <c r="O4135" i="9"/>
  <c r="O3897" i="9"/>
  <c r="O4256" i="9"/>
  <c r="O3899" i="9"/>
  <c r="O4258" i="9"/>
  <c r="O4140" i="9"/>
  <c r="O5332" i="9"/>
  <c r="O5335" i="9"/>
  <c r="O5338" i="9"/>
  <c r="O5100" i="9"/>
  <c r="O7254" i="9"/>
  <c r="O7260" i="9"/>
  <c r="O7256" i="9"/>
  <c r="O7252" i="9"/>
  <c r="O5574" i="9"/>
  <c r="O5334" i="9"/>
  <c r="O5093" i="9"/>
  <c r="O4137" i="9"/>
  <c r="O4136" i="9"/>
  <c r="O3894" i="9"/>
  <c r="O5341" i="9"/>
  <c r="O5096" i="9"/>
  <c r="O3658" i="9"/>
  <c r="O5099" i="9"/>
  <c r="O3777" i="9"/>
  <c r="O4138" i="9"/>
  <c r="O5097" i="9"/>
  <c r="O5572" i="9"/>
  <c r="O5212" i="9"/>
  <c r="O3780" i="9"/>
  <c r="O5698" i="9"/>
  <c r="O5336" i="9"/>
  <c r="O4019" i="9"/>
  <c r="O4253" i="9"/>
  <c r="O4133" i="9"/>
  <c r="O3652" i="9"/>
  <c r="O5699" i="9"/>
  <c r="O5101" i="9"/>
  <c r="O5092" i="9"/>
  <c r="O5695" i="9"/>
  <c r="O4132" i="9"/>
  <c r="O5701" i="9"/>
  <c r="O5577" i="9"/>
  <c r="O5456" i="9"/>
  <c r="O3895" i="9"/>
  <c r="O5692" i="9"/>
  <c r="O5215" i="9"/>
  <c r="O3774" i="9"/>
  <c r="O5455" i="9"/>
  <c r="O5333" i="9"/>
  <c r="O3661" i="9"/>
  <c r="O4134" i="9"/>
  <c r="O7253" i="9"/>
  <c r="O7261" i="9"/>
  <c r="O5581" i="9"/>
  <c r="O5580" i="9"/>
  <c r="O5458" i="9"/>
  <c r="O3781" i="9"/>
  <c r="O3779" i="9"/>
  <c r="O3657" i="9"/>
  <c r="O5579" i="9"/>
  <c r="O5578" i="9"/>
  <c r="O5453" i="9"/>
  <c r="O3900" i="9"/>
  <c r="O4016" i="9"/>
  <c r="O3654" i="9"/>
  <c r="O3659" i="9"/>
  <c r="O4012" i="9"/>
  <c r="O3653" i="9"/>
  <c r="O5576" i="9"/>
  <c r="O5454" i="9"/>
  <c r="O5095" i="9"/>
  <c r="O3901" i="9"/>
  <c r="O7255" i="9"/>
  <c r="O6673" i="9"/>
  <c r="O6792" i="9"/>
  <c r="O6794" i="9"/>
  <c r="AB10" i="11"/>
  <c r="O6672" i="9"/>
  <c r="O6556" i="9"/>
  <c r="O6676" i="9"/>
  <c r="O6914" i="9"/>
  <c r="O6795" i="9"/>
  <c r="O7158" i="9"/>
  <c r="O7156" i="9"/>
  <c r="O7040" i="9"/>
  <c r="O6677" i="9"/>
  <c r="O6561" i="9"/>
  <c r="O6920" i="9"/>
  <c r="O7033" i="9"/>
  <c r="O6558" i="9"/>
  <c r="O7034" i="9"/>
  <c r="O6679" i="9"/>
  <c r="O7157" i="9"/>
  <c r="O7160" i="9"/>
  <c r="O6797" i="9"/>
  <c r="O6801" i="9"/>
  <c r="O7035" i="9"/>
  <c r="O7039" i="9"/>
  <c r="O6678" i="9"/>
  <c r="O6918" i="9"/>
  <c r="O6796" i="9"/>
  <c r="O6557" i="9"/>
  <c r="O6552" i="9"/>
  <c r="O6674" i="9"/>
  <c r="O6800" i="9"/>
  <c r="O6680" i="9"/>
  <c r="O6916" i="9"/>
  <c r="O6681" i="9"/>
  <c r="O6915" i="9"/>
  <c r="O6560" i="9"/>
  <c r="O6913" i="9"/>
  <c r="O7032" i="9"/>
  <c r="O6553" i="9"/>
  <c r="O6917" i="9"/>
  <c r="O6799" i="9"/>
  <c r="O7153" i="9"/>
  <c r="O6919" i="9"/>
  <c r="O7161" i="9"/>
  <c r="O7038" i="9"/>
  <c r="O6798" i="9"/>
  <c r="O6554" i="9"/>
  <c r="O6793" i="9"/>
  <c r="O7159" i="9"/>
  <c r="O7154" i="9"/>
  <c r="O7041" i="9"/>
  <c r="O7155" i="9"/>
  <c r="O6921" i="9"/>
  <c r="O7036" i="9"/>
  <c r="O7037" i="9"/>
  <c r="O6559" i="9"/>
  <c r="O6555" i="9"/>
  <c r="O7152" i="9"/>
  <c r="O6912" i="9"/>
  <c r="O6675" i="9"/>
  <c r="AA10" i="11"/>
  <c r="O5833" i="9"/>
  <c r="O5952" i="9"/>
  <c r="O6194" i="9"/>
  <c r="O5956" i="9"/>
  <c r="O6316" i="9"/>
  <c r="O5960" i="9"/>
  <c r="O5841" i="9"/>
  <c r="O6193" i="9"/>
  <c r="O6312" i="9"/>
  <c r="O6434" i="9"/>
  <c r="O6315" i="9"/>
  <c r="O6435" i="9"/>
  <c r="O5959" i="9"/>
  <c r="O6317" i="9"/>
  <c r="O6437" i="9"/>
  <c r="O6080" i="9"/>
  <c r="O6439" i="9"/>
  <c r="O5954" i="9"/>
  <c r="O5955" i="9"/>
  <c r="O5837" i="9"/>
  <c r="O6076" i="9"/>
  <c r="O6079" i="9"/>
  <c r="O6073" i="9"/>
  <c r="O6074" i="9"/>
  <c r="O6199" i="9"/>
  <c r="O6319" i="9"/>
  <c r="O6075" i="9"/>
  <c r="O6438" i="9"/>
  <c r="O5835" i="9"/>
  <c r="O6321" i="9"/>
  <c r="O6200" i="9"/>
  <c r="O5957" i="9"/>
  <c r="O5836" i="9"/>
  <c r="O6440" i="9"/>
  <c r="O5961" i="9"/>
  <c r="O6433" i="9"/>
  <c r="O6072" i="9"/>
  <c r="O5832" i="9"/>
  <c r="O6197" i="9"/>
  <c r="O6198" i="9"/>
  <c r="O6081" i="9"/>
  <c r="O6195" i="9"/>
  <c r="O6318" i="9"/>
  <c r="O6432" i="9"/>
  <c r="O5953" i="9"/>
  <c r="O6196" i="9"/>
  <c r="O5840" i="9"/>
  <c r="O6436" i="9"/>
  <c r="O6314" i="9"/>
  <c r="O6320" i="9"/>
  <c r="O6078" i="9"/>
  <c r="O6192" i="9"/>
  <c r="O5838" i="9"/>
  <c r="O6201" i="9"/>
  <c r="O6077" i="9"/>
  <c r="O6441" i="9"/>
  <c r="O5839" i="9"/>
  <c r="O6313" i="9"/>
  <c r="O5958" i="9"/>
  <c r="O5834" i="9"/>
  <c r="O7386" i="9"/>
  <c r="O7502" i="9"/>
  <c r="O7504" i="9"/>
  <c r="O7506" i="9"/>
  <c r="O7508" i="9"/>
  <c r="O7384" i="9"/>
  <c r="O7382" i="9"/>
  <c r="O7390" i="9"/>
  <c r="O7503" i="9"/>
  <c r="O7505" i="9"/>
  <c r="O7507" i="9"/>
  <c r="O7625" i="9"/>
  <c r="O7510" i="9"/>
  <c r="O7748" i="9"/>
  <c r="O7988" i="9"/>
  <c r="O7990" i="9"/>
  <c r="O7388" i="9"/>
  <c r="O7989" i="9"/>
  <c r="O7991" i="9"/>
  <c r="Z9" i="11"/>
  <c r="O7750" i="9"/>
  <c r="O4383" i="9"/>
  <c r="O4385" i="9"/>
  <c r="O4744" i="9"/>
  <c r="O4863" i="9"/>
  <c r="O4506" i="9"/>
  <c r="O4388" i="9"/>
  <c r="O4983" i="9"/>
  <c r="O4984" i="9"/>
  <c r="O4627" i="9"/>
  <c r="O4390" i="9"/>
  <c r="O4630" i="9"/>
  <c r="O4991" i="9"/>
  <c r="O4623" i="9"/>
  <c r="O4743" i="9"/>
  <c r="O4387" i="9"/>
  <c r="O4389" i="9"/>
  <c r="O4867" i="9"/>
  <c r="O4749" i="9"/>
  <c r="O4987" i="9"/>
  <c r="O4384" i="9"/>
  <c r="O4507" i="9"/>
  <c r="O4745" i="9"/>
  <c r="O4865" i="9"/>
  <c r="O4985" i="9"/>
  <c r="O4509" i="9"/>
  <c r="O4866" i="9"/>
  <c r="O4631" i="9"/>
  <c r="O4750" i="9"/>
  <c r="O4989" i="9"/>
  <c r="O4871" i="9"/>
  <c r="O4503" i="9"/>
  <c r="O4862" i="9"/>
  <c r="O4624" i="9"/>
  <c r="O4386" i="9"/>
  <c r="O4505" i="9"/>
  <c r="O4864" i="9"/>
  <c r="O4508" i="9"/>
  <c r="O4628" i="9"/>
  <c r="O4747" i="9"/>
  <c r="O4629" i="9"/>
  <c r="O4868" i="9"/>
  <c r="O4751" i="9"/>
  <c r="O7987" i="9"/>
  <c r="O7389" i="9"/>
  <c r="O7747" i="9"/>
  <c r="O7509" i="9"/>
  <c r="O4626" i="9"/>
  <c r="O4510" i="9"/>
  <c r="O4504" i="9"/>
  <c r="O4986" i="9"/>
  <c r="O4988" i="9"/>
  <c r="O4502" i="9"/>
  <c r="O7982" i="9"/>
  <c r="O7383" i="9"/>
  <c r="O7984" i="9"/>
  <c r="O7744" i="9"/>
  <c r="O7870" i="9"/>
  <c r="O7742" i="9"/>
  <c r="O7751" i="9"/>
  <c r="O7629" i="9"/>
  <c r="O7628" i="9"/>
  <c r="O7624" i="9"/>
  <c r="O4625" i="9"/>
  <c r="O4869" i="9"/>
  <c r="O4746" i="9"/>
  <c r="O4382" i="9"/>
  <c r="O7871" i="9"/>
  <c r="O7630" i="9"/>
  <c r="O7743" i="9"/>
  <c r="O7869" i="9"/>
  <c r="O7868" i="9"/>
  <c r="O7745" i="9"/>
  <c r="O7622" i="9"/>
  <c r="O7862" i="9"/>
  <c r="O4990" i="9"/>
  <c r="O4511" i="9"/>
  <c r="O4982" i="9"/>
  <c r="O4622" i="9"/>
  <c r="O7867" i="9"/>
  <c r="O7626" i="9"/>
  <c r="O7983" i="9"/>
  <c r="O7865" i="9"/>
  <c r="O7749" i="9"/>
  <c r="O7985" i="9"/>
  <c r="O7864" i="9"/>
  <c r="O7387" i="9"/>
  <c r="O7631" i="9"/>
  <c r="O7511" i="9"/>
  <c r="O7391" i="9"/>
  <c r="O4748" i="9"/>
  <c r="O4742" i="9"/>
  <c r="O4391" i="9"/>
  <c r="O4870" i="9"/>
  <c r="O7986" i="9"/>
  <c r="O7863" i="9"/>
  <c r="O7746" i="9"/>
  <c r="O7385" i="9"/>
  <c r="O7627" i="9"/>
  <c r="O7866" i="9"/>
  <c r="O7623" i="9"/>
  <c r="O7263" i="9"/>
  <c r="Y9" i="11"/>
  <c r="O7267" i="9"/>
  <c r="O7270" i="9"/>
  <c r="O7271" i="9"/>
  <c r="O3663" i="9"/>
  <c r="O4022" i="9"/>
  <c r="O3784" i="9"/>
  <c r="O4023" i="9"/>
  <c r="O3666" i="9"/>
  <c r="O4145" i="9"/>
  <c r="O3907" i="9"/>
  <c r="O3670" i="9"/>
  <c r="O4148" i="9"/>
  <c r="O4269" i="9"/>
  <c r="O3662" i="9"/>
  <c r="O3902" i="9"/>
  <c r="O3904" i="9"/>
  <c r="O4142" i="9"/>
  <c r="O4025" i="9"/>
  <c r="O4263" i="9"/>
  <c r="O3787" i="9"/>
  <c r="O3669" i="9"/>
  <c r="O3789" i="9"/>
  <c r="O3790" i="9"/>
  <c r="O4270" i="9"/>
  <c r="O3908" i="9"/>
  <c r="O4268" i="9"/>
  <c r="O5103" i="9"/>
  <c r="O3665" i="9"/>
  <c r="O3786" i="9"/>
  <c r="O3667" i="9"/>
  <c r="O4026" i="9"/>
  <c r="O4027" i="9"/>
  <c r="O4266" i="9"/>
  <c r="O4029" i="9"/>
  <c r="O4149" i="9"/>
  <c r="O5102" i="9"/>
  <c r="O4031" i="9"/>
  <c r="O5463" i="9"/>
  <c r="O5107" i="9"/>
  <c r="O5108" i="9"/>
  <c r="O5470" i="9"/>
  <c r="O5710" i="9"/>
  <c r="O5591" i="9"/>
  <c r="O5105" i="9"/>
  <c r="O5226" i="9"/>
  <c r="O5584" i="9"/>
  <c r="O5585" i="9"/>
  <c r="O5467" i="9"/>
  <c r="O5351" i="9"/>
  <c r="O5590" i="9"/>
  <c r="O5346" i="9"/>
  <c r="O5709" i="9"/>
  <c r="O5464" i="9"/>
  <c r="O5465" i="9"/>
  <c r="O5703" i="9"/>
  <c r="O5704" i="9"/>
  <c r="O5229" i="9"/>
  <c r="O5706" i="9"/>
  <c r="O5711" i="9"/>
  <c r="O7262" i="9"/>
  <c r="O7269" i="9"/>
  <c r="O7264" i="9"/>
  <c r="O7266" i="9"/>
  <c r="O7268" i="9"/>
  <c r="O5466" i="9"/>
  <c r="O5582" i="9"/>
  <c r="O5231" i="9"/>
  <c r="O5344" i="9"/>
  <c r="O5350" i="9"/>
  <c r="O5583" i="9"/>
  <c r="O5468" i="9"/>
  <c r="O5228" i="9"/>
  <c r="O5702" i="9"/>
  <c r="O5343" i="9"/>
  <c r="O4151" i="9"/>
  <c r="O3911" i="9"/>
  <c r="O3909" i="9"/>
  <c r="O3903" i="9"/>
  <c r="O5462" i="9"/>
  <c r="O4030" i="9"/>
  <c r="O3788" i="9"/>
  <c r="O3664" i="9"/>
  <c r="O5104" i="9"/>
  <c r="O4147" i="9"/>
  <c r="O4143" i="9"/>
  <c r="O3785" i="9"/>
  <c r="O5471" i="9"/>
  <c r="O5227" i="9"/>
  <c r="O5349" i="9"/>
  <c r="O5705" i="9"/>
  <c r="O5106" i="9"/>
  <c r="O5110" i="9"/>
  <c r="O5225" i="9"/>
  <c r="O5588" i="9"/>
  <c r="O5348" i="9"/>
  <c r="O5224" i="9"/>
  <c r="O4024" i="9"/>
  <c r="O4146" i="9"/>
  <c r="O4144" i="9"/>
  <c r="O5222" i="9"/>
  <c r="O4028" i="9"/>
  <c r="O4262" i="9"/>
  <c r="O7265" i="9"/>
  <c r="O5708" i="9"/>
  <c r="O5111" i="9"/>
  <c r="O5347" i="9"/>
  <c r="O5589" i="9"/>
  <c r="O5586" i="9"/>
  <c r="O5223" i="9"/>
  <c r="O3668" i="9"/>
  <c r="O3905" i="9"/>
  <c r="O5342" i="9"/>
  <c r="O4150" i="9"/>
  <c r="O4265" i="9"/>
  <c r="O3782" i="9"/>
  <c r="O4271" i="9"/>
  <c r="O3910" i="9"/>
  <c r="O3783" i="9"/>
  <c r="O4267" i="9"/>
  <c r="O5707" i="9"/>
  <c r="O5230" i="9"/>
  <c r="O5469" i="9"/>
  <c r="O5345" i="9"/>
  <c r="O5587" i="9"/>
  <c r="O5109" i="9"/>
  <c r="O3906" i="9"/>
  <c r="O3671" i="9"/>
  <c r="O3791" i="9"/>
  <c r="O4264" i="9"/>
  <c r="AB11" i="11"/>
  <c r="O6564" i="9"/>
  <c r="O6568" i="9"/>
  <c r="O6687" i="9"/>
  <c r="O6688" i="9"/>
  <c r="O6569" i="9"/>
  <c r="O6808" i="9"/>
  <c r="O6927" i="9"/>
  <c r="O7051" i="9"/>
  <c r="O6562" i="9"/>
  <c r="O6683" i="9"/>
  <c r="O6923" i="9"/>
  <c r="O7162" i="9"/>
  <c r="O6686" i="9"/>
  <c r="O7048" i="9"/>
  <c r="O6691" i="9"/>
  <c r="O6922" i="9"/>
  <c r="O7042" i="9"/>
  <c r="O6804" i="9"/>
  <c r="O7043" i="9"/>
  <c r="O7044" i="9"/>
  <c r="O6807" i="9"/>
  <c r="O7165" i="9"/>
  <c r="O6690" i="9"/>
  <c r="O6930" i="9"/>
  <c r="O7169" i="9"/>
  <c r="O6567" i="9"/>
  <c r="O6689" i="9"/>
  <c r="O7046" i="9"/>
  <c r="O7171" i="9"/>
  <c r="O7166" i="9"/>
  <c r="O6685" i="9"/>
  <c r="O6563" i="9"/>
  <c r="O7050" i="9"/>
  <c r="O6925" i="9"/>
  <c r="O6571" i="9"/>
  <c r="O6929" i="9"/>
  <c r="O7164" i="9"/>
  <c r="O6565" i="9"/>
  <c r="O6570" i="9"/>
  <c r="O6684" i="9"/>
  <c r="O7168" i="9"/>
  <c r="O7163" i="9"/>
  <c r="O6931" i="9"/>
  <c r="O7047" i="9"/>
  <c r="O7049" i="9"/>
  <c r="O6809" i="9"/>
  <c r="O6805" i="9"/>
  <c r="O6682" i="9"/>
  <c r="O7045" i="9"/>
  <c r="O6802" i="9"/>
  <c r="O6811" i="9"/>
  <c r="O6924" i="9"/>
  <c r="O6566" i="9"/>
  <c r="O6928" i="9"/>
  <c r="O7170" i="9"/>
  <c r="O6806" i="9"/>
  <c r="O6810" i="9"/>
  <c r="O7167" i="9"/>
  <c r="O6926" i="9"/>
  <c r="O6803" i="9"/>
  <c r="AA11" i="11"/>
  <c r="O6442" i="9"/>
  <c r="O6089" i="9"/>
  <c r="O6331" i="9"/>
  <c r="O6323" i="9"/>
  <c r="O6205" i="9"/>
  <c r="O5968" i="9"/>
  <c r="O5851" i="9"/>
  <c r="O6449" i="9"/>
  <c r="O5842" i="9"/>
  <c r="O6326" i="9"/>
  <c r="O5970" i="9"/>
  <c r="O6210" i="9"/>
  <c r="O6330" i="9"/>
  <c r="O5843" i="9"/>
  <c r="O6084" i="9"/>
  <c r="O6443" i="9"/>
  <c r="O5848" i="9"/>
  <c r="O6086" i="9"/>
  <c r="O6090" i="9"/>
  <c r="O6329" i="9"/>
  <c r="O6450" i="9"/>
  <c r="O6451" i="9"/>
  <c r="O6091" i="9"/>
  <c r="O6088" i="9"/>
  <c r="O6083" i="9"/>
  <c r="O6206" i="9"/>
  <c r="O6322" i="9"/>
  <c r="O5850" i="9"/>
  <c r="O5967" i="9"/>
  <c r="O6327" i="9"/>
  <c r="O6209" i="9"/>
  <c r="O6445" i="9"/>
  <c r="O6444" i="9"/>
  <c r="O5963" i="9"/>
  <c r="O5969" i="9"/>
  <c r="O6204" i="9"/>
  <c r="O5845" i="9"/>
  <c r="O6448" i="9"/>
  <c r="O5849" i="9"/>
  <c r="O5964" i="9"/>
  <c r="O6447" i="9"/>
  <c r="O6324" i="9"/>
  <c r="O6446" i="9"/>
  <c r="O5966" i="9"/>
  <c r="O6082" i="9"/>
  <c r="O6325" i="9"/>
  <c r="O5846" i="9"/>
  <c r="O6202" i="9"/>
  <c r="O5971" i="9"/>
  <c r="O5965" i="9"/>
  <c r="O6208" i="9"/>
  <c r="O6085" i="9"/>
  <c r="O6207" i="9"/>
  <c r="O5847" i="9"/>
  <c r="O6087" i="9"/>
  <c r="O5844" i="9"/>
  <c r="O6211" i="9"/>
  <c r="O6328" i="9"/>
  <c r="O6203" i="9"/>
  <c r="O5962" i="9"/>
  <c r="O7394" i="9"/>
  <c r="O7399" i="9"/>
  <c r="O7401" i="9"/>
  <c r="O7516" i="9"/>
  <c r="O7641" i="9"/>
  <c r="O7392" i="9"/>
  <c r="O7514" i="9"/>
  <c r="O7519" i="9"/>
  <c r="O7521" i="9"/>
  <c r="O7398" i="9"/>
  <c r="O7400" i="9"/>
  <c r="O7512" i="9"/>
  <c r="O7520" i="9"/>
  <c r="O7756" i="9"/>
  <c r="O7992" i="9"/>
  <c r="O7994" i="9"/>
  <c r="O7518" i="9"/>
  <c r="O7754" i="9"/>
  <c r="O7396" i="9"/>
  <c r="O7752" i="9"/>
  <c r="O7993" i="9"/>
  <c r="O7758" i="9"/>
  <c r="O7633" i="9"/>
  <c r="Z10" i="11"/>
  <c r="O4632" i="9"/>
  <c r="O4633" i="9"/>
  <c r="O4395" i="9"/>
  <c r="O4754" i="9"/>
  <c r="O4993" i="9"/>
  <c r="O4637" i="9"/>
  <c r="O4392" i="9"/>
  <c r="O4874" i="9"/>
  <c r="O4399" i="9"/>
  <c r="O4638" i="9"/>
  <c r="O4878" i="9"/>
  <c r="O4997" i="9"/>
  <c r="O4759" i="9"/>
  <c r="O5000" i="9"/>
  <c r="O4515" i="9"/>
  <c r="O4634" i="9"/>
  <c r="O4635" i="9"/>
  <c r="O4757" i="9"/>
  <c r="O4401" i="9"/>
  <c r="O4640" i="9"/>
  <c r="O4641" i="9"/>
  <c r="O4394" i="9"/>
  <c r="O4752" i="9"/>
  <c r="O4517" i="9"/>
  <c r="O4879" i="9"/>
  <c r="O4760" i="9"/>
  <c r="O7517" i="9"/>
  <c r="O7995" i="9"/>
  <c r="O7755" i="9"/>
  <c r="O7397" i="9"/>
  <c r="O4758" i="9"/>
  <c r="O4761" i="9"/>
  <c r="O4995" i="9"/>
  <c r="O4518" i="9"/>
  <c r="O4400" i="9"/>
  <c r="O4516" i="9"/>
  <c r="O4513" i="9"/>
  <c r="O5001" i="9"/>
  <c r="O4639" i="9"/>
  <c r="O7875" i="9"/>
  <c r="O7637" i="9"/>
  <c r="O7873" i="9"/>
  <c r="O7760" i="9"/>
  <c r="O7872" i="9"/>
  <c r="O7515" i="9"/>
  <c r="O7638" i="9"/>
  <c r="O7996" i="9"/>
  <c r="O4636" i="9"/>
  <c r="O4999" i="9"/>
  <c r="O4519" i="9"/>
  <c r="O4398" i="9"/>
  <c r="O4521" i="9"/>
  <c r="O4994" i="9"/>
  <c r="O4992" i="9"/>
  <c r="O4881" i="9"/>
  <c r="O4397" i="9"/>
  <c r="O4393" i="9"/>
  <c r="O8001" i="9"/>
  <c r="O7999" i="9"/>
  <c r="O7757" i="9"/>
  <c r="O7998" i="9"/>
  <c r="O7639" i="9"/>
  <c r="O7395" i="9"/>
  <c r="O7634" i="9"/>
  <c r="O7874" i="9"/>
  <c r="O7513" i="9"/>
  <c r="O4877" i="9"/>
  <c r="O4396" i="9"/>
  <c r="O4998" i="9"/>
  <c r="O4756" i="9"/>
  <c r="O4753" i="9"/>
  <c r="O4520" i="9"/>
  <c r="O4755" i="9"/>
  <c r="O4880" i="9"/>
  <c r="O4872" i="9"/>
  <c r="O7997" i="9"/>
  <c r="O7881" i="9"/>
  <c r="O7880" i="9"/>
  <c r="O7640" i="9"/>
  <c r="O7393" i="9"/>
  <c r="O7635" i="9"/>
  <c r="O8000" i="9"/>
  <c r="O7761" i="9"/>
  <c r="O4996" i="9"/>
  <c r="O4875" i="9"/>
  <c r="O4512" i="9"/>
  <c r="O4876" i="9"/>
  <c r="O4873" i="9"/>
  <c r="O4514" i="9"/>
  <c r="O7879" i="9"/>
  <c r="O7753" i="9"/>
  <c r="O7877" i="9"/>
  <c r="O7876" i="9"/>
  <c r="O7759" i="9"/>
  <c r="O7636" i="9"/>
  <c r="O7632" i="9"/>
  <c r="O7878" i="9"/>
  <c r="O7275" i="9"/>
  <c r="O7278" i="9"/>
  <c r="O7281" i="9"/>
  <c r="Y10" i="11"/>
  <c r="O7274" i="9"/>
  <c r="O3793" i="9"/>
  <c r="O3672" i="9"/>
  <c r="O3913" i="9"/>
  <c r="O3914" i="9"/>
  <c r="O4152" i="9"/>
  <c r="O4032" i="9"/>
  <c r="O4033" i="9"/>
  <c r="O4272" i="9"/>
  <c r="O3917" i="9"/>
  <c r="O3680" i="9"/>
  <c r="O3800" i="9"/>
  <c r="O3919" i="9"/>
  <c r="O3920" i="9"/>
  <c r="O4279" i="9"/>
  <c r="O5114" i="9"/>
  <c r="O5354" i="9"/>
  <c r="O5474" i="9"/>
  <c r="O5356" i="9"/>
  <c r="O5714" i="9"/>
  <c r="O5358" i="9"/>
  <c r="O5360" i="9"/>
  <c r="O5479" i="9"/>
  <c r="O5480" i="9"/>
  <c r="O5599" i="9"/>
  <c r="O5719" i="9"/>
  <c r="O3796" i="9"/>
  <c r="O3678" i="9"/>
  <c r="O4158" i="9"/>
  <c r="O5232" i="9"/>
  <c r="O5233" i="9"/>
  <c r="O5115" i="9"/>
  <c r="O5473" i="9"/>
  <c r="O5355" i="9"/>
  <c r="O5117" i="9"/>
  <c r="O5357" i="9"/>
  <c r="O5119" i="9"/>
  <c r="O5359" i="9"/>
  <c r="O5600" i="9"/>
  <c r="O4153" i="9"/>
  <c r="O3797" i="9"/>
  <c r="O4036" i="9"/>
  <c r="O3918" i="9"/>
  <c r="O4039" i="9"/>
  <c r="O4277" i="9"/>
  <c r="O4160" i="9"/>
  <c r="O5352" i="9"/>
  <c r="O5234" i="9"/>
  <c r="O5475" i="9"/>
  <c r="O5598" i="9"/>
  <c r="O5720" i="9"/>
  <c r="O5601" i="9"/>
  <c r="O4273" i="9"/>
  <c r="O4037" i="9"/>
  <c r="O4161" i="9"/>
  <c r="O5113" i="9"/>
  <c r="O5472" i="9"/>
  <c r="O5593" i="9"/>
  <c r="O5118" i="9"/>
  <c r="O5237" i="9"/>
  <c r="O5476" i="9"/>
  <c r="O5239" i="9"/>
  <c r="O5478" i="9"/>
  <c r="O5121" i="9"/>
  <c r="O5240" i="9"/>
  <c r="O5361" i="9"/>
  <c r="O5481" i="9"/>
  <c r="O5721" i="9"/>
  <c r="O7277" i="9"/>
  <c r="O7280" i="9"/>
  <c r="O7279" i="9"/>
  <c r="O7276" i="9"/>
  <c r="O7273" i="9"/>
  <c r="O7272" i="9"/>
  <c r="O5716" i="9"/>
  <c r="O4281" i="9"/>
  <c r="O3681" i="9"/>
  <c r="O4159" i="9"/>
  <c r="O5235" i="9"/>
  <c r="O3915" i="9"/>
  <c r="O3673" i="9"/>
  <c r="O5477" i="9"/>
  <c r="O4040" i="9"/>
  <c r="O3916" i="9"/>
  <c r="O5120" i="9"/>
  <c r="O5116" i="9"/>
  <c r="O4276" i="9"/>
  <c r="O5596" i="9"/>
  <c r="O5236" i="9"/>
  <c r="O5112" i="9"/>
  <c r="O3799" i="9"/>
  <c r="O4154" i="9"/>
  <c r="O3677" i="9"/>
  <c r="O3912" i="9"/>
  <c r="O3792" i="9"/>
  <c r="O4034" i="9"/>
  <c r="O5718" i="9"/>
  <c r="O3921" i="9"/>
  <c r="O3798" i="9"/>
  <c r="O5597" i="9"/>
  <c r="O5595" i="9"/>
  <c r="O5353" i="9"/>
  <c r="O4156" i="9"/>
  <c r="O5715" i="9"/>
  <c r="O5594" i="9"/>
  <c r="O4278" i="9"/>
  <c r="O4157" i="9"/>
  <c r="O5717" i="9"/>
  <c r="O5592" i="9"/>
  <c r="O4041" i="9"/>
  <c r="O4275" i="9"/>
  <c r="O4035" i="9"/>
  <c r="O3676" i="9"/>
  <c r="O3675" i="9"/>
  <c r="O4280" i="9"/>
  <c r="O3801" i="9"/>
  <c r="O4274" i="9"/>
  <c r="O4038" i="9"/>
  <c r="O3679" i="9"/>
  <c r="O5241" i="9"/>
  <c r="O5238" i="9"/>
  <c r="O5713" i="9"/>
  <c r="O5712" i="9"/>
  <c r="O4155" i="9"/>
  <c r="O3794" i="9"/>
  <c r="O3795" i="9"/>
  <c r="O3674" i="9"/>
  <c r="AB12" i="11"/>
  <c r="O6572" i="9"/>
  <c r="O6576" i="9"/>
  <c r="O6814" i="9"/>
  <c r="O7172" i="9"/>
  <c r="O6697" i="9"/>
  <c r="O6937" i="9"/>
  <c r="O7178" i="9"/>
  <c r="O6940" i="9"/>
  <c r="O7059" i="9"/>
  <c r="O6574" i="9"/>
  <c r="O6933" i="9"/>
  <c r="O6577" i="9"/>
  <c r="O6935" i="9"/>
  <c r="O7175" i="9"/>
  <c r="O6818" i="9"/>
  <c r="O7056" i="9"/>
  <c r="O7060" i="9"/>
  <c r="O6812" i="9"/>
  <c r="O6815" i="9"/>
  <c r="O6699" i="9"/>
  <c r="O7177" i="9"/>
  <c r="O6821" i="9"/>
  <c r="O7179" i="9"/>
  <c r="O7061" i="9"/>
  <c r="O6932" i="9"/>
  <c r="O6934" i="9"/>
  <c r="O7058" i="9"/>
  <c r="O6696" i="9"/>
  <c r="O6581" i="9"/>
  <c r="O7053" i="9"/>
  <c r="O7174" i="9"/>
  <c r="O7054" i="9"/>
  <c r="O6941" i="9"/>
  <c r="O6580" i="9"/>
  <c r="O7176" i="9"/>
  <c r="O6695" i="9"/>
  <c r="O7181" i="9"/>
  <c r="O6939" i="9"/>
  <c r="O6936" i="9"/>
  <c r="O7052" i="9"/>
  <c r="O6698" i="9"/>
  <c r="O6820" i="9"/>
  <c r="O7173" i="9"/>
  <c r="O6813" i="9"/>
  <c r="O7180" i="9"/>
  <c r="O6701" i="9"/>
  <c r="O6579" i="9"/>
  <c r="O6694" i="9"/>
  <c r="O7055" i="9"/>
  <c r="O6693" i="9"/>
  <c r="O6700" i="9"/>
  <c r="O6692" i="9"/>
  <c r="O6816" i="9"/>
  <c r="O7057" i="9"/>
  <c r="O6578" i="9"/>
  <c r="O6575" i="9"/>
  <c r="O6573" i="9"/>
  <c r="O6938" i="9"/>
  <c r="O6817" i="9"/>
  <c r="O6819" i="9"/>
  <c r="AA12" i="11"/>
  <c r="O5854" i="9"/>
  <c r="O5855" i="9"/>
  <c r="O6093" i="9"/>
  <c r="O6213" i="9"/>
  <c r="O6099" i="9"/>
  <c r="O6457" i="9"/>
  <c r="O6459" i="9"/>
  <c r="O5856" i="9"/>
  <c r="O6334" i="9"/>
  <c r="O6098" i="9"/>
  <c r="O5860" i="9"/>
  <c r="O5979" i="9"/>
  <c r="O6455" i="9"/>
  <c r="O6336" i="9"/>
  <c r="O5981" i="9"/>
  <c r="O6100" i="9"/>
  <c r="O5853" i="9"/>
  <c r="O6332" i="9"/>
  <c r="O6218" i="9"/>
  <c r="O6339" i="9"/>
  <c r="O6340" i="9"/>
  <c r="O6461" i="9"/>
  <c r="O5852" i="9"/>
  <c r="O5972" i="9"/>
  <c r="O5975" i="9"/>
  <c r="O6094" i="9"/>
  <c r="O6453" i="9"/>
  <c r="O6217" i="9"/>
  <c r="O6458" i="9"/>
  <c r="O6220" i="9"/>
  <c r="O6101" i="9"/>
  <c r="O6338" i="9"/>
  <c r="O5858" i="9"/>
  <c r="O6335" i="9"/>
  <c r="O5857" i="9"/>
  <c r="O6460" i="9"/>
  <c r="O6337" i="9"/>
  <c r="O6215" i="9"/>
  <c r="O6092" i="9"/>
  <c r="O5980" i="9"/>
  <c r="O5977" i="9"/>
  <c r="O6096" i="9"/>
  <c r="O5973" i="9"/>
  <c r="O6456" i="9"/>
  <c r="O5861" i="9"/>
  <c r="O6333" i="9"/>
  <c r="O6454" i="9"/>
  <c r="O6095" i="9"/>
  <c r="O6214" i="9"/>
  <c r="O6216" i="9"/>
  <c r="O5978" i="9"/>
  <c r="O5974" i="9"/>
  <c r="O6221" i="9"/>
  <c r="O6097" i="9"/>
  <c r="O5976" i="9"/>
  <c r="O6452" i="9"/>
  <c r="O6341" i="9"/>
  <c r="O6219" i="9"/>
  <c r="O6212" i="9"/>
  <c r="O5859" i="9"/>
  <c r="O7403" i="9"/>
  <c r="O7411" i="9"/>
  <c r="O7651" i="9"/>
  <c r="O7409" i="9"/>
  <c r="O7523" i="9"/>
  <c r="O7531" i="9"/>
  <c r="O7649" i="9"/>
  <c r="O7402" i="9"/>
  <c r="O7404" i="9"/>
  <c r="O7407" i="9"/>
  <c r="O7529" i="9"/>
  <c r="O7769" i="9"/>
  <c r="O7524" i="9"/>
  <c r="O7527" i="9"/>
  <c r="O7767" i="9"/>
  <c r="O7522" i="9"/>
  <c r="O7765" i="9"/>
  <c r="O8005" i="9"/>
  <c r="O8007" i="9"/>
  <c r="O8009" i="9"/>
  <c r="Z11" i="11"/>
  <c r="O8004" i="9"/>
  <c r="O8006" i="9"/>
  <c r="O8008" i="9"/>
  <c r="O8010" i="9"/>
  <c r="O4642" i="9"/>
  <c r="O5002" i="9"/>
  <c r="O5006" i="9"/>
  <c r="O4411" i="9"/>
  <c r="O5007" i="9"/>
  <c r="O4405" i="9"/>
  <c r="O5004" i="9"/>
  <c r="O4649" i="9"/>
  <c r="O4768" i="9"/>
  <c r="O4890" i="9"/>
  <c r="O5010" i="9"/>
  <c r="O5011" i="9"/>
  <c r="O4522" i="9"/>
  <c r="O4523" i="9"/>
  <c r="O4762" i="9"/>
  <c r="O4407" i="9"/>
  <c r="O5003" i="9"/>
  <c r="O4527" i="9"/>
  <c r="O4767" i="9"/>
  <c r="O4530" i="9"/>
  <c r="O4650" i="9"/>
  <c r="O5008" i="9"/>
  <c r="O5009" i="9"/>
  <c r="O4403" i="9"/>
  <c r="O4406" i="9"/>
  <c r="O4883" i="9"/>
  <c r="O4766" i="9"/>
  <c r="O8003" i="9"/>
  <c r="O7763" i="9"/>
  <c r="O7771" i="9"/>
  <c r="O7525" i="9"/>
  <c r="O8011" i="9"/>
  <c r="O7405" i="9"/>
  <c r="O4648" i="9"/>
  <c r="O4882" i="9"/>
  <c r="O4647" i="9"/>
  <c r="O4771" i="9"/>
  <c r="O4529" i="9"/>
  <c r="O4524" i="9"/>
  <c r="O4886" i="9"/>
  <c r="O7891" i="9"/>
  <c r="O7770" i="9"/>
  <c r="O7889" i="9"/>
  <c r="O8002" i="9"/>
  <c r="O7888" i="9"/>
  <c r="O7647" i="9"/>
  <c r="O7642" i="9"/>
  <c r="O7408" i="9"/>
  <c r="O4765" i="9"/>
  <c r="O4525" i="9"/>
  <c r="O4531" i="9"/>
  <c r="O4884" i="9"/>
  <c r="O4651" i="9"/>
  <c r="O4528" i="9"/>
  <c r="O4885" i="9"/>
  <c r="O7887" i="9"/>
  <c r="O7768" i="9"/>
  <c r="O7648" i="9"/>
  <c r="O7885" i="9"/>
  <c r="O7884" i="9"/>
  <c r="O7643" i="9"/>
  <c r="O7410" i="9"/>
  <c r="O7528" i="9"/>
  <c r="O7890" i="9"/>
  <c r="O7882" i="9"/>
  <c r="O7644" i="9"/>
  <c r="O4770" i="9"/>
  <c r="O4645" i="9"/>
  <c r="O4410" i="9"/>
  <c r="O4526" i="9"/>
  <c r="O4891" i="9"/>
  <c r="O4408" i="9"/>
  <c r="O4769" i="9"/>
  <c r="O4646" i="9"/>
  <c r="O7883" i="9"/>
  <c r="O7766" i="9"/>
  <c r="O4888" i="9"/>
  <c r="O4764" i="9"/>
  <c r="O4889" i="9"/>
  <c r="O4409" i="9"/>
  <c r="O4644" i="9"/>
  <c r="O4402" i="9"/>
  <c r="O5005" i="9"/>
  <c r="O4643" i="9"/>
  <c r="O4887" i="9"/>
  <c r="O4763" i="9"/>
  <c r="O4404" i="9"/>
  <c r="O7762" i="9"/>
  <c r="O7764" i="9"/>
  <c r="O7650" i="9"/>
  <c r="O7646" i="9"/>
  <c r="O7526" i="9"/>
  <c r="O7645" i="9"/>
  <c r="O7406" i="9"/>
  <c r="O7886" i="9"/>
  <c r="O7530" i="9"/>
  <c r="O7283" i="9"/>
  <c r="O7286" i="9"/>
  <c r="O7291" i="9"/>
  <c r="Y11" i="11"/>
  <c r="O7282" i="9"/>
  <c r="O7287" i="9"/>
  <c r="O7290" i="9"/>
  <c r="O4163" i="9"/>
  <c r="O3690" i="9"/>
  <c r="O4287" i="9"/>
  <c r="O5122" i="9"/>
  <c r="O5124" i="9"/>
  <c r="O4291" i="9"/>
  <c r="O5125" i="9"/>
  <c r="O5364" i="9"/>
  <c r="O5127" i="9"/>
  <c r="O5129" i="9"/>
  <c r="O5249" i="9"/>
  <c r="O5725" i="9"/>
  <c r="O5130" i="9"/>
  <c r="O5487" i="9"/>
  <c r="O3925" i="9"/>
  <c r="O4283" i="9"/>
  <c r="O3927" i="9"/>
  <c r="O3808" i="9"/>
  <c r="O4048" i="9"/>
  <c r="O3691" i="9"/>
  <c r="O3810" i="9"/>
  <c r="O4169" i="9"/>
  <c r="O3931" i="9"/>
  <c r="O5363" i="9"/>
  <c r="O5126" i="9"/>
  <c r="O5366" i="9"/>
  <c r="O5724" i="9"/>
  <c r="O5369" i="9"/>
  <c r="O5488" i="9"/>
  <c r="O3682" i="9"/>
  <c r="O4162" i="9"/>
  <c r="O3687" i="9"/>
  <c r="O3689" i="9"/>
  <c r="O3809" i="9"/>
  <c r="O3929" i="9"/>
  <c r="O3811" i="9"/>
  <c r="O4168" i="9"/>
  <c r="O4051" i="9"/>
  <c r="O4170" i="9"/>
  <c r="O5362" i="9"/>
  <c r="O5245" i="9"/>
  <c r="O5365" i="9"/>
  <c r="O5128" i="9"/>
  <c r="O5367" i="9"/>
  <c r="O5248" i="9"/>
  <c r="O3804" i="9"/>
  <c r="O3923" i="9"/>
  <c r="O3686" i="9"/>
  <c r="O3806" i="9"/>
  <c r="O4046" i="9"/>
  <c r="O4167" i="9"/>
  <c r="O4290" i="9"/>
  <c r="O5483" i="9"/>
  <c r="O5485" i="9"/>
  <c r="O5606" i="9"/>
  <c r="O5251" i="9"/>
  <c r="O5371" i="9"/>
  <c r="O5610" i="9"/>
  <c r="O5490" i="9"/>
  <c r="O7285" i="9"/>
  <c r="O5730" i="9"/>
  <c r="O7289" i="9"/>
  <c r="O7288" i="9"/>
  <c r="O7284" i="9"/>
  <c r="O5729" i="9"/>
  <c r="O5728" i="9"/>
  <c r="O5608" i="9"/>
  <c r="O5484" i="9"/>
  <c r="O3688" i="9"/>
  <c r="O3803" i="9"/>
  <c r="O5370" i="9"/>
  <c r="O5247" i="9"/>
  <c r="O5482" i="9"/>
  <c r="O4049" i="9"/>
  <c r="O4165" i="9"/>
  <c r="O3802" i="9"/>
  <c r="O4286" i="9"/>
  <c r="O4285" i="9"/>
  <c r="O3924" i="9"/>
  <c r="O5368" i="9"/>
  <c r="O5243" i="9"/>
  <c r="O4289" i="9"/>
  <c r="O4044" i="9"/>
  <c r="O3684" i="9"/>
  <c r="O4171" i="9"/>
  <c r="O4164" i="9"/>
  <c r="O5246" i="9"/>
  <c r="O5602" i="9"/>
  <c r="O4047" i="9"/>
  <c r="O3685" i="9"/>
  <c r="O4050" i="9"/>
  <c r="O4045" i="9"/>
  <c r="O4043" i="9"/>
  <c r="O5727" i="9"/>
  <c r="O5731" i="9"/>
  <c r="O5609" i="9"/>
  <c r="O3930" i="9"/>
  <c r="O3807" i="9"/>
  <c r="O5131" i="9"/>
  <c r="O5605" i="9"/>
  <c r="O5722" i="9"/>
  <c r="O4284" i="9"/>
  <c r="O3922" i="9"/>
  <c r="O5491" i="9"/>
  <c r="O5611" i="9"/>
  <c r="O5489" i="9"/>
  <c r="O5607" i="9"/>
  <c r="O5242" i="9"/>
  <c r="O4166" i="9"/>
  <c r="O4282" i="9"/>
  <c r="O5486" i="9"/>
  <c r="O5123" i="9"/>
  <c r="O4288" i="9"/>
  <c r="O3928" i="9"/>
  <c r="O5726" i="9"/>
  <c r="O5723" i="9"/>
  <c r="O5603" i="9"/>
  <c r="O3805" i="9"/>
  <c r="O3683" i="9"/>
  <c r="O5250" i="9"/>
  <c r="O5604" i="9"/>
  <c r="O5244" i="9"/>
  <c r="O3926" i="9"/>
  <c r="O4042" i="9"/>
  <c r="O6822" i="9"/>
  <c r="O6703" i="9"/>
  <c r="O6948" i="9"/>
  <c r="O6831" i="9"/>
  <c r="O6712" i="9"/>
  <c r="O6954" i="9"/>
  <c r="O6597" i="9"/>
  <c r="O6718" i="9"/>
  <c r="O6956" i="9"/>
  <c r="O6841" i="9"/>
  <c r="O7079" i="9"/>
  <c r="O7081" i="9"/>
  <c r="O6962" i="9"/>
  <c r="O6704" i="9"/>
  <c r="O7065" i="9"/>
  <c r="O6829" i="9"/>
  <c r="O6710" i="9"/>
  <c r="O7067" i="9"/>
  <c r="O6950" i="9"/>
  <c r="O7071" i="9"/>
  <c r="O6952" i="9"/>
  <c r="O7073" i="9"/>
  <c r="O7075" i="9"/>
  <c r="O6837" i="9"/>
  <c r="O6601" i="9"/>
  <c r="O6958" i="9"/>
  <c r="O6583" i="9"/>
  <c r="O6702" i="9"/>
  <c r="O6584" i="9"/>
  <c r="O6589" i="9"/>
  <c r="O6591" i="9"/>
  <c r="O7069" i="9"/>
  <c r="O7188" i="9"/>
  <c r="O6714" i="9"/>
  <c r="O6716" i="9"/>
  <c r="O7192" i="9"/>
  <c r="O6599" i="9"/>
  <c r="O7194" i="9"/>
  <c r="O6720" i="9"/>
  <c r="O6722" i="9"/>
  <c r="O6960" i="9"/>
  <c r="O7198" i="9"/>
  <c r="O7200" i="9"/>
  <c r="O6708" i="9"/>
  <c r="O7190" i="9"/>
  <c r="O6827" i="9"/>
  <c r="O7184" i="9"/>
  <c r="O6595" i="9"/>
  <c r="O7077" i="9"/>
  <c r="O7202" i="9"/>
  <c r="O7186" i="9"/>
  <c r="O6593" i="9"/>
  <c r="O6833" i="9"/>
  <c r="O7196" i="9"/>
  <c r="O6835" i="9"/>
  <c r="O6839" i="9"/>
  <c r="O7201" i="9"/>
  <c r="O7072" i="9"/>
  <c r="O6588" i="9"/>
  <c r="O6825" i="9"/>
  <c r="O6602" i="9"/>
  <c r="O7074" i="9"/>
  <c r="O6592" i="9"/>
  <c r="O6945" i="9"/>
  <c r="O6944" i="9"/>
  <c r="O6582" i="9"/>
  <c r="O6959" i="9"/>
  <c r="O6836" i="9"/>
  <c r="O6830" i="9"/>
  <c r="O7063" i="9"/>
  <c r="O7197" i="9"/>
  <c r="O7191" i="9"/>
  <c r="O7187" i="9"/>
  <c r="O6707" i="9"/>
  <c r="O7199" i="9"/>
  <c r="O6949" i="9"/>
  <c r="O7064" i="9"/>
  <c r="O6587" i="9"/>
  <c r="O6719" i="9"/>
  <c r="O6953" i="9"/>
  <c r="O6711" i="9"/>
  <c r="O6826" i="9"/>
  <c r="O6840" i="9"/>
  <c r="O6715" i="9"/>
  <c r="O6828" i="9"/>
  <c r="O6943" i="9"/>
  <c r="O6957" i="9"/>
  <c r="O7070" i="9"/>
  <c r="O7068" i="9"/>
  <c r="O6824" i="9"/>
  <c r="O6838" i="9"/>
  <c r="O7193" i="9"/>
  <c r="O7082" i="9"/>
  <c r="O7062" i="9"/>
  <c r="O7195" i="9"/>
  <c r="O6834" i="9"/>
  <c r="O7185" i="9"/>
  <c r="O6706" i="9"/>
  <c r="O7076" i="9"/>
  <c r="O6832" i="9"/>
  <c r="O6709" i="9"/>
  <c r="O6585" i="9"/>
  <c r="O6961" i="9"/>
  <c r="O6598" i="9"/>
  <c r="O6713" i="9"/>
  <c r="O6590" i="9"/>
  <c r="O6705" i="9"/>
  <c r="O6947" i="9"/>
  <c r="O6955" i="9"/>
  <c r="O6721" i="9"/>
  <c r="O6586" i="9"/>
  <c r="O7080" i="9"/>
  <c r="O6717" i="9"/>
  <c r="O6594" i="9"/>
  <c r="O6946" i="9"/>
  <c r="O7182" i="9"/>
  <c r="O6942" i="9"/>
  <c r="O6842" i="9"/>
  <c r="O6600" i="9"/>
  <c r="O6951" i="9"/>
  <c r="O7183" i="9"/>
  <c r="O7078" i="9"/>
  <c r="O6596" i="9"/>
  <c r="O7189" i="9"/>
  <c r="O7066" i="9"/>
  <c r="O6823" i="9"/>
  <c r="O5982" i="9"/>
  <c r="O6223" i="9"/>
  <c r="O5987" i="9"/>
  <c r="O6345" i="9"/>
  <c r="O6464" i="9"/>
  <c r="O6226" i="9"/>
  <c r="O6465" i="9"/>
  <c r="O6108" i="9"/>
  <c r="O6228" i="9"/>
  <c r="O6110" i="9"/>
  <c r="O6231" i="9"/>
  <c r="O5877" i="9"/>
  <c r="O6474" i="9"/>
  <c r="O6355" i="9"/>
  <c r="O5866" i="9"/>
  <c r="O5986" i="9"/>
  <c r="O6344" i="9"/>
  <c r="O5869" i="9"/>
  <c r="O6347" i="9"/>
  <c r="O6348" i="9"/>
  <c r="O6470" i="9"/>
  <c r="O6351" i="9"/>
  <c r="O5875" i="9"/>
  <c r="O6472" i="9"/>
  <c r="O5996" i="9"/>
  <c r="O6353" i="9"/>
  <c r="O6234" i="9"/>
  <c r="O5998" i="9"/>
  <c r="O6000" i="9"/>
  <c r="O5881" i="9"/>
  <c r="O5863" i="9"/>
  <c r="O6102" i="9"/>
  <c r="O6342" i="9"/>
  <c r="O6463" i="9"/>
  <c r="O6225" i="9"/>
  <c r="O5988" i="9"/>
  <c r="O6346" i="9"/>
  <c r="O5989" i="9"/>
  <c r="O5870" i="9"/>
  <c r="O6117" i="9"/>
  <c r="O6236" i="9"/>
  <c r="O6105" i="9"/>
  <c r="O6106" i="9"/>
  <c r="O5868" i="9"/>
  <c r="O5871" i="9"/>
  <c r="O5994" i="9"/>
  <c r="O6113" i="9"/>
  <c r="O6232" i="9"/>
  <c r="O6115" i="9"/>
  <c r="O5879" i="9"/>
  <c r="O6238" i="9"/>
  <c r="O6119" i="9"/>
  <c r="O6476" i="9"/>
  <c r="O6359" i="9"/>
  <c r="O6478" i="9"/>
  <c r="O6002" i="9"/>
  <c r="O6242" i="9"/>
  <c r="O6361" i="9"/>
  <c r="O6482" i="9"/>
  <c r="O6357" i="9"/>
  <c r="O6240" i="9"/>
  <c r="O6121" i="9"/>
  <c r="O6480" i="9"/>
  <c r="O6362" i="9"/>
  <c r="O6360" i="9"/>
  <c r="O5882" i="9"/>
  <c r="O6475" i="9"/>
  <c r="O5993" i="9"/>
  <c r="O6230" i="9"/>
  <c r="O5985" i="9"/>
  <c r="O6468" i="9"/>
  <c r="O6473" i="9"/>
  <c r="O6114" i="9"/>
  <c r="O5872" i="9"/>
  <c r="O5876" i="9"/>
  <c r="O6111" i="9"/>
  <c r="O6109" i="9"/>
  <c r="O5984" i="9"/>
  <c r="O6122" i="9"/>
  <c r="O6001" i="9"/>
  <c r="O6241" i="9"/>
  <c r="O6356" i="9"/>
  <c r="O6112" i="9"/>
  <c r="O6107" i="9"/>
  <c r="O6222" i="9"/>
  <c r="O6466" i="9"/>
  <c r="O6354" i="9"/>
  <c r="O6471" i="9"/>
  <c r="O5990" i="9"/>
  <c r="O5983" i="9"/>
  <c r="O6233" i="9"/>
  <c r="O5873" i="9"/>
  <c r="O6227" i="9"/>
  <c r="O6239" i="9"/>
  <c r="O6120" i="9"/>
  <c r="O6358" i="9"/>
  <c r="O5997" i="9"/>
  <c r="O6469" i="9"/>
  <c r="O6462" i="9"/>
  <c r="O6103" i="9"/>
  <c r="O6235" i="9"/>
  <c r="O5867" i="9"/>
  <c r="O5999" i="9"/>
  <c r="O6352" i="9"/>
  <c r="O6229" i="9"/>
  <c r="O6224" i="9"/>
  <c r="O5862" i="9"/>
  <c r="O6237" i="9"/>
  <c r="O6350" i="9"/>
  <c r="O6349" i="9"/>
  <c r="O6104" i="9"/>
  <c r="O6481" i="9"/>
  <c r="O6479" i="9"/>
  <c r="O6477" i="9"/>
  <c r="O5878" i="9"/>
  <c r="O5992" i="9"/>
  <c r="O6343" i="9"/>
  <c r="O6116" i="9"/>
  <c r="O5864" i="9"/>
  <c r="O5880" i="9"/>
  <c r="O5995" i="9"/>
  <c r="O6467" i="9"/>
  <c r="O6118" i="9"/>
  <c r="O5874" i="9"/>
  <c r="O5991" i="9"/>
  <c r="O5865" i="9"/>
  <c r="O7414" i="9"/>
  <c r="O7416" i="9"/>
  <c r="O7418" i="9"/>
  <c r="O7420" i="9"/>
  <c r="O7659" i="9"/>
  <c r="O7534" i="9"/>
  <c r="O7536" i="9"/>
  <c r="O7538" i="9"/>
  <c r="O7540" i="9"/>
  <c r="O7657" i="9"/>
  <c r="O7415" i="9"/>
  <c r="O7417" i="9"/>
  <c r="O7419" i="9"/>
  <c r="O7655" i="9"/>
  <c r="O7653" i="9"/>
  <c r="O7777" i="9"/>
  <c r="O7780" i="9"/>
  <c r="O8021" i="9"/>
  <c r="O7539" i="9"/>
  <c r="O7661" i="9"/>
  <c r="O7775" i="9"/>
  <c r="O7537" i="9"/>
  <c r="O7773" i="9"/>
  <c r="O8020" i="9"/>
  <c r="Z12" i="11"/>
  <c r="O7535" i="9"/>
  <c r="O4415" i="9"/>
  <c r="O4654" i="9"/>
  <c r="O4656" i="9"/>
  <c r="O4419" i="9"/>
  <c r="O4539" i="9"/>
  <c r="O4413" i="9"/>
  <c r="O4652" i="9"/>
  <c r="O4534" i="9"/>
  <c r="O4892" i="9"/>
  <c r="O4536" i="9"/>
  <c r="O4778" i="9"/>
  <c r="O5018" i="9"/>
  <c r="O5020" i="9"/>
  <c r="O4533" i="9"/>
  <c r="O4772" i="9"/>
  <c r="O4535" i="9"/>
  <c r="O4417" i="9"/>
  <c r="O4538" i="9"/>
  <c r="O5016" i="9"/>
  <c r="O5017" i="9"/>
  <c r="O4901" i="9"/>
  <c r="O4416" i="9"/>
  <c r="O5012" i="9"/>
  <c r="O4776" i="9"/>
  <c r="O4658" i="9"/>
  <c r="O4420" i="9"/>
  <c r="O4540" i="9"/>
  <c r="O4661" i="9"/>
  <c r="O5019" i="9"/>
  <c r="O4900" i="9"/>
  <c r="O8019" i="9"/>
  <c r="O7421" i="9"/>
  <c r="O7533" i="9"/>
  <c r="O7413" i="9"/>
  <c r="O7779" i="9"/>
  <c r="O7541" i="9"/>
  <c r="O4657" i="9"/>
  <c r="O5015" i="9"/>
  <c r="O4412" i="9"/>
  <c r="O4894" i="9"/>
  <c r="O4780" i="9"/>
  <c r="O5014" i="9"/>
  <c r="O4774" i="9"/>
  <c r="O8014" i="9"/>
  <c r="O8012" i="9"/>
  <c r="O8017" i="9"/>
  <c r="O7412" i="9"/>
  <c r="O4773" i="9"/>
  <c r="O4421" i="9"/>
  <c r="O5013" i="9"/>
  <c r="O4779" i="9"/>
  <c r="O4893" i="9"/>
  <c r="O4541" i="9"/>
  <c r="O4418" i="9"/>
  <c r="O4653" i="9"/>
  <c r="O7774" i="9"/>
  <c r="O8013" i="9"/>
  <c r="O7901" i="9"/>
  <c r="O7781" i="9"/>
  <c r="O7900" i="9"/>
  <c r="O7772" i="9"/>
  <c r="O7660" i="9"/>
  <c r="O7898" i="9"/>
  <c r="O4781" i="9"/>
  <c r="O4659" i="9"/>
  <c r="O4655" i="9"/>
  <c r="O4898" i="9"/>
  <c r="O4532" i="9"/>
  <c r="O4897" i="9"/>
  <c r="O4775" i="9"/>
  <c r="O7899" i="9"/>
  <c r="O7656" i="9"/>
  <c r="O7897" i="9"/>
  <c r="O7778" i="9"/>
  <c r="O7896" i="9"/>
  <c r="O7658" i="9"/>
  <c r="O7652" i="9"/>
  <c r="O7654" i="9"/>
  <c r="O4660" i="9"/>
  <c r="O5021" i="9"/>
  <c r="O4899" i="9"/>
  <c r="O4777" i="9"/>
  <c r="O4895" i="9"/>
  <c r="O4414" i="9"/>
  <c r="O4896" i="9"/>
  <c r="O4537" i="9"/>
  <c r="O7895" i="9"/>
  <c r="O8018" i="9"/>
  <c r="O8016" i="9"/>
  <c r="O7893" i="9"/>
  <c r="O8015" i="9"/>
  <c r="O7892" i="9"/>
  <c r="O7532" i="9"/>
  <c r="O7894" i="9"/>
  <c r="O7776" i="9"/>
  <c r="O7293" i="9"/>
  <c r="O7295" i="9"/>
  <c r="O7297" i="9"/>
  <c r="O7299" i="9"/>
  <c r="O7294" i="9"/>
  <c r="O7298" i="9"/>
  <c r="Y12" i="11"/>
  <c r="O4053" i="9"/>
  <c r="O3697" i="9"/>
  <c r="O4293" i="9"/>
  <c r="O4056" i="9"/>
  <c r="O4058" i="9"/>
  <c r="O4297" i="9"/>
  <c r="O3815" i="9"/>
  <c r="O4174" i="9"/>
  <c r="O4295" i="9"/>
  <c r="O3694" i="9"/>
  <c r="O3696" i="9"/>
  <c r="O4173" i="9"/>
  <c r="O3935" i="9"/>
  <c r="O3820" i="9"/>
  <c r="O3821" i="9"/>
  <c r="O4059" i="9"/>
  <c r="O3692" i="9"/>
  <c r="O4172" i="9"/>
  <c r="O3936" i="9"/>
  <c r="O4055" i="9"/>
  <c r="O3938" i="9"/>
  <c r="O4057" i="9"/>
  <c r="O4177" i="9"/>
  <c r="O3940" i="9"/>
  <c r="O4298" i="9"/>
  <c r="O5372" i="9"/>
  <c r="O5612" i="9"/>
  <c r="O5495" i="9"/>
  <c r="O5614" i="9"/>
  <c r="O5258" i="9"/>
  <c r="O5615" i="9"/>
  <c r="O5377" i="9"/>
  <c r="O5259" i="9"/>
  <c r="O5501" i="9"/>
  <c r="O5741" i="9"/>
  <c r="O4180" i="9"/>
  <c r="O5133" i="9"/>
  <c r="O5613" i="9"/>
  <c r="O5375" i="9"/>
  <c r="O5734" i="9"/>
  <c r="O5140" i="9"/>
  <c r="O5736" i="9"/>
  <c r="O5498" i="9"/>
  <c r="O5141" i="9"/>
  <c r="O5499" i="9"/>
  <c r="O5261" i="9"/>
  <c r="O5618" i="9"/>
  <c r="O5733" i="9"/>
  <c r="O5376" i="9"/>
  <c r="O5739" i="9"/>
  <c r="O5620" i="9"/>
  <c r="O5134" i="9"/>
  <c r="O5135" i="9"/>
  <c r="O5137" i="9"/>
  <c r="O5732" i="9"/>
  <c r="O5496" i="9"/>
  <c r="O5735" i="9"/>
  <c r="O5617" i="9"/>
  <c r="O5260" i="9"/>
  <c r="O5380" i="9"/>
  <c r="O5737" i="9"/>
  <c r="O7296" i="9"/>
  <c r="O7292" i="9"/>
  <c r="O7300" i="9"/>
  <c r="O5621" i="9"/>
  <c r="O5500" i="9"/>
  <c r="O5374" i="9"/>
  <c r="O5492" i="9"/>
  <c r="O3814" i="9"/>
  <c r="O3695" i="9"/>
  <c r="O3939" i="9"/>
  <c r="O3819" i="9"/>
  <c r="O3937" i="9"/>
  <c r="O3813" i="9"/>
  <c r="O3699" i="9"/>
  <c r="O5740" i="9"/>
  <c r="O5138" i="9"/>
  <c r="O4300" i="9"/>
  <c r="O5616" i="9"/>
  <c r="O5493" i="9"/>
  <c r="O5252" i="9"/>
  <c r="O5497" i="9"/>
  <c r="O5255" i="9"/>
  <c r="O4060" i="9"/>
  <c r="O3817" i="9"/>
  <c r="O4179" i="9"/>
  <c r="O3700" i="9"/>
  <c r="O4054" i="9"/>
  <c r="O4052" i="9"/>
  <c r="O3701" i="9"/>
  <c r="O4296" i="9"/>
  <c r="O4175" i="9"/>
  <c r="O3933" i="9"/>
  <c r="O7301" i="9"/>
  <c r="O5619" i="9"/>
  <c r="O5253" i="9"/>
  <c r="O5139" i="9"/>
  <c r="O4061" i="9"/>
  <c r="O4181" i="9"/>
  <c r="O5254" i="9"/>
  <c r="O3941" i="9"/>
  <c r="O4292" i="9"/>
  <c r="O4178" i="9"/>
  <c r="O3818" i="9"/>
  <c r="O3816" i="9"/>
  <c r="O3934" i="9"/>
  <c r="O4299" i="9"/>
  <c r="O4176" i="9"/>
  <c r="O4294" i="9"/>
  <c r="O3812" i="9"/>
  <c r="O5381" i="9"/>
  <c r="O5379" i="9"/>
  <c r="O5378" i="9"/>
  <c r="O5494" i="9"/>
  <c r="O5738" i="9"/>
  <c r="O5256" i="9"/>
  <c r="O5373" i="9"/>
  <c r="O5257" i="9"/>
  <c r="O5136" i="9"/>
  <c r="O4301" i="9"/>
  <c r="O3693" i="9"/>
  <c r="O5132" i="9"/>
  <c r="O3698" i="9"/>
  <c r="O3932" i="9"/>
  <c r="O7428" i="9"/>
  <c r="O7542" i="9"/>
  <c r="O7550" i="9"/>
  <c r="O7552" i="9"/>
  <c r="O7554" i="9"/>
  <c r="O7556" i="9"/>
  <c r="O7559" i="9"/>
  <c r="O7667" i="9"/>
  <c r="O7675" i="9"/>
  <c r="O7426" i="9"/>
  <c r="O7431" i="9"/>
  <c r="O7433" i="9"/>
  <c r="O7435" i="9"/>
  <c r="O7548" i="9"/>
  <c r="O7665" i="9"/>
  <c r="O7673" i="9"/>
  <c r="O7424" i="9"/>
  <c r="O7441" i="9"/>
  <c r="O7546" i="9"/>
  <c r="O7551" i="9"/>
  <c r="O7553" i="9"/>
  <c r="O7555" i="9"/>
  <c r="O7663" i="9"/>
  <c r="O7671" i="9"/>
  <c r="O7434" i="9"/>
  <c r="O7788" i="9"/>
  <c r="O7799" i="9"/>
  <c r="O8023" i="9"/>
  <c r="O8025" i="9"/>
  <c r="O8031" i="9"/>
  <c r="O8033" i="9"/>
  <c r="O7422" i="9"/>
  <c r="O7432" i="9"/>
  <c r="O7561" i="9"/>
  <c r="O7786" i="9"/>
  <c r="O7794" i="9"/>
  <c r="O7797" i="9"/>
  <c r="O7430" i="9"/>
  <c r="O7669" i="9"/>
  <c r="O7784" i="9"/>
  <c r="O7792" i="9"/>
  <c r="O8022" i="9"/>
  <c r="O8024" i="9"/>
  <c r="O8026" i="9"/>
  <c r="O8032" i="9"/>
  <c r="O8034" i="9"/>
  <c r="O7544" i="9"/>
  <c r="O7436" i="9"/>
  <c r="O7439" i="9"/>
  <c r="O7782" i="9"/>
  <c r="O7790" i="9"/>
  <c r="O7801" i="9"/>
  <c r="O4784" i="9"/>
  <c r="O4785" i="9"/>
  <c r="O5023" i="9"/>
  <c r="O4548" i="9"/>
  <c r="O4550" i="9"/>
  <c r="O5027" i="9"/>
  <c r="O4789" i="9"/>
  <c r="O5028" i="9"/>
  <c r="O4423" i="9"/>
  <c r="O4543" i="9"/>
  <c r="O4782" i="9"/>
  <c r="O4544" i="9"/>
  <c r="O4663" i="9"/>
  <c r="O4547" i="9"/>
  <c r="O5024" i="9"/>
  <c r="O4787" i="9"/>
  <c r="O4425" i="9"/>
  <c r="O5022" i="9"/>
  <c r="O4427" i="9"/>
  <c r="O4665" i="9"/>
  <c r="O4666" i="9"/>
  <c r="O4904" i="9"/>
  <c r="O4902" i="9"/>
  <c r="O4903" i="9"/>
  <c r="O4906" i="9"/>
  <c r="O4669" i="9"/>
  <c r="O4908" i="9"/>
  <c r="O4432" i="9"/>
  <c r="O4552" i="9"/>
  <c r="O4673" i="9"/>
  <c r="O4676" i="9"/>
  <c r="O4440" i="9"/>
  <c r="O4797" i="9"/>
  <c r="O4680" i="9"/>
  <c r="O4442" i="9"/>
  <c r="O8035" i="9"/>
  <c r="O7557" i="9"/>
  <c r="O4791" i="9"/>
  <c r="O4553" i="9"/>
  <c r="O4435" i="9"/>
  <c r="O4911" i="9"/>
  <c r="O5033" i="9"/>
  <c r="O4795" i="9"/>
  <c r="O4678" i="9"/>
  <c r="O4918" i="9"/>
  <c r="O5040" i="9"/>
  <c r="O7795" i="9"/>
  <c r="O5030" i="9"/>
  <c r="O4792" i="9"/>
  <c r="O4557" i="9"/>
  <c r="O4798" i="9"/>
  <c r="O5037" i="9"/>
  <c r="O4800" i="9"/>
  <c r="O4562" i="9"/>
  <c r="O4919" i="9"/>
  <c r="O5039" i="9"/>
  <c r="O5041" i="9"/>
  <c r="O7676" i="9"/>
  <c r="O8027" i="9"/>
  <c r="O7437" i="9"/>
  <c r="O4554" i="9"/>
  <c r="O5034" i="9"/>
  <c r="O5035" i="9"/>
  <c r="O5036" i="9"/>
  <c r="O4441" i="9"/>
  <c r="O4679" i="9"/>
  <c r="O5038" i="9"/>
  <c r="O5042" i="9"/>
  <c r="O7787" i="9"/>
  <c r="O7549" i="9"/>
  <c r="O7429" i="9"/>
  <c r="O4799" i="9"/>
  <c r="O4438" i="9"/>
  <c r="O4910" i="9"/>
  <c r="O4796" i="9"/>
  <c r="O4672" i="9"/>
  <c r="O5032" i="9"/>
  <c r="O5031" i="9"/>
  <c r="O4801" i="9"/>
  <c r="O4914" i="9"/>
  <c r="O4909" i="9"/>
  <c r="O4430" i="9"/>
  <c r="O4428" i="9"/>
  <c r="O4545" i="9"/>
  <c r="O4422" i="9"/>
  <c r="O4426" i="9"/>
  <c r="O4790" i="9"/>
  <c r="O4549" i="9"/>
  <c r="O7907" i="9"/>
  <c r="O7785" i="9"/>
  <c r="O7921" i="9"/>
  <c r="O7905" i="9"/>
  <c r="O7789" i="9"/>
  <c r="O8040" i="9"/>
  <c r="O7920" i="9"/>
  <c r="O7904" i="9"/>
  <c r="O7783" i="9"/>
  <c r="O7664" i="9"/>
  <c r="O7674" i="9"/>
  <c r="O7427" i="9"/>
  <c r="O7668" i="9"/>
  <c r="O7670" i="9"/>
  <c r="O7545" i="9"/>
  <c r="O7682" i="9"/>
  <c r="O7547" i="9"/>
  <c r="O4560" i="9"/>
  <c r="O4675" i="9"/>
  <c r="O4922" i="9"/>
  <c r="O4558" i="9"/>
  <c r="O4917" i="9"/>
  <c r="O4794" i="9"/>
  <c r="O4434" i="9"/>
  <c r="O4681" i="9"/>
  <c r="O4913" i="9"/>
  <c r="O4671" i="9"/>
  <c r="O4667" i="9"/>
  <c r="O4783" i="9"/>
  <c r="O4551" i="9"/>
  <c r="O4662" i="9"/>
  <c r="O4433" i="9"/>
  <c r="O4788" i="9"/>
  <c r="O4905" i="9"/>
  <c r="O7919" i="9"/>
  <c r="O7903" i="9"/>
  <c r="O8041" i="9"/>
  <c r="O7917" i="9"/>
  <c r="O7672" i="9"/>
  <c r="O8036" i="9"/>
  <c r="O7916" i="9"/>
  <c r="O7666" i="9"/>
  <c r="O7560" i="9"/>
  <c r="O7662" i="9"/>
  <c r="O7440" i="9"/>
  <c r="O7918" i="9"/>
  <c r="O7910" i="9"/>
  <c r="O7425" i="9"/>
  <c r="O4916" i="9"/>
  <c r="O4556" i="9"/>
  <c r="O4802" i="9"/>
  <c r="O4436" i="9"/>
  <c r="O4439" i="9"/>
  <c r="O4437" i="9"/>
  <c r="O4921" i="9"/>
  <c r="O4561" i="9"/>
  <c r="O4555" i="9"/>
  <c r="O4670" i="9"/>
  <c r="O4786" i="9"/>
  <c r="O4668" i="9"/>
  <c r="O4542" i="9"/>
  <c r="O4431" i="9"/>
  <c r="O5026" i="9"/>
  <c r="O4664" i="9"/>
  <c r="O7915" i="9"/>
  <c r="O7793" i="9"/>
  <c r="O8037" i="9"/>
  <c r="O8042" i="9"/>
  <c r="O7913" i="9"/>
  <c r="O8028" i="9"/>
  <c r="O7912" i="9"/>
  <c r="O7802" i="9"/>
  <c r="O7681" i="9"/>
  <c r="O7558" i="9"/>
  <c r="O7543" i="9"/>
  <c r="O7423" i="9"/>
  <c r="O7442" i="9"/>
  <c r="O8039" i="9"/>
  <c r="O4677" i="9"/>
  <c r="O4793" i="9"/>
  <c r="O4682" i="9"/>
  <c r="O4674" i="9"/>
  <c r="O4915" i="9"/>
  <c r="O4912" i="9"/>
  <c r="O4920" i="9"/>
  <c r="O4559" i="9"/>
  <c r="O5029" i="9"/>
  <c r="O5025" i="9"/>
  <c r="O4429" i="9"/>
  <c r="O4546" i="9"/>
  <c r="O4907" i="9"/>
  <c r="O4424" i="9"/>
  <c r="O7911" i="9"/>
  <c r="O8029" i="9"/>
  <c r="O7796" i="9"/>
  <c r="O8038" i="9"/>
  <c r="O7906" i="9"/>
  <c r="O7798" i="9"/>
  <c r="O7909" i="9"/>
  <c r="O7800" i="9"/>
  <c r="O7908" i="9"/>
  <c r="O7791" i="9"/>
  <c r="O7677" i="9"/>
  <c r="O7680" i="9"/>
  <c r="O7438" i="9"/>
  <c r="O7679" i="9"/>
  <c r="O7562" i="9"/>
  <c r="O8030" i="9"/>
  <c r="O7922" i="9"/>
  <c r="O7914" i="9"/>
  <c r="O7902" i="9"/>
  <c r="O7678" i="9"/>
  <c r="O7305" i="9"/>
  <c r="O7310" i="9"/>
  <c r="O7313" i="9"/>
  <c r="O7317" i="9"/>
  <c r="O7306" i="9"/>
  <c r="O7309" i="9"/>
  <c r="O7321" i="9"/>
  <c r="O3822" i="9"/>
  <c r="O3703" i="9"/>
  <c r="O3942" i="9"/>
  <c r="O3702" i="9"/>
  <c r="O3823" i="9"/>
  <c r="O3704" i="9"/>
  <c r="O3943" i="9"/>
  <c r="O4067" i="9"/>
  <c r="O5142" i="9"/>
  <c r="O4071" i="9"/>
  <c r="O4311" i="9"/>
  <c r="O5382" i="9"/>
  <c r="O3716" i="9"/>
  <c r="O3956" i="9"/>
  <c r="O3718" i="9"/>
  <c r="O3837" i="9"/>
  <c r="O4194" i="9"/>
  <c r="O5265" i="9"/>
  <c r="O4076" i="9"/>
  <c r="O5504" i="9"/>
  <c r="O3838" i="9"/>
  <c r="O4197" i="9"/>
  <c r="O3722" i="9"/>
  <c r="O5745" i="9"/>
  <c r="O5626" i="9"/>
  <c r="O3960" i="9"/>
  <c r="O5390" i="9"/>
  <c r="O5154" i="9"/>
  <c r="O5393" i="9"/>
  <c r="O5275" i="9"/>
  <c r="O5394" i="9"/>
  <c r="O5637" i="9"/>
  <c r="O5161" i="9"/>
  <c r="O5520" i="9"/>
  <c r="O5639" i="9"/>
  <c r="O5401" i="9"/>
  <c r="O5760" i="9"/>
  <c r="O5522" i="9"/>
  <c r="O5762" i="9"/>
  <c r="O4185" i="9"/>
  <c r="O4306" i="9"/>
  <c r="O3711" i="9"/>
  <c r="O3830" i="9"/>
  <c r="O4068" i="9"/>
  <c r="O4307" i="9"/>
  <c r="O3832" i="9"/>
  <c r="O3713" i="9"/>
  <c r="O3717" i="9"/>
  <c r="O5386" i="9"/>
  <c r="O5505" i="9"/>
  <c r="O5747" i="9"/>
  <c r="O5509" i="9"/>
  <c r="O5750" i="9"/>
  <c r="O5631" i="9"/>
  <c r="O5274" i="9"/>
  <c r="O5633" i="9"/>
  <c r="O7307" i="9"/>
  <c r="O3706" i="9"/>
  <c r="O3945" i="9"/>
  <c r="O3827" i="9"/>
  <c r="O4065" i="9"/>
  <c r="O4186" i="9"/>
  <c r="O3949" i="9"/>
  <c r="O5384" i="9"/>
  <c r="O5146" i="9"/>
  <c r="O4195" i="9"/>
  <c r="O3957" i="9"/>
  <c r="O5385" i="9"/>
  <c r="O4078" i="9"/>
  <c r="O5625" i="9"/>
  <c r="O5150" i="9"/>
  <c r="O4317" i="9"/>
  <c r="O5388" i="9"/>
  <c r="O4318" i="9"/>
  <c r="O5392" i="9"/>
  <c r="O5513" i="9"/>
  <c r="O5156" i="9"/>
  <c r="O5636" i="9"/>
  <c r="O5518" i="9"/>
  <c r="O5282" i="9"/>
  <c r="O5758" i="9"/>
  <c r="O5641" i="9"/>
  <c r="O4062" i="9"/>
  <c r="O3705" i="9"/>
  <c r="O4187" i="9"/>
  <c r="O3831" i="9"/>
  <c r="O4070" i="9"/>
  <c r="O3952" i="9"/>
  <c r="O3714" i="9"/>
  <c r="O4310" i="9"/>
  <c r="O3836" i="9"/>
  <c r="O5267" i="9"/>
  <c r="O5148" i="9"/>
  <c r="O3720" i="9"/>
  <c r="O5271" i="9"/>
  <c r="O4200" i="9"/>
  <c r="O4081" i="9"/>
  <c r="O5155" i="9"/>
  <c r="O5753" i="9"/>
  <c r="O7312" i="9"/>
  <c r="O7318" i="9"/>
  <c r="O7316" i="9"/>
  <c r="O7308" i="9"/>
  <c r="O7311" i="9"/>
  <c r="O4302" i="9"/>
  <c r="O7320" i="9"/>
  <c r="O7314" i="9"/>
  <c r="O7304" i="9"/>
  <c r="O7322" i="9"/>
  <c r="O5519" i="9"/>
  <c r="O5398" i="9"/>
  <c r="O5276" i="9"/>
  <c r="O5629" i="9"/>
  <c r="O3842" i="9"/>
  <c r="O5387" i="9"/>
  <c r="O4315" i="9"/>
  <c r="O4073" i="9"/>
  <c r="O3950" i="9"/>
  <c r="O5640" i="9"/>
  <c r="O5754" i="9"/>
  <c r="O5751" i="9"/>
  <c r="O5748" i="9"/>
  <c r="O4080" i="9"/>
  <c r="O5268" i="9"/>
  <c r="O5623" i="9"/>
  <c r="O3833" i="9"/>
  <c r="O4188" i="9"/>
  <c r="O4066" i="9"/>
  <c r="O4063" i="9"/>
  <c r="O5761" i="9"/>
  <c r="O5160" i="9"/>
  <c r="O5395" i="9"/>
  <c r="O5391" i="9"/>
  <c r="O5389" i="9"/>
  <c r="O4077" i="9"/>
  <c r="O3955" i="9"/>
  <c r="O3954" i="9"/>
  <c r="O4308" i="9"/>
  <c r="O3946" i="9"/>
  <c r="O5757" i="9"/>
  <c r="O5159" i="9"/>
  <c r="O5273" i="9"/>
  <c r="O4079" i="9"/>
  <c r="O5743" i="9"/>
  <c r="O5264" i="9"/>
  <c r="O5262" i="9"/>
  <c r="O3710" i="9"/>
  <c r="O3828" i="9"/>
  <c r="O4184" i="9"/>
  <c r="O3825" i="9"/>
  <c r="O7319" i="9"/>
  <c r="O7315" i="9"/>
  <c r="O5281" i="9"/>
  <c r="O5397" i="9"/>
  <c r="O5157" i="9"/>
  <c r="O5151" i="9"/>
  <c r="O5269" i="9"/>
  <c r="O3959" i="9"/>
  <c r="O3719" i="9"/>
  <c r="O3835" i="9"/>
  <c r="O3953" i="9"/>
  <c r="O3708" i="9"/>
  <c r="O4182" i="9"/>
  <c r="O5638" i="9"/>
  <c r="O5158" i="9"/>
  <c r="O5749" i="9"/>
  <c r="O3962" i="9"/>
  <c r="O5627" i="9"/>
  <c r="O3721" i="9"/>
  <c r="O4074" i="9"/>
  <c r="O4189" i="9"/>
  <c r="O5759" i="9"/>
  <c r="O5516" i="9"/>
  <c r="O5632" i="9"/>
  <c r="O5272" i="9"/>
  <c r="O3961" i="9"/>
  <c r="O5147" i="9"/>
  <c r="O5502" i="9"/>
  <c r="O3834" i="9"/>
  <c r="O3826" i="9"/>
  <c r="O5400" i="9"/>
  <c r="O5278" i="9"/>
  <c r="O5510" i="9"/>
  <c r="O5744" i="9"/>
  <c r="O4314" i="9"/>
  <c r="O4193" i="9"/>
  <c r="O4191" i="9"/>
  <c r="O4305" i="9"/>
  <c r="O3709" i="9"/>
  <c r="O3707" i="9"/>
  <c r="O3944" i="9"/>
  <c r="O7303" i="9"/>
  <c r="O7302" i="9"/>
  <c r="O4320" i="9"/>
  <c r="O5756" i="9"/>
  <c r="O5635" i="9"/>
  <c r="O5512" i="9"/>
  <c r="O5270" i="9"/>
  <c r="O5507" i="9"/>
  <c r="O3958" i="9"/>
  <c r="O5266" i="9"/>
  <c r="O4312" i="9"/>
  <c r="O4309" i="9"/>
  <c r="O3948" i="9"/>
  <c r="O4183" i="9"/>
  <c r="O5162" i="9"/>
  <c r="O5396" i="9"/>
  <c r="O4321" i="9"/>
  <c r="O5152" i="9"/>
  <c r="O5746" i="9"/>
  <c r="O4316" i="9"/>
  <c r="O3715" i="9"/>
  <c r="O3951" i="9"/>
  <c r="O5521" i="9"/>
  <c r="O5515" i="9"/>
  <c r="O5511" i="9"/>
  <c r="O5153" i="9"/>
  <c r="O4198" i="9"/>
  <c r="O5742" i="9"/>
  <c r="O5383" i="9"/>
  <c r="O5143" i="9"/>
  <c r="O3712" i="9"/>
  <c r="O4303" i="9"/>
  <c r="O5280" i="9"/>
  <c r="O5514" i="9"/>
  <c r="O4082" i="9"/>
  <c r="O5506" i="9"/>
  <c r="O5622" i="9"/>
  <c r="O4192" i="9"/>
  <c r="O4190" i="9"/>
  <c r="O3829" i="9"/>
  <c r="O4304" i="9"/>
  <c r="O5279" i="9"/>
  <c r="O5277" i="9"/>
  <c r="O4322" i="9"/>
  <c r="O5508" i="9"/>
  <c r="O5149" i="9"/>
  <c r="O4196" i="9"/>
  <c r="O4075" i="9"/>
  <c r="O5144" i="9"/>
  <c r="O3947" i="9"/>
  <c r="O4064" i="9"/>
  <c r="O5642" i="9"/>
  <c r="O5755" i="9"/>
  <c r="O5634" i="9"/>
  <c r="O4202" i="9"/>
  <c r="O4319" i="9"/>
  <c r="O3841" i="9"/>
  <c r="O5624" i="9"/>
  <c r="O4072" i="9"/>
  <c r="O5399" i="9"/>
  <c r="O5752" i="9"/>
  <c r="O4201" i="9"/>
  <c r="O5628" i="9"/>
  <c r="O3840" i="9"/>
  <c r="O5503" i="9"/>
  <c r="O5145" i="9"/>
  <c r="O5402" i="9"/>
  <c r="O5517" i="9"/>
  <c r="O5630" i="9"/>
  <c r="O4199" i="9"/>
  <c r="O3839" i="9"/>
  <c r="O4313" i="9"/>
  <c r="O5263" i="9"/>
  <c r="O4069" i="9"/>
  <c r="O3824" i="9"/>
  <c r="H5914" i="9" l="1"/>
  <c r="H8074" i="9" s="1"/>
  <c r="H5927" i="9"/>
  <c r="H8087" i="9" s="1"/>
  <c r="H5994" i="9"/>
  <c r="H8154" i="9" s="1"/>
  <c r="G8154" i="9"/>
  <c r="H5980" i="9"/>
  <c r="H8140" i="9" s="1"/>
  <c r="G8140" i="9"/>
  <c r="H5962" i="9"/>
  <c r="H8122" i="9" s="1"/>
  <c r="G8122" i="9"/>
  <c r="H5954" i="9"/>
  <c r="H8114" i="9" s="1"/>
  <c r="G8114" i="9"/>
  <c r="H5933" i="9"/>
  <c r="H8093" i="9" s="1"/>
  <c r="G8093" i="9"/>
  <c r="H5918" i="9"/>
  <c r="H8078" i="9" s="1"/>
  <c r="G8078" i="9"/>
  <c r="H5897" i="9"/>
  <c r="H8057" i="9" s="1"/>
  <c r="G8057" i="9"/>
  <c r="G6781" i="9"/>
  <c r="H6781" i="9" s="1"/>
  <c r="I6780" i="9"/>
  <c r="J6774" i="9"/>
  <c r="F6791" i="9"/>
  <c r="F6807" i="9"/>
  <c r="I6823" i="9"/>
  <c r="G6797" i="9"/>
  <c r="H6797" i="9" s="1"/>
  <c r="F6805" i="9"/>
  <c r="I6816" i="9"/>
  <c r="G6819" i="9"/>
  <c r="H6819" i="9" s="1"/>
  <c r="F6832" i="9"/>
  <c r="F6842" i="9"/>
  <c r="G6051" i="9"/>
  <c r="H6051" i="9" s="1"/>
  <c r="G6065" i="9"/>
  <c r="H6065" i="9" s="1"/>
  <c r="G6101" i="9"/>
  <c r="H6101" i="9" s="1"/>
  <c r="H5883" i="9"/>
  <c r="H8043" i="9" s="1"/>
  <c r="G8043" i="9"/>
  <c r="H5890" i="9"/>
  <c r="H8050" i="9" s="1"/>
  <c r="G8050" i="9"/>
  <c r="H5894" i="9"/>
  <c r="H8054" i="9" s="1"/>
  <c r="G8054" i="9"/>
  <c r="H5908" i="9"/>
  <c r="H8068" i="9" s="1"/>
  <c r="G8068" i="9"/>
  <c r="H5900" i="9"/>
  <c r="H8060" i="9" s="1"/>
  <c r="G8060" i="9"/>
  <c r="H5899" i="9"/>
  <c r="H8059" i="9" s="1"/>
  <c r="G8059" i="9"/>
  <c r="F5407" i="9"/>
  <c r="F5413" i="9"/>
  <c r="J5443" i="9"/>
  <c r="I5446" i="9"/>
  <c r="J5453" i="9"/>
  <c r="I5465" i="9"/>
  <c r="I5478" i="9"/>
  <c r="G5583" i="9"/>
  <c r="H5583" i="9" s="1"/>
  <c r="I5601" i="9"/>
  <c r="H5975" i="9"/>
  <c r="H8135" i="9" s="1"/>
  <c r="G8135" i="9"/>
  <c r="H5991" i="9"/>
  <c r="H8151" i="9" s="1"/>
  <c r="G8151" i="9"/>
  <c r="H5974" i="9"/>
  <c r="H8134" i="9" s="1"/>
  <c r="G8134" i="9"/>
  <c r="H5955" i="9"/>
  <c r="H8115" i="9" s="1"/>
  <c r="G8115" i="9"/>
  <c r="H5928" i="9"/>
  <c r="H8088" i="9" s="1"/>
  <c r="G8088" i="9"/>
  <c r="H5917" i="9"/>
  <c r="H8077" i="9" s="1"/>
  <c r="G8077" i="9"/>
  <c r="H5895" i="9"/>
  <c r="H8055" i="9" s="1"/>
  <c r="G8055" i="9"/>
  <c r="H5885" i="9"/>
  <c r="H8045" i="9" s="1"/>
  <c r="G8045" i="9"/>
  <c r="I6807" i="9"/>
  <c r="F6792" i="9"/>
  <c r="F6797" i="9"/>
  <c r="J6805" i="9"/>
  <c r="G6831" i="9"/>
  <c r="H6831" i="9" s="1"/>
  <c r="F6819" i="9"/>
  <c r="I6832" i="9"/>
  <c r="I6842" i="9"/>
  <c r="F6097" i="9"/>
  <c r="F6117" i="9"/>
  <c r="F6051" i="9"/>
  <c r="F6065" i="9"/>
  <c r="H5887" i="9"/>
  <c r="H8047" i="9" s="1"/>
  <c r="G8047" i="9"/>
  <c r="H5889" i="9"/>
  <c r="H8049" i="9" s="1"/>
  <c r="G8049" i="9"/>
  <c r="H5892" i="9"/>
  <c r="H8052" i="9" s="1"/>
  <c r="G8052" i="9"/>
  <c r="H5905" i="9"/>
  <c r="H8065" i="9" s="1"/>
  <c r="G8065" i="9"/>
  <c r="H5898" i="9"/>
  <c r="H8058" i="9" s="1"/>
  <c r="G8058" i="9"/>
  <c r="H5896" i="9"/>
  <c r="H8056" i="9" s="1"/>
  <c r="G8056" i="9"/>
  <c r="H5912" i="9"/>
  <c r="H8072" i="9" s="1"/>
  <c r="G8072" i="9"/>
  <c r="H5911" i="9"/>
  <c r="H8071" i="9" s="1"/>
  <c r="G8071" i="9"/>
  <c r="H5922" i="9"/>
  <c r="H8082" i="9" s="1"/>
  <c r="G8082" i="9"/>
  <c r="H5913" i="9"/>
  <c r="H8073" i="9" s="1"/>
  <c r="G8073" i="9"/>
  <c r="H5931" i="9"/>
  <c r="H8091" i="9" s="1"/>
  <c r="G8091" i="9"/>
  <c r="H5938" i="9"/>
  <c r="H8098" i="9" s="1"/>
  <c r="G8098" i="9"/>
  <c r="H5934" i="9"/>
  <c r="H8094" i="9" s="1"/>
  <c r="G8094" i="9"/>
  <c r="H5915" i="9"/>
  <c r="H8075" i="9" s="1"/>
  <c r="G8075" i="9"/>
  <c r="H5923" i="9"/>
  <c r="H8083" i="9" s="1"/>
  <c r="G8083" i="9"/>
  <c r="H5916" i="9"/>
  <c r="H8076" i="9" s="1"/>
  <c r="G8076" i="9"/>
  <c r="H5932" i="9"/>
  <c r="H8092" i="9" s="1"/>
  <c r="G8092" i="9"/>
  <c r="H5925" i="9"/>
  <c r="H8085" i="9" s="1"/>
  <c r="G8085" i="9"/>
  <c r="H5936" i="9"/>
  <c r="H8096" i="9" s="1"/>
  <c r="G8096" i="9"/>
  <c r="H5937" i="9"/>
  <c r="H8097" i="9" s="1"/>
  <c r="G8097" i="9"/>
  <c r="H5950" i="9"/>
  <c r="H8110" i="9" s="1"/>
  <c r="G8110" i="9"/>
  <c r="H5952" i="9"/>
  <c r="H8112" i="9" s="1"/>
  <c r="G8112" i="9"/>
  <c r="H5942" i="9"/>
  <c r="H8102" i="9" s="1"/>
  <c r="G8102" i="9"/>
  <c r="H5948" i="9"/>
  <c r="H8108" i="9" s="1"/>
  <c r="G8108" i="9"/>
  <c r="H5959" i="9"/>
  <c r="H8119" i="9" s="1"/>
  <c r="G8119" i="9"/>
  <c r="H5970" i="9"/>
  <c r="H8130" i="9" s="1"/>
  <c r="G8130" i="9"/>
  <c r="H5985" i="9"/>
  <c r="H8145" i="9" s="1"/>
  <c r="G8145" i="9"/>
  <c r="H5964" i="9"/>
  <c r="H8124" i="9" s="1"/>
  <c r="G8124" i="9"/>
  <c r="H5978" i="9"/>
  <c r="H8138" i="9" s="1"/>
  <c r="G8138" i="9"/>
  <c r="H5986" i="9"/>
  <c r="H8146" i="9" s="1"/>
  <c r="G8146" i="9"/>
  <c r="H6000" i="9"/>
  <c r="H8160" i="9" s="1"/>
  <c r="G8160" i="9"/>
  <c r="H5967" i="9"/>
  <c r="H8127" i="9" s="1"/>
  <c r="G8127" i="9"/>
  <c r="H5990" i="9"/>
  <c r="H8150" i="9" s="1"/>
  <c r="G8150" i="9"/>
  <c r="H5972" i="9"/>
  <c r="H8132" i="9" s="1"/>
  <c r="G8132" i="9"/>
  <c r="H5989" i="9"/>
  <c r="H8149" i="9" s="1"/>
  <c r="G8149" i="9"/>
  <c r="H6002" i="9"/>
  <c r="H8162" i="9" s="1"/>
  <c r="G8162" i="9"/>
  <c r="I5407" i="9"/>
  <c r="I5413" i="9"/>
  <c r="J5446" i="9"/>
  <c r="I5453" i="9"/>
  <c r="J5465" i="9"/>
  <c r="J5478" i="9"/>
  <c r="J5541" i="9"/>
  <c r="J5563" i="9"/>
  <c r="J5574" i="9"/>
  <c r="I5633" i="9"/>
  <c r="H5891" i="9"/>
  <c r="H8051" i="9" s="1"/>
  <c r="G8051" i="9"/>
  <c r="H5901" i="9"/>
  <c r="H8061" i="9" s="1"/>
  <c r="G8061" i="9"/>
  <c r="H5921" i="9"/>
  <c r="H8081" i="9" s="1"/>
  <c r="G8081" i="9"/>
  <c r="H5939" i="9"/>
  <c r="H8099" i="9" s="1"/>
  <c r="G8099" i="9"/>
  <c r="H5953" i="9"/>
  <c r="H8113" i="9" s="1"/>
  <c r="G8113" i="9"/>
  <c r="H5968" i="9"/>
  <c r="H8128" i="9" s="1"/>
  <c r="F5583" i="9"/>
  <c r="G5406" i="9"/>
  <c r="H5406" i="9" s="1"/>
  <c r="H5924" i="9"/>
  <c r="H8084" i="9" s="1"/>
  <c r="G8084" i="9"/>
  <c r="H5909" i="9"/>
  <c r="H8069" i="9" s="1"/>
  <c r="G8069" i="9"/>
  <c r="H5902" i="9"/>
  <c r="H8062" i="9" s="1"/>
  <c r="G8062" i="9"/>
  <c r="H5884" i="9"/>
  <c r="H8044" i="9" s="1"/>
  <c r="G8044" i="9"/>
  <c r="G6823" i="9"/>
  <c r="H6823" i="9" s="1"/>
  <c r="G6792" i="9"/>
  <c r="H6792" i="9" s="1"/>
  <c r="I6797" i="9"/>
  <c r="F6816" i="9"/>
  <c r="F6831" i="9"/>
  <c r="I6819" i="9"/>
  <c r="J6822" i="9"/>
  <c r="H5949" i="9"/>
  <c r="H8109" i="9" s="1"/>
  <c r="G8109" i="9"/>
  <c r="H5951" i="9"/>
  <c r="H8111" i="9" s="1"/>
  <c r="G8111" i="9"/>
  <c r="H5957" i="9"/>
  <c r="H8117" i="9" s="1"/>
  <c r="G8117" i="9"/>
  <c r="H5947" i="9"/>
  <c r="H8107" i="9" s="1"/>
  <c r="G8107" i="9"/>
  <c r="H5945" i="9"/>
  <c r="H8105" i="9" s="1"/>
  <c r="G8105" i="9"/>
  <c r="H5969" i="9"/>
  <c r="H8129" i="9" s="1"/>
  <c r="G8129" i="9"/>
  <c r="H5979" i="9"/>
  <c r="H8139" i="9" s="1"/>
  <c r="G8139" i="9"/>
  <c r="H5963" i="9"/>
  <c r="H8123" i="9" s="1"/>
  <c r="G8123" i="9"/>
  <c r="H5977" i="9"/>
  <c r="H8137" i="9" s="1"/>
  <c r="G8137" i="9"/>
  <c r="H5982" i="9"/>
  <c r="H8142" i="9" s="1"/>
  <c r="G8142" i="9"/>
  <c r="H5998" i="9"/>
  <c r="H8158" i="9" s="1"/>
  <c r="G8158" i="9"/>
  <c r="H5966" i="9"/>
  <c r="H8126" i="9" s="1"/>
  <c r="G8126" i="9"/>
  <c r="H5988" i="9"/>
  <c r="H8148" i="9" s="1"/>
  <c r="G8148" i="9"/>
  <c r="H5960" i="9"/>
  <c r="H8120" i="9" s="1"/>
  <c r="G8120" i="9"/>
  <c r="H5987" i="9"/>
  <c r="H8147" i="9" s="1"/>
  <c r="G8147" i="9"/>
  <c r="H6001" i="9"/>
  <c r="H8161" i="9" s="1"/>
  <c r="I5459" i="9"/>
  <c r="G5585" i="9"/>
  <c r="H5585" i="9" s="1"/>
  <c r="H5973" i="9"/>
  <c r="H8133" i="9" s="1"/>
  <c r="G8133" i="9"/>
  <c r="F5566" i="9"/>
  <c r="G5595" i="9"/>
  <c r="H5595" i="9" s="1"/>
  <c r="J5406" i="9"/>
  <c r="G4438" i="9"/>
  <c r="H4438" i="9" s="1"/>
  <c r="F4438" i="9"/>
  <c r="I4376" i="9"/>
  <c r="J4376" i="9"/>
  <c r="I4367" i="9"/>
  <c r="J4367" i="9"/>
  <c r="J4361" i="9"/>
  <c r="I4361" i="9"/>
  <c r="F4355" i="9"/>
  <c r="J4355" i="9"/>
  <c r="G4345" i="9"/>
  <c r="H4345" i="9" s="1"/>
  <c r="F4345" i="9"/>
  <c r="F4343" i="9"/>
  <c r="G4343" i="9"/>
  <c r="H4343" i="9" s="1"/>
  <c r="F4331" i="9"/>
  <c r="G4331" i="9"/>
  <c r="H4331" i="9" s="1"/>
  <c r="F4336" i="9"/>
  <c r="G4336" i="9"/>
  <c r="H4336" i="9" s="1"/>
  <c r="F4330" i="9"/>
  <c r="G4330" i="9"/>
  <c r="H4330" i="9" s="1"/>
  <c r="I3864" i="9"/>
  <c r="J3864" i="9"/>
  <c r="G3844" i="9"/>
  <c r="H3844" i="9" s="1"/>
  <c r="F3844" i="9"/>
  <c r="H5886" i="9"/>
  <c r="H8046" i="9" s="1"/>
  <c r="G8046" i="9"/>
  <c r="H5893" i="9"/>
  <c r="H8053" i="9" s="1"/>
  <c r="G8053" i="9"/>
  <c r="H5888" i="9"/>
  <c r="H8048" i="9" s="1"/>
  <c r="G8048" i="9"/>
  <c r="H5903" i="9"/>
  <c r="H8063" i="9" s="1"/>
  <c r="G8063" i="9"/>
  <c r="H5904" i="9"/>
  <c r="H8064" i="9" s="1"/>
  <c r="G8064" i="9"/>
  <c r="H5907" i="9"/>
  <c r="H8067" i="9" s="1"/>
  <c r="G8067" i="9"/>
  <c r="H5906" i="9"/>
  <c r="H8066" i="9" s="1"/>
  <c r="G8066" i="9"/>
  <c r="H5920" i="9"/>
  <c r="H8080" i="9" s="1"/>
  <c r="G8080" i="9"/>
  <c r="H5919" i="9"/>
  <c r="H8079" i="9" s="1"/>
  <c r="G8079" i="9"/>
  <c r="H5910" i="9"/>
  <c r="H8070" i="9" s="1"/>
  <c r="G8070" i="9"/>
  <c r="H5926" i="9"/>
  <c r="H8086" i="9" s="1"/>
  <c r="G8086" i="9"/>
  <c r="H5935" i="9"/>
  <c r="H8095" i="9" s="1"/>
  <c r="G8095" i="9"/>
  <c r="H5929" i="9"/>
  <c r="H8089" i="9" s="1"/>
  <c r="G8089" i="9"/>
  <c r="H5930" i="9"/>
  <c r="H8090" i="9" s="1"/>
  <c r="G8090" i="9"/>
  <c r="H5940" i="9"/>
  <c r="H8100" i="9" s="1"/>
  <c r="G8100" i="9"/>
  <c r="H5943" i="9"/>
  <c r="H8103" i="9" s="1"/>
  <c r="G8103" i="9"/>
  <c r="H5956" i="9"/>
  <c r="H8116" i="9" s="1"/>
  <c r="G8116" i="9"/>
  <c r="H5946" i="9"/>
  <c r="H8106" i="9" s="1"/>
  <c r="G8106" i="9"/>
  <c r="H5941" i="9"/>
  <c r="H8101" i="9" s="1"/>
  <c r="G8101" i="9"/>
  <c r="H5965" i="9"/>
  <c r="H8125" i="9" s="1"/>
  <c r="G8125" i="9"/>
  <c r="H5976" i="9"/>
  <c r="H8136" i="9" s="1"/>
  <c r="G8136" i="9"/>
  <c r="H5993" i="9"/>
  <c r="H8153" i="9" s="1"/>
  <c r="G8153" i="9"/>
  <c r="H5971" i="9"/>
  <c r="H8131" i="9" s="1"/>
  <c r="G8131" i="9"/>
  <c r="H5981" i="9"/>
  <c r="H8141" i="9" s="1"/>
  <c r="G8141" i="9"/>
  <c r="H5995" i="9"/>
  <c r="H8155" i="9" s="1"/>
  <c r="G8155" i="9"/>
  <c r="H5961" i="9"/>
  <c r="H8121" i="9" s="1"/>
  <c r="G8121" i="9"/>
  <c r="H5984" i="9"/>
  <c r="H8144" i="9" s="1"/>
  <c r="G8144" i="9"/>
  <c r="H5999" i="9"/>
  <c r="H8159" i="9" s="1"/>
  <c r="G8159" i="9"/>
  <c r="H5983" i="9"/>
  <c r="H8143" i="9" s="1"/>
  <c r="G8143" i="9"/>
  <c r="H5997" i="9"/>
  <c r="H8157" i="9" s="1"/>
  <c r="G8157" i="9"/>
  <c r="J3963" i="9"/>
  <c r="J3968" i="9"/>
  <c r="J3977" i="9"/>
  <c r="I3980" i="9"/>
  <c r="J3983" i="9"/>
  <c r="I3987" i="9"/>
  <c r="J3994" i="9"/>
  <c r="J3998" i="9"/>
  <c r="I4000" i="9"/>
  <c r="I3993" i="9"/>
  <c r="I4015" i="9"/>
  <c r="J4017" i="9"/>
  <c r="G4006" i="9"/>
  <c r="H4006" i="9" s="1"/>
  <c r="G4014" i="9"/>
  <c r="H4014" i="9" s="1"/>
  <c r="I4024" i="9"/>
  <c r="I4031" i="9"/>
  <c r="J4034" i="9"/>
  <c r="I4043" i="9"/>
  <c r="I4033" i="9"/>
  <c r="J4045" i="9"/>
  <c r="J4046" i="9"/>
  <c r="J4039" i="9"/>
  <c r="I4054" i="9"/>
  <c r="I4069" i="9"/>
  <c r="G4059" i="9"/>
  <c r="H4059" i="9" s="1"/>
  <c r="J4074" i="9"/>
  <c r="J4064" i="9"/>
  <c r="J4072" i="9"/>
  <c r="J4056" i="9"/>
  <c r="I4078" i="9"/>
  <c r="J3149" i="9"/>
  <c r="J3162" i="9"/>
  <c r="J3184" i="9"/>
  <c r="I3202" i="9"/>
  <c r="F3209" i="9"/>
  <c r="F3236" i="9"/>
  <c r="G7145" i="9"/>
  <c r="H7145" i="9" s="1"/>
  <c r="I3132" i="9"/>
  <c r="F3724" i="9"/>
  <c r="F3730" i="9"/>
  <c r="F3737" i="9"/>
  <c r="G3744" i="9"/>
  <c r="H3744" i="9" s="1"/>
  <c r="I3753" i="9"/>
  <c r="I3763" i="9"/>
  <c r="I3769" i="9"/>
  <c r="I3800" i="9"/>
  <c r="I3811" i="9"/>
  <c r="I3817" i="9"/>
  <c r="J3750" i="9"/>
  <c r="F2215" i="9"/>
  <c r="J2215" i="9"/>
  <c r="I2215" i="9"/>
  <c r="F2198" i="9"/>
  <c r="I2198" i="9"/>
  <c r="I2169" i="9"/>
  <c r="J2169" i="9"/>
  <c r="J2187" i="9"/>
  <c r="I2187" i="9"/>
  <c r="J2172" i="9"/>
  <c r="I2172" i="9"/>
  <c r="G2172" i="9"/>
  <c r="H2172" i="9" s="1"/>
  <c r="F2631" i="9"/>
  <c r="J2631" i="9"/>
  <c r="G2631" i="9"/>
  <c r="H2631" i="9" s="1"/>
  <c r="I2639" i="9"/>
  <c r="G2639" i="9"/>
  <c r="H2639" i="9" s="1"/>
  <c r="J2639" i="9"/>
  <c r="J2627" i="9"/>
  <c r="I2627" i="9"/>
  <c r="F2627" i="9"/>
  <c r="I2632" i="9"/>
  <c r="J2632" i="9"/>
  <c r="F2632" i="9"/>
  <c r="G2632" i="9"/>
  <c r="H2632" i="9" s="1"/>
  <c r="I2597" i="9"/>
  <c r="F2597" i="9"/>
  <c r="G2625" i="9"/>
  <c r="H2625" i="9" s="1"/>
  <c r="J2625" i="9"/>
  <c r="F2625" i="9"/>
  <c r="F2612" i="9"/>
  <c r="G2612" i="9"/>
  <c r="H2612" i="9" s="1"/>
  <c r="J2600" i="9"/>
  <c r="I2600" i="9"/>
  <c r="F2600" i="9"/>
  <c r="I2605" i="9"/>
  <c r="F2605" i="9"/>
  <c r="G2605" i="9"/>
  <c r="H2605" i="9" s="1"/>
  <c r="J2603" i="9"/>
  <c r="I2603" i="9"/>
  <c r="F2603" i="9"/>
  <c r="I2592" i="9"/>
  <c r="J2592" i="9"/>
  <c r="F2592" i="9"/>
  <c r="J2584" i="9"/>
  <c r="I2584" i="9"/>
  <c r="J2582" i="9"/>
  <c r="F2582" i="9"/>
  <c r="G2590" i="9"/>
  <c r="H2590" i="9" s="1"/>
  <c r="J2590" i="9"/>
  <c r="F2575" i="9"/>
  <c r="I2575" i="9"/>
  <c r="G2575" i="9"/>
  <c r="H2575" i="9" s="1"/>
  <c r="J2563" i="9"/>
  <c r="I2563" i="9"/>
  <c r="J2565" i="9"/>
  <c r="I2565" i="9"/>
  <c r="G2565" i="9"/>
  <c r="H2565" i="9" s="1"/>
  <c r="G2568" i="9"/>
  <c r="H2568" i="9" s="1"/>
  <c r="J2568" i="9"/>
  <c r="F2562" i="9"/>
  <c r="J2562" i="9"/>
  <c r="G2562" i="9"/>
  <c r="H2562" i="9" s="1"/>
  <c r="I1812" i="9"/>
  <c r="G1812" i="9"/>
  <c r="H1812" i="9" s="1"/>
  <c r="I2274" i="9"/>
  <c r="J2274" i="9"/>
  <c r="F2274" i="9"/>
  <c r="G2279" i="9"/>
  <c r="H2279" i="9" s="1"/>
  <c r="F2279" i="9"/>
  <c r="F2259" i="9"/>
  <c r="J2259" i="9"/>
  <c r="G2259" i="9"/>
  <c r="H2259" i="9" s="1"/>
  <c r="J2268" i="9"/>
  <c r="G2268" i="9"/>
  <c r="H2268" i="9" s="1"/>
  <c r="I2263" i="9"/>
  <c r="F2263" i="9"/>
  <c r="J2239" i="9"/>
  <c r="G2239" i="9"/>
  <c r="H2239" i="9" s="1"/>
  <c r="G2244" i="9"/>
  <c r="H2244" i="9" s="1"/>
  <c r="J2244" i="9"/>
  <c r="G2229" i="9"/>
  <c r="H2229" i="9" s="1"/>
  <c r="I2229" i="9"/>
  <c r="G2230" i="9"/>
  <c r="H2230" i="9" s="1"/>
  <c r="I2230" i="9"/>
  <c r="G2227" i="9"/>
  <c r="H2227" i="9" s="1"/>
  <c r="J2227" i="9"/>
  <c r="J5713" i="9"/>
  <c r="F5713" i="9"/>
  <c r="F5689" i="9"/>
  <c r="G5689" i="9"/>
  <c r="H5689" i="9" s="1"/>
  <c r="I5689" i="9"/>
  <c r="F5699" i="9"/>
  <c r="G5699" i="9"/>
  <c r="H5699" i="9" s="1"/>
  <c r="J5699" i="9"/>
  <c r="I5680" i="9"/>
  <c r="J5680" i="9"/>
  <c r="F5680" i="9"/>
  <c r="F5674" i="9"/>
  <c r="G5674" i="9"/>
  <c r="H5674" i="9" s="1"/>
  <c r="J5674" i="9"/>
  <c r="F5683" i="9"/>
  <c r="J5683" i="9"/>
  <c r="F5671" i="9"/>
  <c r="G5671" i="9"/>
  <c r="H5671" i="9" s="1"/>
  <c r="J5671" i="9"/>
  <c r="J5660" i="9"/>
  <c r="I5660" i="9"/>
  <c r="G5659" i="9"/>
  <c r="H5659" i="9" s="1"/>
  <c r="I5659" i="9"/>
  <c r="F5670" i="9"/>
  <c r="G5670" i="9"/>
  <c r="H5670" i="9" s="1"/>
  <c r="J5670" i="9"/>
  <c r="J5656" i="9"/>
  <c r="F5656" i="9"/>
  <c r="G5653" i="9"/>
  <c r="H5653" i="9" s="1"/>
  <c r="I5653" i="9"/>
  <c r="F5653" i="9"/>
  <c r="G2759" i="9"/>
  <c r="H2759" i="9" s="1"/>
  <c r="J2759" i="9"/>
  <c r="G2735" i="9"/>
  <c r="H2735" i="9" s="1"/>
  <c r="J2735" i="9"/>
  <c r="F1806" i="9"/>
  <c r="H5996" i="9"/>
  <c r="H8156" i="9" s="1"/>
  <c r="G8156" i="9"/>
  <c r="H5958" i="9"/>
  <c r="H8118" i="9" s="1"/>
  <c r="G8118" i="9"/>
  <c r="H5992" i="9"/>
  <c r="H8152" i="9" s="1"/>
  <c r="G8152" i="9"/>
  <c r="H5944" i="9"/>
  <c r="H8104" i="9" s="1"/>
  <c r="G8104" i="9"/>
  <c r="I4389" i="9"/>
  <c r="G4398" i="9"/>
  <c r="H4398" i="9" s="1"/>
  <c r="J4382" i="9"/>
  <c r="J4393" i="9"/>
  <c r="I4362" i="9"/>
  <c r="J4370" i="9"/>
  <c r="I7098" i="9"/>
  <c r="F7093" i="9"/>
  <c r="F7097" i="9"/>
  <c r="I7110" i="9"/>
  <c r="F7106" i="9"/>
  <c r="F7111" i="9"/>
  <c r="I7117" i="9"/>
  <c r="F7115" i="9"/>
  <c r="G7182" i="9"/>
  <c r="H7182" i="9" s="1"/>
  <c r="G7170" i="9"/>
  <c r="H7170" i="9" s="1"/>
  <c r="F7155" i="9"/>
  <c r="I7169" i="9"/>
  <c r="J7177" i="9"/>
  <c r="I7199" i="9"/>
  <c r="J7193" i="9"/>
  <c r="G3123" i="9"/>
  <c r="H3123" i="9" s="1"/>
  <c r="G3134" i="9"/>
  <c r="H3134" i="9" s="1"/>
  <c r="I7139" i="9"/>
  <c r="G3963" i="9"/>
  <c r="H3963" i="9" s="1"/>
  <c r="G3968" i="9"/>
  <c r="H3968" i="9" s="1"/>
  <c r="G3977" i="9"/>
  <c r="H3977" i="9" s="1"/>
  <c r="G3980" i="9"/>
  <c r="H3980" i="9" s="1"/>
  <c r="G3983" i="9"/>
  <c r="H3983" i="9" s="1"/>
  <c r="G3987" i="9"/>
  <c r="H3987" i="9" s="1"/>
  <c r="G3994" i="9"/>
  <c r="H3994" i="9" s="1"/>
  <c r="G3998" i="9"/>
  <c r="H3998" i="9" s="1"/>
  <c r="G4000" i="9"/>
  <c r="H4000" i="9" s="1"/>
  <c r="G3993" i="9"/>
  <c r="H3993" i="9" s="1"/>
  <c r="G4015" i="9"/>
  <c r="H4015" i="9" s="1"/>
  <c r="J4006" i="9"/>
  <c r="I4014" i="9"/>
  <c r="F4024" i="9"/>
  <c r="F4031" i="9"/>
  <c r="F4034" i="9"/>
  <c r="F4043" i="9"/>
  <c r="F4033" i="9"/>
  <c r="F4045" i="9"/>
  <c r="F4046" i="9"/>
  <c r="F4039" i="9"/>
  <c r="F4054" i="9"/>
  <c r="F4069" i="9"/>
  <c r="I4059" i="9"/>
  <c r="F4074" i="9"/>
  <c r="F4064" i="9"/>
  <c r="F4072" i="9"/>
  <c r="F4056" i="9"/>
  <c r="F4078" i="9"/>
  <c r="F3127" i="9"/>
  <c r="I3142" i="9"/>
  <c r="I3155" i="9"/>
  <c r="I3183" i="9"/>
  <c r="I3191" i="9"/>
  <c r="F3208" i="9"/>
  <c r="F3221" i="9"/>
  <c r="G3233" i="9"/>
  <c r="H3233" i="9" s="1"/>
  <c r="I7130" i="9"/>
  <c r="F7140" i="9"/>
  <c r="J7171" i="9"/>
  <c r="F7171" i="9"/>
  <c r="J3724" i="9"/>
  <c r="I3730" i="9"/>
  <c r="I3737" i="9"/>
  <c r="F3763" i="9"/>
  <c r="F3776" i="9"/>
  <c r="F3799" i="9"/>
  <c r="G3811" i="9"/>
  <c r="H3811" i="9" s="1"/>
  <c r="J3821" i="9"/>
  <c r="G3817" i="9"/>
  <c r="H3817" i="9" s="1"/>
  <c r="J2212" i="9"/>
  <c r="J3009" i="9"/>
  <c r="I3009" i="9"/>
  <c r="G3009" i="9"/>
  <c r="H3009" i="9" s="1"/>
  <c r="F5762" i="9"/>
  <c r="I5762" i="9"/>
  <c r="G5762" i="9"/>
  <c r="H5762" i="9" s="1"/>
  <c r="I5749" i="9"/>
  <c r="J5749" i="9"/>
  <c r="J5742" i="9"/>
  <c r="G5742" i="9"/>
  <c r="H5742" i="9" s="1"/>
  <c r="G5723" i="9"/>
  <c r="H5723" i="9" s="1"/>
  <c r="J5723" i="9"/>
  <c r="F5723" i="9"/>
  <c r="F5752" i="9"/>
  <c r="G5752" i="9"/>
  <c r="H5752" i="9" s="1"/>
  <c r="J5741" i="9"/>
  <c r="I5741" i="9"/>
  <c r="J5716" i="9"/>
  <c r="I5716" i="9"/>
  <c r="F3139" i="9"/>
  <c r="I3145" i="9"/>
  <c r="J3164" i="9"/>
  <c r="I3177" i="9"/>
  <c r="I3200" i="9"/>
  <c r="F3206" i="9"/>
  <c r="F3224" i="9"/>
  <c r="G3231" i="9"/>
  <c r="H3231" i="9" s="1"/>
  <c r="G7131" i="9"/>
  <c r="H7131" i="9" s="1"/>
  <c r="G7140" i="9"/>
  <c r="H7140" i="9" s="1"/>
  <c r="J3776" i="9"/>
  <c r="F3800" i="9"/>
  <c r="I3829" i="9"/>
  <c r="G1751" i="9"/>
  <c r="H1751" i="9" s="1"/>
  <c r="J1751" i="9"/>
  <c r="F1751" i="9"/>
  <c r="F1740" i="9"/>
  <c r="I1740" i="9"/>
  <c r="F1731" i="9"/>
  <c r="J1731" i="9"/>
  <c r="G1731" i="9"/>
  <c r="H1731" i="9" s="1"/>
  <c r="G1743" i="9"/>
  <c r="H1743" i="9" s="1"/>
  <c r="J1743" i="9"/>
  <c r="J1726" i="9"/>
  <c r="F1726" i="9"/>
  <c r="J1714" i="9"/>
  <c r="I1714" i="9"/>
  <c r="F1714" i="9"/>
  <c r="G1720" i="9"/>
  <c r="H1720" i="9" s="1"/>
  <c r="J1720" i="9"/>
  <c r="F1720" i="9"/>
  <c r="G1701" i="9"/>
  <c r="H1701" i="9" s="1"/>
  <c r="J1701" i="9"/>
  <c r="F1701" i="9"/>
  <c r="G1700" i="9"/>
  <c r="H1700" i="9" s="1"/>
  <c r="F1700" i="9"/>
  <c r="I1700" i="9"/>
  <c r="F1710" i="9"/>
  <c r="G1710" i="9"/>
  <c r="H1710" i="9" s="1"/>
  <c r="J1710" i="9"/>
  <c r="F1698" i="9"/>
  <c r="J1698" i="9"/>
  <c r="I1698" i="9"/>
  <c r="I1684" i="9"/>
  <c r="J1684" i="9"/>
  <c r="F1684" i="9"/>
  <c r="J1688" i="9"/>
  <c r="I1688" i="9"/>
  <c r="J1689" i="9"/>
  <c r="F1689" i="9"/>
  <c r="G1689" i="9"/>
  <c r="H1689" i="9" s="1"/>
  <c r="I2538" i="9"/>
  <c r="F2538" i="9"/>
  <c r="G2538" i="9"/>
  <c r="H2538" i="9" s="1"/>
  <c r="J2523" i="9"/>
  <c r="F2523" i="9"/>
  <c r="G2523" i="9"/>
  <c r="H2523" i="9" s="1"/>
  <c r="I2525" i="9"/>
  <c r="F2525" i="9"/>
  <c r="G2525" i="9"/>
  <c r="H2525" i="9" s="1"/>
  <c r="J2289" i="9"/>
  <c r="F2289" i="9"/>
  <c r="F2283" i="9"/>
  <c r="J2283" i="9"/>
  <c r="G733" i="9"/>
  <c r="H733" i="9" s="1"/>
  <c r="I733" i="9"/>
  <c r="F984" i="9"/>
  <c r="J984" i="9"/>
  <c r="I985" i="9"/>
  <c r="J985" i="9"/>
  <c r="I5030" i="9"/>
  <c r="I5033" i="9"/>
  <c r="I5028" i="9"/>
  <c r="J2395" i="9"/>
  <c r="I2877" i="9"/>
  <c r="J4309" i="9"/>
  <c r="G4309" i="9"/>
  <c r="H4309" i="9" s="1"/>
  <c r="I1797" i="9"/>
  <c r="J5039" i="9"/>
  <c r="J4995" i="9"/>
  <c r="I4995" i="9"/>
  <c r="I4281" i="9"/>
  <c r="G4281" i="9"/>
  <c r="H4281" i="9" s="1"/>
  <c r="O2375" i="9"/>
  <c r="I2375" i="9"/>
  <c r="O2851" i="9"/>
  <c r="I2851" i="9"/>
  <c r="O230" i="9"/>
  <c r="J230" i="9"/>
  <c r="J3601" i="9"/>
  <c r="J3599" i="9"/>
  <c r="G4315" i="9"/>
  <c r="H4315" i="9" s="1"/>
  <c r="J5040" i="9"/>
  <c r="J4315" i="9"/>
  <c r="I4992" i="9"/>
  <c r="J4992" i="9"/>
  <c r="O587" i="9"/>
  <c r="J587" i="9"/>
  <c r="J2370" i="9"/>
  <c r="I2370" i="9"/>
  <c r="J5041" i="9"/>
  <c r="I5041" i="9"/>
  <c r="J4311" i="9"/>
  <c r="G4311" i="9"/>
  <c r="H4311" i="9" s="1"/>
  <c r="J4299" i="9"/>
  <c r="G4299" i="9"/>
  <c r="H4299" i="9" s="1"/>
  <c r="O2869" i="9"/>
  <c r="J2869" i="9"/>
  <c r="I4294" i="9"/>
  <c r="G4294" i="9"/>
  <c r="H4294" i="9" s="1"/>
  <c r="J2865" i="9"/>
  <c r="I2865" i="9"/>
  <c r="J4292" i="9"/>
  <c r="I4292" i="9"/>
  <c r="I2864" i="9"/>
  <c r="J2864" i="9"/>
  <c r="J4286" i="9"/>
  <c r="G4286" i="9"/>
  <c r="H4286" i="9" s="1"/>
  <c r="O596" i="9"/>
  <c r="I596" i="9"/>
  <c r="O2856" i="9"/>
  <c r="I2856" i="9"/>
  <c r="O2371" i="9"/>
  <c r="I2371" i="9"/>
  <c r="J5020" i="9"/>
  <c r="J2881" i="9"/>
  <c r="I4266" i="9"/>
  <c r="I4272" i="9"/>
  <c r="J4321" i="9"/>
  <c r="J2401" i="9"/>
  <c r="I7563" i="9"/>
  <c r="J107" i="9"/>
  <c r="G4271" i="9"/>
  <c r="H4271" i="9" s="1"/>
  <c r="I2362" i="9"/>
  <c r="J5035" i="9"/>
  <c r="J5034" i="9"/>
  <c r="G4320" i="9"/>
  <c r="H4320" i="9" s="1"/>
  <c r="J5032" i="9"/>
  <c r="J5027" i="9"/>
  <c r="J5025" i="9"/>
  <c r="I5024" i="9"/>
  <c r="I4310" i="9"/>
  <c r="I4308" i="9"/>
  <c r="J5022" i="9"/>
  <c r="J5021" i="9"/>
  <c r="I5017" i="9"/>
  <c r="J2874" i="9"/>
  <c r="G4302" i="9"/>
  <c r="H4302" i="9" s="1"/>
  <c r="I4280" i="9"/>
  <c r="I2376" i="9"/>
  <c r="G7279" i="9"/>
  <c r="H7279" i="9" s="1"/>
  <c r="F7267" i="9"/>
  <c r="F7251" i="9"/>
  <c r="G7227" i="9"/>
  <c r="H7227" i="9" s="1"/>
  <c r="I7223" i="9"/>
  <c r="G8033" i="9"/>
  <c r="H8033" i="9" s="1"/>
  <c r="G8025" i="9"/>
  <c r="H8025" i="9" s="1"/>
  <c r="F8021" i="9"/>
  <c r="G8017" i="9"/>
  <c r="H8017" i="9" s="1"/>
  <c r="G8013" i="9"/>
  <c r="H8013" i="9" s="1"/>
  <c r="G7997" i="9"/>
  <c r="H7997" i="9" s="1"/>
  <c r="G7993" i="9"/>
  <c r="H7993" i="9" s="1"/>
  <c r="G7989" i="9"/>
  <c r="H7989" i="9" s="1"/>
  <c r="G7985" i="9"/>
  <c r="H7985" i="9" s="1"/>
  <c r="G7981" i="9"/>
  <c r="H7981" i="9" s="1"/>
  <c r="F7977" i="9"/>
  <c r="G7973" i="9"/>
  <c r="H7973" i="9" s="1"/>
  <c r="G7969" i="9"/>
  <c r="H7969" i="9" s="1"/>
  <c r="F7965" i="9"/>
  <c r="F7949" i="9"/>
  <c r="G7945" i="9"/>
  <c r="H7945" i="9" s="1"/>
  <c r="G7941" i="9"/>
  <c r="H7941" i="9" s="1"/>
  <c r="G7937" i="9"/>
  <c r="H7937" i="9" s="1"/>
  <c r="G7933" i="9"/>
  <c r="H7933" i="9" s="1"/>
  <c r="F7921" i="9"/>
  <c r="G7917" i="9"/>
  <c r="H7917" i="9" s="1"/>
  <c r="G7913" i="9"/>
  <c r="H7913" i="9" s="1"/>
  <c r="G7909" i="9"/>
  <c r="H7909" i="9" s="1"/>
  <c r="G7905" i="9"/>
  <c r="H7905" i="9" s="1"/>
  <c r="G7901" i="9"/>
  <c r="H7901" i="9" s="1"/>
  <c r="G7897" i="9"/>
  <c r="H7897" i="9" s="1"/>
  <c r="F7893" i="9"/>
  <c r="G7889" i="9"/>
  <c r="H7889" i="9" s="1"/>
  <c r="G7885" i="9"/>
  <c r="H7885" i="9" s="1"/>
  <c r="G7881" i="9"/>
  <c r="H7881" i="9" s="1"/>
  <c r="G7873" i="9"/>
  <c r="H7873" i="9" s="1"/>
  <c r="G7869" i="9"/>
  <c r="H7869" i="9" s="1"/>
  <c r="G7865" i="9"/>
  <c r="H7865" i="9" s="1"/>
  <c r="G7861" i="9"/>
  <c r="H7861" i="9" s="1"/>
  <c r="G7857" i="9"/>
  <c r="H7857" i="9" s="1"/>
  <c r="G7853" i="9"/>
  <c r="H7853" i="9" s="1"/>
  <c r="G7837" i="9"/>
  <c r="H7837" i="9" s="1"/>
  <c r="G7833" i="9"/>
  <c r="H7833" i="9" s="1"/>
  <c r="G7829" i="9"/>
  <c r="H7829" i="9" s="1"/>
  <c r="G7825" i="9"/>
  <c r="H7825" i="9" s="1"/>
  <c r="G7821" i="9"/>
  <c r="H7821" i="9" s="1"/>
  <c r="F7817" i="9"/>
  <c r="G7813" i="9"/>
  <c r="H7813" i="9" s="1"/>
  <c r="G7797" i="9"/>
  <c r="H7797" i="9" s="1"/>
  <c r="G7789" i="9"/>
  <c r="H7789" i="9" s="1"/>
  <c r="I7785" i="9"/>
  <c r="G7777" i="9"/>
  <c r="H7777" i="9" s="1"/>
  <c r="I7773" i="9"/>
  <c r="G7765" i="9"/>
  <c r="H7765" i="9" s="1"/>
  <c r="G7761" i="9"/>
  <c r="H7761" i="9" s="1"/>
  <c r="G7745" i="9"/>
  <c r="H7745" i="9" s="1"/>
  <c r="G7741" i="9"/>
  <c r="H7741" i="9" s="1"/>
  <c r="F7737" i="9"/>
  <c r="G7733" i="9"/>
  <c r="H7733" i="9" s="1"/>
  <c r="G7729" i="9"/>
  <c r="H7729" i="9" s="1"/>
  <c r="G7725" i="9"/>
  <c r="H7725" i="9" s="1"/>
  <c r="I7721" i="9"/>
  <c r="I7717" i="9"/>
  <c r="F7713" i="9"/>
  <c r="F7709" i="9"/>
  <c r="F7705" i="9"/>
  <c r="G7701" i="9"/>
  <c r="H7701" i="9" s="1"/>
  <c r="G7697" i="9"/>
  <c r="H7697" i="9" s="1"/>
  <c r="F7693" i="9"/>
  <c r="I7677" i="9"/>
  <c r="F7665" i="9"/>
  <c r="F7661" i="9"/>
  <c r="F7657" i="9"/>
  <c r="F7653" i="9"/>
  <c r="F7649" i="9"/>
  <c r="F7645" i="9"/>
  <c r="F7641" i="9"/>
  <c r="F7637" i="9"/>
  <c r="F7633" i="9"/>
  <c r="F7629" i="9"/>
  <c r="F7625" i="9"/>
  <c r="F7621" i="9"/>
  <c r="F7549" i="9"/>
  <c r="F7545" i="9"/>
  <c r="F7541" i="9"/>
  <c r="F7537" i="9"/>
  <c r="F7533" i="9"/>
  <c r="F7529" i="9"/>
  <c r="F7525" i="9"/>
  <c r="F7521" i="9"/>
  <c r="F7505" i="9"/>
  <c r="F7497" i="9"/>
  <c r="F7489" i="9"/>
  <c r="G7473" i="9"/>
  <c r="H7473" i="9" s="1"/>
  <c r="G7457" i="9"/>
  <c r="H7457" i="9" s="1"/>
  <c r="F7442" i="9"/>
  <c r="F7438" i="9"/>
  <c r="G7434" i="9"/>
  <c r="H7434" i="9" s="1"/>
  <c r="G7430" i="9"/>
  <c r="H7430" i="9" s="1"/>
  <c r="F7426" i="9"/>
  <c r="F7422" i="9"/>
  <c r="G7378" i="9"/>
  <c r="H7378" i="9" s="1"/>
  <c r="F7362" i="9"/>
  <c r="F7346" i="9"/>
  <c r="F7342" i="9"/>
  <c r="G7334" i="9"/>
  <c r="H7334" i="9" s="1"/>
  <c r="F7327" i="9"/>
  <c r="H47" i="16"/>
  <c r="E31" i="16"/>
  <c r="H45" i="16"/>
  <c r="E29" i="16"/>
  <c r="H48" i="16"/>
  <c r="E32" i="16"/>
  <c r="H38" i="16"/>
  <c r="H43" i="16"/>
  <c r="H46" i="16"/>
  <c r="H49" i="16"/>
  <c r="H44" i="16"/>
  <c r="E28" i="16"/>
  <c r="H50" i="16"/>
  <c r="E34" i="16"/>
  <c r="H52" i="16"/>
  <c r="E52" i="16" s="1"/>
  <c r="M53" i="16" s="1"/>
  <c r="H37" i="16"/>
  <c r="H40" i="16"/>
  <c r="E24" i="16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H58" i="16"/>
  <c r="E58" i="16" s="1"/>
  <c r="B20" i="17"/>
  <c r="B19" i="17"/>
  <c r="B18" i="17"/>
  <c r="F21" i="17"/>
  <c r="F19" i="17"/>
  <c r="F23" i="17"/>
  <c r="O8149" i="9"/>
  <c r="O8153" i="9"/>
  <c r="O8131" i="9"/>
  <c r="O8143" i="9"/>
  <c r="O8133" i="9"/>
  <c r="O8101" i="9"/>
  <c r="O8093" i="9"/>
  <c r="O8099" i="9"/>
  <c r="O8091" i="9"/>
  <c r="O8068" i="9"/>
  <c r="O8057" i="9"/>
  <c r="O8049" i="9"/>
  <c r="O8157" i="9"/>
  <c r="O8161" i="9"/>
  <c r="O8135" i="9"/>
  <c r="O8145" i="9"/>
  <c r="O8137" i="9"/>
  <c r="O8121" i="9"/>
  <c r="O8155" i="9"/>
  <c r="O8070" i="9"/>
  <c r="O8062" i="9"/>
  <c r="O8059" i="9"/>
  <c r="O8051" i="9"/>
  <c r="O8151" i="9"/>
  <c r="O8123" i="9"/>
  <c r="O8139" i="9"/>
  <c r="O8125" i="9"/>
  <c r="O8118" i="9"/>
  <c r="O8107" i="9"/>
  <c r="O8097" i="9"/>
  <c r="O8089" i="9"/>
  <c r="O8103" i="9"/>
  <c r="O8095" i="9"/>
  <c r="O8072" i="9"/>
  <c r="O8064" i="9"/>
  <c r="O8061" i="9"/>
  <c r="O8053" i="9"/>
  <c r="O8045" i="9"/>
  <c r="O8159" i="9"/>
  <c r="O8127" i="9"/>
  <c r="O8147" i="9"/>
  <c r="O8141" i="9"/>
  <c r="O8129" i="9"/>
  <c r="O8120" i="9"/>
  <c r="O8074" i="9"/>
  <c r="O8066" i="9"/>
  <c r="O8055" i="9"/>
  <c r="O8047" i="9"/>
  <c r="O8111" i="9"/>
  <c r="I6806" i="9"/>
  <c r="G6829" i="9"/>
  <c r="H6829" i="9" s="1"/>
  <c r="J6753" i="9"/>
  <c r="J6746" i="9"/>
  <c r="I6772" i="9"/>
  <c r="I6829" i="9"/>
  <c r="F6801" i="9"/>
  <c r="J6820" i="9"/>
  <c r="F6825" i="9"/>
  <c r="J6830" i="9"/>
  <c r="F6750" i="9"/>
  <c r="G6724" i="9"/>
  <c r="H6724" i="9" s="1"/>
  <c r="G6736" i="9"/>
  <c r="H6736" i="9" s="1"/>
  <c r="F6741" i="9"/>
  <c r="G6738" i="9"/>
  <c r="H6738" i="9" s="1"/>
  <c r="G6743" i="9"/>
  <c r="H6743" i="9" s="1"/>
  <c r="G6755" i="9"/>
  <c r="H6755" i="9" s="1"/>
  <c r="J6841" i="9"/>
  <c r="J6015" i="9"/>
  <c r="F4356" i="9"/>
  <c r="I4356" i="9"/>
  <c r="J4342" i="9"/>
  <c r="G4342" i="9"/>
  <c r="H4342" i="9" s="1"/>
  <c r="F4342" i="9"/>
  <c r="G6830" i="9"/>
  <c r="H6830" i="9" s="1"/>
  <c r="G6820" i="9"/>
  <c r="H6820" i="9" s="1"/>
  <c r="F6815" i="9"/>
  <c r="G6746" i="9"/>
  <c r="H6746" i="9" s="1"/>
  <c r="G6751" i="9"/>
  <c r="H6751" i="9" s="1"/>
  <c r="F6769" i="9"/>
  <c r="F6768" i="9"/>
  <c r="I6784" i="9"/>
  <c r="G6775" i="9"/>
  <c r="H6775" i="9" s="1"/>
  <c r="J6783" i="9"/>
  <c r="J6811" i="9"/>
  <c r="G6802" i="9"/>
  <c r="H6802" i="9" s="1"/>
  <c r="G6837" i="9"/>
  <c r="H6837" i="9" s="1"/>
  <c r="F6725" i="9"/>
  <c r="G6737" i="9"/>
  <c r="H6737" i="9" s="1"/>
  <c r="F6731" i="9"/>
  <c r="G6749" i="9"/>
  <c r="H6749" i="9" s="1"/>
  <c r="F6753" i="9"/>
  <c r="G6787" i="9"/>
  <c r="H6787" i="9" s="1"/>
  <c r="J6829" i="9"/>
  <c r="G6813" i="9"/>
  <c r="H6813" i="9" s="1"/>
  <c r="F6806" i="9"/>
  <c r="G6808" i="9"/>
  <c r="H6808" i="9" s="1"/>
  <c r="F6838" i="9"/>
  <c r="G6726" i="9"/>
  <c r="H6726" i="9" s="1"/>
  <c r="J6739" i="9"/>
  <c r="I6750" i="9"/>
  <c r="F6724" i="9"/>
  <c r="F6736" i="9"/>
  <c r="G6741" i="9"/>
  <c r="H6741" i="9" s="1"/>
  <c r="F6738" i="9"/>
  <c r="F6743" i="9"/>
  <c r="F6755" i="9"/>
  <c r="J6837" i="9"/>
  <c r="F6830" i="9"/>
  <c r="I6003" i="9"/>
  <c r="J6016" i="9"/>
  <c r="I6031" i="9"/>
  <c r="F6047" i="9"/>
  <c r="I6061" i="9"/>
  <c r="G6103" i="9"/>
  <c r="H6103" i="9" s="1"/>
  <c r="G6110" i="9"/>
  <c r="H6110" i="9" s="1"/>
  <c r="I6331" i="9"/>
  <c r="I5539" i="9"/>
  <c r="F5579" i="9"/>
  <c r="F5617" i="9"/>
  <c r="F5602" i="9"/>
  <c r="J5405" i="9"/>
  <c r="I5512" i="9"/>
  <c r="I4329" i="9"/>
  <c r="I6005" i="9"/>
  <c r="G6010" i="9"/>
  <c r="H6010" i="9" s="1"/>
  <c r="I6014" i="9"/>
  <c r="G6037" i="9"/>
  <c r="H6037" i="9" s="1"/>
  <c r="F6050" i="9"/>
  <c r="I6047" i="9"/>
  <c r="I6064" i="9"/>
  <c r="J6103" i="9"/>
  <c r="F6110" i="9"/>
  <c r="G6015" i="9"/>
  <c r="H6015" i="9" s="1"/>
  <c r="G5559" i="9"/>
  <c r="H5559" i="9" s="1"/>
  <c r="G5593" i="9"/>
  <c r="H5593" i="9" s="1"/>
  <c r="G5641" i="9"/>
  <c r="H5641" i="9" s="1"/>
  <c r="G5615" i="9"/>
  <c r="H5615" i="9" s="1"/>
  <c r="J5512" i="9"/>
  <c r="F5515" i="9"/>
  <c r="F4375" i="9"/>
  <c r="I4399" i="9"/>
  <c r="I4327" i="9"/>
  <c r="I4342" i="9"/>
  <c r="J6825" i="9"/>
  <c r="I6801" i="9"/>
  <c r="G6772" i="9"/>
  <c r="H6772" i="9" s="1"/>
  <c r="I6746" i="9"/>
  <c r="F6762" i="9"/>
  <c r="J6815" i="9"/>
  <c r="G6801" i="9"/>
  <c r="H6801" i="9" s="1"/>
  <c r="I6820" i="9"/>
  <c r="G6825" i="9"/>
  <c r="H6825" i="9" s="1"/>
  <c r="J6839" i="9"/>
  <c r="I3942" i="9"/>
  <c r="F3942" i="9"/>
  <c r="J3942" i="9"/>
  <c r="F3911" i="9"/>
  <c r="G3911" i="9"/>
  <c r="H3911" i="9" s="1"/>
  <c r="I7146" i="9"/>
  <c r="F3133" i="9"/>
  <c r="F3142" i="9"/>
  <c r="F3145" i="9"/>
  <c r="F3149" i="9"/>
  <c r="F3156" i="9"/>
  <c r="F3155" i="9"/>
  <c r="F3164" i="9"/>
  <c r="F3162" i="9"/>
  <c r="F3161" i="9"/>
  <c r="F3183" i="9"/>
  <c r="F3177" i="9"/>
  <c r="F3184" i="9"/>
  <c r="F3185" i="9"/>
  <c r="F3191" i="9"/>
  <c r="F3200" i="9"/>
  <c r="F3202" i="9"/>
  <c r="F3197" i="9"/>
  <c r="G3208" i="9"/>
  <c r="H3208" i="9" s="1"/>
  <c r="G3206" i="9"/>
  <c r="H3206" i="9" s="1"/>
  <c r="G3209" i="9"/>
  <c r="H3209" i="9" s="1"/>
  <c r="G3214" i="9"/>
  <c r="H3214" i="9" s="1"/>
  <c r="G3221" i="9"/>
  <c r="H3221" i="9" s="1"/>
  <c r="G3224" i="9"/>
  <c r="H3224" i="9" s="1"/>
  <c r="G3236" i="9"/>
  <c r="H3236" i="9" s="1"/>
  <c r="G3240" i="9"/>
  <c r="H3240" i="9" s="1"/>
  <c r="I3233" i="9"/>
  <c r="J3231" i="9"/>
  <c r="G7126" i="9"/>
  <c r="H7126" i="9" s="1"/>
  <c r="G7124" i="9"/>
  <c r="H7124" i="9" s="1"/>
  <c r="I7149" i="9"/>
  <c r="I7159" i="9"/>
  <c r="J3132" i="9"/>
  <c r="F7151" i="9"/>
  <c r="G3728" i="9"/>
  <c r="H3728" i="9" s="1"/>
  <c r="G3733" i="9"/>
  <c r="H3733" i="9" s="1"/>
  <c r="G3727" i="9"/>
  <c r="H3727" i="9" s="1"/>
  <c r="G3742" i="9"/>
  <c r="H3742" i="9" s="1"/>
  <c r="G3741" i="9"/>
  <c r="H3741" i="9" s="1"/>
  <c r="G3746" i="9"/>
  <c r="H3746" i="9" s="1"/>
  <c r="G3752" i="9"/>
  <c r="H3752" i="9" s="1"/>
  <c r="G3761" i="9"/>
  <c r="H3761" i="9" s="1"/>
  <c r="I3766" i="9"/>
  <c r="I3780" i="9"/>
  <c r="I3768" i="9"/>
  <c r="I3782" i="9"/>
  <c r="I3784" i="9"/>
  <c r="I2404" i="9"/>
  <c r="J2424" i="9"/>
  <c r="J2431" i="9"/>
  <c r="G2437" i="9"/>
  <c r="H2437" i="9" s="1"/>
  <c r="G2448" i="9"/>
  <c r="H2448" i="9" s="1"/>
  <c r="G2452" i="9"/>
  <c r="H2452" i="9" s="1"/>
  <c r="I2457" i="9"/>
  <c r="F2458" i="9"/>
  <c r="I2481" i="9"/>
  <c r="I2474" i="9"/>
  <c r="I2487" i="9"/>
  <c r="I2496" i="9"/>
  <c r="I2486" i="9"/>
  <c r="I2507" i="9"/>
  <c r="J2498" i="9"/>
  <c r="J2502" i="9"/>
  <c r="I2514" i="9"/>
  <c r="F2512" i="9"/>
  <c r="F2519" i="9"/>
  <c r="F2516" i="9"/>
  <c r="J3259" i="9"/>
  <c r="F3264" i="9"/>
  <c r="G3287" i="9"/>
  <c r="H3287" i="9" s="1"/>
  <c r="J3299" i="9"/>
  <c r="I3317" i="9"/>
  <c r="F3332" i="9"/>
  <c r="G3341" i="9"/>
  <c r="H3341" i="9" s="1"/>
  <c r="I3354" i="9"/>
  <c r="J2425" i="9"/>
  <c r="G3824" i="9"/>
  <c r="H3824" i="9" s="1"/>
  <c r="G2171" i="9"/>
  <c r="H2171" i="9" s="1"/>
  <c r="G2173" i="9"/>
  <c r="H2173" i="9" s="1"/>
  <c r="G2177" i="9"/>
  <c r="H2177" i="9" s="1"/>
  <c r="F2168" i="9"/>
  <c r="F2190" i="9"/>
  <c r="F2195" i="9"/>
  <c r="F2203" i="9"/>
  <c r="F2209" i="9"/>
  <c r="F2219" i="9"/>
  <c r="F2211" i="9"/>
  <c r="F2735" i="9"/>
  <c r="F2759" i="9"/>
  <c r="I3012" i="9"/>
  <c r="I3025" i="9"/>
  <c r="J3031" i="9"/>
  <c r="J3044" i="9"/>
  <c r="I3058" i="9"/>
  <c r="I3077" i="9"/>
  <c r="J3086" i="9"/>
  <c r="I3089" i="9"/>
  <c r="I3090" i="9"/>
  <c r="I3108" i="9"/>
  <c r="I2531" i="9"/>
  <c r="I2554" i="9"/>
  <c r="I2224" i="9"/>
  <c r="I2221" i="9"/>
  <c r="F5668" i="9"/>
  <c r="F5666" i="9"/>
  <c r="F5677" i="9"/>
  <c r="F5686" i="9"/>
  <c r="I5691" i="9"/>
  <c r="F1743" i="9"/>
  <c r="I1731" i="9"/>
  <c r="J1740" i="9"/>
  <c r="J1735" i="9"/>
  <c r="I1779" i="9"/>
  <c r="J1800" i="9"/>
  <c r="I2252" i="9"/>
  <c r="J2707" i="9"/>
  <c r="F2752" i="9"/>
  <c r="F2210" i="9"/>
  <c r="I2210" i="9"/>
  <c r="G1718" i="9"/>
  <c r="H1718" i="9" s="1"/>
  <c r="I1718" i="9"/>
  <c r="J1686" i="9"/>
  <c r="G1686" i="9"/>
  <c r="H1686" i="9" s="1"/>
  <c r="F1686" i="9"/>
  <c r="F2595" i="9"/>
  <c r="I2595" i="9"/>
  <c r="J2595" i="9"/>
  <c r="G2574" i="9"/>
  <c r="H2574" i="9" s="1"/>
  <c r="F2574" i="9"/>
  <c r="J2543" i="9"/>
  <c r="F2543" i="9"/>
  <c r="I2543" i="9"/>
  <c r="I2528" i="9"/>
  <c r="G2528" i="9"/>
  <c r="H2528" i="9" s="1"/>
  <c r="F2528" i="9"/>
  <c r="I1934" i="9"/>
  <c r="G5741" i="9"/>
  <c r="H5741" i="9" s="1"/>
  <c r="F5741" i="9"/>
  <c r="G5729" i="9"/>
  <c r="H5729" i="9" s="1"/>
  <c r="F5729" i="9"/>
  <c r="F5716" i="9"/>
  <c r="G5716" i="9"/>
  <c r="H5716" i="9" s="1"/>
  <c r="G5718" i="9"/>
  <c r="H5718" i="9" s="1"/>
  <c r="F5718" i="9"/>
  <c r="I5718" i="9"/>
  <c r="F5695" i="9"/>
  <c r="G5695" i="9"/>
  <c r="H5695" i="9" s="1"/>
  <c r="I5695" i="9"/>
  <c r="F1815" i="9"/>
  <c r="J1815" i="9"/>
  <c r="G729" i="9"/>
  <c r="H729" i="9" s="1"/>
  <c r="J729" i="9"/>
  <c r="F1454" i="9"/>
  <c r="J1454" i="9"/>
  <c r="F4924" i="9"/>
  <c r="G4924" i="9"/>
  <c r="H4924" i="9" s="1"/>
  <c r="F2281" i="9"/>
  <c r="J2281" i="9"/>
  <c r="F2266" i="9"/>
  <c r="J2266" i="9"/>
  <c r="I2254" i="9"/>
  <c r="G2254" i="9"/>
  <c r="H2254" i="9" s="1"/>
  <c r="J2242" i="9"/>
  <c r="F2242" i="9"/>
  <c r="J2546" i="9"/>
  <c r="I2546" i="9"/>
  <c r="F3115" i="9"/>
  <c r="J3115" i="9"/>
  <c r="I3081" i="9"/>
  <c r="J3081" i="9"/>
  <c r="G3043" i="9"/>
  <c r="H3043" i="9" s="1"/>
  <c r="I3043" i="9"/>
  <c r="G3029" i="9"/>
  <c r="H3029" i="9" s="1"/>
  <c r="F3029" i="9"/>
  <c r="F3028" i="9"/>
  <c r="I3028" i="9"/>
  <c r="F3016" i="9"/>
  <c r="I3016" i="9"/>
  <c r="J2754" i="9"/>
  <c r="F2754" i="9"/>
  <c r="I2711" i="9"/>
  <c r="F2711" i="9"/>
  <c r="I2705" i="9"/>
  <c r="G2705" i="9"/>
  <c r="H2705" i="9" s="1"/>
  <c r="I970" i="9"/>
  <c r="J970" i="9"/>
  <c r="G977" i="9"/>
  <c r="H977" i="9" s="1"/>
  <c r="F977" i="9"/>
  <c r="I3133" i="9"/>
  <c r="J3142" i="9"/>
  <c r="J3145" i="9"/>
  <c r="I3149" i="9"/>
  <c r="J3156" i="9"/>
  <c r="J3155" i="9"/>
  <c r="I3164" i="9"/>
  <c r="I3162" i="9"/>
  <c r="J3161" i="9"/>
  <c r="J3183" i="9"/>
  <c r="J3177" i="9"/>
  <c r="I3184" i="9"/>
  <c r="J3185" i="9"/>
  <c r="J3191" i="9"/>
  <c r="J3200" i="9"/>
  <c r="J3202" i="9"/>
  <c r="I3197" i="9"/>
  <c r="I3208" i="9"/>
  <c r="I3206" i="9"/>
  <c r="I3209" i="9"/>
  <c r="J3214" i="9"/>
  <c r="I3221" i="9"/>
  <c r="I3224" i="9"/>
  <c r="I3236" i="9"/>
  <c r="I3240" i="9"/>
  <c r="F3233" i="9"/>
  <c r="F3231" i="9"/>
  <c r="I7124" i="9"/>
  <c r="I7168" i="9"/>
  <c r="G3132" i="9"/>
  <c r="H3132" i="9" s="1"/>
  <c r="I7129" i="9"/>
  <c r="I2471" i="9"/>
  <c r="G2481" i="9"/>
  <c r="H2481" i="9" s="1"/>
  <c r="G2474" i="9"/>
  <c r="H2474" i="9" s="1"/>
  <c r="G2487" i="9"/>
  <c r="H2487" i="9" s="1"/>
  <c r="G2496" i="9"/>
  <c r="H2496" i="9" s="1"/>
  <c r="G2486" i="9"/>
  <c r="H2486" i="9" s="1"/>
  <c r="G2507" i="9"/>
  <c r="H2507" i="9" s="1"/>
  <c r="G2498" i="9"/>
  <c r="H2498" i="9" s="1"/>
  <c r="G2502" i="9"/>
  <c r="H2502" i="9" s="1"/>
  <c r="G2514" i="9"/>
  <c r="H2514" i="9" s="1"/>
  <c r="I2512" i="9"/>
  <c r="J2519" i="9"/>
  <c r="J2516" i="9"/>
  <c r="J3248" i="9"/>
  <c r="F3271" i="9"/>
  <c r="G3283" i="9"/>
  <c r="H3283" i="9" s="1"/>
  <c r="J3292" i="9"/>
  <c r="J3307" i="9"/>
  <c r="F3328" i="9"/>
  <c r="G3343" i="9"/>
  <c r="H3343" i="9" s="1"/>
  <c r="G2407" i="9"/>
  <c r="H2407" i="9" s="1"/>
  <c r="G2224" i="9"/>
  <c r="H2224" i="9" s="1"/>
  <c r="G2221" i="9"/>
  <c r="H2221" i="9" s="1"/>
  <c r="I1776" i="9"/>
  <c r="I1790" i="9"/>
  <c r="J1802" i="9"/>
  <c r="F2277" i="9"/>
  <c r="I2727" i="9"/>
  <c r="J3016" i="9"/>
  <c r="J3067" i="9"/>
  <c r="G3119" i="9"/>
  <c r="H3119" i="9" s="1"/>
  <c r="G2546" i="9"/>
  <c r="H2546" i="9" s="1"/>
  <c r="F3042" i="9"/>
  <c r="J977" i="9"/>
  <c r="G5643" i="9"/>
  <c r="H5643" i="9" s="1"/>
  <c r="F5643" i="9"/>
  <c r="I2751" i="9"/>
  <c r="G2751" i="9"/>
  <c r="H2751" i="9" s="1"/>
  <c r="G7102" i="9"/>
  <c r="H7102" i="9" s="1"/>
  <c r="J7125" i="9"/>
  <c r="F7149" i="9"/>
  <c r="I7154" i="9"/>
  <c r="I3758" i="9"/>
  <c r="F2470" i="9"/>
  <c r="J3255" i="9"/>
  <c r="I3266" i="9"/>
  <c r="F3279" i="9"/>
  <c r="G3296" i="9"/>
  <c r="H3296" i="9" s="1"/>
  <c r="J3310" i="9"/>
  <c r="J3324" i="9"/>
  <c r="F3359" i="9"/>
  <c r="G3352" i="9"/>
  <c r="H3352" i="9" s="1"/>
  <c r="I2418" i="9"/>
  <c r="G5662" i="9"/>
  <c r="H5662" i="9" s="1"/>
  <c r="J5665" i="9"/>
  <c r="J5673" i="9"/>
  <c r="I5678" i="9"/>
  <c r="G5691" i="9"/>
  <c r="H5691" i="9" s="1"/>
  <c r="G1729" i="9"/>
  <c r="H1729" i="9" s="1"/>
  <c r="G1735" i="9"/>
  <c r="H1735" i="9" s="1"/>
  <c r="F1779" i="9"/>
  <c r="J1790" i="9"/>
  <c r="F1800" i="9"/>
  <c r="G2215" i="9"/>
  <c r="H2215" i="9" s="1"/>
  <c r="G2258" i="9"/>
  <c r="H2258" i="9" s="1"/>
  <c r="G3028" i="9"/>
  <c r="H3028" i="9" s="1"/>
  <c r="F2546" i="9"/>
  <c r="J2751" i="9"/>
  <c r="J5643" i="9"/>
  <c r="F3063" i="9"/>
  <c r="F1692" i="9"/>
  <c r="G970" i="9"/>
  <c r="H970" i="9" s="1"/>
  <c r="I1773" i="9"/>
  <c r="J1773" i="9"/>
  <c r="G1773" i="9"/>
  <c r="H1773" i="9" s="1"/>
  <c r="G1753" i="9"/>
  <c r="H1753" i="9" s="1"/>
  <c r="F1753" i="9"/>
  <c r="I1446" i="9"/>
  <c r="I5753" i="9"/>
  <c r="G5753" i="9"/>
  <c r="H5753" i="9" s="1"/>
  <c r="G5744" i="9"/>
  <c r="H5744" i="9" s="1"/>
  <c r="J5744" i="9"/>
  <c r="I5755" i="9"/>
  <c r="G5755" i="9"/>
  <c r="H5755" i="9" s="1"/>
  <c r="I5740" i="9"/>
  <c r="J5740" i="9"/>
  <c r="I5728" i="9"/>
  <c r="J5728" i="9"/>
  <c r="G5704" i="9"/>
  <c r="H5704" i="9" s="1"/>
  <c r="I5704" i="9"/>
  <c r="G967" i="9"/>
  <c r="H967" i="9" s="1"/>
  <c r="I2645" i="9"/>
  <c r="G2645" i="9"/>
  <c r="H2645" i="9" s="1"/>
  <c r="I1803" i="9"/>
  <c r="F1803" i="9"/>
  <c r="J1803" i="9"/>
  <c r="F1817" i="9"/>
  <c r="G1817" i="9"/>
  <c r="H1817" i="9" s="1"/>
  <c r="I2290" i="9"/>
  <c r="F2290" i="9"/>
  <c r="J973" i="9"/>
  <c r="G973" i="9"/>
  <c r="H973" i="9" s="1"/>
  <c r="J1749" i="9"/>
  <c r="J8010" i="9"/>
  <c r="I8010" i="9"/>
  <c r="G8010" i="9"/>
  <c r="H8010" i="9" s="1"/>
  <c r="J7943" i="9"/>
  <c r="I7943" i="9"/>
  <c r="G7943" i="9"/>
  <c r="H7943" i="9" s="1"/>
  <c r="J7939" i="9"/>
  <c r="G7939" i="9"/>
  <c r="H7939" i="9" s="1"/>
  <c r="G7408" i="9"/>
  <c r="H7408" i="9" s="1"/>
  <c r="F7408" i="9"/>
  <c r="J7404" i="9"/>
  <c r="I7404" i="9"/>
  <c r="G7404" i="9"/>
  <c r="H7404" i="9" s="1"/>
  <c r="J7400" i="9"/>
  <c r="G7400" i="9"/>
  <c r="H7400" i="9" s="1"/>
  <c r="G7396" i="9"/>
  <c r="H7396" i="9" s="1"/>
  <c r="F7396" i="9"/>
  <c r="J7388" i="9"/>
  <c r="F7388" i="9"/>
  <c r="G7384" i="9"/>
  <c r="H7384" i="9" s="1"/>
  <c r="F7384" i="9"/>
  <c r="G7380" i="9"/>
  <c r="H7380" i="9" s="1"/>
  <c r="F7380" i="9"/>
  <c r="J7376" i="9"/>
  <c r="F7376" i="9"/>
  <c r="I7376" i="9"/>
  <c r="J7372" i="9"/>
  <c r="I7372" i="9"/>
  <c r="G7372" i="9"/>
  <c r="H7372" i="9" s="1"/>
  <c r="F7372" i="9"/>
  <c r="J7368" i="9"/>
  <c r="G7368" i="9"/>
  <c r="H7368" i="9" s="1"/>
  <c r="J7340" i="9"/>
  <c r="I7340" i="9"/>
  <c r="G7340" i="9"/>
  <c r="H7340" i="9" s="1"/>
  <c r="J7336" i="9"/>
  <c r="G7336" i="9"/>
  <c r="H7336" i="9" s="1"/>
  <c r="F7336" i="9"/>
  <c r="I7332" i="9"/>
  <c r="G7332" i="9"/>
  <c r="H7332" i="9" s="1"/>
  <c r="F7332" i="9"/>
  <c r="J8037" i="9"/>
  <c r="I8037" i="9"/>
  <c r="G8037" i="9"/>
  <c r="H8037" i="9" s="1"/>
  <c r="J8029" i="9"/>
  <c r="I8029" i="9"/>
  <c r="G8029" i="9"/>
  <c r="H8029" i="9" s="1"/>
  <c r="G7961" i="9"/>
  <c r="H7961" i="9" s="1"/>
  <c r="O7925" i="9"/>
  <c r="G7925" i="9"/>
  <c r="H7925" i="9" s="1"/>
  <c r="I7877" i="9"/>
  <c r="G7877" i="9"/>
  <c r="H7877" i="9" s="1"/>
  <c r="O7809" i="9"/>
  <c r="G7809" i="9"/>
  <c r="H7809" i="9" s="1"/>
  <c r="I7793" i="9"/>
  <c r="G7793" i="9"/>
  <c r="H7793" i="9" s="1"/>
  <c r="I7781" i="9"/>
  <c r="G7781" i="9"/>
  <c r="H7781" i="9" s="1"/>
  <c r="I7769" i="9"/>
  <c r="G7769" i="9"/>
  <c r="H7769" i="9" s="1"/>
  <c r="I7757" i="9"/>
  <c r="G7757" i="9"/>
  <c r="H7757" i="9" s="1"/>
  <c r="G7753" i="9"/>
  <c r="H7753" i="9" s="1"/>
  <c r="I7753" i="9"/>
  <c r="O7689" i="9"/>
  <c r="G7689" i="9"/>
  <c r="H7689" i="9" s="1"/>
  <c r="O7685" i="9"/>
  <c r="I7685" i="9"/>
  <c r="G7685" i="9"/>
  <c r="H7685" i="9" s="1"/>
  <c r="I7681" i="9"/>
  <c r="G7681" i="9"/>
  <c r="H7681" i="9" s="1"/>
  <c r="I7673" i="9"/>
  <c r="G7673" i="9"/>
  <c r="H7673" i="9" s="1"/>
  <c r="I7669" i="9"/>
  <c r="G7669" i="9"/>
  <c r="H7669" i="9" s="1"/>
  <c r="G7617" i="9"/>
  <c r="H7617" i="9" s="1"/>
  <c r="J7617" i="9"/>
  <c r="G7613" i="9"/>
  <c r="H7613" i="9" s="1"/>
  <c r="F7613" i="9"/>
  <c r="G7609" i="9"/>
  <c r="H7609" i="9" s="1"/>
  <c r="F7609" i="9"/>
  <c r="G7605" i="9"/>
  <c r="H7605" i="9" s="1"/>
  <c r="F7605" i="9"/>
  <c r="F7601" i="9"/>
  <c r="G7601" i="9"/>
  <c r="H7601" i="9" s="1"/>
  <c r="I7597" i="9"/>
  <c r="G7597" i="9"/>
  <c r="H7597" i="9" s="1"/>
  <c r="F7597" i="9"/>
  <c r="F7593" i="9"/>
  <c r="G7593" i="9"/>
  <c r="H7593" i="9" s="1"/>
  <c r="G7589" i="9"/>
  <c r="H7589" i="9" s="1"/>
  <c r="F7589" i="9"/>
  <c r="F7585" i="9"/>
  <c r="G7585" i="9"/>
  <c r="H7585" i="9" s="1"/>
  <c r="I7581" i="9"/>
  <c r="F7581" i="9"/>
  <c r="I7577" i="9"/>
  <c r="F7577" i="9"/>
  <c r="G7577" i="9"/>
  <c r="H7577" i="9" s="1"/>
  <c r="G7573" i="9"/>
  <c r="H7573" i="9" s="1"/>
  <c r="F7573" i="9"/>
  <c r="F7569" i="9"/>
  <c r="G7569" i="9"/>
  <c r="H7569" i="9" s="1"/>
  <c r="I7565" i="9"/>
  <c r="G7565" i="9"/>
  <c r="H7565" i="9" s="1"/>
  <c r="F7565" i="9"/>
  <c r="G7561" i="9"/>
  <c r="H7561" i="9" s="1"/>
  <c r="F7561" i="9"/>
  <c r="G7557" i="9"/>
  <c r="H7557" i="9" s="1"/>
  <c r="F7557" i="9"/>
  <c r="G7553" i="9"/>
  <c r="H7553" i="9" s="1"/>
  <c r="I7553" i="9"/>
  <c r="I7481" i="9"/>
  <c r="G7481" i="9"/>
  <c r="H7481" i="9" s="1"/>
  <c r="F7481" i="9"/>
  <c r="G7465" i="9"/>
  <c r="H7465" i="9" s="1"/>
  <c r="I7465" i="9"/>
  <c r="F7465" i="9"/>
  <c r="G7449" i="9"/>
  <c r="H7449" i="9" s="1"/>
  <c r="I7449" i="9"/>
  <c r="F7449" i="9"/>
  <c r="J7410" i="9"/>
  <c r="F7410" i="9"/>
  <c r="G7410" i="9"/>
  <c r="H7410" i="9" s="1"/>
  <c r="I7406" i="9"/>
  <c r="G7406" i="9"/>
  <c r="H7406" i="9" s="1"/>
  <c r="F7406" i="9"/>
  <c r="G7402" i="9"/>
  <c r="H7402" i="9" s="1"/>
  <c r="F7402" i="9"/>
  <c r="G7398" i="9"/>
  <c r="H7398" i="9" s="1"/>
  <c r="I7398" i="9"/>
  <c r="F7398" i="9"/>
  <c r="I7394" i="9"/>
  <c r="F7394" i="9"/>
  <c r="I7390" i="9"/>
  <c r="G7390" i="9"/>
  <c r="H7390" i="9" s="1"/>
  <c r="F7390" i="9"/>
  <c r="G7386" i="9"/>
  <c r="H7386" i="9" s="1"/>
  <c r="F7386" i="9"/>
  <c r="G7382" i="9"/>
  <c r="H7382" i="9" s="1"/>
  <c r="F7382" i="9"/>
  <c r="I7374" i="9"/>
  <c r="G7374" i="9"/>
  <c r="H7374" i="9" s="1"/>
  <c r="G7370" i="9"/>
  <c r="H7370" i="9" s="1"/>
  <c r="F7370" i="9"/>
  <c r="J7366" i="9"/>
  <c r="G7366" i="9"/>
  <c r="H7366" i="9" s="1"/>
  <c r="F7366" i="9"/>
  <c r="I7358" i="9"/>
  <c r="F7358" i="9"/>
  <c r="G7354" i="9"/>
  <c r="H7354" i="9" s="1"/>
  <c r="F7354" i="9"/>
  <c r="J7350" i="9"/>
  <c r="G7350" i="9"/>
  <c r="H7350" i="9" s="1"/>
  <c r="G7338" i="9"/>
  <c r="H7338" i="9" s="1"/>
  <c r="F7338" i="9"/>
  <c r="O7330" i="9"/>
  <c r="F7330" i="9"/>
  <c r="G4310" i="9"/>
  <c r="H4310" i="9" s="1"/>
  <c r="I5021" i="9"/>
  <c r="I2868" i="9"/>
  <c r="I2879" i="9"/>
  <c r="I2867" i="9"/>
  <c r="I2876" i="9"/>
  <c r="J2868" i="9"/>
  <c r="J2879" i="9"/>
  <c r="I4311" i="9"/>
  <c r="I2872" i="9"/>
  <c r="J4282" i="9"/>
  <c r="F7302" i="9"/>
  <c r="I7286" i="9"/>
  <c r="F8013" i="9"/>
  <c r="F8003" i="9"/>
  <c r="F7943" i="9"/>
  <c r="F7939" i="9"/>
  <c r="F7935" i="9"/>
  <c r="F7922" i="9"/>
  <c r="F7918" i="9"/>
  <c r="F7910" i="9"/>
  <c r="F7906" i="9"/>
  <c r="F7902" i="9"/>
  <c r="F7898" i="9"/>
  <c r="F7894" i="9"/>
  <c r="F7865" i="9"/>
  <c r="F7861" i="9"/>
  <c r="F7857" i="9"/>
  <c r="F7853" i="9"/>
  <c r="F7793" i="9"/>
  <c r="F7777" i="9"/>
  <c r="F7761" i="9"/>
  <c r="F7733" i="9"/>
  <c r="F7717" i="9"/>
  <c r="F7701" i="9"/>
  <c r="F7697" i="9"/>
  <c r="F7689" i="9"/>
  <c r="F7685" i="9"/>
  <c r="F7681" i="9"/>
  <c r="F7677" i="9"/>
  <c r="F7673" i="9"/>
  <c r="F7669" i="9"/>
  <c r="F7617" i="9"/>
  <c r="F7473" i="9"/>
  <c r="F7434" i="9"/>
  <c r="F7430" i="9"/>
  <c r="F7378" i="9"/>
  <c r="G8021" i="9"/>
  <c r="H8021" i="9" s="1"/>
  <c r="G7929" i="9"/>
  <c r="H7929" i="9" s="1"/>
  <c r="G7893" i="9"/>
  <c r="H7893" i="9" s="1"/>
  <c r="G7721" i="9"/>
  <c r="H7721" i="9" s="1"/>
  <c r="G7394" i="9"/>
  <c r="H7394" i="9" s="1"/>
  <c r="I7777" i="9"/>
  <c r="I7473" i="9"/>
  <c r="I7402" i="9"/>
  <c r="I5034" i="9"/>
  <c r="I2394" i="9"/>
  <c r="J2867" i="9"/>
  <c r="J4290" i="9"/>
  <c r="G4305" i="9"/>
  <c r="H4305" i="9" s="1"/>
  <c r="J2877" i="9"/>
  <c r="G4304" i="9"/>
  <c r="H4304" i="9" s="1"/>
  <c r="I5001" i="9"/>
  <c r="J2380" i="9"/>
  <c r="F8017" i="9"/>
  <c r="F7997" i="9"/>
  <c r="F7993" i="9"/>
  <c r="F7989" i="9"/>
  <c r="F7985" i="9"/>
  <c r="F7981" i="9"/>
  <c r="F7973" i="9"/>
  <c r="F7969" i="9"/>
  <c r="F7961" i="9"/>
  <c r="F7925" i="9"/>
  <c r="F7917" i="9"/>
  <c r="F7913" i="9"/>
  <c r="F7909" i="9"/>
  <c r="F7905" i="9"/>
  <c r="F7901" i="9"/>
  <c r="F7897" i="9"/>
  <c r="F7889" i="9"/>
  <c r="F7885" i="9"/>
  <c r="F7881" i="9"/>
  <c r="F7877" i="9"/>
  <c r="F7873" i="9"/>
  <c r="F7797" i="9"/>
  <c r="F7781" i="9"/>
  <c r="F7765" i="9"/>
  <c r="F7721" i="9"/>
  <c r="F7368" i="9"/>
  <c r="F7350" i="9"/>
  <c r="F7334" i="9"/>
  <c r="G7972" i="9"/>
  <c r="H7972" i="9" s="1"/>
  <c r="G7773" i="9"/>
  <c r="H7773" i="9" s="1"/>
  <c r="G7677" i="9"/>
  <c r="H7677" i="9" s="1"/>
  <c r="I7933" i="9"/>
  <c r="J5042" i="9"/>
  <c r="I4322" i="9"/>
  <c r="I5035" i="9"/>
  <c r="G4316" i="9"/>
  <c r="H4316" i="9" s="1"/>
  <c r="I5026" i="9"/>
  <c r="J5007" i="9"/>
  <c r="G4288" i="9"/>
  <c r="H4288" i="9" s="1"/>
  <c r="J4281" i="9"/>
  <c r="I4279" i="9"/>
  <c r="F8037" i="9"/>
  <c r="F8033" i="9"/>
  <c r="F8029" i="9"/>
  <c r="F8025" i="9"/>
  <c r="F8010" i="9"/>
  <c r="F7992" i="9"/>
  <c r="F7988" i="9"/>
  <c r="F7984" i="9"/>
  <c r="F7980" i="9"/>
  <c r="F7976" i="9"/>
  <c r="F7968" i="9"/>
  <c r="F7945" i="9"/>
  <c r="F7941" i="9"/>
  <c r="F7937" i="9"/>
  <c r="F7933" i="9"/>
  <c r="F7929" i="9"/>
  <c r="F7829" i="9"/>
  <c r="F7825" i="9"/>
  <c r="F7821" i="9"/>
  <c r="F7813" i="9"/>
  <c r="F7809" i="9"/>
  <c r="F7805" i="9"/>
  <c r="F7785" i="9"/>
  <c r="F7769" i="9"/>
  <c r="F7753" i="9"/>
  <c r="F7741" i="9"/>
  <c r="F7725" i="9"/>
  <c r="F7553" i="9"/>
  <c r="F7400" i="9"/>
  <c r="G7805" i="9"/>
  <c r="H7805" i="9" s="1"/>
  <c r="G7358" i="9"/>
  <c r="H7358" i="9" s="1"/>
  <c r="J7466" i="9"/>
  <c r="G7466" i="9"/>
  <c r="H7466" i="9" s="1"/>
  <c r="J7458" i="9"/>
  <c r="I7458" i="9"/>
  <c r="G7458" i="9"/>
  <c r="H7458" i="9" s="1"/>
  <c r="J7450" i="9"/>
  <c r="G7450" i="9"/>
  <c r="H7450" i="9" s="1"/>
  <c r="I7450" i="9"/>
  <c r="J7435" i="9"/>
  <c r="G7435" i="9"/>
  <c r="H7435" i="9" s="1"/>
  <c r="G7427" i="9"/>
  <c r="H7427" i="9" s="1"/>
  <c r="I7427" i="9"/>
  <c r="J7411" i="9"/>
  <c r="G7411" i="9"/>
  <c r="H7411" i="9" s="1"/>
  <c r="I7347" i="9"/>
  <c r="J7347" i="9"/>
  <c r="I7343" i="9"/>
  <c r="G7343" i="9"/>
  <c r="H7343" i="9" s="1"/>
  <c r="J7561" i="9"/>
  <c r="J7553" i="9"/>
  <c r="G7549" i="9"/>
  <c r="H7549" i="9" s="1"/>
  <c r="J7545" i="9"/>
  <c r="G7541" i="9"/>
  <c r="H7541" i="9" s="1"/>
  <c r="G7529" i="9"/>
  <c r="H7529" i="9" s="1"/>
  <c r="G7521" i="9"/>
  <c r="H7521" i="9" s="1"/>
  <c r="F7517" i="9"/>
  <c r="G7513" i="9"/>
  <c r="H7513" i="9" s="1"/>
  <c r="J7489" i="9"/>
  <c r="J7481" i="9"/>
  <c r="J7473" i="9"/>
  <c r="J7891" i="9"/>
  <c r="I7891" i="9"/>
  <c r="J7887" i="9"/>
  <c r="I7887" i="9"/>
  <c r="J7875" i="9"/>
  <c r="I7875" i="9"/>
  <c r="J7871" i="9"/>
  <c r="I7871" i="9"/>
  <c r="J7863" i="9"/>
  <c r="I7863" i="9"/>
  <c r="J7797" i="9"/>
  <c r="J7793" i="9"/>
  <c r="J7785" i="9"/>
  <c r="J7781" i="9"/>
  <c r="J7777" i="9"/>
  <c r="J7773" i="9"/>
  <c r="J7769" i="9"/>
  <c r="J7757" i="9"/>
  <c r="J7753" i="9"/>
  <c r="J7745" i="9"/>
  <c r="J7741" i="9"/>
  <c r="J7733" i="9"/>
  <c r="J7729" i="9"/>
  <c r="J7721" i="9"/>
  <c r="J7701" i="9"/>
  <c r="G7693" i="9"/>
  <c r="H7693" i="9" s="1"/>
  <c r="J7685" i="9"/>
  <c r="J7674" i="9"/>
  <c r="G7674" i="9"/>
  <c r="H7674" i="9" s="1"/>
  <c r="I7674" i="9"/>
  <c r="I7662" i="9"/>
  <c r="G7662" i="9"/>
  <c r="H7662" i="9" s="1"/>
  <c r="J7658" i="9"/>
  <c r="I7658" i="9"/>
  <c r="J7650" i="9"/>
  <c r="I7650" i="9"/>
  <c r="J7646" i="9"/>
  <c r="G7646" i="9"/>
  <c r="H7646" i="9" s="1"/>
  <c r="J7638" i="9"/>
  <c r="I7638" i="9"/>
  <c r="J7634" i="9"/>
  <c r="G7634" i="9"/>
  <c r="H7634" i="9" s="1"/>
  <c r="I7634" i="9"/>
  <c r="J7622" i="9"/>
  <c r="G7622" i="9"/>
  <c r="H7622" i="9" s="1"/>
  <c r="J7618" i="9"/>
  <c r="G7618" i="9"/>
  <c r="H7618" i="9" s="1"/>
  <c r="I7618" i="9"/>
  <c r="J8009" i="9"/>
  <c r="G7957" i="9"/>
  <c r="H7957" i="9" s="1"/>
  <c r="F7953" i="9"/>
  <c r="J7917" i="9"/>
  <c r="J7909" i="9"/>
  <c r="I7897" i="9"/>
  <c r="J7681" i="9"/>
  <c r="J7677" i="9"/>
  <c r="J7669" i="9"/>
  <c r="G7657" i="9"/>
  <c r="H7657" i="9" s="1"/>
  <c r="G7649" i="9"/>
  <c r="H7649" i="9" s="1"/>
  <c r="G7645" i="9"/>
  <c r="H7645" i="9" s="1"/>
  <c r="I7641" i="9"/>
  <c r="G7637" i="9"/>
  <c r="H7637" i="9" s="1"/>
  <c r="J7633" i="9"/>
  <c r="J7465" i="9"/>
  <c r="J7438" i="9"/>
  <c r="J7434" i="9"/>
  <c r="J7430" i="9"/>
  <c r="F7414" i="9"/>
  <c r="J8032" i="9"/>
  <c r="J8008" i="9"/>
  <c r="I8004" i="9"/>
  <c r="I7960" i="9"/>
  <c r="I7952" i="9"/>
  <c r="I7936" i="9"/>
  <c r="I7912" i="9"/>
  <c r="I7868" i="9"/>
  <c r="I7856" i="9"/>
  <c r="I7852" i="9"/>
  <c r="I7840" i="9"/>
  <c r="I7836" i="9"/>
  <c r="I7816" i="9"/>
  <c r="I7800" i="9"/>
  <c r="G7656" i="9"/>
  <c r="H7656" i="9" s="1"/>
  <c r="G7608" i="9"/>
  <c r="H7608" i="9" s="1"/>
  <c r="G7600" i="9"/>
  <c r="H7600" i="9" s="1"/>
  <c r="G7596" i="9"/>
  <c r="H7596" i="9" s="1"/>
  <c r="G7592" i="9"/>
  <c r="H7592" i="9" s="1"/>
  <c r="G7580" i="9"/>
  <c r="H7580" i="9" s="1"/>
  <c r="G7572" i="9"/>
  <c r="H7572" i="9" s="1"/>
  <c r="G7540" i="9"/>
  <c r="H7540" i="9" s="1"/>
  <c r="G7532" i="9"/>
  <c r="H7532" i="9" s="1"/>
  <c r="G7528" i="9"/>
  <c r="H7528" i="9" s="1"/>
  <c r="G7524" i="9"/>
  <c r="H7524" i="9" s="1"/>
  <c r="G7520" i="9"/>
  <c r="H7520" i="9" s="1"/>
  <c r="I7508" i="9"/>
  <c r="G7492" i="9"/>
  <c r="H7492" i="9" s="1"/>
  <c r="G7464" i="9"/>
  <c r="H7464" i="9" s="1"/>
  <c r="G7448" i="9"/>
  <c r="H7448" i="9" s="1"/>
  <c r="I7425" i="9"/>
  <c r="G7401" i="9"/>
  <c r="H7401" i="9" s="1"/>
  <c r="G7385" i="9"/>
  <c r="H7385" i="9" s="1"/>
  <c r="G8041" i="9"/>
  <c r="H8041" i="9" s="1"/>
  <c r="G8005" i="9"/>
  <c r="H8005" i="9" s="1"/>
  <c r="J8001" i="9"/>
  <c r="I7889" i="9"/>
  <c r="J7877" i="9"/>
  <c r="I7873" i="9"/>
  <c r="J7869" i="9"/>
  <c r="I7865" i="9"/>
  <c r="J7861" i="9"/>
  <c r="I7857" i="9"/>
  <c r="J7853" i="9"/>
  <c r="J7613" i="9"/>
  <c r="I7605" i="9"/>
  <c r="J7597" i="9"/>
  <c r="J7577" i="9"/>
  <c r="J7406" i="9"/>
  <c r="J7402" i="9"/>
  <c r="J7386" i="9"/>
  <c r="J7382" i="9"/>
  <c r="J7378" i="9"/>
  <c r="J7374" i="9"/>
  <c r="J7370" i="9"/>
  <c r="J7338" i="9"/>
  <c r="J7845" i="9"/>
  <c r="I7841" i="9"/>
  <c r="I7833" i="9"/>
  <c r="G7817" i="9"/>
  <c r="H7817" i="9" s="1"/>
  <c r="I7813" i="9"/>
  <c r="I7809" i="9"/>
  <c r="I7443" i="9"/>
  <c r="J7358" i="9"/>
  <c r="J7354" i="9"/>
  <c r="G5601" i="9"/>
  <c r="H5601" i="9" s="1"/>
  <c r="F6101" i="9"/>
  <c r="J4440" i="9"/>
  <c r="F4440" i="9"/>
  <c r="G4440" i="9"/>
  <c r="H4440" i="9" s="1"/>
  <c r="I4423" i="9"/>
  <c r="G4423" i="9"/>
  <c r="H4423" i="9" s="1"/>
  <c r="J4423" i="9"/>
  <c r="I4421" i="9"/>
  <c r="G4421" i="9"/>
  <c r="H4421" i="9" s="1"/>
  <c r="F4431" i="9"/>
  <c r="J4431" i="9"/>
  <c r="I4431" i="9"/>
  <c r="J4422" i="9"/>
  <c r="F4422" i="9"/>
  <c r="G4422" i="9"/>
  <c r="H4422" i="9" s="1"/>
  <c r="F4403" i="9"/>
  <c r="J4403" i="9"/>
  <c r="I4403" i="9"/>
  <c r="J4407" i="9"/>
  <c r="F4407" i="9"/>
  <c r="G4407" i="9"/>
  <c r="H4407" i="9" s="1"/>
  <c r="F4402" i="9"/>
  <c r="I4402" i="9"/>
  <c r="J4380" i="9"/>
  <c r="F4380" i="9"/>
  <c r="G4380" i="9"/>
  <c r="H4380" i="9" s="1"/>
  <c r="F4381" i="9"/>
  <c r="J4381" i="9"/>
  <c r="I4381" i="9"/>
  <c r="J4365" i="9"/>
  <c r="F4365" i="9"/>
  <c r="G4365" i="9"/>
  <c r="H4365" i="9" s="1"/>
  <c r="G4374" i="9"/>
  <c r="H4374" i="9" s="1"/>
  <c r="I4374" i="9"/>
  <c r="F4374" i="9"/>
  <c r="F4363" i="9"/>
  <c r="I4363" i="9"/>
  <c r="J4363" i="9"/>
  <c r="I4359" i="9"/>
  <c r="J4359" i="9"/>
  <c r="J4350" i="9"/>
  <c r="G4350" i="9"/>
  <c r="H4350" i="9" s="1"/>
  <c r="I4350" i="9"/>
  <c r="I4354" i="9"/>
  <c r="G4354" i="9"/>
  <c r="H4354" i="9" s="1"/>
  <c r="J4354" i="9"/>
  <c r="J4349" i="9"/>
  <c r="F4349" i="9"/>
  <c r="G4349" i="9"/>
  <c r="H4349" i="9" s="1"/>
  <c r="J4341" i="9"/>
  <c r="F4341" i="9"/>
  <c r="G4341" i="9"/>
  <c r="H4341" i="9" s="1"/>
  <c r="J4338" i="9"/>
  <c r="F4338" i="9"/>
  <c r="G4338" i="9"/>
  <c r="H4338" i="9" s="1"/>
  <c r="G4337" i="9"/>
  <c r="H4337" i="9" s="1"/>
  <c r="F4337" i="9"/>
  <c r="J4323" i="9"/>
  <c r="G4323" i="9"/>
  <c r="H4323" i="9" s="1"/>
  <c r="I4323" i="9"/>
  <c r="I6101" i="9"/>
  <c r="G5618" i="9"/>
  <c r="H5618" i="9" s="1"/>
  <c r="G4431" i="9"/>
  <c r="H4431" i="9" s="1"/>
  <c r="J3847" i="9"/>
  <c r="J3853" i="9"/>
  <c r="J3844" i="9"/>
  <c r="J3857" i="9"/>
  <c r="I3859" i="9"/>
  <c r="G3864" i="9"/>
  <c r="H3864" i="9" s="1"/>
  <c r="G3865" i="9"/>
  <c r="H3865" i="9" s="1"/>
  <c r="G3874" i="9"/>
  <c r="H3874" i="9" s="1"/>
  <c r="G5173" i="9"/>
  <c r="H5173" i="9" s="1"/>
  <c r="G5167" i="9"/>
  <c r="H5167" i="9" s="1"/>
  <c r="G5178" i="9"/>
  <c r="H5178" i="9" s="1"/>
  <c r="G5176" i="9"/>
  <c r="H5176" i="9" s="1"/>
  <c r="G5182" i="9"/>
  <c r="H5182" i="9" s="1"/>
  <c r="G5187" i="9"/>
  <c r="H5187" i="9" s="1"/>
  <c r="G5188" i="9"/>
  <c r="H5188" i="9" s="1"/>
  <c r="G5193" i="9"/>
  <c r="H5193" i="9" s="1"/>
  <c r="J5208" i="9"/>
  <c r="J5206" i="9"/>
  <c r="J5195" i="9"/>
  <c r="J5214" i="9"/>
  <c r="J5216" i="9"/>
  <c r="J5211" i="9"/>
  <c r="J5227" i="9"/>
  <c r="J5218" i="9"/>
  <c r="J5235" i="9"/>
  <c r="J5228" i="9"/>
  <c r="J5242" i="9"/>
  <c r="I5241" i="9"/>
  <c r="I5255" i="9"/>
  <c r="I5273" i="9"/>
  <c r="I5257" i="9"/>
  <c r="I5265" i="9"/>
  <c r="I5243" i="9"/>
  <c r="J5253" i="9"/>
  <c r="I5276" i="9"/>
  <c r="I5254" i="9"/>
  <c r="F5268" i="9"/>
  <c r="F5281" i="9"/>
  <c r="I3939" i="9"/>
  <c r="J3958" i="9"/>
  <c r="I4432" i="9"/>
  <c r="G3924" i="9"/>
  <c r="H3924" i="9" s="1"/>
  <c r="G3931" i="9"/>
  <c r="H3931" i="9" s="1"/>
  <c r="G3946" i="9"/>
  <c r="H3946" i="9" s="1"/>
  <c r="J4437" i="9"/>
  <c r="G7087" i="9"/>
  <c r="H7087" i="9" s="1"/>
  <c r="G7114" i="9"/>
  <c r="H7114" i="9" s="1"/>
  <c r="G7135" i="9"/>
  <c r="H7135" i="9" s="1"/>
  <c r="F7130" i="9"/>
  <c r="J7130" i="9"/>
  <c r="F3798" i="9"/>
  <c r="F3804" i="9"/>
  <c r="G2163" i="9"/>
  <c r="H2163" i="9" s="1"/>
  <c r="F2172" i="9"/>
  <c r="G2188" i="9"/>
  <c r="H2188" i="9" s="1"/>
  <c r="I2202" i="9"/>
  <c r="F3110" i="9"/>
  <c r="G734" i="9"/>
  <c r="H734" i="9" s="1"/>
  <c r="J736" i="9"/>
  <c r="I1931" i="9"/>
  <c r="I3847" i="9"/>
  <c r="I3853" i="9"/>
  <c r="I3844" i="9"/>
  <c r="I3857" i="9"/>
  <c r="J3859" i="9"/>
  <c r="J3865" i="9"/>
  <c r="I3874" i="9"/>
  <c r="F5173" i="9"/>
  <c r="F5167" i="9"/>
  <c r="F5178" i="9"/>
  <c r="F5176" i="9"/>
  <c r="F5182" i="9"/>
  <c r="F5187" i="9"/>
  <c r="F5188" i="9"/>
  <c r="F5193" i="9"/>
  <c r="G5208" i="9"/>
  <c r="H5208" i="9" s="1"/>
  <c r="G5206" i="9"/>
  <c r="H5206" i="9" s="1"/>
  <c r="G5195" i="9"/>
  <c r="H5195" i="9" s="1"/>
  <c r="G5214" i="9"/>
  <c r="H5214" i="9" s="1"/>
  <c r="G5216" i="9"/>
  <c r="H5216" i="9" s="1"/>
  <c r="G5211" i="9"/>
  <c r="H5211" i="9" s="1"/>
  <c r="G5227" i="9"/>
  <c r="H5227" i="9" s="1"/>
  <c r="G5218" i="9"/>
  <c r="H5218" i="9" s="1"/>
  <c r="G5235" i="9"/>
  <c r="H5235" i="9" s="1"/>
  <c r="G5228" i="9"/>
  <c r="H5228" i="9" s="1"/>
  <c r="G5242" i="9"/>
  <c r="H5242" i="9" s="1"/>
  <c r="G5241" i="9"/>
  <c r="H5241" i="9" s="1"/>
  <c r="J5255" i="9"/>
  <c r="J5273" i="9"/>
  <c r="J5257" i="9"/>
  <c r="J5265" i="9"/>
  <c r="J5243" i="9"/>
  <c r="I5253" i="9"/>
  <c r="J5276" i="9"/>
  <c r="J5254" i="9"/>
  <c r="I5268" i="9"/>
  <c r="J5281" i="9"/>
  <c r="F3939" i="9"/>
  <c r="F3958" i="9"/>
  <c r="J3911" i="9"/>
  <c r="J3925" i="9"/>
  <c r="J3940" i="9"/>
  <c r="F7105" i="9"/>
  <c r="J7114" i="9"/>
  <c r="I7135" i="9"/>
  <c r="F3750" i="9"/>
  <c r="J2163" i="9"/>
  <c r="G2187" i="9"/>
  <c r="H2187" i="9" s="1"/>
  <c r="F5753" i="9"/>
  <c r="F2175" i="9"/>
  <c r="I1727" i="9"/>
  <c r="I1805" i="9"/>
  <c r="F725" i="9"/>
  <c r="F3877" i="9"/>
  <c r="I3918" i="9"/>
  <c r="J3934" i="9"/>
  <c r="J3962" i="9"/>
  <c r="G7088" i="9"/>
  <c r="H7088" i="9" s="1"/>
  <c r="I7101" i="9"/>
  <c r="I7195" i="9"/>
  <c r="O2878" i="9"/>
  <c r="J2878" i="9"/>
  <c r="I2878" i="9"/>
  <c r="J5018" i="9"/>
  <c r="I5018" i="9"/>
  <c r="I5012" i="9"/>
  <c r="J5012" i="9"/>
  <c r="G4287" i="9"/>
  <c r="H4287" i="9" s="1"/>
  <c r="I4287" i="9"/>
  <c r="J5000" i="9"/>
  <c r="I5000" i="9"/>
  <c r="I5038" i="9"/>
  <c r="J5038" i="9"/>
  <c r="J5037" i="9"/>
  <c r="I5037" i="9"/>
  <c r="J4319" i="9"/>
  <c r="G4319" i="9"/>
  <c r="H4319" i="9" s="1"/>
  <c r="I4319" i="9"/>
  <c r="J4318" i="9"/>
  <c r="I4318" i="9"/>
  <c r="G4318" i="9"/>
  <c r="H4318" i="9" s="1"/>
  <c r="J5031" i="9"/>
  <c r="I5031" i="9"/>
  <c r="I5029" i="9"/>
  <c r="J5029" i="9"/>
  <c r="O2398" i="9"/>
  <c r="J2398" i="9"/>
  <c r="I2398" i="9"/>
  <c r="O2870" i="9"/>
  <c r="I2870" i="9"/>
  <c r="I4297" i="9"/>
  <c r="J4297" i="9"/>
  <c r="I4295" i="9"/>
  <c r="J4295" i="9"/>
  <c r="O2390" i="9"/>
  <c r="J2390" i="9"/>
  <c r="J2866" i="9"/>
  <c r="I2866" i="9"/>
  <c r="I5008" i="9"/>
  <c r="J5008" i="9"/>
  <c r="O2387" i="9"/>
  <c r="I2387" i="9"/>
  <c r="J2387" i="9"/>
  <c r="O2386" i="9"/>
  <c r="J2386" i="9"/>
  <c r="O2384" i="9"/>
  <c r="I2384" i="9"/>
  <c r="I2857" i="9"/>
  <c r="J2857" i="9"/>
  <c r="J4999" i="9"/>
  <c r="I4999" i="9"/>
  <c r="G4322" i="9"/>
  <c r="H4322" i="9" s="1"/>
  <c r="I5042" i="9"/>
  <c r="I2880" i="9"/>
  <c r="J2880" i="9"/>
  <c r="J5016" i="9"/>
  <c r="I5016" i="9"/>
  <c r="O2396" i="9"/>
  <c r="J2396" i="9"/>
  <c r="O2871" i="9"/>
  <c r="I2871" i="9"/>
  <c r="J2861" i="9"/>
  <c r="I2861" i="9"/>
  <c r="I2858" i="9"/>
  <c r="J2858" i="9"/>
  <c r="O2381" i="9"/>
  <c r="I2381" i="9"/>
  <c r="J4322" i="9"/>
  <c r="O2400" i="9"/>
  <c r="J2400" i="9"/>
  <c r="I2400" i="9"/>
  <c r="O2399" i="9"/>
  <c r="J2399" i="9"/>
  <c r="O2875" i="9"/>
  <c r="I2875" i="9"/>
  <c r="J2875" i="9"/>
  <c r="J4303" i="9"/>
  <c r="G4303" i="9"/>
  <c r="H4303" i="9" s="1"/>
  <c r="J5014" i="9"/>
  <c r="I5014" i="9"/>
  <c r="I5006" i="9"/>
  <c r="J5006" i="9"/>
  <c r="J2376" i="9"/>
  <c r="J2854" i="9"/>
  <c r="I2380" i="9"/>
  <c r="I4996" i="9"/>
  <c r="I2379" i="9"/>
  <c r="J2379" i="9"/>
  <c r="J2856" i="9"/>
  <c r="J2851" i="9"/>
  <c r="I2854" i="9"/>
  <c r="J4279" i="9"/>
  <c r="J4280" i="9"/>
  <c r="I4298" i="9"/>
  <c r="J4296" i="9"/>
  <c r="I4284" i="9"/>
  <c r="I4282" i="9"/>
  <c r="I7246" i="9"/>
  <c r="F7238" i="9"/>
  <c r="F7230" i="9"/>
  <c r="F7218" i="9"/>
  <c r="F7214" i="9"/>
  <c r="G7971" i="9"/>
  <c r="H7971" i="9" s="1"/>
  <c r="G7788" i="9"/>
  <c r="H7788" i="9" s="1"/>
  <c r="G7768" i="9"/>
  <c r="H7768" i="9" s="1"/>
  <c r="G7760" i="9"/>
  <c r="H7760" i="9" s="1"/>
  <c r="G7641" i="9"/>
  <c r="H7641" i="9" s="1"/>
  <c r="G7610" i="9"/>
  <c r="H7610" i="9" s="1"/>
  <c r="G7556" i="9"/>
  <c r="H7556" i="9" s="1"/>
  <c r="G7356" i="9"/>
  <c r="H7356" i="9" s="1"/>
  <c r="I7556" i="9"/>
  <c r="J7950" i="9"/>
  <c r="I7950" i="9"/>
  <c r="G7914" i="9"/>
  <c r="H7914" i="9" s="1"/>
  <c r="I7914" i="9"/>
  <c r="J7717" i="9"/>
  <c r="G7717" i="9"/>
  <c r="H7717" i="9" s="1"/>
  <c r="J7713" i="9"/>
  <c r="I7713" i="9"/>
  <c r="J7705" i="9"/>
  <c r="I7705" i="9"/>
  <c r="G7705" i="9"/>
  <c r="H7705" i="9" s="1"/>
  <c r="J7697" i="9"/>
  <c r="I7697" i="9"/>
  <c r="J7689" i="9"/>
  <c r="I7689" i="9"/>
  <c r="J7537" i="9"/>
  <c r="G7537" i="9"/>
  <c r="H7537" i="9" s="1"/>
  <c r="J7497" i="9"/>
  <c r="G7497" i="9"/>
  <c r="H7497" i="9" s="1"/>
  <c r="G7327" i="9"/>
  <c r="H7327" i="9" s="1"/>
  <c r="J7665" i="9"/>
  <c r="I7665" i="9"/>
  <c r="G7665" i="9"/>
  <c r="H7665" i="9" s="1"/>
  <c r="J7661" i="9"/>
  <c r="I7661" i="9"/>
  <c r="G7661" i="9"/>
  <c r="H7661" i="9" s="1"/>
  <c r="J7653" i="9"/>
  <c r="I7653" i="9"/>
  <c r="J7649" i="9"/>
  <c r="I7649" i="9"/>
  <c r="J7645" i="9"/>
  <c r="I7645" i="9"/>
  <c r="J7629" i="9"/>
  <c r="I7629" i="9"/>
  <c r="G7629" i="9"/>
  <c r="H7629" i="9" s="1"/>
  <c r="J7625" i="9"/>
  <c r="G7625" i="9"/>
  <c r="H7625" i="9" s="1"/>
  <c r="J7621" i="9"/>
  <c r="G7621" i="9"/>
  <c r="H7621" i="9" s="1"/>
  <c r="J7578" i="9"/>
  <c r="I7578" i="9"/>
  <c r="J7574" i="9"/>
  <c r="I7574" i="9"/>
  <c r="J7426" i="9"/>
  <c r="G7426" i="9"/>
  <c r="H7426" i="9" s="1"/>
  <c r="J7391" i="9"/>
  <c r="I7391" i="9"/>
  <c r="G7375" i="9"/>
  <c r="H7375" i="9" s="1"/>
  <c r="I7375" i="9"/>
  <c r="G7371" i="9"/>
  <c r="H7371" i="9" s="1"/>
  <c r="I7371" i="9"/>
  <c r="J7360" i="9"/>
  <c r="I7360" i="9"/>
  <c r="G7360" i="9"/>
  <c r="H7360" i="9" s="1"/>
  <c r="J8036" i="9"/>
  <c r="I8036" i="9"/>
  <c r="J8028" i="9"/>
  <c r="I8028" i="9"/>
  <c r="I7984" i="9"/>
  <c r="J7984" i="9"/>
  <c r="J7908" i="9"/>
  <c r="I7908" i="9"/>
  <c r="O7808" i="9"/>
  <c r="I7808" i="9"/>
  <c r="I7792" i="9"/>
  <c r="I7768" i="9"/>
  <c r="G7744" i="9"/>
  <c r="H7744" i="9" s="1"/>
  <c r="I7744" i="9"/>
  <c r="I7736" i="9"/>
  <c r="G7732" i="9"/>
  <c r="H7732" i="9" s="1"/>
  <c r="G7724" i="9"/>
  <c r="H7724" i="9" s="1"/>
  <c r="O7688" i="9"/>
  <c r="I7688" i="9"/>
  <c r="J7668" i="9"/>
  <c r="I7668" i="9"/>
  <c r="I7652" i="9"/>
  <c r="G7652" i="9"/>
  <c r="H7652" i="9" s="1"/>
  <c r="I7612" i="9"/>
  <c r="G7612" i="9"/>
  <c r="H7612" i="9" s="1"/>
  <c r="G7604" i="9"/>
  <c r="H7604" i="9" s="1"/>
  <c r="I7604" i="9"/>
  <c r="G7588" i="9"/>
  <c r="H7588" i="9" s="1"/>
  <c r="I7588" i="9"/>
  <c r="O7576" i="9"/>
  <c r="G7576" i="9"/>
  <c r="H7576" i="9" s="1"/>
  <c r="O7568" i="9"/>
  <c r="G7568" i="9"/>
  <c r="H7568" i="9" s="1"/>
  <c r="O7564" i="9"/>
  <c r="G7564" i="9"/>
  <c r="H7564" i="9" s="1"/>
  <c r="I7516" i="9"/>
  <c r="G7516" i="9"/>
  <c r="H7516" i="9" s="1"/>
  <c r="G7484" i="9"/>
  <c r="H7484" i="9" s="1"/>
  <c r="I7484" i="9"/>
  <c r="I7468" i="9"/>
  <c r="G7468" i="9"/>
  <c r="H7468" i="9" s="1"/>
  <c r="I7452" i="9"/>
  <c r="G7452" i="9"/>
  <c r="H7452" i="9" s="1"/>
  <c r="I7409" i="9"/>
  <c r="G7409" i="9"/>
  <c r="H7409" i="9" s="1"/>
  <c r="G7361" i="9"/>
  <c r="H7361" i="9" s="1"/>
  <c r="I7361" i="9"/>
  <c r="G7353" i="9"/>
  <c r="H7353" i="9" s="1"/>
  <c r="I7353" i="9"/>
  <c r="I7345" i="9"/>
  <c r="G7345" i="9"/>
  <c r="H7345" i="9" s="1"/>
  <c r="F7206" i="9"/>
  <c r="J7319" i="9"/>
  <c r="G7315" i="9"/>
  <c r="H7315" i="9" s="1"/>
  <c r="F7295" i="9"/>
  <c r="I7287" i="9"/>
  <c r="F7957" i="9"/>
  <c r="F7744" i="9"/>
  <c r="F7740" i="9"/>
  <c r="F7736" i="9"/>
  <c r="F7728" i="9"/>
  <c r="F7720" i="9"/>
  <c r="F7560" i="9"/>
  <c r="F7556" i="9"/>
  <c r="F7552" i="9"/>
  <c r="F7391" i="9"/>
  <c r="F7339" i="9"/>
  <c r="G7776" i="9"/>
  <c r="H7776" i="9" s="1"/>
  <c r="G7720" i="9"/>
  <c r="H7720" i="9" s="1"/>
  <c r="G7653" i="9"/>
  <c r="H7653" i="9" s="1"/>
  <c r="G7602" i="9"/>
  <c r="H7602" i="9" s="1"/>
  <c r="G7489" i="9"/>
  <c r="H7489" i="9" s="1"/>
  <c r="I8042" i="9"/>
  <c r="I7701" i="9"/>
  <c r="I7625" i="9"/>
  <c r="I7489" i="9"/>
  <c r="I7387" i="9"/>
  <c r="J7982" i="9"/>
  <c r="I7982" i="9"/>
  <c r="G7255" i="9"/>
  <c r="H7255" i="9" s="1"/>
  <c r="F7231" i="9"/>
  <c r="J7227" i="9"/>
  <c r="G7215" i="9"/>
  <c r="H7215" i="9" s="1"/>
  <c r="J7211" i="9"/>
  <c r="I7312" i="9"/>
  <c r="I7292" i="9"/>
  <c r="F7260" i="9"/>
  <c r="I7212" i="9"/>
  <c r="I7204" i="9"/>
  <c r="F7792" i="9"/>
  <c r="F7784" i="9"/>
  <c r="F7768" i="9"/>
  <c r="F7764" i="9"/>
  <c r="F7760" i="9"/>
  <c r="F7756" i="9"/>
  <c r="F7752" i="9"/>
  <c r="F7563" i="9"/>
  <c r="F7371" i="9"/>
  <c r="F7356" i="9"/>
  <c r="G8009" i="9"/>
  <c r="H8009" i="9" s="1"/>
  <c r="G7950" i="9"/>
  <c r="H7950" i="9" s="1"/>
  <c r="G7736" i="9"/>
  <c r="H7736" i="9" s="1"/>
  <c r="G7713" i="9"/>
  <c r="H7713" i="9" s="1"/>
  <c r="G7633" i="9"/>
  <c r="H7633" i="9" s="1"/>
  <c r="G7606" i="9"/>
  <c r="H7606" i="9" s="1"/>
  <c r="G7590" i="9"/>
  <c r="H7590" i="9" s="1"/>
  <c r="G7330" i="9"/>
  <c r="H7330" i="9" s="1"/>
  <c r="I7590" i="9"/>
  <c r="J8004" i="9"/>
  <c r="J7907" i="9"/>
  <c r="I7907" i="9"/>
  <c r="G7884" i="9"/>
  <c r="H7884" i="9" s="1"/>
  <c r="J7872" i="9"/>
  <c r="J7868" i="9"/>
  <c r="J7856" i="9"/>
  <c r="J7852" i="9"/>
  <c r="J7837" i="9"/>
  <c r="I7837" i="9"/>
  <c r="J7829" i="9"/>
  <c r="I7829" i="9"/>
  <c r="J7686" i="9"/>
  <c r="G7686" i="9"/>
  <c r="H7686" i="9" s="1"/>
  <c r="J7478" i="9"/>
  <c r="G7478" i="9"/>
  <c r="H7478" i="9" s="1"/>
  <c r="J7440" i="9"/>
  <c r="G7440" i="9"/>
  <c r="H7440" i="9" s="1"/>
  <c r="J7992" i="9"/>
  <c r="J7988" i="9"/>
  <c r="J7952" i="9"/>
  <c r="J7840" i="9"/>
  <c r="J7836" i="9"/>
  <c r="J7832" i="9"/>
  <c r="J7816" i="9"/>
  <c r="J7808" i="9"/>
  <c r="I7696" i="9"/>
  <c r="J7688" i="9"/>
  <c r="J7660" i="9"/>
  <c r="J7652" i="9"/>
  <c r="G7632" i="9"/>
  <c r="H7632" i="9" s="1"/>
  <c r="J7540" i="9"/>
  <c r="J7516" i="9"/>
  <c r="J7508" i="9"/>
  <c r="J7492" i="9"/>
  <c r="J7484" i="9"/>
  <c r="I7655" i="9"/>
  <c r="I7627" i="9"/>
  <c r="I7611" i="9"/>
  <c r="I7607" i="9"/>
  <c r="I7603" i="9"/>
  <c r="I7599" i="9"/>
  <c r="I7559" i="9"/>
  <c r="I7551" i="9"/>
  <c r="I7543" i="9"/>
  <c r="I7539" i="9"/>
  <c r="I7535" i="9"/>
  <c r="I7519" i="9"/>
  <c r="I7515" i="9"/>
  <c r="I7511" i="9"/>
  <c r="G7479" i="9"/>
  <c r="H7479" i="9" s="1"/>
  <c r="I7475" i="9"/>
  <c r="I7467" i="9"/>
  <c r="J7980" i="9"/>
  <c r="J7948" i="9"/>
  <c r="J7920" i="9"/>
  <c r="J7912" i="9"/>
  <c r="G7804" i="9"/>
  <c r="H7804" i="9" s="1"/>
  <c r="J7604" i="9"/>
  <c r="G7584" i="9"/>
  <c r="H7584" i="9" s="1"/>
  <c r="J7580" i="9"/>
  <c r="J7576" i="9"/>
  <c r="J7572" i="9"/>
  <c r="G7480" i="9"/>
  <c r="H7480" i="9" s="1"/>
  <c r="J7476" i="9"/>
  <c r="G7472" i="9"/>
  <c r="H7472" i="9" s="1"/>
  <c r="J7468" i="9"/>
  <c r="I7842" i="9"/>
  <c r="J8024" i="9"/>
  <c r="J8020" i="9"/>
  <c r="G8016" i="9"/>
  <c r="H8016" i="9" s="1"/>
  <c r="F8012" i="9"/>
  <c r="J7972" i="9"/>
  <c r="J7940" i="9"/>
  <c r="J7936" i="9"/>
  <c r="J7932" i="9"/>
  <c r="J7900" i="9"/>
  <c r="J7800" i="9"/>
  <c r="I7683" i="9"/>
  <c r="I7676" i="9"/>
  <c r="J7564" i="9"/>
  <c r="J7460" i="9"/>
  <c r="J7452" i="9"/>
  <c r="I8009" i="9"/>
  <c r="I7997" i="9"/>
  <c r="I7993" i="9"/>
  <c r="I7989" i="9"/>
  <c r="I7949" i="9"/>
  <c r="I6798" i="9"/>
  <c r="F6790" i="9"/>
  <c r="F6770" i="9"/>
  <c r="G6821" i="9"/>
  <c r="H6821" i="9" s="1"/>
  <c r="G6800" i="9"/>
  <c r="H6800" i="9" s="1"/>
  <c r="G6824" i="9"/>
  <c r="H6824" i="9" s="1"/>
  <c r="I6800" i="9"/>
  <c r="G6818" i="9"/>
  <c r="H6818" i="9" s="1"/>
  <c r="J6802" i="9"/>
  <c r="I6803" i="9"/>
  <c r="J6772" i="9"/>
  <c r="F6787" i="9"/>
  <c r="J6776" i="9"/>
  <c r="G6798" i="9"/>
  <c r="H6798" i="9" s="1"/>
  <c r="F6726" i="9"/>
  <c r="G6734" i="9"/>
  <c r="H6734" i="9" s="1"/>
  <c r="G6740" i="9"/>
  <c r="H6740" i="9" s="1"/>
  <c r="F6733" i="9"/>
  <c r="G6739" i="9"/>
  <c r="H6739" i="9" s="1"/>
  <c r="G6748" i="9"/>
  <c r="H6748" i="9" s="1"/>
  <c r="I6788" i="9"/>
  <c r="J6757" i="9"/>
  <c r="I6822" i="9"/>
  <c r="I6839" i="9"/>
  <c r="I6841" i="9"/>
  <c r="I6794" i="9"/>
  <c r="J6785" i="9"/>
  <c r="I6787" i="9"/>
  <c r="J6762" i="9"/>
  <c r="F6802" i="9"/>
  <c r="F6824" i="9"/>
  <c r="J6800" i="9"/>
  <c r="F6818" i="9"/>
  <c r="J6821" i="9"/>
  <c r="G6770" i="9"/>
  <c r="H6770" i="9" s="1"/>
  <c r="G6777" i="9"/>
  <c r="H6777" i="9" s="1"/>
  <c r="G6790" i="9"/>
  <c r="H6790" i="9" s="1"/>
  <c r="F6785" i="9"/>
  <c r="F6798" i="9"/>
  <c r="I6726" i="9"/>
  <c r="F6734" i="9"/>
  <c r="F6740" i="9"/>
  <c r="G6733" i="9"/>
  <c r="H6733" i="9" s="1"/>
  <c r="F6739" i="9"/>
  <c r="F6748" i="9"/>
  <c r="J6788" i="9"/>
  <c r="I6757" i="9"/>
  <c r="G6822" i="9"/>
  <c r="H6822" i="9" s="1"/>
  <c r="G6839" i="9"/>
  <c r="H6839" i="9" s="1"/>
  <c r="F6841" i="9"/>
  <c r="F6777" i="9"/>
  <c r="I6818" i="9"/>
  <c r="I6824" i="9"/>
  <c r="F6809" i="9"/>
  <c r="I6821" i="9"/>
  <c r="G6762" i="9"/>
  <c r="H6762" i="9" s="1"/>
  <c r="I6770" i="9"/>
  <c r="J6777" i="9"/>
  <c r="J6790" i="9"/>
  <c r="I6785" i="9"/>
  <c r="G6815" i="9"/>
  <c r="H6815" i="9" s="1"/>
  <c r="F6794" i="9"/>
  <c r="I6281" i="9"/>
  <c r="G6123" i="9"/>
  <c r="H6123" i="9" s="1"/>
  <c r="F6232" i="9"/>
  <c r="F6205" i="9"/>
  <c r="G6231" i="9"/>
  <c r="H6231" i="9" s="1"/>
  <c r="G6238" i="9"/>
  <c r="H6238" i="9" s="1"/>
  <c r="G6240" i="9"/>
  <c r="H6240" i="9" s="1"/>
  <c r="J5492" i="9"/>
  <c r="J5519" i="9"/>
  <c r="I5506" i="9"/>
  <c r="F5414" i="9"/>
  <c r="F5428" i="9"/>
  <c r="G5452" i="9"/>
  <c r="H5452" i="9" s="1"/>
  <c r="G5474" i="9"/>
  <c r="H5474" i="9" s="1"/>
  <c r="G5479" i="9"/>
  <c r="H5479" i="9" s="1"/>
  <c r="F5548" i="9"/>
  <c r="J5572" i="9"/>
  <c r="F5503" i="9"/>
  <c r="F5513" i="9"/>
  <c r="G5483" i="9"/>
  <c r="H5483" i="9" s="1"/>
  <c r="G5536" i="9"/>
  <c r="H5536" i="9" s="1"/>
  <c r="G5632" i="9"/>
  <c r="H5632" i="9" s="1"/>
  <c r="I5408" i="9"/>
  <c r="I5454" i="9"/>
  <c r="J5618" i="9"/>
  <c r="G5444" i="9"/>
  <c r="H5444" i="9" s="1"/>
  <c r="G4351" i="9"/>
  <c r="H4351" i="9" s="1"/>
  <c r="I4340" i="9"/>
  <c r="F4385" i="9"/>
  <c r="F4404" i="9"/>
  <c r="F4386" i="9"/>
  <c r="J4329" i="9"/>
  <c r="J4356" i="9"/>
  <c r="J4392" i="9"/>
  <c r="J4441" i="9"/>
  <c r="G4418" i="9"/>
  <c r="H4418" i="9" s="1"/>
  <c r="F7145" i="9"/>
  <c r="I7180" i="9"/>
  <c r="G7168" i="9"/>
  <c r="H7168" i="9" s="1"/>
  <c r="G7154" i="9"/>
  <c r="H7154" i="9" s="1"/>
  <c r="J7197" i="9"/>
  <c r="F7159" i="9"/>
  <c r="F6123" i="9"/>
  <c r="I6232" i="9"/>
  <c r="J6205" i="9"/>
  <c r="F6231" i="9"/>
  <c r="F6238" i="9"/>
  <c r="F6240" i="9"/>
  <c r="I5561" i="9"/>
  <c r="F5570" i="9"/>
  <c r="I5503" i="9"/>
  <c r="G5488" i="9"/>
  <c r="H5488" i="9" s="1"/>
  <c r="F5483" i="9"/>
  <c r="F5632" i="9"/>
  <c r="J5408" i="9"/>
  <c r="J5454" i="9"/>
  <c r="J5444" i="9"/>
  <c r="I4360" i="9"/>
  <c r="F4401" i="9"/>
  <c r="J4340" i="9"/>
  <c r="J4385" i="9"/>
  <c r="I4404" i="9"/>
  <c r="G4329" i="9"/>
  <c r="H4329" i="9" s="1"/>
  <c r="G4394" i="9"/>
  <c r="H4394" i="9" s="1"/>
  <c r="G6258" i="9"/>
  <c r="H6258" i="9" s="1"/>
  <c r="F5499" i="9"/>
  <c r="F5642" i="9"/>
  <c r="I5562" i="9"/>
  <c r="G5578" i="9"/>
  <c r="H5578" i="9" s="1"/>
  <c r="F5488" i="9"/>
  <c r="G5507" i="9"/>
  <c r="H5507" i="9" s="1"/>
  <c r="I5440" i="9"/>
  <c r="J5480" i="9"/>
  <c r="I5463" i="9"/>
  <c r="G4420" i="9"/>
  <c r="H4420" i="9" s="1"/>
  <c r="G4347" i="9"/>
  <c r="H4347" i="9" s="1"/>
  <c r="F4394" i="9"/>
  <c r="F7154" i="9"/>
  <c r="J7188" i="9"/>
  <c r="G3787" i="9"/>
  <c r="H3787" i="9" s="1"/>
  <c r="F3809" i="9"/>
  <c r="G2403" i="9"/>
  <c r="H2403" i="9" s="1"/>
  <c r="G2412" i="9"/>
  <c r="H2412" i="9" s="1"/>
  <c r="G2415" i="9"/>
  <c r="H2415" i="9" s="1"/>
  <c r="J2420" i="9"/>
  <c r="I2419" i="9"/>
  <c r="I2422" i="9"/>
  <c r="J2430" i="9"/>
  <c r="J2427" i="9"/>
  <c r="J2440" i="9"/>
  <c r="G3758" i="9"/>
  <c r="H3758" i="9" s="1"/>
  <c r="F3756" i="9"/>
  <c r="I3831" i="9"/>
  <c r="J3822" i="9"/>
  <c r="I2884" i="9"/>
  <c r="I2905" i="9"/>
  <c r="F2917" i="9"/>
  <c r="F2933" i="9"/>
  <c r="F2946" i="9"/>
  <c r="F2953" i="9"/>
  <c r="F2969" i="9"/>
  <c r="F2972" i="9"/>
  <c r="F2984" i="9"/>
  <c r="F2989" i="9"/>
  <c r="F3783" i="9"/>
  <c r="I3799" i="9"/>
  <c r="J3799" i="9"/>
  <c r="J3800" i="9"/>
  <c r="I3363" i="9"/>
  <c r="J3369" i="9"/>
  <c r="I3371" i="9"/>
  <c r="J3365" i="9"/>
  <c r="I3379" i="9"/>
  <c r="J3385" i="9"/>
  <c r="J3380" i="9"/>
  <c r="J3392" i="9"/>
  <c r="I3390" i="9"/>
  <c r="I3406" i="9"/>
  <c r="I3408" i="9"/>
  <c r="J3404" i="9"/>
  <c r="I3415" i="9"/>
  <c r="I3412" i="9"/>
  <c r="I3416" i="9"/>
  <c r="I3417" i="9"/>
  <c r="F3438" i="9"/>
  <c r="F3435" i="9"/>
  <c r="F3432" i="9"/>
  <c r="F3454" i="9"/>
  <c r="F3440" i="9"/>
  <c r="F3450" i="9"/>
  <c r="F3442" i="9"/>
  <c r="F3453" i="9"/>
  <c r="G3461" i="9"/>
  <c r="H3461" i="9" s="1"/>
  <c r="G3480" i="9"/>
  <c r="H3480" i="9" s="1"/>
  <c r="G3466" i="9"/>
  <c r="H3466" i="9" s="1"/>
  <c r="G3462" i="9"/>
  <c r="H3462" i="9" s="1"/>
  <c r="G3470" i="9"/>
  <c r="H3470" i="9" s="1"/>
  <c r="G3479" i="9"/>
  <c r="H3479" i="9" s="1"/>
  <c r="G2888" i="9"/>
  <c r="H2888" i="9" s="1"/>
  <c r="I3255" i="9"/>
  <c r="F3259" i="9"/>
  <c r="F3256" i="9"/>
  <c r="F3248" i="9"/>
  <c r="F3266" i="9"/>
  <c r="G3264" i="9"/>
  <c r="H3264" i="9" s="1"/>
  <c r="G3267" i="9"/>
  <c r="H3267" i="9" s="1"/>
  <c r="G3271" i="9"/>
  <c r="H3271" i="9" s="1"/>
  <c r="G3279" i="9"/>
  <c r="H3279" i="9" s="1"/>
  <c r="J3287" i="9"/>
  <c r="J3288" i="9"/>
  <c r="J3283" i="9"/>
  <c r="I3296" i="9"/>
  <c r="I3299" i="9"/>
  <c r="I3298" i="9"/>
  <c r="I3292" i="9"/>
  <c r="I3310" i="9"/>
  <c r="F3317" i="9"/>
  <c r="F3308" i="9"/>
  <c r="F3307" i="9"/>
  <c r="F3324" i="9"/>
  <c r="G3332" i="9"/>
  <c r="H3332" i="9" s="1"/>
  <c r="G3312" i="9"/>
  <c r="H3312" i="9" s="1"/>
  <c r="G3328" i="9"/>
  <c r="H3328" i="9" s="1"/>
  <c r="G3359" i="9"/>
  <c r="H3359" i="9" s="1"/>
  <c r="I3341" i="9"/>
  <c r="I3356" i="9"/>
  <c r="I3343" i="9"/>
  <c r="J3352" i="9"/>
  <c r="J3354" i="9"/>
  <c r="F3738" i="9"/>
  <c r="I3835" i="9"/>
  <c r="G2902" i="9"/>
  <c r="H2902" i="9" s="1"/>
  <c r="I2944" i="9"/>
  <c r="G2982" i="9"/>
  <c r="H2982" i="9" s="1"/>
  <c r="G5721" i="9"/>
  <c r="H5721" i="9" s="1"/>
  <c r="G2262" i="9"/>
  <c r="H2262" i="9" s="1"/>
  <c r="I2271" i="9"/>
  <c r="G2275" i="9"/>
  <c r="H2275" i="9" s="1"/>
  <c r="I2580" i="9"/>
  <c r="G1697" i="9"/>
  <c r="H1697" i="9" s="1"/>
  <c r="F2218" i="9"/>
  <c r="G3030" i="9"/>
  <c r="H3030" i="9" s="1"/>
  <c r="G3036" i="9"/>
  <c r="H3036" i="9" s="1"/>
  <c r="I3034" i="9"/>
  <c r="G2277" i="9"/>
  <c r="H2277" i="9" s="1"/>
  <c r="J2277" i="9"/>
  <c r="J2282" i="9"/>
  <c r="I2282" i="9"/>
  <c r="J2270" i="9"/>
  <c r="I2270" i="9"/>
  <c r="F2270" i="9"/>
  <c r="J2253" i="9"/>
  <c r="F2253" i="9"/>
  <c r="G2228" i="9"/>
  <c r="H2228" i="9" s="1"/>
  <c r="I2228" i="9"/>
  <c r="G2207" i="9"/>
  <c r="H2207" i="9" s="1"/>
  <c r="I2207" i="9"/>
  <c r="F1794" i="9"/>
  <c r="G1794" i="9"/>
  <c r="H1794" i="9" s="1"/>
  <c r="J1786" i="9"/>
  <c r="I3020" i="9"/>
  <c r="J3020" i="9"/>
  <c r="F3022" i="9"/>
  <c r="I3022" i="9"/>
  <c r="I2692" i="9"/>
  <c r="F2692" i="9"/>
  <c r="J2245" i="9"/>
  <c r="I2245" i="9"/>
  <c r="F2245" i="9"/>
  <c r="G2202" i="9"/>
  <c r="H2202" i="9" s="1"/>
  <c r="J2202" i="9"/>
  <c r="F2611" i="9"/>
  <c r="J2611" i="9"/>
  <c r="F2588" i="9"/>
  <c r="G2588" i="9"/>
  <c r="H2588" i="9" s="1"/>
  <c r="I2589" i="9"/>
  <c r="F2589" i="9"/>
  <c r="J2572" i="9"/>
  <c r="F2572" i="9"/>
  <c r="G5745" i="9"/>
  <c r="H5745" i="9" s="1"/>
  <c r="I5745" i="9"/>
  <c r="F2700" i="9"/>
  <c r="J2700" i="9"/>
  <c r="J2704" i="9"/>
  <c r="F2704" i="9"/>
  <c r="J2697" i="9"/>
  <c r="F2697" i="9"/>
  <c r="I2698" i="9"/>
  <c r="F2698" i="9"/>
  <c r="I2681" i="9"/>
  <c r="J2681" i="9"/>
  <c r="F963" i="9"/>
  <c r="J963" i="9"/>
  <c r="G963" i="9"/>
  <c r="H963" i="9" s="1"/>
  <c r="G3764" i="9"/>
  <c r="H3764" i="9" s="1"/>
  <c r="G3778" i="9"/>
  <c r="H3778" i="9" s="1"/>
  <c r="F3775" i="9"/>
  <c r="F3772" i="9"/>
  <c r="J3787" i="9"/>
  <c r="I3794" i="9"/>
  <c r="J3809" i="9"/>
  <c r="J2403" i="9"/>
  <c r="J2412" i="9"/>
  <c r="J2415" i="9"/>
  <c r="F2420" i="9"/>
  <c r="F2419" i="9"/>
  <c r="F2422" i="9"/>
  <c r="F2430" i="9"/>
  <c r="F2427" i="9"/>
  <c r="F2440" i="9"/>
  <c r="J3758" i="9"/>
  <c r="J3761" i="9"/>
  <c r="I3756" i="9"/>
  <c r="F3831" i="9"/>
  <c r="F3822" i="9"/>
  <c r="G3839" i="9"/>
  <c r="H3839" i="9" s="1"/>
  <c r="G2884" i="9"/>
  <c r="H2884" i="9" s="1"/>
  <c r="G2905" i="9"/>
  <c r="H2905" i="9" s="1"/>
  <c r="I2917" i="9"/>
  <c r="I2933" i="9"/>
  <c r="I2946" i="9"/>
  <c r="J2953" i="9"/>
  <c r="J2969" i="9"/>
  <c r="J2972" i="9"/>
  <c r="I2984" i="9"/>
  <c r="J2989" i="9"/>
  <c r="I3783" i="9"/>
  <c r="F3363" i="9"/>
  <c r="F3369" i="9"/>
  <c r="F3371" i="9"/>
  <c r="F3365" i="9"/>
  <c r="F3379" i="9"/>
  <c r="F3385" i="9"/>
  <c r="F3380" i="9"/>
  <c r="F3392" i="9"/>
  <c r="G3390" i="9"/>
  <c r="H3390" i="9" s="1"/>
  <c r="G3406" i="9"/>
  <c r="H3406" i="9" s="1"/>
  <c r="G3408" i="9"/>
  <c r="H3408" i="9" s="1"/>
  <c r="G3404" i="9"/>
  <c r="H3404" i="9" s="1"/>
  <c r="G3415" i="9"/>
  <c r="H3415" i="9" s="1"/>
  <c r="G3412" i="9"/>
  <c r="H3412" i="9" s="1"/>
  <c r="G3416" i="9"/>
  <c r="H3416" i="9" s="1"/>
  <c r="G3417" i="9"/>
  <c r="H3417" i="9" s="1"/>
  <c r="J3438" i="9"/>
  <c r="I3435" i="9"/>
  <c r="J3432" i="9"/>
  <c r="J3454" i="9"/>
  <c r="J3440" i="9"/>
  <c r="I3450" i="9"/>
  <c r="J3442" i="9"/>
  <c r="I3453" i="9"/>
  <c r="I3461" i="9"/>
  <c r="I3480" i="9"/>
  <c r="J3466" i="9"/>
  <c r="I3462" i="9"/>
  <c r="I3470" i="9"/>
  <c r="I3479" i="9"/>
  <c r="G3255" i="9"/>
  <c r="H3255" i="9" s="1"/>
  <c r="I3259" i="9"/>
  <c r="J3256" i="9"/>
  <c r="I3248" i="9"/>
  <c r="J3266" i="9"/>
  <c r="I3264" i="9"/>
  <c r="I3267" i="9"/>
  <c r="I3271" i="9"/>
  <c r="J3279" i="9"/>
  <c r="F3287" i="9"/>
  <c r="F3288" i="9"/>
  <c r="F3283" i="9"/>
  <c r="F3296" i="9"/>
  <c r="G3299" i="9"/>
  <c r="H3299" i="9" s="1"/>
  <c r="G3298" i="9"/>
  <c r="H3298" i="9" s="1"/>
  <c r="G3292" i="9"/>
  <c r="H3292" i="9" s="1"/>
  <c r="G3310" i="9"/>
  <c r="H3310" i="9" s="1"/>
  <c r="J3317" i="9"/>
  <c r="I3308" i="9"/>
  <c r="I3307" i="9"/>
  <c r="I3324" i="9"/>
  <c r="I3332" i="9"/>
  <c r="I3312" i="9"/>
  <c r="I3328" i="9"/>
  <c r="J3359" i="9"/>
  <c r="F3341" i="9"/>
  <c r="F3356" i="9"/>
  <c r="F3343" i="9"/>
  <c r="F3352" i="9"/>
  <c r="G3354" i="9"/>
  <c r="H3354" i="9" s="1"/>
  <c r="I3743" i="9"/>
  <c r="G3792" i="9"/>
  <c r="H3792" i="9" s="1"/>
  <c r="J3816" i="9"/>
  <c r="J2921" i="9"/>
  <c r="F2977" i="9"/>
  <c r="I5721" i="9"/>
  <c r="J2262" i="9"/>
  <c r="I2275" i="9"/>
  <c r="G2580" i="9"/>
  <c r="H2580" i="9" s="1"/>
  <c r="G1786" i="9"/>
  <c r="H1786" i="9" s="1"/>
  <c r="J2218" i="9"/>
  <c r="I3030" i="9"/>
  <c r="G3034" i="9"/>
  <c r="H3034" i="9" s="1"/>
  <c r="F5745" i="9"/>
  <c r="I2572" i="9"/>
  <c r="G2698" i="9"/>
  <c r="H2698" i="9" s="1"/>
  <c r="G2704" i="9"/>
  <c r="H2704" i="9" s="1"/>
  <c r="G2250" i="9"/>
  <c r="H2250" i="9" s="1"/>
  <c r="F2250" i="9"/>
  <c r="I2250" i="9"/>
  <c r="G2174" i="9"/>
  <c r="H2174" i="9" s="1"/>
  <c r="J2174" i="9"/>
  <c r="G1807" i="9"/>
  <c r="H1807" i="9" s="1"/>
  <c r="J1807" i="9"/>
  <c r="F1807" i="9"/>
  <c r="G745" i="9"/>
  <c r="H745" i="9" s="1"/>
  <c r="I745" i="9"/>
  <c r="F982" i="9"/>
  <c r="G982" i="9"/>
  <c r="H982" i="9" s="1"/>
  <c r="F975" i="9"/>
  <c r="I975" i="9"/>
  <c r="F3794" i="9"/>
  <c r="F3761" i="9"/>
  <c r="G3731" i="9"/>
  <c r="H3731" i="9" s="1"/>
  <c r="G3749" i="9"/>
  <c r="H3749" i="9" s="1"/>
  <c r="F3814" i="9"/>
  <c r="G3828" i="9"/>
  <c r="H3828" i="9" s="1"/>
  <c r="I2922" i="9"/>
  <c r="G2979" i="9"/>
  <c r="H2979" i="9" s="1"/>
  <c r="G2589" i="9"/>
  <c r="H2589" i="9" s="1"/>
  <c r="G2681" i="9"/>
  <c r="H2681" i="9" s="1"/>
  <c r="J2698" i="9"/>
  <c r="I2704" i="9"/>
  <c r="J2588" i="9"/>
  <c r="F2200" i="9"/>
  <c r="G2200" i="9"/>
  <c r="H2200" i="9" s="1"/>
  <c r="J2191" i="9"/>
  <c r="I2191" i="9"/>
  <c r="J2196" i="9"/>
  <c r="G2196" i="9"/>
  <c r="H2196" i="9" s="1"/>
  <c r="F2180" i="9"/>
  <c r="G2180" i="9"/>
  <c r="H2180" i="9" s="1"/>
  <c r="F2169" i="9"/>
  <c r="G2169" i="9"/>
  <c r="H2169" i="9" s="1"/>
  <c r="G2170" i="9"/>
  <c r="H2170" i="9" s="1"/>
  <c r="J2170" i="9"/>
  <c r="J1784" i="9"/>
  <c r="F1784" i="9"/>
  <c r="I1760" i="9"/>
  <c r="J1760" i="9"/>
  <c r="F1758" i="9"/>
  <c r="G1758" i="9"/>
  <c r="H1758" i="9" s="1"/>
  <c r="F1690" i="9"/>
  <c r="G1690" i="9"/>
  <c r="H1690" i="9" s="1"/>
  <c r="J3096" i="9"/>
  <c r="I3096" i="9"/>
  <c r="G3098" i="9"/>
  <c r="H3098" i="9" s="1"/>
  <c r="I3098" i="9"/>
  <c r="G3082" i="9"/>
  <c r="H3082" i="9" s="1"/>
  <c r="J3082" i="9"/>
  <c r="F3082" i="9"/>
  <c r="F3081" i="9"/>
  <c r="G3081" i="9"/>
  <c r="H3081" i="9" s="1"/>
  <c r="F3062" i="9"/>
  <c r="I3062" i="9"/>
  <c r="G3062" i="9"/>
  <c r="H3062" i="9" s="1"/>
  <c r="F3067" i="9"/>
  <c r="G3067" i="9"/>
  <c r="H3067" i="9" s="1"/>
  <c r="I3063" i="9"/>
  <c r="G3063" i="9"/>
  <c r="H3063" i="9" s="1"/>
  <c r="J3043" i="9"/>
  <c r="F3043" i="9"/>
  <c r="J3042" i="9"/>
  <c r="I3042" i="9"/>
  <c r="J5720" i="9"/>
  <c r="G5720" i="9"/>
  <c r="H5720" i="9" s="1"/>
  <c r="I5693" i="9"/>
  <c r="F5693" i="9"/>
  <c r="G5693" i="9"/>
  <c r="H5693" i="9" s="1"/>
  <c r="G5694" i="9"/>
  <c r="H5694" i="9" s="1"/>
  <c r="F5694" i="9"/>
  <c r="G2660" i="9"/>
  <c r="H2660" i="9" s="1"/>
  <c r="F2660" i="9"/>
  <c r="G2618" i="9"/>
  <c r="H2618" i="9" s="1"/>
  <c r="J2618" i="9"/>
  <c r="G731" i="9"/>
  <c r="H731" i="9" s="1"/>
  <c r="J731" i="9"/>
  <c r="I979" i="9"/>
  <c r="G979" i="9"/>
  <c r="H979" i="9" s="1"/>
  <c r="J1729" i="9"/>
  <c r="G2595" i="9"/>
  <c r="H2595" i="9" s="1"/>
  <c r="I2618" i="9"/>
  <c r="F5724" i="9"/>
  <c r="F5740" i="9"/>
  <c r="I3037" i="9"/>
  <c r="F2604" i="9"/>
  <c r="F985" i="9"/>
  <c r="F2194" i="9"/>
  <c r="J1781" i="9"/>
  <c r="F1781" i="9"/>
  <c r="I971" i="9"/>
  <c r="F724" i="9"/>
  <c r="J724" i="9"/>
  <c r="I729" i="9"/>
  <c r="F729" i="9"/>
  <c r="I5724" i="9"/>
  <c r="J3035" i="9"/>
  <c r="G3110" i="9"/>
  <c r="H3110" i="9" s="1"/>
  <c r="F1708" i="9"/>
  <c r="J1708" i="9"/>
  <c r="G1809" i="9"/>
  <c r="H1809" i="9" s="1"/>
  <c r="J4278" i="9"/>
  <c r="F7227" i="9"/>
  <c r="F7292" i="9"/>
  <c r="I7288" i="9"/>
  <c r="F7255" i="9"/>
  <c r="G7953" i="9"/>
  <c r="H7953" i="9" s="1"/>
  <c r="G7841" i="9"/>
  <c r="H7841" i="9" s="1"/>
  <c r="G7586" i="9"/>
  <c r="H7586" i="9" s="1"/>
  <c r="G7563" i="9"/>
  <c r="H7563" i="9" s="1"/>
  <c r="G7455" i="9"/>
  <c r="H7455" i="9" s="1"/>
  <c r="I7752" i="9"/>
  <c r="I7586" i="9"/>
  <c r="I7537" i="9"/>
  <c r="J7828" i="9"/>
  <c r="I7828" i="9"/>
  <c r="J7628" i="9"/>
  <c r="I7628" i="9"/>
  <c r="J7589" i="9"/>
  <c r="I7589" i="9"/>
  <c r="J7573" i="9"/>
  <c r="I7573" i="9"/>
  <c r="I7422" i="9"/>
  <c r="G7422" i="9"/>
  <c r="H7422" i="9" s="1"/>
  <c r="J7414" i="9"/>
  <c r="G7414" i="9"/>
  <c r="H7414" i="9" s="1"/>
  <c r="J7407" i="9"/>
  <c r="G7407" i="9"/>
  <c r="H7407" i="9" s="1"/>
  <c r="J7403" i="9"/>
  <c r="G7403" i="9"/>
  <c r="H7403" i="9" s="1"/>
  <c r="J7395" i="9"/>
  <c r="I7395" i="9"/>
  <c r="G7395" i="9"/>
  <c r="H7395" i="9" s="1"/>
  <c r="J7352" i="9"/>
  <c r="G7352" i="9"/>
  <c r="H7352" i="9" s="1"/>
  <c r="I7352" i="9"/>
  <c r="J7346" i="9"/>
  <c r="G7346" i="9"/>
  <c r="H7346" i="9" s="1"/>
  <c r="J7342" i="9"/>
  <c r="G7342" i="9"/>
  <c r="H7342" i="9" s="1"/>
  <c r="J7331" i="9"/>
  <c r="G7331" i="9"/>
  <c r="H7331" i="9" s="1"/>
  <c r="O7448" i="9"/>
  <c r="I7448" i="9"/>
  <c r="G7441" i="9"/>
  <c r="H7441" i="9" s="1"/>
  <c r="I7441" i="9"/>
  <c r="G7433" i="9"/>
  <c r="H7433" i="9" s="1"/>
  <c r="I7433" i="9"/>
  <c r="G7377" i="9"/>
  <c r="H7377" i="9" s="1"/>
  <c r="I7377" i="9"/>
  <c r="F7215" i="9"/>
  <c r="F7266" i="9"/>
  <c r="G7845" i="9"/>
  <c r="H7845" i="9" s="1"/>
  <c r="G7752" i="9"/>
  <c r="H7752" i="9" s="1"/>
  <c r="G7545" i="9"/>
  <c r="H7545" i="9" s="1"/>
  <c r="G7388" i="9"/>
  <c r="H7388" i="9" s="1"/>
  <c r="J7790" i="9"/>
  <c r="I7790" i="9"/>
  <c r="J7786" i="9"/>
  <c r="I7786" i="9"/>
  <c r="J7778" i="9"/>
  <c r="I7778" i="9"/>
  <c r="J7742" i="9"/>
  <c r="I7742" i="9"/>
  <c r="J7738" i="9"/>
  <c r="I7738" i="9"/>
  <c r="J7722" i="9"/>
  <c r="I7722" i="9"/>
  <c r="J7436" i="9"/>
  <c r="I7436" i="9"/>
  <c r="G7436" i="9"/>
  <c r="H7436" i="9" s="1"/>
  <c r="J7428" i="9"/>
  <c r="I7428" i="9"/>
  <c r="J7359" i="9"/>
  <c r="G7359" i="9"/>
  <c r="H7359" i="9" s="1"/>
  <c r="I7359" i="9"/>
  <c r="O7811" i="9"/>
  <c r="I7811" i="9"/>
  <c r="J7767" i="9"/>
  <c r="J7751" i="9"/>
  <c r="I7751" i="9"/>
  <c r="J7735" i="9"/>
  <c r="I7711" i="9"/>
  <c r="I7647" i="9"/>
  <c r="I7643" i="9"/>
  <c r="I7631" i="9"/>
  <c r="J7619" i="9"/>
  <c r="I7619" i="9"/>
  <c r="J7583" i="9"/>
  <c r="I7583" i="9"/>
  <c r="J7503" i="9"/>
  <c r="I7499" i="9"/>
  <c r="I7471" i="9"/>
  <c r="J7471" i="9"/>
  <c r="G7459" i="9"/>
  <c r="H7459" i="9" s="1"/>
  <c r="I7255" i="9"/>
  <c r="I7302" i="9"/>
  <c r="F7216" i="9"/>
  <c r="F7208" i="9"/>
  <c r="I7233" i="9"/>
  <c r="I7225" i="9"/>
  <c r="I7217" i="9"/>
  <c r="I7545" i="9"/>
  <c r="I7459" i="9"/>
  <c r="I7388" i="9"/>
  <c r="J7968" i="9"/>
  <c r="I7968" i="9"/>
  <c r="I7725" i="9"/>
  <c r="J7725" i="9"/>
  <c r="J7690" i="9"/>
  <c r="I7690" i="9"/>
  <c r="J7654" i="9"/>
  <c r="I7654" i="9"/>
  <c r="J7448" i="9"/>
  <c r="I7858" i="9"/>
  <c r="I7854" i="9"/>
  <c r="J7818" i="9"/>
  <c r="J7935" i="9"/>
  <c r="I7935" i="9"/>
  <c r="J7903" i="9"/>
  <c r="I7903" i="9"/>
  <c r="J7899" i="9"/>
  <c r="I7899" i="9"/>
  <c r="J7895" i="9"/>
  <c r="I7895" i="9"/>
  <c r="J7888" i="9"/>
  <c r="I7888" i="9"/>
  <c r="J7884" i="9"/>
  <c r="I7884" i="9"/>
  <c r="J7880" i="9"/>
  <c r="I7880" i="9"/>
  <c r="J7876" i="9"/>
  <c r="I7876" i="9"/>
  <c r="J7728" i="9"/>
  <c r="I7728" i="9"/>
  <c r="I7693" i="9"/>
  <c r="J7693" i="9"/>
  <c r="J7614" i="9"/>
  <c r="I7614" i="9"/>
  <c r="J7570" i="9"/>
  <c r="I7570" i="9"/>
  <c r="J7529" i="9"/>
  <c r="I7529" i="9"/>
  <c r="J7521" i="9"/>
  <c r="I7521" i="9"/>
  <c r="J7392" i="9"/>
  <c r="I7392" i="9"/>
  <c r="G7392" i="9"/>
  <c r="H7392" i="9" s="1"/>
  <c r="J7328" i="9"/>
  <c r="I7328" i="9"/>
  <c r="G7328" i="9"/>
  <c r="H7328" i="9" s="1"/>
  <c r="J7324" i="9"/>
  <c r="G7324" i="9"/>
  <c r="H7324" i="9" s="1"/>
  <c r="I7324" i="9"/>
  <c r="J8033" i="9"/>
  <c r="I8033" i="9"/>
  <c r="J8021" i="9"/>
  <c r="I8021" i="9"/>
  <c r="J7965" i="9"/>
  <c r="I7965" i="9"/>
  <c r="J7957" i="9"/>
  <c r="I7957" i="9"/>
  <c r="J7997" i="9"/>
  <c r="J7993" i="9"/>
  <c r="J7989" i="9"/>
  <c r="G7834" i="9"/>
  <c r="H7834" i="9" s="1"/>
  <c r="J7813" i="9"/>
  <c r="I7803" i="9"/>
  <c r="J7759" i="9"/>
  <c r="I7591" i="9"/>
  <c r="J7559" i="9"/>
  <c r="J7551" i="9"/>
  <c r="I7483" i="9"/>
  <c r="J7475" i="9"/>
  <c r="J7424" i="9"/>
  <c r="I7334" i="9"/>
  <c r="J7933" i="9"/>
  <c r="J7930" i="9"/>
  <c r="J7926" i="9"/>
  <c r="G7878" i="9"/>
  <c r="H7878" i="9" s="1"/>
  <c r="J7822" i="9"/>
  <c r="I7575" i="9"/>
  <c r="G7547" i="9"/>
  <c r="H7547" i="9" s="1"/>
  <c r="J7543" i="9"/>
  <c r="J7539" i="9"/>
  <c r="J7535" i="9"/>
  <c r="J7527" i="9"/>
  <c r="J7519" i="9"/>
  <c r="J7515" i="9"/>
  <c r="J7511" i="9"/>
  <c r="J7507" i="9"/>
  <c r="G7795" i="9"/>
  <c r="H7795" i="9" s="1"/>
  <c r="G7787" i="9"/>
  <c r="H7787" i="9" s="1"/>
  <c r="J7783" i="9"/>
  <c r="G7775" i="9"/>
  <c r="H7775" i="9" s="1"/>
  <c r="G7771" i="9"/>
  <c r="H7771" i="9" s="1"/>
  <c r="J7743" i="9"/>
  <c r="J7663" i="9"/>
  <c r="J7655" i="9"/>
  <c r="I7567" i="9"/>
  <c r="J7467" i="9"/>
  <c r="I7385" i="9"/>
  <c r="F6113" i="9"/>
  <c r="J6112" i="9"/>
  <c r="G6029" i="9"/>
  <c r="H6029" i="9" s="1"/>
  <c r="G6050" i="9"/>
  <c r="H6050" i="9" s="1"/>
  <c r="J6061" i="9"/>
  <c r="I6113" i="9"/>
  <c r="I6112" i="9"/>
  <c r="F6029" i="9"/>
  <c r="G6080" i="9"/>
  <c r="H6080" i="9" s="1"/>
  <c r="J6089" i="9"/>
  <c r="G6089" i="9"/>
  <c r="H6089" i="9" s="1"/>
  <c r="G6102" i="9"/>
  <c r="H6102" i="9" s="1"/>
  <c r="J6102" i="9"/>
  <c r="I6102" i="9"/>
  <c r="F6064" i="9"/>
  <c r="F6089" i="9"/>
  <c r="I6080" i="9"/>
  <c r="I4417" i="9"/>
  <c r="J4395" i="9"/>
  <c r="F7191" i="9"/>
  <c r="J3127" i="9"/>
  <c r="J3139" i="9"/>
  <c r="I3138" i="9"/>
  <c r="J7085" i="9"/>
  <c r="I7088" i="9"/>
  <c r="I7087" i="9"/>
  <c r="J7105" i="9"/>
  <c r="J7172" i="9"/>
  <c r="J3839" i="9"/>
  <c r="I3744" i="9"/>
  <c r="G3776" i="9"/>
  <c r="H3776" i="9" s="1"/>
  <c r="G3769" i="9"/>
  <c r="H3769" i="9" s="1"/>
  <c r="G3821" i="9"/>
  <c r="H3821" i="9" s="1"/>
  <c r="G3829" i="9"/>
  <c r="H3829" i="9" s="1"/>
  <c r="I2888" i="9"/>
  <c r="I2889" i="9"/>
  <c r="F2457" i="9"/>
  <c r="G2450" i="9"/>
  <c r="H2450" i="9" s="1"/>
  <c r="G2471" i="9"/>
  <c r="H2471" i="9" s="1"/>
  <c r="I2470" i="9"/>
  <c r="J2458" i="9"/>
  <c r="I2466" i="9"/>
  <c r="J3723" i="9"/>
  <c r="F3760" i="9"/>
  <c r="I2902" i="9"/>
  <c r="F2912" i="9"/>
  <c r="F2921" i="9"/>
  <c r="G2922" i="9"/>
  <c r="H2922" i="9" s="1"/>
  <c r="G2944" i="9"/>
  <c r="H2944" i="9" s="1"/>
  <c r="J2957" i="9"/>
  <c r="J2977" i="9"/>
  <c r="J2979" i="9"/>
  <c r="J2982" i="9"/>
  <c r="G3750" i="9"/>
  <c r="H3750" i="9" s="1"/>
  <c r="I3824" i="9"/>
  <c r="I1683" i="9"/>
  <c r="J1694" i="9"/>
  <c r="I1707" i="9"/>
  <c r="F1695" i="9"/>
  <c r="F1693" i="9"/>
  <c r="J1789" i="9"/>
  <c r="I1799" i="9"/>
  <c r="F1798" i="9"/>
  <c r="F1801" i="9"/>
  <c r="I2168" i="9"/>
  <c r="J2179" i="9"/>
  <c r="I2189" i="9"/>
  <c r="I5756" i="9"/>
  <c r="F3004" i="9"/>
  <c r="J2193" i="9"/>
  <c r="J2732" i="9"/>
  <c r="J5651" i="9"/>
  <c r="J5712" i="9"/>
  <c r="G2584" i="9"/>
  <c r="H2584" i="9" s="1"/>
  <c r="G1770" i="9"/>
  <c r="H1770" i="9" s="1"/>
  <c r="G5649" i="9"/>
  <c r="H5649" i="9" s="1"/>
  <c r="F5703" i="9"/>
  <c r="I5751" i="9"/>
  <c r="G1742" i="9"/>
  <c r="H1742" i="9" s="1"/>
  <c r="J1742" i="9"/>
  <c r="I1742" i="9"/>
  <c r="J1739" i="9"/>
  <c r="G1739" i="9"/>
  <c r="H1739" i="9" s="1"/>
  <c r="I2534" i="9"/>
  <c r="G2534" i="9"/>
  <c r="H2534" i="9" s="1"/>
  <c r="I3119" i="9"/>
  <c r="J3119" i="9"/>
  <c r="F3101" i="9"/>
  <c r="I3101" i="9"/>
  <c r="J3101" i="9"/>
  <c r="I3115" i="9"/>
  <c r="G3115" i="9"/>
  <c r="H3115" i="9" s="1"/>
  <c r="I5700" i="9"/>
  <c r="G5700" i="9"/>
  <c r="H5700" i="9" s="1"/>
  <c r="G2755" i="9"/>
  <c r="H2755" i="9" s="1"/>
  <c r="F2755" i="9"/>
  <c r="I2755" i="9"/>
  <c r="G2737" i="9"/>
  <c r="H2737" i="9" s="1"/>
  <c r="F2737" i="9"/>
  <c r="F2661" i="9"/>
  <c r="G2661" i="9"/>
  <c r="H2661" i="9" s="1"/>
  <c r="J2661" i="9"/>
  <c r="G1461" i="9"/>
  <c r="H1461" i="9" s="1"/>
  <c r="F1461" i="9"/>
  <c r="J1461" i="9"/>
  <c r="J1460" i="9"/>
  <c r="G1460" i="9"/>
  <c r="H1460" i="9" s="1"/>
  <c r="G4923" i="9"/>
  <c r="H4923" i="9" s="1"/>
  <c r="I4923" i="9"/>
  <c r="F7156" i="9"/>
  <c r="I7191" i="9"/>
  <c r="G3127" i="9"/>
  <c r="H3127" i="9" s="1"/>
  <c r="G3139" i="9"/>
  <c r="H3139" i="9" s="1"/>
  <c r="J3138" i="9"/>
  <c r="J7088" i="9"/>
  <c r="J7087" i="9"/>
  <c r="G7105" i="9"/>
  <c r="H7105" i="9" s="1"/>
  <c r="G7180" i="9"/>
  <c r="H7180" i="9" s="1"/>
  <c r="I7187" i="9"/>
  <c r="F7108" i="9"/>
  <c r="F7180" i="9"/>
  <c r="I7153" i="9"/>
  <c r="F3839" i="9"/>
  <c r="F3744" i="9"/>
  <c r="J3769" i="9"/>
  <c r="J3829" i="9"/>
  <c r="J2888" i="9"/>
  <c r="J2889" i="9"/>
  <c r="J2457" i="9"/>
  <c r="F2450" i="9"/>
  <c r="F2471" i="9"/>
  <c r="G2470" i="9"/>
  <c r="H2470" i="9" s="1"/>
  <c r="G2458" i="9"/>
  <c r="H2458" i="9" s="1"/>
  <c r="J2466" i="9"/>
  <c r="J3729" i="9"/>
  <c r="J3760" i="9"/>
  <c r="I3788" i="9"/>
  <c r="J3842" i="9"/>
  <c r="J2902" i="9"/>
  <c r="I2912" i="9"/>
  <c r="I2921" i="9"/>
  <c r="F2922" i="9"/>
  <c r="F2944" i="9"/>
  <c r="G2957" i="9"/>
  <c r="H2957" i="9" s="1"/>
  <c r="G2977" i="9"/>
  <c r="H2977" i="9" s="1"/>
  <c r="I2979" i="9"/>
  <c r="I2982" i="9"/>
  <c r="F3824" i="9"/>
  <c r="I3808" i="9"/>
  <c r="J2453" i="9"/>
  <c r="G1683" i="9"/>
  <c r="H1683" i="9" s="1"/>
  <c r="I1694" i="9"/>
  <c r="J1707" i="9"/>
  <c r="J1695" i="9"/>
  <c r="I1693" i="9"/>
  <c r="G1789" i="9"/>
  <c r="H1789" i="9" s="1"/>
  <c r="J1799" i="9"/>
  <c r="I1798" i="9"/>
  <c r="J1801" i="9"/>
  <c r="G2168" i="9"/>
  <c r="H2168" i="9" s="1"/>
  <c r="I2179" i="9"/>
  <c r="J2189" i="9"/>
  <c r="J5756" i="9"/>
  <c r="J3004" i="9"/>
  <c r="I2732" i="9"/>
  <c r="G2582" i="9"/>
  <c r="H2582" i="9" s="1"/>
  <c r="F2584" i="9"/>
  <c r="G1688" i="9"/>
  <c r="H1688" i="9" s="1"/>
  <c r="G1765" i="9"/>
  <c r="H1765" i="9" s="1"/>
  <c r="G1774" i="9"/>
  <c r="H1774" i="9" s="1"/>
  <c r="F1770" i="9"/>
  <c r="F5717" i="9"/>
  <c r="G5717" i="9"/>
  <c r="H5717" i="9" s="1"/>
  <c r="I5717" i="9"/>
  <c r="I5646" i="9"/>
  <c r="G5646" i="9"/>
  <c r="H5646" i="9" s="1"/>
  <c r="I2734" i="9"/>
  <c r="F2734" i="9"/>
  <c r="J2734" i="9"/>
  <c r="I2684" i="9"/>
  <c r="F2684" i="9"/>
  <c r="J735" i="9"/>
  <c r="F735" i="9"/>
  <c r="F741" i="9"/>
  <c r="G741" i="9"/>
  <c r="H741" i="9" s="1"/>
  <c r="I741" i="9"/>
  <c r="J728" i="9"/>
  <c r="G728" i="9"/>
  <c r="H728" i="9" s="1"/>
  <c r="G743" i="9"/>
  <c r="H743" i="9" s="1"/>
  <c r="J743" i="9"/>
  <c r="F743" i="9"/>
  <c r="I743" i="9"/>
  <c r="F981" i="9"/>
  <c r="I981" i="9"/>
  <c r="I976" i="9"/>
  <c r="F976" i="9"/>
  <c r="J976" i="9"/>
  <c r="J1929" i="9"/>
  <c r="F1929" i="9"/>
  <c r="I2181" i="9"/>
  <c r="G2181" i="9"/>
  <c r="H2181" i="9" s="1"/>
  <c r="F1792" i="9"/>
  <c r="J1792" i="9"/>
  <c r="F1767" i="9"/>
  <c r="I1767" i="9"/>
  <c r="I1712" i="9"/>
  <c r="J1712" i="9"/>
  <c r="F2617" i="9"/>
  <c r="I2617" i="9"/>
  <c r="J2613" i="9"/>
  <c r="I2613" i="9"/>
  <c r="I3019" i="9"/>
  <c r="F3019" i="9"/>
  <c r="G3021" i="9"/>
  <c r="H3021" i="9" s="1"/>
  <c r="I3021" i="9"/>
  <c r="J5735" i="9"/>
  <c r="G5735" i="9"/>
  <c r="H5735" i="9" s="1"/>
  <c r="I5739" i="9"/>
  <c r="J5739" i="9"/>
  <c r="F5751" i="9"/>
  <c r="G5751" i="9"/>
  <c r="H5751" i="9" s="1"/>
  <c r="I5758" i="9"/>
  <c r="G5758" i="9"/>
  <c r="H5758" i="9" s="1"/>
  <c r="F5743" i="9"/>
  <c r="J5743" i="9"/>
  <c r="I5703" i="9"/>
  <c r="G5703" i="9"/>
  <c r="H5703" i="9" s="1"/>
  <c r="G5708" i="9"/>
  <c r="H5708" i="9" s="1"/>
  <c r="F5708" i="9"/>
  <c r="I5649" i="9"/>
  <c r="J5649" i="9"/>
  <c r="G2749" i="9"/>
  <c r="H2749" i="9" s="1"/>
  <c r="J2749" i="9"/>
  <c r="I2749" i="9"/>
  <c r="G2687" i="9"/>
  <c r="H2687" i="9" s="1"/>
  <c r="I2687" i="9"/>
  <c r="J2687" i="9"/>
  <c r="G1811" i="9"/>
  <c r="H1811" i="9" s="1"/>
  <c r="J1811" i="9"/>
  <c r="J1804" i="9"/>
  <c r="G1804" i="9"/>
  <c r="H1804" i="9" s="1"/>
  <c r="I2292" i="9"/>
  <c r="F2292" i="9"/>
  <c r="G2286" i="9"/>
  <c r="H2286" i="9" s="1"/>
  <c r="J2286" i="9"/>
  <c r="F969" i="9"/>
  <c r="G969" i="9"/>
  <c r="H969" i="9" s="1"/>
  <c r="F7085" i="9"/>
  <c r="I7172" i="9"/>
  <c r="F3723" i="9"/>
  <c r="G2193" i="9"/>
  <c r="H2193" i="9" s="1"/>
  <c r="F5651" i="9"/>
  <c r="I5662" i="9"/>
  <c r="F5712" i="9"/>
  <c r="I5742" i="9"/>
  <c r="I2582" i="9"/>
  <c r="G2617" i="9"/>
  <c r="H2617" i="9" s="1"/>
  <c r="J1765" i="9"/>
  <c r="J1774" i="9"/>
  <c r="G1792" i="9"/>
  <c r="H1792" i="9" s="1"/>
  <c r="G1712" i="9"/>
  <c r="H1712" i="9" s="1"/>
  <c r="J5708" i="9"/>
  <c r="J5758" i="9"/>
  <c r="I5735" i="9"/>
  <c r="I2212" i="9"/>
  <c r="G2212" i="9"/>
  <c r="H2212" i="9" s="1"/>
  <c r="F2638" i="9"/>
  <c r="G2638" i="9"/>
  <c r="H2638" i="9" s="1"/>
  <c r="J2636" i="9"/>
  <c r="I2636" i="9"/>
  <c r="F3041" i="9"/>
  <c r="G3041" i="9"/>
  <c r="H3041" i="9" s="1"/>
  <c r="F5681" i="9"/>
  <c r="G5681" i="9"/>
  <c r="H5681" i="9" s="1"/>
  <c r="I5669" i="9"/>
  <c r="G5669" i="9"/>
  <c r="H5669" i="9" s="1"/>
  <c r="F2761" i="9"/>
  <c r="J2761" i="9"/>
  <c r="J2725" i="9"/>
  <c r="I2725" i="9"/>
  <c r="G2716" i="9"/>
  <c r="H2716" i="9" s="1"/>
  <c r="F2716" i="9"/>
  <c r="I2716" i="9"/>
  <c r="I2188" i="9"/>
  <c r="F2207" i="9"/>
  <c r="F2228" i="9"/>
  <c r="I2280" i="9"/>
  <c r="I3029" i="9"/>
  <c r="J3110" i="9"/>
  <c r="I2536" i="9"/>
  <c r="F2596" i="9"/>
  <c r="F2226" i="9"/>
  <c r="F1453" i="9"/>
  <c r="J980" i="9"/>
  <c r="G725" i="9"/>
  <c r="H725" i="9" s="1"/>
  <c r="J734" i="9"/>
  <c r="J4310" i="9"/>
  <c r="I4307" i="9"/>
  <c r="F2626" i="9"/>
  <c r="I4320" i="9"/>
  <c r="J4289" i="9"/>
  <c r="J4287" i="9"/>
  <c r="F7276" i="9"/>
  <c r="I7276" i="9"/>
  <c r="F7272" i="9"/>
  <c r="I7272" i="9"/>
  <c r="F7310" i="9"/>
  <c r="J7219" i="9"/>
  <c r="I7219" i="9"/>
  <c r="G7219" i="9"/>
  <c r="H7219" i="9" s="1"/>
  <c r="F7219" i="9"/>
  <c r="I7264" i="9"/>
  <c r="F7264" i="9"/>
  <c r="I7279" i="9"/>
  <c r="F7279" i="9"/>
  <c r="J7267" i="9"/>
  <c r="G7267" i="9"/>
  <c r="H7267" i="9" s="1"/>
  <c r="J7956" i="9"/>
  <c r="I7956" i="9"/>
  <c r="G7956" i="9"/>
  <c r="H7956" i="9" s="1"/>
  <c r="J7928" i="9"/>
  <c r="I7928" i="9"/>
  <c r="J7801" i="9"/>
  <c r="I7801" i="9"/>
  <c r="G7801" i="9"/>
  <c r="H7801" i="9" s="1"/>
  <c r="J7749" i="9"/>
  <c r="I7749" i="9"/>
  <c r="J7651" i="9"/>
  <c r="I7651" i="9"/>
  <c r="G7651" i="9"/>
  <c r="H7651" i="9" s="1"/>
  <c r="J7495" i="9"/>
  <c r="I7495" i="9"/>
  <c r="G7495" i="9"/>
  <c r="H7495" i="9" s="1"/>
  <c r="J7487" i="9"/>
  <c r="G7487" i="9"/>
  <c r="H7487" i="9" s="1"/>
  <c r="I7487" i="9"/>
  <c r="J7418" i="9"/>
  <c r="G7418" i="9"/>
  <c r="H7418" i="9" s="1"/>
  <c r="I7369" i="9"/>
  <c r="G7369" i="9"/>
  <c r="H7369" i="9" s="1"/>
  <c r="J7335" i="9"/>
  <c r="G7335" i="9"/>
  <c r="H7335" i="9" s="1"/>
  <c r="F7288" i="9"/>
  <c r="I7231" i="9"/>
  <c r="J7275" i="9"/>
  <c r="G7321" i="9"/>
  <c r="H7321" i="9" s="1"/>
  <c r="G7317" i="9"/>
  <c r="H7317" i="9" s="1"/>
  <c r="G7313" i="9"/>
  <c r="H7313" i="9" s="1"/>
  <c r="F7286" i="9"/>
  <c r="I7278" i="9"/>
  <c r="F7252" i="9"/>
  <c r="F7240" i="9"/>
  <c r="F8041" i="9"/>
  <c r="F8005" i="9"/>
  <c r="F8001" i="9"/>
  <c r="F7869" i="9"/>
  <c r="F7491" i="9"/>
  <c r="F7487" i="9"/>
  <c r="F7418" i="9"/>
  <c r="G8020" i="9"/>
  <c r="H8020" i="9" s="1"/>
  <c r="G7994" i="9"/>
  <c r="H7994" i="9" s="1"/>
  <c r="I8001" i="9"/>
  <c r="I7399" i="9"/>
  <c r="J7964" i="9"/>
  <c r="G7964" i="9"/>
  <c r="H7964" i="9" s="1"/>
  <c r="J7944" i="9"/>
  <c r="I7944" i="9"/>
  <c r="J7844" i="9"/>
  <c r="G7844" i="9"/>
  <c r="H7844" i="9" s="1"/>
  <c r="J7831" i="9"/>
  <c r="G7831" i="9"/>
  <c r="H7831" i="9" s="1"/>
  <c r="J7823" i="9"/>
  <c r="I7823" i="9"/>
  <c r="J7737" i="9"/>
  <c r="G7737" i="9"/>
  <c r="H7737" i="9" s="1"/>
  <c r="J7706" i="9"/>
  <c r="G7706" i="9"/>
  <c r="H7706" i="9" s="1"/>
  <c r="F7312" i="9"/>
  <c r="F7296" i="9"/>
  <c r="G7281" i="9"/>
  <c r="H7281" i="9" s="1"/>
  <c r="F7239" i="9"/>
  <c r="F8020" i="9"/>
  <c r="F8016" i="9"/>
  <c r="F7956" i="9"/>
  <c r="F7928" i="9"/>
  <c r="F7749" i="9"/>
  <c r="F7513" i="9"/>
  <c r="F7495" i="9"/>
  <c r="F7472" i="9"/>
  <c r="F7399" i="9"/>
  <c r="F7335" i="9"/>
  <c r="G7749" i="9"/>
  <c r="H7749" i="9" s="1"/>
  <c r="G7399" i="9"/>
  <c r="H7399" i="9" s="1"/>
  <c r="J7974" i="9"/>
  <c r="G7974" i="9"/>
  <c r="H7974" i="9" s="1"/>
  <c r="J7949" i="9"/>
  <c r="G7949" i="9"/>
  <c r="H7949" i="9" s="1"/>
  <c r="I7890" i="9"/>
  <c r="G7890" i="9"/>
  <c r="H7890" i="9" s="1"/>
  <c r="J7860" i="9"/>
  <c r="I7860" i="9"/>
  <c r="J7758" i="9"/>
  <c r="I7758" i="9"/>
  <c r="J7709" i="9"/>
  <c r="I7709" i="9"/>
  <c r="G7709" i="9"/>
  <c r="H7709" i="9" s="1"/>
  <c r="J7626" i="9"/>
  <c r="I7626" i="9"/>
  <c r="J7594" i="9"/>
  <c r="I7594" i="9"/>
  <c r="G7587" i="9"/>
  <c r="H7587" i="9" s="1"/>
  <c r="I7587" i="9"/>
  <c r="J7581" i="9"/>
  <c r="G7581" i="9"/>
  <c r="H7581" i="9" s="1"/>
  <c r="I7558" i="9"/>
  <c r="G7558" i="9"/>
  <c r="H7558" i="9" s="1"/>
  <c r="F7280" i="9"/>
  <c r="F7801" i="9"/>
  <c r="F7480" i="9"/>
  <c r="G8001" i="9"/>
  <c r="H8001" i="9" s="1"/>
  <c r="G7990" i="9"/>
  <c r="H7990" i="9" s="1"/>
  <c r="I7974" i="9"/>
  <c r="I7804" i="9"/>
  <c r="J7976" i="9"/>
  <c r="I7976" i="9"/>
  <c r="J7951" i="9"/>
  <c r="I7951" i="9"/>
  <c r="J7867" i="9"/>
  <c r="I7867" i="9"/>
  <c r="J7791" i="9"/>
  <c r="G7791" i="9"/>
  <c r="H7791" i="9" s="1"/>
  <c r="J7746" i="9"/>
  <c r="G7746" i="9"/>
  <c r="H7746" i="9" s="1"/>
  <c r="I7746" i="9"/>
  <c r="J7719" i="9"/>
  <c r="G7719" i="9"/>
  <c r="H7719" i="9" s="1"/>
  <c r="I7719" i="9"/>
  <c r="I7712" i="9"/>
  <c r="G7712" i="9"/>
  <c r="H7712" i="9" s="1"/>
  <c r="J7636" i="9"/>
  <c r="G7636" i="9"/>
  <c r="H7636" i="9" s="1"/>
  <c r="J7531" i="9"/>
  <c r="I7531" i="9"/>
  <c r="J7524" i="9"/>
  <c r="I7524" i="9"/>
  <c r="J7821" i="9"/>
  <c r="I7821" i="9"/>
  <c r="J7687" i="9"/>
  <c r="I7687" i="9"/>
  <c r="J7620" i="9"/>
  <c r="I7620" i="9"/>
  <c r="J7538" i="9"/>
  <c r="I7538" i="9"/>
  <c r="J7457" i="9"/>
  <c r="I7457" i="9"/>
  <c r="I7923" i="9"/>
  <c r="J7703" i="9"/>
  <c r="I7703" i="9"/>
  <c r="J7439" i="9"/>
  <c r="I7439" i="9"/>
  <c r="J7396" i="9"/>
  <c r="I7396" i="9"/>
  <c r="I7444" i="9"/>
  <c r="I7430" i="9"/>
  <c r="I7356" i="9"/>
  <c r="J7803" i="9"/>
  <c r="J7712" i="9"/>
  <c r="J7696" i="9"/>
  <c r="J7671" i="9"/>
  <c r="I7667" i="9"/>
  <c r="J7607" i="9"/>
  <c r="J7603" i="9"/>
  <c r="J7599" i="9"/>
  <c r="J7595" i="9"/>
  <c r="J7587" i="9"/>
  <c r="J7554" i="9"/>
  <c r="J7546" i="9"/>
  <c r="J7542" i="9"/>
  <c r="J7522" i="9"/>
  <c r="J7510" i="9"/>
  <c r="J7502" i="9"/>
  <c r="J7490" i="9"/>
  <c r="J7482" i="9"/>
  <c r="J7433" i="9"/>
  <c r="J7401" i="9"/>
  <c r="J7393" i="9"/>
  <c r="J7377" i="9"/>
  <c r="J7345" i="9"/>
  <c r="I7188" i="9"/>
  <c r="G7121" i="9"/>
  <c r="H7121" i="9" s="1"/>
  <c r="J5430" i="9"/>
  <c r="F5457" i="9"/>
  <c r="G4373" i="9"/>
  <c r="H4373" i="9" s="1"/>
  <c r="I4392" i="9"/>
  <c r="G4377" i="9"/>
  <c r="H4377" i="9" s="1"/>
  <c r="G5502" i="9"/>
  <c r="H5502" i="9" s="1"/>
  <c r="F5490" i="9"/>
  <c r="F3096" i="9"/>
  <c r="F2578" i="9"/>
  <c r="G2596" i="9"/>
  <c r="H2596" i="9" s="1"/>
  <c r="I2186" i="9"/>
  <c r="J2226" i="9"/>
  <c r="I2279" i="9"/>
  <c r="J2186" i="9"/>
  <c r="G1763" i="9"/>
  <c r="H1763" i="9" s="1"/>
  <c r="I2638" i="9"/>
  <c r="J3051" i="9"/>
  <c r="F3051" i="9"/>
  <c r="F1804" i="9"/>
  <c r="G2243" i="9"/>
  <c r="H2243" i="9" s="1"/>
  <c r="F2243" i="9"/>
  <c r="G2208" i="9"/>
  <c r="H2208" i="9" s="1"/>
  <c r="I2208" i="9"/>
  <c r="J3011" i="9"/>
  <c r="G3011" i="9"/>
  <c r="H3011" i="9" s="1"/>
  <c r="G1458" i="9"/>
  <c r="H1458" i="9" s="1"/>
  <c r="J1458" i="9"/>
  <c r="J3788" i="9"/>
  <c r="F3842" i="9"/>
  <c r="F2208" i="9"/>
  <c r="I1756" i="9"/>
  <c r="G2551" i="9"/>
  <c r="H2551" i="9" s="1"/>
  <c r="F3021" i="9"/>
  <c r="J2284" i="9"/>
  <c r="G974" i="9"/>
  <c r="H974" i="9" s="1"/>
  <c r="I5725" i="9"/>
  <c r="G5725" i="9"/>
  <c r="H5725" i="9" s="1"/>
  <c r="I4304" i="9"/>
  <c r="J4304" i="9"/>
  <c r="J4320" i="9"/>
  <c r="I4301" i="9"/>
  <c r="J4301" i="9"/>
  <c r="J2388" i="9"/>
  <c r="I7298" i="9"/>
  <c r="F7298" i="9"/>
  <c r="I7294" i="9"/>
  <c r="F7294" i="9"/>
  <c r="I7282" i="9"/>
  <c r="F7282" i="9"/>
  <c r="J7271" i="9"/>
  <c r="F7271" i="9"/>
  <c r="F7270" i="9"/>
  <c r="I7270" i="9"/>
  <c r="I7263" i="9"/>
  <c r="G7263" i="9"/>
  <c r="H7263" i="9" s="1"/>
  <c r="F7263" i="9"/>
  <c r="G7259" i="9"/>
  <c r="H7259" i="9" s="1"/>
  <c r="J7259" i="9"/>
  <c r="I7259" i="9"/>
  <c r="F7259" i="9"/>
  <c r="I7308" i="9"/>
  <c r="F7308" i="9"/>
  <c r="J7251" i="9"/>
  <c r="G7251" i="9"/>
  <c r="H7251" i="9" s="1"/>
  <c r="I7232" i="9"/>
  <c r="F7232" i="9"/>
  <c r="G7207" i="9"/>
  <c r="H7207" i="9" s="1"/>
  <c r="F7207" i="9"/>
  <c r="I7304" i="9"/>
  <c r="J7223" i="9"/>
  <c r="F7223" i="9"/>
  <c r="J7203" i="9"/>
  <c r="I7251" i="9"/>
  <c r="G7271" i="9"/>
  <c r="H7271" i="9" s="1"/>
  <c r="F7246" i="9"/>
  <c r="G7319" i="9"/>
  <c r="H7319" i="9" s="1"/>
  <c r="G7295" i="9"/>
  <c r="H7295" i="9" s="1"/>
  <c r="G7231" i="9"/>
  <c r="H7231" i="9" s="1"/>
  <c r="J8025" i="9"/>
  <c r="I8025" i="9"/>
  <c r="J8012" i="9"/>
  <c r="I8012" i="9"/>
  <c r="J7967" i="9"/>
  <c r="I7967" i="9"/>
  <c r="J7864" i="9"/>
  <c r="I7864" i="9"/>
  <c r="J7855" i="9"/>
  <c r="I7855" i="9"/>
  <c r="J7827" i="9"/>
  <c r="I7827" i="9"/>
  <c r="J7805" i="9"/>
  <c r="I7805" i="9"/>
  <c r="J7784" i="9"/>
  <c r="I7784" i="9"/>
  <c r="J7765" i="9"/>
  <c r="I7765" i="9"/>
  <c r="J7704" i="9"/>
  <c r="I7704" i="9"/>
  <c r="I7670" i="9"/>
  <c r="J7670" i="9"/>
  <c r="J7615" i="9"/>
  <c r="I7615" i="9"/>
  <c r="J7847" i="9"/>
  <c r="I7847" i="9"/>
  <c r="J7824" i="9"/>
  <c r="I7824" i="9"/>
  <c r="I7789" i="9"/>
  <c r="J7789" i="9"/>
  <c r="I7695" i="9"/>
  <c r="J7695" i="9"/>
  <c r="J7609" i="9"/>
  <c r="I7609" i="9"/>
  <c r="J7548" i="9"/>
  <c r="I7548" i="9"/>
  <c r="J8015" i="9"/>
  <c r="I8015" i="9"/>
  <c r="J7915" i="9"/>
  <c r="I7915" i="9"/>
  <c r="I7782" i="9"/>
  <c r="J7782" i="9"/>
  <c r="I7774" i="9"/>
  <c r="J7774" i="9"/>
  <c r="J7770" i="9"/>
  <c r="I7770" i="9"/>
  <c r="O7449" i="9"/>
  <c r="J7449" i="9"/>
  <c r="J7775" i="9"/>
  <c r="J7679" i="9"/>
  <c r="J7659" i="9"/>
  <c r="J7643" i="9"/>
  <c r="J7627" i="9"/>
  <c r="J7611" i="9"/>
  <c r="J7591" i="9"/>
  <c r="O7567" i="9"/>
  <c r="J7567" i="9"/>
  <c r="J7558" i="9"/>
  <c r="J7534" i="9"/>
  <c r="J7526" i="9"/>
  <c r="J7514" i="9"/>
  <c r="J7494" i="9"/>
  <c r="J7474" i="9"/>
  <c r="O7565" i="9"/>
  <c r="J7565" i="9"/>
  <c r="J7441" i="9"/>
  <c r="J7409" i="9"/>
  <c r="J7385" i="9"/>
  <c r="J7369" i="9"/>
  <c r="J7334" i="9"/>
  <c r="H56" i="16" l="1"/>
  <c r="E56" i="16" s="1"/>
  <c r="E40" i="16"/>
  <c r="H66" i="16"/>
  <c r="E66" i="16" s="1"/>
  <c r="E50" i="16"/>
  <c r="E38" i="16"/>
  <c r="H54" i="16"/>
  <c r="E54" i="16" s="1"/>
  <c r="H61" i="16"/>
  <c r="E61" i="16" s="1"/>
  <c r="E45" i="16"/>
  <c r="E37" i="16"/>
  <c r="M38" i="16" s="1"/>
  <c r="M39" i="16" s="1"/>
  <c r="M40" i="16" s="1"/>
  <c r="H53" i="16"/>
  <c r="E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H65" i="16"/>
  <c r="E65" i="16" s="1"/>
  <c r="E49" i="16"/>
  <c r="H60" i="16"/>
  <c r="E60" i="16" s="1"/>
  <c r="E44" i="16"/>
  <c r="H62" i="16"/>
  <c r="E62" i="16" s="1"/>
  <c r="E46" i="16"/>
  <c r="H64" i="16"/>
  <c r="E64" i="16" s="1"/>
  <c r="E48" i="16"/>
  <c r="H63" i="16"/>
  <c r="E63" i="16" s="1"/>
  <c r="E47" i="16"/>
  <c r="H59" i="16"/>
  <c r="E59" i="16" s="1"/>
  <c r="E43" i="16"/>
  <c r="B21" i="17"/>
  <c r="B22" i="17"/>
  <c r="B23" i="17"/>
  <c r="F24" i="17"/>
  <c r="F22" i="17"/>
  <c r="F26" i="17"/>
  <c r="M41" i="16" l="1"/>
  <c r="M42" i="16" s="1"/>
  <c r="M43" i="16" s="1"/>
  <c r="M44" i="16" s="1"/>
  <c r="M45" i="16" s="1"/>
  <c r="M46" i="16" s="1"/>
  <c r="M47" i="16" s="1"/>
  <c r="M48" i="16" s="1"/>
  <c r="M49" i="16" s="1"/>
  <c r="M50" i="16" s="1"/>
  <c r="B25" i="17"/>
  <c r="B26" i="17"/>
  <c r="B24" i="17"/>
  <c r="F27" i="17"/>
  <c r="F29" i="17"/>
  <c r="F25" i="17"/>
  <c r="B29" i="17" l="1"/>
  <c r="B28" i="17"/>
  <c r="B27" i="17"/>
  <c r="F30" i="17"/>
  <c r="F28" i="17"/>
  <c r="F32" i="17"/>
  <c r="B30" i="17" l="1"/>
  <c r="B32" i="17"/>
  <c r="B31" i="17"/>
  <c r="F33" i="17"/>
  <c r="F31" i="17"/>
  <c r="F35" i="17"/>
  <c r="B34" i="17" l="1"/>
  <c r="B35" i="17"/>
  <c r="B33" i="17"/>
  <c r="F36" i="17"/>
  <c r="F38" i="17"/>
  <c r="F34" i="17"/>
  <c r="B38" i="17" l="1"/>
  <c r="B36" i="17"/>
  <c r="B37" i="17"/>
  <c r="F42" i="17"/>
  <c r="F39" i="17"/>
  <c r="F44" i="17"/>
  <c r="F41" i="17"/>
  <c r="F37" i="17"/>
  <c r="B39" i="17" l="1"/>
  <c r="B40" i="17"/>
  <c r="B41" i="17"/>
  <c r="F43" i="17"/>
  <c r="F40" i="17"/>
  <c r="B43" i="17" l="1"/>
  <c r="B44" i="17"/>
  <c r="B42" i="17"/>
  <c r="J12" i="17"/>
  <c r="M12" i="17" s="1"/>
  <c r="J14" i="17"/>
  <c r="M14" i="17" s="1"/>
  <c r="J11" i="17" l="1"/>
  <c r="M11" i="17" s="1"/>
  <c r="J13" i="17"/>
  <c r="M13" i="17" s="1"/>
  <c r="J15" i="17"/>
  <c r="M15" i="17" s="1"/>
  <c r="J17" i="17"/>
  <c r="M17" i="17" s="1"/>
  <c r="J5" i="17"/>
  <c r="M5" i="17" s="1"/>
  <c r="J7" i="17"/>
  <c r="M7" i="17" s="1"/>
  <c r="J4" i="17"/>
  <c r="M4" i="17" s="1"/>
  <c r="J8" i="17"/>
  <c r="M8" i="17" s="1"/>
  <c r="J6" i="17"/>
  <c r="M6" i="17" s="1"/>
  <c r="J3" i="17"/>
  <c r="M3" i="17" s="1"/>
  <c r="J9" i="17"/>
  <c r="M9" i="17" s="1"/>
  <c r="J10" i="17"/>
  <c r="M10" i="17" s="1"/>
  <c r="J16" i="17"/>
  <c r="M16" i="17" s="1"/>
</calcChain>
</file>

<file path=xl/comments1.xml><?xml version="1.0" encoding="utf-8"?>
<comments xmlns="http://schemas.openxmlformats.org/spreadsheetml/2006/main">
  <authors>
    <author>作者</author>
  </authors>
  <commentList>
    <comment ref="E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weapon=武器
helmet=头盔
trousers=裤子
armour=盔甲
necklace=项链
ring=戒指</t>
        </r>
      </text>
    </comment>
    <comment ref="F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1.白色
2.绿色
3.蓝色
4.紫色</t>
        </r>
      </text>
    </comment>
    <comment ref="S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weapons：武器
armor：防具
accessories：饰品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O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消耗钻石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D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</t>
        </r>
      </text>
    </comment>
    <comment ref="G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</t>
        </r>
      </text>
    </comment>
    <comment ref="J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万分比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代表品质
1.白色
2.绿色
3.蓝色
4.紫色</t>
        </r>
      </text>
    </comment>
    <comment ref="C1" authorId="0" shapeId="0">
      <text>
        <r>
          <rPr>
            <b/>
            <sz val="10"/>
            <color indexed="81"/>
            <rFont val="宋体"/>
            <family val="3"/>
            <charset val="134"/>
          </rPr>
          <t>0级填的是0升1所需的金钱</t>
        </r>
        <r>
          <rPr>
            <sz val="10"/>
            <color indexed="81"/>
            <rFont val="宋体"/>
            <family val="3"/>
            <charset val="134"/>
          </rPr>
          <t xml:space="preserve">
</t>
        </r>
      </text>
    </comment>
    <comment ref="D1" authorId="0" shapeId="0">
      <text>
        <r>
          <rPr>
            <b/>
            <sz val="10"/>
            <color indexed="81"/>
            <rFont val="宋体"/>
            <family val="3"/>
            <charset val="134"/>
          </rPr>
          <t>0级填的是0升1所需的附魔经验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" authorId="0" shapeId="0">
      <text>
        <r>
          <rPr>
            <b/>
            <sz val="10"/>
            <color indexed="81"/>
            <rFont val="宋体"/>
            <family val="3"/>
            <charset val="134"/>
          </rPr>
          <t>0级填的是附魔等级为0级时重置得到的产出</t>
        </r>
        <r>
          <rPr>
            <sz val="10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代表品质
1.白色
2.绿色
3.蓝色
4.紫色</t>
        </r>
      </text>
    </comment>
    <comment ref="C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当前等级到下一等级的成功概率</t>
        </r>
      </text>
    </comment>
  </commentList>
</comments>
</file>

<file path=xl/sharedStrings.xml><?xml version="1.0" encoding="utf-8"?>
<sst xmlns="http://schemas.openxmlformats.org/spreadsheetml/2006/main" count="9296" uniqueCount="548">
  <si>
    <t>id</t>
  </si>
  <si>
    <t>color</t>
    <phoneticPr fontId="1" type="noConversion"/>
  </si>
  <si>
    <t>id</t>
    <phoneticPr fontId="1" type="noConversion"/>
  </si>
  <si>
    <t>hp</t>
    <phoneticPr fontId="1" type="noConversion"/>
  </si>
  <si>
    <t>magatk</t>
    <phoneticPr fontId="1" type="noConversion"/>
  </si>
  <si>
    <t>magdef</t>
    <phoneticPr fontId="1" type="noConversion"/>
  </si>
  <si>
    <t>viplevel</t>
    <phoneticPr fontId="1" type="noConversion"/>
  </si>
  <si>
    <t>coin</t>
    <phoneticPr fontId="1" type="noConversion"/>
  </si>
  <si>
    <t>level1</t>
    <phoneticPr fontId="1" type="noConversion"/>
  </si>
  <si>
    <t>level2</t>
    <phoneticPr fontId="1" type="noConversion"/>
  </si>
  <si>
    <t>level3</t>
    <phoneticPr fontId="1" type="noConversion"/>
  </si>
  <si>
    <t>level4</t>
    <phoneticPr fontId="1" type="noConversion"/>
  </si>
  <si>
    <t>level5</t>
    <phoneticPr fontId="1" type="noConversion"/>
  </si>
  <si>
    <t>level6</t>
    <phoneticPr fontId="1" type="noConversion"/>
  </si>
  <si>
    <t>VIP等级</t>
    <phoneticPr fontId="0" type="noConversion"/>
  </si>
  <si>
    <t>暴击1级</t>
    <phoneticPr fontId="0" type="noConversion"/>
  </si>
  <si>
    <t>暴击2级</t>
    <phoneticPr fontId="0" type="noConversion"/>
  </si>
  <si>
    <t>暴击3级</t>
    <phoneticPr fontId="0" type="noConversion"/>
  </si>
  <si>
    <t>暴击4级</t>
    <phoneticPr fontId="0" type="noConversion"/>
  </si>
  <si>
    <t>暴击5级</t>
    <phoneticPr fontId="0" type="noConversion"/>
  </si>
  <si>
    <t>暴击6级</t>
    <phoneticPr fontId="0" type="noConversion"/>
  </si>
  <si>
    <t>模版ID</t>
    <phoneticPr fontId="0" type="noConversion"/>
  </si>
  <si>
    <t>名称</t>
    <phoneticPr fontId="0" type="noConversion"/>
  </si>
  <si>
    <t>等级</t>
    <phoneticPr fontId="0" type="noConversion"/>
  </si>
  <si>
    <t>生命</t>
    <phoneticPr fontId="0" type="noConversion"/>
  </si>
  <si>
    <t>物攻</t>
    <phoneticPr fontId="0" type="noConversion"/>
  </si>
  <si>
    <t>魔攻</t>
    <phoneticPr fontId="0" type="noConversion"/>
  </si>
  <si>
    <t>物防</t>
    <phoneticPr fontId="0" type="noConversion"/>
  </si>
  <si>
    <t>魔防</t>
    <phoneticPr fontId="0" type="noConversion"/>
  </si>
  <si>
    <t>金钱需求</t>
    <phoneticPr fontId="0" type="noConversion"/>
  </si>
  <si>
    <t>level</t>
    <phoneticPr fontId="1" type="noConversion"/>
  </si>
  <si>
    <t>phyatk</t>
    <phoneticPr fontId="1" type="noConversion"/>
  </si>
  <si>
    <t>phydef</t>
    <phoneticPr fontId="1" type="noConversion"/>
  </si>
  <si>
    <t>斜纹头巾</t>
  </si>
  <si>
    <t>矿工锄</t>
    <phoneticPr fontId="1" type="noConversion"/>
  </si>
  <si>
    <t>勇气护腿</t>
    <phoneticPr fontId="1" type="noConversion"/>
  </si>
  <si>
    <t>翠石项链</t>
    <phoneticPr fontId="1" type="noConversion"/>
  </si>
  <si>
    <t>轻灵佩剑</t>
    <phoneticPr fontId="1" type="noConversion"/>
  </si>
  <si>
    <t>血纹面具</t>
    <phoneticPr fontId="1" type="noConversion"/>
  </si>
  <si>
    <t>怒爪胸甲</t>
    <phoneticPr fontId="1" type="noConversion"/>
  </si>
  <si>
    <t>邪魂绑腿</t>
    <phoneticPr fontId="1" type="noConversion"/>
  </si>
  <si>
    <t>春雨坠饰</t>
    <phoneticPr fontId="1" type="noConversion"/>
  </si>
  <si>
    <t>落雪印戒</t>
    <phoneticPr fontId="1" type="noConversion"/>
  </si>
  <si>
    <t>斥候头盔</t>
    <phoneticPr fontId="1" type="noConversion"/>
  </si>
  <si>
    <t>斥候胸甲</t>
    <phoneticPr fontId="1" type="noConversion"/>
  </si>
  <si>
    <t>斥候戒指</t>
    <phoneticPr fontId="1" type="noConversion"/>
  </si>
  <si>
    <t>暗矛战斧</t>
    <phoneticPr fontId="1" type="noConversion"/>
  </si>
  <si>
    <t>中士利刃</t>
    <phoneticPr fontId="1" type="noConversion"/>
  </si>
  <si>
    <t>中士胸甲</t>
    <phoneticPr fontId="1" type="noConversion"/>
  </si>
  <si>
    <t>中士坠饰</t>
    <phoneticPr fontId="1" type="noConversion"/>
  </si>
  <si>
    <t>中士戒指</t>
    <phoneticPr fontId="1" type="noConversion"/>
  </si>
  <si>
    <t>琥珀风帽</t>
    <phoneticPr fontId="1" type="noConversion"/>
  </si>
  <si>
    <t>恶魔之击</t>
    <phoneticPr fontId="1" type="noConversion"/>
  </si>
  <si>
    <t>血石印戒</t>
    <phoneticPr fontId="1" type="noConversion"/>
  </si>
  <si>
    <t>魔牙指轮</t>
    <phoneticPr fontId="1" type="noConversion"/>
  </si>
  <si>
    <t>斜纹头巾</t>
    <phoneticPr fontId="1" type="noConversion"/>
  </si>
  <si>
    <t>雪皮外衣</t>
    <phoneticPr fontId="1" type="noConversion"/>
  </si>
  <si>
    <t>雪皮外衣</t>
    <phoneticPr fontId="1" type="noConversion"/>
  </si>
  <si>
    <t>雪皮外衣</t>
    <phoneticPr fontId="1" type="noConversion"/>
  </si>
  <si>
    <t>翠石项链</t>
    <phoneticPr fontId="1" type="noConversion"/>
  </si>
  <si>
    <t>银戒指</t>
    <phoneticPr fontId="1" type="noConversion"/>
  </si>
  <si>
    <t>银戒指</t>
    <phoneticPr fontId="1" type="noConversion"/>
  </si>
  <si>
    <t>轻灵佩剑</t>
    <phoneticPr fontId="1" type="noConversion"/>
  </si>
  <si>
    <t>血纹面具</t>
    <phoneticPr fontId="1" type="noConversion"/>
  </si>
  <si>
    <t>怒爪胸甲</t>
    <phoneticPr fontId="1" type="noConversion"/>
  </si>
  <si>
    <t>春雨坠饰</t>
    <phoneticPr fontId="1" type="noConversion"/>
  </si>
  <si>
    <t>落雪印戒</t>
    <phoneticPr fontId="1" type="noConversion"/>
  </si>
  <si>
    <t>斥候利刃</t>
    <phoneticPr fontId="1" type="noConversion"/>
  </si>
  <si>
    <t>斥候利刃</t>
    <phoneticPr fontId="1" type="noConversion"/>
  </si>
  <si>
    <t>斥候头盔</t>
    <phoneticPr fontId="1" type="noConversion"/>
  </si>
  <si>
    <t>斥候胸甲</t>
    <phoneticPr fontId="1" type="noConversion"/>
  </si>
  <si>
    <t>斥候护腿</t>
    <phoneticPr fontId="1" type="noConversion"/>
  </si>
  <si>
    <t>斥候坠饰</t>
    <phoneticPr fontId="1" type="noConversion"/>
  </si>
  <si>
    <t>斥候坠饰</t>
    <phoneticPr fontId="1" type="noConversion"/>
  </si>
  <si>
    <t>斥候戒指</t>
    <phoneticPr fontId="1" type="noConversion"/>
  </si>
  <si>
    <t>暗矛战斧</t>
    <phoneticPr fontId="1" type="noConversion"/>
  </si>
  <si>
    <t>游侠面具</t>
    <phoneticPr fontId="1" type="noConversion"/>
  </si>
  <si>
    <t>乌木链甲</t>
    <phoneticPr fontId="1" type="noConversion"/>
  </si>
  <si>
    <t>乌木链甲</t>
    <phoneticPr fontId="1" type="noConversion"/>
  </si>
  <si>
    <t>风晶护腿</t>
    <phoneticPr fontId="1" type="noConversion"/>
  </si>
  <si>
    <t>风晶护腿</t>
    <phoneticPr fontId="1" type="noConversion"/>
  </si>
  <si>
    <t>三珠垂饰</t>
    <phoneticPr fontId="1" type="noConversion"/>
  </si>
  <si>
    <t>三珠垂饰</t>
    <phoneticPr fontId="1" type="noConversion"/>
  </si>
  <si>
    <t>荒寂指环</t>
    <phoneticPr fontId="1" type="noConversion"/>
  </si>
  <si>
    <t>荒寂指环</t>
    <phoneticPr fontId="1" type="noConversion"/>
  </si>
  <si>
    <t>中士利刃</t>
    <phoneticPr fontId="1" type="noConversion"/>
  </si>
  <si>
    <t>中士头盔</t>
    <phoneticPr fontId="1" type="noConversion"/>
  </si>
  <si>
    <t>中士头盔</t>
    <phoneticPr fontId="1" type="noConversion"/>
  </si>
  <si>
    <t>中士护腿</t>
    <phoneticPr fontId="1" type="noConversion"/>
  </si>
  <si>
    <t>中士坠饰</t>
    <phoneticPr fontId="1" type="noConversion"/>
  </si>
  <si>
    <t>残酷倒钩</t>
    <phoneticPr fontId="1" type="noConversion"/>
  </si>
  <si>
    <t>残酷倒钩</t>
    <phoneticPr fontId="1" type="noConversion"/>
  </si>
  <si>
    <t>光荣胸甲</t>
    <phoneticPr fontId="1" type="noConversion"/>
  </si>
  <si>
    <t>光荣胸甲</t>
    <phoneticPr fontId="1" type="noConversion"/>
  </si>
  <si>
    <t>灰链护腿</t>
    <phoneticPr fontId="1" type="noConversion"/>
  </si>
  <si>
    <t>灰链护腿</t>
    <phoneticPr fontId="1" type="noConversion"/>
  </si>
  <si>
    <t>骨质符链</t>
    <phoneticPr fontId="1" type="noConversion"/>
  </si>
  <si>
    <t>骨质符链</t>
    <phoneticPr fontId="1" type="noConversion"/>
  </si>
  <si>
    <t>黑火指环</t>
    <phoneticPr fontId="1" type="noConversion"/>
  </si>
  <si>
    <t>黑火指环</t>
    <phoneticPr fontId="1" type="noConversion"/>
  </si>
  <si>
    <t>风暴头盔</t>
    <phoneticPr fontId="1" type="noConversion"/>
  </si>
  <si>
    <t>风暴头盔</t>
    <phoneticPr fontId="1" type="noConversion"/>
  </si>
  <si>
    <t>泰坦胸甲</t>
    <phoneticPr fontId="1" type="noConversion"/>
  </si>
  <si>
    <t>碾石腿甲</t>
    <phoneticPr fontId="1" type="noConversion"/>
  </si>
  <si>
    <t>碾石腿甲</t>
    <phoneticPr fontId="1" type="noConversion"/>
  </si>
  <si>
    <t>血焰项圈</t>
    <phoneticPr fontId="1" type="noConversion"/>
  </si>
  <si>
    <t>血焰项圈</t>
    <phoneticPr fontId="1" type="noConversion"/>
  </si>
  <si>
    <t>血石印戒</t>
    <phoneticPr fontId="1" type="noConversion"/>
  </si>
  <si>
    <t>炎阳之刃</t>
    <phoneticPr fontId="1" type="noConversion"/>
  </si>
  <si>
    <t>炎阳之刃</t>
    <phoneticPr fontId="1" type="noConversion"/>
  </si>
  <si>
    <t>闪电皇冠</t>
    <phoneticPr fontId="1" type="noConversion"/>
  </si>
  <si>
    <t>闪电皇冠</t>
    <phoneticPr fontId="1" type="noConversion"/>
  </si>
  <si>
    <t>列王壁垒</t>
    <phoneticPr fontId="1" type="noConversion"/>
  </si>
  <si>
    <t>列王壁垒</t>
    <phoneticPr fontId="1" type="noConversion"/>
  </si>
  <si>
    <t>妖纹护腿</t>
    <phoneticPr fontId="1" type="noConversion"/>
  </si>
  <si>
    <t>丹心项圈</t>
    <phoneticPr fontId="1" type="noConversion"/>
  </si>
  <si>
    <t>丹心项圈</t>
    <phoneticPr fontId="1" type="noConversion"/>
  </si>
  <si>
    <t>魔牙指轮</t>
    <phoneticPr fontId="1" type="noConversion"/>
  </si>
  <si>
    <t>星数</t>
    <phoneticPr fontId="1" type="noConversion"/>
  </si>
  <si>
    <t>评级</t>
    <phoneticPr fontId="1" type="noConversion"/>
  </si>
  <si>
    <t>白色</t>
    <phoneticPr fontId="5" type="noConversion"/>
  </si>
  <si>
    <t>白色</t>
    <phoneticPr fontId="5" type="noConversion"/>
  </si>
  <si>
    <t>白色</t>
    <phoneticPr fontId="5" type="noConversion"/>
  </si>
  <si>
    <t>白色</t>
    <phoneticPr fontId="5" type="noConversion"/>
  </si>
  <si>
    <t>绿色</t>
    <phoneticPr fontId="5" type="noConversion"/>
  </si>
  <si>
    <t>绿色</t>
    <phoneticPr fontId="5" type="noConversion"/>
  </si>
  <si>
    <t>绿色</t>
    <phoneticPr fontId="5" type="noConversion"/>
  </si>
  <si>
    <t>蓝</t>
    <phoneticPr fontId="5" type="noConversion"/>
  </si>
  <si>
    <t>蓝</t>
    <phoneticPr fontId="5" type="noConversion"/>
  </si>
  <si>
    <t>蓝</t>
    <phoneticPr fontId="5" type="noConversion"/>
  </si>
  <si>
    <t>紫</t>
    <phoneticPr fontId="5" type="noConversion"/>
  </si>
  <si>
    <t>紫</t>
    <phoneticPr fontId="5" type="noConversion"/>
  </si>
  <si>
    <t>紫</t>
    <phoneticPr fontId="5" type="noConversion"/>
  </si>
  <si>
    <t>紫</t>
    <phoneticPr fontId="5" type="noConversion"/>
  </si>
  <si>
    <t>生命</t>
    <phoneticPr fontId="8" type="noConversion"/>
  </si>
  <si>
    <t>攻击</t>
    <phoneticPr fontId="8" type="noConversion"/>
  </si>
  <si>
    <t>物防</t>
    <phoneticPr fontId="8" type="noConversion"/>
  </si>
  <si>
    <t>魔防</t>
    <phoneticPr fontId="8" type="noConversion"/>
  </si>
  <si>
    <t>武器</t>
    <phoneticPr fontId="8" type="noConversion"/>
  </si>
  <si>
    <t>头盔</t>
    <phoneticPr fontId="8" type="noConversion"/>
  </si>
  <si>
    <t>裤子</t>
    <phoneticPr fontId="8" type="noConversion"/>
  </si>
  <si>
    <t>盔甲</t>
    <phoneticPr fontId="8" type="noConversion"/>
  </si>
  <si>
    <t>项链</t>
    <phoneticPr fontId="8" type="noConversion"/>
  </si>
  <si>
    <t>戒指</t>
    <phoneticPr fontId="8" type="noConversion"/>
  </si>
  <si>
    <t>总计</t>
    <phoneticPr fontId="8" type="noConversion"/>
  </si>
  <si>
    <t>weapon</t>
    <phoneticPr fontId="8" type="noConversion"/>
  </si>
  <si>
    <t>helmet</t>
    <phoneticPr fontId="8" type="noConversion"/>
  </si>
  <si>
    <t>trousers</t>
    <phoneticPr fontId="8" type="noConversion"/>
  </si>
  <si>
    <t>armour</t>
    <phoneticPr fontId="8" type="noConversion"/>
  </si>
  <si>
    <t>necklace</t>
    <phoneticPr fontId="8" type="noConversion"/>
  </si>
  <si>
    <t>ring</t>
    <phoneticPr fontId="8" type="noConversion"/>
  </si>
  <si>
    <t>附魔粉尘</t>
    <phoneticPr fontId="1" type="noConversion"/>
  </si>
  <si>
    <t>ratio</t>
  </si>
  <si>
    <t>碎片合成个数</t>
    <phoneticPr fontId="1" type="noConversion"/>
  </si>
  <si>
    <t>颜色需求</t>
    <phoneticPr fontId="1" type="noConversion"/>
  </si>
  <si>
    <t>套装ID</t>
    <phoneticPr fontId="1" type="noConversion"/>
  </si>
  <si>
    <t>装备件数</t>
    <phoneticPr fontId="1" type="noConversion"/>
  </si>
  <si>
    <t>id</t>
    <phoneticPr fontId="1" type="noConversion"/>
  </si>
  <si>
    <t>num</t>
    <phoneticPr fontId="1" type="noConversion"/>
  </si>
  <si>
    <t>生命百分比</t>
    <phoneticPr fontId="0" type="noConversion"/>
  </si>
  <si>
    <t>物攻百分比</t>
    <phoneticPr fontId="0" type="noConversion"/>
  </si>
  <si>
    <t>魔攻百分比</t>
    <phoneticPr fontId="0" type="noConversion"/>
  </si>
  <si>
    <t>物防百分比</t>
    <phoneticPr fontId="0" type="noConversion"/>
  </si>
  <si>
    <t>魔防百分比</t>
    <phoneticPr fontId="0" type="noConversion"/>
  </si>
  <si>
    <t>命中</t>
  </si>
  <si>
    <t>闪避</t>
  </si>
  <si>
    <t>暴击</t>
  </si>
  <si>
    <t>韧性</t>
  </si>
  <si>
    <t>格挡</t>
  </si>
  <si>
    <t>击破</t>
  </si>
  <si>
    <t>hit</t>
  </si>
  <si>
    <t>dodge</t>
  </si>
  <si>
    <t>critical</t>
  </si>
  <si>
    <t>resilience</t>
  </si>
  <si>
    <t>block</t>
  </si>
  <si>
    <t>broke</t>
  </si>
  <si>
    <t>属性1</t>
    <phoneticPr fontId="1" type="noConversion"/>
  </si>
  <si>
    <t>属性1值</t>
    <phoneticPr fontId="1" type="noConversion"/>
  </si>
  <si>
    <t>attr1</t>
    <phoneticPr fontId="1" type="noConversion"/>
  </si>
  <si>
    <t>value1</t>
    <phoneticPr fontId="1" type="noConversion"/>
  </si>
  <si>
    <t>属性2</t>
    <phoneticPr fontId="1" type="noConversion"/>
  </si>
  <si>
    <t>attr2</t>
    <phoneticPr fontId="1" type="noConversion"/>
  </si>
  <si>
    <t>value2</t>
    <phoneticPr fontId="1" type="noConversion"/>
  </si>
  <si>
    <t>hp</t>
    <phoneticPr fontId="1" type="noConversion"/>
  </si>
  <si>
    <t>phyatk</t>
    <phoneticPr fontId="1" type="noConversion"/>
  </si>
  <si>
    <t>phydef</t>
    <phoneticPr fontId="1" type="noConversion"/>
  </si>
  <si>
    <t>magdef</t>
    <phoneticPr fontId="1" type="noConversion"/>
  </si>
  <si>
    <t>属性1计算方式</t>
    <phoneticPr fontId="1" type="noConversion"/>
  </si>
  <si>
    <t>属性2值</t>
    <phoneticPr fontId="1" type="noConversion"/>
  </si>
  <si>
    <t>属性2计算方式</t>
    <phoneticPr fontId="1" type="noConversion"/>
  </si>
  <si>
    <t>muti</t>
    <phoneticPr fontId="1" type="noConversion"/>
  </si>
  <si>
    <t>add</t>
    <phoneticPr fontId="1" type="noConversion"/>
  </si>
  <si>
    <t>属性</t>
    <phoneticPr fontId="1" type="noConversion"/>
  </si>
  <si>
    <t>计算方式</t>
    <phoneticPr fontId="8" type="noConversion"/>
  </si>
  <si>
    <t>乘法</t>
    <phoneticPr fontId="8" type="noConversion"/>
  </si>
  <si>
    <t>加法</t>
    <phoneticPr fontId="8" type="noConversion"/>
  </si>
  <si>
    <t>muti</t>
    <phoneticPr fontId="8" type="noConversion"/>
  </si>
  <si>
    <t>add</t>
    <phoneticPr fontId="8" type="noConversion"/>
  </si>
  <si>
    <t>calcu1</t>
    <phoneticPr fontId="1" type="noConversion"/>
  </si>
  <si>
    <t>calcu2</t>
    <phoneticPr fontId="1" type="noConversion"/>
  </si>
  <si>
    <t>hp</t>
    <phoneticPr fontId="1" type="noConversion"/>
  </si>
  <si>
    <t>属性3</t>
    <phoneticPr fontId="1" type="noConversion"/>
  </si>
  <si>
    <t>attr3</t>
    <phoneticPr fontId="1" type="noConversion"/>
  </si>
  <si>
    <t>属性3值</t>
    <phoneticPr fontId="1" type="noConversion"/>
  </si>
  <si>
    <t>value3</t>
    <phoneticPr fontId="1" type="noConversion"/>
  </si>
  <si>
    <t>属性3计算方式</t>
    <phoneticPr fontId="1" type="noConversion"/>
  </si>
  <si>
    <t>calcu3</t>
    <phoneticPr fontId="1" type="noConversion"/>
  </si>
  <si>
    <t>白色装备</t>
    <phoneticPr fontId="8" type="noConversion"/>
  </si>
  <si>
    <t>绿色装备</t>
    <phoneticPr fontId="8" type="noConversion"/>
  </si>
  <si>
    <t>蓝色装备</t>
    <phoneticPr fontId="8" type="noConversion"/>
  </si>
  <si>
    <t>紫色装备</t>
    <phoneticPr fontId="8" type="noConversion"/>
  </si>
  <si>
    <t>装备强化</t>
    <phoneticPr fontId="8" type="noConversion"/>
  </si>
  <si>
    <t>金币消耗</t>
    <phoneticPr fontId="8" type="noConversion"/>
  </si>
  <si>
    <t>消耗金币</t>
    <phoneticPr fontId="1" type="noConversion"/>
  </si>
  <si>
    <t>accessories</t>
  </si>
  <si>
    <t>龙血利刃</t>
  </si>
  <si>
    <t>龙血头盔</t>
  </si>
  <si>
    <t>龙血胸甲</t>
  </si>
  <si>
    <t>龙血护腿</t>
  </si>
  <si>
    <t>龙血坠饰</t>
  </si>
  <si>
    <t>龙血戒指</t>
  </si>
  <si>
    <t>军团利刃</t>
  </si>
  <si>
    <t>军团头盔</t>
  </si>
  <si>
    <t>军团胸甲</t>
  </si>
  <si>
    <t>军团护腿</t>
  </si>
  <si>
    <t>军团坠饰</t>
  </si>
  <si>
    <t>军团戒指</t>
  </si>
  <si>
    <t>初始生命</t>
  </si>
  <si>
    <t>初始攻击</t>
  </si>
  <si>
    <t>初始防御</t>
  </si>
  <si>
    <t>生命成长</t>
  </si>
  <si>
    <t>攻击成长</t>
  </si>
  <si>
    <t>防御成长</t>
  </si>
  <si>
    <t>评级</t>
    <phoneticPr fontId="1" type="noConversion"/>
  </si>
  <si>
    <t>部位</t>
    <phoneticPr fontId="1" type="noConversion"/>
  </si>
  <si>
    <t>矿工锄</t>
    <phoneticPr fontId="1" type="noConversion"/>
  </si>
  <si>
    <t>magdef</t>
    <phoneticPr fontId="1" type="noConversion"/>
  </si>
  <si>
    <t>deg_type1</t>
    <phoneticPr fontId="0" type="noConversion"/>
  </si>
  <si>
    <t>deg_type1_id</t>
    <phoneticPr fontId="0" type="noConversion"/>
  </si>
  <si>
    <t>deg_type1_count</t>
    <phoneticPr fontId="0" type="noConversion"/>
  </si>
  <si>
    <t>重置产出1类型</t>
  </si>
  <si>
    <t>重置产出1ID</t>
  </si>
  <si>
    <t>重置产出1参数</t>
  </si>
  <si>
    <t>deg_use</t>
    <phoneticPr fontId="10" type="noConversion"/>
  </si>
  <si>
    <t>重置消耗</t>
    <phoneticPr fontId="0" type="noConversion"/>
  </si>
  <si>
    <t>分解产出2类型</t>
  </si>
  <si>
    <t>分解产出2ID</t>
  </si>
  <si>
    <t>分解产出2参数</t>
  </si>
  <si>
    <t>dec_type2</t>
  </si>
  <si>
    <t>dec_type2_id</t>
  </si>
  <si>
    <t>dec_type2_count</t>
  </si>
  <si>
    <t>等级</t>
    <phoneticPr fontId="5" type="noConversion"/>
  </si>
  <si>
    <t>附魔</t>
    <phoneticPr fontId="1" type="noConversion"/>
  </si>
  <si>
    <t>item_id1</t>
    <phoneticPr fontId="10" type="noConversion"/>
  </si>
  <si>
    <t>item_id2</t>
  </si>
  <si>
    <t>item_id3</t>
  </si>
  <si>
    <t>item_id4</t>
  </si>
  <si>
    <t>返还道具id2</t>
  </si>
  <si>
    <t>返还道具id3</t>
  </si>
  <si>
    <t>返还道具id4</t>
  </si>
  <si>
    <t>返还道具id1</t>
    <phoneticPr fontId="10" type="noConversion"/>
  </si>
  <si>
    <t>market_family</t>
  </si>
  <si>
    <t>open_box</t>
  </si>
  <si>
    <t>add</t>
  </si>
  <si>
    <t>强袭利刃</t>
  </si>
  <si>
    <t>强袭头盔</t>
  </si>
  <si>
    <t>强袭胸甲</t>
  </si>
  <si>
    <t>强袭护腿</t>
  </si>
  <si>
    <t>强袭坠饰</t>
  </si>
  <si>
    <t>强袭戒指</t>
  </si>
  <si>
    <t>muti</t>
  </si>
  <si>
    <t>magdef</t>
  </si>
  <si>
    <t>phyatk</t>
  </si>
  <si>
    <t>market_black_equip</t>
  </si>
  <si>
    <t>白1</t>
  </si>
  <si>
    <t>绿6</t>
  </si>
  <si>
    <t>绿7</t>
  </si>
  <si>
    <t>蓝11装备</t>
    <phoneticPr fontId="1" type="noConversion"/>
  </si>
  <si>
    <t>蓝12装备</t>
    <phoneticPr fontId="1" type="noConversion"/>
  </si>
  <si>
    <t>紫16装备</t>
    <phoneticPr fontId="1" type="noConversion"/>
  </si>
  <si>
    <t>紫17装备</t>
    <phoneticPr fontId="1" type="noConversion"/>
  </si>
  <si>
    <t>紫18装备</t>
    <phoneticPr fontId="1" type="noConversion"/>
  </si>
  <si>
    <t>紫19装备</t>
  </si>
  <si>
    <t>毁灭之刃</t>
    <phoneticPr fontId="1" type="noConversion"/>
  </si>
  <si>
    <t>helmet</t>
  </si>
  <si>
    <t>armour</t>
  </si>
  <si>
    <t>trousers</t>
  </si>
  <si>
    <t>necklace</t>
  </si>
  <si>
    <t>ring</t>
  </si>
  <si>
    <t>凤翅紫金冠</t>
    <phoneticPr fontId="1" type="noConversion"/>
  </si>
  <si>
    <t>定海神针</t>
    <phoneticPr fontId="1" type="noConversion"/>
  </si>
  <si>
    <t>黄金锁子甲</t>
    <phoneticPr fontId="1" type="noConversion"/>
  </si>
  <si>
    <t>藕丝步云履</t>
    <phoneticPr fontId="1" type="noConversion"/>
  </si>
  <si>
    <t>紧箍咒</t>
    <phoneticPr fontId="1" type="noConversion"/>
  </si>
  <si>
    <t>筋斗云</t>
    <phoneticPr fontId="1" type="noConversion"/>
  </si>
  <si>
    <t>constant</t>
    <phoneticPr fontId="1" type="noConversion"/>
  </si>
  <si>
    <t>装备id</t>
  </si>
  <si>
    <t>名字</t>
  </si>
  <si>
    <t>描述</t>
  </si>
  <si>
    <t>描述2</t>
  </si>
  <si>
    <t>部位</t>
  </si>
  <si>
    <t>颜色</t>
  </si>
  <si>
    <t>评级</t>
  </si>
  <si>
    <t>图标</t>
  </si>
  <si>
    <t>碎片id</t>
  </si>
  <si>
    <t>碎片合成个数</t>
  </si>
  <si>
    <t>分解产出1类型</t>
  </si>
  <si>
    <t>分解产出1ID</t>
  </si>
  <si>
    <t>分解产出1参数</t>
  </si>
  <si>
    <t>套装ID</t>
  </si>
  <si>
    <t>音效</t>
  </si>
  <si>
    <t>获取途径1</t>
  </si>
  <si>
    <t>获取途径1参数</t>
  </si>
  <si>
    <t>获取途径2</t>
  </si>
  <si>
    <t>获取途径2参数</t>
  </si>
  <si>
    <t>获取途径3</t>
  </si>
  <si>
    <t>获取途径3参数</t>
  </si>
  <si>
    <t>获取途径4</t>
  </si>
  <si>
    <t>获取途径4参数</t>
  </si>
  <si>
    <t>获取途径5</t>
  </si>
  <si>
    <t>获取途径5参数</t>
  </si>
  <si>
    <t>获取途径6</t>
  </si>
  <si>
    <t>获取途径6参数</t>
  </si>
  <si>
    <t>name</t>
  </si>
  <si>
    <t>desc</t>
  </si>
  <si>
    <t>desc2</t>
  </si>
  <si>
    <t>pos</t>
  </si>
  <si>
    <t>color</t>
  </si>
  <si>
    <t>rating</t>
  </si>
  <si>
    <t>icon</t>
  </si>
  <si>
    <t>compose</t>
  </si>
  <si>
    <t>compose_num</t>
  </si>
  <si>
    <t>dec_type1</t>
  </si>
  <si>
    <t>dec_type1_id</t>
  </si>
  <si>
    <t>dec_type1_count</t>
  </si>
  <si>
    <t>suit_id</t>
  </si>
  <si>
    <t>sound</t>
  </si>
  <si>
    <t>acquire1</t>
  </si>
  <si>
    <t>acquire1_parm</t>
  </si>
  <si>
    <t>acquire2</t>
  </si>
  <si>
    <t>acquire2_parm</t>
  </si>
  <si>
    <t>acquire3</t>
  </si>
  <si>
    <t>acquire3_parm</t>
  </si>
  <si>
    <t>acquire4</t>
  </si>
  <si>
    <t>acquire4_parm</t>
  </si>
  <si>
    <t>acquire5</t>
  </si>
  <si>
    <t>acquire5_parm</t>
  </si>
  <si>
    <t>acquire6</t>
  </si>
  <si>
    <t>acquire6_parm</t>
  </si>
  <si>
    <t>矿工锄</t>
  </si>
  <si>
    <t>不仅可以挖矿，也能当作武器</t>
  </si>
  <si>
    <t>weapon</t>
  </si>
  <si>
    <t>equip_coin</t>
  </si>
  <si>
    <t>weapons</t>
  </si>
  <si>
    <t>普通布料做的头巾</t>
  </si>
  <si>
    <t>armor</t>
  </si>
  <si>
    <t>雪皮外衣</t>
  </si>
  <si>
    <t>厚厚的皮衣，十分保暖</t>
  </si>
  <si>
    <t>勇气护腿</t>
  </si>
  <si>
    <t>特别有安全感的裤子</t>
  </si>
  <si>
    <t>翠石项链</t>
  </si>
  <si>
    <t>镶嵌着翠绿色石头的项链</t>
  </si>
  <si>
    <t>银戒指</t>
  </si>
  <si>
    <t>银质的戒指，做工很一般</t>
  </si>
  <si>
    <t>轻灵佩剑</t>
  </si>
  <si>
    <t>就“装个样子”来说，它实在很棒</t>
  </si>
  <si>
    <t>血纹面具</t>
  </si>
  <si>
    <t>只是个有修饰的木头面具</t>
  </si>
  <si>
    <t>只是个有修饰木头面具</t>
  </si>
  <si>
    <t>怒爪胸甲</t>
  </si>
  <si>
    <t>爪痕，能使穿戴者增加勇气</t>
  </si>
  <si>
    <t>邪魂绑腿</t>
  </si>
  <si>
    <t>印有鬼魂图案的木质绑腿</t>
  </si>
  <si>
    <t>春雨坠饰</t>
  </si>
  <si>
    <t>代表春季的坠饰</t>
  </si>
  <si>
    <t>落雪印戒</t>
  </si>
  <si>
    <t>代表冬季的印戒</t>
  </si>
  <si>
    <t>斥候利刃</t>
  </si>
  <si>
    <t>这柄长剑可以轻易刺杀敌人</t>
  </si>
  <si>
    <t>斥候头盔</t>
  </si>
  <si>
    <t>只是插了一根羽毛的头戴</t>
  </si>
  <si>
    <t>斥候胸甲</t>
  </si>
  <si>
    <t>一件无比轻灵的护甲</t>
  </si>
  <si>
    <t>斥候护腿</t>
  </si>
  <si>
    <t>就是为了能藏匿草丛而制作</t>
  </si>
  <si>
    <t>斥候坠饰</t>
  </si>
  <si>
    <t>酷酷的十字架坠饰</t>
  </si>
  <si>
    <t>斥候戒指</t>
  </si>
  <si>
    <t>表面沾着两片绿叶</t>
  </si>
  <si>
    <t>暗矛战斧</t>
  </si>
  <si>
    <t>不仅可以挥舞，还能发动刺击</t>
  </si>
  <si>
    <t>游侠面具</t>
  </si>
  <si>
    <t>戴上后就不想脱下来了</t>
  </si>
  <si>
    <t>乌木链甲</t>
  </si>
  <si>
    <t>乌木做的链甲，十分坚实</t>
  </si>
  <si>
    <t>风晶护腿</t>
  </si>
  <si>
    <t>跑起来如风一般自由</t>
  </si>
  <si>
    <t>三珠垂饰</t>
  </si>
  <si>
    <t>据说另外二颗珠子藏在垂饰内</t>
  </si>
  <si>
    <t>荒寂指环</t>
  </si>
  <si>
    <t>它是荒漠中的珍宝</t>
  </si>
  <si>
    <t>中士利刃</t>
  </si>
  <si>
    <t>尖锐的剑刃可以刺穿甲胄</t>
  </si>
  <si>
    <t>中士头盔</t>
  </si>
  <si>
    <t>记得保护头部</t>
  </si>
  <si>
    <t>中士胸甲</t>
  </si>
  <si>
    <t>只是需担心来自背面的攻击</t>
  </si>
  <si>
    <t>中士护腿</t>
  </si>
  <si>
    <t>优秀的战士不会后退</t>
  </si>
  <si>
    <t>中士坠饰</t>
  </si>
  <si>
    <t>勇气和蛮干是不一样的</t>
  </si>
  <si>
    <t>中士戒指</t>
  </si>
  <si>
    <t>请记住那些牺牲的战士</t>
  </si>
  <si>
    <t>记住那些牺牲的战士</t>
  </si>
  <si>
    <t>残酷倒钩</t>
  </si>
  <si>
    <t>肆意散发你的恶意吧</t>
  </si>
  <si>
    <t>琥珀风帽</t>
  </si>
  <si>
    <t>若不勤洗，会有味道</t>
  </si>
  <si>
    <t>光荣胸甲</t>
  </si>
  <si>
    <t>经历过无数战役</t>
  </si>
  <si>
    <t>灰链护腿</t>
  </si>
  <si>
    <t>灰色的链子可以当作皮带</t>
  </si>
  <si>
    <t>骨质符链</t>
  </si>
  <si>
    <t>带有魔法的骨质项链</t>
  </si>
  <si>
    <t>黑火指环</t>
  </si>
  <si>
    <t>不能水洗的戒指</t>
  </si>
  <si>
    <t>恶魔之击</t>
  </si>
  <si>
    <t>一个声音在回响“喂饱我”</t>
  </si>
  <si>
    <t>风暴头盔</t>
  </si>
  <si>
    <t>雷雨天时小心闪电</t>
  </si>
  <si>
    <t>泰坦胸甲</t>
  </si>
  <si>
    <t>能感受到上古泰坦的力量</t>
  </si>
  <si>
    <t>碾石腿甲</t>
  </si>
  <si>
    <t>硬度和重量都远胜岩石</t>
  </si>
  <si>
    <t>血焰项圈</t>
  </si>
  <si>
    <t>冬天贴肉佩戴简直太暖了</t>
  </si>
  <si>
    <t>血石印戒</t>
  </si>
  <si>
    <t>由稀有的血石精炼而成</t>
  </si>
  <si>
    <t>强袭最适合打扫这肮脏的世界</t>
  </si>
  <si>
    <t>伪善无法拯救世界，但暴力可以</t>
  </si>
  <si>
    <t>我的字典里没有转弯和后退</t>
  </si>
  <si>
    <t>它会让你变得好斗，但这也许不是坏事</t>
  </si>
  <si>
    <t>只有最好的工匠才会做这个</t>
  </si>
  <si>
    <t>指环的尖刺可以刺进敌人肉里</t>
  </si>
  <si>
    <t>龙血铸造的利剑，带有巨龙的威压</t>
  </si>
  <si>
    <t>龙血的气息令拥有者勇气倍增</t>
  </si>
  <si>
    <t>使用龙血反复浸炼的胸甲</t>
  </si>
  <si>
    <t>龙血洋溢着滚烫的生命力</t>
  </si>
  <si>
    <t>龙血的守护之力蕴含其中</t>
  </si>
  <si>
    <t>巨龙的鲜血依然在流动</t>
  </si>
  <si>
    <t>这柄利刃指向哪里，军团就向哪里</t>
  </si>
  <si>
    <t>让敌人听听整个军团的怒吼</t>
  </si>
  <si>
    <t>军团需要指挥官，也需要代言人</t>
  </si>
  <si>
    <t>使用高等的材质反复淬炼过的坚固护腿</t>
  </si>
  <si>
    <t>坠饰上的宝石亮得能让人一眼就看见</t>
  </si>
  <si>
    <t>纯金的戒指，可以照亮每个角落</t>
  </si>
  <si>
    <t>毁灭之刃</t>
  </si>
  <si>
    <t>某知名铸剑所传世之作，可以毁灭一切。</t>
  </si>
  <si>
    <t>定海神针</t>
  </si>
  <si>
    <t>九转镔铁炼制而成，重一万三千五百斤。</t>
  </si>
  <si>
    <t>凤翅紫金冠</t>
  </si>
  <si>
    <t>传说是来自东方龙宫的神秘宝冠。</t>
  </si>
  <si>
    <t>黄金锁子甲</t>
  </si>
  <si>
    <t>传说是来自东方龙宫的神秘宝甲。</t>
  </si>
  <si>
    <t>藕丝步云履</t>
  </si>
  <si>
    <t>穿上它可行走如飞、腾云驾雾。</t>
  </si>
  <si>
    <t>筋斗云</t>
  </si>
  <si>
    <t>带着它，一个筋斗能翻十万八千里。</t>
  </si>
  <si>
    <t>金箍</t>
  </si>
  <si>
    <t>被诅咒的金箍，戴在手指上会头痛欲裂。</t>
  </si>
  <si>
    <t>附魔等级</t>
    <phoneticPr fontId="1" type="noConversion"/>
  </si>
  <si>
    <t>金钱需求</t>
    <phoneticPr fontId="1" type="noConversion"/>
  </si>
  <si>
    <t>附魔万分比</t>
    <phoneticPr fontId="1" type="noConversion"/>
  </si>
  <si>
    <t>附魔绝对值</t>
    <phoneticPr fontId="1" type="noConversion"/>
  </si>
  <si>
    <t>重置产出1类型</t>
    <phoneticPr fontId="1" type="noConversion"/>
  </si>
  <si>
    <t>重置产出1ID</t>
    <phoneticPr fontId="1" type="noConversion"/>
  </si>
  <si>
    <t>重置产出1参数</t>
    <phoneticPr fontId="1" type="noConversion"/>
  </si>
  <si>
    <t>重置消耗</t>
    <phoneticPr fontId="10" type="noConversion"/>
  </si>
  <si>
    <t>经验返还</t>
    <phoneticPr fontId="10" type="noConversion"/>
  </si>
  <si>
    <t>color</t>
    <phoneticPr fontId="1" type="noConversion"/>
  </si>
  <si>
    <t>coin</t>
    <phoneticPr fontId="1" type="noConversion"/>
  </si>
  <si>
    <t>exp</t>
    <phoneticPr fontId="1" type="noConversion"/>
  </si>
  <si>
    <t>deg_type1</t>
    <phoneticPr fontId="1" type="noConversion"/>
  </si>
  <si>
    <t>deg_type1_id</t>
    <phoneticPr fontId="1" type="noConversion"/>
  </si>
  <si>
    <t>deg_type1_count</t>
    <phoneticPr fontId="1" type="noConversion"/>
  </si>
  <si>
    <t>deg_use</t>
    <phoneticPr fontId="10" type="noConversion"/>
  </si>
  <si>
    <t>exp_return</t>
    <phoneticPr fontId="10" type="noConversion"/>
  </si>
  <si>
    <t>coin</t>
    <phoneticPr fontId="1" type="noConversion"/>
  </si>
  <si>
    <t>coin</t>
    <phoneticPr fontId="1" type="noConversion"/>
  </si>
  <si>
    <t>coin</t>
    <phoneticPr fontId="1" type="noConversion"/>
  </si>
  <si>
    <t>coin</t>
    <phoneticPr fontId="1" type="noConversion"/>
  </si>
  <si>
    <t>coin</t>
    <phoneticPr fontId="1" type="noConversion"/>
  </si>
  <si>
    <t>coin</t>
    <phoneticPr fontId="1" type="noConversion"/>
  </si>
  <si>
    <t>是否公告</t>
    <phoneticPr fontId="1" type="noConversion"/>
  </si>
  <si>
    <t>world_bulletin</t>
  </si>
  <si>
    <t>精炼等级</t>
    <phoneticPr fontId="1" type="noConversion"/>
  </si>
  <si>
    <t>精炼消耗</t>
    <phoneticPr fontId="1" type="noConversion"/>
  </si>
  <si>
    <t>消耗数量</t>
    <phoneticPr fontId="1" type="noConversion"/>
  </si>
  <si>
    <t>num</t>
    <phoneticPr fontId="1" type="noConversion"/>
  </si>
  <si>
    <t>item_id</t>
    <phoneticPr fontId="1" type="noConversion"/>
  </si>
  <si>
    <t>精炼绝对值</t>
    <phoneticPr fontId="1" type="noConversion"/>
  </si>
  <si>
    <t>increase</t>
  </si>
  <si>
    <t>精炼万分比</t>
    <phoneticPr fontId="1" type="noConversion"/>
  </si>
  <si>
    <t>基本成功率</t>
    <phoneticPr fontId="1" type="noConversion"/>
  </si>
  <si>
    <t>最大辅助剂</t>
    <phoneticPr fontId="1" type="noConversion"/>
  </si>
  <si>
    <t>auxiliary</t>
    <phoneticPr fontId="1" type="noConversion"/>
  </si>
  <si>
    <t>颜色</t>
    <phoneticPr fontId="1" type="noConversion"/>
  </si>
  <si>
    <t>最小使用</t>
    <phoneticPr fontId="1" type="noConversion"/>
  </si>
  <si>
    <t>最大使用</t>
    <phoneticPr fontId="1" type="noConversion"/>
  </si>
  <si>
    <t>增加万分比</t>
    <phoneticPr fontId="1" type="noConversion"/>
  </si>
  <si>
    <t>color</t>
    <phoneticPr fontId="1" type="noConversion"/>
  </si>
  <si>
    <t>level</t>
  </si>
  <si>
    <t>min</t>
    <phoneticPr fontId="1" type="noConversion"/>
  </si>
  <si>
    <t>max</t>
    <phoneticPr fontId="1" type="noConversion"/>
  </si>
  <si>
    <t>probability</t>
    <phoneticPr fontId="1" type="noConversion"/>
  </si>
  <si>
    <t>item</t>
    <phoneticPr fontId="1" type="noConversion"/>
  </si>
  <si>
    <t>重置产出2类型</t>
    <phoneticPr fontId="1" type="noConversion"/>
  </si>
  <si>
    <t>deg_type2</t>
    <phoneticPr fontId="1" type="noConversion"/>
  </si>
  <si>
    <t>重置产出2ID</t>
    <phoneticPr fontId="1" type="noConversion"/>
  </si>
  <si>
    <t>deg_type2_id</t>
    <phoneticPr fontId="1" type="noConversion"/>
  </si>
  <si>
    <t>重置产出2参数</t>
    <phoneticPr fontId="1" type="noConversion"/>
  </si>
  <si>
    <t>deg_type2_count</t>
    <phoneticPr fontId="1" type="noConversion"/>
  </si>
  <si>
    <t>南瓜帽</t>
    <phoneticPr fontId="1" type="noConversion"/>
  </si>
  <si>
    <t>南瓜杰克的帽子，恐怖的让人无法直视。</t>
    <phoneticPr fontId="1" type="noConversion"/>
  </si>
  <si>
    <t>感受来自南瓜杰克的恐怖气息吧。</t>
    <phoneticPr fontId="1" type="noConversion"/>
  </si>
  <si>
    <t>南瓜帽</t>
    <phoneticPr fontId="1" type="noConversion"/>
  </si>
  <si>
    <t>精炼等级</t>
    <phoneticPr fontId="1" type="noConversion"/>
  </si>
  <si>
    <t>成功概率</t>
    <phoneticPr fontId="1" type="noConversion"/>
  </si>
  <si>
    <t>重置产出3类型</t>
  </si>
  <si>
    <t>重置产出3ID</t>
  </si>
  <si>
    <t>重置产出3参数</t>
  </si>
  <si>
    <t>deg_type3</t>
  </si>
  <si>
    <t>deg_type3_id</t>
  </si>
  <si>
    <t>deg_type3_count</t>
  </si>
  <si>
    <t>重置产出4类型</t>
  </si>
  <si>
    <t>重置产出4ID</t>
  </si>
  <si>
    <t>重置产出4参数</t>
  </si>
  <si>
    <t>deg_type4</t>
  </si>
  <si>
    <t>deg_type4_id</t>
  </si>
  <si>
    <t>deg_type4_count</t>
  </si>
  <si>
    <t>辅助剂概率</t>
    <phoneticPr fontId="1" type="noConversion"/>
  </si>
  <si>
    <t>基础概率</t>
    <phoneticPr fontId="1" type="noConversion"/>
  </si>
  <si>
    <t>总概率</t>
    <phoneticPr fontId="1" type="noConversion"/>
  </si>
  <si>
    <t>最大消耗辅助剂数量</t>
    <phoneticPr fontId="1" type="noConversion"/>
  </si>
  <si>
    <t>失败掉到等级</t>
    <phoneticPr fontId="1" type="noConversion"/>
  </si>
  <si>
    <t>lose_droplevel</t>
    <phoneticPr fontId="1" type="noConversion"/>
  </si>
  <si>
    <t>边框</t>
    <phoneticPr fontId="1" type="noConversion"/>
  </si>
  <si>
    <t>frame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</si>
</sst>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&quot;级&quot;"/>
    <numFmt numFmtId="177" formatCode="&quot;买&quot;0&quot;次&quot;&quot;体&quot;&quot;力&quot;"/>
  </numFmts>
  <fonts count="1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宋体"/>
      <family val="2"/>
      <scheme val="minor"/>
    </font>
    <font>
      <b/>
      <sz val="11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indexed="8"/>
      <name val="微软雅黑"/>
      <family val="2"/>
      <charset val="134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"/>
      <color indexed="81"/>
      <name val="宋体"/>
      <family val="3"/>
      <charset val="134"/>
    </font>
    <font>
      <sz val="10"/>
      <color indexed="81"/>
      <name val="宋体"/>
      <family val="3"/>
      <charset val="134"/>
    </font>
    <font>
      <sz val="11"/>
      <name val="微软雅黑"/>
      <family val="2"/>
      <charset val="134"/>
    </font>
    <font>
      <sz val="9"/>
      <color theme="1"/>
      <name val="微软雅黑"/>
      <family val="2"/>
      <charset val="134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A506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 style="medium">
        <color theme="0" tint="-0.249977111117893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/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9" fontId="7" fillId="9" borderId="1" xfId="0" applyNumberFormat="1" applyFont="1" applyFill="1" applyBorder="1" applyAlignment="1">
      <alignment horizontal="center" vertical="center"/>
    </xf>
    <xf numFmtId="9" fontId="7" fillId="0" borderId="1" xfId="0" applyNumberFormat="1" applyFont="1" applyBorder="1" applyAlignment="1">
      <alignment horizontal="center" vertical="center"/>
    </xf>
    <xf numFmtId="9" fontId="7" fillId="0" borderId="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9" fontId="7" fillId="13" borderId="1" xfId="0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177" fontId="7" fillId="10" borderId="6" xfId="0" applyNumberFormat="1" applyFont="1" applyFill="1" applyBorder="1" applyAlignment="1">
      <alignment horizontal="center" vertical="center"/>
    </xf>
    <xf numFmtId="0" fontId="7" fillId="10" borderId="6" xfId="0" applyNumberFormat="1" applyFont="1" applyFill="1" applyBorder="1" applyAlignment="1">
      <alignment horizontal="center" vertical="center"/>
    </xf>
    <xf numFmtId="176" fontId="7" fillId="0" borderId="6" xfId="0" applyNumberFormat="1" applyFont="1" applyBorder="1" applyAlignment="1">
      <alignment horizontal="center" vertical="center"/>
    </xf>
    <xf numFmtId="0" fontId="7" fillId="9" borderId="6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7" fillId="6" borderId="0" xfId="0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" fillId="11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11" borderId="1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7" borderId="1" xfId="0" applyFont="1" applyFill="1" applyBorder="1" applyAlignment="1">
      <alignment horizontal="center"/>
    </xf>
    <xf numFmtId="0" fontId="12" fillId="7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/>
    </xf>
    <xf numFmtId="0" fontId="12" fillId="15" borderId="1" xfId="0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/>
    </xf>
    <xf numFmtId="0" fontId="12" fillId="16" borderId="1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11" borderId="1" xfId="0" applyFont="1" applyFill="1" applyBorder="1" applyAlignment="1">
      <alignment horizontal="center"/>
    </xf>
    <xf numFmtId="0" fontId="12" fillId="11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12" fillId="17" borderId="1" xfId="0" applyFont="1" applyFill="1" applyBorder="1" applyAlignment="1">
      <alignment horizontal="center"/>
    </xf>
    <xf numFmtId="0" fontId="12" fillId="17" borderId="0" xfId="0" applyFont="1" applyFill="1" applyAlignment="1">
      <alignment horizontal="center"/>
    </xf>
    <xf numFmtId="0" fontId="15" fillId="17" borderId="7" xfId="0" applyFont="1" applyFill="1" applyBorder="1" applyAlignment="1">
      <alignment horizontal="center" vertical="center"/>
    </xf>
    <xf numFmtId="0" fontId="15" fillId="17" borderId="7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/>
    </xf>
    <xf numFmtId="0" fontId="12" fillId="0" borderId="0" xfId="0" applyFont="1"/>
    <xf numFmtId="0" fontId="12" fillId="11" borderId="0" xfId="0" applyFont="1" applyFill="1" applyAlignment="1">
      <alignment horizontal="center"/>
    </xf>
    <xf numFmtId="0" fontId="12" fillId="18" borderId="0" xfId="0" applyFont="1" applyFill="1" applyAlignment="1">
      <alignment horizontal="center" vertical="center"/>
    </xf>
    <xf numFmtId="0" fontId="12" fillId="20" borderId="0" xfId="0" applyFont="1" applyFill="1" applyAlignment="1">
      <alignment horizontal="center" vertical="center"/>
    </xf>
    <xf numFmtId="0" fontId="12" fillId="22" borderId="0" xfId="0" applyFont="1" applyFill="1" applyAlignment="1">
      <alignment horizontal="center" vertical="center"/>
    </xf>
    <xf numFmtId="0" fontId="12" fillId="24" borderId="0" xfId="0" applyFont="1" applyFill="1" applyAlignment="1">
      <alignment horizontal="center" vertical="center"/>
    </xf>
    <xf numFmtId="0" fontId="12" fillId="25" borderId="0" xfId="0" applyFont="1" applyFill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0" fontId="12" fillId="19" borderId="0" xfId="0" applyFont="1" applyFill="1" applyAlignment="1">
      <alignment horizontal="center" vertical="center"/>
    </xf>
    <xf numFmtId="0" fontId="12" fillId="23" borderId="0" xfId="0" applyFont="1" applyFill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V70"/>
  <sheetViews>
    <sheetView tabSelected="1" zoomScaleNormal="100" workbookViewId="0">
      <pane xSplit="2" ySplit="3" topLeftCell="C25" activePane="bottomRight" state="frozen"/>
      <selection pane="topRight" activeCell="C1" sqref="C1"/>
      <selection pane="bottomLeft" activeCell="A3" sqref="A3"/>
      <selection pane="bottomRight" activeCell="A48" sqref="A48:B48"/>
    </sheetView>
  </sheetViews>
  <sheetFormatPr defaultColWidth="9" defaultRowHeight="16.5" x14ac:dyDescent="0.3"/>
  <cols>
    <col min="1" max="1" width="12.75" style="36" bestFit="1" customWidth="1"/>
    <col min="2" max="2" width="13.5" style="36" bestFit="1" customWidth="1"/>
    <col min="3" max="4" width="38.375" style="36" customWidth="1"/>
    <col min="5" max="5" width="13.125" style="36" bestFit="1" customWidth="1"/>
    <col min="6" max="6" width="10.25" style="36" customWidth="1"/>
    <col min="7" max="7" width="10.125" style="36" bestFit="1" customWidth="1"/>
    <col min="8" max="8" width="11.375" style="36" bestFit="1" customWidth="1"/>
    <col min="9" max="10" width="10" style="36" customWidth="1"/>
    <col min="11" max="11" width="15.5" style="36" bestFit="1" customWidth="1"/>
    <col min="12" max="13" width="15.375" style="36" customWidth="1"/>
    <col min="14" max="14" width="22.625" style="36" bestFit="1" customWidth="1"/>
    <col min="15" max="16" width="15.375" style="36" customWidth="1"/>
    <col min="17" max="17" width="22.625" style="36" bestFit="1" customWidth="1"/>
    <col min="18" max="18" width="9.625" style="36" bestFit="1" customWidth="1"/>
    <col min="19" max="19" width="12.375" style="36" bestFit="1" customWidth="1"/>
    <col min="20" max="20" width="20.875" style="36" bestFit="1" customWidth="1"/>
    <col min="21" max="21" width="16.375" style="36" bestFit="1" customWidth="1"/>
    <col min="22" max="22" width="16.875" style="36" bestFit="1" customWidth="1"/>
    <col min="23" max="23" width="16.375" style="36" bestFit="1" customWidth="1"/>
    <col min="24" max="24" width="20.875" style="36" bestFit="1" customWidth="1"/>
    <col min="25" max="25" width="16.375" style="36" bestFit="1" customWidth="1"/>
    <col min="26" max="26" width="16.875" style="36" bestFit="1" customWidth="1"/>
    <col min="27" max="31" width="10.125" style="36" bestFit="1" customWidth="1"/>
    <col min="32" max="16384" width="9" style="36"/>
  </cols>
  <sheetData>
    <row r="1" spans="1:32" ht="18" thickBot="1" x14ac:dyDescent="0.4">
      <c r="A1" s="38" t="s">
        <v>296</v>
      </c>
      <c r="B1" s="38" t="s">
        <v>297</v>
      </c>
      <c r="C1" s="38" t="s">
        <v>298</v>
      </c>
      <c r="D1" s="38" t="s">
        <v>299</v>
      </c>
      <c r="E1" s="38" t="s">
        <v>300</v>
      </c>
      <c r="F1" s="38" t="s">
        <v>301</v>
      </c>
      <c r="G1" s="38" t="s">
        <v>302</v>
      </c>
      <c r="H1" s="38" t="s">
        <v>546</v>
      </c>
      <c r="I1" s="38" t="s">
        <v>303</v>
      </c>
      <c r="J1" s="38" t="s">
        <v>304</v>
      </c>
      <c r="K1" s="38" t="s">
        <v>305</v>
      </c>
      <c r="L1" s="38" t="s">
        <v>306</v>
      </c>
      <c r="M1" s="38" t="s">
        <v>307</v>
      </c>
      <c r="N1" s="38" t="s">
        <v>308</v>
      </c>
      <c r="O1" s="38" t="s">
        <v>245</v>
      </c>
      <c r="P1" s="38" t="s">
        <v>246</v>
      </c>
      <c r="Q1" s="38" t="s">
        <v>247</v>
      </c>
      <c r="R1" s="33" t="s">
        <v>309</v>
      </c>
      <c r="S1" s="33" t="s">
        <v>310</v>
      </c>
      <c r="T1" s="33" t="s">
        <v>311</v>
      </c>
      <c r="U1" s="33" t="s">
        <v>312</v>
      </c>
      <c r="V1" s="33" t="s">
        <v>313</v>
      </c>
      <c r="W1" s="33" t="s">
        <v>314</v>
      </c>
      <c r="X1" s="33" t="s">
        <v>315</v>
      </c>
      <c r="Y1" s="33" t="s">
        <v>316</v>
      </c>
      <c r="Z1" s="33" t="s">
        <v>317</v>
      </c>
      <c r="AA1" s="33" t="s">
        <v>318</v>
      </c>
      <c r="AB1" s="33" t="s">
        <v>319</v>
      </c>
      <c r="AC1" s="33" t="s">
        <v>320</v>
      </c>
      <c r="AD1" s="33" t="s">
        <v>321</v>
      </c>
      <c r="AE1" s="33" t="s">
        <v>322</v>
      </c>
      <c r="AF1" s="55" t="s">
        <v>493</v>
      </c>
    </row>
    <row r="2" spans="1:32" s="39" customFormat="1" ht="18" thickBot="1" x14ac:dyDescent="0.4">
      <c r="A2" s="38" t="s">
        <v>0</v>
      </c>
      <c r="B2" s="38" t="s">
        <v>323</v>
      </c>
      <c r="C2" s="38" t="s">
        <v>324</v>
      </c>
      <c r="D2" s="38" t="s">
        <v>325</v>
      </c>
      <c r="E2" s="38" t="s">
        <v>326</v>
      </c>
      <c r="F2" s="38" t="s">
        <v>327</v>
      </c>
      <c r="G2" s="38" t="s">
        <v>328</v>
      </c>
      <c r="H2" s="38" t="s">
        <v>547</v>
      </c>
      <c r="I2" s="38" t="s">
        <v>329</v>
      </c>
      <c r="J2" s="38" t="s">
        <v>330</v>
      </c>
      <c r="K2" s="38" t="s">
        <v>331</v>
      </c>
      <c r="L2" s="38" t="s">
        <v>332</v>
      </c>
      <c r="M2" s="38" t="s">
        <v>333</v>
      </c>
      <c r="N2" s="38" t="s">
        <v>334</v>
      </c>
      <c r="O2" s="38" t="s">
        <v>248</v>
      </c>
      <c r="P2" s="38" t="s">
        <v>249</v>
      </c>
      <c r="Q2" s="38" t="s">
        <v>250</v>
      </c>
      <c r="R2" s="33" t="s">
        <v>335</v>
      </c>
      <c r="S2" s="33" t="s">
        <v>336</v>
      </c>
      <c r="T2" s="33" t="s">
        <v>337</v>
      </c>
      <c r="U2" s="33" t="s">
        <v>338</v>
      </c>
      <c r="V2" s="33" t="s">
        <v>339</v>
      </c>
      <c r="W2" s="33" t="s">
        <v>340</v>
      </c>
      <c r="X2" s="33" t="s">
        <v>341</v>
      </c>
      <c r="Y2" s="33" t="s">
        <v>342</v>
      </c>
      <c r="Z2" s="33" t="s">
        <v>343</v>
      </c>
      <c r="AA2" s="33" t="s">
        <v>344</v>
      </c>
      <c r="AB2" s="33" t="s">
        <v>345</v>
      </c>
      <c r="AC2" s="33" t="s">
        <v>346</v>
      </c>
      <c r="AD2" s="33" t="s">
        <v>347</v>
      </c>
      <c r="AE2" s="33" t="s">
        <v>348</v>
      </c>
      <c r="AF2" s="56" t="s">
        <v>494</v>
      </c>
    </row>
    <row r="3" spans="1:32" ht="17.25" thickBot="1" x14ac:dyDescent="0.35">
      <c r="A3" s="40">
        <v>7100001</v>
      </c>
      <c r="B3" s="40" t="s">
        <v>349</v>
      </c>
      <c r="C3" s="40" t="s">
        <v>350</v>
      </c>
      <c r="D3" s="40" t="s">
        <v>350</v>
      </c>
      <c r="E3" s="40" t="s">
        <v>351</v>
      </c>
      <c r="F3" s="40">
        <v>1</v>
      </c>
      <c r="G3" s="40">
        <v>1</v>
      </c>
      <c r="H3" s="40"/>
      <c r="I3" s="40">
        <v>7100001</v>
      </c>
      <c r="J3" s="40">
        <v>5110001</v>
      </c>
      <c r="K3" s="40">
        <v>5</v>
      </c>
      <c r="L3" s="36" t="s">
        <v>352</v>
      </c>
      <c r="M3" s="40"/>
      <c r="N3" s="40">
        <v>5</v>
      </c>
      <c r="O3" s="40"/>
      <c r="P3" s="40"/>
      <c r="Q3" s="40"/>
      <c r="R3" s="41"/>
      <c r="S3" s="41" t="s">
        <v>353</v>
      </c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</row>
    <row r="4" spans="1:32" ht="17.25" thickBot="1" x14ac:dyDescent="0.35">
      <c r="A4" s="40">
        <v>7100002</v>
      </c>
      <c r="B4" s="40" t="s">
        <v>33</v>
      </c>
      <c r="C4" s="40" t="s">
        <v>354</v>
      </c>
      <c r="D4" s="40" t="s">
        <v>354</v>
      </c>
      <c r="E4" s="40" t="s">
        <v>284</v>
      </c>
      <c r="F4" s="40">
        <v>1</v>
      </c>
      <c r="G4" s="40">
        <v>1</v>
      </c>
      <c r="H4" s="40"/>
      <c r="I4" s="40">
        <v>7100002</v>
      </c>
      <c r="J4" s="40">
        <v>5110002</v>
      </c>
      <c r="K4" s="40">
        <v>5</v>
      </c>
      <c r="L4" s="36" t="s">
        <v>352</v>
      </c>
      <c r="M4" s="40"/>
      <c r="N4" s="40">
        <v>5</v>
      </c>
      <c r="O4" s="40"/>
      <c r="P4" s="40"/>
      <c r="Q4" s="40"/>
      <c r="R4" s="41"/>
      <c r="S4" s="41" t="s">
        <v>355</v>
      </c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</row>
    <row r="5" spans="1:32" ht="17.25" thickBot="1" x14ac:dyDescent="0.35">
      <c r="A5" s="40">
        <v>7100003</v>
      </c>
      <c r="B5" s="40" t="s">
        <v>356</v>
      </c>
      <c r="C5" s="40" t="s">
        <v>357</v>
      </c>
      <c r="D5" s="40" t="s">
        <v>357</v>
      </c>
      <c r="E5" s="40" t="s">
        <v>285</v>
      </c>
      <c r="F5" s="40">
        <v>1</v>
      </c>
      <c r="G5" s="40">
        <v>1</v>
      </c>
      <c r="H5" s="40"/>
      <c r="I5" s="40">
        <v>7100003</v>
      </c>
      <c r="J5" s="40">
        <v>5110003</v>
      </c>
      <c r="K5" s="40">
        <v>5</v>
      </c>
      <c r="L5" s="36" t="s">
        <v>352</v>
      </c>
      <c r="M5" s="40"/>
      <c r="N5" s="40">
        <v>5</v>
      </c>
      <c r="O5" s="40"/>
      <c r="P5" s="40"/>
      <c r="Q5" s="40"/>
      <c r="R5" s="41"/>
      <c r="S5" s="41" t="s">
        <v>355</v>
      </c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</row>
    <row r="6" spans="1:32" ht="17.25" thickBot="1" x14ac:dyDescent="0.35">
      <c r="A6" s="40">
        <v>7100004</v>
      </c>
      <c r="B6" s="40" t="s">
        <v>358</v>
      </c>
      <c r="C6" s="40" t="s">
        <v>359</v>
      </c>
      <c r="D6" s="40" t="s">
        <v>359</v>
      </c>
      <c r="E6" s="40" t="s">
        <v>286</v>
      </c>
      <c r="F6" s="40">
        <v>1</v>
      </c>
      <c r="G6" s="40">
        <v>1</v>
      </c>
      <c r="H6" s="40"/>
      <c r="I6" s="40">
        <v>7100004</v>
      </c>
      <c r="J6" s="40">
        <v>5110004</v>
      </c>
      <c r="K6" s="40">
        <v>5</v>
      </c>
      <c r="L6" s="36" t="s">
        <v>352</v>
      </c>
      <c r="M6" s="40"/>
      <c r="N6" s="40">
        <v>5</v>
      </c>
      <c r="O6" s="40"/>
      <c r="P6" s="40"/>
      <c r="Q6" s="40"/>
      <c r="R6" s="41"/>
      <c r="S6" s="41" t="s">
        <v>355</v>
      </c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</row>
    <row r="7" spans="1:32" ht="17.25" thickBot="1" x14ac:dyDescent="0.35">
      <c r="A7" s="40">
        <v>7100005</v>
      </c>
      <c r="B7" s="40" t="s">
        <v>360</v>
      </c>
      <c r="C7" s="40" t="s">
        <v>361</v>
      </c>
      <c r="D7" s="40" t="s">
        <v>361</v>
      </c>
      <c r="E7" s="40" t="s">
        <v>287</v>
      </c>
      <c r="F7" s="40">
        <v>1</v>
      </c>
      <c r="G7" s="40">
        <v>1</v>
      </c>
      <c r="H7" s="40"/>
      <c r="I7" s="40">
        <v>7100005</v>
      </c>
      <c r="J7" s="40">
        <v>5110005</v>
      </c>
      <c r="K7" s="40">
        <v>5</v>
      </c>
      <c r="L7" s="36" t="s">
        <v>352</v>
      </c>
      <c r="M7" s="40"/>
      <c r="N7" s="40">
        <v>5</v>
      </c>
      <c r="O7" s="40"/>
      <c r="P7" s="40"/>
      <c r="Q7" s="40"/>
      <c r="R7" s="41"/>
      <c r="S7" s="41" t="s">
        <v>214</v>
      </c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</row>
    <row r="8" spans="1:32" ht="17.25" thickBot="1" x14ac:dyDescent="0.35">
      <c r="A8" s="40">
        <v>7100006</v>
      </c>
      <c r="B8" s="40" t="s">
        <v>362</v>
      </c>
      <c r="C8" s="40" t="s">
        <v>363</v>
      </c>
      <c r="D8" s="40" t="s">
        <v>363</v>
      </c>
      <c r="E8" s="40" t="s">
        <v>288</v>
      </c>
      <c r="F8" s="40">
        <v>1</v>
      </c>
      <c r="G8" s="40">
        <v>1</v>
      </c>
      <c r="H8" s="40"/>
      <c r="I8" s="40">
        <v>7100006</v>
      </c>
      <c r="J8" s="40">
        <v>5110006</v>
      </c>
      <c r="K8" s="40">
        <v>5</v>
      </c>
      <c r="L8" s="36" t="s">
        <v>352</v>
      </c>
      <c r="M8" s="40"/>
      <c r="N8" s="40">
        <v>5</v>
      </c>
      <c r="O8" s="40"/>
      <c r="P8" s="40"/>
      <c r="Q8" s="40"/>
      <c r="R8" s="41"/>
      <c r="S8" s="41" t="s">
        <v>214</v>
      </c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</row>
    <row r="9" spans="1:32" ht="17.25" thickBot="1" x14ac:dyDescent="0.35">
      <c r="A9" s="40">
        <v>7100007</v>
      </c>
      <c r="B9" s="40" t="s">
        <v>364</v>
      </c>
      <c r="C9" s="40" t="s">
        <v>365</v>
      </c>
      <c r="D9" s="40" t="s">
        <v>365</v>
      </c>
      <c r="E9" s="40" t="s">
        <v>351</v>
      </c>
      <c r="F9" s="40">
        <v>2</v>
      </c>
      <c r="G9" s="40">
        <v>6</v>
      </c>
      <c r="H9" s="40"/>
      <c r="I9" s="40">
        <v>7100007</v>
      </c>
      <c r="J9" s="40">
        <v>5110007</v>
      </c>
      <c r="K9" s="40">
        <v>10</v>
      </c>
      <c r="L9" s="36" t="s">
        <v>352</v>
      </c>
      <c r="M9" s="40"/>
      <c r="N9" s="40">
        <v>20</v>
      </c>
      <c r="O9" s="40"/>
      <c r="P9" s="40"/>
      <c r="Q9" s="40"/>
      <c r="R9" s="41"/>
      <c r="S9" s="41" t="s">
        <v>353</v>
      </c>
      <c r="T9" s="41"/>
      <c r="U9" s="41"/>
      <c r="V9" s="43"/>
      <c r="X9" s="41"/>
      <c r="Z9" s="41"/>
      <c r="AA9" s="41"/>
      <c r="AB9" s="41"/>
      <c r="AC9" s="41"/>
      <c r="AD9" s="41"/>
      <c r="AE9" s="41"/>
    </row>
    <row r="10" spans="1:32" ht="17.25" thickBot="1" x14ac:dyDescent="0.35">
      <c r="A10" s="40">
        <v>7100008</v>
      </c>
      <c r="B10" s="40" t="s">
        <v>366</v>
      </c>
      <c r="C10" s="40" t="s">
        <v>367</v>
      </c>
      <c r="D10" s="40" t="s">
        <v>368</v>
      </c>
      <c r="E10" s="40" t="s">
        <v>284</v>
      </c>
      <c r="F10" s="40">
        <v>2</v>
      </c>
      <c r="G10" s="40">
        <v>6</v>
      </c>
      <c r="H10" s="40"/>
      <c r="I10" s="40">
        <v>7100008</v>
      </c>
      <c r="J10" s="40">
        <v>5110008</v>
      </c>
      <c r="K10" s="40">
        <v>10</v>
      </c>
      <c r="L10" s="36" t="s">
        <v>352</v>
      </c>
      <c r="M10" s="40"/>
      <c r="N10" s="40">
        <v>20</v>
      </c>
      <c r="O10" s="40"/>
      <c r="P10" s="40"/>
      <c r="Q10" s="40"/>
      <c r="R10" s="41"/>
      <c r="S10" s="41" t="s">
        <v>355</v>
      </c>
      <c r="T10" s="41"/>
      <c r="U10" s="41"/>
      <c r="V10" s="43"/>
      <c r="X10" s="41"/>
      <c r="Y10" s="41"/>
      <c r="Z10" s="41"/>
      <c r="AA10" s="41"/>
      <c r="AB10" s="41"/>
      <c r="AC10" s="41"/>
      <c r="AD10" s="41"/>
      <c r="AE10" s="41"/>
    </row>
    <row r="11" spans="1:32" ht="17.25" thickBot="1" x14ac:dyDescent="0.35">
      <c r="A11" s="40">
        <v>7100009</v>
      </c>
      <c r="B11" s="40" t="s">
        <v>369</v>
      </c>
      <c r="C11" s="40" t="s">
        <v>370</v>
      </c>
      <c r="D11" s="40" t="s">
        <v>370</v>
      </c>
      <c r="E11" s="40" t="s">
        <v>285</v>
      </c>
      <c r="F11" s="40">
        <v>2</v>
      </c>
      <c r="G11" s="40">
        <v>6</v>
      </c>
      <c r="H11" s="40"/>
      <c r="I11" s="40">
        <v>7100009</v>
      </c>
      <c r="J11" s="40">
        <v>5110009</v>
      </c>
      <c r="K11" s="40">
        <v>10</v>
      </c>
      <c r="L11" s="36" t="s">
        <v>352</v>
      </c>
      <c r="M11" s="40"/>
      <c r="N11" s="40">
        <v>20</v>
      </c>
      <c r="O11" s="40"/>
      <c r="P11" s="40"/>
      <c r="Q11" s="40"/>
      <c r="R11" s="41"/>
      <c r="S11" s="41" t="s">
        <v>355</v>
      </c>
      <c r="T11" s="41"/>
      <c r="U11" s="41"/>
      <c r="V11" s="43"/>
      <c r="X11" s="41"/>
      <c r="Y11" s="41"/>
      <c r="Z11" s="41"/>
      <c r="AA11" s="41"/>
      <c r="AB11" s="41"/>
      <c r="AC11" s="41"/>
      <c r="AD11" s="41"/>
      <c r="AE11" s="41"/>
    </row>
    <row r="12" spans="1:32" ht="17.25" thickBot="1" x14ac:dyDescent="0.35">
      <c r="A12" s="40">
        <v>7100010</v>
      </c>
      <c r="B12" s="40" t="s">
        <v>371</v>
      </c>
      <c r="C12" s="40" t="s">
        <v>372</v>
      </c>
      <c r="D12" s="40" t="s">
        <v>372</v>
      </c>
      <c r="E12" s="40" t="s">
        <v>286</v>
      </c>
      <c r="F12" s="40">
        <v>2</v>
      </c>
      <c r="G12" s="40">
        <v>6</v>
      </c>
      <c r="H12" s="40"/>
      <c r="I12" s="40">
        <v>7100010</v>
      </c>
      <c r="J12" s="40">
        <v>5110010</v>
      </c>
      <c r="K12" s="40">
        <v>10</v>
      </c>
      <c r="L12" s="36" t="s">
        <v>352</v>
      </c>
      <c r="M12" s="40"/>
      <c r="N12" s="40">
        <v>20</v>
      </c>
      <c r="O12" s="40"/>
      <c r="P12" s="40"/>
      <c r="Q12" s="40"/>
      <c r="R12" s="41"/>
      <c r="S12" s="41" t="s">
        <v>355</v>
      </c>
      <c r="T12" s="41"/>
      <c r="U12" s="41"/>
      <c r="V12" s="43"/>
      <c r="X12" s="41"/>
      <c r="Y12" s="41"/>
      <c r="Z12" s="41"/>
      <c r="AA12" s="41"/>
      <c r="AB12" s="41"/>
      <c r="AC12" s="41"/>
      <c r="AD12" s="41"/>
      <c r="AE12" s="41"/>
    </row>
    <row r="13" spans="1:32" ht="17.25" thickBot="1" x14ac:dyDescent="0.35">
      <c r="A13" s="40">
        <v>7100011</v>
      </c>
      <c r="B13" s="40" t="s">
        <v>373</v>
      </c>
      <c r="C13" s="40" t="s">
        <v>374</v>
      </c>
      <c r="D13" s="40" t="s">
        <v>374</v>
      </c>
      <c r="E13" s="40" t="s">
        <v>287</v>
      </c>
      <c r="F13" s="40">
        <v>2</v>
      </c>
      <c r="G13" s="40">
        <v>6</v>
      </c>
      <c r="H13" s="40"/>
      <c r="I13" s="40">
        <v>7100011</v>
      </c>
      <c r="J13" s="40">
        <v>5110011</v>
      </c>
      <c r="K13" s="40">
        <v>10</v>
      </c>
      <c r="L13" s="36" t="s">
        <v>352</v>
      </c>
      <c r="M13" s="40"/>
      <c r="N13" s="40">
        <v>20</v>
      </c>
      <c r="O13" s="40"/>
      <c r="P13" s="40"/>
      <c r="Q13" s="40"/>
      <c r="R13" s="41"/>
      <c r="S13" s="41" t="s">
        <v>214</v>
      </c>
      <c r="T13" s="41"/>
      <c r="U13" s="41"/>
      <c r="V13" s="43"/>
      <c r="X13" s="41"/>
      <c r="Y13" s="41"/>
      <c r="Z13" s="41"/>
      <c r="AA13" s="41"/>
      <c r="AB13" s="41"/>
      <c r="AC13" s="41"/>
      <c r="AD13" s="41"/>
      <c r="AE13" s="41"/>
    </row>
    <row r="14" spans="1:32" ht="17.25" thickBot="1" x14ac:dyDescent="0.35">
      <c r="A14" s="40">
        <v>7100012</v>
      </c>
      <c r="B14" s="40" t="s">
        <v>375</v>
      </c>
      <c r="C14" s="40" t="s">
        <v>376</v>
      </c>
      <c r="D14" s="40" t="s">
        <v>376</v>
      </c>
      <c r="E14" s="40" t="s">
        <v>288</v>
      </c>
      <c r="F14" s="40">
        <v>2</v>
      </c>
      <c r="G14" s="40">
        <v>6</v>
      </c>
      <c r="H14" s="40"/>
      <c r="I14" s="40">
        <v>7100012</v>
      </c>
      <c r="J14" s="40">
        <v>5110012</v>
      </c>
      <c r="K14" s="40">
        <v>10</v>
      </c>
      <c r="L14" s="36" t="s">
        <v>352</v>
      </c>
      <c r="M14" s="40"/>
      <c r="N14" s="40">
        <v>20</v>
      </c>
      <c r="O14" s="40"/>
      <c r="P14" s="40"/>
      <c r="Q14" s="40"/>
      <c r="R14" s="41"/>
      <c r="S14" s="41" t="s">
        <v>214</v>
      </c>
      <c r="T14" s="41"/>
      <c r="U14" s="41"/>
      <c r="V14" s="43"/>
      <c r="X14" s="41"/>
      <c r="Y14" s="41"/>
      <c r="Z14" s="41"/>
      <c r="AA14" s="41"/>
      <c r="AB14" s="41"/>
      <c r="AC14" s="41"/>
      <c r="AD14" s="41"/>
      <c r="AE14" s="41"/>
    </row>
    <row r="15" spans="1:32" ht="17.25" thickBot="1" x14ac:dyDescent="0.35">
      <c r="A15" s="40">
        <v>7100013</v>
      </c>
      <c r="B15" s="40" t="s">
        <v>377</v>
      </c>
      <c r="C15" s="40" t="s">
        <v>378</v>
      </c>
      <c r="D15" s="40" t="s">
        <v>378</v>
      </c>
      <c r="E15" s="40" t="s">
        <v>351</v>
      </c>
      <c r="F15" s="40">
        <v>2</v>
      </c>
      <c r="G15" s="40">
        <v>7</v>
      </c>
      <c r="H15" s="40"/>
      <c r="I15" s="40">
        <v>7100013</v>
      </c>
      <c r="J15" s="40">
        <v>5110013</v>
      </c>
      <c r="K15" s="40">
        <v>15</v>
      </c>
      <c r="L15" s="36" t="s">
        <v>352</v>
      </c>
      <c r="M15" s="40"/>
      <c r="N15" s="40">
        <v>60</v>
      </c>
      <c r="O15" s="40"/>
      <c r="P15" s="40"/>
      <c r="Q15" s="40"/>
      <c r="R15" s="40">
        <v>7200001</v>
      </c>
      <c r="S15" s="40" t="s">
        <v>353</v>
      </c>
      <c r="T15" s="41" t="s">
        <v>273</v>
      </c>
      <c r="U15" s="40"/>
      <c r="V15" s="41"/>
      <c r="W15" s="41"/>
      <c r="X15" s="43"/>
      <c r="Z15" s="41"/>
      <c r="AA15" s="40"/>
      <c r="AB15" s="40"/>
      <c r="AC15" s="40"/>
      <c r="AD15" s="40"/>
      <c r="AE15" s="40"/>
    </row>
    <row r="16" spans="1:32" ht="17.25" thickBot="1" x14ac:dyDescent="0.35">
      <c r="A16" s="40">
        <v>7100014</v>
      </c>
      <c r="B16" s="40" t="s">
        <v>379</v>
      </c>
      <c r="C16" s="40" t="s">
        <v>380</v>
      </c>
      <c r="D16" s="40" t="s">
        <v>380</v>
      </c>
      <c r="E16" s="40" t="s">
        <v>284</v>
      </c>
      <c r="F16" s="40">
        <v>2</v>
      </c>
      <c r="G16" s="40">
        <v>7</v>
      </c>
      <c r="H16" s="40"/>
      <c r="I16" s="40">
        <v>7100014</v>
      </c>
      <c r="J16" s="40">
        <v>5110014</v>
      </c>
      <c r="K16" s="40">
        <v>15</v>
      </c>
      <c r="L16" s="36" t="s">
        <v>352</v>
      </c>
      <c r="M16" s="40"/>
      <c r="N16" s="40">
        <v>60</v>
      </c>
      <c r="O16" s="40"/>
      <c r="P16" s="40"/>
      <c r="Q16" s="40"/>
      <c r="R16" s="40">
        <v>7200001</v>
      </c>
      <c r="S16" s="40" t="s">
        <v>355</v>
      </c>
      <c r="T16" s="41" t="s">
        <v>273</v>
      </c>
      <c r="U16" s="40"/>
      <c r="V16" s="41"/>
      <c r="W16" s="41"/>
      <c r="X16" s="43"/>
      <c r="Z16" s="41"/>
      <c r="AA16" s="40"/>
      <c r="AB16" s="40"/>
      <c r="AC16" s="40"/>
      <c r="AD16" s="40"/>
      <c r="AE16" s="40"/>
    </row>
    <row r="17" spans="1:31" ht="17.25" thickBot="1" x14ac:dyDescent="0.35">
      <c r="A17" s="40">
        <v>7100015</v>
      </c>
      <c r="B17" s="40" t="s">
        <v>381</v>
      </c>
      <c r="C17" s="40" t="s">
        <v>382</v>
      </c>
      <c r="D17" s="40" t="s">
        <v>382</v>
      </c>
      <c r="E17" s="40" t="s">
        <v>285</v>
      </c>
      <c r="F17" s="40">
        <v>2</v>
      </c>
      <c r="G17" s="40">
        <v>7</v>
      </c>
      <c r="H17" s="40"/>
      <c r="I17" s="40">
        <v>7100015</v>
      </c>
      <c r="J17" s="40">
        <v>5110015</v>
      </c>
      <c r="K17" s="40">
        <v>15</v>
      </c>
      <c r="L17" s="36" t="s">
        <v>352</v>
      </c>
      <c r="M17" s="40"/>
      <c r="N17" s="40">
        <v>60</v>
      </c>
      <c r="O17" s="40"/>
      <c r="P17" s="40"/>
      <c r="Q17" s="40"/>
      <c r="R17" s="40">
        <v>7200001</v>
      </c>
      <c r="S17" s="40" t="s">
        <v>355</v>
      </c>
      <c r="T17" s="41" t="s">
        <v>273</v>
      </c>
      <c r="U17" s="40"/>
      <c r="V17" s="41"/>
      <c r="W17" s="41"/>
      <c r="X17" s="43"/>
      <c r="Z17" s="41"/>
      <c r="AA17" s="40"/>
      <c r="AB17" s="40"/>
      <c r="AC17" s="40"/>
      <c r="AD17" s="40"/>
      <c r="AE17" s="40"/>
    </row>
    <row r="18" spans="1:31" ht="17.25" thickBot="1" x14ac:dyDescent="0.35">
      <c r="A18" s="40">
        <v>7100016</v>
      </c>
      <c r="B18" s="40" t="s">
        <v>383</v>
      </c>
      <c r="C18" s="40" t="s">
        <v>384</v>
      </c>
      <c r="D18" s="40" t="s">
        <v>384</v>
      </c>
      <c r="E18" s="40" t="s">
        <v>286</v>
      </c>
      <c r="F18" s="40">
        <v>2</v>
      </c>
      <c r="G18" s="40">
        <v>7</v>
      </c>
      <c r="H18" s="40"/>
      <c r="I18" s="40">
        <v>7100016</v>
      </c>
      <c r="J18" s="40">
        <v>5110016</v>
      </c>
      <c r="K18" s="40">
        <v>15</v>
      </c>
      <c r="L18" s="36" t="s">
        <v>352</v>
      </c>
      <c r="M18" s="40"/>
      <c r="N18" s="40">
        <v>60</v>
      </c>
      <c r="O18" s="40"/>
      <c r="P18" s="40"/>
      <c r="Q18" s="40"/>
      <c r="R18" s="40">
        <v>7200001</v>
      </c>
      <c r="S18" s="40" t="s">
        <v>355</v>
      </c>
      <c r="T18" s="41" t="s">
        <v>273</v>
      </c>
      <c r="U18" s="40"/>
      <c r="V18" s="41"/>
      <c r="W18" s="41"/>
      <c r="X18" s="43"/>
      <c r="Z18" s="41"/>
      <c r="AA18" s="40"/>
      <c r="AB18" s="40"/>
      <c r="AC18" s="40"/>
      <c r="AD18" s="40"/>
      <c r="AE18" s="40"/>
    </row>
    <row r="19" spans="1:31" ht="17.25" thickBot="1" x14ac:dyDescent="0.35">
      <c r="A19" s="40">
        <v>7100017</v>
      </c>
      <c r="B19" s="40" t="s">
        <v>385</v>
      </c>
      <c r="C19" s="40" t="s">
        <v>386</v>
      </c>
      <c r="D19" s="40" t="s">
        <v>386</v>
      </c>
      <c r="E19" s="40" t="s">
        <v>287</v>
      </c>
      <c r="F19" s="40">
        <v>2</v>
      </c>
      <c r="G19" s="40">
        <v>7</v>
      </c>
      <c r="H19" s="40"/>
      <c r="I19" s="40">
        <v>7100017</v>
      </c>
      <c r="J19" s="40">
        <v>5110017</v>
      </c>
      <c r="K19" s="40">
        <v>15</v>
      </c>
      <c r="L19" s="36" t="s">
        <v>352</v>
      </c>
      <c r="M19" s="40"/>
      <c r="N19" s="40">
        <v>60</v>
      </c>
      <c r="O19" s="40"/>
      <c r="P19" s="40"/>
      <c r="Q19" s="40"/>
      <c r="R19" s="40">
        <v>7200001</v>
      </c>
      <c r="S19" s="40" t="s">
        <v>214</v>
      </c>
      <c r="T19" s="41"/>
      <c r="U19" s="40"/>
      <c r="V19" s="41"/>
      <c r="W19" s="41"/>
      <c r="X19" s="43"/>
      <c r="Z19" s="41"/>
      <c r="AA19" s="40"/>
      <c r="AB19" s="40"/>
      <c r="AC19" s="40"/>
      <c r="AD19" s="40"/>
      <c r="AE19" s="40"/>
    </row>
    <row r="20" spans="1:31" ht="17.25" thickBot="1" x14ac:dyDescent="0.35">
      <c r="A20" s="40">
        <v>7100018</v>
      </c>
      <c r="B20" s="40" t="s">
        <v>387</v>
      </c>
      <c r="C20" s="40" t="s">
        <v>388</v>
      </c>
      <c r="D20" s="40" t="s">
        <v>388</v>
      </c>
      <c r="E20" s="40" t="s">
        <v>288</v>
      </c>
      <c r="F20" s="40">
        <v>2</v>
      </c>
      <c r="G20" s="40">
        <v>7</v>
      </c>
      <c r="H20" s="40"/>
      <c r="I20" s="40">
        <v>7100018</v>
      </c>
      <c r="J20" s="40">
        <v>5110018</v>
      </c>
      <c r="K20" s="40">
        <v>15</v>
      </c>
      <c r="L20" s="36" t="s">
        <v>352</v>
      </c>
      <c r="M20" s="40"/>
      <c r="N20" s="40">
        <v>60</v>
      </c>
      <c r="O20" s="40"/>
      <c r="P20" s="40"/>
      <c r="Q20" s="40"/>
      <c r="R20" s="40">
        <v>7200001</v>
      </c>
      <c r="S20" s="40" t="s">
        <v>214</v>
      </c>
      <c r="T20" s="41"/>
      <c r="U20" s="40"/>
      <c r="V20" s="41"/>
      <c r="W20" s="41"/>
      <c r="X20" s="43"/>
      <c r="Z20" s="41"/>
      <c r="AA20" s="40"/>
      <c r="AB20" s="40"/>
      <c r="AC20" s="40"/>
      <c r="AD20" s="40"/>
      <c r="AE20" s="40"/>
    </row>
    <row r="21" spans="1:31" ht="17.25" thickBot="1" x14ac:dyDescent="0.35">
      <c r="A21" s="40">
        <v>7100019</v>
      </c>
      <c r="B21" s="40" t="s">
        <v>389</v>
      </c>
      <c r="C21" s="40" t="s">
        <v>390</v>
      </c>
      <c r="D21" s="40" t="s">
        <v>390</v>
      </c>
      <c r="E21" s="40" t="s">
        <v>351</v>
      </c>
      <c r="F21" s="40">
        <v>3</v>
      </c>
      <c r="G21" s="40">
        <v>11</v>
      </c>
      <c r="H21" s="40"/>
      <c r="I21" s="40">
        <v>7100019</v>
      </c>
      <c r="J21" s="40">
        <v>5110019</v>
      </c>
      <c r="K21" s="40">
        <v>20</v>
      </c>
      <c r="L21" s="36" t="s">
        <v>352</v>
      </c>
      <c r="M21" s="40"/>
      <c r="N21" s="40">
        <v>160</v>
      </c>
      <c r="O21" s="40"/>
      <c r="P21" s="40"/>
      <c r="Q21" s="40"/>
      <c r="R21" s="41"/>
      <c r="S21" s="41" t="s">
        <v>353</v>
      </c>
      <c r="T21" s="43" t="s">
        <v>262</v>
      </c>
      <c r="U21" s="43">
        <v>5140103</v>
      </c>
      <c r="V21" s="43"/>
      <c r="X21" s="43"/>
      <c r="AB21" s="41"/>
      <c r="AC21" s="41"/>
      <c r="AD21" s="41"/>
      <c r="AE21" s="41"/>
    </row>
    <row r="22" spans="1:31" ht="17.25" thickBot="1" x14ac:dyDescent="0.35">
      <c r="A22" s="40">
        <v>7100020</v>
      </c>
      <c r="B22" s="40" t="s">
        <v>391</v>
      </c>
      <c r="C22" s="40" t="s">
        <v>392</v>
      </c>
      <c r="D22" s="40" t="s">
        <v>392</v>
      </c>
      <c r="E22" s="40" t="s">
        <v>284</v>
      </c>
      <c r="F22" s="40">
        <v>3</v>
      </c>
      <c r="G22" s="40">
        <v>11</v>
      </c>
      <c r="H22" s="40"/>
      <c r="I22" s="40">
        <v>7100020</v>
      </c>
      <c r="J22" s="40">
        <v>5110020</v>
      </c>
      <c r="K22" s="40">
        <v>20</v>
      </c>
      <c r="L22" s="36" t="s">
        <v>352</v>
      </c>
      <c r="M22" s="40"/>
      <c r="N22" s="40">
        <v>160</v>
      </c>
      <c r="O22" s="40"/>
      <c r="P22" s="40"/>
      <c r="Q22" s="40"/>
      <c r="R22" s="41"/>
      <c r="S22" s="41" t="s">
        <v>355</v>
      </c>
      <c r="T22" s="43" t="s">
        <v>262</v>
      </c>
      <c r="U22" s="43">
        <v>5140103</v>
      </c>
      <c r="V22" s="43"/>
      <c r="X22" s="43"/>
      <c r="AB22" s="41"/>
      <c r="AC22" s="41"/>
      <c r="AD22" s="41"/>
      <c r="AE22" s="41"/>
    </row>
    <row r="23" spans="1:31" ht="17.25" thickBot="1" x14ac:dyDescent="0.35">
      <c r="A23" s="40">
        <v>7100021</v>
      </c>
      <c r="B23" s="40" t="s">
        <v>393</v>
      </c>
      <c r="C23" s="40" t="s">
        <v>394</v>
      </c>
      <c r="D23" s="40" t="s">
        <v>394</v>
      </c>
      <c r="E23" s="40" t="s">
        <v>285</v>
      </c>
      <c r="F23" s="40">
        <v>3</v>
      </c>
      <c r="G23" s="40">
        <v>11</v>
      </c>
      <c r="H23" s="40"/>
      <c r="I23" s="40">
        <v>7100021</v>
      </c>
      <c r="J23" s="40">
        <v>5110021</v>
      </c>
      <c r="K23" s="40">
        <v>20</v>
      </c>
      <c r="L23" s="36" t="s">
        <v>352</v>
      </c>
      <c r="M23" s="40"/>
      <c r="N23" s="40">
        <v>160</v>
      </c>
      <c r="O23" s="40"/>
      <c r="P23" s="40"/>
      <c r="Q23" s="40"/>
      <c r="R23" s="41"/>
      <c r="S23" s="41" t="s">
        <v>355</v>
      </c>
      <c r="T23" s="43" t="s">
        <v>262</v>
      </c>
      <c r="U23" s="43">
        <v>5140103</v>
      </c>
      <c r="V23" s="43"/>
      <c r="X23" s="43"/>
      <c r="AB23" s="41"/>
      <c r="AC23" s="41"/>
      <c r="AD23" s="41"/>
      <c r="AE23" s="41"/>
    </row>
    <row r="24" spans="1:31" ht="17.25" thickBot="1" x14ac:dyDescent="0.35">
      <c r="A24" s="40">
        <v>7100022</v>
      </c>
      <c r="B24" s="40" t="s">
        <v>395</v>
      </c>
      <c r="C24" s="40" t="s">
        <v>396</v>
      </c>
      <c r="D24" s="40" t="s">
        <v>396</v>
      </c>
      <c r="E24" s="40" t="s">
        <v>286</v>
      </c>
      <c r="F24" s="40">
        <v>3</v>
      </c>
      <c r="G24" s="40">
        <v>11</v>
      </c>
      <c r="H24" s="40"/>
      <c r="I24" s="40">
        <v>7100022</v>
      </c>
      <c r="J24" s="40">
        <v>5110022</v>
      </c>
      <c r="K24" s="40">
        <v>20</v>
      </c>
      <c r="L24" s="36" t="s">
        <v>352</v>
      </c>
      <c r="M24" s="40"/>
      <c r="N24" s="40">
        <v>160</v>
      </c>
      <c r="O24" s="40"/>
      <c r="P24" s="40"/>
      <c r="Q24" s="40"/>
      <c r="R24" s="41"/>
      <c r="S24" s="41" t="s">
        <v>355</v>
      </c>
      <c r="T24" s="43" t="s">
        <v>262</v>
      </c>
      <c r="U24" s="43">
        <v>5140103</v>
      </c>
      <c r="V24" s="43"/>
      <c r="X24" s="43"/>
      <c r="AB24" s="41"/>
      <c r="AC24" s="41"/>
      <c r="AD24" s="41"/>
      <c r="AE24" s="41"/>
    </row>
    <row r="25" spans="1:31" ht="17.25" thickBot="1" x14ac:dyDescent="0.35">
      <c r="A25" s="40">
        <v>7100023</v>
      </c>
      <c r="B25" s="40" t="s">
        <v>397</v>
      </c>
      <c r="C25" s="40" t="s">
        <v>398</v>
      </c>
      <c r="D25" s="40" t="s">
        <v>398</v>
      </c>
      <c r="E25" s="40" t="s">
        <v>287</v>
      </c>
      <c r="F25" s="40">
        <v>3</v>
      </c>
      <c r="G25" s="40">
        <v>11</v>
      </c>
      <c r="H25" s="40"/>
      <c r="I25" s="40">
        <v>7100023</v>
      </c>
      <c r="J25" s="40">
        <v>5110023</v>
      </c>
      <c r="K25" s="40">
        <v>20</v>
      </c>
      <c r="L25" s="36" t="s">
        <v>352</v>
      </c>
      <c r="M25" s="40"/>
      <c r="N25" s="40">
        <v>160</v>
      </c>
      <c r="O25" s="40"/>
      <c r="P25" s="40"/>
      <c r="Q25" s="40"/>
      <c r="R25" s="41"/>
      <c r="S25" s="41" t="s">
        <v>214</v>
      </c>
      <c r="T25" s="43" t="s">
        <v>262</v>
      </c>
      <c r="U25" s="43">
        <v>5140103</v>
      </c>
      <c r="V25" s="43"/>
      <c r="X25" s="43"/>
      <c r="AB25" s="41"/>
      <c r="AC25" s="41"/>
      <c r="AD25" s="41"/>
      <c r="AE25" s="41"/>
    </row>
    <row r="26" spans="1:31" ht="17.25" thickBot="1" x14ac:dyDescent="0.35">
      <c r="A26" s="40">
        <v>7100024</v>
      </c>
      <c r="B26" s="40" t="s">
        <v>399</v>
      </c>
      <c r="C26" s="40" t="s">
        <v>400</v>
      </c>
      <c r="D26" s="40" t="s">
        <v>400</v>
      </c>
      <c r="E26" s="40" t="s">
        <v>288</v>
      </c>
      <c r="F26" s="40">
        <v>3</v>
      </c>
      <c r="G26" s="40">
        <v>11</v>
      </c>
      <c r="H26" s="40"/>
      <c r="I26" s="40">
        <v>7100024</v>
      </c>
      <c r="J26" s="40">
        <v>5110024</v>
      </c>
      <c r="K26" s="40">
        <v>20</v>
      </c>
      <c r="L26" s="36" t="s">
        <v>352</v>
      </c>
      <c r="M26" s="40"/>
      <c r="N26" s="40">
        <v>160</v>
      </c>
      <c r="O26" s="40"/>
      <c r="P26" s="40"/>
      <c r="Q26" s="40"/>
      <c r="R26" s="41"/>
      <c r="S26" s="41" t="s">
        <v>214</v>
      </c>
      <c r="T26" s="43" t="s">
        <v>262</v>
      </c>
      <c r="U26" s="43">
        <v>5140103</v>
      </c>
      <c r="V26" s="43"/>
      <c r="X26" s="43"/>
      <c r="AB26" s="41"/>
      <c r="AC26" s="41"/>
      <c r="AD26" s="41"/>
      <c r="AE26" s="41"/>
    </row>
    <row r="27" spans="1:31" ht="17.25" thickBot="1" x14ac:dyDescent="0.35">
      <c r="A27" s="40">
        <v>7100025</v>
      </c>
      <c r="B27" s="40" t="s">
        <v>401</v>
      </c>
      <c r="C27" s="40" t="s">
        <v>402</v>
      </c>
      <c r="D27" s="40" t="s">
        <v>402</v>
      </c>
      <c r="E27" s="40" t="s">
        <v>351</v>
      </c>
      <c r="F27" s="40">
        <v>3</v>
      </c>
      <c r="G27" s="40">
        <v>12</v>
      </c>
      <c r="H27" s="40"/>
      <c r="I27" s="40">
        <v>7100025</v>
      </c>
      <c r="J27" s="40">
        <v>5110025</v>
      </c>
      <c r="K27" s="40">
        <v>30</v>
      </c>
      <c r="L27" s="36" t="s">
        <v>352</v>
      </c>
      <c r="M27" s="40"/>
      <c r="N27" s="40">
        <v>300</v>
      </c>
      <c r="O27" s="40"/>
      <c r="P27" s="40"/>
      <c r="Q27" s="40"/>
      <c r="R27" s="40">
        <v>7200002</v>
      </c>
      <c r="S27" s="40" t="s">
        <v>353</v>
      </c>
      <c r="T27" s="36" t="s">
        <v>273</v>
      </c>
      <c r="U27" s="40"/>
      <c r="V27" s="43" t="s">
        <v>262</v>
      </c>
      <c r="W27" s="43">
        <v>5140104</v>
      </c>
      <c r="X27" s="43" t="s">
        <v>262</v>
      </c>
      <c r="Y27" s="36">
        <v>5140103</v>
      </c>
      <c r="Z27" s="43"/>
      <c r="AB27" s="40"/>
      <c r="AC27" s="40"/>
      <c r="AD27" s="40"/>
      <c r="AE27" s="40"/>
    </row>
    <row r="28" spans="1:31" ht="17.25" thickBot="1" x14ac:dyDescent="0.35">
      <c r="A28" s="40">
        <v>7100026</v>
      </c>
      <c r="B28" s="40" t="s">
        <v>403</v>
      </c>
      <c r="C28" s="40" t="s">
        <v>404</v>
      </c>
      <c r="D28" s="40" t="s">
        <v>404</v>
      </c>
      <c r="E28" s="40" t="s">
        <v>284</v>
      </c>
      <c r="F28" s="40">
        <v>3</v>
      </c>
      <c r="G28" s="40">
        <v>12</v>
      </c>
      <c r="H28" s="40"/>
      <c r="I28" s="40">
        <v>7100026</v>
      </c>
      <c r="J28" s="40">
        <v>5110026</v>
      </c>
      <c r="K28" s="40">
        <v>30</v>
      </c>
      <c r="L28" s="36" t="s">
        <v>352</v>
      </c>
      <c r="M28" s="40"/>
      <c r="N28" s="40">
        <v>300</v>
      </c>
      <c r="O28" s="40"/>
      <c r="P28" s="40"/>
      <c r="Q28" s="40"/>
      <c r="R28" s="40">
        <v>7200002</v>
      </c>
      <c r="S28" s="40" t="s">
        <v>355</v>
      </c>
      <c r="T28" s="36" t="s">
        <v>273</v>
      </c>
      <c r="U28" s="40"/>
      <c r="V28" s="43" t="s">
        <v>262</v>
      </c>
      <c r="W28" s="43">
        <v>5140104</v>
      </c>
      <c r="X28" s="43" t="s">
        <v>262</v>
      </c>
      <c r="Y28" s="36">
        <v>5140103</v>
      </c>
      <c r="Z28" s="43"/>
      <c r="AB28" s="40"/>
      <c r="AC28" s="40"/>
      <c r="AD28" s="40"/>
      <c r="AE28" s="40"/>
    </row>
    <row r="29" spans="1:31" ht="17.25" thickBot="1" x14ac:dyDescent="0.35">
      <c r="A29" s="40">
        <v>7100027</v>
      </c>
      <c r="B29" s="40" t="s">
        <v>405</v>
      </c>
      <c r="C29" s="40" t="s">
        <v>406</v>
      </c>
      <c r="D29" s="40" t="s">
        <v>406</v>
      </c>
      <c r="E29" s="40" t="s">
        <v>285</v>
      </c>
      <c r="F29" s="40">
        <v>3</v>
      </c>
      <c r="G29" s="40">
        <v>12</v>
      </c>
      <c r="H29" s="40"/>
      <c r="I29" s="40">
        <v>7100027</v>
      </c>
      <c r="J29" s="40">
        <v>5110027</v>
      </c>
      <c r="K29" s="40">
        <v>30</v>
      </c>
      <c r="L29" s="36" t="s">
        <v>352</v>
      </c>
      <c r="M29" s="40"/>
      <c r="N29" s="40">
        <v>300</v>
      </c>
      <c r="O29" s="40"/>
      <c r="P29" s="40"/>
      <c r="Q29" s="40"/>
      <c r="R29" s="40">
        <v>7200002</v>
      </c>
      <c r="S29" s="40" t="s">
        <v>355</v>
      </c>
      <c r="T29" s="36" t="s">
        <v>273</v>
      </c>
      <c r="U29" s="40"/>
      <c r="V29" s="43" t="s">
        <v>262</v>
      </c>
      <c r="W29" s="43">
        <v>5140104</v>
      </c>
      <c r="X29" s="43" t="s">
        <v>262</v>
      </c>
      <c r="Y29" s="36">
        <v>5140103</v>
      </c>
      <c r="Z29" s="43"/>
      <c r="AB29" s="40"/>
      <c r="AC29" s="40"/>
      <c r="AD29" s="40"/>
      <c r="AE29" s="40"/>
    </row>
    <row r="30" spans="1:31" ht="17.25" thickBot="1" x14ac:dyDescent="0.35">
      <c r="A30" s="40">
        <v>7100028</v>
      </c>
      <c r="B30" s="40" t="s">
        <v>407</v>
      </c>
      <c r="C30" s="40" t="s">
        <v>408</v>
      </c>
      <c r="D30" s="40" t="s">
        <v>408</v>
      </c>
      <c r="E30" s="40" t="s">
        <v>286</v>
      </c>
      <c r="F30" s="40">
        <v>3</v>
      </c>
      <c r="G30" s="40">
        <v>12</v>
      </c>
      <c r="H30" s="40"/>
      <c r="I30" s="40">
        <v>7100028</v>
      </c>
      <c r="J30" s="40">
        <v>5110028</v>
      </c>
      <c r="K30" s="40">
        <v>30</v>
      </c>
      <c r="L30" s="36" t="s">
        <v>352</v>
      </c>
      <c r="M30" s="40"/>
      <c r="N30" s="40">
        <v>300</v>
      </c>
      <c r="O30" s="40"/>
      <c r="P30" s="40"/>
      <c r="Q30" s="40"/>
      <c r="R30" s="40">
        <v>7200002</v>
      </c>
      <c r="S30" s="40" t="s">
        <v>355</v>
      </c>
      <c r="T30" s="36" t="s">
        <v>273</v>
      </c>
      <c r="U30" s="40"/>
      <c r="V30" s="43" t="s">
        <v>262</v>
      </c>
      <c r="W30" s="43">
        <v>5140104</v>
      </c>
      <c r="X30" s="43" t="s">
        <v>262</v>
      </c>
      <c r="Y30" s="36">
        <v>5140103</v>
      </c>
      <c r="Z30" s="43"/>
      <c r="AB30" s="40"/>
      <c r="AC30" s="40"/>
      <c r="AD30" s="40"/>
      <c r="AE30" s="40"/>
    </row>
    <row r="31" spans="1:31" ht="17.25" thickBot="1" x14ac:dyDescent="0.35">
      <c r="A31" s="40">
        <v>7100029</v>
      </c>
      <c r="B31" s="40" t="s">
        <v>409</v>
      </c>
      <c r="C31" s="40" t="s">
        <v>410</v>
      </c>
      <c r="D31" s="40" t="s">
        <v>410</v>
      </c>
      <c r="E31" s="40" t="s">
        <v>287</v>
      </c>
      <c r="F31" s="40">
        <v>3</v>
      </c>
      <c r="G31" s="40">
        <v>12</v>
      </c>
      <c r="H31" s="40"/>
      <c r="I31" s="40">
        <v>7100029</v>
      </c>
      <c r="J31" s="40">
        <v>5110029</v>
      </c>
      <c r="K31" s="40">
        <v>30</v>
      </c>
      <c r="L31" s="36" t="s">
        <v>352</v>
      </c>
      <c r="M31" s="40"/>
      <c r="N31" s="40">
        <v>300</v>
      </c>
      <c r="O31" s="40"/>
      <c r="P31" s="40"/>
      <c r="Q31" s="40"/>
      <c r="R31" s="40">
        <v>7200002</v>
      </c>
      <c r="S31" s="40" t="s">
        <v>214</v>
      </c>
      <c r="T31" s="36" t="s">
        <v>261</v>
      </c>
      <c r="U31" s="40"/>
      <c r="V31" s="43" t="s">
        <v>262</v>
      </c>
      <c r="W31" s="43">
        <v>5140104</v>
      </c>
      <c r="X31" s="43" t="s">
        <v>262</v>
      </c>
      <c r="Y31" s="36">
        <v>5140103</v>
      </c>
      <c r="Z31" s="43"/>
      <c r="AB31" s="40"/>
      <c r="AC31" s="40"/>
      <c r="AD31" s="40"/>
      <c r="AE31" s="40"/>
    </row>
    <row r="32" spans="1:31" ht="17.25" thickBot="1" x14ac:dyDescent="0.35">
      <c r="A32" s="40">
        <v>7100030</v>
      </c>
      <c r="B32" s="40" t="s">
        <v>411</v>
      </c>
      <c r="C32" s="40" t="s">
        <v>412</v>
      </c>
      <c r="D32" s="40" t="s">
        <v>413</v>
      </c>
      <c r="E32" s="40" t="s">
        <v>288</v>
      </c>
      <c r="F32" s="40">
        <v>3</v>
      </c>
      <c r="G32" s="40">
        <v>12</v>
      </c>
      <c r="H32" s="40"/>
      <c r="I32" s="40">
        <v>7100030</v>
      </c>
      <c r="J32" s="40">
        <v>5110030</v>
      </c>
      <c r="K32" s="40">
        <v>30</v>
      </c>
      <c r="L32" s="36" t="s">
        <v>352</v>
      </c>
      <c r="M32" s="40"/>
      <c r="N32" s="40">
        <v>300</v>
      </c>
      <c r="O32" s="40"/>
      <c r="P32" s="40"/>
      <c r="Q32" s="40"/>
      <c r="R32" s="40">
        <v>7200002</v>
      </c>
      <c r="S32" s="40" t="s">
        <v>214</v>
      </c>
      <c r="T32" s="36" t="s">
        <v>261</v>
      </c>
      <c r="U32" s="40"/>
      <c r="V32" s="43" t="s">
        <v>262</v>
      </c>
      <c r="W32" s="43">
        <v>5140104</v>
      </c>
      <c r="X32" s="43" t="s">
        <v>262</v>
      </c>
      <c r="Y32" s="36">
        <v>5140103</v>
      </c>
      <c r="Z32" s="43"/>
      <c r="AB32" s="40"/>
      <c r="AC32" s="40"/>
      <c r="AD32" s="40"/>
      <c r="AE32" s="40"/>
    </row>
    <row r="33" spans="1:32" s="58" customFormat="1" ht="17.25" thickBot="1" x14ac:dyDescent="0.35">
      <c r="A33" s="57">
        <v>7100031</v>
      </c>
      <c r="B33" s="57" t="s">
        <v>414</v>
      </c>
      <c r="C33" s="57" t="s">
        <v>415</v>
      </c>
      <c r="D33" s="57" t="s">
        <v>415</v>
      </c>
      <c r="E33" s="57" t="s">
        <v>351</v>
      </c>
      <c r="F33" s="57">
        <v>4</v>
      </c>
      <c r="G33" s="57">
        <v>16</v>
      </c>
      <c r="H33" s="57"/>
      <c r="I33" s="57">
        <v>7100031</v>
      </c>
      <c r="J33" s="57">
        <v>5110031</v>
      </c>
      <c r="K33" s="57">
        <v>50</v>
      </c>
      <c r="L33" s="58" t="s">
        <v>352</v>
      </c>
      <c r="M33" s="57"/>
      <c r="N33" s="57">
        <v>1000</v>
      </c>
      <c r="O33" s="57"/>
      <c r="P33" s="57"/>
      <c r="Q33" s="57"/>
      <c r="R33" s="57"/>
      <c r="S33" s="57" t="s">
        <v>353</v>
      </c>
      <c r="T33" s="58" t="s">
        <v>262</v>
      </c>
      <c r="U33" s="57">
        <v>5140104</v>
      </c>
      <c r="V33" s="59" t="s">
        <v>262</v>
      </c>
      <c r="W33" s="58">
        <v>5140103</v>
      </c>
      <c r="X33" s="59"/>
      <c r="Z33" s="57"/>
      <c r="AA33" s="57"/>
      <c r="AB33" s="57"/>
      <c r="AC33" s="57"/>
      <c r="AD33" s="57"/>
      <c r="AE33" s="57"/>
      <c r="AF33" s="58">
        <v>1</v>
      </c>
    </row>
    <row r="34" spans="1:32" s="58" customFormat="1" ht="17.25" thickBot="1" x14ac:dyDescent="0.35">
      <c r="A34" s="57">
        <v>7100032</v>
      </c>
      <c r="B34" s="57" t="s">
        <v>416</v>
      </c>
      <c r="C34" s="57" t="s">
        <v>417</v>
      </c>
      <c r="D34" s="57" t="s">
        <v>417</v>
      </c>
      <c r="E34" s="57" t="s">
        <v>284</v>
      </c>
      <c r="F34" s="57">
        <v>4</v>
      </c>
      <c r="G34" s="57">
        <v>16</v>
      </c>
      <c r="H34" s="57"/>
      <c r="I34" s="57">
        <v>7100032</v>
      </c>
      <c r="J34" s="57">
        <v>5110032</v>
      </c>
      <c r="K34" s="57">
        <v>50</v>
      </c>
      <c r="L34" s="58" t="s">
        <v>352</v>
      </c>
      <c r="M34" s="57"/>
      <c r="N34" s="57">
        <v>1000</v>
      </c>
      <c r="O34" s="57"/>
      <c r="P34" s="57"/>
      <c r="Q34" s="57"/>
      <c r="R34" s="57"/>
      <c r="S34" s="57" t="s">
        <v>355</v>
      </c>
      <c r="T34" s="58" t="s">
        <v>262</v>
      </c>
      <c r="U34" s="57">
        <v>5140104</v>
      </c>
      <c r="V34" s="59" t="s">
        <v>262</v>
      </c>
      <c r="W34" s="58">
        <v>5140103</v>
      </c>
      <c r="X34" s="59"/>
      <c r="Z34" s="57"/>
      <c r="AA34" s="57"/>
      <c r="AB34" s="57"/>
      <c r="AC34" s="57"/>
      <c r="AD34" s="57"/>
      <c r="AE34" s="57"/>
      <c r="AF34" s="58">
        <v>1</v>
      </c>
    </row>
    <row r="35" spans="1:32" s="58" customFormat="1" ht="17.25" thickBot="1" x14ac:dyDescent="0.35">
      <c r="A35" s="57">
        <v>7100033</v>
      </c>
      <c r="B35" s="57" t="s">
        <v>418</v>
      </c>
      <c r="C35" s="57" t="s">
        <v>419</v>
      </c>
      <c r="D35" s="57" t="s">
        <v>419</v>
      </c>
      <c r="E35" s="57" t="s">
        <v>285</v>
      </c>
      <c r="F35" s="57">
        <v>4</v>
      </c>
      <c r="G35" s="57">
        <v>16</v>
      </c>
      <c r="H35" s="57"/>
      <c r="I35" s="57">
        <v>7100033</v>
      </c>
      <c r="J35" s="57">
        <v>5110033</v>
      </c>
      <c r="K35" s="57">
        <v>50</v>
      </c>
      <c r="L35" s="58" t="s">
        <v>352</v>
      </c>
      <c r="M35" s="57"/>
      <c r="N35" s="57">
        <v>1000</v>
      </c>
      <c r="O35" s="57"/>
      <c r="P35" s="57"/>
      <c r="Q35" s="57"/>
      <c r="R35" s="57"/>
      <c r="S35" s="57" t="s">
        <v>355</v>
      </c>
      <c r="T35" s="58" t="s">
        <v>262</v>
      </c>
      <c r="U35" s="57">
        <v>5140104</v>
      </c>
      <c r="V35" s="59" t="s">
        <v>262</v>
      </c>
      <c r="W35" s="58">
        <v>5140103</v>
      </c>
      <c r="X35" s="59"/>
      <c r="Z35" s="57"/>
      <c r="AA35" s="57"/>
      <c r="AB35" s="57"/>
      <c r="AC35" s="57"/>
      <c r="AD35" s="57"/>
      <c r="AE35" s="57"/>
      <c r="AF35" s="58">
        <v>1</v>
      </c>
    </row>
    <row r="36" spans="1:32" s="58" customFormat="1" ht="17.25" thickBot="1" x14ac:dyDescent="0.35">
      <c r="A36" s="57">
        <v>7100034</v>
      </c>
      <c r="B36" s="57" t="s">
        <v>420</v>
      </c>
      <c r="C36" s="57" t="s">
        <v>421</v>
      </c>
      <c r="D36" s="57" t="s">
        <v>421</v>
      </c>
      <c r="E36" s="57" t="s">
        <v>286</v>
      </c>
      <c r="F36" s="57">
        <v>4</v>
      </c>
      <c r="G36" s="57">
        <v>16</v>
      </c>
      <c r="H36" s="57"/>
      <c r="I36" s="57">
        <v>7100034</v>
      </c>
      <c r="J36" s="57">
        <v>5110034</v>
      </c>
      <c r="K36" s="57">
        <v>50</v>
      </c>
      <c r="L36" s="58" t="s">
        <v>352</v>
      </c>
      <c r="M36" s="57"/>
      <c r="N36" s="57">
        <v>1000</v>
      </c>
      <c r="O36" s="57"/>
      <c r="P36" s="57"/>
      <c r="Q36" s="57"/>
      <c r="R36" s="57"/>
      <c r="S36" s="57" t="s">
        <v>355</v>
      </c>
      <c r="T36" s="58" t="s">
        <v>262</v>
      </c>
      <c r="U36" s="57">
        <v>5140104</v>
      </c>
      <c r="V36" s="59" t="s">
        <v>262</v>
      </c>
      <c r="W36" s="58">
        <v>5140103</v>
      </c>
      <c r="X36" s="59"/>
      <c r="Z36" s="57"/>
      <c r="AA36" s="57"/>
      <c r="AB36" s="57"/>
      <c r="AC36" s="57"/>
      <c r="AD36" s="57"/>
      <c r="AE36" s="57"/>
      <c r="AF36" s="58">
        <v>1</v>
      </c>
    </row>
    <row r="37" spans="1:32" s="58" customFormat="1" ht="17.25" thickBot="1" x14ac:dyDescent="0.35">
      <c r="A37" s="57">
        <v>7100035</v>
      </c>
      <c r="B37" s="57" t="s">
        <v>422</v>
      </c>
      <c r="C37" s="57" t="s">
        <v>423</v>
      </c>
      <c r="D37" s="57" t="s">
        <v>423</v>
      </c>
      <c r="E37" s="57" t="s">
        <v>287</v>
      </c>
      <c r="F37" s="57">
        <v>4</v>
      </c>
      <c r="G37" s="57">
        <v>16</v>
      </c>
      <c r="H37" s="57"/>
      <c r="I37" s="57">
        <v>7100035</v>
      </c>
      <c r="J37" s="57">
        <v>5110035</v>
      </c>
      <c r="K37" s="57">
        <v>50</v>
      </c>
      <c r="L37" s="58" t="s">
        <v>352</v>
      </c>
      <c r="M37" s="57"/>
      <c r="N37" s="57">
        <v>1000</v>
      </c>
      <c r="O37" s="57"/>
      <c r="P37" s="57"/>
      <c r="Q37" s="57"/>
      <c r="R37" s="57"/>
      <c r="S37" s="57" t="s">
        <v>214</v>
      </c>
      <c r="T37" s="59" t="s">
        <v>262</v>
      </c>
      <c r="U37" s="58">
        <v>5140104</v>
      </c>
      <c r="X37" s="59"/>
      <c r="Y37" s="59"/>
      <c r="Z37" s="57"/>
      <c r="AA37" s="57"/>
      <c r="AB37" s="57"/>
      <c r="AC37" s="57"/>
      <c r="AD37" s="57"/>
      <c r="AE37" s="57"/>
      <c r="AF37" s="58">
        <v>1</v>
      </c>
    </row>
    <row r="38" spans="1:32" s="58" customFormat="1" ht="17.25" thickBot="1" x14ac:dyDescent="0.35">
      <c r="A38" s="57">
        <v>7100036</v>
      </c>
      <c r="B38" s="57" t="s">
        <v>424</v>
      </c>
      <c r="C38" s="57" t="s">
        <v>425</v>
      </c>
      <c r="D38" s="57" t="s">
        <v>425</v>
      </c>
      <c r="E38" s="57" t="s">
        <v>288</v>
      </c>
      <c r="F38" s="57">
        <v>4</v>
      </c>
      <c r="G38" s="57">
        <v>16</v>
      </c>
      <c r="H38" s="57"/>
      <c r="I38" s="57">
        <v>7100036</v>
      </c>
      <c r="J38" s="57">
        <v>5110036</v>
      </c>
      <c r="K38" s="57">
        <v>50</v>
      </c>
      <c r="L38" s="58" t="s">
        <v>352</v>
      </c>
      <c r="M38" s="57"/>
      <c r="N38" s="57">
        <v>1000</v>
      </c>
      <c r="O38" s="57"/>
      <c r="P38" s="57"/>
      <c r="Q38" s="57"/>
      <c r="R38" s="57"/>
      <c r="S38" s="57" t="s">
        <v>214</v>
      </c>
      <c r="T38" s="59" t="s">
        <v>262</v>
      </c>
      <c r="U38" s="58">
        <v>5140104</v>
      </c>
      <c r="X38" s="59"/>
      <c r="Y38" s="59"/>
      <c r="Z38" s="57"/>
      <c r="AA38" s="57"/>
      <c r="AB38" s="57"/>
      <c r="AC38" s="57"/>
      <c r="AD38" s="57"/>
      <c r="AE38" s="57"/>
      <c r="AF38" s="58">
        <v>1</v>
      </c>
    </row>
    <row r="39" spans="1:32" s="58" customFormat="1" ht="17.25" thickBot="1" x14ac:dyDescent="0.35">
      <c r="A39" s="57">
        <v>7100037</v>
      </c>
      <c r="B39" s="57" t="s">
        <v>426</v>
      </c>
      <c r="C39" s="57" t="s">
        <v>427</v>
      </c>
      <c r="D39" s="57" t="s">
        <v>427</v>
      </c>
      <c r="E39" s="57" t="s">
        <v>351</v>
      </c>
      <c r="F39" s="57">
        <v>4</v>
      </c>
      <c r="G39" s="57">
        <v>17</v>
      </c>
      <c r="H39" s="57"/>
      <c r="I39" s="57">
        <v>7100037</v>
      </c>
      <c r="J39" s="57">
        <v>5110037</v>
      </c>
      <c r="K39" s="57">
        <v>80</v>
      </c>
      <c r="L39" s="58" t="s">
        <v>352</v>
      </c>
      <c r="M39" s="57"/>
      <c r="N39" s="57">
        <v>2400</v>
      </c>
      <c r="O39" s="57"/>
      <c r="P39" s="57"/>
      <c r="Q39" s="57"/>
      <c r="R39" s="57"/>
      <c r="S39" s="57" t="s">
        <v>353</v>
      </c>
      <c r="U39" s="57"/>
      <c r="V39" s="57"/>
      <c r="W39" s="57"/>
      <c r="X39" s="59"/>
      <c r="Z39" s="57"/>
      <c r="AA39" s="57"/>
      <c r="AB39" s="57"/>
      <c r="AC39" s="57"/>
      <c r="AD39" s="57"/>
      <c r="AE39" s="57"/>
      <c r="AF39" s="58">
        <v>1</v>
      </c>
    </row>
    <row r="40" spans="1:32" s="58" customFormat="1" ht="17.25" thickBot="1" x14ac:dyDescent="0.35">
      <c r="A40" s="57">
        <v>7100038</v>
      </c>
      <c r="B40" s="57" t="s">
        <v>428</v>
      </c>
      <c r="C40" s="57" t="s">
        <v>429</v>
      </c>
      <c r="D40" s="57" t="s">
        <v>429</v>
      </c>
      <c r="E40" s="57" t="s">
        <v>284</v>
      </c>
      <c r="F40" s="57">
        <v>4</v>
      </c>
      <c r="G40" s="57">
        <v>17</v>
      </c>
      <c r="H40" s="57"/>
      <c r="I40" s="57">
        <v>7100038</v>
      </c>
      <c r="J40" s="57">
        <v>5110038</v>
      </c>
      <c r="K40" s="57">
        <v>80</v>
      </c>
      <c r="L40" s="58" t="s">
        <v>352</v>
      </c>
      <c r="M40" s="57"/>
      <c r="N40" s="57">
        <v>2400</v>
      </c>
      <c r="O40" s="57"/>
      <c r="P40" s="57"/>
      <c r="Q40" s="57"/>
      <c r="R40" s="57"/>
      <c r="S40" s="57" t="s">
        <v>355</v>
      </c>
      <c r="U40" s="57"/>
      <c r="V40" s="57"/>
      <c r="W40" s="57"/>
      <c r="X40" s="57"/>
      <c r="Y40" s="57"/>
      <c r="Z40" s="59"/>
      <c r="AB40" s="57"/>
      <c r="AC40" s="57"/>
      <c r="AD40" s="57"/>
      <c r="AE40" s="57"/>
      <c r="AF40" s="58">
        <v>1</v>
      </c>
    </row>
    <row r="41" spans="1:32" s="58" customFormat="1" ht="17.25" thickBot="1" x14ac:dyDescent="0.35">
      <c r="A41" s="57">
        <v>7100039</v>
      </c>
      <c r="B41" s="57" t="s">
        <v>430</v>
      </c>
      <c r="C41" s="57" t="s">
        <v>431</v>
      </c>
      <c r="D41" s="57" t="s">
        <v>431</v>
      </c>
      <c r="E41" s="57" t="s">
        <v>285</v>
      </c>
      <c r="F41" s="57">
        <v>4</v>
      </c>
      <c r="G41" s="57">
        <v>17</v>
      </c>
      <c r="H41" s="57"/>
      <c r="I41" s="57">
        <v>7100039</v>
      </c>
      <c r="J41" s="57">
        <v>5110039</v>
      </c>
      <c r="K41" s="57">
        <v>80</v>
      </c>
      <c r="L41" s="58" t="s">
        <v>352</v>
      </c>
      <c r="M41" s="57"/>
      <c r="N41" s="57">
        <v>2400</v>
      </c>
      <c r="O41" s="57"/>
      <c r="P41" s="57"/>
      <c r="Q41" s="57"/>
      <c r="R41" s="57"/>
      <c r="S41" s="57" t="s">
        <v>355</v>
      </c>
      <c r="U41" s="57"/>
      <c r="V41" s="57"/>
      <c r="W41" s="57"/>
      <c r="X41" s="57"/>
      <c r="Y41" s="57"/>
      <c r="Z41" s="59"/>
      <c r="AB41" s="57"/>
      <c r="AC41" s="57"/>
      <c r="AD41" s="57"/>
      <c r="AE41" s="57"/>
      <c r="AF41" s="58">
        <v>1</v>
      </c>
    </row>
    <row r="42" spans="1:32" s="58" customFormat="1" ht="17.25" thickBot="1" x14ac:dyDescent="0.35">
      <c r="A42" s="57">
        <v>7100040</v>
      </c>
      <c r="B42" s="57" t="s">
        <v>432</v>
      </c>
      <c r="C42" s="57" t="s">
        <v>433</v>
      </c>
      <c r="D42" s="57" t="s">
        <v>433</v>
      </c>
      <c r="E42" s="57" t="s">
        <v>286</v>
      </c>
      <c r="F42" s="57">
        <v>4</v>
      </c>
      <c r="G42" s="57">
        <v>17</v>
      </c>
      <c r="H42" s="57"/>
      <c r="I42" s="57">
        <v>7100040</v>
      </c>
      <c r="J42" s="57">
        <v>5110040</v>
      </c>
      <c r="K42" s="57">
        <v>80</v>
      </c>
      <c r="L42" s="58" t="s">
        <v>352</v>
      </c>
      <c r="M42" s="57"/>
      <c r="N42" s="57">
        <v>2400</v>
      </c>
      <c r="O42" s="57"/>
      <c r="P42" s="57"/>
      <c r="Q42" s="57"/>
      <c r="R42" s="57"/>
      <c r="S42" s="57" t="s">
        <v>355</v>
      </c>
      <c r="U42" s="57"/>
      <c r="V42" s="57"/>
      <c r="W42" s="57"/>
      <c r="X42" s="57"/>
      <c r="Y42" s="57"/>
      <c r="Z42" s="59"/>
      <c r="AB42" s="57"/>
      <c r="AC42" s="57"/>
      <c r="AD42" s="57"/>
      <c r="AE42" s="57"/>
      <c r="AF42" s="58">
        <v>1</v>
      </c>
    </row>
    <row r="43" spans="1:32" s="58" customFormat="1" ht="17.25" thickBot="1" x14ac:dyDescent="0.35">
      <c r="A43" s="57">
        <v>7100041</v>
      </c>
      <c r="B43" s="57" t="s">
        <v>434</v>
      </c>
      <c r="C43" s="57" t="s">
        <v>435</v>
      </c>
      <c r="D43" s="57" t="s">
        <v>435</v>
      </c>
      <c r="E43" s="57" t="s">
        <v>287</v>
      </c>
      <c r="F43" s="57">
        <v>4</v>
      </c>
      <c r="G43" s="57">
        <v>17</v>
      </c>
      <c r="H43" s="57"/>
      <c r="I43" s="57">
        <v>7100041</v>
      </c>
      <c r="J43" s="57">
        <v>5110041</v>
      </c>
      <c r="K43" s="57">
        <v>80</v>
      </c>
      <c r="L43" s="58" t="s">
        <v>352</v>
      </c>
      <c r="M43" s="57"/>
      <c r="N43" s="57">
        <v>2400</v>
      </c>
      <c r="O43" s="57"/>
      <c r="P43" s="57"/>
      <c r="Q43" s="57"/>
      <c r="R43" s="57"/>
      <c r="S43" s="57" t="s">
        <v>214</v>
      </c>
      <c r="T43" s="57"/>
      <c r="U43" s="57"/>
      <c r="V43" s="57"/>
      <c r="W43" s="57"/>
      <c r="X43" s="59"/>
      <c r="AB43" s="57"/>
      <c r="AC43" s="57"/>
      <c r="AD43" s="57"/>
      <c r="AE43" s="57"/>
      <c r="AF43" s="58">
        <v>1</v>
      </c>
    </row>
    <row r="44" spans="1:32" s="58" customFormat="1" ht="17.25" thickBot="1" x14ac:dyDescent="0.35">
      <c r="A44" s="57">
        <v>7100042</v>
      </c>
      <c r="B44" s="57" t="s">
        <v>436</v>
      </c>
      <c r="C44" s="57" t="s">
        <v>437</v>
      </c>
      <c r="D44" s="57" t="s">
        <v>437</v>
      </c>
      <c r="E44" s="57" t="s">
        <v>288</v>
      </c>
      <c r="F44" s="57">
        <v>4</v>
      </c>
      <c r="G44" s="57">
        <v>17</v>
      </c>
      <c r="H44" s="57"/>
      <c r="I44" s="57">
        <v>7100042</v>
      </c>
      <c r="J44" s="57">
        <v>5110042</v>
      </c>
      <c r="K44" s="57">
        <v>80</v>
      </c>
      <c r="L44" s="58" t="s">
        <v>352</v>
      </c>
      <c r="M44" s="57"/>
      <c r="N44" s="57">
        <v>2400</v>
      </c>
      <c r="O44" s="57"/>
      <c r="P44" s="57"/>
      <c r="Q44" s="57"/>
      <c r="R44" s="57"/>
      <c r="S44" s="57" t="s">
        <v>214</v>
      </c>
      <c r="T44" s="57"/>
      <c r="U44" s="57"/>
      <c r="V44" s="59"/>
      <c r="Z44" s="57"/>
      <c r="AA44" s="57"/>
      <c r="AB44" s="57"/>
      <c r="AC44" s="57"/>
      <c r="AD44" s="57"/>
      <c r="AE44" s="57"/>
      <c r="AF44" s="58">
        <v>1</v>
      </c>
    </row>
    <row r="45" spans="1:32" s="58" customFormat="1" ht="17.25" thickBot="1" x14ac:dyDescent="0.35">
      <c r="A45" s="57">
        <v>7100043</v>
      </c>
      <c r="B45" s="60" t="s">
        <v>264</v>
      </c>
      <c r="C45" s="61" t="s">
        <v>438</v>
      </c>
      <c r="D45" s="61" t="s">
        <v>438</v>
      </c>
      <c r="E45" s="57" t="s">
        <v>351</v>
      </c>
      <c r="F45" s="57">
        <v>4</v>
      </c>
      <c r="G45" s="57">
        <v>16</v>
      </c>
      <c r="H45" s="57"/>
      <c r="I45" s="57">
        <v>7100043</v>
      </c>
      <c r="J45" s="57">
        <v>5110043</v>
      </c>
      <c r="K45" s="57">
        <v>50</v>
      </c>
      <c r="L45" s="58" t="s">
        <v>352</v>
      </c>
      <c r="M45" s="57"/>
      <c r="N45" s="57">
        <v>1000</v>
      </c>
      <c r="O45" s="57"/>
      <c r="P45" s="57"/>
      <c r="Q45" s="57"/>
      <c r="R45" s="57">
        <v>7200005</v>
      </c>
      <c r="S45" s="57" t="s">
        <v>353</v>
      </c>
      <c r="T45" s="57" t="s">
        <v>273</v>
      </c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8">
        <v>1</v>
      </c>
    </row>
    <row r="46" spans="1:32" s="58" customFormat="1" ht="17.25" thickBot="1" x14ac:dyDescent="0.35">
      <c r="A46" s="57">
        <v>7100044</v>
      </c>
      <c r="B46" s="60" t="s">
        <v>265</v>
      </c>
      <c r="C46" s="61" t="s">
        <v>439</v>
      </c>
      <c r="D46" s="61" t="s">
        <v>439</v>
      </c>
      <c r="E46" s="57" t="s">
        <v>284</v>
      </c>
      <c r="F46" s="57">
        <v>4</v>
      </c>
      <c r="G46" s="57">
        <v>16</v>
      </c>
      <c r="H46" s="57"/>
      <c r="I46" s="57">
        <v>7100044</v>
      </c>
      <c r="J46" s="57">
        <v>5110044</v>
      </c>
      <c r="K46" s="57">
        <v>50</v>
      </c>
      <c r="L46" s="58" t="s">
        <v>352</v>
      </c>
      <c r="M46" s="57"/>
      <c r="N46" s="57">
        <v>1000</v>
      </c>
      <c r="O46" s="57"/>
      <c r="P46" s="57"/>
      <c r="Q46" s="57"/>
      <c r="R46" s="57">
        <v>7200005</v>
      </c>
      <c r="S46" s="57" t="s">
        <v>355</v>
      </c>
      <c r="T46" s="57" t="s">
        <v>273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8">
        <v>1</v>
      </c>
    </row>
    <row r="47" spans="1:32" s="58" customFormat="1" ht="17.25" thickBot="1" x14ac:dyDescent="0.35">
      <c r="A47" s="57">
        <v>7100045</v>
      </c>
      <c r="B47" s="60" t="s">
        <v>266</v>
      </c>
      <c r="C47" s="61" t="s">
        <v>440</v>
      </c>
      <c r="D47" s="61" t="s">
        <v>440</v>
      </c>
      <c r="E47" s="57" t="s">
        <v>285</v>
      </c>
      <c r="F47" s="57">
        <v>4</v>
      </c>
      <c r="G47" s="57">
        <v>16</v>
      </c>
      <c r="H47" s="57"/>
      <c r="I47" s="57">
        <v>7100045</v>
      </c>
      <c r="J47" s="57">
        <v>5110045</v>
      </c>
      <c r="K47" s="57">
        <v>50</v>
      </c>
      <c r="L47" s="58" t="s">
        <v>352</v>
      </c>
      <c r="M47" s="57"/>
      <c r="N47" s="57">
        <v>1000</v>
      </c>
      <c r="O47" s="57"/>
      <c r="P47" s="57"/>
      <c r="Q47" s="57"/>
      <c r="R47" s="57">
        <v>7200005</v>
      </c>
      <c r="S47" s="57" t="s">
        <v>355</v>
      </c>
      <c r="T47" s="57" t="s">
        <v>273</v>
      </c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8">
        <v>1</v>
      </c>
    </row>
    <row r="48" spans="1:32" s="58" customFormat="1" ht="17.25" thickBot="1" x14ac:dyDescent="0.35">
      <c r="A48" s="57">
        <v>7100046</v>
      </c>
      <c r="B48" s="60" t="s">
        <v>267</v>
      </c>
      <c r="C48" s="61" t="s">
        <v>441</v>
      </c>
      <c r="D48" s="61" t="s">
        <v>441</v>
      </c>
      <c r="E48" s="57" t="s">
        <v>286</v>
      </c>
      <c r="F48" s="57">
        <v>4</v>
      </c>
      <c r="G48" s="57">
        <v>16</v>
      </c>
      <c r="H48" s="57"/>
      <c r="I48" s="57">
        <v>7100046</v>
      </c>
      <c r="J48" s="57">
        <v>5110046</v>
      </c>
      <c r="K48" s="57">
        <v>50</v>
      </c>
      <c r="L48" s="58" t="s">
        <v>352</v>
      </c>
      <c r="M48" s="57"/>
      <c r="N48" s="57">
        <v>1000</v>
      </c>
      <c r="O48" s="57"/>
      <c r="P48" s="57"/>
      <c r="Q48" s="57"/>
      <c r="R48" s="57">
        <v>7200005</v>
      </c>
      <c r="S48" s="57" t="s">
        <v>355</v>
      </c>
      <c r="T48" s="57" t="s">
        <v>273</v>
      </c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8">
        <v>1</v>
      </c>
    </row>
    <row r="49" spans="1:32" s="58" customFormat="1" ht="17.25" thickBot="1" x14ac:dyDescent="0.35">
      <c r="A49" s="57">
        <v>7100047</v>
      </c>
      <c r="B49" s="60" t="s">
        <v>268</v>
      </c>
      <c r="C49" s="61" t="s">
        <v>442</v>
      </c>
      <c r="D49" s="61" t="s">
        <v>442</v>
      </c>
      <c r="E49" s="57" t="s">
        <v>287</v>
      </c>
      <c r="F49" s="57">
        <v>4</v>
      </c>
      <c r="G49" s="57">
        <v>16</v>
      </c>
      <c r="H49" s="57"/>
      <c r="I49" s="57">
        <v>7100047</v>
      </c>
      <c r="J49" s="57">
        <v>5110047</v>
      </c>
      <c r="K49" s="57">
        <v>50</v>
      </c>
      <c r="L49" s="58" t="s">
        <v>352</v>
      </c>
      <c r="M49" s="57"/>
      <c r="N49" s="57">
        <v>1000</v>
      </c>
      <c r="O49" s="57"/>
      <c r="P49" s="57"/>
      <c r="Q49" s="57"/>
      <c r="R49" s="57">
        <v>7200005</v>
      </c>
      <c r="S49" s="57" t="s">
        <v>214</v>
      </c>
      <c r="T49" s="57" t="s">
        <v>261</v>
      </c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8">
        <v>1</v>
      </c>
    </row>
    <row r="50" spans="1:32" s="58" customFormat="1" ht="17.25" thickBot="1" x14ac:dyDescent="0.35">
      <c r="A50" s="57">
        <v>7100048</v>
      </c>
      <c r="B50" s="60" t="s">
        <v>269</v>
      </c>
      <c r="C50" s="61" t="s">
        <v>443</v>
      </c>
      <c r="D50" s="61" t="s">
        <v>443</v>
      </c>
      <c r="E50" s="57" t="s">
        <v>288</v>
      </c>
      <c r="F50" s="57">
        <v>4</v>
      </c>
      <c r="G50" s="57">
        <v>16</v>
      </c>
      <c r="H50" s="57"/>
      <c r="I50" s="57">
        <v>7100048</v>
      </c>
      <c r="J50" s="57">
        <v>5110048</v>
      </c>
      <c r="K50" s="57">
        <v>50</v>
      </c>
      <c r="L50" s="58" t="s">
        <v>352</v>
      </c>
      <c r="M50" s="57"/>
      <c r="N50" s="57">
        <v>1000</v>
      </c>
      <c r="O50" s="57"/>
      <c r="P50" s="57"/>
      <c r="Q50" s="57"/>
      <c r="R50" s="57">
        <v>7200005</v>
      </c>
      <c r="S50" s="57" t="s">
        <v>214</v>
      </c>
      <c r="T50" s="57" t="s">
        <v>261</v>
      </c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8">
        <v>1</v>
      </c>
    </row>
    <row r="51" spans="1:32" s="58" customFormat="1" ht="17.25" thickBot="1" x14ac:dyDescent="0.35">
      <c r="A51" s="57">
        <v>7100049</v>
      </c>
      <c r="B51" s="57" t="s">
        <v>215</v>
      </c>
      <c r="C51" s="57" t="s">
        <v>444</v>
      </c>
      <c r="D51" s="57" t="s">
        <v>444</v>
      </c>
      <c r="E51" s="57" t="s">
        <v>351</v>
      </c>
      <c r="F51" s="57">
        <v>4</v>
      </c>
      <c r="G51" s="57">
        <v>18</v>
      </c>
      <c r="H51" s="57">
        <v>1</v>
      </c>
      <c r="I51" s="57">
        <v>7100049</v>
      </c>
      <c r="J51" s="57">
        <v>5110049</v>
      </c>
      <c r="K51" s="57">
        <v>100</v>
      </c>
      <c r="L51" s="58" t="s">
        <v>352</v>
      </c>
      <c r="M51" s="57"/>
      <c r="N51" s="57">
        <v>4000</v>
      </c>
      <c r="O51" s="57"/>
      <c r="P51" s="57"/>
      <c r="Q51" s="57"/>
      <c r="R51" s="57">
        <v>7200003</v>
      </c>
      <c r="S51" s="57" t="s">
        <v>353</v>
      </c>
      <c r="T51" s="57" t="s">
        <v>273</v>
      </c>
      <c r="U51" s="57"/>
      <c r="V51" s="59" t="s">
        <v>262</v>
      </c>
      <c r="W51" s="58">
        <v>5140104</v>
      </c>
      <c r="X51" s="57"/>
      <c r="Y51" s="57"/>
      <c r="Z51" s="57"/>
      <c r="AA51" s="57"/>
      <c r="AB51" s="57"/>
      <c r="AC51" s="57"/>
      <c r="AD51" s="57"/>
      <c r="AE51" s="57"/>
      <c r="AF51" s="58">
        <v>1</v>
      </c>
    </row>
    <row r="52" spans="1:32" s="58" customFormat="1" ht="17.25" thickBot="1" x14ac:dyDescent="0.35">
      <c r="A52" s="57">
        <v>7100050</v>
      </c>
      <c r="B52" s="57" t="s">
        <v>216</v>
      </c>
      <c r="C52" s="57" t="s">
        <v>445</v>
      </c>
      <c r="D52" s="57" t="s">
        <v>445</v>
      </c>
      <c r="E52" s="57" t="s">
        <v>284</v>
      </c>
      <c r="F52" s="57">
        <v>4</v>
      </c>
      <c r="G52" s="57">
        <v>18</v>
      </c>
      <c r="H52" s="57">
        <v>1</v>
      </c>
      <c r="I52" s="57">
        <v>7100050</v>
      </c>
      <c r="J52" s="57">
        <v>5110050</v>
      </c>
      <c r="K52" s="57">
        <v>100</v>
      </c>
      <c r="L52" s="58" t="s">
        <v>352</v>
      </c>
      <c r="M52" s="57"/>
      <c r="N52" s="57">
        <v>4000</v>
      </c>
      <c r="O52" s="57"/>
      <c r="P52" s="57"/>
      <c r="Q52" s="57"/>
      <c r="R52" s="57">
        <v>7200003</v>
      </c>
      <c r="S52" s="57" t="s">
        <v>355</v>
      </c>
      <c r="T52" s="57" t="s">
        <v>273</v>
      </c>
      <c r="U52" s="57"/>
      <c r="V52" s="59" t="s">
        <v>262</v>
      </c>
      <c r="W52" s="58">
        <v>5140104</v>
      </c>
      <c r="X52" s="57"/>
      <c r="Y52" s="57"/>
      <c r="Z52" s="57"/>
      <c r="AA52" s="57"/>
      <c r="AB52" s="57"/>
      <c r="AC52" s="57"/>
      <c r="AD52" s="57"/>
      <c r="AE52" s="57"/>
      <c r="AF52" s="58">
        <v>1</v>
      </c>
    </row>
    <row r="53" spans="1:32" s="58" customFormat="1" ht="17.25" thickBot="1" x14ac:dyDescent="0.35">
      <c r="A53" s="57">
        <v>7100051</v>
      </c>
      <c r="B53" s="57" t="s">
        <v>217</v>
      </c>
      <c r="C53" s="57" t="s">
        <v>446</v>
      </c>
      <c r="D53" s="57" t="s">
        <v>446</v>
      </c>
      <c r="E53" s="57" t="s">
        <v>285</v>
      </c>
      <c r="F53" s="57">
        <v>4</v>
      </c>
      <c r="G53" s="57">
        <v>18</v>
      </c>
      <c r="H53" s="57">
        <v>1</v>
      </c>
      <c r="I53" s="57">
        <v>7100051</v>
      </c>
      <c r="J53" s="57">
        <v>5110051</v>
      </c>
      <c r="K53" s="57">
        <v>100</v>
      </c>
      <c r="L53" s="58" t="s">
        <v>352</v>
      </c>
      <c r="M53" s="57"/>
      <c r="N53" s="57">
        <v>4000</v>
      </c>
      <c r="O53" s="57"/>
      <c r="P53" s="57"/>
      <c r="Q53" s="57"/>
      <c r="R53" s="57">
        <v>7200003</v>
      </c>
      <c r="S53" s="57" t="s">
        <v>355</v>
      </c>
      <c r="T53" s="57" t="s">
        <v>273</v>
      </c>
      <c r="U53" s="57"/>
      <c r="V53" s="59" t="s">
        <v>262</v>
      </c>
      <c r="W53" s="58">
        <v>5140104</v>
      </c>
      <c r="X53" s="57"/>
      <c r="Y53" s="57"/>
      <c r="Z53" s="57"/>
      <c r="AA53" s="57"/>
      <c r="AB53" s="57"/>
      <c r="AC53" s="57"/>
      <c r="AD53" s="57"/>
      <c r="AE53" s="57"/>
      <c r="AF53" s="58">
        <v>1</v>
      </c>
    </row>
    <row r="54" spans="1:32" s="58" customFormat="1" ht="17.25" thickBot="1" x14ac:dyDescent="0.35">
      <c r="A54" s="57">
        <v>7100052</v>
      </c>
      <c r="B54" s="57" t="s">
        <v>218</v>
      </c>
      <c r="C54" s="57" t="s">
        <v>447</v>
      </c>
      <c r="D54" s="57" t="s">
        <v>447</v>
      </c>
      <c r="E54" s="57" t="s">
        <v>286</v>
      </c>
      <c r="F54" s="57">
        <v>4</v>
      </c>
      <c r="G54" s="57">
        <v>18</v>
      </c>
      <c r="H54" s="57">
        <v>1</v>
      </c>
      <c r="I54" s="57">
        <v>7100052</v>
      </c>
      <c r="J54" s="57">
        <v>5110052</v>
      </c>
      <c r="K54" s="57">
        <v>100</v>
      </c>
      <c r="L54" s="58" t="s">
        <v>352</v>
      </c>
      <c r="M54" s="57"/>
      <c r="N54" s="57">
        <v>4000</v>
      </c>
      <c r="O54" s="57"/>
      <c r="P54" s="57"/>
      <c r="Q54" s="57"/>
      <c r="R54" s="57">
        <v>7200003</v>
      </c>
      <c r="S54" s="57" t="s">
        <v>355</v>
      </c>
      <c r="T54" s="57" t="s">
        <v>273</v>
      </c>
      <c r="U54" s="57"/>
      <c r="V54" s="59" t="s">
        <v>262</v>
      </c>
      <c r="W54" s="58">
        <v>5140104</v>
      </c>
      <c r="X54" s="57"/>
      <c r="Y54" s="57"/>
      <c r="Z54" s="57"/>
      <c r="AA54" s="57"/>
      <c r="AB54" s="57"/>
      <c r="AC54" s="57"/>
      <c r="AD54" s="57"/>
      <c r="AE54" s="57"/>
      <c r="AF54" s="58">
        <v>1</v>
      </c>
    </row>
    <row r="55" spans="1:32" s="58" customFormat="1" ht="17.25" thickBot="1" x14ac:dyDescent="0.35">
      <c r="A55" s="57">
        <v>7100053</v>
      </c>
      <c r="B55" s="57" t="s">
        <v>219</v>
      </c>
      <c r="C55" s="57" t="s">
        <v>448</v>
      </c>
      <c r="D55" s="57" t="s">
        <v>448</v>
      </c>
      <c r="E55" s="57" t="s">
        <v>287</v>
      </c>
      <c r="F55" s="57">
        <v>4</v>
      </c>
      <c r="G55" s="57">
        <v>18</v>
      </c>
      <c r="H55" s="57">
        <v>1</v>
      </c>
      <c r="I55" s="57">
        <v>7100053</v>
      </c>
      <c r="J55" s="57">
        <v>5110053</v>
      </c>
      <c r="K55" s="57">
        <v>100</v>
      </c>
      <c r="L55" s="58" t="s">
        <v>352</v>
      </c>
      <c r="M55" s="57"/>
      <c r="N55" s="57">
        <v>4000</v>
      </c>
      <c r="O55" s="57"/>
      <c r="P55" s="57"/>
      <c r="Q55" s="57"/>
      <c r="R55" s="57">
        <v>7200003</v>
      </c>
      <c r="S55" s="57" t="s">
        <v>214</v>
      </c>
      <c r="T55" s="57" t="s">
        <v>262</v>
      </c>
      <c r="U55" s="57">
        <v>5140104</v>
      </c>
      <c r="V55" s="59" t="s">
        <v>261</v>
      </c>
      <c r="X55" s="57"/>
      <c r="Y55" s="57"/>
      <c r="Z55" s="57"/>
      <c r="AA55" s="57"/>
      <c r="AB55" s="57"/>
      <c r="AC55" s="57"/>
      <c r="AD55" s="57"/>
      <c r="AE55" s="57"/>
      <c r="AF55" s="58">
        <v>1</v>
      </c>
    </row>
    <row r="56" spans="1:32" s="58" customFormat="1" ht="17.25" thickBot="1" x14ac:dyDescent="0.35">
      <c r="A56" s="57">
        <v>7100054</v>
      </c>
      <c r="B56" s="57" t="s">
        <v>220</v>
      </c>
      <c r="C56" s="57" t="s">
        <v>449</v>
      </c>
      <c r="D56" s="57" t="s">
        <v>449</v>
      </c>
      <c r="E56" s="57" t="s">
        <v>288</v>
      </c>
      <c r="F56" s="57">
        <v>4</v>
      </c>
      <c r="G56" s="57">
        <v>18</v>
      </c>
      <c r="H56" s="57">
        <v>1</v>
      </c>
      <c r="I56" s="57">
        <v>7100054</v>
      </c>
      <c r="J56" s="57">
        <v>5110054</v>
      </c>
      <c r="K56" s="57">
        <v>100</v>
      </c>
      <c r="L56" s="58" t="s">
        <v>352</v>
      </c>
      <c r="M56" s="57"/>
      <c r="N56" s="57">
        <v>4000</v>
      </c>
      <c r="O56" s="57"/>
      <c r="P56" s="57"/>
      <c r="Q56" s="57"/>
      <c r="R56" s="57">
        <v>7200003</v>
      </c>
      <c r="S56" s="57" t="s">
        <v>214</v>
      </c>
      <c r="T56" s="57" t="s">
        <v>262</v>
      </c>
      <c r="U56" s="57">
        <v>5140104</v>
      </c>
      <c r="V56" s="59" t="s">
        <v>261</v>
      </c>
      <c r="X56" s="57"/>
      <c r="Y56" s="57"/>
      <c r="Z56" s="57"/>
      <c r="AA56" s="57"/>
      <c r="AB56" s="57"/>
      <c r="AC56" s="57"/>
      <c r="AD56" s="57"/>
      <c r="AE56" s="57"/>
      <c r="AF56" s="58">
        <v>1</v>
      </c>
    </row>
    <row r="57" spans="1:32" s="58" customFormat="1" ht="17.25" thickBot="1" x14ac:dyDescent="0.35">
      <c r="A57" s="57">
        <v>7100055</v>
      </c>
      <c r="B57" s="61" t="s">
        <v>221</v>
      </c>
      <c r="C57" s="57" t="s">
        <v>450</v>
      </c>
      <c r="D57" s="57" t="s">
        <v>450</v>
      </c>
      <c r="E57" s="57" t="s">
        <v>351</v>
      </c>
      <c r="F57" s="57">
        <v>4</v>
      </c>
      <c r="G57" s="57">
        <v>19</v>
      </c>
      <c r="H57" s="57">
        <v>1</v>
      </c>
      <c r="I57" s="57">
        <v>7100055</v>
      </c>
      <c r="J57" s="57">
        <v>5110055</v>
      </c>
      <c r="K57" s="57">
        <v>150</v>
      </c>
      <c r="L57" s="58" t="s">
        <v>352</v>
      </c>
      <c r="M57" s="57"/>
      <c r="N57" s="57">
        <v>9000</v>
      </c>
      <c r="O57" s="57"/>
      <c r="P57" s="57"/>
      <c r="Q57" s="57"/>
      <c r="R57" s="57">
        <v>7200004</v>
      </c>
      <c r="S57" s="57" t="s">
        <v>353</v>
      </c>
      <c r="T57" s="57"/>
      <c r="U57" s="57"/>
      <c r="V57" s="59"/>
      <c r="X57" s="57"/>
      <c r="Y57" s="57"/>
      <c r="Z57" s="57"/>
      <c r="AA57" s="57"/>
      <c r="AB57" s="57"/>
      <c r="AC57" s="57"/>
      <c r="AD57" s="57"/>
      <c r="AE57" s="57"/>
      <c r="AF57" s="58">
        <v>1</v>
      </c>
    </row>
    <row r="58" spans="1:32" s="58" customFormat="1" ht="17.25" thickBot="1" x14ac:dyDescent="0.35">
      <c r="A58" s="57">
        <v>7100056</v>
      </c>
      <c r="B58" s="61" t="s">
        <v>222</v>
      </c>
      <c r="C58" s="57" t="s">
        <v>451</v>
      </c>
      <c r="D58" s="57" t="s">
        <v>451</v>
      </c>
      <c r="E58" s="57" t="s">
        <v>284</v>
      </c>
      <c r="F58" s="57">
        <v>4</v>
      </c>
      <c r="G58" s="57">
        <v>19</v>
      </c>
      <c r="H58" s="57">
        <v>1</v>
      </c>
      <c r="I58" s="57">
        <v>7100056</v>
      </c>
      <c r="J58" s="57">
        <v>5110056</v>
      </c>
      <c r="K58" s="57">
        <v>150</v>
      </c>
      <c r="L58" s="58" t="s">
        <v>352</v>
      </c>
      <c r="M58" s="57"/>
      <c r="N58" s="57">
        <v>9000</v>
      </c>
      <c r="O58" s="57"/>
      <c r="P58" s="57"/>
      <c r="Q58" s="57"/>
      <c r="R58" s="57">
        <v>7200004</v>
      </c>
      <c r="S58" s="57" t="s">
        <v>355</v>
      </c>
      <c r="T58" s="57"/>
      <c r="U58" s="57"/>
      <c r="V58" s="59"/>
      <c r="X58" s="57"/>
      <c r="Y58" s="57"/>
      <c r="Z58" s="57"/>
      <c r="AA58" s="57"/>
      <c r="AB58" s="57"/>
      <c r="AC58" s="57"/>
      <c r="AD58" s="57"/>
      <c r="AE58" s="57"/>
      <c r="AF58" s="58">
        <v>1</v>
      </c>
    </row>
    <row r="59" spans="1:32" s="58" customFormat="1" ht="17.25" thickBot="1" x14ac:dyDescent="0.35">
      <c r="A59" s="57">
        <v>7100057</v>
      </c>
      <c r="B59" s="61" t="s">
        <v>223</v>
      </c>
      <c r="C59" s="57" t="s">
        <v>452</v>
      </c>
      <c r="D59" s="57" t="s">
        <v>452</v>
      </c>
      <c r="E59" s="57" t="s">
        <v>285</v>
      </c>
      <c r="F59" s="57">
        <v>4</v>
      </c>
      <c r="G59" s="57">
        <v>19</v>
      </c>
      <c r="H59" s="57">
        <v>1</v>
      </c>
      <c r="I59" s="57">
        <v>7100057</v>
      </c>
      <c r="J59" s="57">
        <v>5110057</v>
      </c>
      <c r="K59" s="57">
        <v>150</v>
      </c>
      <c r="L59" s="58" t="s">
        <v>352</v>
      </c>
      <c r="M59" s="57"/>
      <c r="N59" s="57">
        <v>9000</v>
      </c>
      <c r="O59" s="57"/>
      <c r="P59" s="57"/>
      <c r="Q59" s="57"/>
      <c r="R59" s="57">
        <v>7200004</v>
      </c>
      <c r="S59" s="57" t="s">
        <v>355</v>
      </c>
      <c r="T59" s="57"/>
      <c r="U59" s="57"/>
      <c r="V59" s="59"/>
      <c r="X59" s="57"/>
      <c r="Y59" s="57"/>
      <c r="Z59" s="57"/>
      <c r="AA59" s="57"/>
      <c r="AB59" s="57"/>
      <c r="AC59" s="57"/>
      <c r="AD59" s="57"/>
      <c r="AE59" s="57"/>
      <c r="AF59" s="58">
        <v>1</v>
      </c>
    </row>
    <row r="60" spans="1:32" s="58" customFormat="1" ht="17.25" thickBot="1" x14ac:dyDescent="0.35">
      <c r="A60" s="57">
        <v>7100058</v>
      </c>
      <c r="B60" s="61" t="s">
        <v>224</v>
      </c>
      <c r="C60" s="57" t="s">
        <v>453</v>
      </c>
      <c r="D60" s="57" t="s">
        <v>453</v>
      </c>
      <c r="E60" s="57" t="s">
        <v>286</v>
      </c>
      <c r="F60" s="57">
        <v>4</v>
      </c>
      <c r="G60" s="57">
        <v>19</v>
      </c>
      <c r="H60" s="57">
        <v>1</v>
      </c>
      <c r="I60" s="57">
        <v>7100058</v>
      </c>
      <c r="J60" s="57">
        <v>5110058</v>
      </c>
      <c r="K60" s="57">
        <v>150</v>
      </c>
      <c r="L60" s="58" t="s">
        <v>352</v>
      </c>
      <c r="M60" s="57"/>
      <c r="N60" s="57">
        <v>9000</v>
      </c>
      <c r="O60" s="57"/>
      <c r="P60" s="57"/>
      <c r="Q60" s="57"/>
      <c r="R60" s="57">
        <v>7200004</v>
      </c>
      <c r="S60" s="57" t="s">
        <v>355</v>
      </c>
      <c r="T60" s="57"/>
      <c r="U60" s="57"/>
      <c r="V60" s="59"/>
      <c r="X60" s="57"/>
      <c r="Y60" s="57"/>
      <c r="Z60" s="57"/>
      <c r="AA60" s="57"/>
      <c r="AB60" s="57"/>
      <c r="AC60" s="57"/>
      <c r="AD60" s="57"/>
      <c r="AE60" s="57"/>
      <c r="AF60" s="58">
        <v>1</v>
      </c>
    </row>
    <row r="61" spans="1:32" s="58" customFormat="1" ht="17.25" thickBot="1" x14ac:dyDescent="0.35">
      <c r="A61" s="57">
        <v>7100059</v>
      </c>
      <c r="B61" s="61" t="s">
        <v>225</v>
      </c>
      <c r="C61" s="57" t="s">
        <v>454</v>
      </c>
      <c r="D61" s="57" t="s">
        <v>454</v>
      </c>
      <c r="E61" s="57" t="s">
        <v>287</v>
      </c>
      <c r="F61" s="57">
        <v>4</v>
      </c>
      <c r="G61" s="57">
        <v>19</v>
      </c>
      <c r="H61" s="57">
        <v>1</v>
      </c>
      <c r="I61" s="57">
        <v>7100059</v>
      </c>
      <c r="J61" s="57">
        <v>5110059</v>
      </c>
      <c r="K61" s="57">
        <v>150</v>
      </c>
      <c r="L61" s="58" t="s">
        <v>352</v>
      </c>
      <c r="M61" s="57"/>
      <c r="N61" s="57">
        <v>9000</v>
      </c>
      <c r="O61" s="57"/>
      <c r="P61" s="57"/>
      <c r="Q61" s="57"/>
      <c r="R61" s="57">
        <v>7200004</v>
      </c>
      <c r="S61" s="57" t="s">
        <v>214</v>
      </c>
      <c r="T61" s="57"/>
      <c r="U61" s="57"/>
      <c r="V61" s="59"/>
      <c r="X61" s="57"/>
      <c r="Y61" s="57"/>
      <c r="Z61" s="57"/>
      <c r="AA61" s="57"/>
      <c r="AB61" s="57"/>
      <c r="AC61" s="57"/>
      <c r="AD61" s="57"/>
      <c r="AE61" s="57"/>
      <c r="AF61" s="58">
        <v>1</v>
      </c>
    </row>
    <row r="62" spans="1:32" s="58" customFormat="1" ht="17.25" thickBot="1" x14ac:dyDescent="0.35">
      <c r="A62" s="57">
        <v>7100060</v>
      </c>
      <c r="B62" s="61" t="s">
        <v>226</v>
      </c>
      <c r="C62" s="57" t="s">
        <v>455</v>
      </c>
      <c r="D62" s="57" t="s">
        <v>455</v>
      </c>
      <c r="E62" s="57" t="s">
        <v>288</v>
      </c>
      <c r="F62" s="57">
        <v>4</v>
      </c>
      <c r="G62" s="57">
        <v>19</v>
      </c>
      <c r="H62" s="57">
        <v>1</v>
      </c>
      <c r="I62" s="57">
        <v>7100060</v>
      </c>
      <c r="J62" s="57">
        <v>5110060</v>
      </c>
      <c r="K62" s="57">
        <v>150</v>
      </c>
      <c r="L62" s="58" t="s">
        <v>352</v>
      </c>
      <c r="M62" s="57"/>
      <c r="N62" s="57">
        <v>9000</v>
      </c>
      <c r="O62" s="57"/>
      <c r="P62" s="57"/>
      <c r="Q62" s="57"/>
      <c r="R62" s="57">
        <v>7200004</v>
      </c>
      <c r="S62" s="57" t="s">
        <v>214</v>
      </c>
      <c r="T62" s="57"/>
      <c r="U62" s="57"/>
      <c r="V62" s="59"/>
      <c r="X62" s="57"/>
      <c r="Y62" s="57"/>
      <c r="Z62" s="57"/>
      <c r="AA62" s="57"/>
      <c r="AB62" s="57"/>
      <c r="AC62" s="57"/>
      <c r="AD62" s="57"/>
      <c r="AE62" s="57"/>
      <c r="AF62" s="58">
        <v>1</v>
      </c>
    </row>
    <row r="63" spans="1:32" s="58" customFormat="1" ht="17.25" thickBot="1" x14ac:dyDescent="0.35">
      <c r="A63" s="57">
        <v>7100061</v>
      </c>
      <c r="B63" s="57" t="s">
        <v>456</v>
      </c>
      <c r="C63" s="57" t="s">
        <v>457</v>
      </c>
      <c r="D63" s="57" t="s">
        <v>457</v>
      </c>
      <c r="E63" s="57" t="s">
        <v>351</v>
      </c>
      <c r="F63" s="57">
        <v>4</v>
      </c>
      <c r="G63" s="57">
        <v>16</v>
      </c>
      <c r="H63" s="57"/>
      <c r="I63" s="57">
        <v>7100061</v>
      </c>
      <c r="J63" s="57">
        <v>5110061</v>
      </c>
      <c r="K63" s="57">
        <v>50</v>
      </c>
      <c r="L63" s="57" t="s">
        <v>352</v>
      </c>
      <c r="M63" s="57"/>
      <c r="N63" s="57">
        <v>400</v>
      </c>
      <c r="O63" s="57"/>
      <c r="P63" s="57"/>
      <c r="Q63" s="57"/>
      <c r="R63" s="57"/>
      <c r="S63" s="57" t="s">
        <v>353</v>
      </c>
      <c r="T63" s="57"/>
      <c r="U63" s="57"/>
      <c r="V63" s="57"/>
      <c r="W63" s="57"/>
      <c r="X63" s="57"/>
      <c r="Y63" s="57"/>
      <c r="AF63" s="58">
        <v>1</v>
      </c>
    </row>
    <row r="64" spans="1:32" s="58" customFormat="1" ht="17.25" thickBot="1" x14ac:dyDescent="0.35">
      <c r="A64" s="57">
        <v>7100062</v>
      </c>
      <c r="B64" s="57" t="s">
        <v>458</v>
      </c>
      <c r="C64" s="57" t="s">
        <v>459</v>
      </c>
      <c r="D64" s="57" t="s">
        <v>459</v>
      </c>
      <c r="E64" s="57" t="s">
        <v>351</v>
      </c>
      <c r="F64" s="57">
        <v>4</v>
      </c>
      <c r="G64" s="57">
        <v>17</v>
      </c>
      <c r="H64" s="57">
        <v>1</v>
      </c>
      <c r="I64" s="57">
        <v>7100062</v>
      </c>
      <c r="J64" s="57">
        <v>5110062</v>
      </c>
      <c r="K64" s="57">
        <v>80</v>
      </c>
      <c r="L64" s="57" t="s">
        <v>352</v>
      </c>
      <c r="M64" s="57"/>
      <c r="N64" s="57">
        <v>800</v>
      </c>
      <c r="O64" s="57"/>
      <c r="P64" s="57"/>
      <c r="Q64" s="57"/>
      <c r="R64" s="57">
        <v>7200006</v>
      </c>
      <c r="S64" s="57" t="s">
        <v>353</v>
      </c>
      <c r="AF64" s="58">
        <v>1</v>
      </c>
    </row>
    <row r="65" spans="1:48" s="58" customFormat="1" ht="17.25" thickBot="1" x14ac:dyDescent="0.35">
      <c r="A65" s="57">
        <v>7100063</v>
      </c>
      <c r="B65" s="57" t="s">
        <v>460</v>
      </c>
      <c r="C65" s="57" t="s">
        <v>461</v>
      </c>
      <c r="D65" s="57" t="s">
        <v>461</v>
      </c>
      <c r="E65" s="57" t="s">
        <v>284</v>
      </c>
      <c r="F65" s="57">
        <v>4</v>
      </c>
      <c r="G65" s="57">
        <v>17</v>
      </c>
      <c r="H65" s="57">
        <v>1</v>
      </c>
      <c r="I65" s="57">
        <v>7100063</v>
      </c>
      <c r="J65" s="57">
        <v>5110063</v>
      </c>
      <c r="K65" s="57">
        <v>80</v>
      </c>
      <c r="L65" s="57" t="s">
        <v>352</v>
      </c>
      <c r="M65" s="57"/>
      <c r="N65" s="57">
        <v>800</v>
      </c>
      <c r="O65" s="57"/>
      <c r="P65" s="57"/>
      <c r="Q65" s="57"/>
      <c r="R65" s="57">
        <v>7200006</v>
      </c>
      <c r="S65" s="57" t="s">
        <v>355</v>
      </c>
      <c r="AF65" s="58">
        <v>1</v>
      </c>
    </row>
    <row r="66" spans="1:48" s="58" customFormat="1" ht="17.25" thickBot="1" x14ac:dyDescent="0.35">
      <c r="A66" s="57">
        <v>7100064</v>
      </c>
      <c r="B66" s="57" t="s">
        <v>462</v>
      </c>
      <c r="C66" s="57" t="s">
        <v>463</v>
      </c>
      <c r="D66" s="57" t="s">
        <v>463</v>
      </c>
      <c r="E66" s="57" t="s">
        <v>285</v>
      </c>
      <c r="F66" s="57">
        <v>4</v>
      </c>
      <c r="G66" s="57">
        <v>17</v>
      </c>
      <c r="H66" s="57">
        <v>1</v>
      </c>
      <c r="I66" s="57">
        <v>7100064</v>
      </c>
      <c r="J66" s="57">
        <v>5110064</v>
      </c>
      <c r="K66" s="57">
        <v>80</v>
      </c>
      <c r="L66" s="57" t="s">
        <v>352</v>
      </c>
      <c r="M66" s="57"/>
      <c r="N66" s="57">
        <v>800</v>
      </c>
      <c r="O66" s="57"/>
      <c r="P66" s="57"/>
      <c r="Q66" s="57"/>
      <c r="R66" s="57">
        <v>7200006</v>
      </c>
      <c r="S66" s="57" t="s">
        <v>355</v>
      </c>
      <c r="AF66" s="58">
        <v>1</v>
      </c>
    </row>
    <row r="67" spans="1:48" s="58" customFormat="1" ht="17.25" thickBot="1" x14ac:dyDescent="0.35">
      <c r="A67" s="57">
        <v>7100065</v>
      </c>
      <c r="B67" s="57" t="s">
        <v>464</v>
      </c>
      <c r="C67" s="57" t="s">
        <v>465</v>
      </c>
      <c r="D67" s="57" t="s">
        <v>465</v>
      </c>
      <c r="E67" s="57" t="s">
        <v>286</v>
      </c>
      <c r="F67" s="57">
        <v>4</v>
      </c>
      <c r="G67" s="57">
        <v>17</v>
      </c>
      <c r="H67" s="57">
        <v>1</v>
      </c>
      <c r="I67" s="57">
        <v>7100065</v>
      </c>
      <c r="J67" s="57">
        <v>5110065</v>
      </c>
      <c r="K67" s="57">
        <v>80</v>
      </c>
      <c r="L67" s="57" t="s">
        <v>352</v>
      </c>
      <c r="M67" s="57"/>
      <c r="N67" s="57">
        <v>800</v>
      </c>
      <c r="O67" s="57"/>
      <c r="P67" s="57"/>
      <c r="Q67" s="57"/>
      <c r="R67" s="57">
        <v>7200006</v>
      </c>
      <c r="S67" s="57" t="s">
        <v>355</v>
      </c>
      <c r="AF67" s="58">
        <v>1</v>
      </c>
    </row>
    <row r="68" spans="1:48" s="58" customFormat="1" ht="17.25" thickBot="1" x14ac:dyDescent="0.35">
      <c r="A68" s="57">
        <v>7100066</v>
      </c>
      <c r="B68" s="57" t="s">
        <v>466</v>
      </c>
      <c r="C68" s="57" t="s">
        <v>467</v>
      </c>
      <c r="D68" s="57" t="s">
        <v>467</v>
      </c>
      <c r="E68" s="57" t="s">
        <v>287</v>
      </c>
      <c r="F68" s="57">
        <v>4</v>
      </c>
      <c r="G68" s="57">
        <v>17</v>
      </c>
      <c r="H68" s="57">
        <v>1</v>
      </c>
      <c r="I68" s="57">
        <v>7100066</v>
      </c>
      <c r="J68" s="57">
        <v>5110066</v>
      </c>
      <c r="K68" s="57">
        <v>80</v>
      </c>
      <c r="L68" s="57" t="s">
        <v>352</v>
      </c>
      <c r="M68" s="57"/>
      <c r="N68" s="57">
        <v>800</v>
      </c>
      <c r="O68" s="57"/>
      <c r="P68" s="57"/>
      <c r="Q68" s="57"/>
      <c r="R68" s="57">
        <v>7200006</v>
      </c>
      <c r="S68" s="57" t="s">
        <v>214</v>
      </c>
      <c r="AF68" s="58">
        <v>1</v>
      </c>
    </row>
    <row r="69" spans="1:48" s="58" customFormat="1" ht="17.25" thickBot="1" x14ac:dyDescent="0.35">
      <c r="A69" s="57">
        <v>7100067</v>
      </c>
      <c r="B69" s="57" t="s">
        <v>468</v>
      </c>
      <c r="C69" s="57" t="s">
        <v>469</v>
      </c>
      <c r="D69" s="57" t="s">
        <v>469</v>
      </c>
      <c r="E69" s="57" t="s">
        <v>288</v>
      </c>
      <c r="F69" s="57">
        <v>4</v>
      </c>
      <c r="G69" s="57">
        <v>17</v>
      </c>
      <c r="H69" s="57">
        <v>1</v>
      </c>
      <c r="I69" s="57">
        <v>7100067</v>
      </c>
      <c r="J69" s="57">
        <v>5110067</v>
      </c>
      <c r="K69" s="57">
        <v>80</v>
      </c>
      <c r="L69" s="57" t="s">
        <v>352</v>
      </c>
      <c r="M69" s="57"/>
      <c r="N69" s="57">
        <v>800</v>
      </c>
      <c r="O69" s="57"/>
      <c r="P69" s="57"/>
      <c r="Q69" s="57"/>
      <c r="R69" s="57">
        <v>7200006</v>
      </c>
      <c r="S69" s="57" t="s">
        <v>214</v>
      </c>
      <c r="AF69" s="58">
        <v>1</v>
      </c>
    </row>
    <row r="70" spans="1:48" ht="17.25" thickBot="1" x14ac:dyDescent="0.35">
      <c r="A70" s="57">
        <v>7100068</v>
      </c>
      <c r="B70" s="36" t="s">
        <v>522</v>
      </c>
      <c r="C70" s="36" t="s">
        <v>523</v>
      </c>
      <c r="D70" s="36" t="s">
        <v>524</v>
      </c>
      <c r="E70" s="57" t="s">
        <v>284</v>
      </c>
      <c r="F70" s="57">
        <v>4</v>
      </c>
      <c r="G70" s="57">
        <v>18</v>
      </c>
      <c r="H70" s="57">
        <v>1</v>
      </c>
      <c r="I70" s="57">
        <v>7100068</v>
      </c>
      <c r="J70" s="57">
        <v>5110068</v>
      </c>
      <c r="K70" s="57">
        <v>100</v>
      </c>
      <c r="L70" s="58" t="s">
        <v>352</v>
      </c>
      <c r="M70" s="57"/>
      <c r="N70" s="57">
        <v>4000</v>
      </c>
      <c r="O70" s="57"/>
      <c r="P70" s="57"/>
      <c r="Q70" s="57"/>
      <c r="R70" s="57"/>
      <c r="S70" s="57" t="s">
        <v>355</v>
      </c>
      <c r="T70" s="59" t="s">
        <v>262</v>
      </c>
      <c r="U70" s="58">
        <v>5140137</v>
      </c>
      <c r="X70" s="57"/>
      <c r="Y70" s="57"/>
      <c r="Z70" s="57"/>
      <c r="AA70" s="57"/>
      <c r="AB70" s="57"/>
      <c r="AC70" s="57"/>
      <c r="AD70" s="57"/>
      <c r="AE70" s="57"/>
      <c r="AF70" s="58">
        <v>1</v>
      </c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</row>
  </sheetData>
  <autoFilter ref="A2:AE62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8"/>
  <sheetViews>
    <sheetView workbookViewId="0">
      <selection activeCell="K8" sqref="K8"/>
    </sheetView>
  </sheetViews>
  <sheetFormatPr defaultColWidth="9" defaultRowHeight="16.5" x14ac:dyDescent="0.35"/>
  <cols>
    <col min="1" max="16384" width="9" style="1"/>
  </cols>
  <sheetData>
    <row r="1" spans="1:7" ht="17.25" thickBot="1" x14ac:dyDescent="0.4">
      <c r="A1" s="19" t="s">
        <v>14</v>
      </c>
      <c r="B1" s="19" t="s">
        <v>15</v>
      </c>
      <c r="C1" s="19" t="s">
        <v>16</v>
      </c>
      <c r="D1" s="19" t="s">
        <v>17</v>
      </c>
      <c r="E1" s="19" t="s">
        <v>18</v>
      </c>
      <c r="F1" s="19" t="s">
        <v>19</v>
      </c>
      <c r="G1" s="19" t="s">
        <v>20</v>
      </c>
    </row>
    <row r="2" spans="1:7" ht="17.25" thickBot="1" x14ac:dyDescent="0.4">
      <c r="A2" s="19" t="s">
        <v>6</v>
      </c>
      <c r="B2" s="19" t="s">
        <v>8</v>
      </c>
      <c r="C2" s="19" t="s">
        <v>9</v>
      </c>
      <c r="D2" s="19" t="s">
        <v>10</v>
      </c>
      <c r="E2" s="19" t="s">
        <v>11</v>
      </c>
      <c r="F2" s="19" t="s">
        <v>12</v>
      </c>
      <c r="G2" s="19" t="s">
        <v>13</v>
      </c>
    </row>
    <row r="3" spans="1:7" ht="17.25" thickBot="1" x14ac:dyDescent="0.4">
      <c r="A3" s="13">
        <v>0</v>
      </c>
      <c r="B3" s="13">
        <v>10000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</row>
    <row r="4" spans="1:7" ht="17.25" thickBot="1" x14ac:dyDescent="0.4">
      <c r="A4" s="13">
        <v>1</v>
      </c>
      <c r="B4" s="13">
        <v>9000</v>
      </c>
      <c r="C4" s="13">
        <v>1000</v>
      </c>
      <c r="D4" s="13">
        <v>0</v>
      </c>
      <c r="E4" s="13">
        <v>0</v>
      </c>
      <c r="F4" s="13">
        <v>0</v>
      </c>
      <c r="G4" s="13">
        <v>0</v>
      </c>
    </row>
    <row r="5" spans="1:7" ht="17.25" thickBot="1" x14ac:dyDescent="0.4">
      <c r="A5" s="13">
        <v>2</v>
      </c>
      <c r="B5" s="13">
        <v>8500</v>
      </c>
      <c r="C5" s="13">
        <v>1500</v>
      </c>
      <c r="D5" s="13">
        <v>0</v>
      </c>
      <c r="E5" s="13">
        <v>0</v>
      </c>
      <c r="F5" s="13">
        <v>0</v>
      </c>
      <c r="G5" s="13">
        <v>0</v>
      </c>
    </row>
    <row r="6" spans="1:7" ht="17.25" thickBot="1" x14ac:dyDescent="0.4">
      <c r="A6" s="13">
        <v>3</v>
      </c>
      <c r="B6" s="13">
        <v>8000</v>
      </c>
      <c r="C6" s="13">
        <v>2000</v>
      </c>
      <c r="D6" s="13">
        <v>0</v>
      </c>
      <c r="E6" s="13">
        <v>0</v>
      </c>
      <c r="F6" s="13">
        <v>0</v>
      </c>
      <c r="G6" s="13">
        <v>0</v>
      </c>
    </row>
    <row r="7" spans="1:7" ht="17.25" thickBot="1" x14ac:dyDescent="0.4">
      <c r="A7" s="18">
        <v>4</v>
      </c>
      <c r="B7" s="13">
        <v>7500</v>
      </c>
      <c r="C7" s="13">
        <v>2500</v>
      </c>
      <c r="D7" s="13">
        <v>0</v>
      </c>
      <c r="E7" s="13">
        <v>0</v>
      </c>
      <c r="F7" s="13">
        <v>0</v>
      </c>
      <c r="G7" s="13">
        <v>0</v>
      </c>
    </row>
    <row r="8" spans="1:7" ht="17.25" thickBot="1" x14ac:dyDescent="0.4">
      <c r="A8" s="13">
        <v>5</v>
      </c>
      <c r="B8" s="13">
        <v>7200</v>
      </c>
      <c r="C8" s="13">
        <v>2800</v>
      </c>
      <c r="D8" s="13">
        <v>0</v>
      </c>
      <c r="E8" s="13">
        <v>0</v>
      </c>
      <c r="F8" s="13">
        <v>0</v>
      </c>
      <c r="G8" s="13">
        <v>0</v>
      </c>
    </row>
    <row r="9" spans="1:7" ht="17.25" thickBot="1" x14ac:dyDescent="0.4">
      <c r="A9" s="13">
        <v>6</v>
      </c>
      <c r="B9" s="13">
        <v>7000</v>
      </c>
      <c r="C9" s="13">
        <v>3000</v>
      </c>
      <c r="D9" s="13">
        <v>0</v>
      </c>
      <c r="E9" s="13">
        <v>0</v>
      </c>
      <c r="F9" s="13">
        <v>0</v>
      </c>
      <c r="G9" s="13">
        <v>0</v>
      </c>
    </row>
    <row r="10" spans="1:7" ht="17.25" thickBot="1" x14ac:dyDescent="0.4">
      <c r="A10" s="18">
        <v>7</v>
      </c>
      <c r="B10" s="13">
        <v>6800</v>
      </c>
      <c r="C10" s="13">
        <v>3200</v>
      </c>
      <c r="D10" s="13">
        <v>0</v>
      </c>
      <c r="E10" s="13">
        <v>0</v>
      </c>
      <c r="F10" s="13">
        <v>0</v>
      </c>
      <c r="G10" s="13">
        <v>0</v>
      </c>
    </row>
    <row r="11" spans="1:7" ht="17.25" thickBot="1" x14ac:dyDescent="0.4">
      <c r="A11" s="13">
        <v>8</v>
      </c>
      <c r="B11" s="13">
        <v>6500</v>
      </c>
      <c r="C11" s="13">
        <v>3500</v>
      </c>
      <c r="D11" s="13">
        <v>0</v>
      </c>
      <c r="E11" s="13">
        <v>0</v>
      </c>
      <c r="F11" s="13">
        <v>0</v>
      </c>
      <c r="G11" s="13">
        <v>0</v>
      </c>
    </row>
    <row r="12" spans="1:7" ht="17.25" thickBot="1" x14ac:dyDescent="0.4">
      <c r="A12" s="13">
        <v>9</v>
      </c>
      <c r="B12" s="13">
        <v>8000</v>
      </c>
      <c r="C12" s="13">
        <v>1500</v>
      </c>
      <c r="D12" s="13">
        <v>500</v>
      </c>
      <c r="E12" s="13">
        <v>0</v>
      </c>
      <c r="F12" s="13">
        <v>0</v>
      </c>
      <c r="G12" s="13">
        <v>0</v>
      </c>
    </row>
    <row r="13" spans="1:7" ht="17.25" thickBot="1" x14ac:dyDescent="0.4">
      <c r="A13" s="18">
        <v>10</v>
      </c>
      <c r="B13" s="13">
        <v>7700</v>
      </c>
      <c r="C13" s="13">
        <v>1700</v>
      </c>
      <c r="D13" s="13">
        <v>600</v>
      </c>
      <c r="E13" s="13">
        <v>0</v>
      </c>
      <c r="F13" s="13">
        <v>0</v>
      </c>
      <c r="G13" s="13">
        <v>0</v>
      </c>
    </row>
    <row r="14" spans="1:7" ht="17.25" thickBot="1" x14ac:dyDescent="0.4">
      <c r="A14" s="13">
        <v>11</v>
      </c>
      <c r="B14" s="13">
        <v>7500</v>
      </c>
      <c r="C14" s="13">
        <v>1800</v>
      </c>
      <c r="D14" s="13">
        <v>700</v>
      </c>
      <c r="E14" s="13">
        <v>0</v>
      </c>
      <c r="F14" s="13">
        <v>0</v>
      </c>
      <c r="G14" s="13">
        <v>0</v>
      </c>
    </row>
    <row r="15" spans="1:7" ht="17.25" thickBot="1" x14ac:dyDescent="0.4">
      <c r="A15" s="13">
        <v>12</v>
      </c>
      <c r="B15" s="13">
        <v>7300</v>
      </c>
      <c r="C15" s="13">
        <v>1900</v>
      </c>
      <c r="D15" s="13">
        <v>800</v>
      </c>
      <c r="E15" s="13">
        <v>0</v>
      </c>
      <c r="F15" s="13">
        <v>0</v>
      </c>
      <c r="G15" s="13">
        <v>0</v>
      </c>
    </row>
    <row r="16" spans="1:7" ht="17.25" thickBot="1" x14ac:dyDescent="0.4">
      <c r="A16" s="18">
        <v>13</v>
      </c>
      <c r="B16" s="13">
        <v>7000</v>
      </c>
      <c r="C16" s="13">
        <v>2100</v>
      </c>
      <c r="D16" s="13">
        <v>900</v>
      </c>
      <c r="E16" s="13">
        <v>0</v>
      </c>
      <c r="F16" s="13">
        <v>0</v>
      </c>
      <c r="G16" s="13">
        <v>0</v>
      </c>
    </row>
    <row r="17" spans="1:7" ht="17.25" thickBot="1" x14ac:dyDescent="0.4">
      <c r="A17" s="13">
        <v>14</v>
      </c>
      <c r="B17" s="13">
        <v>6800</v>
      </c>
      <c r="C17" s="13">
        <v>2200</v>
      </c>
      <c r="D17" s="13">
        <v>1000</v>
      </c>
      <c r="E17" s="13">
        <v>0</v>
      </c>
      <c r="F17" s="13">
        <v>0</v>
      </c>
      <c r="G17" s="13">
        <v>0</v>
      </c>
    </row>
    <row r="18" spans="1:7" ht="17.25" thickBot="1" x14ac:dyDescent="0.4">
      <c r="A18" s="13">
        <v>15</v>
      </c>
      <c r="B18" s="13">
        <v>7000</v>
      </c>
      <c r="C18" s="13">
        <v>1400</v>
      </c>
      <c r="D18" s="13">
        <v>1100</v>
      </c>
      <c r="E18" s="13">
        <v>500</v>
      </c>
      <c r="F18" s="13">
        <v>0</v>
      </c>
      <c r="G18" s="13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O8162"/>
  <sheetViews>
    <sheetView workbookViewId="0">
      <pane ySplit="2" topLeftCell="A8017" activePane="bottomLeft" state="frozen"/>
      <selection pane="bottomLeft" activeCell="R8036" sqref="R8036"/>
    </sheetView>
  </sheetViews>
  <sheetFormatPr defaultRowHeight="13.5" x14ac:dyDescent="0.15"/>
  <cols>
    <col min="12" max="12" width="12.5" bestFit="1" customWidth="1"/>
    <col min="13" max="13" width="12.75" bestFit="1" customWidth="1"/>
    <col min="14" max="14" width="16.75" customWidth="1"/>
    <col min="15" max="15" width="14.125" customWidth="1"/>
  </cols>
  <sheetData>
    <row r="1" spans="1:15" ht="17.25" thickBot="1" x14ac:dyDescent="0.2">
      <c r="A1" s="21" t="s">
        <v>21</v>
      </c>
      <c r="B1" s="21" t="s">
        <v>22</v>
      </c>
      <c r="C1" s="21" t="s">
        <v>233</v>
      </c>
      <c r="D1" s="21" t="s">
        <v>234</v>
      </c>
      <c r="E1" s="21" t="s">
        <v>23</v>
      </c>
      <c r="F1" s="21" t="s">
        <v>24</v>
      </c>
      <c r="G1" s="21" t="s">
        <v>25</v>
      </c>
      <c r="H1" s="21" t="s">
        <v>26</v>
      </c>
      <c r="I1" s="21" t="s">
        <v>27</v>
      </c>
      <c r="J1" s="21" t="s">
        <v>28</v>
      </c>
      <c r="K1" s="21" t="s">
        <v>29</v>
      </c>
      <c r="L1" s="21" t="s">
        <v>240</v>
      </c>
      <c r="M1" s="21" t="s">
        <v>241</v>
      </c>
      <c r="N1" s="21" t="s">
        <v>242</v>
      </c>
      <c r="O1" s="21" t="s">
        <v>244</v>
      </c>
    </row>
    <row r="2" spans="1:15" ht="17.25" thickBot="1" x14ac:dyDescent="0.2">
      <c r="A2" s="21" t="s">
        <v>2</v>
      </c>
      <c r="B2" s="21"/>
      <c r="C2" s="21"/>
      <c r="D2" s="21"/>
      <c r="E2" s="21" t="s">
        <v>30</v>
      </c>
      <c r="F2" s="21" t="s">
        <v>3</v>
      </c>
      <c r="G2" s="21" t="s">
        <v>31</v>
      </c>
      <c r="H2" s="21" t="s">
        <v>4</v>
      </c>
      <c r="I2" s="21" t="s">
        <v>32</v>
      </c>
      <c r="J2" s="21" t="s">
        <v>5</v>
      </c>
      <c r="K2" s="21" t="s">
        <v>7</v>
      </c>
      <c r="L2" s="21" t="s">
        <v>237</v>
      </c>
      <c r="M2" s="21" t="s">
        <v>238</v>
      </c>
      <c r="N2" s="21" t="s">
        <v>239</v>
      </c>
      <c r="O2" s="21" t="s">
        <v>243</v>
      </c>
    </row>
    <row r="3" spans="1:15" ht="17.25" thickBot="1" x14ac:dyDescent="0.4">
      <c r="A3" s="17">
        <v>7100001</v>
      </c>
      <c r="B3" s="17" t="s">
        <v>235</v>
      </c>
      <c r="C3" s="15">
        <f>INDEX(装备!G:G,MATCH(属性!A3,装备!A:A,0))</f>
        <v>1</v>
      </c>
      <c r="D3" s="15" t="str">
        <f>INDEX(装备!E:E,MATCH(属性!A3,装备!A:A,0))</f>
        <v>weapon</v>
      </c>
      <c r="E3" s="14">
        <v>1</v>
      </c>
      <c r="F3" s="17">
        <f>INT((VLOOKUP($C3,装备数值,2,0)+VLOOKUP($C3,装备数值,5,0)*($E3-1))*VLOOKUP($D3,系数!$K$2:$O$7,2,0))</f>
        <v>0</v>
      </c>
      <c r="G3" s="17">
        <f>INT((VLOOKUP($C3,装备数值,3,0)+VLOOKUP($C3,装备数值,6,0)*($E3-1))*VLOOKUP($D3,系数!$K$2:$O$7,3,0))</f>
        <v>40</v>
      </c>
      <c r="H3" s="17">
        <f>G3</f>
        <v>40</v>
      </c>
      <c r="I3" s="17">
        <f>INT((VLOOKUP($C3,装备数值,4,0)+VLOOKUP($C3,装备数值,7,0)*($E3-1))*VLOOKUP($D3,系数!$K$2:$O$7,4,0))</f>
        <v>0</v>
      </c>
      <c r="J3" s="17">
        <f>INT((VLOOKUP($C3,装备数值,4,0)+VLOOKUP($C3,装备数值,7,0)*($E3-1))*VLOOKUP($D3,系数!$K$2:$O$7,5,0))</f>
        <v>0</v>
      </c>
      <c r="K3" s="17">
        <f>INT(VLOOKUP(E3,强化金币,2,1)*VLOOKUP(INDEX(装备!F:F,MATCH(属性!A3,装备!A:A,0)),系数!$K$12:$M$15,3,0))</f>
        <v>10</v>
      </c>
      <c r="L3" s="17"/>
      <c r="M3" s="17"/>
      <c r="N3" s="17"/>
      <c r="O3" s="17" t="str">
        <f>IF(E3=1,"",VLOOKUP(E3,系数!$S$2:$AB$12,MATCH(属性!C3,评级,0),1))</f>
        <v/>
      </c>
    </row>
    <row r="4" spans="1:15" ht="17.25" thickBot="1" x14ac:dyDescent="0.4">
      <c r="A4" s="17">
        <f>A3</f>
        <v>7100001</v>
      </c>
      <c r="B4" s="17" t="s">
        <v>34</v>
      </c>
      <c r="C4" s="15">
        <f>INDEX(装备!G:G,MATCH(属性!A4,装备!A:A,0))</f>
        <v>1</v>
      </c>
      <c r="D4" s="15" t="str">
        <f>INDEX(装备!E:E,MATCH(属性!A4,装备!A:A,0))</f>
        <v>weapon</v>
      </c>
      <c r="E4" s="14">
        <v>2</v>
      </c>
      <c r="F4" s="17">
        <f>INT((VLOOKUP($C4,装备数值,2,0)+VLOOKUP($C4,装备数值,5,0)*($E4-1))*VLOOKUP($D4,系数!$K$2:$O$7,2,0))</f>
        <v>0</v>
      </c>
      <c r="G4" s="17">
        <f>INT((VLOOKUP($C4,装备数值,3,0)+VLOOKUP($C4,装备数值,6,0)*($E4-1))*VLOOKUP($D4,系数!$K$2:$O$7,3,0))</f>
        <v>41</v>
      </c>
      <c r="H4" s="17">
        <f t="shared" ref="H4:H67" si="0">G4</f>
        <v>41</v>
      </c>
      <c r="I4" s="17">
        <f>INT((VLOOKUP($C4,装备数值,4,0)+VLOOKUP($C4,装备数值,7,0)*($E4-1))*VLOOKUP($D4,系数!$K$2:$O$7,4,0))</f>
        <v>0</v>
      </c>
      <c r="J4" s="17">
        <f>INT((VLOOKUP($C4,装备数值,4,0)+VLOOKUP($C4,装备数值,7,0)*($E4-1))*VLOOKUP($D4,系数!$K$2:$O$7,5,0))</f>
        <v>0</v>
      </c>
      <c r="K4" s="17">
        <f>INT(VLOOKUP(E4,强化金币,2,1)*VLOOKUP(INDEX(装备!F:F,MATCH(属性!A4,装备!A:A,0)),系数!$K$12:$M$15,3,0))</f>
        <v>16</v>
      </c>
      <c r="L4" s="17"/>
      <c r="M4" s="17"/>
      <c r="N4" s="17"/>
      <c r="O4" s="17">
        <f>IF(E4=1,"",VLOOKUP(E4,系数!$S$2:$AB$12,MATCH(属性!C4,评级,0),1))</f>
        <v>0</v>
      </c>
    </row>
    <row r="5" spans="1:15" ht="17.25" thickBot="1" x14ac:dyDescent="0.4">
      <c r="A5" s="17">
        <f t="shared" ref="A5:A68" si="1">A4</f>
        <v>7100001</v>
      </c>
      <c r="B5" s="17" t="s">
        <v>34</v>
      </c>
      <c r="C5" s="15">
        <f>INDEX(装备!G:G,MATCH(属性!A5,装备!A:A,0))</f>
        <v>1</v>
      </c>
      <c r="D5" s="15" t="str">
        <f>INDEX(装备!E:E,MATCH(属性!A5,装备!A:A,0))</f>
        <v>weapon</v>
      </c>
      <c r="E5" s="14">
        <v>3</v>
      </c>
      <c r="F5" s="17">
        <f>INT((VLOOKUP($C5,装备数值,2,0)+VLOOKUP($C5,装备数值,5,0)*($E5-1))*VLOOKUP($D5,系数!$K$2:$O$7,2,0))</f>
        <v>0</v>
      </c>
      <c r="G5" s="17">
        <f>INT((VLOOKUP($C5,装备数值,3,0)+VLOOKUP($C5,装备数值,6,0)*($E5-1))*VLOOKUP($D5,系数!$K$2:$O$7,3,0))</f>
        <v>42</v>
      </c>
      <c r="H5" s="17">
        <f t="shared" si="0"/>
        <v>42</v>
      </c>
      <c r="I5" s="17">
        <f>INT((VLOOKUP($C5,装备数值,4,0)+VLOOKUP($C5,装备数值,7,0)*($E5-1))*VLOOKUP($D5,系数!$K$2:$O$7,4,0))</f>
        <v>0</v>
      </c>
      <c r="J5" s="17">
        <f>INT((VLOOKUP($C5,装备数值,4,0)+VLOOKUP($C5,装备数值,7,0)*($E5-1))*VLOOKUP($D5,系数!$K$2:$O$7,5,0))</f>
        <v>0</v>
      </c>
      <c r="K5" s="17">
        <f>INT(VLOOKUP(E5,强化金币,2,1)*VLOOKUP(INDEX(装备!F:F,MATCH(属性!A5,装备!A:A,0)),系数!$K$12:$M$15,3,0))</f>
        <v>20</v>
      </c>
      <c r="L5" s="17"/>
      <c r="M5" s="17"/>
      <c r="N5" s="17"/>
      <c r="O5" s="17">
        <f>IF(E5=1,"",VLOOKUP(E5,系数!$S$2:$AB$12,MATCH(属性!C5,评级,0),1))</f>
        <v>0</v>
      </c>
    </row>
    <row r="6" spans="1:15" ht="17.25" thickBot="1" x14ac:dyDescent="0.4">
      <c r="A6" s="17">
        <f t="shared" si="1"/>
        <v>7100001</v>
      </c>
      <c r="B6" s="17" t="s">
        <v>34</v>
      </c>
      <c r="C6" s="15">
        <f>INDEX(装备!G:G,MATCH(属性!A6,装备!A:A,0))</f>
        <v>1</v>
      </c>
      <c r="D6" s="15" t="str">
        <f>INDEX(装备!E:E,MATCH(属性!A6,装备!A:A,0))</f>
        <v>weapon</v>
      </c>
      <c r="E6" s="14">
        <v>4</v>
      </c>
      <c r="F6" s="17">
        <f>INT((VLOOKUP($C6,装备数值,2,0)+VLOOKUP($C6,装备数值,5,0)*($E6-1))*VLOOKUP($D6,系数!$K$2:$O$7,2,0))</f>
        <v>0</v>
      </c>
      <c r="G6" s="17">
        <f>INT((VLOOKUP($C6,装备数值,3,0)+VLOOKUP($C6,装备数值,6,0)*($E6-1))*VLOOKUP($D6,系数!$K$2:$O$7,3,0))</f>
        <v>43</v>
      </c>
      <c r="H6" s="17">
        <f t="shared" si="0"/>
        <v>43</v>
      </c>
      <c r="I6" s="17">
        <f>INT((VLOOKUP($C6,装备数值,4,0)+VLOOKUP($C6,装备数值,7,0)*($E6-1))*VLOOKUP($D6,系数!$K$2:$O$7,4,0))</f>
        <v>0</v>
      </c>
      <c r="J6" s="17">
        <f>INT((VLOOKUP($C6,装备数值,4,0)+VLOOKUP($C6,装备数值,7,0)*($E6-1))*VLOOKUP($D6,系数!$K$2:$O$7,5,0))</f>
        <v>0</v>
      </c>
      <c r="K6" s="17">
        <f>INT(VLOOKUP(E6,强化金币,2,1)*VLOOKUP(INDEX(装备!F:F,MATCH(属性!A6,装备!A:A,0)),系数!$K$12:$M$15,3,0))</f>
        <v>40</v>
      </c>
      <c r="L6" s="17"/>
      <c r="M6" s="17"/>
      <c r="N6" s="17"/>
      <c r="O6" s="17">
        <f>IF(E6=1,"",VLOOKUP(E6,系数!$S$2:$AB$12,MATCH(属性!C6,评级,0),1))</f>
        <v>0</v>
      </c>
    </row>
    <row r="7" spans="1:15" ht="17.25" thickBot="1" x14ac:dyDescent="0.4">
      <c r="A7" s="17">
        <f t="shared" si="1"/>
        <v>7100001</v>
      </c>
      <c r="B7" s="17" t="s">
        <v>34</v>
      </c>
      <c r="C7" s="15">
        <f>INDEX(装备!G:G,MATCH(属性!A7,装备!A:A,0))</f>
        <v>1</v>
      </c>
      <c r="D7" s="15" t="str">
        <f>INDEX(装备!E:E,MATCH(属性!A7,装备!A:A,0))</f>
        <v>weapon</v>
      </c>
      <c r="E7" s="14">
        <v>5</v>
      </c>
      <c r="F7" s="17">
        <f>INT((VLOOKUP($C7,装备数值,2,0)+VLOOKUP($C7,装备数值,5,0)*($E7-1))*VLOOKUP($D7,系数!$K$2:$O$7,2,0))</f>
        <v>0</v>
      </c>
      <c r="G7" s="17">
        <f>INT((VLOOKUP($C7,装备数值,3,0)+VLOOKUP($C7,装备数值,6,0)*($E7-1))*VLOOKUP($D7,系数!$K$2:$O$7,3,0))</f>
        <v>44</v>
      </c>
      <c r="H7" s="17">
        <f t="shared" si="0"/>
        <v>44</v>
      </c>
      <c r="I7" s="17">
        <f>INT((VLOOKUP($C7,装备数值,4,0)+VLOOKUP($C7,装备数值,7,0)*($E7-1))*VLOOKUP($D7,系数!$K$2:$O$7,4,0))</f>
        <v>0</v>
      </c>
      <c r="J7" s="17">
        <f>INT((VLOOKUP($C7,装备数值,4,0)+VLOOKUP($C7,装备数值,7,0)*($E7-1))*VLOOKUP($D7,系数!$K$2:$O$7,5,0))</f>
        <v>0</v>
      </c>
      <c r="K7" s="17">
        <f>INT(VLOOKUP(E7,强化金币,2,1)*VLOOKUP(INDEX(装备!F:F,MATCH(属性!A7,装备!A:A,0)),系数!$K$12:$M$15,3,0))</f>
        <v>60</v>
      </c>
      <c r="L7" s="17"/>
      <c r="M7" s="17"/>
      <c r="N7" s="17"/>
      <c r="O7" s="17">
        <f>IF(E7=1,"",VLOOKUP(E7,系数!$S$2:$AB$12,MATCH(属性!C7,评级,0),1))</f>
        <v>0</v>
      </c>
    </row>
    <row r="8" spans="1:15" ht="17.25" thickBot="1" x14ac:dyDescent="0.4">
      <c r="A8" s="17">
        <f t="shared" si="1"/>
        <v>7100001</v>
      </c>
      <c r="B8" s="17" t="s">
        <v>34</v>
      </c>
      <c r="C8" s="15">
        <f>INDEX(装备!G:G,MATCH(属性!A8,装备!A:A,0))</f>
        <v>1</v>
      </c>
      <c r="D8" s="15" t="str">
        <f>INDEX(装备!E:E,MATCH(属性!A8,装备!A:A,0))</f>
        <v>weapon</v>
      </c>
      <c r="E8" s="14">
        <v>6</v>
      </c>
      <c r="F8" s="17">
        <f>INT((VLOOKUP($C8,装备数值,2,0)+VLOOKUP($C8,装备数值,5,0)*($E8-1))*VLOOKUP($D8,系数!$K$2:$O$7,2,0))</f>
        <v>0</v>
      </c>
      <c r="G8" s="17">
        <f>INT((VLOOKUP($C8,装备数值,3,0)+VLOOKUP($C8,装备数值,6,0)*($E8-1))*VLOOKUP($D8,系数!$K$2:$O$7,3,0))</f>
        <v>45</v>
      </c>
      <c r="H8" s="17">
        <f t="shared" si="0"/>
        <v>45</v>
      </c>
      <c r="I8" s="17">
        <f>INT((VLOOKUP($C8,装备数值,4,0)+VLOOKUP($C8,装备数值,7,0)*($E8-1))*VLOOKUP($D8,系数!$K$2:$O$7,4,0))</f>
        <v>0</v>
      </c>
      <c r="J8" s="17">
        <f>INT((VLOOKUP($C8,装备数值,4,0)+VLOOKUP($C8,装备数值,7,0)*($E8-1))*VLOOKUP($D8,系数!$K$2:$O$7,5,0))</f>
        <v>0</v>
      </c>
      <c r="K8" s="17">
        <f>INT(VLOOKUP(E8,强化金币,2,1)*VLOOKUP(INDEX(装备!F:F,MATCH(属性!A8,装备!A:A,0)),系数!$K$12:$M$15,3,0))</f>
        <v>80</v>
      </c>
      <c r="L8" s="17"/>
      <c r="M8" s="17"/>
      <c r="N8" s="17"/>
      <c r="O8" s="17">
        <f>IF(E8=1,"",VLOOKUP(E8,系数!$S$2:$AB$12,MATCH(属性!C8,评级,0),1))</f>
        <v>0</v>
      </c>
    </row>
    <row r="9" spans="1:15" ht="17.25" thickBot="1" x14ac:dyDescent="0.4">
      <c r="A9" s="17">
        <f t="shared" si="1"/>
        <v>7100001</v>
      </c>
      <c r="B9" s="17" t="s">
        <v>34</v>
      </c>
      <c r="C9" s="15">
        <f>INDEX(装备!G:G,MATCH(属性!A9,装备!A:A,0))</f>
        <v>1</v>
      </c>
      <c r="D9" s="15" t="str">
        <f>INDEX(装备!E:E,MATCH(属性!A9,装备!A:A,0))</f>
        <v>weapon</v>
      </c>
      <c r="E9" s="14">
        <v>7</v>
      </c>
      <c r="F9" s="17">
        <f>INT((VLOOKUP($C9,装备数值,2,0)+VLOOKUP($C9,装备数值,5,0)*($E9-1))*VLOOKUP($D9,系数!$K$2:$O$7,2,0))</f>
        <v>0</v>
      </c>
      <c r="G9" s="17">
        <f>INT((VLOOKUP($C9,装备数值,3,0)+VLOOKUP($C9,装备数值,6,0)*($E9-1))*VLOOKUP($D9,系数!$K$2:$O$7,3,0))</f>
        <v>46</v>
      </c>
      <c r="H9" s="17">
        <f t="shared" si="0"/>
        <v>46</v>
      </c>
      <c r="I9" s="17">
        <f>INT((VLOOKUP($C9,装备数值,4,0)+VLOOKUP($C9,装备数值,7,0)*($E9-1))*VLOOKUP($D9,系数!$K$2:$O$7,4,0))</f>
        <v>0</v>
      </c>
      <c r="J9" s="17">
        <f>INT((VLOOKUP($C9,装备数值,4,0)+VLOOKUP($C9,装备数值,7,0)*($E9-1))*VLOOKUP($D9,系数!$K$2:$O$7,5,0))</f>
        <v>0</v>
      </c>
      <c r="K9" s="17">
        <f>INT(VLOOKUP(E9,强化金币,2,1)*VLOOKUP(INDEX(装备!F:F,MATCH(属性!A9,装备!A:A,0)),系数!$K$12:$M$15,3,0))</f>
        <v>100</v>
      </c>
      <c r="L9" s="17"/>
      <c r="M9" s="17"/>
      <c r="N9" s="17"/>
      <c r="O9" s="17">
        <f>IF(E9=1,"",VLOOKUP(E9,系数!$S$2:$AB$12,MATCH(属性!C9,评级,0),1))</f>
        <v>0</v>
      </c>
    </row>
    <row r="10" spans="1:15" ht="17.25" thickBot="1" x14ac:dyDescent="0.4">
      <c r="A10" s="17">
        <f t="shared" si="1"/>
        <v>7100001</v>
      </c>
      <c r="B10" s="17" t="s">
        <v>34</v>
      </c>
      <c r="C10" s="15">
        <f>INDEX(装备!G:G,MATCH(属性!A10,装备!A:A,0))</f>
        <v>1</v>
      </c>
      <c r="D10" s="15" t="str">
        <f>INDEX(装备!E:E,MATCH(属性!A10,装备!A:A,0))</f>
        <v>weapon</v>
      </c>
      <c r="E10" s="14">
        <v>8</v>
      </c>
      <c r="F10" s="17">
        <f>INT((VLOOKUP($C10,装备数值,2,0)+VLOOKUP($C10,装备数值,5,0)*($E10-1))*VLOOKUP($D10,系数!$K$2:$O$7,2,0))</f>
        <v>0</v>
      </c>
      <c r="G10" s="17">
        <f>INT((VLOOKUP($C10,装备数值,3,0)+VLOOKUP($C10,装备数值,6,0)*($E10-1))*VLOOKUP($D10,系数!$K$2:$O$7,3,0))</f>
        <v>47</v>
      </c>
      <c r="H10" s="17">
        <f t="shared" si="0"/>
        <v>47</v>
      </c>
      <c r="I10" s="17">
        <f>INT((VLOOKUP($C10,装备数值,4,0)+VLOOKUP($C10,装备数值,7,0)*($E10-1))*VLOOKUP($D10,系数!$K$2:$O$7,4,0))</f>
        <v>0</v>
      </c>
      <c r="J10" s="17">
        <f>INT((VLOOKUP($C10,装备数值,4,0)+VLOOKUP($C10,装备数值,7,0)*($E10-1))*VLOOKUP($D10,系数!$K$2:$O$7,5,0))</f>
        <v>0</v>
      </c>
      <c r="K10" s="17">
        <f>INT(VLOOKUP(E10,强化金币,2,1)*VLOOKUP(INDEX(装备!F:F,MATCH(属性!A10,装备!A:A,0)),系数!$K$12:$M$15,3,0))</f>
        <v>120</v>
      </c>
      <c r="L10" s="17"/>
      <c r="M10" s="17"/>
      <c r="N10" s="17"/>
      <c r="O10" s="17">
        <f>IF(E10=1,"",VLOOKUP(E10,系数!$S$2:$AB$12,MATCH(属性!C10,评级,0),1))</f>
        <v>0</v>
      </c>
    </row>
    <row r="11" spans="1:15" ht="17.25" thickBot="1" x14ac:dyDescent="0.4">
      <c r="A11" s="17">
        <f t="shared" si="1"/>
        <v>7100001</v>
      </c>
      <c r="B11" s="17" t="s">
        <v>34</v>
      </c>
      <c r="C11" s="15">
        <f>INDEX(装备!G:G,MATCH(属性!A11,装备!A:A,0))</f>
        <v>1</v>
      </c>
      <c r="D11" s="15" t="str">
        <f>INDEX(装备!E:E,MATCH(属性!A11,装备!A:A,0))</f>
        <v>weapon</v>
      </c>
      <c r="E11" s="14">
        <v>9</v>
      </c>
      <c r="F11" s="17">
        <f>INT((VLOOKUP($C11,装备数值,2,0)+VLOOKUP($C11,装备数值,5,0)*($E11-1))*VLOOKUP($D11,系数!$K$2:$O$7,2,0))</f>
        <v>0</v>
      </c>
      <c r="G11" s="17">
        <f>INT((VLOOKUP($C11,装备数值,3,0)+VLOOKUP($C11,装备数值,6,0)*($E11-1))*VLOOKUP($D11,系数!$K$2:$O$7,3,0))</f>
        <v>48</v>
      </c>
      <c r="H11" s="17">
        <f t="shared" si="0"/>
        <v>48</v>
      </c>
      <c r="I11" s="17">
        <f>INT((VLOOKUP($C11,装备数值,4,0)+VLOOKUP($C11,装备数值,7,0)*($E11-1))*VLOOKUP($D11,系数!$K$2:$O$7,4,0))</f>
        <v>0</v>
      </c>
      <c r="J11" s="17">
        <f>INT((VLOOKUP($C11,装备数值,4,0)+VLOOKUP($C11,装备数值,7,0)*($E11-1))*VLOOKUP($D11,系数!$K$2:$O$7,5,0))</f>
        <v>0</v>
      </c>
      <c r="K11" s="17">
        <f>INT(VLOOKUP(E11,强化金币,2,1)*VLOOKUP(INDEX(装备!F:F,MATCH(属性!A11,装备!A:A,0)),系数!$K$12:$M$15,3,0))</f>
        <v>140</v>
      </c>
      <c r="L11" s="17"/>
      <c r="M11" s="17"/>
      <c r="N11" s="17"/>
      <c r="O11" s="17">
        <f>IF(E11=1,"",VLOOKUP(E11,系数!$S$2:$AB$12,MATCH(属性!C11,评级,0),1))</f>
        <v>0</v>
      </c>
    </row>
    <row r="12" spans="1:15" ht="17.25" thickBot="1" x14ac:dyDescent="0.4">
      <c r="A12" s="17">
        <f t="shared" si="1"/>
        <v>7100001</v>
      </c>
      <c r="B12" s="17" t="s">
        <v>34</v>
      </c>
      <c r="C12" s="15">
        <f>INDEX(装备!G:G,MATCH(属性!A12,装备!A:A,0))</f>
        <v>1</v>
      </c>
      <c r="D12" s="15" t="str">
        <f>INDEX(装备!E:E,MATCH(属性!A12,装备!A:A,0))</f>
        <v>weapon</v>
      </c>
      <c r="E12" s="14">
        <v>10</v>
      </c>
      <c r="F12" s="17">
        <f>INT((VLOOKUP($C12,装备数值,2,0)+VLOOKUP($C12,装备数值,5,0)*($E12-1))*VLOOKUP($D12,系数!$K$2:$O$7,2,0))</f>
        <v>0</v>
      </c>
      <c r="G12" s="17">
        <f>INT((VLOOKUP($C12,装备数值,3,0)+VLOOKUP($C12,装备数值,6,0)*($E12-1))*VLOOKUP($D12,系数!$K$2:$O$7,3,0))</f>
        <v>49</v>
      </c>
      <c r="H12" s="17">
        <f t="shared" si="0"/>
        <v>49</v>
      </c>
      <c r="I12" s="17">
        <f>INT((VLOOKUP($C12,装备数值,4,0)+VLOOKUP($C12,装备数值,7,0)*($E12-1))*VLOOKUP($D12,系数!$K$2:$O$7,4,0))</f>
        <v>0</v>
      </c>
      <c r="J12" s="17">
        <f>INT((VLOOKUP($C12,装备数值,4,0)+VLOOKUP($C12,装备数值,7,0)*($E12-1))*VLOOKUP($D12,系数!$K$2:$O$7,5,0))</f>
        <v>0</v>
      </c>
      <c r="K12" s="17">
        <f>INT(VLOOKUP(E12,强化金币,2,1)*VLOOKUP(INDEX(装备!F:F,MATCH(属性!A12,装备!A:A,0)),系数!$K$12:$M$15,3,0))</f>
        <v>160</v>
      </c>
      <c r="L12" s="17"/>
      <c r="M12" s="17"/>
      <c r="N12" s="17"/>
      <c r="O12" s="17">
        <f>IF(E12=1,"",VLOOKUP(E12,系数!$S$2:$AB$12,MATCH(属性!C12,评级,0),1))</f>
        <v>0</v>
      </c>
    </row>
    <row r="13" spans="1:15" ht="17.25" thickBot="1" x14ac:dyDescent="0.4">
      <c r="A13" s="17">
        <f t="shared" si="1"/>
        <v>7100001</v>
      </c>
      <c r="B13" s="17" t="s">
        <v>34</v>
      </c>
      <c r="C13" s="15">
        <f>INDEX(装备!G:G,MATCH(属性!A13,装备!A:A,0))</f>
        <v>1</v>
      </c>
      <c r="D13" s="15" t="str">
        <f>INDEX(装备!E:E,MATCH(属性!A13,装备!A:A,0))</f>
        <v>weapon</v>
      </c>
      <c r="E13" s="14">
        <v>11</v>
      </c>
      <c r="F13" s="17">
        <f>INT((VLOOKUP($C13,装备数值,2,0)+VLOOKUP($C13,装备数值,5,0)*($E13-1))*VLOOKUP($D13,系数!$K$2:$O$7,2,0))</f>
        <v>0</v>
      </c>
      <c r="G13" s="17">
        <f>INT((VLOOKUP($C13,装备数值,3,0)+VLOOKUP($C13,装备数值,6,0)*($E13-1))*VLOOKUP($D13,系数!$K$2:$O$7,3,0))</f>
        <v>50</v>
      </c>
      <c r="H13" s="17">
        <f t="shared" si="0"/>
        <v>50</v>
      </c>
      <c r="I13" s="17">
        <f>INT((VLOOKUP($C13,装备数值,4,0)+VLOOKUP($C13,装备数值,7,0)*($E13-1))*VLOOKUP($D13,系数!$K$2:$O$7,4,0))</f>
        <v>0</v>
      </c>
      <c r="J13" s="17">
        <f>INT((VLOOKUP($C13,装备数值,4,0)+VLOOKUP($C13,装备数值,7,0)*($E13-1))*VLOOKUP($D13,系数!$K$2:$O$7,5,0))</f>
        <v>0</v>
      </c>
      <c r="K13" s="17">
        <f>INT(VLOOKUP(E13,强化金币,2,1)*VLOOKUP(INDEX(装备!F:F,MATCH(属性!A13,装备!A:A,0)),系数!$K$12:$M$15,3,0))</f>
        <v>180</v>
      </c>
      <c r="L13" s="17"/>
      <c r="M13" s="17"/>
      <c r="N13" s="17"/>
      <c r="O13" s="17">
        <f>IF(E13=1,"",VLOOKUP(E13,系数!$S$2:$AB$12,MATCH(属性!C13,评级,0),1))</f>
        <v>0</v>
      </c>
    </row>
    <row r="14" spans="1:15" ht="17.25" thickBot="1" x14ac:dyDescent="0.4">
      <c r="A14" s="17">
        <f t="shared" si="1"/>
        <v>7100001</v>
      </c>
      <c r="B14" s="17" t="s">
        <v>34</v>
      </c>
      <c r="C14" s="15">
        <f>INDEX(装备!G:G,MATCH(属性!A14,装备!A:A,0))</f>
        <v>1</v>
      </c>
      <c r="D14" s="15" t="str">
        <f>INDEX(装备!E:E,MATCH(属性!A14,装备!A:A,0))</f>
        <v>weapon</v>
      </c>
      <c r="E14" s="14">
        <v>12</v>
      </c>
      <c r="F14" s="17">
        <f>INT((VLOOKUP($C14,装备数值,2,0)+VLOOKUP($C14,装备数值,5,0)*($E14-1))*VLOOKUP($D14,系数!$K$2:$O$7,2,0))</f>
        <v>0</v>
      </c>
      <c r="G14" s="17">
        <f>INT((VLOOKUP($C14,装备数值,3,0)+VLOOKUP($C14,装备数值,6,0)*($E14-1))*VLOOKUP($D14,系数!$K$2:$O$7,3,0))</f>
        <v>51</v>
      </c>
      <c r="H14" s="17">
        <f t="shared" si="0"/>
        <v>51</v>
      </c>
      <c r="I14" s="17">
        <f>INT((VLOOKUP($C14,装备数值,4,0)+VLOOKUP($C14,装备数值,7,0)*($E14-1))*VLOOKUP($D14,系数!$K$2:$O$7,4,0))</f>
        <v>0</v>
      </c>
      <c r="J14" s="17">
        <f>INT((VLOOKUP($C14,装备数值,4,0)+VLOOKUP($C14,装备数值,7,0)*($E14-1))*VLOOKUP($D14,系数!$K$2:$O$7,5,0))</f>
        <v>0</v>
      </c>
      <c r="K14" s="17">
        <f>INT(VLOOKUP(E14,强化金币,2,1)*VLOOKUP(INDEX(装备!F:F,MATCH(属性!A14,装备!A:A,0)),系数!$K$12:$M$15,3,0))</f>
        <v>200</v>
      </c>
      <c r="L14" s="17"/>
      <c r="M14" s="17"/>
      <c r="N14" s="17"/>
      <c r="O14" s="17">
        <f>IF(E14=1,"",VLOOKUP(E14,系数!$S$2:$AB$12,MATCH(属性!C14,评级,0),1))</f>
        <v>0</v>
      </c>
    </row>
    <row r="15" spans="1:15" ht="17.25" thickBot="1" x14ac:dyDescent="0.4">
      <c r="A15" s="17">
        <f t="shared" si="1"/>
        <v>7100001</v>
      </c>
      <c r="B15" s="17" t="s">
        <v>34</v>
      </c>
      <c r="C15" s="15">
        <f>INDEX(装备!G:G,MATCH(属性!A15,装备!A:A,0))</f>
        <v>1</v>
      </c>
      <c r="D15" s="15" t="str">
        <f>INDEX(装备!E:E,MATCH(属性!A15,装备!A:A,0))</f>
        <v>weapon</v>
      </c>
      <c r="E15" s="14">
        <v>13</v>
      </c>
      <c r="F15" s="17">
        <f>INT((VLOOKUP($C15,装备数值,2,0)+VLOOKUP($C15,装备数值,5,0)*($E15-1))*VLOOKUP($D15,系数!$K$2:$O$7,2,0))</f>
        <v>0</v>
      </c>
      <c r="G15" s="17">
        <f>INT((VLOOKUP($C15,装备数值,3,0)+VLOOKUP($C15,装备数值,6,0)*($E15-1))*VLOOKUP($D15,系数!$K$2:$O$7,3,0))</f>
        <v>52</v>
      </c>
      <c r="H15" s="17">
        <f t="shared" si="0"/>
        <v>52</v>
      </c>
      <c r="I15" s="17">
        <f>INT((VLOOKUP($C15,装备数值,4,0)+VLOOKUP($C15,装备数值,7,0)*($E15-1))*VLOOKUP($D15,系数!$K$2:$O$7,4,0))</f>
        <v>0</v>
      </c>
      <c r="J15" s="17">
        <f>INT((VLOOKUP($C15,装备数值,4,0)+VLOOKUP($C15,装备数值,7,0)*($E15-1))*VLOOKUP($D15,系数!$K$2:$O$7,5,0))</f>
        <v>0</v>
      </c>
      <c r="K15" s="17">
        <f>INT(VLOOKUP(E15,强化金币,2,1)*VLOOKUP(INDEX(装备!F:F,MATCH(属性!A15,装备!A:A,0)),系数!$K$12:$M$15,3,0))</f>
        <v>240</v>
      </c>
      <c r="L15" s="17"/>
      <c r="M15" s="17"/>
      <c r="N15" s="17"/>
      <c r="O15" s="17">
        <f>IF(E15=1,"",VLOOKUP(E15,系数!$S$2:$AB$12,MATCH(属性!C15,评级,0),1))</f>
        <v>0</v>
      </c>
    </row>
    <row r="16" spans="1:15" ht="17.25" thickBot="1" x14ac:dyDescent="0.4">
      <c r="A16" s="17">
        <f t="shared" si="1"/>
        <v>7100001</v>
      </c>
      <c r="B16" s="17" t="s">
        <v>34</v>
      </c>
      <c r="C16" s="15">
        <f>INDEX(装备!G:G,MATCH(属性!A16,装备!A:A,0))</f>
        <v>1</v>
      </c>
      <c r="D16" s="15" t="str">
        <f>INDEX(装备!E:E,MATCH(属性!A16,装备!A:A,0))</f>
        <v>weapon</v>
      </c>
      <c r="E16" s="14">
        <v>14</v>
      </c>
      <c r="F16" s="17">
        <f>INT((VLOOKUP($C16,装备数值,2,0)+VLOOKUP($C16,装备数值,5,0)*($E16-1))*VLOOKUP($D16,系数!$K$2:$O$7,2,0))</f>
        <v>0</v>
      </c>
      <c r="G16" s="17">
        <f>INT((VLOOKUP($C16,装备数值,3,0)+VLOOKUP($C16,装备数值,6,0)*($E16-1))*VLOOKUP($D16,系数!$K$2:$O$7,3,0))</f>
        <v>53</v>
      </c>
      <c r="H16" s="17">
        <f t="shared" si="0"/>
        <v>53</v>
      </c>
      <c r="I16" s="17">
        <f>INT((VLOOKUP($C16,装备数值,4,0)+VLOOKUP($C16,装备数值,7,0)*($E16-1))*VLOOKUP($D16,系数!$K$2:$O$7,4,0))</f>
        <v>0</v>
      </c>
      <c r="J16" s="17">
        <f>INT((VLOOKUP($C16,装备数值,4,0)+VLOOKUP($C16,装备数值,7,0)*($E16-1))*VLOOKUP($D16,系数!$K$2:$O$7,5,0))</f>
        <v>0</v>
      </c>
      <c r="K16" s="17">
        <f>INT(VLOOKUP(E16,强化金币,2,1)*VLOOKUP(INDEX(装备!F:F,MATCH(属性!A16,装备!A:A,0)),系数!$K$12:$M$15,3,0))</f>
        <v>280</v>
      </c>
      <c r="L16" s="17"/>
      <c r="M16" s="17"/>
      <c r="N16" s="17"/>
      <c r="O16" s="17">
        <f>IF(E16=1,"",VLOOKUP(E16,系数!$S$2:$AB$12,MATCH(属性!C16,评级,0),1))</f>
        <v>0</v>
      </c>
    </row>
    <row r="17" spans="1:15" ht="17.25" thickBot="1" x14ac:dyDescent="0.4">
      <c r="A17" s="17">
        <f t="shared" si="1"/>
        <v>7100001</v>
      </c>
      <c r="B17" s="17" t="s">
        <v>34</v>
      </c>
      <c r="C17" s="15">
        <f>INDEX(装备!G:G,MATCH(属性!A17,装备!A:A,0))</f>
        <v>1</v>
      </c>
      <c r="D17" s="15" t="str">
        <f>INDEX(装备!E:E,MATCH(属性!A17,装备!A:A,0))</f>
        <v>weapon</v>
      </c>
      <c r="E17" s="14">
        <v>15</v>
      </c>
      <c r="F17" s="17">
        <f>INT((VLOOKUP($C17,装备数值,2,0)+VLOOKUP($C17,装备数值,5,0)*($E17-1))*VLOOKUP($D17,系数!$K$2:$O$7,2,0))</f>
        <v>0</v>
      </c>
      <c r="G17" s="17">
        <f>INT((VLOOKUP($C17,装备数值,3,0)+VLOOKUP($C17,装备数值,6,0)*($E17-1))*VLOOKUP($D17,系数!$K$2:$O$7,3,0))</f>
        <v>54</v>
      </c>
      <c r="H17" s="17">
        <f t="shared" si="0"/>
        <v>54</v>
      </c>
      <c r="I17" s="17">
        <f>INT((VLOOKUP($C17,装备数值,4,0)+VLOOKUP($C17,装备数值,7,0)*($E17-1))*VLOOKUP($D17,系数!$K$2:$O$7,4,0))</f>
        <v>0</v>
      </c>
      <c r="J17" s="17">
        <f>INT((VLOOKUP($C17,装备数值,4,0)+VLOOKUP($C17,装备数值,7,0)*($E17-1))*VLOOKUP($D17,系数!$K$2:$O$7,5,0))</f>
        <v>0</v>
      </c>
      <c r="K17" s="17">
        <f>INT(VLOOKUP(E17,强化金币,2,1)*VLOOKUP(INDEX(装备!F:F,MATCH(属性!A17,装备!A:A,0)),系数!$K$12:$M$15,3,0))</f>
        <v>320</v>
      </c>
      <c r="L17" s="17"/>
      <c r="M17" s="17"/>
      <c r="N17" s="17"/>
      <c r="O17" s="17">
        <f>IF(E17=1,"",VLOOKUP(E17,系数!$S$2:$AB$12,MATCH(属性!C17,评级,0),1))</f>
        <v>0</v>
      </c>
    </row>
    <row r="18" spans="1:15" ht="17.25" thickBot="1" x14ac:dyDescent="0.4">
      <c r="A18" s="17">
        <f t="shared" si="1"/>
        <v>7100001</v>
      </c>
      <c r="B18" s="17" t="s">
        <v>34</v>
      </c>
      <c r="C18" s="15">
        <f>INDEX(装备!G:G,MATCH(属性!A18,装备!A:A,0))</f>
        <v>1</v>
      </c>
      <c r="D18" s="15" t="str">
        <f>INDEX(装备!E:E,MATCH(属性!A18,装备!A:A,0))</f>
        <v>weapon</v>
      </c>
      <c r="E18" s="14">
        <v>16</v>
      </c>
      <c r="F18" s="17">
        <f>INT((VLOOKUP($C18,装备数值,2,0)+VLOOKUP($C18,装备数值,5,0)*($E18-1))*VLOOKUP($D18,系数!$K$2:$O$7,2,0))</f>
        <v>0</v>
      </c>
      <c r="G18" s="17">
        <f>INT((VLOOKUP($C18,装备数值,3,0)+VLOOKUP($C18,装备数值,6,0)*($E18-1))*VLOOKUP($D18,系数!$K$2:$O$7,3,0))</f>
        <v>55</v>
      </c>
      <c r="H18" s="17">
        <f t="shared" si="0"/>
        <v>55</v>
      </c>
      <c r="I18" s="17">
        <f>INT((VLOOKUP($C18,装备数值,4,0)+VLOOKUP($C18,装备数值,7,0)*($E18-1))*VLOOKUP($D18,系数!$K$2:$O$7,4,0))</f>
        <v>0</v>
      </c>
      <c r="J18" s="17">
        <f>INT((VLOOKUP($C18,装备数值,4,0)+VLOOKUP($C18,装备数值,7,0)*($E18-1))*VLOOKUP($D18,系数!$K$2:$O$7,5,0))</f>
        <v>0</v>
      </c>
      <c r="K18" s="17">
        <f>INT(VLOOKUP(E18,强化金币,2,1)*VLOOKUP(INDEX(装备!F:F,MATCH(属性!A18,装备!A:A,0)),系数!$K$12:$M$15,3,0))</f>
        <v>360</v>
      </c>
      <c r="L18" s="17"/>
      <c r="M18" s="17"/>
      <c r="N18" s="17"/>
      <c r="O18" s="17">
        <f>IF(E18=1,"",VLOOKUP(E18,系数!$S$2:$AB$12,MATCH(属性!C18,评级,0),1))</f>
        <v>0</v>
      </c>
    </row>
    <row r="19" spans="1:15" ht="17.25" thickBot="1" x14ac:dyDescent="0.4">
      <c r="A19" s="17">
        <f t="shared" si="1"/>
        <v>7100001</v>
      </c>
      <c r="B19" s="17" t="s">
        <v>34</v>
      </c>
      <c r="C19" s="15">
        <f>INDEX(装备!G:G,MATCH(属性!A19,装备!A:A,0))</f>
        <v>1</v>
      </c>
      <c r="D19" s="15" t="str">
        <f>INDEX(装备!E:E,MATCH(属性!A19,装备!A:A,0))</f>
        <v>weapon</v>
      </c>
      <c r="E19" s="14">
        <v>17</v>
      </c>
      <c r="F19" s="17">
        <f>INT((VLOOKUP($C19,装备数值,2,0)+VLOOKUP($C19,装备数值,5,0)*($E19-1))*VLOOKUP($D19,系数!$K$2:$O$7,2,0))</f>
        <v>0</v>
      </c>
      <c r="G19" s="17">
        <f>INT((VLOOKUP($C19,装备数值,3,0)+VLOOKUP($C19,装备数值,6,0)*($E19-1))*VLOOKUP($D19,系数!$K$2:$O$7,3,0))</f>
        <v>56</v>
      </c>
      <c r="H19" s="17">
        <f t="shared" si="0"/>
        <v>56</v>
      </c>
      <c r="I19" s="17">
        <f>INT((VLOOKUP($C19,装备数值,4,0)+VLOOKUP($C19,装备数值,7,0)*($E19-1))*VLOOKUP($D19,系数!$K$2:$O$7,4,0))</f>
        <v>0</v>
      </c>
      <c r="J19" s="17">
        <f>INT((VLOOKUP($C19,装备数值,4,0)+VLOOKUP($C19,装备数值,7,0)*($E19-1))*VLOOKUP($D19,系数!$K$2:$O$7,5,0))</f>
        <v>0</v>
      </c>
      <c r="K19" s="17">
        <f>INT(VLOOKUP(E19,强化金币,2,1)*VLOOKUP(INDEX(装备!F:F,MATCH(属性!A19,装备!A:A,0)),系数!$K$12:$M$15,3,0))</f>
        <v>400</v>
      </c>
      <c r="L19" s="17"/>
      <c r="M19" s="17"/>
      <c r="N19" s="17"/>
      <c r="O19" s="17">
        <f>IF(E19=1,"",VLOOKUP(E19,系数!$S$2:$AB$12,MATCH(属性!C19,评级,0),1))</f>
        <v>0</v>
      </c>
    </row>
    <row r="20" spans="1:15" ht="17.25" thickBot="1" x14ac:dyDescent="0.4">
      <c r="A20" s="17">
        <f t="shared" si="1"/>
        <v>7100001</v>
      </c>
      <c r="B20" s="17" t="s">
        <v>34</v>
      </c>
      <c r="C20" s="15">
        <f>INDEX(装备!G:G,MATCH(属性!A20,装备!A:A,0))</f>
        <v>1</v>
      </c>
      <c r="D20" s="15" t="str">
        <f>INDEX(装备!E:E,MATCH(属性!A20,装备!A:A,0))</f>
        <v>weapon</v>
      </c>
      <c r="E20" s="14">
        <v>18</v>
      </c>
      <c r="F20" s="17">
        <f>INT((VLOOKUP($C20,装备数值,2,0)+VLOOKUP($C20,装备数值,5,0)*($E20-1))*VLOOKUP($D20,系数!$K$2:$O$7,2,0))</f>
        <v>0</v>
      </c>
      <c r="G20" s="17">
        <f>INT((VLOOKUP($C20,装备数值,3,0)+VLOOKUP($C20,装备数值,6,0)*($E20-1))*VLOOKUP($D20,系数!$K$2:$O$7,3,0))</f>
        <v>57</v>
      </c>
      <c r="H20" s="17">
        <f t="shared" si="0"/>
        <v>57</v>
      </c>
      <c r="I20" s="17">
        <f>INT((VLOOKUP($C20,装备数值,4,0)+VLOOKUP($C20,装备数值,7,0)*($E20-1))*VLOOKUP($D20,系数!$K$2:$O$7,4,0))</f>
        <v>0</v>
      </c>
      <c r="J20" s="17">
        <f>INT((VLOOKUP($C20,装备数值,4,0)+VLOOKUP($C20,装备数值,7,0)*($E20-1))*VLOOKUP($D20,系数!$K$2:$O$7,5,0))</f>
        <v>0</v>
      </c>
      <c r="K20" s="17">
        <f>INT(VLOOKUP(E20,强化金币,2,1)*VLOOKUP(INDEX(装备!F:F,MATCH(属性!A20,装备!A:A,0)),系数!$K$12:$M$15,3,0))</f>
        <v>440</v>
      </c>
      <c r="L20" s="17"/>
      <c r="M20" s="17"/>
      <c r="N20" s="17"/>
      <c r="O20" s="17">
        <f>IF(E20=1,"",VLOOKUP(E20,系数!$S$2:$AB$12,MATCH(属性!C20,评级,0),1))</f>
        <v>0</v>
      </c>
    </row>
    <row r="21" spans="1:15" ht="17.25" thickBot="1" x14ac:dyDescent="0.4">
      <c r="A21" s="17">
        <f t="shared" si="1"/>
        <v>7100001</v>
      </c>
      <c r="B21" s="17" t="s">
        <v>34</v>
      </c>
      <c r="C21" s="15">
        <f>INDEX(装备!G:G,MATCH(属性!A21,装备!A:A,0))</f>
        <v>1</v>
      </c>
      <c r="D21" s="15" t="str">
        <f>INDEX(装备!E:E,MATCH(属性!A21,装备!A:A,0))</f>
        <v>weapon</v>
      </c>
      <c r="E21" s="14">
        <v>19</v>
      </c>
      <c r="F21" s="17">
        <f>INT((VLOOKUP($C21,装备数值,2,0)+VLOOKUP($C21,装备数值,5,0)*($E21-1))*VLOOKUP($D21,系数!$K$2:$O$7,2,0))</f>
        <v>0</v>
      </c>
      <c r="G21" s="17">
        <f>INT((VLOOKUP($C21,装备数值,3,0)+VLOOKUP($C21,装备数值,6,0)*($E21-1))*VLOOKUP($D21,系数!$K$2:$O$7,3,0))</f>
        <v>58</v>
      </c>
      <c r="H21" s="17">
        <f t="shared" si="0"/>
        <v>58</v>
      </c>
      <c r="I21" s="17">
        <f>INT((VLOOKUP($C21,装备数值,4,0)+VLOOKUP($C21,装备数值,7,0)*($E21-1))*VLOOKUP($D21,系数!$K$2:$O$7,4,0))</f>
        <v>0</v>
      </c>
      <c r="J21" s="17">
        <f>INT((VLOOKUP($C21,装备数值,4,0)+VLOOKUP($C21,装备数值,7,0)*($E21-1))*VLOOKUP($D21,系数!$K$2:$O$7,5,0))</f>
        <v>0</v>
      </c>
      <c r="K21" s="17">
        <f>INT(VLOOKUP(E21,强化金币,2,1)*VLOOKUP(INDEX(装备!F:F,MATCH(属性!A21,装备!A:A,0)),系数!$K$12:$M$15,3,0))</f>
        <v>480</v>
      </c>
      <c r="L21" s="17"/>
      <c r="M21" s="17"/>
      <c r="N21" s="17"/>
      <c r="O21" s="17">
        <f>IF(E21=1,"",VLOOKUP(E21,系数!$S$2:$AB$12,MATCH(属性!C21,评级,0),1))</f>
        <v>0</v>
      </c>
    </row>
    <row r="22" spans="1:15" ht="17.25" thickBot="1" x14ac:dyDescent="0.4">
      <c r="A22" s="17">
        <f t="shared" si="1"/>
        <v>7100001</v>
      </c>
      <c r="B22" s="17" t="s">
        <v>34</v>
      </c>
      <c r="C22" s="15">
        <f>INDEX(装备!G:G,MATCH(属性!A22,装备!A:A,0))</f>
        <v>1</v>
      </c>
      <c r="D22" s="15" t="str">
        <f>INDEX(装备!E:E,MATCH(属性!A22,装备!A:A,0))</f>
        <v>weapon</v>
      </c>
      <c r="E22" s="14">
        <v>20</v>
      </c>
      <c r="F22" s="17">
        <f>INT((VLOOKUP($C22,装备数值,2,0)+VLOOKUP($C22,装备数值,5,0)*($E22-1))*VLOOKUP($D22,系数!$K$2:$O$7,2,0))</f>
        <v>0</v>
      </c>
      <c r="G22" s="17">
        <f>INT((VLOOKUP($C22,装备数值,3,0)+VLOOKUP($C22,装备数值,6,0)*($E22-1))*VLOOKUP($D22,系数!$K$2:$O$7,3,0))</f>
        <v>59</v>
      </c>
      <c r="H22" s="17">
        <f t="shared" si="0"/>
        <v>59</v>
      </c>
      <c r="I22" s="17">
        <f>INT((VLOOKUP($C22,装备数值,4,0)+VLOOKUP($C22,装备数值,7,0)*($E22-1))*VLOOKUP($D22,系数!$K$2:$O$7,4,0))</f>
        <v>0</v>
      </c>
      <c r="J22" s="17">
        <f>INT((VLOOKUP($C22,装备数值,4,0)+VLOOKUP($C22,装备数值,7,0)*($E22-1))*VLOOKUP($D22,系数!$K$2:$O$7,5,0))</f>
        <v>0</v>
      </c>
      <c r="K22" s="17">
        <f>INT(VLOOKUP(E22,强化金币,2,1)*VLOOKUP(INDEX(装备!F:F,MATCH(属性!A22,装备!A:A,0)),系数!$K$12:$M$15,3,0))</f>
        <v>520</v>
      </c>
      <c r="L22" s="17"/>
      <c r="M22" s="17"/>
      <c r="N22" s="17"/>
      <c r="O22" s="17">
        <f>IF(E22=1,"",VLOOKUP(E22,系数!$S$2:$AB$12,MATCH(属性!C22,评级,0),1))</f>
        <v>0</v>
      </c>
    </row>
    <row r="23" spans="1:15" ht="17.25" thickBot="1" x14ac:dyDescent="0.4">
      <c r="A23" s="17">
        <f t="shared" si="1"/>
        <v>7100001</v>
      </c>
      <c r="B23" s="17" t="s">
        <v>34</v>
      </c>
      <c r="C23" s="15">
        <f>INDEX(装备!G:G,MATCH(属性!A23,装备!A:A,0))</f>
        <v>1</v>
      </c>
      <c r="D23" s="15" t="str">
        <f>INDEX(装备!E:E,MATCH(属性!A23,装备!A:A,0))</f>
        <v>weapon</v>
      </c>
      <c r="E23" s="14">
        <v>21</v>
      </c>
      <c r="F23" s="17">
        <f>INT((VLOOKUP($C23,装备数值,2,0)+VLOOKUP($C23,装备数值,5,0)*($E23-1))*VLOOKUP($D23,系数!$K$2:$O$7,2,0))</f>
        <v>0</v>
      </c>
      <c r="G23" s="17">
        <f>INT((VLOOKUP($C23,装备数值,3,0)+VLOOKUP($C23,装备数值,6,0)*($E23-1))*VLOOKUP($D23,系数!$K$2:$O$7,3,0))</f>
        <v>60</v>
      </c>
      <c r="H23" s="17">
        <f t="shared" si="0"/>
        <v>60</v>
      </c>
      <c r="I23" s="17">
        <f>INT((VLOOKUP($C23,装备数值,4,0)+VLOOKUP($C23,装备数值,7,0)*($E23-1))*VLOOKUP($D23,系数!$K$2:$O$7,4,0))</f>
        <v>0</v>
      </c>
      <c r="J23" s="17">
        <f>INT((VLOOKUP($C23,装备数值,4,0)+VLOOKUP($C23,装备数值,7,0)*($E23-1))*VLOOKUP($D23,系数!$K$2:$O$7,5,0))</f>
        <v>0</v>
      </c>
      <c r="K23" s="17">
        <f>INT(VLOOKUP(E23,强化金币,2,1)*VLOOKUP(INDEX(装备!F:F,MATCH(属性!A23,装备!A:A,0)),系数!$K$12:$M$15,3,0))</f>
        <v>560</v>
      </c>
      <c r="L23" s="17"/>
      <c r="M23" s="17"/>
      <c r="N23" s="17"/>
      <c r="O23" s="17">
        <f>IF(E23=1,"",VLOOKUP(E23,系数!$S$2:$AB$12,MATCH(属性!C23,评级,0),1))</f>
        <v>0</v>
      </c>
    </row>
    <row r="24" spans="1:15" ht="17.25" thickBot="1" x14ac:dyDescent="0.4">
      <c r="A24" s="17">
        <f t="shared" si="1"/>
        <v>7100001</v>
      </c>
      <c r="B24" s="17" t="s">
        <v>34</v>
      </c>
      <c r="C24" s="15">
        <f>INDEX(装备!G:G,MATCH(属性!A24,装备!A:A,0))</f>
        <v>1</v>
      </c>
      <c r="D24" s="15" t="str">
        <f>INDEX(装备!E:E,MATCH(属性!A24,装备!A:A,0))</f>
        <v>weapon</v>
      </c>
      <c r="E24" s="14">
        <v>22</v>
      </c>
      <c r="F24" s="17">
        <f>INT((VLOOKUP($C24,装备数值,2,0)+VLOOKUP($C24,装备数值,5,0)*($E24-1))*VLOOKUP($D24,系数!$K$2:$O$7,2,0))</f>
        <v>0</v>
      </c>
      <c r="G24" s="17">
        <f>INT((VLOOKUP($C24,装备数值,3,0)+VLOOKUP($C24,装备数值,6,0)*($E24-1))*VLOOKUP($D24,系数!$K$2:$O$7,3,0))</f>
        <v>61</v>
      </c>
      <c r="H24" s="17">
        <f t="shared" si="0"/>
        <v>61</v>
      </c>
      <c r="I24" s="17">
        <f>INT((VLOOKUP($C24,装备数值,4,0)+VLOOKUP($C24,装备数值,7,0)*($E24-1))*VLOOKUP($D24,系数!$K$2:$O$7,4,0))</f>
        <v>0</v>
      </c>
      <c r="J24" s="17">
        <f>INT((VLOOKUP($C24,装备数值,4,0)+VLOOKUP($C24,装备数值,7,0)*($E24-1))*VLOOKUP($D24,系数!$K$2:$O$7,5,0))</f>
        <v>0</v>
      </c>
      <c r="K24" s="17">
        <f>INT(VLOOKUP(E24,强化金币,2,1)*VLOOKUP(INDEX(装备!F:F,MATCH(属性!A24,装备!A:A,0)),系数!$K$12:$M$15,3,0))</f>
        <v>600</v>
      </c>
      <c r="L24" s="17"/>
      <c r="M24" s="17"/>
      <c r="N24" s="17"/>
      <c r="O24" s="17">
        <f>IF(E24=1,"",VLOOKUP(E24,系数!$S$2:$AB$12,MATCH(属性!C24,评级,0),1))</f>
        <v>0</v>
      </c>
    </row>
    <row r="25" spans="1:15" ht="17.25" thickBot="1" x14ac:dyDescent="0.4">
      <c r="A25" s="17">
        <f t="shared" si="1"/>
        <v>7100001</v>
      </c>
      <c r="B25" s="17" t="s">
        <v>34</v>
      </c>
      <c r="C25" s="15">
        <f>INDEX(装备!G:G,MATCH(属性!A25,装备!A:A,0))</f>
        <v>1</v>
      </c>
      <c r="D25" s="15" t="str">
        <f>INDEX(装备!E:E,MATCH(属性!A25,装备!A:A,0))</f>
        <v>weapon</v>
      </c>
      <c r="E25" s="14">
        <v>23</v>
      </c>
      <c r="F25" s="17">
        <f>INT((VLOOKUP($C25,装备数值,2,0)+VLOOKUP($C25,装备数值,5,0)*($E25-1))*VLOOKUP($D25,系数!$K$2:$O$7,2,0))</f>
        <v>0</v>
      </c>
      <c r="G25" s="17">
        <f>INT((VLOOKUP($C25,装备数值,3,0)+VLOOKUP($C25,装备数值,6,0)*($E25-1))*VLOOKUP($D25,系数!$K$2:$O$7,3,0))</f>
        <v>62</v>
      </c>
      <c r="H25" s="17">
        <f t="shared" si="0"/>
        <v>62</v>
      </c>
      <c r="I25" s="17">
        <f>INT((VLOOKUP($C25,装备数值,4,0)+VLOOKUP($C25,装备数值,7,0)*($E25-1))*VLOOKUP($D25,系数!$K$2:$O$7,4,0))</f>
        <v>0</v>
      </c>
      <c r="J25" s="17">
        <f>INT((VLOOKUP($C25,装备数值,4,0)+VLOOKUP($C25,装备数值,7,0)*($E25-1))*VLOOKUP($D25,系数!$K$2:$O$7,5,0))</f>
        <v>0</v>
      </c>
      <c r="K25" s="17">
        <f>INT(VLOOKUP(E25,强化金币,2,1)*VLOOKUP(INDEX(装备!F:F,MATCH(属性!A25,装备!A:A,0)),系数!$K$12:$M$15,3,0))</f>
        <v>640</v>
      </c>
      <c r="L25" s="17"/>
      <c r="M25" s="17"/>
      <c r="N25" s="17"/>
      <c r="O25" s="17">
        <f>IF(E25=1,"",VLOOKUP(E25,系数!$S$2:$AB$12,MATCH(属性!C25,评级,0),1))</f>
        <v>0</v>
      </c>
    </row>
    <row r="26" spans="1:15" ht="17.25" thickBot="1" x14ac:dyDescent="0.4">
      <c r="A26" s="17">
        <f t="shared" si="1"/>
        <v>7100001</v>
      </c>
      <c r="B26" s="17" t="s">
        <v>34</v>
      </c>
      <c r="C26" s="15">
        <f>INDEX(装备!G:G,MATCH(属性!A26,装备!A:A,0))</f>
        <v>1</v>
      </c>
      <c r="D26" s="15" t="str">
        <f>INDEX(装备!E:E,MATCH(属性!A26,装备!A:A,0))</f>
        <v>weapon</v>
      </c>
      <c r="E26" s="14">
        <v>24</v>
      </c>
      <c r="F26" s="17">
        <f>INT((VLOOKUP($C26,装备数值,2,0)+VLOOKUP($C26,装备数值,5,0)*($E26-1))*VLOOKUP($D26,系数!$K$2:$O$7,2,0))</f>
        <v>0</v>
      </c>
      <c r="G26" s="17">
        <f>INT((VLOOKUP($C26,装备数值,3,0)+VLOOKUP($C26,装备数值,6,0)*($E26-1))*VLOOKUP($D26,系数!$K$2:$O$7,3,0))</f>
        <v>63</v>
      </c>
      <c r="H26" s="17">
        <f t="shared" si="0"/>
        <v>63</v>
      </c>
      <c r="I26" s="17">
        <f>INT((VLOOKUP($C26,装备数值,4,0)+VLOOKUP($C26,装备数值,7,0)*($E26-1))*VLOOKUP($D26,系数!$K$2:$O$7,4,0))</f>
        <v>0</v>
      </c>
      <c r="J26" s="17">
        <f>INT((VLOOKUP($C26,装备数值,4,0)+VLOOKUP($C26,装备数值,7,0)*($E26-1))*VLOOKUP($D26,系数!$K$2:$O$7,5,0))</f>
        <v>0</v>
      </c>
      <c r="K26" s="17">
        <f>INT(VLOOKUP(E26,强化金币,2,1)*VLOOKUP(INDEX(装备!F:F,MATCH(属性!A26,装备!A:A,0)),系数!$K$12:$M$15,3,0))</f>
        <v>680</v>
      </c>
      <c r="L26" s="17"/>
      <c r="M26" s="17"/>
      <c r="N26" s="17"/>
      <c r="O26" s="17">
        <f>IF(E26=1,"",VLOOKUP(E26,系数!$S$2:$AB$12,MATCH(属性!C26,评级,0),1))</f>
        <v>0</v>
      </c>
    </row>
    <row r="27" spans="1:15" ht="17.25" thickBot="1" x14ac:dyDescent="0.4">
      <c r="A27" s="17">
        <f t="shared" si="1"/>
        <v>7100001</v>
      </c>
      <c r="B27" s="17" t="s">
        <v>34</v>
      </c>
      <c r="C27" s="15">
        <f>INDEX(装备!G:G,MATCH(属性!A27,装备!A:A,0))</f>
        <v>1</v>
      </c>
      <c r="D27" s="15" t="str">
        <f>INDEX(装备!E:E,MATCH(属性!A27,装备!A:A,0))</f>
        <v>weapon</v>
      </c>
      <c r="E27" s="14">
        <v>25</v>
      </c>
      <c r="F27" s="17">
        <f>INT((VLOOKUP($C27,装备数值,2,0)+VLOOKUP($C27,装备数值,5,0)*($E27-1))*VLOOKUP($D27,系数!$K$2:$O$7,2,0))</f>
        <v>0</v>
      </c>
      <c r="G27" s="17">
        <f>INT((VLOOKUP($C27,装备数值,3,0)+VLOOKUP($C27,装备数值,6,0)*($E27-1))*VLOOKUP($D27,系数!$K$2:$O$7,3,0))</f>
        <v>64</v>
      </c>
      <c r="H27" s="17">
        <f t="shared" si="0"/>
        <v>64</v>
      </c>
      <c r="I27" s="17">
        <f>INT((VLOOKUP($C27,装备数值,4,0)+VLOOKUP($C27,装备数值,7,0)*($E27-1))*VLOOKUP($D27,系数!$K$2:$O$7,4,0))</f>
        <v>0</v>
      </c>
      <c r="J27" s="17">
        <f>INT((VLOOKUP($C27,装备数值,4,0)+VLOOKUP($C27,装备数值,7,0)*($E27-1))*VLOOKUP($D27,系数!$K$2:$O$7,5,0))</f>
        <v>0</v>
      </c>
      <c r="K27" s="17">
        <f>INT(VLOOKUP(E27,强化金币,2,1)*VLOOKUP(INDEX(装备!F:F,MATCH(属性!A27,装备!A:A,0)),系数!$K$12:$M$15,3,0))</f>
        <v>720</v>
      </c>
      <c r="L27" s="17"/>
      <c r="M27" s="17"/>
      <c r="N27" s="17"/>
      <c r="O27" s="17">
        <f>IF(E27=1,"",VLOOKUP(E27,系数!$S$2:$AB$12,MATCH(属性!C27,评级,0),1))</f>
        <v>0</v>
      </c>
    </row>
    <row r="28" spans="1:15" ht="17.25" thickBot="1" x14ac:dyDescent="0.4">
      <c r="A28" s="17">
        <f t="shared" si="1"/>
        <v>7100001</v>
      </c>
      <c r="B28" s="17" t="s">
        <v>34</v>
      </c>
      <c r="C28" s="15">
        <f>INDEX(装备!G:G,MATCH(属性!A28,装备!A:A,0))</f>
        <v>1</v>
      </c>
      <c r="D28" s="15" t="str">
        <f>INDEX(装备!E:E,MATCH(属性!A28,装备!A:A,0))</f>
        <v>weapon</v>
      </c>
      <c r="E28" s="14">
        <v>26</v>
      </c>
      <c r="F28" s="17">
        <f>INT((VLOOKUP($C28,装备数值,2,0)+VLOOKUP($C28,装备数值,5,0)*($E28-1))*VLOOKUP($D28,系数!$K$2:$O$7,2,0))</f>
        <v>0</v>
      </c>
      <c r="G28" s="17">
        <f>INT((VLOOKUP($C28,装备数值,3,0)+VLOOKUP($C28,装备数值,6,0)*($E28-1))*VLOOKUP($D28,系数!$K$2:$O$7,3,0))</f>
        <v>65</v>
      </c>
      <c r="H28" s="17">
        <f t="shared" si="0"/>
        <v>65</v>
      </c>
      <c r="I28" s="17">
        <f>INT((VLOOKUP($C28,装备数值,4,0)+VLOOKUP($C28,装备数值,7,0)*($E28-1))*VLOOKUP($D28,系数!$K$2:$O$7,4,0))</f>
        <v>0</v>
      </c>
      <c r="J28" s="17">
        <f>INT((VLOOKUP($C28,装备数值,4,0)+VLOOKUP($C28,装备数值,7,0)*($E28-1))*VLOOKUP($D28,系数!$K$2:$O$7,5,0))</f>
        <v>0</v>
      </c>
      <c r="K28" s="17">
        <f>INT(VLOOKUP(E28,强化金币,2,1)*VLOOKUP(INDEX(装备!F:F,MATCH(属性!A28,装备!A:A,0)),系数!$K$12:$M$15,3,0))</f>
        <v>760</v>
      </c>
      <c r="L28" s="17"/>
      <c r="M28" s="17"/>
      <c r="N28" s="17"/>
      <c r="O28" s="17">
        <f>IF(E28=1,"",VLOOKUP(E28,系数!$S$2:$AB$12,MATCH(属性!C28,评级,0),1))</f>
        <v>0</v>
      </c>
    </row>
    <row r="29" spans="1:15" ht="17.25" thickBot="1" x14ac:dyDescent="0.4">
      <c r="A29" s="17">
        <f t="shared" si="1"/>
        <v>7100001</v>
      </c>
      <c r="B29" s="17" t="s">
        <v>34</v>
      </c>
      <c r="C29" s="15">
        <f>INDEX(装备!G:G,MATCH(属性!A29,装备!A:A,0))</f>
        <v>1</v>
      </c>
      <c r="D29" s="15" t="str">
        <f>INDEX(装备!E:E,MATCH(属性!A29,装备!A:A,0))</f>
        <v>weapon</v>
      </c>
      <c r="E29" s="14">
        <v>27</v>
      </c>
      <c r="F29" s="17">
        <f>INT((VLOOKUP($C29,装备数值,2,0)+VLOOKUP($C29,装备数值,5,0)*($E29-1))*VLOOKUP($D29,系数!$K$2:$O$7,2,0))</f>
        <v>0</v>
      </c>
      <c r="G29" s="17">
        <f>INT((VLOOKUP($C29,装备数值,3,0)+VLOOKUP($C29,装备数值,6,0)*($E29-1))*VLOOKUP($D29,系数!$K$2:$O$7,3,0))</f>
        <v>66</v>
      </c>
      <c r="H29" s="17">
        <f t="shared" si="0"/>
        <v>66</v>
      </c>
      <c r="I29" s="17">
        <f>INT((VLOOKUP($C29,装备数值,4,0)+VLOOKUP($C29,装备数值,7,0)*($E29-1))*VLOOKUP($D29,系数!$K$2:$O$7,4,0))</f>
        <v>0</v>
      </c>
      <c r="J29" s="17">
        <f>INT((VLOOKUP($C29,装备数值,4,0)+VLOOKUP($C29,装备数值,7,0)*($E29-1))*VLOOKUP($D29,系数!$K$2:$O$7,5,0))</f>
        <v>0</v>
      </c>
      <c r="K29" s="17">
        <f>INT(VLOOKUP(E29,强化金币,2,1)*VLOOKUP(INDEX(装备!F:F,MATCH(属性!A29,装备!A:A,0)),系数!$K$12:$M$15,3,0))</f>
        <v>800</v>
      </c>
      <c r="L29" s="17"/>
      <c r="M29" s="17"/>
      <c r="N29" s="17"/>
      <c r="O29" s="17">
        <f>IF(E29=1,"",VLOOKUP(E29,系数!$S$2:$AB$12,MATCH(属性!C29,评级,0),1))</f>
        <v>0</v>
      </c>
    </row>
    <row r="30" spans="1:15" ht="17.25" thickBot="1" x14ac:dyDescent="0.4">
      <c r="A30" s="17">
        <f t="shared" si="1"/>
        <v>7100001</v>
      </c>
      <c r="B30" s="17" t="s">
        <v>34</v>
      </c>
      <c r="C30" s="15">
        <f>INDEX(装备!G:G,MATCH(属性!A30,装备!A:A,0))</f>
        <v>1</v>
      </c>
      <c r="D30" s="15" t="str">
        <f>INDEX(装备!E:E,MATCH(属性!A30,装备!A:A,0))</f>
        <v>weapon</v>
      </c>
      <c r="E30" s="14">
        <v>28</v>
      </c>
      <c r="F30" s="17">
        <f>INT((VLOOKUP($C30,装备数值,2,0)+VLOOKUP($C30,装备数值,5,0)*($E30-1))*VLOOKUP($D30,系数!$K$2:$O$7,2,0))</f>
        <v>0</v>
      </c>
      <c r="G30" s="17">
        <f>INT((VLOOKUP($C30,装备数值,3,0)+VLOOKUP($C30,装备数值,6,0)*($E30-1))*VLOOKUP($D30,系数!$K$2:$O$7,3,0))</f>
        <v>67</v>
      </c>
      <c r="H30" s="17">
        <f t="shared" si="0"/>
        <v>67</v>
      </c>
      <c r="I30" s="17">
        <f>INT((VLOOKUP($C30,装备数值,4,0)+VLOOKUP($C30,装备数值,7,0)*($E30-1))*VLOOKUP($D30,系数!$K$2:$O$7,4,0))</f>
        <v>0</v>
      </c>
      <c r="J30" s="17">
        <f>INT((VLOOKUP($C30,装备数值,4,0)+VLOOKUP($C30,装备数值,7,0)*($E30-1))*VLOOKUP($D30,系数!$K$2:$O$7,5,0))</f>
        <v>0</v>
      </c>
      <c r="K30" s="17">
        <f>INT(VLOOKUP(E30,强化金币,2,1)*VLOOKUP(INDEX(装备!F:F,MATCH(属性!A30,装备!A:A,0)),系数!$K$12:$M$15,3,0))</f>
        <v>840</v>
      </c>
      <c r="L30" s="17"/>
      <c r="M30" s="17"/>
      <c r="N30" s="17"/>
      <c r="O30" s="17">
        <f>IF(E30=1,"",VLOOKUP(E30,系数!$S$2:$AB$12,MATCH(属性!C30,评级,0),1))</f>
        <v>0</v>
      </c>
    </row>
    <row r="31" spans="1:15" ht="17.25" thickBot="1" x14ac:dyDescent="0.4">
      <c r="A31" s="17">
        <f t="shared" si="1"/>
        <v>7100001</v>
      </c>
      <c r="B31" s="17" t="s">
        <v>34</v>
      </c>
      <c r="C31" s="15">
        <f>INDEX(装备!G:G,MATCH(属性!A31,装备!A:A,0))</f>
        <v>1</v>
      </c>
      <c r="D31" s="15" t="str">
        <f>INDEX(装备!E:E,MATCH(属性!A31,装备!A:A,0))</f>
        <v>weapon</v>
      </c>
      <c r="E31" s="14">
        <v>29</v>
      </c>
      <c r="F31" s="17">
        <f>INT((VLOOKUP($C31,装备数值,2,0)+VLOOKUP($C31,装备数值,5,0)*($E31-1))*VLOOKUP($D31,系数!$K$2:$O$7,2,0))</f>
        <v>0</v>
      </c>
      <c r="G31" s="17">
        <f>INT((VLOOKUP($C31,装备数值,3,0)+VLOOKUP($C31,装备数值,6,0)*($E31-1))*VLOOKUP($D31,系数!$K$2:$O$7,3,0))</f>
        <v>68</v>
      </c>
      <c r="H31" s="17">
        <f t="shared" si="0"/>
        <v>68</v>
      </c>
      <c r="I31" s="17">
        <f>INT((VLOOKUP($C31,装备数值,4,0)+VLOOKUP($C31,装备数值,7,0)*($E31-1))*VLOOKUP($D31,系数!$K$2:$O$7,4,0))</f>
        <v>0</v>
      </c>
      <c r="J31" s="17">
        <f>INT((VLOOKUP($C31,装备数值,4,0)+VLOOKUP($C31,装备数值,7,0)*($E31-1))*VLOOKUP($D31,系数!$K$2:$O$7,5,0))</f>
        <v>0</v>
      </c>
      <c r="K31" s="17">
        <f>INT(VLOOKUP(E31,强化金币,2,1)*VLOOKUP(INDEX(装备!F:F,MATCH(属性!A31,装备!A:A,0)),系数!$K$12:$M$15,3,0))</f>
        <v>900</v>
      </c>
      <c r="L31" s="17"/>
      <c r="M31" s="17"/>
      <c r="N31" s="17"/>
      <c r="O31" s="17">
        <f>IF(E31=1,"",VLOOKUP(E31,系数!$S$2:$AB$12,MATCH(属性!C31,评级,0),1))</f>
        <v>0</v>
      </c>
    </row>
    <row r="32" spans="1:15" ht="17.25" thickBot="1" x14ac:dyDescent="0.4">
      <c r="A32" s="17">
        <f t="shared" si="1"/>
        <v>7100001</v>
      </c>
      <c r="B32" s="17" t="s">
        <v>34</v>
      </c>
      <c r="C32" s="15">
        <f>INDEX(装备!G:G,MATCH(属性!A32,装备!A:A,0))</f>
        <v>1</v>
      </c>
      <c r="D32" s="15" t="str">
        <f>INDEX(装备!E:E,MATCH(属性!A32,装备!A:A,0))</f>
        <v>weapon</v>
      </c>
      <c r="E32" s="14">
        <v>30</v>
      </c>
      <c r="F32" s="17">
        <f>INT((VLOOKUP($C32,装备数值,2,0)+VLOOKUP($C32,装备数值,5,0)*($E32-1))*VLOOKUP($D32,系数!$K$2:$O$7,2,0))</f>
        <v>0</v>
      </c>
      <c r="G32" s="17">
        <f>INT((VLOOKUP($C32,装备数值,3,0)+VLOOKUP($C32,装备数值,6,0)*($E32-1))*VLOOKUP($D32,系数!$K$2:$O$7,3,0))</f>
        <v>69</v>
      </c>
      <c r="H32" s="17">
        <f t="shared" si="0"/>
        <v>69</v>
      </c>
      <c r="I32" s="17">
        <f>INT((VLOOKUP($C32,装备数值,4,0)+VLOOKUP($C32,装备数值,7,0)*($E32-1))*VLOOKUP($D32,系数!$K$2:$O$7,4,0))</f>
        <v>0</v>
      </c>
      <c r="J32" s="17">
        <f>INT((VLOOKUP($C32,装备数值,4,0)+VLOOKUP($C32,装备数值,7,0)*($E32-1))*VLOOKUP($D32,系数!$K$2:$O$7,5,0))</f>
        <v>0</v>
      </c>
      <c r="K32" s="17">
        <f>INT(VLOOKUP(E32,强化金币,2,1)*VLOOKUP(INDEX(装备!F:F,MATCH(属性!A32,装备!A:A,0)),系数!$K$12:$M$15,3,0))</f>
        <v>1000</v>
      </c>
      <c r="L32" s="17"/>
      <c r="M32" s="17"/>
      <c r="N32" s="17"/>
      <c r="O32" s="17">
        <f>IF(E32=1,"",VLOOKUP(E32,系数!$S$2:$AB$12,MATCH(属性!C32,评级,0),1))</f>
        <v>0</v>
      </c>
    </row>
    <row r="33" spans="1:15" ht="17.25" thickBot="1" x14ac:dyDescent="0.4">
      <c r="A33" s="17">
        <f t="shared" si="1"/>
        <v>7100001</v>
      </c>
      <c r="B33" s="17" t="s">
        <v>34</v>
      </c>
      <c r="C33" s="15">
        <f>INDEX(装备!G:G,MATCH(属性!A33,装备!A:A,0))</f>
        <v>1</v>
      </c>
      <c r="D33" s="15" t="str">
        <f>INDEX(装备!E:E,MATCH(属性!A33,装备!A:A,0))</f>
        <v>weapon</v>
      </c>
      <c r="E33" s="14">
        <v>31</v>
      </c>
      <c r="F33" s="17">
        <f>INT((VLOOKUP($C33,装备数值,2,0)+VLOOKUP($C33,装备数值,5,0)*($E33-1))*VLOOKUP($D33,系数!$K$2:$O$7,2,0))</f>
        <v>0</v>
      </c>
      <c r="G33" s="17">
        <f>INT((VLOOKUP($C33,装备数值,3,0)+VLOOKUP($C33,装备数值,6,0)*($E33-1))*VLOOKUP($D33,系数!$K$2:$O$7,3,0))</f>
        <v>70</v>
      </c>
      <c r="H33" s="17">
        <f t="shared" si="0"/>
        <v>70</v>
      </c>
      <c r="I33" s="17">
        <f>INT((VLOOKUP($C33,装备数值,4,0)+VLOOKUP($C33,装备数值,7,0)*($E33-1))*VLOOKUP($D33,系数!$K$2:$O$7,4,0))</f>
        <v>0</v>
      </c>
      <c r="J33" s="17">
        <f>INT((VLOOKUP($C33,装备数值,4,0)+VLOOKUP($C33,装备数值,7,0)*($E33-1))*VLOOKUP($D33,系数!$K$2:$O$7,5,0))</f>
        <v>0</v>
      </c>
      <c r="K33" s="17">
        <f>INT(VLOOKUP(E33,强化金币,2,1)*VLOOKUP(INDEX(装备!F:F,MATCH(属性!A33,装备!A:A,0)),系数!$K$12:$M$15,3,0))</f>
        <v>1100</v>
      </c>
      <c r="L33" s="17"/>
      <c r="M33" s="17"/>
      <c r="N33" s="17"/>
      <c r="O33" s="17">
        <f>IF(E33=1,"",VLOOKUP(E33,系数!$S$2:$AB$12,MATCH(属性!C33,评级,0),1))</f>
        <v>0</v>
      </c>
    </row>
    <row r="34" spans="1:15" ht="17.25" thickBot="1" x14ac:dyDescent="0.4">
      <c r="A34" s="17">
        <f t="shared" si="1"/>
        <v>7100001</v>
      </c>
      <c r="B34" s="17" t="s">
        <v>34</v>
      </c>
      <c r="C34" s="15">
        <f>INDEX(装备!G:G,MATCH(属性!A34,装备!A:A,0))</f>
        <v>1</v>
      </c>
      <c r="D34" s="15" t="str">
        <f>INDEX(装备!E:E,MATCH(属性!A34,装备!A:A,0))</f>
        <v>weapon</v>
      </c>
      <c r="E34" s="14">
        <v>32</v>
      </c>
      <c r="F34" s="17">
        <f>INT((VLOOKUP($C34,装备数值,2,0)+VLOOKUP($C34,装备数值,5,0)*($E34-1))*VLOOKUP($D34,系数!$K$2:$O$7,2,0))</f>
        <v>0</v>
      </c>
      <c r="G34" s="17">
        <f>INT((VLOOKUP($C34,装备数值,3,0)+VLOOKUP($C34,装备数值,6,0)*($E34-1))*VLOOKUP($D34,系数!$K$2:$O$7,3,0))</f>
        <v>71</v>
      </c>
      <c r="H34" s="17">
        <f t="shared" si="0"/>
        <v>71</v>
      </c>
      <c r="I34" s="17">
        <f>INT((VLOOKUP($C34,装备数值,4,0)+VLOOKUP($C34,装备数值,7,0)*($E34-1))*VLOOKUP($D34,系数!$K$2:$O$7,4,0))</f>
        <v>0</v>
      </c>
      <c r="J34" s="17">
        <f>INT((VLOOKUP($C34,装备数值,4,0)+VLOOKUP($C34,装备数值,7,0)*($E34-1))*VLOOKUP($D34,系数!$K$2:$O$7,5,0))</f>
        <v>0</v>
      </c>
      <c r="K34" s="17">
        <f>INT(VLOOKUP(E34,强化金币,2,1)*VLOOKUP(INDEX(装备!F:F,MATCH(属性!A34,装备!A:A,0)),系数!$K$12:$M$15,3,0))</f>
        <v>1200</v>
      </c>
      <c r="L34" s="17"/>
      <c r="M34" s="17"/>
      <c r="N34" s="17"/>
      <c r="O34" s="17">
        <f>IF(E34=1,"",VLOOKUP(E34,系数!$S$2:$AB$12,MATCH(属性!C34,评级,0),1))</f>
        <v>0</v>
      </c>
    </row>
    <row r="35" spans="1:15" ht="17.25" thickBot="1" x14ac:dyDescent="0.4">
      <c r="A35" s="17">
        <f t="shared" si="1"/>
        <v>7100001</v>
      </c>
      <c r="B35" s="17" t="s">
        <v>34</v>
      </c>
      <c r="C35" s="15">
        <f>INDEX(装备!G:G,MATCH(属性!A35,装备!A:A,0))</f>
        <v>1</v>
      </c>
      <c r="D35" s="15" t="str">
        <f>INDEX(装备!E:E,MATCH(属性!A35,装备!A:A,0))</f>
        <v>weapon</v>
      </c>
      <c r="E35" s="14">
        <v>33</v>
      </c>
      <c r="F35" s="17">
        <f>INT((VLOOKUP($C35,装备数值,2,0)+VLOOKUP($C35,装备数值,5,0)*($E35-1))*VLOOKUP($D35,系数!$K$2:$O$7,2,0))</f>
        <v>0</v>
      </c>
      <c r="G35" s="17">
        <f>INT((VLOOKUP($C35,装备数值,3,0)+VLOOKUP($C35,装备数值,6,0)*($E35-1))*VLOOKUP($D35,系数!$K$2:$O$7,3,0))</f>
        <v>72</v>
      </c>
      <c r="H35" s="17">
        <f t="shared" si="0"/>
        <v>72</v>
      </c>
      <c r="I35" s="17">
        <f>INT((VLOOKUP($C35,装备数值,4,0)+VLOOKUP($C35,装备数值,7,0)*($E35-1))*VLOOKUP($D35,系数!$K$2:$O$7,4,0))</f>
        <v>0</v>
      </c>
      <c r="J35" s="17">
        <f>INT((VLOOKUP($C35,装备数值,4,0)+VLOOKUP($C35,装备数值,7,0)*($E35-1))*VLOOKUP($D35,系数!$K$2:$O$7,5,0))</f>
        <v>0</v>
      </c>
      <c r="K35" s="17">
        <f>INT(VLOOKUP(E35,强化金币,2,1)*VLOOKUP(INDEX(装备!F:F,MATCH(属性!A35,装备!A:A,0)),系数!$K$12:$M$15,3,0))</f>
        <v>1300</v>
      </c>
      <c r="L35" s="17"/>
      <c r="M35" s="17"/>
      <c r="N35" s="17"/>
      <c r="O35" s="17">
        <f>IF(E35=1,"",VLOOKUP(E35,系数!$S$2:$AB$12,MATCH(属性!C35,评级,0),1))</f>
        <v>0</v>
      </c>
    </row>
    <row r="36" spans="1:15" ht="17.25" thickBot="1" x14ac:dyDescent="0.4">
      <c r="A36" s="17">
        <f t="shared" si="1"/>
        <v>7100001</v>
      </c>
      <c r="B36" s="17" t="s">
        <v>34</v>
      </c>
      <c r="C36" s="15">
        <f>INDEX(装备!G:G,MATCH(属性!A36,装备!A:A,0))</f>
        <v>1</v>
      </c>
      <c r="D36" s="15" t="str">
        <f>INDEX(装备!E:E,MATCH(属性!A36,装备!A:A,0))</f>
        <v>weapon</v>
      </c>
      <c r="E36" s="14">
        <v>34</v>
      </c>
      <c r="F36" s="17">
        <f>INT((VLOOKUP($C36,装备数值,2,0)+VLOOKUP($C36,装备数值,5,0)*($E36-1))*VLOOKUP($D36,系数!$K$2:$O$7,2,0))</f>
        <v>0</v>
      </c>
      <c r="G36" s="17">
        <f>INT((VLOOKUP($C36,装备数值,3,0)+VLOOKUP($C36,装备数值,6,0)*($E36-1))*VLOOKUP($D36,系数!$K$2:$O$7,3,0))</f>
        <v>73</v>
      </c>
      <c r="H36" s="17">
        <f t="shared" si="0"/>
        <v>73</v>
      </c>
      <c r="I36" s="17">
        <f>INT((VLOOKUP($C36,装备数值,4,0)+VLOOKUP($C36,装备数值,7,0)*($E36-1))*VLOOKUP($D36,系数!$K$2:$O$7,4,0))</f>
        <v>0</v>
      </c>
      <c r="J36" s="17">
        <f>INT((VLOOKUP($C36,装备数值,4,0)+VLOOKUP($C36,装备数值,7,0)*($E36-1))*VLOOKUP($D36,系数!$K$2:$O$7,5,0))</f>
        <v>0</v>
      </c>
      <c r="K36" s="17">
        <f>INT(VLOOKUP(E36,强化金币,2,1)*VLOOKUP(INDEX(装备!F:F,MATCH(属性!A36,装备!A:A,0)),系数!$K$12:$M$15,3,0))</f>
        <v>1400</v>
      </c>
      <c r="L36" s="17"/>
      <c r="M36" s="17"/>
      <c r="N36" s="17"/>
      <c r="O36" s="17">
        <f>IF(E36=1,"",VLOOKUP(E36,系数!$S$2:$AB$12,MATCH(属性!C36,评级,0),1))</f>
        <v>0</v>
      </c>
    </row>
    <row r="37" spans="1:15" ht="17.25" thickBot="1" x14ac:dyDescent="0.4">
      <c r="A37" s="17">
        <f t="shared" si="1"/>
        <v>7100001</v>
      </c>
      <c r="B37" s="17" t="s">
        <v>34</v>
      </c>
      <c r="C37" s="15">
        <f>INDEX(装备!G:G,MATCH(属性!A37,装备!A:A,0))</f>
        <v>1</v>
      </c>
      <c r="D37" s="15" t="str">
        <f>INDEX(装备!E:E,MATCH(属性!A37,装备!A:A,0))</f>
        <v>weapon</v>
      </c>
      <c r="E37" s="14">
        <v>35</v>
      </c>
      <c r="F37" s="17">
        <f>INT((VLOOKUP($C37,装备数值,2,0)+VLOOKUP($C37,装备数值,5,0)*($E37-1))*VLOOKUP($D37,系数!$K$2:$O$7,2,0))</f>
        <v>0</v>
      </c>
      <c r="G37" s="17">
        <f>INT((VLOOKUP($C37,装备数值,3,0)+VLOOKUP($C37,装备数值,6,0)*($E37-1))*VLOOKUP($D37,系数!$K$2:$O$7,3,0))</f>
        <v>74</v>
      </c>
      <c r="H37" s="17">
        <f t="shared" si="0"/>
        <v>74</v>
      </c>
      <c r="I37" s="17">
        <f>INT((VLOOKUP($C37,装备数值,4,0)+VLOOKUP($C37,装备数值,7,0)*($E37-1))*VLOOKUP($D37,系数!$K$2:$O$7,4,0))</f>
        <v>0</v>
      </c>
      <c r="J37" s="17">
        <f>INT((VLOOKUP($C37,装备数值,4,0)+VLOOKUP($C37,装备数值,7,0)*($E37-1))*VLOOKUP($D37,系数!$K$2:$O$7,5,0))</f>
        <v>0</v>
      </c>
      <c r="K37" s="17">
        <f>INT(VLOOKUP(E37,强化金币,2,1)*VLOOKUP(INDEX(装备!F:F,MATCH(属性!A37,装备!A:A,0)),系数!$K$12:$M$15,3,0))</f>
        <v>1500</v>
      </c>
      <c r="L37" s="17"/>
      <c r="M37" s="17"/>
      <c r="N37" s="17"/>
      <c r="O37" s="17">
        <f>IF(E37=1,"",VLOOKUP(E37,系数!$S$2:$AB$12,MATCH(属性!C37,评级,0),1))</f>
        <v>0</v>
      </c>
    </row>
    <row r="38" spans="1:15" ht="17.25" thickBot="1" x14ac:dyDescent="0.4">
      <c r="A38" s="17">
        <f t="shared" si="1"/>
        <v>7100001</v>
      </c>
      <c r="B38" s="17" t="s">
        <v>34</v>
      </c>
      <c r="C38" s="15">
        <f>INDEX(装备!G:G,MATCH(属性!A38,装备!A:A,0))</f>
        <v>1</v>
      </c>
      <c r="D38" s="15" t="str">
        <f>INDEX(装备!E:E,MATCH(属性!A38,装备!A:A,0))</f>
        <v>weapon</v>
      </c>
      <c r="E38" s="14">
        <v>36</v>
      </c>
      <c r="F38" s="17">
        <f>INT((VLOOKUP($C38,装备数值,2,0)+VLOOKUP($C38,装备数值,5,0)*($E38-1))*VLOOKUP($D38,系数!$K$2:$O$7,2,0))</f>
        <v>0</v>
      </c>
      <c r="G38" s="17">
        <f>INT((VLOOKUP($C38,装备数值,3,0)+VLOOKUP($C38,装备数值,6,0)*($E38-1))*VLOOKUP($D38,系数!$K$2:$O$7,3,0))</f>
        <v>75</v>
      </c>
      <c r="H38" s="17">
        <f t="shared" si="0"/>
        <v>75</v>
      </c>
      <c r="I38" s="17">
        <f>INT((VLOOKUP($C38,装备数值,4,0)+VLOOKUP($C38,装备数值,7,0)*($E38-1))*VLOOKUP($D38,系数!$K$2:$O$7,4,0))</f>
        <v>0</v>
      </c>
      <c r="J38" s="17">
        <f>INT((VLOOKUP($C38,装备数值,4,0)+VLOOKUP($C38,装备数值,7,0)*($E38-1))*VLOOKUP($D38,系数!$K$2:$O$7,5,0))</f>
        <v>0</v>
      </c>
      <c r="K38" s="17">
        <f>INT(VLOOKUP(E38,强化金币,2,1)*VLOOKUP(INDEX(装备!F:F,MATCH(属性!A38,装备!A:A,0)),系数!$K$12:$M$15,3,0))</f>
        <v>1600</v>
      </c>
      <c r="L38" s="17"/>
      <c r="M38" s="17"/>
      <c r="N38" s="17"/>
      <c r="O38" s="17">
        <f>IF(E38=1,"",VLOOKUP(E38,系数!$S$2:$AB$12,MATCH(属性!C38,评级,0),1))</f>
        <v>0</v>
      </c>
    </row>
    <row r="39" spans="1:15" ht="17.25" thickBot="1" x14ac:dyDescent="0.4">
      <c r="A39" s="17">
        <f t="shared" si="1"/>
        <v>7100001</v>
      </c>
      <c r="B39" s="17" t="s">
        <v>34</v>
      </c>
      <c r="C39" s="15">
        <f>INDEX(装备!G:G,MATCH(属性!A39,装备!A:A,0))</f>
        <v>1</v>
      </c>
      <c r="D39" s="15" t="str">
        <f>INDEX(装备!E:E,MATCH(属性!A39,装备!A:A,0))</f>
        <v>weapon</v>
      </c>
      <c r="E39" s="14">
        <v>37</v>
      </c>
      <c r="F39" s="17">
        <f>INT((VLOOKUP($C39,装备数值,2,0)+VLOOKUP($C39,装备数值,5,0)*($E39-1))*VLOOKUP($D39,系数!$K$2:$O$7,2,0))</f>
        <v>0</v>
      </c>
      <c r="G39" s="17">
        <f>INT((VLOOKUP($C39,装备数值,3,0)+VLOOKUP($C39,装备数值,6,0)*($E39-1))*VLOOKUP($D39,系数!$K$2:$O$7,3,0))</f>
        <v>76</v>
      </c>
      <c r="H39" s="17">
        <f t="shared" si="0"/>
        <v>76</v>
      </c>
      <c r="I39" s="17">
        <f>INT((VLOOKUP($C39,装备数值,4,0)+VLOOKUP($C39,装备数值,7,0)*($E39-1))*VLOOKUP($D39,系数!$K$2:$O$7,4,0))</f>
        <v>0</v>
      </c>
      <c r="J39" s="17">
        <f>INT((VLOOKUP($C39,装备数值,4,0)+VLOOKUP($C39,装备数值,7,0)*($E39-1))*VLOOKUP($D39,系数!$K$2:$O$7,5,0))</f>
        <v>0</v>
      </c>
      <c r="K39" s="17">
        <f>INT(VLOOKUP(E39,强化金币,2,1)*VLOOKUP(INDEX(装备!F:F,MATCH(属性!A39,装备!A:A,0)),系数!$K$12:$M$15,3,0))</f>
        <v>1700</v>
      </c>
      <c r="L39" s="17"/>
      <c r="M39" s="17"/>
      <c r="N39" s="17"/>
      <c r="O39" s="17">
        <f>IF(E39=1,"",VLOOKUP(E39,系数!$S$2:$AB$12,MATCH(属性!C39,评级,0),1))</f>
        <v>0</v>
      </c>
    </row>
    <row r="40" spans="1:15" ht="17.25" thickBot="1" x14ac:dyDescent="0.4">
      <c r="A40" s="17">
        <f t="shared" si="1"/>
        <v>7100001</v>
      </c>
      <c r="B40" s="17" t="s">
        <v>34</v>
      </c>
      <c r="C40" s="15">
        <f>INDEX(装备!G:G,MATCH(属性!A40,装备!A:A,0))</f>
        <v>1</v>
      </c>
      <c r="D40" s="15" t="str">
        <f>INDEX(装备!E:E,MATCH(属性!A40,装备!A:A,0))</f>
        <v>weapon</v>
      </c>
      <c r="E40" s="14">
        <v>38</v>
      </c>
      <c r="F40" s="17">
        <f>INT((VLOOKUP($C40,装备数值,2,0)+VLOOKUP($C40,装备数值,5,0)*($E40-1))*VLOOKUP($D40,系数!$K$2:$O$7,2,0))</f>
        <v>0</v>
      </c>
      <c r="G40" s="17">
        <f>INT((VLOOKUP($C40,装备数值,3,0)+VLOOKUP($C40,装备数值,6,0)*($E40-1))*VLOOKUP($D40,系数!$K$2:$O$7,3,0))</f>
        <v>77</v>
      </c>
      <c r="H40" s="17">
        <f t="shared" si="0"/>
        <v>77</v>
      </c>
      <c r="I40" s="17">
        <f>INT((VLOOKUP($C40,装备数值,4,0)+VLOOKUP($C40,装备数值,7,0)*($E40-1))*VLOOKUP($D40,系数!$K$2:$O$7,4,0))</f>
        <v>0</v>
      </c>
      <c r="J40" s="17">
        <f>INT((VLOOKUP($C40,装备数值,4,0)+VLOOKUP($C40,装备数值,7,0)*($E40-1))*VLOOKUP($D40,系数!$K$2:$O$7,5,0))</f>
        <v>0</v>
      </c>
      <c r="K40" s="17">
        <f>INT(VLOOKUP(E40,强化金币,2,1)*VLOOKUP(INDEX(装备!F:F,MATCH(属性!A40,装备!A:A,0)),系数!$K$12:$M$15,3,0))</f>
        <v>1800</v>
      </c>
      <c r="L40" s="17"/>
      <c r="M40" s="17"/>
      <c r="N40" s="17"/>
      <c r="O40" s="17">
        <f>IF(E40=1,"",VLOOKUP(E40,系数!$S$2:$AB$12,MATCH(属性!C40,评级,0),1))</f>
        <v>0</v>
      </c>
    </row>
    <row r="41" spans="1:15" ht="17.25" thickBot="1" x14ac:dyDescent="0.4">
      <c r="A41" s="17">
        <f t="shared" si="1"/>
        <v>7100001</v>
      </c>
      <c r="B41" s="17" t="s">
        <v>34</v>
      </c>
      <c r="C41" s="15">
        <f>INDEX(装备!G:G,MATCH(属性!A41,装备!A:A,0))</f>
        <v>1</v>
      </c>
      <c r="D41" s="15" t="str">
        <f>INDEX(装备!E:E,MATCH(属性!A41,装备!A:A,0))</f>
        <v>weapon</v>
      </c>
      <c r="E41" s="14">
        <v>39</v>
      </c>
      <c r="F41" s="17">
        <f>INT((VLOOKUP($C41,装备数值,2,0)+VLOOKUP($C41,装备数值,5,0)*($E41-1))*VLOOKUP($D41,系数!$K$2:$O$7,2,0))</f>
        <v>0</v>
      </c>
      <c r="G41" s="17">
        <f>INT((VLOOKUP($C41,装备数值,3,0)+VLOOKUP($C41,装备数值,6,0)*($E41-1))*VLOOKUP($D41,系数!$K$2:$O$7,3,0))</f>
        <v>78</v>
      </c>
      <c r="H41" s="17">
        <f t="shared" si="0"/>
        <v>78</v>
      </c>
      <c r="I41" s="17">
        <f>INT((VLOOKUP($C41,装备数值,4,0)+VLOOKUP($C41,装备数值,7,0)*($E41-1))*VLOOKUP($D41,系数!$K$2:$O$7,4,0))</f>
        <v>0</v>
      </c>
      <c r="J41" s="17">
        <f>INT((VLOOKUP($C41,装备数值,4,0)+VLOOKUP($C41,装备数值,7,0)*($E41-1))*VLOOKUP($D41,系数!$K$2:$O$7,5,0))</f>
        <v>0</v>
      </c>
      <c r="K41" s="17">
        <f>INT(VLOOKUP(E41,强化金币,2,1)*VLOOKUP(INDEX(装备!F:F,MATCH(属性!A41,装备!A:A,0)),系数!$K$12:$M$15,3,0))</f>
        <v>2000</v>
      </c>
      <c r="L41" s="17"/>
      <c r="M41" s="17"/>
      <c r="N41" s="17"/>
      <c r="O41" s="17">
        <f>IF(E41=1,"",VLOOKUP(E41,系数!$S$2:$AB$12,MATCH(属性!C41,评级,0),1))</f>
        <v>0</v>
      </c>
    </row>
    <row r="42" spans="1:15" ht="17.25" thickBot="1" x14ac:dyDescent="0.4">
      <c r="A42" s="17">
        <f t="shared" si="1"/>
        <v>7100001</v>
      </c>
      <c r="B42" s="17" t="s">
        <v>34</v>
      </c>
      <c r="C42" s="15">
        <f>INDEX(装备!G:G,MATCH(属性!A42,装备!A:A,0))</f>
        <v>1</v>
      </c>
      <c r="D42" s="15" t="str">
        <f>INDEX(装备!E:E,MATCH(属性!A42,装备!A:A,0))</f>
        <v>weapon</v>
      </c>
      <c r="E42" s="14">
        <v>40</v>
      </c>
      <c r="F42" s="17">
        <f>INT((VLOOKUP($C42,装备数值,2,0)+VLOOKUP($C42,装备数值,5,0)*($E42-1))*VLOOKUP($D42,系数!$K$2:$O$7,2,0))</f>
        <v>0</v>
      </c>
      <c r="G42" s="17">
        <f>INT((VLOOKUP($C42,装备数值,3,0)+VLOOKUP($C42,装备数值,6,0)*($E42-1))*VLOOKUP($D42,系数!$K$2:$O$7,3,0))</f>
        <v>79</v>
      </c>
      <c r="H42" s="17">
        <f t="shared" si="0"/>
        <v>79</v>
      </c>
      <c r="I42" s="17">
        <f>INT((VLOOKUP($C42,装备数值,4,0)+VLOOKUP($C42,装备数值,7,0)*($E42-1))*VLOOKUP($D42,系数!$K$2:$O$7,4,0))</f>
        <v>0</v>
      </c>
      <c r="J42" s="17">
        <f>INT((VLOOKUP($C42,装备数值,4,0)+VLOOKUP($C42,装备数值,7,0)*($E42-1))*VLOOKUP($D42,系数!$K$2:$O$7,5,0))</f>
        <v>0</v>
      </c>
      <c r="K42" s="17">
        <f>INT(VLOOKUP(E42,强化金币,2,1)*VLOOKUP(INDEX(装备!F:F,MATCH(属性!A42,装备!A:A,0)),系数!$K$12:$M$15,3,0))</f>
        <v>2400</v>
      </c>
      <c r="L42" s="17"/>
      <c r="M42" s="17"/>
      <c r="N42" s="17"/>
      <c r="O42" s="17">
        <f>IF(E42=1,"",VLOOKUP(E42,系数!$S$2:$AB$12,MATCH(属性!C42,评级,0),1))</f>
        <v>0</v>
      </c>
    </row>
    <row r="43" spans="1:15" ht="17.25" thickBot="1" x14ac:dyDescent="0.4">
      <c r="A43" s="17">
        <f t="shared" si="1"/>
        <v>7100001</v>
      </c>
      <c r="B43" s="17" t="s">
        <v>34</v>
      </c>
      <c r="C43" s="15">
        <f>INDEX(装备!G:G,MATCH(属性!A43,装备!A:A,0))</f>
        <v>1</v>
      </c>
      <c r="D43" s="15" t="str">
        <f>INDEX(装备!E:E,MATCH(属性!A43,装备!A:A,0))</f>
        <v>weapon</v>
      </c>
      <c r="E43" s="14">
        <v>41</v>
      </c>
      <c r="F43" s="17">
        <f>INT((VLOOKUP($C43,装备数值,2,0)+VLOOKUP($C43,装备数值,5,0)*($E43-1))*VLOOKUP($D43,系数!$K$2:$O$7,2,0))</f>
        <v>0</v>
      </c>
      <c r="G43" s="17">
        <f>INT((VLOOKUP($C43,装备数值,3,0)+VLOOKUP($C43,装备数值,6,0)*($E43-1))*VLOOKUP($D43,系数!$K$2:$O$7,3,0))</f>
        <v>80</v>
      </c>
      <c r="H43" s="17">
        <f t="shared" si="0"/>
        <v>80</v>
      </c>
      <c r="I43" s="17">
        <f>INT((VLOOKUP($C43,装备数值,4,0)+VLOOKUP($C43,装备数值,7,0)*($E43-1))*VLOOKUP($D43,系数!$K$2:$O$7,4,0))</f>
        <v>0</v>
      </c>
      <c r="J43" s="17">
        <f>INT((VLOOKUP($C43,装备数值,4,0)+VLOOKUP($C43,装备数值,7,0)*($E43-1))*VLOOKUP($D43,系数!$K$2:$O$7,5,0))</f>
        <v>0</v>
      </c>
      <c r="K43" s="17">
        <f>INT(VLOOKUP(E43,强化金币,2,1)*VLOOKUP(INDEX(装备!F:F,MATCH(属性!A43,装备!A:A,0)),系数!$K$12:$M$15,3,0))</f>
        <v>2800</v>
      </c>
      <c r="L43" s="17"/>
      <c r="M43" s="17"/>
      <c r="N43" s="17"/>
      <c r="O43" s="17">
        <f>IF(E43=1,"",VLOOKUP(E43,系数!$S$2:$AB$12,MATCH(属性!C43,评级,0),1))</f>
        <v>0</v>
      </c>
    </row>
    <row r="44" spans="1:15" ht="17.25" thickBot="1" x14ac:dyDescent="0.4">
      <c r="A44" s="17">
        <f t="shared" si="1"/>
        <v>7100001</v>
      </c>
      <c r="B44" s="17" t="s">
        <v>34</v>
      </c>
      <c r="C44" s="15">
        <f>INDEX(装备!G:G,MATCH(属性!A44,装备!A:A,0))</f>
        <v>1</v>
      </c>
      <c r="D44" s="15" t="str">
        <f>INDEX(装备!E:E,MATCH(属性!A44,装备!A:A,0))</f>
        <v>weapon</v>
      </c>
      <c r="E44" s="14">
        <v>42</v>
      </c>
      <c r="F44" s="17">
        <f>INT((VLOOKUP($C44,装备数值,2,0)+VLOOKUP($C44,装备数值,5,0)*($E44-1))*VLOOKUP($D44,系数!$K$2:$O$7,2,0))</f>
        <v>0</v>
      </c>
      <c r="G44" s="17">
        <f>INT((VLOOKUP($C44,装备数值,3,0)+VLOOKUP($C44,装备数值,6,0)*($E44-1))*VLOOKUP($D44,系数!$K$2:$O$7,3,0))</f>
        <v>81</v>
      </c>
      <c r="H44" s="17">
        <f t="shared" si="0"/>
        <v>81</v>
      </c>
      <c r="I44" s="17">
        <f>INT((VLOOKUP($C44,装备数值,4,0)+VLOOKUP($C44,装备数值,7,0)*($E44-1))*VLOOKUP($D44,系数!$K$2:$O$7,4,0))</f>
        <v>0</v>
      </c>
      <c r="J44" s="17">
        <f>INT((VLOOKUP($C44,装备数值,4,0)+VLOOKUP($C44,装备数值,7,0)*($E44-1))*VLOOKUP($D44,系数!$K$2:$O$7,5,0))</f>
        <v>0</v>
      </c>
      <c r="K44" s="17">
        <f>INT(VLOOKUP(E44,强化金币,2,1)*VLOOKUP(INDEX(装备!F:F,MATCH(属性!A44,装备!A:A,0)),系数!$K$12:$M$15,3,0))</f>
        <v>3200</v>
      </c>
      <c r="L44" s="17"/>
      <c r="M44" s="17"/>
      <c r="N44" s="17"/>
      <c r="O44" s="17">
        <f>IF(E44=1,"",VLOOKUP(E44,系数!$S$2:$AB$12,MATCH(属性!C44,评级,0),1))</f>
        <v>0</v>
      </c>
    </row>
    <row r="45" spans="1:15" ht="17.25" thickBot="1" x14ac:dyDescent="0.4">
      <c r="A45" s="17">
        <f t="shared" si="1"/>
        <v>7100001</v>
      </c>
      <c r="B45" s="17" t="s">
        <v>34</v>
      </c>
      <c r="C45" s="15">
        <f>INDEX(装备!G:G,MATCH(属性!A45,装备!A:A,0))</f>
        <v>1</v>
      </c>
      <c r="D45" s="15" t="str">
        <f>INDEX(装备!E:E,MATCH(属性!A45,装备!A:A,0))</f>
        <v>weapon</v>
      </c>
      <c r="E45" s="14">
        <v>43</v>
      </c>
      <c r="F45" s="17">
        <f>INT((VLOOKUP($C45,装备数值,2,0)+VLOOKUP($C45,装备数值,5,0)*($E45-1))*VLOOKUP($D45,系数!$K$2:$O$7,2,0))</f>
        <v>0</v>
      </c>
      <c r="G45" s="17">
        <f>INT((VLOOKUP($C45,装备数值,3,0)+VLOOKUP($C45,装备数值,6,0)*($E45-1))*VLOOKUP($D45,系数!$K$2:$O$7,3,0))</f>
        <v>82</v>
      </c>
      <c r="H45" s="17">
        <f t="shared" si="0"/>
        <v>82</v>
      </c>
      <c r="I45" s="17">
        <f>INT((VLOOKUP($C45,装备数值,4,0)+VLOOKUP($C45,装备数值,7,0)*($E45-1))*VLOOKUP($D45,系数!$K$2:$O$7,4,0))</f>
        <v>0</v>
      </c>
      <c r="J45" s="17">
        <f>INT((VLOOKUP($C45,装备数值,4,0)+VLOOKUP($C45,装备数值,7,0)*($E45-1))*VLOOKUP($D45,系数!$K$2:$O$7,5,0))</f>
        <v>0</v>
      </c>
      <c r="K45" s="17">
        <f>INT(VLOOKUP(E45,强化金币,2,1)*VLOOKUP(INDEX(装备!F:F,MATCH(属性!A45,装备!A:A,0)),系数!$K$12:$M$15,3,0))</f>
        <v>3600</v>
      </c>
      <c r="L45" s="17"/>
      <c r="M45" s="17"/>
      <c r="N45" s="17"/>
      <c r="O45" s="17">
        <f>IF(E45=1,"",VLOOKUP(E45,系数!$S$2:$AB$12,MATCH(属性!C45,评级,0),1))</f>
        <v>0</v>
      </c>
    </row>
    <row r="46" spans="1:15" ht="17.25" thickBot="1" x14ac:dyDescent="0.4">
      <c r="A46" s="17">
        <f t="shared" si="1"/>
        <v>7100001</v>
      </c>
      <c r="B46" s="17" t="s">
        <v>34</v>
      </c>
      <c r="C46" s="15">
        <f>INDEX(装备!G:G,MATCH(属性!A46,装备!A:A,0))</f>
        <v>1</v>
      </c>
      <c r="D46" s="15" t="str">
        <f>INDEX(装备!E:E,MATCH(属性!A46,装备!A:A,0))</f>
        <v>weapon</v>
      </c>
      <c r="E46" s="14">
        <v>44</v>
      </c>
      <c r="F46" s="17">
        <f>INT((VLOOKUP($C46,装备数值,2,0)+VLOOKUP($C46,装备数值,5,0)*($E46-1))*VLOOKUP($D46,系数!$K$2:$O$7,2,0))</f>
        <v>0</v>
      </c>
      <c r="G46" s="17">
        <f>INT((VLOOKUP($C46,装备数值,3,0)+VLOOKUP($C46,装备数值,6,0)*($E46-1))*VLOOKUP($D46,系数!$K$2:$O$7,3,0))</f>
        <v>83</v>
      </c>
      <c r="H46" s="17">
        <f t="shared" si="0"/>
        <v>83</v>
      </c>
      <c r="I46" s="17">
        <f>INT((VLOOKUP($C46,装备数值,4,0)+VLOOKUP($C46,装备数值,7,0)*($E46-1))*VLOOKUP($D46,系数!$K$2:$O$7,4,0))</f>
        <v>0</v>
      </c>
      <c r="J46" s="17">
        <f>INT((VLOOKUP($C46,装备数值,4,0)+VLOOKUP($C46,装备数值,7,0)*($E46-1))*VLOOKUP($D46,系数!$K$2:$O$7,5,0))</f>
        <v>0</v>
      </c>
      <c r="K46" s="17">
        <f>INT(VLOOKUP(E46,强化金币,2,1)*VLOOKUP(INDEX(装备!F:F,MATCH(属性!A46,装备!A:A,0)),系数!$K$12:$M$15,3,0))</f>
        <v>4000</v>
      </c>
      <c r="L46" s="17"/>
      <c r="M46" s="17"/>
      <c r="N46" s="17"/>
      <c r="O46" s="17">
        <f>IF(E46=1,"",VLOOKUP(E46,系数!$S$2:$AB$12,MATCH(属性!C46,评级,0),1))</f>
        <v>0</v>
      </c>
    </row>
    <row r="47" spans="1:15" ht="17.25" thickBot="1" x14ac:dyDescent="0.4">
      <c r="A47" s="17">
        <f t="shared" si="1"/>
        <v>7100001</v>
      </c>
      <c r="B47" s="17" t="s">
        <v>34</v>
      </c>
      <c r="C47" s="15">
        <f>INDEX(装备!G:G,MATCH(属性!A47,装备!A:A,0))</f>
        <v>1</v>
      </c>
      <c r="D47" s="15" t="str">
        <f>INDEX(装备!E:E,MATCH(属性!A47,装备!A:A,0))</f>
        <v>weapon</v>
      </c>
      <c r="E47" s="14">
        <v>45</v>
      </c>
      <c r="F47" s="17">
        <f>INT((VLOOKUP($C47,装备数值,2,0)+VLOOKUP($C47,装备数值,5,0)*($E47-1))*VLOOKUP($D47,系数!$K$2:$O$7,2,0))</f>
        <v>0</v>
      </c>
      <c r="G47" s="17">
        <f>INT((VLOOKUP($C47,装备数值,3,0)+VLOOKUP($C47,装备数值,6,0)*($E47-1))*VLOOKUP($D47,系数!$K$2:$O$7,3,0))</f>
        <v>84</v>
      </c>
      <c r="H47" s="17">
        <f t="shared" si="0"/>
        <v>84</v>
      </c>
      <c r="I47" s="17">
        <f>INT((VLOOKUP($C47,装备数值,4,0)+VLOOKUP($C47,装备数值,7,0)*($E47-1))*VLOOKUP($D47,系数!$K$2:$O$7,4,0))</f>
        <v>0</v>
      </c>
      <c r="J47" s="17">
        <f>INT((VLOOKUP($C47,装备数值,4,0)+VLOOKUP($C47,装备数值,7,0)*($E47-1))*VLOOKUP($D47,系数!$K$2:$O$7,5,0))</f>
        <v>0</v>
      </c>
      <c r="K47" s="17">
        <f>INT(VLOOKUP(E47,强化金币,2,1)*VLOOKUP(INDEX(装备!F:F,MATCH(属性!A47,装备!A:A,0)),系数!$K$12:$M$15,3,0))</f>
        <v>4400</v>
      </c>
      <c r="L47" s="17"/>
      <c r="M47" s="17"/>
      <c r="N47" s="17"/>
      <c r="O47" s="17">
        <f>IF(E47=1,"",VLOOKUP(E47,系数!$S$2:$AB$12,MATCH(属性!C47,评级,0),1))</f>
        <v>0</v>
      </c>
    </row>
    <row r="48" spans="1:15" ht="17.25" thickBot="1" x14ac:dyDescent="0.4">
      <c r="A48" s="17">
        <f t="shared" si="1"/>
        <v>7100001</v>
      </c>
      <c r="B48" s="17" t="s">
        <v>34</v>
      </c>
      <c r="C48" s="15">
        <f>INDEX(装备!G:G,MATCH(属性!A48,装备!A:A,0))</f>
        <v>1</v>
      </c>
      <c r="D48" s="15" t="str">
        <f>INDEX(装备!E:E,MATCH(属性!A48,装备!A:A,0))</f>
        <v>weapon</v>
      </c>
      <c r="E48" s="14">
        <v>46</v>
      </c>
      <c r="F48" s="17">
        <f>INT((VLOOKUP($C48,装备数值,2,0)+VLOOKUP($C48,装备数值,5,0)*($E48-1))*VLOOKUP($D48,系数!$K$2:$O$7,2,0))</f>
        <v>0</v>
      </c>
      <c r="G48" s="17">
        <f>INT((VLOOKUP($C48,装备数值,3,0)+VLOOKUP($C48,装备数值,6,0)*($E48-1))*VLOOKUP($D48,系数!$K$2:$O$7,3,0))</f>
        <v>85</v>
      </c>
      <c r="H48" s="17">
        <f t="shared" si="0"/>
        <v>85</v>
      </c>
      <c r="I48" s="17">
        <f>INT((VLOOKUP($C48,装备数值,4,0)+VLOOKUP($C48,装备数值,7,0)*($E48-1))*VLOOKUP($D48,系数!$K$2:$O$7,4,0))</f>
        <v>0</v>
      </c>
      <c r="J48" s="17">
        <f>INT((VLOOKUP($C48,装备数值,4,0)+VLOOKUP($C48,装备数值,7,0)*($E48-1))*VLOOKUP($D48,系数!$K$2:$O$7,5,0))</f>
        <v>0</v>
      </c>
      <c r="K48" s="17">
        <f>INT(VLOOKUP(E48,强化金币,2,1)*VLOOKUP(INDEX(装备!F:F,MATCH(属性!A48,装备!A:A,0)),系数!$K$12:$M$15,3,0))</f>
        <v>4800</v>
      </c>
      <c r="L48" s="17"/>
      <c r="M48" s="17"/>
      <c r="N48" s="17"/>
      <c r="O48" s="17">
        <f>IF(E48=1,"",VLOOKUP(E48,系数!$S$2:$AB$12,MATCH(属性!C48,评级,0),1))</f>
        <v>0</v>
      </c>
    </row>
    <row r="49" spans="1:15" ht="17.25" thickBot="1" x14ac:dyDescent="0.4">
      <c r="A49" s="17">
        <f t="shared" si="1"/>
        <v>7100001</v>
      </c>
      <c r="B49" s="17" t="s">
        <v>34</v>
      </c>
      <c r="C49" s="15">
        <f>INDEX(装备!G:G,MATCH(属性!A49,装备!A:A,0))</f>
        <v>1</v>
      </c>
      <c r="D49" s="15" t="str">
        <f>INDEX(装备!E:E,MATCH(属性!A49,装备!A:A,0))</f>
        <v>weapon</v>
      </c>
      <c r="E49" s="14">
        <v>47</v>
      </c>
      <c r="F49" s="17">
        <f>INT((VLOOKUP($C49,装备数值,2,0)+VLOOKUP($C49,装备数值,5,0)*($E49-1))*VLOOKUP($D49,系数!$K$2:$O$7,2,0))</f>
        <v>0</v>
      </c>
      <c r="G49" s="17">
        <f>INT((VLOOKUP($C49,装备数值,3,0)+VLOOKUP($C49,装备数值,6,0)*($E49-1))*VLOOKUP($D49,系数!$K$2:$O$7,3,0))</f>
        <v>86</v>
      </c>
      <c r="H49" s="17">
        <f t="shared" si="0"/>
        <v>86</v>
      </c>
      <c r="I49" s="17">
        <f>INT((VLOOKUP($C49,装备数值,4,0)+VLOOKUP($C49,装备数值,7,0)*($E49-1))*VLOOKUP($D49,系数!$K$2:$O$7,4,0))</f>
        <v>0</v>
      </c>
      <c r="J49" s="17">
        <f>INT((VLOOKUP($C49,装备数值,4,0)+VLOOKUP($C49,装备数值,7,0)*($E49-1))*VLOOKUP($D49,系数!$K$2:$O$7,5,0))</f>
        <v>0</v>
      </c>
      <c r="K49" s="17">
        <f>INT(VLOOKUP(E49,强化金币,2,1)*VLOOKUP(INDEX(装备!F:F,MATCH(属性!A49,装备!A:A,0)),系数!$K$12:$M$15,3,0))</f>
        <v>5200</v>
      </c>
      <c r="L49" s="17"/>
      <c r="M49" s="17"/>
      <c r="N49" s="17"/>
      <c r="O49" s="17">
        <f>IF(E49=1,"",VLOOKUP(E49,系数!$S$2:$AB$12,MATCH(属性!C49,评级,0),1))</f>
        <v>0</v>
      </c>
    </row>
    <row r="50" spans="1:15" ht="17.25" thickBot="1" x14ac:dyDescent="0.4">
      <c r="A50" s="17">
        <f t="shared" si="1"/>
        <v>7100001</v>
      </c>
      <c r="B50" s="17" t="s">
        <v>34</v>
      </c>
      <c r="C50" s="15">
        <f>INDEX(装备!G:G,MATCH(属性!A50,装备!A:A,0))</f>
        <v>1</v>
      </c>
      <c r="D50" s="15" t="str">
        <f>INDEX(装备!E:E,MATCH(属性!A50,装备!A:A,0))</f>
        <v>weapon</v>
      </c>
      <c r="E50" s="14">
        <v>48</v>
      </c>
      <c r="F50" s="17">
        <f>INT((VLOOKUP($C50,装备数值,2,0)+VLOOKUP($C50,装备数值,5,0)*($E50-1))*VLOOKUP($D50,系数!$K$2:$O$7,2,0))</f>
        <v>0</v>
      </c>
      <c r="G50" s="17">
        <f>INT((VLOOKUP($C50,装备数值,3,0)+VLOOKUP($C50,装备数值,6,0)*($E50-1))*VLOOKUP($D50,系数!$K$2:$O$7,3,0))</f>
        <v>87</v>
      </c>
      <c r="H50" s="17">
        <f t="shared" si="0"/>
        <v>87</v>
      </c>
      <c r="I50" s="17">
        <f>INT((VLOOKUP($C50,装备数值,4,0)+VLOOKUP($C50,装备数值,7,0)*($E50-1))*VLOOKUP($D50,系数!$K$2:$O$7,4,0))</f>
        <v>0</v>
      </c>
      <c r="J50" s="17">
        <f>INT((VLOOKUP($C50,装备数值,4,0)+VLOOKUP($C50,装备数值,7,0)*($E50-1))*VLOOKUP($D50,系数!$K$2:$O$7,5,0))</f>
        <v>0</v>
      </c>
      <c r="K50" s="17">
        <f>INT(VLOOKUP(E50,强化金币,2,1)*VLOOKUP(INDEX(装备!F:F,MATCH(属性!A50,装备!A:A,0)),系数!$K$12:$M$15,3,0))</f>
        <v>5600</v>
      </c>
      <c r="L50" s="17"/>
      <c r="M50" s="17"/>
      <c r="N50" s="17"/>
      <c r="O50" s="17">
        <f>IF(E50=1,"",VLOOKUP(E50,系数!$S$2:$AB$12,MATCH(属性!C50,评级,0),1))</f>
        <v>0</v>
      </c>
    </row>
    <row r="51" spans="1:15" ht="17.25" thickBot="1" x14ac:dyDescent="0.4">
      <c r="A51" s="17">
        <f t="shared" si="1"/>
        <v>7100001</v>
      </c>
      <c r="B51" s="17" t="s">
        <v>34</v>
      </c>
      <c r="C51" s="15">
        <f>INDEX(装备!G:G,MATCH(属性!A51,装备!A:A,0))</f>
        <v>1</v>
      </c>
      <c r="D51" s="15" t="str">
        <f>INDEX(装备!E:E,MATCH(属性!A51,装备!A:A,0))</f>
        <v>weapon</v>
      </c>
      <c r="E51" s="14">
        <v>49</v>
      </c>
      <c r="F51" s="17">
        <f>INT((VLOOKUP($C51,装备数值,2,0)+VLOOKUP($C51,装备数值,5,0)*($E51-1))*VLOOKUP($D51,系数!$K$2:$O$7,2,0))</f>
        <v>0</v>
      </c>
      <c r="G51" s="17">
        <f>INT((VLOOKUP($C51,装备数值,3,0)+VLOOKUP($C51,装备数值,6,0)*($E51-1))*VLOOKUP($D51,系数!$K$2:$O$7,3,0))</f>
        <v>88</v>
      </c>
      <c r="H51" s="17">
        <f t="shared" si="0"/>
        <v>88</v>
      </c>
      <c r="I51" s="17">
        <f>INT((VLOOKUP($C51,装备数值,4,0)+VLOOKUP($C51,装备数值,7,0)*($E51-1))*VLOOKUP($D51,系数!$K$2:$O$7,4,0))</f>
        <v>0</v>
      </c>
      <c r="J51" s="17">
        <f>INT((VLOOKUP($C51,装备数值,4,0)+VLOOKUP($C51,装备数值,7,0)*($E51-1))*VLOOKUP($D51,系数!$K$2:$O$7,5,0))</f>
        <v>0</v>
      </c>
      <c r="K51" s="17">
        <f>INT(VLOOKUP(E51,强化金币,2,1)*VLOOKUP(INDEX(装备!F:F,MATCH(属性!A51,装备!A:A,0)),系数!$K$12:$M$15,3,0))</f>
        <v>6000</v>
      </c>
      <c r="L51" s="17"/>
      <c r="M51" s="17"/>
      <c r="N51" s="17"/>
      <c r="O51" s="17">
        <f>IF(E51=1,"",VLOOKUP(E51,系数!$S$2:$AB$12,MATCH(属性!C51,评级,0),1))</f>
        <v>0</v>
      </c>
    </row>
    <row r="52" spans="1:15" ht="17.25" thickBot="1" x14ac:dyDescent="0.4">
      <c r="A52" s="17">
        <f t="shared" si="1"/>
        <v>7100001</v>
      </c>
      <c r="B52" s="17" t="s">
        <v>34</v>
      </c>
      <c r="C52" s="15">
        <f>INDEX(装备!G:G,MATCH(属性!A52,装备!A:A,0))</f>
        <v>1</v>
      </c>
      <c r="D52" s="15" t="str">
        <f>INDEX(装备!E:E,MATCH(属性!A52,装备!A:A,0))</f>
        <v>weapon</v>
      </c>
      <c r="E52" s="14">
        <v>50</v>
      </c>
      <c r="F52" s="17">
        <f>INT((VLOOKUP($C52,装备数值,2,0)+VLOOKUP($C52,装备数值,5,0)*($E52-1))*VLOOKUP($D52,系数!$K$2:$O$7,2,0))</f>
        <v>0</v>
      </c>
      <c r="G52" s="17">
        <f>INT((VLOOKUP($C52,装备数值,3,0)+VLOOKUP($C52,装备数值,6,0)*($E52-1))*VLOOKUP($D52,系数!$K$2:$O$7,3,0))</f>
        <v>89</v>
      </c>
      <c r="H52" s="17">
        <f t="shared" si="0"/>
        <v>89</v>
      </c>
      <c r="I52" s="17">
        <f>INT((VLOOKUP($C52,装备数值,4,0)+VLOOKUP($C52,装备数值,7,0)*($E52-1))*VLOOKUP($D52,系数!$K$2:$O$7,4,0))</f>
        <v>0</v>
      </c>
      <c r="J52" s="17">
        <f>INT((VLOOKUP($C52,装备数值,4,0)+VLOOKUP($C52,装备数值,7,0)*($E52-1))*VLOOKUP($D52,系数!$K$2:$O$7,5,0))</f>
        <v>0</v>
      </c>
      <c r="K52" s="17">
        <f>INT(VLOOKUP(E52,强化金币,2,1)*VLOOKUP(INDEX(装备!F:F,MATCH(属性!A52,装备!A:A,0)),系数!$K$12:$M$15,3,0))</f>
        <v>6400</v>
      </c>
      <c r="L52" s="17"/>
      <c r="M52" s="17"/>
      <c r="N52" s="17"/>
      <c r="O52" s="17">
        <f>IF(E52=1,"",VLOOKUP(E52,系数!$S$2:$AB$12,MATCH(属性!C52,评级,0),1))</f>
        <v>0</v>
      </c>
    </row>
    <row r="53" spans="1:15" ht="17.25" thickBot="1" x14ac:dyDescent="0.4">
      <c r="A53" s="17">
        <f t="shared" si="1"/>
        <v>7100001</v>
      </c>
      <c r="B53" s="17" t="s">
        <v>34</v>
      </c>
      <c r="C53" s="15">
        <f>INDEX(装备!G:G,MATCH(属性!A53,装备!A:A,0))</f>
        <v>1</v>
      </c>
      <c r="D53" s="15" t="str">
        <f>INDEX(装备!E:E,MATCH(属性!A53,装备!A:A,0))</f>
        <v>weapon</v>
      </c>
      <c r="E53" s="14">
        <v>51</v>
      </c>
      <c r="F53" s="17">
        <f>INT((VLOOKUP($C53,装备数值,2,0)+VLOOKUP($C53,装备数值,5,0)*($E53-1))*VLOOKUP($D53,系数!$K$2:$O$7,2,0))</f>
        <v>0</v>
      </c>
      <c r="G53" s="17">
        <f>INT((VLOOKUP($C53,装备数值,3,0)+VLOOKUP($C53,装备数值,6,0)*($E53-1))*VLOOKUP($D53,系数!$K$2:$O$7,3,0))</f>
        <v>90</v>
      </c>
      <c r="H53" s="17">
        <f t="shared" si="0"/>
        <v>90</v>
      </c>
      <c r="I53" s="17">
        <f>INT((VLOOKUP($C53,装备数值,4,0)+VLOOKUP($C53,装备数值,7,0)*($E53-1))*VLOOKUP($D53,系数!$K$2:$O$7,4,0))</f>
        <v>0</v>
      </c>
      <c r="J53" s="17">
        <f>INT((VLOOKUP($C53,装备数值,4,0)+VLOOKUP($C53,装备数值,7,0)*($E53-1))*VLOOKUP($D53,系数!$K$2:$O$7,5,0))</f>
        <v>0</v>
      </c>
      <c r="K53" s="17">
        <f>INT(VLOOKUP(E53,强化金币,2,1)*VLOOKUP(INDEX(装备!F:F,MATCH(属性!A53,装备!A:A,0)),系数!$K$12:$M$15,3,0))</f>
        <v>6800</v>
      </c>
      <c r="L53" s="17"/>
      <c r="M53" s="17"/>
      <c r="N53" s="17"/>
      <c r="O53" s="17">
        <f>IF(E53=1,"",VLOOKUP(E53,系数!$S$2:$AB$12,MATCH(属性!C53,评级,0),1))</f>
        <v>0</v>
      </c>
    </row>
    <row r="54" spans="1:15" ht="17.25" thickBot="1" x14ac:dyDescent="0.4">
      <c r="A54" s="17">
        <f t="shared" si="1"/>
        <v>7100001</v>
      </c>
      <c r="B54" s="17" t="s">
        <v>34</v>
      </c>
      <c r="C54" s="15">
        <f>INDEX(装备!G:G,MATCH(属性!A54,装备!A:A,0))</f>
        <v>1</v>
      </c>
      <c r="D54" s="15" t="str">
        <f>INDEX(装备!E:E,MATCH(属性!A54,装备!A:A,0))</f>
        <v>weapon</v>
      </c>
      <c r="E54" s="14">
        <v>52</v>
      </c>
      <c r="F54" s="17">
        <f>INT((VLOOKUP($C54,装备数值,2,0)+VLOOKUP($C54,装备数值,5,0)*($E54-1))*VLOOKUP($D54,系数!$K$2:$O$7,2,0))</f>
        <v>0</v>
      </c>
      <c r="G54" s="17">
        <f>INT((VLOOKUP($C54,装备数值,3,0)+VLOOKUP($C54,装备数值,6,0)*($E54-1))*VLOOKUP($D54,系数!$K$2:$O$7,3,0))</f>
        <v>91</v>
      </c>
      <c r="H54" s="17">
        <f t="shared" si="0"/>
        <v>91</v>
      </c>
      <c r="I54" s="17">
        <f>INT((VLOOKUP($C54,装备数值,4,0)+VLOOKUP($C54,装备数值,7,0)*($E54-1))*VLOOKUP($D54,系数!$K$2:$O$7,4,0))</f>
        <v>0</v>
      </c>
      <c r="J54" s="17">
        <f>INT((VLOOKUP($C54,装备数值,4,0)+VLOOKUP($C54,装备数值,7,0)*($E54-1))*VLOOKUP($D54,系数!$K$2:$O$7,5,0))</f>
        <v>0</v>
      </c>
      <c r="K54" s="17">
        <f>INT(VLOOKUP(E54,强化金币,2,1)*VLOOKUP(INDEX(装备!F:F,MATCH(属性!A54,装备!A:A,0)),系数!$K$12:$M$15,3,0))</f>
        <v>7200</v>
      </c>
      <c r="L54" s="17"/>
      <c r="M54" s="17"/>
      <c r="N54" s="17"/>
      <c r="O54" s="17">
        <f>IF(E54=1,"",VLOOKUP(E54,系数!$S$2:$AB$12,MATCH(属性!C54,评级,0),1))</f>
        <v>0</v>
      </c>
    </row>
    <row r="55" spans="1:15" ht="17.25" thickBot="1" x14ac:dyDescent="0.4">
      <c r="A55" s="17">
        <f t="shared" si="1"/>
        <v>7100001</v>
      </c>
      <c r="B55" s="17" t="s">
        <v>34</v>
      </c>
      <c r="C55" s="15">
        <f>INDEX(装备!G:G,MATCH(属性!A55,装备!A:A,0))</f>
        <v>1</v>
      </c>
      <c r="D55" s="15" t="str">
        <f>INDEX(装备!E:E,MATCH(属性!A55,装备!A:A,0))</f>
        <v>weapon</v>
      </c>
      <c r="E55" s="14">
        <v>53</v>
      </c>
      <c r="F55" s="17">
        <f>INT((VLOOKUP($C55,装备数值,2,0)+VLOOKUP($C55,装备数值,5,0)*($E55-1))*VLOOKUP($D55,系数!$K$2:$O$7,2,0))</f>
        <v>0</v>
      </c>
      <c r="G55" s="17">
        <f>INT((VLOOKUP($C55,装备数值,3,0)+VLOOKUP($C55,装备数值,6,0)*($E55-1))*VLOOKUP($D55,系数!$K$2:$O$7,3,0))</f>
        <v>92</v>
      </c>
      <c r="H55" s="17">
        <f t="shared" si="0"/>
        <v>92</v>
      </c>
      <c r="I55" s="17">
        <f>INT((VLOOKUP($C55,装备数值,4,0)+VLOOKUP($C55,装备数值,7,0)*($E55-1))*VLOOKUP($D55,系数!$K$2:$O$7,4,0))</f>
        <v>0</v>
      </c>
      <c r="J55" s="17">
        <f>INT((VLOOKUP($C55,装备数值,4,0)+VLOOKUP($C55,装备数值,7,0)*($E55-1))*VLOOKUP($D55,系数!$K$2:$O$7,5,0))</f>
        <v>0</v>
      </c>
      <c r="K55" s="17">
        <f>INT(VLOOKUP(E55,强化金币,2,1)*VLOOKUP(INDEX(装备!F:F,MATCH(属性!A55,装备!A:A,0)),系数!$K$12:$M$15,3,0))</f>
        <v>7600</v>
      </c>
      <c r="L55" s="17"/>
      <c r="M55" s="17"/>
      <c r="N55" s="17"/>
      <c r="O55" s="17">
        <f>IF(E55=1,"",VLOOKUP(E55,系数!$S$2:$AB$12,MATCH(属性!C55,评级,0),1))</f>
        <v>0</v>
      </c>
    </row>
    <row r="56" spans="1:15" ht="17.25" thickBot="1" x14ac:dyDescent="0.4">
      <c r="A56" s="17">
        <f t="shared" si="1"/>
        <v>7100001</v>
      </c>
      <c r="B56" s="17" t="s">
        <v>34</v>
      </c>
      <c r="C56" s="15">
        <f>INDEX(装备!G:G,MATCH(属性!A56,装备!A:A,0))</f>
        <v>1</v>
      </c>
      <c r="D56" s="15" t="str">
        <f>INDEX(装备!E:E,MATCH(属性!A56,装备!A:A,0))</f>
        <v>weapon</v>
      </c>
      <c r="E56" s="14">
        <v>54</v>
      </c>
      <c r="F56" s="17">
        <f>INT((VLOOKUP($C56,装备数值,2,0)+VLOOKUP($C56,装备数值,5,0)*($E56-1))*VLOOKUP($D56,系数!$K$2:$O$7,2,0))</f>
        <v>0</v>
      </c>
      <c r="G56" s="17">
        <f>INT((VLOOKUP($C56,装备数值,3,0)+VLOOKUP($C56,装备数值,6,0)*($E56-1))*VLOOKUP($D56,系数!$K$2:$O$7,3,0))</f>
        <v>93</v>
      </c>
      <c r="H56" s="17">
        <f t="shared" si="0"/>
        <v>93</v>
      </c>
      <c r="I56" s="17">
        <f>INT((VLOOKUP($C56,装备数值,4,0)+VLOOKUP($C56,装备数值,7,0)*($E56-1))*VLOOKUP($D56,系数!$K$2:$O$7,4,0))</f>
        <v>0</v>
      </c>
      <c r="J56" s="17">
        <f>INT((VLOOKUP($C56,装备数值,4,0)+VLOOKUP($C56,装备数值,7,0)*($E56-1))*VLOOKUP($D56,系数!$K$2:$O$7,5,0))</f>
        <v>0</v>
      </c>
      <c r="K56" s="17">
        <f>INT(VLOOKUP(E56,强化金币,2,1)*VLOOKUP(INDEX(装备!F:F,MATCH(属性!A56,装备!A:A,0)),系数!$K$12:$M$15,3,0))</f>
        <v>8000</v>
      </c>
      <c r="L56" s="17"/>
      <c r="M56" s="17"/>
      <c r="N56" s="17"/>
      <c r="O56" s="17">
        <f>IF(E56=1,"",VLOOKUP(E56,系数!$S$2:$AB$12,MATCH(属性!C56,评级,0),1))</f>
        <v>0</v>
      </c>
    </row>
    <row r="57" spans="1:15" ht="17.25" thickBot="1" x14ac:dyDescent="0.4">
      <c r="A57" s="17">
        <f t="shared" si="1"/>
        <v>7100001</v>
      </c>
      <c r="B57" s="17" t="s">
        <v>34</v>
      </c>
      <c r="C57" s="15">
        <f>INDEX(装备!G:G,MATCH(属性!A57,装备!A:A,0))</f>
        <v>1</v>
      </c>
      <c r="D57" s="15" t="str">
        <f>INDEX(装备!E:E,MATCH(属性!A57,装备!A:A,0))</f>
        <v>weapon</v>
      </c>
      <c r="E57" s="14">
        <v>55</v>
      </c>
      <c r="F57" s="17">
        <f>INT((VLOOKUP($C57,装备数值,2,0)+VLOOKUP($C57,装备数值,5,0)*($E57-1))*VLOOKUP($D57,系数!$K$2:$O$7,2,0))</f>
        <v>0</v>
      </c>
      <c r="G57" s="17">
        <f>INT((VLOOKUP($C57,装备数值,3,0)+VLOOKUP($C57,装备数值,6,0)*($E57-1))*VLOOKUP($D57,系数!$K$2:$O$7,3,0))</f>
        <v>94</v>
      </c>
      <c r="H57" s="17">
        <f t="shared" si="0"/>
        <v>94</v>
      </c>
      <c r="I57" s="17">
        <f>INT((VLOOKUP($C57,装备数值,4,0)+VLOOKUP($C57,装备数值,7,0)*($E57-1))*VLOOKUP($D57,系数!$K$2:$O$7,4,0))</f>
        <v>0</v>
      </c>
      <c r="J57" s="17">
        <f>INT((VLOOKUP($C57,装备数值,4,0)+VLOOKUP($C57,装备数值,7,0)*($E57-1))*VLOOKUP($D57,系数!$K$2:$O$7,5,0))</f>
        <v>0</v>
      </c>
      <c r="K57" s="17">
        <f>INT(VLOOKUP(E57,强化金币,2,1)*VLOOKUP(INDEX(装备!F:F,MATCH(属性!A57,装备!A:A,0)),系数!$K$12:$M$15,3,0))</f>
        <v>8400</v>
      </c>
      <c r="L57" s="17"/>
      <c r="M57" s="17"/>
      <c r="N57" s="17"/>
      <c r="O57" s="17">
        <f>IF(E57=1,"",VLOOKUP(E57,系数!$S$2:$AB$12,MATCH(属性!C57,评级,0),1))</f>
        <v>0</v>
      </c>
    </row>
    <row r="58" spans="1:15" ht="17.25" thickBot="1" x14ac:dyDescent="0.4">
      <c r="A58" s="17">
        <f t="shared" si="1"/>
        <v>7100001</v>
      </c>
      <c r="B58" s="17" t="s">
        <v>34</v>
      </c>
      <c r="C58" s="15">
        <f>INDEX(装备!G:G,MATCH(属性!A58,装备!A:A,0))</f>
        <v>1</v>
      </c>
      <c r="D58" s="15" t="str">
        <f>INDEX(装备!E:E,MATCH(属性!A58,装备!A:A,0))</f>
        <v>weapon</v>
      </c>
      <c r="E58" s="14">
        <v>56</v>
      </c>
      <c r="F58" s="17">
        <f>INT((VLOOKUP($C58,装备数值,2,0)+VLOOKUP($C58,装备数值,5,0)*($E58-1))*VLOOKUP($D58,系数!$K$2:$O$7,2,0))</f>
        <v>0</v>
      </c>
      <c r="G58" s="17">
        <f>INT((VLOOKUP($C58,装备数值,3,0)+VLOOKUP($C58,装备数值,6,0)*($E58-1))*VLOOKUP($D58,系数!$K$2:$O$7,3,0))</f>
        <v>95</v>
      </c>
      <c r="H58" s="17">
        <f t="shared" si="0"/>
        <v>95</v>
      </c>
      <c r="I58" s="17">
        <f>INT((VLOOKUP($C58,装备数值,4,0)+VLOOKUP($C58,装备数值,7,0)*($E58-1))*VLOOKUP($D58,系数!$K$2:$O$7,4,0))</f>
        <v>0</v>
      </c>
      <c r="J58" s="17">
        <f>INT((VLOOKUP($C58,装备数值,4,0)+VLOOKUP($C58,装备数值,7,0)*($E58-1))*VLOOKUP($D58,系数!$K$2:$O$7,5,0))</f>
        <v>0</v>
      </c>
      <c r="K58" s="17">
        <f>INT(VLOOKUP(E58,强化金币,2,1)*VLOOKUP(INDEX(装备!F:F,MATCH(属性!A58,装备!A:A,0)),系数!$K$12:$M$15,3,0))</f>
        <v>8800</v>
      </c>
      <c r="L58" s="17"/>
      <c r="M58" s="17"/>
      <c r="N58" s="17"/>
      <c r="O58" s="17">
        <f>IF(E58=1,"",VLOOKUP(E58,系数!$S$2:$AB$12,MATCH(属性!C58,评级,0),1))</f>
        <v>0</v>
      </c>
    </row>
    <row r="59" spans="1:15" ht="17.25" thickBot="1" x14ac:dyDescent="0.4">
      <c r="A59" s="17">
        <f t="shared" si="1"/>
        <v>7100001</v>
      </c>
      <c r="B59" s="17" t="s">
        <v>34</v>
      </c>
      <c r="C59" s="15">
        <f>INDEX(装备!G:G,MATCH(属性!A59,装备!A:A,0))</f>
        <v>1</v>
      </c>
      <c r="D59" s="15" t="str">
        <f>INDEX(装备!E:E,MATCH(属性!A59,装备!A:A,0))</f>
        <v>weapon</v>
      </c>
      <c r="E59" s="14">
        <v>57</v>
      </c>
      <c r="F59" s="17">
        <f>INT((VLOOKUP($C59,装备数值,2,0)+VLOOKUP($C59,装备数值,5,0)*($E59-1))*VLOOKUP($D59,系数!$K$2:$O$7,2,0))</f>
        <v>0</v>
      </c>
      <c r="G59" s="17">
        <f>INT((VLOOKUP($C59,装备数值,3,0)+VLOOKUP($C59,装备数值,6,0)*($E59-1))*VLOOKUP($D59,系数!$K$2:$O$7,3,0))</f>
        <v>96</v>
      </c>
      <c r="H59" s="17">
        <f t="shared" si="0"/>
        <v>96</v>
      </c>
      <c r="I59" s="17">
        <f>INT((VLOOKUP($C59,装备数值,4,0)+VLOOKUP($C59,装备数值,7,0)*($E59-1))*VLOOKUP($D59,系数!$K$2:$O$7,4,0))</f>
        <v>0</v>
      </c>
      <c r="J59" s="17">
        <f>INT((VLOOKUP($C59,装备数值,4,0)+VLOOKUP($C59,装备数值,7,0)*($E59-1))*VLOOKUP($D59,系数!$K$2:$O$7,5,0))</f>
        <v>0</v>
      </c>
      <c r="K59" s="17">
        <f>INT(VLOOKUP(E59,强化金币,2,1)*VLOOKUP(INDEX(装备!F:F,MATCH(属性!A59,装备!A:A,0)),系数!$K$12:$M$15,3,0))</f>
        <v>9200</v>
      </c>
      <c r="L59" s="17"/>
      <c r="M59" s="17"/>
      <c r="N59" s="17"/>
      <c r="O59" s="17">
        <f>IF(E59=1,"",VLOOKUP(E59,系数!$S$2:$AB$12,MATCH(属性!C59,评级,0),1))</f>
        <v>0</v>
      </c>
    </row>
    <row r="60" spans="1:15" ht="17.25" thickBot="1" x14ac:dyDescent="0.4">
      <c r="A60" s="17">
        <f t="shared" si="1"/>
        <v>7100001</v>
      </c>
      <c r="B60" s="17" t="s">
        <v>34</v>
      </c>
      <c r="C60" s="15">
        <f>INDEX(装备!G:G,MATCH(属性!A60,装备!A:A,0))</f>
        <v>1</v>
      </c>
      <c r="D60" s="15" t="str">
        <f>INDEX(装备!E:E,MATCH(属性!A60,装备!A:A,0))</f>
        <v>weapon</v>
      </c>
      <c r="E60" s="14">
        <v>58</v>
      </c>
      <c r="F60" s="17">
        <f>INT((VLOOKUP($C60,装备数值,2,0)+VLOOKUP($C60,装备数值,5,0)*($E60-1))*VLOOKUP($D60,系数!$K$2:$O$7,2,0))</f>
        <v>0</v>
      </c>
      <c r="G60" s="17">
        <f>INT((VLOOKUP($C60,装备数值,3,0)+VLOOKUP($C60,装备数值,6,0)*($E60-1))*VLOOKUP($D60,系数!$K$2:$O$7,3,0))</f>
        <v>97</v>
      </c>
      <c r="H60" s="17">
        <f t="shared" si="0"/>
        <v>97</v>
      </c>
      <c r="I60" s="17">
        <f>INT((VLOOKUP($C60,装备数值,4,0)+VLOOKUP($C60,装备数值,7,0)*($E60-1))*VLOOKUP($D60,系数!$K$2:$O$7,4,0))</f>
        <v>0</v>
      </c>
      <c r="J60" s="17">
        <f>INT((VLOOKUP($C60,装备数值,4,0)+VLOOKUP($C60,装备数值,7,0)*($E60-1))*VLOOKUP($D60,系数!$K$2:$O$7,5,0))</f>
        <v>0</v>
      </c>
      <c r="K60" s="17">
        <f>INT(VLOOKUP(E60,强化金币,2,1)*VLOOKUP(INDEX(装备!F:F,MATCH(属性!A60,装备!A:A,0)),系数!$K$12:$M$15,3,0))</f>
        <v>9600</v>
      </c>
      <c r="L60" s="17"/>
      <c r="M60" s="17"/>
      <c r="N60" s="17"/>
      <c r="O60" s="17">
        <f>IF(E60=1,"",VLOOKUP(E60,系数!$S$2:$AB$12,MATCH(属性!C60,评级,0),1))</f>
        <v>0</v>
      </c>
    </row>
    <row r="61" spans="1:15" ht="17.25" thickBot="1" x14ac:dyDescent="0.4">
      <c r="A61" s="17">
        <f t="shared" si="1"/>
        <v>7100001</v>
      </c>
      <c r="B61" s="17" t="s">
        <v>34</v>
      </c>
      <c r="C61" s="15">
        <f>INDEX(装备!G:G,MATCH(属性!A61,装备!A:A,0))</f>
        <v>1</v>
      </c>
      <c r="D61" s="15" t="str">
        <f>INDEX(装备!E:E,MATCH(属性!A61,装备!A:A,0))</f>
        <v>weapon</v>
      </c>
      <c r="E61" s="14">
        <v>59</v>
      </c>
      <c r="F61" s="17">
        <f>INT((VLOOKUP($C61,装备数值,2,0)+VLOOKUP($C61,装备数值,5,0)*($E61-1))*VLOOKUP($D61,系数!$K$2:$O$7,2,0))</f>
        <v>0</v>
      </c>
      <c r="G61" s="17">
        <f>INT((VLOOKUP($C61,装备数值,3,0)+VLOOKUP($C61,装备数值,6,0)*($E61-1))*VLOOKUP($D61,系数!$K$2:$O$7,3,0))</f>
        <v>98</v>
      </c>
      <c r="H61" s="17">
        <f t="shared" si="0"/>
        <v>98</v>
      </c>
      <c r="I61" s="17">
        <f>INT((VLOOKUP($C61,装备数值,4,0)+VLOOKUP($C61,装备数值,7,0)*($E61-1))*VLOOKUP($D61,系数!$K$2:$O$7,4,0))</f>
        <v>0</v>
      </c>
      <c r="J61" s="17">
        <f>INT((VLOOKUP($C61,装备数值,4,0)+VLOOKUP($C61,装备数值,7,0)*($E61-1))*VLOOKUP($D61,系数!$K$2:$O$7,5,0))</f>
        <v>0</v>
      </c>
      <c r="K61" s="17">
        <f>INT(VLOOKUP(E61,强化金币,2,1)*VLOOKUP(INDEX(装备!F:F,MATCH(属性!A61,装备!A:A,0)),系数!$K$12:$M$15,3,0))</f>
        <v>10000</v>
      </c>
      <c r="L61" s="17"/>
      <c r="M61" s="17"/>
      <c r="N61" s="17"/>
      <c r="O61" s="17">
        <f>IF(E61=1,"",VLOOKUP(E61,系数!$S$2:$AB$12,MATCH(属性!C61,评级,0),1))</f>
        <v>0</v>
      </c>
    </row>
    <row r="62" spans="1:15" ht="17.25" thickBot="1" x14ac:dyDescent="0.4">
      <c r="A62" s="17">
        <f t="shared" si="1"/>
        <v>7100001</v>
      </c>
      <c r="B62" s="17" t="s">
        <v>34</v>
      </c>
      <c r="C62" s="15">
        <f>INDEX(装备!G:G,MATCH(属性!A62,装备!A:A,0))</f>
        <v>1</v>
      </c>
      <c r="D62" s="15" t="str">
        <f>INDEX(装备!E:E,MATCH(属性!A62,装备!A:A,0))</f>
        <v>weapon</v>
      </c>
      <c r="E62" s="14">
        <v>60</v>
      </c>
      <c r="F62" s="17">
        <f>INT((VLOOKUP($C62,装备数值,2,0)+VLOOKUP($C62,装备数值,5,0)*($E62-1))*VLOOKUP($D62,系数!$K$2:$O$7,2,0))</f>
        <v>0</v>
      </c>
      <c r="G62" s="17">
        <f>INT((VLOOKUP($C62,装备数值,3,0)+VLOOKUP($C62,装备数值,6,0)*($E62-1))*VLOOKUP($D62,系数!$K$2:$O$7,3,0))</f>
        <v>99</v>
      </c>
      <c r="H62" s="17">
        <f t="shared" si="0"/>
        <v>99</v>
      </c>
      <c r="I62" s="17">
        <f>INT((VLOOKUP($C62,装备数值,4,0)+VLOOKUP($C62,装备数值,7,0)*($E62-1))*VLOOKUP($D62,系数!$K$2:$O$7,4,0))</f>
        <v>0</v>
      </c>
      <c r="J62" s="17">
        <f>INT((VLOOKUP($C62,装备数值,4,0)+VLOOKUP($C62,装备数值,7,0)*($E62-1))*VLOOKUP($D62,系数!$K$2:$O$7,5,0))</f>
        <v>0</v>
      </c>
      <c r="K62" s="17">
        <f>INT(VLOOKUP(E62,强化金币,2,1)*VLOOKUP(INDEX(装备!F:F,MATCH(属性!A62,装备!A:A,0)),系数!$K$12:$M$15,3,0))</f>
        <v>10500</v>
      </c>
      <c r="L62" s="17"/>
      <c r="M62" s="17"/>
      <c r="N62" s="17"/>
      <c r="O62" s="17">
        <f>IF(E62=1,"",VLOOKUP(E62,系数!$S$2:$AB$12,MATCH(属性!C62,评级,0),1))</f>
        <v>0</v>
      </c>
    </row>
    <row r="63" spans="1:15" ht="17.25" thickBot="1" x14ac:dyDescent="0.4">
      <c r="A63" s="17">
        <f t="shared" si="1"/>
        <v>7100001</v>
      </c>
      <c r="B63" s="17" t="s">
        <v>34</v>
      </c>
      <c r="C63" s="15">
        <f>INDEX(装备!G:G,MATCH(属性!A63,装备!A:A,0))</f>
        <v>1</v>
      </c>
      <c r="D63" s="15" t="str">
        <f>INDEX(装备!E:E,MATCH(属性!A63,装备!A:A,0))</f>
        <v>weapon</v>
      </c>
      <c r="E63" s="14">
        <v>61</v>
      </c>
      <c r="F63" s="17">
        <f>INT((VLOOKUP($C63,装备数值,2,0)+VLOOKUP($C63,装备数值,5,0)*($E63-1))*VLOOKUP($D63,系数!$K$2:$O$7,2,0))</f>
        <v>0</v>
      </c>
      <c r="G63" s="17">
        <f>INT((VLOOKUP($C63,装备数值,3,0)+VLOOKUP($C63,装备数值,6,0)*($E63-1))*VLOOKUP($D63,系数!$K$2:$O$7,3,0))</f>
        <v>100</v>
      </c>
      <c r="H63" s="17">
        <f t="shared" si="0"/>
        <v>100</v>
      </c>
      <c r="I63" s="17">
        <f>INT((VLOOKUP($C63,装备数值,4,0)+VLOOKUP($C63,装备数值,7,0)*($E63-1))*VLOOKUP($D63,系数!$K$2:$O$7,4,0))</f>
        <v>0</v>
      </c>
      <c r="J63" s="17">
        <f>INT((VLOOKUP($C63,装备数值,4,0)+VLOOKUP($C63,装备数值,7,0)*($E63-1))*VLOOKUP($D63,系数!$K$2:$O$7,5,0))</f>
        <v>0</v>
      </c>
      <c r="K63" s="17">
        <f>INT(VLOOKUP(E63,强化金币,2,1)*VLOOKUP(INDEX(装备!F:F,MATCH(属性!A63,装备!A:A,0)),系数!$K$12:$M$15,3,0))</f>
        <v>11000</v>
      </c>
      <c r="L63" s="17"/>
      <c r="M63" s="17"/>
      <c r="N63" s="17"/>
      <c r="O63" s="17">
        <f>IF(E63=1,"",VLOOKUP(E63,系数!$S$2:$AB$12,MATCH(属性!C63,评级,0),1))</f>
        <v>0</v>
      </c>
    </row>
    <row r="64" spans="1:15" ht="17.25" thickBot="1" x14ac:dyDescent="0.4">
      <c r="A64" s="17">
        <f t="shared" si="1"/>
        <v>7100001</v>
      </c>
      <c r="B64" s="17" t="s">
        <v>34</v>
      </c>
      <c r="C64" s="15">
        <f>INDEX(装备!G:G,MATCH(属性!A64,装备!A:A,0))</f>
        <v>1</v>
      </c>
      <c r="D64" s="15" t="str">
        <f>INDEX(装备!E:E,MATCH(属性!A64,装备!A:A,0))</f>
        <v>weapon</v>
      </c>
      <c r="E64" s="14">
        <v>62</v>
      </c>
      <c r="F64" s="17">
        <f>INT((VLOOKUP($C64,装备数值,2,0)+VLOOKUP($C64,装备数值,5,0)*($E64-1))*VLOOKUP($D64,系数!$K$2:$O$7,2,0))</f>
        <v>0</v>
      </c>
      <c r="G64" s="17">
        <f>INT((VLOOKUP($C64,装备数值,3,0)+VLOOKUP($C64,装备数值,6,0)*($E64-1))*VLOOKUP($D64,系数!$K$2:$O$7,3,0))</f>
        <v>101</v>
      </c>
      <c r="H64" s="17">
        <f t="shared" si="0"/>
        <v>101</v>
      </c>
      <c r="I64" s="17">
        <f>INT((VLOOKUP($C64,装备数值,4,0)+VLOOKUP($C64,装备数值,7,0)*($E64-1))*VLOOKUP($D64,系数!$K$2:$O$7,4,0))</f>
        <v>0</v>
      </c>
      <c r="J64" s="17">
        <f>INT((VLOOKUP($C64,装备数值,4,0)+VLOOKUP($C64,装备数值,7,0)*($E64-1))*VLOOKUP($D64,系数!$K$2:$O$7,5,0))</f>
        <v>0</v>
      </c>
      <c r="K64" s="17">
        <f>INT(VLOOKUP(E64,强化金币,2,1)*VLOOKUP(INDEX(装备!F:F,MATCH(属性!A64,装备!A:A,0)),系数!$K$12:$M$15,3,0))</f>
        <v>11500</v>
      </c>
      <c r="L64" s="17"/>
      <c r="M64" s="17"/>
      <c r="N64" s="17"/>
      <c r="O64" s="17">
        <f>IF(E64=1,"",VLOOKUP(E64,系数!$S$2:$AB$12,MATCH(属性!C64,评级,0),1))</f>
        <v>0</v>
      </c>
    </row>
    <row r="65" spans="1:15" ht="17.25" thickBot="1" x14ac:dyDescent="0.4">
      <c r="A65" s="17">
        <f t="shared" si="1"/>
        <v>7100001</v>
      </c>
      <c r="B65" s="17" t="s">
        <v>34</v>
      </c>
      <c r="C65" s="15">
        <f>INDEX(装备!G:G,MATCH(属性!A65,装备!A:A,0))</f>
        <v>1</v>
      </c>
      <c r="D65" s="15" t="str">
        <f>INDEX(装备!E:E,MATCH(属性!A65,装备!A:A,0))</f>
        <v>weapon</v>
      </c>
      <c r="E65" s="14">
        <v>63</v>
      </c>
      <c r="F65" s="17">
        <f>INT((VLOOKUP($C65,装备数值,2,0)+VLOOKUP($C65,装备数值,5,0)*($E65-1))*VLOOKUP($D65,系数!$K$2:$O$7,2,0))</f>
        <v>0</v>
      </c>
      <c r="G65" s="17">
        <f>INT((VLOOKUP($C65,装备数值,3,0)+VLOOKUP($C65,装备数值,6,0)*($E65-1))*VLOOKUP($D65,系数!$K$2:$O$7,3,0))</f>
        <v>102</v>
      </c>
      <c r="H65" s="17">
        <f t="shared" si="0"/>
        <v>102</v>
      </c>
      <c r="I65" s="17">
        <f>INT((VLOOKUP($C65,装备数值,4,0)+VLOOKUP($C65,装备数值,7,0)*($E65-1))*VLOOKUP($D65,系数!$K$2:$O$7,4,0))</f>
        <v>0</v>
      </c>
      <c r="J65" s="17">
        <f>INT((VLOOKUP($C65,装备数值,4,0)+VLOOKUP($C65,装备数值,7,0)*($E65-1))*VLOOKUP($D65,系数!$K$2:$O$7,5,0))</f>
        <v>0</v>
      </c>
      <c r="K65" s="17">
        <f>INT(VLOOKUP(E65,强化金币,2,1)*VLOOKUP(INDEX(装备!F:F,MATCH(属性!A65,装备!A:A,0)),系数!$K$12:$M$15,3,0))</f>
        <v>12000</v>
      </c>
      <c r="L65" s="17"/>
      <c r="M65" s="17"/>
      <c r="N65" s="17"/>
      <c r="O65" s="17">
        <f>IF(E65=1,"",VLOOKUP(E65,系数!$S$2:$AB$12,MATCH(属性!C65,评级,0),1))</f>
        <v>0</v>
      </c>
    </row>
    <row r="66" spans="1:15" ht="17.25" thickBot="1" x14ac:dyDescent="0.4">
      <c r="A66" s="17">
        <f t="shared" si="1"/>
        <v>7100001</v>
      </c>
      <c r="B66" s="17" t="s">
        <v>34</v>
      </c>
      <c r="C66" s="15">
        <f>INDEX(装备!G:G,MATCH(属性!A66,装备!A:A,0))</f>
        <v>1</v>
      </c>
      <c r="D66" s="15" t="str">
        <f>INDEX(装备!E:E,MATCH(属性!A66,装备!A:A,0))</f>
        <v>weapon</v>
      </c>
      <c r="E66" s="14">
        <v>64</v>
      </c>
      <c r="F66" s="17">
        <f>INT((VLOOKUP($C66,装备数值,2,0)+VLOOKUP($C66,装备数值,5,0)*($E66-1))*VLOOKUP($D66,系数!$K$2:$O$7,2,0))</f>
        <v>0</v>
      </c>
      <c r="G66" s="17">
        <f>INT((VLOOKUP($C66,装备数值,3,0)+VLOOKUP($C66,装备数值,6,0)*($E66-1))*VLOOKUP($D66,系数!$K$2:$O$7,3,0))</f>
        <v>103</v>
      </c>
      <c r="H66" s="17">
        <f t="shared" si="0"/>
        <v>103</v>
      </c>
      <c r="I66" s="17">
        <f>INT((VLOOKUP($C66,装备数值,4,0)+VLOOKUP($C66,装备数值,7,0)*($E66-1))*VLOOKUP($D66,系数!$K$2:$O$7,4,0))</f>
        <v>0</v>
      </c>
      <c r="J66" s="17">
        <f>INT((VLOOKUP($C66,装备数值,4,0)+VLOOKUP($C66,装备数值,7,0)*($E66-1))*VLOOKUP($D66,系数!$K$2:$O$7,5,0))</f>
        <v>0</v>
      </c>
      <c r="K66" s="17">
        <f>INT(VLOOKUP(E66,强化金币,2,1)*VLOOKUP(INDEX(装备!F:F,MATCH(属性!A66,装备!A:A,0)),系数!$K$12:$M$15,3,0))</f>
        <v>12500</v>
      </c>
      <c r="L66" s="17"/>
      <c r="M66" s="17"/>
      <c r="N66" s="17"/>
      <c r="O66" s="17">
        <f>IF(E66=1,"",VLOOKUP(E66,系数!$S$2:$AB$12,MATCH(属性!C66,评级,0),1))</f>
        <v>0</v>
      </c>
    </row>
    <row r="67" spans="1:15" ht="17.25" thickBot="1" x14ac:dyDescent="0.4">
      <c r="A67" s="17">
        <f t="shared" si="1"/>
        <v>7100001</v>
      </c>
      <c r="B67" s="17" t="s">
        <v>34</v>
      </c>
      <c r="C67" s="15">
        <f>INDEX(装备!G:G,MATCH(属性!A67,装备!A:A,0))</f>
        <v>1</v>
      </c>
      <c r="D67" s="15" t="str">
        <f>INDEX(装备!E:E,MATCH(属性!A67,装备!A:A,0))</f>
        <v>weapon</v>
      </c>
      <c r="E67" s="14">
        <v>65</v>
      </c>
      <c r="F67" s="17">
        <f>INT((VLOOKUP($C67,装备数值,2,0)+VLOOKUP($C67,装备数值,5,0)*($E67-1))*VLOOKUP($D67,系数!$K$2:$O$7,2,0))</f>
        <v>0</v>
      </c>
      <c r="G67" s="17">
        <f>INT((VLOOKUP($C67,装备数值,3,0)+VLOOKUP($C67,装备数值,6,0)*($E67-1))*VLOOKUP($D67,系数!$K$2:$O$7,3,0))</f>
        <v>104</v>
      </c>
      <c r="H67" s="17">
        <f t="shared" si="0"/>
        <v>104</v>
      </c>
      <c r="I67" s="17">
        <f>INT((VLOOKUP($C67,装备数值,4,0)+VLOOKUP($C67,装备数值,7,0)*($E67-1))*VLOOKUP($D67,系数!$K$2:$O$7,4,0))</f>
        <v>0</v>
      </c>
      <c r="J67" s="17">
        <f>INT((VLOOKUP($C67,装备数值,4,0)+VLOOKUP($C67,装备数值,7,0)*($E67-1))*VLOOKUP($D67,系数!$K$2:$O$7,5,0))</f>
        <v>0</v>
      </c>
      <c r="K67" s="17">
        <f>INT(VLOOKUP(E67,强化金币,2,1)*VLOOKUP(INDEX(装备!F:F,MATCH(属性!A67,装备!A:A,0)),系数!$K$12:$M$15,3,0))</f>
        <v>13000</v>
      </c>
      <c r="L67" s="17"/>
      <c r="M67" s="17"/>
      <c r="N67" s="17"/>
      <c r="O67" s="17">
        <f>IF(E67=1,"",VLOOKUP(E67,系数!$S$2:$AB$12,MATCH(属性!C67,评级,0),1))</f>
        <v>0</v>
      </c>
    </row>
    <row r="68" spans="1:15" ht="17.25" thickBot="1" x14ac:dyDescent="0.4">
      <c r="A68" s="17">
        <f t="shared" si="1"/>
        <v>7100001</v>
      </c>
      <c r="B68" s="17" t="s">
        <v>34</v>
      </c>
      <c r="C68" s="15">
        <f>INDEX(装备!G:G,MATCH(属性!A68,装备!A:A,0))</f>
        <v>1</v>
      </c>
      <c r="D68" s="15" t="str">
        <f>INDEX(装备!E:E,MATCH(属性!A68,装备!A:A,0))</f>
        <v>weapon</v>
      </c>
      <c r="E68" s="14">
        <v>66</v>
      </c>
      <c r="F68" s="17">
        <f>INT((VLOOKUP($C68,装备数值,2,0)+VLOOKUP($C68,装备数值,5,0)*($E68-1))*VLOOKUP($D68,系数!$K$2:$O$7,2,0))</f>
        <v>0</v>
      </c>
      <c r="G68" s="17">
        <f>INT((VLOOKUP($C68,装备数值,3,0)+VLOOKUP($C68,装备数值,6,0)*($E68-1))*VLOOKUP($D68,系数!$K$2:$O$7,3,0))</f>
        <v>105</v>
      </c>
      <c r="H68" s="17">
        <f t="shared" ref="H68:H131" si="2">G68</f>
        <v>105</v>
      </c>
      <c r="I68" s="17">
        <f>INT((VLOOKUP($C68,装备数值,4,0)+VLOOKUP($C68,装备数值,7,0)*($E68-1))*VLOOKUP($D68,系数!$K$2:$O$7,4,0))</f>
        <v>0</v>
      </c>
      <c r="J68" s="17">
        <f>INT((VLOOKUP($C68,装备数值,4,0)+VLOOKUP($C68,装备数值,7,0)*($E68-1))*VLOOKUP($D68,系数!$K$2:$O$7,5,0))</f>
        <v>0</v>
      </c>
      <c r="K68" s="17">
        <f>INT(VLOOKUP(E68,强化金币,2,1)*VLOOKUP(INDEX(装备!F:F,MATCH(属性!A68,装备!A:A,0)),系数!$K$12:$M$15,3,0))</f>
        <v>13500</v>
      </c>
      <c r="L68" s="17"/>
      <c r="M68" s="17"/>
      <c r="N68" s="17"/>
      <c r="O68" s="17">
        <f>IF(E68=1,"",VLOOKUP(E68,系数!$S$2:$AB$12,MATCH(属性!C68,评级,0),1))</f>
        <v>0</v>
      </c>
    </row>
    <row r="69" spans="1:15" ht="17.25" thickBot="1" x14ac:dyDescent="0.4">
      <c r="A69" s="17">
        <f t="shared" ref="A69:A122" si="3">A68</f>
        <v>7100001</v>
      </c>
      <c r="B69" s="17" t="s">
        <v>34</v>
      </c>
      <c r="C69" s="15">
        <f>INDEX(装备!G:G,MATCH(属性!A69,装备!A:A,0))</f>
        <v>1</v>
      </c>
      <c r="D69" s="15" t="str">
        <f>INDEX(装备!E:E,MATCH(属性!A69,装备!A:A,0))</f>
        <v>weapon</v>
      </c>
      <c r="E69" s="14">
        <v>67</v>
      </c>
      <c r="F69" s="17">
        <f>INT((VLOOKUP($C69,装备数值,2,0)+VLOOKUP($C69,装备数值,5,0)*($E69-1))*VLOOKUP($D69,系数!$K$2:$O$7,2,0))</f>
        <v>0</v>
      </c>
      <c r="G69" s="17">
        <f>INT((VLOOKUP($C69,装备数值,3,0)+VLOOKUP($C69,装备数值,6,0)*($E69-1))*VLOOKUP($D69,系数!$K$2:$O$7,3,0))</f>
        <v>106</v>
      </c>
      <c r="H69" s="17">
        <f t="shared" si="2"/>
        <v>106</v>
      </c>
      <c r="I69" s="17">
        <f>INT((VLOOKUP($C69,装备数值,4,0)+VLOOKUP($C69,装备数值,7,0)*($E69-1))*VLOOKUP($D69,系数!$K$2:$O$7,4,0))</f>
        <v>0</v>
      </c>
      <c r="J69" s="17">
        <f>INT((VLOOKUP($C69,装备数值,4,0)+VLOOKUP($C69,装备数值,7,0)*($E69-1))*VLOOKUP($D69,系数!$K$2:$O$7,5,0))</f>
        <v>0</v>
      </c>
      <c r="K69" s="17">
        <f>INT(VLOOKUP(E69,强化金币,2,1)*VLOOKUP(INDEX(装备!F:F,MATCH(属性!A69,装备!A:A,0)),系数!$K$12:$M$15,3,0))</f>
        <v>14000</v>
      </c>
      <c r="L69" s="17"/>
      <c r="M69" s="17"/>
      <c r="N69" s="17"/>
      <c r="O69" s="17">
        <f>IF(E69=1,"",VLOOKUP(E69,系数!$S$2:$AB$12,MATCH(属性!C69,评级,0),1))</f>
        <v>0</v>
      </c>
    </row>
    <row r="70" spans="1:15" ht="17.25" thickBot="1" x14ac:dyDescent="0.4">
      <c r="A70" s="17">
        <f t="shared" si="3"/>
        <v>7100001</v>
      </c>
      <c r="B70" s="17" t="s">
        <v>34</v>
      </c>
      <c r="C70" s="15">
        <f>INDEX(装备!G:G,MATCH(属性!A70,装备!A:A,0))</f>
        <v>1</v>
      </c>
      <c r="D70" s="15" t="str">
        <f>INDEX(装备!E:E,MATCH(属性!A70,装备!A:A,0))</f>
        <v>weapon</v>
      </c>
      <c r="E70" s="14">
        <v>68</v>
      </c>
      <c r="F70" s="17">
        <f>INT((VLOOKUP($C70,装备数值,2,0)+VLOOKUP($C70,装备数值,5,0)*($E70-1))*VLOOKUP($D70,系数!$K$2:$O$7,2,0))</f>
        <v>0</v>
      </c>
      <c r="G70" s="17">
        <f>INT((VLOOKUP($C70,装备数值,3,0)+VLOOKUP($C70,装备数值,6,0)*($E70-1))*VLOOKUP($D70,系数!$K$2:$O$7,3,0))</f>
        <v>107</v>
      </c>
      <c r="H70" s="17">
        <f t="shared" si="2"/>
        <v>107</v>
      </c>
      <c r="I70" s="17">
        <f>INT((VLOOKUP($C70,装备数值,4,0)+VLOOKUP($C70,装备数值,7,0)*($E70-1))*VLOOKUP($D70,系数!$K$2:$O$7,4,0))</f>
        <v>0</v>
      </c>
      <c r="J70" s="17">
        <f>INT((VLOOKUP($C70,装备数值,4,0)+VLOOKUP($C70,装备数值,7,0)*($E70-1))*VLOOKUP($D70,系数!$K$2:$O$7,5,0))</f>
        <v>0</v>
      </c>
      <c r="K70" s="17">
        <f>INT(VLOOKUP(E70,强化金币,2,1)*VLOOKUP(INDEX(装备!F:F,MATCH(属性!A70,装备!A:A,0)),系数!$K$12:$M$15,3,0))</f>
        <v>14500</v>
      </c>
      <c r="L70" s="17"/>
      <c r="M70" s="17"/>
      <c r="N70" s="17"/>
      <c r="O70" s="17">
        <f>IF(E70=1,"",VLOOKUP(E70,系数!$S$2:$AB$12,MATCH(属性!C70,评级,0),1))</f>
        <v>0</v>
      </c>
    </row>
    <row r="71" spans="1:15" ht="17.25" thickBot="1" x14ac:dyDescent="0.4">
      <c r="A71" s="17">
        <f t="shared" si="3"/>
        <v>7100001</v>
      </c>
      <c r="B71" s="17" t="s">
        <v>34</v>
      </c>
      <c r="C71" s="15">
        <f>INDEX(装备!G:G,MATCH(属性!A71,装备!A:A,0))</f>
        <v>1</v>
      </c>
      <c r="D71" s="15" t="str">
        <f>INDEX(装备!E:E,MATCH(属性!A71,装备!A:A,0))</f>
        <v>weapon</v>
      </c>
      <c r="E71" s="14">
        <v>69</v>
      </c>
      <c r="F71" s="17">
        <f>INT((VLOOKUP($C71,装备数值,2,0)+VLOOKUP($C71,装备数值,5,0)*($E71-1))*VLOOKUP($D71,系数!$K$2:$O$7,2,0))</f>
        <v>0</v>
      </c>
      <c r="G71" s="17">
        <f>INT((VLOOKUP($C71,装备数值,3,0)+VLOOKUP($C71,装备数值,6,0)*($E71-1))*VLOOKUP($D71,系数!$K$2:$O$7,3,0))</f>
        <v>108</v>
      </c>
      <c r="H71" s="17">
        <f t="shared" si="2"/>
        <v>108</v>
      </c>
      <c r="I71" s="17">
        <f>INT((VLOOKUP($C71,装备数值,4,0)+VLOOKUP($C71,装备数值,7,0)*($E71-1))*VLOOKUP($D71,系数!$K$2:$O$7,4,0))</f>
        <v>0</v>
      </c>
      <c r="J71" s="17">
        <f>INT((VLOOKUP($C71,装备数值,4,0)+VLOOKUP($C71,装备数值,7,0)*($E71-1))*VLOOKUP($D71,系数!$K$2:$O$7,5,0))</f>
        <v>0</v>
      </c>
      <c r="K71" s="17">
        <f>INT(VLOOKUP(E71,强化金币,2,1)*VLOOKUP(INDEX(装备!F:F,MATCH(属性!A71,装备!A:A,0)),系数!$K$12:$M$15,3,0))</f>
        <v>15000</v>
      </c>
      <c r="L71" s="17"/>
      <c r="M71" s="17"/>
      <c r="N71" s="17"/>
      <c r="O71" s="17">
        <f>IF(E71=1,"",VLOOKUP(E71,系数!$S$2:$AB$12,MATCH(属性!C71,评级,0),1))</f>
        <v>0</v>
      </c>
    </row>
    <row r="72" spans="1:15" ht="17.25" thickBot="1" x14ac:dyDescent="0.4">
      <c r="A72" s="17">
        <f t="shared" si="3"/>
        <v>7100001</v>
      </c>
      <c r="B72" s="17" t="s">
        <v>34</v>
      </c>
      <c r="C72" s="15">
        <f>INDEX(装备!G:G,MATCH(属性!A72,装备!A:A,0))</f>
        <v>1</v>
      </c>
      <c r="D72" s="15" t="str">
        <f>INDEX(装备!E:E,MATCH(属性!A72,装备!A:A,0))</f>
        <v>weapon</v>
      </c>
      <c r="E72" s="14">
        <v>70</v>
      </c>
      <c r="F72" s="17">
        <f>INT((VLOOKUP($C72,装备数值,2,0)+VLOOKUP($C72,装备数值,5,0)*($E72-1))*VLOOKUP($D72,系数!$K$2:$O$7,2,0))</f>
        <v>0</v>
      </c>
      <c r="G72" s="17">
        <f>INT((VLOOKUP($C72,装备数值,3,0)+VLOOKUP($C72,装备数值,6,0)*($E72-1))*VLOOKUP($D72,系数!$K$2:$O$7,3,0))</f>
        <v>109</v>
      </c>
      <c r="H72" s="17">
        <f t="shared" si="2"/>
        <v>109</v>
      </c>
      <c r="I72" s="17">
        <f>INT((VLOOKUP($C72,装备数值,4,0)+VLOOKUP($C72,装备数值,7,0)*($E72-1))*VLOOKUP($D72,系数!$K$2:$O$7,4,0))</f>
        <v>0</v>
      </c>
      <c r="J72" s="17">
        <f>INT((VLOOKUP($C72,装备数值,4,0)+VLOOKUP($C72,装备数值,7,0)*($E72-1))*VLOOKUP($D72,系数!$K$2:$O$7,5,0))</f>
        <v>0</v>
      </c>
      <c r="K72" s="17">
        <f>INT(VLOOKUP(E72,强化金币,2,1)*VLOOKUP(INDEX(装备!F:F,MATCH(属性!A72,装备!A:A,0)),系数!$K$12:$M$15,3,0))</f>
        <v>15500</v>
      </c>
      <c r="L72" s="17"/>
      <c r="M72" s="17"/>
      <c r="N72" s="17"/>
      <c r="O72" s="17">
        <f>IF(E72=1,"",VLOOKUP(E72,系数!$S$2:$AB$12,MATCH(属性!C72,评级,0),1))</f>
        <v>0</v>
      </c>
    </row>
    <row r="73" spans="1:15" ht="17.25" thickBot="1" x14ac:dyDescent="0.4">
      <c r="A73" s="17">
        <f t="shared" si="3"/>
        <v>7100001</v>
      </c>
      <c r="B73" s="17" t="s">
        <v>34</v>
      </c>
      <c r="C73" s="15">
        <f>INDEX(装备!G:G,MATCH(属性!A73,装备!A:A,0))</f>
        <v>1</v>
      </c>
      <c r="D73" s="15" t="str">
        <f>INDEX(装备!E:E,MATCH(属性!A73,装备!A:A,0))</f>
        <v>weapon</v>
      </c>
      <c r="E73" s="14">
        <v>71</v>
      </c>
      <c r="F73" s="17">
        <f>INT((VLOOKUP($C73,装备数值,2,0)+VLOOKUP($C73,装备数值,5,0)*($E73-1))*VLOOKUP($D73,系数!$K$2:$O$7,2,0))</f>
        <v>0</v>
      </c>
      <c r="G73" s="17">
        <f>INT((VLOOKUP($C73,装备数值,3,0)+VLOOKUP($C73,装备数值,6,0)*($E73-1))*VLOOKUP($D73,系数!$K$2:$O$7,3,0))</f>
        <v>110</v>
      </c>
      <c r="H73" s="17">
        <f t="shared" si="2"/>
        <v>110</v>
      </c>
      <c r="I73" s="17">
        <f>INT((VLOOKUP($C73,装备数值,4,0)+VLOOKUP($C73,装备数值,7,0)*($E73-1))*VLOOKUP($D73,系数!$K$2:$O$7,4,0))</f>
        <v>0</v>
      </c>
      <c r="J73" s="17">
        <f>INT((VLOOKUP($C73,装备数值,4,0)+VLOOKUP($C73,装备数值,7,0)*($E73-1))*VLOOKUP($D73,系数!$K$2:$O$7,5,0))</f>
        <v>0</v>
      </c>
      <c r="K73" s="17">
        <f>INT(VLOOKUP(E73,强化金币,2,1)*VLOOKUP(INDEX(装备!F:F,MATCH(属性!A73,装备!A:A,0)),系数!$K$12:$M$15,3,0))</f>
        <v>16000</v>
      </c>
      <c r="L73" s="17"/>
      <c r="M73" s="17"/>
      <c r="N73" s="17"/>
      <c r="O73" s="17">
        <f>IF(E73=1,"",VLOOKUP(E73,系数!$S$2:$AB$12,MATCH(属性!C73,评级,0),1))</f>
        <v>0</v>
      </c>
    </row>
    <row r="74" spans="1:15" ht="17.25" thickBot="1" x14ac:dyDescent="0.4">
      <c r="A74" s="17">
        <f t="shared" si="3"/>
        <v>7100001</v>
      </c>
      <c r="B74" s="17" t="s">
        <v>34</v>
      </c>
      <c r="C74" s="15">
        <f>INDEX(装备!G:G,MATCH(属性!A74,装备!A:A,0))</f>
        <v>1</v>
      </c>
      <c r="D74" s="15" t="str">
        <f>INDEX(装备!E:E,MATCH(属性!A74,装备!A:A,0))</f>
        <v>weapon</v>
      </c>
      <c r="E74" s="14">
        <v>72</v>
      </c>
      <c r="F74" s="17">
        <f>INT((VLOOKUP($C74,装备数值,2,0)+VLOOKUP($C74,装备数值,5,0)*($E74-1))*VLOOKUP($D74,系数!$K$2:$O$7,2,0))</f>
        <v>0</v>
      </c>
      <c r="G74" s="17">
        <f>INT((VLOOKUP($C74,装备数值,3,0)+VLOOKUP($C74,装备数值,6,0)*($E74-1))*VLOOKUP($D74,系数!$K$2:$O$7,3,0))</f>
        <v>111</v>
      </c>
      <c r="H74" s="17">
        <f t="shared" si="2"/>
        <v>111</v>
      </c>
      <c r="I74" s="17">
        <f>INT((VLOOKUP($C74,装备数值,4,0)+VLOOKUP($C74,装备数值,7,0)*($E74-1))*VLOOKUP($D74,系数!$K$2:$O$7,4,0))</f>
        <v>0</v>
      </c>
      <c r="J74" s="17">
        <f>INT((VLOOKUP($C74,装备数值,4,0)+VLOOKUP($C74,装备数值,7,0)*($E74-1))*VLOOKUP($D74,系数!$K$2:$O$7,5,0))</f>
        <v>0</v>
      </c>
      <c r="K74" s="17">
        <f>INT(VLOOKUP(E74,强化金币,2,1)*VLOOKUP(INDEX(装备!F:F,MATCH(属性!A74,装备!A:A,0)),系数!$K$12:$M$15,3,0))</f>
        <v>16500</v>
      </c>
      <c r="L74" s="17"/>
      <c r="M74" s="17"/>
      <c r="N74" s="17"/>
      <c r="O74" s="17">
        <f>IF(E74=1,"",VLOOKUP(E74,系数!$S$2:$AB$12,MATCH(属性!C74,评级,0),1))</f>
        <v>0</v>
      </c>
    </row>
    <row r="75" spans="1:15" ht="17.25" thickBot="1" x14ac:dyDescent="0.4">
      <c r="A75" s="17">
        <f t="shared" si="3"/>
        <v>7100001</v>
      </c>
      <c r="B75" s="17" t="s">
        <v>34</v>
      </c>
      <c r="C75" s="15">
        <f>INDEX(装备!G:G,MATCH(属性!A75,装备!A:A,0))</f>
        <v>1</v>
      </c>
      <c r="D75" s="15" t="str">
        <f>INDEX(装备!E:E,MATCH(属性!A75,装备!A:A,0))</f>
        <v>weapon</v>
      </c>
      <c r="E75" s="14">
        <v>73</v>
      </c>
      <c r="F75" s="17">
        <f>INT((VLOOKUP($C75,装备数值,2,0)+VLOOKUP($C75,装备数值,5,0)*($E75-1))*VLOOKUP($D75,系数!$K$2:$O$7,2,0))</f>
        <v>0</v>
      </c>
      <c r="G75" s="17">
        <f>INT((VLOOKUP($C75,装备数值,3,0)+VLOOKUP($C75,装备数值,6,0)*($E75-1))*VLOOKUP($D75,系数!$K$2:$O$7,3,0))</f>
        <v>112</v>
      </c>
      <c r="H75" s="17">
        <f t="shared" si="2"/>
        <v>112</v>
      </c>
      <c r="I75" s="17">
        <f>INT((VLOOKUP($C75,装备数值,4,0)+VLOOKUP($C75,装备数值,7,0)*($E75-1))*VLOOKUP($D75,系数!$K$2:$O$7,4,0))</f>
        <v>0</v>
      </c>
      <c r="J75" s="17">
        <f>INT((VLOOKUP($C75,装备数值,4,0)+VLOOKUP($C75,装备数值,7,0)*($E75-1))*VLOOKUP($D75,系数!$K$2:$O$7,5,0))</f>
        <v>0</v>
      </c>
      <c r="K75" s="17">
        <f>INT(VLOOKUP(E75,强化金币,2,1)*VLOOKUP(INDEX(装备!F:F,MATCH(属性!A75,装备!A:A,0)),系数!$K$12:$M$15,3,0))</f>
        <v>17000</v>
      </c>
      <c r="L75" s="17"/>
      <c r="M75" s="17"/>
      <c r="N75" s="17"/>
      <c r="O75" s="17">
        <f>IF(E75=1,"",VLOOKUP(E75,系数!$S$2:$AB$12,MATCH(属性!C75,评级,0),1))</f>
        <v>0</v>
      </c>
    </row>
    <row r="76" spans="1:15" ht="17.25" thickBot="1" x14ac:dyDescent="0.4">
      <c r="A76" s="17">
        <f t="shared" si="3"/>
        <v>7100001</v>
      </c>
      <c r="B76" s="17" t="s">
        <v>34</v>
      </c>
      <c r="C76" s="15">
        <f>INDEX(装备!G:G,MATCH(属性!A76,装备!A:A,0))</f>
        <v>1</v>
      </c>
      <c r="D76" s="15" t="str">
        <f>INDEX(装备!E:E,MATCH(属性!A76,装备!A:A,0))</f>
        <v>weapon</v>
      </c>
      <c r="E76" s="14">
        <v>74</v>
      </c>
      <c r="F76" s="17">
        <f>INT((VLOOKUP($C76,装备数值,2,0)+VLOOKUP($C76,装备数值,5,0)*($E76-1))*VLOOKUP($D76,系数!$K$2:$O$7,2,0))</f>
        <v>0</v>
      </c>
      <c r="G76" s="17">
        <f>INT((VLOOKUP($C76,装备数值,3,0)+VLOOKUP($C76,装备数值,6,0)*($E76-1))*VLOOKUP($D76,系数!$K$2:$O$7,3,0))</f>
        <v>113</v>
      </c>
      <c r="H76" s="17">
        <f t="shared" si="2"/>
        <v>113</v>
      </c>
      <c r="I76" s="17">
        <f>INT((VLOOKUP($C76,装备数值,4,0)+VLOOKUP($C76,装备数值,7,0)*($E76-1))*VLOOKUP($D76,系数!$K$2:$O$7,4,0))</f>
        <v>0</v>
      </c>
      <c r="J76" s="17">
        <f>INT((VLOOKUP($C76,装备数值,4,0)+VLOOKUP($C76,装备数值,7,0)*($E76-1))*VLOOKUP($D76,系数!$K$2:$O$7,5,0))</f>
        <v>0</v>
      </c>
      <c r="K76" s="17">
        <f>INT(VLOOKUP(E76,强化金币,2,1)*VLOOKUP(INDEX(装备!F:F,MATCH(属性!A76,装备!A:A,0)),系数!$K$12:$M$15,3,0))</f>
        <v>17500</v>
      </c>
      <c r="L76" s="17"/>
      <c r="M76" s="17"/>
      <c r="N76" s="17"/>
      <c r="O76" s="17">
        <f>IF(E76=1,"",VLOOKUP(E76,系数!$S$2:$AB$12,MATCH(属性!C76,评级,0),1))</f>
        <v>0</v>
      </c>
    </row>
    <row r="77" spans="1:15" ht="17.25" thickBot="1" x14ac:dyDescent="0.4">
      <c r="A77" s="17">
        <f t="shared" si="3"/>
        <v>7100001</v>
      </c>
      <c r="B77" s="17" t="s">
        <v>34</v>
      </c>
      <c r="C77" s="15">
        <f>INDEX(装备!G:G,MATCH(属性!A77,装备!A:A,0))</f>
        <v>1</v>
      </c>
      <c r="D77" s="15" t="str">
        <f>INDEX(装备!E:E,MATCH(属性!A77,装备!A:A,0))</f>
        <v>weapon</v>
      </c>
      <c r="E77" s="14">
        <v>75</v>
      </c>
      <c r="F77" s="17">
        <f>INT((VLOOKUP($C77,装备数值,2,0)+VLOOKUP($C77,装备数值,5,0)*($E77-1))*VLOOKUP($D77,系数!$K$2:$O$7,2,0))</f>
        <v>0</v>
      </c>
      <c r="G77" s="17">
        <f>INT((VLOOKUP($C77,装备数值,3,0)+VLOOKUP($C77,装备数值,6,0)*($E77-1))*VLOOKUP($D77,系数!$K$2:$O$7,3,0))</f>
        <v>114</v>
      </c>
      <c r="H77" s="17">
        <f t="shared" si="2"/>
        <v>114</v>
      </c>
      <c r="I77" s="17">
        <f>INT((VLOOKUP($C77,装备数值,4,0)+VLOOKUP($C77,装备数值,7,0)*($E77-1))*VLOOKUP($D77,系数!$K$2:$O$7,4,0))</f>
        <v>0</v>
      </c>
      <c r="J77" s="17">
        <f>INT((VLOOKUP($C77,装备数值,4,0)+VLOOKUP($C77,装备数值,7,0)*($E77-1))*VLOOKUP($D77,系数!$K$2:$O$7,5,0))</f>
        <v>0</v>
      </c>
      <c r="K77" s="17">
        <f>INT(VLOOKUP(E77,强化金币,2,1)*VLOOKUP(INDEX(装备!F:F,MATCH(属性!A77,装备!A:A,0)),系数!$K$12:$M$15,3,0))</f>
        <v>18000</v>
      </c>
      <c r="L77" s="17"/>
      <c r="M77" s="17"/>
      <c r="N77" s="17"/>
      <c r="O77" s="17">
        <f>IF(E77=1,"",VLOOKUP(E77,系数!$S$2:$AB$12,MATCH(属性!C77,评级,0),1))</f>
        <v>0</v>
      </c>
    </row>
    <row r="78" spans="1:15" ht="17.25" thickBot="1" x14ac:dyDescent="0.4">
      <c r="A78" s="17">
        <f t="shared" si="3"/>
        <v>7100001</v>
      </c>
      <c r="B78" s="17" t="s">
        <v>34</v>
      </c>
      <c r="C78" s="15">
        <f>INDEX(装备!G:G,MATCH(属性!A78,装备!A:A,0))</f>
        <v>1</v>
      </c>
      <c r="D78" s="15" t="str">
        <f>INDEX(装备!E:E,MATCH(属性!A78,装备!A:A,0))</f>
        <v>weapon</v>
      </c>
      <c r="E78" s="14">
        <v>76</v>
      </c>
      <c r="F78" s="17">
        <f>INT((VLOOKUP($C78,装备数值,2,0)+VLOOKUP($C78,装备数值,5,0)*($E78-1))*VLOOKUP($D78,系数!$K$2:$O$7,2,0))</f>
        <v>0</v>
      </c>
      <c r="G78" s="17">
        <f>INT((VLOOKUP($C78,装备数值,3,0)+VLOOKUP($C78,装备数值,6,0)*($E78-1))*VLOOKUP($D78,系数!$K$2:$O$7,3,0))</f>
        <v>115</v>
      </c>
      <c r="H78" s="17">
        <f t="shared" si="2"/>
        <v>115</v>
      </c>
      <c r="I78" s="17">
        <f>INT((VLOOKUP($C78,装备数值,4,0)+VLOOKUP($C78,装备数值,7,0)*($E78-1))*VLOOKUP($D78,系数!$K$2:$O$7,4,0))</f>
        <v>0</v>
      </c>
      <c r="J78" s="17">
        <f>INT((VLOOKUP($C78,装备数值,4,0)+VLOOKUP($C78,装备数值,7,0)*($E78-1))*VLOOKUP($D78,系数!$K$2:$O$7,5,0))</f>
        <v>0</v>
      </c>
      <c r="K78" s="17">
        <f>INT(VLOOKUP(E78,强化金币,2,1)*VLOOKUP(INDEX(装备!F:F,MATCH(属性!A78,装备!A:A,0)),系数!$K$12:$M$15,3,0))</f>
        <v>18500</v>
      </c>
      <c r="L78" s="17"/>
      <c r="M78" s="17"/>
      <c r="N78" s="17"/>
      <c r="O78" s="17">
        <f>IF(E78=1,"",VLOOKUP(E78,系数!$S$2:$AB$12,MATCH(属性!C78,评级,0),1))</f>
        <v>0</v>
      </c>
    </row>
    <row r="79" spans="1:15" ht="17.25" thickBot="1" x14ac:dyDescent="0.4">
      <c r="A79" s="17">
        <f t="shared" si="3"/>
        <v>7100001</v>
      </c>
      <c r="B79" s="17" t="s">
        <v>34</v>
      </c>
      <c r="C79" s="15">
        <f>INDEX(装备!G:G,MATCH(属性!A79,装备!A:A,0))</f>
        <v>1</v>
      </c>
      <c r="D79" s="15" t="str">
        <f>INDEX(装备!E:E,MATCH(属性!A79,装备!A:A,0))</f>
        <v>weapon</v>
      </c>
      <c r="E79" s="14">
        <v>77</v>
      </c>
      <c r="F79" s="17">
        <f>INT((VLOOKUP($C79,装备数值,2,0)+VLOOKUP($C79,装备数值,5,0)*($E79-1))*VLOOKUP($D79,系数!$K$2:$O$7,2,0))</f>
        <v>0</v>
      </c>
      <c r="G79" s="17">
        <f>INT((VLOOKUP($C79,装备数值,3,0)+VLOOKUP($C79,装备数值,6,0)*($E79-1))*VLOOKUP($D79,系数!$K$2:$O$7,3,0))</f>
        <v>116</v>
      </c>
      <c r="H79" s="17">
        <f t="shared" si="2"/>
        <v>116</v>
      </c>
      <c r="I79" s="17">
        <f>INT((VLOOKUP($C79,装备数值,4,0)+VLOOKUP($C79,装备数值,7,0)*($E79-1))*VLOOKUP($D79,系数!$K$2:$O$7,4,0))</f>
        <v>0</v>
      </c>
      <c r="J79" s="17">
        <f>INT((VLOOKUP($C79,装备数值,4,0)+VLOOKUP($C79,装备数值,7,0)*($E79-1))*VLOOKUP($D79,系数!$K$2:$O$7,5,0))</f>
        <v>0</v>
      </c>
      <c r="K79" s="17">
        <f>INT(VLOOKUP(E79,强化金币,2,1)*VLOOKUP(INDEX(装备!F:F,MATCH(属性!A79,装备!A:A,0)),系数!$K$12:$M$15,3,0))</f>
        <v>19000</v>
      </c>
      <c r="L79" s="17"/>
      <c r="M79" s="17"/>
      <c r="N79" s="17"/>
      <c r="O79" s="17">
        <f>IF(E79=1,"",VLOOKUP(E79,系数!$S$2:$AB$12,MATCH(属性!C79,评级,0),1))</f>
        <v>0</v>
      </c>
    </row>
    <row r="80" spans="1:15" ht="17.25" thickBot="1" x14ac:dyDescent="0.4">
      <c r="A80" s="17">
        <f t="shared" si="3"/>
        <v>7100001</v>
      </c>
      <c r="B80" s="17" t="s">
        <v>34</v>
      </c>
      <c r="C80" s="15">
        <f>INDEX(装备!G:G,MATCH(属性!A80,装备!A:A,0))</f>
        <v>1</v>
      </c>
      <c r="D80" s="15" t="str">
        <f>INDEX(装备!E:E,MATCH(属性!A80,装备!A:A,0))</f>
        <v>weapon</v>
      </c>
      <c r="E80" s="14">
        <v>78</v>
      </c>
      <c r="F80" s="17">
        <f>INT((VLOOKUP($C80,装备数值,2,0)+VLOOKUP($C80,装备数值,5,0)*($E80-1))*VLOOKUP($D80,系数!$K$2:$O$7,2,0))</f>
        <v>0</v>
      </c>
      <c r="G80" s="17">
        <f>INT((VLOOKUP($C80,装备数值,3,0)+VLOOKUP($C80,装备数值,6,0)*($E80-1))*VLOOKUP($D80,系数!$K$2:$O$7,3,0))</f>
        <v>117</v>
      </c>
      <c r="H80" s="17">
        <f t="shared" si="2"/>
        <v>117</v>
      </c>
      <c r="I80" s="17">
        <f>INT((VLOOKUP($C80,装备数值,4,0)+VLOOKUP($C80,装备数值,7,0)*($E80-1))*VLOOKUP($D80,系数!$K$2:$O$7,4,0))</f>
        <v>0</v>
      </c>
      <c r="J80" s="17">
        <f>INT((VLOOKUP($C80,装备数值,4,0)+VLOOKUP($C80,装备数值,7,0)*($E80-1))*VLOOKUP($D80,系数!$K$2:$O$7,5,0))</f>
        <v>0</v>
      </c>
      <c r="K80" s="17">
        <f>INT(VLOOKUP(E80,强化金币,2,1)*VLOOKUP(INDEX(装备!F:F,MATCH(属性!A80,装备!A:A,0)),系数!$K$12:$M$15,3,0))</f>
        <v>19500</v>
      </c>
      <c r="L80" s="17"/>
      <c r="M80" s="17"/>
      <c r="N80" s="17"/>
      <c r="O80" s="17">
        <f>IF(E80=1,"",VLOOKUP(E80,系数!$S$2:$AB$12,MATCH(属性!C80,评级,0),1))</f>
        <v>0</v>
      </c>
    </row>
    <row r="81" spans="1:15" ht="17.25" thickBot="1" x14ac:dyDescent="0.4">
      <c r="A81" s="17">
        <f t="shared" si="3"/>
        <v>7100001</v>
      </c>
      <c r="B81" s="17" t="s">
        <v>34</v>
      </c>
      <c r="C81" s="15">
        <f>INDEX(装备!G:G,MATCH(属性!A81,装备!A:A,0))</f>
        <v>1</v>
      </c>
      <c r="D81" s="15" t="str">
        <f>INDEX(装备!E:E,MATCH(属性!A81,装备!A:A,0))</f>
        <v>weapon</v>
      </c>
      <c r="E81" s="14">
        <v>79</v>
      </c>
      <c r="F81" s="17">
        <f>INT((VLOOKUP($C81,装备数值,2,0)+VLOOKUP($C81,装备数值,5,0)*($E81-1))*VLOOKUP($D81,系数!$K$2:$O$7,2,0))</f>
        <v>0</v>
      </c>
      <c r="G81" s="17">
        <f>INT((VLOOKUP($C81,装备数值,3,0)+VLOOKUP($C81,装备数值,6,0)*($E81-1))*VLOOKUP($D81,系数!$K$2:$O$7,3,0))</f>
        <v>118</v>
      </c>
      <c r="H81" s="17">
        <f t="shared" si="2"/>
        <v>118</v>
      </c>
      <c r="I81" s="17">
        <f>INT((VLOOKUP($C81,装备数值,4,0)+VLOOKUP($C81,装备数值,7,0)*($E81-1))*VLOOKUP($D81,系数!$K$2:$O$7,4,0))</f>
        <v>0</v>
      </c>
      <c r="J81" s="17">
        <f>INT((VLOOKUP($C81,装备数值,4,0)+VLOOKUP($C81,装备数值,7,0)*($E81-1))*VLOOKUP($D81,系数!$K$2:$O$7,5,0))</f>
        <v>0</v>
      </c>
      <c r="K81" s="17">
        <f>INT(VLOOKUP(E81,强化金币,2,1)*VLOOKUP(INDEX(装备!F:F,MATCH(属性!A81,装备!A:A,0)),系数!$K$12:$M$15,3,0))</f>
        <v>20000</v>
      </c>
      <c r="L81" s="17"/>
      <c r="M81" s="17"/>
      <c r="N81" s="17"/>
      <c r="O81" s="17">
        <f>IF(E81=1,"",VLOOKUP(E81,系数!$S$2:$AB$12,MATCH(属性!C81,评级,0),1))</f>
        <v>0</v>
      </c>
    </row>
    <row r="82" spans="1:15" ht="17.25" thickBot="1" x14ac:dyDescent="0.4">
      <c r="A82" s="17">
        <f t="shared" si="3"/>
        <v>7100001</v>
      </c>
      <c r="B82" s="17" t="s">
        <v>34</v>
      </c>
      <c r="C82" s="15">
        <f>INDEX(装备!G:G,MATCH(属性!A82,装备!A:A,0))</f>
        <v>1</v>
      </c>
      <c r="D82" s="15" t="str">
        <f>INDEX(装备!E:E,MATCH(属性!A82,装备!A:A,0))</f>
        <v>weapon</v>
      </c>
      <c r="E82" s="14">
        <v>80</v>
      </c>
      <c r="F82" s="17">
        <f>INT((VLOOKUP($C82,装备数值,2,0)+VLOOKUP($C82,装备数值,5,0)*($E82-1))*VLOOKUP($D82,系数!$K$2:$O$7,2,0))</f>
        <v>0</v>
      </c>
      <c r="G82" s="17">
        <f>INT((VLOOKUP($C82,装备数值,3,0)+VLOOKUP($C82,装备数值,6,0)*($E82-1))*VLOOKUP($D82,系数!$K$2:$O$7,3,0))</f>
        <v>119</v>
      </c>
      <c r="H82" s="17">
        <f t="shared" si="2"/>
        <v>119</v>
      </c>
      <c r="I82" s="17">
        <f>INT((VLOOKUP($C82,装备数值,4,0)+VLOOKUP($C82,装备数值,7,0)*($E82-1))*VLOOKUP($D82,系数!$K$2:$O$7,4,0))</f>
        <v>0</v>
      </c>
      <c r="J82" s="17">
        <f>INT((VLOOKUP($C82,装备数值,4,0)+VLOOKUP($C82,装备数值,7,0)*($E82-1))*VLOOKUP($D82,系数!$K$2:$O$7,5,0))</f>
        <v>0</v>
      </c>
      <c r="K82" s="17">
        <f>INT(VLOOKUP(E82,强化金币,2,1)*VLOOKUP(INDEX(装备!F:F,MATCH(属性!A82,装备!A:A,0)),系数!$K$12:$M$15,3,0))</f>
        <v>24000</v>
      </c>
      <c r="L82" s="17"/>
      <c r="M82" s="17"/>
      <c r="N82" s="17"/>
      <c r="O82" s="17">
        <f>IF(E82=1,"",VLOOKUP(E82,系数!$S$2:$AB$12,MATCH(属性!C82,评级,0),1))</f>
        <v>0</v>
      </c>
    </row>
    <row r="83" spans="1:15" ht="17.25" thickBot="1" x14ac:dyDescent="0.4">
      <c r="A83" s="17">
        <f t="shared" si="3"/>
        <v>7100001</v>
      </c>
      <c r="B83" s="17" t="s">
        <v>34</v>
      </c>
      <c r="C83" s="15">
        <f>INDEX(装备!G:G,MATCH(属性!A83,装备!A:A,0))</f>
        <v>1</v>
      </c>
      <c r="D83" s="15" t="str">
        <f>INDEX(装备!E:E,MATCH(属性!A83,装备!A:A,0))</f>
        <v>weapon</v>
      </c>
      <c r="E83" s="14">
        <v>81</v>
      </c>
      <c r="F83" s="17">
        <f>INT((VLOOKUP($C83,装备数值,2,0)+VLOOKUP($C83,装备数值,5,0)*($E83-1))*VLOOKUP($D83,系数!$K$2:$O$7,2,0))</f>
        <v>0</v>
      </c>
      <c r="G83" s="17">
        <f>INT((VLOOKUP($C83,装备数值,3,0)+VLOOKUP($C83,装备数值,6,0)*($E83-1))*VLOOKUP($D83,系数!$K$2:$O$7,3,0))</f>
        <v>120</v>
      </c>
      <c r="H83" s="17">
        <f t="shared" si="2"/>
        <v>120</v>
      </c>
      <c r="I83" s="17">
        <f>INT((VLOOKUP($C83,装备数值,4,0)+VLOOKUP($C83,装备数值,7,0)*($E83-1))*VLOOKUP($D83,系数!$K$2:$O$7,4,0))</f>
        <v>0</v>
      </c>
      <c r="J83" s="17">
        <f>INT((VLOOKUP($C83,装备数值,4,0)+VLOOKUP($C83,装备数值,7,0)*($E83-1))*VLOOKUP($D83,系数!$K$2:$O$7,5,0))</f>
        <v>0</v>
      </c>
      <c r="K83" s="17">
        <f>INT(VLOOKUP(E83,强化金币,2,1)*VLOOKUP(INDEX(装备!F:F,MATCH(属性!A83,装备!A:A,0)),系数!$K$12:$M$15,3,0))</f>
        <v>28000</v>
      </c>
      <c r="L83" s="17"/>
      <c r="M83" s="17"/>
      <c r="N83" s="17"/>
      <c r="O83" s="17">
        <f>IF(E83=1,"",VLOOKUP(E83,系数!$S$2:$AB$12,MATCH(属性!C83,评级,0),1))</f>
        <v>0</v>
      </c>
    </row>
    <row r="84" spans="1:15" ht="17.25" thickBot="1" x14ac:dyDescent="0.4">
      <c r="A84" s="17">
        <f t="shared" si="3"/>
        <v>7100001</v>
      </c>
      <c r="B84" s="17" t="s">
        <v>34</v>
      </c>
      <c r="C84" s="15">
        <f>INDEX(装备!G:G,MATCH(属性!A84,装备!A:A,0))</f>
        <v>1</v>
      </c>
      <c r="D84" s="15" t="str">
        <f>INDEX(装备!E:E,MATCH(属性!A84,装备!A:A,0))</f>
        <v>weapon</v>
      </c>
      <c r="E84" s="14">
        <v>82</v>
      </c>
      <c r="F84" s="17">
        <f>INT((VLOOKUP($C84,装备数值,2,0)+VLOOKUP($C84,装备数值,5,0)*($E84-1))*VLOOKUP($D84,系数!$K$2:$O$7,2,0))</f>
        <v>0</v>
      </c>
      <c r="G84" s="17">
        <f>INT((VLOOKUP($C84,装备数值,3,0)+VLOOKUP($C84,装备数值,6,0)*($E84-1))*VLOOKUP($D84,系数!$K$2:$O$7,3,0))</f>
        <v>121</v>
      </c>
      <c r="H84" s="17">
        <f t="shared" si="2"/>
        <v>121</v>
      </c>
      <c r="I84" s="17">
        <f>INT((VLOOKUP($C84,装备数值,4,0)+VLOOKUP($C84,装备数值,7,0)*($E84-1))*VLOOKUP($D84,系数!$K$2:$O$7,4,0))</f>
        <v>0</v>
      </c>
      <c r="J84" s="17">
        <f>INT((VLOOKUP($C84,装备数值,4,0)+VLOOKUP($C84,装备数值,7,0)*($E84-1))*VLOOKUP($D84,系数!$K$2:$O$7,5,0))</f>
        <v>0</v>
      </c>
      <c r="K84" s="17">
        <f>INT(VLOOKUP(E84,强化金币,2,1)*VLOOKUP(INDEX(装备!F:F,MATCH(属性!A84,装备!A:A,0)),系数!$K$12:$M$15,3,0))</f>
        <v>32000</v>
      </c>
      <c r="L84" s="17"/>
      <c r="M84" s="17"/>
      <c r="N84" s="17"/>
      <c r="O84" s="17">
        <f>IF(E84=1,"",VLOOKUP(E84,系数!$S$2:$AB$12,MATCH(属性!C84,评级,0),1))</f>
        <v>0</v>
      </c>
    </row>
    <row r="85" spans="1:15" ht="17.25" thickBot="1" x14ac:dyDescent="0.4">
      <c r="A85" s="17">
        <f t="shared" si="3"/>
        <v>7100001</v>
      </c>
      <c r="B85" s="17" t="s">
        <v>34</v>
      </c>
      <c r="C85" s="15">
        <f>INDEX(装备!G:G,MATCH(属性!A85,装备!A:A,0))</f>
        <v>1</v>
      </c>
      <c r="D85" s="15" t="str">
        <f>INDEX(装备!E:E,MATCH(属性!A85,装备!A:A,0))</f>
        <v>weapon</v>
      </c>
      <c r="E85" s="14">
        <v>83</v>
      </c>
      <c r="F85" s="17">
        <f>INT((VLOOKUP($C85,装备数值,2,0)+VLOOKUP($C85,装备数值,5,0)*($E85-1))*VLOOKUP($D85,系数!$K$2:$O$7,2,0))</f>
        <v>0</v>
      </c>
      <c r="G85" s="17">
        <f>INT((VLOOKUP($C85,装备数值,3,0)+VLOOKUP($C85,装备数值,6,0)*($E85-1))*VLOOKUP($D85,系数!$K$2:$O$7,3,0))</f>
        <v>122</v>
      </c>
      <c r="H85" s="17">
        <f t="shared" si="2"/>
        <v>122</v>
      </c>
      <c r="I85" s="17">
        <f>INT((VLOOKUP($C85,装备数值,4,0)+VLOOKUP($C85,装备数值,7,0)*($E85-1))*VLOOKUP($D85,系数!$K$2:$O$7,4,0))</f>
        <v>0</v>
      </c>
      <c r="J85" s="17">
        <f>INT((VLOOKUP($C85,装备数值,4,0)+VLOOKUP($C85,装备数值,7,0)*($E85-1))*VLOOKUP($D85,系数!$K$2:$O$7,5,0))</f>
        <v>0</v>
      </c>
      <c r="K85" s="17">
        <f>INT(VLOOKUP(E85,强化金币,2,1)*VLOOKUP(INDEX(装备!F:F,MATCH(属性!A85,装备!A:A,0)),系数!$K$12:$M$15,3,0))</f>
        <v>36000</v>
      </c>
      <c r="L85" s="17"/>
      <c r="M85" s="17"/>
      <c r="N85" s="17"/>
      <c r="O85" s="17">
        <f>IF(E85=1,"",VLOOKUP(E85,系数!$S$2:$AB$12,MATCH(属性!C85,评级,0),1))</f>
        <v>0</v>
      </c>
    </row>
    <row r="86" spans="1:15" ht="17.25" thickBot="1" x14ac:dyDescent="0.4">
      <c r="A86" s="17">
        <f t="shared" si="3"/>
        <v>7100001</v>
      </c>
      <c r="B86" s="17" t="s">
        <v>34</v>
      </c>
      <c r="C86" s="15">
        <f>INDEX(装备!G:G,MATCH(属性!A86,装备!A:A,0))</f>
        <v>1</v>
      </c>
      <c r="D86" s="15" t="str">
        <f>INDEX(装备!E:E,MATCH(属性!A86,装备!A:A,0))</f>
        <v>weapon</v>
      </c>
      <c r="E86" s="14">
        <v>84</v>
      </c>
      <c r="F86" s="17">
        <f>INT((VLOOKUP($C86,装备数值,2,0)+VLOOKUP($C86,装备数值,5,0)*($E86-1))*VLOOKUP($D86,系数!$K$2:$O$7,2,0))</f>
        <v>0</v>
      </c>
      <c r="G86" s="17">
        <f>INT((VLOOKUP($C86,装备数值,3,0)+VLOOKUP($C86,装备数值,6,0)*($E86-1))*VLOOKUP($D86,系数!$K$2:$O$7,3,0))</f>
        <v>123</v>
      </c>
      <c r="H86" s="17">
        <f t="shared" si="2"/>
        <v>123</v>
      </c>
      <c r="I86" s="17">
        <f>INT((VLOOKUP($C86,装备数值,4,0)+VLOOKUP($C86,装备数值,7,0)*($E86-1))*VLOOKUP($D86,系数!$K$2:$O$7,4,0))</f>
        <v>0</v>
      </c>
      <c r="J86" s="17">
        <f>INT((VLOOKUP($C86,装备数值,4,0)+VLOOKUP($C86,装备数值,7,0)*($E86-1))*VLOOKUP($D86,系数!$K$2:$O$7,5,0))</f>
        <v>0</v>
      </c>
      <c r="K86" s="17">
        <f>INT(VLOOKUP(E86,强化金币,2,1)*VLOOKUP(INDEX(装备!F:F,MATCH(属性!A86,装备!A:A,0)),系数!$K$12:$M$15,3,0))</f>
        <v>40000</v>
      </c>
      <c r="L86" s="17"/>
      <c r="M86" s="17"/>
      <c r="N86" s="17"/>
      <c r="O86" s="17">
        <f>IF(E86=1,"",VLOOKUP(E86,系数!$S$2:$AB$12,MATCH(属性!C86,评级,0),1))</f>
        <v>0</v>
      </c>
    </row>
    <row r="87" spans="1:15" ht="17.25" thickBot="1" x14ac:dyDescent="0.4">
      <c r="A87" s="17">
        <f t="shared" si="3"/>
        <v>7100001</v>
      </c>
      <c r="B87" s="17" t="s">
        <v>34</v>
      </c>
      <c r="C87" s="15">
        <f>INDEX(装备!G:G,MATCH(属性!A87,装备!A:A,0))</f>
        <v>1</v>
      </c>
      <c r="D87" s="15" t="str">
        <f>INDEX(装备!E:E,MATCH(属性!A87,装备!A:A,0))</f>
        <v>weapon</v>
      </c>
      <c r="E87" s="14">
        <v>85</v>
      </c>
      <c r="F87" s="17">
        <f>INT((VLOOKUP($C87,装备数值,2,0)+VLOOKUP($C87,装备数值,5,0)*($E87-1))*VLOOKUP($D87,系数!$K$2:$O$7,2,0))</f>
        <v>0</v>
      </c>
      <c r="G87" s="17">
        <f>INT((VLOOKUP($C87,装备数值,3,0)+VLOOKUP($C87,装备数值,6,0)*($E87-1))*VLOOKUP($D87,系数!$K$2:$O$7,3,0))</f>
        <v>124</v>
      </c>
      <c r="H87" s="17">
        <f t="shared" si="2"/>
        <v>124</v>
      </c>
      <c r="I87" s="17">
        <f>INT((VLOOKUP($C87,装备数值,4,0)+VLOOKUP($C87,装备数值,7,0)*($E87-1))*VLOOKUP($D87,系数!$K$2:$O$7,4,0))</f>
        <v>0</v>
      </c>
      <c r="J87" s="17">
        <f>INT((VLOOKUP($C87,装备数值,4,0)+VLOOKUP($C87,装备数值,7,0)*($E87-1))*VLOOKUP($D87,系数!$K$2:$O$7,5,0))</f>
        <v>0</v>
      </c>
      <c r="K87" s="17">
        <f>INT(VLOOKUP(E87,强化金币,2,1)*VLOOKUP(INDEX(装备!F:F,MATCH(属性!A87,装备!A:A,0)),系数!$K$12:$M$15,3,0))</f>
        <v>50000</v>
      </c>
      <c r="L87" s="17"/>
      <c r="M87" s="17"/>
      <c r="N87" s="17"/>
      <c r="O87" s="17">
        <f>IF(E87=1,"",VLOOKUP(E87,系数!$S$2:$AB$12,MATCH(属性!C87,评级,0),1))</f>
        <v>0</v>
      </c>
    </row>
    <row r="88" spans="1:15" ht="17.25" thickBot="1" x14ac:dyDescent="0.4">
      <c r="A88" s="17">
        <f t="shared" si="3"/>
        <v>7100001</v>
      </c>
      <c r="B88" s="17" t="s">
        <v>34</v>
      </c>
      <c r="C88" s="15">
        <f>INDEX(装备!G:G,MATCH(属性!A88,装备!A:A,0))</f>
        <v>1</v>
      </c>
      <c r="D88" s="15" t="str">
        <f>INDEX(装备!E:E,MATCH(属性!A88,装备!A:A,0))</f>
        <v>weapon</v>
      </c>
      <c r="E88" s="14">
        <v>86</v>
      </c>
      <c r="F88" s="17">
        <f>INT((VLOOKUP($C88,装备数值,2,0)+VLOOKUP($C88,装备数值,5,0)*($E88-1))*VLOOKUP($D88,系数!$K$2:$O$7,2,0))</f>
        <v>0</v>
      </c>
      <c r="G88" s="17">
        <f>INT((VLOOKUP($C88,装备数值,3,0)+VLOOKUP($C88,装备数值,6,0)*($E88-1))*VLOOKUP($D88,系数!$K$2:$O$7,3,0))</f>
        <v>125</v>
      </c>
      <c r="H88" s="17">
        <f t="shared" si="2"/>
        <v>125</v>
      </c>
      <c r="I88" s="17">
        <f>INT((VLOOKUP($C88,装备数值,4,0)+VLOOKUP($C88,装备数值,7,0)*($E88-1))*VLOOKUP($D88,系数!$K$2:$O$7,4,0))</f>
        <v>0</v>
      </c>
      <c r="J88" s="17">
        <f>INT((VLOOKUP($C88,装备数值,4,0)+VLOOKUP($C88,装备数值,7,0)*($E88-1))*VLOOKUP($D88,系数!$K$2:$O$7,5,0))</f>
        <v>0</v>
      </c>
      <c r="K88" s="17">
        <f>INT(VLOOKUP(E88,强化金币,2,1)*VLOOKUP(INDEX(装备!F:F,MATCH(属性!A88,装备!A:A,0)),系数!$K$12:$M$15,3,0))</f>
        <v>60000</v>
      </c>
      <c r="L88" s="17"/>
      <c r="M88" s="17"/>
      <c r="N88" s="17"/>
      <c r="O88" s="17">
        <f>IF(E88=1,"",VLOOKUP(E88,系数!$S$2:$AB$12,MATCH(属性!C88,评级,0),1))</f>
        <v>0</v>
      </c>
    </row>
    <row r="89" spans="1:15" ht="17.25" thickBot="1" x14ac:dyDescent="0.4">
      <c r="A89" s="17">
        <f t="shared" si="3"/>
        <v>7100001</v>
      </c>
      <c r="B89" s="17" t="s">
        <v>34</v>
      </c>
      <c r="C89" s="15">
        <f>INDEX(装备!G:G,MATCH(属性!A89,装备!A:A,0))</f>
        <v>1</v>
      </c>
      <c r="D89" s="15" t="str">
        <f>INDEX(装备!E:E,MATCH(属性!A89,装备!A:A,0))</f>
        <v>weapon</v>
      </c>
      <c r="E89" s="14">
        <v>87</v>
      </c>
      <c r="F89" s="17">
        <f>INT((VLOOKUP($C89,装备数值,2,0)+VLOOKUP($C89,装备数值,5,0)*($E89-1))*VLOOKUP($D89,系数!$K$2:$O$7,2,0))</f>
        <v>0</v>
      </c>
      <c r="G89" s="17">
        <f>INT((VLOOKUP($C89,装备数值,3,0)+VLOOKUP($C89,装备数值,6,0)*($E89-1))*VLOOKUP($D89,系数!$K$2:$O$7,3,0))</f>
        <v>126</v>
      </c>
      <c r="H89" s="17">
        <f t="shared" si="2"/>
        <v>126</v>
      </c>
      <c r="I89" s="17">
        <f>INT((VLOOKUP($C89,装备数值,4,0)+VLOOKUP($C89,装备数值,7,0)*($E89-1))*VLOOKUP($D89,系数!$K$2:$O$7,4,0))</f>
        <v>0</v>
      </c>
      <c r="J89" s="17">
        <f>INT((VLOOKUP($C89,装备数值,4,0)+VLOOKUP($C89,装备数值,7,0)*($E89-1))*VLOOKUP($D89,系数!$K$2:$O$7,5,0))</f>
        <v>0</v>
      </c>
      <c r="K89" s="17">
        <f>INT(VLOOKUP(E89,强化金币,2,1)*VLOOKUP(INDEX(装备!F:F,MATCH(属性!A89,装备!A:A,0)),系数!$K$12:$M$15,3,0))</f>
        <v>70000</v>
      </c>
      <c r="L89" s="17"/>
      <c r="M89" s="17"/>
      <c r="N89" s="17"/>
      <c r="O89" s="17">
        <f>IF(E89=1,"",VLOOKUP(E89,系数!$S$2:$AB$12,MATCH(属性!C89,评级,0),1))</f>
        <v>0</v>
      </c>
    </row>
    <row r="90" spans="1:15" ht="17.25" thickBot="1" x14ac:dyDescent="0.4">
      <c r="A90" s="17">
        <f t="shared" si="3"/>
        <v>7100001</v>
      </c>
      <c r="B90" s="17" t="s">
        <v>34</v>
      </c>
      <c r="C90" s="15">
        <f>INDEX(装备!G:G,MATCH(属性!A90,装备!A:A,0))</f>
        <v>1</v>
      </c>
      <c r="D90" s="15" t="str">
        <f>INDEX(装备!E:E,MATCH(属性!A90,装备!A:A,0))</f>
        <v>weapon</v>
      </c>
      <c r="E90" s="14">
        <v>88</v>
      </c>
      <c r="F90" s="17">
        <f>INT((VLOOKUP($C90,装备数值,2,0)+VLOOKUP($C90,装备数值,5,0)*($E90-1))*VLOOKUP($D90,系数!$K$2:$O$7,2,0))</f>
        <v>0</v>
      </c>
      <c r="G90" s="17">
        <f>INT((VLOOKUP($C90,装备数值,3,0)+VLOOKUP($C90,装备数值,6,0)*($E90-1))*VLOOKUP($D90,系数!$K$2:$O$7,3,0))</f>
        <v>127</v>
      </c>
      <c r="H90" s="17">
        <f t="shared" si="2"/>
        <v>127</v>
      </c>
      <c r="I90" s="17">
        <f>INT((VLOOKUP($C90,装备数值,4,0)+VLOOKUP($C90,装备数值,7,0)*($E90-1))*VLOOKUP($D90,系数!$K$2:$O$7,4,0))</f>
        <v>0</v>
      </c>
      <c r="J90" s="17">
        <f>INT((VLOOKUP($C90,装备数值,4,0)+VLOOKUP($C90,装备数值,7,0)*($E90-1))*VLOOKUP($D90,系数!$K$2:$O$7,5,0))</f>
        <v>0</v>
      </c>
      <c r="K90" s="17">
        <f>INT(VLOOKUP(E90,强化金币,2,1)*VLOOKUP(INDEX(装备!F:F,MATCH(属性!A90,装备!A:A,0)),系数!$K$12:$M$15,3,0))</f>
        <v>80000</v>
      </c>
      <c r="L90" s="17"/>
      <c r="M90" s="17"/>
      <c r="N90" s="17"/>
      <c r="O90" s="17">
        <f>IF(E90=1,"",VLOOKUP(E90,系数!$S$2:$AB$12,MATCH(属性!C90,评级,0),1))</f>
        <v>0</v>
      </c>
    </row>
    <row r="91" spans="1:15" ht="17.25" thickBot="1" x14ac:dyDescent="0.4">
      <c r="A91" s="17">
        <f t="shared" si="3"/>
        <v>7100001</v>
      </c>
      <c r="B91" s="17" t="s">
        <v>34</v>
      </c>
      <c r="C91" s="15">
        <f>INDEX(装备!G:G,MATCH(属性!A91,装备!A:A,0))</f>
        <v>1</v>
      </c>
      <c r="D91" s="15" t="str">
        <f>INDEX(装备!E:E,MATCH(属性!A91,装备!A:A,0))</f>
        <v>weapon</v>
      </c>
      <c r="E91" s="14">
        <v>89</v>
      </c>
      <c r="F91" s="17">
        <f>INT((VLOOKUP($C91,装备数值,2,0)+VLOOKUP($C91,装备数值,5,0)*($E91-1))*VLOOKUP($D91,系数!$K$2:$O$7,2,0))</f>
        <v>0</v>
      </c>
      <c r="G91" s="17">
        <f>INT((VLOOKUP($C91,装备数值,3,0)+VLOOKUP($C91,装备数值,6,0)*($E91-1))*VLOOKUP($D91,系数!$K$2:$O$7,3,0))</f>
        <v>128</v>
      </c>
      <c r="H91" s="17">
        <f t="shared" si="2"/>
        <v>128</v>
      </c>
      <c r="I91" s="17">
        <f>INT((VLOOKUP($C91,装备数值,4,0)+VLOOKUP($C91,装备数值,7,0)*($E91-1))*VLOOKUP($D91,系数!$K$2:$O$7,4,0))</f>
        <v>0</v>
      </c>
      <c r="J91" s="17">
        <f>INT((VLOOKUP($C91,装备数值,4,0)+VLOOKUP($C91,装备数值,7,0)*($E91-1))*VLOOKUP($D91,系数!$K$2:$O$7,5,0))</f>
        <v>0</v>
      </c>
      <c r="K91" s="17">
        <f>INT(VLOOKUP(E91,强化金币,2,1)*VLOOKUP(INDEX(装备!F:F,MATCH(属性!A91,装备!A:A,0)),系数!$K$12:$M$15,3,0))</f>
        <v>90000</v>
      </c>
      <c r="L91" s="17"/>
      <c r="M91" s="17"/>
      <c r="N91" s="17"/>
      <c r="O91" s="17">
        <f>IF(E91=1,"",VLOOKUP(E91,系数!$S$2:$AB$12,MATCH(属性!C91,评级,0),1))</f>
        <v>0</v>
      </c>
    </row>
    <row r="92" spans="1:15" ht="17.25" thickBot="1" x14ac:dyDescent="0.4">
      <c r="A92" s="17">
        <f t="shared" si="3"/>
        <v>7100001</v>
      </c>
      <c r="B92" s="17" t="s">
        <v>34</v>
      </c>
      <c r="C92" s="15">
        <f>INDEX(装备!G:G,MATCH(属性!A92,装备!A:A,0))</f>
        <v>1</v>
      </c>
      <c r="D92" s="15" t="str">
        <f>INDEX(装备!E:E,MATCH(属性!A92,装备!A:A,0))</f>
        <v>weapon</v>
      </c>
      <c r="E92" s="14">
        <v>90</v>
      </c>
      <c r="F92" s="17">
        <f>INT((VLOOKUP($C92,装备数值,2,0)+VLOOKUP($C92,装备数值,5,0)*($E92-1))*VLOOKUP($D92,系数!$K$2:$O$7,2,0))</f>
        <v>0</v>
      </c>
      <c r="G92" s="17">
        <f>INT((VLOOKUP($C92,装备数值,3,0)+VLOOKUP($C92,装备数值,6,0)*($E92-1))*VLOOKUP($D92,系数!$K$2:$O$7,3,0))</f>
        <v>129</v>
      </c>
      <c r="H92" s="17">
        <f t="shared" si="2"/>
        <v>129</v>
      </c>
      <c r="I92" s="17">
        <f>INT((VLOOKUP($C92,装备数值,4,0)+VLOOKUP($C92,装备数值,7,0)*($E92-1))*VLOOKUP($D92,系数!$K$2:$O$7,4,0))</f>
        <v>0</v>
      </c>
      <c r="J92" s="17">
        <f>INT((VLOOKUP($C92,装备数值,4,0)+VLOOKUP($C92,装备数值,7,0)*($E92-1))*VLOOKUP($D92,系数!$K$2:$O$7,5,0))</f>
        <v>0</v>
      </c>
      <c r="K92" s="17">
        <f>INT(VLOOKUP(E92,强化金币,2,1)*VLOOKUP(INDEX(装备!F:F,MATCH(属性!A92,装备!A:A,0)),系数!$K$12:$M$15,3,0))</f>
        <v>90000</v>
      </c>
      <c r="L92" s="17"/>
      <c r="M92" s="17"/>
      <c r="N92" s="17"/>
      <c r="O92" s="17">
        <f>IF(E92=1,"",VLOOKUP(E92,系数!$S$2:$AB$12,MATCH(属性!C92,评级,0),1))</f>
        <v>0</v>
      </c>
    </row>
    <row r="93" spans="1:15" ht="17.25" thickBot="1" x14ac:dyDescent="0.4">
      <c r="A93" s="17">
        <f t="shared" si="3"/>
        <v>7100001</v>
      </c>
      <c r="B93" s="17" t="s">
        <v>34</v>
      </c>
      <c r="C93" s="15">
        <f>INDEX(装备!G:G,MATCH(属性!A93,装备!A:A,0))</f>
        <v>1</v>
      </c>
      <c r="D93" s="15" t="str">
        <f>INDEX(装备!E:E,MATCH(属性!A93,装备!A:A,0))</f>
        <v>weapon</v>
      </c>
      <c r="E93" s="14">
        <v>91</v>
      </c>
      <c r="F93" s="17">
        <f>INT((VLOOKUP($C93,装备数值,2,0)+VLOOKUP($C93,装备数值,5,0)*($E93-1))*VLOOKUP($D93,系数!$K$2:$O$7,2,0))</f>
        <v>0</v>
      </c>
      <c r="G93" s="17">
        <f>INT((VLOOKUP($C93,装备数值,3,0)+VLOOKUP($C93,装备数值,6,0)*($E93-1))*VLOOKUP($D93,系数!$K$2:$O$7,3,0))</f>
        <v>130</v>
      </c>
      <c r="H93" s="17">
        <f t="shared" si="2"/>
        <v>130</v>
      </c>
      <c r="I93" s="17">
        <f>INT((VLOOKUP($C93,装备数值,4,0)+VLOOKUP($C93,装备数值,7,0)*($E93-1))*VLOOKUP($D93,系数!$K$2:$O$7,4,0))</f>
        <v>0</v>
      </c>
      <c r="J93" s="17">
        <f>INT((VLOOKUP($C93,装备数值,4,0)+VLOOKUP($C93,装备数值,7,0)*($E93-1))*VLOOKUP($D93,系数!$K$2:$O$7,5,0))</f>
        <v>0</v>
      </c>
      <c r="K93" s="17">
        <f>INT(VLOOKUP(E93,强化金币,2,1)*VLOOKUP(INDEX(装备!F:F,MATCH(属性!A93,装备!A:A,0)),系数!$K$12:$M$15,3,0))</f>
        <v>90000</v>
      </c>
      <c r="L93" s="17"/>
      <c r="M93" s="17"/>
      <c r="N93" s="17"/>
      <c r="O93" s="17">
        <f>IF(E93=1,"",VLOOKUP(E93,系数!$S$2:$AB$12,MATCH(属性!C93,评级,0),1))</f>
        <v>0</v>
      </c>
    </row>
    <row r="94" spans="1:15" ht="17.25" thickBot="1" x14ac:dyDescent="0.4">
      <c r="A94" s="17">
        <f t="shared" si="3"/>
        <v>7100001</v>
      </c>
      <c r="B94" s="17" t="s">
        <v>34</v>
      </c>
      <c r="C94" s="15">
        <f>INDEX(装备!G:G,MATCH(属性!A94,装备!A:A,0))</f>
        <v>1</v>
      </c>
      <c r="D94" s="15" t="str">
        <f>INDEX(装备!E:E,MATCH(属性!A94,装备!A:A,0))</f>
        <v>weapon</v>
      </c>
      <c r="E94" s="14">
        <v>92</v>
      </c>
      <c r="F94" s="17">
        <f>INT((VLOOKUP($C94,装备数值,2,0)+VLOOKUP($C94,装备数值,5,0)*($E94-1))*VLOOKUP($D94,系数!$K$2:$O$7,2,0))</f>
        <v>0</v>
      </c>
      <c r="G94" s="17">
        <f>INT((VLOOKUP($C94,装备数值,3,0)+VLOOKUP($C94,装备数值,6,0)*($E94-1))*VLOOKUP($D94,系数!$K$2:$O$7,3,0))</f>
        <v>131</v>
      </c>
      <c r="H94" s="17">
        <f t="shared" si="2"/>
        <v>131</v>
      </c>
      <c r="I94" s="17">
        <f>INT((VLOOKUP($C94,装备数值,4,0)+VLOOKUP($C94,装备数值,7,0)*($E94-1))*VLOOKUP($D94,系数!$K$2:$O$7,4,0))</f>
        <v>0</v>
      </c>
      <c r="J94" s="17">
        <f>INT((VLOOKUP($C94,装备数值,4,0)+VLOOKUP($C94,装备数值,7,0)*($E94-1))*VLOOKUP($D94,系数!$K$2:$O$7,5,0))</f>
        <v>0</v>
      </c>
      <c r="K94" s="17">
        <f>INT(VLOOKUP(E94,强化金币,2,1)*VLOOKUP(INDEX(装备!F:F,MATCH(属性!A94,装备!A:A,0)),系数!$K$12:$M$15,3,0))</f>
        <v>90000</v>
      </c>
      <c r="L94" s="17"/>
      <c r="M94" s="17"/>
      <c r="N94" s="17"/>
      <c r="O94" s="17">
        <f>IF(E94=1,"",VLOOKUP(E94,系数!$S$2:$AB$12,MATCH(属性!C94,评级,0),1))</f>
        <v>0</v>
      </c>
    </row>
    <row r="95" spans="1:15" ht="17.25" thickBot="1" x14ac:dyDescent="0.4">
      <c r="A95" s="17">
        <f t="shared" si="3"/>
        <v>7100001</v>
      </c>
      <c r="B95" s="17" t="s">
        <v>34</v>
      </c>
      <c r="C95" s="15">
        <f>INDEX(装备!G:G,MATCH(属性!A95,装备!A:A,0))</f>
        <v>1</v>
      </c>
      <c r="D95" s="15" t="str">
        <f>INDEX(装备!E:E,MATCH(属性!A95,装备!A:A,0))</f>
        <v>weapon</v>
      </c>
      <c r="E95" s="14">
        <v>93</v>
      </c>
      <c r="F95" s="17">
        <f>INT((VLOOKUP($C95,装备数值,2,0)+VLOOKUP($C95,装备数值,5,0)*($E95-1))*VLOOKUP($D95,系数!$K$2:$O$7,2,0))</f>
        <v>0</v>
      </c>
      <c r="G95" s="17">
        <f>INT((VLOOKUP($C95,装备数值,3,0)+VLOOKUP($C95,装备数值,6,0)*($E95-1))*VLOOKUP($D95,系数!$K$2:$O$7,3,0))</f>
        <v>132</v>
      </c>
      <c r="H95" s="17">
        <f t="shared" si="2"/>
        <v>132</v>
      </c>
      <c r="I95" s="17">
        <f>INT((VLOOKUP($C95,装备数值,4,0)+VLOOKUP($C95,装备数值,7,0)*($E95-1))*VLOOKUP($D95,系数!$K$2:$O$7,4,0))</f>
        <v>0</v>
      </c>
      <c r="J95" s="17">
        <f>INT((VLOOKUP($C95,装备数值,4,0)+VLOOKUP($C95,装备数值,7,0)*($E95-1))*VLOOKUP($D95,系数!$K$2:$O$7,5,0))</f>
        <v>0</v>
      </c>
      <c r="K95" s="17">
        <f>INT(VLOOKUP(E95,强化金币,2,1)*VLOOKUP(INDEX(装备!F:F,MATCH(属性!A95,装备!A:A,0)),系数!$K$12:$M$15,3,0))</f>
        <v>90000</v>
      </c>
      <c r="L95" s="17"/>
      <c r="M95" s="17"/>
      <c r="N95" s="17"/>
      <c r="O95" s="17">
        <f>IF(E95=1,"",VLOOKUP(E95,系数!$S$2:$AB$12,MATCH(属性!C95,评级,0),1))</f>
        <v>0</v>
      </c>
    </row>
    <row r="96" spans="1:15" ht="17.25" thickBot="1" x14ac:dyDescent="0.4">
      <c r="A96" s="17">
        <f t="shared" si="3"/>
        <v>7100001</v>
      </c>
      <c r="B96" s="17" t="s">
        <v>34</v>
      </c>
      <c r="C96" s="15">
        <f>INDEX(装备!G:G,MATCH(属性!A96,装备!A:A,0))</f>
        <v>1</v>
      </c>
      <c r="D96" s="15" t="str">
        <f>INDEX(装备!E:E,MATCH(属性!A96,装备!A:A,0))</f>
        <v>weapon</v>
      </c>
      <c r="E96" s="14">
        <v>94</v>
      </c>
      <c r="F96" s="17">
        <f>INT((VLOOKUP($C96,装备数值,2,0)+VLOOKUP($C96,装备数值,5,0)*($E96-1))*VLOOKUP($D96,系数!$K$2:$O$7,2,0))</f>
        <v>0</v>
      </c>
      <c r="G96" s="17">
        <f>INT((VLOOKUP($C96,装备数值,3,0)+VLOOKUP($C96,装备数值,6,0)*($E96-1))*VLOOKUP($D96,系数!$K$2:$O$7,3,0))</f>
        <v>133</v>
      </c>
      <c r="H96" s="17">
        <f t="shared" si="2"/>
        <v>133</v>
      </c>
      <c r="I96" s="17">
        <f>INT((VLOOKUP($C96,装备数值,4,0)+VLOOKUP($C96,装备数值,7,0)*($E96-1))*VLOOKUP($D96,系数!$K$2:$O$7,4,0))</f>
        <v>0</v>
      </c>
      <c r="J96" s="17">
        <f>INT((VLOOKUP($C96,装备数值,4,0)+VLOOKUP($C96,装备数值,7,0)*($E96-1))*VLOOKUP($D96,系数!$K$2:$O$7,5,0))</f>
        <v>0</v>
      </c>
      <c r="K96" s="17">
        <f>INT(VLOOKUP(E96,强化金币,2,1)*VLOOKUP(INDEX(装备!F:F,MATCH(属性!A96,装备!A:A,0)),系数!$K$12:$M$15,3,0))</f>
        <v>90000</v>
      </c>
      <c r="L96" s="17"/>
      <c r="M96" s="17"/>
      <c r="N96" s="17"/>
      <c r="O96" s="17">
        <f>IF(E96=1,"",VLOOKUP(E96,系数!$S$2:$AB$12,MATCH(属性!C96,评级,0),1))</f>
        <v>0</v>
      </c>
    </row>
    <row r="97" spans="1:15" ht="17.25" thickBot="1" x14ac:dyDescent="0.4">
      <c r="A97" s="17">
        <f t="shared" si="3"/>
        <v>7100001</v>
      </c>
      <c r="B97" s="17" t="s">
        <v>34</v>
      </c>
      <c r="C97" s="15">
        <f>INDEX(装备!G:G,MATCH(属性!A97,装备!A:A,0))</f>
        <v>1</v>
      </c>
      <c r="D97" s="15" t="str">
        <f>INDEX(装备!E:E,MATCH(属性!A97,装备!A:A,0))</f>
        <v>weapon</v>
      </c>
      <c r="E97" s="14">
        <v>95</v>
      </c>
      <c r="F97" s="17">
        <f>INT((VLOOKUP($C97,装备数值,2,0)+VLOOKUP($C97,装备数值,5,0)*($E97-1))*VLOOKUP($D97,系数!$K$2:$O$7,2,0))</f>
        <v>0</v>
      </c>
      <c r="G97" s="17">
        <f>INT((VLOOKUP($C97,装备数值,3,0)+VLOOKUP($C97,装备数值,6,0)*($E97-1))*VLOOKUP($D97,系数!$K$2:$O$7,3,0))</f>
        <v>134</v>
      </c>
      <c r="H97" s="17">
        <f t="shared" si="2"/>
        <v>134</v>
      </c>
      <c r="I97" s="17">
        <f>INT((VLOOKUP($C97,装备数值,4,0)+VLOOKUP($C97,装备数值,7,0)*($E97-1))*VLOOKUP($D97,系数!$K$2:$O$7,4,0))</f>
        <v>0</v>
      </c>
      <c r="J97" s="17">
        <f>INT((VLOOKUP($C97,装备数值,4,0)+VLOOKUP($C97,装备数值,7,0)*($E97-1))*VLOOKUP($D97,系数!$K$2:$O$7,5,0))</f>
        <v>0</v>
      </c>
      <c r="K97" s="17">
        <f>INT(VLOOKUP(E97,强化金币,2,1)*VLOOKUP(INDEX(装备!F:F,MATCH(属性!A97,装备!A:A,0)),系数!$K$12:$M$15,3,0))</f>
        <v>90000</v>
      </c>
      <c r="L97" s="17"/>
      <c r="M97" s="17"/>
      <c r="N97" s="17"/>
      <c r="O97" s="17">
        <f>IF(E97=1,"",VLOOKUP(E97,系数!$S$2:$AB$12,MATCH(属性!C97,评级,0),1))</f>
        <v>0</v>
      </c>
    </row>
    <row r="98" spans="1:15" ht="17.25" thickBot="1" x14ac:dyDescent="0.4">
      <c r="A98" s="17">
        <f t="shared" si="3"/>
        <v>7100001</v>
      </c>
      <c r="B98" s="17" t="s">
        <v>34</v>
      </c>
      <c r="C98" s="15">
        <f>INDEX(装备!G:G,MATCH(属性!A98,装备!A:A,0))</f>
        <v>1</v>
      </c>
      <c r="D98" s="15" t="str">
        <f>INDEX(装备!E:E,MATCH(属性!A98,装备!A:A,0))</f>
        <v>weapon</v>
      </c>
      <c r="E98" s="14">
        <v>96</v>
      </c>
      <c r="F98" s="17">
        <f>INT((VLOOKUP($C98,装备数值,2,0)+VLOOKUP($C98,装备数值,5,0)*($E98-1))*VLOOKUP($D98,系数!$K$2:$O$7,2,0))</f>
        <v>0</v>
      </c>
      <c r="G98" s="17">
        <f>INT((VLOOKUP($C98,装备数值,3,0)+VLOOKUP($C98,装备数值,6,0)*($E98-1))*VLOOKUP($D98,系数!$K$2:$O$7,3,0))</f>
        <v>135</v>
      </c>
      <c r="H98" s="17">
        <f t="shared" si="2"/>
        <v>135</v>
      </c>
      <c r="I98" s="17">
        <f>INT((VLOOKUP($C98,装备数值,4,0)+VLOOKUP($C98,装备数值,7,0)*($E98-1))*VLOOKUP($D98,系数!$K$2:$O$7,4,0))</f>
        <v>0</v>
      </c>
      <c r="J98" s="17">
        <f>INT((VLOOKUP($C98,装备数值,4,0)+VLOOKUP($C98,装备数值,7,0)*($E98-1))*VLOOKUP($D98,系数!$K$2:$O$7,5,0))</f>
        <v>0</v>
      </c>
      <c r="K98" s="17">
        <f>INT(VLOOKUP(E98,强化金币,2,1)*VLOOKUP(INDEX(装备!F:F,MATCH(属性!A98,装备!A:A,0)),系数!$K$12:$M$15,3,0))</f>
        <v>90000</v>
      </c>
      <c r="L98" s="17"/>
      <c r="M98" s="17"/>
      <c r="N98" s="17"/>
      <c r="O98" s="17">
        <f>IF(E98=1,"",VLOOKUP(E98,系数!$S$2:$AB$12,MATCH(属性!C98,评级,0),1))</f>
        <v>0</v>
      </c>
    </row>
    <row r="99" spans="1:15" ht="17.25" thickBot="1" x14ac:dyDescent="0.4">
      <c r="A99" s="17">
        <f t="shared" si="3"/>
        <v>7100001</v>
      </c>
      <c r="B99" s="17" t="s">
        <v>34</v>
      </c>
      <c r="C99" s="15">
        <f>INDEX(装备!G:G,MATCH(属性!A99,装备!A:A,0))</f>
        <v>1</v>
      </c>
      <c r="D99" s="15" t="str">
        <f>INDEX(装备!E:E,MATCH(属性!A99,装备!A:A,0))</f>
        <v>weapon</v>
      </c>
      <c r="E99" s="14">
        <v>97</v>
      </c>
      <c r="F99" s="17">
        <f>INT((VLOOKUP($C99,装备数值,2,0)+VLOOKUP($C99,装备数值,5,0)*($E99-1))*VLOOKUP($D99,系数!$K$2:$O$7,2,0))</f>
        <v>0</v>
      </c>
      <c r="G99" s="17">
        <f>INT((VLOOKUP($C99,装备数值,3,0)+VLOOKUP($C99,装备数值,6,0)*($E99-1))*VLOOKUP($D99,系数!$K$2:$O$7,3,0))</f>
        <v>136</v>
      </c>
      <c r="H99" s="17">
        <f t="shared" si="2"/>
        <v>136</v>
      </c>
      <c r="I99" s="17">
        <f>INT((VLOOKUP($C99,装备数值,4,0)+VLOOKUP($C99,装备数值,7,0)*($E99-1))*VLOOKUP($D99,系数!$K$2:$O$7,4,0))</f>
        <v>0</v>
      </c>
      <c r="J99" s="17">
        <f>INT((VLOOKUP($C99,装备数值,4,0)+VLOOKUP($C99,装备数值,7,0)*($E99-1))*VLOOKUP($D99,系数!$K$2:$O$7,5,0))</f>
        <v>0</v>
      </c>
      <c r="K99" s="17">
        <f>INT(VLOOKUP(E99,强化金币,2,1)*VLOOKUP(INDEX(装备!F:F,MATCH(属性!A99,装备!A:A,0)),系数!$K$12:$M$15,3,0))</f>
        <v>90000</v>
      </c>
      <c r="L99" s="17"/>
      <c r="M99" s="17"/>
      <c r="N99" s="17"/>
      <c r="O99" s="17">
        <f>IF(E99=1,"",VLOOKUP(E99,系数!$S$2:$AB$12,MATCH(属性!C99,评级,0),1))</f>
        <v>0</v>
      </c>
    </row>
    <row r="100" spans="1:15" ht="17.25" thickBot="1" x14ac:dyDescent="0.4">
      <c r="A100" s="17">
        <f t="shared" si="3"/>
        <v>7100001</v>
      </c>
      <c r="B100" s="17" t="s">
        <v>34</v>
      </c>
      <c r="C100" s="15">
        <f>INDEX(装备!G:G,MATCH(属性!A100,装备!A:A,0))</f>
        <v>1</v>
      </c>
      <c r="D100" s="15" t="str">
        <f>INDEX(装备!E:E,MATCH(属性!A100,装备!A:A,0))</f>
        <v>weapon</v>
      </c>
      <c r="E100" s="14">
        <v>98</v>
      </c>
      <c r="F100" s="17">
        <f>INT((VLOOKUP($C100,装备数值,2,0)+VLOOKUP($C100,装备数值,5,0)*($E100-1))*VLOOKUP($D100,系数!$K$2:$O$7,2,0))</f>
        <v>0</v>
      </c>
      <c r="G100" s="17">
        <f>INT((VLOOKUP($C100,装备数值,3,0)+VLOOKUP($C100,装备数值,6,0)*($E100-1))*VLOOKUP($D100,系数!$K$2:$O$7,3,0))</f>
        <v>137</v>
      </c>
      <c r="H100" s="17">
        <f t="shared" si="2"/>
        <v>137</v>
      </c>
      <c r="I100" s="17">
        <f>INT((VLOOKUP($C100,装备数值,4,0)+VLOOKUP($C100,装备数值,7,0)*($E100-1))*VLOOKUP($D100,系数!$K$2:$O$7,4,0))</f>
        <v>0</v>
      </c>
      <c r="J100" s="17">
        <f>INT((VLOOKUP($C100,装备数值,4,0)+VLOOKUP($C100,装备数值,7,0)*($E100-1))*VLOOKUP($D100,系数!$K$2:$O$7,5,0))</f>
        <v>0</v>
      </c>
      <c r="K100" s="17">
        <f>INT(VLOOKUP(E100,强化金币,2,1)*VLOOKUP(INDEX(装备!F:F,MATCH(属性!A100,装备!A:A,0)),系数!$K$12:$M$15,3,0))</f>
        <v>90000</v>
      </c>
      <c r="L100" s="17"/>
      <c r="M100" s="17"/>
      <c r="N100" s="17"/>
      <c r="O100" s="17">
        <f>IF(E100=1,"",VLOOKUP(E100,系数!$S$2:$AB$12,MATCH(属性!C100,评级,0),1))</f>
        <v>0</v>
      </c>
    </row>
    <row r="101" spans="1:15" ht="17.25" thickBot="1" x14ac:dyDescent="0.4">
      <c r="A101" s="17">
        <f t="shared" si="3"/>
        <v>7100001</v>
      </c>
      <c r="B101" s="17" t="s">
        <v>34</v>
      </c>
      <c r="C101" s="15">
        <f>INDEX(装备!G:G,MATCH(属性!A101,装备!A:A,0))</f>
        <v>1</v>
      </c>
      <c r="D101" s="15" t="str">
        <f>INDEX(装备!E:E,MATCH(属性!A101,装备!A:A,0))</f>
        <v>weapon</v>
      </c>
      <c r="E101" s="14">
        <v>99</v>
      </c>
      <c r="F101" s="17">
        <f>INT((VLOOKUP($C101,装备数值,2,0)+VLOOKUP($C101,装备数值,5,0)*($E101-1))*VLOOKUP($D101,系数!$K$2:$O$7,2,0))</f>
        <v>0</v>
      </c>
      <c r="G101" s="17">
        <f>INT((VLOOKUP($C101,装备数值,3,0)+VLOOKUP($C101,装备数值,6,0)*($E101-1))*VLOOKUP($D101,系数!$K$2:$O$7,3,0))</f>
        <v>138</v>
      </c>
      <c r="H101" s="17">
        <f t="shared" si="2"/>
        <v>138</v>
      </c>
      <c r="I101" s="17">
        <f>INT((VLOOKUP($C101,装备数值,4,0)+VLOOKUP($C101,装备数值,7,0)*($E101-1))*VLOOKUP($D101,系数!$K$2:$O$7,4,0))</f>
        <v>0</v>
      </c>
      <c r="J101" s="17">
        <f>INT((VLOOKUP($C101,装备数值,4,0)+VLOOKUP($C101,装备数值,7,0)*($E101-1))*VLOOKUP($D101,系数!$K$2:$O$7,5,0))</f>
        <v>0</v>
      </c>
      <c r="K101" s="17">
        <f>INT(VLOOKUP(E101,强化金币,2,1)*VLOOKUP(INDEX(装备!F:F,MATCH(属性!A101,装备!A:A,0)),系数!$K$12:$M$15,3,0))</f>
        <v>90000</v>
      </c>
      <c r="L101" s="17"/>
      <c r="M101" s="17"/>
      <c r="N101" s="17"/>
      <c r="O101" s="17">
        <f>IF(E101=1,"",VLOOKUP(E101,系数!$S$2:$AB$12,MATCH(属性!C101,评级,0),1))</f>
        <v>0</v>
      </c>
    </row>
    <row r="102" spans="1:15" ht="17.25" thickBot="1" x14ac:dyDescent="0.4">
      <c r="A102" s="17">
        <f t="shared" si="3"/>
        <v>7100001</v>
      </c>
      <c r="B102" s="17" t="s">
        <v>34</v>
      </c>
      <c r="C102" s="15">
        <f>INDEX(装备!G:G,MATCH(属性!A102,装备!A:A,0))</f>
        <v>1</v>
      </c>
      <c r="D102" s="15" t="str">
        <f>INDEX(装备!E:E,MATCH(属性!A102,装备!A:A,0))</f>
        <v>weapon</v>
      </c>
      <c r="E102" s="14">
        <v>100</v>
      </c>
      <c r="F102" s="17">
        <f>INT((VLOOKUP($C102,装备数值,2,0)+VLOOKUP($C102,装备数值,5,0)*($E102-1))*VLOOKUP($D102,系数!$K$2:$O$7,2,0))</f>
        <v>0</v>
      </c>
      <c r="G102" s="17">
        <f>INT((VLOOKUP($C102,装备数值,3,0)+VLOOKUP($C102,装备数值,6,0)*($E102-1))*VLOOKUP($D102,系数!$K$2:$O$7,3,0))</f>
        <v>139</v>
      </c>
      <c r="H102" s="17">
        <f t="shared" si="2"/>
        <v>139</v>
      </c>
      <c r="I102" s="17">
        <f>INT((VLOOKUP($C102,装备数值,4,0)+VLOOKUP($C102,装备数值,7,0)*($E102-1))*VLOOKUP($D102,系数!$K$2:$O$7,4,0))</f>
        <v>0</v>
      </c>
      <c r="J102" s="17">
        <f>INT((VLOOKUP($C102,装备数值,4,0)+VLOOKUP($C102,装备数值,7,0)*($E102-1))*VLOOKUP($D102,系数!$K$2:$O$7,5,0))</f>
        <v>0</v>
      </c>
      <c r="K102" s="17">
        <f>INT(VLOOKUP(E102,强化金币,2,1)*VLOOKUP(INDEX(装备!F:F,MATCH(属性!A102,装备!A:A,0)),系数!$K$12:$M$15,3,0))</f>
        <v>90000</v>
      </c>
      <c r="L102" s="17"/>
      <c r="M102" s="17"/>
      <c r="N102" s="17"/>
      <c r="O102" s="17">
        <f>IF(E102=1,"",VLOOKUP(E102,系数!$S$2:$AB$12,MATCH(属性!C102,评级,0),1))</f>
        <v>0</v>
      </c>
    </row>
    <row r="103" spans="1:15" ht="17.25" thickBot="1" x14ac:dyDescent="0.4">
      <c r="A103" s="17">
        <f t="shared" si="3"/>
        <v>7100001</v>
      </c>
      <c r="B103" s="17" t="s">
        <v>34</v>
      </c>
      <c r="C103" s="15">
        <f>INDEX(装备!G:G,MATCH(属性!A103,装备!A:A,0))</f>
        <v>1</v>
      </c>
      <c r="D103" s="15" t="str">
        <f>INDEX(装备!E:E,MATCH(属性!A103,装备!A:A,0))</f>
        <v>weapon</v>
      </c>
      <c r="E103" s="14">
        <v>101</v>
      </c>
      <c r="F103" s="17">
        <f>INT((VLOOKUP($C103,装备数值,2,0)+VLOOKUP($C103,装备数值,5,0)*($E103-1))*VLOOKUP($D103,系数!$K$2:$O$7,2,0))</f>
        <v>0</v>
      </c>
      <c r="G103" s="17">
        <f>INT((VLOOKUP($C103,装备数值,3,0)+VLOOKUP($C103,装备数值,6,0)*($E103-1))*VLOOKUP($D103,系数!$K$2:$O$7,3,0))</f>
        <v>140</v>
      </c>
      <c r="H103" s="17">
        <f t="shared" si="2"/>
        <v>140</v>
      </c>
      <c r="I103" s="17">
        <f>INT((VLOOKUP($C103,装备数值,4,0)+VLOOKUP($C103,装备数值,7,0)*($E103-1))*VLOOKUP($D103,系数!$K$2:$O$7,4,0))</f>
        <v>0</v>
      </c>
      <c r="J103" s="17">
        <f>INT((VLOOKUP($C103,装备数值,4,0)+VLOOKUP($C103,装备数值,7,0)*($E103-1))*VLOOKUP($D103,系数!$K$2:$O$7,5,0))</f>
        <v>0</v>
      </c>
      <c r="K103" s="17">
        <f>INT(VLOOKUP(E103,强化金币,2,1)*VLOOKUP(INDEX(装备!F:F,MATCH(属性!A103,装备!A:A,0)),系数!$K$12:$M$15,3,0))</f>
        <v>90000</v>
      </c>
      <c r="L103" s="17"/>
      <c r="M103" s="17"/>
      <c r="N103" s="17"/>
      <c r="O103" s="17">
        <f>IF(E103=1,"",VLOOKUP(E103,系数!$S$2:$AB$12,MATCH(属性!C103,评级,0),1))</f>
        <v>0</v>
      </c>
    </row>
    <row r="104" spans="1:15" ht="17.25" thickBot="1" x14ac:dyDescent="0.4">
      <c r="A104" s="17">
        <f t="shared" si="3"/>
        <v>7100001</v>
      </c>
      <c r="B104" s="17" t="s">
        <v>34</v>
      </c>
      <c r="C104" s="15">
        <f>INDEX(装备!G:G,MATCH(属性!A104,装备!A:A,0))</f>
        <v>1</v>
      </c>
      <c r="D104" s="15" t="str">
        <f>INDEX(装备!E:E,MATCH(属性!A104,装备!A:A,0))</f>
        <v>weapon</v>
      </c>
      <c r="E104" s="14">
        <v>102</v>
      </c>
      <c r="F104" s="17">
        <f>INT((VLOOKUP($C104,装备数值,2,0)+VLOOKUP($C104,装备数值,5,0)*($E104-1))*VLOOKUP($D104,系数!$K$2:$O$7,2,0))</f>
        <v>0</v>
      </c>
      <c r="G104" s="17">
        <f>INT((VLOOKUP($C104,装备数值,3,0)+VLOOKUP($C104,装备数值,6,0)*($E104-1))*VLOOKUP($D104,系数!$K$2:$O$7,3,0))</f>
        <v>141</v>
      </c>
      <c r="H104" s="17">
        <f t="shared" si="2"/>
        <v>141</v>
      </c>
      <c r="I104" s="17">
        <f>INT((VLOOKUP($C104,装备数值,4,0)+VLOOKUP($C104,装备数值,7,0)*($E104-1))*VLOOKUP($D104,系数!$K$2:$O$7,4,0))</f>
        <v>0</v>
      </c>
      <c r="J104" s="17">
        <f>INT((VLOOKUP($C104,装备数值,4,0)+VLOOKUP($C104,装备数值,7,0)*($E104-1))*VLOOKUP($D104,系数!$K$2:$O$7,5,0))</f>
        <v>0</v>
      </c>
      <c r="K104" s="17">
        <f>INT(VLOOKUP(E104,强化金币,2,1)*VLOOKUP(INDEX(装备!F:F,MATCH(属性!A104,装备!A:A,0)),系数!$K$12:$M$15,3,0))</f>
        <v>90000</v>
      </c>
      <c r="L104" s="17"/>
      <c r="M104" s="17"/>
      <c r="N104" s="17"/>
      <c r="O104" s="17">
        <f>IF(E104=1,"",VLOOKUP(E104,系数!$S$2:$AB$12,MATCH(属性!C104,评级,0),1))</f>
        <v>0</v>
      </c>
    </row>
    <row r="105" spans="1:15" ht="17.25" thickBot="1" x14ac:dyDescent="0.4">
      <c r="A105" s="17">
        <f t="shared" si="3"/>
        <v>7100001</v>
      </c>
      <c r="B105" s="17" t="s">
        <v>34</v>
      </c>
      <c r="C105" s="15">
        <f>INDEX(装备!G:G,MATCH(属性!A105,装备!A:A,0))</f>
        <v>1</v>
      </c>
      <c r="D105" s="15" t="str">
        <f>INDEX(装备!E:E,MATCH(属性!A105,装备!A:A,0))</f>
        <v>weapon</v>
      </c>
      <c r="E105" s="14">
        <v>103</v>
      </c>
      <c r="F105" s="17">
        <f>INT((VLOOKUP($C105,装备数值,2,0)+VLOOKUP($C105,装备数值,5,0)*($E105-1))*VLOOKUP($D105,系数!$K$2:$O$7,2,0))</f>
        <v>0</v>
      </c>
      <c r="G105" s="17">
        <f>INT((VLOOKUP($C105,装备数值,3,0)+VLOOKUP($C105,装备数值,6,0)*($E105-1))*VLOOKUP($D105,系数!$K$2:$O$7,3,0))</f>
        <v>142</v>
      </c>
      <c r="H105" s="17">
        <f t="shared" si="2"/>
        <v>142</v>
      </c>
      <c r="I105" s="17">
        <f>INT((VLOOKUP($C105,装备数值,4,0)+VLOOKUP($C105,装备数值,7,0)*($E105-1))*VLOOKUP($D105,系数!$K$2:$O$7,4,0))</f>
        <v>0</v>
      </c>
      <c r="J105" s="17">
        <f>INT((VLOOKUP($C105,装备数值,4,0)+VLOOKUP($C105,装备数值,7,0)*($E105-1))*VLOOKUP($D105,系数!$K$2:$O$7,5,0))</f>
        <v>0</v>
      </c>
      <c r="K105" s="17">
        <f>INT(VLOOKUP(E105,强化金币,2,1)*VLOOKUP(INDEX(装备!F:F,MATCH(属性!A105,装备!A:A,0)),系数!$K$12:$M$15,3,0))</f>
        <v>90000</v>
      </c>
      <c r="L105" s="17"/>
      <c r="M105" s="17"/>
      <c r="N105" s="17"/>
      <c r="O105" s="17">
        <f>IF(E105=1,"",VLOOKUP(E105,系数!$S$2:$AB$12,MATCH(属性!C105,评级,0),1))</f>
        <v>0</v>
      </c>
    </row>
    <row r="106" spans="1:15" ht="17.25" thickBot="1" x14ac:dyDescent="0.4">
      <c r="A106" s="17">
        <f t="shared" si="3"/>
        <v>7100001</v>
      </c>
      <c r="B106" s="17" t="s">
        <v>34</v>
      </c>
      <c r="C106" s="15">
        <f>INDEX(装备!G:G,MATCH(属性!A106,装备!A:A,0))</f>
        <v>1</v>
      </c>
      <c r="D106" s="15" t="str">
        <f>INDEX(装备!E:E,MATCH(属性!A106,装备!A:A,0))</f>
        <v>weapon</v>
      </c>
      <c r="E106" s="14">
        <v>104</v>
      </c>
      <c r="F106" s="17">
        <f>INT((VLOOKUP($C106,装备数值,2,0)+VLOOKUP($C106,装备数值,5,0)*($E106-1))*VLOOKUP($D106,系数!$K$2:$O$7,2,0))</f>
        <v>0</v>
      </c>
      <c r="G106" s="17">
        <f>INT((VLOOKUP($C106,装备数值,3,0)+VLOOKUP($C106,装备数值,6,0)*($E106-1))*VLOOKUP($D106,系数!$K$2:$O$7,3,0))</f>
        <v>143</v>
      </c>
      <c r="H106" s="17">
        <f t="shared" si="2"/>
        <v>143</v>
      </c>
      <c r="I106" s="17">
        <f>INT((VLOOKUP($C106,装备数值,4,0)+VLOOKUP($C106,装备数值,7,0)*($E106-1))*VLOOKUP($D106,系数!$K$2:$O$7,4,0))</f>
        <v>0</v>
      </c>
      <c r="J106" s="17">
        <f>INT((VLOOKUP($C106,装备数值,4,0)+VLOOKUP($C106,装备数值,7,0)*($E106-1))*VLOOKUP($D106,系数!$K$2:$O$7,5,0))</f>
        <v>0</v>
      </c>
      <c r="K106" s="17">
        <f>INT(VLOOKUP(E106,强化金币,2,1)*VLOOKUP(INDEX(装备!F:F,MATCH(属性!A106,装备!A:A,0)),系数!$K$12:$M$15,3,0))</f>
        <v>90000</v>
      </c>
      <c r="L106" s="17"/>
      <c r="M106" s="17"/>
      <c r="N106" s="17"/>
      <c r="O106" s="17">
        <f>IF(E106=1,"",VLOOKUP(E106,系数!$S$2:$AB$12,MATCH(属性!C106,评级,0),1))</f>
        <v>0</v>
      </c>
    </row>
    <row r="107" spans="1:15" ht="17.25" thickBot="1" x14ac:dyDescent="0.4">
      <c r="A107" s="17">
        <f t="shared" si="3"/>
        <v>7100001</v>
      </c>
      <c r="B107" s="17" t="s">
        <v>34</v>
      </c>
      <c r="C107" s="15">
        <f>INDEX(装备!G:G,MATCH(属性!A107,装备!A:A,0))</f>
        <v>1</v>
      </c>
      <c r="D107" s="15" t="str">
        <f>INDEX(装备!E:E,MATCH(属性!A107,装备!A:A,0))</f>
        <v>weapon</v>
      </c>
      <c r="E107" s="14">
        <v>105</v>
      </c>
      <c r="F107" s="17">
        <f>INT((VLOOKUP($C107,装备数值,2,0)+VLOOKUP($C107,装备数值,5,0)*($E107-1))*VLOOKUP($D107,系数!$K$2:$O$7,2,0))</f>
        <v>0</v>
      </c>
      <c r="G107" s="17">
        <f>INT((VLOOKUP($C107,装备数值,3,0)+VLOOKUP($C107,装备数值,6,0)*($E107-1))*VLOOKUP($D107,系数!$K$2:$O$7,3,0))</f>
        <v>144</v>
      </c>
      <c r="H107" s="17">
        <f t="shared" si="2"/>
        <v>144</v>
      </c>
      <c r="I107" s="17">
        <f>INT((VLOOKUP($C107,装备数值,4,0)+VLOOKUP($C107,装备数值,7,0)*($E107-1))*VLOOKUP($D107,系数!$K$2:$O$7,4,0))</f>
        <v>0</v>
      </c>
      <c r="J107" s="17">
        <f>INT((VLOOKUP($C107,装备数值,4,0)+VLOOKUP($C107,装备数值,7,0)*($E107-1))*VLOOKUP($D107,系数!$K$2:$O$7,5,0))</f>
        <v>0</v>
      </c>
      <c r="K107" s="17">
        <f>INT(VLOOKUP(E107,强化金币,2,1)*VLOOKUP(INDEX(装备!F:F,MATCH(属性!A107,装备!A:A,0)),系数!$K$12:$M$15,3,0))</f>
        <v>90000</v>
      </c>
      <c r="L107" s="17"/>
      <c r="M107" s="17"/>
      <c r="N107" s="17"/>
      <c r="O107" s="17">
        <f>IF(E107=1,"",VLOOKUP(E107,系数!$S$2:$AB$12,MATCH(属性!C107,评级,0),1))</f>
        <v>0</v>
      </c>
    </row>
    <row r="108" spans="1:15" ht="17.25" thickBot="1" x14ac:dyDescent="0.4">
      <c r="A108" s="17">
        <f t="shared" si="3"/>
        <v>7100001</v>
      </c>
      <c r="B108" s="17" t="s">
        <v>34</v>
      </c>
      <c r="C108" s="15">
        <f>INDEX(装备!G:G,MATCH(属性!A108,装备!A:A,0))</f>
        <v>1</v>
      </c>
      <c r="D108" s="15" t="str">
        <f>INDEX(装备!E:E,MATCH(属性!A108,装备!A:A,0))</f>
        <v>weapon</v>
      </c>
      <c r="E108" s="14">
        <v>106</v>
      </c>
      <c r="F108" s="17">
        <f>INT((VLOOKUP($C108,装备数值,2,0)+VLOOKUP($C108,装备数值,5,0)*($E108-1))*VLOOKUP($D108,系数!$K$2:$O$7,2,0))</f>
        <v>0</v>
      </c>
      <c r="G108" s="17">
        <f>INT((VLOOKUP($C108,装备数值,3,0)+VLOOKUP($C108,装备数值,6,0)*($E108-1))*VLOOKUP($D108,系数!$K$2:$O$7,3,0))</f>
        <v>145</v>
      </c>
      <c r="H108" s="17">
        <f t="shared" si="2"/>
        <v>145</v>
      </c>
      <c r="I108" s="17">
        <f>INT((VLOOKUP($C108,装备数值,4,0)+VLOOKUP($C108,装备数值,7,0)*($E108-1))*VLOOKUP($D108,系数!$K$2:$O$7,4,0))</f>
        <v>0</v>
      </c>
      <c r="J108" s="17">
        <f>INT((VLOOKUP($C108,装备数值,4,0)+VLOOKUP($C108,装备数值,7,0)*($E108-1))*VLOOKUP($D108,系数!$K$2:$O$7,5,0))</f>
        <v>0</v>
      </c>
      <c r="K108" s="17">
        <f>INT(VLOOKUP(E108,强化金币,2,1)*VLOOKUP(INDEX(装备!F:F,MATCH(属性!A108,装备!A:A,0)),系数!$K$12:$M$15,3,0))</f>
        <v>90000</v>
      </c>
      <c r="L108" s="17"/>
      <c r="M108" s="17"/>
      <c r="N108" s="17"/>
      <c r="O108" s="17">
        <f>IF(E108=1,"",VLOOKUP(E108,系数!$S$2:$AB$12,MATCH(属性!C108,评级,0),1))</f>
        <v>0</v>
      </c>
    </row>
    <row r="109" spans="1:15" ht="17.25" thickBot="1" x14ac:dyDescent="0.4">
      <c r="A109" s="17">
        <f t="shared" si="3"/>
        <v>7100001</v>
      </c>
      <c r="B109" s="17" t="s">
        <v>34</v>
      </c>
      <c r="C109" s="15">
        <f>INDEX(装备!G:G,MATCH(属性!A109,装备!A:A,0))</f>
        <v>1</v>
      </c>
      <c r="D109" s="15" t="str">
        <f>INDEX(装备!E:E,MATCH(属性!A109,装备!A:A,0))</f>
        <v>weapon</v>
      </c>
      <c r="E109" s="14">
        <v>107</v>
      </c>
      <c r="F109" s="17">
        <f>INT((VLOOKUP($C109,装备数值,2,0)+VLOOKUP($C109,装备数值,5,0)*($E109-1))*VLOOKUP($D109,系数!$K$2:$O$7,2,0))</f>
        <v>0</v>
      </c>
      <c r="G109" s="17">
        <f>INT((VLOOKUP($C109,装备数值,3,0)+VLOOKUP($C109,装备数值,6,0)*($E109-1))*VLOOKUP($D109,系数!$K$2:$O$7,3,0))</f>
        <v>146</v>
      </c>
      <c r="H109" s="17">
        <f t="shared" si="2"/>
        <v>146</v>
      </c>
      <c r="I109" s="17">
        <f>INT((VLOOKUP($C109,装备数值,4,0)+VLOOKUP($C109,装备数值,7,0)*($E109-1))*VLOOKUP($D109,系数!$K$2:$O$7,4,0))</f>
        <v>0</v>
      </c>
      <c r="J109" s="17">
        <f>INT((VLOOKUP($C109,装备数值,4,0)+VLOOKUP($C109,装备数值,7,0)*($E109-1))*VLOOKUP($D109,系数!$K$2:$O$7,5,0))</f>
        <v>0</v>
      </c>
      <c r="K109" s="17">
        <f>INT(VLOOKUP(E109,强化金币,2,1)*VLOOKUP(INDEX(装备!F:F,MATCH(属性!A109,装备!A:A,0)),系数!$K$12:$M$15,3,0))</f>
        <v>90000</v>
      </c>
      <c r="L109" s="17"/>
      <c r="M109" s="17"/>
      <c r="N109" s="17"/>
      <c r="O109" s="17">
        <f>IF(E109=1,"",VLOOKUP(E109,系数!$S$2:$AB$12,MATCH(属性!C109,评级,0),1))</f>
        <v>0</v>
      </c>
    </row>
    <row r="110" spans="1:15" ht="17.25" thickBot="1" x14ac:dyDescent="0.4">
      <c r="A110" s="17">
        <f t="shared" si="3"/>
        <v>7100001</v>
      </c>
      <c r="B110" s="17" t="s">
        <v>34</v>
      </c>
      <c r="C110" s="15">
        <f>INDEX(装备!G:G,MATCH(属性!A110,装备!A:A,0))</f>
        <v>1</v>
      </c>
      <c r="D110" s="15" t="str">
        <f>INDEX(装备!E:E,MATCH(属性!A110,装备!A:A,0))</f>
        <v>weapon</v>
      </c>
      <c r="E110" s="14">
        <v>108</v>
      </c>
      <c r="F110" s="17">
        <f>INT((VLOOKUP($C110,装备数值,2,0)+VLOOKUP($C110,装备数值,5,0)*($E110-1))*VLOOKUP($D110,系数!$K$2:$O$7,2,0))</f>
        <v>0</v>
      </c>
      <c r="G110" s="17">
        <f>INT((VLOOKUP($C110,装备数值,3,0)+VLOOKUP($C110,装备数值,6,0)*($E110-1))*VLOOKUP($D110,系数!$K$2:$O$7,3,0))</f>
        <v>147</v>
      </c>
      <c r="H110" s="17">
        <f t="shared" si="2"/>
        <v>147</v>
      </c>
      <c r="I110" s="17">
        <f>INT((VLOOKUP($C110,装备数值,4,0)+VLOOKUP($C110,装备数值,7,0)*($E110-1))*VLOOKUP($D110,系数!$K$2:$O$7,4,0))</f>
        <v>0</v>
      </c>
      <c r="J110" s="17">
        <f>INT((VLOOKUP($C110,装备数值,4,0)+VLOOKUP($C110,装备数值,7,0)*($E110-1))*VLOOKUP($D110,系数!$K$2:$O$7,5,0))</f>
        <v>0</v>
      </c>
      <c r="K110" s="17">
        <f>INT(VLOOKUP(E110,强化金币,2,1)*VLOOKUP(INDEX(装备!F:F,MATCH(属性!A110,装备!A:A,0)),系数!$K$12:$M$15,3,0))</f>
        <v>90000</v>
      </c>
      <c r="L110" s="17"/>
      <c r="M110" s="17"/>
      <c r="N110" s="17"/>
      <c r="O110" s="17">
        <f>IF(E110=1,"",VLOOKUP(E110,系数!$S$2:$AB$12,MATCH(属性!C110,评级,0),1))</f>
        <v>0</v>
      </c>
    </row>
    <row r="111" spans="1:15" ht="17.25" thickBot="1" x14ac:dyDescent="0.4">
      <c r="A111" s="17">
        <f t="shared" si="3"/>
        <v>7100001</v>
      </c>
      <c r="B111" s="17" t="s">
        <v>34</v>
      </c>
      <c r="C111" s="15">
        <f>INDEX(装备!G:G,MATCH(属性!A111,装备!A:A,0))</f>
        <v>1</v>
      </c>
      <c r="D111" s="15" t="str">
        <f>INDEX(装备!E:E,MATCH(属性!A111,装备!A:A,0))</f>
        <v>weapon</v>
      </c>
      <c r="E111" s="14">
        <v>109</v>
      </c>
      <c r="F111" s="17">
        <f>INT((VLOOKUP($C111,装备数值,2,0)+VLOOKUP($C111,装备数值,5,0)*($E111-1))*VLOOKUP($D111,系数!$K$2:$O$7,2,0))</f>
        <v>0</v>
      </c>
      <c r="G111" s="17">
        <f>INT((VLOOKUP($C111,装备数值,3,0)+VLOOKUP($C111,装备数值,6,0)*($E111-1))*VLOOKUP($D111,系数!$K$2:$O$7,3,0))</f>
        <v>148</v>
      </c>
      <c r="H111" s="17">
        <f t="shared" si="2"/>
        <v>148</v>
      </c>
      <c r="I111" s="17">
        <f>INT((VLOOKUP($C111,装备数值,4,0)+VLOOKUP($C111,装备数值,7,0)*($E111-1))*VLOOKUP($D111,系数!$K$2:$O$7,4,0))</f>
        <v>0</v>
      </c>
      <c r="J111" s="17">
        <f>INT((VLOOKUP($C111,装备数值,4,0)+VLOOKUP($C111,装备数值,7,0)*($E111-1))*VLOOKUP($D111,系数!$K$2:$O$7,5,0))</f>
        <v>0</v>
      </c>
      <c r="K111" s="17">
        <f>INT(VLOOKUP(E111,强化金币,2,1)*VLOOKUP(INDEX(装备!F:F,MATCH(属性!A111,装备!A:A,0)),系数!$K$12:$M$15,3,0))</f>
        <v>90000</v>
      </c>
      <c r="L111" s="17"/>
      <c r="M111" s="17"/>
      <c r="N111" s="17"/>
      <c r="O111" s="17">
        <f>IF(E111=1,"",VLOOKUP(E111,系数!$S$2:$AB$12,MATCH(属性!C111,评级,0),1))</f>
        <v>0</v>
      </c>
    </row>
    <row r="112" spans="1:15" ht="17.25" thickBot="1" x14ac:dyDescent="0.4">
      <c r="A112" s="17">
        <f t="shared" si="3"/>
        <v>7100001</v>
      </c>
      <c r="B112" s="17" t="s">
        <v>34</v>
      </c>
      <c r="C112" s="15">
        <f>INDEX(装备!G:G,MATCH(属性!A112,装备!A:A,0))</f>
        <v>1</v>
      </c>
      <c r="D112" s="15" t="str">
        <f>INDEX(装备!E:E,MATCH(属性!A112,装备!A:A,0))</f>
        <v>weapon</v>
      </c>
      <c r="E112" s="14">
        <v>110</v>
      </c>
      <c r="F112" s="17">
        <f>INT((VLOOKUP($C112,装备数值,2,0)+VLOOKUP($C112,装备数值,5,0)*($E112-1))*VLOOKUP($D112,系数!$K$2:$O$7,2,0))</f>
        <v>0</v>
      </c>
      <c r="G112" s="17">
        <f>INT((VLOOKUP($C112,装备数值,3,0)+VLOOKUP($C112,装备数值,6,0)*($E112-1))*VLOOKUP($D112,系数!$K$2:$O$7,3,0))</f>
        <v>149</v>
      </c>
      <c r="H112" s="17">
        <f t="shared" si="2"/>
        <v>149</v>
      </c>
      <c r="I112" s="17">
        <f>INT((VLOOKUP($C112,装备数值,4,0)+VLOOKUP($C112,装备数值,7,0)*($E112-1))*VLOOKUP($D112,系数!$K$2:$O$7,4,0))</f>
        <v>0</v>
      </c>
      <c r="J112" s="17">
        <f>INT((VLOOKUP($C112,装备数值,4,0)+VLOOKUP($C112,装备数值,7,0)*($E112-1))*VLOOKUP($D112,系数!$K$2:$O$7,5,0))</f>
        <v>0</v>
      </c>
      <c r="K112" s="17">
        <f>INT(VLOOKUP(E112,强化金币,2,1)*VLOOKUP(INDEX(装备!F:F,MATCH(属性!A112,装备!A:A,0)),系数!$K$12:$M$15,3,0))</f>
        <v>90000</v>
      </c>
      <c r="L112" s="17"/>
      <c r="M112" s="17"/>
      <c r="N112" s="17"/>
      <c r="O112" s="17">
        <f>IF(E112=1,"",VLOOKUP(E112,系数!$S$2:$AB$12,MATCH(属性!C112,评级,0),1))</f>
        <v>0</v>
      </c>
    </row>
    <row r="113" spans="1:15" ht="17.25" thickBot="1" x14ac:dyDescent="0.4">
      <c r="A113" s="17">
        <f t="shared" si="3"/>
        <v>7100001</v>
      </c>
      <c r="B113" s="17" t="s">
        <v>34</v>
      </c>
      <c r="C113" s="15">
        <f>INDEX(装备!G:G,MATCH(属性!A113,装备!A:A,0))</f>
        <v>1</v>
      </c>
      <c r="D113" s="15" t="str">
        <f>INDEX(装备!E:E,MATCH(属性!A113,装备!A:A,0))</f>
        <v>weapon</v>
      </c>
      <c r="E113" s="14">
        <v>111</v>
      </c>
      <c r="F113" s="17">
        <f>INT((VLOOKUP($C113,装备数值,2,0)+VLOOKUP($C113,装备数值,5,0)*($E113-1))*VLOOKUP($D113,系数!$K$2:$O$7,2,0))</f>
        <v>0</v>
      </c>
      <c r="G113" s="17">
        <f>INT((VLOOKUP($C113,装备数值,3,0)+VLOOKUP($C113,装备数值,6,0)*($E113-1))*VLOOKUP($D113,系数!$K$2:$O$7,3,0))</f>
        <v>150</v>
      </c>
      <c r="H113" s="17">
        <f t="shared" si="2"/>
        <v>150</v>
      </c>
      <c r="I113" s="17">
        <f>INT((VLOOKUP($C113,装备数值,4,0)+VLOOKUP($C113,装备数值,7,0)*($E113-1))*VLOOKUP($D113,系数!$K$2:$O$7,4,0))</f>
        <v>0</v>
      </c>
      <c r="J113" s="17">
        <f>INT((VLOOKUP($C113,装备数值,4,0)+VLOOKUP($C113,装备数值,7,0)*($E113-1))*VLOOKUP($D113,系数!$K$2:$O$7,5,0))</f>
        <v>0</v>
      </c>
      <c r="K113" s="17">
        <f>INT(VLOOKUP(E113,强化金币,2,1)*VLOOKUP(INDEX(装备!F:F,MATCH(属性!A113,装备!A:A,0)),系数!$K$12:$M$15,3,0))</f>
        <v>90000</v>
      </c>
      <c r="L113" s="17"/>
      <c r="M113" s="17"/>
      <c r="N113" s="17"/>
      <c r="O113" s="17">
        <f>IF(E113=1,"",VLOOKUP(E113,系数!$S$2:$AB$12,MATCH(属性!C113,评级,0),1))</f>
        <v>0</v>
      </c>
    </row>
    <row r="114" spans="1:15" ht="17.25" thickBot="1" x14ac:dyDescent="0.4">
      <c r="A114" s="17">
        <f t="shared" si="3"/>
        <v>7100001</v>
      </c>
      <c r="B114" s="17" t="s">
        <v>34</v>
      </c>
      <c r="C114" s="15">
        <f>INDEX(装备!G:G,MATCH(属性!A114,装备!A:A,0))</f>
        <v>1</v>
      </c>
      <c r="D114" s="15" t="str">
        <f>INDEX(装备!E:E,MATCH(属性!A114,装备!A:A,0))</f>
        <v>weapon</v>
      </c>
      <c r="E114" s="14">
        <v>112</v>
      </c>
      <c r="F114" s="17">
        <f>INT((VLOOKUP($C114,装备数值,2,0)+VLOOKUP($C114,装备数值,5,0)*($E114-1))*VLOOKUP($D114,系数!$K$2:$O$7,2,0))</f>
        <v>0</v>
      </c>
      <c r="G114" s="17">
        <f>INT((VLOOKUP($C114,装备数值,3,0)+VLOOKUP($C114,装备数值,6,0)*($E114-1))*VLOOKUP($D114,系数!$K$2:$O$7,3,0))</f>
        <v>151</v>
      </c>
      <c r="H114" s="17">
        <f t="shared" si="2"/>
        <v>151</v>
      </c>
      <c r="I114" s="17">
        <f>INT((VLOOKUP($C114,装备数值,4,0)+VLOOKUP($C114,装备数值,7,0)*($E114-1))*VLOOKUP($D114,系数!$K$2:$O$7,4,0))</f>
        <v>0</v>
      </c>
      <c r="J114" s="17">
        <f>INT((VLOOKUP($C114,装备数值,4,0)+VLOOKUP($C114,装备数值,7,0)*($E114-1))*VLOOKUP($D114,系数!$K$2:$O$7,5,0))</f>
        <v>0</v>
      </c>
      <c r="K114" s="17">
        <f>INT(VLOOKUP(E114,强化金币,2,1)*VLOOKUP(INDEX(装备!F:F,MATCH(属性!A114,装备!A:A,0)),系数!$K$12:$M$15,3,0))</f>
        <v>90000</v>
      </c>
      <c r="L114" s="17"/>
      <c r="M114" s="17"/>
      <c r="N114" s="17"/>
      <c r="O114" s="17">
        <f>IF(E114=1,"",VLOOKUP(E114,系数!$S$2:$AB$12,MATCH(属性!C114,评级,0),1))</f>
        <v>0</v>
      </c>
    </row>
    <row r="115" spans="1:15" ht="17.25" thickBot="1" x14ac:dyDescent="0.4">
      <c r="A115" s="17">
        <f t="shared" si="3"/>
        <v>7100001</v>
      </c>
      <c r="B115" s="17" t="s">
        <v>34</v>
      </c>
      <c r="C115" s="15">
        <f>INDEX(装备!G:G,MATCH(属性!A115,装备!A:A,0))</f>
        <v>1</v>
      </c>
      <c r="D115" s="15" t="str">
        <f>INDEX(装备!E:E,MATCH(属性!A115,装备!A:A,0))</f>
        <v>weapon</v>
      </c>
      <c r="E115" s="14">
        <v>113</v>
      </c>
      <c r="F115" s="17">
        <f>INT((VLOOKUP($C115,装备数值,2,0)+VLOOKUP($C115,装备数值,5,0)*($E115-1))*VLOOKUP($D115,系数!$K$2:$O$7,2,0))</f>
        <v>0</v>
      </c>
      <c r="G115" s="17">
        <f>INT((VLOOKUP($C115,装备数值,3,0)+VLOOKUP($C115,装备数值,6,0)*($E115-1))*VLOOKUP($D115,系数!$K$2:$O$7,3,0))</f>
        <v>152</v>
      </c>
      <c r="H115" s="17">
        <f t="shared" si="2"/>
        <v>152</v>
      </c>
      <c r="I115" s="17">
        <f>INT((VLOOKUP($C115,装备数值,4,0)+VLOOKUP($C115,装备数值,7,0)*($E115-1))*VLOOKUP($D115,系数!$K$2:$O$7,4,0))</f>
        <v>0</v>
      </c>
      <c r="J115" s="17">
        <f>INT((VLOOKUP($C115,装备数值,4,0)+VLOOKUP($C115,装备数值,7,0)*($E115-1))*VLOOKUP($D115,系数!$K$2:$O$7,5,0))</f>
        <v>0</v>
      </c>
      <c r="K115" s="17">
        <f>INT(VLOOKUP(E115,强化金币,2,1)*VLOOKUP(INDEX(装备!F:F,MATCH(属性!A115,装备!A:A,0)),系数!$K$12:$M$15,3,0))</f>
        <v>90000</v>
      </c>
      <c r="L115" s="17"/>
      <c r="M115" s="17"/>
      <c r="N115" s="17"/>
      <c r="O115" s="17">
        <f>IF(E115=1,"",VLOOKUP(E115,系数!$S$2:$AB$12,MATCH(属性!C115,评级,0),1))</f>
        <v>0</v>
      </c>
    </row>
    <row r="116" spans="1:15" ht="17.25" thickBot="1" x14ac:dyDescent="0.4">
      <c r="A116" s="17">
        <f t="shared" si="3"/>
        <v>7100001</v>
      </c>
      <c r="B116" s="17" t="s">
        <v>34</v>
      </c>
      <c r="C116" s="15">
        <f>INDEX(装备!G:G,MATCH(属性!A116,装备!A:A,0))</f>
        <v>1</v>
      </c>
      <c r="D116" s="15" t="str">
        <f>INDEX(装备!E:E,MATCH(属性!A116,装备!A:A,0))</f>
        <v>weapon</v>
      </c>
      <c r="E116" s="14">
        <v>114</v>
      </c>
      <c r="F116" s="17">
        <f>INT((VLOOKUP($C116,装备数值,2,0)+VLOOKUP($C116,装备数值,5,0)*($E116-1))*VLOOKUP($D116,系数!$K$2:$O$7,2,0))</f>
        <v>0</v>
      </c>
      <c r="G116" s="17">
        <f>INT((VLOOKUP($C116,装备数值,3,0)+VLOOKUP($C116,装备数值,6,0)*($E116-1))*VLOOKUP($D116,系数!$K$2:$O$7,3,0))</f>
        <v>153</v>
      </c>
      <c r="H116" s="17">
        <f t="shared" si="2"/>
        <v>153</v>
      </c>
      <c r="I116" s="17">
        <f>INT((VLOOKUP($C116,装备数值,4,0)+VLOOKUP($C116,装备数值,7,0)*($E116-1))*VLOOKUP($D116,系数!$K$2:$O$7,4,0))</f>
        <v>0</v>
      </c>
      <c r="J116" s="17">
        <f>INT((VLOOKUP($C116,装备数值,4,0)+VLOOKUP($C116,装备数值,7,0)*($E116-1))*VLOOKUP($D116,系数!$K$2:$O$7,5,0))</f>
        <v>0</v>
      </c>
      <c r="K116" s="17">
        <f>INT(VLOOKUP(E116,强化金币,2,1)*VLOOKUP(INDEX(装备!F:F,MATCH(属性!A116,装备!A:A,0)),系数!$K$12:$M$15,3,0))</f>
        <v>90000</v>
      </c>
      <c r="L116" s="17"/>
      <c r="M116" s="17"/>
      <c r="N116" s="17"/>
      <c r="O116" s="17">
        <f>IF(E116=1,"",VLOOKUP(E116,系数!$S$2:$AB$12,MATCH(属性!C116,评级,0),1))</f>
        <v>0</v>
      </c>
    </row>
    <row r="117" spans="1:15" ht="17.25" thickBot="1" x14ac:dyDescent="0.4">
      <c r="A117" s="17">
        <f t="shared" si="3"/>
        <v>7100001</v>
      </c>
      <c r="B117" s="17" t="s">
        <v>34</v>
      </c>
      <c r="C117" s="15">
        <f>INDEX(装备!G:G,MATCH(属性!A117,装备!A:A,0))</f>
        <v>1</v>
      </c>
      <c r="D117" s="15" t="str">
        <f>INDEX(装备!E:E,MATCH(属性!A117,装备!A:A,0))</f>
        <v>weapon</v>
      </c>
      <c r="E117" s="14">
        <v>115</v>
      </c>
      <c r="F117" s="17">
        <f>INT((VLOOKUP($C117,装备数值,2,0)+VLOOKUP($C117,装备数值,5,0)*($E117-1))*VLOOKUP($D117,系数!$K$2:$O$7,2,0))</f>
        <v>0</v>
      </c>
      <c r="G117" s="17">
        <f>INT((VLOOKUP($C117,装备数值,3,0)+VLOOKUP($C117,装备数值,6,0)*($E117-1))*VLOOKUP($D117,系数!$K$2:$O$7,3,0))</f>
        <v>154</v>
      </c>
      <c r="H117" s="17">
        <f t="shared" si="2"/>
        <v>154</v>
      </c>
      <c r="I117" s="17">
        <f>INT((VLOOKUP($C117,装备数值,4,0)+VLOOKUP($C117,装备数值,7,0)*($E117-1))*VLOOKUP($D117,系数!$K$2:$O$7,4,0))</f>
        <v>0</v>
      </c>
      <c r="J117" s="17">
        <f>INT((VLOOKUP($C117,装备数值,4,0)+VLOOKUP($C117,装备数值,7,0)*($E117-1))*VLOOKUP($D117,系数!$K$2:$O$7,5,0))</f>
        <v>0</v>
      </c>
      <c r="K117" s="17">
        <f>INT(VLOOKUP(E117,强化金币,2,1)*VLOOKUP(INDEX(装备!F:F,MATCH(属性!A117,装备!A:A,0)),系数!$K$12:$M$15,3,0))</f>
        <v>90000</v>
      </c>
      <c r="L117" s="17"/>
      <c r="M117" s="17"/>
      <c r="N117" s="17"/>
      <c r="O117" s="17">
        <f>IF(E117=1,"",VLOOKUP(E117,系数!$S$2:$AB$12,MATCH(属性!C117,评级,0),1))</f>
        <v>0</v>
      </c>
    </row>
    <row r="118" spans="1:15" ht="17.25" thickBot="1" x14ac:dyDescent="0.4">
      <c r="A118" s="17">
        <f t="shared" si="3"/>
        <v>7100001</v>
      </c>
      <c r="B118" s="17" t="s">
        <v>34</v>
      </c>
      <c r="C118" s="15">
        <f>INDEX(装备!G:G,MATCH(属性!A118,装备!A:A,0))</f>
        <v>1</v>
      </c>
      <c r="D118" s="15" t="str">
        <f>INDEX(装备!E:E,MATCH(属性!A118,装备!A:A,0))</f>
        <v>weapon</v>
      </c>
      <c r="E118" s="14">
        <v>116</v>
      </c>
      <c r="F118" s="17">
        <f>INT((VLOOKUP($C118,装备数值,2,0)+VLOOKUP($C118,装备数值,5,0)*($E118-1))*VLOOKUP($D118,系数!$K$2:$O$7,2,0))</f>
        <v>0</v>
      </c>
      <c r="G118" s="17">
        <f>INT((VLOOKUP($C118,装备数值,3,0)+VLOOKUP($C118,装备数值,6,0)*($E118-1))*VLOOKUP($D118,系数!$K$2:$O$7,3,0))</f>
        <v>155</v>
      </c>
      <c r="H118" s="17">
        <f t="shared" si="2"/>
        <v>155</v>
      </c>
      <c r="I118" s="17">
        <f>INT((VLOOKUP($C118,装备数值,4,0)+VLOOKUP($C118,装备数值,7,0)*($E118-1))*VLOOKUP($D118,系数!$K$2:$O$7,4,0))</f>
        <v>0</v>
      </c>
      <c r="J118" s="17">
        <f>INT((VLOOKUP($C118,装备数值,4,0)+VLOOKUP($C118,装备数值,7,0)*($E118-1))*VLOOKUP($D118,系数!$K$2:$O$7,5,0))</f>
        <v>0</v>
      </c>
      <c r="K118" s="17">
        <f>INT(VLOOKUP(E118,强化金币,2,1)*VLOOKUP(INDEX(装备!F:F,MATCH(属性!A118,装备!A:A,0)),系数!$K$12:$M$15,3,0))</f>
        <v>90000</v>
      </c>
      <c r="L118" s="17"/>
      <c r="M118" s="17"/>
      <c r="N118" s="17"/>
      <c r="O118" s="17">
        <f>IF(E118=1,"",VLOOKUP(E118,系数!$S$2:$AB$12,MATCH(属性!C118,评级,0),1))</f>
        <v>0</v>
      </c>
    </row>
    <row r="119" spans="1:15" ht="17.25" thickBot="1" x14ac:dyDescent="0.4">
      <c r="A119" s="17">
        <f t="shared" si="3"/>
        <v>7100001</v>
      </c>
      <c r="B119" s="17" t="s">
        <v>34</v>
      </c>
      <c r="C119" s="15">
        <f>INDEX(装备!G:G,MATCH(属性!A119,装备!A:A,0))</f>
        <v>1</v>
      </c>
      <c r="D119" s="15" t="str">
        <f>INDEX(装备!E:E,MATCH(属性!A119,装备!A:A,0))</f>
        <v>weapon</v>
      </c>
      <c r="E119" s="14">
        <v>117</v>
      </c>
      <c r="F119" s="17">
        <f>INT((VLOOKUP($C119,装备数值,2,0)+VLOOKUP($C119,装备数值,5,0)*($E119-1))*VLOOKUP($D119,系数!$K$2:$O$7,2,0))</f>
        <v>0</v>
      </c>
      <c r="G119" s="17">
        <f>INT((VLOOKUP($C119,装备数值,3,0)+VLOOKUP($C119,装备数值,6,0)*($E119-1))*VLOOKUP($D119,系数!$K$2:$O$7,3,0))</f>
        <v>156</v>
      </c>
      <c r="H119" s="17">
        <f t="shared" si="2"/>
        <v>156</v>
      </c>
      <c r="I119" s="17">
        <f>INT((VLOOKUP($C119,装备数值,4,0)+VLOOKUP($C119,装备数值,7,0)*($E119-1))*VLOOKUP($D119,系数!$K$2:$O$7,4,0))</f>
        <v>0</v>
      </c>
      <c r="J119" s="17">
        <f>INT((VLOOKUP($C119,装备数值,4,0)+VLOOKUP($C119,装备数值,7,0)*($E119-1))*VLOOKUP($D119,系数!$K$2:$O$7,5,0))</f>
        <v>0</v>
      </c>
      <c r="K119" s="17">
        <f>INT(VLOOKUP(E119,强化金币,2,1)*VLOOKUP(INDEX(装备!F:F,MATCH(属性!A119,装备!A:A,0)),系数!$K$12:$M$15,3,0))</f>
        <v>90000</v>
      </c>
      <c r="L119" s="17"/>
      <c r="M119" s="17"/>
      <c r="N119" s="17"/>
      <c r="O119" s="17">
        <f>IF(E119=1,"",VLOOKUP(E119,系数!$S$2:$AB$12,MATCH(属性!C119,评级,0),1))</f>
        <v>0</v>
      </c>
    </row>
    <row r="120" spans="1:15" ht="17.25" thickBot="1" x14ac:dyDescent="0.4">
      <c r="A120" s="17">
        <f t="shared" si="3"/>
        <v>7100001</v>
      </c>
      <c r="B120" s="17" t="s">
        <v>34</v>
      </c>
      <c r="C120" s="15">
        <f>INDEX(装备!G:G,MATCH(属性!A120,装备!A:A,0))</f>
        <v>1</v>
      </c>
      <c r="D120" s="15" t="str">
        <f>INDEX(装备!E:E,MATCH(属性!A120,装备!A:A,0))</f>
        <v>weapon</v>
      </c>
      <c r="E120" s="14">
        <v>118</v>
      </c>
      <c r="F120" s="17">
        <f>INT((VLOOKUP($C120,装备数值,2,0)+VLOOKUP($C120,装备数值,5,0)*($E120-1))*VLOOKUP($D120,系数!$K$2:$O$7,2,0))</f>
        <v>0</v>
      </c>
      <c r="G120" s="17">
        <f>INT((VLOOKUP($C120,装备数值,3,0)+VLOOKUP($C120,装备数值,6,0)*($E120-1))*VLOOKUP($D120,系数!$K$2:$O$7,3,0))</f>
        <v>157</v>
      </c>
      <c r="H120" s="17">
        <f t="shared" si="2"/>
        <v>157</v>
      </c>
      <c r="I120" s="17">
        <f>INT((VLOOKUP($C120,装备数值,4,0)+VLOOKUP($C120,装备数值,7,0)*($E120-1))*VLOOKUP($D120,系数!$K$2:$O$7,4,0))</f>
        <v>0</v>
      </c>
      <c r="J120" s="17">
        <f>INT((VLOOKUP($C120,装备数值,4,0)+VLOOKUP($C120,装备数值,7,0)*($E120-1))*VLOOKUP($D120,系数!$K$2:$O$7,5,0))</f>
        <v>0</v>
      </c>
      <c r="K120" s="17">
        <f>INT(VLOOKUP(E120,强化金币,2,1)*VLOOKUP(INDEX(装备!F:F,MATCH(属性!A120,装备!A:A,0)),系数!$K$12:$M$15,3,0))</f>
        <v>90000</v>
      </c>
      <c r="L120" s="17"/>
      <c r="M120" s="17"/>
      <c r="N120" s="17"/>
      <c r="O120" s="17">
        <f>IF(E120=1,"",VLOOKUP(E120,系数!$S$2:$AB$12,MATCH(属性!C120,评级,0),1))</f>
        <v>0</v>
      </c>
    </row>
    <row r="121" spans="1:15" ht="17.25" thickBot="1" x14ac:dyDescent="0.4">
      <c r="A121" s="17">
        <f t="shared" si="3"/>
        <v>7100001</v>
      </c>
      <c r="B121" s="17" t="s">
        <v>34</v>
      </c>
      <c r="C121" s="15">
        <f>INDEX(装备!G:G,MATCH(属性!A121,装备!A:A,0))</f>
        <v>1</v>
      </c>
      <c r="D121" s="15" t="str">
        <f>INDEX(装备!E:E,MATCH(属性!A121,装备!A:A,0))</f>
        <v>weapon</v>
      </c>
      <c r="E121" s="14">
        <v>119</v>
      </c>
      <c r="F121" s="17">
        <f>INT((VLOOKUP($C121,装备数值,2,0)+VLOOKUP($C121,装备数值,5,0)*($E121-1))*VLOOKUP($D121,系数!$K$2:$O$7,2,0))</f>
        <v>0</v>
      </c>
      <c r="G121" s="17">
        <f>INT((VLOOKUP($C121,装备数值,3,0)+VLOOKUP($C121,装备数值,6,0)*($E121-1))*VLOOKUP($D121,系数!$K$2:$O$7,3,0))</f>
        <v>158</v>
      </c>
      <c r="H121" s="17">
        <f t="shared" si="2"/>
        <v>158</v>
      </c>
      <c r="I121" s="17">
        <f>INT((VLOOKUP($C121,装备数值,4,0)+VLOOKUP($C121,装备数值,7,0)*($E121-1))*VLOOKUP($D121,系数!$K$2:$O$7,4,0))</f>
        <v>0</v>
      </c>
      <c r="J121" s="17">
        <f>INT((VLOOKUP($C121,装备数值,4,0)+VLOOKUP($C121,装备数值,7,0)*($E121-1))*VLOOKUP($D121,系数!$K$2:$O$7,5,0))</f>
        <v>0</v>
      </c>
      <c r="K121" s="17">
        <f>INT(VLOOKUP(E121,强化金币,2,1)*VLOOKUP(INDEX(装备!F:F,MATCH(属性!A121,装备!A:A,0)),系数!$K$12:$M$15,3,0))</f>
        <v>90000</v>
      </c>
      <c r="L121" s="17"/>
      <c r="M121" s="17"/>
      <c r="N121" s="17"/>
      <c r="O121" s="17">
        <f>IF(E121=1,"",VLOOKUP(E121,系数!$S$2:$AB$12,MATCH(属性!C121,评级,0),1))</f>
        <v>0</v>
      </c>
    </row>
    <row r="122" spans="1:15" ht="17.25" thickBot="1" x14ac:dyDescent="0.4">
      <c r="A122" s="17">
        <f t="shared" si="3"/>
        <v>7100001</v>
      </c>
      <c r="B122" s="17" t="s">
        <v>34</v>
      </c>
      <c r="C122" s="15">
        <f>INDEX(装备!G:G,MATCH(属性!A122,装备!A:A,0))</f>
        <v>1</v>
      </c>
      <c r="D122" s="15" t="str">
        <f>INDEX(装备!E:E,MATCH(属性!A122,装备!A:A,0))</f>
        <v>weapon</v>
      </c>
      <c r="E122" s="14">
        <v>120</v>
      </c>
      <c r="F122" s="17">
        <f>INT((VLOOKUP($C122,装备数值,2,0)+VLOOKUP($C122,装备数值,5,0)*($E122-1))*VLOOKUP($D122,系数!$K$2:$O$7,2,0))</f>
        <v>0</v>
      </c>
      <c r="G122" s="17">
        <f>INT((VLOOKUP($C122,装备数值,3,0)+VLOOKUP($C122,装备数值,6,0)*($E122-1))*VLOOKUP($D122,系数!$K$2:$O$7,3,0))</f>
        <v>159</v>
      </c>
      <c r="H122" s="17">
        <f t="shared" si="2"/>
        <v>159</v>
      </c>
      <c r="I122" s="17">
        <f>INT((VLOOKUP($C122,装备数值,4,0)+VLOOKUP($C122,装备数值,7,0)*($E122-1))*VLOOKUP($D122,系数!$K$2:$O$7,4,0))</f>
        <v>0</v>
      </c>
      <c r="J122" s="17">
        <f>INT((VLOOKUP($C122,装备数值,4,0)+VLOOKUP($C122,装备数值,7,0)*($E122-1))*VLOOKUP($D122,系数!$K$2:$O$7,5,0))</f>
        <v>0</v>
      </c>
      <c r="K122" s="17">
        <f>INT(VLOOKUP(E122,强化金币,2,1)*VLOOKUP(INDEX(装备!F:F,MATCH(属性!A122,装备!A:A,0)),系数!$K$12:$M$15,3,0))</f>
        <v>90000</v>
      </c>
      <c r="L122" s="17"/>
      <c r="M122" s="17"/>
      <c r="N122" s="17"/>
      <c r="O122" s="17">
        <f>IF(E122=1,"",VLOOKUP(E122,系数!$S$2:$AB$12,MATCH(属性!C122,评级,0),1))</f>
        <v>0</v>
      </c>
    </row>
    <row r="123" spans="1:15" ht="17.25" thickBot="1" x14ac:dyDescent="0.4">
      <c r="A123" s="15">
        <f>A3+1</f>
        <v>7100002</v>
      </c>
      <c r="B123" s="15" t="s">
        <v>55</v>
      </c>
      <c r="C123" s="15">
        <f>INDEX(装备!G:G,MATCH(属性!A123,装备!A:A,0))</f>
        <v>1</v>
      </c>
      <c r="D123" s="15" t="str">
        <f>INDEX(装备!E:E,MATCH(属性!A123,装备!A:A,0))</f>
        <v>helmet</v>
      </c>
      <c r="E123" s="16">
        <v>1</v>
      </c>
      <c r="F123" s="17">
        <f>INT((VLOOKUP($C123,装备数值,2,0)+VLOOKUP($C123,装备数值,5,0)*($E123-1))*VLOOKUP($D123,系数!$K$2:$O$7,2,0))</f>
        <v>200</v>
      </c>
      <c r="G123" s="17">
        <f>INT((VLOOKUP($C123,装备数值,3,0)+VLOOKUP($C123,装备数值,6,0)*($E123-1))*VLOOKUP($D123,系数!$K$2:$O$7,3,0))</f>
        <v>0</v>
      </c>
      <c r="H123" s="17">
        <f t="shared" si="2"/>
        <v>0</v>
      </c>
      <c r="I123" s="17">
        <f>INT((VLOOKUP($C123,装备数值,4,0)+VLOOKUP($C123,装备数值,7,0)*($E123-1))*VLOOKUP($D123,系数!$K$2:$O$7,4,0))</f>
        <v>0</v>
      </c>
      <c r="J123" s="17">
        <f>INT((VLOOKUP($C123,装备数值,4,0)+VLOOKUP($C123,装备数值,7,0)*($E123-1))*VLOOKUP($D123,系数!$K$2:$O$7,5,0))</f>
        <v>0</v>
      </c>
      <c r="K123" s="17">
        <f>INT(VLOOKUP(E123,强化金币,2,1)*VLOOKUP(INDEX(装备!F:F,MATCH(属性!A123,装备!A:A,0)),系数!$K$12:$M$15,3,0))</f>
        <v>10</v>
      </c>
      <c r="L123" s="17"/>
      <c r="M123" s="17"/>
      <c r="N123" s="17"/>
      <c r="O123" s="17" t="str">
        <f>IF(E123=1,"",VLOOKUP(E123,系数!$S$2:$AB$12,MATCH(属性!C123,评级,0),1))</f>
        <v/>
      </c>
    </row>
    <row r="124" spans="1:15" ht="17.25" thickBot="1" x14ac:dyDescent="0.4">
      <c r="A124" s="17">
        <f t="shared" ref="A124:A187" si="4">A4+1</f>
        <v>7100002</v>
      </c>
      <c r="B124" s="17" t="s">
        <v>33</v>
      </c>
      <c r="C124" s="15">
        <f>INDEX(装备!G:G,MATCH(属性!A124,装备!A:A,0))</f>
        <v>1</v>
      </c>
      <c r="D124" s="15" t="str">
        <f>INDEX(装备!E:E,MATCH(属性!A124,装备!A:A,0))</f>
        <v>helmet</v>
      </c>
      <c r="E124" s="14">
        <v>2</v>
      </c>
      <c r="F124" s="17">
        <f>INT((VLOOKUP($C124,装备数值,2,0)+VLOOKUP($C124,装备数值,5,0)*($E124-1))*VLOOKUP($D124,系数!$K$2:$O$7,2,0))</f>
        <v>210</v>
      </c>
      <c r="G124" s="17">
        <f>INT((VLOOKUP($C124,装备数值,3,0)+VLOOKUP($C124,装备数值,6,0)*($E124-1))*VLOOKUP($D124,系数!$K$2:$O$7,3,0))</f>
        <v>0</v>
      </c>
      <c r="H124" s="17">
        <f t="shared" si="2"/>
        <v>0</v>
      </c>
      <c r="I124" s="17">
        <f>INT((VLOOKUP($C124,装备数值,4,0)+VLOOKUP($C124,装备数值,7,0)*($E124-1))*VLOOKUP($D124,系数!$K$2:$O$7,4,0))</f>
        <v>0</v>
      </c>
      <c r="J124" s="17">
        <f>INT((VLOOKUP($C124,装备数值,4,0)+VLOOKUP($C124,装备数值,7,0)*($E124-1))*VLOOKUP($D124,系数!$K$2:$O$7,5,0))</f>
        <v>0</v>
      </c>
      <c r="K124" s="17">
        <f>INT(VLOOKUP(E124,强化金币,2,1)*VLOOKUP(INDEX(装备!F:F,MATCH(属性!A124,装备!A:A,0)),系数!$K$12:$M$15,3,0))</f>
        <v>16</v>
      </c>
      <c r="L124" s="17"/>
      <c r="M124" s="17"/>
      <c r="N124" s="17"/>
      <c r="O124" s="17">
        <f>IF(E124=1,"",VLOOKUP(E124,系数!$S$2:$AB$12,MATCH(属性!C124,评级,0),1))</f>
        <v>0</v>
      </c>
    </row>
    <row r="125" spans="1:15" ht="17.25" thickBot="1" x14ac:dyDescent="0.4">
      <c r="A125" s="17">
        <f t="shared" si="4"/>
        <v>7100002</v>
      </c>
      <c r="B125" s="17" t="s">
        <v>33</v>
      </c>
      <c r="C125" s="15">
        <f>INDEX(装备!G:G,MATCH(属性!A125,装备!A:A,0))</f>
        <v>1</v>
      </c>
      <c r="D125" s="15" t="str">
        <f>INDEX(装备!E:E,MATCH(属性!A125,装备!A:A,0))</f>
        <v>helmet</v>
      </c>
      <c r="E125" s="14">
        <v>3</v>
      </c>
      <c r="F125" s="17">
        <f>INT((VLOOKUP($C125,装备数值,2,0)+VLOOKUP($C125,装备数值,5,0)*($E125-1))*VLOOKUP($D125,系数!$K$2:$O$7,2,0))</f>
        <v>220</v>
      </c>
      <c r="G125" s="17">
        <f>INT((VLOOKUP($C125,装备数值,3,0)+VLOOKUP($C125,装备数值,6,0)*($E125-1))*VLOOKUP($D125,系数!$K$2:$O$7,3,0))</f>
        <v>0</v>
      </c>
      <c r="H125" s="17">
        <f t="shared" si="2"/>
        <v>0</v>
      </c>
      <c r="I125" s="17">
        <f>INT((VLOOKUP($C125,装备数值,4,0)+VLOOKUP($C125,装备数值,7,0)*($E125-1))*VLOOKUP($D125,系数!$K$2:$O$7,4,0))</f>
        <v>0</v>
      </c>
      <c r="J125" s="17">
        <f>INT((VLOOKUP($C125,装备数值,4,0)+VLOOKUP($C125,装备数值,7,0)*($E125-1))*VLOOKUP($D125,系数!$K$2:$O$7,5,0))</f>
        <v>0</v>
      </c>
      <c r="K125" s="17">
        <f>INT(VLOOKUP(E125,强化金币,2,1)*VLOOKUP(INDEX(装备!F:F,MATCH(属性!A125,装备!A:A,0)),系数!$K$12:$M$15,3,0))</f>
        <v>20</v>
      </c>
      <c r="L125" s="17"/>
      <c r="M125" s="17"/>
      <c r="N125" s="17"/>
      <c r="O125" s="17">
        <f>IF(E125=1,"",VLOOKUP(E125,系数!$S$2:$AB$12,MATCH(属性!C125,评级,0),1))</f>
        <v>0</v>
      </c>
    </row>
    <row r="126" spans="1:15" ht="17.25" thickBot="1" x14ac:dyDescent="0.4">
      <c r="A126" s="17">
        <f t="shared" si="4"/>
        <v>7100002</v>
      </c>
      <c r="B126" s="17" t="s">
        <v>33</v>
      </c>
      <c r="C126" s="15">
        <f>INDEX(装备!G:G,MATCH(属性!A126,装备!A:A,0))</f>
        <v>1</v>
      </c>
      <c r="D126" s="15" t="str">
        <f>INDEX(装备!E:E,MATCH(属性!A126,装备!A:A,0))</f>
        <v>helmet</v>
      </c>
      <c r="E126" s="14">
        <v>4</v>
      </c>
      <c r="F126" s="17">
        <f>INT((VLOOKUP($C126,装备数值,2,0)+VLOOKUP($C126,装备数值,5,0)*($E126-1))*VLOOKUP($D126,系数!$K$2:$O$7,2,0))</f>
        <v>230</v>
      </c>
      <c r="G126" s="17">
        <f>INT((VLOOKUP($C126,装备数值,3,0)+VLOOKUP($C126,装备数值,6,0)*($E126-1))*VLOOKUP($D126,系数!$K$2:$O$7,3,0))</f>
        <v>0</v>
      </c>
      <c r="H126" s="17">
        <f t="shared" si="2"/>
        <v>0</v>
      </c>
      <c r="I126" s="17">
        <f>INT((VLOOKUP($C126,装备数值,4,0)+VLOOKUP($C126,装备数值,7,0)*($E126-1))*VLOOKUP($D126,系数!$K$2:$O$7,4,0))</f>
        <v>0</v>
      </c>
      <c r="J126" s="17">
        <f>INT((VLOOKUP($C126,装备数值,4,0)+VLOOKUP($C126,装备数值,7,0)*($E126-1))*VLOOKUP($D126,系数!$K$2:$O$7,5,0))</f>
        <v>0</v>
      </c>
      <c r="K126" s="17">
        <f>INT(VLOOKUP(E126,强化金币,2,1)*VLOOKUP(INDEX(装备!F:F,MATCH(属性!A126,装备!A:A,0)),系数!$K$12:$M$15,3,0))</f>
        <v>40</v>
      </c>
      <c r="L126" s="17"/>
      <c r="M126" s="17"/>
      <c r="N126" s="17"/>
      <c r="O126" s="17">
        <f>IF(E126=1,"",VLOOKUP(E126,系数!$S$2:$AB$12,MATCH(属性!C126,评级,0),1))</f>
        <v>0</v>
      </c>
    </row>
    <row r="127" spans="1:15" ht="17.25" thickBot="1" x14ac:dyDescent="0.4">
      <c r="A127" s="17">
        <f t="shared" si="4"/>
        <v>7100002</v>
      </c>
      <c r="B127" s="17" t="s">
        <v>33</v>
      </c>
      <c r="C127" s="15">
        <f>INDEX(装备!G:G,MATCH(属性!A127,装备!A:A,0))</f>
        <v>1</v>
      </c>
      <c r="D127" s="15" t="str">
        <f>INDEX(装备!E:E,MATCH(属性!A127,装备!A:A,0))</f>
        <v>helmet</v>
      </c>
      <c r="E127" s="14">
        <v>5</v>
      </c>
      <c r="F127" s="17">
        <f>INT((VLOOKUP($C127,装备数值,2,0)+VLOOKUP($C127,装备数值,5,0)*($E127-1))*VLOOKUP($D127,系数!$K$2:$O$7,2,0))</f>
        <v>240</v>
      </c>
      <c r="G127" s="17">
        <f>INT((VLOOKUP($C127,装备数值,3,0)+VLOOKUP($C127,装备数值,6,0)*($E127-1))*VLOOKUP($D127,系数!$K$2:$O$7,3,0))</f>
        <v>0</v>
      </c>
      <c r="H127" s="17">
        <f t="shared" si="2"/>
        <v>0</v>
      </c>
      <c r="I127" s="17">
        <f>INT((VLOOKUP($C127,装备数值,4,0)+VLOOKUP($C127,装备数值,7,0)*($E127-1))*VLOOKUP($D127,系数!$K$2:$O$7,4,0))</f>
        <v>0</v>
      </c>
      <c r="J127" s="17">
        <f>INT((VLOOKUP($C127,装备数值,4,0)+VLOOKUP($C127,装备数值,7,0)*($E127-1))*VLOOKUP($D127,系数!$K$2:$O$7,5,0))</f>
        <v>0</v>
      </c>
      <c r="K127" s="17">
        <f>INT(VLOOKUP(E127,强化金币,2,1)*VLOOKUP(INDEX(装备!F:F,MATCH(属性!A127,装备!A:A,0)),系数!$K$12:$M$15,3,0))</f>
        <v>60</v>
      </c>
      <c r="L127" s="17"/>
      <c r="M127" s="17"/>
      <c r="N127" s="17"/>
      <c r="O127" s="17">
        <f>IF(E127=1,"",VLOOKUP(E127,系数!$S$2:$AB$12,MATCH(属性!C127,评级,0),1))</f>
        <v>0</v>
      </c>
    </row>
    <row r="128" spans="1:15" ht="17.25" thickBot="1" x14ac:dyDescent="0.4">
      <c r="A128" s="17">
        <f t="shared" si="4"/>
        <v>7100002</v>
      </c>
      <c r="B128" s="17" t="s">
        <v>33</v>
      </c>
      <c r="C128" s="15">
        <f>INDEX(装备!G:G,MATCH(属性!A128,装备!A:A,0))</f>
        <v>1</v>
      </c>
      <c r="D128" s="15" t="str">
        <f>INDEX(装备!E:E,MATCH(属性!A128,装备!A:A,0))</f>
        <v>helmet</v>
      </c>
      <c r="E128" s="14">
        <v>6</v>
      </c>
      <c r="F128" s="17">
        <f>INT((VLOOKUP($C128,装备数值,2,0)+VLOOKUP($C128,装备数值,5,0)*($E128-1))*VLOOKUP($D128,系数!$K$2:$O$7,2,0))</f>
        <v>250</v>
      </c>
      <c r="G128" s="17">
        <f>INT((VLOOKUP($C128,装备数值,3,0)+VLOOKUP($C128,装备数值,6,0)*($E128-1))*VLOOKUP($D128,系数!$K$2:$O$7,3,0))</f>
        <v>0</v>
      </c>
      <c r="H128" s="17">
        <f t="shared" si="2"/>
        <v>0</v>
      </c>
      <c r="I128" s="17">
        <f>INT((VLOOKUP($C128,装备数值,4,0)+VLOOKUP($C128,装备数值,7,0)*($E128-1))*VLOOKUP($D128,系数!$K$2:$O$7,4,0))</f>
        <v>0</v>
      </c>
      <c r="J128" s="17">
        <f>INT((VLOOKUP($C128,装备数值,4,0)+VLOOKUP($C128,装备数值,7,0)*($E128-1))*VLOOKUP($D128,系数!$K$2:$O$7,5,0))</f>
        <v>0</v>
      </c>
      <c r="K128" s="17">
        <f>INT(VLOOKUP(E128,强化金币,2,1)*VLOOKUP(INDEX(装备!F:F,MATCH(属性!A128,装备!A:A,0)),系数!$K$12:$M$15,3,0))</f>
        <v>80</v>
      </c>
      <c r="L128" s="17"/>
      <c r="M128" s="17"/>
      <c r="N128" s="17"/>
      <c r="O128" s="17">
        <f>IF(E128=1,"",VLOOKUP(E128,系数!$S$2:$AB$12,MATCH(属性!C128,评级,0),1))</f>
        <v>0</v>
      </c>
    </row>
    <row r="129" spans="1:15" ht="17.25" thickBot="1" x14ac:dyDescent="0.4">
      <c r="A129" s="17">
        <f t="shared" si="4"/>
        <v>7100002</v>
      </c>
      <c r="B129" s="17" t="s">
        <v>33</v>
      </c>
      <c r="C129" s="15">
        <f>INDEX(装备!G:G,MATCH(属性!A129,装备!A:A,0))</f>
        <v>1</v>
      </c>
      <c r="D129" s="15" t="str">
        <f>INDEX(装备!E:E,MATCH(属性!A129,装备!A:A,0))</f>
        <v>helmet</v>
      </c>
      <c r="E129" s="14">
        <v>7</v>
      </c>
      <c r="F129" s="17">
        <f>INT((VLOOKUP($C129,装备数值,2,0)+VLOOKUP($C129,装备数值,5,0)*($E129-1))*VLOOKUP($D129,系数!$K$2:$O$7,2,0))</f>
        <v>260</v>
      </c>
      <c r="G129" s="17">
        <f>INT((VLOOKUP($C129,装备数值,3,0)+VLOOKUP($C129,装备数值,6,0)*($E129-1))*VLOOKUP($D129,系数!$K$2:$O$7,3,0))</f>
        <v>0</v>
      </c>
      <c r="H129" s="17">
        <f t="shared" si="2"/>
        <v>0</v>
      </c>
      <c r="I129" s="17">
        <f>INT((VLOOKUP($C129,装备数值,4,0)+VLOOKUP($C129,装备数值,7,0)*($E129-1))*VLOOKUP($D129,系数!$K$2:$O$7,4,0))</f>
        <v>0</v>
      </c>
      <c r="J129" s="17">
        <f>INT((VLOOKUP($C129,装备数值,4,0)+VLOOKUP($C129,装备数值,7,0)*($E129-1))*VLOOKUP($D129,系数!$K$2:$O$7,5,0))</f>
        <v>0</v>
      </c>
      <c r="K129" s="17">
        <f>INT(VLOOKUP(E129,强化金币,2,1)*VLOOKUP(INDEX(装备!F:F,MATCH(属性!A129,装备!A:A,0)),系数!$K$12:$M$15,3,0))</f>
        <v>100</v>
      </c>
      <c r="L129" s="17"/>
      <c r="M129" s="17"/>
      <c r="N129" s="17"/>
      <c r="O129" s="17">
        <f>IF(E129=1,"",VLOOKUP(E129,系数!$S$2:$AB$12,MATCH(属性!C129,评级,0),1))</f>
        <v>0</v>
      </c>
    </row>
    <row r="130" spans="1:15" ht="17.25" thickBot="1" x14ac:dyDescent="0.4">
      <c r="A130" s="17">
        <f t="shared" si="4"/>
        <v>7100002</v>
      </c>
      <c r="B130" s="17" t="s">
        <v>33</v>
      </c>
      <c r="C130" s="15">
        <f>INDEX(装备!G:G,MATCH(属性!A130,装备!A:A,0))</f>
        <v>1</v>
      </c>
      <c r="D130" s="15" t="str">
        <f>INDEX(装备!E:E,MATCH(属性!A130,装备!A:A,0))</f>
        <v>helmet</v>
      </c>
      <c r="E130" s="14">
        <v>8</v>
      </c>
      <c r="F130" s="17">
        <f>INT((VLOOKUP($C130,装备数值,2,0)+VLOOKUP($C130,装备数值,5,0)*($E130-1))*VLOOKUP($D130,系数!$K$2:$O$7,2,0))</f>
        <v>270</v>
      </c>
      <c r="G130" s="17">
        <f>INT((VLOOKUP($C130,装备数值,3,0)+VLOOKUP($C130,装备数值,6,0)*($E130-1))*VLOOKUP($D130,系数!$K$2:$O$7,3,0))</f>
        <v>0</v>
      </c>
      <c r="H130" s="17">
        <f t="shared" si="2"/>
        <v>0</v>
      </c>
      <c r="I130" s="17">
        <f>INT((VLOOKUP($C130,装备数值,4,0)+VLOOKUP($C130,装备数值,7,0)*($E130-1))*VLOOKUP($D130,系数!$K$2:$O$7,4,0))</f>
        <v>0</v>
      </c>
      <c r="J130" s="17">
        <f>INT((VLOOKUP($C130,装备数值,4,0)+VLOOKUP($C130,装备数值,7,0)*($E130-1))*VLOOKUP($D130,系数!$K$2:$O$7,5,0))</f>
        <v>0</v>
      </c>
      <c r="K130" s="17">
        <f>INT(VLOOKUP(E130,强化金币,2,1)*VLOOKUP(INDEX(装备!F:F,MATCH(属性!A130,装备!A:A,0)),系数!$K$12:$M$15,3,0))</f>
        <v>120</v>
      </c>
      <c r="L130" s="17"/>
      <c r="M130" s="17"/>
      <c r="N130" s="17"/>
      <c r="O130" s="17">
        <f>IF(E130=1,"",VLOOKUP(E130,系数!$S$2:$AB$12,MATCH(属性!C130,评级,0),1))</f>
        <v>0</v>
      </c>
    </row>
    <row r="131" spans="1:15" ht="17.25" thickBot="1" x14ac:dyDescent="0.4">
      <c r="A131" s="17">
        <f t="shared" si="4"/>
        <v>7100002</v>
      </c>
      <c r="B131" s="17" t="s">
        <v>33</v>
      </c>
      <c r="C131" s="15">
        <f>INDEX(装备!G:G,MATCH(属性!A131,装备!A:A,0))</f>
        <v>1</v>
      </c>
      <c r="D131" s="15" t="str">
        <f>INDEX(装备!E:E,MATCH(属性!A131,装备!A:A,0))</f>
        <v>helmet</v>
      </c>
      <c r="E131" s="14">
        <v>9</v>
      </c>
      <c r="F131" s="17">
        <f>INT((VLOOKUP($C131,装备数值,2,0)+VLOOKUP($C131,装备数值,5,0)*($E131-1))*VLOOKUP($D131,系数!$K$2:$O$7,2,0))</f>
        <v>280</v>
      </c>
      <c r="G131" s="17">
        <f>INT((VLOOKUP($C131,装备数值,3,0)+VLOOKUP($C131,装备数值,6,0)*($E131-1))*VLOOKUP($D131,系数!$K$2:$O$7,3,0))</f>
        <v>0</v>
      </c>
      <c r="H131" s="17">
        <f t="shared" si="2"/>
        <v>0</v>
      </c>
      <c r="I131" s="17">
        <f>INT((VLOOKUP($C131,装备数值,4,0)+VLOOKUP($C131,装备数值,7,0)*($E131-1))*VLOOKUP($D131,系数!$K$2:$O$7,4,0))</f>
        <v>0</v>
      </c>
      <c r="J131" s="17">
        <f>INT((VLOOKUP($C131,装备数值,4,0)+VLOOKUP($C131,装备数值,7,0)*($E131-1))*VLOOKUP($D131,系数!$K$2:$O$7,5,0))</f>
        <v>0</v>
      </c>
      <c r="K131" s="17">
        <f>INT(VLOOKUP(E131,强化金币,2,1)*VLOOKUP(INDEX(装备!F:F,MATCH(属性!A131,装备!A:A,0)),系数!$K$12:$M$15,3,0))</f>
        <v>140</v>
      </c>
      <c r="L131" s="17"/>
      <c r="M131" s="17"/>
      <c r="N131" s="17"/>
      <c r="O131" s="17">
        <f>IF(E131=1,"",VLOOKUP(E131,系数!$S$2:$AB$12,MATCH(属性!C131,评级,0),1))</f>
        <v>0</v>
      </c>
    </row>
    <row r="132" spans="1:15" ht="17.25" thickBot="1" x14ac:dyDescent="0.4">
      <c r="A132" s="17">
        <f t="shared" si="4"/>
        <v>7100002</v>
      </c>
      <c r="B132" s="17" t="s">
        <v>33</v>
      </c>
      <c r="C132" s="15">
        <f>INDEX(装备!G:G,MATCH(属性!A132,装备!A:A,0))</f>
        <v>1</v>
      </c>
      <c r="D132" s="15" t="str">
        <f>INDEX(装备!E:E,MATCH(属性!A132,装备!A:A,0))</f>
        <v>helmet</v>
      </c>
      <c r="E132" s="14">
        <v>10</v>
      </c>
      <c r="F132" s="17">
        <f>INT((VLOOKUP($C132,装备数值,2,0)+VLOOKUP($C132,装备数值,5,0)*($E132-1))*VLOOKUP($D132,系数!$K$2:$O$7,2,0))</f>
        <v>290</v>
      </c>
      <c r="G132" s="17">
        <f>INT((VLOOKUP($C132,装备数值,3,0)+VLOOKUP($C132,装备数值,6,0)*($E132-1))*VLOOKUP($D132,系数!$K$2:$O$7,3,0))</f>
        <v>0</v>
      </c>
      <c r="H132" s="17">
        <f t="shared" ref="H132:H195" si="5">G132</f>
        <v>0</v>
      </c>
      <c r="I132" s="17">
        <f>INT((VLOOKUP($C132,装备数值,4,0)+VLOOKUP($C132,装备数值,7,0)*($E132-1))*VLOOKUP($D132,系数!$K$2:$O$7,4,0))</f>
        <v>0</v>
      </c>
      <c r="J132" s="17">
        <f>INT((VLOOKUP($C132,装备数值,4,0)+VLOOKUP($C132,装备数值,7,0)*($E132-1))*VLOOKUP($D132,系数!$K$2:$O$7,5,0))</f>
        <v>0</v>
      </c>
      <c r="K132" s="17">
        <f>INT(VLOOKUP(E132,强化金币,2,1)*VLOOKUP(INDEX(装备!F:F,MATCH(属性!A132,装备!A:A,0)),系数!$K$12:$M$15,3,0))</f>
        <v>160</v>
      </c>
      <c r="L132" s="17"/>
      <c r="M132" s="17"/>
      <c r="N132" s="17"/>
      <c r="O132" s="17">
        <f>IF(E132=1,"",VLOOKUP(E132,系数!$S$2:$AB$12,MATCH(属性!C132,评级,0),1))</f>
        <v>0</v>
      </c>
    </row>
    <row r="133" spans="1:15" ht="17.25" thickBot="1" x14ac:dyDescent="0.4">
      <c r="A133" s="17">
        <f t="shared" si="4"/>
        <v>7100002</v>
      </c>
      <c r="B133" s="17" t="s">
        <v>33</v>
      </c>
      <c r="C133" s="15">
        <f>INDEX(装备!G:G,MATCH(属性!A133,装备!A:A,0))</f>
        <v>1</v>
      </c>
      <c r="D133" s="15" t="str">
        <f>INDEX(装备!E:E,MATCH(属性!A133,装备!A:A,0))</f>
        <v>helmet</v>
      </c>
      <c r="E133" s="14">
        <v>11</v>
      </c>
      <c r="F133" s="17">
        <f>INT((VLOOKUP($C133,装备数值,2,0)+VLOOKUP($C133,装备数值,5,0)*($E133-1))*VLOOKUP($D133,系数!$K$2:$O$7,2,0))</f>
        <v>300</v>
      </c>
      <c r="G133" s="17">
        <f>INT((VLOOKUP($C133,装备数值,3,0)+VLOOKUP($C133,装备数值,6,0)*($E133-1))*VLOOKUP($D133,系数!$K$2:$O$7,3,0))</f>
        <v>0</v>
      </c>
      <c r="H133" s="17">
        <f t="shared" si="5"/>
        <v>0</v>
      </c>
      <c r="I133" s="17">
        <f>INT((VLOOKUP($C133,装备数值,4,0)+VLOOKUP($C133,装备数值,7,0)*($E133-1))*VLOOKUP($D133,系数!$K$2:$O$7,4,0))</f>
        <v>0</v>
      </c>
      <c r="J133" s="17">
        <f>INT((VLOOKUP($C133,装备数值,4,0)+VLOOKUP($C133,装备数值,7,0)*($E133-1))*VLOOKUP($D133,系数!$K$2:$O$7,5,0))</f>
        <v>0</v>
      </c>
      <c r="K133" s="17">
        <f>INT(VLOOKUP(E133,强化金币,2,1)*VLOOKUP(INDEX(装备!F:F,MATCH(属性!A133,装备!A:A,0)),系数!$K$12:$M$15,3,0))</f>
        <v>180</v>
      </c>
      <c r="L133" s="17"/>
      <c r="M133" s="17"/>
      <c r="N133" s="17"/>
      <c r="O133" s="17">
        <f>IF(E133=1,"",VLOOKUP(E133,系数!$S$2:$AB$12,MATCH(属性!C133,评级,0),1))</f>
        <v>0</v>
      </c>
    </row>
    <row r="134" spans="1:15" ht="17.25" thickBot="1" x14ac:dyDescent="0.4">
      <c r="A134" s="17">
        <f t="shared" si="4"/>
        <v>7100002</v>
      </c>
      <c r="B134" s="17" t="s">
        <v>33</v>
      </c>
      <c r="C134" s="15">
        <f>INDEX(装备!G:G,MATCH(属性!A134,装备!A:A,0))</f>
        <v>1</v>
      </c>
      <c r="D134" s="15" t="str">
        <f>INDEX(装备!E:E,MATCH(属性!A134,装备!A:A,0))</f>
        <v>helmet</v>
      </c>
      <c r="E134" s="14">
        <v>12</v>
      </c>
      <c r="F134" s="17">
        <f>INT((VLOOKUP($C134,装备数值,2,0)+VLOOKUP($C134,装备数值,5,0)*($E134-1))*VLOOKUP($D134,系数!$K$2:$O$7,2,0))</f>
        <v>310</v>
      </c>
      <c r="G134" s="17">
        <f>INT((VLOOKUP($C134,装备数值,3,0)+VLOOKUP($C134,装备数值,6,0)*($E134-1))*VLOOKUP($D134,系数!$K$2:$O$7,3,0))</f>
        <v>0</v>
      </c>
      <c r="H134" s="17">
        <f t="shared" si="5"/>
        <v>0</v>
      </c>
      <c r="I134" s="17">
        <f>INT((VLOOKUP($C134,装备数值,4,0)+VLOOKUP($C134,装备数值,7,0)*($E134-1))*VLOOKUP($D134,系数!$K$2:$O$7,4,0))</f>
        <v>0</v>
      </c>
      <c r="J134" s="17">
        <f>INT((VLOOKUP($C134,装备数值,4,0)+VLOOKUP($C134,装备数值,7,0)*($E134-1))*VLOOKUP($D134,系数!$K$2:$O$7,5,0))</f>
        <v>0</v>
      </c>
      <c r="K134" s="17">
        <f>INT(VLOOKUP(E134,强化金币,2,1)*VLOOKUP(INDEX(装备!F:F,MATCH(属性!A134,装备!A:A,0)),系数!$K$12:$M$15,3,0))</f>
        <v>200</v>
      </c>
      <c r="L134" s="17"/>
      <c r="M134" s="17"/>
      <c r="N134" s="17"/>
      <c r="O134" s="17">
        <f>IF(E134=1,"",VLOOKUP(E134,系数!$S$2:$AB$12,MATCH(属性!C134,评级,0),1))</f>
        <v>0</v>
      </c>
    </row>
    <row r="135" spans="1:15" ht="17.25" thickBot="1" x14ac:dyDescent="0.4">
      <c r="A135" s="17">
        <f t="shared" si="4"/>
        <v>7100002</v>
      </c>
      <c r="B135" s="17" t="s">
        <v>33</v>
      </c>
      <c r="C135" s="15">
        <f>INDEX(装备!G:G,MATCH(属性!A135,装备!A:A,0))</f>
        <v>1</v>
      </c>
      <c r="D135" s="15" t="str">
        <f>INDEX(装备!E:E,MATCH(属性!A135,装备!A:A,0))</f>
        <v>helmet</v>
      </c>
      <c r="E135" s="14">
        <v>13</v>
      </c>
      <c r="F135" s="17">
        <f>INT((VLOOKUP($C135,装备数值,2,0)+VLOOKUP($C135,装备数值,5,0)*($E135-1))*VLOOKUP($D135,系数!$K$2:$O$7,2,0))</f>
        <v>320</v>
      </c>
      <c r="G135" s="17">
        <f>INT((VLOOKUP($C135,装备数值,3,0)+VLOOKUP($C135,装备数值,6,0)*($E135-1))*VLOOKUP($D135,系数!$K$2:$O$7,3,0))</f>
        <v>0</v>
      </c>
      <c r="H135" s="17">
        <f t="shared" si="5"/>
        <v>0</v>
      </c>
      <c r="I135" s="17">
        <f>INT((VLOOKUP($C135,装备数值,4,0)+VLOOKUP($C135,装备数值,7,0)*($E135-1))*VLOOKUP($D135,系数!$K$2:$O$7,4,0))</f>
        <v>0</v>
      </c>
      <c r="J135" s="17">
        <f>INT((VLOOKUP($C135,装备数值,4,0)+VLOOKUP($C135,装备数值,7,0)*($E135-1))*VLOOKUP($D135,系数!$K$2:$O$7,5,0))</f>
        <v>0</v>
      </c>
      <c r="K135" s="17">
        <f>INT(VLOOKUP(E135,强化金币,2,1)*VLOOKUP(INDEX(装备!F:F,MATCH(属性!A135,装备!A:A,0)),系数!$K$12:$M$15,3,0))</f>
        <v>240</v>
      </c>
      <c r="L135" s="17"/>
      <c r="M135" s="17"/>
      <c r="N135" s="17"/>
      <c r="O135" s="17">
        <f>IF(E135=1,"",VLOOKUP(E135,系数!$S$2:$AB$12,MATCH(属性!C135,评级,0),1))</f>
        <v>0</v>
      </c>
    </row>
    <row r="136" spans="1:15" ht="17.25" thickBot="1" x14ac:dyDescent="0.4">
      <c r="A136" s="17">
        <f t="shared" si="4"/>
        <v>7100002</v>
      </c>
      <c r="B136" s="17" t="s">
        <v>33</v>
      </c>
      <c r="C136" s="15">
        <f>INDEX(装备!G:G,MATCH(属性!A136,装备!A:A,0))</f>
        <v>1</v>
      </c>
      <c r="D136" s="15" t="str">
        <f>INDEX(装备!E:E,MATCH(属性!A136,装备!A:A,0))</f>
        <v>helmet</v>
      </c>
      <c r="E136" s="14">
        <v>14</v>
      </c>
      <c r="F136" s="17">
        <f>INT((VLOOKUP($C136,装备数值,2,0)+VLOOKUP($C136,装备数值,5,0)*($E136-1))*VLOOKUP($D136,系数!$K$2:$O$7,2,0))</f>
        <v>330</v>
      </c>
      <c r="G136" s="17">
        <f>INT((VLOOKUP($C136,装备数值,3,0)+VLOOKUP($C136,装备数值,6,0)*($E136-1))*VLOOKUP($D136,系数!$K$2:$O$7,3,0))</f>
        <v>0</v>
      </c>
      <c r="H136" s="17">
        <f t="shared" si="5"/>
        <v>0</v>
      </c>
      <c r="I136" s="17">
        <f>INT((VLOOKUP($C136,装备数值,4,0)+VLOOKUP($C136,装备数值,7,0)*($E136-1))*VLOOKUP($D136,系数!$K$2:$O$7,4,0))</f>
        <v>0</v>
      </c>
      <c r="J136" s="17">
        <f>INT((VLOOKUP($C136,装备数值,4,0)+VLOOKUP($C136,装备数值,7,0)*($E136-1))*VLOOKUP($D136,系数!$K$2:$O$7,5,0))</f>
        <v>0</v>
      </c>
      <c r="K136" s="17">
        <f>INT(VLOOKUP(E136,强化金币,2,1)*VLOOKUP(INDEX(装备!F:F,MATCH(属性!A136,装备!A:A,0)),系数!$K$12:$M$15,3,0))</f>
        <v>280</v>
      </c>
      <c r="L136" s="17"/>
      <c r="M136" s="17"/>
      <c r="N136" s="17"/>
      <c r="O136" s="17">
        <f>IF(E136=1,"",VLOOKUP(E136,系数!$S$2:$AB$12,MATCH(属性!C136,评级,0),1))</f>
        <v>0</v>
      </c>
    </row>
    <row r="137" spans="1:15" ht="17.25" thickBot="1" x14ac:dyDescent="0.4">
      <c r="A137" s="17">
        <f t="shared" si="4"/>
        <v>7100002</v>
      </c>
      <c r="B137" s="17" t="s">
        <v>33</v>
      </c>
      <c r="C137" s="15">
        <f>INDEX(装备!G:G,MATCH(属性!A137,装备!A:A,0))</f>
        <v>1</v>
      </c>
      <c r="D137" s="15" t="str">
        <f>INDEX(装备!E:E,MATCH(属性!A137,装备!A:A,0))</f>
        <v>helmet</v>
      </c>
      <c r="E137" s="14">
        <v>15</v>
      </c>
      <c r="F137" s="17">
        <f>INT((VLOOKUP($C137,装备数值,2,0)+VLOOKUP($C137,装备数值,5,0)*($E137-1))*VLOOKUP($D137,系数!$K$2:$O$7,2,0))</f>
        <v>340</v>
      </c>
      <c r="G137" s="17">
        <f>INT((VLOOKUP($C137,装备数值,3,0)+VLOOKUP($C137,装备数值,6,0)*($E137-1))*VLOOKUP($D137,系数!$K$2:$O$7,3,0))</f>
        <v>0</v>
      </c>
      <c r="H137" s="17">
        <f t="shared" si="5"/>
        <v>0</v>
      </c>
      <c r="I137" s="17">
        <f>INT((VLOOKUP($C137,装备数值,4,0)+VLOOKUP($C137,装备数值,7,0)*($E137-1))*VLOOKUP($D137,系数!$K$2:$O$7,4,0))</f>
        <v>0</v>
      </c>
      <c r="J137" s="17">
        <f>INT((VLOOKUP($C137,装备数值,4,0)+VLOOKUP($C137,装备数值,7,0)*($E137-1))*VLOOKUP($D137,系数!$K$2:$O$7,5,0))</f>
        <v>0</v>
      </c>
      <c r="K137" s="17">
        <f>INT(VLOOKUP(E137,强化金币,2,1)*VLOOKUP(INDEX(装备!F:F,MATCH(属性!A137,装备!A:A,0)),系数!$K$12:$M$15,3,0))</f>
        <v>320</v>
      </c>
      <c r="L137" s="17"/>
      <c r="M137" s="17"/>
      <c r="N137" s="17"/>
      <c r="O137" s="17">
        <f>IF(E137=1,"",VLOOKUP(E137,系数!$S$2:$AB$12,MATCH(属性!C137,评级,0),1))</f>
        <v>0</v>
      </c>
    </row>
    <row r="138" spans="1:15" ht="17.25" thickBot="1" x14ac:dyDescent="0.4">
      <c r="A138" s="17">
        <f t="shared" si="4"/>
        <v>7100002</v>
      </c>
      <c r="B138" s="17" t="s">
        <v>33</v>
      </c>
      <c r="C138" s="15">
        <f>INDEX(装备!G:G,MATCH(属性!A138,装备!A:A,0))</f>
        <v>1</v>
      </c>
      <c r="D138" s="15" t="str">
        <f>INDEX(装备!E:E,MATCH(属性!A138,装备!A:A,0))</f>
        <v>helmet</v>
      </c>
      <c r="E138" s="14">
        <v>16</v>
      </c>
      <c r="F138" s="17">
        <f>INT((VLOOKUP($C138,装备数值,2,0)+VLOOKUP($C138,装备数值,5,0)*($E138-1))*VLOOKUP($D138,系数!$K$2:$O$7,2,0))</f>
        <v>350</v>
      </c>
      <c r="G138" s="17">
        <f>INT((VLOOKUP($C138,装备数值,3,0)+VLOOKUP($C138,装备数值,6,0)*($E138-1))*VLOOKUP($D138,系数!$K$2:$O$7,3,0))</f>
        <v>0</v>
      </c>
      <c r="H138" s="17">
        <f t="shared" si="5"/>
        <v>0</v>
      </c>
      <c r="I138" s="17">
        <f>INT((VLOOKUP($C138,装备数值,4,0)+VLOOKUP($C138,装备数值,7,0)*($E138-1))*VLOOKUP($D138,系数!$K$2:$O$7,4,0))</f>
        <v>0</v>
      </c>
      <c r="J138" s="17">
        <f>INT((VLOOKUP($C138,装备数值,4,0)+VLOOKUP($C138,装备数值,7,0)*($E138-1))*VLOOKUP($D138,系数!$K$2:$O$7,5,0))</f>
        <v>0</v>
      </c>
      <c r="K138" s="17">
        <f>INT(VLOOKUP(E138,强化金币,2,1)*VLOOKUP(INDEX(装备!F:F,MATCH(属性!A138,装备!A:A,0)),系数!$K$12:$M$15,3,0))</f>
        <v>360</v>
      </c>
      <c r="L138" s="17"/>
      <c r="M138" s="17"/>
      <c r="N138" s="17"/>
      <c r="O138" s="17">
        <f>IF(E138=1,"",VLOOKUP(E138,系数!$S$2:$AB$12,MATCH(属性!C138,评级,0),1))</f>
        <v>0</v>
      </c>
    </row>
    <row r="139" spans="1:15" ht="17.25" thickBot="1" x14ac:dyDescent="0.4">
      <c r="A139" s="17">
        <f t="shared" si="4"/>
        <v>7100002</v>
      </c>
      <c r="B139" s="17" t="s">
        <v>33</v>
      </c>
      <c r="C139" s="15">
        <f>INDEX(装备!G:G,MATCH(属性!A139,装备!A:A,0))</f>
        <v>1</v>
      </c>
      <c r="D139" s="15" t="str">
        <f>INDEX(装备!E:E,MATCH(属性!A139,装备!A:A,0))</f>
        <v>helmet</v>
      </c>
      <c r="E139" s="14">
        <v>17</v>
      </c>
      <c r="F139" s="17">
        <f>INT((VLOOKUP($C139,装备数值,2,0)+VLOOKUP($C139,装备数值,5,0)*($E139-1))*VLOOKUP($D139,系数!$K$2:$O$7,2,0))</f>
        <v>360</v>
      </c>
      <c r="G139" s="17">
        <f>INT((VLOOKUP($C139,装备数值,3,0)+VLOOKUP($C139,装备数值,6,0)*($E139-1))*VLOOKUP($D139,系数!$K$2:$O$7,3,0))</f>
        <v>0</v>
      </c>
      <c r="H139" s="17">
        <f t="shared" si="5"/>
        <v>0</v>
      </c>
      <c r="I139" s="17">
        <f>INT((VLOOKUP($C139,装备数值,4,0)+VLOOKUP($C139,装备数值,7,0)*($E139-1))*VLOOKUP($D139,系数!$K$2:$O$7,4,0))</f>
        <v>0</v>
      </c>
      <c r="J139" s="17">
        <f>INT((VLOOKUP($C139,装备数值,4,0)+VLOOKUP($C139,装备数值,7,0)*($E139-1))*VLOOKUP($D139,系数!$K$2:$O$7,5,0))</f>
        <v>0</v>
      </c>
      <c r="K139" s="17">
        <f>INT(VLOOKUP(E139,强化金币,2,1)*VLOOKUP(INDEX(装备!F:F,MATCH(属性!A139,装备!A:A,0)),系数!$K$12:$M$15,3,0))</f>
        <v>400</v>
      </c>
      <c r="L139" s="17"/>
      <c r="M139" s="17"/>
      <c r="N139" s="17"/>
      <c r="O139" s="17">
        <f>IF(E139=1,"",VLOOKUP(E139,系数!$S$2:$AB$12,MATCH(属性!C139,评级,0),1))</f>
        <v>0</v>
      </c>
    </row>
    <row r="140" spans="1:15" ht="17.25" thickBot="1" x14ac:dyDescent="0.4">
      <c r="A140" s="17">
        <f t="shared" si="4"/>
        <v>7100002</v>
      </c>
      <c r="B140" s="17" t="s">
        <v>33</v>
      </c>
      <c r="C140" s="15">
        <f>INDEX(装备!G:G,MATCH(属性!A140,装备!A:A,0))</f>
        <v>1</v>
      </c>
      <c r="D140" s="15" t="str">
        <f>INDEX(装备!E:E,MATCH(属性!A140,装备!A:A,0))</f>
        <v>helmet</v>
      </c>
      <c r="E140" s="14">
        <v>18</v>
      </c>
      <c r="F140" s="17">
        <f>INT((VLOOKUP($C140,装备数值,2,0)+VLOOKUP($C140,装备数值,5,0)*($E140-1))*VLOOKUP($D140,系数!$K$2:$O$7,2,0))</f>
        <v>370</v>
      </c>
      <c r="G140" s="17">
        <f>INT((VLOOKUP($C140,装备数值,3,0)+VLOOKUP($C140,装备数值,6,0)*($E140-1))*VLOOKUP($D140,系数!$K$2:$O$7,3,0))</f>
        <v>0</v>
      </c>
      <c r="H140" s="17">
        <f t="shared" si="5"/>
        <v>0</v>
      </c>
      <c r="I140" s="17">
        <f>INT((VLOOKUP($C140,装备数值,4,0)+VLOOKUP($C140,装备数值,7,0)*($E140-1))*VLOOKUP($D140,系数!$K$2:$O$7,4,0))</f>
        <v>0</v>
      </c>
      <c r="J140" s="17">
        <f>INT((VLOOKUP($C140,装备数值,4,0)+VLOOKUP($C140,装备数值,7,0)*($E140-1))*VLOOKUP($D140,系数!$K$2:$O$7,5,0))</f>
        <v>0</v>
      </c>
      <c r="K140" s="17">
        <f>INT(VLOOKUP(E140,强化金币,2,1)*VLOOKUP(INDEX(装备!F:F,MATCH(属性!A140,装备!A:A,0)),系数!$K$12:$M$15,3,0))</f>
        <v>440</v>
      </c>
      <c r="L140" s="17"/>
      <c r="M140" s="17"/>
      <c r="N140" s="17"/>
      <c r="O140" s="17">
        <f>IF(E140=1,"",VLOOKUP(E140,系数!$S$2:$AB$12,MATCH(属性!C140,评级,0),1))</f>
        <v>0</v>
      </c>
    </row>
    <row r="141" spans="1:15" ht="17.25" thickBot="1" x14ac:dyDescent="0.4">
      <c r="A141" s="17">
        <f t="shared" si="4"/>
        <v>7100002</v>
      </c>
      <c r="B141" s="17" t="s">
        <v>33</v>
      </c>
      <c r="C141" s="15">
        <f>INDEX(装备!G:G,MATCH(属性!A141,装备!A:A,0))</f>
        <v>1</v>
      </c>
      <c r="D141" s="15" t="str">
        <f>INDEX(装备!E:E,MATCH(属性!A141,装备!A:A,0))</f>
        <v>helmet</v>
      </c>
      <c r="E141" s="14">
        <v>19</v>
      </c>
      <c r="F141" s="17">
        <f>INT((VLOOKUP($C141,装备数值,2,0)+VLOOKUP($C141,装备数值,5,0)*($E141-1))*VLOOKUP($D141,系数!$K$2:$O$7,2,0))</f>
        <v>380</v>
      </c>
      <c r="G141" s="17">
        <f>INT((VLOOKUP($C141,装备数值,3,0)+VLOOKUP($C141,装备数值,6,0)*($E141-1))*VLOOKUP($D141,系数!$K$2:$O$7,3,0))</f>
        <v>0</v>
      </c>
      <c r="H141" s="17">
        <f t="shared" si="5"/>
        <v>0</v>
      </c>
      <c r="I141" s="17">
        <f>INT((VLOOKUP($C141,装备数值,4,0)+VLOOKUP($C141,装备数值,7,0)*($E141-1))*VLOOKUP($D141,系数!$K$2:$O$7,4,0))</f>
        <v>0</v>
      </c>
      <c r="J141" s="17">
        <f>INT((VLOOKUP($C141,装备数值,4,0)+VLOOKUP($C141,装备数值,7,0)*($E141-1))*VLOOKUP($D141,系数!$K$2:$O$7,5,0))</f>
        <v>0</v>
      </c>
      <c r="K141" s="17">
        <f>INT(VLOOKUP(E141,强化金币,2,1)*VLOOKUP(INDEX(装备!F:F,MATCH(属性!A141,装备!A:A,0)),系数!$K$12:$M$15,3,0))</f>
        <v>480</v>
      </c>
      <c r="L141" s="17"/>
      <c r="M141" s="17"/>
      <c r="N141" s="17"/>
      <c r="O141" s="17">
        <f>IF(E141=1,"",VLOOKUP(E141,系数!$S$2:$AB$12,MATCH(属性!C141,评级,0),1))</f>
        <v>0</v>
      </c>
    </row>
    <row r="142" spans="1:15" ht="17.25" thickBot="1" x14ac:dyDescent="0.4">
      <c r="A142" s="17">
        <f t="shared" si="4"/>
        <v>7100002</v>
      </c>
      <c r="B142" s="17" t="s">
        <v>33</v>
      </c>
      <c r="C142" s="15">
        <f>INDEX(装备!G:G,MATCH(属性!A142,装备!A:A,0))</f>
        <v>1</v>
      </c>
      <c r="D142" s="15" t="str">
        <f>INDEX(装备!E:E,MATCH(属性!A142,装备!A:A,0))</f>
        <v>helmet</v>
      </c>
      <c r="E142" s="14">
        <v>20</v>
      </c>
      <c r="F142" s="17">
        <f>INT((VLOOKUP($C142,装备数值,2,0)+VLOOKUP($C142,装备数值,5,0)*($E142-1))*VLOOKUP($D142,系数!$K$2:$O$7,2,0))</f>
        <v>390</v>
      </c>
      <c r="G142" s="17">
        <f>INT((VLOOKUP($C142,装备数值,3,0)+VLOOKUP($C142,装备数值,6,0)*($E142-1))*VLOOKUP($D142,系数!$K$2:$O$7,3,0))</f>
        <v>0</v>
      </c>
      <c r="H142" s="17">
        <f t="shared" si="5"/>
        <v>0</v>
      </c>
      <c r="I142" s="17">
        <f>INT((VLOOKUP($C142,装备数值,4,0)+VLOOKUP($C142,装备数值,7,0)*($E142-1))*VLOOKUP($D142,系数!$K$2:$O$7,4,0))</f>
        <v>0</v>
      </c>
      <c r="J142" s="17">
        <f>INT((VLOOKUP($C142,装备数值,4,0)+VLOOKUP($C142,装备数值,7,0)*($E142-1))*VLOOKUP($D142,系数!$K$2:$O$7,5,0))</f>
        <v>0</v>
      </c>
      <c r="K142" s="17">
        <f>INT(VLOOKUP(E142,强化金币,2,1)*VLOOKUP(INDEX(装备!F:F,MATCH(属性!A142,装备!A:A,0)),系数!$K$12:$M$15,3,0))</f>
        <v>520</v>
      </c>
      <c r="L142" s="17"/>
      <c r="M142" s="17"/>
      <c r="N142" s="17"/>
      <c r="O142" s="17">
        <f>IF(E142=1,"",VLOOKUP(E142,系数!$S$2:$AB$12,MATCH(属性!C142,评级,0),1))</f>
        <v>0</v>
      </c>
    </row>
    <row r="143" spans="1:15" ht="17.25" thickBot="1" x14ac:dyDescent="0.4">
      <c r="A143" s="17">
        <f t="shared" si="4"/>
        <v>7100002</v>
      </c>
      <c r="B143" s="17" t="s">
        <v>33</v>
      </c>
      <c r="C143" s="15">
        <f>INDEX(装备!G:G,MATCH(属性!A143,装备!A:A,0))</f>
        <v>1</v>
      </c>
      <c r="D143" s="15" t="str">
        <f>INDEX(装备!E:E,MATCH(属性!A143,装备!A:A,0))</f>
        <v>helmet</v>
      </c>
      <c r="E143" s="14">
        <v>21</v>
      </c>
      <c r="F143" s="17">
        <f>INT((VLOOKUP($C143,装备数值,2,0)+VLOOKUP($C143,装备数值,5,0)*($E143-1))*VLOOKUP($D143,系数!$K$2:$O$7,2,0))</f>
        <v>400</v>
      </c>
      <c r="G143" s="17">
        <f>INT((VLOOKUP($C143,装备数值,3,0)+VLOOKUP($C143,装备数值,6,0)*($E143-1))*VLOOKUP($D143,系数!$K$2:$O$7,3,0))</f>
        <v>0</v>
      </c>
      <c r="H143" s="17">
        <f t="shared" si="5"/>
        <v>0</v>
      </c>
      <c r="I143" s="17">
        <f>INT((VLOOKUP($C143,装备数值,4,0)+VLOOKUP($C143,装备数值,7,0)*($E143-1))*VLOOKUP($D143,系数!$K$2:$O$7,4,0))</f>
        <v>0</v>
      </c>
      <c r="J143" s="17">
        <f>INT((VLOOKUP($C143,装备数值,4,0)+VLOOKUP($C143,装备数值,7,0)*($E143-1))*VLOOKUP($D143,系数!$K$2:$O$7,5,0))</f>
        <v>0</v>
      </c>
      <c r="K143" s="17">
        <f>INT(VLOOKUP(E143,强化金币,2,1)*VLOOKUP(INDEX(装备!F:F,MATCH(属性!A143,装备!A:A,0)),系数!$K$12:$M$15,3,0))</f>
        <v>560</v>
      </c>
      <c r="L143" s="17"/>
      <c r="M143" s="17"/>
      <c r="N143" s="17"/>
      <c r="O143" s="17">
        <f>IF(E143=1,"",VLOOKUP(E143,系数!$S$2:$AB$12,MATCH(属性!C143,评级,0),1))</f>
        <v>0</v>
      </c>
    </row>
    <row r="144" spans="1:15" ht="17.25" thickBot="1" x14ac:dyDescent="0.4">
      <c r="A144" s="17">
        <f t="shared" si="4"/>
        <v>7100002</v>
      </c>
      <c r="B144" s="17" t="s">
        <v>33</v>
      </c>
      <c r="C144" s="15">
        <f>INDEX(装备!G:G,MATCH(属性!A144,装备!A:A,0))</f>
        <v>1</v>
      </c>
      <c r="D144" s="15" t="str">
        <f>INDEX(装备!E:E,MATCH(属性!A144,装备!A:A,0))</f>
        <v>helmet</v>
      </c>
      <c r="E144" s="14">
        <v>22</v>
      </c>
      <c r="F144" s="17">
        <f>INT((VLOOKUP($C144,装备数值,2,0)+VLOOKUP($C144,装备数值,5,0)*($E144-1))*VLOOKUP($D144,系数!$K$2:$O$7,2,0))</f>
        <v>410</v>
      </c>
      <c r="G144" s="17">
        <f>INT((VLOOKUP($C144,装备数值,3,0)+VLOOKUP($C144,装备数值,6,0)*($E144-1))*VLOOKUP($D144,系数!$K$2:$O$7,3,0))</f>
        <v>0</v>
      </c>
      <c r="H144" s="17">
        <f t="shared" si="5"/>
        <v>0</v>
      </c>
      <c r="I144" s="17">
        <f>INT((VLOOKUP($C144,装备数值,4,0)+VLOOKUP($C144,装备数值,7,0)*($E144-1))*VLOOKUP($D144,系数!$K$2:$O$7,4,0))</f>
        <v>0</v>
      </c>
      <c r="J144" s="17">
        <f>INT((VLOOKUP($C144,装备数值,4,0)+VLOOKUP($C144,装备数值,7,0)*($E144-1))*VLOOKUP($D144,系数!$K$2:$O$7,5,0))</f>
        <v>0</v>
      </c>
      <c r="K144" s="17">
        <f>INT(VLOOKUP(E144,强化金币,2,1)*VLOOKUP(INDEX(装备!F:F,MATCH(属性!A144,装备!A:A,0)),系数!$K$12:$M$15,3,0))</f>
        <v>600</v>
      </c>
      <c r="L144" s="17"/>
      <c r="M144" s="17"/>
      <c r="N144" s="17"/>
      <c r="O144" s="17">
        <f>IF(E144=1,"",VLOOKUP(E144,系数!$S$2:$AB$12,MATCH(属性!C144,评级,0),1))</f>
        <v>0</v>
      </c>
    </row>
    <row r="145" spans="1:15" ht="17.25" thickBot="1" x14ac:dyDescent="0.4">
      <c r="A145" s="17">
        <f t="shared" si="4"/>
        <v>7100002</v>
      </c>
      <c r="B145" s="17" t="s">
        <v>33</v>
      </c>
      <c r="C145" s="15">
        <f>INDEX(装备!G:G,MATCH(属性!A145,装备!A:A,0))</f>
        <v>1</v>
      </c>
      <c r="D145" s="15" t="str">
        <f>INDEX(装备!E:E,MATCH(属性!A145,装备!A:A,0))</f>
        <v>helmet</v>
      </c>
      <c r="E145" s="14">
        <v>23</v>
      </c>
      <c r="F145" s="17">
        <f>INT((VLOOKUP($C145,装备数值,2,0)+VLOOKUP($C145,装备数值,5,0)*($E145-1))*VLOOKUP($D145,系数!$K$2:$O$7,2,0))</f>
        <v>420</v>
      </c>
      <c r="G145" s="17">
        <f>INT((VLOOKUP($C145,装备数值,3,0)+VLOOKUP($C145,装备数值,6,0)*($E145-1))*VLOOKUP($D145,系数!$K$2:$O$7,3,0))</f>
        <v>0</v>
      </c>
      <c r="H145" s="17">
        <f t="shared" si="5"/>
        <v>0</v>
      </c>
      <c r="I145" s="17">
        <f>INT((VLOOKUP($C145,装备数值,4,0)+VLOOKUP($C145,装备数值,7,0)*($E145-1))*VLOOKUP($D145,系数!$K$2:$O$7,4,0))</f>
        <v>0</v>
      </c>
      <c r="J145" s="17">
        <f>INT((VLOOKUP($C145,装备数值,4,0)+VLOOKUP($C145,装备数值,7,0)*($E145-1))*VLOOKUP($D145,系数!$K$2:$O$7,5,0))</f>
        <v>0</v>
      </c>
      <c r="K145" s="17">
        <f>INT(VLOOKUP(E145,强化金币,2,1)*VLOOKUP(INDEX(装备!F:F,MATCH(属性!A145,装备!A:A,0)),系数!$K$12:$M$15,3,0))</f>
        <v>640</v>
      </c>
      <c r="L145" s="17"/>
      <c r="M145" s="17"/>
      <c r="N145" s="17"/>
      <c r="O145" s="17">
        <f>IF(E145=1,"",VLOOKUP(E145,系数!$S$2:$AB$12,MATCH(属性!C145,评级,0),1))</f>
        <v>0</v>
      </c>
    </row>
    <row r="146" spans="1:15" ht="17.25" thickBot="1" x14ac:dyDescent="0.4">
      <c r="A146" s="17">
        <f t="shared" si="4"/>
        <v>7100002</v>
      </c>
      <c r="B146" s="17" t="s">
        <v>33</v>
      </c>
      <c r="C146" s="15">
        <f>INDEX(装备!G:G,MATCH(属性!A146,装备!A:A,0))</f>
        <v>1</v>
      </c>
      <c r="D146" s="15" t="str">
        <f>INDEX(装备!E:E,MATCH(属性!A146,装备!A:A,0))</f>
        <v>helmet</v>
      </c>
      <c r="E146" s="14">
        <v>24</v>
      </c>
      <c r="F146" s="17">
        <f>INT((VLOOKUP($C146,装备数值,2,0)+VLOOKUP($C146,装备数值,5,0)*($E146-1))*VLOOKUP($D146,系数!$K$2:$O$7,2,0))</f>
        <v>430</v>
      </c>
      <c r="G146" s="17">
        <f>INT((VLOOKUP($C146,装备数值,3,0)+VLOOKUP($C146,装备数值,6,0)*($E146-1))*VLOOKUP($D146,系数!$K$2:$O$7,3,0))</f>
        <v>0</v>
      </c>
      <c r="H146" s="17">
        <f t="shared" si="5"/>
        <v>0</v>
      </c>
      <c r="I146" s="17">
        <f>INT((VLOOKUP($C146,装备数值,4,0)+VLOOKUP($C146,装备数值,7,0)*($E146-1))*VLOOKUP($D146,系数!$K$2:$O$7,4,0))</f>
        <v>0</v>
      </c>
      <c r="J146" s="17">
        <f>INT((VLOOKUP($C146,装备数值,4,0)+VLOOKUP($C146,装备数值,7,0)*($E146-1))*VLOOKUP($D146,系数!$K$2:$O$7,5,0))</f>
        <v>0</v>
      </c>
      <c r="K146" s="17">
        <f>INT(VLOOKUP(E146,强化金币,2,1)*VLOOKUP(INDEX(装备!F:F,MATCH(属性!A146,装备!A:A,0)),系数!$K$12:$M$15,3,0))</f>
        <v>680</v>
      </c>
      <c r="L146" s="17"/>
      <c r="M146" s="17"/>
      <c r="N146" s="17"/>
      <c r="O146" s="17">
        <f>IF(E146=1,"",VLOOKUP(E146,系数!$S$2:$AB$12,MATCH(属性!C146,评级,0),1))</f>
        <v>0</v>
      </c>
    </row>
    <row r="147" spans="1:15" ht="17.25" thickBot="1" x14ac:dyDescent="0.4">
      <c r="A147" s="17">
        <f t="shared" si="4"/>
        <v>7100002</v>
      </c>
      <c r="B147" s="17" t="s">
        <v>33</v>
      </c>
      <c r="C147" s="15">
        <f>INDEX(装备!G:G,MATCH(属性!A147,装备!A:A,0))</f>
        <v>1</v>
      </c>
      <c r="D147" s="15" t="str">
        <f>INDEX(装备!E:E,MATCH(属性!A147,装备!A:A,0))</f>
        <v>helmet</v>
      </c>
      <c r="E147" s="14">
        <v>25</v>
      </c>
      <c r="F147" s="17">
        <f>INT((VLOOKUP($C147,装备数值,2,0)+VLOOKUP($C147,装备数值,5,0)*($E147-1))*VLOOKUP($D147,系数!$K$2:$O$7,2,0))</f>
        <v>440</v>
      </c>
      <c r="G147" s="17">
        <f>INT((VLOOKUP($C147,装备数值,3,0)+VLOOKUP($C147,装备数值,6,0)*($E147-1))*VLOOKUP($D147,系数!$K$2:$O$7,3,0))</f>
        <v>0</v>
      </c>
      <c r="H147" s="17">
        <f t="shared" si="5"/>
        <v>0</v>
      </c>
      <c r="I147" s="17">
        <f>INT((VLOOKUP($C147,装备数值,4,0)+VLOOKUP($C147,装备数值,7,0)*($E147-1))*VLOOKUP($D147,系数!$K$2:$O$7,4,0))</f>
        <v>0</v>
      </c>
      <c r="J147" s="17">
        <f>INT((VLOOKUP($C147,装备数值,4,0)+VLOOKUP($C147,装备数值,7,0)*($E147-1))*VLOOKUP($D147,系数!$K$2:$O$7,5,0))</f>
        <v>0</v>
      </c>
      <c r="K147" s="17">
        <f>INT(VLOOKUP(E147,强化金币,2,1)*VLOOKUP(INDEX(装备!F:F,MATCH(属性!A147,装备!A:A,0)),系数!$K$12:$M$15,3,0))</f>
        <v>720</v>
      </c>
      <c r="L147" s="17"/>
      <c r="M147" s="17"/>
      <c r="N147" s="17"/>
      <c r="O147" s="17">
        <f>IF(E147=1,"",VLOOKUP(E147,系数!$S$2:$AB$12,MATCH(属性!C147,评级,0),1))</f>
        <v>0</v>
      </c>
    </row>
    <row r="148" spans="1:15" ht="17.25" thickBot="1" x14ac:dyDescent="0.4">
      <c r="A148" s="17">
        <f t="shared" si="4"/>
        <v>7100002</v>
      </c>
      <c r="B148" s="17" t="s">
        <v>33</v>
      </c>
      <c r="C148" s="15">
        <f>INDEX(装备!G:G,MATCH(属性!A148,装备!A:A,0))</f>
        <v>1</v>
      </c>
      <c r="D148" s="15" t="str">
        <f>INDEX(装备!E:E,MATCH(属性!A148,装备!A:A,0))</f>
        <v>helmet</v>
      </c>
      <c r="E148" s="14">
        <v>26</v>
      </c>
      <c r="F148" s="17">
        <f>INT((VLOOKUP($C148,装备数值,2,0)+VLOOKUP($C148,装备数值,5,0)*($E148-1))*VLOOKUP($D148,系数!$K$2:$O$7,2,0))</f>
        <v>450</v>
      </c>
      <c r="G148" s="17">
        <f>INT((VLOOKUP($C148,装备数值,3,0)+VLOOKUP($C148,装备数值,6,0)*($E148-1))*VLOOKUP($D148,系数!$K$2:$O$7,3,0))</f>
        <v>0</v>
      </c>
      <c r="H148" s="17">
        <f t="shared" si="5"/>
        <v>0</v>
      </c>
      <c r="I148" s="17">
        <f>INT((VLOOKUP($C148,装备数值,4,0)+VLOOKUP($C148,装备数值,7,0)*($E148-1))*VLOOKUP($D148,系数!$K$2:$O$7,4,0))</f>
        <v>0</v>
      </c>
      <c r="J148" s="17">
        <f>INT((VLOOKUP($C148,装备数值,4,0)+VLOOKUP($C148,装备数值,7,0)*($E148-1))*VLOOKUP($D148,系数!$K$2:$O$7,5,0))</f>
        <v>0</v>
      </c>
      <c r="K148" s="17">
        <f>INT(VLOOKUP(E148,强化金币,2,1)*VLOOKUP(INDEX(装备!F:F,MATCH(属性!A148,装备!A:A,0)),系数!$K$12:$M$15,3,0))</f>
        <v>760</v>
      </c>
      <c r="L148" s="17"/>
      <c r="M148" s="17"/>
      <c r="N148" s="17"/>
      <c r="O148" s="17">
        <f>IF(E148=1,"",VLOOKUP(E148,系数!$S$2:$AB$12,MATCH(属性!C148,评级,0),1))</f>
        <v>0</v>
      </c>
    </row>
    <row r="149" spans="1:15" ht="17.25" thickBot="1" x14ac:dyDescent="0.4">
      <c r="A149" s="17">
        <f t="shared" si="4"/>
        <v>7100002</v>
      </c>
      <c r="B149" s="17" t="s">
        <v>33</v>
      </c>
      <c r="C149" s="15">
        <f>INDEX(装备!G:G,MATCH(属性!A149,装备!A:A,0))</f>
        <v>1</v>
      </c>
      <c r="D149" s="15" t="str">
        <f>INDEX(装备!E:E,MATCH(属性!A149,装备!A:A,0))</f>
        <v>helmet</v>
      </c>
      <c r="E149" s="14">
        <v>27</v>
      </c>
      <c r="F149" s="17">
        <f>INT((VLOOKUP($C149,装备数值,2,0)+VLOOKUP($C149,装备数值,5,0)*($E149-1))*VLOOKUP($D149,系数!$K$2:$O$7,2,0))</f>
        <v>460</v>
      </c>
      <c r="G149" s="17">
        <f>INT((VLOOKUP($C149,装备数值,3,0)+VLOOKUP($C149,装备数值,6,0)*($E149-1))*VLOOKUP($D149,系数!$K$2:$O$7,3,0))</f>
        <v>0</v>
      </c>
      <c r="H149" s="17">
        <f t="shared" si="5"/>
        <v>0</v>
      </c>
      <c r="I149" s="17">
        <f>INT((VLOOKUP($C149,装备数值,4,0)+VLOOKUP($C149,装备数值,7,0)*($E149-1))*VLOOKUP($D149,系数!$K$2:$O$7,4,0))</f>
        <v>0</v>
      </c>
      <c r="J149" s="17">
        <f>INT((VLOOKUP($C149,装备数值,4,0)+VLOOKUP($C149,装备数值,7,0)*($E149-1))*VLOOKUP($D149,系数!$K$2:$O$7,5,0))</f>
        <v>0</v>
      </c>
      <c r="K149" s="17">
        <f>INT(VLOOKUP(E149,强化金币,2,1)*VLOOKUP(INDEX(装备!F:F,MATCH(属性!A149,装备!A:A,0)),系数!$K$12:$M$15,3,0))</f>
        <v>800</v>
      </c>
      <c r="L149" s="17"/>
      <c r="M149" s="17"/>
      <c r="N149" s="17"/>
      <c r="O149" s="17">
        <f>IF(E149=1,"",VLOOKUP(E149,系数!$S$2:$AB$12,MATCH(属性!C149,评级,0),1))</f>
        <v>0</v>
      </c>
    </row>
    <row r="150" spans="1:15" ht="17.25" thickBot="1" x14ac:dyDescent="0.4">
      <c r="A150" s="17">
        <f t="shared" si="4"/>
        <v>7100002</v>
      </c>
      <c r="B150" s="17" t="s">
        <v>33</v>
      </c>
      <c r="C150" s="15">
        <f>INDEX(装备!G:G,MATCH(属性!A150,装备!A:A,0))</f>
        <v>1</v>
      </c>
      <c r="D150" s="15" t="str">
        <f>INDEX(装备!E:E,MATCH(属性!A150,装备!A:A,0))</f>
        <v>helmet</v>
      </c>
      <c r="E150" s="14">
        <v>28</v>
      </c>
      <c r="F150" s="17">
        <f>INT((VLOOKUP($C150,装备数值,2,0)+VLOOKUP($C150,装备数值,5,0)*($E150-1))*VLOOKUP($D150,系数!$K$2:$O$7,2,0))</f>
        <v>470</v>
      </c>
      <c r="G150" s="17">
        <f>INT((VLOOKUP($C150,装备数值,3,0)+VLOOKUP($C150,装备数值,6,0)*($E150-1))*VLOOKUP($D150,系数!$K$2:$O$7,3,0))</f>
        <v>0</v>
      </c>
      <c r="H150" s="17">
        <f t="shared" si="5"/>
        <v>0</v>
      </c>
      <c r="I150" s="17">
        <f>INT((VLOOKUP($C150,装备数值,4,0)+VLOOKUP($C150,装备数值,7,0)*($E150-1))*VLOOKUP($D150,系数!$K$2:$O$7,4,0))</f>
        <v>0</v>
      </c>
      <c r="J150" s="17">
        <f>INT((VLOOKUP($C150,装备数值,4,0)+VLOOKUP($C150,装备数值,7,0)*($E150-1))*VLOOKUP($D150,系数!$K$2:$O$7,5,0))</f>
        <v>0</v>
      </c>
      <c r="K150" s="17">
        <f>INT(VLOOKUP(E150,强化金币,2,1)*VLOOKUP(INDEX(装备!F:F,MATCH(属性!A150,装备!A:A,0)),系数!$K$12:$M$15,3,0))</f>
        <v>840</v>
      </c>
      <c r="L150" s="17"/>
      <c r="M150" s="17"/>
      <c r="N150" s="17"/>
      <c r="O150" s="17">
        <f>IF(E150=1,"",VLOOKUP(E150,系数!$S$2:$AB$12,MATCH(属性!C150,评级,0),1))</f>
        <v>0</v>
      </c>
    </row>
    <row r="151" spans="1:15" ht="17.25" thickBot="1" x14ac:dyDescent="0.4">
      <c r="A151" s="17">
        <f t="shared" si="4"/>
        <v>7100002</v>
      </c>
      <c r="B151" s="17" t="s">
        <v>33</v>
      </c>
      <c r="C151" s="15">
        <f>INDEX(装备!G:G,MATCH(属性!A151,装备!A:A,0))</f>
        <v>1</v>
      </c>
      <c r="D151" s="15" t="str">
        <f>INDEX(装备!E:E,MATCH(属性!A151,装备!A:A,0))</f>
        <v>helmet</v>
      </c>
      <c r="E151" s="14">
        <v>29</v>
      </c>
      <c r="F151" s="17">
        <f>INT((VLOOKUP($C151,装备数值,2,0)+VLOOKUP($C151,装备数值,5,0)*($E151-1))*VLOOKUP($D151,系数!$K$2:$O$7,2,0))</f>
        <v>480</v>
      </c>
      <c r="G151" s="17">
        <f>INT((VLOOKUP($C151,装备数值,3,0)+VLOOKUP($C151,装备数值,6,0)*($E151-1))*VLOOKUP($D151,系数!$K$2:$O$7,3,0))</f>
        <v>0</v>
      </c>
      <c r="H151" s="17">
        <f t="shared" si="5"/>
        <v>0</v>
      </c>
      <c r="I151" s="17">
        <f>INT((VLOOKUP($C151,装备数值,4,0)+VLOOKUP($C151,装备数值,7,0)*($E151-1))*VLOOKUP($D151,系数!$K$2:$O$7,4,0))</f>
        <v>0</v>
      </c>
      <c r="J151" s="17">
        <f>INT((VLOOKUP($C151,装备数值,4,0)+VLOOKUP($C151,装备数值,7,0)*($E151-1))*VLOOKUP($D151,系数!$K$2:$O$7,5,0))</f>
        <v>0</v>
      </c>
      <c r="K151" s="17">
        <f>INT(VLOOKUP(E151,强化金币,2,1)*VLOOKUP(INDEX(装备!F:F,MATCH(属性!A151,装备!A:A,0)),系数!$K$12:$M$15,3,0))</f>
        <v>900</v>
      </c>
      <c r="L151" s="17"/>
      <c r="M151" s="17"/>
      <c r="N151" s="17"/>
      <c r="O151" s="17">
        <f>IF(E151=1,"",VLOOKUP(E151,系数!$S$2:$AB$12,MATCH(属性!C151,评级,0),1))</f>
        <v>0</v>
      </c>
    </row>
    <row r="152" spans="1:15" ht="17.25" thickBot="1" x14ac:dyDescent="0.4">
      <c r="A152" s="17">
        <f t="shared" si="4"/>
        <v>7100002</v>
      </c>
      <c r="B152" s="17" t="s">
        <v>33</v>
      </c>
      <c r="C152" s="15">
        <f>INDEX(装备!G:G,MATCH(属性!A152,装备!A:A,0))</f>
        <v>1</v>
      </c>
      <c r="D152" s="15" t="str">
        <f>INDEX(装备!E:E,MATCH(属性!A152,装备!A:A,0))</f>
        <v>helmet</v>
      </c>
      <c r="E152" s="14">
        <v>30</v>
      </c>
      <c r="F152" s="17">
        <f>INT((VLOOKUP($C152,装备数值,2,0)+VLOOKUP($C152,装备数值,5,0)*($E152-1))*VLOOKUP($D152,系数!$K$2:$O$7,2,0))</f>
        <v>490</v>
      </c>
      <c r="G152" s="17">
        <f>INT((VLOOKUP($C152,装备数值,3,0)+VLOOKUP($C152,装备数值,6,0)*($E152-1))*VLOOKUP($D152,系数!$K$2:$O$7,3,0))</f>
        <v>0</v>
      </c>
      <c r="H152" s="17">
        <f t="shared" si="5"/>
        <v>0</v>
      </c>
      <c r="I152" s="17">
        <f>INT((VLOOKUP($C152,装备数值,4,0)+VLOOKUP($C152,装备数值,7,0)*($E152-1))*VLOOKUP($D152,系数!$K$2:$O$7,4,0))</f>
        <v>0</v>
      </c>
      <c r="J152" s="17">
        <f>INT((VLOOKUP($C152,装备数值,4,0)+VLOOKUP($C152,装备数值,7,0)*($E152-1))*VLOOKUP($D152,系数!$K$2:$O$7,5,0))</f>
        <v>0</v>
      </c>
      <c r="K152" s="17">
        <f>INT(VLOOKUP(E152,强化金币,2,1)*VLOOKUP(INDEX(装备!F:F,MATCH(属性!A152,装备!A:A,0)),系数!$K$12:$M$15,3,0))</f>
        <v>1000</v>
      </c>
      <c r="L152" s="17"/>
      <c r="M152" s="17"/>
      <c r="N152" s="17"/>
      <c r="O152" s="17">
        <f>IF(E152=1,"",VLOOKUP(E152,系数!$S$2:$AB$12,MATCH(属性!C152,评级,0),1))</f>
        <v>0</v>
      </c>
    </row>
    <row r="153" spans="1:15" ht="17.25" thickBot="1" x14ac:dyDescent="0.4">
      <c r="A153" s="17">
        <f t="shared" si="4"/>
        <v>7100002</v>
      </c>
      <c r="B153" s="17" t="s">
        <v>33</v>
      </c>
      <c r="C153" s="15">
        <f>INDEX(装备!G:G,MATCH(属性!A153,装备!A:A,0))</f>
        <v>1</v>
      </c>
      <c r="D153" s="15" t="str">
        <f>INDEX(装备!E:E,MATCH(属性!A153,装备!A:A,0))</f>
        <v>helmet</v>
      </c>
      <c r="E153" s="14">
        <v>31</v>
      </c>
      <c r="F153" s="17">
        <f>INT((VLOOKUP($C153,装备数值,2,0)+VLOOKUP($C153,装备数值,5,0)*($E153-1))*VLOOKUP($D153,系数!$K$2:$O$7,2,0))</f>
        <v>500</v>
      </c>
      <c r="G153" s="17">
        <f>INT((VLOOKUP($C153,装备数值,3,0)+VLOOKUP($C153,装备数值,6,0)*($E153-1))*VLOOKUP($D153,系数!$K$2:$O$7,3,0))</f>
        <v>0</v>
      </c>
      <c r="H153" s="17">
        <f t="shared" si="5"/>
        <v>0</v>
      </c>
      <c r="I153" s="17">
        <f>INT((VLOOKUP($C153,装备数值,4,0)+VLOOKUP($C153,装备数值,7,0)*($E153-1))*VLOOKUP($D153,系数!$K$2:$O$7,4,0))</f>
        <v>0</v>
      </c>
      <c r="J153" s="17">
        <f>INT((VLOOKUP($C153,装备数值,4,0)+VLOOKUP($C153,装备数值,7,0)*($E153-1))*VLOOKUP($D153,系数!$K$2:$O$7,5,0))</f>
        <v>0</v>
      </c>
      <c r="K153" s="17">
        <f>INT(VLOOKUP(E153,强化金币,2,1)*VLOOKUP(INDEX(装备!F:F,MATCH(属性!A153,装备!A:A,0)),系数!$K$12:$M$15,3,0))</f>
        <v>1100</v>
      </c>
      <c r="L153" s="17"/>
      <c r="M153" s="17"/>
      <c r="N153" s="17"/>
      <c r="O153" s="17">
        <f>IF(E153=1,"",VLOOKUP(E153,系数!$S$2:$AB$12,MATCH(属性!C153,评级,0),1))</f>
        <v>0</v>
      </c>
    </row>
    <row r="154" spans="1:15" ht="17.25" thickBot="1" x14ac:dyDescent="0.4">
      <c r="A154" s="17">
        <f t="shared" si="4"/>
        <v>7100002</v>
      </c>
      <c r="B154" s="17" t="s">
        <v>33</v>
      </c>
      <c r="C154" s="15">
        <f>INDEX(装备!G:G,MATCH(属性!A154,装备!A:A,0))</f>
        <v>1</v>
      </c>
      <c r="D154" s="15" t="str">
        <f>INDEX(装备!E:E,MATCH(属性!A154,装备!A:A,0))</f>
        <v>helmet</v>
      </c>
      <c r="E154" s="14">
        <v>32</v>
      </c>
      <c r="F154" s="17">
        <f>INT((VLOOKUP($C154,装备数值,2,0)+VLOOKUP($C154,装备数值,5,0)*($E154-1))*VLOOKUP($D154,系数!$K$2:$O$7,2,0))</f>
        <v>510</v>
      </c>
      <c r="G154" s="17">
        <f>INT((VLOOKUP($C154,装备数值,3,0)+VLOOKUP($C154,装备数值,6,0)*($E154-1))*VLOOKUP($D154,系数!$K$2:$O$7,3,0))</f>
        <v>0</v>
      </c>
      <c r="H154" s="17">
        <f t="shared" si="5"/>
        <v>0</v>
      </c>
      <c r="I154" s="17">
        <f>INT((VLOOKUP($C154,装备数值,4,0)+VLOOKUP($C154,装备数值,7,0)*($E154-1))*VLOOKUP($D154,系数!$K$2:$O$7,4,0))</f>
        <v>0</v>
      </c>
      <c r="J154" s="17">
        <f>INT((VLOOKUP($C154,装备数值,4,0)+VLOOKUP($C154,装备数值,7,0)*($E154-1))*VLOOKUP($D154,系数!$K$2:$O$7,5,0))</f>
        <v>0</v>
      </c>
      <c r="K154" s="17">
        <f>INT(VLOOKUP(E154,强化金币,2,1)*VLOOKUP(INDEX(装备!F:F,MATCH(属性!A154,装备!A:A,0)),系数!$K$12:$M$15,3,0))</f>
        <v>1200</v>
      </c>
      <c r="L154" s="17"/>
      <c r="M154" s="17"/>
      <c r="N154" s="17"/>
      <c r="O154" s="17">
        <f>IF(E154=1,"",VLOOKUP(E154,系数!$S$2:$AB$12,MATCH(属性!C154,评级,0),1))</f>
        <v>0</v>
      </c>
    </row>
    <row r="155" spans="1:15" ht="17.25" thickBot="1" x14ac:dyDescent="0.4">
      <c r="A155" s="17">
        <f t="shared" si="4"/>
        <v>7100002</v>
      </c>
      <c r="B155" s="17" t="s">
        <v>33</v>
      </c>
      <c r="C155" s="15">
        <f>INDEX(装备!G:G,MATCH(属性!A155,装备!A:A,0))</f>
        <v>1</v>
      </c>
      <c r="D155" s="15" t="str">
        <f>INDEX(装备!E:E,MATCH(属性!A155,装备!A:A,0))</f>
        <v>helmet</v>
      </c>
      <c r="E155" s="14">
        <v>33</v>
      </c>
      <c r="F155" s="17">
        <f>INT((VLOOKUP($C155,装备数值,2,0)+VLOOKUP($C155,装备数值,5,0)*($E155-1))*VLOOKUP($D155,系数!$K$2:$O$7,2,0))</f>
        <v>520</v>
      </c>
      <c r="G155" s="17">
        <f>INT((VLOOKUP($C155,装备数值,3,0)+VLOOKUP($C155,装备数值,6,0)*($E155-1))*VLOOKUP($D155,系数!$K$2:$O$7,3,0))</f>
        <v>0</v>
      </c>
      <c r="H155" s="17">
        <f t="shared" si="5"/>
        <v>0</v>
      </c>
      <c r="I155" s="17">
        <f>INT((VLOOKUP($C155,装备数值,4,0)+VLOOKUP($C155,装备数值,7,0)*($E155-1))*VLOOKUP($D155,系数!$K$2:$O$7,4,0))</f>
        <v>0</v>
      </c>
      <c r="J155" s="17">
        <f>INT((VLOOKUP($C155,装备数值,4,0)+VLOOKUP($C155,装备数值,7,0)*($E155-1))*VLOOKUP($D155,系数!$K$2:$O$7,5,0))</f>
        <v>0</v>
      </c>
      <c r="K155" s="17">
        <f>INT(VLOOKUP(E155,强化金币,2,1)*VLOOKUP(INDEX(装备!F:F,MATCH(属性!A155,装备!A:A,0)),系数!$K$12:$M$15,3,0))</f>
        <v>1300</v>
      </c>
      <c r="L155" s="17"/>
      <c r="M155" s="17"/>
      <c r="N155" s="17"/>
      <c r="O155" s="17">
        <f>IF(E155=1,"",VLOOKUP(E155,系数!$S$2:$AB$12,MATCH(属性!C155,评级,0),1))</f>
        <v>0</v>
      </c>
    </row>
    <row r="156" spans="1:15" ht="17.25" thickBot="1" x14ac:dyDescent="0.4">
      <c r="A156" s="17">
        <f t="shared" si="4"/>
        <v>7100002</v>
      </c>
      <c r="B156" s="17" t="s">
        <v>33</v>
      </c>
      <c r="C156" s="15">
        <f>INDEX(装备!G:G,MATCH(属性!A156,装备!A:A,0))</f>
        <v>1</v>
      </c>
      <c r="D156" s="15" t="str">
        <f>INDEX(装备!E:E,MATCH(属性!A156,装备!A:A,0))</f>
        <v>helmet</v>
      </c>
      <c r="E156" s="14">
        <v>34</v>
      </c>
      <c r="F156" s="17">
        <f>INT((VLOOKUP($C156,装备数值,2,0)+VLOOKUP($C156,装备数值,5,0)*($E156-1))*VLOOKUP($D156,系数!$K$2:$O$7,2,0))</f>
        <v>530</v>
      </c>
      <c r="G156" s="17">
        <f>INT((VLOOKUP($C156,装备数值,3,0)+VLOOKUP($C156,装备数值,6,0)*($E156-1))*VLOOKUP($D156,系数!$K$2:$O$7,3,0))</f>
        <v>0</v>
      </c>
      <c r="H156" s="17">
        <f t="shared" si="5"/>
        <v>0</v>
      </c>
      <c r="I156" s="17">
        <f>INT((VLOOKUP($C156,装备数值,4,0)+VLOOKUP($C156,装备数值,7,0)*($E156-1))*VLOOKUP($D156,系数!$K$2:$O$7,4,0))</f>
        <v>0</v>
      </c>
      <c r="J156" s="17">
        <f>INT((VLOOKUP($C156,装备数值,4,0)+VLOOKUP($C156,装备数值,7,0)*($E156-1))*VLOOKUP($D156,系数!$K$2:$O$7,5,0))</f>
        <v>0</v>
      </c>
      <c r="K156" s="17">
        <f>INT(VLOOKUP(E156,强化金币,2,1)*VLOOKUP(INDEX(装备!F:F,MATCH(属性!A156,装备!A:A,0)),系数!$K$12:$M$15,3,0))</f>
        <v>1400</v>
      </c>
      <c r="L156" s="17"/>
      <c r="M156" s="17"/>
      <c r="N156" s="17"/>
      <c r="O156" s="17">
        <f>IF(E156=1,"",VLOOKUP(E156,系数!$S$2:$AB$12,MATCH(属性!C156,评级,0),1))</f>
        <v>0</v>
      </c>
    </row>
    <row r="157" spans="1:15" ht="17.25" thickBot="1" x14ac:dyDescent="0.4">
      <c r="A157" s="17">
        <f t="shared" si="4"/>
        <v>7100002</v>
      </c>
      <c r="B157" s="17" t="s">
        <v>33</v>
      </c>
      <c r="C157" s="15">
        <f>INDEX(装备!G:G,MATCH(属性!A157,装备!A:A,0))</f>
        <v>1</v>
      </c>
      <c r="D157" s="15" t="str">
        <f>INDEX(装备!E:E,MATCH(属性!A157,装备!A:A,0))</f>
        <v>helmet</v>
      </c>
      <c r="E157" s="14">
        <v>35</v>
      </c>
      <c r="F157" s="17">
        <f>INT((VLOOKUP($C157,装备数值,2,0)+VLOOKUP($C157,装备数值,5,0)*($E157-1))*VLOOKUP($D157,系数!$K$2:$O$7,2,0))</f>
        <v>540</v>
      </c>
      <c r="G157" s="17">
        <f>INT((VLOOKUP($C157,装备数值,3,0)+VLOOKUP($C157,装备数值,6,0)*($E157-1))*VLOOKUP($D157,系数!$K$2:$O$7,3,0))</f>
        <v>0</v>
      </c>
      <c r="H157" s="17">
        <f t="shared" si="5"/>
        <v>0</v>
      </c>
      <c r="I157" s="17">
        <f>INT((VLOOKUP($C157,装备数值,4,0)+VLOOKUP($C157,装备数值,7,0)*($E157-1))*VLOOKUP($D157,系数!$K$2:$O$7,4,0))</f>
        <v>0</v>
      </c>
      <c r="J157" s="17">
        <f>INT((VLOOKUP($C157,装备数值,4,0)+VLOOKUP($C157,装备数值,7,0)*($E157-1))*VLOOKUP($D157,系数!$K$2:$O$7,5,0))</f>
        <v>0</v>
      </c>
      <c r="K157" s="17">
        <f>INT(VLOOKUP(E157,强化金币,2,1)*VLOOKUP(INDEX(装备!F:F,MATCH(属性!A157,装备!A:A,0)),系数!$K$12:$M$15,3,0))</f>
        <v>1500</v>
      </c>
      <c r="L157" s="17"/>
      <c r="M157" s="17"/>
      <c r="N157" s="17"/>
      <c r="O157" s="17">
        <f>IF(E157=1,"",VLOOKUP(E157,系数!$S$2:$AB$12,MATCH(属性!C157,评级,0),1))</f>
        <v>0</v>
      </c>
    </row>
    <row r="158" spans="1:15" ht="17.25" thickBot="1" x14ac:dyDescent="0.4">
      <c r="A158" s="17">
        <f t="shared" si="4"/>
        <v>7100002</v>
      </c>
      <c r="B158" s="17" t="s">
        <v>33</v>
      </c>
      <c r="C158" s="15">
        <f>INDEX(装备!G:G,MATCH(属性!A158,装备!A:A,0))</f>
        <v>1</v>
      </c>
      <c r="D158" s="15" t="str">
        <f>INDEX(装备!E:E,MATCH(属性!A158,装备!A:A,0))</f>
        <v>helmet</v>
      </c>
      <c r="E158" s="14">
        <v>36</v>
      </c>
      <c r="F158" s="17">
        <f>INT((VLOOKUP($C158,装备数值,2,0)+VLOOKUP($C158,装备数值,5,0)*($E158-1))*VLOOKUP($D158,系数!$K$2:$O$7,2,0))</f>
        <v>550</v>
      </c>
      <c r="G158" s="17">
        <f>INT((VLOOKUP($C158,装备数值,3,0)+VLOOKUP($C158,装备数值,6,0)*($E158-1))*VLOOKUP($D158,系数!$K$2:$O$7,3,0))</f>
        <v>0</v>
      </c>
      <c r="H158" s="17">
        <f t="shared" si="5"/>
        <v>0</v>
      </c>
      <c r="I158" s="17">
        <f>INT((VLOOKUP($C158,装备数值,4,0)+VLOOKUP($C158,装备数值,7,0)*($E158-1))*VLOOKUP($D158,系数!$K$2:$O$7,4,0))</f>
        <v>0</v>
      </c>
      <c r="J158" s="17">
        <f>INT((VLOOKUP($C158,装备数值,4,0)+VLOOKUP($C158,装备数值,7,0)*($E158-1))*VLOOKUP($D158,系数!$K$2:$O$7,5,0))</f>
        <v>0</v>
      </c>
      <c r="K158" s="17">
        <f>INT(VLOOKUP(E158,强化金币,2,1)*VLOOKUP(INDEX(装备!F:F,MATCH(属性!A158,装备!A:A,0)),系数!$K$12:$M$15,3,0))</f>
        <v>1600</v>
      </c>
      <c r="L158" s="17"/>
      <c r="M158" s="17"/>
      <c r="N158" s="17"/>
      <c r="O158" s="17">
        <f>IF(E158=1,"",VLOOKUP(E158,系数!$S$2:$AB$12,MATCH(属性!C158,评级,0),1))</f>
        <v>0</v>
      </c>
    </row>
    <row r="159" spans="1:15" ht="17.25" thickBot="1" x14ac:dyDescent="0.4">
      <c r="A159" s="17">
        <f t="shared" si="4"/>
        <v>7100002</v>
      </c>
      <c r="B159" s="17" t="s">
        <v>33</v>
      </c>
      <c r="C159" s="15">
        <f>INDEX(装备!G:G,MATCH(属性!A159,装备!A:A,0))</f>
        <v>1</v>
      </c>
      <c r="D159" s="15" t="str">
        <f>INDEX(装备!E:E,MATCH(属性!A159,装备!A:A,0))</f>
        <v>helmet</v>
      </c>
      <c r="E159" s="14">
        <v>37</v>
      </c>
      <c r="F159" s="17">
        <f>INT((VLOOKUP($C159,装备数值,2,0)+VLOOKUP($C159,装备数值,5,0)*($E159-1))*VLOOKUP($D159,系数!$K$2:$O$7,2,0))</f>
        <v>560</v>
      </c>
      <c r="G159" s="17">
        <f>INT((VLOOKUP($C159,装备数值,3,0)+VLOOKUP($C159,装备数值,6,0)*($E159-1))*VLOOKUP($D159,系数!$K$2:$O$7,3,0))</f>
        <v>0</v>
      </c>
      <c r="H159" s="17">
        <f t="shared" si="5"/>
        <v>0</v>
      </c>
      <c r="I159" s="17">
        <f>INT((VLOOKUP($C159,装备数值,4,0)+VLOOKUP($C159,装备数值,7,0)*($E159-1))*VLOOKUP($D159,系数!$K$2:$O$7,4,0))</f>
        <v>0</v>
      </c>
      <c r="J159" s="17">
        <f>INT((VLOOKUP($C159,装备数值,4,0)+VLOOKUP($C159,装备数值,7,0)*($E159-1))*VLOOKUP($D159,系数!$K$2:$O$7,5,0))</f>
        <v>0</v>
      </c>
      <c r="K159" s="17">
        <f>INT(VLOOKUP(E159,强化金币,2,1)*VLOOKUP(INDEX(装备!F:F,MATCH(属性!A159,装备!A:A,0)),系数!$K$12:$M$15,3,0))</f>
        <v>1700</v>
      </c>
      <c r="L159" s="17"/>
      <c r="M159" s="17"/>
      <c r="N159" s="17"/>
      <c r="O159" s="17">
        <f>IF(E159=1,"",VLOOKUP(E159,系数!$S$2:$AB$12,MATCH(属性!C159,评级,0),1))</f>
        <v>0</v>
      </c>
    </row>
    <row r="160" spans="1:15" ht="17.25" thickBot="1" x14ac:dyDescent="0.4">
      <c r="A160" s="17">
        <f t="shared" si="4"/>
        <v>7100002</v>
      </c>
      <c r="B160" s="17" t="s">
        <v>33</v>
      </c>
      <c r="C160" s="15">
        <f>INDEX(装备!G:G,MATCH(属性!A160,装备!A:A,0))</f>
        <v>1</v>
      </c>
      <c r="D160" s="15" t="str">
        <f>INDEX(装备!E:E,MATCH(属性!A160,装备!A:A,0))</f>
        <v>helmet</v>
      </c>
      <c r="E160" s="14">
        <v>38</v>
      </c>
      <c r="F160" s="17">
        <f>INT((VLOOKUP($C160,装备数值,2,0)+VLOOKUP($C160,装备数值,5,0)*($E160-1))*VLOOKUP($D160,系数!$K$2:$O$7,2,0))</f>
        <v>570</v>
      </c>
      <c r="G160" s="17">
        <f>INT((VLOOKUP($C160,装备数值,3,0)+VLOOKUP($C160,装备数值,6,0)*($E160-1))*VLOOKUP($D160,系数!$K$2:$O$7,3,0))</f>
        <v>0</v>
      </c>
      <c r="H160" s="17">
        <f t="shared" si="5"/>
        <v>0</v>
      </c>
      <c r="I160" s="17">
        <f>INT((VLOOKUP($C160,装备数值,4,0)+VLOOKUP($C160,装备数值,7,0)*($E160-1))*VLOOKUP($D160,系数!$K$2:$O$7,4,0))</f>
        <v>0</v>
      </c>
      <c r="J160" s="17">
        <f>INT((VLOOKUP($C160,装备数值,4,0)+VLOOKUP($C160,装备数值,7,0)*($E160-1))*VLOOKUP($D160,系数!$K$2:$O$7,5,0))</f>
        <v>0</v>
      </c>
      <c r="K160" s="17">
        <f>INT(VLOOKUP(E160,强化金币,2,1)*VLOOKUP(INDEX(装备!F:F,MATCH(属性!A160,装备!A:A,0)),系数!$K$12:$M$15,3,0))</f>
        <v>1800</v>
      </c>
      <c r="L160" s="17"/>
      <c r="M160" s="17"/>
      <c r="N160" s="17"/>
      <c r="O160" s="17">
        <f>IF(E160=1,"",VLOOKUP(E160,系数!$S$2:$AB$12,MATCH(属性!C160,评级,0),1))</f>
        <v>0</v>
      </c>
    </row>
    <row r="161" spans="1:15" ht="17.25" thickBot="1" x14ac:dyDescent="0.4">
      <c r="A161" s="17">
        <f t="shared" si="4"/>
        <v>7100002</v>
      </c>
      <c r="B161" s="17" t="s">
        <v>33</v>
      </c>
      <c r="C161" s="15">
        <f>INDEX(装备!G:G,MATCH(属性!A161,装备!A:A,0))</f>
        <v>1</v>
      </c>
      <c r="D161" s="15" t="str">
        <f>INDEX(装备!E:E,MATCH(属性!A161,装备!A:A,0))</f>
        <v>helmet</v>
      </c>
      <c r="E161" s="14">
        <v>39</v>
      </c>
      <c r="F161" s="17">
        <f>INT((VLOOKUP($C161,装备数值,2,0)+VLOOKUP($C161,装备数值,5,0)*($E161-1))*VLOOKUP($D161,系数!$K$2:$O$7,2,0))</f>
        <v>580</v>
      </c>
      <c r="G161" s="17">
        <f>INT((VLOOKUP($C161,装备数值,3,0)+VLOOKUP($C161,装备数值,6,0)*($E161-1))*VLOOKUP($D161,系数!$K$2:$O$7,3,0))</f>
        <v>0</v>
      </c>
      <c r="H161" s="17">
        <f t="shared" si="5"/>
        <v>0</v>
      </c>
      <c r="I161" s="17">
        <f>INT((VLOOKUP($C161,装备数值,4,0)+VLOOKUP($C161,装备数值,7,0)*($E161-1))*VLOOKUP($D161,系数!$K$2:$O$7,4,0))</f>
        <v>0</v>
      </c>
      <c r="J161" s="17">
        <f>INT((VLOOKUP($C161,装备数值,4,0)+VLOOKUP($C161,装备数值,7,0)*($E161-1))*VLOOKUP($D161,系数!$K$2:$O$7,5,0))</f>
        <v>0</v>
      </c>
      <c r="K161" s="17">
        <f>INT(VLOOKUP(E161,强化金币,2,1)*VLOOKUP(INDEX(装备!F:F,MATCH(属性!A161,装备!A:A,0)),系数!$K$12:$M$15,3,0))</f>
        <v>2000</v>
      </c>
      <c r="L161" s="17"/>
      <c r="M161" s="17"/>
      <c r="N161" s="17"/>
      <c r="O161" s="17">
        <f>IF(E161=1,"",VLOOKUP(E161,系数!$S$2:$AB$12,MATCH(属性!C161,评级,0),1))</f>
        <v>0</v>
      </c>
    </row>
    <row r="162" spans="1:15" ht="17.25" thickBot="1" x14ac:dyDescent="0.4">
      <c r="A162" s="17">
        <f t="shared" si="4"/>
        <v>7100002</v>
      </c>
      <c r="B162" s="17" t="s">
        <v>33</v>
      </c>
      <c r="C162" s="15">
        <f>INDEX(装备!G:G,MATCH(属性!A162,装备!A:A,0))</f>
        <v>1</v>
      </c>
      <c r="D162" s="15" t="str">
        <f>INDEX(装备!E:E,MATCH(属性!A162,装备!A:A,0))</f>
        <v>helmet</v>
      </c>
      <c r="E162" s="14">
        <v>40</v>
      </c>
      <c r="F162" s="17">
        <f>INT((VLOOKUP($C162,装备数值,2,0)+VLOOKUP($C162,装备数值,5,0)*($E162-1))*VLOOKUP($D162,系数!$K$2:$O$7,2,0))</f>
        <v>590</v>
      </c>
      <c r="G162" s="17">
        <f>INT((VLOOKUP($C162,装备数值,3,0)+VLOOKUP($C162,装备数值,6,0)*($E162-1))*VLOOKUP($D162,系数!$K$2:$O$7,3,0))</f>
        <v>0</v>
      </c>
      <c r="H162" s="17">
        <f t="shared" si="5"/>
        <v>0</v>
      </c>
      <c r="I162" s="17">
        <f>INT((VLOOKUP($C162,装备数值,4,0)+VLOOKUP($C162,装备数值,7,0)*($E162-1))*VLOOKUP($D162,系数!$K$2:$O$7,4,0))</f>
        <v>0</v>
      </c>
      <c r="J162" s="17">
        <f>INT((VLOOKUP($C162,装备数值,4,0)+VLOOKUP($C162,装备数值,7,0)*($E162-1))*VLOOKUP($D162,系数!$K$2:$O$7,5,0))</f>
        <v>0</v>
      </c>
      <c r="K162" s="17">
        <f>INT(VLOOKUP(E162,强化金币,2,1)*VLOOKUP(INDEX(装备!F:F,MATCH(属性!A162,装备!A:A,0)),系数!$K$12:$M$15,3,0))</f>
        <v>2400</v>
      </c>
      <c r="L162" s="17"/>
      <c r="M162" s="17"/>
      <c r="N162" s="17"/>
      <c r="O162" s="17">
        <f>IF(E162=1,"",VLOOKUP(E162,系数!$S$2:$AB$12,MATCH(属性!C162,评级,0),1))</f>
        <v>0</v>
      </c>
    </row>
    <row r="163" spans="1:15" ht="17.25" thickBot="1" x14ac:dyDescent="0.4">
      <c r="A163" s="17">
        <f t="shared" si="4"/>
        <v>7100002</v>
      </c>
      <c r="B163" s="17" t="s">
        <v>33</v>
      </c>
      <c r="C163" s="15">
        <f>INDEX(装备!G:G,MATCH(属性!A163,装备!A:A,0))</f>
        <v>1</v>
      </c>
      <c r="D163" s="15" t="str">
        <f>INDEX(装备!E:E,MATCH(属性!A163,装备!A:A,0))</f>
        <v>helmet</v>
      </c>
      <c r="E163" s="14">
        <v>41</v>
      </c>
      <c r="F163" s="17">
        <f>INT((VLOOKUP($C163,装备数值,2,0)+VLOOKUP($C163,装备数值,5,0)*($E163-1))*VLOOKUP($D163,系数!$K$2:$O$7,2,0))</f>
        <v>600</v>
      </c>
      <c r="G163" s="17">
        <f>INT((VLOOKUP($C163,装备数值,3,0)+VLOOKUP($C163,装备数值,6,0)*($E163-1))*VLOOKUP($D163,系数!$K$2:$O$7,3,0))</f>
        <v>0</v>
      </c>
      <c r="H163" s="17">
        <f t="shared" si="5"/>
        <v>0</v>
      </c>
      <c r="I163" s="17">
        <f>INT((VLOOKUP($C163,装备数值,4,0)+VLOOKUP($C163,装备数值,7,0)*($E163-1))*VLOOKUP($D163,系数!$K$2:$O$7,4,0))</f>
        <v>0</v>
      </c>
      <c r="J163" s="17">
        <f>INT((VLOOKUP($C163,装备数值,4,0)+VLOOKUP($C163,装备数值,7,0)*($E163-1))*VLOOKUP($D163,系数!$K$2:$O$7,5,0))</f>
        <v>0</v>
      </c>
      <c r="K163" s="17">
        <f>INT(VLOOKUP(E163,强化金币,2,1)*VLOOKUP(INDEX(装备!F:F,MATCH(属性!A163,装备!A:A,0)),系数!$K$12:$M$15,3,0))</f>
        <v>2800</v>
      </c>
      <c r="L163" s="17"/>
      <c r="M163" s="17"/>
      <c r="N163" s="17"/>
      <c r="O163" s="17">
        <f>IF(E163=1,"",VLOOKUP(E163,系数!$S$2:$AB$12,MATCH(属性!C163,评级,0),1))</f>
        <v>0</v>
      </c>
    </row>
    <row r="164" spans="1:15" ht="17.25" thickBot="1" x14ac:dyDescent="0.4">
      <c r="A164" s="17">
        <f t="shared" si="4"/>
        <v>7100002</v>
      </c>
      <c r="B164" s="17" t="s">
        <v>33</v>
      </c>
      <c r="C164" s="15">
        <f>INDEX(装备!G:G,MATCH(属性!A164,装备!A:A,0))</f>
        <v>1</v>
      </c>
      <c r="D164" s="15" t="str">
        <f>INDEX(装备!E:E,MATCH(属性!A164,装备!A:A,0))</f>
        <v>helmet</v>
      </c>
      <c r="E164" s="14">
        <v>42</v>
      </c>
      <c r="F164" s="17">
        <f>INT((VLOOKUP($C164,装备数值,2,0)+VLOOKUP($C164,装备数值,5,0)*($E164-1))*VLOOKUP($D164,系数!$K$2:$O$7,2,0))</f>
        <v>610</v>
      </c>
      <c r="G164" s="17">
        <f>INT((VLOOKUP($C164,装备数值,3,0)+VLOOKUP($C164,装备数值,6,0)*($E164-1))*VLOOKUP($D164,系数!$K$2:$O$7,3,0))</f>
        <v>0</v>
      </c>
      <c r="H164" s="17">
        <f t="shared" si="5"/>
        <v>0</v>
      </c>
      <c r="I164" s="17">
        <f>INT((VLOOKUP($C164,装备数值,4,0)+VLOOKUP($C164,装备数值,7,0)*($E164-1))*VLOOKUP($D164,系数!$K$2:$O$7,4,0))</f>
        <v>0</v>
      </c>
      <c r="J164" s="17">
        <f>INT((VLOOKUP($C164,装备数值,4,0)+VLOOKUP($C164,装备数值,7,0)*($E164-1))*VLOOKUP($D164,系数!$K$2:$O$7,5,0))</f>
        <v>0</v>
      </c>
      <c r="K164" s="17">
        <f>INT(VLOOKUP(E164,强化金币,2,1)*VLOOKUP(INDEX(装备!F:F,MATCH(属性!A164,装备!A:A,0)),系数!$K$12:$M$15,3,0))</f>
        <v>3200</v>
      </c>
      <c r="L164" s="17"/>
      <c r="M164" s="17"/>
      <c r="N164" s="17"/>
      <c r="O164" s="17">
        <f>IF(E164=1,"",VLOOKUP(E164,系数!$S$2:$AB$12,MATCH(属性!C164,评级,0),1))</f>
        <v>0</v>
      </c>
    </row>
    <row r="165" spans="1:15" ht="17.25" thickBot="1" x14ac:dyDescent="0.4">
      <c r="A165" s="17">
        <f t="shared" si="4"/>
        <v>7100002</v>
      </c>
      <c r="B165" s="17" t="s">
        <v>33</v>
      </c>
      <c r="C165" s="15">
        <f>INDEX(装备!G:G,MATCH(属性!A165,装备!A:A,0))</f>
        <v>1</v>
      </c>
      <c r="D165" s="15" t="str">
        <f>INDEX(装备!E:E,MATCH(属性!A165,装备!A:A,0))</f>
        <v>helmet</v>
      </c>
      <c r="E165" s="14">
        <v>43</v>
      </c>
      <c r="F165" s="17">
        <f>INT((VLOOKUP($C165,装备数值,2,0)+VLOOKUP($C165,装备数值,5,0)*($E165-1))*VLOOKUP($D165,系数!$K$2:$O$7,2,0))</f>
        <v>620</v>
      </c>
      <c r="G165" s="17">
        <f>INT((VLOOKUP($C165,装备数值,3,0)+VLOOKUP($C165,装备数值,6,0)*($E165-1))*VLOOKUP($D165,系数!$K$2:$O$7,3,0))</f>
        <v>0</v>
      </c>
      <c r="H165" s="17">
        <f t="shared" si="5"/>
        <v>0</v>
      </c>
      <c r="I165" s="17">
        <f>INT((VLOOKUP($C165,装备数值,4,0)+VLOOKUP($C165,装备数值,7,0)*($E165-1))*VLOOKUP($D165,系数!$K$2:$O$7,4,0))</f>
        <v>0</v>
      </c>
      <c r="J165" s="17">
        <f>INT((VLOOKUP($C165,装备数值,4,0)+VLOOKUP($C165,装备数值,7,0)*($E165-1))*VLOOKUP($D165,系数!$K$2:$O$7,5,0))</f>
        <v>0</v>
      </c>
      <c r="K165" s="17">
        <f>INT(VLOOKUP(E165,强化金币,2,1)*VLOOKUP(INDEX(装备!F:F,MATCH(属性!A165,装备!A:A,0)),系数!$K$12:$M$15,3,0))</f>
        <v>3600</v>
      </c>
      <c r="L165" s="17"/>
      <c r="M165" s="17"/>
      <c r="N165" s="17"/>
      <c r="O165" s="17">
        <f>IF(E165=1,"",VLOOKUP(E165,系数!$S$2:$AB$12,MATCH(属性!C165,评级,0),1))</f>
        <v>0</v>
      </c>
    </row>
    <row r="166" spans="1:15" ht="17.25" thickBot="1" x14ac:dyDescent="0.4">
      <c r="A166" s="17">
        <f t="shared" si="4"/>
        <v>7100002</v>
      </c>
      <c r="B166" s="17" t="s">
        <v>33</v>
      </c>
      <c r="C166" s="15">
        <f>INDEX(装备!G:G,MATCH(属性!A166,装备!A:A,0))</f>
        <v>1</v>
      </c>
      <c r="D166" s="15" t="str">
        <f>INDEX(装备!E:E,MATCH(属性!A166,装备!A:A,0))</f>
        <v>helmet</v>
      </c>
      <c r="E166" s="14">
        <v>44</v>
      </c>
      <c r="F166" s="17">
        <f>INT((VLOOKUP($C166,装备数值,2,0)+VLOOKUP($C166,装备数值,5,0)*($E166-1))*VLOOKUP($D166,系数!$K$2:$O$7,2,0))</f>
        <v>630</v>
      </c>
      <c r="G166" s="17">
        <f>INT((VLOOKUP($C166,装备数值,3,0)+VLOOKUP($C166,装备数值,6,0)*($E166-1))*VLOOKUP($D166,系数!$K$2:$O$7,3,0))</f>
        <v>0</v>
      </c>
      <c r="H166" s="17">
        <f t="shared" si="5"/>
        <v>0</v>
      </c>
      <c r="I166" s="17">
        <f>INT((VLOOKUP($C166,装备数值,4,0)+VLOOKUP($C166,装备数值,7,0)*($E166-1))*VLOOKUP($D166,系数!$K$2:$O$7,4,0))</f>
        <v>0</v>
      </c>
      <c r="J166" s="17">
        <f>INT((VLOOKUP($C166,装备数值,4,0)+VLOOKUP($C166,装备数值,7,0)*($E166-1))*VLOOKUP($D166,系数!$K$2:$O$7,5,0))</f>
        <v>0</v>
      </c>
      <c r="K166" s="17">
        <f>INT(VLOOKUP(E166,强化金币,2,1)*VLOOKUP(INDEX(装备!F:F,MATCH(属性!A166,装备!A:A,0)),系数!$K$12:$M$15,3,0))</f>
        <v>4000</v>
      </c>
      <c r="L166" s="17"/>
      <c r="M166" s="17"/>
      <c r="N166" s="17"/>
      <c r="O166" s="17">
        <f>IF(E166=1,"",VLOOKUP(E166,系数!$S$2:$AB$12,MATCH(属性!C166,评级,0),1))</f>
        <v>0</v>
      </c>
    </row>
    <row r="167" spans="1:15" ht="17.25" thickBot="1" x14ac:dyDescent="0.4">
      <c r="A167" s="17">
        <f t="shared" si="4"/>
        <v>7100002</v>
      </c>
      <c r="B167" s="17" t="s">
        <v>33</v>
      </c>
      <c r="C167" s="15">
        <f>INDEX(装备!G:G,MATCH(属性!A167,装备!A:A,0))</f>
        <v>1</v>
      </c>
      <c r="D167" s="15" t="str">
        <f>INDEX(装备!E:E,MATCH(属性!A167,装备!A:A,0))</f>
        <v>helmet</v>
      </c>
      <c r="E167" s="14">
        <v>45</v>
      </c>
      <c r="F167" s="17">
        <f>INT((VLOOKUP($C167,装备数值,2,0)+VLOOKUP($C167,装备数值,5,0)*($E167-1))*VLOOKUP($D167,系数!$K$2:$O$7,2,0))</f>
        <v>640</v>
      </c>
      <c r="G167" s="17">
        <f>INT((VLOOKUP($C167,装备数值,3,0)+VLOOKUP($C167,装备数值,6,0)*($E167-1))*VLOOKUP($D167,系数!$K$2:$O$7,3,0))</f>
        <v>0</v>
      </c>
      <c r="H167" s="17">
        <f t="shared" si="5"/>
        <v>0</v>
      </c>
      <c r="I167" s="17">
        <f>INT((VLOOKUP($C167,装备数值,4,0)+VLOOKUP($C167,装备数值,7,0)*($E167-1))*VLOOKUP($D167,系数!$K$2:$O$7,4,0))</f>
        <v>0</v>
      </c>
      <c r="J167" s="17">
        <f>INT((VLOOKUP($C167,装备数值,4,0)+VLOOKUP($C167,装备数值,7,0)*($E167-1))*VLOOKUP($D167,系数!$K$2:$O$7,5,0))</f>
        <v>0</v>
      </c>
      <c r="K167" s="17">
        <f>INT(VLOOKUP(E167,强化金币,2,1)*VLOOKUP(INDEX(装备!F:F,MATCH(属性!A167,装备!A:A,0)),系数!$K$12:$M$15,3,0))</f>
        <v>4400</v>
      </c>
      <c r="L167" s="17"/>
      <c r="M167" s="17"/>
      <c r="N167" s="17"/>
      <c r="O167" s="17">
        <f>IF(E167=1,"",VLOOKUP(E167,系数!$S$2:$AB$12,MATCH(属性!C167,评级,0),1))</f>
        <v>0</v>
      </c>
    </row>
    <row r="168" spans="1:15" ht="17.25" thickBot="1" x14ac:dyDescent="0.4">
      <c r="A168" s="17">
        <f t="shared" si="4"/>
        <v>7100002</v>
      </c>
      <c r="B168" s="17" t="s">
        <v>33</v>
      </c>
      <c r="C168" s="15">
        <f>INDEX(装备!G:G,MATCH(属性!A168,装备!A:A,0))</f>
        <v>1</v>
      </c>
      <c r="D168" s="15" t="str">
        <f>INDEX(装备!E:E,MATCH(属性!A168,装备!A:A,0))</f>
        <v>helmet</v>
      </c>
      <c r="E168" s="14">
        <v>46</v>
      </c>
      <c r="F168" s="17">
        <f>INT((VLOOKUP($C168,装备数值,2,0)+VLOOKUP($C168,装备数值,5,0)*($E168-1))*VLOOKUP($D168,系数!$K$2:$O$7,2,0))</f>
        <v>650</v>
      </c>
      <c r="G168" s="17">
        <f>INT((VLOOKUP($C168,装备数值,3,0)+VLOOKUP($C168,装备数值,6,0)*($E168-1))*VLOOKUP($D168,系数!$K$2:$O$7,3,0))</f>
        <v>0</v>
      </c>
      <c r="H168" s="17">
        <f t="shared" si="5"/>
        <v>0</v>
      </c>
      <c r="I168" s="17">
        <f>INT((VLOOKUP($C168,装备数值,4,0)+VLOOKUP($C168,装备数值,7,0)*($E168-1))*VLOOKUP($D168,系数!$K$2:$O$7,4,0))</f>
        <v>0</v>
      </c>
      <c r="J168" s="17">
        <f>INT((VLOOKUP($C168,装备数值,4,0)+VLOOKUP($C168,装备数值,7,0)*($E168-1))*VLOOKUP($D168,系数!$K$2:$O$7,5,0))</f>
        <v>0</v>
      </c>
      <c r="K168" s="17">
        <f>INT(VLOOKUP(E168,强化金币,2,1)*VLOOKUP(INDEX(装备!F:F,MATCH(属性!A168,装备!A:A,0)),系数!$K$12:$M$15,3,0))</f>
        <v>4800</v>
      </c>
      <c r="L168" s="17"/>
      <c r="M168" s="17"/>
      <c r="N168" s="17"/>
      <c r="O168" s="17">
        <f>IF(E168=1,"",VLOOKUP(E168,系数!$S$2:$AB$12,MATCH(属性!C168,评级,0),1))</f>
        <v>0</v>
      </c>
    </row>
    <row r="169" spans="1:15" ht="17.25" thickBot="1" x14ac:dyDescent="0.4">
      <c r="A169" s="17">
        <f t="shared" si="4"/>
        <v>7100002</v>
      </c>
      <c r="B169" s="17" t="s">
        <v>33</v>
      </c>
      <c r="C169" s="15">
        <f>INDEX(装备!G:G,MATCH(属性!A169,装备!A:A,0))</f>
        <v>1</v>
      </c>
      <c r="D169" s="15" t="str">
        <f>INDEX(装备!E:E,MATCH(属性!A169,装备!A:A,0))</f>
        <v>helmet</v>
      </c>
      <c r="E169" s="14">
        <v>47</v>
      </c>
      <c r="F169" s="17">
        <f>INT((VLOOKUP($C169,装备数值,2,0)+VLOOKUP($C169,装备数值,5,0)*($E169-1))*VLOOKUP($D169,系数!$K$2:$O$7,2,0))</f>
        <v>660</v>
      </c>
      <c r="G169" s="17">
        <f>INT((VLOOKUP($C169,装备数值,3,0)+VLOOKUP($C169,装备数值,6,0)*($E169-1))*VLOOKUP($D169,系数!$K$2:$O$7,3,0))</f>
        <v>0</v>
      </c>
      <c r="H169" s="17">
        <f t="shared" si="5"/>
        <v>0</v>
      </c>
      <c r="I169" s="17">
        <f>INT((VLOOKUP($C169,装备数值,4,0)+VLOOKUP($C169,装备数值,7,0)*($E169-1))*VLOOKUP($D169,系数!$K$2:$O$7,4,0))</f>
        <v>0</v>
      </c>
      <c r="J169" s="17">
        <f>INT((VLOOKUP($C169,装备数值,4,0)+VLOOKUP($C169,装备数值,7,0)*($E169-1))*VLOOKUP($D169,系数!$K$2:$O$7,5,0))</f>
        <v>0</v>
      </c>
      <c r="K169" s="17">
        <f>INT(VLOOKUP(E169,强化金币,2,1)*VLOOKUP(INDEX(装备!F:F,MATCH(属性!A169,装备!A:A,0)),系数!$K$12:$M$15,3,0))</f>
        <v>5200</v>
      </c>
      <c r="L169" s="17"/>
      <c r="M169" s="17"/>
      <c r="N169" s="17"/>
      <c r="O169" s="17">
        <f>IF(E169=1,"",VLOOKUP(E169,系数!$S$2:$AB$12,MATCH(属性!C169,评级,0),1))</f>
        <v>0</v>
      </c>
    </row>
    <row r="170" spans="1:15" ht="17.25" thickBot="1" x14ac:dyDescent="0.4">
      <c r="A170" s="17">
        <f t="shared" si="4"/>
        <v>7100002</v>
      </c>
      <c r="B170" s="17" t="s">
        <v>33</v>
      </c>
      <c r="C170" s="15">
        <f>INDEX(装备!G:G,MATCH(属性!A170,装备!A:A,0))</f>
        <v>1</v>
      </c>
      <c r="D170" s="15" t="str">
        <f>INDEX(装备!E:E,MATCH(属性!A170,装备!A:A,0))</f>
        <v>helmet</v>
      </c>
      <c r="E170" s="14">
        <v>48</v>
      </c>
      <c r="F170" s="17">
        <f>INT((VLOOKUP($C170,装备数值,2,0)+VLOOKUP($C170,装备数值,5,0)*($E170-1))*VLOOKUP($D170,系数!$K$2:$O$7,2,0))</f>
        <v>670</v>
      </c>
      <c r="G170" s="17">
        <f>INT((VLOOKUP($C170,装备数值,3,0)+VLOOKUP($C170,装备数值,6,0)*($E170-1))*VLOOKUP($D170,系数!$K$2:$O$7,3,0))</f>
        <v>0</v>
      </c>
      <c r="H170" s="17">
        <f t="shared" si="5"/>
        <v>0</v>
      </c>
      <c r="I170" s="17">
        <f>INT((VLOOKUP($C170,装备数值,4,0)+VLOOKUP($C170,装备数值,7,0)*($E170-1))*VLOOKUP($D170,系数!$K$2:$O$7,4,0))</f>
        <v>0</v>
      </c>
      <c r="J170" s="17">
        <f>INT((VLOOKUP($C170,装备数值,4,0)+VLOOKUP($C170,装备数值,7,0)*($E170-1))*VLOOKUP($D170,系数!$K$2:$O$7,5,0))</f>
        <v>0</v>
      </c>
      <c r="K170" s="17">
        <f>INT(VLOOKUP(E170,强化金币,2,1)*VLOOKUP(INDEX(装备!F:F,MATCH(属性!A170,装备!A:A,0)),系数!$K$12:$M$15,3,0))</f>
        <v>5600</v>
      </c>
      <c r="L170" s="17"/>
      <c r="M170" s="17"/>
      <c r="N170" s="17"/>
      <c r="O170" s="17">
        <f>IF(E170=1,"",VLOOKUP(E170,系数!$S$2:$AB$12,MATCH(属性!C170,评级,0),1))</f>
        <v>0</v>
      </c>
    </row>
    <row r="171" spans="1:15" ht="17.25" thickBot="1" x14ac:dyDescent="0.4">
      <c r="A171" s="17">
        <f t="shared" si="4"/>
        <v>7100002</v>
      </c>
      <c r="B171" s="17" t="s">
        <v>33</v>
      </c>
      <c r="C171" s="15">
        <f>INDEX(装备!G:G,MATCH(属性!A171,装备!A:A,0))</f>
        <v>1</v>
      </c>
      <c r="D171" s="15" t="str">
        <f>INDEX(装备!E:E,MATCH(属性!A171,装备!A:A,0))</f>
        <v>helmet</v>
      </c>
      <c r="E171" s="14">
        <v>49</v>
      </c>
      <c r="F171" s="17">
        <f>INT((VLOOKUP($C171,装备数值,2,0)+VLOOKUP($C171,装备数值,5,0)*($E171-1))*VLOOKUP($D171,系数!$K$2:$O$7,2,0))</f>
        <v>680</v>
      </c>
      <c r="G171" s="17">
        <f>INT((VLOOKUP($C171,装备数值,3,0)+VLOOKUP($C171,装备数值,6,0)*($E171-1))*VLOOKUP($D171,系数!$K$2:$O$7,3,0))</f>
        <v>0</v>
      </c>
      <c r="H171" s="17">
        <f t="shared" si="5"/>
        <v>0</v>
      </c>
      <c r="I171" s="17">
        <f>INT((VLOOKUP($C171,装备数值,4,0)+VLOOKUP($C171,装备数值,7,0)*($E171-1))*VLOOKUP($D171,系数!$K$2:$O$7,4,0))</f>
        <v>0</v>
      </c>
      <c r="J171" s="17">
        <f>INT((VLOOKUP($C171,装备数值,4,0)+VLOOKUP($C171,装备数值,7,0)*($E171-1))*VLOOKUP($D171,系数!$K$2:$O$7,5,0))</f>
        <v>0</v>
      </c>
      <c r="K171" s="17">
        <f>INT(VLOOKUP(E171,强化金币,2,1)*VLOOKUP(INDEX(装备!F:F,MATCH(属性!A171,装备!A:A,0)),系数!$K$12:$M$15,3,0))</f>
        <v>6000</v>
      </c>
      <c r="L171" s="17"/>
      <c r="M171" s="17"/>
      <c r="N171" s="17"/>
      <c r="O171" s="17">
        <f>IF(E171=1,"",VLOOKUP(E171,系数!$S$2:$AB$12,MATCH(属性!C171,评级,0),1))</f>
        <v>0</v>
      </c>
    </row>
    <row r="172" spans="1:15" ht="17.25" thickBot="1" x14ac:dyDescent="0.4">
      <c r="A172" s="17">
        <f t="shared" si="4"/>
        <v>7100002</v>
      </c>
      <c r="B172" s="17" t="s">
        <v>33</v>
      </c>
      <c r="C172" s="15">
        <f>INDEX(装备!G:G,MATCH(属性!A172,装备!A:A,0))</f>
        <v>1</v>
      </c>
      <c r="D172" s="15" t="str">
        <f>INDEX(装备!E:E,MATCH(属性!A172,装备!A:A,0))</f>
        <v>helmet</v>
      </c>
      <c r="E172" s="14">
        <v>50</v>
      </c>
      <c r="F172" s="17">
        <f>INT((VLOOKUP($C172,装备数值,2,0)+VLOOKUP($C172,装备数值,5,0)*($E172-1))*VLOOKUP($D172,系数!$K$2:$O$7,2,0))</f>
        <v>690</v>
      </c>
      <c r="G172" s="17">
        <f>INT((VLOOKUP($C172,装备数值,3,0)+VLOOKUP($C172,装备数值,6,0)*($E172-1))*VLOOKUP($D172,系数!$K$2:$O$7,3,0))</f>
        <v>0</v>
      </c>
      <c r="H172" s="17">
        <f t="shared" si="5"/>
        <v>0</v>
      </c>
      <c r="I172" s="17">
        <f>INT((VLOOKUP($C172,装备数值,4,0)+VLOOKUP($C172,装备数值,7,0)*($E172-1))*VLOOKUP($D172,系数!$K$2:$O$7,4,0))</f>
        <v>0</v>
      </c>
      <c r="J172" s="17">
        <f>INT((VLOOKUP($C172,装备数值,4,0)+VLOOKUP($C172,装备数值,7,0)*($E172-1))*VLOOKUP($D172,系数!$K$2:$O$7,5,0))</f>
        <v>0</v>
      </c>
      <c r="K172" s="17">
        <f>INT(VLOOKUP(E172,强化金币,2,1)*VLOOKUP(INDEX(装备!F:F,MATCH(属性!A172,装备!A:A,0)),系数!$K$12:$M$15,3,0))</f>
        <v>6400</v>
      </c>
      <c r="L172" s="17"/>
      <c r="M172" s="17"/>
      <c r="N172" s="17"/>
      <c r="O172" s="17">
        <f>IF(E172=1,"",VLOOKUP(E172,系数!$S$2:$AB$12,MATCH(属性!C172,评级,0),1))</f>
        <v>0</v>
      </c>
    </row>
    <row r="173" spans="1:15" ht="17.25" thickBot="1" x14ac:dyDescent="0.4">
      <c r="A173" s="17">
        <f t="shared" si="4"/>
        <v>7100002</v>
      </c>
      <c r="B173" s="17" t="s">
        <v>33</v>
      </c>
      <c r="C173" s="15">
        <f>INDEX(装备!G:G,MATCH(属性!A173,装备!A:A,0))</f>
        <v>1</v>
      </c>
      <c r="D173" s="15" t="str">
        <f>INDEX(装备!E:E,MATCH(属性!A173,装备!A:A,0))</f>
        <v>helmet</v>
      </c>
      <c r="E173" s="14">
        <v>51</v>
      </c>
      <c r="F173" s="17">
        <f>INT((VLOOKUP($C173,装备数值,2,0)+VLOOKUP($C173,装备数值,5,0)*($E173-1))*VLOOKUP($D173,系数!$K$2:$O$7,2,0))</f>
        <v>700</v>
      </c>
      <c r="G173" s="17">
        <f>INT((VLOOKUP($C173,装备数值,3,0)+VLOOKUP($C173,装备数值,6,0)*($E173-1))*VLOOKUP($D173,系数!$K$2:$O$7,3,0))</f>
        <v>0</v>
      </c>
      <c r="H173" s="17">
        <f t="shared" si="5"/>
        <v>0</v>
      </c>
      <c r="I173" s="17">
        <f>INT((VLOOKUP($C173,装备数值,4,0)+VLOOKUP($C173,装备数值,7,0)*($E173-1))*VLOOKUP($D173,系数!$K$2:$O$7,4,0))</f>
        <v>0</v>
      </c>
      <c r="J173" s="17">
        <f>INT((VLOOKUP($C173,装备数值,4,0)+VLOOKUP($C173,装备数值,7,0)*($E173-1))*VLOOKUP($D173,系数!$K$2:$O$7,5,0))</f>
        <v>0</v>
      </c>
      <c r="K173" s="17">
        <f>INT(VLOOKUP(E173,强化金币,2,1)*VLOOKUP(INDEX(装备!F:F,MATCH(属性!A173,装备!A:A,0)),系数!$K$12:$M$15,3,0))</f>
        <v>6800</v>
      </c>
      <c r="L173" s="17"/>
      <c r="M173" s="17"/>
      <c r="N173" s="17"/>
      <c r="O173" s="17">
        <f>IF(E173=1,"",VLOOKUP(E173,系数!$S$2:$AB$12,MATCH(属性!C173,评级,0),1))</f>
        <v>0</v>
      </c>
    </row>
    <row r="174" spans="1:15" ht="17.25" thickBot="1" x14ac:dyDescent="0.4">
      <c r="A174" s="17">
        <f t="shared" si="4"/>
        <v>7100002</v>
      </c>
      <c r="B174" s="17" t="s">
        <v>33</v>
      </c>
      <c r="C174" s="15">
        <f>INDEX(装备!G:G,MATCH(属性!A174,装备!A:A,0))</f>
        <v>1</v>
      </c>
      <c r="D174" s="15" t="str">
        <f>INDEX(装备!E:E,MATCH(属性!A174,装备!A:A,0))</f>
        <v>helmet</v>
      </c>
      <c r="E174" s="14">
        <v>52</v>
      </c>
      <c r="F174" s="17">
        <f>INT((VLOOKUP($C174,装备数值,2,0)+VLOOKUP($C174,装备数值,5,0)*($E174-1))*VLOOKUP($D174,系数!$K$2:$O$7,2,0))</f>
        <v>710</v>
      </c>
      <c r="G174" s="17">
        <f>INT((VLOOKUP($C174,装备数值,3,0)+VLOOKUP($C174,装备数值,6,0)*($E174-1))*VLOOKUP($D174,系数!$K$2:$O$7,3,0))</f>
        <v>0</v>
      </c>
      <c r="H174" s="17">
        <f t="shared" si="5"/>
        <v>0</v>
      </c>
      <c r="I174" s="17">
        <f>INT((VLOOKUP($C174,装备数值,4,0)+VLOOKUP($C174,装备数值,7,0)*($E174-1))*VLOOKUP($D174,系数!$K$2:$O$7,4,0))</f>
        <v>0</v>
      </c>
      <c r="J174" s="17">
        <f>INT((VLOOKUP($C174,装备数值,4,0)+VLOOKUP($C174,装备数值,7,0)*($E174-1))*VLOOKUP($D174,系数!$K$2:$O$7,5,0))</f>
        <v>0</v>
      </c>
      <c r="K174" s="17">
        <f>INT(VLOOKUP(E174,强化金币,2,1)*VLOOKUP(INDEX(装备!F:F,MATCH(属性!A174,装备!A:A,0)),系数!$K$12:$M$15,3,0))</f>
        <v>7200</v>
      </c>
      <c r="L174" s="17"/>
      <c r="M174" s="17"/>
      <c r="N174" s="17"/>
      <c r="O174" s="17">
        <f>IF(E174=1,"",VLOOKUP(E174,系数!$S$2:$AB$12,MATCH(属性!C174,评级,0),1))</f>
        <v>0</v>
      </c>
    </row>
    <row r="175" spans="1:15" ht="17.25" thickBot="1" x14ac:dyDescent="0.4">
      <c r="A175" s="17">
        <f t="shared" si="4"/>
        <v>7100002</v>
      </c>
      <c r="B175" s="17" t="s">
        <v>33</v>
      </c>
      <c r="C175" s="15">
        <f>INDEX(装备!G:G,MATCH(属性!A175,装备!A:A,0))</f>
        <v>1</v>
      </c>
      <c r="D175" s="15" t="str">
        <f>INDEX(装备!E:E,MATCH(属性!A175,装备!A:A,0))</f>
        <v>helmet</v>
      </c>
      <c r="E175" s="14">
        <v>53</v>
      </c>
      <c r="F175" s="17">
        <f>INT((VLOOKUP($C175,装备数值,2,0)+VLOOKUP($C175,装备数值,5,0)*($E175-1))*VLOOKUP($D175,系数!$K$2:$O$7,2,0))</f>
        <v>720</v>
      </c>
      <c r="G175" s="17">
        <f>INT((VLOOKUP($C175,装备数值,3,0)+VLOOKUP($C175,装备数值,6,0)*($E175-1))*VLOOKUP($D175,系数!$K$2:$O$7,3,0))</f>
        <v>0</v>
      </c>
      <c r="H175" s="17">
        <f t="shared" si="5"/>
        <v>0</v>
      </c>
      <c r="I175" s="17">
        <f>INT((VLOOKUP($C175,装备数值,4,0)+VLOOKUP($C175,装备数值,7,0)*($E175-1))*VLOOKUP($D175,系数!$K$2:$O$7,4,0))</f>
        <v>0</v>
      </c>
      <c r="J175" s="17">
        <f>INT((VLOOKUP($C175,装备数值,4,0)+VLOOKUP($C175,装备数值,7,0)*($E175-1))*VLOOKUP($D175,系数!$K$2:$O$7,5,0))</f>
        <v>0</v>
      </c>
      <c r="K175" s="17">
        <f>INT(VLOOKUP(E175,强化金币,2,1)*VLOOKUP(INDEX(装备!F:F,MATCH(属性!A175,装备!A:A,0)),系数!$K$12:$M$15,3,0))</f>
        <v>7600</v>
      </c>
      <c r="L175" s="17"/>
      <c r="M175" s="17"/>
      <c r="N175" s="17"/>
      <c r="O175" s="17">
        <f>IF(E175=1,"",VLOOKUP(E175,系数!$S$2:$AB$12,MATCH(属性!C175,评级,0),1))</f>
        <v>0</v>
      </c>
    </row>
    <row r="176" spans="1:15" ht="17.25" thickBot="1" x14ac:dyDescent="0.4">
      <c r="A176" s="17">
        <f t="shared" si="4"/>
        <v>7100002</v>
      </c>
      <c r="B176" s="17" t="s">
        <v>33</v>
      </c>
      <c r="C176" s="15">
        <f>INDEX(装备!G:G,MATCH(属性!A176,装备!A:A,0))</f>
        <v>1</v>
      </c>
      <c r="D176" s="15" t="str">
        <f>INDEX(装备!E:E,MATCH(属性!A176,装备!A:A,0))</f>
        <v>helmet</v>
      </c>
      <c r="E176" s="14">
        <v>54</v>
      </c>
      <c r="F176" s="17">
        <f>INT((VLOOKUP($C176,装备数值,2,0)+VLOOKUP($C176,装备数值,5,0)*($E176-1))*VLOOKUP($D176,系数!$K$2:$O$7,2,0))</f>
        <v>730</v>
      </c>
      <c r="G176" s="17">
        <f>INT((VLOOKUP($C176,装备数值,3,0)+VLOOKUP($C176,装备数值,6,0)*($E176-1))*VLOOKUP($D176,系数!$K$2:$O$7,3,0))</f>
        <v>0</v>
      </c>
      <c r="H176" s="17">
        <f t="shared" si="5"/>
        <v>0</v>
      </c>
      <c r="I176" s="17">
        <f>INT((VLOOKUP($C176,装备数值,4,0)+VLOOKUP($C176,装备数值,7,0)*($E176-1))*VLOOKUP($D176,系数!$K$2:$O$7,4,0))</f>
        <v>0</v>
      </c>
      <c r="J176" s="17">
        <f>INT((VLOOKUP($C176,装备数值,4,0)+VLOOKUP($C176,装备数值,7,0)*($E176-1))*VLOOKUP($D176,系数!$K$2:$O$7,5,0))</f>
        <v>0</v>
      </c>
      <c r="K176" s="17">
        <f>INT(VLOOKUP(E176,强化金币,2,1)*VLOOKUP(INDEX(装备!F:F,MATCH(属性!A176,装备!A:A,0)),系数!$K$12:$M$15,3,0))</f>
        <v>8000</v>
      </c>
      <c r="L176" s="17"/>
      <c r="M176" s="17"/>
      <c r="N176" s="17"/>
      <c r="O176" s="17">
        <f>IF(E176=1,"",VLOOKUP(E176,系数!$S$2:$AB$12,MATCH(属性!C176,评级,0),1))</f>
        <v>0</v>
      </c>
    </row>
    <row r="177" spans="1:15" ht="17.25" thickBot="1" x14ac:dyDescent="0.4">
      <c r="A177" s="17">
        <f t="shared" si="4"/>
        <v>7100002</v>
      </c>
      <c r="B177" s="17" t="s">
        <v>33</v>
      </c>
      <c r="C177" s="15">
        <f>INDEX(装备!G:G,MATCH(属性!A177,装备!A:A,0))</f>
        <v>1</v>
      </c>
      <c r="D177" s="15" t="str">
        <f>INDEX(装备!E:E,MATCH(属性!A177,装备!A:A,0))</f>
        <v>helmet</v>
      </c>
      <c r="E177" s="14">
        <v>55</v>
      </c>
      <c r="F177" s="17">
        <f>INT((VLOOKUP($C177,装备数值,2,0)+VLOOKUP($C177,装备数值,5,0)*($E177-1))*VLOOKUP($D177,系数!$K$2:$O$7,2,0))</f>
        <v>740</v>
      </c>
      <c r="G177" s="17">
        <f>INT((VLOOKUP($C177,装备数值,3,0)+VLOOKUP($C177,装备数值,6,0)*($E177-1))*VLOOKUP($D177,系数!$K$2:$O$7,3,0))</f>
        <v>0</v>
      </c>
      <c r="H177" s="17">
        <f t="shared" si="5"/>
        <v>0</v>
      </c>
      <c r="I177" s="17">
        <f>INT((VLOOKUP($C177,装备数值,4,0)+VLOOKUP($C177,装备数值,7,0)*($E177-1))*VLOOKUP($D177,系数!$K$2:$O$7,4,0))</f>
        <v>0</v>
      </c>
      <c r="J177" s="17">
        <f>INT((VLOOKUP($C177,装备数值,4,0)+VLOOKUP($C177,装备数值,7,0)*($E177-1))*VLOOKUP($D177,系数!$K$2:$O$7,5,0))</f>
        <v>0</v>
      </c>
      <c r="K177" s="17">
        <f>INT(VLOOKUP(E177,强化金币,2,1)*VLOOKUP(INDEX(装备!F:F,MATCH(属性!A177,装备!A:A,0)),系数!$K$12:$M$15,3,0))</f>
        <v>8400</v>
      </c>
      <c r="L177" s="17"/>
      <c r="M177" s="17"/>
      <c r="N177" s="17"/>
      <c r="O177" s="17">
        <f>IF(E177=1,"",VLOOKUP(E177,系数!$S$2:$AB$12,MATCH(属性!C177,评级,0),1))</f>
        <v>0</v>
      </c>
    </row>
    <row r="178" spans="1:15" ht="17.25" thickBot="1" x14ac:dyDescent="0.4">
      <c r="A178" s="17">
        <f t="shared" si="4"/>
        <v>7100002</v>
      </c>
      <c r="B178" s="17" t="s">
        <v>33</v>
      </c>
      <c r="C178" s="15">
        <f>INDEX(装备!G:G,MATCH(属性!A178,装备!A:A,0))</f>
        <v>1</v>
      </c>
      <c r="D178" s="15" t="str">
        <f>INDEX(装备!E:E,MATCH(属性!A178,装备!A:A,0))</f>
        <v>helmet</v>
      </c>
      <c r="E178" s="14">
        <v>56</v>
      </c>
      <c r="F178" s="17">
        <f>INT((VLOOKUP($C178,装备数值,2,0)+VLOOKUP($C178,装备数值,5,0)*($E178-1))*VLOOKUP($D178,系数!$K$2:$O$7,2,0))</f>
        <v>750</v>
      </c>
      <c r="G178" s="17">
        <f>INT((VLOOKUP($C178,装备数值,3,0)+VLOOKUP($C178,装备数值,6,0)*($E178-1))*VLOOKUP($D178,系数!$K$2:$O$7,3,0))</f>
        <v>0</v>
      </c>
      <c r="H178" s="17">
        <f t="shared" si="5"/>
        <v>0</v>
      </c>
      <c r="I178" s="17">
        <f>INT((VLOOKUP($C178,装备数值,4,0)+VLOOKUP($C178,装备数值,7,0)*($E178-1))*VLOOKUP($D178,系数!$K$2:$O$7,4,0))</f>
        <v>0</v>
      </c>
      <c r="J178" s="17">
        <f>INT((VLOOKUP($C178,装备数值,4,0)+VLOOKUP($C178,装备数值,7,0)*($E178-1))*VLOOKUP($D178,系数!$K$2:$O$7,5,0))</f>
        <v>0</v>
      </c>
      <c r="K178" s="17">
        <f>INT(VLOOKUP(E178,强化金币,2,1)*VLOOKUP(INDEX(装备!F:F,MATCH(属性!A178,装备!A:A,0)),系数!$K$12:$M$15,3,0))</f>
        <v>8800</v>
      </c>
      <c r="L178" s="17"/>
      <c r="M178" s="17"/>
      <c r="N178" s="17"/>
      <c r="O178" s="17">
        <f>IF(E178=1,"",VLOOKUP(E178,系数!$S$2:$AB$12,MATCH(属性!C178,评级,0),1))</f>
        <v>0</v>
      </c>
    </row>
    <row r="179" spans="1:15" ht="17.25" thickBot="1" x14ac:dyDescent="0.4">
      <c r="A179" s="17">
        <f t="shared" si="4"/>
        <v>7100002</v>
      </c>
      <c r="B179" s="17" t="s">
        <v>33</v>
      </c>
      <c r="C179" s="15">
        <f>INDEX(装备!G:G,MATCH(属性!A179,装备!A:A,0))</f>
        <v>1</v>
      </c>
      <c r="D179" s="15" t="str">
        <f>INDEX(装备!E:E,MATCH(属性!A179,装备!A:A,0))</f>
        <v>helmet</v>
      </c>
      <c r="E179" s="14">
        <v>57</v>
      </c>
      <c r="F179" s="17">
        <f>INT((VLOOKUP($C179,装备数值,2,0)+VLOOKUP($C179,装备数值,5,0)*($E179-1))*VLOOKUP($D179,系数!$K$2:$O$7,2,0))</f>
        <v>760</v>
      </c>
      <c r="G179" s="17">
        <f>INT((VLOOKUP($C179,装备数值,3,0)+VLOOKUP($C179,装备数值,6,0)*($E179-1))*VLOOKUP($D179,系数!$K$2:$O$7,3,0))</f>
        <v>0</v>
      </c>
      <c r="H179" s="17">
        <f t="shared" si="5"/>
        <v>0</v>
      </c>
      <c r="I179" s="17">
        <f>INT((VLOOKUP($C179,装备数值,4,0)+VLOOKUP($C179,装备数值,7,0)*($E179-1))*VLOOKUP($D179,系数!$K$2:$O$7,4,0))</f>
        <v>0</v>
      </c>
      <c r="J179" s="17">
        <f>INT((VLOOKUP($C179,装备数值,4,0)+VLOOKUP($C179,装备数值,7,0)*($E179-1))*VLOOKUP($D179,系数!$K$2:$O$7,5,0))</f>
        <v>0</v>
      </c>
      <c r="K179" s="17">
        <f>INT(VLOOKUP(E179,强化金币,2,1)*VLOOKUP(INDEX(装备!F:F,MATCH(属性!A179,装备!A:A,0)),系数!$K$12:$M$15,3,0))</f>
        <v>9200</v>
      </c>
      <c r="L179" s="17"/>
      <c r="M179" s="17"/>
      <c r="N179" s="17"/>
      <c r="O179" s="17">
        <f>IF(E179=1,"",VLOOKUP(E179,系数!$S$2:$AB$12,MATCH(属性!C179,评级,0),1))</f>
        <v>0</v>
      </c>
    </row>
    <row r="180" spans="1:15" ht="17.25" thickBot="1" x14ac:dyDescent="0.4">
      <c r="A180" s="17">
        <f t="shared" si="4"/>
        <v>7100002</v>
      </c>
      <c r="B180" s="17" t="s">
        <v>33</v>
      </c>
      <c r="C180" s="15">
        <f>INDEX(装备!G:G,MATCH(属性!A180,装备!A:A,0))</f>
        <v>1</v>
      </c>
      <c r="D180" s="15" t="str">
        <f>INDEX(装备!E:E,MATCH(属性!A180,装备!A:A,0))</f>
        <v>helmet</v>
      </c>
      <c r="E180" s="14">
        <v>58</v>
      </c>
      <c r="F180" s="17">
        <f>INT((VLOOKUP($C180,装备数值,2,0)+VLOOKUP($C180,装备数值,5,0)*($E180-1))*VLOOKUP($D180,系数!$K$2:$O$7,2,0))</f>
        <v>770</v>
      </c>
      <c r="G180" s="17">
        <f>INT((VLOOKUP($C180,装备数值,3,0)+VLOOKUP($C180,装备数值,6,0)*($E180-1))*VLOOKUP($D180,系数!$K$2:$O$7,3,0))</f>
        <v>0</v>
      </c>
      <c r="H180" s="17">
        <f t="shared" si="5"/>
        <v>0</v>
      </c>
      <c r="I180" s="17">
        <f>INT((VLOOKUP($C180,装备数值,4,0)+VLOOKUP($C180,装备数值,7,0)*($E180-1))*VLOOKUP($D180,系数!$K$2:$O$7,4,0))</f>
        <v>0</v>
      </c>
      <c r="J180" s="17">
        <f>INT((VLOOKUP($C180,装备数值,4,0)+VLOOKUP($C180,装备数值,7,0)*($E180-1))*VLOOKUP($D180,系数!$K$2:$O$7,5,0))</f>
        <v>0</v>
      </c>
      <c r="K180" s="17">
        <f>INT(VLOOKUP(E180,强化金币,2,1)*VLOOKUP(INDEX(装备!F:F,MATCH(属性!A180,装备!A:A,0)),系数!$K$12:$M$15,3,0))</f>
        <v>9600</v>
      </c>
      <c r="L180" s="17"/>
      <c r="M180" s="17"/>
      <c r="N180" s="17"/>
      <c r="O180" s="17">
        <f>IF(E180=1,"",VLOOKUP(E180,系数!$S$2:$AB$12,MATCH(属性!C180,评级,0),1))</f>
        <v>0</v>
      </c>
    </row>
    <row r="181" spans="1:15" ht="17.25" thickBot="1" x14ac:dyDescent="0.4">
      <c r="A181" s="17">
        <f t="shared" si="4"/>
        <v>7100002</v>
      </c>
      <c r="B181" s="17" t="s">
        <v>33</v>
      </c>
      <c r="C181" s="15">
        <f>INDEX(装备!G:G,MATCH(属性!A181,装备!A:A,0))</f>
        <v>1</v>
      </c>
      <c r="D181" s="15" t="str">
        <f>INDEX(装备!E:E,MATCH(属性!A181,装备!A:A,0))</f>
        <v>helmet</v>
      </c>
      <c r="E181" s="14">
        <v>59</v>
      </c>
      <c r="F181" s="17">
        <f>INT((VLOOKUP($C181,装备数值,2,0)+VLOOKUP($C181,装备数值,5,0)*($E181-1))*VLOOKUP($D181,系数!$K$2:$O$7,2,0))</f>
        <v>780</v>
      </c>
      <c r="G181" s="17">
        <f>INT((VLOOKUP($C181,装备数值,3,0)+VLOOKUP($C181,装备数值,6,0)*($E181-1))*VLOOKUP($D181,系数!$K$2:$O$7,3,0))</f>
        <v>0</v>
      </c>
      <c r="H181" s="17">
        <f t="shared" si="5"/>
        <v>0</v>
      </c>
      <c r="I181" s="17">
        <f>INT((VLOOKUP($C181,装备数值,4,0)+VLOOKUP($C181,装备数值,7,0)*($E181-1))*VLOOKUP($D181,系数!$K$2:$O$7,4,0))</f>
        <v>0</v>
      </c>
      <c r="J181" s="17">
        <f>INT((VLOOKUP($C181,装备数值,4,0)+VLOOKUP($C181,装备数值,7,0)*($E181-1))*VLOOKUP($D181,系数!$K$2:$O$7,5,0))</f>
        <v>0</v>
      </c>
      <c r="K181" s="17">
        <f>INT(VLOOKUP(E181,强化金币,2,1)*VLOOKUP(INDEX(装备!F:F,MATCH(属性!A181,装备!A:A,0)),系数!$K$12:$M$15,3,0))</f>
        <v>10000</v>
      </c>
      <c r="L181" s="17"/>
      <c r="M181" s="17"/>
      <c r="N181" s="17"/>
      <c r="O181" s="17">
        <f>IF(E181=1,"",VLOOKUP(E181,系数!$S$2:$AB$12,MATCH(属性!C181,评级,0),1))</f>
        <v>0</v>
      </c>
    </row>
    <row r="182" spans="1:15" ht="17.25" thickBot="1" x14ac:dyDescent="0.4">
      <c r="A182" s="17">
        <f t="shared" si="4"/>
        <v>7100002</v>
      </c>
      <c r="B182" s="17" t="s">
        <v>33</v>
      </c>
      <c r="C182" s="15">
        <f>INDEX(装备!G:G,MATCH(属性!A182,装备!A:A,0))</f>
        <v>1</v>
      </c>
      <c r="D182" s="15" t="str">
        <f>INDEX(装备!E:E,MATCH(属性!A182,装备!A:A,0))</f>
        <v>helmet</v>
      </c>
      <c r="E182" s="14">
        <v>60</v>
      </c>
      <c r="F182" s="17">
        <f>INT((VLOOKUP($C182,装备数值,2,0)+VLOOKUP($C182,装备数值,5,0)*($E182-1))*VLOOKUP($D182,系数!$K$2:$O$7,2,0))</f>
        <v>790</v>
      </c>
      <c r="G182" s="17">
        <f>INT((VLOOKUP($C182,装备数值,3,0)+VLOOKUP($C182,装备数值,6,0)*($E182-1))*VLOOKUP($D182,系数!$K$2:$O$7,3,0))</f>
        <v>0</v>
      </c>
      <c r="H182" s="17">
        <f t="shared" si="5"/>
        <v>0</v>
      </c>
      <c r="I182" s="17">
        <f>INT((VLOOKUP($C182,装备数值,4,0)+VLOOKUP($C182,装备数值,7,0)*($E182-1))*VLOOKUP($D182,系数!$K$2:$O$7,4,0))</f>
        <v>0</v>
      </c>
      <c r="J182" s="17">
        <f>INT((VLOOKUP($C182,装备数值,4,0)+VLOOKUP($C182,装备数值,7,0)*($E182-1))*VLOOKUP($D182,系数!$K$2:$O$7,5,0))</f>
        <v>0</v>
      </c>
      <c r="K182" s="17">
        <f>INT(VLOOKUP(E182,强化金币,2,1)*VLOOKUP(INDEX(装备!F:F,MATCH(属性!A182,装备!A:A,0)),系数!$K$12:$M$15,3,0))</f>
        <v>10500</v>
      </c>
      <c r="L182" s="17"/>
      <c r="M182" s="17"/>
      <c r="N182" s="17"/>
      <c r="O182" s="17">
        <f>IF(E182=1,"",VLOOKUP(E182,系数!$S$2:$AB$12,MATCH(属性!C182,评级,0),1))</f>
        <v>0</v>
      </c>
    </row>
    <row r="183" spans="1:15" ht="17.25" thickBot="1" x14ac:dyDescent="0.4">
      <c r="A183" s="17">
        <f t="shared" si="4"/>
        <v>7100002</v>
      </c>
      <c r="B183" s="17" t="s">
        <v>33</v>
      </c>
      <c r="C183" s="15">
        <f>INDEX(装备!G:G,MATCH(属性!A183,装备!A:A,0))</f>
        <v>1</v>
      </c>
      <c r="D183" s="15" t="str">
        <f>INDEX(装备!E:E,MATCH(属性!A183,装备!A:A,0))</f>
        <v>helmet</v>
      </c>
      <c r="E183" s="14">
        <v>61</v>
      </c>
      <c r="F183" s="17">
        <f>INT((VLOOKUP($C183,装备数值,2,0)+VLOOKUP($C183,装备数值,5,0)*($E183-1))*VLOOKUP($D183,系数!$K$2:$O$7,2,0))</f>
        <v>800</v>
      </c>
      <c r="G183" s="17">
        <f>INT((VLOOKUP($C183,装备数值,3,0)+VLOOKUP($C183,装备数值,6,0)*($E183-1))*VLOOKUP($D183,系数!$K$2:$O$7,3,0))</f>
        <v>0</v>
      </c>
      <c r="H183" s="17">
        <f t="shared" si="5"/>
        <v>0</v>
      </c>
      <c r="I183" s="17">
        <f>INT((VLOOKUP($C183,装备数值,4,0)+VLOOKUP($C183,装备数值,7,0)*($E183-1))*VLOOKUP($D183,系数!$K$2:$O$7,4,0))</f>
        <v>0</v>
      </c>
      <c r="J183" s="17">
        <f>INT((VLOOKUP($C183,装备数值,4,0)+VLOOKUP($C183,装备数值,7,0)*($E183-1))*VLOOKUP($D183,系数!$K$2:$O$7,5,0))</f>
        <v>0</v>
      </c>
      <c r="K183" s="17">
        <f>INT(VLOOKUP(E183,强化金币,2,1)*VLOOKUP(INDEX(装备!F:F,MATCH(属性!A183,装备!A:A,0)),系数!$K$12:$M$15,3,0))</f>
        <v>11000</v>
      </c>
      <c r="L183" s="17"/>
      <c r="M183" s="17"/>
      <c r="N183" s="17"/>
      <c r="O183" s="17">
        <f>IF(E183=1,"",VLOOKUP(E183,系数!$S$2:$AB$12,MATCH(属性!C183,评级,0),1))</f>
        <v>0</v>
      </c>
    </row>
    <row r="184" spans="1:15" ht="17.25" thickBot="1" x14ac:dyDescent="0.4">
      <c r="A184" s="17">
        <f t="shared" si="4"/>
        <v>7100002</v>
      </c>
      <c r="B184" s="17" t="s">
        <v>33</v>
      </c>
      <c r="C184" s="15">
        <f>INDEX(装备!G:G,MATCH(属性!A184,装备!A:A,0))</f>
        <v>1</v>
      </c>
      <c r="D184" s="15" t="str">
        <f>INDEX(装备!E:E,MATCH(属性!A184,装备!A:A,0))</f>
        <v>helmet</v>
      </c>
      <c r="E184" s="14">
        <v>62</v>
      </c>
      <c r="F184" s="17">
        <f>INT((VLOOKUP($C184,装备数值,2,0)+VLOOKUP($C184,装备数值,5,0)*($E184-1))*VLOOKUP($D184,系数!$K$2:$O$7,2,0))</f>
        <v>810</v>
      </c>
      <c r="G184" s="17">
        <f>INT((VLOOKUP($C184,装备数值,3,0)+VLOOKUP($C184,装备数值,6,0)*($E184-1))*VLOOKUP($D184,系数!$K$2:$O$7,3,0))</f>
        <v>0</v>
      </c>
      <c r="H184" s="17">
        <f t="shared" si="5"/>
        <v>0</v>
      </c>
      <c r="I184" s="17">
        <f>INT((VLOOKUP($C184,装备数值,4,0)+VLOOKUP($C184,装备数值,7,0)*($E184-1))*VLOOKUP($D184,系数!$K$2:$O$7,4,0))</f>
        <v>0</v>
      </c>
      <c r="J184" s="17">
        <f>INT((VLOOKUP($C184,装备数值,4,0)+VLOOKUP($C184,装备数值,7,0)*($E184-1))*VLOOKUP($D184,系数!$K$2:$O$7,5,0))</f>
        <v>0</v>
      </c>
      <c r="K184" s="17">
        <f>INT(VLOOKUP(E184,强化金币,2,1)*VLOOKUP(INDEX(装备!F:F,MATCH(属性!A184,装备!A:A,0)),系数!$K$12:$M$15,3,0))</f>
        <v>11500</v>
      </c>
      <c r="L184" s="17"/>
      <c r="M184" s="17"/>
      <c r="N184" s="17"/>
      <c r="O184" s="17">
        <f>IF(E184=1,"",VLOOKUP(E184,系数!$S$2:$AB$12,MATCH(属性!C184,评级,0),1))</f>
        <v>0</v>
      </c>
    </row>
    <row r="185" spans="1:15" ht="17.25" thickBot="1" x14ac:dyDescent="0.4">
      <c r="A185" s="17">
        <f t="shared" si="4"/>
        <v>7100002</v>
      </c>
      <c r="B185" s="17" t="s">
        <v>33</v>
      </c>
      <c r="C185" s="15">
        <f>INDEX(装备!G:G,MATCH(属性!A185,装备!A:A,0))</f>
        <v>1</v>
      </c>
      <c r="D185" s="15" t="str">
        <f>INDEX(装备!E:E,MATCH(属性!A185,装备!A:A,0))</f>
        <v>helmet</v>
      </c>
      <c r="E185" s="14">
        <v>63</v>
      </c>
      <c r="F185" s="17">
        <f>INT((VLOOKUP($C185,装备数值,2,0)+VLOOKUP($C185,装备数值,5,0)*($E185-1))*VLOOKUP($D185,系数!$K$2:$O$7,2,0))</f>
        <v>820</v>
      </c>
      <c r="G185" s="17">
        <f>INT((VLOOKUP($C185,装备数值,3,0)+VLOOKUP($C185,装备数值,6,0)*($E185-1))*VLOOKUP($D185,系数!$K$2:$O$7,3,0))</f>
        <v>0</v>
      </c>
      <c r="H185" s="17">
        <f t="shared" si="5"/>
        <v>0</v>
      </c>
      <c r="I185" s="17">
        <f>INT((VLOOKUP($C185,装备数值,4,0)+VLOOKUP($C185,装备数值,7,0)*($E185-1))*VLOOKUP($D185,系数!$K$2:$O$7,4,0))</f>
        <v>0</v>
      </c>
      <c r="J185" s="17">
        <f>INT((VLOOKUP($C185,装备数值,4,0)+VLOOKUP($C185,装备数值,7,0)*($E185-1))*VLOOKUP($D185,系数!$K$2:$O$7,5,0))</f>
        <v>0</v>
      </c>
      <c r="K185" s="17">
        <f>INT(VLOOKUP(E185,强化金币,2,1)*VLOOKUP(INDEX(装备!F:F,MATCH(属性!A185,装备!A:A,0)),系数!$K$12:$M$15,3,0))</f>
        <v>12000</v>
      </c>
      <c r="L185" s="17"/>
      <c r="M185" s="17"/>
      <c r="N185" s="17"/>
      <c r="O185" s="17">
        <f>IF(E185=1,"",VLOOKUP(E185,系数!$S$2:$AB$12,MATCH(属性!C185,评级,0),1))</f>
        <v>0</v>
      </c>
    </row>
    <row r="186" spans="1:15" ht="17.25" thickBot="1" x14ac:dyDescent="0.4">
      <c r="A186" s="17">
        <f t="shared" si="4"/>
        <v>7100002</v>
      </c>
      <c r="B186" s="17" t="s">
        <v>33</v>
      </c>
      <c r="C186" s="15">
        <f>INDEX(装备!G:G,MATCH(属性!A186,装备!A:A,0))</f>
        <v>1</v>
      </c>
      <c r="D186" s="15" t="str">
        <f>INDEX(装备!E:E,MATCH(属性!A186,装备!A:A,0))</f>
        <v>helmet</v>
      </c>
      <c r="E186" s="14">
        <v>64</v>
      </c>
      <c r="F186" s="17">
        <f>INT((VLOOKUP($C186,装备数值,2,0)+VLOOKUP($C186,装备数值,5,0)*($E186-1))*VLOOKUP($D186,系数!$K$2:$O$7,2,0))</f>
        <v>830</v>
      </c>
      <c r="G186" s="17">
        <f>INT((VLOOKUP($C186,装备数值,3,0)+VLOOKUP($C186,装备数值,6,0)*($E186-1))*VLOOKUP($D186,系数!$K$2:$O$7,3,0))</f>
        <v>0</v>
      </c>
      <c r="H186" s="17">
        <f t="shared" si="5"/>
        <v>0</v>
      </c>
      <c r="I186" s="17">
        <f>INT((VLOOKUP($C186,装备数值,4,0)+VLOOKUP($C186,装备数值,7,0)*($E186-1))*VLOOKUP($D186,系数!$K$2:$O$7,4,0))</f>
        <v>0</v>
      </c>
      <c r="J186" s="17">
        <f>INT((VLOOKUP($C186,装备数值,4,0)+VLOOKUP($C186,装备数值,7,0)*($E186-1))*VLOOKUP($D186,系数!$K$2:$O$7,5,0))</f>
        <v>0</v>
      </c>
      <c r="K186" s="17">
        <f>INT(VLOOKUP(E186,强化金币,2,1)*VLOOKUP(INDEX(装备!F:F,MATCH(属性!A186,装备!A:A,0)),系数!$K$12:$M$15,3,0))</f>
        <v>12500</v>
      </c>
      <c r="L186" s="17"/>
      <c r="M186" s="17"/>
      <c r="N186" s="17"/>
      <c r="O186" s="17">
        <f>IF(E186=1,"",VLOOKUP(E186,系数!$S$2:$AB$12,MATCH(属性!C186,评级,0),1))</f>
        <v>0</v>
      </c>
    </row>
    <row r="187" spans="1:15" ht="17.25" thickBot="1" x14ac:dyDescent="0.4">
      <c r="A187" s="17">
        <f t="shared" si="4"/>
        <v>7100002</v>
      </c>
      <c r="B187" s="17" t="s">
        <v>33</v>
      </c>
      <c r="C187" s="15">
        <f>INDEX(装备!G:G,MATCH(属性!A187,装备!A:A,0))</f>
        <v>1</v>
      </c>
      <c r="D187" s="15" t="str">
        <f>INDEX(装备!E:E,MATCH(属性!A187,装备!A:A,0))</f>
        <v>helmet</v>
      </c>
      <c r="E187" s="14">
        <v>65</v>
      </c>
      <c r="F187" s="17">
        <f>INT((VLOOKUP($C187,装备数值,2,0)+VLOOKUP($C187,装备数值,5,0)*($E187-1))*VLOOKUP($D187,系数!$K$2:$O$7,2,0))</f>
        <v>840</v>
      </c>
      <c r="G187" s="17">
        <f>INT((VLOOKUP($C187,装备数值,3,0)+VLOOKUP($C187,装备数值,6,0)*($E187-1))*VLOOKUP($D187,系数!$K$2:$O$7,3,0))</f>
        <v>0</v>
      </c>
      <c r="H187" s="17">
        <f t="shared" si="5"/>
        <v>0</v>
      </c>
      <c r="I187" s="17">
        <f>INT((VLOOKUP($C187,装备数值,4,0)+VLOOKUP($C187,装备数值,7,0)*($E187-1))*VLOOKUP($D187,系数!$K$2:$O$7,4,0))</f>
        <v>0</v>
      </c>
      <c r="J187" s="17">
        <f>INT((VLOOKUP($C187,装备数值,4,0)+VLOOKUP($C187,装备数值,7,0)*($E187-1))*VLOOKUP($D187,系数!$K$2:$O$7,5,0))</f>
        <v>0</v>
      </c>
      <c r="K187" s="17">
        <f>INT(VLOOKUP(E187,强化金币,2,1)*VLOOKUP(INDEX(装备!F:F,MATCH(属性!A187,装备!A:A,0)),系数!$K$12:$M$15,3,0))</f>
        <v>13000</v>
      </c>
      <c r="L187" s="17"/>
      <c r="M187" s="17"/>
      <c r="N187" s="17"/>
      <c r="O187" s="17">
        <f>IF(E187=1,"",VLOOKUP(E187,系数!$S$2:$AB$12,MATCH(属性!C187,评级,0),1))</f>
        <v>0</v>
      </c>
    </row>
    <row r="188" spans="1:15" ht="17.25" thickBot="1" x14ac:dyDescent="0.4">
      <c r="A188" s="17">
        <f t="shared" ref="A188:A251" si="6">A68+1</f>
        <v>7100002</v>
      </c>
      <c r="B188" s="17" t="s">
        <v>33</v>
      </c>
      <c r="C188" s="15">
        <f>INDEX(装备!G:G,MATCH(属性!A188,装备!A:A,0))</f>
        <v>1</v>
      </c>
      <c r="D188" s="15" t="str">
        <f>INDEX(装备!E:E,MATCH(属性!A188,装备!A:A,0))</f>
        <v>helmet</v>
      </c>
      <c r="E188" s="14">
        <v>66</v>
      </c>
      <c r="F188" s="17">
        <f>INT((VLOOKUP($C188,装备数值,2,0)+VLOOKUP($C188,装备数值,5,0)*($E188-1))*VLOOKUP($D188,系数!$K$2:$O$7,2,0))</f>
        <v>850</v>
      </c>
      <c r="G188" s="17">
        <f>INT((VLOOKUP($C188,装备数值,3,0)+VLOOKUP($C188,装备数值,6,0)*($E188-1))*VLOOKUP($D188,系数!$K$2:$O$7,3,0))</f>
        <v>0</v>
      </c>
      <c r="H188" s="17">
        <f t="shared" si="5"/>
        <v>0</v>
      </c>
      <c r="I188" s="17">
        <f>INT((VLOOKUP($C188,装备数值,4,0)+VLOOKUP($C188,装备数值,7,0)*($E188-1))*VLOOKUP($D188,系数!$K$2:$O$7,4,0))</f>
        <v>0</v>
      </c>
      <c r="J188" s="17">
        <f>INT((VLOOKUP($C188,装备数值,4,0)+VLOOKUP($C188,装备数值,7,0)*($E188-1))*VLOOKUP($D188,系数!$K$2:$O$7,5,0))</f>
        <v>0</v>
      </c>
      <c r="K188" s="17">
        <f>INT(VLOOKUP(E188,强化金币,2,1)*VLOOKUP(INDEX(装备!F:F,MATCH(属性!A188,装备!A:A,0)),系数!$K$12:$M$15,3,0))</f>
        <v>13500</v>
      </c>
      <c r="L188" s="17"/>
      <c r="M188" s="17"/>
      <c r="N188" s="17"/>
      <c r="O188" s="17">
        <f>IF(E188=1,"",VLOOKUP(E188,系数!$S$2:$AB$12,MATCH(属性!C188,评级,0),1))</f>
        <v>0</v>
      </c>
    </row>
    <row r="189" spans="1:15" ht="17.25" thickBot="1" x14ac:dyDescent="0.4">
      <c r="A189" s="17">
        <f t="shared" si="6"/>
        <v>7100002</v>
      </c>
      <c r="B189" s="17" t="s">
        <v>33</v>
      </c>
      <c r="C189" s="15">
        <f>INDEX(装备!G:G,MATCH(属性!A189,装备!A:A,0))</f>
        <v>1</v>
      </c>
      <c r="D189" s="15" t="str">
        <f>INDEX(装备!E:E,MATCH(属性!A189,装备!A:A,0))</f>
        <v>helmet</v>
      </c>
      <c r="E189" s="14">
        <v>67</v>
      </c>
      <c r="F189" s="17">
        <f>INT((VLOOKUP($C189,装备数值,2,0)+VLOOKUP($C189,装备数值,5,0)*($E189-1))*VLOOKUP($D189,系数!$K$2:$O$7,2,0))</f>
        <v>860</v>
      </c>
      <c r="G189" s="17">
        <f>INT((VLOOKUP($C189,装备数值,3,0)+VLOOKUP($C189,装备数值,6,0)*($E189-1))*VLOOKUP($D189,系数!$K$2:$O$7,3,0))</f>
        <v>0</v>
      </c>
      <c r="H189" s="17">
        <f t="shared" si="5"/>
        <v>0</v>
      </c>
      <c r="I189" s="17">
        <f>INT((VLOOKUP($C189,装备数值,4,0)+VLOOKUP($C189,装备数值,7,0)*($E189-1))*VLOOKUP($D189,系数!$K$2:$O$7,4,0))</f>
        <v>0</v>
      </c>
      <c r="J189" s="17">
        <f>INT((VLOOKUP($C189,装备数值,4,0)+VLOOKUP($C189,装备数值,7,0)*($E189-1))*VLOOKUP($D189,系数!$K$2:$O$7,5,0))</f>
        <v>0</v>
      </c>
      <c r="K189" s="17">
        <f>INT(VLOOKUP(E189,强化金币,2,1)*VLOOKUP(INDEX(装备!F:F,MATCH(属性!A189,装备!A:A,0)),系数!$K$12:$M$15,3,0))</f>
        <v>14000</v>
      </c>
      <c r="L189" s="17"/>
      <c r="M189" s="17"/>
      <c r="N189" s="17"/>
      <c r="O189" s="17">
        <f>IF(E189=1,"",VLOOKUP(E189,系数!$S$2:$AB$12,MATCH(属性!C189,评级,0),1))</f>
        <v>0</v>
      </c>
    </row>
    <row r="190" spans="1:15" ht="17.25" thickBot="1" x14ac:dyDescent="0.4">
      <c r="A190" s="17">
        <f t="shared" si="6"/>
        <v>7100002</v>
      </c>
      <c r="B190" s="17" t="s">
        <v>33</v>
      </c>
      <c r="C190" s="15">
        <f>INDEX(装备!G:G,MATCH(属性!A190,装备!A:A,0))</f>
        <v>1</v>
      </c>
      <c r="D190" s="15" t="str">
        <f>INDEX(装备!E:E,MATCH(属性!A190,装备!A:A,0))</f>
        <v>helmet</v>
      </c>
      <c r="E190" s="14">
        <v>68</v>
      </c>
      <c r="F190" s="17">
        <f>INT((VLOOKUP($C190,装备数值,2,0)+VLOOKUP($C190,装备数值,5,0)*($E190-1))*VLOOKUP($D190,系数!$K$2:$O$7,2,0))</f>
        <v>870</v>
      </c>
      <c r="G190" s="17">
        <f>INT((VLOOKUP($C190,装备数值,3,0)+VLOOKUP($C190,装备数值,6,0)*($E190-1))*VLOOKUP($D190,系数!$K$2:$O$7,3,0))</f>
        <v>0</v>
      </c>
      <c r="H190" s="17">
        <f t="shared" si="5"/>
        <v>0</v>
      </c>
      <c r="I190" s="17">
        <f>INT((VLOOKUP($C190,装备数值,4,0)+VLOOKUP($C190,装备数值,7,0)*($E190-1))*VLOOKUP($D190,系数!$K$2:$O$7,4,0))</f>
        <v>0</v>
      </c>
      <c r="J190" s="17">
        <f>INT((VLOOKUP($C190,装备数值,4,0)+VLOOKUP($C190,装备数值,7,0)*($E190-1))*VLOOKUP($D190,系数!$K$2:$O$7,5,0))</f>
        <v>0</v>
      </c>
      <c r="K190" s="17">
        <f>INT(VLOOKUP(E190,强化金币,2,1)*VLOOKUP(INDEX(装备!F:F,MATCH(属性!A190,装备!A:A,0)),系数!$K$12:$M$15,3,0))</f>
        <v>14500</v>
      </c>
      <c r="L190" s="17"/>
      <c r="M190" s="17"/>
      <c r="N190" s="17"/>
      <c r="O190" s="17">
        <f>IF(E190=1,"",VLOOKUP(E190,系数!$S$2:$AB$12,MATCH(属性!C190,评级,0),1))</f>
        <v>0</v>
      </c>
    </row>
    <row r="191" spans="1:15" ht="17.25" thickBot="1" x14ac:dyDescent="0.4">
      <c r="A191" s="17">
        <f t="shared" si="6"/>
        <v>7100002</v>
      </c>
      <c r="B191" s="17" t="s">
        <v>33</v>
      </c>
      <c r="C191" s="15">
        <f>INDEX(装备!G:G,MATCH(属性!A191,装备!A:A,0))</f>
        <v>1</v>
      </c>
      <c r="D191" s="15" t="str">
        <f>INDEX(装备!E:E,MATCH(属性!A191,装备!A:A,0))</f>
        <v>helmet</v>
      </c>
      <c r="E191" s="14">
        <v>69</v>
      </c>
      <c r="F191" s="17">
        <f>INT((VLOOKUP($C191,装备数值,2,0)+VLOOKUP($C191,装备数值,5,0)*($E191-1))*VLOOKUP($D191,系数!$K$2:$O$7,2,0))</f>
        <v>880</v>
      </c>
      <c r="G191" s="17">
        <f>INT((VLOOKUP($C191,装备数值,3,0)+VLOOKUP($C191,装备数值,6,0)*($E191-1))*VLOOKUP($D191,系数!$K$2:$O$7,3,0))</f>
        <v>0</v>
      </c>
      <c r="H191" s="17">
        <f t="shared" si="5"/>
        <v>0</v>
      </c>
      <c r="I191" s="17">
        <f>INT((VLOOKUP($C191,装备数值,4,0)+VLOOKUP($C191,装备数值,7,0)*($E191-1))*VLOOKUP($D191,系数!$K$2:$O$7,4,0))</f>
        <v>0</v>
      </c>
      <c r="J191" s="17">
        <f>INT((VLOOKUP($C191,装备数值,4,0)+VLOOKUP($C191,装备数值,7,0)*($E191-1))*VLOOKUP($D191,系数!$K$2:$O$7,5,0))</f>
        <v>0</v>
      </c>
      <c r="K191" s="17">
        <f>INT(VLOOKUP(E191,强化金币,2,1)*VLOOKUP(INDEX(装备!F:F,MATCH(属性!A191,装备!A:A,0)),系数!$K$12:$M$15,3,0))</f>
        <v>15000</v>
      </c>
      <c r="L191" s="17"/>
      <c r="M191" s="17"/>
      <c r="N191" s="17"/>
      <c r="O191" s="17">
        <f>IF(E191=1,"",VLOOKUP(E191,系数!$S$2:$AB$12,MATCH(属性!C191,评级,0),1))</f>
        <v>0</v>
      </c>
    </row>
    <row r="192" spans="1:15" ht="17.25" thickBot="1" x14ac:dyDescent="0.4">
      <c r="A192" s="17">
        <f t="shared" si="6"/>
        <v>7100002</v>
      </c>
      <c r="B192" s="17" t="s">
        <v>33</v>
      </c>
      <c r="C192" s="15">
        <f>INDEX(装备!G:G,MATCH(属性!A192,装备!A:A,0))</f>
        <v>1</v>
      </c>
      <c r="D192" s="15" t="str">
        <f>INDEX(装备!E:E,MATCH(属性!A192,装备!A:A,0))</f>
        <v>helmet</v>
      </c>
      <c r="E192" s="14">
        <v>70</v>
      </c>
      <c r="F192" s="17">
        <f>INT((VLOOKUP($C192,装备数值,2,0)+VLOOKUP($C192,装备数值,5,0)*($E192-1))*VLOOKUP($D192,系数!$K$2:$O$7,2,0))</f>
        <v>890</v>
      </c>
      <c r="G192" s="17">
        <f>INT((VLOOKUP($C192,装备数值,3,0)+VLOOKUP($C192,装备数值,6,0)*($E192-1))*VLOOKUP($D192,系数!$K$2:$O$7,3,0))</f>
        <v>0</v>
      </c>
      <c r="H192" s="17">
        <f t="shared" si="5"/>
        <v>0</v>
      </c>
      <c r="I192" s="17">
        <f>INT((VLOOKUP($C192,装备数值,4,0)+VLOOKUP($C192,装备数值,7,0)*($E192-1))*VLOOKUP($D192,系数!$K$2:$O$7,4,0))</f>
        <v>0</v>
      </c>
      <c r="J192" s="17">
        <f>INT((VLOOKUP($C192,装备数值,4,0)+VLOOKUP($C192,装备数值,7,0)*($E192-1))*VLOOKUP($D192,系数!$K$2:$O$7,5,0))</f>
        <v>0</v>
      </c>
      <c r="K192" s="17">
        <f>INT(VLOOKUP(E192,强化金币,2,1)*VLOOKUP(INDEX(装备!F:F,MATCH(属性!A192,装备!A:A,0)),系数!$K$12:$M$15,3,0))</f>
        <v>15500</v>
      </c>
      <c r="L192" s="17"/>
      <c r="M192" s="17"/>
      <c r="N192" s="17"/>
      <c r="O192" s="17">
        <f>IF(E192=1,"",VLOOKUP(E192,系数!$S$2:$AB$12,MATCH(属性!C192,评级,0),1))</f>
        <v>0</v>
      </c>
    </row>
    <row r="193" spans="1:15" ht="17.25" thickBot="1" x14ac:dyDescent="0.4">
      <c r="A193" s="17">
        <f t="shared" si="6"/>
        <v>7100002</v>
      </c>
      <c r="B193" s="17" t="s">
        <v>33</v>
      </c>
      <c r="C193" s="15">
        <f>INDEX(装备!G:G,MATCH(属性!A193,装备!A:A,0))</f>
        <v>1</v>
      </c>
      <c r="D193" s="15" t="str">
        <f>INDEX(装备!E:E,MATCH(属性!A193,装备!A:A,0))</f>
        <v>helmet</v>
      </c>
      <c r="E193" s="14">
        <v>71</v>
      </c>
      <c r="F193" s="17">
        <f>INT((VLOOKUP($C193,装备数值,2,0)+VLOOKUP($C193,装备数值,5,0)*($E193-1))*VLOOKUP($D193,系数!$K$2:$O$7,2,0))</f>
        <v>900</v>
      </c>
      <c r="G193" s="17">
        <f>INT((VLOOKUP($C193,装备数值,3,0)+VLOOKUP($C193,装备数值,6,0)*($E193-1))*VLOOKUP($D193,系数!$K$2:$O$7,3,0))</f>
        <v>0</v>
      </c>
      <c r="H193" s="17">
        <f t="shared" si="5"/>
        <v>0</v>
      </c>
      <c r="I193" s="17">
        <f>INT((VLOOKUP($C193,装备数值,4,0)+VLOOKUP($C193,装备数值,7,0)*($E193-1))*VLOOKUP($D193,系数!$K$2:$O$7,4,0))</f>
        <v>0</v>
      </c>
      <c r="J193" s="17">
        <f>INT((VLOOKUP($C193,装备数值,4,0)+VLOOKUP($C193,装备数值,7,0)*($E193-1))*VLOOKUP($D193,系数!$K$2:$O$7,5,0))</f>
        <v>0</v>
      </c>
      <c r="K193" s="17">
        <f>INT(VLOOKUP(E193,强化金币,2,1)*VLOOKUP(INDEX(装备!F:F,MATCH(属性!A193,装备!A:A,0)),系数!$K$12:$M$15,3,0))</f>
        <v>16000</v>
      </c>
      <c r="L193" s="17"/>
      <c r="M193" s="17"/>
      <c r="N193" s="17"/>
      <c r="O193" s="17">
        <f>IF(E193=1,"",VLOOKUP(E193,系数!$S$2:$AB$12,MATCH(属性!C193,评级,0),1))</f>
        <v>0</v>
      </c>
    </row>
    <row r="194" spans="1:15" ht="17.25" thickBot="1" x14ac:dyDescent="0.4">
      <c r="A194" s="17">
        <f t="shared" si="6"/>
        <v>7100002</v>
      </c>
      <c r="B194" s="17" t="s">
        <v>33</v>
      </c>
      <c r="C194" s="15">
        <f>INDEX(装备!G:G,MATCH(属性!A194,装备!A:A,0))</f>
        <v>1</v>
      </c>
      <c r="D194" s="15" t="str">
        <f>INDEX(装备!E:E,MATCH(属性!A194,装备!A:A,0))</f>
        <v>helmet</v>
      </c>
      <c r="E194" s="14">
        <v>72</v>
      </c>
      <c r="F194" s="17">
        <f>INT((VLOOKUP($C194,装备数值,2,0)+VLOOKUP($C194,装备数值,5,0)*($E194-1))*VLOOKUP($D194,系数!$K$2:$O$7,2,0))</f>
        <v>910</v>
      </c>
      <c r="G194" s="17">
        <f>INT((VLOOKUP($C194,装备数值,3,0)+VLOOKUP($C194,装备数值,6,0)*($E194-1))*VLOOKUP($D194,系数!$K$2:$O$7,3,0))</f>
        <v>0</v>
      </c>
      <c r="H194" s="17">
        <f t="shared" si="5"/>
        <v>0</v>
      </c>
      <c r="I194" s="17">
        <f>INT((VLOOKUP($C194,装备数值,4,0)+VLOOKUP($C194,装备数值,7,0)*($E194-1))*VLOOKUP($D194,系数!$K$2:$O$7,4,0))</f>
        <v>0</v>
      </c>
      <c r="J194" s="17">
        <f>INT((VLOOKUP($C194,装备数值,4,0)+VLOOKUP($C194,装备数值,7,0)*($E194-1))*VLOOKUP($D194,系数!$K$2:$O$7,5,0))</f>
        <v>0</v>
      </c>
      <c r="K194" s="17">
        <f>INT(VLOOKUP(E194,强化金币,2,1)*VLOOKUP(INDEX(装备!F:F,MATCH(属性!A194,装备!A:A,0)),系数!$K$12:$M$15,3,0))</f>
        <v>16500</v>
      </c>
      <c r="L194" s="17"/>
      <c r="M194" s="17"/>
      <c r="N194" s="17"/>
      <c r="O194" s="17">
        <f>IF(E194=1,"",VLOOKUP(E194,系数!$S$2:$AB$12,MATCH(属性!C194,评级,0),1))</f>
        <v>0</v>
      </c>
    </row>
    <row r="195" spans="1:15" ht="17.25" thickBot="1" x14ac:dyDescent="0.4">
      <c r="A195" s="17">
        <f t="shared" si="6"/>
        <v>7100002</v>
      </c>
      <c r="B195" s="17" t="s">
        <v>33</v>
      </c>
      <c r="C195" s="15">
        <f>INDEX(装备!G:G,MATCH(属性!A195,装备!A:A,0))</f>
        <v>1</v>
      </c>
      <c r="D195" s="15" t="str">
        <f>INDEX(装备!E:E,MATCH(属性!A195,装备!A:A,0))</f>
        <v>helmet</v>
      </c>
      <c r="E195" s="14">
        <v>73</v>
      </c>
      <c r="F195" s="17">
        <f>INT((VLOOKUP($C195,装备数值,2,0)+VLOOKUP($C195,装备数值,5,0)*($E195-1))*VLOOKUP($D195,系数!$K$2:$O$7,2,0))</f>
        <v>920</v>
      </c>
      <c r="G195" s="17">
        <f>INT((VLOOKUP($C195,装备数值,3,0)+VLOOKUP($C195,装备数值,6,0)*($E195-1))*VLOOKUP($D195,系数!$K$2:$O$7,3,0))</f>
        <v>0</v>
      </c>
      <c r="H195" s="17">
        <f t="shared" si="5"/>
        <v>0</v>
      </c>
      <c r="I195" s="17">
        <f>INT((VLOOKUP($C195,装备数值,4,0)+VLOOKUP($C195,装备数值,7,0)*($E195-1))*VLOOKUP($D195,系数!$K$2:$O$7,4,0))</f>
        <v>0</v>
      </c>
      <c r="J195" s="17">
        <f>INT((VLOOKUP($C195,装备数值,4,0)+VLOOKUP($C195,装备数值,7,0)*($E195-1))*VLOOKUP($D195,系数!$K$2:$O$7,5,0))</f>
        <v>0</v>
      </c>
      <c r="K195" s="17">
        <f>INT(VLOOKUP(E195,强化金币,2,1)*VLOOKUP(INDEX(装备!F:F,MATCH(属性!A195,装备!A:A,0)),系数!$K$12:$M$15,3,0))</f>
        <v>17000</v>
      </c>
      <c r="L195" s="17"/>
      <c r="M195" s="17"/>
      <c r="N195" s="17"/>
      <c r="O195" s="17">
        <f>IF(E195=1,"",VLOOKUP(E195,系数!$S$2:$AB$12,MATCH(属性!C195,评级,0),1))</f>
        <v>0</v>
      </c>
    </row>
    <row r="196" spans="1:15" ht="17.25" thickBot="1" x14ac:dyDescent="0.4">
      <c r="A196" s="17">
        <f t="shared" si="6"/>
        <v>7100002</v>
      </c>
      <c r="B196" s="17" t="s">
        <v>33</v>
      </c>
      <c r="C196" s="15">
        <f>INDEX(装备!G:G,MATCH(属性!A196,装备!A:A,0))</f>
        <v>1</v>
      </c>
      <c r="D196" s="15" t="str">
        <f>INDEX(装备!E:E,MATCH(属性!A196,装备!A:A,0))</f>
        <v>helmet</v>
      </c>
      <c r="E196" s="14">
        <v>74</v>
      </c>
      <c r="F196" s="17">
        <f>INT((VLOOKUP($C196,装备数值,2,0)+VLOOKUP($C196,装备数值,5,0)*($E196-1))*VLOOKUP($D196,系数!$K$2:$O$7,2,0))</f>
        <v>930</v>
      </c>
      <c r="G196" s="17">
        <f>INT((VLOOKUP($C196,装备数值,3,0)+VLOOKUP($C196,装备数值,6,0)*($E196-1))*VLOOKUP($D196,系数!$K$2:$O$7,3,0))</f>
        <v>0</v>
      </c>
      <c r="H196" s="17">
        <f t="shared" ref="H196:H259" si="7">G196</f>
        <v>0</v>
      </c>
      <c r="I196" s="17">
        <f>INT((VLOOKUP($C196,装备数值,4,0)+VLOOKUP($C196,装备数值,7,0)*($E196-1))*VLOOKUP($D196,系数!$K$2:$O$7,4,0))</f>
        <v>0</v>
      </c>
      <c r="J196" s="17">
        <f>INT((VLOOKUP($C196,装备数值,4,0)+VLOOKUP($C196,装备数值,7,0)*($E196-1))*VLOOKUP($D196,系数!$K$2:$O$7,5,0))</f>
        <v>0</v>
      </c>
      <c r="K196" s="17">
        <f>INT(VLOOKUP(E196,强化金币,2,1)*VLOOKUP(INDEX(装备!F:F,MATCH(属性!A196,装备!A:A,0)),系数!$K$12:$M$15,3,0))</f>
        <v>17500</v>
      </c>
      <c r="L196" s="17"/>
      <c r="M196" s="17"/>
      <c r="N196" s="17"/>
      <c r="O196" s="17">
        <f>IF(E196=1,"",VLOOKUP(E196,系数!$S$2:$AB$12,MATCH(属性!C196,评级,0),1))</f>
        <v>0</v>
      </c>
    </row>
    <row r="197" spans="1:15" ht="17.25" thickBot="1" x14ac:dyDescent="0.4">
      <c r="A197" s="17">
        <f t="shared" si="6"/>
        <v>7100002</v>
      </c>
      <c r="B197" s="17" t="s">
        <v>33</v>
      </c>
      <c r="C197" s="15">
        <f>INDEX(装备!G:G,MATCH(属性!A197,装备!A:A,0))</f>
        <v>1</v>
      </c>
      <c r="D197" s="15" t="str">
        <f>INDEX(装备!E:E,MATCH(属性!A197,装备!A:A,0))</f>
        <v>helmet</v>
      </c>
      <c r="E197" s="14">
        <v>75</v>
      </c>
      <c r="F197" s="17">
        <f>INT((VLOOKUP($C197,装备数值,2,0)+VLOOKUP($C197,装备数值,5,0)*($E197-1))*VLOOKUP($D197,系数!$K$2:$O$7,2,0))</f>
        <v>940</v>
      </c>
      <c r="G197" s="17">
        <f>INT((VLOOKUP($C197,装备数值,3,0)+VLOOKUP($C197,装备数值,6,0)*($E197-1))*VLOOKUP($D197,系数!$K$2:$O$7,3,0))</f>
        <v>0</v>
      </c>
      <c r="H197" s="17">
        <f t="shared" si="7"/>
        <v>0</v>
      </c>
      <c r="I197" s="17">
        <f>INT((VLOOKUP($C197,装备数值,4,0)+VLOOKUP($C197,装备数值,7,0)*($E197-1))*VLOOKUP($D197,系数!$K$2:$O$7,4,0))</f>
        <v>0</v>
      </c>
      <c r="J197" s="17">
        <f>INT((VLOOKUP($C197,装备数值,4,0)+VLOOKUP($C197,装备数值,7,0)*($E197-1))*VLOOKUP($D197,系数!$K$2:$O$7,5,0))</f>
        <v>0</v>
      </c>
      <c r="K197" s="17">
        <f>INT(VLOOKUP(E197,强化金币,2,1)*VLOOKUP(INDEX(装备!F:F,MATCH(属性!A197,装备!A:A,0)),系数!$K$12:$M$15,3,0))</f>
        <v>18000</v>
      </c>
      <c r="L197" s="17"/>
      <c r="M197" s="17"/>
      <c r="N197" s="17"/>
      <c r="O197" s="17">
        <f>IF(E197=1,"",VLOOKUP(E197,系数!$S$2:$AB$12,MATCH(属性!C197,评级,0),1))</f>
        <v>0</v>
      </c>
    </row>
    <row r="198" spans="1:15" ht="17.25" thickBot="1" x14ac:dyDescent="0.4">
      <c r="A198" s="17">
        <f t="shared" si="6"/>
        <v>7100002</v>
      </c>
      <c r="B198" s="17" t="s">
        <v>33</v>
      </c>
      <c r="C198" s="15">
        <f>INDEX(装备!G:G,MATCH(属性!A198,装备!A:A,0))</f>
        <v>1</v>
      </c>
      <c r="D198" s="15" t="str">
        <f>INDEX(装备!E:E,MATCH(属性!A198,装备!A:A,0))</f>
        <v>helmet</v>
      </c>
      <c r="E198" s="14">
        <v>76</v>
      </c>
      <c r="F198" s="17">
        <f>INT((VLOOKUP($C198,装备数值,2,0)+VLOOKUP($C198,装备数值,5,0)*($E198-1))*VLOOKUP($D198,系数!$K$2:$O$7,2,0))</f>
        <v>950</v>
      </c>
      <c r="G198" s="17">
        <f>INT((VLOOKUP($C198,装备数值,3,0)+VLOOKUP($C198,装备数值,6,0)*($E198-1))*VLOOKUP($D198,系数!$K$2:$O$7,3,0))</f>
        <v>0</v>
      </c>
      <c r="H198" s="17">
        <f t="shared" si="7"/>
        <v>0</v>
      </c>
      <c r="I198" s="17">
        <f>INT((VLOOKUP($C198,装备数值,4,0)+VLOOKUP($C198,装备数值,7,0)*($E198-1))*VLOOKUP($D198,系数!$K$2:$O$7,4,0))</f>
        <v>0</v>
      </c>
      <c r="J198" s="17">
        <f>INT((VLOOKUP($C198,装备数值,4,0)+VLOOKUP($C198,装备数值,7,0)*($E198-1))*VLOOKUP($D198,系数!$K$2:$O$7,5,0))</f>
        <v>0</v>
      </c>
      <c r="K198" s="17">
        <f>INT(VLOOKUP(E198,强化金币,2,1)*VLOOKUP(INDEX(装备!F:F,MATCH(属性!A198,装备!A:A,0)),系数!$K$12:$M$15,3,0))</f>
        <v>18500</v>
      </c>
      <c r="L198" s="17"/>
      <c r="M198" s="17"/>
      <c r="N198" s="17"/>
      <c r="O198" s="17">
        <f>IF(E198=1,"",VLOOKUP(E198,系数!$S$2:$AB$12,MATCH(属性!C198,评级,0),1))</f>
        <v>0</v>
      </c>
    </row>
    <row r="199" spans="1:15" ht="17.25" thickBot="1" x14ac:dyDescent="0.4">
      <c r="A199" s="17">
        <f t="shared" si="6"/>
        <v>7100002</v>
      </c>
      <c r="B199" s="17" t="s">
        <v>33</v>
      </c>
      <c r="C199" s="15">
        <f>INDEX(装备!G:G,MATCH(属性!A199,装备!A:A,0))</f>
        <v>1</v>
      </c>
      <c r="D199" s="15" t="str">
        <f>INDEX(装备!E:E,MATCH(属性!A199,装备!A:A,0))</f>
        <v>helmet</v>
      </c>
      <c r="E199" s="14">
        <v>77</v>
      </c>
      <c r="F199" s="17">
        <f>INT((VLOOKUP($C199,装备数值,2,0)+VLOOKUP($C199,装备数值,5,0)*($E199-1))*VLOOKUP($D199,系数!$K$2:$O$7,2,0))</f>
        <v>960</v>
      </c>
      <c r="G199" s="17">
        <f>INT((VLOOKUP($C199,装备数值,3,0)+VLOOKUP($C199,装备数值,6,0)*($E199-1))*VLOOKUP($D199,系数!$K$2:$O$7,3,0))</f>
        <v>0</v>
      </c>
      <c r="H199" s="17">
        <f t="shared" si="7"/>
        <v>0</v>
      </c>
      <c r="I199" s="17">
        <f>INT((VLOOKUP($C199,装备数值,4,0)+VLOOKUP($C199,装备数值,7,0)*($E199-1))*VLOOKUP($D199,系数!$K$2:$O$7,4,0))</f>
        <v>0</v>
      </c>
      <c r="J199" s="17">
        <f>INT((VLOOKUP($C199,装备数值,4,0)+VLOOKUP($C199,装备数值,7,0)*($E199-1))*VLOOKUP($D199,系数!$K$2:$O$7,5,0))</f>
        <v>0</v>
      </c>
      <c r="K199" s="17">
        <f>INT(VLOOKUP(E199,强化金币,2,1)*VLOOKUP(INDEX(装备!F:F,MATCH(属性!A199,装备!A:A,0)),系数!$K$12:$M$15,3,0))</f>
        <v>19000</v>
      </c>
      <c r="L199" s="17"/>
      <c r="M199" s="17"/>
      <c r="N199" s="17"/>
      <c r="O199" s="17">
        <f>IF(E199=1,"",VLOOKUP(E199,系数!$S$2:$AB$12,MATCH(属性!C199,评级,0),1))</f>
        <v>0</v>
      </c>
    </row>
    <row r="200" spans="1:15" ht="17.25" thickBot="1" x14ac:dyDescent="0.4">
      <c r="A200" s="17">
        <f t="shared" si="6"/>
        <v>7100002</v>
      </c>
      <c r="B200" s="17" t="s">
        <v>33</v>
      </c>
      <c r="C200" s="15">
        <f>INDEX(装备!G:G,MATCH(属性!A200,装备!A:A,0))</f>
        <v>1</v>
      </c>
      <c r="D200" s="15" t="str">
        <f>INDEX(装备!E:E,MATCH(属性!A200,装备!A:A,0))</f>
        <v>helmet</v>
      </c>
      <c r="E200" s="14">
        <v>78</v>
      </c>
      <c r="F200" s="17">
        <f>INT((VLOOKUP($C200,装备数值,2,0)+VLOOKUP($C200,装备数值,5,0)*($E200-1))*VLOOKUP($D200,系数!$K$2:$O$7,2,0))</f>
        <v>970</v>
      </c>
      <c r="G200" s="17">
        <f>INT((VLOOKUP($C200,装备数值,3,0)+VLOOKUP($C200,装备数值,6,0)*($E200-1))*VLOOKUP($D200,系数!$K$2:$O$7,3,0))</f>
        <v>0</v>
      </c>
      <c r="H200" s="17">
        <f t="shared" si="7"/>
        <v>0</v>
      </c>
      <c r="I200" s="17">
        <f>INT((VLOOKUP($C200,装备数值,4,0)+VLOOKUP($C200,装备数值,7,0)*($E200-1))*VLOOKUP($D200,系数!$K$2:$O$7,4,0))</f>
        <v>0</v>
      </c>
      <c r="J200" s="17">
        <f>INT((VLOOKUP($C200,装备数值,4,0)+VLOOKUP($C200,装备数值,7,0)*($E200-1))*VLOOKUP($D200,系数!$K$2:$O$7,5,0))</f>
        <v>0</v>
      </c>
      <c r="K200" s="17">
        <f>INT(VLOOKUP(E200,强化金币,2,1)*VLOOKUP(INDEX(装备!F:F,MATCH(属性!A200,装备!A:A,0)),系数!$K$12:$M$15,3,0))</f>
        <v>19500</v>
      </c>
      <c r="L200" s="17"/>
      <c r="M200" s="17"/>
      <c r="N200" s="17"/>
      <c r="O200" s="17">
        <f>IF(E200=1,"",VLOOKUP(E200,系数!$S$2:$AB$12,MATCH(属性!C200,评级,0),1))</f>
        <v>0</v>
      </c>
    </row>
    <row r="201" spans="1:15" ht="17.25" thickBot="1" x14ac:dyDescent="0.4">
      <c r="A201" s="17">
        <f t="shared" si="6"/>
        <v>7100002</v>
      </c>
      <c r="B201" s="17" t="s">
        <v>33</v>
      </c>
      <c r="C201" s="15">
        <f>INDEX(装备!G:G,MATCH(属性!A201,装备!A:A,0))</f>
        <v>1</v>
      </c>
      <c r="D201" s="15" t="str">
        <f>INDEX(装备!E:E,MATCH(属性!A201,装备!A:A,0))</f>
        <v>helmet</v>
      </c>
      <c r="E201" s="14">
        <v>79</v>
      </c>
      <c r="F201" s="17">
        <f>INT((VLOOKUP($C201,装备数值,2,0)+VLOOKUP($C201,装备数值,5,0)*($E201-1))*VLOOKUP($D201,系数!$K$2:$O$7,2,0))</f>
        <v>980</v>
      </c>
      <c r="G201" s="17">
        <f>INT((VLOOKUP($C201,装备数值,3,0)+VLOOKUP($C201,装备数值,6,0)*($E201-1))*VLOOKUP($D201,系数!$K$2:$O$7,3,0))</f>
        <v>0</v>
      </c>
      <c r="H201" s="17">
        <f t="shared" si="7"/>
        <v>0</v>
      </c>
      <c r="I201" s="17">
        <f>INT((VLOOKUP($C201,装备数值,4,0)+VLOOKUP($C201,装备数值,7,0)*($E201-1))*VLOOKUP($D201,系数!$K$2:$O$7,4,0))</f>
        <v>0</v>
      </c>
      <c r="J201" s="17">
        <f>INT((VLOOKUP($C201,装备数值,4,0)+VLOOKUP($C201,装备数值,7,0)*($E201-1))*VLOOKUP($D201,系数!$K$2:$O$7,5,0))</f>
        <v>0</v>
      </c>
      <c r="K201" s="17">
        <f>INT(VLOOKUP(E201,强化金币,2,1)*VLOOKUP(INDEX(装备!F:F,MATCH(属性!A201,装备!A:A,0)),系数!$K$12:$M$15,3,0))</f>
        <v>20000</v>
      </c>
      <c r="L201" s="17"/>
      <c r="M201" s="17"/>
      <c r="N201" s="17"/>
      <c r="O201" s="17">
        <f>IF(E201=1,"",VLOOKUP(E201,系数!$S$2:$AB$12,MATCH(属性!C201,评级,0),1))</f>
        <v>0</v>
      </c>
    </row>
    <row r="202" spans="1:15" ht="17.25" thickBot="1" x14ac:dyDescent="0.4">
      <c r="A202" s="17">
        <f t="shared" si="6"/>
        <v>7100002</v>
      </c>
      <c r="B202" s="17" t="s">
        <v>33</v>
      </c>
      <c r="C202" s="15">
        <f>INDEX(装备!G:G,MATCH(属性!A202,装备!A:A,0))</f>
        <v>1</v>
      </c>
      <c r="D202" s="15" t="str">
        <f>INDEX(装备!E:E,MATCH(属性!A202,装备!A:A,0))</f>
        <v>helmet</v>
      </c>
      <c r="E202" s="14">
        <v>80</v>
      </c>
      <c r="F202" s="17">
        <f>INT((VLOOKUP($C202,装备数值,2,0)+VLOOKUP($C202,装备数值,5,0)*($E202-1))*VLOOKUP($D202,系数!$K$2:$O$7,2,0))</f>
        <v>990</v>
      </c>
      <c r="G202" s="17">
        <f>INT((VLOOKUP($C202,装备数值,3,0)+VLOOKUP($C202,装备数值,6,0)*($E202-1))*VLOOKUP($D202,系数!$K$2:$O$7,3,0))</f>
        <v>0</v>
      </c>
      <c r="H202" s="17">
        <f t="shared" si="7"/>
        <v>0</v>
      </c>
      <c r="I202" s="17">
        <f>INT((VLOOKUP($C202,装备数值,4,0)+VLOOKUP($C202,装备数值,7,0)*($E202-1))*VLOOKUP($D202,系数!$K$2:$O$7,4,0))</f>
        <v>0</v>
      </c>
      <c r="J202" s="17">
        <f>INT((VLOOKUP($C202,装备数值,4,0)+VLOOKUP($C202,装备数值,7,0)*($E202-1))*VLOOKUP($D202,系数!$K$2:$O$7,5,0))</f>
        <v>0</v>
      </c>
      <c r="K202" s="17">
        <f>INT(VLOOKUP(E202,强化金币,2,1)*VLOOKUP(INDEX(装备!F:F,MATCH(属性!A202,装备!A:A,0)),系数!$K$12:$M$15,3,0))</f>
        <v>24000</v>
      </c>
      <c r="L202" s="17"/>
      <c r="M202" s="17"/>
      <c r="N202" s="17"/>
      <c r="O202" s="17">
        <f>IF(E202=1,"",VLOOKUP(E202,系数!$S$2:$AB$12,MATCH(属性!C202,评级,0),1))</f>
        <v>0</v>
      </c>
    </row>
    <row r="203" spans="1:15" ht="17.25" thickBot="1" x14ac:dyDescent="0.4">
      <c r="A203" s="17">
        <f t="shared" si="6"/>
        <v>7100002</v>
      </c>
      <c r="B203" s="17" t="s">
        <v>33</v>
      </c>
      <c r="C203" s="15">
        <f>INDEX(装备!G:G,MATCH(属性!A203,装备!A:A,0))</f>
        <v>1</v>
      </c>
      <c r="D203" s="15" t="str">
        <f>INDEX(装备!E:E,MATCH(属性!A203,装备!A:A,0))</f>
        <v>helmet</v>
      </c>
      <c r="E203" s="14">
        <v>81</v>
      </c>
      <c r="F203" s="17">
        <f>INT((VLOOKUP($C203,装备数值,2,0)+VLOOKUP($C203,装备数值,5,0)*($E203-1))*VLOOKUP($D203,系数!$K$2:$O$7,2,0))</f>
        <v>1000</v>
      </c>
      <c r="G203" s="17">
        <f>INT((VLOOKUP($C203,装备数值,3,0)+VLOOKUP($C203,装备数值,6,0)*($E203-1))*VLOOKUP($D203,系数!$K$2:$O$7,3,0))</f>
        <v>0</v>
      </c>
      <c r="H203" s="17">
        <f t="shared" si="7"/>
        <v>0</v>
      </c>
      <c r="I203" s="17">
        <f>INT((VLOOKUP($C203,装备数值,4,0)+VLOOKUP($C203,装备数值,7,0)*($E203-1))*VLOOKUP($D203,系数!$K$2:$O$7,4,0))</f>
        <v>0</v>
      </c>
      <c r="J203" s="17">
        <f>INT((VLOOKUP($C203,装备数值,4,0)+VLOOKUP($C203,装备数值,7,0)*($E203-1))*VLOOKUP($D203,系数!$K$2:$O$7,5,0))</f>
        <v>0</v>
      </c>
      <c r="K203" s="17">
        <f>INT(VLOOKUP(E203,强化金币,2,1)*VLOOKUP(INDEX(装备!F:F,MATCH(属性!A203,装备!A:A,0)),系数!$K$12:$M$15,3,0))</f>
        <v>28000</v>
      </c>
      <c r="L203" s="17"/>
      <c r="M203" s="17"/>
      <c r="N203" s="17"/>
      <c r="O203" s="17">
        <f>IF(E203=1,"",VLOOKUP(E203,系数!$S$2:$AB$12,MATCH(属性!C203,评级,0),1))</f>
        <v>0</v>
      </c>
    </row>
    <row r="204" spans="1:15" ht="17.25" thickBot="1" x14ac:dyDescent="0.4">
      <c r="A204" s="17">
        <f t="shared" si="6"/>
        <v>7100002</v>
      </c>
      <c r="B204" s="17" t="s">
        <v>33</v>
      </c>
      <c r="C204" s="15">
        <f>INDEX(装备!G:G,MATCH(属性!A204,装备!A:A,0))</f>
        <v>1</v>
      </c>
      <c r="D204" s="15" t="str">
        <f>INDEX(装备!E:E,MATCH(属性!A204,装备!A:A,0))</f>
        <v>helmet</v>
      </c>
      <c r="E204" s="14">
        <v>82</v>
      </c>
      <c r="F204" s="17">
        <f>INT((VLOOKUP($C204,装备数值,2,0)+VLOOKUP($C204,装备数值,5,0)*($E204-1))*VLOOKUP($D204,系数!$K$2:$O$7,2,0))</f>
        <v>1010</v>
      </c>
      <c r="G204" s="17">
        <f>INT((VLOOKUP($C204,装备数值,3,0)+VLOOKUP($C204,装备数值,6,0)*($E204-1))*VLOOKUP($D204,系数!$K$2:$O$7,3,0))</f>
        <v>0</v>
      </c>
      <c r="H204" s="17">
        <f t="shared" si="7"/>
        <v>0</v>
      </c>
      <c r="I204" s="17">
        <f>INT((VLOOKUP($C204,装备数值,4,0)+VLOOKUP($C204,装备数值,7,0)*($E204-1))*VLOOKUP($D204,系数!$K$2:$O$7,4,0))</f>
        <v>0</v>
      </c>
      <c r="J204" s="17">
        <f>INT((VLOOKUP($C204,装备数值,4,0)+VLOOKUP($C204,装备数值,7,0)*($E204-1))*VLOOKUP($D204,系数!$K$2:$O$7,5,0))</f>
        <v>0</v>
      </c>
      <c r="K204" s="17">
        <f>INT(VLOOKUP(E204,强化金币,2,1)*VLOOKUP(INDEX(装备!F:F,MATCH(属性!A204,装备!A:A,0)),系数!$K$12:$M$15,3,0))</f>
        <v>32000</v>
      </c>
      <c r="L204" s="17"/>
      <c r="M204" s="17"/>
      <c r="N204" s="17"/>
      <c r="O204" s="17">
        <f>IF(E204=1,"",VLOOKUP(E204,系数!$S$2:$AB$12,MATCH(属性!C204,评级,0),1))</f>
        <v>0</v>
      </c>
    </row>
    <row r="205" spans="1:15" ht="17.25" thickBot="1" x14ac:dyDescent="0.4">
      <c r="A205" s="17">
        <f t="shared" si="6"/>
        <v>7100002</v>
      </c>
      <c r="B205" s="17" t="s">
        <v>33</v>
      </c>
      <c r="C205" s="15">
        <f>INDEX(装备!G:G,MATCH(属性!A205,装备!A:A,0))</f>
        <v>1</v>
      </c>
      <c r="D205" s="15" t="str">
        <f>INDEX(装备!E:E,MATCH(属性!A205,装备!A:A,0))</f>
        <v>helmet</v>
      </c>
      <c r="E205" s="14">
        <v>83</v>
      </c>
      <c r="F205" s="17">
        <f>INT((VLOOKUP($C205,装备数值,2,0)+VLOOKUP($C205,装备数值,5,0)*($E205-1))*VLOOKUP($D205,系数!$K$2:$O$7,2,0))</f>
        <v>1020</v>
      </c>
      <c r="G205" s="17">
        <f>INT((VLOOKUP($C205,装备数值,3,0)+VLOOKUP($C205,装备数值,6,0)*($E205-1))*VLOOKUP($D205,系数!$K$2:$O$7,3,0))</f>
        <v>0</v>
      </c>
      <c r="H205" s="17">
        <f t="shared" si="7"/>
        <v>0</v>
      </c>
      <c r="I205" s="17">
        <f>INT((VLOOKUP($C205,装备数值,4,0)+VLOOKUP($C205,装备数值,7,0)*($E205-1))*VLOOKUP($D205,系数!$K$2:$O$7,4,0))</f>
        <v>0</v>
      </c>
      <c r="J205" s="17">
        <f>INT((VLOOKUP($C205,装备数值,4,0)+VLOOKUP($C205,装备数值,7,0)*($E205-1))*VLOOKUP($D205,系数!$K$2:$O$7,5,0))</f>
        <v>0</v>
      </c>
      <c r="K205" s="17">
        <f>INT(VLOOKUP(E205,强化金币,2,1)*VLOOKUP(INDEX(装备!F:F,MATCH(属性!A205,装备!A:A,0)),系数!$K$12:$M$15,3,0))</f>
        <v>36000</v>
      </c>
      <c r="L205" s="17"/>
      <c r="M205" s="17"/>
      <c r="N205" s="17"/>
      <c r="O205" s="17">
        <f>IF(E205=1,"",VLOOKUP(E205,系数!$S$2:$AB$12,MATCH(属性!C205,评级,0),1))</f>
        <v>0</v>
      </c>
    </row>
    <row r="206" spans="1:15" ht="17.25" thickBot="1" x14ac:dyDescent="0.4">
      <c r="A206" s="17">
        <f t="shared" si="6"/>
        <v>7100002</v>
      </c>
      <c r="B206" s="17" t="s">
        <v>33</v>
      </c>
      <c r="C206" s="15">
        <f>INDEX(装备!G:G,MATCH(属性!A206,装备!A:A,0))</f>
        <v>1</v>
      </c>
      <c r="D206" s="15" t="str">
        <f>INDEX(装备!E:E,MATCH(属性!A206,装备!A:A,0))</f>
        <v>helmet</v>
      </c>
      <c r="E206" s="14">
        <v>84</v>
      </c>
      <c r="F206" s="17">
        <f>INT((VLOOKUP($C206,装备数值,2,0)+VLOOKUP($C206,装备数值,5,0)*($E206-1))*VLOOKUP($D206,系数!$K$2:$O$7,2,0))</f>
        <v>1030</v>
      </c>
      <c r="G206" s="17">
        <f>INT((VLOOKUP($C206,装备数值,3,0)+VLOOKUP($C206,装备数值,6,0)*($E206-1))*VLOOKUP($D206,系数!$K$2:$O$7,3,0))</f>
        <v>0</v>
      </c>
      <c r="H206" s="17">
        <f t="shared" si="7"/>
        <v>0</v>
      </c>
      <c r="I206" s="17">
        <f>INT((VLOOKUP($C206,装备数值,4,0)+VLOOKUP($C206,装备数值,7,0)*($E206-1))*VLOOKUP($D206,系数!$K$2:$O$7,4,0))</f>
        <v>0</v>
      </c>
      <c r="J206" s="17">
        <f>INT((VLOOKUP($C206,装备数值,4,0)+VLOOKUP($C206,装备数值,7,0)*($E206-1))*VLOOKUP($D206,系数!$K$2:$O$7,5,0))</f>
        <v>0</v>
      </c>
      <c r="K206" s="17">
        <f>INT(VLOOKUP(E206,强化金币,2,1)*VLOOKUP(INDEX(装备!F:F,MATCH(属性!A206,装备!A:A,0)),系数!$K$12:$M$15,3,0))</f>
        <v>40000</v>
      </c>
      <c r="L206" s="17"/>
      <c r="M206" s="17"/>
      <c r="N206" s="17"/>
      <c r="O206" s="17">
        <f>IF(E206=1,"",VLOOKUP(E206,系数!$S$2:$AB$12,MATCH(属性!C206,评级,0),1))</f>
        <v>0</v>
      </c>
    </row>
    <row r="207" spans="1:15" ht="17.25" thickBot="1" x14ac:dyDescent="0.4">
      <c r="A207" s="17">
        <f t="shared" si="6"/>
        <v>7100002</v>
      </c>
      <c r="B207" s="17" t="s">
        <v>33</v>
      </c>
      <c r="C207" s="15">
        <f>INDEX(装备!G:G,MATCH(属性!A207,装备!A:A,0))</f>
        <v>1</v>
      </c>
      <c r="D207" s="15" t="str">
        <f>INDEX(装备!E:E,MATCH(属性!A207,装备!A:A,0))</f>
        <v>helmet</v>
      </c>
      <c r="E207" s="14">
        <v>85</v>
      </c>
      <c r="F207" s="17">
        <f>INT((VLOOKUP($C207,装备数值,2,0)+VLOOKUP($C207,装备数值,5,0)*($E207-1))*VLOOKUP($D207,系数!$K$2:$O$7,2,0))</f>
        <v>1040</v>
      </c>
      <c r="G207" s="17">
        <f>INT((VLOOKUP($C207,装备数值,3,0)+VLOOKUP($C207,装备数值,6,0)*($E207-1))*VLOOKUP($D207,系数!$K$2:$O$7,3,0))</f>
        <v>0</v>
      </c>
      <c r="H207" s="17">
        <f t="shared" si="7"/>
        <v>0</v>
      </c>
      <c r="I207" s="17">
        <f>INT((VLOOKUP($C207,装备数值,4,0)+VLOOKUP($C207,装备数值,7,0)*($E207-1))*VLOOKUP($D207,系数!$K$2:$O$7,4,0))</f>
        <v>0</v>
      </c>
      <c r="J207" s="17">
        <f>INT((VLOOKUP($C207,装备数值,4,0)+VLOOKUP($C207,装备数值,7,0)*($E207-1))*VLOOKUP($D207,系数!$K$2:$O$7,5,0))</f>
        <v>0</v>
      </c>
      <c r="K207" s="17">
        <f>INT(VLOOKUP(E207,强化金币,2,1)*VLOOKUP(INDEX(装备!F:F,MATCH(属性!A207,装备!A:A,0)),系数!$K$12:$M$15,3,0))</f>
        <v>50000</v>
      </c>
      <c r="L207" s="17"/>
      <c r="M207" s="17"/>
      <c r="N207" s="17"/>
      <c r="O207" s="17">
        <f>IF(E207=1,"",VLOOKUP(E207,系数!$S$2:$AB$12,MATCH(属性!C207,评级,0),1))</f>
        <v>0</v>
      </c>
    </row>
    <row r="208" spans="1:15" ht="17.25" thickBot="1" x14ac:dyDescent="0.4">
      <c r="A208" s="17">
        <f t="shared" si="6"/>
        <v>7100002</v>
      </c>
      <c r="B208" s="17" t="s">
        <v>33</v>
      </c>
      <c r="C208" s="15">
        <f>INDEX(装备!G:G,MATCH(属性!A208,装备!A:A,0))</f>
        <v>1</v>
      </c>
      <c r="D208" s="15" t="str">
        <f>INDEX(装备!E:E,MATCH(属性!A208,装备!A:A,0))</f>
        <v>helmet</v>
      </c>
      <c r="E208" s="14">
        <v>86</v>
      </c>
      <c r="F208" s="17">
        <f>INT((VLOOKUP($C208,装备数值,2,0)+VLOOKUP($C208,装备数值,5,0)*($E208-1))*VLOOKUP($D208,系数!$K$2:$O$7,2,0))</f>
        <v>1050</v>
      </c>
      <c r="G208" s="17">
        <f>INT((VLOOKUP($C208,装备数值,3,0)+VLOOKUP($C208,装备数值,6,0)*($E208-1))*VLOOKUP($D208,系数!$K$2:$O$7,3,0))</f>
        <v>0</v>
      </c>
      <c r="H208" s="17">
        <f t="shared" si="7"/>
        <v>0</v>
      </c>
      <c r="I208" s="17">
        <f>INT((VLOOKUP($C208,装备数值,4,0)+VLOOKUP($C208,装备数值,7,0)*($E208-1))*VLOOKUP($D208,系数!$K$2:$O$7,4,0))</f>
        <v>0</v>
      </c>
      <c r="J208" s="17">
        <f>INT((VLOOKUP($C208,装备数值,4,0)+VLOOKUP($C208,装备数值,7,0)*($E208-1))*VLOOKUP($D208,系数!$K$2:$O$7,5,0))</f>
        <v>0</v>
      </c>
      <c r="K208" s="17">
        <f>INT(VLOOKUP(E208,强化金币,2,1)*VLOOKUP(INDEX(装备!F:F,MATCH(属性!A208,装备!A:A,0)),系数!$K$12:$M$15,3,0))</f>
        <v>60000</v>
      </c>
      <c r="L208" s="17"/>
      <c r="M208" s="17"/>
      <c r="N208" s="17"/>
      <c r="O208" s="17">
        <f>IF(E208=1,"",VLOOKUP(E208,系数!$S$2:$AB$12,MATCH(属性!C208,评级,0),1))</f>
        <v>0</v>
      </c>
    </row>
    <row r="209" spans="1:15" ht="17.25" thickBot="1" x14ac:dyDescent="0.4">
      <c r="A209" s="17">
        <f t="shared" si="6"/>
        <v>7100002</v>
      </c>
      <c r="B209" s="17" t="s">
        <v>33</v>
      </c>
      <c r="C209" s="15">
        <f>INDEX(装备!G:G,MATCH(属性!A209,装备!A:A,0))</f>
        <v>1</v>
      </c>
      <c r="D209" s="15" t="str">
        <f>INDEX(装备!E:E,MATCH(属性!A209,装备!A:A,0))</f>
        <v>helmet</v>
      </c>
      <c r="E209" s="14">
        <v>87</v>
      </c>
      <c r="F209" s="17">
        <f>INT((VLOOKUP($C209,装备数值,2,0)+VLOOKUP($C209,装备数值,5,0)*($E209-1))*VLOOKUP($D209,系数!$K$2:$O$7,2,0))</f>
        <v>1060</v>
      </c>
      <c r="G209" s="17">
        <f>INT((VLOOKUP($C209,装备数值,3,0)+VLOOKUP($C209,装备数值,6,0)*($E209-1))*VLOOKUP($D209,系数!$K$2:$O$7,3,0))</f>
        <v>0</v>
      </c>
      <c r="H209" s="17">
        <f t="shared" si="7"/>
        <v>0</v>
      </c>
      <c r="I209" s="17">
        <f>INT((VLOOKUP($C209,装备数值,4,0)+VLOOKUP($C209,装备数值,7,0)*($E209-1))*VLOOKUP($D209,系数!$K$2:$O$7,4,0))</f>
        <v>0</v>
      </c>
      <c r="J209" s="17">
        <f>INT((VLOOKUP($C209,装备数值,4,0)+VLOOKUP($C209,装备数值,7,0)*($E209-1))*VLOOKUP($D209,系数!$K$2:$O$7,5,0))</f>
        <v>0</v>
      </c>
      <c r="K209" s="17">
        <f>INT(VLOOKUP(E209,强化金币,2,1)*VLOOKUP(INDEX(装备!F:F,MATCH(属性!A209,装备!A:A,0)),系数!$K$12:$M$15,3,0))</f>
        <v>70000</v>
      </c>
      <c r="L209" s="17"/>
      <c r="M209" s="17"/>
      <c r="N209" s="17"/>
      <c r="O209" s="17">
        <f>IF(E209=1,"",VLOOKUP(E209,系数!$S$2:$AB$12,MATCH(属性!C209,评级,0),1))</f>
        <v>0</v>
      </c>
    </row>
    <row r="210" spans="1:15" ht="17.25" thickBot="1" x14ac:dyDescent="0.4">
      <c r="A210" s="17">
        <f t="shared" si="6"/>
        <v>7100002</v>
      </c>
      <c r="B210" s="17" t="s">
        <v>33</v>
      </c>
      <c r="C210" s="15">
        <f>INDEX(装备!G:G,MATCH(属性!A210,装备!A:A,0))</f>
        <v>1</v>
      </c>
      <c r="D210" s="15" t="str">
        <f>INDEX(装备!E:E,MATCH(属性!A210,装备!A:A,0))</f>
        <v>helmet</v>
      </c>
      <c r="E210" s="14">
        <v>88</v>
      </c>
      <c r="F210" s="17">
        <f>INT((VLOOKUP($C210,装备数值,2,0)+VLOOKUP($C210,装备数值,5,0)*($E210-1))*VLOOKUP($D210,系数!$K$2:$O$7,2,0))</f>
        <v>1070</v>
      </c>
      <c r="G210" s="17">
        <f>INT((VLOOKUP($C210,装备数值,3,0)+VLOOKUP($C210,装备数值,6,0)*($E210-1))*VLOOKUP($D210,系数!$K$2:$O$7,3,0))</f>
        <v>0</v>
      </c>
      <c r="H210" s="17">
        <f t="shared" si="7"/>
        <v>0</v>
      </c>
      <c r="I210" s="17">
        <f>INT((VLOOKUP($C210,装备数值,4,0)+VLOOKUP($C210,装备数值,7,0)*($E210-1))*VLOOKUP($D210,系数!$K$2:$O$7,4,0))</f>
        <v>0</v>
      </c>
      <c r="J210" s="17">
        <f>INT((VLOOKUP($C210,装备数值,4,0)+VLOOKUP($C210,装备数值,7,0)*($E210-1))*VLOOKUP($D210,系数!$K$2:$O$7,5,0))</f>
        <v>0</v>
      </c>
      <c r="K210" s="17">
        <f>INT(VLOOKUP(E210,强化金币,2,1)*VLOOKUP(INDEX(装备!F:F,MATCH(属性!A210,装备!A:A,0)),系数!$K$12:$M$15,3,0))</f>
        <v>80000</v>
      </c>
      <c r="L210" s="17"/>
      <c r="M210" s="17"/>
      <c r="N210" s="17"/>
      <c r="O210" s="17">
        <f>IF(E210=1,"",VLOOKUP(E210,系数!$S$2:$AB$12,MATCH(属性!C210,评级,0),1))</f>
        <v>0</v>
      </c>
    </row>
    <row r="211" spans="1:15" ht="17.25" thickBot="1" x14ac:dyDescent="0.4">
      <c r="A211" s="17">
        <f t="shared" si="6"/>
        <v>7100002</v>
      </c>
      <c r="B211" s="17" t="s">
        <v>33</v>
      </c>
      <c r="C211" s="15">
        <f>INDEX(装备!G:G,MATCH(属性!A211,装备!A:A,0))</f>
        <v>1</v>
      </c>
      <c r="D211" s="15" t="str">
        <f>INDEX(装备!E:E,MATCH(属性!A211,装备!A:A,0))</f>
        <v>helmet</v>
      </c>
      <c r="E211" s="14">
        <v>89</v>
      </c>
      <c r="F211" s="17">
        <f>INT((VLOOKUP($C211,装备数值,2,0)+VLOOKUP($C211,装备数值,5,0)*($E211-1))*VLOOKUP($D211,系数!$K$2:$O$7,2,0))</f>
        <v>1080</v>
      </c>
      <c r="G211" s="17">
        <f>INT((VLOOKUP($C211,装备数值,3,0)+VLOOKUP($C211,装备数值,6,0)*($E211-1))*VLOOKUP($D211,系数!$K$2:$O$7,3,0))</f>
        <v>0</v>
      </c>
      <c r="H211" s="17">
        <f t="shared" si="7"/>
        <v>0</v>
      </c>
      <c r="I211" s="17">
        <f>INT((VLOOKUP($C211,装备数值,4,0)+VLOOKUP($C211,装备数值,7,0)*($E211-1))*VLOOKUP($D211,系数!$K$2:$O$7,4,0))</f>
        <v>0</v>
      </c>
      <c r="J211" s="17">
        <f>INT((VLOOKUP($C211,装备数值,4,0)+VLOOKUP($C211,装备数值,7,0)*($E211-1))*VLOOKUP($D211,系数!$K$2:$O$7,5,0))</f>
        <v>0</v>
      </c>
      <c r="K211" s="17">
        <f>INT(VLOOKUP(E211,强化金币,2,1)*VLOOKUP(INDEX(装备!F:F,MATCH(属性!A211,装备!A:A,0)),系数!$K$12:$M$15,3,0))</f>
        <v>90000</v>
      </c>
      <c r="L211" s="17"/>
      <c r="M211" s="17"/>
      <c r="N211" s="17"/>
      <c r="O211" s="17">
        <f>IF(E211=1,"",VLOOKUP(E211,系数!$S$2:$AB$12,MATCH(属性!C211,评级,0),1))</f>
        <v>0</v>
      </c>
    </row>
    <row r="212" spans="1:15" ht="17.25" thickBot="1" x14ac:dyDescent="0.4">
      <c r="A212" s="17">
        <f t="shared" si="6"/>
        <v>7100002</v>
      </c>
      <c r="B212" s="17" t="s">
        <v>33</v>
      </c>
      <c r="C212" s="15">
        <f>INDEX(装备!G:G,MATCH(属性!A212,装备!A:A,0))</f>
        <v>1</v>
      </c>
      <c r="D212" s="15" t="str">
        <f>INDEX(装备!E:E,MATCH(属性!A212,装备!A:A,0))</f>
        <v>helmet</v>
      </c>
      <c r="E212" s="14">
        <v>90</v>
      </c>
      <c r="F212" s="17">
        <f>INT((VLOOKUP($C212,装备数值,2,0)+VLOOKUP($C212,装备数值,5,0)*($E212-1))*VLOOKUP($D212,系数!$K$2:$O$7,2,0))</f>
        <v>1090</v>
      </c>
      <c r="G212" s="17">
        <f>INT((VLOOKUP($C212,装备数值,3,0)+VLOOKUP($C212,装备数值,6,0)*($E212-1))*VLOOKUP($D212,系数!$K$2:$O$7,3,0))</f>
        <v>0</v>
      </c>
      <c r="H212" s="17">
        <f t="shared" si="7"/>
        <v>0</v>
      </c>
      <c r="I212" s="17">
        <f>INT((VLOOKUP($C212,装备数值,4,0)+VLOOKUP($C212,装备数值,7,0)*($E212-1))*VLOOKUP($D212,系数!$K$2:$O$7,4,0))</f>
        <v>0</v>
      </c>
      <c r="J212" s="17">
        <f>INT((VLOOKUP($C212,装备数值,4,0)+VLOOKUP($C212,装备数值,7,0)*($E212-1))*VLOOKUP($D212,系数!$K$2:$O$7,5,0))</f>
        <v>0</v>
      </c>
      <c r="K212" s="17">
        <f>INT(VLOOKUP(E212,强化金币,2,1)*VLOOKUP(INDEX(装备!F:F,MATCH(属性!A212,装备!A:A,0)),系数!$K$12:$M$15,3,0))</f>
        <v>90000</v>
      </c>
      <c r="L212" s="17"/>
      <c r="M212" s="17"/>
      <c r="N212" s="17"/>
      <c r="O212" s="17">
        <f>IF(E212=1,"",VLOOKUP(E212,系数!$S$2:$AB$12,MATCH(属性!C212,评级,0),1))</f>
        <v>0</v>
      </c>
    </row>
    <row r="213" spans="1:15" ht="17.25" thickBot="1" x14ac:dyDescent="0.4">
      <c r="A213" s="17">
        <f t="shared" si="6"/>
        <v>7100002</v>
      </c>
      <c r="B213" s="17" t="s">
        <v>33</v>
      </c>
      <c r="C213" s="15">
        <f>INDEX(装备!G:G,MATCH(属性!A213,装备!A:A,0))</f>
        <v>1</v>
      </c>
      <c r="D213" s="15" t="str">
        <f>INDEX(装备!E:E,MATCH(属性!A213,装备!A:A,0))</f>
        <v>helmet</v>
      </c>
      <c r="E213" s="14">
        <v>91</v>
      </c>
      <c r="F213" s="17">
        <f>INT((VLOOKUP($C213,装备数值,2,0)+VLOOKUP($C213,装备数值,5,0)*($E213-1))*VLOOKUP($D213,系数!$K$2:$O$7,2,0))</f>
        <v>1100</v>
      </c>
      <c r="G213" s="17">
        <f>INT((VLOOKUP($C213,装备数值,3,0)+VLOOKUP($C213,装备数值,6,0)*($E213-1))*VLOOKUP($D213,系数!$K$2:$O$7,3,0))</f>
        <v>0</v>
      </c>
      <c r="H213" s="17">
        <f t="shared" si="7"/>
        <v>0</v>
      </c>
      <c r="I213" s="17">
        <f>INT((VLOOKUP($C213,装备数值,4,0)+VLOOKUP($C213,装备数值,7,0)*($E213-1))*VLOOKUP($D213,系数!$K$2:$O$7,4,0))</f>
        <v>0</v>
      </c>
      <c r="J213" s="17">
        <f>INT((VLOOKUP($C213,装备数值,4,0)+VLOOKUP($C213,装备数值,7,0)*($E213-1))*VLOOKUP($D213,系数!$K$2:$O$7,5,0))</f>
        <v>0</v>
      </c>
      <c r="K213" s="17">
        <f>INT(VLOOKUP(E213,强化金币,2,1)*VLOOKUP(INDEX(装备!F:F,MATCH(属性!A213,装备!A:A,0)),系数!$K$12:$M$15,3,0))</f>
        <v>90000</v>
      </c>
      <c r="L213" s="17"/>
      <c r="M213" s="17"/>
      <c r="N213" s="17"/>
      <c r="O213" s="17">
        <f>IF(E213=1,"",VLOOKUP(E213,系数!$S$2:$AB$12,MATCH(属性!C213,评级,0),1))</f>
        <v>0</v>
      </c>
    </row>
    <row r="214" spans="1:15" ht="17.25" thickBot="1" x14ac:dyDescent="0.4">
      <c r="A214" s="17">
        <f t="shared" si="6"/>
        <v>7100002</v>
      </c>
      <c r="B214" s="17" t="s">
        <v>33</v>
      </c>
      <c r="C214" s="15">
        <f>INDEX(装备!G:G,MATCH(属性!A214,装备!A:A,0))</f>
        <v>1</v>
      </c>
      <c r="D214" s="15" t="str">
        <f>INDEX(装备!E:E,MATCH(属性!A214,装备!A:A,0))</f>
        <v>helmet</v>
      </c>
      <c r="E214" s="14">
        <v>92</v>
      </c>
      <c r="F214" s="17">
        <f>INT((VLOOKUP($C214,装备数值,2,0)+VLOOKUP($C214,装备数值,5,0)*($E214-1))*VLOOKUP($D214,系数!$K$2:$O$7,2,0))</f>
        <v>1110</v>
      </c>
      <c r="G214" s="17">
        <f>INT((VLOOKUP($C214,装备数值,3,0)+VLOOKUP($C214,装备数值,6,0)*($E214-1))*VLOOKUP($D214,系数!$K$2:$O$7,3,0))</f>
        <v>0</v>
      </c>
      <c r="H214" s="17">
        <f t="shared" si="7"/>
        <v>0</v>
      </c>
      <c r="I214" s="17">
        <f>INT((VLOOKUP($C214,装备数值,4,0)+VLOOKUP($C214,装备数值,7,0)*($E214-1))*VLOOKUP($D214,系数!$K$2:$O$7,4,0))</f>
        <v>0</v>
      </c>
      <c r="J214" s="17">
        <f>INT((VLOOKUP($C214,装备数值,4,0)+VLOOKUP($C214,装备数值,7,0)*($E214-1))*VLOOKUP($D214,系数!$K$2:$O$7,5,0))</f>
        <v>0</v>
      </c>
      <c r="K214" s="17">
        <f>INT(VLOOKUP(E214,强化金币,2,1)*VLOOKUP(INDEX(装备!F:F,MATCH(属性!A214,装备!A:A,0)),系数!$K$12:$M$15,3,0))</f>
        <v>90000</v>
      </c>
      <c r="L214" s="17"/>
      <c r="M214" s="17"/>
      <c r="N214" s="17"/>
      <c r="O214" s="17">
        <f>IF(E214=1,"",VLOOKUP(E214,系数!$S$2:$AB$12,MATCH(属性!C214,评级,0),1))</f>
        <v>0</v>
      </c>
    </row>
    <row r="215" spans="1:15" ht="17.25" thickBot="1" x14ac:dyDescent="0.4">
      <c r="A215" s="17">
        <f t="shared" si="6"/>
        <v>7100002</v>
      </c>
      <c r="B215" s="17" t="s">
        <v>33</v>
      </c>
      <c r="C215" s="15">
        <f>INDEX(装备!G:G,MATCH(属性!A215,装备!A:A,0))</f>
        <v>1</v>
      </c>
      <c r="D215" s="15" t="str">
        <f>INDEX(装备!E:E,MATCH(属性!A215,装备!A:A,0))</f>
        <v>helmet</v>
      </c>
      <c r="E215" s="14">
        <v>93</v>
      </c>
      <c r="F215" s="17">
        <f>INT((VLOOKUP($C215,装备数值,2,0)+VLOOKUP($C215,装备数值,5,0)*($E215-1))*VLOOKUP($D215,系数!$K$2:$O$7,2,0))</f>
        <v>1120</v>
      </c>
      <c r="G215" s="17">
        <f>INT((VLOOKUP($C215,装备数值,3,0)+VLOOKUP($C215,装备数值,6,0)*($E215-1))*VLOOKUP($D215,系数!$K$2:$O$7,3,0))</f>
        <v>0</v>
      </c>
      <c r="H215" s="17">
        <f t="shared" si="7"/>
        <v>0</v>
      </c>
      <c r="I215" s="17">
        <f>INT((VLOOKUP($C215,装备数值,4,0)+VLOOKUP($C215,装备数值,7,0)*($E215-1))*VLOOKUP($D215,系数!$K$2:$O$7,4,0))</f>
        <v>0</v>
      </c>
      <c r="J215" s="17">
        <f>INT((VLOOKUP($C215,装备数值,4,0)+VLOOKUP($C215,装备数值,7,0)*($E215-1))*VLOOKUP($D215,系数!$K$2:$O$7,5,0))</f>
        <v>0</v>
      </c>
      <c r="K215" s="17">
        <f>INT(VLOOKUP(E215,强化金币,2,1)*VLOOKUP(INDEX(装备!F:F,MATCH(属性!A215,装备!A:A,0)),系数!$K$12:$M$15,3,0))</f>
        <v>90000</v>
      </c>
      <c r="L215" s="17"/>
      <c r="M215" s="17"/>
      <c r="N215" s="17"/>
      <c r="O215" s="17">
        <f>IF(E215=1,"",VLOOKUP(E215,系数!$S$2:$AB$12,MATCH(属性!C215,评级,0),1))</f>
        <v>0</v>
      </c>
    </row>
    <row r="216" spans="1:15" ht="17.25" thickBot="1" x14ac:dyDescent="0.4">
      <c r="A216" s="17">
        <f t="shared" si="6"/>
        <v>7100002</v>
      </c>
      <c r="B216" s="17" t="s">
        <v>33</v>
      </c>
      <c r="C216" s="15">
        <f>INDEX(装备!G:G,MATCH(属性!A216,装备!A:A,0))</f>
        <v>1</v>
      </c>
      <c r="D216" s="15" t="str">
        <f>INDEX(装备!E:E,MATCH(属性!A216,装备!A:A,0))</f>
        <v>helmet</v>
      </c>
      <c r="E216" s="14">
        <v>94</v>
      </c>
      <c r="F216" s="17">
        <f>INT((VLOOKUP($C216,装备数值,2,0)+VLOOKUP($C216,装备数值,5,0)*($E216-1))*VLOOKUP($D216,系数!$K$2:$O$7,2,0))</f>
        <v>1130</v>
      </c>
      <c r="G216" s="17">
        <f>INT((VLOOKUP($C216,装备数值,3,0)+VLOOKUP($C216,装备数值,6,0)*($E216-1))*VLOOKUP($D216,系数!$K$2:$O$7,3,0))</f>
        <v>0</v>
      </c>
      <c r="H216" s="17">
        <f t="shared" si="7"/>
        <v>0</v>
      </c>
      <c r="I216" s="17">
        <f>INT((VLOOKUP($C216,装备数值,4,0)+VLOOKUP($C216,装备数值,7,0)*($E216-1))*VLOOKUP($D216,系数!$K$2:$O$7,4,0))</f>
        <v>0</v>
      </c>
      <c r="J216" s="17">
        <f>INT((VLOOKUP($C216,装备数值,4,0)+VLOOKUP($C216,装备数值,7,0)*($E216-1))*VLOOKUP($D216,系数!$K$2:$O$7,5,0))</f>
        <v>0</v>
      </c>
      <c r="K216" s="17">
        <f>INT(VLOOKUP(E216,强化金币,2,1)*VLOOKUP(INDEX(装备!F:F,MATCH(属性!A216,装备!A:A,0)),系数!$K$12:$M$15,3,0))</f>
        <v>90000</v>
      </c>
      <c r="L216" s="17"/>
      <c r="M216" s="17"/>
      <c r="N216" s="17"/>
      <c r="O216" s="17">
        <f>IF(E216=1,"",VLOOKUP(E216,系数!$S$2:$AB$12,MATCH(属性!C216,评级,0),1))</f>
        <v>0</v>
      </c>
    </row>
    <row r="217" spans="1:15" ht="17.25" thickBot="1" x14ac:dyDescent="0.4">
      <c r="A217" s="17">
        <f t="shared" si="6"/>
        <v>7100002</v>
      </c>
      <c r="B217" s="17" t="s">
        <v>33</v>
      </c>
      <c r="C217" s="15">
        <f>INDEX(装备!G:G,MATCH(属性!A217,装备!A:A,0))</f>
        <v>1</v>
      </c>
      <c r="D217" s="15" t="str">
        <f>INDEX(装备!E:E,MATCH(属性!A217,装备!A:A,0))</f>
        <v>helmet</v>
      </c>
      <c r="E217" s="14">
        <v>95</v>
      </c>
      <c r="F217" s="17">
        <f>INT((VLOOKUP($C217,装备数值,2,0)+VLOOKUP($C217,装备数值,5,0)*($E217-1))*VLOOKUP($D217,系数!$K$2:$O$7,2,0))</f>
        <v>1140</v>
      </c>
      <c r="G217" s="17">
        <f>INT((VLOOKUP($C217,装备数值,3,0)+VLOOKUP($C217,装备数值,6,0)*($E217-1))*VLOOKUP($D217,系数!$K$2:$O$7,3,0))</f>
        <v>0</v>
      </c>
      <c r="H217" s="17">
        <f t="shared" si="7"/>
        <v>0</v>
      </c>
      <c r="I217" s="17">
        <f>INT((VLOOKUP($C217,装备数值,4,0)+VLOOKUP($C217,装备数值,7,0)*($E217-1))*VLOOKUP($D217,系数!$K$2:$O$7,4,0))</f>
        <v>0</v>
      </c>
      <c r="J217" s="17">
        <f>INT((VLOOKUP($C217,装备数值,4,0)+VLOOKUP($C217,装备数值,7,0)*($E217-1))*VLOOKUP($D217,系数!$K$2:$O$7,5,0))</f>
        <v>0</v>
      </c>
      <c r="K217" s="17">
        <f>INT(VLOOKUP(E217,强化金币,2,1)*VLOOKUP(INDEX(装备!F:F,MATCH(属性!A217,装备!A:A,0)),系数!$K$12:$M$15,3,0))</f>
        <v>90000</v>
      </c>
      <c r="L217" s="17"/>
      <c r="M217" s="17"/>
      <c r="N217" s="17"/>
      <c r="O217" s="17">
        <f>IF(E217=1,"",VLOOKUP(E217,系数!$S$2:$AB$12,MATCH(属性!C217,评级,0),1))</f>
        <v>0</v>
      </c>
    </row>
    <row r="218" spans="1:15" ht="17.25" thickBot="1" x14ac:dyDescent="0.4">
      <c r="A218" s="17">
        <f t="shared" si="6"/>
        <v>7100002</v>
      </c>
      <c r="B218" s="17" t="s">
        <v>33</v>
      </c>
      <c r="C218" s="15">
        <f>INDEX(装备!G:G,MATCH(属性!A218,装备!A:A,0))</f>
        <v>1</v>
      </c>
      <c r="D218" s="15" t="str">
        <f>INDEX(装备!E:E,MATCH(属性!A218,装备!A:A,0))</f>
        <v>helmet</v>
      </c>
      <c r="E218" s="14">
        <v>96</v>
      </c>
      <c r="F218" s="17">
        <f>INT((VLOOKUP($C218,装备数值,2,0)+VLOOKUP($C218,装备数值,5,0)*($E218-1))*VLOOKUP($D218,系数!$K$2:$O$7,2,0))</f>
        <v>1150</v>
      </c>
      <c r="G218" s="17">
        <f>INT((VLOOKUP($C218,装备数值,3,0)+VLOOKUP($C218,装备数值,6,0)*($E218-1))*VLOOKUP($D218,系数!$K$2:$O$7,3,0))</f>
        <v>0</v>
      </c>
      <c r="H218" s="17">
        <f t="shared" si="7"/>
        <v>0</v>
      </c>
      <c r="I218" s="17">
        <f>INT((VLOOKUP($C218,装备数值,4,0)+VLOOKUP($C218,装备数值,7,0)*($E218-1))*VLOOKUP($D218,系数!$K$2:$O$7,4,0))</f>
        <v>0</v>
      </c>
      <c r="J218" s="17">
        <f>INT((VLOOKUP($C218,装备数值,4,0)+VLOOKUP($C218,装备数值,7,0)*($E218-1))*VLOOKUP($D218,系数!$K$2:$O$7,5,0))</f>
        <v>0</v>
      </c>
      <c r="K218" s="17">
        <f>INT(VLOOKUP(E218,强化金币,2,1)*VLOOKUP(INDEX(装备!F:F,MATCH(属性!A218,装备!A:A,0)),系数!$K$12:$M$15,3,0))</f>
        <v>90000</v>
      </c>
      <c r="L218" s="17"/>
      <c r="M218" s="17"/>
      <c r="N218" s="17"/>
      <c r="O218" s="17">
        <f>IF(E218=1,"",VLOOKUP(E218,系数!$S$2:$AB$12,MATCH(属性!C218,评级,0),1))</f>
        <v>0</v>
      </c>
    </row>
    <row r="219" spans="1:15" ht="17.25" thickBot="1" x14ac:dyDescent="0.4">
      <c r="A219" s="17">
        <f t="shared" si="6"/>
        <v>7100002</v>
      </c>
      <c r="B219" s="17" t="s">
        <v>33</v>
      </c>
      <c r="C219" s="15">
        <f>INDEX(装备!G:G,MATCH(属性!A219,装备!A:A,0))</f>
        <v>1</v>
      </c>
      <c r="D219" s="15" t="str">
        <f>INDEX(装备!E:E,MATCH(属性!A219,装备!A:A,0))</f>
        <v>helmet</v>
      </c>
      <c r="E219" s="14">
        <v>97</v>
      </c>
      <c r="F219" s="17">
        <f>INT((VLOOKUP($C219,装备数值,2,0)+VLOOKUP($C219,装备数值,5,0)*($E219-1))*VLOOKUP($D219,系数!$K$2:$O$7,2,0))</f>
        <v>1160</v>
      </c>
      <c r="G219" s="17">
        <f>INT((VLOOKUP($C219,装备数值,3,0)+VLOOKUP($C219,装备数值,6,0)*($E219-1))*VLOOKUP($D219,系数!$K$2:$O$7,3,0))</f>
        <v>0</v>
      </c>
      <c r="H219" s="17">
        <f t="shared" si="7"/>
        <v>0</v>
      </c>
      <c r="I219" s="17">
        <f>INT((VLOOKUP($C219,装备数值,4,0)+VLOOKUP($C219,装备数值,7,0)*($E219-1))*VLOOKUP($D219,系数!$K$2:$O$7,4,0))</f>
        <v>0</v>
      </c>
      <c r="J219" s="17">
        <f>INT((VLOOKUP($C219,装备数值,4,0)+VLOOKUP($C219,装备数值,7,0)*($E219-1))*VLOOKUP($D219,系数!$K$2:$O$7,5,0))</f>
        <v>0</v>
      </c>
      <c r="K219" s="17">
        <f>INT(VLOOKUP(E219,强化金币,2,1)*VLOOKUP(INDEX(装备!F:F,MATCH(属性!A219,装备!A:A,0)),系数!$K$12:$M$15,3,0))</f>
        <v>90000</v>
      </c>
      <c r="L219" s="17"/>
      <c r="M219" s="17"/>
      <c r="N219" s="17"/>
      <c r="O219" s="17">
        <f>IF(E219=1,"",VLOOKUP(E219,系数!$S$2:$AB$12,MATCH(属性!C219,评级,0),1))</f>
        <v>0</v>
      </c>
    </row>
    <row r="220" spans="1:15" ht="17.25" thickBot="1" x14ac:dyDescent="0.4">
      <c r="A220" s="17">
        <f t="shared" si="6"/>
        <v>7100002</v>
      </c>
      <c r="B220" s="17" t="s">
        <v>33</v>
      </c>
      <c r="C220" s="15">
        <f>INDEX(装备!G:G,MATCH(属性!A220,装备!A:A,0))</f>
        <v>1</v>
      </c>
      <c r="D220" s="15" t="str">
        <f>INDEX(装备!E:E,MATCH(属性!A220,装备!A:A,0))</f>
        <v>helmet</v>
      </c>
      <c r="E220" s="14">
        <v>98</v>
      </c>
      <c r="F220" s="17">
        <f>INT((VLOOKUP($C220,装备数值,2,0)+VLOOKUP($C220,装备数值,5,0)*($E220-1))*VLOOKUP($D220,系数!$K$2:$O$7,2,0))</f>
        <v>1170</v>
      </c>
      <c r="G220" s="17">
        <f>INT((VLOOKUP($C220,装备数值,3,0)+VLOOKUP($C220,装备数值,6,0)*($E220-1))*VLOOKUP($D220,系数!$K$2:$O$7,3,0))</f>
        <v>0</v>
      </c>
      <c r="H220" s="17">
        <f t="shared" si="7"/>
        <v>0</v>
      </c>
      <c r="I220" s="17">
        <f>INT((VLOOKUP($C220,装备数值,4,0)+VLOOKUP($C220,装备数值,7,0)*($E220-1))*VLOOKUP($D220,系数!$K$2:$O$7,4,0))</f>
        <v>0</v>
      </c>
      <c r="J220" s="17">
        <f>INT((VLOOKUP($C220,装备数值,4,0)+VLOOKUP($C220,装备数值,7,0)*($E220-1))*VLOOKUP($D220,系数!$K$2:$O$7,5,0))</f>
        <v>0</v>
      </c>
      <c r="K220" s="17">
        <f>INT(VLOOKUP(E220,强化金币,2,1)*VLOOKUP(INDEX(装备!F:F,MATCH(属性!A220,装备!A:A,0)),系数!$K$12:$M$15,3,0))</f>
        <v>90000</v>
      </c>
      <c r="L220" s="17"/>
      <c r="M220" s="17"/>
      <c r="N220" s="17"/>
      <c r="O220" s="17">
        <f>IF(E220=1,"",VLOOKUP(E220,系数!$S$2:$AB$12,MATCH(属性!C220,评级,0),1))</f>
        <v>0</v>
      </c>
    </row>
    <row r="221" spans="1:15" ht="17.25" thickBot="1" x14ac:dyDescent="0.4">
      <c r="A221" s="17">
        <f t="shared" si="6"/>
        <v>7100002</v>
      </c>
      <c r="B221" s="17" t="s">
        <v>33</v>
      </c>
      <c r="C221" s="15">
        <f>INDEX(装备!G:G,MATCH(属性!A221,装备!A:A,0))</f>
        <v>1</v>
      </c>
      <c r="D221" s="15" t="str">
        <f>INDEX(装备!E:E,MATCH(属性!A221,装备!A:A,0))</f>
        <v>helmet</v>
      </c>
      <c r="E221" s="14">
        <v>99</v>
      </c>
      <c r="F221" s="17">
        <f>INT((VLOOKUP($C221,装备数值,2,0)+VLOOKUP($C221,装备数值,5,0)*($E221-1))*VLOOKUP($D221,系数!$K$2:$O$7,2,0))</f>
        <v>1180</v>
      </c>
      <c r="G221" s="17">
        <f>INT((VLOOKUP($C221,装备数值,3,0)+VLOOKUP($C221,装备数值,6,0)*($E221-1))*VLOOKUP($D221,系数!$K$2:$O$7,3,0))</f>
        <v>0</v>
      </c>
      <c r="H221" s="17">
        <f t="shared" si="7"/>
        <v>0</v>
      </c>
      <c r="I221" s="17">
        <f>INT((VLOOKUP($C221,装备数值,4,0)+VLOOKUP($C221,装备数值,7,0)*($E221-1))*VLOOKUP($D221,系数!$K$2:$O$7,4,0))</f>
        <v>0</v>
      </c>
      <c r="J221" s="17">
        <f>INT((VLOOKUP($C221,装备数值,4,0)+VLOOKUP($C221,装备数值,7,0)*($E221-1))*VLOOKUP($D221,系数!$K$2:$O$7,5,0))</f>
        <v>0</v>
      </c>
      <c r="K221" s="17">
        <f>INT(VLOOKUP(E221,强化金币,2,1)*VLOOKUP(INDEX(装备!F:F,MATCH(属性!A221,装备!A:A,0)),系数!$K$12:$M$15,3,0))</f>
        <v>90000</v>
      </c>
      <c r="L221" s="17"/>
      <c r="M221" s="17"/>
      <c r="N221" s="17"/>
      <c r="O221" s="17">
        <f>IF(E221=1,"",VLOOKUP(E221,系数!$S$2:$AB$12,MATCH(属性!C221,评级,0),1))</f>
        <v>0</v>
      </c>
    </row>
    <row r="222" spans="1:15" ht="17.25" thickBot="1" x14ac:dyDescent="0.4">
      <c r="A222" s="17">
        <f t="shared" si="6"/>
        <v>7100002</v>
      </c>
      <c r="B222" s="17" t="s">
        <v>33</v>
      </c>
      <c r="C222" s="15">
        <f>INDEX(装备!G:G,MATCH(属性!A222,装备!A:A,0))</f>
        <v>1</v>
      </c>
      <c r="D222" s="15" t="str">
        <f>INDEX(装备!E:E,MATCH(属性!A222,装备!A:A,0))</f>
        <v>helmet</v>
      </c>
      <c r="E222" s="14">
        <v>100</v>
      </c>
      <c r="F222" s="17">
        <f>INT((VLOOKUP($C222,装备数值,2,0)+VLOOKUP($C222,装备数值,5,0)*($E222-1))*VLOOKUP($D222,系数!$K$2:$O$7,2,0))</f>
        <v>1190</v>
      </c>
      <c r="G222" s="17">
        <f>INT((VLOOKUP($C222,装备数值,3,0)+VLOOKUP($C222,装备数值,6,0)*($E222-1))*VLOOKUP($D222,系数!$K$2:$O$7,3,0))</f>
        <v>0</v>
      </c>
      <c r="H222" s="17">
        <f t="shared" si="7"/>
        <v>0</v>
      </c>
      <c r="I222" s="17">
        <f>INT((VLOOKUP($C222,装备数值,4,0)+VLOOKUP($C222,装备数值,7,0)*($E222-1))*VLOOKUP($D222,系数!$K$2:$O$7,4,0))</f>
        <v>0</v>
      </c>
      <c r="J222" s="17">
        <f>INT((VLOOKUP($C222,装备数值,4,0)+VLOOKUP($C222,装备数值,7,0)*($E222-1))*VLOOKUP($D222,系数!$K$2:$O$7,5,0))</f>
        <v>0</v>
      </c>
      <c r="K222" s="17">
        <f>INT(VLOOKUP(E222,强化金币,2,1)*VLOOKUP(INDEX(装备!F:F,MATCH(属性!A222,装备!A:A,0)),系数!$K$12:$M$15,3,0))</f>
        <v>90000</v>
      </c>
      <c r="L222" s="17"/>
      <c r="M222" s="17"/>
      <c r="N222" s="17"/>
      <c r="O222" s="17">
        <f>IF(E222=1,"",VLOOKUP(E222,系数!$S$2:$AB$12,MATCH(属性!C222,评级,0),1))</f>
        <v>0</v>
      </c>
    </row>
    <row r="223" spans="1:15" ht="17.25" thickBot="1" x14ac:dyDescent="0.4">
      <c r="A223" s="17">
        <f t="shared" si="6"/>
        <v>7100002</v>
      </c>
      <c r="B223" s="17" t="s">
        <v>33</v>
      </c>
      <c r="C223" s="15">
        <f>INDEX(装备!G:G,MATCH(属性!A223,装备!A:A,0))</f>
        <v>1</v>
      </c>
      <c r="D223" s="15" t="str">
        <f>INDEX(装备!E:E,MATCH(属性!A223,装备!A:A,0))</f>
        <v>helmet</v>
      </c>
      <c r="E223" s="14">
        <v>101</v>
      </c>
      <c r="F223" s="17">
        <f>INT((VLOOKUP($C223,装备数值,2,0)+VLOOKUP($C223,装备数值,5,0)*($E223-1))*VLOOKUP($D223,系数!$K$2:$O$7,2,0))</f>
        <v>1200</v>
      </c>
      <c r="G223" s="17">
        <f>INT((VLOOKUP($C223,装备数值,3,0)+VLOOKUP($C223,装备数值,6,0)*($E223-1))*VLOOKUP($D223,系数!$K$2:$O$7,3,0))</f>
        <v>0</v>
      </c>
      <c r="H223" s="17">
        <f t="shared" si="7"/>
        <v>0</v>
      </c>
      <c r="I223" s="17">
        <f>INT((VLOOKUP($C223,装备数值,4,0)+VLOOKUP($C223,装备数值,7,0)*($E223-1))*VLOOKUP($D223,系数!$K$2:$O$7,4,0))</f>
        <v>0</v>
      </c>
      <c r="J223" s="17">
        <f>INT((VLOOKUP($C223,装备数值,4,0)+VLOOKUP($C223,装备数值,7,0)*($E223-1))*VLOOKUP($D223,系数!$K$2:$O$7,5,0))</f>
        <v>0</v>
      </c>
      <c r="K223" s="17">
        <f>INT(VLOOKUP(E223,强化金币,2,1)*VLOOKUP(INDEX(装备!F:F,MATCH(属性!A223,装备!A:A,0)),系数!$K$12:$M$15,3,0))</f>
        <v>90000</v>
      </c>
      <c r="L223" s="17"/>
      <c r="M223" s="17"/>
      <c r="N223" s="17"/>
      <c r="O223" s="17">
        <f>IF(E223=1,"",VLOOKUP(E223,系数!$S$2:$AB$12,MATCH(属性!C223,评级,0),1))</f>
        <v>0</v>
      </c>
    </row>
    <row r="224" spans="1:15" ht="17.25" thickBot="1" x14ac:dyDescent="0.4">
      <c r="A224" s="17">
        <f t="shared" si="6"/>
        <v>7100002</v>
      </c>
      <c r="B224" s="17" t="s">
        <v>33</v>
      </c>
      <c r="C224" s="15">
        <f>INDEX(装备!G:G,MATCH(属性!A224,装备!A:A,0))</f>
        <v>1</v>
      </c>
      <c r="D224" s="15" t="str">
        <f>INDEX(装备!E:E,MATCH(属性!A224,装备!A:A,0))</f>
        <v>helmet</v>
      </c>
      <c r="E224" s="14">
        <v>102</v>
      </c>
      <c r="F224" s="17">
        <f>INT((VLOOKUP($C224,装备数值,2,0)+VLOOKUP($C224,装备数值,5,0)*($E224-1))*VLOOKUP($D224,系数!$K$2:$O$7,2,0))</f>
        <v>1210</v>
      </c>
      <c r="G224" s="17">
        <f>INT((VLOOKUP($C224,装备数值,3,0)+VLOOKUP($C224,装备数值,6,0)*($E224-1))*VLOOKUP($D224,系数!$K$2:$O$7,3,0))</f>
        <v>0</v>
      </c>
      <c r="H224" s="17">
        <f t="shared" si="7"/>
        <v>0</v>
      </c>
      <c r="I224" s="17">
        <f>INT((VLOOKUP($C224,装备数值,4,0)+VLOOKUP($C224,装备数值,7,0)*($E224-1))*VLOOKUP($D224,系数!$K$2:$O$7,4,0))</f>
        <v>0</v>
      </c>
      <c r="J224" s="17">
        <f>INT((VLOOKUP($C224,装备数值,4,0)+VLOOKUP($C224,装备数值,7,0)*($E224-1))*VLOOKUP($D224,系数!$K$2:$O$7,5,0))</f>
        <v>0</v>
      </c>
      <c r="K224" s="17">
        <f>INT(VLOOKUP(E224,强化金币,2,1)*VLOOKUP(INDEX(装备!F:F,MATCH(属性!A224,装备!A:A,0)),系数!$K$12:$M$15,3,0))</f>
        <v>90000</v>
      </c>
      <c r="L224" s="17"/>
      <c r="M224" s="17"/>
      <c r="N224" s="17"/>
      <c r="O224" s="17">
        <f>IF(E224=1,"",VLOOKUP(E224,系数!$S$2:$AB$12,MATCH(属性!C224,评级,0),1))</f>
        <v>0</v>
      </c>
    </row>
    <row r="225" spans="1:15" ht="17.25" thickBot="1" x14ac:dyDescent="0.4">
      <c r="A225" s="17">
        <f t="shared" si="6"/>
        <v>7100002</v>
      </c>
      <c r="B225" s="17" t="s">
        <v>33</v>
      </c>
      <c r="C225" s="15">
        <f>INDEX(装备!G:G,MATCH(属性!A225,装备!A:A,0))</f>
        <v>1</v>
      </c>
      <c r="D225" s="15" t="str">
        <f>INDEX(装备!E:E,MATCH(属性!A225,装备!A:A,0))</f>
        <v>helmet</v>
      </c>
      <c r="E225" s="14">
        <v>103</v>
      </c>
      <c r="F225" s="17">
        <f>INT((VLOOKUP($C225,装备数值,2,0)+VLOOKUP($C225,装备数值,5,0)*($E225-1))*VLOOKUP($D225,系数!$K$2:$O$7,2,0))</f>
        <v>1220</v>
      </c>
      <c r="G225" s="17">
        <f>INT((VLOOKUP($C225,装备数值,3,0)+VLOOKUP($C225,装备数值,6,0)*($E225-1))*VLOOKUP($D225,系数!$K$2:$O$7,3,0))</f>
        <v>0</v>
      </c>
      <c r="H225" s="17">
        <f t="shared" si="7"/>
        <v>0</v>
      </c>
      <c r="I225" s="17">
        <f>INT((VLOOKUP($C225,装备数值,4,0)+VLOOKUP($C225,装备数值,7,0)*($E225-1))*VLOOKUP($D225,系数!$K$2:$O$7,4,0))</f>
        <v>0</v>
      </c>
      <c r="J225" s="17">
        <f>INT((VLOOKUP($C225,装备数值,4,0)+VLOOKUP($C225,装备数值,7,0)*($E225-1))*VLOOKUP($D225,系数!$K$2:$O$7,5,0))</f>
        <v>0</v>
      </c>
      <c r="K225" s="17">
        <f>INT(VLOOKUP(E225,强化金币,2,1)*VLOOKUP(INDEX(装备!F:F,MATCH(属性!A225,装备!A:A,0)),系数!$K$12:$M$15,3,0))</f>
        <v>90000</v>
      </c>
      <c r="L225" s="17"/>
      <c r="M225" s="17"/>
      <c r="N225" s="17"/>
      <c r="O225" s="17">
        <f>IF(E225=1,"",VLOOKUP(E225,系数!$S$2:$AB$12,MATCH(属性!C225,评级,0),1))</f>
        <v>0</v>
      </c>
    </row>
    <row r="226" spans="1:15" ht="17.25" thickBot="1" x14ac:dyDescent="0.4">
      <c r="A226" s="17">
        <f t="shared" si="6"/>
        <v>7100002</v>
      </c>
      <c r="B226" s="17" t="s">
        <v>33</v>
      </c>
      <c r="C226" s="15">
        <f>INDEX(装备!G:G,MATCH(属性!A226,装备!A:A,0))</f>
        <v>1</v>
      </c>
      <c r="D226" s="15" t="str">
        <f>INDEX(装备!E:E,MATCH(属性!A226,装备!A:A,0))</f>
        <v>helmet</v>
      </c>
      <c r="E226" s="14">
        <v>104</v>
      </c>
      <c r="F226" s="17">
        <f>INT((VLOOKUP($C226,装备数值,2,0)+VLOOKUP($C226,装备数值,5,0)*($E226-1))*VLOOKUP($D226,系数!$K$2:$O$7,2,0))</f>
        <v>1230</v>
      </c>
      <c r="G226" s="17">
        <f>INT((VLOOKUP($C226,装备数值,3,0)+VLOOKUP($C226,装备数值,6,0)*($E226-1))*VLOOKUP($D226,系数!$K$2:$O$7,3,0))</f>
        <v>0</v>
      </c>
      <c r="H226" s="17">
        <f t="shared" si="7"/>
        <v>0</v>
      </c>
      <c r="I226" s="17">
        <f>INT((VLOOKUP($C226,装备数值,4,0)+VLOOKUP($C226,装备数值,7,0)*($E226-1))*VLOOKUP($D226,系数!$K$2:$O$7,4,0))</f>
        <v>0</v>
      </c>
      <c r="J226" s="17">
        <f>INT((VLOOKUP($C226,装备数值,4,0)+VLOOKUP($C226,装备数值,7,0)*($E226-1))*VLOOKUP($D226,系数!$K$2:$O$7,5,0))</f>
        <v>0</v>
      </c>
      <c r="K226" s="17">
        <f>INT(VLOOKUP(E226,强化金币,2,1)*VLOOKUP(INDEX(装备!F:F,MATCH(属性!A226,装备!A:A,0)),系数!$K$12:$M$15,3,0))</f>
        <v>90000</v>
      </c>
      <c r="L226" s="17"/>
      <c r="M226" s="17"/>
      <c r="N226" s="17"/>
      <c r="O226" s="17">
        <f>IF(E226=1,"",VLOOKUP(E226,系数!$S$2:$AB$12,MATCH(属性!C226,评级,0),1))</f>
        <v>0</v>
      </c>
    </row>
    <row r="227" spans="1:15" ht="17.25" thickBot="1" x14ac:dyDescent="0.4">
      <c r="A227" s="17">
        <f t="shared" si="6"/>
        <v>7100002</v>
      </c>
      <c r="B227" s="17" t="s">
        <v>33</v>
      </c>
      <c r="C227" s="15">
        <f>INDEX(装备!G:G,MATCH(属性!A227,装备!A:A,0))</f>
        <v>1</v>
      </c>
      <c r="D227" s="15" t="str">
        <f>INDEX(装备!E:E,MATCH(属性!A227,装备!A:A,0))</f>
        <v>helmet</v>
      </c>
      <c r="E227" s="14">
        <v>105</v>
      </c>
      <c r="F227" s="17">
        <f>INT((VLOOKUP($C227,装备数值,2,0)+VLOOKUP($C227,装备数值,5,0)*($E227-1))*VLOOKUP($D227,系数!$K$2:$O$7,2,0))</f>
        <v>1240</v>
      </c>
      <c r="G227" s="17">
        <f>INT((VLOOKUP($C227,装备数值,3,0)+VLOOKUP($C227,装备数值,6,0)*($E227-1))*VLOOKUP($D227,系数!$K$2:$O$7,3,0))</f>
        <v>0</v>
      </c>
      <c r="H227" s="17">
        <f t="shared" si="7"/>
        <v>0</v>
      </c>
      <c r="I227" s="17">
        <f>INT((VLOOKUP($C227,装备数值,4,0)+VLOOKUP($C227,装备数值,7,0)*($E227-1))*VLOOKUP($D227,系数!$K$2:$O$7,4,0))</f>
        <v>0</v>
      </c>
      <c r="J227" s="17">
        <f>INT((VLOOKUP($C227,装备数值,4,0)+VLOOKUP($C227,装备数值,7,0)*($E227-1))*VLOOKUP($D227,系数!$K$2:$O$7,5,0))</f>
        <v>0</v>
      </c>
      <c r="K227" s="17">
        <f>INT(VLOOKUP(E227,强化金币,2,1)*VLOOKUP(INDEX(装备!F:F,MATCH(属性!A227,装备!A:A,0)),系数!$K$12:$M$15,3,0))</f>
        <v>90000</v>
      </c>
      <c r="L227" s="17"/>
      <c r="M227" s="17"/>
      <c r="N227" s="17"/>
      <c r="O227" s="17">
        <f>IF(E227=1,"",VLOOKUP(E227,系数!$S$2:$AB$12,MATCH(属性!C227,评级,0),1))</f>
        <v>0</v>
      </c>
    </row>
    <row r="228" spans="1:15" ht="17.25" thickBot="1" x14ac:dyDescent="0.4">
      <c r="A228" s="17">
        <f t="shared" si="6"/>
        <v>7100002</v>
      </c>
      <c r="B228" s="17" t="s">
        <v>33</v>
      </c>
      <c r="C228" s="15">
        <f>INDEX(装备!G:G,MATCH(属性!A228,装备!A:A,0))</f>
        <v>1</v>
      </c>
      <c r="D228" s="15" t="str">
        <f>INDEX(装备!E:E,MATCH(属性!A228,装备!A:A,0))</f>
        <v>helmet</v>
      </c>
      <c r="E228" s="14">
        <v>106</v>
      </c>
      <c r="F228" s="17">
        <f>INT((VLOOKUP($C228,装备数值,2,0)+VLOOKUP($C228,装备数值,5,0)*($E228-1))*VLOOKUP($D228,系数!$K$2:$O$7,2,0))</f>
        <v>1250</v>
      </c>
      <c r="G228" s="17">
        <f>INT((VLOOKUP($C228,装备数值,3,0)+VLOOKUP($C228,装备数值,6,0)*($E228-1))*VLOOKUP($D228,系数!$K$2:$O$7,3,0))</f>
        <v>0</v>
      </c>
      <c r="H228" s="17">
        <f t="shared" si="7"/>
        <v>0</v>
      </c>
      <c r="I228" s="17">
        <f>INT((VLOOKUP($C228,装备数值,4,0)+VLOOKUP($C228,装备数值,7,0)*($E228-1))*VLOOKUP($D228,系数!$K$2:$O$7,4,0))</f>
        <v>0</v>
      </c>
      <c r="J228" s="17">
        <f>INT((VLOOKUP($C228,装备数值,4,0)+VLOOKUP($C228,装备数值,7,0)*($E228-1))*VLOOKUP($D228,系数!$K$2:$O$7,5,0))</f>
        <v>0</v>
      </c>
      <c r="K228" s="17">
        <f>INT(VLOOKUP(E228,强化金币,2,1)*VLOOKUP(INDEX(装备!F:F,MATCH(属性!A228,装备!A:A,0)),系数!$K$12:$M$15,3,0))</f>
        <v>90000</v>
      </c>
      <c r="L228" s="17"/>
      <c r="M228" s="17"/>
      <c r="N228" s="17"/>
      <c r="O228" s="17">
        <f>IF(E228=1,"",VLOOKUP(E228,系数!$S$2:$AB$12,MATCH(属性!C228,评级,0),1))</f>
        <v>0</v>
      </c>
    </row>
    <row r="229" spans="1:15" ht="17.25" thickBot="1" x14ac:dyDescent="0.4">
      <c r="A229" s="17">
        <f t="shared" si="6"/>
        <v>7100002</v>
      </c>
      <c r="B229" s="17" t="s">
        <v>33</v>
      </c>
      <c r="C229" s="15">
        <f>INDEX(装备!G:G,MATCH(属性!A229,装备!A:A,0))</f>
        <v>1</v>
      </c>
      <c r="D229" s="15" t="str">
        <f>INDEX(装备!E:E,MATCH(属性!A229,装备!A:A,0))</f>
        <v>helmet</v>
      </c>
      <c r="E229" s="14">
        <v>107</v>
      </c>
      <c r="F229" s="17">
        <f>INT((VLOOKUP($C229,装备数值,2,0)+VLOOKUP($C229,装备数值,5,0)*($E229-1))*VLOOKUP($D229,系数!$K$2:$O$7,2,0))</f>
        <v>1260</v>
      </c>
      <c r="G229" s="17">
        <f>INT((VLOOKUP($C229,装备数值,3,0)+VLOOKUP($C229,装备数值,6,0)*($E229-1))*VLOOKUP($D229,系数!$K$2:$O$7,3,0))</f>
        <v>0</v>
      </c>
      <c r="H229" s="17">
        <f t="shared" si="7"/>
        <v>0</v>
      </c>
      <c r="I229" s="17">
        <f>INT((VLOOKUP($C229,装备数值,4,0)+VLOOKUP($C229,装备数值,7,0)*($E229-1))*VLOOKUP($D229,系数!$K$2:$O$7,4,0))</f>
        <v>0</v>
      </c>
      <c r="J229" s="17">
        <f>INT((VLOOKUP($C229,装备数值,4,0)+VLOOKUP($C229,装备数值,7,0)*($E229-1))*VLOOKUP($D229,系数!$K$2:$O$7,5,0))</f>
        <v>0</v>
      </c>
      <c r="K229" s="17">
        <f>INT(VLOOKUP(E229,强化金币,2,1)*VLOOKUP(INDEX(装备!F:F,MATCH(属性!A229,装备!A:A,0)),系数!$K$12:$M$15,3,0))</f>
        <v>90000</v>
      </c>
      <c r="L229" s="17"/>
      <c r="M229" s="17"/>
      <c r="N229" s="17"/>
      <c r="O229" s="17">
        <f>IF(E229=1,"",VLOOKUP(E229,系数!$S$2:$AB$12,MATCH(属性!C229,评级,0),1))</f>
        <v>0</v>
      </c>
    </row>
    <row r="230" spans="1:15" ht="17.25" thickBot="1" x14ac:dyDescent="0.4">
      <c r="A230" s="17">
        <f t="shared" si="6"/>
        <v>7100002</v>
      </c>
      <c r="B230" s="17" t="s">
        <v>33</v>
      </c>
      <c r="C230" s="15">
        <f>INDEX(装备!G:G,MATCH(属性!A230,装备!A:A,0))</f>
        <v>1</v>
      </c>
      <c r="D230" s="15" t="str">
        <f>INDEX(装备!E:E,MATCH(属性!A230,装备!A:A,0))</f>
        <v>helmet</v>
      </c>
      <c r="E230" s="14">
        <v>108</v>
      </c>
      <c r="F230" s="17">
        <f>INT((VLOOKUP($C230,装备数值,2,0)+VLOOKUP($C230,装备数值,5,0)*($E230-1))*VLOOKUP($D230,系数!$K$2:$O$7,2,0))</f>
        <v>1270</v>
      </c>
      <c r="G230" s="17">
        <f>INT((VLOOKUP($C230,装备数值,3,0)+VLOOKUP($C230,装备数值,6,0)*($E230-1))*VLOOKUP($D230,系数!$K$2:$O$7,3,0))</f>
        <v>0</v>
      </c>
      <c r="H230" s="17">
        <f t="shared" si="7"/>
        <v>0</v>
      </c>
      <c r="I230" s="17">
        <f>INT((VLOOKUP($C230,装备数值,4,0)+VLOOKUP($C230,装备数值,7,0)*($E230-1))*VLOOKUP($D230,系数!$K$2:$O$7,4,0))</f>
        <v>0</v>
      </c>
      <c r="J230" s="17">
        <f>INT((VLOOKUP($C230,装备数值,4,0)+VLOOKUP($C230,装备数值,7,0)*($E230-1))*VLOOKUP($D230,系数!$K$2:$O$7,5,0))</f>
        <v>0</v>
      </c>
      <c r="K230" s="17">
        <f>INT(VLOOKUP(E230,强化金币,2,1)*VLOOKUP(INDEX(装备!F:F,MATCH(属性!A230,装备!A:A,0)),系数!$K$12:$M$15,3,0))</f>
        <v>90000</v>
      </c>
      <c r="L230" s="17"/>
      <c r="M230" s="17"/>
      <c r="N230" s="17"/>
      <c r="O230" s="17">
        <f>IF(E230=1,"",VLOOKUP(E230,系数!$S$2:$AB$12,MATCH(属性!C230,评级,0),1))</f>
        <v>0</v>
      </c>
    </row>
    <row r="231" spans="1:15" ht="17.25" thickBot="1" x14ac:dyDescent="0.4">
      <c r="A231" s="17">
        <f t="shared" si="6"/>
        <v>7100002</v>
      </c>
      <c r="B231" s="17" t="s">
        <v>33</v>
      </c>
      <c r="C231" s="15">
        <f>INDEX(装备!G:G,MATCH(属性!A231,装备!A:A,0))</f>
        <v>1</v>
      </c>
      <c r="D231" s="15" t="str">
        <f>INDEX(装备!E:E,MATCH(属性!A231,装备!A:A,0))</f>
        <v>helmet</v>
      </c>
      <c r="E231" s="14">
        <v>109</v>
      </c>
      <c r="F231" s="17">
        <f>INT((VLOOKUP($C231,装备数值,2,0)+VLOOKUP($C231,装备数值,5,0)*($E231-1))*VLOOKUP($D231,系数!$K$2:$O$7,2,0))</f>
        <v>1280</v>
      </c>
      <c r="G231" s="17">
        <f>INT((VLOOKUP($C231,装备数值,3,0)+VLOOKUP($C231,装备数值,6,0)*($E231-1))*VLOOKUP($D231,系数!$K$2:$O$7,3,0))</f>
        <v>0</v>
      </c>
      <c r="H231" s="17">
        <f t="shared" si="7"/>
        <v>0</v>
      </c>
      <c r="I231" s="17">
        <f>INT((VLOOKUP($C231,装备数值,4,0)+VLOOKUP($C231,装备数值,7,0)*($E231-1))*VLOOKUP($D231,系数!$K$2:$O$7,4,0))</f>
        <v>0</v>
      </c>
      <c r="J231" s="17">
        <f>INT((VLOOKUP($C231,装备数值,4,0)+VLOOKUP($C231,装备数值,7,0)*($E231-1))*VLOOKUP($D231,系数!$K$2:$O$7,5,0))</f>
        <v>0</v>
      </c>
      <c r="K231" s="17">
        <f>INT(VLOOKUP(E231,强化金币,2,1)*VLOOKUP(INDEX(装备!F:F,MATCH(属性!A231,装备!A:A,0)),系数!$K$12:$M$15,3,0))</f>
        <v>90000</v>
      </c>
      <c r="L231" s="17"/>
      <c r="M231" s="17"/>
      <c r="N231" s="17"/>
      <c r="O231" s="17">
        <f>IF(E231=1,"",VLOOKUP(E231,系数!$S$2:$AB$12,MATCH(属性!C231,评级,0),1))</f>
        <v>0</v>
      </c>
    </row>
    <row r="232" spans="1:15" ht="17.25" thickBot="1" x14ac:dyDescent="0.4">
      <c r="A232" s="17">
        <f t="shared" si="6"/>
        <v>7100002</v>
      </c>
      <c r="B232" s="17" t="s">
        <v>33</v>
      </c>
      <c r="C232" s="15">
        <f>INDEX(装备!G:G,MATCH(属性!A232,装备!A:A,0))</f>
        <v>1</v>
      </c>
      <c r="D232" s="15" t="str">
        <f>INDEX(装备!E:E,MATCH(属性!A232,装备!A:A,0))</f>
        <v>helmet</v>
      </c>
      <c r="E232" s="14">
        <v>110</v>
      </c>
      <c r="F232" s="17">
        <f>INT((VLOOKUP($C232,装备数值,2,0)+VLOOKUP($C232,装备数值,5,0)*($E232-1))*VLOOKUP($D232,系数!$K$2:$O$7,2,0))</f>
        <v>1290</v>
      </c>
      <c r="G232" s="17">
        <f>INT((VLOOKUP($C232,装备数值,3,0)+VLOOKUP($C232,装备数值,6,0)*($E232-1))*VLOOKUP($D232,系数!$K$2:$O$7,3,0))</f>
        <v>0</v>
      </c>
      <c r="H232" s="17">
        <f t="shared" si="7"/>
        <v>0</v>
      </c>
      <c r="I232" s="17">
        <f>INT((VLOOKUP($C232,装备数值,4,0)+VLOOKUP($C232,装备数值,7,0)*($E232-1))*VLOOKUP($D232,系数!$K$2:$O$7,4,0))</f>
        <v>0</v>
      </c>
      <c r="J232" s="17">
        <f>INT((VLOOKUP($C232,装备数值,4,0)+VLOOKUP($C232,装备数值,7,0)*($E232-1))*VLOOKUP($D232,系数!$K$2:$O$7,5,0))</f>
        <v>0</v>
      </c>
      <c r="K232" s="17">
        <f>INT(VLOOKUP(E232,强化金币,2,1)*VLOOKUP(INDEX(装备!F:F,MATCH(属性!A232,装备!A:A,0)),系数!$K$12:$M$15,3,0))</f>
        <v>90000</v>
      </c>
      <c r="L232" s="17"/>
      <c r="M232" s="17"/>
      <c r="N232" s="17"/>
      <c r="O232" s="17">
        <f>IF(E232=1,"",VLOOKUP(E232,系数!$S$2:$AB$12,MATCH(属性!C232,评级,0),1))</f>
        <v>0</v>
      </c>
    </row>
    <row r="233" spans="1:15" ht="17.25" thickBot="1" x14ac:dyDescent="0.4">
      <c r="A233" s="17">
        <f t="shared" si="6"/>
        <v>7100002</v>
      </c>
      <c r="B233" s="17" t="s">
        <v>33</v>
      </c>
      <c r="C233" s="15">
        <f>INDEX(装备!G:G,MATCH(属性!A233,装备!A:A,0))</f>
        <v>1</v>
      </c>
      <c r="D233" s="15" t="str">
        <f>INDEX(装备!E:E,MATCH(属性!A233,装备!A:A,0))</f>
        <v>helmet</v>
      </c>
      <c r="E233" s="14">
        <v>111</v>
      </c>
      <c r="F233" s="17">
        <f>INT((VLOOKUP($C233,装备数值,2,0)+VLOOKUP($C233,装备数值,5,0)*($E233-1))*VLOOKUP($D233,系数!$K$2:$O$7,2,0))</f>
        <v>1300</v>
      </c>
      <c r="G233" s="17">
        <f>INT((VLOOKUP($C233,装备数值,3,0)+VLOOKUP($C233,装备数值,6,0)*($E233-1))*VLOOKUP($D233,系数!$K$2:$O$7,3,0))</f>
        <v>0</v>
      </c>
      <c r="H233" s="17">
        <f t="shared" si="7"/>
        <v>0</v>
      </c>
      <c r="I233" s="17">
        <f>INT((VLOOKUP($C233,装备数值,4,0)+VLOOKUP($C233,装备数值,7,0)*($E233-1))*VLOOKUP($D233,系数!$K$2:$O$7,4,0))</f>
        <v>0</v>
      </c>
      <c r="J233" s="17">
        <f>INT((VLOOKUP($C233,装备数值,4,0)+VLOOKUP($C233,装备数值,7,0)*($E233-1))*VLOOKUP($D233,系数!$K$2:$O$7,5,0))</f>
        <v>0</v>
      </c>
      <c r="K233" s="17">
        <f>INT(VLOOKUP(E233,强化金币,2,1)*VLOOKUP(INDEX(装备!F:F,MATCH(属性!A233,装备!A:A,0)),系数!$K$12:$M$15,3,0))</f>
        <v>90000</v>
      </c>
      <c r="L233" s="17"/>
      <c r="M233" s="17"/>
      <c r="N233" s="17"/>
      <c r="O233" s="17">
        <f>IF(E233=1,"",VLOOKUP(E233,系数!$S$2:$AB$12,MATCH(属性!C233,评级,0),1))</f>
        <v>0</v>
      </c>
    </row>
    <row r="234" spans="1:15" ht="17.25" thickBot="1" x14ac:dyDescent="0.4">
      <c r="A234" s="17">
        <f t="shared" si="6"/>
        <v>7100002</v>
      </c>
      <c r="B234" s="17" t="s">
        <v>33</v>
      </c>
      <c r="C234" s="15">
        <f>INDEX(装备!G:G,MATCH(属性!A234,装备!A:A,0))</f>
        <v>1</v>
      </c>
      <c r="D234" s="15" t="str">
        <f>INDEX(装备!E:E,MATCH(属性!A234,装备!A:A,0))</f>
        <v>helmet</v>
      </c>
      <c r="E234" s="14">
        <v>112</v>
      </c>
      <c r="F234" s="17">
        <f>INT((VLOOKUP($C234,装备数值,2,0)+VLOOKUP($C234,装备数值,5,0)*($E234-1))*VLOOKUP($D234,系数!$K$2:$O$7,2,0))</f>
        <v>1310</v>
      </c>
      <c r="G234" s="17">
        <f>INT((VLOOKUP($C234,装备数值,3,0)+VLOOKUP($C234,装备数值,6,0)*($E234-1))*VLOOKUP($D234,系数!$K$2:$O$7,3,0))</f>
        <v>0</v>
      </c>
      <c r="H234" s="17">
        <f t="shared" si="7"/>
        <v>0</v>
      </c>
      <c r="I234" s="17">
        <f>INT((VLOOKUP($C234,装备数值,4,0)+VLOOKUP($C234,装备数值,7,0)*($E234-1))*VLOOKUP($D234,系数!$K$2:$O$7,4,0))</f>
        <v>0</v>
      </c>
      <c r="J234" s="17">
        <f>INT((VLOOKUP($C234,装备数值,4,0)+VLOOKUP($C234,装备数值,7,0)*($E234-1))*VLOOKUP($D234,系数!$K$2:$O$7,5,0))</f>
        <v>0</v>
      </c>
      <c r="K234" s="17">
        <f>INT(VLOOKUP(E234,强化金币,2,1)*VLOOKUP(INDEX(装备!F:F,MATCH(属性!A234,装备!A:A,0)),系数!$K$12:$M$15,3,0))</f>
        <v>90000</v>
      </c>
      <c r="L234" s="17"/>
      <c r="M234" s="17"/>
      <c r="N234" s="17"/>
      <c r="O234" s="17">
        <f>IF(E234=1,"",VLOOKUP(E234,系数!$S$2:$AB$12,MATCH(属性!C234,评级,0),1))</f>
        <v>0</v>
      </c>
    </row>
    <row r="235" spans="1:15" ht="17.25" thickBot="1" x14ac:dyDescent="0.4">
      <c r="A235" s="17">
        <f t="shared" si="6"/>
        <v>7100002</v>
      </c>
      <c r="B235" s="17" t="s">
        <v>33</v>
      </c>
      <c r="C235" s="15">
        <f>INDEX(装备!G:G,MATCH(属性!A235,装备!A:A,0))</f>
        <v>1</v>
      </c>
      <c r="D235" s="15" t="str">
        <f>INDEX(装备!E:E,MATCH(属性!A235,装备!A:A,0))</f>
        <v>helmet</v>
      </c>
      <c r="E235" s="14">
        <v>113</v>
      </c>
      <c r="F235" s="17">
        <f>INT((VLOOKUP($C235,装备数值,2,0)+VLOOKUP($C235,装备数值,5,0)*($E235-1))*VLOOKUP($D235,系数!$K$2:$O$7,2,0))</f>
        <v>1320</v>
      </c>
      <c r="G235" s="17">
        <f>INT((VLOOKUP($C235,装备数值,3,0)+VLOOKUP($C235,装备数值,6,0)*($E235-1))*VLOOKUP($D235,系数!$K$2:$O$7,3,0))</f>
        <v>0</v>
      </c>
      <c r="H235" s="17">
        <f t="shared" si="7"/>
        <v>0</v>
      </c>
      <c r="I235" s="17">
        <f>INT((VLOOKUP($C235,装备数值,4,0)+VLOOKUP($C235,装备数值,7,0)*($E235-1))*VLOOKUP($D235,系数!$K$2:$O$7,4,0))</f>
        <v>0</v>
      </c>
      <c r="J235" s="17">
        <f>INT((VLOOKUP($C235,装备数值,4,0)+VLOOKUP($C235,装备数值,7,0)*($E235-1))*VLOOKUP($D235,系数!$K$2:$O$7,5,0))</f>
        <v>0</v>
      </c>
      <c r="K235" s="17">
        <f>INT(VLOOKUP(E235,强化金币,2,1)*VLOOKUP(INDEX(装备!F:F,MATCH(属性!A235,装备!A:A,0)),系数!$K$12:$M$15,3,0))</f>
        <v>90000</v>
      </c>
      <c r="L235" s="17"/>
      <c r="M235" s="17"/>
      <c r="N235" s="17"/>
      <c r="O235" s="17">
        <f>IF(E235=1,"",VLOOKUP(E235,系数!$S$2:$AB$12,MATCH(属性!C235,评级,0),1))</f>
        <v>0</v>
      </c>
    </row>
    <row r="236" spans="1:15" ht="17.25" thickBot="1" x14ac:dyDescent="0.4">
      <c r="A236" s="17">
        <f t="shared" si="6"/>
        <v>7100002</v>
      </c>
      <c r="B236" s="17" t="s">
        <v>33</v>
      </c>
      <c r="C236" s="15">
        <f>INDEX(装备!G:G,MATCH(属性!A236,装备!A:A,0))</f>
        <v>1</v>
      </c>
      <c r="D236" s="15" t="str">
        <f>INDEX(装备!E:E,MATCH(属性!A236,装备!A:A,0))</f>
        <v>helmet</v>
      </c>
      <c r="E236" s="14">
        <v>114</v>
      </c>
      <c r="F236" s="17">
        <f>INT((VLOOKUP($C236,装备数值,2,0)+VLOOKUP($C236,装备数值,5,0)*($E236-1))*VLOOKUP($D236,系数!$K$2:$O$7,2,0))</f>
        <v>1330</v>
      </c>
      <c r="G236" s="17">
        <f>INT((VLOOKUP($C236,装备数值,3,0)+VLOOKUP($C236,装备数值,6,0)*($E236-1))*VLOOKUP($D236,系数!$K$2:$O$7,3,0))</f>
        <v>0</v>
      </c>
      <c r="H236" s="17">
        <f t="shared" si="7"/>
        <v>0</v>
      </c>
      <c r="I236" s="17">
        <f>INT((VLOOKUP($C236,装备数值,4,0)+VLOOKUP($C236,装备数值,7,0)*($E236-1))*VLOOKUP($D236,系数!$K$2:$O$7,4,0))</f>
        <v>0</v>
      </c>
      <c r="J236" s="17">
        <f>INT((VLOOKUP($C236,装备数值,4,0)+VLOOKUP($C236,装备数值,7,0)*($E236-1))*VLOOKUP($D236,系数!$K$2:$O$7,5,0))</f>
        <v>0</v>
      </c>
      <c r="K236" s="17">
        <f>INT(VLOOKUP(E236,强化金币,2,1)*VLOOKUP(INDEX(装备!F:F,MATCH(属性!A236,装备!A:A,0)),系数!$K$12:$M$15,3,0))</f>
        <v>90000</v>
      </c>
      <c r="L236" s="17"/>
      <c r="M236" s="17"/>
      <c r="N236" s="17"/>
      <c r="O236" s="17">
        <f>IF(E236=1,"",VLOOKUP(E236,系数!$S$2:$AB$12,MATCH(属性!C236,评级,0),1))</f>
        <v>0</v>
      </c>
    </row>
    <row r="237" spans="1:15" ht="17.25" thickBot="1" x14ac:dyDescent="0.4">
      <c r="A237" s="17">
        <f t="shared" si="6"/>
        <v>7100002</v>
      </c>
      <c r="B237" s="17" t="s">
        <v>33</v>
      </c>
      <c r="C237" s="15">
        <f>INDEX(装备!G:G,MATCH(属性!A237,装备!A:A,0))</f>
        <v>1</v>
      </c>
      <c r="D237" s="15" t="str">
        <f>INDEX(装备!E:E,MATCH(属性!A237,装备!A:A,0))</f>
        <v>helmet</v>
      </c>
      <c r="E237" s="14">
        <v>115</v>
      </c>
      <c r="F237" s="17">
        <f>INT((VLOOKUP($C237,装备数值,2,0)+VLOOKUP($C237,装备数值,5,0)*($E237-1))*VLOOKUP($D237,系数!$K$2:$O$7,2,0))</f>
        <v>1340</v>
      </c>
      <c r="G237" s="17">
        <f>INT((VLOOKUP($C237,装备数值,3,0)+VLOOKUP($C237,装备数值,6,0)*($E237-1))*VLOOKUP($D237,系数!$K$2:$O$7,3,0))</f>
        <v>0</v>
      </c>
      <c r="H237" s="17">
        <f t="shared" si="7"/>
        <v>0</v>
      </c>
      <c r="I237" s="17">
        <f>INT((VLOOKUP($C237,装备数值,4,0)+VLOOKUP($C237,装备数值,7,0)*($E237-1))*VLOOKUP($D237,系数!$K$2:$O$7,4,0))</f>
        <v>0</v>
      </c>
      <c r="J237" s="17">
        <f>INT((VLOOKUP($C237,装备数值,4,0)+VLOOKUP($C237,装备数值,7,0)*($E237-1))*VLOOKUP($D237,系数!$K$2:$O$7,5,0))</f>
        <v>0</v>
      </c>
      <c r="K237" s="17">
        <f>INT(VLOOKUP(E237,强化金币,2,1)*VLOOKUP(INDEX(装备!F:F,MATCH(属性!A237,装备!A:A,0)),系数!$K$12:$M$15,3,0))</f>
        <v>90000</v>
      </c>
      <c r="L237" s="17"/>
      <c r="M237" s="17"/>
      <c r="N237" s="17"/>
      <c r="O237" s="17">
        <f>IF(E237=1,"",VLOOKUP(E237,系数!$S$2:$AB$12,MATCH(属性!C237,评级,0),1))</f>
        <v>0</v>
      </c>
    </row>
    <row r="238" spans="1:15" ht="17.25" thickBot="1" x14ac:dyDescent="0.4">
      <c r="A238" s="17">
        <f t="shared" si="6"/>
        <v>7100002</v>
      </c>
      <c r="B238" s="17" t="s">
        <v>33</v>
      </c>
      <c r="C238" s="15">
        <f>INDEX(装备!G:G,MATCH(属性!A238,装备!A:A,0))</f>
        <v>1</v>
      </c>
      <c r="D238" s="15" t="str">
        <f>INDEX(装备!E:E,MATCH(属性!A238,装备!A:A,0))</f>
        <v>helmet</v>
      </c>
      <c r="E238" s="14">
        <v>116</v>
      </c>
      <c r="F238" s="17">
        <f>INT((VLOOKUP($C238,装备数值,2,0)+VLOOKUP($C238,装备数值,5,0)*($E238-1))*VLOOKUP($D238,系数!$K$2:$O$7,2,0))</f>
        <v>1350</v>
      </c>
      <c r="G238" s="17">
        <f>INT((VLOOKUP($C238,装备数值,3,0)+VLOOKUP($C238,装备数值,6,0)*($E238-1))*VLOOKUP($D238,系数!$K$2:$O$7,3,0))</f>
        <v>0</v>
      </c>
      <c r="H238" s="17">
        <f t="shared" si="7"/>
        <v>0</v>
      </c>
      <c r="I238" s="17">
        <f>INT((VLOOKUP($C238,装备数值,4,0)+VLOOKUP($C238,装备数值,7,0)*($E238-1))*VLOOKUP($D238,系数!$K$2:$O$7,4,0))</f>
        <v>0</v>
      </c>
      <c r="J238" s="17">
        <f>INT((VLOOKUP($C238,装备数值,4,0)+VLOOKUP($C238,装备数值,7,0)*($E238-1))*VLOOKUP($D238,系数!$K$2:$O$7,5,0))</f>
        <v>0</v>
      </c>
      <c r="K238" s="17">
        <f>INT(VLOOKUP(E238,强化金币,2,1)*VLOOKUP(INDEX(装备!F:F,MATCH(属性!A238,装备!A:A,0)),系数!$K$12:$M$15,3,0))</f>
        <v>90000</v>
      </c>
      <c r="L238" s="17"/>
      <c r="M238" s="17"/>
      <c r="N238" s="17"/>
      <c r="O238" s="17">
        <f>IF(E238=1,"",VLOOKUP(E238,系数!$S$2:$AB$12,MATCH(属性!C238,评级,0),1))</f>
        <v>0</v>
      </c>
    </row>
    <row r="239" spans="1:15" ht="17.25" thickBot="1" x14ac:dyDescent="0.4">
      <c r="A239" s="17">
        <f t="shared" si="6"/>
        <v>7100002</v>
      </c>
      <c r="B239" s="17" t="s">
        <v>33</v>
      </c>
      <c r="C239" s="15">
        <f>INDEX(装备!G:G,MATCH(属性!A239,装备!A:A,0))</f>
        <v>1</v>
      </c>
      <c r="D239" s="15" t="str">
        <f>INDEX(装备!E:E,MATCH(属性!A239,装备!A:A,0))</f>
        <v>helmet</v>
      </c>
      <c r="E239" s="14">
        <v>117</v>
      </c>
      <c r="F239" s="17">
        <f>INT((VLOOKUP($C239,装备数值,2,0)+VLOOKUP($C239,装备数值,5,0)*($E239-1))*VLOOKUP($D239,系数!$K$2:$O$7,2,0))</f>
        <v>1360</v>
      </c>
      <c r="G239" s="17">
        <f>INT((VLOOKUP($C239,装备数值,3,0)+VLOOKUP($C239,装备数值,6,0)*($E239-1))*VLOOKUP($D239,系数!$K$2:$O$7,3,0))</f>
        <v>0</v>
      </c>
      <c r="H239" s="17">
        <f t="shared" si="7"/>
        <v>0</v>
      </c>
      <c r="I239" s="17">
        <f>INT((VLOOKUP($C239,装备数值,4,0)+VLOOKUP($C239,装备数值,7,0)*($E239-1))*VLOOKUP($D239,系数!$K$2:$O$7,4,0))</f>
        <v>0</v>
      </c>
      <c r="J239" s="17">
        <f>INT((VLOOKUP($C239,装备数值,4,0)+VLOOKUP($C239,装备数值,7,0)*($E239-1))*VLOOKUP($D239,系数!$K$2:$O$7,5,0))</f>
        <v>0</v>
      </c>
      <c r="K239" s="17">
        <f>INT(VLOOKUP(E239,强化金币,2,1)*VLOOKUP(INDEX(装备!F:F,MATCH(属性!A239,装备!A:A,0)),系数!$K$12:$M$15,3,0))</f>
        <v>90000</v>
      </c>
      <c r="L239" s="17"/>
      <c r="M239" s="17"/>
      <c r="N239" s="17"/>
      <c r="O239" s="17">
        <f>IF(E239=1,"",VLOOKUP(E239,系数!$S$2:$AB$12,MATCH(属性!C239,评级,0),1))</f>
        <v>0</v>
      </c>
    </row>
    <row r="240" spans="1:15" ht="17.25" thickBot="1" x14ac:dyDescent="0.4">
      <c r="A240" s="17">
        <f t="shared" si="6"/>
        <v>7100002</v>
      </c>
      <c r="B240" s="17" t="s">
        <v>33</v>
      </c>
      <c r="C240" s="15">
        <f>INDEX(装备!G:G,MATCH(属性!A240,装备!A:A,0))</f>
        <v>1</v>
      </c>
      <c r="D240" s="15" t="str">
        <f>INDEX(装备!E:E,MATCH(属性!A240,装备!A:A,0))</f>
        <v>helmet</v>
      </c>
      <c r="E240" s="14">
        <v>118</v>
      </c>
      <c r="F240" s="17">
        <f>INT((VLOOKUP($C240,装备数值,2,0)+VLOOKUP($C240,装备数值,5,0)*($E240-1))*VLOOKUP($D240,系数!$K$2:$O$7,2,0))</f>
        <v>1370</v>
      </c>
      <c r="G240" s="17">
        <f>INT((VLOOKUP($C240,装备数值,3,0)+VLOOKUP($C240,装备数值,6,0)*($E240-1))*VLOOKUP($D240,系数!$K$2:$O$7,3,0))</f>
        <v>0</v>
      </c>
      <c r="H240" s="17">
        <f t="shared" si="7"/>
        <v>0</v>
      </c>
      <c r="I240" s="17">
        <f>INT((VLOOKUP($C240,装备数值,4,0)+VLOOKUP($C240,装备数值,7,0)*($E240-1))*VLOOKUP($D240,系数!$K$2:$O$7,4,0))</f>
        <v>0</v>
      </c>
      <c r="J240" s="17">
        <f>INT((VLOOKUP($C240,装备数值,4,0)+VLOOKUP($C240,装备数值,7,0)*($E240-1))*VLOOKUP($D240,系数!$K$2:$O$7,5,0))</f>
        <v>0</v>
      </c>
      <c r="K240" s="17">
        <f>INT(VLOOKUP(E240,强化金币,2,1)*VLOOKUP(INDEX(装备!F:F,MATCH(属性!A240,装备!A:A,0)),系数!$K$12:$M$15,3,0))</f>
        <v>90000</v>
      </c>
      <c r="L240" s="17"/>
      <c r="M240" s="17"/>
      <c r="N240" s="17"/>
      <c r="O240" s="17">
        <f>IF(E240=1,"",VLOOKUP(E240,系数!$S$2:$AB$12,MATCH(属性!C240,评级,0),1))</f>
        <v>0</v>
      </c>
    </row>
    <row r="241" spans="1:15" ht="17.25" thickBot="1" x14ac:dyDescent="0.4">
      <c r="A241" s="17">
        <f t="shared" si="6"/>
        <v>7100002</v>
      </c>
      <c r="B241" s="17" t="s">
        <v>33</v>
      </c>
      <c r="C241" s="15">
        <f>INDEX(装备!G:G,MATCH(属性!A241,装备!A:A,0))</f>
        <v>1</v>
      </c>
      <c r="D241" s="15" t="str">
        <f>INDEX(装备!E:E,MATCH(属性!A241,装备!A:A,0))</f>
        <v>helmet</v>
      </c>
      <c r="E241" s="14">
        <v>119</v>
      </c>
      <c r="F241" s="17">
        <f>INT((VLOOKUP($C241,装备数值,2,0)+VLOOKUP($C241,装备数值,5,0)*($E241-1))*VLOOKUP($D241,系数!$K$2:$O$7,2,0))</f>
        <v>1380</v>
      </c>
      <c r="G241" s="17">
        <f>INT((VLOOKUP($C241,装备数值,3,0)+VLOOKUP($C241,装备数值,6,0)*($E241-1))*VLOOKUP($D241,系数!$K$2:$O$7,3,0))</f>
        <v>0</v>
      </c>
      <c r="H241" s="17">
        <f t="shared" si="7"/>
        <v>0</v>
      </c>
      <c r="I241" s="17">
        <f>INT((VLOOKUP($C241,装备数值,4,0)+VLOOKUP($C241,装备数值,7,0)*($E241-1))*VLOOKUP($D241,系数!$K$2:$O$7,4,0))</f>
        <v>0</v>
      </c>
      <c r="J241" s="17">
        <f>INT((VLOOKUP($C241,装备数值,4,0)+VLOOKUP($C241,装备数值,7,0)*($E241-1))*VLOOKUP($D241,系数!$K$2:$O$7,5,0))</f>
        <v>0</v>
      </c>
      <c r="K241" s="17">
        <f>INT(VLOOKUP(E241,强化金币,2,1)*VLOOKUP(INDEX(装备!F:F,MATCH(属性!A241,装备!A:A,0)),系数!$K$12:$M$15,3,0))</f>
        <v>90000</v>
      </c>
      <c r="L241" s="17"/>
      <c r="M241" s="17"/>
      <c r="N241" s="17"/>
      <c r="O241" s="17">
        <f>IF(E241=1,"",VLOOKUP(E241,系数!$S$2:$AB$12,MATCH(属性!C241,评级,0),1))</f>
        <v>0</v>
      </c>
    </row>
    <row r="242" spans="1:15" ht="17.25" thickBot="1" x14ac:dyDescent="0.4">
      <c r="A242" s="17">
        <f t="shared" si="6"/>
        <v>7100002</v>
      </c>
      <c r="B242" s="17" t="s">
        <v>33</v>
      </c>
      <c r="C242" s="15">
        <f>INDEX(装备!G:G,MATCH(属性!A242,装备!A:A,0))</f>
        <v>1</v>
      </c>
      <c r="D242" s="15" t="str">
        <f>INDEX(装备!E:E,MATCH(属性!A242,装备!A:A,0))</f>
        <v>helmet</v>
      </c>
      <c r="E242" s="14">
        <v>120</v>
      </c>
      <c r="F242" s="17">
        <f>INT((VLOOKUP($C242,装备数值,2,0)+VLOOKUP($C242,装备数值,5,0)*($E242-1))*VLOOKUP($D242,系数!$K$2:$O$7,2,0))</f>
        <v>1390</v>
      </c>
      <c r="G242" s="17">
        <f>INT((VLOOKUP($C242,装备数值,3,0)+VLOOKUP($C242,装备数值,6,0)*($E242-1))*VLOOKUP($D242,系数!$K$2:$O$7,3,0))</f>
        <v>0</v>
      </c>
      <c r="H242" s="17">
        <f t="shared" si="7"/>
        <v>0</v>
      </c>
      <c r="I242" s="17">
        <f>INT((VLOOKUP($C242,装备数值,4,0)+VLOOKUP($C242,装备数值,7,0)*($E242-1))*VLOOKUP($D242,系数!$K$2:$O$7,4,0))</f>
        <v>0</v>
      </c>
      <c r="J242" s="17">
        <f>INT((VLOOKUP($C242,装备数值,4,0)+VLOOKUP($C242,装备数值,7,0)*($E242-1))*VLOOKUP($D242,系数!$K$2:$O$7,5,0))</f>
        <v>0</v>
      </c>
      <c r="K242" s="17">
        <f>INT(VLOOKUP(E242,强化金币,2,1)*VLOOKUP(INDEX(装备!F:F,MATCH(属性!A242,装备!A:A,0)),系数!$K$12:$M$15,3,0))</f>
        <v>90000</v>
      </c>
      <c r="L242" s="17"/>
      <c r="M242" s="17"/>
      <c r="N242" s="17"/>
      <c r="O242" s="17">
        <f>IF(E242=1,"",VLOOKUP(E242,系数!$S$2:$AB$12,MATCH(属性!C242,评级,0),1))</f>
        <v>0</v>
      </c>
    </row>
    <row r="243" spans="1:15" ht="17.25" thickBot="1" x14ac:dyDescent="0.4">
      <c r="A243" s="15">
        <f t="shared" si="6"/>
        <v>7100003</v>
      </c>
      <c r="B243" s="15" t="s">
        <v>57</v>
      </c>
      <c r="C243" s="15">
        <f>INDEX(装备!G:G,MATCH(属性!A243,装备!A:A,0))</f>
        <v>1</v>
      </c>
      <c r="D243" s="15" t="str">
        <f>INDEX(装备!E:E,MATCH(属性!A243,装备!A:A,0))</f>
        <v>armour</v>
      </c>
      <c r="E243" s="16">
        <v>1</v>
      </c>
      <c r="F243" s="17">
        <f>INT((VLOOKUP($C243,装备数值,2,0)+VLOOKUP($C243,装备数值,5,0)*($E243-1))*VLOOKUP($D243,系数!$K$2:$O$7,2,0))</f>
        <v>200</v>
      </c>
      <c r="G243" s="17">
        <f>INT((VLOOKUP($C243,装备数值,3,0)+VLOOKUP($C243,装备数值,6,0)*($E243-1))*VLOOKUP($D243,系数!$K$2:$O$7,3,0))</f>
        <v>0</v>
      </c>
      <c r="H243" s="17">
        <f t="shared" si="7"/>
        <v>0</v>
      </c>
      <c r="I243" s="17">
        <f>INT((VLOOKUP($C243,装备数值,4,0)+VLOOKUP($C243,装备数值,7,0)*($E243-1))*VLOOKUP($D243,系数!$K$2:$O$7,4,0))</f>
        <v>0</v>
      </c>
      <c r="J243" s="17">
        <f>INT((VLOOKUP($C243,装备数值,4,0)+VLOOKUP($C243,装备数值,7,0)*($E243-1))*VLOOKUP($D243,系数!$K$2:$O$7,5,0))</f>
        <v>0</v>
      </c>
      <c r="K243" s="17">
        <f>INT(VLOOKUP(E243,强化金币,2,1)*VLOOKUP(INDEX(装备!F:F,MATCH(属性!A243,装备!A:A,0)),系数!$K$12:$M$15,3,0))</f>
        <v>10</v>
      </c>
      <c r="L243" s="17"/>
      <c r="M243" s="17"/>
      <c r="N243" s="17"/>
      <c r="O243" s="17" t="str">
        <f>IF(E243=1,"",VLOOKUP(E243,系数!$S$2:$AB$12,MATCH(属性!C243,评级,0),1))</f>
        <v/>
      </c>
    </row>
    <row r="244" spans="1:15" ht="17.25" thickBot="1" x14ac:dyDescent="0.4">
      <c r="A244" s="17">
        <f t="shared" si="6"/>
        <v>7100003</v>
      </c>
      <c r="B244" s="17" t="s">
        <v>56</v>
      </c>
      <c r="C244" s="15">
        <f>INDEX(装备!G:G,MATCH(属性!A244,装备!A:A,0))</f>
        <v>1</v>
      </c>
      <c r="D244" s="15" t="str">
        <f>INDEX(装备!E:E,MATCH(属性!A244,装备!A:A,0))</f>
        <v>armour</v>
      </c>
      <c r="E244" s="14">
        <v>2</v>
      </c>
      <c r="F244" s="17">
        <f>INT((VLOOKUP($C244,装备数值,2,0)+VLOOKUP($C244,装备数值,5,0)*($E244-1))*VLOOKUP($D244,系数!$K$2:$O$7,2,0))</f>
        <v>210</v>
      </c>
      <c r="G244" s="17">
        <f>INT((VLOOKUP($C244,装备数值,3,0)+VLOOKUP($C244,装备数值,6,0)*($E244-1))*VLOOKUP($D244,系数!$K$2:$O$7,3,0))</f>
        <v>0</v>
      </c>
      <c r="H244" s="17">
        <f t="shared" si="7"/>
        <v>0</v>
      </c>
      <c r="I244" s="17">
        <f>INT((VLOOKUP($C244,装备数值,4,0)+VLOOKUP($C244,装备数值,7,0)*($E244-1))*VLOOKUP($D244,系数!$K$2:$O$7,4,0))</f>
        <v>0</v>
      </c>
      <c r="J244" s="17">
        <f>INT((VLOOKUP($C244,装备数值,4,0)+VLOOKUP($C244,装备数值,7,0)*($E244-1))*VLOOKUP($D244,系数!$K$2:$O$7,5,0))</f>
        <v>0</v>
      </c>
      <c r="K244" s="17">
        <f>INT(VLOOKUP(E244,强化金币,2,1)*VLOOKUP(INDEX(装备!F:F,MATCH(属性!A244,装备!A:A,0)),系数!$K$12:$M$15,3,0))</f>
        <v>16</v>
      </c>
      <c r="L244" s="17"/>
      <c r="M244" s="17"/>
      <c r="N244" s="17"/>
      <c r="O244" s="17">
        <f>IF(E244=1,"",VLOOKUP(E244,系数!$S$2:$AB$12,MATCH(属性!C244,评级,0),1))</f>
        <v>0</v>
      </c>
    </row>
    <row r="245" spans="1:15" ht="17.25" thickBot="1" x14ac:dyDescent="0.4">
      <c r="A245" s="17">
        <f t="shared" si="6"/>
        <v>7100003</v>
      </c>
      <c r="B245" s="17" t="s">
        <v>56</v>
      </c>
      <c r="C245" s="15">
        <f>INDEX(装备!G:G,MATCH(属性!A245,装备!A:A,0))</f>
        <v>1</v>
      </c>
      <c r="D245" s="15" t="str">
        <f>INDEX(装备!E:E,MATCH(属性!A245,装备!A:A,0))</f>
        <v>armour</v>
      </c>
      <c r="E245" s="14">
        <v>3</v>
      </c>
      <c r="F245" s="17">
        <f>INT((VLOOKUP($C245,装备数值,2,0)+VLOOKUP($C245,装备数值,5,0)*($E245-1))*VLOOKUP($D245,系数!$K$2:$O$7,2,0))</f>
        <v>220</v>
      </c>
      <c r="G245" s="17">
        <f>INT((VLOOKUP($C245,装备数值,3,0)+VLOOKUP($C245,装备数值,6,0)*($E245-1))*VLOOKUP($D245,系数!$K$2:$O$7,3,0))</f>
        <v>0</v>
      </c>
      <c r="H245" s="17">
        <f t="shared" si="7"/>
        <v>0</v>
      </c>
      <c r="I245" s="17">
        <f>INT((VLOOKUP($C245,装备数值,4,0)+VLOOKUP($C245,装备数值,7,0)*($E245-1))*VLOOKUP($D245,系数!$K$2:$O$7,4,0))</f>
        <v>0</v>
      </c>
      <c r="J245" s="17">
        <f>INT((VLOOKUP($C245,装备数值,4,0)+VLOOKUP($C245,装备数值,7,0)*($E245-1))*VLOOKUP($D245,系数!$K$2:$O$7,5,0))</f>
        <v>0</v>
      </c>
      <c r="K245" s="17">
        <f>INT(VLOOKUP(E245,强化金币,2,1)*VLOOKUP(INDEX(装备!F:F,MATCH(属性!A245,装备!A:A,0)),系数!$K$12:$M$15,3,0))</f>
        <v>20</v>
      </c>
      <c r="L245" s="17"/>
      <c r="M245" s="17"/>
      <c r="N245" s="17"/>
      <c r="O245" s="17">
        <f>IF(E245=1,"",VLOOKUP(E245,系数!$S$2:$AB$12,MATCH(属性!C245,评级,0),1))</f>
        <v>0</v>
      </c>
    </row>
    <row r="246" spans="1:15" ht="17.25" thickBot="1" x14ac:dyDescent="0.4">
      <c r="A246" s="17">
        <f t="shared" si="6"/>
        <v>7100003</v>
      </c>
      <c r="B246" s="17" t="s">
        <v>56</v>
      </c>
      <c r="C246" s="15">
        <f>INDEX(装备!G:G,MATCH(属性!A246,装备!A:A,0))</f>
        <v>1</v>
      </c>
      <c r="D246" s="15" t="str">
        <f>INDEX(装备!E:E,MATCH(属性!A246,装备!A:A,0))</f>
        <v>armour</v>
      </c>
      <c r="E246" s="14">
        <v>4</v>
      </c>
      <c r="F246" s="17">
        <f>INT((VLOOKUP($C246,装备数值,2,0)+VLOOKUP($C246,装备数值,5,0)*($E246-1))*VLOOKUP($D246,系数!$K$2:$O$7,2,0))</f>
        <v>230</v>
      </c>
      <c r="G246" s="17">
        <f>INT((VLOOKUP($C246,装备数值,3,0)+VLOOKUP($C246,装备数值,6,0)*($E246-1))*VLOOKUP($D246,系数!$K$2:$O$7,3,0))</f>
        <v>0</v>
      </c>
      <c r="H246" s="17">
        <f t="shared" si="7"/>
        <v>0</v>
      </c>
      <c r="I246" s="17">
        <f>INT((VLOOKUP($C246,装备数值,4,0)+VLOOKUP($C246,装备数值,7,0)*($E246-1))*VLOOKUP($D246,系数!$K$2:$O$7,4,0))</f>
        <v>0</v>
      </c>
      <c r="J246" s="17">
        <f>INT((VLOOKUP($C246,装备数值,4,0)+VLOOKUP($C246,装备数值,7,0)*($E246-1))*VLOOKUP($D246,系数!$K$2:$O$7,5,0))</f>
        <v>0</v>
      </c>
      <c r="K246" s="17">
        <f>INT(VLOOKUP(E246,强化金币,2,1)*VLOOKUP(INDEX(装备!F:F,MATCH(属性!A246,装备!A:A,0)),系数!$K$12:$M$15,3,0))</f>
        <v>40</v>
      </c>
      <c r="L246" s="17"/>
      <c r="M246" s="17"/>
      <c r="N246" s="17"/>
      <c r="O246" s="17">
        <f>IF(E246=1,"",VLOOKUP(E246,系数!$S$2:$AB$12,MATCH(属性!C246,评级,0),1))</f>
        <v>0</v>
      </c>
    </row>
    <row r="247" spans="1:15" ht="17.25" thickBot="1" x14ac:dyDescent="0.4">
      <c r="A247" s="17">
        <f t="shared" si="6"/>
        <v>7100003</v>
      </c>
      <c r="B247" s="17" t="s">
        <v>56</v>
      </c>
      <c r="C247" s="15">
        <f>INDEX(装备!G:G,MATCH(属性!A247,装备!A:A,0))</f>
        <v>1</v>
      </c>
      <c r="D247" s="15" t="str">
        <f>INDEX(装备!E:E,MATCH(属性!A247,装备!A:A,0))</f>
        <v>armour</v>
      </c>
      <c r="E247" s="14">
        <v>5</v>
      </c>
      <c r="F247" s="17">
        <f>INT((VLOOKUP($C247,装备数值,2,0)+VLOOKUP($C247,装备数值,5,0)*($E247-1))*VLOOKUP($D247,系数!$K$2:$O$7,2,0))</f>
        <v>240</v>
      </c>
      <c r="G247" s="17">
        <f>INT((VLOOKUP($C247,装备数值,3,0)+VLOOKUP($C247,装备数值,6,0)*($E247-1))*VLOOKUP($D247,系数!$K$2:$O$7,3,0))</f>
        <v>0</v>
      </c>
      <c r="H247" s="17">
        <f t="shared" si="7"/>
        <v>0</v>
      </c>
      <c r="I247" s="17">
        <f>INT((VLOOKUP($C247,装备数值,4,0)+VLOOKUP($C247,装备数值,7,0)*($E247-1))*VLOOKUP($D247,系数!$K$2:$O$7,4,0))</f>
        <v>0</v>
      </c>
      <c r="J247" s="17">
        <f>INT((VLOOKUP($C247,装备数值,4,0)+VLOOKUP($C247,装备数值,7,0)*($E247-1))*VLOOKUP($D247,系数!$K$2:$O$7,5,0))</f>
        <v>0</v>
      </c>
      <c r="K247" s="17">
        <f>INT(VLOOKUP(E247,强化金币,2,1)*VLOOKUP(INDEX(装备!F:F,MATCH(属性!A247,装备!A:A,0)),系数!$K$12:$M$15,3,0))</f>
        <v>60</v>
      </c>
      <c r="L247" s="17"/>
      <c r="M247" s="17"/>
      <c r="N247" s="17"/>
      <c r="O247" s="17">
        <f>IF(E247=1,"",VLOOKUP(E247,系数!$S$2:$AB$12,MATCH(属性!C247,评级,0),1))</f>
        <v>0</v>
      </c>
    </row>
    <row r="248" spans="1:15" ht="17.25" thickBot="1" x14ac:dyDescent="0.4">
      <c r="A248" s="17">
        <f t="shared" si="6"/>
        <v>7100003</v>
      </c>
      <c r="B248" s="17" t="s">
        <v>56</v>
      </c>
      <c r="C248" s="15">
        <f>INDEX(装备!G:G,MATCH(属性!A248,装备!A:A,0))</f>
        <v>1</v>
      </c>
      <c r="D248" s="15" t="str">
        <f>INDEX(装备!E:E,MATCH(属性!A248,装备!A:A,0))</f>
        <v>armour</v>
      </c>
      <c r="E248" s="14">
        <v>6</v>
      </c>
      <c r="F248" s="17">
        <f>INT((VLOOKUP($C248,装备数值,2,0)+VLOOKUP($C248,装备数值,5,0)*($E248-1))*VLOOKUP($D248,系数!$K$2:$O$7,2,0))</f>
        <v>250</v>
      </c>
      <c r="G248" s="17">
        <f>INT((VLOOKUP($C248,装备数值,3,0)+VLOOKUP($C248,装备数值,6,0)*($E248-1))*VLOOKUP($D248,系数!$K$2:$O$7,3,0))</f>
        <v>0</v>
      </c>
      <c r="H248" s="17">
        <f t="shared" si="7"/>
        <v>0</v>
      </c>
      <c r="I248" s="17">
        <f>INT((VLOOKUP($C248,装备数值,4,0)+VLOOKUP($C248,装备数值,7,0)*($E248-1))*VLOOKUP($D248,系数!$K$2:$O$7,4,0))</f>
        <v>0</v>
      </c>
      <c r="J248" s="17">
        <f>INT((VLOOKUP($C248,装备数值,4,0)+VLOOKUP($C248,装备数值,7,0)*($E248-1))*VLOOKUP($D248,系数!$K$2:$O$7,5,0))</f>
        <v>0</v>
      </c>
      <c r="K248" s="17">
        <f>INT(VLOOKUP(E248,强化金币,2,1)*VLOOKUP(INDEX(装备!F:F,MATCH(属性!A248,装备!A:A,0)),系数!$K$12:$M$15,3,0))</f>
        <v>80</v>
      </c>
      <c r="L248" s="17"/>
      <c r="M248" s="17"/>
      <c r="N248" s="17"/>
      <c r="O248" s="17">
        <f>IF(E248=1,"",VLOOKUP(E248,系数!$S$2:$AB$12,MATCH(属性!C248,评级,0),1))</f>
        <v>0</v>
      </c>
    </row>
    <row r="249" spans="1:15" ht="17.25" thickBot="1" x14ac:dyDescent="0.4">
      <c r="A249" s="17">
        <f t="shared" si="6"/>
        <v>7100003</v>
      </c>
      <c r="B249" s="17" t="s">
        <v>56</v>
      </c>
      <c r="C249" s="15">
        <f>INDEX(装备!G:G,MATCH(属性!A249,装备!A:A,0))</f>
        <v>1</v>
      </c>
      <c r="D249" s="15" t="str">
        <f>INDEX(装备!E:E,MATCH(属性!A249,装备!A:A,0))</f>
        <v>armour</v>
      </c>
      <c r="E249" s="14">
        <v>7</v>
      </c>
      <c r="F249" s="17">
        <f>INT((VLOOKUP($C249,装备数值,2,0)+VLOOKUP($C249,装备数值,5,0)*($E249-1))*VLOOKUP($D249,系数!$K$2:$O$7,2,0))</f>
        <v>260</v>
      </c>
      <c r="G249" s="17">
        <f>INT((VLOOKUP($C249,装备数值,3,0)+VLOOKUP($C249,装备数值,6,0)*($E249-1))*VLOOKUP($D249,系数!$K$2:$O$7,3,0))</f>
        <v>0</v>
      </c>
      <c r="H249" s="17">
        <f t="shared" si="7"/>
        <v>0</v>
      </c>
      <c r="I249" s="17">
        <f>INT((VLOOKUP($C249,装备数值,4,0)+VLOOKUP($C249,装备数值,7,0)*($E249-1))*VLOOKUP($D249,系数!$K$2:$O$7,4,0))</f>
        <v>0</v>
      </c>
      <c r="J249" s="17">
        <f>INT((VLOOKUP($C249,装备数值,4,0)+VLOOKUP($C249,装备数值,7,0)*($E249-1))*VLOOKUP($D249,系数!$K$2:$O$7,5,0))</f>
        <v>0</v>
      </c>
      <c r="K249" s="17">
        <f>INT(VLOOKUP(E249,强化金币,2,1)*VLOOKUP(INDEX(装备!F:F,MATCH(属性!A249,装备!A:A,0)),系数!$K$12:$M$15,3,0))</f>
        <v>100</v>
      </c>
      <c r="L249" s="17"/>
      <c r="M249" s="17"/>
      <c r="N249" s="17"/>
      <c r="O249" s="17">
        <f>IF(E249=1,"",VLOOKUP(E249,系数!$S$2:$AB$12,MATCH(属性!C249,评级,0),1))</f>
        <v>0</v>
      </c>
    </row>
    <row r="250" spans="1:15" ht="17.25" thickBot="1" x14ac:dyDescent="0.4">
      <c r="A250" s="17">
        <f t="shared" si="6"/>
        <v>7100003</v>
      </c>
      <c r="B250" s="17" t="s">
        <v>56</v>
      </c>
      <c r="C250" s="15">
        <f>INDEX(装备!G:G,MATCH(属性!A250,装备!A:A,0))</f>
        <v>1</v>
      </c>
      <c r="D250" s="15" t="str">
        <f>INDEX(装备!E:E,MATCH(属性!A250,装备!A:A,0))</f>
        <v>armour</v>
      </c>
      <c r="E250" s="14">
        <v>8</v>
      </c>
      <c r="F250" s="17">
        <f>INT((VLOOKUP($C250,装备数值,2,0)+VLOOKUP($C250,装备数值,5,0)*($E250-1))*VLOOKUP($D250,系数!$K$2:$O$7,2,0))</f>
        <v>270</v>
      </c>
      <c r="G250" s="17">
        <f>INT((VLOOKUP($C250,装备数值,3,0)+VLOOKUP($C250,装备数值,6,0)*($E250-1))*VLOOKUP($D250,系数!$K$2:$O$7,3,0))</f>
        <v>0</v>
      </c>
      <c r="H250" s="17">
        <f t="shared" si="7"/>
        <v>0</v>
      </c>
      <c r="I250" s="17">
        <f>INT((VLOOKUP($C250,装备数值,4,0)+VLOOKUP($C250,装备数值,7,0)*($E250-1))*VLOOKUP($D250,系数!$K$2:$O$7,4,0))</f>
        <v>0</v>
      </c>
      <c r="J250" s="17">
        <f>INT((VLOOKUP($C250,装备数值,4,0)+VLOOKUP($C250,装备数值,7,0)*($E250-1))*VLOOKUP($D250,系数!$K$2:$O$7,5,0))</f>
        <v>0</v>
      </c>
      <c r="K250" s="17">
        <f>INT(VLOOKUP(E250,强化金币,2,1)*VLOOKUP(INDEX(装备!F:F,MATCH(属性!A250,装备!A:A,0)),系数!$K$12:$M$15,3,0))</f>
        <v>120</v>
      </c>
      <c r="L250" s="17"/>
      <c r="M250" s="17"/>
      <c r="N250" s="17"/>
      <c r="O250" s="17">
        <f>IF(E250=1,"",VLOOKUP(E250,系数!$S$2:$AB$12,MATCH(属性!C250,评级,0),1))</f>
        <v>0</v>
      </c>
    </row>
    <row r="251" spans="1:15" ht="17.25" thickBot="1" x14ac:dyDescent="0.4">
      <c r="A251" s="17">
        <f t="shared" si="6"/>
        <v>7100003</v>
      </c>
      <c r="B251" s="17" t="s">
        <v>56</v>
      </c>
      <c r="C251" s="15">
        <f>INDEX(装备!G:G,MATCH(属性!A251,装备!A:A,0))</f>
        <v>1</v>
      </c>
      <c r="D251" s="15" t="str">
        <f>INDEX(装备!E:E,MATCH(属性!A251,装备!A:A,0))</f>
        <v>armour</v>
      </c>
      <c r="E251" s="14">
        <v>9</v>
      </c>
      <c r="F251" s="17">
        <f>INT((VLOOKUP($C251,装备数值,2,0)+VLOOKUP($C251,装备数值,5,0)*($E251-1))*VLOOKUP($D251,系数!$K$2:$O$7,2,0))</f>
        <v>280</v>
      </c>
      <c r="G251" s="17">
        <f>INT((VLOOKUP($C251,装备数值,3,0)+VLOOKUP($C251,装备数值,6,0)*($E251-1))*VLOOKUP($D251,系数!$K$2:$O$7,3,0))</f>
        <v>0</v>
      </c>
      <c r="H251" s="17">
        <f t="shared" si="7"/>
        <v>0</v>
      </c>
      <c r="I251" s="17">
        <f>INT((VLOOKUP($C251,装备数值,4,0)+VLOOKUP($C251,装备数值,7,0)*($E251-1))*VLOOKUP($D251,系数!$K$2:$O$7,4,0))</f>
        <v>0</v>
      </c>
      <c r="J251" s="17">
        <f>INT((VLOOKUP($C251,装备数值,4,0)+VLOOKUP($C251,装备数值,7,0)*($E251-1))*VLOOKUP($D251,系数!$K$2:$O$7,5,0))</f>
        <v>0</v>
      </c>
      <c r="K251" s="17">
        <f>INT(VLOOKUP(E251,强化金币,2,1)*VLOOKUP(INDEX(装备!F:F,MATCH(属性!A251,装备!A:A,0)),系数!$K$12:$M$15,3,0))</f>
        <v>140</v>
      </c>
      <c r="L251" s="17"/>
      <c r="M251" s="17"/>
      <c r="N251" s="17"/>
      <c r="O251" s="17">
        <f>IF(E251=1,"",VLOOKUP(E251,系数!$S$2:$AB$12,MATCH(属性!C251,评级,0),1))</f>
        <v>0</v>
      </c>
    </row>
    <row r="252" spans="1:15" ht="17.25" thickBot="1" x14ac:dyDescent="0.4">
      <c r="A252" s="17">
        <f t="shared" ref="A252:A315" si="8">A132+1</f>
        <v>7100003</v>
      </c>
      <c r="B252" s="17" t="s">
        <v>56</v>
      </c>
      <c r="C252" s="15">
        <f>INDEX(装备!G:G,MATCH(属性!A252,装备!A:A,0))</f>
        <v>1</v>
      </c>
      <c r="D252" s="15" t="str">
        <f>INDEX(装备!E:E,MATCH(属性!A252,装备!A:A,0))</f>
        <v>armour</v>
      </c>
      <c r="E252" s="14">
        <v>10</v>
      </c>
      <c r="F252" s="17">
        <f>INT((VLOOKUP($C252,装备数值,2,0)+VLOOKUP($C252,装备数值,5,0)*($E252-1))*VLOOKUP($D252,系数!$K$2:$O$7,2,0))</f>
        <v>290</v>
      </c>
      <c r="G252" s="17">
        <f>INT((VLOOKUP($C252,装备数值,3,0)+VLOOKUP($C252,装备数值,6,0)*($E252-1))*VLOOKUP($D252,系数!$K$2:$O$7,3,0))</f>
        <v>0</v>
      </c>
      <c r="H252" s="17">
        <f t="shared" si="7"/>
        <v>0</v>
      </c>
      <c r="I252" s="17">
        <f>INT((VLOOKUP($C252,装备数值,4,0)+VLOOKUP($C252,装备数值,7,0)*($E252-1))*VLOOKUP($D252,系数!$K$2:$O$7,4,0))</f>
        <v>0</v>
      </c>
      <c r="J252" s="17">
        <f>INT((VLOOKUP($C252,装备数值,4,0)+VLOOKUP($C252,装备数值,7,0)*($E252-1))*VLOOKUP($D252,系数!$K$2:$O$7,5,0))</f>
        <v>0</v>
      </c>
      <c r="K252" s="17">
        <f>INT(VLOOKUP(E252,强化金币,2,1)*VLOOKUP(INDEX(装备!F:F,MATCH(属性!A252,装备!A:A,0)),系数!$K$12:$M$15,3,0))</f>
        <v>160</v>
      </c>
      <c r="L252" s="17"/>
      <c r="M252" s="17"/>
      <c r="N252" s="17"/>
      <c r="O252" s="17">
        <f>IF(E252=1,"",VLOOKUP(E252,系数!$S$2:$AB$12,MATCH(属性!C252,评级,0),1))</f>
        <v>0</v>
      </c>
    </row>
    <row r="253" spans="1:15" ht="17.25" thickBot="1" x14ac:dyDescent="0.4">
      <c r="A253" s="17">
        <f t="shared" si="8"/>
        <v>7100003</v>
      </c>
      <c r="B253" s="17" t="s">
        <v>56</v>
      </c>
      <c r="C253" s="15">
        <f>INDEX(装备!G:G,MATCH(属性!A253,装备!A:A,0))</f>
        <v>1</v>
      </c>
      <c r="D253" s="15" t="str">
        <f>INDEX(装备!E:E,MATCH(属性!A253,装备!A:A,0))</f>
        <v>armour</v>
      </c>
      <c r="E253" s="14">
        <v>11</v>
      </c>
      <c r="F253" s="17">
        <f>INT((VLOOKUP($C253,装备数值,2,0)+VLOOKUP($C253,装备数值,5,0)*($E253-1))*VLOOKUP($D253,系数!$K$2:$O$7,2,0))</f>
        <v>300</v>
      </c>
      <c r="G253" s="17">
        <f>INT((VLOOKUP($C253,装备数值,3,0)+VLOOKUP($C253,装备数值,6,0)*($E253-1))*VLOOKUP($D253,系数!$K$2:$O$7,3,0))</f>
        <v>0</v>
      </c>
      <c r="H253" s="17">
        <f t="shared" si="7"/>
        <v>0</v>
      </c>
      <c r="I253" s="17">
        <f>INT((VLOOKUP($C253,装备数值,4,0)+VLOOKUP($C253,装备数值,7,0)*($E253-1))*VLOOKUP($D253,系数!$K$2:$O$7,4,0))</f>
        <v>0</v>
      </c>
      <c r="J253" s="17">
        <f>INT((VLOOKUP($C253,装备数值,4,0)+VLOOKUP($C253,装备数值,7,0)*($E253-1))*VLOOKUP($D253,系数!$K$2:$O$7,5,0))</f>
        <v>0</v>
      </c>
      <c r="K253" s="17">
        <f>INT(VLOOKUP(E253,强化金币,2,1)*VLOOKUP(INDEX(装备!F:F,MATCH(属性!A253,装备!A:A,0)),系数!$K$12:$M$15,3,0))</f>
        <v>180</v>
      </c>
      <c r="L253" s="17"/>
      <c r="M253" s="17"/>
      <c r="N253" s="17"/>
      <c r="O253" s="17">
        <f>IF(E253=1,"",VLOOKUP(E253,系数!$S$2:$AB$12,MATCH(属性!C253,评级,0),1))</f>
        <v>0</v>
      </c>
    </row>
    <row r="254" spans="1:15" ht="17.25" thickBot="1" x14ac:dyDescent="0.4">
      <c r="A254" s="17">
        <f t="shared" si="8"/>
        <v>7100003</v>
      </c>
      <c r="B254" s="17" t="s">
        <v>56</v>
      </c>
      <c r="C254" s="15">
        <f>INDEX(装备!G:G,MATCH(属性!A254,装备!A:A,0))</f>
        <v>1</v>
      </c>
      <c r="D254" s="15" t="str">
        <f>INDEX(装备!E:E,MATCH(属性!A254,装备!A:A,0))</f>
        <v>armour</v>
      </c>
      <c r="E254" s="14">
        <v>12</v>
      </c>
      <c r="F254" s="17">
        <f>INT((VLOOKUP($C254,装备数值,2,0)+VLOOKUP($C254,装备数值,5,0)*($E254-1))*VLOOKUP($D254,系数!$K$2:$O$7,2,0))</f>
        <v>310</v>
      </c>
      <c r="G254" s="17">
        <f>INT((VLOOKUP($C254,装备数值,3,0)+VLOOKUP($C254,装备数值,6,0)*($E254-1))*VLOOKUP($D254,系数!$K$2:$O$7,3,0))</f>
        <v>0</v>
      </c>
      <c r="H254" s="17">
        <f t="shared" si="7"/>
        <v>0</v>
      </c>
      <c r="I254" s="17">
        <f>INT((VLOOKUP($C254,装备数值,4,0)+VLOOKUP($C254,装备数值,7,0)*($E254-1))*VLOOKUP($D254,系数!$K$2:$O$7,4,0))</f>
        <v>0</v>
      </c>
      <c r="J254" s="17">
        <f>INT((VLOOKUP($C254,装备数值,4,0)+VLOOKUP($C254,装备数值,7,0)*($E254-1))*VLOOKUP($D254,系数!$K$2:$O$7,5,0))</f>
        <v>0</v>
      </c>
      <c r="K254" s="17">
        <f>INT(VLOOKUP(E254,强化金币,2,1)*VLOOKUP(INDEX(装备!F:F,MATCH(属性!A254,装备!A:A,0)),系数!$K$12:$M$15,3,0))</f>
        <v>200</v>
      </c>
      <c r="L254" s="17"/>
      <c r="M254" s="17"/>
      <c r="N254" s="17"/>
      <c r="O254" s="17">
        <f>IF(E254=1,"",VLOOKUP(E254,系数!$S$2:$AB$12,MATCH(属性!C254,评级,0),1))</f>
        <v>0</v>
      </c>
    </row>
    <row r="255" spans="1:15" ht="17.25" thickBot="1" x14ac:dyDescent="0.4">
      <c r="A255" s="17">
        <f t="shared" si="8"/>
        <v>7100003</v>
      </c>
      <c r="B255" s="17" t="s">
        <v>56</v>
      </c>
      <c r="C255" s="15">
        <f>INDEX(装备!G:G,MATCH(属性!A255,装备!A:A,0))</f>
        <v>1</v>
      </c>
      <c r="D255" s="15" t="str">
        <f>INDEX(装备!E:E,MATCH(属性!A255,装备!A:A,0))</f>
        <v>armour</v>
      </c>
      <c r="E255" s="14">
        <v>13</v>
      </c>
      <c r="F255" s="17">
        <f>INT((VLOOKUP($C255,装备数值,2,0)+VLOOKUP($C255,装备数值,5,0)*($E255-1))*VLOOKUP($D255,系数!$K$2:$O$7,2,0))</f>
        <v>320</v>
      </c>
      <c r="G255" s="17">
        <f>INT((VLOOKUP($C255,装备数值,3,0)+VLOOKUP($C255,装备数值,6,0)*($E255-1))*VLOOKUP($D255,系数!$K$2:$O$7,3,0))</f>
        <v>0</v>
      </c>
      <c r="H255" s="17">
        <f t="shared" si="7"/>
        <v>0</v>
      </c>
      <c r="I255" s="17">
        <f>INT((VLOOKUP($C255,装备数值,4,0)+VLOOKUP($C255,装备数值,7,0)*($E255-1))*VLOOKUP($D255,系数!$K$2:$O$7,4,0))</f>
        <v>0</v>
      </c>
      <c r="J255" s="17">
        <f>INT((VLOOKUP($C255,装备数值,4,0)+VLOOKUP($C255,装备数值,7,0)*($E255-1))*VLOOKUP($D255,系数!$K$2:$O$7,5,0))</f>
        <v>0</v>
      </c>
      <c r="K255" s="17">
        <f>INT(VLOOKUP(E255,强化金币,2,1)*VLOOKUP(INDEX(装备!F:F,MATCH(属性!A255,装备!A:A,0)),系数!$K$12:$M$15,3,0))</f>
        <v>240</v>
      </c>
      <c r="L255" s="17"/>
      <c r="M255" s="17"/>
      <c r="N255" s="17"/>
      <c r="O255" s="17">
        <f>IF(E255=1,"",VLOOKUP(E255,系数!$S$2:$AB$12,MATCH(属性!C255,评级,0),1))</f>
        <v>0</v>
      </c>
    </row>
    <row r="256" spans="1:15" ht="17.25" thickBot="1" x14ac:dyDescent="0.4">
      <c r="A256" s="17">
        <f t="shared" si="8"/>
        <v>7100003</v>
      </c>
      <c r="B256" s="17" t="s">
        <v>56</v>
      </c>
      <c r="C256" s="15">
        <f>INDEX(装备!G:G,MATCH(属性!A256,装备!A:A,0))</f>
        <v>1</v>
      </c>
      <c r="D256" s="15" t="str">
        <f>INDEX(装备!E:E,MATCH(属性!A256,装备!A:A,0))</f>
        <v>armour</v>
      </c>
      <c r="E256" s="14">
        <v>14</v>
      </c>
      <c r="F256" s="17">
        <f>INT((VLOOKUP($C256,装备数值,2,0)+VLOOKUP($C256,装备数值,5,0)*($E256-1))*VLOOKUP($D256,系数!$K$2:$O$7,2,0))</f>
        <v>330</v>
      </c>
      <c r="G256" s="17">
        <f>INT((VLOOKUP($C256,装备数值,3,0)+VLOOKUP($C256,装备数值,6,0)*($E256-1))*VLOOKUP($D256,系数!$K$2:$O$7,3,0))</f>
        <v>0</v>
      </c>
      <c r="H256" s="17">
        <f t="shared" si="7"/>
        <v>0</v>
      </c>
      <c r="I256" s="17">
        <f>INT((VLOOKUP($C256,装备数值,4,0)+VLOOKUP($C256,装备数值,7,0)*($E256-1))*VLOOKUP($D256,系数!$K$2:$O$7,4,0))</f>
        <v>0</v>
      </c>
      <c r="J256" s="17">
        <f>INT((VLOOKUP($C256,装备数值,4,0)+VLOOKUP($C256,装备数值,7,0)*($E256-1))*VLOOKUP($D256,系数!$K$2:$O$7,5,0))</f>
        <v>0</v>
      </c>
      <c r="K256" s="17">
        <f>INT(VLOOKUP(E256,强化金币,2,1)*VLOOKUP(INDEX(装备!F:F,MATCH(属性!A256,装备!A:A,0)),系数!$K$12:$M$15,3,0))</f>
        <v>280</v>
      </c>
      <c r="L256" s="17"/>
      <c r="M256" s="17"/>
      <c r="N256" s="17"/>
      <c r="O256" s="17">
        <f>IF(E256=1,"",VLOOKUP(E256,系数!$S$2:$AB$12,MATCH(属性!C256,评级,0),1))</f>
        <v>0</v>
      </c>
    </row>
    <row r="257" spans="1:15" ht="17.25" thickBot="1" x14ac:dyDescent="0.4">
      <c r="A257" s="17">
        <f t="shared" si="8"/>
        <v>7100003</v>
      </c>
      <c r="B257" s="17" t="s">
        <v>56</v>
      </c>
      <c r="C257" s="15">
        <f>INDEX(装备!G:G,MATCH(属性!A257,装备!A:A,0))</f>
        <v>1</v>
      </c>
      <c r="D257" s="15" t="str">
        <f>INDEX(装备!E:E,MATCH(属性!A257,装备!A:A,0))</f>
        <v>armour</v>
      </c>
      <c r="E257" s="14">
        <v>15</v>
      </c>
      <c r="F257" s="17">
        <f>INT((VLOOKUP($C257,装备数值,2,0)+VLOOKUP($C257,装备数值,5,0)*($E257-1))*VLOOKUP($D257,系数!$K$2:$O$7,2,0))</f>
        <v>340</v>
      </c>
      <c r="G257" s="17">
        <f>INT((VLOOKUP($C257,装备数值,3,0)+VLOOKUP($C257,装备数值,6,0)*($E257-1))*VLOOKUP($D257,系数!$K$2:$O$7,3,0))</f>
        <v>0</v>
      </c>
      <c r="H257" s="17">
        <f t="shared" si="7"/>
        <v>0</v>
      </c>
      <c r="I257" s="17">
        <f>INT((VLOOKUP($C257,装备数值,4,0)+VLOOKUP($C257,装备数值,7,0)*($E257-1))*VLOOKUP($D257,系数!$K$2:$O$7,4,0))</f>
        <v>0</v>
      </c>
      <c r="J257" s="17">
        <f>INT((VLOOKUP($C257,装备数值,4,0)+VLOOKUP($C257,装备数值,7,0)*($E257-1))*VLOOKUP($D257,系数!$K$2:$O$7,5,0))</f>
        <v>0</v>
      </c>
      <c r="K257" s="17">
        <f>INT(VLOOKUP(E257,强化金币,2,1)*VLOOKUP(INDEX(装备!F:F,MATCH(属性!A257,装备!A:A,0)),系数!$K$12:$M$15,3,0))</f>
        <v>320</v>
      </c>
      <c r="L257" s="17"/>
      <c r="M257" s="17"/>
      <c r="N257" s="17"/>
      <c r="O257" s="17">
        <f>IF(E257=1,"",VLOOKUP(E257,系数!$S$2:$AB$12,MATCH(属性!C257,评级,0),1))</f>
        <v>0</v>
      </c>
    </row>
    <row r="258" spans="1:15" ht="17.25" thickBot="1" x14ac:dyDescent="0.4">
      <c r="A258" s="17">
        <f t="shared" si="8"/>
        <v>7100003</v>
      </c>
      <c r="B258" s="17" t="s">
        <v>56</v>
      </c>
      <c r="C258" s="15">
        <f>INDEX(装备!G:G,MATCH(属性!A258,装备!A:A,0))</f>
        <v>1</v>
      </c>
      <c r="D258" s="15" t="str">
        <f>INDEX(装备!E:E,MATCH(属性!A258,装备!A:A,0))</f>
        <v>armour</v>
      </c>
      <c r="E258" s="14">
        <v>16</v>
      </c>
      <c r="F258" s="17">
        <f>INT((VLOOKUP($C258,装备数值,2,0)+VLOOKUP($C258,装备数值,5,0)*($E258-1))*VLOOKUP($D258,系数!$K$2:$O$7,2,0))</f>
        <v>350</v>
      </c>
      <c r="G258" s="17">
        <f>INT((VLOOKUP($C258,装备数值,3,0)+VLOOKUP($C258,装备数值,6,0)*($E258-1))*VLOOKUP($D258,系数!$K$2:$O$7,3,0))</f>
        <v>0</v>
      </c>
      <c r="H258" s="17">
        <f t="shared" si="7"/>
        <v>0</v>
      </c>
      <c r="I258" s="17">
        <f>INT((VLOOKUP($C258,装备数值,4,0)+VLOOKUP($C258,装备数值,7,0)*($E258-1))*VLOOKUP($D258,系数!$K$2:$O$7,4,0))</f>
        <v>0</v>
      </c>
      <c r="J258" s="17">
        <f>INT((VLOOKUP($C258,装备数值,4,0)+VLOOKUP($C258,装备数值,7,0)*($E258-1))*VLOOKUP($D258,系数!$K$2:$O$7,5,0))</f>
        <v>0</v>
      </c>
      <c r="K258" s="17">
        <f>INT(VLOOKUP(E258,强化金币,2,1)*VLOOKUP(INDEX(装备!F:F,MATCH(属性!A258,装备!A:A,0)),系数!$K$12:$M$15,3,0))</f>
        <v>360</v>
      </c>
      <c r="L258" s="17"/>
      <c r="M258" s="17"/>
      <c r="N258" s="17"/>
      <c r="O258" s="17">
        <f>IF(E258=1,"",VLOOKUP(E258,系数!$S$2:$AB$12,MATCH(属性!C258,评级,0),1))</f>
        <v>0</v>
      </c>
    </row>
    <row r="259" spans="1:15" ht="17.25" thickBot="1" x14ac:dyDescent="0.4">
      <c r="A259" s="17">
        <f t="shared" si="8"/>
        <v>7100003</v>
      </c>
      <c r="B259" s="17" t="s">
        <v>56</v>
      </c>
      <c r="C259" s="15">
        <f>INDEX(装备!G:G,MATCH(属性!A259,装备!A:A,0))</f>
        <v>1</v>
      </c>
      <c r="D259" s="15" t="str">
        <f>INDEX(装备!E:E,MATCH(属性!A259,装备!A:A,0))</f>
        <v>armour</v>
      </c>
      <c r="E259" s="14">
        <v>17</v>
      </c>
      <c r="F259" s="17">
        <f>INT((VLOOKUP($C259,装备数值,2,0)+VLOOKUP($C259,装备数值,5,0)*($E259-1))*VLOOKUP($D259,系数!$K$2:$O$7,2,0))</f>
        <v>360</v>
      </c>
      <c r="G259" s="17">
        <f>INT((VLOOKUP($C259,装备数值,3,0)+VLOOKUP($C259,装备数值,6,0)*($E259-1))*VLOOKUP($D259,系数!$K$2:$O$7,3,0))</f>
        <v>0</v>
      </c>
      <c r="H259" s="17">
        <f t="shared" si="7"/>
        <v>0</v>
      </c>
      <c r="I259" s="17">
        <f>INT((VLOOKUP($C259,装备数值,4,0)+VLOOKUP($C259,装备数值,7,0)*($E259-1))*VLOOKUP($D259,系数!$K$2:$O$7,4,0))</f>
        <v>0</v>
      </c>
      <c r="J259" s="17">
        <f>INT((VLOOKUP($C259,装备数值,4,0)+VLOOKUP($C259,装备数值,7,0)*($E259-1))*VLOOKUP($D259,系数!$K$2:$O$7,5,0))</f>
        <v>0</v>
      </c>
      <c r="K259" s="17">
        <f>INT(VLOOKUP(E259,强化金币,2,1)*VLOOKUP(INDEX(装备!F:F,MATCH(属性!A259,装备!A:A,0)),系数!$K$12:$M$15,3,0))</f>
        <v>400</v>
      </c>
      <c r="L259" s="17"/>
      <c r="M259" s="17"/>
      <c r="N259" s="17"/>
      <c r="O259" s="17">
        <f>IF(E259=1,"",VLOOKUP(E259,系数!$S$2:$AB$12,MATCH(属性!C259,评级,0),1))</f>
        <v>0</v>
      </c>
    </row>
    <row r="260" spans="1:15" ht="17.25" thickBot="1" x14ac:dyDescent="0.4">
      <c r="A260" s="17">
        <f t="shared" si="8"/>
        <v>7100003</v>
      </c>
      <c r="B260" s="17" t="s">
        <v>56</v>
      </c>
      <c r="C260" s="15">
        <f>INDEX(装备!G:G,MATCH(属性!A260,装备!A:A,0))</f>
        <v>1</v>
      </c>
      <c r="D260" s="15" t="str">
        <f>INDEX(装备!E:E,MATCH(属性!A260,装备!A:A,0))</f>
        <v>armour</v>
      </c>
      <c r="E260" s="14">
        <v>18</v>
      </c>
      <c r="F260" s="17">
        <f>INT((VLOOKUP($C260,装备数值,2,0)+VLOOKUP($C260,装备数值,5,0)*($E260-1))*VLOOKUP($D260,系数!$K$2:$O$7,2,0))</f>
        <v>370</v>
      </c>
      <c r="G260" s="17">
        <f>INT((VLOOKUP($C260,装备数值,3,0)+VLOOKUP($C260,装备数值,6,0)*($E260-1))*VLOOKUP($D260,系数!$K$2:$O$7,3,0))</f>
        <v>0</v>
      </c>
      <c r="H260" s="17">
        <f t="shared" ref="H260:H323" si="9">G260</f>
        <v>0</v>
      </c>
      <c r="I260" s="17">
        <f>INT((VLOOKUP($C260,装备数值,4,0)+VLOOKUP($C260,装备数值,7,0)*($E260-1))*VLOOKUP($D260,系数!$K$2:$O$7,4,0))</f>
        <v>0</v>
      </c>
      <c r="J260" s="17">
        <f>INT((VLOOKUP($C260,装备数值,4,0)+VLOOKUP($C260,装备数值,7,0)*($E260-1))*VLOOKUP($D260,系数!$K$2:$O$7,5,0))</f>
        <v>0</v>
      </c>
      <c r="K260" s="17">
        <f>INT(VLOOKUP(E260,强化金币,2,1)*VLOOKUP(INDEX(装备!F:F,MATCH(属性!A260,装备!A:A,0)),系数!$K$12:$M$15,3,0))</f>
        <v>440</v>
      </c>
      <c r="L260" s="17"/>
      <c r="M260" s="17"/>
      <c r="N260" s="17"/>
      <c r="O260" s="17">
        <f>IF(E260=1,"",VLOOKUP(E260,系数!$S$2:$AB$12,MATCH(属性!C260,评级,0),1))</f>
        <v>0</v>
      </c>
    </row>
    <row r="261" spans="1:15" ht="17.25" thickBot="1" x14ac:dyDescent="0.4">
      <c r="A261" s="17">
        <f t="shared" si="8"/>
        <v>7100003</v>
      </c>
      <c r="B261" s="17" t="s">
        <v>56</v>
      </c>
      <c r="C261" s="15">
        <f>INDEX(装备!G:G,MATCH(属性!A261,装备!A:A,0))</f>
        <v>1</v>
      </c>
      <c r="D261" s="15" t="str">
        <f>INDEX(装备!E:E,MATCH(属性!A261,装备!A:A,0))</f>
        <v>armour</v>
      </c>
      <c r="E261" s="14">
        <v>19</v>
      </c>
      <c r="F261" s="17">
        <f>INT((VLOOKUP($C261,装备数值,2,0)+VLOOKUP($C261,装备数值,5,0)*($E261-1))*VLOOKUP($D261,系数!$K$2:$O$7,2,0))</f>
        <v>380</v>
      </c>
      <c r="G261" s="17">
        <f>INT((VLOOKUP($C261,装备数值,3,0)+VLOOKUP($C261,装备数值,6,0)*($E261-1))*VLOOKUP($D261,系数!$K$2:$O$7,3,0))</f>
        <v>0</v>
      </c>
      <c r="H261" s="17">
        <f t="shared" si="9"/>
        <v>0</v>
      </c>
      <c r="I261" s="17">
        <f>INT((VLOOKUP($C261,装备数值,4,0)+VLOOKUP($C261,装备数值,7,0)*($E261-1))*VLOOKUP($D261,系数!$K$2:$O$7,4,0))</f>
        <v>0</v>
      </c>
      <c r="J261" s="17">
        <f>INT((VLOOKUP($C261,装备数值,4,0)+VLOOKUP($C261,装备数值,7,0)*($E261-1))*VLOOKUP($D261,系数!$K$2:$O$7,5,0))</f>
        <v>0</v>
      </c>
      <c r="K261" s="17">
        <f>INT(VLOOKUP(E261,强化金币,2,1)*VLOOKUP(INDEX(装备!F:F,MATCH(属性!A261,装备!A:A,0)),系数!$K$12:$M$15,3,0))</f>
        <v>480</v>
      </c>
      <c r="L261" s="17"/>
      <c r="M261" s="17"/>
      <c r="N261" s="17"/>
      <c r="O261" s="17">
        <f>IF(E261=1,"",VLOOKUP(E261,系数!$S$2:$AB$12,MATCH(属性!C261,评级,0),1))</f>
        <v>0</v>
      </c>
    </row>
    <row r="262" spans="1:15" ht="17.25" thickBot="1" x14ac:dyDescent="0.4">
      <c r="A262" s="17">
        <f t="shared" si="8"/>
        <v>7100003</v>
      </c>
      <c r="B262" s="17" t="s">
        <v>56</v>
      </c>
      <c r="C262" s="15">
        <f>INDEX(装备!G:G,MATCH(属性!A262,装备!A:A,0))</f>
        <v>1</v>
      </c>
      <c r="D262" s="15" t="str">
        <f>INDEX(装备!E:E,MATCH(属性!A262,装备!A:A,0))</f>
        <v>armour</v>
      </c>
      <c r="E262" s="14">
        <v>20</v>
      </c>
      <c r="F262" s="17">
        <f>INT((VLOOKUP($C262,装备数值,2,0)+VLOOKUP($C262,装备数值,5,0)*($E262-1))*VLOOKUP($D262,系数!$K$2:$O$7,2,0))</f>
        <v>390</v>
      </c>
      <c r="G262" s="17">
        <f>INT((VLOOKUP($C262,装备数值,3,0)+VLOOKUP($C262,装备数值,6,0)*($E262-1))*VLOOKUP($D262,系数!$K$2:$O$7,3,0))</f>
        <v>0</v>
      </c>
      <c r="H262" s="17">
        <f t="shared" si="9"/>
        <v>0</v>
      </c>
      <c r="I262" s="17">
        <f>INT((VLOOKUP($C262,装备数值,4,0)+VLOOKUP($C262,装备数值,7,0)*($E262-1))*VLOOKUP($D262,系数!$K$2:$O$7,4,0))</f>
        <v>0</v>
      </c>
      <c r="J262" s="17">
        <f>INT((VLOOKUP($C262,装备数值,4,0)+VLOOKUP($C262,装备数值,7,0)*($E262-1))*VLOOKUP($D262,系数!$K$2:$O$7,5,0))</f>
        <v>0</v>
      </c>
      <c r="K262" s="17">
        <f>INT(VLOOKUP(E262,强化金币,2,1)*VLOOKUP(INDEX(装备!F:F,MATCH(属性!A262,装备!A:A,0)),系数!$K$12:$M$15,3,0))</f>
        <v>520</v>
      </c>
      <c r="L262" s="17"/>
      <c r="M262" s="17"/>
      <c r="N262" s="17"/>
      <c r="O262" s="17">
        <f>IF(E262=1,"",VLOOKUP(E262,系数!$S$2:$AB$12,MATCH(属性!C262,评级,0),1))</f>
        <v>0</v>
      </c>
    </row>
    <row r="263" spans="1:15" ht="17.25" thickBot="1" x14ac:dyDescent="0.4">
      <c r="A263" s="17">
        <f t="shared" si="8"/>
        <v>7100003</v>
      </c>
      <c r="B263" s="17" t="s">
        <v>56</v>
      </c>
      <c r="C263" s="15">
        <f>INDEX(装备!G:G,MATCH(属性!A263,装备!A:A,0))</f>
        <v>1</v>
      </c>
      <c r="D263" s="15" t="str">
        <f>INDEX(装备!E:E,MATCH(属性!A263,装备!A:A,0))</f>
        <v>armour</v>
      </c>
      <c r="E263" s="14">
        <v>21</v>
      </c>
      <c r="F263" s="17">
        <f>INT((VLOOKUP($C263,装备数值,2,0)+VLOOKUP($C263,装备数值,5,0)*($E263-1))*VLOOKUP($D263,系数!$K$2:$O$7,2,0))</f>
        <v>400</v>
      </c>
      <c r="G263" s="17">
        <f>INT((VLOOKUP($C263,装备数值,3,0)+VLOOKUP($C263,装备数值,6,0)*($E263-1))*VLOOKUP($D263,系数!$K$2:$O$7,3,0))</f>
        <v>0</v>
      </c>
      <c r="H263" s="17">
        <f t="shared" si="9"/>
        <v>0</v>
      </c>
      <c r="I263" s="17">
        <f>INT((VLOOKUP($C263,装备数值,4,0)+VLOOKUP($C263,装备数值,7,0)*($E263-1))*VLOOKUP($D263,系数!$K$2:$O$7,4,0))</f>
        <v>0</v>
      </c>
      <c r="J263" s="17">
        <f>INT((VLOOKUP($C263,装备数值,4,0)+VLOOKUP($C263,装备数值,7,0)*($E263-1))*VLOOKUP($D263,系数!$K$2:$O$7,5,0))</f>
        <v>0</v>
      </c>
      <c r="K263" s="17">
        <f>INT(VLOOKUP(E263,强化金币,2,1)*VLOOKUP(INDEX(装备!F:F,MATCH(属性!A263,装备!A:A,0)),系数!$K$12:$M$15,3,0))</f>
        <v>560</v>
      </c>
      <c r="L263" s="17"/>
      <c r="M263" s="17"/>
      <c r="N263" s="17"/>
      <c r="O263" s="17">
        <f>IF(E263=1,"",VLOOKUP(E263,系数!$S$2:$AB$12,MATCH(属性!C263,评级,0),1))</f>
        <v>0</v>
      </c>
    </row>
    <row r="264" spans="1:15" ht="17.25" thickBot="1" x14ac:dyDescent="0.4">
      <c r="A264" s="17">
        <f t="shared" si="8"/>
        <v>7100003</v>
      </c>
      <c r="B264" s="17" t="s">
        <v>56</v>
      </c>
      <c r="C264" s="15">
        <f>INDEX(装备!G:G,MATCH(属性!A264,装备!A:A,0))</f>
        <v>1</v>
      </c>
      <c r="D264" s="15" t="str">
        <f>INDEX(装备!E:E,MATCH(属性!A264,装备!A:A,0))</f>
        <v>armour</v>
      </c>
      <c r="E264" s="14">
        <v>22</v>
      </c>
      <c r="F264" s="17">
        <f>INT((VLOOKUP($C264,装备数值,2,0)+VLOOKUP($C264,装备数值,5,0)*($E264-1))*VLOOKUP($D264,系数!$K$2:$O$7,2,0))</f>
        <v>410</v>
      </c>
      <c r="G264" s="17">
        <f>INT((VLOOKUP($C264,装备数值,3,0)+VLOOKUP($C264,装备数值,6,0)*($E264-1))*VLOOKUP($D264,系数!$K$2:$O$7,3,0))</f>
        <v>0</v>
      </c>
      <c r="H264" s="17">
        <f t="shared" si="9"/>
        <v>0</v>
      </c>
      <c r="I264" s="17">
        <f>INT((VLOOKUP($C264,装备数值,4,0)+VLOOKUP($C264,装备数值,7,0)*($E264-1))*VLOOKUP($D264,系数!$K$2:$O$7,4,0))</f>
        <v>0</v>
      </c>
      <c r="J264" s="17">
        <f>INT((VLOOKUP($C264,装备数值,4,0)+VLOOKUP($C264,装备数值,7,0)*($E264-1))*VLOOKUP($D264,系数!$K$2:$O$7,5,0))</f>
        <v>0</v>
      </c>
      <c r="K264" s="17">
        <f>INT(VLOOKUP(E264,强化金币,2,1)*VLOOKUP(INDEX(装备!F:F,MATCH(属性!A264,装备!A:A,0)),系数!$K$12:$M$15,3,0))</f>
        <v>600</v>
      </c>
      <c r="L264" s="17"/>
      <c r="M264" s="17"/>
      <c r="N264" s="17"/>
      <c r="O264" s="17">
        <f>IF(E264=1,"",VLOOKUP(E264,系数!$S$2:$AB$12,MATCH(属性!C264,评级,0),1))</f>
        <v>0</v>
      </c>
    </row>
    <row r="265" spans="1:15" ht="17.25" thickBot="1" x14ac:dyDescent="0.4">
      <c r="A265" s="17">
        <f t="shared" si="8"/>
        <v>7100003</v>
      </c>
      <c r="B265" s="17" t="s">
        <v>56</v>
      </c>
      <c r="C265" s="15">
        <f>INDEX(装备!G:G,MATCH(属性!A265,装备!A:A,0))</f>
        <v>1</v>
      </c>
      <c r="D265" s="15" t="str">
        <f>INDEX(装备!E:E,MATCH(属性!A265,装备!A:A,0))</f>
        <v>armour</v>
      </c>
      <c r="E265" s="14">
        <v>23</v>
      </c>
      <c r="F265" s="17">
        <f>INT((VLOOKUP($C265,装备数值,2,0)+VLOOKUP($C265,装备数值,5,0)*($E265-1))*VLOOKUP($D265,系数!$K$2:$O$7,2,0))</f>
        <v>420</v>
      </c>
      <c r="G265" s="17">
        <f>INT((VLOOKUP($C265,装备数值,3,0)+VLOOKUP($C265,装备数值,6,0)*($E265-1))*VLOOKUP($D265,系数!$K$2:$O$7,3,0))</f>
        <v>0</v>
      </c>
      <c r="H265" s="17">
        <f t="shared" si="9"/>
        <v>0</v>
      </c>
      <c r="I265" s="17">
        <f>INT((VLOOKUP($C265,装备数值,4,0)+VLOOKUP($C265,装备数值,7,0)*($E265-1))*VLOOKUP($D265,系数!$K$2:$O$7,4,0))</f>
        <v>0</v>
      </c>
      <c r="J265" s="17">
        <f>INT((VLOOKUP($C265,装备数值,4,0)+VLOOKUP($C265,装备数值,7,0)*($E265-1))*VLOOKUP($D265,系数!$K$2:$O$7,5,0))</f>
        <v>0</v>
      </c>
      <c r="K265" s="17">
        <f>INT(VLOOKUP(E265,强化金币,2,1)*VLOOKUP(INDEX(装备!F:F,MATCH(属性!A265,装备!A:A,0)),系数!$K$12:$M$15,3,0))</f>
        <v>640</v>
      </c>
      <c r="L265" s="17"/>
      <c r="M265" s="17"/>
      <c r="N265" s="17"/>
      <c r="O265" s="17">
        <f>IF(E265=1,"",VLOOKUP(E265,系数!$S$2:$AB$12,MATCH(属性!C265,评级,0),1))</f>
        <v>0</v>
      </c>
    </row>
    <row r="266" spans="1:15" ht="17.25" thickBot="1" x14ac:dyDescent="0.4">
      <c r="A266" s="17">
        <f t="shared" si="8"/>
        <v>7100003</v>
      </c>
      <c r="B266" s="17" t="s">
        <v>56</v>
      </c>
      <c r="C266" s="15">
        <f>INDEX(装备!G:G,MATCH(属性!A266,装备!A:A,0))</f>
        <v>1</v>
      </c>
      <c r="D266" s="15" t="str">
        <f>INDEX(装备!E:E,MATCH(属性!A266,装备!A:A,0))</f>
        <v>armour</v>
      </c>
      <c r="E266" s="14">
        <v>24</v>
      </c>
      <c r="F266" s="17">
        <f>INT((VLOOKUP($C266,装备数值,2,0)+VLOOKUP($C266,装备数值,5,0)*($E266-1))*VLOOKUP($D266,系数!$K$2:$O$7,2,0))</f>
        <v>430</v>
      </c>
      <c r="G266" s="17">
        <f>INT((VLOOKUP($C266,装备数值,3,0)+VLOOKUP($C266,装备数值,6,0)*($E266-1))*VLOOKUP($D266,系数!$K$2:$O$7,3,0))</f>
        <v>0</v>
      </c>
      <c r="H266" s="17">
        <f t="shared" si="9"/>
        <v>0</v>
      </c>
      <c r="I266" s="17">
        <f>INT((VLOOKUP($C266,装备数值,4,0)+VLOOKUP($C266,装备数值,7,0)*($E266-1))*VLOOKUP($D266,系数!$K$2:$O$7,4,0))</f>
        <v>0</v>
      </c>
      <c r="J266" s="17">
        <f>INT((VLOOKUP($C266,装备数值,4,0)+VLOOKUP($C266,装备数值,7,0)*($E266-1))*VLOOKUP($D266,系数!$K$2:$O$7,5,0))</f>
        <v>0</v>
      </c>
      <c r="K266" s="17">
        <f>INT(VLOOKUP(E266,强化金币,2,1)*VLOOKUP(INDEX(装备!F:F,MATCH(属性!A266,装备!A:A,0)),系数!$K$12:$M$15,3,0))</f>
        <v>680</v>
      </c>
      <c r="L266" s="17"/>
      <c r="M266" s="17"/>
      <c r="N266" s="17"/>
      <c r="O266" s="17">
        <f>IF(E266=1,"",VLOOKUP(E266,系数!$S$2:$AB$12,MATCH(属性!C266,评级,0),1))</f>
        <v>0</v>
      </c>
    </row>
    <row r="267" spans="1:15" ht="17.25" thickBot="1" x14ac:dyDescent="0.4">
      <c r="A267" s="17">
        <f t="shared" si="8"/>
        <v>7100003</v>
      </c>
      <c r="B267" s="17" t="s">
        <v>56</v>
      </c>
      <c r="C267" s="15">
        <f>INDEX(装备!G:G,MATCH(属性!A267,装备!A:A,0))</f>
        <v>1</v>
      </c>
      <c r="D267" s="15" t="str">
        <f>INDEX(装备!E:E,MATCH(属性!A267,装备!A:A,0))</f>
        <v>armour</v>
      </c>
      <c r="E267" s="14">
        <v>25</v>
      </c>
      <c r="F267" s="17">
        <f>INT((VLOOKUP($C267,装备数值,2,0)+VLOOKUP($C267,装备数值,5,0)*($E267-1))*VLOOKUP($D267,系数!$K$2:$O$7,2,0))</f>
        <v>440</v>
      </c>
      <c r="G267" s="17">
        <f>INT((VLOOKUP($C267,装备数值,3,0)+VLOOKUP($C267,装备数值,6,0)*($E267-1))*VLOOKUP($D267,系数!$K$2:$O$7,3,0))</f>
        <v>0</v>
      </c>
      <c r="H267" s="17">
        <f t="shared" si="9"/>
        <v>0</v>
      </c>
      <c r="I267" s="17">
        <f>INT((VLOOKUP($C267,装备数值,4,0)+VLOOKUP($C267,装备数值,7,0)*($E267-1))*VLOOKUP($D267,系数!$K$2:$O$7,4,0))</f>
        <v>0</v>
      </c>
      <c r="J267" s="17">
        <f>INT((VLOOKUP($C267,装备数值,4,0)+VLOOKUP($C267,装备数值,7,0)*($E267-1))*VLOOKUP($D267,系数!$K$2:$O$7,5,0))</f>
        <v>0</v>
      </c>
      <c r="K267" s="17">
        <f>INT(VLOOKUP(E267,强化金币,2,1)*VLOOKUP(INDEX(装备!F:F,MATCH(属性!A267,装备!A:A,0)),系数!$K$12:$M$15,3,0))</f>
        <v>720</v>
      </c>
      <c r="L267" s="17"/>
      <c r="M267" s="17"/>
      <c r="N267" s="17"/>
      <c r="O267" s="17">
        <f>IF(E267=1,"",VLOOKUP(E267,系数!$S$2:$AB$12,MATCH(属性!C267,评级,0),1))</f>
        <v>0</v>
      </c>
    </row>
    <row r="268" spans="1:15" ht="17.25" thickBot="1" x14ac:dyDescent="0.4">
      <c r="A268" s="17">
        <f t="shared" si="8"/>
        <v>7100003</v>
      </c>
      <c r="B268" s="17" t="s">
        <v>56</v>
      </c>
      <c r="C268" s="15">
        <f>INDEX(装备!G:G,MATCH(属性!A268,装备!A:A,0))</f>
        <v>1</v>
      </c>
      <c r="D268" s="15" t="str">
        <f>INDEX(装备!E:E,MATCH(属性!A268,装备!A:A,0))</f>
        <v>armour</v>
      </c>
      <c r="E268" s="14">
        <v>26</v>
      </c>
      <c r="F268" s="17">
        <f>INT((VLOOKUP($C268,装备数值,2,0)+VLOOKUP($C268,装备数值,5,0)*($E268-1))*VLOOKUP($D268,系数!$K$2:$O$7,2,0))</f>
        <v>450</v>
      </c>
      <c r="G268" s="17">
        <f>INT((VLOOKUP($C268,装备数值,3,0)+VLOOKUP($C268,装备数值,6,0)*($E268-1))*VLOOKUP($D268,系数!$K$2:$O$7,3,0))</f>
        <v>0</v>
      </c>
      <c r="H268" s="17">
        <f t="shared" si="9"/>
        <v>0</v>
      </c>
      <c r="I268" s="17">
        <f>INT((VLOOKUP($C268,装备数值,4,0)+VLOOKUP($C268,装备数值,7,0)*($E268-1))*VLOOKUP($D268,系数!$K$2:$O$7,4,0))</f>
        <v>0</v>
      </c>
      <c r="J268" s="17">
        <f>INT((VLOOKUP($C268,装备数值,4,0)+VLOOKUP($C268,装备数值,7,0)*($E268-1))*VLOOKUP($D268,系数!$K$2:$O$7,5,0))</f>
        <v>0</v>
      </c>
      <c r="K268" s="17">
        <f>INT(VLOOKUP(E268,强化金币,2,1)*VLOOKUP(INDEX(装备!F:F,MATCH(属性!A268,装备!A:A,0)),系数!$K$12:$M$15,3,0))</f>
        <v>760</v>
      </c>
      <c r="L268" s="17"/>
      <c r="M268" s="17"/>
      <c r="N268" s="17"/>
      <c r="O268" s="17">
        <f>IF(E268=1,"",VLOOKUP(E268,系数!$S$2:$AB$12,MATCH(属性!C268,评级,0),1))</f>
        <v>0</v>
      </c>
    </row>
    <row r="269" spans="1:15" ht="17.25" thickBot="1" x14ac:dyDescent="0.4">
      <c r="A269" s="17">
        <f t="shared" si="8"/>
        <v>7100003</v>
      </c>
      <c r="B269" s="17" t="s">
        <v>56</v>
      </c>
      <c r="C269" s="15">
        <f>INDEX(装备!G:G,MATCH(属性!A269,装备!A:A,0))</f>
        <v>1</v>
      </c>
      <c r="D269" s="15" t="str">
        <f>INDEX(装备!E:E,MATCH(属性!A269,装备!A:A,0))</f>
        <v>armour</v>
      </c>
      <c r="E269" s="14">
        <v>27</v>
      </c>
      <c r="F269" s="17">
        <f>INT((VLOOKUP($C269,装备数值,2,0)+VLOOKUP($C269,装备数值,5,0)*($E269-1))*VLOOKUP($D269,系数!$K$2:$O$7,2,0))</f>
        <v>460</v>
      </c>
      <c r="G269" s="17">
        <f>INT((VLOOKUP($C269,装备数值,3,0)+VLOOKUP($C269,装备数值,6,0)*($E269-1))*VLOOKUP($D269,系数!$K$2:$O$7,3,0))</f>
        <v>0</v>
      </c>
      <c r="H269" s="17">
        <f t="shared" si="9"/>
        <v>0</v>
      </c>
      <c r="I269" s="17">
        <f>INT((VLOOKUP($C269,装备数值,4,0)+VLOOKUP($C269,装备数值,7,0)*($E269-1))*VLOOKUP($D269,系数!$K$2:$O$7,4,0))</f>
        <v>0</v>
      </c>
      <c r="J269" s="17">
        <f>INT((VLOOKUP($C269,装备数值,4,0)+VLOOKUP($C269,装备数值,7,0)*($E269-1))*VLOOKUP($D269,系数!$K$2:$O$7,5,0))</f>
        <v>0</v>
      </c>
      <c r="K269" s="17">
        <f>INT(VLOOKUP(E269,强化金币,2,1)*VLOOKUP(INDEX(装备!F:F,MATCH(属性!A269,装备!A:A,0)),系数!$K$12:$M$15,3,0))</f>
        <v>800</v>
      </c>
      <c r="L269" s="17"/>
      <c r="M269" s="17"/>
      <c r="N269" s="17"/>
      <c r="O269" s="17">
        <f>IF(E269=1,"",VLOOKUP(E269,系数!$S$2:$AB$12,MATCH(属性!C269,评级,0),1))</f>
        <v>0</v>
      </c>
    </row>
    <row r="270" spans="1:15" ht="17.25" thickBot="1" x14ac:dyDescent="0.4">
      <c r="A270" s="17">
        <f t="shared" si="8"/>
        <v>7100003</v>
      </c>
      <c r="B270" s="17" t="s">
        <v>56</v>
      </c>
      <c r="C270" s="15">
        <f>INDEX(装备!G:G,MATCH(属性!A270,装备!A:A,0))</f>
        <v>1</v>
      </c>
      <c r="D270" s="15" t="str">
        <f>INDEX(装备!E:E,MATCH(属性!A270,装备!A:A,0))</f>
        <v>armour</v>
      </c>
      <c r="E270" s="14">
        <v>28</v>
      </c>
      <c r="F270" s="17">
        <f>INT((VLOOKUP($C270,装备数值,2,0)+VLOOKUP($C270,装备数值,5,0)*($E270-1))*VLOOKUP($D270,系数!$K$2:$O$7,2,0))</f>
        <v>470</v>
      </c>
      <c r="G270" s="17">
        <f>INT((VLOOKUP($C270,装备数值,3,0)+VLOOKUP($C270,装备数值,6,0)*($E270-1))*VLOOKUP($D270,系数!$K$2:$O$7,3,0))</f>
        <v>0</v>
      </c>
      <c r="H270" s="17">
        <f t="shared" si="9"/>
        <v>0</v>
      </c>
      <c r="I270" s="17">
        <f>INT((VLOOKUP($C270,装备数值,4,0)+VLOOKUP($C270,装备数值,7,0)*($E270-1))*VLOOKUP($D270,系数!$K$2:$O$7,4,0))</f>
        <v>0</v>
      </c>
      <c r="J270" s="17">
        <f>INT((VLOOKUP($C270,装备数值,4,0)+VLOOKUP($C270,装备数值,7,0)*($E270-1))*VLOOKUP($D270,系数!$K$2:$O$7,5,0))</f>
        <v>0</v>
      </c>
      <c r="K270" s="17">
        <f>INT(VLOOKUP(E270,强化金币,2,1)*VLOOKUP(INDEX(装备!F:F,MATCH(属性!A270,装备!A:A,0)),系数!$K$12:$M$15,3,0))</f>
        <v>840</v>
      </c>
      <c r="L270" s="17"/>
      <c r="M270" s="17"/>
      <c r="N270" s="17"/>
      <c r="O270" s="17">
        <f>IF(E270=1,"",VLOOKUP(E270,系数!$S$2:$AB$12,MATCH(属性!C270,评级,0),1))</f>
        <v>0</v>
      </c>
    </row>
    <row r="271" spans="1:15" ht="17.25" thickBot="1" x14ac:dyDescent="0.4">
      <c r="A271" s="17">
        <f t="shared" si="8"/>
        <v>7100003</v>
      </c>
      <c r="B271" s="17" t="s">
        <v>56</v>
      </c>
      <c r="C271" s="15">
        <f>INDEX(装备!G:G,MATCH(属性!A271,装备!A:A,0))</f>
        <v>1</v>
      </c>
      <c r="D271" s="15" t="str">
        <f>INDEX(装备!E:E,MATCH(属性!A271,装备!A:A,0))</f>
        <v>armour</v>
      </c>
      <c r="E271" s="14">
        <v>29</v>
      </c>
      <c r="F271" s="17">
        <f>INT((VLOOKUP($C271,装备数值,2,0)+VLOOKUP($C271,装备数值,5,0)*($E271-1))*VLOOKUP($D271,系数!$K$2:$O$7,2,0))</f>
        <v>480</v>
      </c>
      <c r="G271" s="17">
        <f>INT((VLOOKUP($C271,装备数值,3,0)+VLOOKUP($C271,装备数值,6,0)*($E271-1))*VLOOKUP($D271,系数!$K$2:$O$7,3,0))</f>
        <v>0</v>
      </c>
      <c r="H271" s="17">
        <f t="shared" si="9"/>
        <v>0</v>
      </c>
      <c r="I271" s="17">
        <f>INT((VLOOKUP($C271,装备数值,4,0)+VLOOKUP($C271,装备数值,7,0)*($E271-1))*VLOOKUP($D271,系数!$K$2:$O$7,4,0))</f>
        <v>0</v>
      </c>
      <c r="J271" s="17">
        <f>INT((VLOOKUP($C271,装备数值,4,0)+VLOOKUP($C271,装备数值,7,0)*($E271-1))*VLOOKUP($D271,系数!$K$2:$O$7,5,0))</f>
        <v>0</v>
      </c>
      <c r="K271" s="17">
        <f>INT(VLOOKUP(E271,强化金币,2,1)*VLOOKUP(INDEX(装备!F:F,MATCH(属性!A271,装备!A:A,0)),系数!$K$12:$M$15,3,0))</f>
        <v>900</v>
      </c>
      <c r="L271" s="17"/>
      <c r="M271" s="17"/>
      <c r="N271" s="17"/>
      <c r="O271" s="17">
        <f>IF(E271=1,"",VLOOKUP(E271,系数!$S$2:$AB$12,MATCH(属性!C271,评级,0),1))</f>
        <v>0</v>
      </c>
    </row>
    <row r="272" spans="1:15" ht="17.25" thickBot="1" x14ac:dyDescent="0.4">
      <c r="A272" s="17">
        <f t="shared" si="8"/>
        <v>7100003</v>
      </c>
      <c r="B272" s="17" t="s">
        <v>56</v>
      </c>
      <c r="C272" s="15">
        <f>INDEX(装备!G:G,MATCH(属性!A272,装备!A:A,0))</f>
        <v>1</v>
      </c>
      <c r="D272" s="15" t="str">
        <f>INDEX(装备!E:E,MATCH(属性!A272,装备!A:A,0))</f>
        <v>armour</v>
      </c>
      <c r="E272" s="14">
        <v>30</v>
      </c>
      <c r="F272" s="17">
        <f>INT((VLOOKUP($C272,装备数值,2,0)+VLOOKUP($C272,装备数值,5,0)*($E272-1))*VLOOKUP($D272,系数!$K$2:$O$7,2,0))</f>
        <v>490</v>
      </c>
      <c r="G272" s="17">
        <f>INT((VLOOKUP($C272,装备数值,3,0)+VLOOKUP($C272,装备数值,6,0)*($E272-1))*VLOOKUP($D272,系数!$K$2:$O$7,3,0))</f>
        <v>0</v>
      </c>
      <c r="H272" s="17">
        <f t="shared" si="9"/>
        <v>0</v>
      </c>
      <c r="I272" s="17">
        <f>INT((VLOOKUP($C272,装备数值,4,0)+VLOOKUP($C272,装备数值,7,0)*($E272-1))*VLOOKUP($D272,系数!$K$2:$O$7,4,0))</f>
        <v>0</v>
      </c>
      <c r="J272" s="17">
        <f>INT((VLOOKUP($C272,装备数值,4,0)+VLOOKUP($C272,装备数值,7,0)*($E272-1))*VLOOKUP($D272,系数!$K$2:$O$7,5,0))</f>
        <v>0</v>
      </c>
      <c r="K272" s="17">
        <f>INT(VLOOKUP(E272,强化金币,2,1)*VLOOKUP(INDEX(装备!F:F,MATCH(属性!A272,装备!A:A,0)),系数!$K$12:$M$15,3,0))</f>
        <v>1000</v>
      </c>
      <c r="L272" s="17"/>
      <c r="M272" s="17"/>
      <c r="N272" s="17"/>
      <c r="O272" s="17">
        <f>IF(E272=1,"",VLOOKUP(E272,系数!$S$2:$AB$12,MATCH(属性!C272,评级,0),1))</f>
        <v>0</v>
      </c>
    </row>
    <row r="273" spans="1:15" ht="17.25" thickBot="1" x14ac:dyDescent="0.4">
      <c r="A273" s="17">
        <f t="shared" si="8"/>
        <v>7100003</v>
      </c>
      <c r="B273" s="17" t="s">
        <v>56</v>
      </c>
      <c r="C273" s="15">
        <f>INDEX(装备!G:G,MATCH(属性!A273,装备!A:A,0))</f>
        <v>1</v>
      </c>
      <c r="D273" s="15" t="str">
        <f>INDEX(装备!E:E,MATCH(属性!A273,装备!A:A,0))</f>
        <v>armour</v>
      </c>
      <c r="E273" s="14">
        <v>31</v>
      </c>
      <c r="F273" s="17">
        <f>INT((VLOOKUP($C273,装备数值,2,0)+VLOOKUP($C273,装备数值,5,0)*($E273-1))*VLOOKUP($D273,系数!$K$2:$O$7,2,0))</f>
        <v>500</v>
      </c>
      <c r="G273" s="17">
        <f>INT((VLOOKUP($C273,装备数值,3,0)+VLOOKUP($C273,装备数值,6,0)*($E273-1))*VLOOKUP($D273,系数!$K$2:$O$7,3,0))</f>
        <v>0</v>
      </c>
      <c r="H273" s="17">
        <f t="shared" si="9"/>
        <v>0</v>
      </c>
      <c r="I273" s="17">
        <f>INT((VLOOKUP($C273,装备数值,4,0)+VLOOKUP($C273,装备数值,7,0)*($E273-1))*VLOOKUP($D273,系数!$K$2:$O$7,4,0))</f>
        <v>0</v>
      </c>
      <c r="J273" s="17">
        <f>INT((VLOOKUP($C273,装备数值,4,0)+VLOOKUP($C273,装备数值,7,0)*($E273-1))*VLOOKUP($D273,系数!$K$2:$O$7,5,0))</f>
        <v>0</v>
      </c>
      <c r="K273" s="17">
        <f>INT(VLOOKUP(E273,强化金币,2,1)*VLOOKUP(INDEX(装备!F:F,MATCH(属性!A273,装备!A:A,0)),系数!$K$12:$M$15,3,0))</f>
        <v>1100</v>
      </c>
      <c r="L273" s="17"/>
      <c r="M273" s="17"/>
      <c r="N273" s="17"/>
      <c r="O273" s="17">
        <f>IF(E273=1,"",VLOOKUP(E273,系数!$S$2:$AB$12,MATCH(属性!C273,评级,0),1))</f>
        <v>0</v>
      </c>
    </row>
    <row r="274" spans="1:15" ht="17.25" thickBot="1" x14ac:dyDescent="0.4">
      <c r="A274" s="17">
        <f t="shared" si="8"/>
        <v>7100003</v>
      </c>
      <c r="B274" s="17" t="s">
        <v>56</v>
      </c>
      <c r="C274" s="15">
        <f>INDEX(装备!G:G,MATCH(属性!A274,装备!A:A,0))</f>
        <v>1</v>
      </c>
      <c r="D274" s="15" t="str">
        <f>INDEX(装备!E:E,MATCH(属性!A274,装备!A:A,0))</f>
        <v>armour</v>
      </c>
      <c r="E274" s="14">
        <v>32</v>
      </c>
      <c r="F274" s="17">
        <f>INT((VLOOKUP($C274,装备数值,2,0)+VLOOKUP($C274,装备数值,5,0)*($E274-1))*VLOOKUP($D274,系数!$K$2:$O$7,2,0))</f>
        <v>510</v>
      </c>
      <c r="G274" s="17">
        <f>INT((VLOOKUP($C274,装备数值,3,0)+VLOOKUP($C274,装备数值,6,0)*($E274-1))*VLOOKUP($D274,系数!$K$2:$O$7,3,0))</f>
        <v>0</v>
      </c>
      <c r="H274" s="17">
        <f t="shared" si="9"/>
        <v>0</v>
      </c>
      <c r="I274" s="17">
        <f>INT((VLOOKUP($C274,装备数值,4,0)+VLOOKUP($C274,装备数值,7,0)*($E274-1))*VLOOKUP($D274,系数!$K$2:$O$7,4,0))</f>
        <v>0</v>
      </c>
      <c r="J274" s="17">
        <f>INT((VLOOKUP($C274,装备数值,4,0)+VLOOKUP($C274,装备数值,7,0)*($E274-1))*VLOOKUP($D274,系数!$K$2:$O$7,5,0))</f>
        <v>0</v>
      </c>
      <c r="K274" s="17">
        <f>INT(VLOOKUP(E274,强化金币,2,1)*VLOOKUP(INDEX(装备!F:F,MATCH(属性!A274,装备!A:A,0)),系数!$K$12:$M$15,3,0))</f>
        <v>1200</v>
      </c>
      <c r="L274" s="17"/>
      <c r="M274" s="17"/>
      <c r="N274" s="17"/>
      <c r="O274" s="17">
        <f>IF(E274=1,"",VLOOKUP(E274,系数!$S$2:$AB$12,MATCH(属性!C274,评级,0),1))</f>
        <v>0</v>
      </c>
    </row>
    <row r="275" spans="1:15" ht="17.25" thickBot="1" x14ac:dyDescent="0.4">
      <c r="A275" s="17">
        <f t="shared" si="8"/>
        <v>7100003</v>
      </c>
      <c r="B275" s="17" t="s">
        <v>56</v>
      </c>
      <c r="C275" s="15">
        <f>INDEX(装备!G:G,MATCH(属性!A275,装备!A:A,0))</f>
        <v>1</v>
      </c>
      <c r="D275" s="15" t="str">
        <f>INDEX(装备!E:E,MATCH(属性!A275,装备!A:A,0))</f>
        <v>armour</v>
      </c>
      <c r="E275" s="14">
        <v>33</v>
      </c>
      <c r="F275" s="17">
        <f>INT((VLOOKUP($C275,装备数值,2,0)+VLOOKUP($C275,装备数值,5,0)*($E275-1))*VLOOKUP($D275,系数!$K$2:$O$7,2,0))</f>
        <v>520</v>
      </c>
      <c r="G275" s="17">
        <f>INT((VLOOKUP($C275,装备数值,3,0)+VLOOKUP($C275,装备数值,6,0)*($E275-1))*VLOOKUP($D275,系数!$K$2:$O$7,3,0))</f>
        <v>0</v>
      </c>
      <c r="H275" s="17">
        <f t="shared" si="9"/>
        <v>0</v>
      </c>
      <c r="I275" s="17">
        <f>INT((VLOOKUP($C275,装备数值,4,0)+VLOOKUP($C275,装备数值,7,0)*($E275-1))*VLOOKUP($D275,系数!$K$2:$O$7,4,0))</f>
        <v>0</v>
      </c>
      <c r="J275" s="17">
        <f>INT((VLOOKUP($C275,装备数值,4,0)+VLOOKUP($C275,装备数值,7,0)*($E275-1))*VLOOKUP($D275,系数!$K$2:$O$7,5,0))</f>
        <v>0</v>
      </c>
      <c r="K275" s="17">
        <f>INT(VLOOKUP(E275,强化金币,2,1)*VLOOKUP(INDEX(装备!F:F,MATCH(属性!A275,装备!A:A,0)),系数!$K$12:$M$15,3,0))</f>
        <v>1300</v>
      </c>
      <c r="L275" s="17"/>
      <c r="M275" s="17"/>
      <c r="N275" s="17"/>
      <c r="O275" s="17">
        <f>IF(E275=1,"",VLOOKUP(E275,系数!$S$2:$AB$12,MATCH(属性!C275,评级,0),1))</f>
        <v>0</v>
      </c>
    </row>
    <row r="276" spans="1:15" ht="17.25" thickBot="1" x14ac:dyDescent="0.4">
      <c r="A276" s="17">
        <f t="shared" si="8"/>
        <v>7100003</v>
      </c>
      <c r="B276" s="17" t="s">
        <v>56</v>
      </c>
      <c r="C276" s="15">
        <f>INDEX(装备!G:G,MATCH(属性!A276,装备!A:A,0))</f>
        <v>1</v>
      </c>
      <c r="D276" s="15" t="str">
        <f>INDEX(装备!E:E,MATCH(属性!A276,装备!A:A,0))</f>
        <v>armour</v>
      </c>
      <c r="E276" s="14">
        <v>34</v>
      </c>
      <c r="F276" s="17">
        <f>INT((VLOOKUP($C276,装备数值,2,0)+VLOOKUP($C276,装备数值,5,0)*($E276-1))*VLOOKUP($D276,系数!$K$2:$O$7,2,0))</f>
        <v>530</v>
      </c>
      <c r="G276" s="17">
        <f>INT((VLOOKUP($C276,装备数值,3,0)+VLOOKUP($C276,装备数值,6,0)*($E276-1))*VLOOKUP($D276,系数!$K$2:$O$7,3,0))</f>
        <v>0</v>
      </c>
      <c r="H276" s="17">
        <f t="shared" si="9"/>
        <v>0</v>
      </c>
      <c r="I276" s="17">
        <f>INT((VLOOKUP($C276,装备数值,4,0)+VLOOKUP($C276,装备数值,7,0)*($E276-1))*VLOOKUP($D276,系数!$K$2:$O$7,4,0))</f>
        <v>0</v>
      </c>
      <c r="J276" s="17">
        <f>INT((VLOOKUP($C276,装备数值,4,0)+VLOOKUP($C276,装备数值,7,0)*($E276-1))*VLOOKUP($D276,系数!$K$2:$O$7,5,0))</f>
        <v>0</v>
      </c>
      <c r="K276" s="17">
        <f>INT(VLOOKUP(E276,强化金币,2,1)*VLOOKUP(INDEX(装备!F:F,MATCH(属性!A276,装备!A:A,0)),系数!$K$12:$M$15,3,0))</f>
        <v>1400</v>
      </c>
      <c r="L276" s="17"/>
      <c r="M276" s="17"/>
      <c r="N276" s="17"/>
      <c r="O276" s="17">
        <f>IF(E276=1,"",VLOOKUP(E276,系数!$S$2:$AB$12,MATCH(属性!C276,评级,0),1))</f>
        <v>0</v>
      </c>
    </row>
    <row r="277" spans="1:15" ht="17.25" thickBot="1" x14ac:dyDescent="0.4">
      <c r="A277" s="17">
        <f t="shared" si="8"/>
        <v>7100003</v>
      </c>
      <c r="B277" s="17" t="s">
        <v>56</v>
      </c>
      <c r="C277" s="15">
        <f>INDEX(装备!G:G,MATCH(属性!A277,装备!A:A,0))</f>
        <v>1</v>
      </c>
      <c r="D277" s="15" t="str">
        <f>INDEX(装备!E:E,MATCH(属性!A277,装备!A:A,0))</f>
        <v>armour</v>
      </c>
      <c r="E277" s="14">
        <v>35</v>
      </c>
      <c r="F277" s="17">
        <f>INT((VLOOKUP($C277,装备数值,2,0)+VLOOKUP($C277,装备数值,5,0)*($E277-1))*VLOOKUP($D277,系数!$K$2:$O$7,2,0))</f>
        <v>540</v>
      </c>
      <c r="G277" s="17">
        <f>INT((VLOOKUP($C277,装备数值,3,0)+VLOOKUP($C277,装备数值,6,0)*($E277-1))*VLOOKUP($D277,系数!$K$2:$O$7,3,0))</f>
        <v>0</v>
      </c>
      <c r="H277" s="17">
        <f t="shared" si="9"/>
        <v>0</v>
      </c>
      <c r="I277" s="17">
        <f>INT((VLOOKUP($C277,装备数值,4,0)+VLOOKUP($C277,装备数值,7,0)*($E277-1))*VLOOKUP($D277,系数!$K$2:$O$7,4,0))</f>
        <v>0</v>
      </c>
      <c r="J277" s="17">
        <f>INT((VLOOKUP($C277,装备数值,4,0)+VLOOKUP($C277,装备数值,7,0)*($E277-1))*VLOOKUP($D277,系数!$K$2:$O$7,5,0))</f>
        <v>0</v>
      </c>
      <c r="K277" s="17">
        <f>INT(VLOOKUP(E277,强化金币,2,1)*VLOOKUP(INDEX(装备!F:F,MATCH(属性!A277,装备!A:A,0)),系数!$K$12:$M$15,3,0))</f>
        <v>1500</v>
      </c>
      <c r="L277" s="17"/>
      <c r="M277" s="17"/>
      <c r="N277" s="17"/>
      <c r="O277" s="17">
        <f>IF(E277=1,"",VLOOKUP(E277,系数!$S$2:$AB$12,MATCH(属性!C277,评级,0),1))</f>
        <v>0</v>
      </c>
    </row>
    <row r="278" spans="1:15" ht="17.25" thickBot="1" x14ac:dyDescent="0.4">
      <c r="A278" s="17">
        <f t="shared" si="8"/>
        <v>7100003</v>
      </c>
      <c r="B278" s="17" t="s">
        <v>56</v>
      </c>
      <c r="C278" s="15">
        <f>INDEX(装备!G:G,MATCH(属性!A278,装备!A:A,0))</f>
        <v>1</v>
      </c>
      <c r="D278" s="15" t="str">
        <f>INDEX(装备!E:E,MATCH(属性!A278,装备!A:A,0))</f>
        <v>armour</v>
      </c>
      <c r="E278" s="14">
        <v>36</v>
      </c>
      <c r="F278" s="17">
        <f>INT((VLOOKUP($C278,装备数值,2,0)+VLOOKUP($C278,装备数值,5,0)*($E278-1))*VLOOKUP($D278,系数!$K$2:$O$7,2,0))</f>
        <v>550</v>
      </c>
      <c r="G278" s="17">
        <f>INT((VLOOKUP($C278,装备数值,3,0)+VLOOKUP($C278,装备数值,6,0)*($E278-1))*VLOOKUP($D278,系数!$K$2:$O$7,3,0))</f>
        <v>0</v>
      </c>
      <c r="H278" s="17">
        <f t="shared" si="9"/>
        <v>0</v>
      </c>
      <c r="I278" s="17">
        <f>INT((VLOOKUP($C278,装备数值,4,0)+VLOOKUP($C278,装备数值,7,0)*($E278-1))*VLOOKUP($D278,系数!$K$2:$O$7,4,0))</f>
        <v>0</v>
      </c>
      <c r="J278" s="17">
        <f>INT((VLOOKUP($C278,装备数值,4,0)+VLOOKUP($C278,装备数值,7,0)*($E278-1))*VLOOKUP($D278,系数!$K$2:$O$7,5,0))</f>
        <v>0</v>
      </c>
      <c r="K278" s="17">
        <f>INT(VLOOKUP(E278,强化金币,2,1)*VLOOKUP(INDEX(装备!F:F,MATCH(属性!A278,装备!A:A,0)),系数!$K$12:$M$15,3,0))</f>
        <v>1600</v>
      </c>
      <c r="L278" s="17"/>
      <c r="M278" s="17"/>
      <c r="N278" s="17"/>
      <c r="O278" s="17">
        <f>IF(E278=1,"",VLOOKUP(E278,系数!$S$2:$AB$12,MATCH(属性!C278,评级,0),1))</f>
        <v>0</v>
      </c>
    </row>
    <row r="279" spans="1:15" ht="17.25" thickBot="1" x14ac:dyDescent="0.4">
      <c r="A279" s="17">
        <f t="shared" si="8"/>
        <v>7100003</v>
      </c>
      <c r="B279" s="17" t="s">
        <v>56</v>
      </c>
      <c r="C279" s="15">
        <f>INDEX(装备!G:G,MATCH(属性!A279,装备!A:A,0))</f>
        <v>1</v>
      </c>
      <c r="D279" s="15" t="str">
        <f>INDEX(装备!E:E,MATCH(属性!A279,装备!A:A,0))</f>
        <v>armour</v>
      </c>
      <c r="E279" s="14">
        <v>37</v>
      </c>
      <c r="F279" s="17">
        <f>INT((VLOOKUP($C279,装备数值,2,0)+VLOOKUP($C279,装备数值,5,0)*($E279-1))*VLOOKUP($D279,系数!$K$2:$O$7,2,0))</f>
        <v>560</v>
      </c>
      <c r="G279" s="17">
        <f>INT((VLOOKUP($C279,装备数值,3,0)+VLOOKUP($C279,装备数值,6,0)*($E279-1))*VLOOKUP($D279,系数!$K$2:$O$7,3,0))</f>
        <v>0</v>
      </c>
      <c r="H279" s="17">
        <f t="shared" si="9"/>
        <v>0</v>
      </c>
      <c r="I279" s="17">
        <f>INT((VLOOKUP($C279,装备数值,4,0)+VLOOKUP($C279,装备数值,7,0)*($E279-1))*VLOOKUP($D279,系数!$K$2:$O$7,4,0))</f>
        <v>0</v>
      </c>
      <c r="J279" s="17">
        <f>INT((VLOOKUP($C279,装备数值,4,0)+VLOOKUP($C279,装备数值,7,0)*($E279-1))*VLOOKUP($D279,系数!$K$2:$O$7,5,0))</f>
        <v>0</v>
      </c>
      <c r="K279" s="17">
        <f>INT(VLOOKUP(E279,强化金币,2,1)*VLOOKUP(INDEX(装备!F:F,MATCH(属性!A279,装备!A:A,0)),系数!$K$12:$M$15,3,0))</f>
        <v>1700</v>
      </c>
      <c r="L279" s="17"/>
      <c r="M279" s="17"/>
      <c r="N279" s="17"/>
      <c r="O279" s="17">
        <f>IF(E279=1,"",VLOOKUP(E279,系数!$S$2:$AB$12,MATCH(属性!C279,评级,0),1))</f>
        <v>0</v>
      </c>
    </row>
    <row r="280" spans="1:15" ht="17.25" thickBot="1" x14ac:dyDescent="0.4">
      <c r="A280" s="17">
        <f t="shared" si="8"/>
        <v>7100003</v>
      </c>
      <c r="B280" s="17" t="s">
        <v>56</v>
      </c>
      <c r="C280" s="15">
        <f>INDEX(装备!G:G,MATCH(属性!A280,装备!A:A,0))</f>
        <v>1</v>
      </c>
      <c r="D280" s="15" t="str">
        <f>INDEX(装备!E:E,MATCH(属性!A280,装备!A:A,0))</f>
        <v>armour</v>
      </c>
      <c r="E280" s="14">
        <v>38</v>
      </c>
      <c r="F280" s="17">
        <f>INT((VLOOKUP($C280,装备数值,2,0)+VLOOKUP($C280,装备数值,5,0)*($E280-1))*VLOOKUP($D280,系数!$K$2:$O$7,2,0))</f>
        <v>570</v>
      </c>
      <c r="G280" s="17">
        <f>INT((VLOOKUP($C280,装备数值,3,0)+VLOOKUP($C280,装备数值,6,0)*($E280-1))*VLOOKUP($D280,系数!$K$2:$O$7,3,0))</f>
        <v>0</v>
      </c>
      <c r="H280" s="17">
        <f t="shared" si="9"/>
        <v>0</v>
      </c>
      <c r="I280" s="17">
        <f>INT((VLOOKUP($C280,装备数值,4,0)+VLOOKUP($C280,装备数值,7,0)*($E280-1))*VLOOKUP($D280,系数!$K$2:$O$7,4,0))</f>
        <v>0</v>
      </c>
      <c r="J280" s="17">
        <f>INT((VLOOKUP($C280,装备数值,4,0)+VLOOKUP($C280,装备数值,7,0)*($E280-1))*VLOOKUP($D280,系数!$K$2:$O$7,5,0))</f>
        <v>0</v>
      </c>
      <c r="K280" s="17">
        <f>INT(VLOOKUP(E280,强化金币,2,1)*VLOOKUP(INDEX(装备!F:F,MATCH(属性!A280,装备!A:A,0)),系数!$K$12:$M$15,3,0))</f>
        <v>1800</v>
      </c>
      <c r="L280" s="17"/>
      <c r="M280" s="17"/>
      <c r="N280" s="17"/>
      <c r="O280" s="17">
        <f>IF(E280=1,"",VLOOKUP(E280,系数!$S$2:$AB$12,MATCH(属性!C280,评级,0),1))</f>
        <v>0</v>
      </c>
    </row>
    <row r="281" spans="1:15" ht="17.25" thickBot="1" x14ac:dyDescent="0.4">
      <c r="A281" s="17">
        <f t="shared" si="8"/>
        <v>7100003</v>
      </c>
      <c r="B281" s="17" t="s">
        <v>56</v>
      </c>
      <c r="C281" s="15">
        <f>INDEX(装备!G:G,MATCH(属性!A281,装备!A:A,0))</f>
        <v>1</v>
      </c>
      <c r="D281" s="15" t="str">
        <f>INDEX(装备!E:E,MATCH(属性!A281,装备!A:A,0))</f>
        <v>armour</v>
      </c>
      <c r="E281" s="14">
        <v>39</v>
      </c>
      <c r="F281" s="17">
        <f>INT((VLOOKUP($C281,装备数值,2,0)+VLOOKUP($C281,装备数值,5,0)*($E281-1))*VLOOKUP($D281,系数!$K$2:$O$7,2,0))</f>
        <v>580</v>
      </c>
      <c r="G281" s="17">
        <f>INT((VLOOKUP($C281,装备数值,3,0)+VLOOKUP($C281,装备数值,6,0)*($E281-1))*VLOOKUP($D281,系数!$K$2:$O$7,3,0))</f>
        <v>0</v>
      </c>
      <c r="H281" s="17">
        <f t="shared" si="9"/>
        <v>0</v>
      </c>
      <c r="I281" s="17">
        <f>INT((VLOOKUP($C281,装备数值,4,0)+VLOOKUP($C281,装备数值,7,0)*($E281-1))*VLOOKUP($D281,系数!$K$2:$O$7,4,0))</f>
        <v>0</v>
      </c>
      <c r="J281" s="17">
        <f>INT((VLOOKUP($C281,装备数值,4,0)+VLOOKUP($C281,装备数值,7,0)*($E281-1))*VLOOKUP($D281,系数!$K$2:$O$7,5,0))</f>
        <v>0</v>
      </c>
      <c r="K281" s="17">
        <f>INT(VLOOKUP(E281,强化金币,2,1)*VLOOKUP(INDEX(装备!F:F,MATCH(属性!A281,装备!A:A,0)),系数!$K$12:$M$15,3,0))</f>
        <v>2000</v>
      </c>
      <c r="L281" s="17"/>
      <c r="M281" s="17"/>
      <c r="N281" s="17"/>
      <c r="O281" s="17">
        <f>IF(E281=1,"",VLOOKUP(E281,系数!$S$2:$AB$12,MATCH(属性!C281,评级,0),1))</f>
        <v>0</v>
      </c>
    </row>
    <row r="282" spans="1:15" ht="17.25" thickBot="1" x14ac:dyDescent="0.4">
      <c r="A282" s="17">
        <f t="shared" si="8"/>
        <v>7100003</v>
      </c>
      <c r="B282" s="17" t="s">
        <v>56</v>
      </c>
      <c r="C282" s="15">
        <f>INDEX(装备!G:G,MATCH(属性!A282,装备!A:A,0))</f>
        <v>1</v>
      </c>
      <c r="D282" s="15" t="str">
        <f>INDEX(装备!E:E,MATCH(属性!A282,装备!A:A,0))</f>
        <v>armour</v>
      </c>
      <c r="E282" s="14">
        <v>40</v>
      </c>
      <c r="F282" s="17">
        <f>INT((VLOOKUP($C282,装备数值,2,0)+VLOOKUP($C282,装备数值,5,0)*($E282-1))*VLOOKUP($D282,系数!$K$2:$O$7,2,0))</f>
        <v>590</v>
      </c>
      <c r="G282" s="17">
        <f>INT((VLOOKUP($C282,装备数值,3,0)+VLOOKUP($C282,装备数值,6,0)*($E282-1))*VLOOKUP($D282,系数!$K$2:$O$7,3,0))</f>
        <v>0</v>
      </c>
      <c r="H282" s="17">
        <f t="shared" si="9"/>
        <v>0</v>
      </c>
      <c r="I282" s="17">
        <f>INT((VLOOKUP($C282,装备数值,4,0)+VLOOKUP($C282,装备数值,7,0)*($E282-1))*VLOOKUP($D282,系数!$K$2:$O$7,4,0))</f>
        <v>0</v>
      </c>
      <c r="J282" s="17">
        <f>INT((VLOOKUP($C282,装备数值,4,0)+VLOOKUP($C282,装备数值,7,0)*($E282-1))*VLOOKUP($D282,系数!$K$2:$O$7,5,0))</f>
        <v>0</v>
      </c>
      <c r="K282" s="17">
        <f>INT(VLOOKUP(E282,强化金币,2,1)*VLOOKUP(INDEX(装备!F:F,MATCH(属性!A282,装备!A:A,0)),系数!$K$12:$M$15,3,0))</f>
        <v>2400</v>
      </c>
      <c r="L282" s="17"/>
      <c r="M282" s="17"/>
      <c r="N282" s="17"/>
      <c r="O282" s="17">
        <f>IF(E282=1,"",VLOOKUP(E282,系数!$S$2:$AB$12,MATCH(属性!C282,评级,0),1))</f>
        <v>0</v>
      </c>
    </row>
    <row r="283" spans="1:15" ht="17.25" thickBot="1" x14ac:dyDescent="0.4">
      <c r="A283" s="17">
        <f t="shared" si="8"/>
        <v>7100003</v>
      </c>
      <c r="B283" s="17" t="s">
        <v>56</v>
      </c>
      <c r="C283" s="15">
        <f>INDEX(装备!G:G,MATCH(属性!A283,装备!A:A,0))</f>
        <v>1</v>
      </c>
      <c r="D283" s="15" t="str">
        <f>INDEX(装备!E:E,MATCH(属性!A283,装备!A:A,0))</f>
        <v>armour</v>
      </c>
      <c r="E283" s="14">
        <v>41</v>
      </c>
      <c r="F283" s="17">
        <f>INT((VLOOKUP($C283,装备数值,2,0)+VLOOKUP($C283,装备数值,5,0)*($E283-1))*VLOOKUP($D283,系数!$K$2:$O$7,2,0))</f>
        <v>600</v>
      </c>
      <c r="G283" s="17">
        <f>INT((VLOOKUP($C283,装备数值,3,0)+VLOOKUP($C283,装备数值,6,0)*($E283-1))*VLOOKUP($D283,系数!$K$2:$O$7,3,0))</f>
        <v>0</v>
      </c>
      <c r="H283" s="17">
        <f t="shared" si="9"/>
        <v>0</v>
      </c>
      <c r="I283" s="17">
        <f>INT((VLOOKUP($C283,装备数值,4,0)+VLOOKUP($C283,装备数值,7,0)*($E283-1))*VLOOKUP($D283,系数!$K$2:$O$7,4,0))</f>
        <v>0</v>
      </c>
      <c r="J283" s="17">
        <f>INT((VLOOKUP($C283,装备数值,4,0)+VLOOKUP($C283,装备数值,7,0)*($E283-1))*VLOOKUP($D283,系数!$K$2:$O$7,5,0))</f>
        <v>0</v>
      </c>
      <c r="K283" s="17">
        <f>INT(VLOOKUP(E283,强化金币,2,1)*VLOOKUP(INDEX(装备!F:F,MATCH(属性!A283,装备!A:A,0)),系数!$K$12:$M$15,3,0))</f>
        <v>2800</v>
      </c>
      <c r="L283" s="17"/>
      <c r="M283" s="17"/>
      <c r="N283" s="17"/>
      <c r="O283" s="17">
        <f>IF(E283=1,"",VLOOKUP(E283,系数!$S$2:$AB$12,MATCH(属性!C283,评级,0),1))</f>
        <v>0</v>
      </c>
    </row>
    <row r="284" spans="1:15" ht="17.25" thickBot="1" x14ac:dyDescent="0.4">
      <c r="A284" s="17">
        <f t="shared" si="8"/>
        <v>7100003</v>
      </c>
      <c r="B284" s="17" t="s">
        <v>56</v>
      </c>
      <c r="C284" s="15">
        <f>INDEX(装备!G:G,MATCH(属性!A284,装备!A:A,0))</f>
        <v>1</v>
      </c>
      <c r="D284" s="15" t="str">
        <f>INDEX(装备!E:E,MATCH(属性!A284,装备!A:A,0))</f>
        <v>armour</v>
      </c>
      <c r="E284" s="14">
        <v>42</v>
      </c>
      <c r="F284" s="17">
        <f>INT((VLOOKUP($C284,装备数值,2,0)+VLOOKUP($C284,装备数值,5,0)*($E284-1))*VLOOKUP($D284,系数!$K$2:$O$7,2,0))</f>
        <v>610</v>
      </c>
      <c r="G284" s="17">
        <f>INT((VLOOKUP($C284,装备数值,3,0)+VLOOKUP($C284,装备数值,6,0)*($E284-1))*VLOOKUP($D284,系数!$K$2:$O$7,3,0))</f>
        <v>0</v>
      </c>
      <c r="H284" s="17">
        <f t="shared" si="9"/>
        <v>0</v>
      </c>
      <c r="I284" s="17">
        <f>INT((VLOOKUP($C284,装备数值,4,0)+VLOOKUP($C284,装备数值,7,0)*($E284-1))*VLOOKUP($D284,系数!$K$2:$O$7,4,0))</f>
        <v>0</v>
      </c>
      <c r="J284" s="17">
        <f>INT((VLOOKUP($C284,装备数值,4,0)+VLOOKUP($C284,装备数值,7,0)*($E284-1))*VLOOKUP($D284,系数!$K$2:$O$7,5,0))</f>
        <v>0</v>
      </c>
      <c r="K284" s="17">
        <f>INT(VLOOKUP(E284,强化金币,2,1)*VLOOKUP(INDEX(装备!F:F,MATCH(属性!A284,装备!A:A,0)),系数!$K$12:$M$15,3,0))</f>
        <v>3200</v>
      </c>
      <c r="L284" s="17"/>
      <c r="M284" s="17"/>
      <c r="N284" s="17"/>
      <c r="O284" s="17">
        <f>IF(E284=1,"",VLOOKUP(E284,系数!$S$2:$AB$12,MATCH(属性!C284,评级,0),1))</f>
        <v>0</v>
      </c>
    </row>
    <row r="285" spans="1:15" ht="17.25" thickBot="1" x14ac:dyDescent="0.4">
      <c r="A285" s="17">
        <f t="shared" si="8"/>
        <v>7100003</v>
      </c>
      <c r="B285" s="17" t="s">
        <v>56</v>
      </c>
      <c r="C285" s="15">
        <f>INDEX(装备!G:G,MATCH(属性!A285,装备!A:A,0))</f>
        <v>1</v>
      </c>
      <c r="D285" s="15" t="str">
        <f>INDEX(装备!E:E,MATCH(属性!A285,装备!A:A,0))</f>
        <v>armour</v>
      </c>
      <c r="E285" s="14">
        <v>43</v>
      </c>
      <c r="F285" s="17">
        <f>INT((VLOOKUP($C285,装备数值,2,0)+VLOOKUP($C285,装备数值,5,0)*($E285-1))*VLOOKUP($D285,系数!$K$2:$O$7,2,0))</f>
        <v>620</v>
      </c>
      <c r="G285" s="17">
        <f>INT((VLOOKUP($C285,装备数值,3,0)+VLOOKUP($C285,装备数值,6,0)*($E285-1))*VLOOKUP($D285,系数!$K$2:$O$7,3,0))</f>
        <v>0</v>
      </c>
      <c r="H285" s="17">
        <f t="shared" si="9"/>
        <v>0</v>
      </c>
      <c r="I285" s="17">
        <f>INT((VLOOKUP($C285,装备数值,4,0)+VLOOKUP($C285,装备数值,7,0)*($E285-1))*VLOOKUP($D285,系数!$K$2:$O$7,4,0))</f>
        <v>0</v>
      </c>
      <c r="J285" s="17">
        <f>INT((VLOOKUP($C285,装备数值,4,0)+VLOOKUP($C285,装备数值,7,0)*($E285-1))*VLOOKUP($D285,系数!$K$2:$O$7,5,0))</f>
        <v>0</v>
      </c>
      <c r="K285" s="17">
        <f>INT(VLOOKUP(E285,强化金币,2,1)*VLOOKUP(INDEX(装备!F:F,MATCH(属性!A285,装备!A:A,0)),系数!$K$12:$M$15,3,0))</f>
        <v>3600</v>
      </c>
      <c r="L285" s="17"/>
      <c r="M285" s="17"/>
      <c r="N285" s="17"/>
      <c r="O285" s="17">
        <f>IF(E285=1,"",VLOOKUP(E285,系数!$S$2:$AB$12,MATCH(属性!C285,评级,0),1))</f>
        <v>0</v>
      </c>
    </row>
    <row r="286" spans="1:15" ht="17.25" thickBot="1" x14ac:dyDescent="0.4">
      <c r="A286" s="17">
        <f t="shared" si="8"/>
        <v>7100003</v>
      </c>
      <c r="B286" s="17" t="s">
        <v>56</v>
      </c>
      <c r="C286" s="15">
        <f>INDEX(装备!G:G,MATCH(属性!A286,装备!A:A,0))</f>
        <v>1</v>
      </c>
      <c r="D286" s="15" t="str">
        <f>INDEX(装备!E:E,MATCH(属性!A286,装备!A:A,0))</f>
        <v>armour</v>
      </c>
      <c r="E286" s="14">
        <v>44</v>
      </c>
      <c r="F286" s="17">
        <f>INT((VLOOKUP($C286,装备数值,2,0)+VLOOKUP($C286,装备数值,5,0)*($E286-1))*VLOOKUP($D286,系数!$K$2:$O$7,2,0))</f>
        <v>630</v>
      </c>
      <c r="G286" s="17">
        <f>INT((VLOOKUP($C286,装备数值,3,0)+VLOOKUP($C286,装备数值,6,0)*($E286-1))*VLOOKUP($D286,系数!$K$2:$O$7,3,0))</f>
        <v>0</v>
      </c>
      <c r="H286" s="17">
        <f t="shared" si="9"/>
        <v>0</v>
      </c>
      <c r="I286" s="17">
        <f>INT((VLOOKUP($C286,装备数值,4,0)+VLOOKUP($C286,装备数值,7,0)*($E286-1))*VLOOKUP($D286,系数!$K$2:$O$7,4,0))</f>
        <v>0</v>
      </c>
      <c r="J286" s="17">
        <f>INT((VLOOKUP($C286,装备数值,4,0)+VLOOKUP($C286,装备数值,7,0)*($E286-1))*VLOOKUP($D286,系数!$K$2:$O$7,5,0))</f>
        <v>0</v>
      </c>
      <c r="K286" s="17">
        <f>INT(VLOOKUP(E286,强化金币,2,1)*VLOOKUP(INDEX(装备!F:F,MATCH(属性!A286,装备!A:A,0)),系数!$K$12:$M$15,3,0))</f>
        <v>4000</v>
      </c>
      <c r="L286" s="17"/>
      <c r="M286" s="17"/>
      <c r="N286" s="17"/>
      <c r="O286" s="17">
        <f>IF(E286=1,"",VLOOKUP(E286,系数!$S$2:$AB$12,MATCH(属性!C286,评级,0),1))</f>
        <v>0</v>
      </c>
    </row>
    <row r="287" spans="1:15" ht="17.25" thickBot="1" x14ac:dyDescent="0.4">
      <c r="A287" s="17">
        <f t="shared" si="8"/>
        <v>7100003</v>
      </c>
      <c r="B287" s="17" t="s">
        <v>56</v>
      </c>
      <c r="C287" s="15">
        <f>INDEX(装备!G:G,MATCH(属性!A287,装备!A:A,0))</f>
        <v>1</v>
      </c>
      <c r="D287" s="15" t="str">
        <f>INDEX(装备!E:E,MATCH(属性!A287,装备!A:A,0))</f>
        <v>armour</v>
      </c>
      <c r="E287" s="14">
        <v>45</v>
      </c>
      <c r="F287" s="17">
        <f>INT((VLOOKUP($C287,装备数值,2,0)+VLOOKUP($C287,装备数值,5,0)*($E287-1))*VLOOKUP($D287,系数!$K$2:$O$7,2,0))</f>
        <v>640</v>
      </c>
      <c r="G287" s="17">
        <f>INT((VLOOKUP($C287,装备数值,3,0)+VLOOKUP($C287,装备数值,6,0)*($E287-1))*VLOOKUP($D287,系数!$K$2:$O$7,3,0))</f>
        <v>0</v>
      </c>
      <c r="H287" s="17">
        <f t="shared" si="9"/>
        <v>0</v>
      </c>
      <c r="I287" s="17">
        <f>INT((VLOOKUP($C287,装备数值,4,0)+VLOOKUP($C287,装备数值,7,0)*($E287-1))*VLOOKUP($D287,系数!$K$2:$O$7,4,0))</f>
        <v>0</v>
      </c>
      <c r="J287" s="17">
        <f>INT((VLOOKUP($C287,装备数值,4,0)+VLOOKUP($C287,装备数值,7,0)*($E287-1))*VLOOKUP($D287,系数!$K$2:$O$7,5,0))</f>
        <v>0</v>
      </c>
      <c r="K287" s="17">
        <f>INT(VLOOKUP(E287,强化金币,2,1)*VLOOKUP(INDEX(装备!F:F,MATCH(属性!A287,装备!A:A,0)),系数!$K$12:$M$15,3,0))</f>
        <v>4400</v>
      </c>
      <c r="L287" s="17"/>
      <c r="M287" s="17"/>
      <c r="N287" s="17"/>
      <c r="O287" s="17">
        <f>IF(E287=1,"",VLOOKUP(E287,系数!$S$2:$AB$12,MATCH(属性!C287,评级,0),1))</f>
        <v>0</v>
      </c>
    </row>
    <row r="288" spans="1:15" ht="17.25" thickBot="1" x14ac:dyDescent="0.4">
      <c r="A288" s="17">
        <f t="shared" si="8"/>
        <v>7100003</v>
      </c>
      <c r="B288" s="17" t="s">
        <v>56</v>
      </c>
      <c r="C288" s="15">
        <f>INDEX(装备!G:G,MATCH(属性!A288,装备!A:A,0))</f>
        <v>1</v>
      </c>
      <c r="D288" s="15" t="str">
        <f>INDEX(装备!E:E,MATCH(属性!A288,装备!A:A,0))</f>
        <v>armour</v>
      </c>
      <c r="E288" s="14">
        <v>46</v>
      </c>
      <c r="F288" s="17">
        <f>INT((VLOOKUP($C288,装备数值,2,0)+VLOOKUP($C288,装备数值,5,0)*($E288-1))*VLOOKUP($D288,系数!$K$2:$O$7,2,0))</f>
        <v>650</v>
      </c>
      <c r="G288" s="17">
        <f>INT((VLOOKUP($C288,装备数值,3,0)+VLOOKUP($C288,装备数值,6,0)*($E288-1))*VLOOKUP($D288,系数!$K$2:$O$7,3,0))</f>
        <v>0</v>
      </c>
      <c r="H288" s="17">
        <f t="shared" si="9"/>
        <v>0</v>
      </c>
      <c r="I288" s="17">
        <f>INT((VLOOKUP($C288,装备数值,4,0)+VLOOKUP($C288,装备数值,7,0)*($E288-1))*VLOOKUP($D288,系数!$K$2:$O$7,4,0))</f>
        <v>0</v>
      </c>
      <c r="J288" s="17">
        <f>INT((VLOOKUP($C288,装备数值,4,0)+VLOOKUP($C288,装备数值,7,0)*($E288-1))*VLOOKUP($D288,系数!$K$2:$O$7,5,0))</f>
        <v>0</v>
      </c>
      <c r="K288" s="17">
        <f>INT(VLOOKUP(E288,强化金币,2,1)*VLOOKUP(INDEX(装备!F:F,MATCH(属性!A288,装备!A:A,0)),系数!$K$12:$M$15,3,0))</f>
        <v>4800</v>
      </c>
      <c r="L288" s="17"/>
      <c r="M288" s="17"/>
      <c r="N288" s="17"/>
      <c r="O288" s="17">
        <f>IF(E288=1,"",VLOOKUP(E288,系数!$S$2:$AB$12,MATCH(属性!C288,评级,0),1))</f>
        <v>0</v>
      </c>
    </row>
    <row r="289" spans="1:15" ht="17.25" thickBot="1" x14ac:dyDescent="0.4">
      <c r="A289" s="17">
        <f t="shared" si="8"/>
        <v>7100003</v>
      </c>
      <c r="B289" s="17" t="s">
        <v>56</v>
      </c>
      <c r="C289" s="15">
        <f>INDEX(装备!G:G,MATCH(属性!A289,装备!A:A,0))</f>
        <v>1</v>
      </c>
      <c r="D289" s="15" t="str">
        <f>INDEX(装备!E:E,MATCH(属性!A289,装备!A:A,0))</f>
        <v>armour</v>
      </c>
      <c r="E289" s="14">
        <v>47</v>
      </c>
      <c r="F289" s="17">
        <f>INT((VLOOKUP($C289,装备数值,2,0)+VLOOKUP($C289,装备数值,5,0)*($E289-1))*VLOOKUP($D289,系数!$K$2:$O$7,2,0))</f>
        <v>660</v>
      </c>
      <c r="G289" s="17">
        <f>INT((VLOOKUP($C289,装备数值,3,0)+VLOOKUP($C289,装备数值,6,0)*($E289-1))*VLOOKUP($D289,系数!$K$2:$O$7,3,0))</f>
        <v>0</v>
      </c>
      <c r="H289" s="17">
        <f t="shared" si="9"/>
        <v>0</v>
      </c>
      <c r="I289" s="17">
        <f>INT((VLOOKUP($C289,装备数值,4,0)+VLOOKUP($C289,装备数值,7,0)*($E289-1))*VLOOKUP($D289,系数!$K$2:$O$7,4,0))</f>
        <v>0</v>
      </c>
      <c r="J289" s="17">
        <f>INT((VLOOKUP($C289,装备数值,4,0)+VLOOKUP($C289,装备数值,7,0)*($E289-1))*VLOOKUP($D289,系数!$K$2:$O$7,5,0))</f>
        <v>0</v>
      </c>
      <c r="K289" s="17">
        <f>INT(VLOOKUP(E289,强化金币,2,1)*VLOOKUP(INDEX(装备!F:F,MATCH(属性!A289,装备!A:A,0)),系数!$K$12:$M$15,3,0))</f>
        <v>5200</v>
      </c>
      <c r="L289" s="17"/>
      <c r="M289" s="17"/>
      <c r="N289" s="17"/>
      <c r="O289" s="17">
        <f>IF(E289=1,"",VLOOKUP(E289,系数!$S$2:$AB$12,MATCH(属性!C289,评级,0),1))</f>
        <v>0</v>
      </c>
    </row>
    <row r="290" spans="1:15" ht="17.25" thickBot="1" x14ac:dyDescent="0.4">
      <c r="A290" s="17">
        <f t="shared" si="8"/>
        <v>7100003</v>
      </c>
      <c r="B290" s="17" t="s">
        <v>56</v>
      </c>
      <c r="C290" s="15">
        <f>INDEX(装备!G:G,MATCH(属性!A290,装备!A:A,0))</f>
        <v>1</v>
      </c>
      <c r="D290" s="15" t="str">
        <f>INDEX(装备!E:E,MATCH(属性!A290,装备!A:A,0))</f>
        <v>armour</v>
      </c>
      <c r="E290" s="14">
        <v>48</v>
      </c>
      <c r="F290" s="17">
        <f>INT((VLOOKUP($C290,装备数值,2,0)+VLOOKUP($C290,装备数值,5,0)*($E290-1))*VLOOKUP($D290,系数!$K$2:$O$7,2,0))</f>
        <v>670</v>
      </c>
      <c r="G290" s="17">
        <f>INT((VLOOKUP($C290,装备数值,3,0)+VLOOKUP($C290,装备数值,6,0)*($E290-1))*VLOOKUP($D290,系数!$K$2:$O$7,3,0))</f>
        <v>0</v>
      </c>
      <c r="H290" s="17">
        <f t="shared" si="9"/>
        <v>0</v>
      </c>
      <c r="I290" s="17">
        <f>INT((VLOOKUP($C290,装备数值,4,0)+VLOOKUP($C290,装备数值,7,0)*($E290-1))*VLOOKUP($D290,系数!$K$2:$O$7,4,0))</f>
        <v>0</v>
      </c>
      <c r="J290" s="17">
        <f>INT((VLOOKUP($C290,装备数值,4,0)+VLOOKUP($C290,装备数值,7,0)*($E290-1))*VLOOKUP($D290,系数!$K$2:$O$7,5,0))</f>
        <v>0</v>
      </c>
      <c r="K290" s="17">
        <f>INT(VLOOKUP(E290,强化金币,2,1)*VLOOKUP(INDEX(装备!F:F,MATCH(属性!A290,装备!A:A,0)),系数!$K$12:$M$15,3,0))</f>
        <v>5600</v>
      </c>
      <c r="L290" s="17"/>
      <c r="M290" s="17"/>
      <c r="N290" s="17"/>
      <c r="O290" s="17">
        <f>IF(E290=1,"",VLOOKUP(E290,系数!$S$2:$AB$12,MATCH(属性!C290,评级,0),1))</f>
        <v>0</v>
      </c>
    </row>
    <row r="291" spans="1:15" ht="17.25" thickBot="1" x14ac:dyDescent="0.4">
      <c r="A291" s="17">
        <f t="shared" si="8"/>
        <v>7100003</v>
      </c>
      <c r="B291" s="17" t="s">
        <v>56</v>
      </c>
      <c r="C291" s="15">
        <f>INDEX(装备!G:G,MATCH(属性!A291,装备!A:A,0))</f>
        <v>1</v>
      </c>
      <c r="D291" s="15" t="str">
        <f>INDEX(装备!E:E,MATCH(属性!A291,装备!A:A,0))</f>
        <v>armour</v>
      </c>
      <c r="E291" s="14">
        <v>49</v>
      </c>
      <c r="F291" s="17">
        <f>INT((VLOOKUP($C291,装备数值,2,0)+VLOOKUP($C291,装备数值,5,0)*($E291-1))*VLOOKUP($D291,系数!$K$2:$O$7,2,0))</f>
        <v>680</v>
      </c>
      <c r="G291" s="17">
        <f>INT((VLOOKUP($C291,装备数值,3,0)+VLOOKUP($C291,装备数值,6,0)*($E291-1))*VLOOKUP($D291,系数!$K$2:$O$7,3,0))</f>
        <v>0</v>
      </c>
      <c r="H291" s="17">
        <f t="shared" si="9"/>
        <v>0</v>
      </c>
      <c r="I291" s="17">
        <f>INT((VLOOKUP($C291,装备数值,4,0)+VLOOKUP($C291,装备数值,7,0)*($E291-1))*VLOOKUP($D291,系数!$K$2:$O$7,4,0))</f>
        <v>0</v>
      </c>
      <c r="J291" s="17">
        <f>INT((VLOOKUP($C291,装备数值,4,0)+VLOOKUP($C291,装备数值,7,0)*($E291-1))*VLOOKUP($D291,系数!$K$2:$O$7,5,0))</f>
        <v>0</v>
      </c>
      <c r="K291" s="17">
        <f>INT(VLOOKUP(E291,强化金币,2,1)*VLOOKUP(INDEX(装备!F:F,MATCH(属性!A291,装备!A:A,0)),系数!$K$12:$M$15,3,0))</f>
        <v>6000</v>
      </c>
      <c r="L291" s="17"/>
      <c r="M291" s="17"/>
      <c r="N291" s="17"/>
      <c r="O291" s="17">
        <f>IF(E291=1,"",VLOOKUP(E291,系数!$S$2:$AB$12,MATCH(属性!C291,评级,0),1))</f>
        <v>0</v>
      </c>
    </row>
    <row r="292" spans="1:15" ht="17.25" thickBot="1" x14ac:dyDescent="0.4">
      <c r="A292" s="17">
        <f t="shared" si="8"/>
        <v>7100003</v>
      </c>
      <c r="B292" s="17" t="s">
        <v>56</v>
      </c>
      <c r="C292" s="15">
        <f>INDEX(装备!G:G,MATCH(属性!A292,装备!A:A,0))</f>
        <v>1</v>
      </c>
      <c r="D292" s="15" t="str">
        <f>INDEX(装备!E:E,MATCH(属性!A292,装备!A:A,0))</f>
        <v>armour</v>
      </c>
      <c r="E292" s="14">
        <v>50</v>
      </c>
      <c r="F292" s="17">
        <f>INT((VLOOKUP($C292,装备数值,2,0)+VLOOKUP($C292,装备数值,5,0)*($E292-1))*VLOOKUP($D292,系数!$K$2:$O$7,2,0))</f>
        <v>690</v>
      </c>
      <c r="G292" s="17">
        <f>INT((VLOOKUP($C292,装备数值,3,0)+VLOOKUP($C292,装备数值,6,0)*($E292-1))*VLOOKUP($D292,系数!$K$2:$O$7,3,0))</f>
        <v>0</v>
      </c>
      <c r="H292" s="17">
        <f t="shared" si="9"/>
        <v>0</v>
      </c>
      <c r="I292" s="17">
        <f>INT((VLOOKUP($C292,装备数值,4,0)+VLOOKUP($C292,装备数值,7,0)*($E292-1))*VLOOKUP($D292,系数!$K$2:$O$7,4,0))</f>
        <v>0</v>
      </c>
      <c r="J292" s="17">
        <f>INT((VLOOKUP($C292,装备数值,4,0)+VLOOKUP($C292,装备数值,7,0)*($E292-1))*VLOOKUP($D292,系数!$K$2:$O$7,5,0))</f>
        <v>0</v>
      </c>
      <c r="K292" s="17">
        <f>INT(VLOOKUP(E292,强化金币,2,1)*VLOOKUP(INDEX(装备!F:F,MATCH(属性!A292,装备!A:A,0)),系数!$K$12:$M$15,3,0))</f>
        <v>6400</v>
      </c>
      <c r="L292" s="17"/>
      <c r="M292" s="17"/>
      <c r="N292" s="17"/>
      <c r="O292" s="17">
        <f>IF(E292=1,"",VLOOKUP(E292,系数!$S$2:$AB$12,MATCH(属性!C292,评级,0),1))</f>
        <v>0</v>
      </c>
    </row>
    <row r="293" spans="1:15" ht="17.25" thickBot="1" x14ac:dyDescent="0.4">
      <c r="A293" s="17">
        <f t="shared" si="8"/>
        <v>7100003</v>
      </c>
      <c r="B293" s="17" t="s">
        <v>56</v>
      </c>
      <c r="C293" s="15">
        <f>INDEX(装备!G:G,MATCH(属性!A293,装备!A:A,0))</f>
        <v>1</v>
      </c>
      <c r="D293" s="15" t="str">
        <f>INDEX(装备!E:E,MATCH(属性!A293,装备!A:A,0))</f>
        <v>armour</v>
      </c>
      <c r="E293" s="14">
        <v>51</v>
      </c>
      <c r="F293" s="17">
        <f>INT((VLOOKUP($C293,装备数值,2,0)+VLOOKUP($C293,装备数值,5,0)*($E293-1))*VLOOKUP($D293,系数!$K$2:$O$7,2,0))</f>
        <v>700</v>
      </c>
      <c r="G293" s="17">
        <f>INT((VLOOKUP($C293,装备数值,3,0)+VLOOKUP($C293,装备数值,6,0)*($E293-1))*VLOOKUP($D293,系数!$K$2:$O$7,3,0))</f>
        <v>0</v>
      </c>
      <c r="H293" s="17">
        <f t="shared" si="9"/>
        <v>0</v>
      </c>
      <c r="I293" s="17">
        <f>INT((VLOOKUP($C293,装备数值,4,0)+VLOOKUP($C293,装备数值,7,0)*($E293-1))*VLOOKUP($D293,系数!$K$2:$O$7,4,0))</f>
        <v>0</v>
      </c>
      <c r="J293" s="17">
        <f>INT((VLOOKUP($C293,装备数值,4,0)+VLOOKUP($C293,装备数值,7,0)*($E293-1))*VLOOKUP($D293,系数!$K$2:$O$7,5,0))</f>
        <v>0</v>
      </c>
      <c r="K293" s="17">
        <f>INT(VLOOKUP(E293,强化金币,2,1)*VLOOKUP(INDEX(装备!F:F,MATCH(属性!A293,装备!A:A,0)),系数!$K$12:$M$15,3,0))</f>
        <v>6800</v>
      </c>
      <c r="L293" s="17"/>
      <c r="M293" s="17"/>
      <c r="N293" s="17"/>
      <c r="O293" s="17">
        <f>IF(E293=1,"",VLOOKUP(E293,系数!$S$2:$AB$12,MATCH(属性!C293,评级,0),1))</f>
        <v>0</v>
      </c>
    </row>
    <row r="294" spans="1:15" ht="17.25" thickBot="1" x14ac:dyDescent="0.4">
      <c r="A294" s="17">
        <f t="shared" si="8"/>
        <v>7100003</v>
      </c>
      <c r="B294" s="17" t="s">
        <v>56</v>
      </c>
      <c r="C294" s="15">
        <f>INDEX(装备!G:G,MATCH(属性!A294,装备!A:A,0))</f>
        <v>1</v>
      </c>
      <c r="D294" s="15" t="str">
        <f>INDEX(装备!E:E,MATCH(属性!A294,装备!A:A,0))</f>
        <v>armour</v>
      </c>
      <c r="E294" s="14">
        <v>52</v>
      </c>
      <c r="F294" s="17">
        <f>INT((VLOOKUP($C294,装备数值,2,0)+VLOOKUP($C294,装备数值,5,0)*($E294-1))*VLOOKUP($D294,系数!$K$2:$O$7,2,0))</f>
        <v>710</v>
      </c>
      <c r="G294" s="17">
        <f>INT((VLOOKUP($C294,装备数值,3,0)+VLOOKUP($C294,装备数值,6,0)*($E294-1))*VLOOKUP($D294,系数!$K$2:$O$7,3,0))</f>
        <v>0</v>
      </c>
      <c r="H294" s="17">
        <f t="shared" si="9"/>
        <v>0</v>
      </c>
      <c r="I294" s="17">
        <f>INT((VLOOKUP($C294,装备数值,4,0)+VLOOKUP($C294,装备数值,7,0)*($E294-1))*VLOOKUP($D294,系数!$K$2:$O$7,4,0))</f>
        <v>0</v>
      </c>
      <c r="J294" s="17">
        <f>INT((VLOOKUP($C294,装备数值,4,0)+VLOOKUP($C294,装备数值,7,0)*($E294-1))*VLOOKUP($D294,系数!$K$2:$O$7,5,0))</f>
        <v>0</v>
      </c>
      <c r="K294" s="17">
        <f>INT(VLOOKUP(E294,强化金币,2,1)*VLOOKUP(INDEX(装备!F:F,MATCH(属性!A294,装备!A:A,0)),系数!$K$12:$M$15,3,0))</f>
        <v>7200</v>
      </c>
      <c r="L294" s="17"/>
      <c r="M294" s="17"/>
      <c r="N294" s="17"/>
      <c r="O294" s="17">
        <f>IF(E294=1,"",VLOOKUP(E294,系数!$S$2:$AB$12,MATCH(属性!C294,评级,0),1))</f>
        <v>0</v>
      </c>
    </row>
    <row r="295" spans="1:15" ht="17.25" thickBot="1" x14ac:dyDescent="0.4">
      <c r="A295" s="17">
        <f t="shared" si="8"/>
        <v>7100003</v>
      </c>
      <c r="B295" s="17" t="s">
        <v>56</v>
      </c>
      <c r="C295" s="15">
        <f>INDEX(装备!G:G,MATCH(属性!A295,装备!A:A,0))</f>
        <v>1</v>
      </c>
      <c r="D295" s="15" t="str">
        <f>INDEX(装备!E:E,MATCH(属性!A295,装备!A:A,0))</f>
        <v>armour</v>
      </c>
      <c r="E295" s="14">
        <v>53</v>
      </c>
      <c r="F295" s="17">
        <f>INT((VLOOKUP($C295,装备数值,2,0)+VLOOKUP($C295,装备数值,5,0)*($E295-1))*VLOOKUP($D295,系数!$K$2:$O$7,2,0))</f>
        <v>720</v>
      </c>
      <c r="G295" s="17">
        <f>INT((VLOOKUP($C295,装备数值,3,0)+VLOOKUP($C295,装备数值,6,0)*($E295-1))*VLOOKUP($D295,系数!$K$2:$O$7,3,0))</f>
        <v>0</v>
      </c>
      <c r="H295" s="17">
        <f t="shared" si="9"/>
        <v>0</v>
      </c>
      <c r="I295" s="17">
        <f>INT((VLOOKUP($C295,装备数值,4,0)+VLOOKUP($C295,装备数值,7,0)*($E295-1))*VLOOKUP($D295,系数!$K$2:$O$7,4,0))</f>
        <v>0</v>
      </c>
      <c r="J295" s="17">
        <f>INT((VLOOKUP($C295,装备数值,4,0)+VLOOKUP($C295,装备数值,7,0)*($E295-1))*VLOOKUP($D295,系数!$K$2:$O$7,5,0))</f>
        <v>0</v>
      </c>
      <c r="K295" s="17">
        <f>INT(VLOOKUP(E295,强化金币,2,1)*VLOOKUP(INDEX(装备!F:F,MATCH(属性!A295,装备!A:A,0)),系数!$K$12:$M$15,3,0))</f>
        <v>7600</v>
      </c>
      <c r="L295" s="17"/>
      <c r="M295" s="17"/>
      <c r="N295" s="17"/>
      <c r="O295" s="17">
        <f>IF(E295=1,"",VLOOKUP(E295,系数!$S$2:$AB$12,MATCH(属性!C295,评级,0),1))</f>
        <v>0</v>
      </c>
    </row>
    <row r="296" spans="1:15" ht="17.25" thickBot="1" x14ac:dyDescent="0.4">
      <c r="A296" s="17">
        <f t="shared" si="8"/>
        <v>7100003</v>
      </c>
      <c r="B296" s="17" t="s">
        <v>56</v>
      </c>
      <c r="C296" s="15">
        <f>INDEX(装备!G:G,MATCH(属性!A296,装备!A:A,0))</f>
        <v>1</v>
      </c>
      <c r="D296" s="15" t="str">
        <f>INDEX(装备!E:E,MATCH(属性!A296,装备!A:A,0))</f>
        <v>armour</v>
      </c>
      <c r="E296" s="14">
        <v>54</v>
      </c>
      <c r="F296" s="17">
        <f>INT((VLOOKUP($C296,装备数值,2,0)+VLOOKUP($C296,装备数值,5,0)*($E296-1))*VLOOKUP($D296,系数!$K$2:$O$7,2,0))</f>
        <v>730</v>
      </c>
      <c r="G296" s="17">
        <f>INT((VLOOKUP($C296,装备数值,3,0)+VLOOKUP($C296,装备数值,6,0)*($E296-1))*VLOOKUP($D296,系数!$K$2:$O$7,3,0))</f>
        <v>0</v>
      </c>
      <c r="H296" s="17">
        <f t="shared" si="9"/>
        <v>0</v>
      </c>
      <c r="I296" s="17">
        <f>INT((VLOOKUP($C296,装备数值,4,0)+VLOOKUP($C296,装备数值,7,0)*($E296-1))*VLOOKUP($D296,系数!$K$2:$O$7,4,0))</f>
        <v>0</v>
      </c>
      <c r="J296" s="17">
        <f>INT((VLOOKUP($C296,装备数值,4,0)+VLOOKUP($C296,装备数值,7,0)*($E296-1))*VLOOKUP($D296,系数!$K$2:$O$7,5,0))</f>
        <v>0</v>
      </c>
      <c r="K296" s="17">
        <f>INT(VLOOKUP(E296,强化金币,2,1)*VLOOKUP(INDEX(装备!F:F,MATCH(属性!A296,装备!A:A,0)),系数!$K$12:$M$15,3,0))</f>
        <v>8000</v>
      </c>
      <c r="L296" s="17"/>
      <c r="M296" s="17"/>
      <c r="N296" s="17"/>
      <c r="O296" s="17">
        <f>IF(E296=1,"",VLOOKUP(E296,系数!$S$2:$AB$12,MATCH(属性!C296,评级,0),1))</f>
        <v>0</v>
      </c>
    </row>
    <row r="297" spans="1:15" ht="17.25" thickBot="1" x14ac:dyDescent="0.4">
      <c r="A297" s="17">
        <f t="shared" si="8"/>
        <v>7100003</v>
      </c>
      <c r="B297" s="17" t="s">
        <v>56</v>
      </c>
      <c r="C297" s="15">
        <f>INDEX(装备!G:G,MATCH(属性!A297,装备!A:A,0))</f>
        <v>1</v>
      </c>
      <c r="D297" s="15" t="str">
        <f>INDEX(装备!E:E,MATCH(属性!A297,装备!A:A,0))</f>
        <v>armour</v>
      </c>
      <c r="E297" s="14">
        <v>55</v>
      </c>
      <c r="F297" s="17">
        <f>INT((VLOOKUP($C297,装备数值,2,0)+VLOOKUP($C297,装备数值,5,0)*($E297-1))*VLOOKUP($D297,系数!$K$2:$O$7,2,0))</f>
        <v>740</v>
      </c>
      <c r="G297" s="17">
        <f>INT((VLOOKUP($C297,装备数值,3,0)+VLOOKUP($C297,装备数值,6,0)*($E297-1))*VLOOKUP($D297,系数!$K$2:$O$7,3,0))</f>
        <v>0</v>
      </c>
      <c r="H297" s="17">
        <f t="shared" si="9"/>
        <v>0</v>
      </c>
      <c r="I297" s="17">
        <f>INT((VLOOKUP($C297,装备数值,4,0)+VLOOKUP($C297,装备数值,7,0)*($E297-1))*VLOOKUP($D297,系数!$K$2:$O$7,4,0))</f>
        <v>0</v>
      </c>
      <c r="J297" s="17">
        <f>INT((VLOOKUP($C297,装备数值,4,0)+VLOOKUP($C297,装备数值,7,0)*($E297-1))*VLOOKUP($D297,系数!$K$2:$O$7,5,0))</f>
        <v>0</v>
      </c>
      <c r="K297" s="17">
        <f>INT(VLOOKUP(E297,强化金币,2,1)*VLOOKUP(INDEX(装备!F:F,MATCH(属性!A297,装备!A:A,0)),系数!$K$12:$M$15,3,0))</f>
        <v>8400</v>
      </c>
      <c r="L297" s="17"/>
      <c r="M297" s="17"/>
      <c r="N297" s="17"/>
      <c r="O297" s="17">
        <f>IF(E297=1,"",VLOOKUP(E297,系数!$S$2:$AB$12,MATCH(属性!C297,评级,0),1))</f>
        <v>0</v>
      </c>
    </row>
    <row r="298" spans="1:15" ht="17.25" thickBot="1" x14ac:dyDescent="0.4">
      <c r="A298" s="17">
        <f t="shared" si="8"/>
        <v>7100003</v>
      </c>
      <c r="B298" s="17" t="s">
        <v>56</v>
      </c>
      <c r="C298" s="15">
        <f>INDEX(装备!G:G,MATCH(属性!A298,装备!A:A,0))</f>
        <v>1</v>
      </c>
      <c r="D298" s="15" t="str">
        <f>INDEX(装备!E:E,MATCH(属性!A298,装备!A:A,0))</f>
        <v>armour</v>
      </c>
      <c r="E298" s="14">
        <v>56</v>
      </c>
      <c r="F298" s="17">
        <f>INT((VLOOKUP($C298,装备数值,2,0)+VLOOKUP($C298,装备数值,5,0)*($E298-1))*VLOOKUP($D298,系数!$K$2:$O$7,2,0))</f>
        <v>750</v>
      </c>
      <c r="G298" s="17">
        <f>INT((VLOOKUP($C298,装备数值,3,0)+VLOOKUP($C298,装备数值,6,0)*($E298-1))*VLOOKUP($D298,系数!$K$2:$O$7,3,0))</f>
        <v>0</v>
      </c>
      <c r="H298" s="17">
        <f t="shared" si="9"/>
        <v>0</v>
      </c>
      <c r="I298" s="17">
        <f>INT((VLOOKUP($C298,装备数值,4,0)+VLOOKUP($C298,装备数值,7,0)*($E298-1))*VLOOKUP($D298,系数!$K$2:$O$7,4,0))</f>
        <v>0</v>
      </c>
      <c r="J298" s="17">
        <f>INT((VLOOKUP($C298,装备数值,4,0)+VLOOKUP($C298,装备数值,7,0)*($E298-1))*VLOOKUP($D298,系数!$K$2:$O$7,5,0))</f>
        <v>0</v>
      </c>
      <c r="K298" s="17">
        <f>INT(VLOOKUP(E298,强化金币,2,1)*VLOOKUP(INDEX(装备!F:F,MATCH(属性!A298,装备!A:A,0)),系数!$K$12:$M$15,3,0))</f>
        <v>8800</v>
      </c>
      <c r="L298" s="17"/>
      <c r="M298" s="17"/>
      <c r="N298" s="17"/>
      <c r="O298" s="17">
        <f>IF(E298=1,"",VLOOKUP(E298,系数!$S$2:$AB$12,MATCH(属性!C298,评级,0),1))</f>
        <v>0</v>
      </c>
    </row>
    <row r="299" spans="1:15" ht="17.25" thickBot="1" x14ac:dyDescent="0.4">
      <c r="A299" s="17">
        <f t="shared" si="8"/>
        <v>7100003</v>
      </c>
      <c r="B299" s="17" t="s">
        <v>56</v>
      </c>
      <c r="C299" s="15">
        <f>INDEX(装备!G:G,MATCH(属性!A299,装备!A:A,0))</f>
        <v>1</v>
      </c>
      <c r="D299" s="15" t="str">
        <f>INDEX(装备!E:E,MATCH(属性!A299,装备!A:A,0))</f>
        <v>armour</v>
      </c>
      <c r="E299" s="14">
        <v>57</v>
      </c>
      <c r="F299" s="17">
        <f>INT((VLOOKUP($C299,装备数值,2,0)+VLOOKUP($C299,装备数值,5,0)*($E299-1))*VLOOKUP($D299,系数!$K$2:$O$7,2,0))</f>
        <v>760</v>
      </c>
      <c r="G299" s="17">
        <f>INT((VLOOKUP($C299,装备数值,3,0)+VLOOKUP($C299,装备数值,6,0)*($E299-1))*VLOOKUP($D299,系数!$K$2:$O$7,3,0))</f>
        <v>0</v>
      </c>
      <c r="H299" s="17">
        <f t="shared" si="9"/>
        <v>0</v>
      </c>
      <c r="I299" s="17">
        <f>INT((VLOOKUP($C299,装备数值,4,0)+VLOOKUP($C299,装备数值,7,0)*($E299-1))*VLOOKUP($D299,系数!$K$2:$O$7,4,0))</f>
        <v>0</v>
      </c>
      <c r="J299" s="17">
        <f>INT((VLOOKUP($C299,装备数值,4,0)+VLOOKUP($C299,装备数值,7,0)*($E299-1))*VLOOKUP($D299,系数!$K$2:$O$7,5,0))</f>
        <v>0</v>
      </c>
      <c r="K299" s="17">
        <f>INT(VLOOKUP(E299,强化金币,2,1)*VLOOKUP(INDEX(装备!F:F,MATCH(属性!A299,装备!A:A,0)),系数!$K$12:$M$15,3,0))</f>
        <v>9200</v>
      </c>
      <c r="L299" s="17"/>
      <c r="M299" s="17"/>
      <c r="N299" s="17"/>
      <c r="O299" s="17">
        <f>IF(E299=1,"",VLOOKUP(E299,系数!$S$2:$AB$12,MATCH(属性!C299,评级,0),1))</f>
        <v>0</v>
      </c>
    </row>
    <row r="300" spans="1:15" ht="17.25" thickBot="1" x14ac:dyDescent="0.4">
      <c r="A300" s="17">
        <f t="shared" si="8"/>
        <v>7100003</v>
      </c>
      <c r="B300" s="17" t="s">
        <v>56</v>
      </c>
      <c r="C300" s="15">
        <f>INDEX(装备!G:G,MATCH(属性!A300,装备!A:A,0))</f>
        <v>1</v>
      </c>
      <c r="D300" s="15" t="str">
        <f>INDEX(装备!E:E,MATCH(属性!A300,装备!A:A,0))</f>
        <v>armour</v>
      </c>
      <c r="E300" s="14">
        <v>58</v>
      </c>
      <c r="F300" s="17">
        <f>INT((VLOOKUP($C300,装备数值,2,0)+VLOOKUP($C300,装备数值,5,0)*($E300-1))*VLOOKUP($D300,系数!$K$2:$O$7,2,0))</f>
        <v>770</v>
      </c>
      <c r="G300" s="17">
        <f>INT((VLOOKUP($C300,装备数值,3,0)+VLOOKUP($C300,装备数值,6,0)*($E300-1))*VLOOKUP($D300,系数!$K$2:$O$7,3,0))</f>
        <v>0</v>
      </c>
      <c r="H300" s="17">
        <f t="shared" si="9"/>
        <v>0</v>
      </c>
      <c r="I300" s="17">
        <f>INT((VLOOKUP($C300,装备数值,4,0)+VLOOKUP($C300,装备数值,7,0)*($E300-1))*VLOOKUP($D300,系数!$K$2:$O$7,4,0))</f>
        <v>0</v>
      </c>
      <c r="J300" s="17">
        <f>INT((VLOOKUP($C300,装备数值,4,0)+VLOOKUP($C300,装备数值,7,0)*($E300-1))*VLOOKUP($D300,系数!$K$2:$O$7,5,0))</f>
        <v>0</v>
      </c>
      <c r="K300" s="17">
        <f>INT(VLOOKUP(E300,强化金币,2,1)*VLOOKUP(INDEX(装备!F:F,MATCH(属性!A300,装备!A:A,0)),系数!$K$12:$M$15,3,0))</f>
        <v>9600</v>
      </c>
      <c r="L300" s="17"/>
      <c r="M300" s="17"/>
      <c r="N300" s="17"/>
      <c r="O300" s="17">
        <f>IF(E300=1,"",VLOOKUP(E300,系数!$S$2:$AB$12,MATCH(属性!C300,评级,0),1))</f>
        <v>0</v>
      </c>
    </row>
    <row r="301" spans="1:15" ht="17.25" thickBot="1" x14ac:dyDescent="0.4">
      <c r="A301" s="17">
        <f t="shared" si="8"/>
        <v>7100003</v>
      </c>
      <c r="B301" s="17" t="s">
        <v>56</v>
      </c>
      <c r="C301" s="15">
        <f>INDEX(装备!G:G,MATCH(属性!A301,装备!A:A,0))</f>
        <v>1</v>
      </c>
      <c r="D301" s="15" t="str">
        <f>INDEX(装备!E:E,MATCH(属性!A301,装备!A:A,0))</f>
        <v>armour</v>
      </c>
      <c r="E301" s="14">
        <v>59</v>
      </c>
      <c r="F301" s="17">
        <f>INT((VLOOKUP($C301,装备数值,2,0)+VLOOKUP($C301,装备数值,5,0)*($E301-1))*VLOOKUP($D301,系数!$K$2:$O$7,2,0))</f>
        <v>780</v>
      </c>
      <c r="G301" s="17">
        <f>INT((VLOOKUP($C301,装备数值,3,0)+VLOOKUP($C301,装备数值,6,0)*($E301-1))*VLOOKUP($D301,系数!$K$2:$O$7,3,0))</f>
        <v>0</v>
      </c>
      <c r="H301" s="17">
        <f t="shared" si="9"/>
        <v>0</v>
      </c>
      <c r="I301" s="17">
        <f>INT((VLOOKUP($C301,装备数值,4,0)+VLOOKUP($C301,装备数值,7,0)*($E301-1))*VLOOKUP($D301,系数!$K$2:$O$7,4,0))</f>
        <v>0</v>
      </c>
      <c r="J301" s="17">
        <f>INT((VLOOKUP($C301,装备数值,4,0)+VLOOKUP($C301,装备数值,7,0)*($E301-1))*VLOOKUP($D301,系数!$K$2:$O$7,5,0))</f>
        <v>0</v>
      </c>
      <c r="K301" s="17">
        <f>INT(VLOOKUP(E301,强化金币,2,1)*VLOOKUP(INDEX(装备!F:F,MATCH(属性!A301,装备!A:A,0)),系数!$K$12:$M$15,3,0))</f>
        <v>10000</v>
      </c>
      <c r="L301" s="17"/>
      <c r="M301" s="17"/>
      <c r="N301" s="17"/>
      <c r="O301" s="17">
        <f>IF(E301=1,"",VLOOKUP(E301,系数!$S$2:$AB$12,MATCH(属性!C301,评级,0),1))</f>
        <v>0</v>
      </c>
    </row>
    <row r="302" spans="1:15" ht="17.25" thickBot="1" x14ac:dyDescent="0.4">
      <c r="A302" s="17">
        <f t="shared" si="8"/>
        <v>7100003</v>
      </c>
      <c r="B302" s="17" t="s">
        <v>56</v>
      </c>
      <c r="C302" s="15">
        <f>INDEX(装备!G:G,MATCH(属性!A302,装备!A:A,0))</f>
        <v>1</v>
      </c>
      <c r="D302" s="15" t="str">
        <f>INDEX(装备!E:E,MATCH(属性!A302,装备!A:A,0))</f>
        <v>armour</v>
      </c>
      <c r="E302" s="14">
        <v>60</v>
      </c>
      <c r="F302" s="17">
        <f>INT((VLOOKUP($C302,装备数值,2,0)+VLOOKUP($C302,装备数值,5,0)*($E302-1))*VLOOKUP($D302,系数!$K$2:$O$7,2,0))</f>
        <v>790</v>
      </c>
      <c r="G302" s="17">
        <f>INT((VLOOKUP($C302,装备数值,3,0)+VLOOKUP($C302,装备数值,6,0)*($E302-1))*VLOOKUP($D302,系数!$K$2:$O$7,3,0))</f>
        <v>0</v>
      </c>
      <c r="H302" s="17">
        <f t="shared" si="9"/>
        <v>0</v>
      </c>
      <c r="I302" s="17">
        <f>INT((VLOOKUP($C302,装备数值,4,0)+VLOOKUP($C302,装备数值,7,0)*($E302-1))*VLOOKUP($D302,系数!$K$2:$O$7,4,0))</f>
        <v>0</v>
      </c>
      <c r="J302" s="17">
        <f>INT((VLOOKUP($C302,装备数值,4,0)+VLOOKUP($C302,装备数值,7,0)*($E302-1))*VLOOKUP($D302,系数!$K$2:$O$7,5,0))</f>
        <v>0</v>
      </c>
      <c r="K302" s="17">
        <f>INT(VLOOKUP(E302,强化金币,2,1)*VLOOKUP(INDEX(装备!F:F,MATCH(属性!A302,装备!A:A,0)),系数!$K$12:$M$15,3,0))</f>
        <v>10500</v>
      </c>
      <c r="L302" s="17"/>
      <c r="M302" s="17"/>
      <c r="N302" s="17"/>
      <c r="O302" s="17">
        <f>IF(E302=1,"",VLOOKUP(E302,系数!$S$2:$AB$12,MATCH(属性!C302,评级,0),1))</f>
        <v>0</v>
      </c>
    </row>
    <row r="303" spans="1:15" ht="17.25" thickBot="1" x14ac:dyDescent="0.4">
      <c r="A303" s="17">
        <f t="shared" si="8"/>
        <v>7100003</v>
      </c>
      <c r="B303" s="17" t="s">
        <v>56</v>
      </c>
      <c r="C303" s="15">
        <f>INDEX(装备!G:G,MATCH(属性!A303,装备!A:A,0))</f>
        <v>1</v>
      </c>
      <c r="D303" s="15" t="str">
        <f>INDEX(装备!E:E,MATCH(属性!A303,装备!A:A,0))</f>
        <v>armour</v>
      </c>
      <c r="E303" s="14">
        <v>61</v>
      </c>
      <c r="F303" s="17">
        <f>INT((VLOOKUP($C303,装备数值,2,0)+VLOOKUP($C303,装备数值,5,0)*($E303-1))*VLOOKUP($D303,系数!$K$2:$O$7,2,0))</f>
        <v>800</v>
      </c>
      <c r="G303" s="17">
        <f>INT((VLOOKUP($C303,装备数值,3,0)+VLOOKUP($C303,装备数值,6,0)*($E303-1))*VLOOKUP($D303,系数!$K$2:$O$7,3,0))</f>
        <v>0</v>
      </c>
      <c r="H303" s="17">
        <f t="shared" si="9"/>
        <v>0</v>
      </c>
      <c r="I303" s="17">
        <f>INT((VLOOKUP($C303,装备数值,4,0)+VLOOKUP($C303,装备数值,7,0)*($E303-1))*VLOOKUP($D303,系数!$K$2:$O$7,4,0))</f>
        <v>0</v>
      </c>
      <c r="J303" s="17">
        <f>INT((VLOOKUP($C303,装备数值,4,0)+VLOOKUP($C303,装备数值,7,0)*($E303-1))*VLOOKUP($D303,系数!$K$2:$O$7,5,0))</f>
        <v>0</v>
      </c>
      <c r="K303" s="17">
        <f>INT(VLOOKUP(E303,强化金币,2,1)*VLOOKUP(INDEX(装备!F:F,MATCH(属性!A303,装备!A:A,0)),系数!$K$12:$M$15,3,0))</f>
        <v>11000</v>
      </c>
      <c r="L303" s="17"/>
      <c r="M303" s="17"/>
      <c r="N303" s="17"/>
      <c r="O303" s="17">
        <f>IF(E303=1,"",VLOOKUP(E303,系数!$S$2:$AB$12,MATCH(属性!C303,评级,0),1))</f>
        <v>0</v>
      </c>
    </row>
    <row r="304" spans="1:15" ht="17.25" thickBot="1" x14ac:dyDescent="0.4">
      <c r="A304" s="17">
        <f t="shared" si="8"/>
        <v>7100003</v>
      </c>
      <c r="B304" s="17" t="s">
        <v>56</v>
      </c>
      <c r="C304" s="15">
        <f>INDEX(装备!G:G,MATCH(属性!A304,装备!A:A,0))</f>
        <v>1</v>
      </c>
      <c r="D304" s="15" t="str">
        <f>INDEX(装备!E:E,MATCH(属性!A304,装备!A:A,0))</f>
        <v>armour</v>
      </c>
      <c r="E304" s="14">
        <v>62</v>
      </c>
      <c r="F304" s="17">
        <f>INT((VLOOKUP($C304,装备数值,2,0)+VLOOKUP($C304,装备数值,5,0)*($E304-1))*VLOOKUP($D304,系数!$K$2:$O$7,2,0))</f>
        <v>810</v>
      </c>
      <c r="G304" s="17">
        <f>INT((VLOOKUP($C304,装备数值,3,0)+VLOOKUP($C304,装备数值,6,0)*($E304-1))*VLOOKUP($D304,系数!$K$2:$O$7,3,0))</f>
        <v>0</v>
      </c>
      <c r="H304" s="17">
        <f t="shared" si="9"/>
        <v>0</v>
      </c>
      <c r="I304" s="17">
        <f>INT((VLOOKUP($C304,装备数值,4,0)+VLOOKUP($C304,装备数值,7,0)*($E304-1))*VLOOKUP($D304,系数!$K$2:$O$7,4,0))</f>
        <v>0</v>
      </c>
      <c r="J304" s="17">
        <f>INT((VLOOKUP($C304,装备数值,4,0)+VLOOKUP($C304,装备数值,7,0)*($E304-1))*VLOOKUP($D304,系数!$K$2:$O$7,5,0))</f>
        <v>0</v>
      </c>
      <c r="K304" s="17">
        <f>INT(VLOOKUP(E304,强化金币,2,1)*VLOOKUP(INDEX(装备!F:F,MATCH(属性!A304,装备!A:A,0)),系数!$K$12:$M$15,3,0))</f>
        <v>11500</v>
      </c>
      <c r="L304" s="17"/>
      <c r="M304" s="17"/>
      <c r="N304" s="17"/>
      <c r="O304" s="17">
        <f>IF(E304=1,"",VLOOKUP(E304,系数!$S$2:$AB$12,MATCH(属性!C304,评级,0),1))</f>
        <v>0</v>
      </c>
    </row>
    <row r="305" spans="1:15" ht="17.25" thickBot="1" x14ac:dyDescent="0.4">
      <c r="A305" s="17">
        <f t="shared" si="8"/>
        <v>7100003</v>
      </c>
      <c r="B305" s="17" t="s">
        <v>56</v>
      </c>
      <c r="C305" s="15">
        <f>INDEX(装备!G:G,MATCH(属性!A305,装备!A:A,0))</f>
        <v>1</v>
      </c>
      <c r="D305" s="15" t="str">
        <f>INDEX(装备!E:E,MATCH(属性!A305,装备!A:A,0))</f>
        <v>armour</v>
      </c>
      <c r="E305" s="14">
        <v>63</v>
      </c>
      <c r="F305" s="17">
        <f>INT((VLOOKUP($C305,装备数值,2,0)+VLOOKUP($C305,装备数值,5,0)*($E305-1))*VLOOKUP($D305,系数!$K$2:$O$7,2,0))</f>
        <v>820</v>
      </c>
      <c r="G305" s="17">
        <f>INT((VLOOKUP($C305,装备数值,3,0)+VLOOKUP($C305,装备数值,6,0)*($E305-1))*VLOOKUP($D305,系数!$K$2:$O$7,3,0))</f>
        <v>0</v>
      </c>
      <c r="H305" s="17">
        <f t="shared" si="9"/>
        <v>0</v>
      </c>
      <c r="I305" s="17">
        <f>INT((VLOOKUP($C305,装备数值,4,0)+VLOOKUP($C305,装备数值,7,0)*($E305-1))*VLOOKUP($D305,系数!$K$2:$O$7,4,0))</f>
        <v>0</v>
      </c>
      <c r="J305" s="17">
        <f>INT((VLOOKUP($C305,装备数值,4,0)+VLOOKUP($C305,装备数值,7,0)*($E305-1))*VLOOKUP($D305,系数!$K$2:$O$7,5,0))</f>
        <v>0</v>
      </c>
      <c r="K305" s="17">
        <f>INT(VLOOKUP(E305,强化金币,2,1)*VLOOKUP(INDEX(装备!F:F,MATCH(属性!A305,装备!A:A,0)),系数!$K$12:$M$15,3,0))</f>
        <v>12000</v>
      </c>
      <c r="L305" s="17"/>
      <c r="M305" s="17"/>
      <c r="N305" s="17"/>
      <c r="O305" s="17">
        <f>IF(E305=1,"",VLOOKUP(E305,系数!$S$2:$AB$12,MATCH(属性!C305,评级,0),1))</f>
        <v>0</v>
      </c>
    </row>
    <row r="306" spans="1:15" ht="17.25" thickBot="1" x14ac:dyDescent="0.4">
      <c r="A306" s="17">
        <f t="shared" si="8"/>
        <v>7100003</v>
      </c>
      <c r="B306" s="17" t="s">
        <v>56</v>
      </c>
      <c r="C306" s="15">
        <f>INDEX(装备!G:G,MATCH(属性!A306,装备!A:A,0))</f>
        <v>1</v>
      </c>
      <c r="D306" s="15" t="str">
        <f>INDEX(装备!E:E,MATCH(属性!A306,装备!A:A,0))</f>
        <v>armour</v>
      </c>
      <c r="E306" s="14">
        <v>64</v>
      </c>
      <c r="F306" s="17">
        <f>INT((VLOOKUP($C306,装备数值,2,0)+VLOOKUP($C306,装备数值,5,0)*($E306-1))*VLOOKUP($D306,系数!$K$2:$O$7,2,0))</f>
        <v>830</v>
      </c>
      <c r="G306" s="17">
        <f>INT((VLOOKUP($C306,装备数值,3,0)+VLOOKUP($C306,装备数值,6,0)*($E306-1))*VLOOKUP($D306,系数!$K$2:$O$7,3,0))</f>
        <v>0</v>
      </c>
      <c r="H306" s="17">
        <f t="shared" si="9"/>
        <v>0</v>
      </c>
      <c r="I306" s="17">
        <f>INT((VLOOKUP($C306,装备数值,4,0)+VLOOKUP($C306,装备数值,7,0)*($E306-1))*VLOOKUP($D306,系数!$K$2:$O$7,4,0))</f>
        <v>0</v>
      </c>
      <c r="J306" s="17">
        <f>INT((VLOOKUP($C306,装备数值,4,0)+VLOOKUP($C306,装备数值,7,0)*($E306-1))*VLOOKUP($D306,系数!$K$2:$O$7,5,0))</f>
        <v>0</v>
      </c>
      <c r="K306" s="17">
        <f>INT(VLOOKUP(E306,强化金币,2,1)*VLOOKUP(INDEX(装备!F:F,MATCH(属性!A306,装备!A:A,0)),系数!$K$12:$M$15,3,0))</f>
        <v>12500</v>
      </c>
      <c r="L306" s="17"/>
      <c r="M306" s="17"/>
      <c r="N306" s="17"/>
      <c r="O306" s="17">
        <f>IF(E306=1,"",VLOOKUP(E306,系数!$S$2:$AB$12,MATCH(属性!C306,评级,0),1))</f>
        <v>0</v>
      </c>
    </row>
    <row r="307" spans="1:15" ht="17.25" thickBot="1" x14ac:dyDescent="0.4">
      <c r="A307" s="17">
        <f t="shared" si="8"/>
        <v>7100003</v>
      </c>
      <c r="B307" s="17" t="s">
        <v>56</v>
      </c>
      <c r="C307" s="15">
        <f>INDEX(装备!G:G,MATCH(属性!A307,装备!A:A,0))</f>
        <v>1</v>
      </c>
      <c r="D307" s="15" t="str">
        <f>INDEX(装备!E:E,MATCH(属性!A307,装备!A:A,0))</f>
        <v>armour</v>
      </c>
      <c r="E307" s="14">
        <v>65</v>
      </c>
      <c r="F307" s="17">
        <f>INT((VLOOKUP($C307,装备数值,2,0)+VLOOKUP($C307,装备数值,5,0)*($E307-1))*VLOOKUP($D307,系数!$K$2:$O$7,2,0))</f>
        <v>840</v>
      </c>
      <c r="G307" s="17">
        <f>INT((VLOOKUP($C307,装备数值,3,0)+VLOOKUP($C307,装备数值,6,0)*($E307-1))*VLOOKUP($D307,系数!$K$2:$O$7,3,0))</f>
        <v>0</v>
      </c>
      <c r="H307" s="17">
        <f t="shared" si="9"/>
        <v>0</v>
      </c>
      <c r="I307" s="17">
        <f>INT((VLOOKUP($C307,装备数值,4,0)+VLOOKUP($C307,装备数值,7,0)*($E307-1))*VLOOKUP($D307,系数!$K$2:$O$7,4,0))</f>
        <v>0</v>
      </c>
      <c r="J307" s="17">
        <f>INT((VLOOKUP($C307,装备数值,4,0)+VLOOKUP($C307,装备数值,7,0)*($E307-1))*VLOOKUP($D307,系数!$K$2:$O$7,5,0))</f>
        <v>0</v>
      </c>
      <c r="K307" s="17">
        <f>INT(VLOOKUP(E307,强化金币,2,1)*VLOOKUP(INDEX(装备!F:F,MATCH(属性!A307,装备!A:A,0)),系数!$K$12:$M$15,3,0))</f>
        <v>13000</v>
      </c>
      <c r="L307" s="17"/>
      <c r="M307" s="17"/>
      <c r="N307" s="17"/>
      <c r="O307" s="17">
        <f>IF(E307=1,"",VLOOKUP(E307,系数!$S$2:$AB$12,MATCH(属性!C307,评级,0),1))</f>
        <v>0</v>
      </c>
    </row>
    <row r="308" spans="1:15" ht="17.25" thickBot="1" x14ac:dyDescent="0.4">
      <c r="A308" s="17">
        <f t="shared" si="8"/>
        <v>7100003</v>
      </c>
      <c r="B308" s="17" t="s">
        <v>56</v>
      </c>
      <c r="C308" s="15">
        <f>INDEX(装备!G:G,MATCH(属性!A308,装备!A:A,0))</f>
        <v>1</v>
      </c>
      <c r="D308" s="15" t="str">
        <f>INDEX(装备!E:E,MATCH(属性!A308,装备!A:A,0))</f>
        <v>armour</v>
      </c>
      <c r="E308" s="14">
        <v>66</v>
      </c>
      <c r="F308" s="17">
        <f>INT((VLOOKUP($C308,装备数值,2,0)+VLOOKUP($C308,装备数值,5,0)*($E308-1))*VLOOKUP($D308,系数!$K$2:$O$7,2,0))</f>
        <v>850</v>
      </c>
      <c r="G308" s="17">
        <f>INT((VLOOKUP($C308,装备数值,3,0)+VLOOKUP($C308,装备数值,6,0)*($E308-1))*VLOOKUP($D308,系数!$K$2:$O$7,3,0))</f>
        <v>0</v>
      </c>
      <c r="H308" s="17">
        <f t="shared" si="9"/>
        <v>0</v>
      </c>
      <c r="I308" s="17">
        <f>INT((VLOOKUP($C308,装备数值,4,0)+VLOOKUP($C308,装备数值,7,0)*($E308-1))*VLOOKUP($D308,系数!$K$2:$O$7,4,0))</f>
        <v>0</v>
      </c>
      <c r="J308" s="17">
        <f>INT((VLOOKUP($C308,装备数值,4,0)+VLOOKUP($C308,装备数值,7,0)*($E308-1))*VLOOKUP($D308,系数!$K$2:$O$7,5,0))</f>
        <v>0</v>
      </c>
      <c r="K308" s="17">
        <f>INT(VLOOKUP(E308,强化金币,2,1)*VLOOKUP(INDEX(装备!F:F,MATCH(属性!A308,装备!A:A,0)),系数!$K$12:$M$15,3,0))</f>
        <v>13500</v>
      </c>
      <c r="L308" s="17"/>
      <c r="M308" s="17"/>
      <c r="N308" s="17"/>
      <c r="O308" s="17">
        <f>IF(E308=1,"",VLOOKUP(E308,系数!$S$2:$AB$12,MATCH(属性!C308,评级,0),1))</f>
        <v>0</v>
      </c>
    </row>
    <row r="309" spans="1:15" ht="17.25" thickBot="1" x14ac:dyDescent="0.4">
      <c r="A309" s="17">
        <f t="shared" si="8"/>
        <v>7100003</v>
      </c>
      <c r="B309" s="17" t="s">
        <v>56</v>
      </c>
      <c r="C309" s="15">
        <f>INDEX(装备!G:G,MATCH(属性!A309,装备!A:A,0))</f>
        <v>1</v>
      </c>
      <c r="D309" s="15" t="str">
        <f>INDEX(装备!E:E,MATCH(属性!A309,装备!A:A,0))</f>
        <v>armour</v>
      </c>
      <c r="E309" s="14">
        <v>67</v>
      </c>
      <c r="F309" s="17">
        <f>INT((VLOOKUP($C309,装备数值,2,0)+VLOOKUP($C309,装备数值,5,0)*($E309-1))*VLOOKUP($D309,系数!$K$2:$O$7,2,0))</f>
        <v>860</v>
      </c>
      <c r="G309" s="17">
        <f>INT((VLOOKUP($C309,装备数值,3,0)+VLOOKUP($C309,装备数值,6,0)*($E309-1))*VLOOKUP($D309,系数!$K$2:$O$7,3,0))</f>
        <v>0</v>
      </c>
      <c r="H309" s="17">
        <f t="shared" si="9"/>
        <v>0</v>
      </c>
      <c r="I309" s="17">
        <f>INT((VLOOKUP($C309,装备数值,4,0)+VLOOKUP($C309,装备数值,7,0)*($E309-1))*VLOOKUP($D309,系数!$K$2:$O$7,4,0))</f>
        <v>0</v>
      </c>
      <c r="J309" s="17">
        <f>INT((VLOOKUP($C309,装备数值,4,0)+VLOOKUP($C309,装备数值,7,0)*($E309-1))*VLOOKUP($D309,系数!$K$2:$O$7,5,0))</f>
        <v>0</v>
      </c>
      <c r="K309" s="17">
        <f>INT(VLOOKUP(E309,强化金币,2,1)*VLOOKUP(INDEX(装备!F:F,MATCH(属性!A309,装备!A:A,0)),系数!$K$12:$M$15,3,0))</f>
        <v>14000</v>
      </c>
      <c r="L309" s="17"/>
      <c r="M309" s="17"/>
      <c r="N309" s="17"/>
      <c r="O309" s="17">
        <f>IF(E309=1,"",VLOOKUP(E309,系数!$S$2:$AB$12,MATCH(属性!C309,评级,0),1))</f>
        <v>0</v>
      </c>
    </row>
    <row r="310" spans="1:15" ht="17.25" thickBot="1" x14ac:dyDescent="0.4">
      <c r="A310" s="17">
        <f t="shared" si="8"/>
        <v>7100003</v>
      </c>
      <c r="B310" s="17" t="s">
        <v>56</v>
      </c>
      <c r="C310" s="15">
        <f>INDEX(装备!G:G,MATCH(属性!A310,装备!A:A,0))</f>
        <v>1</v>
      </c>
      <c r="D310" s="15" t="str">
        <f>INDEX(装备!E:E,MATCH(属性!A310,装备!A:A,0))</f>
        <v>armour</v>
      </c>
      <c r="E310" s="14">
        <v>68</v>
      </c>
      <c r="F310" s="17">
        <f>INT((VLOOKUP($C310,装备数值,2,0)+VLOOKUP($C310,装备数值,5,0)*($E310-1))*VLOOKUP($D310,系数!$K$2:$O$7,2,0))</f>
        <v>870</v>
      </c>
      <c r="G310" s="17">
        <f>INT((VLOOKUP($C310,装备数值,3,0)+VLOOKUP($C310,装备数值,6,0)*($E310-1))*VLOOKUP($D310,系数!$K$2:$O$7,3,0))</f>
        <v>0</v>
      </c>
      <c r="H310" s="17">
        <f t="shared" si="9"/>
        <v>0</v>
      </c>
      <c r="I310" s="17">
        <f>INT((VLOOKUP($C310,装备数值,4,0)+VLOOKUP($C310,装备数值,7,0)*($E310-1))*VLOOKUP($D310,系数!$K$2:$O$7,4,0))</f>
        <v>0</v>
      </c>
      <c r="J310" s="17">
        <f>INT((VLOOKUP($C310,装备数值,4,0)+VLOOKUP($C310,装备数值,7,0)*($E310-1))*VLOOKUP($D310,系数!$K$2:$O$7,5,0))</f>
        <v>0</v>
      </c>
      <c r="K310" s="17">
        <f>INT(VLOOKUP(E310,强化金币,2,1)*VLOOKUP(INDEX(装备!F:F,MATCH(属性!A310,装备!A:A,0)),系数!$K$12:$M$15,3,0))</f>
        <v>14500</v>
      </c>
      <c r="L310" s="17"/>
      <c r="M310" s="17"/>
      <c r="N310" s="17"/>
      <c r="O310" s="17">
        <f>IF(E310=1,"",VLOOKUP(E310,系数!$S$2:$AB$12,MATCH(属性!C310,评级,0),1))</f>
        <v>0</v>
      </c>
    </row>
    <row r="311" spans="1:15" ht="17.25" thickBot="1" x14ac:dyDescent="0.4">
      <c r="A311" s="17">
        <f t="shared" si="8"/>
        <v>7100003</v>
      </c>
      <c r="B311" s="17" t="s">
        <v>56</v>
      </c>
      <c r="C311" s="15">
        <f>INDEX(装备!G:G,MATCH(属性!A311,装备!A:A,0))</f>
        <v>1</v>
      </c>
      <c r="D311" s="15" t="str">
        <f>INDEX(装备!E:E,MATCH(属性!A311,装备!A:A,0))</f>
        <v>armour</v>
      </c>
      <c r="E311" s="14">
        <v>69</v>
      </c>
      <c r="F311" s="17">
        <f>INT((VLOOKUP($C311,装备数值,2,0)+VLOOKUP($C311,装备数值,5,0)*($E311-1))*VLOOKUP($D311,系数!$K$2:$O$7,2,0))</f>
        <v>880</v>
      </c>
      <c r="G311" s="17">
        <f>INT((VLOOKUP($C311,装备数值,3,0)+VLOOKUP($C311,装备数值,6,0)*($E311-1))*VLOOKUP($D311,系数!$K$2:$O$7,3,0))</f>
        <v>0</v>
      </c>
      <c r="H311" s="17">
        <f t="shared" si="9"/>
        <v>0</v>
      </c>
      <c r="I311" s="17">
        <f>INT((VLOOKUP($C311,装备数值,4,0)+VLOOKUP($C311,装备数值,7,0)*($E311-1))*VLOOKUP($D311,系数!$K$2:$O$7,4,0))</f>
        <v>0</v>
      </c>
      <c r="J311" s="17">
        <f>INT((VLOOKUP($C311,装备数值,4,0)+VLOOKUP($C311,装备数值,7,0)*($E311-1))*VLOOKUP($D311,系数!$K$2:$O$7,5,0))</f>
        <v>0</v>
      </c>
      <c r="K311" s="17">
        <f>INT(VLOOKUP(E311,强化金币,2,1)*VLOOKUP(INDEX(装备!F:F,MATCH(属性!A311,装备!A:A,0)),系数!$K$12:$M$15,3,0))</f>
        <v>15000</v>
      </c>
      <c r="L311" s="17"/>
      <c r="M311" s="17"/>
      <c r="N311" s="17"/>
      <c r="O311" s="17">
        <f>IF(E311=1,"",VLOOKUP(E311,系数!$S$2:$AB$12,MATCH(属性!C311,评级,0),1))</f>
        <v>0</v>
      </c>
    </row>
    <row r="312" spans="1:15" ht="17.25" thickBot="1" x14ac:dyDescent="0.4">
      <c r="A312" s="17">
        <f t="shared" si="8"/>
        <v>7100003</v>
      </c>
      <c r="B312" s="17" t="s">
        <v>56</v>
      </c>
      <c r="C312" s="15">
        <f>INDEX(装备!G:G,MATCH(属性!A312,装备!A:A,0))</f>
        <v>1</v>
      </c>
      <c r="D312" s="15" t="str">
        <f>INDEX(装备!E:E,MATCH(属性!A312,装备!A:A,0))</f>
        <v>armour</v>
      </c>
      <c r="E312" s="14">
        <v>70</v>
      </c>
      <c r="F312" s="17">
        <f>INT((VLOOKUP($C312,装备数值,2,0)+VLOOKUP($C312,装备数值,5,0)*($E312-1))*VLOOKUP($D312,系数!$K$2:$O$7,2,0))</f>
        <v>890</v>
      </c>
      <c r="G312" s="17">
        <f>INT((VLOOKUP($C312,装备数值,3,0)+VLOOKUP($C312,装备数值,6,0)*($E312-1))*VLOOKUP($D312,系数!$K$2:$O$7,3,0))</f>
        <v>0</v>
      </c>
      <c r="H312" s="17">
        <f t="shared" si="9"/>
        <v>0</v>
      </c>
      <c r="I312" s="17">
        <f>INT((VLOOKUP($C312,装备数值,4,0)+VLOOKUP($C312,装备数值,7,0)*($E312-1))*VLOOKUP($D312,系数!$K$2:$O$7,4,0))</f>
        <v>0</v>
      </c>
      <c r="J312" s="17">
        <f>INT((VLOOKUP($C312,装备数值,4,0)+VLOOKUP($C312,装备数值,7,0)*($E312-1))*VLOOKUP($D312,系数!$K$2:$O$7,5,0))</f>
        <v>0</v>
      </c>
      <c r="K312" s="17">
        <f>INT(VLOOKUP(E312,强化金币,2,1)*VLOOKUP(INDEX(装备!F:F,MATCH(属性!A312,装备!A:A,0)),系数!$K$12:$M$15,3,0))</f>
        <v>15500</v>
      </c>
      <c r="L312" s="17"/>
      <c r="M312" s="17"/>
      <c r="N312" s="17"/>
      <c r="O312" s="17">
        <f>IF(E312=1,"",VLOOKUP(E312,系数!$S$2:$AB$12,MATCH(属性!C312,评级,0),1))</f>
        <v>0</v>
      </c>
    </row>
    <row r="313" spans="1:15" ht="17.25" thickBot="1" x14ac:dyDescent="0.4">
      <c r="A313" s="17">
        <f t="shared" si="8"/>
        <v>7100003</v>
      </c>
      <c r="B313" s="17" t="s">
        <v>56</v>
      </c>
      <c r="C313" s="15">
        <f>INDEX(装备!G:G,MATCH(属性!A313,装备!A:A,0))</f>
        <v>1</v>
      </c>
      <c r="D313" s="15" t="str">
        <f>INDEX(装备!E:E,MATCH(属性!A313,装备!A:A,0))</f>
        <v>armour</v>
      </c>
      <c r="E313" s="14">
        <v>71</v>
      </c>
      <c r="F313" s="17">
        <f>INT((VLOOKUP($C313,装备数值,2,0)+VLOOKUP($C313,装备数值,5,0)*($E313-1))*VLOOKUP($D313,系数!$K$2:$O$7,2,0))</f>
        <v>900</v>
      </c>
      <c r="G313" s="17">
        <f>INT((VLOOKUP($C313,装备数值,3,0)+VLOOKUP($C313,装备数值,6,0)*($E313-1))*VLOOKUP($D313,系数!$K$2:$O$7,3,0))</f>
        <v>0</v>
      </c>
      <c r="H313" s="17">
        <f t="shared" si="9"/>
        <v>0</v>
      </c>
      <c r="I313" s="17">
        <f>INT((VLOOKUP($C313,装备数值,4,0)+VLOOKUP($C313,装备数值,7,0)*($E313-1))*VLOOKUP($D313,系数!$K$2:$O$7,4,0))</f>
        <v>0</v>
      </c>
      <c r="J313" s="17">
        <f>INT((VLOOKUP($C313,装备数值,4,0)+VLOOKUP($C313,装备数值,7,0)*($E313-1))*VLOOKUP($D313,系数!$K$2:$O$7,5,0))</f>
        <v>0</v>
      </c>
      <c r="K313" s="17">
        <f>INT(VLOOKUP(E313,强化金币,2,1)*VLOOKUP(INDEX(装备!F:F,MATCH(属性!A313,装备!A:A,0)),系数!$K$12:$M$15,3,0))</f>
        <v>16000</v>
      </c>
      <c r="L313" s="17"/>
      <c r="M313" s="17"/>
      <c r="N313" s="17"/>
      <c r="O313" s="17">
        <f>IF(E313=1,"",VLOOKUP(E313,系数!$S$2:$AB$12,MATCH(属性!C313,评级,0),1))</f>
        <v>0</v>
      </c>
    </row>
    <row r="314" spans="1:15" ht="17.25" thickBot="1" x14ac:dyDescent="0.4">
      <c r="A314" s="17">
        <f t="shared" si="8"/>
        <v>7100003</v>
      </c>
      <c r="B314" s="17" t="s">
        <v>56</v>
      </c>
      <c r="C314" s="15">
        <f>INDEX(装备!G:G,MATCH(属性!A314,装备!A:A,0))</f>
        <v>1</v>
      </c>
      <c r="D314" s="15" t="str">
        <f>INDEX(装备!E:E,MATCH(属性!A314,装备!A:A,0))</f>
        <v>armour</v>
      </c>
      <c r="E314" s="14">
        <v>72</v>
      </c>
      <c r="F314" s="17">
        <f>INT((VLOOKUP($C314,装备数值,2,0)+VLOOKUP($C314,装备数值,5,0)*($E314-1))*VLOOKUP($D314,系数!$K$2:$O$7,2,0))</f>
        <v>910</v>
      </c>
      <c r="G314" s="17">
        <f>INT((VLOOKUP($C314,装备数值,3,0)+VLOOKUP($C314,装备数值,6,0)*($E314-1))*VLOOKUP($D314,系数!$K$2:$O$7,3,0))</f>
        <v>0</v>
      </c>
      <c r="H314" s="17">
        <f t="shared" si="9"/>
        <v>0</v>
      </c>
      <c r="I314" s="17">
        <f>INT((VLOOKUP($C314,装备数值,4,0)+VLOOKUP($C314,装备数值,7,0)*($E314-1))*VLOOKUP($D314,系数!$K$2:$O$7,4,0))</f>
        <v>0</v>
      </c>
      <c r="J314" s="17">
        <f>INT((VLOOKUP($C314,装备数值,4,0)+VLOOKUP($C314,装备数值,7,0)*($E314-1))*VLOOKUP($D314,系数!$K$2:$O$7,5,0))</f>
        <v>0</v>
      </c>
      <c r="K314" s="17">
        <f>INT(VLOOKUP(E314,强化金币,2,1)*VLOOKUP(INDEX(装备!F:F,MATCH(属性!A314,装备!A:A,0)),系数!$K$12:$M$15,3,0))</f>
        <v>16500</v>
      </c>
      <c r="L314" s="17"/>
      <c r="M314" s="17"/>
      <c r="N314" s="17"/>
      <c r="O314" s="17">
        <f>IF(E314=1,"",VLOOKUP(E314,系数!$S$2:$AB$12,MATCH(属性!C314,评级,0),1))</f>
        <v>0</v>
      </c>
    </row>
    <row r="315" spans="1:15" ht="17.25" thickBot="1" x14ac:dyDescent="0.4">
      <c r="A315" s="17">
        <f t="shared" si="8"/>
        <v>7100003</v>
      </c>
      <c r="B315" s="17" t="s">
        <v>56</v>
      </c>
      <c r="C315" s="15">
        <f>INDEX(装备!G:G,MATCH(属性!A315,装备!A:A,0))</f>
        <v>1</v>
      </c>
      <c r="D315" s="15" t="str">
        <f>INDEX(装备!E:E,MATCH(属性!A315,装备!A:A,0))</f>
        <v>armour</v>
      </c>
      <c r="E315" s="14">
        <v>73</v>
      </c>
      <c r="F315" s="17">
        <f>INT((VLOOKUP($C315,装备数值,2,0)+VLOOKUP($C315,装备数值,5,0)*($E315-1))*VLOOKUP($D315,系数!$K$2:$O$7,2,0))</f>
        <v>920</v>
      </c>
      <c r="G315" s="17">
        <f>INT((VLOOKUP($C315,装备数值,3,0)+VLOOKUP($C315,装备数值,6,0)*($E315-1))*VLOOKUP($D315,系数!$K$2:$O$7,3,0))</f>
        <v>0</v>
      </c>
      <c r="H315" s="17">
        <f t="shared" si="9"/>
        <v>0</v>
      </c>
      <c r="I315" s="17">
        <f>INT((VLOOKUP($C315,装备数值,4,0)+VLOOKUP($C315,装备数值,7,0)*($E315-1))*VLOOKUP($D315,系数!$K$2:$O$7,4,0))</f>
        <v>0</v>
      </c>
      <c r="J315" s="17">
        <f>INT((VLOOKUP($C315,装备数值,4,0)+VLOOKUP($C315,装备数值,7,0)*($E315-1))*VLOOKUP($D315,系数!$K$2:$O$7,5,0))</f>
        <v>0</v>
      </c>
      <c r="K315" s="17">
        <f>INT(VLOOKUP(E315,强化金币,2,1)*VLOOKUP(INDEX(装备!F:F,MATCH(属性!A315,装备!A:A,0)),系数!$K$12:$M$15,3,0))</f>
        <v>17000</v>
      </c>
      <c r="L315" s="17"/>
      <c r="M315" s="17"/>
      <c r="N315" s="17"/>
      <c r="O315" s="17">
        <f>IF(E315=1,"",VLOOKUP(E315,系数!$S$2:$AB$12,MATCH(属性!C315,评级,0),1))</f>
        <v>0</v>
      </c>
    </row>
    <row r="316" spans="1:15" ht="17.25" thickBot="1" x14ac:dyDescent="0.4">
      <c r="A316" s="17">
        <f t="shared" ref="A316:A379" si="10">A196+1</f>
        <v>7100003</v>
      </c>
      <c r="B316" s="17" t="s">
        <v>56</v>
      </c>
      <c r="C316" s="15">
        <f>INDEX(装备!G:G,MATCH(属性!A316,装备!A:A,0))</f>
        <v>1</v>
      </c>
      <c r="D316" s="15" t="str">
        <f>INDEX(装备!E:E,MATCH(属性!A316,装备!A:A,0))</f>
        <v>armour</v>
      </c>
      <c r="E316" s="14">
        <v>74</v>
      </c>
      <c r="F316" s="17">
        <f>INT((VLOOKUP($C316,装备数值,2,0)+VLOOKUP($C316,装备数值,5,0)*($E316-1))*VLOOKUP($D316,系数!$K$2:$O$7,2,0))</f>
        <v>930</v>
      </c>
      <c r="G316" s="17">
        <f>INT((VLOOKUP($C316,装备数值,3,0)+VLOOKUP($C316,装备数值,6,0)*($E316-1))*VLOOKUP($D316,系数!$K$2:$O$7,3,0))</f>
        <v>0</v>
      </c>
      <c r="H316" s="17">
        <f t="shared" si="9"/>
        <v>0</v>
      </c>
      <c r="I316" s="17">
        <f>INT((VLOOKUP($C316,装备数值,4,0)+VLOOKUP($C316,装备数值,7,0)*($E316-1))*VLOOKUP($D316,系数!$K$2:$O$7,4,0))</f>
        <v>0</v>
      </c>
      <c r="J316" s="17">
        <f>INT((VLOOKUP($C316,装备数值,4,0)+VLOOKUP($C316,装备数值,7,0)*($E316-1))*VLOOKUP($D316,系数!$K$2:$O$7,5,0))</f>
        <v>0</v>
      </c>
      <c r="K316" s="17">
        <f>INT(VLOOKUP(E316,强化金币,2,1)*VLOOKUP(INDEX(装备!F:F,MATCH(属性!A316,装备!A:A,0)),系数!$K$12:$M$15,3,0))</f>
        <v>17500</v>
      </c>
      <c r="L316" s="17"/>
      <c r="M316" s="17"/>
      <c r="N316" s="17"/>
      <c r="O316" s="17">
        <f>IF(E316=1,"",VLOOKUP(E316,系数!$S$2:$AB$12,MATCH(属性!C316,评级,0),1))</f>
        <v>0</v>
      </c>
    </row>
    <row r="317" spans="1:15" ht="17.25" thickBot="1" x14ac:dyDescent="0.4">
      <c r="A317" s="17">
        <f t="shared" si="10"/>
        <v>7100003</v>
      </c>
      <c r="B317" s="17" t="s">
        <v>56</v>
      </c>
      <c r="C317" s="15">
        <f>INDEX(装备!G:G,MATCH(属性!A317,装备!A:A,0))</f>
        <v>1</v>
      </c>
      <c r="D317" s="15" t="str">
        <f>INDEX(装备!E:E,MATCH(属性!A317,装备!A:A,0))</f>
        <v>armour</v>
      </c>
      <c r="E317" s="14">
        <v>75</v>
      </c>
      <c r="F317" s="17">
        <f>INT((VLOOKUP($C317,装备数值,2,0)+VLOOKUP($C317,装备数值,5,0)*($E317-1))*VLOOKUP($D317,系数!$K$2:$O$7,2,0))</f>
        <v>940</v>
      </c>
      <c r="G317" s="17">
        <f>INT((VLOOKUP($C317,装备数值,3,0)+VLOOKUP($C317,装备数值,6,0)*($E317-1))*VLOOKUP($D317,系数!$K$2:$O$7,3,0))</f>
        <v>0</v>
      </c>
      <c r="H317" s="17">
        <f t="shared" si="9"/>
        <v>0</v>
      </c>
      <c r="I317" s="17">
        <f>INT((VLOOKUP($C317,装备数值,4,0)+VLOOKUP($C317,装备数值,7,0)*($E317-1))*VLOOKUP($D317,系数!$K$2:$O$7,4,0))</f>
        <v>0</v>
      </c>
      <c r="J317" s="17">
        <f>INT((VLOOKUP($C317,装备数值,4,0)+VLOOKUP($C317,装备数值,7,0)*($E317-1))*VLOOKUP($D317,系数!$K$2:$O$7,5,0))</f>
        <v>0</v>
      </c>
      <c r="K317" s="17">
        <f>INT(VLOOKUP(E317,强化金币,2,1)*VLOOKUP(INDEX(装备!F:F,MATCH(属性!A317,装备!A:A,0)),系数!$K$12:$M$15,3,0))</f>
        <v>18000</v>
      </c>
      <c r="L317" s="17"/>
      <c r="M317" s="17"/>
      <c r="N317" s="17"/>
      <c r="O317" s="17">
        <f>IF(E317=1,"",VLOOKUP(E317,系数!$S$2:$AB$12,MATCH(属性!C317,评级,0),1))</f>
        <v>0</v>
      </c>
    </row>
    <row r="318" spans="1:15" ht="17.25" thickBot="1" x14ac:dyDescent="0.4">
      <c r="A318" s="17">
        <f t="shared" si="10"/>
        <v>7100003</v>
      </c>
      <c r="B318" s="17" t="s">
        <v>56</v>
      </c>
      <c r="C318" s="15">
        <f>INDEX(装备!G:G,MATCH(属性!A318,装备!A:A,0))</f>
        <v>1</v>
      </c>
      <c r="D318" s="15" t="str">
        <f>INDEX(装备!E:E,MATCH(属性!A318,装备!A:A,0))</f>
        <v>armour</v>
      </c>
      <c r="E318" s="14">
        <v>76</v>
      </c>
      <c r="F318" s="17">
        <f>INT((VLOOKUP($C318,装备数值,2,0)+VLOOKUP($C318,装备数值,5,0)*($E318-1))*VLOOKUP($D318,系数!$K$2:$O$7,2,0))</f>
        <v>950</v>
      </c>
      <c r="G318" s="17">
        <f>INT((VLOOKUP($C318,装备数值,3,0)+VLOOKUP($C318,装备数值,6,0)*($E318-1))*VLOOKUP($D318,系数!$K$2:$O$7,3,0))</f>
        <v>0</v>
      </c>
      <c r="H318" s="17">
        <f t="shared" si="9"/>
        <v>0</v>
      </c>
      <c r="I318" s="17">
        <f>INT((VLOOKUP($C318,装备数值,4,0)+VLOOKUP($C318,装备数值,7,0)*($E318-1))*VLOOKUP($D318,系数!$K$2:$O$7,4,0))</f>
        <v>0</v>
      </c>
      <c r="J318" s="17">
        <f>INT((VLOOKUP($C318,装备数值,4,0)+VLOOKUP($C318,装备数值,7,0)*($E318-1))*VLOOKUP($D318,系数!$K$2:$O$7,5,0))</f>
        <v>0</v>
      </c>
      <c r="K318" s="17">
        <f>INT(VLOOKUP(E318,强化金币,2,1)*VLOOKUP(INDEX(装备!F:F,MATCH(属性!A318,装备!A:A,0)),系数!$K$12:$M$15,3,0))</f>
        <v>18500</v>
      </c>
      <c r="L318" s="17"/>
      <c r="M318" s="17"/>
      <c r="N318" s="17"/>
      <c r="O318" s="17">
        <f>IF(E318=1,"",VLOOKUP(E318,系数!$S$2:$AB$12,MATCH(属性!C318,评级,0),1))</f>
        <v>0</v>
      </c>
    </row>
    <row r="319" spans="1:15" ht="17.25" thickBot="1" x14ac:dyDescent="0.4">
      <c r="A319" s="17">
        <f t="shared" si="10"/>
        <v>7100003</v>
      </c>
      <c r="B319" s="17" t="s">
        <v>56</v>
      </c>
      <c r="C319" s="15">
        <f>INDEX(装备!G:G,MATCH(属性!A319,装备!A:A,0))</f>
        <v>1</v>
      </c>
      <c r="D319" s="15" t="str">
        <f>INDEX(装备!E:E,MATCH(属性!A319,装备!A:A,0))</f>
        <v>armour</v>
      </c>
      <c r="E319" s="14">
        <v>77</v>
      </c>
      <c r="F319" s="17">
        <f>INT((VLOOKUP($C319,装备数值,2,0)+VLOOKUP($C319,装备数值,5,0)*($E319-1))*VLOOKUP($D319,系数!$K$2:$O$7,2,0))</f>
        <v>960</v>
      </c>
      <c r="G319" s="17">
        <f>INT((VLOOKUP($C319,装备数值,3,0)+VLOOKUP($C319,装备数值,6,0)*($E319-1))*VLOOKUP($D319,系数!$K$2:$O$7,3,0))</f>
        <v>0</v>
      </c>
      <c r="H319" s="17">
        <f t="shared" si="9"/>
        <v>0</v>
      </c>
      <c r="I319" s="17">
        <f>INT((VLOOKUP($C319,装备数值,4,0)+VLOOKUP($C319,装备数值,7,0)*($E319-1))*VLOOKUP($D319,系数!$K$2:$O$7,4,0))</f>
        <v>0</v>
      </c>
      <c r="J319" s="17">
        <f>INT((VLOOKUP($C319,装备数值,4,0)+VLOOKUP($C319,装备数值,7,0)*($E319-1))*VLOOKUP($D319,系数!$K$2:$O$7,5,0))</f>
        <v>0</v>
      </c>
      <c r="K319" s="17">
        <f>INT(VLOOKUP(E319,强化金币,2,1)*VLOOKUP(INDEX(装备!F:F,MATCH(属性!A319,装备!A:A,0)),系数!$K$12:$M$15,3,0))</f>
        <v>19000</v>
      </c>
      <c r="L319" s="17"/>
      <c r="M319" s="17"/>
      <c r="N319" s="17"/>
      <c r="O319" s="17">
        <f>IF(E319=1,"",VLOOKUP(E319,系数!$S$2:$AB$12,MATCH(属性!C319,评级,0),1))</f>
        <v>0</v>
      </c>
    </row>
    <row r="320" spans="1:15" ht="17.25" thickBot="1" x14ac:dyDescent="0.4">
      <c r="A320" s="17">
        <f t="shared" si="10"/>
        <v>7100003</v>
      </c>
      <c r="B320" s="17" t="s">
        <v>56</v>
      </c>
      <c r="C320" s="15">
        <f>INDEX(装备!G:G,MATCH(属性!A320,装备!A:A,0))</f>
        <v>1</v>
      </c>
      <c r="D320" s="15" t="str">
        <f>INDEX(装备!E:E,MATCH(属性!A320,装备!A:A,0))</f>
        <v>armour</v>
      </c>
      <c r="E320" s="14">
        <v>78</v>
      </c>
      <c r="F320" s="17">
        <f>INT((VLOOKUP($C320,装备数值,2,0)+VLOOKUP($C320,装备数值,5,0)*($E320-1))*VLOOKUP($D320,系数!$K$2:$O$7,2,0))</f>
        <v>970</v>
      </c>
      <c r="G320" s="17">
        <f>INT((VLOOKUP($C320,装备数值,3,0)+VLOOKUP($C320,装备数值,6,0)*($E320-1))*VLOOKUP($D320,系数!$K$2:$O$7,3,0))</f>
        <v>0</v>
      </c>
      <c r="H320" s="17">
        <f t="shared" si="9"/>
        <v>0</v>
      </c>
      <c r="I320" s="17">
        <f>INT((VLOOKUP($C320,装备数值,4,0)+VLOOKUP($C320,装备数值,7,0)*($E320-1))*VLOOKUP($D320,系数!$K$2:$O$7,4,0))</f>
        <v>0</v>
      </c>
      <c r="J320" s="17">
        <f>INT((VLOOKUP($C320,装备数值,4,0)+VLOOKUP($C320,装备数值,7,0)*($E320-1))*VLOOKUP($D320,系数!$K$2:$O$7,5,0))</f>
        <v>0</v>
      </c>
      <c r="K320" s="17">
        <f>INT(VLOOKUP(E320,强化金币,2,1)*VLOOKUP(INDEX(装备!F:F,MATCH(属性!A320,装备!A:A,0)),系数!$K$12:$M$15,3,0))</f>
        <v>19500</v>
      </c>
      <c r="L320" s="17"/>
      <c r="M320" s="17"/>
      <c r="N320" s="17"/>
      <c r="O320" s="17">
        <f>IF(E320=1,"",VLOOKUP(E320,系数!$S$2:$AB$12,MATCH(属性!C320,评级,0),1))</f>
        <v>0</v>
      </c>
    </row>
    <row r="321" spans="1:15" ht="17.25" thickBot="1" x14ac:dyDescent="0.4">
      <c r="A321" s="17">
        <f t="shared" si="10"/>
        <v>7100003</v>
      </c>
      <c r="B321" s="17" t="s">
        <v>56</v>
      </c>
      <c r="C321" s="15">
        <f>INDEX(装备!G:G,MATCH(属性!A321,装备!A:A,0))</f>
        <v>1</v>
      </c>
      <c r="D321" s="15" t="str">
        <f>INDEX(装备!E:E,MATCH(属性!A321,装备!A:A,0))</f>
        <v>armour</v>
      </c>
      <c r="E321" s="14">
        <v>79</v>
      </c>
      <c r="F321" s="17">
        <f>INT((VLOOKUP($C321,装备数值,2,0)+VLOOKUP($C321,装备数值,5,0)*($E321-1))*VLOOKUP($D321,系数!$K$2:$O$7,2,0))</f>
        <v>980</v>
      </c>
      <c r="G321" s="17">
        <f>INT((VLOOKUP($C321,装备数值,3,0)+VLOOKUP($C321,装备数值,6,0)*($E321-1))*VLOOKUP($D321,系数!$K$2:$O$7,3,0))</f>
        <v>0</v>
      </c>
      <c r="H321" s="17">
        <f t="shared" si="9"/>
        <v>0</v>
      </c>
      <c r="I321" s="17">
        <f>INT((VLOOKUP($C321,装备数值,4,0)+VLOOKUP($C321,装备数值,7,0)*($E321-1))*VLOOKUP($D321,系数!$K$2:$O$7,4,0))</f>
        <v>0</v>
      </c>
      <c r="J321" s="17">
        <f>INT((VLOOKUP($C321,装备数值,4,0)+VLOOKUP($C321,装备数值,7,0)*($E321-1))*VLOOKUP($D321,系数!$K$2:$O$7,5,0))</f>
        <v>0</v>
      </c>
      <c r="K321" s="17">
        <f>INT(VLOOKUP(E321,强化金币,2,1)*VLOOKUP(INDEX(装备!F:F,MATCH(属性!A321,装备!A:A,0)),系数!$K$12:$M$15,3,0))</f>
        <v>20000</v>
      </c>
      <c r="L321" s="17"/>
      <c r="M321" s="17"/>
      <c r="N321" s="17"/>
      <c r="O321" s="17">
        <f>IF(E321=1,"",VLOOKUP(E321,系数!$S$2:$AB$12,MATCH(属性!C321,评级,0),1))</f>
        <v>0</v>
      </c>
    </row>
    <row r="322" spans="1:15" ht="17.25" thickBot="1" x14ac:dyDescent="0.4">
      <c r="A322" s="17">
        <f t="shared" si="10"/>
        <v>7100003</v>
      </c>
      <c r="B322" s="17" t="s">
        <v>56</v>
      </c>
      <c r="C322" s="15">
        <f>INDEX(装备!G:G,MATCH(属性!A322,装备!A:A,0))</f>
        <v>1</v>
      </c>
      <c r="D322" s="15" t="str">
        <f>INDEX(装备!E:E,MATCH(属性!A322,装备!A:A,0))</f>
        <v>armour</v>
      </c>
      <c r="E322" s="14">
        <v>80</v>
      </c>
      <c r="F322" s="17">
        <f>INT((VLOOKUP($C322,装备数值,2,0)+VLOOKUP($C322,装备数值,5,0)*($E322-1))*VLOOKUP($D322,系数!$K$2:$O$7,2,0))</f>
        <v>990</v>
      </c>
      <c r="G322" s="17">
        <f>INT((VLOOKUP($C322,装备数值,3,0)+VLOOKUP($C322,装备数值,6,0)*($E322-1))*VLOOKUP($D322,系数!$K$2:$O$7,3,0))</f>
        <v>0</v>
      </c>
      <c r="H322" s="17">
        <f t="shared" si="9"/>
        <v>0</v>
      </c>
      <c r="I322" s="17">
        <f>INT((VLOOKUP($C322,装备数值,4,0)+VLOOKUP($C322,装备数值,7,0)*($E322-1))*VLOOKUP($D322,系数!$K$2:$O$7,4,0))</f>
        <v>0</v>
      </c>
      <c r="J322" s="17">
        <f>INT((VLOOKUP($C322,装备数值,4,0)+VLOOKUP($C322,装备数值,7,0)*($E322-1))*VLOOKUP($D322,系数!$K$2:$O$7,5,0))</f>
        <v>0</v>
      </c>
      <c r="K322" s="17">
        <f>INT(VLOOKUP(E322,强化金币,2,1)*VLOOKUP(INDEX(装备!F:F,MATCH(属性!A322,装备!A:A,0)),系数!$K$12:$M$15,3,0))</f>
        <v>24000</v>
      </c>
      <c r="L322" s="17"/>
      <c r="M322" s="17"/>
      <c r="N322" s="17"/>
      <c r="O322" s="17">
        <f>IF(E322=1,"",VLOOKUP(E322,系数!$S$2:$AB$12,MATCH(属性!C322,评级,0),1))</f>
        <v>0</v>
      </c>
    </row>
    <row r="323" spans="1:15" ht="17.25" thickBot="1" x14ac:dyDescent="0.4">
      <c r="A323" s="17">
        <f t="shared" si="10"/>
        <v>7100003</v>
      </c>
      <c r="B323" s="17" t="s">
        <v>56</v>
      </c>
      <c r="C323" s="15">
        <f>INDEX(装备!G:G,MATCH(属性!A323,装备!A:A,0))</f>
        <v>1</v>
      </c>
      <c r="D323" s="15" t="str">
        <f>INDEX(装备!E:E,MATCH(属性!A323,装备!A:A,0))</f>
        <v>armour</v>
      </c>
      <c r="E323" s="14">
        <v>81</v>
      </c>
      <c r="F323" s="17">
        <f>INT((VLOOKUP($C323,装备数值,2,0)+VLOOKUP($C323,装备数值,5,0)*($E323-1))*VLOOKUP($D323,系数!$K$2:$O$7,2,0))</f>
        <v>1000</v>
      </c>
      <c r="G323" s="17">
        <f>INT((VLOOKUP($C323,装备数值,3,0)+VLOOKUP($C323,装备数值,6,0)*($E323-1))*VLOOKUP($D323,系数!$K$2:$O$7,3,0))</f>
        <v>0</v>
      </c>
      <c r="H323" s="17">
        <f t="shared" si="9"/>
        <v>0</v>
      </c>
      <c r="I323" s="17">
        <f>INT((VLOOKUP($C323,装备数值,4,0)+VLOOKUP($C323,装备数值,7,0)*($E323-1))*VLOOKUP($D323,系数!$K$2:$O$7,4,0))</f>
        <v>0</v>
      </c>
      <c r="J323" s="17">
        <f>INT((VLOOKUP($C323,装备数值,4,0)+VLOOKUP($C323,装备数值,7,0)*($E323-1))*VLOOKUP($D323,系数!$K$2:$O$7,5,0))</f>
        <v>0</v>
      </c>
      <c r="K323" s="17">
        <f>INT(VLOOKUP(E323,强化金币,2,1)*VLOOKUP(INDEX(装备!F:F,MATCH(属性!A323,装备!A:A,0)),系数!$K$12:$M$15,3,0))</f>
        <v>28000</v>
      </c>
      <c r="L323" s="17"/>
      <c r="M323" s="17"/>
      <c r="N323" s="17"/>
      <c r="O323" s="17">
        <f>IF(E323=1,"",VLOOKUP(E323,系数!$S$2:$AB$12,MATCH(属性!C323,评级,0),1))</f>
        <v>0</v>
      </c>
    </row>
    <row r="324" spans="1:15" ht="17.25" thickBot="1" x14ac:dyDescent="0.4">
      <c r="A324" s="17">
        <f t="shared" si="10"/>
        <v>7100003</v>
      </c>
      <c r="B324" s="17" t="s">
        <v>56</v>
      </c>
      <c r="C324" s="15">
        <f>INDEX(装备!G:G,MATCH(属性!A324,装备!A:A,0))</f>
        <v>1</v>
      </c>
      <c r="D324" s="15" t="str">
        <f>INDEX(装备!E:E,MATCH(属性!A324,装备!A:A,0))</f>
        <v>armour</v>
      </c>
      <c r="E324" s="14">
        <v>82</v>
      </c>
      <c r="F324" s="17">
        <f>INT((VLOOKUP($C324,装备数值,2,0)+VLOOKUP($C324,装备数值,5,0)*($E324-1))*VLOOKUP($D324,系数!$K$2:$O$7,2,0))</f>
        <v>1010</v>
      </c>
      <c r="G324" s="17">
        <f>INT((VLOOKUP($C324,装备数值,3,0)+VLOOKUP($C324,装备数值,6,0)*($E324-1))*VLOOKUP($D324,系数!$K$2:$O$7,3,0))</f>
        <v>0</v>
      </c>
      <c r="H324" s="17">
        <f t="shared" ref="H324:H387" si="11">G324</f>
        <v>0</v>
      </c>
      <c r="I324" s="17">
        <f>INT((VLOOKUP($C324,装备数值,4,0)+VLOOKUP($C324,装备数值,7,0)*($E324-1))*VLOOKUP($D324,系数!$K$2:$O$7,4,0))</f>
        <v>0</v>
      </c>
      <c r="J324" s="17">
        <f>INT((VLOOKUP($C324,装备数值,4,0)+VLOOKUP($C324,装备数值,7,0)*($E324-1))*VLOOKUP($D324,系数!$K$2:$O$7,5,0))</f>
        <v>0</v>
      </c>
      <c r="K324" s="17">
        <f>INT(VLOOKUP(E324,强化金币,2,1)*VLOOKUP(INDEX(装备!F:F,MATCH(属性!A324,装备!A:A,0)),系数!$K$12:$M$15,3,0))</f>
        <v>32000</v>
      </c>
      <c r="L324" s="17"/>
      <c r="M324" s="17"/>
      <c r="N324" s="17"/>
      <c r="O324" s="17">
        <f>IF(E324=1,"",VLOOKUP(E324,系数!$S$2:$AB$12,MATCH(属性!C324,评级,0),1))</f>
        <v>0</v>
      </c>
    </row>
    <row r="325" spans="1:15" ht="17.25" thickBot="1" x14ac:dyDescent="0.4">
      <c r="A325" s="17">
        <f t="shared" si="10"/>
        <v>7100003</v>
      </c>
      <c r="B325" s="17" t="s">
        <v>56</v>
      </c>
      <c r="C325" s="15">
        <f>INDEX(装备!G:G,MATCH(属性!A325,装备!A:A,0))</f>
        <v>1</v>
      </c>
      <c r="D325" s="15" t="str">
        <f>INDEX(装备!E:E,MATCH(属性!A325,装备!A:A,0))</f>
        <v>armour</v>
      </c>
      <c r="E325" s="14">
        <v>83</v>
      </c>
      <c r="F325" s="17">
        <f>INT((VLOOKUP($C325,装备数值,2,0)+VLOOKUP($C325,装备数值,5,0)*($E325-1))*VLOOKUP($D325,系数!$K$2:$O$7,2,0))</f>
        <v>1020</v>
      </c>
      <c r="G325" s="17">
        <f>INT((VLOOKUP($C325,装备数值,3,0)+VLOOKUP($C325,装备数值,6,0)*($E325-1))*VLOOKUP($D325,系数!$K$2:$O$7,3,0))</f>
        <v>0</v>
      </c>
      <c r="H325" s="17">
        <f t="shared" si="11"/>
        <v>0</v>
      </c>
      <c r="I325" s="17">
        <f>INT((VLOOKUP($C325,装备数值,4,0)+VLOOKUP($C325,装备数值,7,0)*($E325-1))*VLOOKUP($D325,系数!$K$2:$O$7,4,0))</f>
        <v>0</v>
      </c>
      <c r="J325" s="17">
        <f>INT((VLOOKUP($C325,装备数值,4,0)+VLOOKUP($C325,装备数值,7,0)*($E325-1))*VLOOKUP($D325,系数!$K$2:$O$7,5,0))</f>
        <v>0</v>
      </c>
      <c r="K325" s="17">
        <f>INT(VLOOKUP(E325,强化金币,2,1)*VLOOKUP(INDEX(装备!F:F,MATCH(属性!A325,装备!A:A,0)),系数!$K$12:$M$15,3,0))</f>
        <v>36000</v>
      </c>
      <c r="L325" s="17"/>
      <c r="M325" s="17"/>
      <c r="N325" s="17"/>
      <c r="O325" s="17">
        <f>IF(E325=1,"",VLOOKUP(E325,系数!$S$2:$AB$12,MATCH(属性!C325,评级,0),1))</f>
        <v>0</v>
      </c>
    </row>
    <row r="326" spans="1:15" ht="17.25" thickBot="1" x14ac:dyDescent="0.4">
      <c r="A326" s="17">
        <f t="shared" si="10"/>
        <v>7100003</v>
      </c>
      <c r="B326" s="17" t="s">
        <v>56</v>
      </c>
      <c r="C326" s="15">
        <f>INDEX(装备!G:G,MATCH(属性!A326,装备!A:A,0))</f>
        <v>1</v>
      </c>
      <c r="D326" s="15" t="str">
        <f>INDEX(装备!E:E,MATCH(属性!A326,装备!A:A,0))</f>
        <v>armour</v>
      </c>
      <c r="E326" s="14">
        <v>84</v>
      </c>
      <c r="F326" s="17">
        <f>INT((VLOOKUP($C326,装备数值,2,0)+VLOOKUP($C326,装备数值,5,0)*($E326-1))*VLOOKUP($D326,系数!$K$2:$O$7,2,0))</f>
        <v>1030</v>
      </c>
      <c r="G326" s="17">
        <f>INT((VLOOKUP($C326,装备数值,3,0)+VLOOKUP($C326,装备数值,6,0)*($E326-1))*VLOOKUP($D326,系数!$K$2:$O$7,3,0))</f>
        <v>0</v>
      </c>
      <c r="H326" s="17">
        <f t="shared" si="11"/>
        <v>0</v>
      </c>
      <c r="I326" s="17">
        <f>INT((VLOOKUP($C326,装备数值,4,0)+VLOOKUP($C326,装备数值,7,0)*($E326-1))*VLOOKUP($D326,系数!$K$2:$O$7,4,0))</f>
        <v>0</v>
      </c>
      <c r="J326" s="17">
        <f>INT((VLOOKUP($C326,装备数值,4,0)+VLOOKUP($C326,装备数值,7,0)*($E326-1))*VLOOKUP($D326,系数!$K$2:$O$7,5,0))</f>
        <v>0</v>
      </c>
      <c r="K326" s="17">
        <f>INT(VLOOKUP(E326,强化金币,2,1)*VLOOKUP(INDEX(装备!F:F,MATCH(属性!A326,装备!A:A,0)),系数!$K$12:$M$15,3,0))</f>
        <v>40000</v>
      </c>
      <c r="L326" s="17"/>
      <c r="M326" s="17"/>
      <c r="N326" s="17"/>
      <c r="O326" s="17">
        <f>IF(E326=1,"",VLOOKUP(E326,系数!$S$2:$AB$12,MATCH(属性!C326,评级,0),1))</f>
        <v>0</v>
      </c>
    </row>
    <row r="327" spans="1:15" ht="17.25" thickBot="1" x14ac:dyDescent="0.4">
      <c r="A327" s="17">
        <f t="shared" si="10"/>
        <v>7100003</v>
      </c>
      <c r="B327" s="17" t="s">
        <v>56</v>
      </c>
      <c r="C327" s="15">
        <f>INDEX(装备!G:G,MATCH(属性!A327,装备!A:A,0))</f>
        <v>1</v>
      </c>
      <c r="D327" s="15" t="str">
        <f>INDEX(装备!E:E,MATCH(属性!A327,装备!A:A,0))</f>
        <v>armour</v>
      </c>
      <c r="E327" s="14">
        <v>85</v>
      </c>
      <c r="F327" s="17">
        <f>INT((VLOOKUP($C327,装备数值,2,0)+VLOOKUP($C327,装备数值,5,0)*($E327-1))*VLOOKUP($D327,系数!$K$2:$O$7,2,0))</f>
        <v>1040</v>
      </c>
      <c r="G327" s="17">
        <f>INT((VLOOKUP($C327,装备数值,3,0)+VLOOKUP($C327,装备数值,6,0)*($E327-1))*VLOOKUP($D327,系数!$K$2:$O$7,3,0))</f>
        <v>0</v>
      </c>
      <c r="H327" s="17">
        <f t="shared" si="11"/>
        <v>0</v>
      </c>
      <c r="I327" s="17">
        <f>INT((VLOOKUP($C327,装备数值,4,0)+VLOOKUP($C327,装备数值,7,0)*($E327-1))*VLOOKUP($D327,系数!$K$2:$O$7,4,0))</f>
        <v>0</v>
      </c>
      <c r="J327" s="17">
        <f>INT((VLOOKUP($C327,装备数值,4,0)+VLOOKUP($C327,装备数值,7,0)*($E327-1))*VLOOKUP($D327,系数!$K$2:$O$7,5,0))</f>
        <v>0</v>
      </c>
      <c r="K327" s="17">
        <f>INT(VLOOKUP(E327,强化金币,2,1)*VLOOKUP(INDEX(装备!F:F,MATCH(属性!A327,装备!A:A,0)),系数!$K$12:$M$15,3,0))</f>
        <v>50000</v>
      </c>
      <c r="L327" s="17"/>
      <c r="M327" s="17"/>
      <c r="N327" s="17"/>
      <c r="O327" s="17">
        <f>IF(E327=1,"",VLOOKUP(E327,系数!$S$2:$AB$12,MATCH(属性!C327,评级,0),1))</f>
        <v>0</v>
      </c>
    </row>
    <row r="328" spans="1:15" ht="17.25" thickBot="1" x14ac:dyDescent="0.4">
      <c r="A328" s="17">
        <f t="shared" si="10"/>
        <v>7100003</v>
      </c>
      <c r="B328" s="17" t="s">
        <v>56</v>
      </c>
      <c r="C328" s="15">
        <f>INDEX(装备!G:G,MATCH(属性!A328,装备!A:A,0))</f>
        <v>1</v>
      </c>
      <c r="D328" s="15" t="str">
        <f>INDEX(装备!E:E,MATCH(属性!A328,装备!A:A,0))</f>
        <v>armour</v>
      </c>
      <c r="E328" s="14">
        <v>86</v>
      </c>
      <c r="F328" s="17">
        <f>INT((VLOOKUP($C328,装备数值,2,0)+VLOOKUP($C328,装备数值,5,0)*($E328-1))*VLOOKUP($D328,系数!$K$2:$O$7,2,0))</f>
        <v>1050</v>
      </c>
      <c r="G328" s="17">
        <f>INT((VLOOKUP($C328,装备数值,3,0)+VLOOKUP($C328,装备数值,6,0)*($E328-1))*VLOOKUP($D328,系数!$K$2:$O$7,3,0))</f>
        <v>0</v>
      </c>
      <c r="H328" s="17">
        <f t="shared" si="11"/>
        <v>0</v>
      </c>
      <c r="I328" s="17">
        <f>INT((VLOOKUP($C328,装备数值,4,0)+VLOOKUP($C328,装备数值,7,0)*($E328-1))*VLOOKUP($D328,系数!$K$2:$O$7,4,0))</f>
        <v>0</v>
      </c>
      <c r="J328" s="17">
        <f>INT((VLOOKUP($C328,装备数值,4,0)+VLOOKUP($C328,装备数值,7,0)*($E328-1))*VLOOKUP($D328,系数!$K$2:$O$7,5,0))</f>
        <v>0</v>
      </c>
      <c r="K328" s="17">
        <f>INT(VLOOKUP(E328,强化金币,2,1)*VLOOKUP(INDEX(装备!F:F,MATCH(属性!A328,装备!A:A,0)),系数!$K$12:$M$15,3,0))</f>
        <v>60000</v>
      </c>
      <c r="L328" s="17"/>
      <c r="M328" s="17"/>
      <c r="N328" s="17"/>
      <c r="O328" s="17">
        <f>IF(E328=1,"",VLOOKUP(E328,系数!$S$2:$AB$12,MATCH(属性!C328,评级,0),1))</f>
        <v>0</v>
      </c>
    </row>
    <row r="329" spans="1:15" ht="17.25" thickBot="1" x14ac:dyDescent="0.4">
      <c r="A329" s="17">
        <f t="shared" si="10"/>
        <v>7100003</v>
      </c>
      <c r="B329" s="17" t="s">
        <v>56</v>
      </c>
      <c r="C329" s="15">
        <f>INDEX(装备!G:G,MATCH(属性!A329,装备!A:A,0))</f>
        <v>1</v>
      </c>
      <c r="D329" s="15" t="str">
        <f>INDEX(装备!E:E,MATCH(属性!A329,装备!A:A,0))</f>
        <v>armour</v>
      </c>
      <c r="E329" s="14">
        <v>87</v>
      </c>
      <c r="F329" s="17">
        <f>INT((VLOOKUP($C329,装备数值,2,0)+VLOOKUP($C329,装备数值,5,0)*($E329-1))*VLOOKUP($D329,系数!$K$2:$O$7,2,0))</f>
        <v>1060</v>
      </c>
      <c r="G329" s="17">
        <f>INT((VLOOKUP($C329,装备数值,3,0)+VLOOKUP($C329,装备数值,6,0)*($E329-1))*VLOOKUP($D329,系数!$K$2:$O$7,3,0))</f>
        <v>0</v>
      </c>
      <c r="H329" s="17">
        <f t="shared" si="11"/>
        <v>0</v>
      </c>
      <c r="I329" s="17">
        <f>INT((VLOOKUP($C329,装备数值,4,0)+VLOOKUP($C329,装备数值,7,0)*($E329-1))*VLOOKUP($D329,系数!$K$2:$O$7,4,0))</f>
        <v>0</v>
      </c>
      <c r="J329" s="17">
        <f>INT((VLOOKUP($C329,装备数值,4,0)+VLOOKUP($C329,装备数值,7,0)*($E329-1))*VLOOKUP($D329,系数!$K$2:$O$7,5,0))</f>
        <v>0</v>
      </c>
      <c r="K329" s="17">
        <f>INT(VLOOKUP(E329,强化金币,2,1)*VLOOKUP(INDEX(装备!F:F,MATCH(属性!A329,装备!A:A,0)),系数!$K$12:$M$15,3,0))</f>
        <v>70000</v>
      </c>
      <c r="L329" s="17"/>
      <c r="M329" s="17"/>
      <c r="N329" s="17"/>
      <c r="O329" s="17">
        <f>IF(E329=1,"",VLOOKUP(E329,系数!$S$2:$AB$12,MATCH(属性!C329,评级,0),1))</f>
        <v>0</v>
      </c>
    </row>
    <row r="330" spans="1:15" ht="17.25" thickBot="1" x14ac:dyDescent="0.4">
      <c r="A330" s="17">
        <f t="shared" si="10"/>
        <v>7100003</v>
      </c>
      <c r="B330" s="17" t="s">
        <v>56</v>
      </c>
      <c r="C330" s="15">
        <f>INDEX(装备!G:G,MATCH(属性!A330,装备!A:A,0))</f>
        <v>1</v>
      </c>
      <c r="D330" s="15" t="str">
        <f>INDEX(装备!E:E,MATCH(属性!A330,装备!A:A,0))</f>
        <v>armour</v>
      </c>
      <c r="E330" s="14">
        <v>88</v>
      </c>
      <c r="F330" s="17">
        <f>INT((VLOOKUP($C330,装备数值,2,0)+VLOOKUP($C330,装备数值,5,0)*($E330-1))*VLOOKUP($D330,系数!$K$2:$O$7,2,0))</f>
        <v>1070</v>
      </c>
      <c r="G330" s="17">
        <f>INT((VLOOKUP($C330,装备数值,3,0)+VLOOKUP($C330,装备数值,6,0)*($E330-1))*VLOOKUP($D330,系数!$K$2:$O$7,3,0))</f>
        <v>0</v>
      </c>
      <c r="H330" s="17">
        <f t="shared" si="11"/>
        <v>0</v>
      </c>
      <c r="I330" s="17">
        <f>INT((VLOOKUP($C330,装备数值,4,0)+VLOOKUP($C330,装备数值,7,0)*($E330-1))*VLOOKUP($D330,系数!$K$2:$O$7,4,0))</f>
        <v>0</v>
      </c>
      <c r="J330" s="17">
        <f>INT((VLOOKUP($C330,装备数值,4,0)+VLOOKUP($C330,装备数值,7,0)*($E330-1))*VLOOKUP($D330,系数!$K$2:$O$7,5,0))</f>
        <v>0</v>
      </c>
      <c r="K330" s="17">
        <f>INT(VLOOKUP(E330,强化金币,2,1)*VLOOKUP(INDEX(装备!F:F,MATCH(属性!A330,装备!A:A,0)),系数!$K$12:$M$15,3,0))</f>
        <v>80000</v>
      </c>
      <c r="L330" s="17"/>
      <c r="M330" s="17"/>
      <c r="N330" s="17"/>
      <c r="O330" s="17">
        <f>IF(E330=1,"",VLOOKUP(E330,系数!$S$2:$AB$12,MATCH(属性!C330,评级,0),1))</f>
        <v>0</v>
      </c>
    </row>
    <row r="331" spans="1:15" ht="17.25" thickBot="1" x14ac:dyDescent="0.4">
      <c r="A331" s="17">
        <f t="shared" si="10"/>
        <v>7100003</v>
      </c>
      <c r="B331" s="17" t="s">
        <v>56</v>
      </c>
      <c r="C331" s="15">
        <f>INDEX(装备!G:G,MATCH(属性!A331,装备!A:A,0))</f>
        <v>1</v>
      </c>
      <c r="D331" s="15" t="str">
        <f>INDEX(装备!E:E,MATCH(属性!A331,装备!A:A,0))</f>
        <v>armour</v>
      </c>
      <c r="E331" s="14">
        <v>89</v>
      </c>
      <c r="F331" s="17">
        <f>INT((VLOOKUP($C331,装备数值,2,0)+VLOOKUP($C331,装备数值,5,0)*($E331-1))*VLOOKUP($D331,系数!$K$2:$O$7,2,0))</f>
        <v>1080</v>
      </c>
      <c r="G331" s="17">
        <f>INT((VLOOKUP($C331,装备数值,3,0)+VLOOKUP($C331,装备数值,6,0)*($E331-1))*VLOOKUP($D331,系数!$K$2:$O$7,3,0))</f>
        <v>0</v>
      </c>
      <c r="H331" s="17">
        <f t="shared" si="11"/>
        <v>0</v>
      </c>
      <c r="I331" s="17">
        <f>INT((VLOOKUP($C331,装备数值,4,0)+VLOOKUP($C331,装备数值,7,0)*($E331-1))*VLOOKUP($D331,系数!$K$2:$O$7,4,0))</f>
        <v>0</v>
      </c>
      <c r="J331" s="17">
        <f>INT((VLOOKUP($C331,装备数值,4,0)+VLOOKUP($C331,装备数值,7,0)*($E331-1))*VLOOKUP($D331,系数!$K$2:$O$7,5,0))</f>
        <v>0</v>
      </c>
      <c r="K331" s="17">
        <f>INT(VLOOKUP(E331,强化金币,2,1)*VLOOKUP(INDEX(装备!F:F,MATCH(属性!A331,装备!A:A,0)),系数!$K$12:$M$15,3,0))</f>
        <v>90000</v>
      </c>
      <c r="L331" s="17"/>
      <c r="M331" s="17"/>
      <c r="N331" s="17"/>
      <c r="O331" s="17">
        <f>IF(E331=1,"",VLOOKUP(E331,系数!$S$2:$AB$12,MATCH(属性!C331,评级,0),1))</f>
        <v>0</v>
      </c>
    </row>
    <row r="332" spans="1:15" ht="17.25" thickBot="1" x14ac:dyDescent="0.4">
      <c r="A332" s="17">
        <f t="shared" si="10"/>
        <v>7100003</v>
      </c>
      <c r="B332" s="17" t="s">
        <v>56</v>
      </c>
      <c r="C332" s="15">
        <f>INDEX(装备!G:G,MATCH(属性!A332,装备!A:A,0))</f>
        <v>1</v>
      </c>
      <c r="D332" s="15" t="str">
        <f>INDEX(装备!E:E,MATCH(属性!A332,装备!A:A,0))</f>
        <v>armour</v>
      </c>
      <c r="E332" s="14">
        <v>90</v>
      </c>
      <c r="F332" s="17">
        <f>INT((VLOOKUP($C332,装备数值,2,0)+VLOOKUP($C332,装备数值,5,0)*($E332-1))*VLOOKUP($D332,系数!$K$2:$O$7,2,0))</f>
        <v>1090</v>
      </c>
      <c r="G332" s="17">
        <f>INT((VLOOKUP($C332,装备数值,3,0)+VLOOKUP($C332,装备数值,6,0)*($E332-1))*VLOOKUP($D332,系数!$K$2:$O$7,3,0))</f>
        <v>0</v>
      </c>
      <c r="H332" s="17">
        <f t="shared" si="11"/>
        <v>0</v>
      </c>
      <c r="I332" s="17">
        <f>INT((VLOOKUP($C332,装备数值,4,0)+VLOOKUP($C332,装备数值,7,0)*($E332-1))*VLOOKUP($D332,系数!$K$2:$O$7,4,0))</f>
        <v>0</v>
      </c>
      <c r="J332" s="17">
        <f>INT((VLOOKUP($C332,装备数值,4,0)+VLOOKUP($C332,装备数值,7,0)*($E332-1))*VLOOKUP($D332,系数!$K$2:$O$7,5,0))</f>
        <v>0</v>
      </c>
      <c r="K332" s="17">
        <f>INT(VLOOKUP(E332,强化金币,2,1)*VLOOKUP(INDEX(装备!F:F,MATCH(属性!A332,装备!A:A,0)),系数!$K$12:$M$15,3,0))</f>
        <v>90000</v>
      </c>
      <c r="L332" s="17"/>
      <c r="M332" s="17"/>
      <c r="N332" s="17"/>
      <c r="O332" s="17">
        <f>IF(E332=1,"",VLOOKUP(E332,系数!$S$2:$AB$12,MATCH(属性!C332,评级,0),1))</f>
        <v>0</v>
      </c>
    </row>
    <row r="333" spans="1:15" ht="17.25" thickBot="1" x14ac:dyDescent="0.4">
      <c r="A333" s="17">
        <f t="shared" si="10"/>
        <v>7100003</v>
      </c>
      <c r="B333" s="17" t="s">
        <v>56</v>
      </c>
      <c r="C333" s="15">
        <f>INDEX(装备!G:G,MATCH(属性!A333,装备!A:A,0))</f>
        <v>1</v>
      </c>
      <c r="D333" s="15" t="str">
        <f>INDEX(装备!E:E,MATCH(属性!A333,装备!A:A,0))</f>
        <v>armour</v>
      </c>
      <c r="E333" s="14">
        <v>91</v>
      </c>
      <c r="F333" s="17">
        <f>INT((VLOOKUP($C333,装备数值,2,0)+VLOOKUP($C333,装备数值,5,0)*($E333-1))*VLOOKUP($D333,系数!$K$2:$O$7,2,0))</f>
        <v>1100</v>
      </c>
      <c r="G333" s="17">
        <f>INT((VLOOKUP($C333,装备数值,3,0)+VLOOKUP($C333,装备数值,6,0)*($E333-1))*VLOOKUP($D333,系数!$K$2:$O$7,3,0))</f>
        <v>0</v>
      </c>
      <c r="H333" s="17">
        <f t="shared" si="11"/>
        <v>0</v>
      </c>
      <c r="I333" s="17">
        <f>INT((VLOOKUP($C333,装备数值,4,0)+VLOOKUP($C333,装备数值,7,0)*($E333-1))*VLOOKUP($D333,系数!$K$2:$O$7,4,0))</f>
        <v>0</v>
      </c>
      <c r="J333" s="17">
        <f>INT((VLOOKUP($C333,装备数值,4,0)+VLOOKUP($C333,装备数值,7,0)*($E333-1))*VLOOKUP($D333,系数!$K$2:$O$7,5,0))</f>
        <v>0</v>
      </c>
      <c r="K333" s="17">
        <f>INT(VLOOKUP(E333,强化金币,2,1)*VLOOKUP(INDEX(装备!F:F,MATCH(属性!A333,装备!A:A,0)),系数!$K$12:$M$15,3,0))</f>
        <v>90000</v>
      </c>
      <c r="L333" s="17"/>
      <c r="M333" s="17"/>
      <c r="N333" s="17"/>
      <c r="O333" s="17">
        <f>IF(E333=1,"",VLOOKUP(E333,系数!$S$2:$AB$12,MATCH(属性!C333,评级,0),1))</f>
        <v>0</v>
      </c>
    </row>
    <row r="334" spans="1:15" ht="17.25" thickBot="1" x14ac:dyDescent="0.4">
      <c r="A334" s="17">
        <f t="shared" si="10"/>
        <v>7100003</v>
      </c>
      <c r="B334" s="17" t="s">
        <v>56</v>
      </c>
      <c r="C334" s="15">
        <f>INDEX(装备!G:G,MATCH(属性!A334,装备!A:A,0))</f>
        <v>1</v>
      </c>
      <c r="D334" s="15" t="str">
        <f>INDEX(装备!E:E,MATCH(属性!A334,装备!A:A,0))</f>
        <v>armour</v>
      </c>
      <c r="E334" s="14">
        <v>92</v>
      </c>
      <c r="F334" s="17">
        <f>INT((VLOOKUP($C334,装备数值,2,0)+VLOOKUP($C334,装备数值,5,0)*($E334-1))*VLOOKUP($D334,系数!$K$2:$O$7,2,0))</f>
        <v>1110</v>
      </c>
      <c r="G334" s="17">
        <f>INT((VLOOKUP($C334,装备数值,3,0)+VLOOKUP($C334,装备数值,6,0)*($E334-1))*VLOOKUP($D334,系数!$K$2:$O$7,3,0))</f>
        <v>0</v>
      </c>
      <c r="H334" s="17">
        <f t="shared" si="11"/>
        <v>0</v>
      </c>
      <c r="I334" s="17">
        <f>INT((VLOOKUP($C334,装备数值,4,0)+VLOOKUP($C334,装备数值,7,0)*($E334-1))*VLOOKUP($D334,系数!$K$2:$O$7,4,0))</f>
        <v>0</v>
      </c>
      <c r="J334" s="17">
        <f>INT((VLOOKUP($C334,装备数值,4,0)+VLOOKUP($C334,装备数值,7,0)*($E334-1))*VLOOKUP($D334,系数!$K$2:$O$7,5,0))</f>
        <v>0</v>
      </c>
      <c r="K334" s="17">
        <f>INT(VLOOKUP(E334,强化金币,2,1)*VLOOKUP(INDEX(装备!F:F,MATCH(属性!A334,装备!A:A,0)),系数!$K$12:$M$15,3,0))</f>
        <v>90000</v>
      </c>
      <c r="L334" s="17"/>
      <c r="M334" s="17"/>
      <c r="N334" s="17"/>
      <c r="O334" s="17">
        <f>IF(E334=1,"",VLOOKUP(E334,系数!$S$2:$AB$12,MATCH(属性!C334,评级,0),1))</f>
        <v>0</v>
      </c>
    </row>
    <row r="335" spans="1:15" ht="17.25" thickBot="1" x14ac:dyDescent="0.4">
      <c r="A335" s="17">
        <f t="shared" si="10"/>
        <v>7100003</v>
      </c>
      <c r="B335" s="17" t="s">
        <v>56</v>
      </c>
      <c r="C335" s="15">
        <f>INDEX(装备!G:G,MATCH(属性!A335,装备!A:A,0))</f>
        <v>1</v>
      </c>
      <c r="D335" s="15" t="str">
        <f>INDEX(装备!E:E,MATCH(属性!A335,装备!A:A,0))</f>
        <v>armour</v>
      </c>
      <c r="E335" s="14">
        <v>93</v>
      </c>
      <c r="F335" s="17">
        <f>INT((VLOOKUP($C335,装备数值,2,0)+VLOOKUP($C335,装备数值,5,0)*($E335-1))*VLOOKUP($D335,系数!$K$2:$O$7,2,0))</f>
        <v>1120</v>
      </c>
      <c r="G335" s="17">
        <f>INT((VLOOKUP($C335,装备数值,3,0)+VLOOKUP($C335,装备数值,6,0)*($E335-1))*VLOOKUP($D335,系数!$K$2:$O$7,3,0))</f>
        <v>0</v>
      </c>
      <c r="H335" s="17">
        <f t="shared" si="11"/>
        <v>0</v>
      </c>
      <c r="I335" s="17">
        <f>INT((VLOOKUP($C335,装备数值,4,0)+VLOOKUP($C335,装备数值,7,0)*($E335-1))*VLOOKUP($D335,系数!$K$2:$O$7,4,0))</f>
        <v>0</v>
      </c>
      <c r="J335" s="17">
        <f>INT((VLOOKUP($C335,装备数值,4,0)+VLOOKUP($C335,装备数值,7,0)*($E335-1))*VLOOKUP($D335,系数!$K$2:$O$7,5,0))</f>
        <v>0</v>
      </c>
      <c r="K335" s="17">
        <f>INT(VLOOKUP(E335,强化金币,2,1)*VLOOKUP(INDEX(装备!F:F,MATCH(属性!A335,装备!A:A,0)),系数!$K$12:$M$15,3,0))</f>
        <v>90000</v>
      </c>
      <c r="L335" s="17"/>
      <c r="M335" s="17"/>
      <c r="N335" s="17"/>
      <c r="O335" s="17">
        <f>IF(E335=1,"",VLOOKUP(E335,系数!$S$2:$AB$12,MATCH(属性!C335,评级,0),1))</f>
        <v>0</v>
      </c>
    </row>
    <row r="336" spans="1:15" ht="17.25" thickBot="1" x14ac:dyDescent="0.4">
      <c r="A336" s="17">
        <f t="shared" si="10"/>
        <v>7100003</v>
      </c>
      <c r="B336" s="17" t="s">
        <v>56</v>
      </c>
      <c r="C336" s="15">
        <f>INDEX(装备!G:G,MATCH(属性!A336,装备!A:A,0))</f>
        <v>1</v>
      </c>
      <c r="D336" s="15" t="str">
        <f>INDEX(装备!E:E,MATCH(属性!A336,装备!A:A,0))</f>
        <v>armour</v>
      </c>
      <c r="E336" s="14">
        <v>94</v>
      </c>
      <c r="F336" s="17">
        <f>INT((VLOOKUP($C336,装备数值,2,0)+VLOOKUP($C336,装备数值,5,0)*($E336-1))*VLOOKUP($D336,系数!$K$2:$O$7,2,0))</f>
        <v>1130</v>
      </c>
      <c r="G336" s="17">
        <f>INT((VLOOKUP($C336,装备数值,3,0)+VLOOKUP($C336,装备数值,6,0)*($E336-1))*VLOOKUP($D336,系数!$K$2:$O$7,3,0))</f>
        <v>0</v>
      </c>
      <c r="H336" s="17">
        <f t="shared" si="11"/>
        <v>0</v>
      </c>
      <c r="I336" s="17">
        <f>INT((VLOOKUP($C336,装备数值,4,0)+VLOOKUP($C336,装备数值,7,0)*($E336-1))*VLOOKUP($D336,系数!$K$2:$O$7,4,0))</f>
        <v>0</v>
      </c>
      <c r="J336" s="17">
        <f>INT((VLOOKUP($C336,装备数值,4,0)+VLOOKUP($C336,装备数值,7,0)*($E336-1))*VLOOKUP($D336,系数!$K$2:$O$7,5,0))</f>
        <v>0</v>
      </c>
      <c r="K336" s="17">
        <f>INT(VLOOKUP(E336,强化金币,2,1)*VLOOKUP(INDEX(装备!F:F,MATCH(属性!A336,装备!A:A,0)),系数!$K$12:$M$15,3,0))</f>
        <v>90000</v>
      </c>
      <c r="L336" s="17"/>
      <c r="M336" s="17"/>
      <c r="N336" s="17"/>
      <c r="O336" s="17">
        <f>IF(E336=1,"",VLOOKUP(E336,系数!$S$2:$AB$12,MATCH(属性!C336,评级,0),1))</f>
        <v>0</v>
      </c>
    </row>
    <row r="337" spans="1:15" ht="17.25" thickBot="1" x14ac:dyDescent="0.4">
      <c r="A337" s="17">
        <f t="shared" si="10"/>
        <v>7100003</v>
      </c>
      <c r="B337" s="17" t="s">
        <v>56</v>
      </c>
      <c r="C337" s="15">
        <f>INDEX(装备!G:G,MATCH(属性!A337,装备!A:A,0))</f>
        <v>1</v>
      </c>
      <c r="D337" s="15" t="str">
        <f>INDEX(装备!E:E,MATCH(属性!A337,装备!A:A,0))</f>
        <v>armour</v>
      </c>
      <c r="E337" s="14">
        <v>95</v>
      </c>
      <c r="F337" s="17">
        <f>INT((VLOOKUP($C337,装备数值,2,0)+VLOOKUP($C337,装备数值,5,0)*($E337-1))*VLOOKUP($D337,系数!$K$2:$O$7,2,0))</f>
        <v>1140</v>
      </c>
      <c r="G337" s="17">
        <f>INT((VLOOKUP($C337,装备数值,3,0)+VLOOKUP($C337,装备数值,6,0)*($E337-1))*VLOOKUP($D337,系数!$K$2:$O$7,3,0))</f>
        <v>0</v>
      </c>
      <c r="H337" s="17">
        <f t="shared" si="11"/>
        <v>0</v>
      </c>
      <c r="I337" s="17">
        <f>INT((VLOOKUP($C337,装备数值,4,0)+VLOOKUP($C337,装备数值,7,0)*($E337-1))*VLOOKUP($D337,系数!$K$2:$O$7,4,0))</f>
        <v>0</v>
      </c>
      <c r="J337" s="17">
        <f>INT((VLOOKUP($C337,装备数值,4,0)+VLOOKUP($C337,装备数值,7,0)*($E337-1))*VLOOKUP($D337,系数!$K$2:$O$7,5,0))</f>
        <v>0</v>
      </c>
      <c r="K337" s="17">
        <f>INT(VLOOKUP(E337,强化金币,2,1)*VLOOKUP(INDEX(装备!F:F,MATCH(属性!A337,装备!A:A,0)),系数!$K$12:$M$15,3,0))</f>
        <v>90000</v>
      </c>
      <c r="L337" s="17"/>
      <c r="M337" s="17"/>
      <c r="N337" s="17"/>
      <c r="O337" s="17">
        <f>IF(E337=1,"",VLOOKUP(E337,系数!$S$2:$AB$12,MATCH(属性!C337,评级,0),1))</f>
        <v>0</v>
      </c>
    </row>
    <row r="338" spans="1:15" ht="17.25" thickBot="1" x14ac:dyDescent="0.4">
      <c r="A338" s="17">
        <f t="shared" si="10"/>
        <v>7100003</v>
      </c>
      <c r="B338" s="17" t="s">
        <v>56</v>
      </c>
      <c r="C338" s="15">
        <f>INDEX(装备!G:G,MATCH(属性!A338,装备!A:A,0))</f>
        <v>1</v>
      </c>
      <c r="D338" s="15" t="str">
        <f>INDEX(装备!E:E,MATCH(属性!A338,装备!A:A,0))</f>
        <v>armour</v>
      </c>
      <c r="E338" s="14">
        <v>96</v>
      </c>
      <c r="F338" s="17">
        <f>INT((VLOOKUP($C338,装备数值,2,0)+VLOOKUP($C338,装备数值,5,0)*($E338-1))*VLOOKUP($D338,系数!$K$2:$O$7,2,0))</f>
        <v>1150</v>
      </c>
      <c r="G338" s="17">
        <f>INT((VLOOKUP($C338,装备数值,3,0)+VLOOKUP($C338,装备数值,6,0)*($E338-1))*VLOOKUP($D338,系数!$K$2:$O$7,3,0))</f>
        <v>0</v>
      </c>
      <c r="H338" s="17">
        <f t="shared" si="11"/>
        <v>0</v>
      </c>
      <c r="I338" s="17">
        <f>INT((VLOOKUP($C338,装备数值,4,0)+VLOOKUP($C338,装备数值,7,0)*($E338-1))*VLOOKUP($D338,系数!$K$2:$O$7,4,0))</f>
        <v>0</v>
      </c>
      <c r="J338" s="17">
        <f>INT((VLOOKUP($C338,装备数值,4,0)+VLOOKUP($C338,装备数值,7,0)*($E338-1))*VLOOKUP($D338,系数!$K$2:$O$7,5,0))</f>
        <v>0</v>
      </c>
      <c r="K338" s="17">
        <f>INT(VLOOKUP(E338,强化金币,2,1)*VLOOKUP(INDEX(装备!F:F,MATCH(属性!A338,装备!A:A,0)),系数!$K$12:$M$15,3,0))</f>
        <v>90000</v>
      </c>
      <c r="L338" s="17"/>
      <c r="M338" s="17"/>
      <c r="N338" s="17"/>
      <c r="O338" s="17">
        <f>IF(E338=1,"",VLOOKUP(E338,系数!$S$2:$AB$12,MATCH(属性!C338,评级,0),1))</f>
        <v>0</v>
      </c>
    </row>
    <row r="339" spans="1:15" ht="17.25" thickBot="1" x14ac:dyDescent="0.4">
      <c r="A339" s="17">
        <f t="shared" si="10"/>
        <v>7100003</v>
      </c>
      <c r="B339" s="17" t="s">
        <v>56</v>
      </c>
      <c r="C339" s="15">
        <f>INDEX(装备!G:G,MATCH(属性!A339,装备!A:A,0))</f>
        <v>1</v>
      </c>
      <c r="D339" s="15" t="str">
        <f>INDEX(装备!E:E,MATCH(属性!A339,装备!A:A,0))</f>
        <v>armour</v>
      </c>
      <c r="E339" s="14">
        <v>97</v>
      </c>
      <c r="F339" s="17">
        <f>INT((VLOOKUP($C339,装备数值,2,0)+VLOOKUP($C339,装备数值,5,0)*($E339-1))*VLOOKUP($D339,系数!$K$2:$O$7,2,0))</f>
        <v>1160</v>
      </c>
      <c r="G339" s="17">
        <f>INT((VLOOKUP($C339,装备数值,3,0)+VLOOKUP($C339,装备数值,6,0)*($E339-1))*VLOOKUP($D339,系数!$K$2:$O$7,3,0))</f>
        <v>0</v>
      </c>
      <c r="H339" s="17">
        <f t="shared" si="11"/>
        <v>0</v>
      </c>
      <c r="I339" s="17">
        <f>INT((VLOOKUP($C339,装备数值,4,0)+VLOOKUP($C339,装备数值,7,0)*($E339-1))*VLOOKUP($D339,系数!$K$2:$O$7,4,0))</f>
        <v>0</v>
      </c>
      <c r="J339" s="17">
        <f>INT((VLOOKUP($C339,装备数值,4,0)+VLOOKUP($C339,装备数值,7,0)*($E339-1))*VLOOKUP($D339,系数!$K$2:$O$7,5,0))</f>
        <v>0</v>
      </c>
      <c r="K339" s="17">
        <f>INT(VLOOKUP(E339,强化金币,2,1)*VLOOKUP(INDEX(装备!F:F,MATCH(属性!A339,装备!A:A,0)),系数!$K$12:$M$15,3,0))</f>
        <v>90000</v>
      </c>
      <c r="L339" s="17"/>
      <c r="M339" s="17"/>
      <c r="N339" s="17"/>
      <c r="O339" s="17">
        <f>IF(E339=1,"",VLOOKUP(E339,系数!$S$2:$AB$12,MATCH(属性!C339,评级,0),1))</f>
        <v>0</v>
      </c>
    </row>
    <row r="340" spans="1:15" ht="17.25" thickBot="1" x14ac:dyDescent="0.4">
      <c r="A340" s="17">
        <f t="shared" si="10"/>
        <v>7100003</v>
      </c>
      <c r="B340" s="17" t="s">
        <v>56</v>
      </c>
      <c r="C340" s="15">
        <f>INDEX(装备!G:G,MATCH(属性!A340,装备!A:A,0))</f>
        <v>1</v>
      </c>
      <c r="D340" s="15" t="str">
        <f>INDEX(装备!E:E,MATCH(属性!A340,装备!A:A,0))</f>
        <v>armour</v>
      </c>
      <c r="E340" s="14">
        <v>98</v>
      </c>
      <c r="F340" s="17">
        <f>INT((VLOOKUP($C340,装备数值,2,0)+VLOOKUP($C340,装备数值,5,0)*($E340-1))*VLOOKUP($D340,系数!$K$2:$O$7,2,0))</f>
        <v>1170</v>
      </c>
      <c r="G340" s="17">
        <f>INT((VLOOKUP($C340,装备数值,3,0)+VLOOKUP($C340,装备数值,6,0)*($E340-1))*VLOOKUP($D340,系数!$K$2:$O$7,3,0))</f>
        <v>0</v>
      </c>
      <c r="H340" s="17">
        <f t="shared" si="11"/>
        <v>0</v>
      </c>
      <c r="I340" s="17">
        <f>INT((VLOOKUP($C340,装备数值,4,0)+VLOOKUP($C340,装备数值,7,0)*($E340-1))*VLOOKUP($D340,系数!$K$2:$O$7,4,0))</f>
        <v>0</v>
      </c>
      <c r="J340" s="17">
        <f>INT((VLOOKUP($C340,装备数值,4,0)+VLOOKUP($C340,装备数值,7,0)*($E340-1))*VLOOKUP($D340,系数!$K$2:$O$7,5,0))</f>
        <v>0</v>
      </c>
      <c r="K340" s="17">
        <f>INT(VLOOKUP(E340,强化金币,2,1)*VLOOKUP(INDEX(装备!F:F,MATCH(属性!A340,装备!A:A,0)),系数!$K$12:$M$15,3,0))</f>
        <v>90000</v>
      </c>
      <c r="L340" s="17"/>
      <c r="M340" s="17"/>
      <c r="N340" s="17"/>
      <c r="O340" s="17">
        <f>IF(E340=1,"",VLOOKUP(E340,系数!$S$2:$AB$12,MATCH(属性!C340,评级,0),1))</f>
        <v>0</v>
      </c>
    </row>
    <row r="341" spans="1:15" ht="17.25" thickBot="1" x14ac:dyDescent="0.4">
      <c r="A341" s="17">
        <f t="shared" si="10"/>
        <v>7100003</v>
      </c>
      <c r="B341" s="17" t="s">
        <v>56</v>
      </c>
      <c r="C341" s="15">
        <f>INDEX(装备!G:G,MATCH(属性!A341,装备!A:A,0))</f>
        <v>1</v>
      </c>
      <c r="D341" s="15" t="str">
        <f>INDEX(装备!E:E,MATCH(属性!A341,装备!A:A,0))</f>
        <v>armour</v>
      </c>
      <c r="E341" s="14">
        <v>99</v>
      </c>
      <c r="F341" s="17">
        <f>INT((VLOOKUP($C341,装备数值,2,0)+VLOOKUP($C341,装备数值,5,0)*($E341-1))*VLOOKUP($D341,系数!$K$2:$O$7,2,0))</f>
        <v>1180</v>
      </c>
      <c r="G341" s="17">
        <f>INT((VLOOKUP($C341,装备数值,3,0)+VLOOKUP($C341,装备数值,6,0)*($E341-1))*VLOOKUP($D341,系数!$K$2:$O$7,3,0))</f>
        <v>0</v>
      </c>
      <c r="H341" s="17">
        <f t="shared" si="11"/>
        <v>0</v>
      </c>
      <c r="I341" s="17">
        <f>INT((VLOOKUP($C341,装备数值,4,0)+VLOOKUP($C341,装备数值,7,0)*($E341-1))*VLOOKUP($D341,系数!$K$2:$O$7,4,0))</f>
        <v>0</v>
      </c>
      <c r="J341" s="17">
        <f>INT((VLOOKUP($C341,装备数值,4,0)+VLOOKUP($C341,装备数值,7,0)*($E341-1))*VLOOKUP($D341,系数!$K$2:$O$7,5,0))</f>
        <v>0</v>
      </c>
      <c r="K341" s="17">
        <f>INT(VLOOKUP(E341,强化金币,2,1)*VLOOKUP(INDEX(装备!F:F,MATCH(属性!A341,装备!A:A,0)),系数!$K$12:$M$15,3,0))</f>
        <v>90000</v>
      </c>
      <c r="L341" s="17"/>
      <c r="M341" s="17"/>
      <c r="N341" s="17"/>
      <c r="O341" s="17">
        <f>IF(E341=1,"",VLOOKUP(E341,系数!$S$2:$AB$12,MATCH(属性!C341,评级,0),1))</f>
        <v>0</v>
      </c>
    </row>
    <row r="342" spans="1:15" ht="17.25" thickBot="1" x14ac:dyDescent="0.4">
      <c r="A342" s="17">
        <f t="shared" si="10"/>
        <v>7100003</v>
      </c>
      <c r="B342" s="17" t="s">
        <v>56</v>
      </c>
      <c r="C342" s="15">
        <f>INDEX(装备!G:G,MATCH(属性!A342,装备!A:A,0))</f>
        <v>1</v>
      </c>
      <c r="D342" s="15" t="str">
        <f>INDEX(装备!E:E,MATCH(属性!A342,装备!A:A,0))</f>
        <v>armour</v>
      </c>
      <c r="E342" s="14">
        <v>100</v>
      </c>
      <c r="F342" s="17">
        <f>INT((VLOOKUP($C342,装备数值,2,0)+VLOOKUP($C342,装备数值,5,0)*($E342-1))*VLOOKUP($D342,系数!$K$2:$O$7,2,0))</f>
        <v>1190</v>
      </c>
      <c r="G342" s="17">
        <f>INT((VLOOKUP($C342,装备数值,3,0)+VLOOKUP($C342,装备数值,6,0)*($E342-1))*VLOOKUP($D342,系数!$K$2:$O$7,3,0))</f>
        <v>0</v>
      </c>
      <c r="H342" s="17">
        <f t="shared" si="11"/>
        <v>0</v>
      </c>
      <c r="I342" s="17">
        <f>INT((VLOOKUP($C342,装备数值,4,0)+VLOOKUP($C342,装备数值,7,0)*($E342-1))*VLOOKUP($D342,系数!$K$2:$O$7,4,0))</f>
        <v>0</v>
      </c>
      <c r="J342" s="17">
        <f>INT((VLOOKUP($C342,装备数值,4,0)+VLOOKUP($C342,装备数值,7,0)*($E342-1))*VLOOKUP($D342,系数!$K$2:$O$7,5,0))</f>
        <v>0</v>
      </c>
      <c r="K342" s="17">
        <f>INT(VLOOKUP(E342,强化金币,2,1)*VLOOKUP(INDEX(装备!F:F,MATCH(属性!A342,装备!A:A,0)),系数!$K$12:$M$15,3,0))</f>
        <v>90000</v>
      </c>
      <c r="L342" s="17"/>
      <c r="M342" s="17"/>
      <c r="N342" s="17"/>
      <c r="O342" s="17">
        <f>IF(E342=1,"",VLOOKUP(E342,系数!$S$2:$AB$12,MATCH(属性!C342,评级,0),1))</f>
        <v>0</v>
      </c>
    </row>
    <row r="343" spans="1:15" ht="17.25" thickBot="1" x14ac:dyDescent="0.4">
      <c r="A343" s="17">
        <f t="shared" si="10"/>
        <v>7100003</v>
      </c>
      <c r="B343" s="17" t="s">
        <v>56</v>
      </c>
      <c r="C343" s="15">
        <f>INDEX(装备!G:G,MATCH(属性!A343,装备!A:A,0))</f>
        <v>1</v>
      </c>
      <c r="D343" s="15" t="str">
        <f>INDEX(装备!E:E,MATCH(属性!A343,装备!A:A,0))</f>
        <v>armour</v>
      </c>
      <c r="E343" s="14">
        <v>101</v>
      </c>
      <c r="F343" s="17">
        <f>INT((VLOOKUP($C343,装备数值,2,0)+VLOOKUP($C343,装备数值,5,0)*($E343-1))*VLOOKUP($D343,系数!$K$2:$O$7,2,0))</f>
        <v>1200</v>
      </c>
      <c r="G343" s="17">
        <f>INT((VLOOKUP($C343,装备数值,3,0)+VLOOKUP($C343,装备数值,6,0)*($E343-1))*VLOOKUP($D343,系数!$K$2:$O$7,3,0))</f>
        <v>0</v>
      </c>
      <c r="H343" s="17">
        <f t="shared" si="11"/>
        <v>0</v>
      </c>
      <c r="I343" s="17">
        <f>INT((VLOOKUP($C343,装备数值,4,0)+VLOOKUP($C343,装备数值,7,0)*($E343-1))*VLOOKUP($D343,系数!$K$2:$O$7,4,0))</f>
        <v>0</v>
      </c>
      <c r="J343" s="17">
        <f>INT((VLOOKUP($C343,装备数值,4,0)+VLOOKUP($C343,装备数值,7,0)*($E343-1))*VLOOKUP($D343,系数!$K$2:$O$7,5,0))</f>
        <v>0</v>
      </c>
      <c r="K343" s="17">
        <f>INT(VLOOKUP(E343,强化金币,2,1)*VLOOKUP(INDEX(装备!F:F,MATCH(属性!A343,装备!A:A,0)),系数!$K$12:$M$15,3,0))</f>
        <v>90000</v>
      </c>
      <c r="L343" s="17"/>
      <c r="M343" s="17"/>
      <c r="N343" s="17"/>
      <c r="O343" s="17">
        <f>IF(E343=1,"",VLOOKUP(E343,系数!$S$2:$AB$12,MATCH(属性!C343,评级,0),1))</f>
        <v>0</v>
      </c>
    </row>
    <row r="344" spans="1:15" ht="17.25" thickBot="1" x14ac:dyDescent="0.4">
      <c r="A344" s="17">
        <f t="shared" si="10"/>
        <v>7100003</v>
      </c>
      <c r="B344" s="17" t="s">
        <v>56</v>
      </c>
      <c r="C344" s="15">
        <f>INDEX(装备!G:G,MATCH(属性!A344,装备!A:A,0))</f>
        <v>1</v>
      </c>
      <c r="D344" s="15" t="str">
        <f>INDEX(装备!E:E,MATCH(属性!A344,装备!A:A,0))</f>
        <v>armour</v>
      </c>
      <c r="E344" s="14">
        <v>102</v>
      </c>
      <c r="F344" s="17">
        <f>INT((VLOOKUP($C344,装备数值,2,0)+VLOOKUP($C344,装备数值,5,0)*($E344-1))*VLOOKUP($D344,系数!$K$2:$O$7,2,0))</f>
        <v>1210</v>
      </c>
      <c r="G344" s="17">
        <f>INT((VLOOKUP($C344,装备数值,3,0)+VLOOKUP($C344,装备数值,6,0)*($E344-1))*VLOOKUP($D344,系数!$K$2:$O$7,3,0))</f>
        <v>0</v>
      </c>
      <c r="H344" s="17">
        <f t="shared" si="11"/>
        <v>0</v>
      </c>
      <c r="I344" s="17">
        <f>INT((VLOOKUP($C344,装备数值,4,0)+VLOOKUP($C344,装备数值,7,0)*($E344-1))*VLOOKUP($D344,系数!$K$2:$O$7,4,0))</f>
        <v>0</v>
      </c>
      <c r="J344" s="17">
        <f>INT((VLOOKUP($C344,装备数值,4,0)+VLOOKUP($C344,装备数值,7,0)*($E344-1))*VLOOKUP($D344,系数!$K$2:$O$7,5,0))</f>
        <v>0</v>
      </c>
      <c r="K344" s="17">
        <f>INT(VLOOKUP(E344,强化金币,2,1)*VLOOKUP(INDEX(装备!F:F,MATCH(属性!A344,装备!A:A,0)),系数!$K$12:$M$15,3,0))</f>
        <v>90000</v>
      </c>
      <c r="L344" s="17"/>
      <c r="M344" s="17"/>
      <c r="N344" s="17"/>
      <c r="O344" s="17">
        <f>IF(E344=1,"",VLOOKUP(E344,系数!$S$2:$AB$12,MATCH(属性!C344,评级,0),1))</f>
        <v>0</v>
      </c>
    </row>
    <row r="345" spans="1:15" ht="17.25" thickBot="1" x14ac:dyDescent="0.4">
      <c r="A345" s="17">
        <f t="shared" si="10"/>
        <v>7100003</v>
      </c>
      <c r="B345" s="17" t="s">
        <v>56</v>
      </c>
      <c r="C345" s="15">
        <f>INDEX(装备!G:G,MATCH(属性!A345,装备!A:A,0))</f>
        <v>1</v>
      </c>
      <c r="D345" s="15" t="str">
        <f>INDEX(装备!E:E,MATCH(属性!A345,装备!A:A,0))</f>
        <v>armour</v>
      </c>
      <c r="E345" s="14">
        <v>103</v>
      </c>
      <c r="F345" s="17">
        <f>INT((VLOOKUP($C345,装备数值,2,0)+VLOOKUP($C345,装备数值,5,0)*($E345-1))*VLOOKUP($D345,系数!$K$2:$O$7,2,0))</f>
        <v>1220</v>
      </c>
      <c r="G345" s="17">
        <f>INT((VLOOKUP($C345,装备数值,3,0)+VLOOKUP($C345,装备数值,6,0)*($E345-1))*VLOOKUP($D345,系数!$K$2:$O$7,3,0))</f>
        <v>0</v>
      </c>
      <c r="H345" s="17">
        <f t="shared" si="11"/>
        <v>0</v>
      </c>
      <c r="I345" s="17">
        <f>INT((VLOOKUP($C345,装备数值,4,0)+VLOOKUP($C345,装备数值,7,0)*($E345-1))*VLOOKUP($D345,系数!$K$2:$O$7,4,0))</f>
        <v>0</v>
      </c>
      <c r="J345" s="17">
        <f>INT((VLOOKUP($C345,装备数值,4,0)+VLOOKUP($C345,装备数值,7,0)*($E345-1))*VLOOKUP($D345,系数!$K$2:$O$7,5,0))</f>
        <v>0</v>
      </c>
      <c r="K345" s="17">
        <f>INT(VLOOKUP(E345,强化金币,2,1)*VLOOKUP(INDEX(装备!F:F,MATCH(属性!A345,装备!A:A,0)),系数!$K$12:$M$15,3,0))</f>
        <v>90000</v>
      </c>
      <c r="L345" s="17"/>
      <c r="M345" s="17"/>
      <c r="N345" s="17"/>
      <c r="O345" s="17">
        <f>IF(E345=1,"",VLOOKUP(E345,系数!$S$2:$AB$12,MATCH(属性!C345,评级,0),1))</f>
        <v>0</v>
      </c>
    </row>
    <row r="346" spans="1:15" ht="17.25" thickBot="1" x14ac:dyDescent="0.4">
      <c r="A346" s="17">
        <f t="shared" si="10"/>
        <v>7100003</v>
      </c>
      <c r="B346" s="17" t="s">
        <v>56</v>
      </c>
      <c r="C346" s="15">
        <f>INDEX(装备!G:G,MATCH(属性!A346,装备!A:A,0))</f>
        <v>1</v>
      </c>
      <c r="D346" s="15" t="str">
        <f>INDEX(装备!E:E,MATCH(属性!A346,装备!A:A,0))</f>
        <v>armour</v>
      </c>
      <c r="E346" s="14">
        <v>104</v>
      </c>
      <c r="F346" s="17">
        <f>INT((VLOOKUP($C346,装备数值,2,0)+VLOOKUP($C346,装备数值,5,0)*($E346-1))*VLOOKUP($D346,系数!$K$2:$O$7,2,0))</f>
        <v>1230</v>
      </c>
      <c r="G346" s="17">
        <f>INT((VLOOKUP($C346,装备数值,3,0)+VLOOKUP($C346,装备数值,6,0)*($E346-1))*VLOOKUP($D346,系数!$K$2:$O$7,3,0))</f>
        <v>0</v>
      </c>
      <c r="H346" s="17">
        <f t="shared" si="11"/>
        <v>0</v>
      </c>
      <c r="I346" s="17">
        <f>INT((VLOOKUP($C346,装备数值,4,0)+VLOOKUP($C346,装备数值,7,0)*($E346-1))*VLOOKUP($D346,系数!$K$2:$O$7,4,0))</f>
        <v>0</v>
      </c>
      <c r="J346" s="17">
        <f>INT((VLOOKUP($C346,装备数值,4,0)+VLOOKUP($C346,装备数值,7,0)*($E346-1))*VLOOKUP($D346,系数!$K$2:$O$7,5,0))</f>
        <v>0</v>
      </c>
      <c r="K346" s="17">
        <f>INT(VLOOKUP(E346,强化金币,2,1)*VLOOKUP(INDEX(装备!F:F,MATCH(属性!A346,装备!A:A,0)),系数!$K$12:$M$15,3,0))</f>
        <v>90000</v>
      </c>
      <c r="L346" s="17"/>
      <c r="M346" s="17"/>
      <c r="N346" s="17"/>
      <c r="O346" s="17">
        <f>IF(E346=1,"",VLOOKUP(E346,系数!$S$2:$AB$12,MATCH(属性!C346,评级,0),1))</f>
        <v>0</v>
      </c>
    </row>
    <row r="347" spans="1:15" ht="17.25" thickBot="1" x14ac:dyDescent="0.4">
      <c r="A347" s="17">
        <f t="shared" si="10"/>
        <v>7100003</v>
      </c>
      <c r="B347" s="17" t="s">
        <v>56</v>
      </c>
      <c r="C347" s="15">
        <f>INDEX(装备!G:G,MATCH(属性!A347,装备!A:A,0))</f>
        <v>1</v>
      </c>
      <c r="D347" s="15" t="str">
        <f>INDEX(装备!E:E,MATCH(属性!A347,装备!A:A,0))</f>
        <v>armour</v>
      </c>
      <c r="E347" s="14">
        <v>105</v>
      </c>
      <c r="F347" s="17">
        <f>INT((VLOOKUP($C347,装备数值,2,0)+VLOOKUP($C347,装备数值,5,0)*($E347-1))*VLOOKUP($D347,系数!$K$2:$O$7,2,0))</f>
        <v>1240</v>
      </c>
      <c r="G347" s="17">
        <f>INT((VLOOKUP($C347,装备数值,3,0)+VLOOKUP($C347,装备数值,6,0)*($E347-1))*VLOOKUP($D347,系数!$K$2:$O$7,3,0))</f>
        <v>0</v>
      </c>
      <c r="H347" s="17">
        <f t="shared" si="11"/>
        <v>0</v>
      </c>
      <c r="I347" s="17">
        <f>INT((VLOOKUP($C347,装备数值,4,0)+VLOOKUP($C347,装备数值,7,0)*($E347-1))*VLOOKUP($D347,系数!$K$2:$O$7,4,0))</f>
        <v>0</v>
      </c>
      <c r="J347" s="17">
        <f>INT((VLOOKUP($C347,装备数值,4,0)+VLOOKUP($C347,装备数值,7,0)*($E347-1))*VLOOKUP($D347,系数!$K$2:$O$7,5,0))</f>
        <v>0</v>
      </c>
      <c r="K347" s="17">
        <f>INT(VLOOKUP(E347,强化金币,2,1)*VLOOKUP(INDEX(装备!F:F,MATCH(属性!A347,装备!A:A,0)),系数!$K$12:$M$15,3,0))</f>
        <v>90000</v>
      </c>
      <c r="L347" s="17"/>
      <c r="M347" s="17"/>
      <c r="N347" s="17"/>
      <c r="O347" s="17">
        <f>IF(E347=1,"",VLOOKUP(E347,系数!$S$2:$AB$12,MATCH(属性!C347,评级,0),1))</f>
        <v>0</v>
      </c>
    </row>
    <row r="348" spans="1:15" ht="17.25" thickBot="1" x14ac:dyDescent="0.4">
      <c r="A348" s="17">
        <f t="shared" si="10"/>
        <v>7100003</v>
      </c>
      <c r="B348" s="17" t="s">
        <v>56</v>
      </c>
      <c r="C348" s="15">
        <f>INDEX(装备!G:G,MATCH(属性!A348,装备!A:A,0))</f>
        <v>1</v>
      </c>
      <c r="D348" s="15" t="str">
        <f>INDEX(装备!E:E,MATCH(属性!A348,装备!A:A,0))</f>
        <v>armour</v>
      </c>
      <c r="E348" s="14">
        <v>106</v>
      </c>
      <c r="F348" s="17">
        <f>INT((VLOOKUP($C348,装备数值,2,0)+VLOOKUP($C348,装备数值,5,0)*($E348-1))*VLOOKUP($D348,系数!$K$2:$O$7,2,0))</f>
        <v>1250</v>
      </c>
      <c r="G348" s="17">
        <f>INT((VLOOKUP($C348,装备数值,3,0)+VLOOKUP($C348,装备数值,6,0)*($E348-1))*VLOOKUP($D348,系数!$K$2:$O$7,3,0))</f>
        <v>0</v>
      </c>
      <c r="H348" s="17">
        <f t="shared" si="11"/>
        <v>0</v>
      </c>
      <c r="I348" s="17">
        <f>INT((VLOOKUP($C348,装备数值,4,0)+VLOOKUP($C348,装备数值,7,0)*($E348-1))*VLOOKUP($D348,系数!$K$2:$O$7,4,0))</f>
        <v>0</v>
      </c>
      <c r="J348" s="17">
        <f>INT((VLOOKUP($C348,装备数值,4,0)+VLOOKUP($C348,装备数值,7,0)*($E348-1))*VLOOKUP($D348,系数!$K$2:$O$7,5,0))</f>
        <v>0</v>
      </c>
      <c r="K348" s="17">
        <f>INT(VLOOKUP(E348,强化金币,2,1)*VLOOKUP(INDEX(装备!F:F,MATCH(属性!A348,装备!A:A,0)),系数!$K$12:$M$15,3,0))</f>
        <v>90000</v>
      </c>
      <c r="L348" s="17"/>
      <c r="M348" s="17"/>
      <c r="N348" s="17"/>
      <c r="O348" s="17">
        <f>IF(E348=1,"",VLOOKUP(E348,系数!$S$2:$AB$12,MATCH(属性!C348,评级,0),1))</f>
        <v>0</v>
      </c>
    </row>
    <row r="349" spans="1:15" ht="17.25" thickBot="1" x14ac:dyDescent="0.4">
      <c r="A349" s="17">
        <f t="shared" si="10"/>
        <v>7100003</v>
      </c>
      <c r="B349" s="17" t="s">
        <v>56</v>
      </c>
      <c r="C349" s="15">
        <f>INDEX(装备!G:G,MATCH(属性!A349,装备!A:A,0))</f>
        <v>1</v>
      </c>
      <c r="D349" s="15" t="str">
        <f>INDEX(装备!E:E,MATCH(属性!A349,装备!A:A,0))</f>
        <v>armour</v>
      </c>
      <c r="E349" s="14">
        <v>107</v>
      </c>
      <c r="F349" s="17">
        <f>INT((VLOOKUP($C349,装备数值,2,0)+VLOOKUP($C349,装备数值,5,0)*($E349-1))*VLOOKUP($D349,系数!$K$2:$O$7,2,0))</f>
        <v>1260</v>
      </c>
      <c r="G349" s="17">
        <f>INT((VLOOKUP($C349,装备数值,3,0)+VLOOKUP($C349,装备数值,6,0)*($E349-1))*VLOOKUP($D349,系数!$K$2:$O$7,3,0))</f>
        <v>0</v>
      </c>
      <c r="H349" s="17">
        <f t="shared" si="11"/>
        <v>0</v>
      </c>
      <c r="I349" s="17">
        <f>INT((VLOOKUP($C349,装备数值,4,0)+VLOOKUP($C349,装备数值,7,0)*($E349-1))*VLOOKUP($D349,系数!$K$2:$O$7,4,0))</f>
        <v>0</v>
      </c>
      <c r="J349" s="17">
        <f>INT((VLOOKUP($C349,装备数值,4,0)+VLOOKUP($C349,装备数值,7,0)*($E349-1))*VLOOKUP($D349,系数!$K$2:$O$7,5,0))</f>
        <v>0</v>
      </c>
      <c r="K349" s="17">
        <f>INT(VLOOKUP(E349,强化金币,2,1)*VLOOKUP(INDEX(装备!F:F,MATCH(属性!A349,装备!A:A,0)),系数!$K$12:$M$15,3,0))</f>
        <v>90000</v>
      </c>
      <c r="L349" s="17"/>
      <c r="M349" s="17"/>
      <c r="N349" s="17"/>
      <c r="O349" s="17">
        <f>IF(E349=1,"",VLOOKUP(E349,系数!$S$2:$AB$12,MATCH(属性!C349,评级,0),1))</f>
        <v>0</v>
      </c>
    </row>
    <row r="350" spans="1:15" ht="17.25" thickBot="1" x14ac:dyDescent="0.4">
      <c r="A350" s="17">
        <f t="shared" si="10"/>
        <v>7100003</v>
      </c>
      <c r="B350" s="17" t="s">
        <v>56</v>
      </c>
      <c r="C350" s="15">
        <f>INDEX(装备!G:G,MATCH(属性!A350,装备!A:A,0))</f>
        <v>1</v>
      </c>
      <c r="D350" s="15" t="str">
        <f>INDEX(装备!E:E,MATCH(属性!A350,装备!A:A,0))</f>
        <v>armour</v>
      </c>
      <c r="E350" s="14">
        <v>108</v>
      </c>
      <c r="F350" s="17">
        <f>INT((VLOOKUP($C350,装备数值,2,0)+VLOOKUP($C350,装备数值,5,0)*($E350-1))*VLOOKUP($D350,系数!$K$2:$O$7,2,0))</f>
        <v>1270</v>
      </c>
      <c r="G350" s="17">
        <f>INT((VLOOKUP($C350,装备数值,3,0)+VLOOKUP($C350,装备数值,6,0)*($E350-1))*VLOOKUP($D350,系数!$K$2:$O$7,3,0))</f>
        <v>0</v>
      </c>
      <c r="H350" s="17">
        <f t="shared" si="11"/>
        <v>0</v>
      </c>
      <c r="I350" s="17">
        <f>INT((VLOOKUP($C350,装备数值,4,0)+VLOOKUP($C350,装备数值,7,0)*($E350-1))*VLOOKUP($D350,系数!$K$2:$O$7,4,0))</f>
        <v>0</v>
      </c>
      <c r="J350" s="17">
        <f>INT((VLOOKUP($C350,装备数值,4,0)+VLOOKUP($C350,装备数值,7,0)*($E350-1))*VLOOKUP($D350,系数!$K$2:$O$7,5,0))</f>
        <v>0</v>
      </c>
      <c r="K350" s="17">
        <f>INT(VLOOKUP(E350,强化金币,2,1)*VLOOKUP(INDEX(装备!F:F,MATCH(属性!A350,装备!A:A,0)),系数!$K$12:$M$15,3,0))</f>
        <v>90000</v>
      </c>
      <c r="L350" s="17"/>
      <c r="M350" s="17"/>
      <c r="N350" s="17"/>
      <c r="O350" s="17">
        <f>IF(E350=1,"",VLOOKUP(E350,系数!$S$2:$AB$12,MATCH(属性!C350,评级,0),1))</f>
        <v>0</v>
      </c>
    </row>
    <row r="351" spans="1:15" ht="17.25" thickBot="1" x14ac:dyDescent="0.4">
      <c r="A351" s="17">
        <f t="shared" si="10"/>
        <v>7100003</v>
      </c>
      <c r="B351" s="17" t="s">
        <v>56</v>
      </c>
      <c r="C351" s="15">
        <f>INDEX(装备!G:G,MATCH(属性!A351,装备!A:A,0))</f>
        <v>1</v>
      </c>
      <c r="D351" s="15" t="str">
        <f>INDEX(装备!E:E,MATCH(属性!A351,装备!A:A,0))</f>
        <v>armour</v>
      </c>
      <c r="E351" s="14">
        <v>109</v>
      </c>
      <c r="F351" s="17">
        <f>INT((VLOOKUP($C351,装备数值,2,0)+VLOOKUP($C351,装备数值,5,0)*($E351-1))*VLOOKUP($D351,系数!$K$2:$O$7,2,0))</f>
        <v>1280</v>
      </c>
      <c r="G351" s="17">
        <f>INT((VLOOKUP($C351,装备数值,3,0)+VLOOKUP($C351,装备数值,6,0)*($E351-1))*VLOOKUP($D351,系数!$K$2:$O$7,3,0))</f>
        <v>0</v>
      </c>
      <c r="H351" s="17">
        <f t="shared" si="11"/>
        <v>0</v>
      </c>
      <c r="I351" s="17">
        <f>INT((VLOOKUP($C351,装备数值,4,0)+VLOOKUP($C351,装备数值,7,0)*($E351-1))*VLOOKUP($D351,系数!$K$2:$O$7,4,0))</f>
        <v>0</v>
      </c>
      <c r="J351" s="17">
        <f>INT((VLOOKUP($C351,装备数值,4,0)+VLOOKUP($C351,装备数值,7,0)*($E351-1))*VLOOKUP($D351,系数!$K$2:$O$7,5,0))</f>
        <v>0</v>
      </c>
      <c r="K351" s="17">
        <f>INT(VLOOKUP(E351,强化金币,2,1)*VLOOKUP(INDEX(装备!F:F,MATCH(属性!A351,装备!A:A,0)),系数!$K$12:$M$15,3,0))</f>
        <v>90000</v>
      </c>
      <c r="L351" s="17"/>
      <c r="M351" s="17"/>
      <c r="N351" s="17"/>
      <c r="O351" s="17">
        <f>IF(E351=1,"",VLOOKUP(E351,系数!$S$2:$AB$12,MATCH(属性!C351,评级,0),1))</f>
        <v>0</v>
      </c>
    </row>
    <row r="352" spans="1:15" ht="17.25" thickBot="1" x14ac:dyDescent="0.4">
      <c r="A352" s="17">
        <f t="shared" si="10"/>
        <v>7100003</v>
      </c>
      <c r="B352" s="17" t="s">
        <v>56</v>
      </c>
      <c r="C352" s="15">
        <f>INDEX(装备!G:G,MATCH(属性!A352,装备!A:A,0))</f>
        <v>1</v>
      </c>
      <c r="D352" s="15" t="str">
        <f>INDEX(装备!E:E,MATCH(属性!A352,装备!A:A,0))</f>
        <v>armour</v>
      </c>
      <c r="E352" s="14">
        <v>110</v>
      </c>
      <c r="F352" s="17">
        <f>INT((VLOOKUP($C352,装备数值,2,0)+VLOOKUP($C352,装备数值,5,0)*($E352-1))*VLOOKUP($D352,系数!$K$2:$O$7,2,0))</f>
        <v>1290</v>
      </c>
      <c r="G352" s="17">
        <f>INT((VLOOKUP($C352,装备数值,3,0)+VLOOKUP($C352,装备数值,6,0)*($E352-1))*VLOOKUP($D352,系数!$K$2:$O$7,3,0))</f>
        <v>0</v>
      </c>
      <c r="H352" s="17">
        <f t="shared" si="11"/>
        <v>0</v>
      </c>
      <c r="I352" s="17">
        <f>INT((VLOOKUP($C352,装备数值,4,0)+VLOOKUP($C352,装备数值,7,0)*($E352-1))*VLOOKUP($D352,系数!$K$2:$O$7,4,0))</f>
        <v>0</v>
      </c>
      <c r="J352" s="17">
        <f>INT((VLOOKUP($C352,装备数值,4,0)+VLOOKUP($C352,装备数值,7,0)*($E352-1))*VLOOKUP($D352,系数!$K$2:$O$7,5,0))</f>
        <v>0</v>
      </c>
      <c r="K352" s="17">
        <f>INT(VLOOKUP(E352,强化金币,2,1)*VLOOKUP(INDEX(装备!F:F,MATCH(属性!A352,装备!A:A,0)),系数!$K$12:$M$15,3,0))</f>
        <v>90000</v>
      </c>
      <c r="L352" s="17"/>
      <c r="M352" s="17"/>
      <c r="N352" s="17"/>
      <c r="O352" s="17">
        <f>IF(E352=1,"",VLOOKUP(E352,系数!$S$2:$AB$12,MATCH(属性!C352,评级,0),1))</f>
        <v>0</v>
      </c>
    </row>
    <row r="353" spans="1:15" ht="17.25" thickBot="1" x14ac:dyDescent="0.4">
      <c r="A353" s="17">
        <f t="shared" si="10"/>
        <v>7100003</v>
      </c>
      <c r="B353" s="17" t="s">
        <v>56</v>
      </c>
      <c r="C353" s="15">
        <f>INDEX(装备!G:G,MATCH(属性!A353,装备!A:A,0))</f>
        <v>1</v>
      </c>
      <c r="D353" s="15" t="str">
        <f>INDEX(装备!E:E,MATCH(属性!A353,装备!A:A,0))</f>
        <v>armour</v>
      </c>
      <c r="E353" s="14">
        <v>111</v>
      </c>
      <c r="F353" s="17">
        <f>INT((VLOOKUP($C353,装备数值,2,0)+VLOOKUP($C353,装备数值,5,0)*($E353-1))*VLOOKUP($D353,系数!$K$2:$O$7,2,0))</f>
        <v>1300</v>
      </c>
      <c r="G353" s="17">
        <f>INT((VLOOKUP($C353,装备数值,3,0)+VLOOKUP($C353,装备数值,6,0)*($E353-1))*VLOOKUP($D353,系数!$K$2:$O$7,3,0))</f>
        <v>0</v>
      </c>
      <c r="H353" s="17">
        <f t="shared" si="11"/>
        <v>0</v>
      </c>
      <c r="I353" s="17">
        <f>INT((VLOOKUP($C353,装备数值,4,0)+VLOOKUP($C353,装备数值,7,0)*($E353-1))*VLOOKUP($D353,系数!$K$2:$O$7,4,0))</f>
        <v>0</v>
      </c>
      <c r="J353" s="17">
        <f>INT((VLOOKUP($C353,装备数值,4,0)+VLOOKUP($C353,装备数值,7,0)*($E353-1))*VLOOKUP($D353,系数!$K$2:$O$7,5,0))</f>
        <v>0</v>
      </c>
      <c r="K353" s="17">
        <f>INT(VLOOKUP(E353,强化金币,2,1)*VLOOKUP(INDEX(装备!F:F,MATCH(属性!A353,装备!A:A,0)),系数!$K$12:$M$15,3,0))</f>
        <v>90000</v>
      </c>
      <c r="L353" s="17"/>
      <c r="M353" s="17"/>
      <c r="N353" s="17"/>
      <c r="O353" s="17">
        <f>IF(E353=1,"",VLOOKUP(E353,系数!$S$2:$AB$12,MATCH(属性!C353,评级,0),1))</f>
        <v>0</v>
      </c>
    </row>
    <row r="354" spans="1:15" ht="17.25" thickBot="1" x14ac:dyDescent="0.4">
      <c r="A354" s="17">
        <f t="shared" si="10"/>
        <v>7100003</v>
      </c>
      <c r="B354" s="17" t="s">
        <v>56</v>
      </c>
      <c r="C354" s="15">
        <f>INDEX(装备!G:G,MATCH(属性!A354,装备!A:A,0))</f>
        <v>1</v>
      </c>
      <c r="D354" s="15" t="str">
        <f>INDEX(装备!E:E,MATCH(属性!A354,装备!A:A,0))</f>
        <v>armour</v>
      </c>
      <c r="E354" s="14">
        <v>112</v>
      </c>
      <c r="F354" s="17">
        <f>INT((VLOOKUP($C354,装备数值,2,0)+VLOOKUP($C354,装备数值,5,0)*($E354-1))*VLOOKUP($D354,系数!$K$2:$O$7,2,0))</f>
        <v>1310</v>
      </c>
      <c r="G354" s="17">
        <f>INT((VLOOKUP($C354,装备数值,3,0)+VLOOKUP($C354,装备数值,6,0)*($E354-1))*VLOOKUP($D354,系数!$K$2:$O$7,3,0))</f>
        <v>0</v>
      </c>
      <c r="H354" s="17">
        <f t="shared" si="11"/>
        <v>0</v>
      </c>
      <c r="I354" s="17">
        <f>INT((VLOOKUP($C354,装备数值,4,0)+VLOOKUP($C354,装备数值,7,0)*($E354-1))*VLOOKUP($D354,系数!$K$2:$O$7,4,0))</f>
        <v>0</v>
      </c>
      <c r="J354" s="17">
        <f>INT((VLOOKUP($C354,装备数值,4,0)+VLOOKUP($C354,装备数值,7,0)*($E354-1))*VLOOKUP($D354,系数!$K$2:$O$7,5,0))</f>
        <v>0</v>
      </c>
      <c r="K354" s="17">
        <f>INT(VLOOKUP(E354,强化金币,2,1)*VLOOKUP(INDEX(装备!F:F,MATCH(属性!A354,装备!A:A,0)),系数!$K$12:$M$15,3,0))</f>
        <v>90000</v>
      </c>
      <c r="L354" s="17"/>
      <c r="M354" s="17"/>
      <c r="N354" s="17"/>
      <c r="O354" s="17">
        <f>IF(E354=1,"",VLOOKUP(E354,系数!$S$2:$AB$12,MATCH(属性!C354,评级,0),1))</f>
        <v>0</v>
      </c>
    </row>
    <row r="355" spans="1:15" ht="17.25" thickBot="1" x14ac:dyDescent="0.4">
      <c r="A355" s="17">
        <f t="shared" si="10"/>
        <v>7100003</v>
      </c>
      <c r="B355" s="17" t="s">
        <v>56</v>
      </c>
      <c r="C355" s="15">
        <f>INDEX(装备!G:G,MATCH(属性!A355,装备!A:A,0))</f>
        <v>1</v>
      </c>
      <c r="D355" s="15" t="str">
        <f>INDEX(装备!E:E,MATCH(属性!A355,装备!A:A,0))</f>
        <v>armour</v>
      </c>
      <c r="E355" s="14">
        <v>113</v>
      </c>
      <c r="F355" s="17">
        <f>INT((VLOOKUP($C355,装备数值,2,0)+VLOOKUP($C355,装备数值,5,0)*($E355-1))*VLOOKUP($D355,系数!$K$2:$O$7,2,0))</f>
        <v>1320</v>
      </c>
      <c r="G355" s="17">
        <f>INT((VLOOKUP($C355,装备数值,3,0)+VLOOKUP($C355,装备数值,6,0)*($E355-1))*VLOOKUP($D355,系数!$K$2:$O$7,3,0))</f>
        <v>0</v>
      </c>
      <c r="H355" s="17">
        <f t="shared" si="11"/>
        <v>0</v>
      </c>
      <c r="I355" s="17">
        <f>INT((VLOOKUP($C355,装备数值,4,0)+VLOOKUP($C355,装备数值,7,0)*($E355-1))*VLOOKUP($D355,系数!$K$2:$O$7,4,0))</f>
        <v>0</v>
      </c>
      <c r="J355" s="17">
        <f>INT((VLOOKUP($C355,装备数值,4,0)+VLOOKUP($C355,装备数值,7,0)*($E355-1))*VLOOKUP($D355,系数!$K$2:$O$7,5,0))</f>
        <v>0</v>
      </c>
      <c r="K355" s="17">
        <f>INT(VLOOKUP(E355,强化金币,2,1)*VLOOKUP(INDEX(装备!F:F,MATCH(属性!A355,装备!A:A,0)),系数!$K$12:$M$15,3,0))</f>
        <v>90000</v>
      </c>
      <c r="L355" s="17"/>
      <c r="M355" s="17"/>
      <c r="N355" s="17"/>
      <c r="O355" s="17">
        <f>IF(E355=1,"",VLOOKUP(E355,系数!$S$2:$AB$12,MATCH(属性!C355,评级,0),1))</f>
        <v>0</v>
      </c>
    </row>
    <row r="356" spans="1:15" ht="17.25" thickBot="1" x14ac:dyDescent="0.4">
      <c r="A356" s="17">
        <f t="shared" si="10"/>
        <v>7100003</v>
      </c>
      <c r="B356" s="17" t="s">
        <v>56</v>
      </c>
      <c r="C356" s="15">
        <f>INDEX(装备!G:G,MATCH(属性!A356,装备!A:A,0))</f>
        <v>1</v>
      </c>
      <c r="D356" s="15" t="str">
        <f>INDEX(装备!E:E,MATCH(属性!A356,装备!A:A,0))</f>
        <v>armour</v>
      </c>
      <c r="E356" s="14">
        <v>114</v>
      </c>
      <c r="F356" s="17">
        <f>INT((VLOOKUP($C356,装备数值,2,0)+VLOOKUP($C356,装备数值,5,0)*($E356-1))*VLOOKUP($D356,系数!$K$2:$O$7,2,0))</f>
        <v>1330</v>
      </c>
      <c r="G356" s="17">
        <f>INT((VLOOKUP($C356,装备数值,3,0)+VLOOKUP($C356,装备数值,6,0)*($E356-1))*VLOOKUP($D356,系数!$K$2:$O$7,3,0))</f>
        <v>0</v>
      </c>
      <c r="H356" s="17">
        <f t="shared" si="11"/>
        <v>0</v>
      </c>
      <c r="I356" s="17">
        <f>INT((VLOOKUP($C356,装备数值,4,0)+VLOOKUP($C356,装备数值,7,0)*($E356-1))*VLOOKUP($D356,系数!$K$2:$O$7,4,0))</f>
        <v>0</v>
      </c>
      <c r="J356" s="17">
        <f>INT((VLOOKUP($C356,装备数值,4,0)+VLOOKUP($C356,装备数值,7,0)*($E356-1))*VLOOKUP($D356,系数!$K$2:$O$7,5,0))</f>
        <v>0</v>
      </c>
      <c r="K356" s="17">
        <f>INT(VLOOKUP(E356,强化金币,2,1)*VLOOKUP(INDEX(装备!F:F,MATCH(属性!A356,装备!A:A,0)),系数!$K$12:$M$15,3,0))</f>
        <v>90000</v>
      </c>
      <c r="L356" s="17"/>
      <c r="M356" s="17"/>
      <c r="N356" s="17"/>
      <c r="O356" s="17">
        <f>IF(E356=1,"",VLOOKUP(E356,系数!$S$2:$AB$12,MATCH(属性!C356,评级,0),1))</f>
        <v>0</v>
      </c>
    </row>
    <row r="357" spans="1:15" ht="17.25" thickBot="1" x14ac:dyDescent="0.4">
      <c r="A357" s="17">
        <f t="shared" si="10"/>
        <v>7100003</v>
      </c>
      <c r="B357" s="17" t="s">
        <v>56</v>
      </c>
      <c r="C357" s="15">
        <f>INDEX(装备!G:G,MATCH(属性!A357,装备!A:A,0))</f>
        <v>1</v>
      </c>
      <c r="D357" s="15" t="str">
        <f>INDEX(装备!E:E,MATCH(属性!A357,装备!A:A,0))</f>
        <v>armour</v>
      </c>
      <c r="E357" s="14">
        <v>115</v>
      </c>
      <c r="F357" s="17">
        <f>INT((VLOOKUP($C357,装备数值,2,0)+VLOOKUP($C357,装备数值,5,0)*($E357-1))*VLOOKUP($D357,系数!$K$2:$O$7,2,0))</f>
        <v>1340</v>
      </c>
      <c r="G357" s="17">
        <f>INT((VLOOKUP($C357,装备数值,3,0)+VLOOKUP($C357,装备数值,6,0)*($E357-1))*VLOOKUP($D357,系数!$K$2:$O$7,3,0))</f>
        <v>0</v>
      </c>
      <c r="H357" s="17">
        <f t="shared" si="11"/>
        <v>0</v>
      </c>
      <c r="I357" s="17">
        <f>INT((VLOOKUP($C357,装备数值,4,0)+VLOOKUP($C357,装备数值,7,0)*($E357-1))*VLOOKUP($D357,系数!$K$2:$O$7,4,0))</f>
        <v>0</v>
      </c>
      <c r="J357" s="17">
        <f>INT((VLOOKUP($C357,装备数值,4,0)+VLOOKUP($C357,装备数值,7,0)*($E357-1))*VLOOKUP($D357,系数!$K$2:$O$7,5,0))</f>
        <v>0</v>
      </c>
      <c r="K357" s="17">
        <f>INT(VLOOKUP(E357,强化金币,2,1)*VLOOKUP(INDEX(装备!F:F,MATCH(属性!A357,装备!A:A,0)),系数!$K$12:$M$15,3,0))</f>
        <v>90000</v>
      </c>
      <c r="L357" s="17"/>
      <c r="M357" s="17"/>
      <c r="N357" s="17"/>
      <c r="O357" s="17">
        <f>IF(E357=1,"",VLOOKUP(E357,系数!$S$2:$AB$12,MATCH(属性!C357,评级,0),1))</f>
        <v>0</v>
      </c>
    </row>
    <row r="358" spans="1:15" ht="17.25" thickBot="1" x14ac:dyDescent="0.4">
      <c r="A358" s="17">
        <f t="shared" si="10"/>
        <v>7100003</v>
      </c>
      <c r="B358" s="17" t="s">
        <v>56</v>
      </c>
      <c r="C358" s="15">
        <f>INDEX(装备!G:G,MATCH(属性!A358,装备!A:A,0))</f>
        <v>1</v>
      </c>
      <c r="D358" s="15" t="str">
        <f>INDEX(装备!E:E,MATCH(属性!A358,装备!A:A,0))</f>
        <v>armour</v>
      </c>
      <c r="E358" s="14">
        <v>116</v>
      </c>
      <c r="F358" s="17">
        <f>INT((VLOOKUP($C358,装备数值,2,0)+VLOOKUP($C358,装备数值,5,0)*($E358-1))*VLOOKUP($D358,系数!$K$2:$O$7,2,0))</f>
        <v>1350</v>
      </c>
      <c r="G358" s="17">
        <f>INT((VLOOKUP($C358,装备数值,3,0)+VLOOKUP($C358,装备数值,6,0)*($E358-1))*VLOOKUP($D358,系数!$K$2:$O$7,3,0))</f>
        <v>0</v>
      </c>
      <c r="H358" s="17">
        <f t="shared" si="11"/>
        <v>0</v>
      </c>
      <c r="I358" s="17">
        <f>INT((VLOOKUP($C358,装备数值,4,0)+VLOOKUP($C358,装备数值,7,0)*($E358-1))*VLOOKUP($D358,系数!$K$2:$O$7,4,0))</f>
        <v>0</v>
      </c>
      <c r="J358" s="17">
        <f>INT((VLOOKUP($C358,装备数值,4,0)+VLOOKUP($C358,装备数值,7,0)*($E358-1))*VLOOKUP($D358,系数!$K$2:$O$7,5,0))</f>
        <v>0</v>
      </c>
      <c r="K358" s="17">
        <f>INT(VLOOKUP(E358,强化金币,2,1)*VLOOKUP(INDEX(装备!F:F,MATCH(属性!A358,装备!A:A,0)),系数!$K$12:$M$15,3,0))</f>
        <v>90000</v>
      </c>
      <c r="L358" s="17"/>
      <c r="M358" s="17"/>
      <c r="N358" s="17"/>
      <c r="O358" s="17">
        <f>IF(E358=1,"",VLOOKUP(E358,系数!$S$2:$AB$12,MATCH(属性!C358,评级,0),1))</f>
        <v>0</v>
      </c>
    </row>
    <row r="359" spans="1:15" ht="17.25" thickBot="1" x14ac:dyDescent="0.4">
      <c r="A359" s="17">
        <f t="shared" si="10"/>
        <v>7100003</v>
      </c>
      <c r="B359" s="17" t="s">
        <v>56</v>
      </c>
      <c r="C359" s="15">
        <f>INDEX(装备!G:G,MATCH(属性!A359,装备!A:A,0))</f>
        <v>1</v>
      </c>
      <c r="D359" s="15" t="str">
        <f>INDEX(装备!E:E,MATCH(属性!A359,装备!A:A,0))</f>
        <v>armour</v>
      </c>
      <c r="E359" s="14">
        <v>117</v>
      </c>
      <c r="F359" s="17">
        <f>INT((VLOOKUP($C359,装备数值,2,0)+VLOOKUP($C359,装备数值,5,0)*($E359-1))*VLOOKUP($D359,系数!$K$2:$O$7,2,0))</f>
        <v>1360</v>
      </c>
      <c r="G359" s="17">
        <f>INT((VLOOKUP($C359,装备数值,3,0)+VLOOKUP($C359,装备数值,6,0)*($E359-1))*VLOOKUP($D359,系数!$K$2:$O$7,3,0))</f>
        <v>0</v>
      </c>
      <c r="H359" s="17">
        <f t="shared" si="11"/>
        <v>0</v>
      </c>
      <c r="I359" s="17">
        <f>INT((VLOOKUP($C359,装备数值,4,0)+VLOOKUP($C359,装备数值,7,0)*($E359-1))*VLOOKUP($D359,系数!$K$2:$O$7,4,0))</f>
        <v>0</v>
      </c>
      <c r="J359" s="17">
        <f>INT((VLOOKUP($C359,装备数值,4,0)+VLOOKUP($C359,装备数值,7,0)*($E359-1))*VLOOKUP($D359,系数!$K$2:$O$7,5,0))</f>
        <v>0</v>
      </c>
      <c r="K359" s="17">
        <f>INT(VLOOKUP(E359,强化金币,2,1)*VLOOKUP(INDEX(装备!F:F,MATCH(属性!A359,装备!A:A,0)),系数!$K$12:$M$15,3,0))</f>
        <v>90000</v>
      </c>
      <c r="L359" s="17"/>
      <c r="M359" s="17"/>
      <c r="N359" s="17"/>
      <c r="O359" s="17">
        <f>IF(E359=1,"",VLOOKUP(E359,系数!$S$2:$AB$12,MATCH(属性!C359,评级,0),1))</f>
        <v>0</v>
      </c>
    </row>
    <row r="360" spans="1:15" ht="17.25" thickBot="1" x14ac:dyDescent="0.4">
      <c r="A360" s="17">
        <f t="shared" si="10"/>
        <v>7100003</v>
      </c>
      <c r="B360" s="17" t="s">
        <v>56</v>
      </c>
      <c r="C360" s="15">
        <f>INDEX(装备!G:G,MATCH(属性!A360,装备!A:A,0))</f>
        <v>1</v>
      </c>
      <c r="D360" s="15" t="str">
        <f>INDEX(装备!E:E,MATCH(属性!A360,装备!A:A,0))</f>
        <v>armour</v>
      </c>
      <c r="E360" s="14">
        <v>118</v>
      </c>
      <c r="F360" s="17">
        <f>INT((VLOOKUP($C360,装备数值,2,0)+VLOOKUP($C360,装备数值,5,0)*($E360-1))*VLOOKUP($D360,系数!$K$2:$O$7,2,0))</f>
        <v>1370</v>
      </c>
      <c r="G360" s="17">
        <f>INT((VLOOKUP($C360,装备数值,3,0)+VLOOKUP($C360,装备数值,6,0)*($E360-1))*VLOOKUP($D360,系数!$K$2:$O$7,3,0))</f>
        <v>0</v>
      </c>
      <c r="H360" s="17">
        <f t="shared" si="11"/>
        <v>0</v>
      </c>
      <c r="I360" s="17">
        <f>INT((VLOOKUP($C360,装备数值,4,0)+VLOOKUP($C360,装备数值,7,0)*($E360-1))*VLOOKUP($D360,系数!$K$2:$O$7,4,0))</f>
        <v>0</v>
      </c>
      <c r="J360" s="17">
        <f>INT((VLOOKUP($C360,装备数值,4,0)+VLOOKUP($C360,装备数值,7,0)*($E360-1))*VLOOKUP($D360,系数!$K$2:$O$7,5,0))</f>
        <v>0</v>
      </c>
      <c r="K360" s="17">
        <f>INT(VLOOKUP(E360,强化金币,2,1)*VLOOKUP(INDEX(装备!F:F,MATCH(属性!A360,装备!A:A,0)),系数!$K$12:$M$15,3,0))</f>
        <v>90000</v>
      </c>
      <c r="L360" s="17"/>
      <c r="M360" s="17"/>
      <c r="N360" s="17"/>
      <c r="O360" s="17">
        <f>IF(E360=1,"",VLOOKUP(E360,系数!$S$2:$AB$12,MATCH(属性!C360,评级,0),1))</f>
        <v>0</v>
      </c>
    </row>
    <row r="361" spans="1:15" ht="17.25" thickBot="1" x14ac:dyDescent="0.4">
      <c r="A361" s="17">
        <f t="shared" si="10"/>
        <v>7100003</v>
      </c>
      <c r="B361" s="17" t="s">
        <v>56</v>
      </c>
      <c r="C361" s="15">
        <f>INDEX(装备!G:G,MATCH(属性!A361,装备!A:A,0))</f>
        <v>1</v>
      </c>
      <c r="D361" s="15" t="str">
        <f>INDEX(装备!E:E,MATCH(属性!A361,装备!A:A,0))</f>
        <v>armour</v>
      </c>
      <c r="E361" s="14">
        <v>119</v>
      </c>
      <c r="F361" s="17">
        <f>INT((VLOOKUP($C361,装备数值,2,0)+VLOOKUP($C361,装备数值,5,0)*($E361-1))*VLOOKUP($D361,系数!$K$2:$O$7,2,0))</f>
        <v>1380</v>
      </c>
      <c r="G361" s="17">
        <f>INT((VLOOKUP($C361,装备数值,3,0)+VLOOKUP($C361,装备数值,6,0)*($E361-1))*VLOOKUP($D361,系数!$K$2:$O$7,3,0))</f>
        <v>0</v>
      </c>
      <c r="H361" s="17">
        <f t="shared" si="11"/>
        <v>0</v>
      </c>
      <c r="I361" s="17">
        <f>INT((VLOOKUP($C361,装备数值,4,0)+VLOOKUP($C361,装备数值,7,0)*($E361-1))*VLOOKUP($D361,系数!$K$2:$O$7,4,0))</f>
        <v>0</v>
      </c>
      <c r="J361" s="17">
        <f>INT((VLOOKUP($C361,装备数值,4,0)+VLOOKUP($C361,装备数值,7,0)*($E361-1))*VLOOKUP($D361,系数!$K$2:$O$7,5,0))</f>
        <v>0</v>
      </c>
      <c r="K361" s="17">
        <f>INT(VLOOKUP(E361,强化金币,2,1)*VLOOKUP(INDEX(装备!F:F,MATCH(属性!A361,装备!A:A,0)),系数!$K$12:$M$15,3,0))</f>
        <v>90000</v>
      </c>
      <c r="L361" s="17"/>
      <c r="M361" s="17"/>
      <c r="N361" s="17"/>
      <c r="O361" s="17">
        <f>IF(E361=1,"",VLOOKUP(E361,系数!$S$2:$AB$12,MATCH(属性!C361,评级,0),1))</f>
        <v>0</v>
      </c>
    </row>
    <row r="362" spans="1:15" ht="17.25" thickBot="1" x14ac:dyDescent="0.4">
      <c r="A362" s="17">
        <f t="shared" si="10"/>
        <v>7100003</v>
      </c>
      <c r="B362" s="17" t="s">
        <v>58</v>
      </c>
      <c r="C362" s="15">
        <f>INDEX(装备!G:G,MATCH(属性!A362,装备!A:A,0))</f>
        <v>1</v>
      </c>
      <c r="D362" s="15" t="str">
        <f>INDEX(装备!E:E,MATCH(属性!A362,装备!A:A,0))</f>
        <v>armour</v>
      </c>
      <c r="E362" s="14">
        <v>120</v>
      </c>
      <c r="F362" s="17">
        <f>INT((VLOOKUP($C362,装备数值,2,0)+VLOOKUP($C362,装备数值,5,0)*($E362-1))*VLOOKUP($D362,系数!$K$2:$O$7,2,0))</f>
        <v>1390</v>
      </c>
      <c r="G362" s="17">
        <f>INT((VLOOKUP($C362,装备数值,3,0)+VLOOKUP($C362,装备数值,6,0)*($E362-1))*VLOOKUP($D362,系数!$K$2:$O$7,3,0))</f>
        <v>0</v>
      </c>
      <c r="H362" s="17">
        <f t="shared" si="11"/>
        <v>0</v>
      </c>
      <c r="I362" s="17">
        <f>INT((VLOOKUP($C362,装备数值,4,0)+VLOOKUP($C362,装备数值,7,0)*($E362-1))*VLOOKUP($D362,系数!$K$2:$O$7,4,0))</f>
        <v>0</v>
      </c>
      <c r="J362" s="17">
        <f>INT((VLOOKUP($C362,装备数值,4,0)+VLOOKUP($C362,装备数值,7,0)*($E362-1))*VLOOKUP($D362,系数!$K$2:$O$7,5,0))</f>
        <v>0</v>
      </c>
      <c r="K362" s="17">
        <f>INT(VLOOKUP(E362,强化金币,2,1)*VLOOKUP(INDEX(装备!F:F,MATCH(属性!A362,装备!A:A,0)),系数!$K$12:$M$15,3,0))</f>
        <v>90000</v>
      </c>
      <c r="L362" s="17"/>
      <c r="M362" s="17"/>
      <c r="N362" s="17"/>
      <c r="O362" s="17">
        <f>IF(E362=1,"",VLOOKUP(E362,系数!$S$2:$AB$12,MATCH(属性!C362,评级,0),1))</f>
        <v>0</v>
      </c>
    </row>
    <row r="363" spans="1:15" ht="17.25" thickBot="1" x14ac:dyDescent="0.4">
      <c r="A363" s="15">
        <f t="shared" si="10"/>
        <v>7100004</v>
      </c>
      <c r="B363" s="16" t="s">
        <v>35</v>
      </c>
      <c r="C363" s="15">
        <f>INDEX(装备!G:G,MATCH(属性!A363,装备!A:A,0))</f>
        <v>1</v>
      </c>
      <c r="D363" s="15" t="str">
        <f>INDEX(装备!E:E,MATCH(属性!A363,装备!A:A,0))</f>
        <v>trousers</v>
      </c>
      <c r="E363" s="16">
        <v>1</v>
      </c>
      <c r="F363" s="17">
        <f>INT((VLOOKUP($C363,装备数值,2,0)+VLOOKUP($C363,装备数值,5,0)*($E363-1))*VLOOKUP($D363,系数!$K$2:$O$7,2,0))</f>
        <v>200</v>
      </c>
      <c r="G363" s="17">
        <f>INT((VLOOKUP($C363,装备数值,3,0)+VLOOKUP($C363,装备数值,6,0)*($E363-1))*VLOOKUP($D363,系数!$K$2:$O$7,3,0))</f>
        <v>0</v>
      </c>
      <c r="H363" s="17">
        <f t="shared" si="11"/>
        <v>0</v>
      </c>
      <c r="I363" s="17">
        <f>INT((VLOOKUP($C363,装备数值,4,0)+VLOOKUP($C363,装备数值,7,0)*($E363-1))*VLOOKUP($D363,系数!$K$2:$O$7,4,0))</f>
        <v>0</v>
      </c>
      <c r="J363" s="17">
        <f>INT((VLOOKUP($C363,装备数值,4,0)+VLOOKUP($C363,装备数值,7,0)*($E363-1))*VLOOKUP($D363,系数!$K$2:$O$7,5,0))</f>
        <v>0</v>
      </c>
      <c r="K363" s="17">
        <f>INT(VLOOKUP(E363,强化金币,2,1)*VLOOKUP(INDEX(装备!F:F,MATCH(属性!A363,装备!A:A,0)),系数!$K$12:$M$15,3,0))</f>
        <v>10</v>
      </c>
      <c r="L363" s="17"/>
      <c r="M363" s="17"/>
      <c r="N363" s="17"/>
      <c r="O363" s="17" t="str">
        <f>IF(E363=1,"",VLOOKUP(E363,系数!$S$2:$AB$12,MATCH(属性!C363,评级,0),1))</f>
        <v/>
      </c>
    </row>
    <row r="364" spans="1:15" ht="17.25" thickBot="1" x14ac:dyDescent="0.4">
      <c r="A364" s="17">
        <f t="shared" si="10"/>
        <v>7100004</v>
      </c>
      <c r="B364" s="17" t="s">
        <v>35</v>
      </c>
      <c r="C364" s="15">
        <f>INDEX(装备!G:G,MATCH(属性!A364,装备!A:A,0))</f>
        <v>1</v>
      </c>
      <c r="D364" s="15" t="str">
        <f>INDEX(装备!E:E,MATCH(属性!A364,装备!A:A,0))</f>
        <v>trousers</v>
      </c>
      <c r="E364" s="14">
        <v>2</v>
      </c>
      <c r="F364" s="17">
        <f>INT((VLOOKUP($C364,装备数值,2,0)+VLOOKUP($C364,装备数值,5,0)*($E364-1))*VLOOKUP($D364,系数!$K$2:$O$7,2,0))</f>
        <v>210</v>
      </c>
      <c r="G364" s="17">
        <f>INT((VLOOKUP($C364,装备数值,3,0)+VLOOKUP($C364,装备数值,6,0)*($E364-1))*VLOOKUP($D364,系数!$K$2:$O$7,3,0))</f>
        <v>0</v>
      </c>
      <c r="H364" s="17">
        <f t="shared" si="11"/>
        <v>0</v>
      </c>
      <c r="I364" s="17">
        <f>INT((VLOOKUP($C364,装备数值,4,0)+VLOOKUP($C364,装备数值,7,0)*($E364-1))*VLOOKUP($D364,系数!$K$2:$O$7,4,0))</f>
        <v>0</v>
      </c>
      <c r="J364" s="17">
        <f>INT((VLOOKUP($C364,装备数值,4,0)+VLOOKUP($C364,装备数值,7,0)*($E364-1))*VLOOKUP($D364,系数!$K$2:$O$7,5,0))</f>
        <v>0</v>
      </c>
      <c r="K364" s="17">
        <f>INT(VLOOKUP(E364,强化金币,2,1)*VLOOKUP(INDEX(装备!F:F,MATCH(属性!A364,装备!A:A,0)),系数!$K$12:$M$15,3,0))</f>
        <v>16</v>
      </c>
      <c r="L364" s="17"/>
      <c r="M364" s="17"/>
      <c r="N364" s="17"/>
      <c r="O364" s="17">
        <f>IF(E364=1,"",VLOOKUP(E364,系数!$S$2:$AB$12,MATCH(属性!C364,评级,0),1))</f>
        <v>0</v>
      </c>
    </row>
    <row r="365" spans="1:15" ht="17.25" thickBot="1" x14ac:dyDescent="0.4">
      <c r="A365" s="17">
        <f t="shared" si="10"/>
        <v>7100004</v>
      </c>
      <c r="B365" s="17" t="s">
        <v>35</v>
      </c>
      <c r="C365" s="15">
        <f>INDEX(装备!G:G,MATCH(属性!A365,装备!A:A,0))</f>
        <v>1</v>
      </c>
      <c r="D365" s="15" t="str">
        <f>INDEX(装备!E:E,MATCH(属性!A365,装备!A:A,0))</f>
        <v>trousers</v>
      </c>
      <c r="E365" s="14">
        <v>3</v>
      </c>
      <c r="F365" s="17">
        <f>INT((VLOOKUP($C365,装备数值,2,0)+VLOOKUP($C365,装备数值,5,0)*($E365-1))*VLOOKUP($D365,系数!$K$2:$O$7,2,0))</f>
        <v>220</v>
      </c>
      <c r="G365" s="17">
        <f>INT((VLOOKUP($C365,装备数值,3,0)+VLOOKUP($C365,装备数值,6,0)*($E365-1))*VLOOKUP($D365,系数!$K$2:$O$7,3,0))</f>
        <v>0</v>
      </c>
      <c r="H365" s="17">
        <f t="shared" si="11"/>
        <v>0</v>
      </c>
      <c r="I365" s="17">
        <f>INT((VLOOKUP($C365,装备数值,4,0)+VLOOKUP($C365,装备数值,7,0)*($E365-1))*VLOOKUP($D365,系数!$K$2:$O$7,4,0))</f>
        <v>0</v>
      </c>
      <c r="J365" s="17">
        <f>INT((VLOOKUP($C365,装备数值,4,0)+VLOOKUP($C365,装备数值,7,0)*($E365-1))*VLOOKUP($D365,系数!$K$2:$O$7,5,0))</f>
        <v>0</v>
      </c>
      <c r="K365" s="17">
        <f>INT(VLOOKUP(E365,强化金币,2,1)*VLOOKUP(INDEX(装备!F:F,MATCH(属性!A365,装备!A:A,0)),系数!$K$12:$M$15,3,0))</f>
        <v>20</v>
      </c>
      <c r="L365" s="17"/>
      <c r="M365" s="17"/>
      <c r="N365" s="17"/>
      <c r="O365" s="17">
        <f>IF(E365=1,"",VLOOKUP(E365,系数!$S$2:$AB$12,MATCH(属性!C365,评级,0),1))</f>
        <v>0</v>
      </c>
    </row>
    <row r="366" spans="1:15" ht="17.25" thickBot="1" x14ac:dyDescent="0.4">
      <c r="A366" s="17">
        <f t="shared" si="10"/>
        <v>7100004</v>
      </c>
      <c r="B366" s="17" t="s">
        <v>35</v>
      </c>
      <c r="C366" s="15">
        <f>INDEX(装备!G:G,MATCH(属性!A366,装备!A:A,0))</f>
        <v>1</v>
      </c>
      <c r="D366" s="15" t="str">
        <f>INDEX(装备!E:E,MATCH(属性!A366,装备!A:A,0))</f>
        <v>trousers</v>
      </c>
      <c r="E366" s="14">
        <v>4</v>
      </c>
      <c r="F366" s="17">
        <f>INT((VLOOKUP($C366,装备数值,2,0)+VLOOKUP($C366,装备数值,5,0)*($E366-1))*VLOOKUP($D366,系数!$K$2:$O$7,2,0))</f>
        <v>230</v>
      </c>
      <c r="G366" s="17">
        <f>INT((VLOOKUP($C366,装备数值,3,0)+VLOOKUP($C366,装备数值,6,0)*($E366-1))*VLOOKUP($D366,系数!$K$2:$O$7,3,0))</f>
        <v>0</v>
      </c>
      <c r="H366" s="17">
        <f t="shared" si="11"/>
        <v>0</v>
      </c>
      <c r="I366" s="17">
        <f>INT((VLOOKUP($C366,装备数值,4,0)+VLOOKUP($C366,装备数值,7,0)*($E366-1))*VLOOKUP($D366,系数!$K$2:$O$7,4,0))</f>
        <v>0</v>
      </c>
      <c r="J366" s="17">
        <f>INT((VLOOKUP($C366,装备数值,4,0)+VLOOKUP($C366,装备数值,7,0)*($E366-1))*VLOOKUP($D366,系数!$K$2:$O$7,5,0))</f>
        <v>0</v>
      </c>
      <c r="K366" s="17">
        <f>INT(VLOOKUP(E366,强化金币,2,1)*VLOOKUP(INDEX(装备!F:F,MATCH(属性!A366,装备!A:A,0)),系数!$K$12:$M$15,3,0))</f>
        <v>40</v>
      </c>
      <c r="L366" s="17"/>
      <c r="M366" s="17"/>
      <c r="N366" s="17"/>
      <c r="O366" s="17">
        <f>IF(E366=1,"",VLOOKUP(E366,系数!$S$2:$AB$12,MATCH(属性!C366,评级,0),1))</f>
        <v>0</v>
      </c>
    </row>
    <row r="367" spans="1:15" ht="17.25" thickBot="1" x14ac:dyDescent="0.4">
      <c r="A367" s="17">
        <f t="shared" si="10"/>
        <v>7100004</v>
      </c>
      <c r="B367" s="17" t="s">
        <v>35</v>
      </c>
      <c r="C367" s="15">
        <f>INDEX(装备!G:G,MATCH(属性!A367,装备!A:A,0))</f>
        <v>1</v>
      </c>
      <c r="D367" s="15" t="str">
        <f>INDEX(装备!E:E,MATCH(属性!A367,装备!A:A,0))</f>
        <v>trousers</v>
      </c>
      <c r="E367" s="14">
        <v>5</v>
      </c>
      <c r="F367" s="17">
        <f>INT((VLOOKUP($C367,装备数值,2,0)+VLOOKUP($C367,装备数值,5,0)*($E367-1))*VLOOKUP($D367,系数!$K$2:$O$7,2,0))</f>
        <v>240</v>
      </c>
      <c r="G367" s="17">
        <f>INT((VLOOKUP($C367,装备数值,3,0)+VLOOKUP($C367,装备数值,6,0)*($E367-1))*VLOOKUP($D367,系数!$K$2:$O$7,3,0))</f>
        <v>0</v>
      </c>
      <c r="H367" s="17">
        <f t="shared" si="11"/>
        <v>0</v>
      </c>
      <c r="I367" s="17">
        <f>INT((VLOOKUP($C367,装备数值,4,0)+VLOOKUP($C367,装备数值,7,0)*($E367-1))*VLOOKUP($D367,系数!$K$2:$O$7,4,0))</f>
        <v>0</v>
      </c>
      <c r="J367" s="17">
        <f>INT((VLOOKUP($C367,装备数值,4,0)+VLOOKUP($C367,装备数值,7,0)*($E367-1))*VLOOKUP($D367,系数!$K$2:$O$7,5,0))</f>
        <v>0</v>
      </c>
      <c r="K367" s="17">
        <f>INT(VLOOKUP(E367,强化金币,2,1)*VLOOKUP(INDEX(装备!F:F,MATCH(属性!A367,装备!A:A,0)),系数!$K$12:$M$15,3,0))</f>
        <v>60</v>
      </c>
      <c r="L367" s="17"/>
      <c r="M367" s="17"/>
      <c r="N367" s="17"/>
      <c r="O367" s="17">
        <f>IF(E367=1,"",VLOOKUP(E367,系数!$S$2:$AB$12,MATCH(属性!C367,评级,0),1))</f>
        <v>0</v>
      </c>
    </row>
    <row r="368" spans="1:15" ht="17.25" thickBot="1" x14ac:dyDescent="0.4">
      <c r="A368" s="17">
        <f t="shared" si="10"/>
        <v>7100004</v>
      </c>
      <c r="B368" s="17" t="s">
        <v>35</v>
      </c>
      <c r="C368" s="15">
        <f>INDEX(装备!G:G,MATCH(属性!A368,装备!A:A,0))</f>
        <v>1</v>
      </c>
      <c r="D368" s="15" t="str">
        <f>INDEX(装备!E:E,MATCH(属性!A368,装备!A:A,0))</f>
        <v>trousers</v>
      </c>
      <c r="E368" s="14">
        <v>6</v>
      </c>
      <c r="F368" s="17">
        <f>INT((VLOOKUP($C368,装备数值,2,0)+VLOOKUP($C368,装备数值,5,0)*($E368-1))*VLOOKUP($D368,系数!$K$2:$O$7,2,0))</f>
        <v>250</v>
      </c>
      <c r="G368" s="17">
        <f>INT((VLOOKUP($C368,装备数值,3,0)+VLOOKUP($C368,装备数值,6,0)*($E368-1))*VLOOKUP($D368,系数!$K$2:$O$7,3,0))</f>
        <v>0</v>
      </c>
      <c r="H368" s="17">
        <f t="shared" si="11"/>
        <v>0</v>
      </c>
      <c r="I368" s="17">
        <f>INT((VLOOKUP($C368,装备数值,4,0)+VLOOKUP($C368,装备数值,7,0)*($E368-1))*VLOOKUP($D368,系数!$K$2:$O$7,4,0))</f>
        <v>0</v>
      </c>
      <c r="J368" s="17">
        <f>INT((VLOOKUP($C368,装备数值,4,0)+VLOOKUP($C368,装备数值,7,0)*($E368-1))*VLOOKUP($D368,系数!$K$2:$O$7,5,0))</f>
        <v>0</v>
      </c>
      <c r="K368" s="17">
        <f>INT(VLOOKUP(E368,强化金币,2,1)*VLOOKUP(INDEX(装备!F:F,MATCH(属性!A368,装备!A:A,0)),系数!$K$12:$M$15,3,0))</f>
        <v>80</v>
      </c>
      <c r="L368" s="17"/>
      <c r="M368" s="17"/>
      <c r="N368" s="17"/>
      <c r="O368" s="17">
        <f>IF(E368=1,"",VLOOKUP(E368,系数!$S$2:$AB$12,MATCH(属性!C368,评级,0),1))</f>
        <v>0</v>
      </c>
    </row>
    <row r="369" spans="1:15" ht="17.25" thickBot="1" x14ac:dyDescent="0.4">
      <c r="A369" s="17">
        <f t="shared" si="10"/>
        <v>7100004</v>
      </c>
      <c r="B369" s="17" t="s">
        <v>35</v>
      </c>
      <c r="C369" s="15">
        <f>INDEX(装备!G:G,MATCH(属性!A369,装备!A:A,0))</f>
        <v>1</v>
      </c>
      <c r="D369" s="15" t="str">
        <f>INDEX(装备!E:E,MATCH(属性!A369,装备!A:A,0))</f>
        <v>trousers</v>
      </c>
      <c r="E369" s="14">
        <v>7</v>
      </c>
      <c r="F369" s="17">
        <f>INT((VLOOKUP($C369,装备数值,2,0)+VLOOKUP($C369,装备数值,5,0)*($E369-1))*VLOOKUP($D369,系数!$K$2:$O$7,2,0))</f>
        <v>260</v>
      </c>
      <c r="G369" s="17">
        <f>INT((VLOOKUP($C369,装备数值,3,0)+VLOOKUP($C369,装备数值,6,0)*($E369-1))*VLOOKUP($D369,系数!$K$2:$O$7,3,0))</f>
        <v>0</v>
      </c>
      <c r="H369" s="17">
        <f t="shared" si="11"/>
        <v>0</v>
      </c>
      <c r="I369" s="17">
        <f>INT((VLOOKUP($C369,装备数值,4,0)+VLOOKUP($C369,装备数值,7,0)*($E369-1))*VLOOKUP($D369,系数!$K$2:$O$7,4,0))</f>
        <v>0</v>
      </c>
      <c r="J369" s="17">
        <f>INT((VLOOKUP($C369,装备数值,4,0)+VLOOKUP($C369,装备数值,7,0)*($E369-1))*VLOOKUP($D369,系数!$K$2:$O$7,5,0))</f>
        <v>0</v>
      </c>
      <c r="K369" s="17">
        <f>INT(VLOOKUP(E369,强化金币,2,1)*VLOOKUP(INDEX(装备!F:F,MATCH(属性!A369,装备!A:A,0)),系数!$K$12:$M$15,3,0))</f>
        <v>100</v>
      </c>
      <c r="L369" s="17"/>
      <c r="M369" s="17"/>
      <c r="N369" s="17"/>
      <c r="O369" s="17">
        <f>IF(E369=1,"",VLOOKUP(E369,系数!$S$2:$AB$12,MATCH(属性!C369,评级,0),1))</f>
        <v>0</v>
      </c>
    </row>
    <row r="370" spans="1:15" ht="17.25" thickBot="1" x14ac:dyDescent="0.4">
      <c r="A370" s="17">
        <f t="shared" si="10"/>
        <v>7100004</v>
      </c>
      <c r="B370" s="17" t="s">
        <v>35</v>
      </c>
      <c r="C370" s="15">
        <f>INDEX(装备!G:G,MATCH(属性!A370,装备!A:A,0))</f>
        <v>1</v>
      </c>
      <c r="D370" s="15" t="str">
        <f>INDEX(装备!E:E,MATCH(属性!A370,装备!A:A,0))</f>
        <v>trousers</v>
      </c>
      <c r="E370" s="14">
        <v>8</v>
      </c>
      <c r="F370" s="17">
        <f>INT((VLOOKUP($C370,装备数值,2,0)+VLOOKUP($C370,装备数值,5,0)*($E370-1))*VLOOKUP($D370,系数!$K$2:$O$7,2,0))</f>
        <v>270</v>
      </c>
      <c r="G370" s="17">
        <f>INT((VLOOKUP($C370,装备数值,3,0)+VLOOKUP($C370,装备数值,6,0)*($E370-1))*VLOOKUP($D370,系数!$K$2:$O$7,3,0))</f>
        <v>0</v>
      </c>
      <c r="H370" s="17">
        <f t="shared" si="11"/>
        <v>0</v>
      </c>
      <c r="I370" s="17">
        <f>INT((VLOOKUP($C370,装备数值,4,0)+VLOOKUP($C370,装备数值,7,0)*($E370-1))*VLOOKUP($D370,系数!$K$2:$O$7,4,0))</f>
        <v>0</v>
      </c>
      <c r="J370" s="17">
        <f>INT((VLOOKUP($C370,装备数值,4,0)+VLOOKUP($C370,装备数值,7,0)*($E370-1))*VLOOKUP($D370,系数!$K$2:$O$7,5,0))</f>
        <v>0</v>
      </c>
      <c r="K370" s="17">
        <f>INT(VLOOKUP(E370,强化金币,2,1)*VLOOKUP(INDEX(装备!F:F,MATCH(属性!A370,装备!A:A,0)),系数!$K$12:$M$15,3,0))</f>
        <v>120</v>
      </c>
      <c r="L370" s="17"/>
      <c r="M370" s="17"/>
      <c r="N370" s="17"/>
      <c r="O370" s="17">
        <f>IF(E370=1,"",VLOOKUP(E370,系数!$S$2:$AB$12,MATCH(属性!C370,评级,0),1))</f>
        <v>0</v>
      </c>
    </row>
    <row r="371" spans="1:15" ht="17.25" thickBot="1" x14ac:dyDescent="0.4">
      <c r="A371" s="17">
        <f t="shared" si="10"/>
        <v>7100004</v>
      </c>
      <c r="B371" s="17" t="s">
        <v>35</v>
      </c>
      <c r="C371" s="15">
        <f>INDEX(装备!G:G,MATCH(属性!A371,装备!A:A,0))</f>
        <v>1</v>
      </c>
      <c r="D371" s="15" t="str">
        <f>INDEX(装备!E:E,MATCH(属性!A371,装备!A:A,0))</f>
        <v>trousers</v>
      </c>
      <c r="E371" s="14">
        <v>9</v>
      </c>
      <c r="F371" s="17">
        <f>INT((VLOOKUP($C371,装备数值,2,0)+VLOOKUP($C371,装备数值,5,0)*($E371-1))*VLOOKUP($D371,系数!$K$2:$O$7,2,0))</f>
        <v>280</v>
      </c>
      <c r="G371" s="17">
        <f>INT((VLOOKUP($C371,装备数值,3,0)+VLOOKUP($C371,装备数值,6,0)*($E371-1))*VLOOKUP($D371,系数!$K$2:$O$7,3,0))</f>
        <v>0</v>
      </c>
      <c r="H371" s="17">
        <f t="shared" si="11"/>
        <v>0</v>
      </c>
      <c r="I371" s="17">
        <f>INT((VLOOKUP($C371,装备数值,4,0)+VLOOKUP($C371,装备数值,7,0)*($E371-1))*VLOOKUP($D371,系数!$K$2:$O$7,4,0))</f>
        <v>0</v>
      </c>
      <c r="J371" s="17">
        <f>INT((VLOOKUP($C371,装备数值,4,0)+VLOOKUP($C371,装备数值,7,0)*($E371-1))*VLOOKUP($D371,系数!$K$2:$O$7,5,0))</f>
        <v>0</v>
      </c>
      <c r="K371" s="17">
        <f>INT(VLOOKUP(E371,强化金币,2,1)*VLOOKUP(INDEX(装备!F:F,MATCH(属性!A371,装备!A:A,0)),系数!$K$12:$M$15,3,0))</f>
        <v>140</v>
      </c>
      <c r="L371" s="17"/>
      <c r="M371" s="17"/>
      <c r="N371" s="17"/>
      <c r="O371" s="17">
        <f>IF(E371=1,"",VLOOKUP(E371,系数!$S$2:$AB$12,MATCH(属性!C371,评级,0),1))</f>
        <v>0</v>
      </c>
    </row>
    <row r="372" spans="1:15" ht="17.25" thickBot="1" x14ac:dyDescent="0.4">
      <c r="A372" s="17">
        <f t="shared" si="10"/>
        <v>7100004</v>
      </c>
      <c r="B372" s="17" t="s">
        <v>35</v>
      </c>
      <c r="C372" s="15">
        <f>INDEX(装备!G:G,MATCH(属性!A372,装备!A:A,0))</f>
        <v>1</v>
      </c>
      <c r="D372" s="15" t="str">
        <f>INDEX(装备!E:E,MATCH(属性!A372,装备!A:A,0))</f>
        <v>trousers</v>
      </c>
      <c r="E372" s="14">
        <v>10</v>
      </c>
      <c r="F372" s="17">
        <f>INT((VLOOKUP($C372,装备数值,2,0)+VLOOKUP($C372,装备数值,5,0)*($E372-1))*VLOOKUP($D372,系数!$K$2:$O$7,2,0))</f>
        <v>290</v>
      </c>
      <c r="G372" s="17">
        <f>INT((VLOOKUP($C372,装备数值,3,0)+VLOOKUP($C372,装备数值,6,0)*($E372-1))*VLOOKUP($D372,系数!$K$2:$O$7,3,0))</f>
        <v>0</v>
      </c>
      <c r="H372" s="17">
        <f t="shared" si="11"/>
        <v>0</v>
      </c>
      <c r="I372" s="17">
        <f>INT((VLOOKUP($C372,装备数值,4,0)+VLOOKUP($C372,装备数值,7,0)*($E372-1))*VLOOKUP($D372,系数!$K$2:$O$7,4,0))</f>
        <v>0</v>
      </c>
      <c r="J372" s="17">
        <f>INT((VLOOKUP($C372,装备数值,4,0)+VLOOKUP($C372,装备数值,7,0)*($E372-1))*VLOOKUP($D372,系数!$K$2:$O$7,5,0))</f>
        <v>0</v>
      </c>
      <c r="K372" s="17">
        <f>INT(VLOOKUP(E372,强化金币,2,1)*VLOOKUP(INDEX(装备!F:F,MATCH(属性!A372,装备!A:A,0)),系数!$K$12:$M$15,3,0))</f>
        <v>160</v>
      </c>
      <c r="L372" s="17"/>
      <c r="M372" s="17"/>
      <c r="N372" s="17"/>
      <c r="O372" s="17">
        <f>IF(E372=1,"",VLOOKUP(E372,系数!$S$2:$AB$12,MATCH(属性!C372,评级,0),1))</f>
        <v>0</v>
      </c>
    </row>
    <row r="373" spans="1:15" ht="17.25" thickBot="1" x14ac:dyDescent="0.4">
      <c r="A373" s="17">
        <f t="shared" si="10"/>
        <v>7100004</v>
      </c>
      <c r="B373" s="17" t="s">
        <v>35</v>
      </c>
      <c r="C373" s="15">
        <f>INDEX(装备!G:G,MATCH(属性!A373,装备!A:A,0))</f>
        <v>1</v>
      </c>
      <c r="D373" s="15" t="str">
        <f>INDEX(装备!E:E,MATCH(属性!A373,装备!A:A,0))</f>
        <v>trousers</v>
      </c>
      <c r="E373" s="14">
        <v>11</v>
      </c>
      <c r="F373" s="17">
        <f>INT((VLOOKUP($C373,装备数值,2,0)+VLOOKUP($C373,装备数值,5,0)*($E373-1))*VLOOKUP($D373,系数!$K$2:$O$7,2,0))</f>
        <v>300</v>
      </c>
      <c r="G373" s="17">
        <f>INT((VLOOKUP($C373,装备数值,3,0)+VLOOKUP($C373,装备数值,6,0)*($E373-1))*VLOOKUP($D373,系数!$K$2:$O$7,3,0))</f>
        <v>0</v>
      </c>
      <c r="H373" s="17">
        <f t="shared" si="11"/>
        <v>0</v>
      </c>
      <c r="I373" s="17">
        <f>INT((VLOOKUP($C373,装备数值,4,0)+VLOOKUP($C373,装备数值,7,0)*($E373-1))*VLOOKUP($D373,系数!$K$2:$O$7,4,0))</f>
        <v>0</v>
      </c>
      <c r="J373" s="17">
        <f>INT((VLOOKUP($C373,装备数值,4,0)+VLOOKUP($C373,装备数值,7,0)*($E373-1))*VLOOKUP($D373,系数!$K$2:$O$7,5,0))</f>
        <v>0</v>
      </c>
      <c r="K373" s="17">
        <f>INT(VLOOKUP(E373,强化金币,2,1)*VLOOKUP(INDEX(装备!F:F,MATCH(属性!A373,装备!A:A,0)),系数!$K$12:$M$15,3,0))</f>
        <v>180</v>
      </c>
      <c r="L373" s="17"/>
      <c r="M373" s="17"/>
      <c r="N373" s="17"/>
      <c r="O373" s="17">
        <f>IF(E373=1,"",VLOOKUP(E373,系数!$S$2:$AB$12,MATCH(属性!C373,评级,0),1))</f>
        <v>0</v>
      </c>
    </row>
    <row r="374" spans="1:15" ht="17.25" thickBot="1" x14ac:dyDescent="0.4">
      <c r="A374" s="17">
        <f t="shared" si="10"/>
        <v>7100004</v>
      </c>
      <c r="B374" s="17" t="s">
        <v>35</v>
      </c>
      <c r="C374" s="15">
        <f>INDEX(装备!G:G,MATCH(属性!A374,装备!A:A,0))</f>
        <v>1</v>
      </c>
      <c r="D374" s="15" t="str">
        <f>INDEX(装备!E:E,MATCH(属性!A374,装备!A:A,0))</f>
        <v>trousers</v>
      </c>
      <c r="E374" s="14">
        <v>12</v>
      </c>
      <c r="F374" s="17">
        <f>INT((VLOOKUP($C374,装备数值,2,0)+VLOOKUP($C374,装备数值,5,0)*($E374-1))*VLOOKUP($D374,系数!$K$2:$O$7,2,0))</f>
        <v>310</v>
      </c>
      <c r="G374" s="17">
        <f>INT((VLOOKUP($C374,装备数值,3,0)+VLOOKUP($C374,装备数值,6,0)*($E374-1))*VLOOKUP($D374,系数!$K$2:$O$7,3,0))</f>
        <v>0</v>
      </c>
      <c r="H374" s="17">
        <f t="shared" si="11"/>
        <v>0</v>
      </c>
      <c r="I374" s="17">
        <f>INT((VLOOKUP($C374,装备数值,4,0)+VLOOKUP($C374,装备数值,7,0)*($E374-1))*VLOOKUP($D374,系数!$K$2:$O$7,4,0))</f>
        <v>0</v>
      </c>
      <c r="J374" s="17">
        <f>INT((VLOOKUP($C374,装备数值,4,0)+VLOOKUP($C374,装备数值,7,0)*($E374-1))*VLOOKUP($D374,系数!$K$2:$O$7,5,0))</f>
        <v>0</v>
      </c>
      <c r="K374" s="17">
        <f>INT(VLOOKUP(E374,强化金币,2,1)*VLOOKUP(INDEX(装备!F:F,MATCH(属性!A374,装备!A:A,0)),系数!$K$12:$M$15,3,0))</f>
        <v>200</v>
      </c>
      <c r="L374" s="17"/>
      <c r="M374" s="17"/>
      <c r="N374" s="17"/>
      <c r="O374" s="17">
        <f>IF(E374=1,"",VLOOKUP(E374,系数!$S$2:$AB$12,MATCH(属性!C374,评级,0),1))</f>
        <v>0</v>
      </c>
    </row>
    <row r="375" spans="1:15" ht="17.25" thickBot="1" x14ac:dyDescent="0.4">
      <c r="A375" s="17">
        <f t="shared" si="10"/>
        <v>7100004</v>
      </c>
      <c r="B375" s="17" t="s">
        <v>35</v>
      </c>
      <c r="C375" s="15">
        <f>INDEX(装备!G:G,MATCH(属性!A375,装备!A:A,0))</f>
        <v>1</v>
      </c>
      <c r="D375" s="15" t="str">
        <f>INDEX(装备!E:E,MATCH(属性!A375,装备!A:A,0))</f>
        <v>trousers</v>
      </c>
      <c r="E375" s="14">
        <v>13</v>
      </c>
      <c r="F375" s="17">
        <f>INT((VLOOKUP($C375,装备数值,2,0)+VLOOKUP($C375,装备数值,5,0)*($E375-1))*VLOOKUP($D375,系数!$K$2:$O$7,2,0))</f>
        <v>320</v>
      </c>
      <c r="G375" s="17">
        <f>INT((VLOOKUP($C375,装备数值,3,0)+VLOOKUP($C375,装备数值,6,0)*($E375-1))*VLOOKUP($D375,系数!$K$2:$O$7,3,0))</f>
        <v>0</v>
      </c>
      <c r="H375" s="17">
        <f t="shared" si="11"/>
        <v>0</v>
      </c>
      <c r="I375" s="17">
        <f>INT((VLOOKUP($C375,装备数值,4,0)+VLOOKUP($C375,装备数值,7,0)*($E375-1))*VLOOKUP($D375,系数!$K$2:$O$7,4,0))</f>
        <v>0</v>
      </c>
      <c r="J375" s="17">
        <f>INT((VLOOKUP($C375,装备数值,4,0)+VLOOKUP($C375,装备数值,7,0)*($E375-1))*VLOOKUP($D375,系数!$K$2:$O$7,5,0))</f>
        <v>0</v>
      </c>
      <c r="K375" s="17">
        <f>INT(VLOOKUP(E375,强化金币,2,1)*VLOOKUP(INDEX(装备!F:F,MATCH(属性!A375,装备!A:A,0)),系数!$K$12:$M$15,3,0))</f>
        <v>240</v>
      </c>
      <c r="L375" s="17"/>
      <c r="M375" s="17"/>
      <c r="N375" s="17"/>
      <c r="O375" s="17">
        <f>IF(E375=1,"",VLOOKUP(E375,系数!$S$2:$AB$12,MATCH(属性!C375,评级,0),1))</f>
        <v>0</v>
      </c>
    </row>
    <row r="376" spans="1:15" ht="17.25" thickBot="1" x14ac:dyDescent="0.4">
      <c r="A376" s="17">
        <f t="shared" si="10"/>
        <v>7100004</v>
      </c>
      <c r="B376" s="17" t="s">
        <v>35</v>
      </c>
      <c r="C376" s="15">
        <f>INDEX(装备!G:G,MATCH(属性!A376,装备!A:A,0))</f>
        <v>1</v>
      </c>
      <c r="D376" s="15" t="str">
        <f>INDEX(装备!E:E,MATCH(属性!A376,装备!A:A,0))</f>
        <v>trousers</v>
      </c>
      <c r="E376" s="14">
        <v>14</v>
      </c>
      <c r="F376" s="17">
        <f>INT((VLOOKUP($C376,装备数值,2,0)+VLOOKUP($C376,装备数值,5,0)*($E376-1))*VLOOKUP($D376,系数!$K$2:$O$7,2,0))</f>
        <v>330</v>
      </c>
      <c r="G376" s="17">
        <f>INT((VLOOKUP($C376,装备数值,3,0)+VLOOKUP($C376,装备数值,6,0)*($E376-1))*VLOOKUP($D376,系数!$K$2:$O$7,3,0))</f>
        <v>0</v>
      </c>
      <c r="H376" s="17">
        <f t="shared" si="11"/>
        <v>0</v>
      </c>
      <c r="I376" s="17">
        <f>INT((VLOOKUP($C376,装备数值,4,0)+VLOOKUP($C376,装备数值,7,0)*($E376-1))*VLOOKUP($D376,系数!$K$2:$O$7,4,0))</f>
        <v>0</v>
      </c>
      <c r="J376" s="17">
        <f>INT((VLOOKUP($C376,装备数值,4,0)+VLOOKUP($C376,装备数值,7,0)*($E376-1))*VLOOKUP($D376,系数!$K$2:$O$7,5,0))</f>
        <v>0</v>
      </c>
      <c r="K376" s="17">
        <f>INT(VLOOKUP(E376,强化金币,2,1)*VLOOKUP(INDEX(装备!F:F,MATCH(属性!A376,装备!A:A,0)),系数!$K$12:$M$15,3,0))</f>
        <v>280</v>
      </c>
      <c r="L376" s="17"/>
      <c r="M376" s="17"/>
      <c r="N376" s="17"/>
      <c r="O376" s="17">
        <f>IF(E376=1,"",VLOOKUP(E376,系数!$S$2:$AB$12,MATCH(属性!C376,评级,0),1))</f>
        <v>0</v>
      </c>
    </row>
    <row r="377" spans="1:15" ht="17.25" thickBot="1" x14ac:dyDescent="0.4">
      <c r="A377" s="17">
        <f t="shared" si="10"/>
        <v>7100004</v>
      </c>
      <c r="B377" s="17" t="s">
        <v>35</v>
      </c>
      <c r="C377" s="15">
        <f>INDEX(装备!G:G,MATCH(属性!A377,装备!A:A,0))</f>
        <v>1</v>
      </c>
      <c r="D377" s="15" t="str">
        <f>INDEX(装备!E:E,MATCH(属性!A377,装备!A:A,0))</f>
        <v>trousers</v>
      </c>
      <c r="E377" s="14">
        <v>15</v>
      </c>
      <c r="F377" s="17">
        <f>INT((VLOOKUP($C377,装备数值,2,0)+VLOOKUP($C377,装备数值,5,0)*($E377-1))*VLOOKUP($D377,系数!$K$2:$O$7,2,0))</f>
        <v>340</v>
      </c>
      <c r="G377" s="17">
        <f>INT((VLOOKUP($C377,装备数值,3,0)+VLOOKUP($C377,装备数值,6,0)*($E377-1))*VLOOKUP($D377,系数!$K$2:$O$7,3,0))</f>
        <v>0</v>
      </c>
      <c r="H377" s="17">
        <f t="shared" si="11"/>
        <v>0</v>
      </c>
      <c r="I377" s="17">
        <f>INT((VLOOKUP($C377,装备数值,4,0)+VLOOKUP($C377,装备数值,7,0)*($E377-1))*VLOOKUP($D377,系数!$K$2:$O$7,4,0))</f>
        <v>0</v>
      </c>
      <c r="J377" s="17">
        <f>INT((VLOOKUP($C377,装备数值,4,0)+VLOOKUP($C377,装备数值,7,0)*($E377-1))*VLOOKUP($D377,系数!$K$2:$O$7,5,0))</f>
        <v>0</v>
      </c>
      <c r="K377" s="17">
        <f>INT(VLOOKUP(E377,强化金币,2,1)*VLOOKUP(INDEX(装备!F:F,MATCH(属性!A377,装备!A:A,0)),系数!$K$12:$M$15,3,0))</f>
        <v>320</v>
      </c>
      <c r="L377" s="17"/>
      <c r="M377" s="17"/>
      <c r="N377" s="17"/>
      <c r="O377" s="17">
        <f>IF(E377=1,"",VLOOKUP(E377,系数!$S$2:$AB$12,MATCH(属性!C377,评级,0),1))</f>
        <v>0</v>
      </c>
    </row>
    <row r="378" spans="1:15" ht="17.25" thickBot="1" x14ac:dyDescent="0.4">
      <c r="A378" s="17">
        <f t="shared" si="10"/>
        <v>7100004</v>
      </c>
      <c r="B378" s="17" t="s">
        <v>35</v>
      </c>
      <c r="C378" s="15">
        <f>INDEX(装备!G:G,MATCH(属性!A378,装备!A:A,0))</f>
        <v>1</v>
      </c>
      <c r="D378" s="15" t="str">
        <f>INDEX(装备!E:E,MATCH(属性!A378,装备!A:A,0))</f>
        <v>trousers</v>
      </c>
      <c r="E378" s="14">
        <v>16</v>
      </c>
      <c r="F378" s="17">
        <f>INT((VLOOKUP($C378,装备数值,2,0)+VLOOKUP($C378,装备数值,5,0)*($E378-1))*VLOOKUP($D378,系数!$K$2:$O$7,2,0))</f>
        <v>350</v>
      </c>
      <c r="G378" s="17">
        <f>INT((VLOOKUP($C378,装备数值,3,0)+VLOOKUP($C378,装备数值,6,0)*($E378-1))*VLOOKUP($D378,系数!$K$2:$O$7,3,0))</f>
        <v>0</v>
      </c>
      <c r="H378" s="17">
        <f t="shared" si="11"/>
        <v>0</v>
      </c>
      <c r="I378" s="17">
        <f>INT((VLOOKUP($C378,装备数值,4,0)+VLOOKUP($C378,装备数值,7,0)*($E378-1))*VLOOKUP($D378,系数!$K$2:$O$7,4,0))</f>
        <v>0</v>
      </c>
      <c r="J378" s="17">
        <f>INT((VLOOKUP($C378,装备数值,4,0)+VLOOKUP($C378,装备数值,7,0)*($E378-1))*VLOOKUP($D378,系数!$K$2:$O$7,5,0))</f>
        <v>0</v>
      </c>
      <c r="K378" s="17">
        <f>INT(VLOOKUP(E378,强化金币,2,1)*VLOOKUP(INDEX(装备!F:F,MATCH(属性!A378,装备!A:A,0)),系数!$K$12:$M$15,3,0))</f>
        <v>360</v>
      </c>
      <c r="L378" s="17"/>
      <c r="M378" s="17"/>
      <c r="N378" s="17"/>
      <c r="O378" s="17">
        <f>IF(E378=1,"",VLOOKUP(E378,系数!$S$2:$AB$12,MATCH(属性!C378,评级,0),1))</f>
        <v>0</v>
      </c>
    </row>
    <row r="379" spans="1:15" ht="17.25" thickBot="1" x14ac:dyDescent="0.4">
      <c r="A379" s="17">
        <f t="shared" si="10"/>
        <v>7100004</v>
      </c>
      <c r="B379" s="17" t="s">
        <v>35</v>
      </c>
      <c r="C379" s="15">
        <f>INDEX(装备!G:G,MATCH(属性!A379,装备!A:A,0))</f>
        <v>1</v>
      </c>
      <c r="D379" s="15" t="str">
        <f>INDEX(装备!E:E,MATCH(属性!A379,装备!A:A,0))</f>
        <v>trousers</v>
      </c>
      <c r="E379" s="14">
        <v>17</v>
      </c>
      <c r="F379" s="17">
        <f>INT((VLOOKUP($C379,装备数值,2,0)+VLOOKUP($C379,装备数值,5,0)*($E379-1))*VLOOKUP($D379,系数!$K$2:$O$7,2,0))</f>
        <v>360</v>
      </c>
      <c r="G379" s="17">
        <f>INT((VLOOKUP($C379,装备数值,3,0)+VLOOKUP($C379,装备数值,6,0)*($E379-1))*VLOOKUP($D379,系数!$K$2:$O$7,3,0))</f>
        <v>0</v>
      </c>
      <c r="H379" s="17">
        <f t="shared" si="11"/>
        <v>0</v>
      </c>
      <c r="I379" s="17">
        <f>INT((VLOOKUP($C379,装备数值,4,0)+VLOOKUP($C379,装备数值,7,0)*($E379-1))*VLOOKUP($D379,系数!$K$2:$O$7,4,0))</f>
        <v>0</v>
      </c>
      <c r="J379" s="17">
        <f>INT((VLOOKUP($C379,装备数值,4,0)+VLOOKUP($C379,装备数值,7,0)*($E379-1))*VLOOKUP($D379,系数!$K$2:$O$7,5,0))</f>
        <v>0</v>
      </c>
      <c r="K379" s="17">
        <f>INT(VLOOKUP(E379,强化金币,2,1)*VLOOKUP(INDEX(装备!F:F,MATCH(属性!A379,装备!A:A,0)),系数!$K$12:$M$15,3,0))</f>
        <v>400</v>
      </c>
      <c r="L379" s="17"/>
      <c r="M379" s="17"/>
      <c r="N379" s="17"/>
      <c r="O379" s="17">
        <f>IF(E379=1,"",VLOOKUP(E379,系数!$S$2:$AB$12,MATCH(属性!C379,评级,0),1))</f>
        <v>0</v>
      </c>
    </row>
    <row r="380" spans="1:15" ht="17.25" thickBot="1" x14ac:dyDescent="0.4">
      <c r="A380" s="17">
        <f t="shared" ref="A380:A443" si="12">A260+1</f>
        <v>7100004</v>
      </c>
      <c r="B380" s="17" t="s">
        <v>35</v>
      </c>
      <c r="C380" s="15">
        <f>INDEX(装备!G:G,MATCH(属性!A380,装备!A:A,0))</f>
        <v>1</v>
      </c>
      <c r="D380" s="15" t="str">
        <f>INDEX(装备!E:E,MATCH(属性!A380,装备!A:A,0))</f>
        <v>trousers</v>
      </c>
      <c r="E380" s="14">
        <v>18</v>
      </c>
      <c r="F380" s="17">
        <f>INT((VLOOKUP($C380,装备数值,2,0)+VLOOKUP($C380,装备数值,5,0)*($E380-1))*VLOOKUP($D380,系数!$K$2:$O$7,2,0))</f>
        <v>370</v>
      </c>
      <c r="G380" s="17">
        <f>INT((VLOOKUP($C380,装备数值,3,0)+VLOOKUP($C380,装备数值,6,0)*($E380-1))*VLOOKUP($D380,系数!$K$2:$O$7,3,0))</f>
        <v>0</v>
      </c>
      <c r="H380" s="17">
        <f t="shared" si="11"/>
        <v>0</v>
      </c>
      <c r="I380" s="17">
        <f>INT((VLOOKUP($C380,装备数值,4,0)+VLOOKUP($C380,装备数值,7,0)*($E380-1))*VLOOKUP($D380,系数!$K$2:$O$7,4,0))</f>
        <v>0</v>
      </c>
      <c r="J380" s="17">
        <f>INT((VLOOKUP($C380,装备数值,4,0)+VLOOKUP($C380,装备数值,7,0)*($E380-1))*VLOOKUP($D380,系数!$K$2:$O$7,5,0))</f>
        <v>0</v>
      </c>
      <c r="K380" s="17">
        <f>INT(VLOOKUP(E380,强化金币,2,1)*VLOOKUP(INDEX(装备!F:F,MATCH(属性!A380,装备!A:A,0)),系数!$K$12:$M$15,3,0))</f>
        <v>440</v>
      </c>
      <c r="L380" s="17"/>
      <c r="M380" s="17"/>
      <c r="N380" s="17"/>
      <c r="O380" s="17">
        <f>IF(E380=1,"",VLOOKUP(E380,系数!$S$2:$AB$12,MATCH(属性!C380,评级,0),1))</f>
        <v>0</v>
      </c>
    </row>
    <row r="381" spans="1:15" ht="17.25" thickBot="1" x14ac:dyDescent="0.4">
      <c r="A381" s="17">
        <f t="shared" si="12"/>
        <v>7100004</v>
      </c>
      <c r="B381" s="17" t="s">
        <v>35</v>
      </c>
      <c r="C381" s="15">
        <f>INDEX(装备!G:G,MATCH(属性!A381,装备!A:A,0))</f>
        <v>1</v>
      </c>
      <c r="D381" s="15" t="str">
        <f>INDEX(装备!E:E,MATCH(属性!A381,装备!A:A,0))</f>
        <v>trousers</v>
      </c>
      <c r="E381" s="14">
        <v>19</v>
      </c>
      <c r="F381" s="17">
        <f>INT((VLOOKUP($C381,装备数值,2,0)+VLOOKUP($C381,装备数值,5,0)*($E381-1))*VLOOKUP($D381,系数!$K$2:$O$7,2,0))</f>
        <v>380</v>
      </c>
      <c r="G381" s="17">
        <f>INT((VLOOKUP($C381,装备数值,3,0)+VLOOKUP($C381,装备数值,6,0)*($E381-1))*VLOOKUP($D381,系数!$K$2:$O$7,3,0))</f>
        <v>0</v>
      </c>
      <c r="H381" s="17">
        <f t="shared" si="11"/>
        <v>0</v>
      </c>
      <c r="I381" s="17">
        <f>INT((VLOOKUP($C381,装备数值,4,0)+VLOOKUP($C381,装备数值,7,0)*($E381-1))*VLOOKUP($D381,系数!$K$2:$O$7,4,0))</f>
        <v>0</v>
      </c>
      <c r="J381" s="17">
        <f>INT((VLOOKUP($C381,装备数值,4,0)+VLOOKUP($C381,装备数值,7,0)*($E381-1))*VLOOKUP($D381,系数!$K$2:$O$7,5,0))</f>
        <v>0</v>
      </c>
      <c r="K381" s="17">
        <f>INT(VLOOKUP(E381,强化金币,2,1)*VLOOKUP(INDEX(装备!F:F,MATCH(属性!A381,装备!A:A,0)),系数!$K$12:$M$15,3,0))</f>
        <v>480</v>
      </c>
      <c r="L381" s="17"/>
      <c r="M381" s="17"/>
      <c r="N381" s="17"/>
      <c r="O381" s="17">
        <f>IF(E381=1,"",VLOOKUP(E381,系数!$S$2:$AB$12,MATCH(属性!C381,评级,0),1))</f>
        <v>0</v>
      </c>
    </row>
    <row r="382" spans="1:15" ht="17.25" thickBot="1" x14ac:dyDescent="0.4">
      <c r="A382" s="17">
        <f t="shared" si="12"/>
        <v>7100004</v>
      </c>
      <c r="B382" s="17" t="s">
        <v>35</v>
      </c>
      <c r="C382" s="15">
        <f>INDEX(装备!G:G,MATCH(属性!A382,装备!A:A,0))</f>
        <v>1</v>
      </c>
      <c r="D382" s="15" t="str">
        <f>INDEX(装备!E:E,MATCH(属性!A382,装备!A:A,0))</f>
        <v>trousers</v>
      </c>
      <c r="E382" s="14">
        <v>20</v>
      </c>
      <c r="F382" s="17">
        <f>INT((VLOOKUP($C382,装备数值,2,0)+VLOOKUP($C382,装备数值,5,0)*($E382-1))*VLOOKUP($D382,系数!$K$2:$O$7,2,0))</f>
        <v>390</v>
      </c>
      <c r="G382" s="17">
        <f>INT((VLOOKUP($C382,装备数值,3,0)+VLOOKUP($C382,装备数值,6,0)*($E382-1))*VLOOKUP($D382,系数!$K$2:$O$7,3,0))</f>
        <v>0</v>
      </c>
      <c r="H382" s="17">
        <f t="shared" si="11"/>
        <v>0</v>
      </c>
      <c r="I382" s="17">
        <f>INT((VLOOKUP($C382,装备数值,4,0)+VLOOKUP($C382,装备数值,7,0)*($E382-1))*VLOOKUP($D382,系数!$K$2:$O$7,4,0))</f>
        <v>0</v>
      </c>
      <c r="J382" s="17">
        <f>INT((VLOOKUP($C382,装备数值,4,0)+VLOOKUP($C382,装备数值,7,0)*($E382-1))*VLOOKUP($D382,系数!$K$2:$O$7,5,0))</f>
        <v>0</v>
      </c>
      <c r="K382" s="17">
        <f>INT(VLOOKUP(E382,强化金币,2,1)*VLOOKUP(INDEX(装备!F:F,MATCH(属性!A382,装备!A:A,0)),系数!$K$12:$M$15,3,0))</f>
        <v>520</v>
      </c>
      <c r="L382" s="17"/>
      <c r="M382" s="17"/>
      <c r="N382" s="17"/>
      <c r="O382" s="17">
        <f>IF(E382=1,"",VLOOKUP(E382,系数!$S$2:$AB$12,MATCH(属性!C382,评级,0),1))</f>
        <v>0</v>
      </c>
    </row>
    <row r="383" spans="1:15" ht="17.25" thickBot="1" x14ac:dyDescent="0.4">
      <c r="A383" s="17">
        <f t="shared" si="12"/>
        <v>7100004</v>
      </c>
      <c r="B383" s="17" t="s">
        <v>35</v>
      </c>
      <c r="C383" s="15">
        <f>INDEX(装备!G:G,MATCH(属性!A383,装备!A:A,0))</f>
        <v>1</v>
      </c>
      <c r="D383" s="15" t="str">
        <f>INDEX(装备!E:E,MATCH(属性!A383,装备!A:A,0))</f>
        <v>trousers</v>
      </c>
      <c r="E383" s="14">
        <v>21</v>
      </c>
      <c r="F383" s="17">
        <f>INT((VLOOKUP($C383,装备数值,2,0)+VLOOKUP($C383,装备数值,5,0)*($E383-1))*VLOOKUP($D383,系数!$K$2:$O$7,2,0))</f>
        <v>400</v>
      </c>
      <c r="G383" s="17">
        <f>INT((VLOOKUP($C383,装备数值,3,0)+VLOOKUP($C383,装备数值,6,0)*($E383-1))*VLOOKUP($D383,系数!$K$2:$O$7,3,0))</f>
        <v>0</v>
      </c>
      <c r="H383" s="17">
        <f t="shared" si="11"/>
        <v>0</v>
      </c>
      <c r="I383" s="17">
        <f>INT((VLOOKUP($C383,装备数值,4,0)+VLOOKUP($C383,装备数值,7,0)*($E383-1))*VLOOKUP($D383,系数!$K$2:$O$7,4,0))</f>
        <v>0</v>
      </c>
      <c r="J383" s="17">
        <f>INT((VLOOKUP($C383,装备数值,4,0)+VLOOKUP($C383,装备数值,7,0)*($E383-1))*VLOOKUP($D383,系数!$K$2:$O$7,5,0))</f>
        <v>0</v>
      </c>
      <c r="K383" s="17">
        <f>INT(VLOOKUP(E383,强化金币,2,1)*VLOOKUP(INDEX(装备!F:F,MATCH(属性!A383,装备!A:A,0)),系数!$K$12:$M$15,3,0))</f>
        <v>560</v>
      </c>
      <c r="L383" s="17"/>
      <c r="M383" s="17"/>
      <c r="N383" s="17"/>
      <c r="O383" s="17">
        <f>IF(E383=1,"",VLOOKUP(E383,系数!$S$2:$AB$12,MATCH(属性!C383,评级,0),1))</f>
        <v>0</v>
      </c>
    </row>
    <row r="384" spans="1:15" ht="17.25" thickBot="1" x14ac:dyDescent="0.4">
      <c r="A384" s="17">
        <f t="shared" si="12"/>
        <v>7100004</v>
      </c>
      <c r="B384" s="17" t="s">
        <v>35</v>
      </c>
      <c r="C384" s="15">
        <f>INDEX(装备!G:G,MATCH(属性!A384,装备!A:A,0))</f>
        <v>1</v>
      </c>
      <c r="D384" s="15" t="str">
        <f>INDEX(装备!E:E,MATCH(属性!A384,装备!A:A,0))</f>
        <v>trousers</v>
      </c>
      <c r="E384" s="14">
        <v>22</v>
      </c>
      <c r="F384" s="17">
        <f>INT((VLOOKUP($C384,装备数值,2,0)+VLOOKUP($C384,装备数值,5,0)*($E384-1))*VLOOKUP($D384,系数!$K$2:$O$7,2,0))</f>
        <v>410</v>
      </c>
      <c r="G384" s="17">
        <f>INT((VLOOKUP($C384,装备数值,3,0)+VLOOKUP($C384,装备数值,6,0)*($E384-1))*VLOOKUP($D384,系数!$K$2:$O$7,3,0))</f>
        <v>0</v>
      </c>
      <c r="H384" s="17">
        <f t="shared" si="11"/>
        <v>0</v>
      </c>
      <c r="I384" s="17">
        <f>INT((VLOOKUP($C384,装备数值,4,0)+VLOOKUP($C384,装备数值,7,0)*($E384-1))*VLOOKUP($D384,系数!$K$2:$O$7,4,0))</f>
        <v>0</v>
      </c>
      <c r="J384" s="17">
        <f>INT((VLOOKUP($C384,装备数值,4,0)+VLOOKUP($C384,装备数值,7,0)*($E384-1))*VLOOKUP($D384,系数!$K$2:$O$7,5,0))</f>
        <v>0</v>
      </c>
      <c r="K384" s="17">
        <f>INT(VLOOKUP(E384,强化金币,2,1)*VLOOKUP(INDEX(装备!F:F,MATCH(属性!A384,装备!A:A,0)),系数!$K$12:$M$15,3,0))</f>
        <v>600</v>
      </c>
      <c r="L384" s="17"/>
      <c r="M384" s="17"/>
      <c r="N384" s="17"/>
      <c r="O384" s="17">
        <f>IF(E384=1,"",VLOOKUP(E384,系数!$S$2:$AB$12,MATCH(属性!C384,评级,0),1))</f>
        <v>0</v>
      </c>
    </row>
    <row r="385" spans="1:15" ht="17.25" thickBot="1" x14ac:dyDescent="0.4">
      <c r="A385" s="17">
        <f t="shared" si="12"/>
        <v>7100004</v>
      </c>
      <c r="B385" s="17" t="s">
        <v>35</v>
      </c>
      <c r="C385" s="15">
        <f>INDEX(装备!G:G,MATCH(属性!A385,装备!A:A,0))</f>
        <v>1</v>
      </c>
      <c r="D385" s="15" t="str">
        <f>INDEX(装备!E:E,MATCH(属性!A385,装备!A:A,0))</f>
        <v>trousers</v>
      </c>
      <c r="E385" s="14">
        <v>23</v>
      </c>
      <c r="F385" s="17">
        <f>INT((VLOOKUP($C385,装备数值,2,0)+VLOOKUP($C385,装备数值,5,0)*($E385-1))*VLOOKUP($D385,系数!$K$2:$O$7,2,0))</f>
        <v>420</v>
      </c>
      <c r="G385" s="17">
        <f>INT((VLOOKUP($C385,装备数值,3,0)+VLOOKUP($C385,装备数值,6,0)*($E385-1))*VLOOKUP($D385,系数!$K$2:$O$7,3,0))</f>
        <v>0</v>
      </c>
      <c r="H385" s="17">
        <f t="shared" si="11"/>
        <v>0</v>
      </c>
      <c r="I385" s="17">
        <f>INT((VLOOKUP($C385,装备数值,4,0)+VLOOKUP($C385,装备数值,7,0)*($E385-1))*VLOOKUP($D385,系数!$K$2:$O$7,4,0))</f>
        <v>0</v>
      </c>
      <c r="J385" s="17">
        <f>INT((VLOOKUP($C385,装备数值,4,0)+VLOOKUP($C385,装备数值,7,0)*($E385-1))*VLOOKUP($D385,系数!$K$2:$O$7,5,0))</f>
        <v>0</v>
      </c>
      <c r="K385" s="17">
        <f>INT(VLOOKUP(E385,强化金币,2,1)*VLOOKUP(INDEX(装备!F:F,MATCH(属性!A385,装备!A:A,0)),系数!$K$12:$M$15,3,0))</f>
        <v>640</v>
      </c>
      <c r="L385" s="17"/>
      <c r="M385" s="17"/>
      <c r="N385" s="17"/>
      <c r="O385" s="17">
        <f>IF(E385=1,"",VLOOKUP(E385,系数!$S$2:$AB$12,MATCH(属性!C385,评级,0),1))</f>
        <v>0</v>
      </c>
    </row>
    <row r="386" spans="1:15" ht="17.25" thickBot="1" x14ac:dyDescent="0.4">
      <c r="A386" s="17">
        <f t="shared" si="12"/>
        <v>7100004</v>
      </c>
      <c r="B386" s="17" t="s">
        <v>35</v>
      </c>
      <c r="C386" s="15">
        <f>INDEX(装备!G:G,MATCH(属性!A386,装备!A:A,0))</f>
        <v>1</v>
      </c>
      <c r="D386" s="15" t="str">
        <f>INDEX(装备!E:E,MATCH(属性!A386,装备!A:A,0))</f>
        <v>trousers</v>
      </c>
      <c r="E386" s="14">
        <v>24</v>
      </c>
      <c r="F386" s="17">
        <f>INT((VLOOKUP($C386,装备数值,2,0)+VLOOKUP($C386,装备数值,5,0)*($E386-1))*VLOOKUP($D386,系数!$K$2:$O$7,2,0))</f>
        <v>430</v>
      </c>
      <c r="G386" s="17">
        <f>INT((VLOOKUP($C386,装备数值,3,0)+VLOOKUP($C386,装备数值,6,0)*($E386-1))*VLOOKUP($D386,系数!$K$2:$O$7,3,0))</f>
        <v>0</v>
      </c>
      <c r="H386" s="17">
        <f t="shared" si="11"/>
        <v>0</v>
      </c>
      <c r="I386" s="17">
        <f>INT((VLOOKUP($C386,装备数值,4,0)+VLOOKUP($C386,装备数值,7,0)*($E386-1))*VLOOKUP($D386,系数!$K$2:$O$7,4,0))</f>
        <v>0</v>
      </c>
      <c r="J386" s="17">
        <f>INT((VLOOKUP($C386,装备数值,4,0)+VLOOKUP($C386,装备数值,7,0)*($E386-1))*VLOOKUP($D386,系数!$K$2:$O$7,5,0))</f>
        <v>0</v>
      </c>
      <c r="K386" s="17">
        <f>INT(VLOOKUP(E386,强化金币,2,1)*VLOOKUP(INDEX(装备!F:F,MATCH(属性!A386,装备!A:A,0)),系数!$K$12:$M$15,3,0))</f>
        <v>680</v>
      </c>
      <c r="L386" s="17"/>
      <c r="M386" s="17"/>
      <c r="N386" s="17"/>
      <c r="O386" s="17">
        <f>IF(E386=1,"",VLOOKUP(E386,系数!$S$2:$AB$12,MATCH(属性!C386,评级,0),1))</f>
        <v>0</v>
      </c>
    </row>
    <row r="387" spans="1:15" ht="17.25" thickBot="1" x14ac:dyDescent="0.4">
      <c r="A387" s="17">
        <f t="shared" si="12"/>
        <v>7100004</v>
      </c>
      <c r="B387" s="17" t="s">
        <v>35</v>
      </c>
      <c r="C387" s="15">
        <f>INDEX(装备!G:G,MATCH(属性!A387,装备!A:A,0))</f>
        <v>1</v>
      </c>
      <c r="D387" s="15" t="str">
        <f>INDEX(装备!E:E,MATCH(属性!A387,装备!A:A,0))</f>
        <v>trousers</v>
      </c>
      <c r="E387" s="14">
        <v>25</v>
      </c>
      <c r="F387" s="17">
        <f>INT((VLOOKUP($C387,装备数值,2,0)+VLOOKUP($C387,装备数值,5,0)*($E387-1))*VLOOKUP($D387,系数!$K$2:$O$7,2,0))</f>
        <v>440</v>
      </c>
      <c r="G387" s="17">
        <f>INT((VLOOKUP($C387,装备数值,3,0)+VLOOKUP($C387,装备数值,6,0)*($E387-1))*VLOOKUP($D387,系数!$K$2:$O$7,3,0))</f>
        <v>0</v>
      </c>
      <c r="H387" s="17">
        <f t="shared" si="11"/>
        <v>0</v>
      </c>
      <c r="I387" s="17">
        <f>INT((VLOOKUP($C387,装备数值,4,0)+VLOOKUP($C387,装备数值,7,0)*($E387-1))*VLOOKUP($D387,系数!$K$2:$O$7,4,0))</f>
        <v>0</v>
      </c>
      <c r="J387" s="17">
        <f>INT((VLOOKUP($C387,装备数值,4,0)+VLOOKUP($C387,装备数值,7,0)*($E387-1))*VLOOKUP($D387,系数!$K$2:$O$7,5,0))</f>
        <v>0</v>
      </c>
      <c r="K387" s="17">
        <f>INT(VLOOKUP(E387,强化金币,2,1)*VLOOKUP(INDEX(装备!F:F,MATCH(属性!A387,装备!A:A,0)),系数!$K$12:$M$15,3,0))</f>
        <v>720</v>
      </c>
      <c r="L387" s="17"/>
      <c r="M387" s="17"/>
      <c r="N387" s="17"/>
      <c r="O387" s="17">
        <f>IF(E387=1,"",VLOOKUP(E387,系数!$S$2:$AB$12,MATCH(属性!C387,评级,0),1))</f>
        <v>0</v>
      </c>
    </row>
    <row r="388" spans="1:15" ht="17.25" thickBot="1" x14ac:dyDescent="0.4">
      <c r="A388" s="17">
        <f t="shared" si="12"/>
        <v>7100004</v>
      </c>
      <c r="B388" s="17" t="s">
        <v>35</v>
      </c>
      <c r="C388" s="15">
        <f>INDEX(装备!G:G,MATCH(属性!A388,装备!A:A,0))</f>
        <v>1</v>
      </c>
      <c r="D388" s="15" t="str">
        <f>INDEX(装备!E:E,MATCH(属性!A388,装备!A:A,0))</f>
        <v>trousers</v>
      </c>
      <c r="E388" s="14">
        <v>26</v>
      </c>
      <c r="F388" s="17">
        <f>INT((VLOOKUP($C388,装备数值,2,0)+VLOOKUP($C388,装备数值,5,0)*($E388-1))*VLOOKUP($D388,系数!$K$2:$O$7,2,0))</f>
        <v>450</v>
      </c>
      <c r="G388" s="17">
        <f>INT((VLOOKUP($C388,装备数值,3,0)+VLOOKUP($C388,装备数值,6,0)*($E388-1))*VLOOKUP($D388,系数!$K$2:$O$7,3,0))</f>
        <v>0</v>
      </c>
      <c r="H388" s="17">
        <f t="shared" ref="H388:H451" si="13">G388</f>
        <v>0</v>
      </c>
      <c r="I388" s="17">
        <f>INT((VLOOKUP($C388,装备数值,4,0)+VLOOKUP($C388,装备数值,7,0)*($E388-1))*VLOOKUP($D388,系数!$K$2:$O$7,4,0))</f>
        <v>0</v>
      </c>
      <c r="J388" s="17">
        <f>INT((VLOOKUP($C388,装备数值,4,0)+VLOOKUP($C388,装备数值,7,0)*($E388-1))*VLOOKUP($D388,系数!$K$2:$O$7,5,0))</f>
        <v>0</v>
      </c>
      <c r="K388" s="17">
        <f>INT(VLOOKUP(E388,强化金币,2,1)*VLOOKUP(INDEX(装备!F:F,MATCH(属性!A388,装备!A:A,0)),系数!$K$12:$M$15,3,0))</f>
        <v>760</v>
      </c>
      <c r="L388" s="17"/>
      <c r="M388" s="17"/>
      <c r="N388" s="17"/>
      <c r="O388" s="17">
        <f>IF(E388=1,"",VLOOKUP(E388,系数!$S$2:$AB$12,MATCH(属性!C388,评级,0),1))</f>
        <v>0</v>
      </c>
    </row>
    <row r="389" spans="1:15" ht="17.25" thickBot="1" x14ac:dyDescent="0.4">
      <c r="A389" s="17">
        <f t="shared" si="12"/>
        <v>7100004</v>
      </c>
      <c r="B389" s="17" t="s">
        <v>35</v>
      </c>
      <c r="C389" s="15">
        <f>INDEX(装备!G:G,MATCH(属性!A389,装备!A:A,0))</f>
        <v>1</v>
      </c>
      <c r="D389" s="15" t="str">
        <f>INDEX(装备!E:E,MATCH(属性!A389,装备!A:A,0))</f>
        <v>trousers</v>
      </c>
      <c r="E389" s="14">
        <v>27</v>
      </c>
      <c r="F389" s="17">
        <f>INT((VLOOKUP($C389,装备数值,2,0)+VLOOKUP($C389,装备数值,5,0)*($E389-1))*VLOOKUP($D389,系数!$K$2:$O$7,2,0))</f>
        <v>460</v>
      </c>
      <c r="G389" s="17">
        <f>INT((VLOOKUP($C389,装备数值,3,0)+VLOOKUP($C389,装备数值,6,0)*($E389-1))*VLOOKUP($D389,系数!$K$2:$O$7,3,0))</f>
        <v>0</v>
      </c>
      <c r="H389" s="17">
        <f t="shared" si="13"/>
        <v>0</v>
      </c>
      <c r="I389" s="17">
        <f>INT((VLOOKUP($C389,装备数值,4,0)+VLOOKUP($C389,装备数值,7,0)*($E389-1))*VLOOKUP($D389,系数!$K$2:$O$7,4,0))</f>
        <v>0</v>
      </c>
      <c r="J389" s="17">
        <f>INT((VLOOKUP($C389,装备数值,4,0)+VLOOKUP($C389,装备数值,7,0)*($E389-1))*VLOOKUP($D389,系数!$K$2:$O$7,5,0))</f>
        <v>0</v>
      </c>
      <c r="K389" s="17">
        <f>INT(VLOOKUP(E389,强化金币,2,1)*VLOOKUP(INDEX(装备!F:F,MATCH(属性!A389,装备!A:A,0)),系数!$K$12:$M$15,3,0))</f>
        <v>800</v>
      </c>
      <c r="L389" s="17"/>
      <c r="M389" s="17"/>
      <c r="N389" s="17"/>
      <c r="O389" s="17">
        <f>IF(E389=1,"",VLOOKUP(E389,系数!$S$2:$AB$12,MATCH(属性!C389,评级,0),1))</f>
        <v>0</v>
      </c>
    </row>
    <row r="390" spans="1:15" ht="17.25" thickBot="1" x14ac:dyDescent="0.4">
      <c r="A390" s="17">
        <f t="shared" si="12"/>
        <v>7100004</v>
      </c>
      <c r="B390" s="17" t="s">
        <v>35</v>
      </c>
      <c r="C390" s="15">
        <f>INDEX(装备!G:G,MATCH(属性!A390,装备!A:A,0))</f>
        <v>1</v>
      </c>
      <c r="D390" s="15" t="str">
        <f>INDEX(装备!E:E,MATCH(属性!A390,装备!A:A,0))</f>
        <v>trousers</v>
      </c>
      <c r="E390" s="14">
        <v>28</v>
      </c>
      <c r="F390" s="17">
        <f>INT((VLOOKUP($C390,装备数值,2,0)+VLOOKUP($C390,装备数值,5,0)*($E390-1))*VLOOKUP($D390,系数!$K$2:$O$7,2,0))</f>
        <v>470</v>
      </c>
      <c r="G390" s="17">
        <f>INT((VLOOKUP($C390,装备数值,3,0)+VLOOKUP($C390,装备数值,6,0)*($E390-1))*VLOOKUP($D390,系数!$K$2:$O$7,3,0))</f>
        <v>0</v>
      </c>
      <c r="H390" s="17">
        <f t="shared" si="13"/>
        <v>0</v>
      </c>
      <c r="I390" s="17">
        <f>INT((VLOOKUP($C390,装备数值,4,0)+VLOOKUP($C390,装备数值,7,0)*($E390-1))*VLOOKUP($D390,系数!$K$2:$O$7,4,0))</f>
        <v>0</v>
      </c>
      <c r="J390" s="17">
        <f>INT((VLOOKUP($C390,装备数值,4,0)+VLOOKUP($C390,装备数值,7,0)*($E390-1))*VLOOKUP($D390,系数!$K$2:$O$7,5,0))</f>
        <v>0</v>
      </c>
      <c r="K390" s="17">
        <f>INT(VLOOKUP(E390,强化金币,2,1)*VLOOKUP(INDEX(装备!F:F,MATCH(属性!A390,装备!A:A,0)),系数!$K$12:$M$15,3,0))</f>
        <v>840</v>
      </c>
      <c r="L390" s="17"/>
      <c r="M390" s="17"/>
      <c r="N390" s="17"/>
      <c r="O390" s="17">
        <f>IF(E390=1,"",VLOOKUP(E390,系数!$S$2:$AB$12,MATCH(属性!C390,评级,0),1))</f>
        <v>0</v>
      </c>
    </row>
    <row r="391" spans="1:15" ht="17.25" thickBot="1" x14ac:dyDescent="0.4">
      <c r="A391" s="17">
        <f t="shared" si="12"/>
        <v>7100004</v>
      </c>
      <c r="B391" s="17" t="s">
        <v>35</v>
      </c>
      <c r="C391" s="15">
        <f>INDEX(装备!G:G,MATCH(属性!A391,装备!A:A,0))</f>
        <v>1</v>
      </c>
      <c r="D391" s="15" t="str">
        <f>INDEX(装备!E:E,MATCH(属性!A391,装备!A:A,0))</f>
        <v>trousers</v>
      </c>
      <c r="E391" s="14">
        <v>29</v>
      </c>
      <c r="F391" s="17">
        <f>INT((VLOOKUP($C391,装备数值,2,0)+VLOOKUP($C391,装备数值,5,0)*($E391-1))*VLOOKUP($D391,系数!$K$2:$O$7,2,0))</f>
        <v>480</v>
      </c>
      <c r="G391" s="17">
        <f>INT((VLOOKUP($C391,装备数值,3,0)+VLOOKUP($C391,装备数值,6,0)*($E391-1))*VLOOKUP($D391,系数!$K$2:$O$7,3,0))</f>
        <v>0</v>
      </c>
      <c r="H391" s="17">
        <f t="shared" si="13"/>
        <v>0</v>
      </c>
      <c r="I391" s="17">
        <f>INT((VLOOKUP($C391,装备数值,4,0)+VLOOKUP($C391,装备数值,7,0)*($E391-1))*VLOOKUP($D391,系数!$K$2:$O$7,4,0))</f>
        <v>0</v>
      </c>
      <c r="J391" s="17">
        <f>INT((VLOOKUP($C391,装备数值,4,0)+VLOOKUP($C391,装备数值,7,0)*($E391-1))*VLOOKUP($D391,系数!$K$2:$O$7,5,0))</f>
        <v>0</v>
      </c>
      <c r="K391" s="17">
        <f>INT(VLOOKUP(E391,强化金币,2,1)*VLOOKUP(INDEX(装备!F:F,MATCH(属性!A391,装备!A:A,0)),系数!$K$12:$M$15,3,0))</f>
        <v>900</v>
      </c>
      <c r="L391" s="17"/>
      <c r="M391" s="17"/>
      <c r="N391" s="17"/>
      <c r="O391" s="17">
        <f>IF(E391=1,"",VLOOKUP(E391,系数!$S$2:$AB$12,MATCH(属性!C391,评级,0),1))</f>
        <v>0</v>
      </c>
    </row>
    <row r="392" spans="1:15" ht="17.25" thickBot="1" x14ac:dyDescent="0.4">
      <c r="A392" s="17">
        <f t="shared" si="12"/>
        <v>7100004</v>
      </c>
      <c r="B392" s="17" t="s">
        <v>35</v>
      </c>
      <c r="C392" s="15">
        <f>INDEX(装备!G:G,MATCH(属性!A392,装备!A:A,0))</f>
        <v>1</v>
      </c>
      <c r="D392" s="15" t="str">
        <f>INDEX(装备!E:E,MATCH(属性!A392,装备!A:A,0))</f>
        <v>trousers</v>
      </c>
      <c r="E392" s="14">
        <v>30</v>
      </c>
      <c r="F392" s="17">
        <f>INT((VLOOKUP($C392,装备数值,2,0)+VLOOKUP($C392,装备数值,5,0)*($E392-1))*VLOOKUP($D392,系数!$K$2:$O$7,2,0))</f>
        <v>490</v>
      </c>
      <c r="G392" s="17">
        <f>INT((VLOOKUP($C392,装备数值,3,0)+VLOOKUP($C392,装备数值,6,0)*($E392-1))*VLOOKUP($D392,系数!$K$2:$O$7,3,0))</f>
        <v>0</v>
      </c>
      <c r="H392" s="17">
        <f t="shared" si="13"/>
        <v>0</v>
      </c>
      <c r="I392" s="17">
        <f>INT((VLOOKUP($C392,装备数值,4,0)+VLOOKUP($C392,装备数值,7,0)*($E392-1))*VLOOKUP($D392,系数!$K$2:$O$7,4,0))</f>
        <v>0</v>
      </c>
      <c r="J392" s="17">
        <f>INT((VLOOKUP($C392,装备数值,4,0)+VLOOKUP($C392,装备数值,7,0)*($E392-1))*VLOOKUP($D392,系数!$K$2:$O$7,5,0))</f>
        <v>0</v>
      </c>
      <c r="K392" s="17">
        <f>INT(VLOOKUP(E392,强化金币,2,1)*VLOOKUP(INDEX(装备!F:F,MATCH(属性!A392,装备!A:A,0)),系数!$K$12:$M$15,3,0))</f>
        <v>1000</v>
      </c>
      <c r="L392" s="17"/>
      <c r="M392" s="17"/>
      <c r="N392" s="17"/>
      <c r="O392" s="17">
        <f>IF(E392=1,"",VLOOKUP(E392,系数!$S$2:$AB$12,MATCH(属性!C392,评级,0),1))</f>
        <v>0</v>
      </c>
    </row>
    <row r="393" spans="1:15" ht="17.25" thickBot="1" x14ac:dyDescent="0.4">
      <c r="A393" s="17">
        <f t="shared" si="12"/>
        <v>7100004</v>
      </c>
      <c r="B393" s="17" t="s">
        <v>35</v>
      </c>
      <c r="C393" s="15">
        <f>INDEX(装备!G:G,MATCH(属性!A393,装备!A:A,0))</f>
        <v>1</v>
      </c>
      <c r="D393" s="15" t="str">
        <f>INDEX(装备!E:E,MATCH(属性!A393,装备!A:A,0))</f>
        <v>trousers</v>
      </c>
      <c r="E393" s="14">
        <v>31</v>
      </c>
      <c r="F393" s="17">
        <f>INT((VLOOKUP($C393,装备数值,2,0)+VLOOKUP($C393,装备数值,5,0)*($E393-1))*VLOOKUP($D393,系数!$K$2:$O$7,2,0))</f>
        <v>500</v>
      </c>
      <c r="G393" s="17">
        <f>INT((VLOOKUP($C393,装备数值,3,0)+VLOOKUP($C393,装备数值,6,0)*($E393-1))*VLOOKUP($D393,系数!$K$2:$O$7,3,0))</f>
        <v>0</v>
      </c>
      <c r="H393" s="17">
        <f t="shared" si="13"/>
        <v>0</v>
      </c>
      <c r="I393" s="17">
        <f>INT((VLOOKUP($C393,装备数值,4,0)+VLOOKUP($C393,装备数值,7,0)*($E393-1))*VLOOKUP($D393,系数!$K$2:$O$7,4,0))</f>
        <v>0</v>
      </c>
      <c r="J393" s="17">
        <f>INT((VLOOKUP($C393,装备数值,4,0)+VLOOKUP($C393,装备数值,7,0)*($E393-1))*VLOOKUP($D393,系数!$K$2:$O$7,5,0))</f>
        <v>0</v>
      </c>
      <c r="K393" s="17">
        <f>INT(VLOOKUP(E393,强化金币,2,1)*VLOOKUP(INDEX(装备!F:F,MATCH(属性!A393,装备!A:A,0)),系数!$K$12:$M$15,3,0))</f>
        <v>1100</v>
      </c>
      <c r="L393" s="17"/>
      <c r="M393" s="17"/>
      <c r="N393" s="17"/>
      <c r="O393" s="17">
        <f>IF(E393=1,"",VLOOKUP(E393,系数!$S$2:$AB$12,MATCH(属性!C393,评级,0),1))</f>
        <v>0</v>
      </c>
    </row>
    <row r="394" spans="1:15" ht="17.25" thickBot="1" x14ac:dyDescent="0.4">
      <c r="A394" s="17">
        <f t="shared" si="12"/>
        <v>7100004</v>
      </c>
      <c r="B394" s="17" t="s">
        <v>35</v>
      </c>
      <c r="C394" s="15">
        <f>INDEX(装备!G:G,MATCH(属性!A394,装备!A:A,0))</f>
        <v>1</v>
      </c>
      <c r="D394" s="15" t="str">
        <f>INDEX(装备!E:E,MATCH(属性!A394,装备!A:A,0))</f>
        <v>trousers</v>
      </c>
      <c r="E394" s="14">
        <v>32</v>
      </c>
      <c r="F394" s="17">
        <f>INT((VLOOKUP($C394,装备数值,2,0)+VLOOKUP($C394,装备数值,5,0)*($E394-1))*VLOOKUP($D394,系数!$K$2:$O$7,2,0))</f>
        <v>510</v>
      </c>
      <c r="G394" s="17">
        <f>INT((VLOOKUP($C394,装备数值,3,0)+VLOOKUP($C394,装备数值,6,0)*($E394-1))*VLOOKUP($D394,系数!$K$2:$O$7,3,0))</f>
        <v>0</v>
      </c>
      <c r="H394" s="17">
        <f t="shared" si="13"/>
        <v>0</v>
      </c>
      <c r="I394" s="17">
        <f>INT((VLOOKUP($C394,装备数值,4,0)+VLOOKUP($C394,装备数值,7,0)*($E394-1))*VLOOKUP($D394,系数!$K$2:$O$7,4,0))</f>
        <v>0</v>
      </c>
      <c r="J394" s="17">
        <f>INT((VLOOKUP($C394,装备数值,4,0)+VLOOKUP($C394,装备数值,7,0)*($E394-1))*VLOOKUP($D394,系数!$K$2:$O$7,5,0))</f>
        <v>0</v>
      </c>
      <c r="K394" s="17">
        <f>INT(VLOOKUP(E394,强化金币,2,1)*VLOOKUP(INDEX(装备!F:F,MATCH(属性!A394,装备!A:A,0)),系数!$K$12:$M$15,3,0))</f>
        <v>1200</v>
      </c>
      <c r="L394" s="17"/>
      <c r="M394" s="17"/>
      <c r="N394" s="17"/>
      <c r="O394" s="17">
        <f>IF(E394=1,"",VLOOKUP(E394,系数!$S$2:$AB$12,MATCH(属性!C394,评级,0),1))</f>
        <v>0</v>
      </c>
    </row>
    <row r="395" spans="1:15" ht="17.25" thickBot="1" x14ac:dyDescent="0.4">
      <c r="A395" s="17">
        <f t="shared" si="12"/>
        <v>7100004</v>
      </c>
      <c r="B395" s="17" t="s">
        <v>35</v>
      </c>
      <c r="C395" s="15">
        <f>INDEX(装备!G:G,MATCH(属性!A395,装备!A:A,0))</f>
        <v>1</v>
      </c>
      <c r="D395" s="15" t="str">
        <f>INDEX(装备!E:E,MATCH(属性!A395,装备!A:A,0))</f>
        <v>trousers</v>
      </c>
      <c r="E395" s="14">
        <v>33</v>
      </c>
      <c r="F395" s="17">
        <f>INT((VLOOKUP($C395,装备数值,2,0)+VLOOKUP($C395,装备数值,5,0)*($E395-1))*VLOOKUP($D395,系数!$K$2:$O$7,2,0))</f>
        <v>520</v>
      </c>
      <c r="G395" s="17">
        <f>INT((VLOOKUP($C395,装备数值,3,0)+VLOOKUP($C395,装备数值,6,0)*($E395-1))*VLOOKUP($D395,系数!$K$2:$O$7,3,0))</f>
        <v>0</v>
      </c>
      <c r="H395" s="17">
        <f t="shared" si="13"/>
        <v>0</v>
      </c>
      <c r="I395" s="17">
        <f>INT((VLOOKUP($C395,装备数值,4,0)+VLOOKUP($C395,装备数值,7,0)*($E395-1))*VLOOKUP($D395,系数!$K$2:$O$7,4,0))</f>
        <v>0</v>
      </c>
      <c r="J395" s="17">
        <f>INT((VLOOKUP($C395,装备数值,4,0)+VLOOKUP($C395,装备数值,7,0)*($E395-1))*VLOOKUP($D395,系数!$K$2:$O$7,5,0))</f>
        <v>0</v>
      </c>
      <c r="K395" s="17">
        <f>INT(VLOOKUP(E395,强化金币,2,1)*VLOOKUP(INDEX(装备!F:F,MATCH(属性!A395,装备!A:A,0)),系数!$K$12:$M$15,3,0))</f>
        <v>1300</v>
      </c>
      <c r="L395" s="17"/>
      <c r="M395" s="17"/>
      <c r="N395" s="17"/>
      <c r="O395" s="17">
        <f>IF(E395=1,"",VLOOKUP(E395,系数!$S$2:$AB$12,MATCH(属性!C395,评级,0),1))</f>
        <v>0</v>
      </c>
    </row>
    <row r="396" spans="1:15" ht="17.25" thickBot="1" x14ac:dyDescent="0.4">
      <c r="A396" s="17">
        <f t="shared" si="12"/>
        <v>7100004</v>
      </c>
      <c r="B396" s="17" t="s">
        <v>35</v>
      </c>
      <c r="C396" s="15">
        <f>INDEX(装备!G:G,MATCH(属性!A396,装备!A:A,0))</f>
        <v>1</v>
      </c>
      <c r="D396" s="15" t="str">
        <f>INDEX(装备!E:E,MATCH(属性!A396,装备!A:A,0))</f>
        <v>trousers</v>
      </c>
      <c r="E396" s="14">
        <v>34</v>
      </c>
      <c r="F396" s="17">
        <f>INT((VLOOKUP($C396,装备数值,2,0)+VLOOKUP($C396,装备数值,5,0)*($E396-1))*VLOOKUP($D396,系数!$K$2:$O$7,2,0))</f>
        <v>530</v>
      </c>
      <c r="G396" s="17">
        <f>INT((VLOOKUP($C396,装备数值,3,0)+VLOOKUP($C396,装备数值,6,0)*($E396-1))*VLOOKUP($D396,系数!$K$2:$O$7,3,0))</f>
        <v>0</v>
      </c>
      <c r="H396" s="17">
        <f t="shared" si="13"/>
        <v>0</v>
      </c>
      <c r="I396" s="17">
        <f>INT((VLOOKUP($C396,装备数值,4,0)+VLOOKUP($C396,装备数值,7,0)*($E396-1))*VLOOKUP($D396,系数!$K$2:$O$7,4,0))</f>
        <v>0</v>
      </c>
      <c r="J396" s="17">
        <f>INT((VLOOKUP($C396,装备数值,4,0)+VLOOKUP($C396,装备数值,7,0)*($E396-1))*VLOOKUP($D396,系数!$K$2:$O$7,5,0))</f>
        <v>0</v>
      </c>
      <c r="K396" s="17">
        <f>INT(VLOOKUP(E396,强化金币,2,1)*VLOOKUP(INDEX(装备!F:F,MATCH(属性!A396,装备!A:A,0)),系数!$K$12:$M$15,3,0))</f>
        <v>1400</v>
      </c>
      <c r="L396" s="17"/>
      <c r="M396" s="17"/>
      <c r="N396" s="17"/>
      <c r="O396" s="17">
        <f>IF(E396=1,"",VLOOKUP(E396,系数!$S$2:$AB$12,MATCH(属性!C396,评级,0),1))</f>
        <v>0</v>
      </c>
    </row>
    <row r="397" spans="1:15" ht="17.25" thickBot="1" x14ac:dyDescent="0.4">
      <c r="A397" s="17">
        <f t="shared" si="12"/>
        <v>7100004</v>
      </c>
      <c r="B397" s="17" t="s">
        <v>35</v>
      </c>
      <c r="C397" s="15">
        <f>INDEX(装备!G:G,MATCH(属性!A397,装备!A:A,0))</f>
        <v>1</v>
      </c>
      <c r="D397" s="15" t="str">
        <f>INDEX(装备!E:E,MATCH(属性!A397,装备!A:A,0))</f>
        <v>trousers</v>
      </c>
      <c r="E397" s="14">
        <v>35</v>
      </c>
      <c r="F397" s="17">
        <f>INT((VLOOKUP($C397,装备数值,2,0)+VLOOKUP($C397,装备数值,5,0)*($E397-1))*VLOOKUP($D397,系数!$K$2:$O$7,2,0))</f>
        <v>540</v>
      </c>
      <c r="G397" s="17">
        <f>INT((VLOOKUP($C397,装备数值,3,0)+VLOOKUP($C397,装备数值,6,0)*($E397-1))*VLOOKUP($D397,系数!$K$2:$O$7,3,0))</f>
        <v>0</v>
      </c>
      <c r="H397" s="17">
        <f t="shared" si="13"/>
        <v>0</v>
      </c>
      <c r="I397" s="17">
        <f>INT((VLOOKUP($C397,装备数值,4,0)+VLOOKUP($C397,装备数值,7,0)*($E397-1))*VLOOKUP($D397,系数!$K$2:$O$7,4,0))</f>
        <v>0</v>
      </c>
      <c r="J397" s="17">
        <f>INT((VLOOKUP($C397,装备数值,4,0)+VLOOKUP($C397,装备数值,7,0)*($E397-1))*VLOOKUP($D397,系数!$K$2:$O$7,5,0))</f>
        <v>0</v>
      </c>
      <c r="K397" s="17">
        <f>INT(VLOOKUP(E397,强化金币,2,1)*VLOOKUP(INDEX(装备!F:F,MATCH(属性!A397,装备!A:A,0)),系数!$K$12:$M$15,3,0))</f>
        <v>1500</v>
      </c>
      <c r="L397" s="17"/>
      <c r="M397" s="17"/>
      <c r="N397" s="17"/>
      <c r="O397" s="17">
        <f>IF(E397=1,"",VLOOKUP(E397,系数!$S$2:$AB$12,MATCH(属性!C397,评级,0),1))</f>
        <v>0</v>
      </c>
    </row>
    <row r="398" spans="1:15" ht="17.25" thickBot="1" x14ac:dyDescent="0.4">
      <c r="A398" s="17">
        <f t="shared" si="12"/>
        <v>7100004</v>
      </c>
      <c r="B398" s="17" t="s">
        <v>35</v>
      </c>
      <c r="C398" s="15">
        <f>INDEX(装备!G:G,MATCH(属性!A398,装备!A:A,0))</f>
        <v>1</v>
      </c>
      <c r="D398" s="15" t="str">
        <f>INDEX(装备!E:E,MATCH(属性!A398,装备!A:A,0))</f>
        <v>trousers</v>
      </c>
      <c r="E398" s="14">
        <v>36</v>
      </c>
      <c r="F398" s="17">
        <f>INT((VLOOKUP($C398,装备数值,2,0)+VLOOKUP($C398,装备数值,5,0)*($E398-1))*VLOOKUP($D398,系数!$K$2:$O$7,2,0))</f>
        <v>550</v>
      </c>
      <c r="G398" s="17">
        <f>INT((VLOOKUP($C398,装备数值,3,0)+VLOOKUP($C398,装备数值,6,0)*($E398-1))*VLOOKUP($D398,系数!$K$2:$O$7,3,0))</f>
        <v>0</v>
      </c>
      <c r="H398" s="17">
        <f t="shared" si="13"/>
        <v>0</v>
      </c>
      <c r="I398" s="17">
        <f>INT((VLOOKUP($C398,装备数值,4,0)+VLOOKUP($C398,装备数值,7,0)*($E398-1))*VLOOKUP($D398,系数!$K$2:$O$7,4,0))</f>
        <v>0</v>
      </c>
      <c r="J398" s="17">
        <f>INT((VLOOKUP($C398,装备数值,4,0)+VLOOKUP($C398,装备数值,7,0)*($E398-1))*VLOOKUP($D398,系数!$K$2:$O$7,5,0))</f>
        <v>0</v>
      </c>
      <c r="K398" s="17">
        <f>INT(VLOOKUP(E398,强化金币,2,1)*VLOOKUP(INDEX(装备!F:F,MATCH(属性!A398,装备!A:A,0)),系数!$K$12:$M$15,3,0))</f>
        <v>1600</v>
      </c>
      <c r="L398" s="17"/>
      <c r="M398" s="17"/>
      <c r="N398" s="17"/>
      <c r="O398" s="17">
        <f>IF(E398=1,"",VLOOKUP(E398,系数!$S$2:$AB$12,MATCH(属性!C398,评级,0),1))</f>
        <v>0</v>
      </c>
    </row>
    <row r="399" spans="1:15" ht="17.25" thickBot="1" x14ac:dyDescent="0.4">
      <c r="A399" s="17">
        <f t="shared" si="12"/>
        <v>7100004</v>
      </c>
      <c r="B399" s="17" t="s">
        <v>35</v>
      </c>
      <c r="C399" s="15">
        <f>INDEX(装备!G:G,MATCH(属性!A399,装备!A:A,0))</f>
        <v>1</v>
      </c>
      <c r="D399" s="15" t="str">
        <f>INDEX(装备!E:E,MATCH(属性!A399,装备!A:A,0))</f>
        <v>trousers</v>
      </c>
      <c r="E399" s="14">
        <v>37</v>
      </c>
      <c r="F399" s="17">
        <f>INT((VLOOKUP($C399,装备数值,2,0)+VLOOKUP($C399,装备数值,5,0)*($E399-1))*VLOOKUP($D399,系数!$K$2:$O$7,2,0))</f>
        <v>560</v>
      </c>
      <c r="G399" s="17">
        <f>INT((VLOOKUP($C399,装备数值,3,0)+VLOOKUP($C399,装备数值,6,0)*($E399-1))*VLOOKUP($D399,系数!$K$2:$O$7,3,0))</f>
        <v>0</v>
      </c>
      <c r="H399" s="17">
        <f t="shared" si="13"/>
        <v>0</v>
      </c>
      <c r="I399" s="17">
        <f>INT((VLOOKUP($C399,装备数值,4,0)+VLOOKUP($C399,装备数值,7,0)*($E399-1))*VLOOKUP($D399,系数!$K$2:$O$7,4,0))</f>
        <v>0</v>
      </c>
      <c r="J399" s="17">
        <f>INT((VLOOKUP($C399,装备数值,4,0)+VLOOKUP($C399,装备数值,7,0)*($E399-1))*VLOOKUP($D399,系数!$K$2:$O$7,5,0))</f>
        <v>0</v>
      </c>
      <c r="K399" s="17">
        <f>INT(VLOOKUP(E399,强化金币,2,1)*VLOOKUP(INDEX(装备!F:F,MATCH(属性!A399,装备!A:A,0)),系数!$K$12:$M$15,3,0))</f>
        <v>1700</v>
      </c>
      <c r="L399" s="17"/>
      <c r="M399" s="17"/>
      <c r="N399" s="17"/>
      <c r="O399" s="17">
        <f>IF(E399=1,"",VLOOKUP(E399,系数!$S$2:$AB$12,MATCH(属性!C399,评级,0),1))</f>
        <v>0</v>
      </c>
    </row>
    <row r="400" spans="1:15" ht="17.25" thickBot="1" x14ac:dyDescent="0.4">
      <c r="A400" s="17">
        <f t="shared" si="12"/>
        <v>7100004</v>
      </c>
      <c r="B400" s="17" t="s">
        <v>35</v>
      </c>
      <c r="C400" s="15">
        <f>INDEX(装备!G:G,MATCH(属性!A400,装备!A:A,0))</f>
        <v>1</v>
      </c>
      <c r="D400" s="15" t="str">
        <f>INDEX(装备!E:E,MATCH(属性!A400,装备!A:A,0))</f>
        <v>trousers</v>
      </c>
      <c r="E400" s="14">
        <v>38</v>
      </c>
      <c r="F400" s="17">
        <f>INT((VLOOKUP($C400,装备数值,2,0)+VLOOKUP($C400,装备数值,5,0)*($E400-1))*VLOOKUP($D400,系数!$K$2:$O$7,2,0))</f>
        <v>570</v>
      </c>
      <c r="G400" s="17">
        <f>INT((VLOOKUP($C400,装备数值,3,0)+VLOOKUP($C400,装备数值,6,0)*($E400-1))*VLOOKUP($D400,系数!$K$2:$O$7,3,0))</f>
        <v>0</v>
      </c>
      <c r="H400" s="17">
        <f t="shared" si="13"/>
        <v>0</v>
      </c>
      <c r="I400" s="17">
        <f>INT((VLOOKUP($C400,装备数值,4,0)+VLOOKUP($C400,装备数值,7,0)*($E400-1))*VLOOKUP($D400,系数!$K$2:$O$7,4,0))</f>
        <v>0</v>
      </c>
      <c r="J400" s="17">
        <f>INT((VLOOKUP($C400,装备数值,4,0)+VLOOKUP($C400,装备数值,7,0)*($E400-1))*VLOOKUP($D400,系数!$K$2:$O$7,5,0))</f>
        <v>0</v>
      </c>
      <c r="K400" s="17">
        <f>INT(VLOOKUP(E400,强化金币,2,1)*VLOOKUP(INDEX(装备!F:F,MATCH(属性!A400,装备!A:A,0)),系数!$K$12:$M$15,3,0))</f>
        <v>1800</v>
      </c>
      <c r="L400" s="17"/>
      <c r="M400" s="17"/>
      <c r="N400" s="17"/>
      <c r="O400" s="17">
        <f>IF(E400=1,"",VLOOKUP(E400,系数!$S$2:$AB$12,MATCH(属性!C400,评级,0),1))</f>
        <v>0</v>
      </c>
    </row>
    <row r="401" spans="1:15" ht="17.25" thickBot="1" x14ac:dyDescent="0.4">
      <c r="A401" s="17">
        <f t="shared" si="12"/>
        <v>7100004</v>
      </c>
      <c r="B401" s="17" t="s">
        <v>35</v>
      </c>
      <c r="C401" s="15">
        <f>INDEX(装备!G:G,MATCH(属性!A401,装备!A:A,0))</f>
        <v>1</v>
      </c>
      <c r="D401" s="15" t="str">
        <f>INDEX(装备!E:E,MATCH(属性!A401,装备!A:A,0))</f>
        <v>trousers</v>
      </c>
      <c r="E401" s="14">
        <v>39</v>
      </c>
      <c r="F401" s="17">
        <f>INT((VLOOKUP($C401,装备数值,2,0)+VLOOKUP($C401,装备数值,5,0)*($E401-1))*VLOOKUP($D401,系数!$K$2:$O$7,2,0))</f>
        <v>580</v>
      </c>
      <c r="G401" s="17">
        <f>INT((VLOOKUP($C401,装备数值,3,0)+VLOOKUP($C401,装备数值,6,0)*($E401-1))*VLOOKUP($D401,系数!$K$2:$O$7,3,0))</f>
        <v>0</v>
      </c>
      <c r="H401" s="17">
        <f t="shared" si="13"/>
        <v>0</v>
      </c>
      <c r="I401" s="17">
        <f>INT((VLOOKUP($C401,装备数值,4,0)+VLOOKUP($C401,装备数值,7,0)*($E401-1))*VLOOKUP($D401,系数!$K$2:$O$7,4,0))</f>
        <v>0</v>
      </c>
      <c r="J401" s="17">
        <f>INT((VLOOKUP($C401,装备数值,4,0)+VLOOKUP($C401,装备数值,7,0)*($E401-1))*VLOOKUP($D401,系数!$K$2:$O$7,5,0))</f>
        <v>0</v>
      </c>
      <c r="K401" s="17">
        <f>INT(VLOOKUP(E401,强化金币,2,1)*VLOOKUP(INDEX(装备!F:F,MATCH(属性!A401,装备!A:A,0)),系数!$K$12:$M$15,3,0))</f>
        <v>2000</v>
      </c>
      <c r="L401" s="17"/>
      <c r="M401" s="17"/>
      <c r="N401" s="17"/>
      <c r="O401" s="17">
        <f>IF(E401=1,"",VLOOKUP(E401,系数!$S$2:$AB$12,MATCH(属性!C401,评级,0),1))</f>
        <v>0</v>
      </c>
    </row>
    <row r="402" spans="1:15" ht="17.25" thickBot="1" x14ac:dyDescent="0.4">
      <c r="A402" s="17">
        <f t="shared" si="12"/>
        <v>7100004</v>
      </c>
      <c r="B402" s="17" t="s">
        <v>35</v>
      </c>
      <c r="C402" s="15">
        <f>INDEX(装备!G:G,MATCH(属性!A402,装备!A:A,0))</f>
        <v>1</v>
      </c>
      <c r="D402" s="15" t="str">
        <f>INDEX(装备!E:E,MATCH(属性!A402,装备!A:A,0))</f>
        <v>trousers</v>
      </c>
      <c r="E402" s="14">
        <v>40</v>
      </c>
      <c r="F402" s="17">
        <f>INT((VLOOKUP($C402,装备数值,2,0)+VLOOKUP($C402,装备数值,5,0)*($E402-1))*VLOOKUP($D402,系数!$K$2:$O$7,2,0))</f>
        <v>590</v>
      </c>
      <c r="G402" s="17">
        <f>INT((VLOOKUP($C402,装备数值,3,0)+VLOOKUP($C402,装备数值,6,0)*($E402-1))*VLOOKUP($D402,系数!$K$2:$O$7,3,0))</f>
        <v>0</v>
      </c>
      <c r="H402" s="17">
        <f t="shared" si="13"/>
        <v>0</v>
      </c>
      <c r="I402" s="17">
        <f>INT((VLOOKUP($C402,装备数值,4,0)+VLOOKUP($C402,装备数值,7,0)*($E402-1))*VLOOKUP($D402,系数!$K$2:$O$7,4,0))</f>
        <v>0</v>
      </c>
      <c r="J402" s="17">
        <f>INT((VLOOKUP($C402,装备数值,4,0)+VLOOKUP($C402,装备数值,7,0)*($E402-1))*VLOOKUP($D402,系数!$K$2:$O$7,5,0))</f>
        <v>0</v>
      </c>
      <c r="K402" s="17">
        <f>INT(VLOOKUP(E402,强化金币,2,1)*VLOOKUP(INDEX(装备!F:F,MATCH(属性!A402,装备!A:A,0)),系数!$K$12:$M$15,3,0))</f>
        <v>2400</v>
      </c>
      <c r="L402" s="17"/>
      <c r="M402" s="17"/>
      <c r="N402" s="17"/>
      <c r="O402" s="17">
        <f>IF(E402=1,"",VLOOKUP(E402,系数!$S$2:$AB$12,MATCH(属性!C402,评级,0),1))</f>
        <v>0</v>
      </c>
    </row>
    <row r="403" spans="1:15" ht="17.25" thickBot="1" x14ac:dyDescent="0.4">
      <c r="A403" s="17">
        <f t="shared" si="12"/>
        <v>7100004</v>
      </c>
      <c r="B403" s="17" t="s">
        <v>35</v>
      </c>
      <c r="C403" s="15">
        <f>INDEX(装备!G:G,MATCH(属性!A403,装备!A:A,0))</f>
        <v>1</v>
      </c>
      <c r="D403" s="15" t="str">
        <f>INDEX(装备!E:E,MATCH(属性!A403,装备!A:A,0))</f>
        <v>trousers</v>
      </c>
      <c r="E403" s="14">
        <v>41</v>
      </c>
      <c r="F403" s="17">
        <f>INT((VLOOKUP($C403,装备数值,2,0)+VLOOKUP($C403,装备数值,5,0)*($E403-1))*VLOOKUP($D403,系数!$K$2:$O$7,2,0))</f>
        <v>600</v>
      </c>
      <c r="G403" s="17">
        <f>INT((VLOOKUP($C403,装备数值,3,0)+VLOOKUP($C403,装备数值,6,0)*($E403-1))*VLOOKUP($D403,系数!$K$2:$O$7,3,0))</f>
        <v>0</v>
      </c>
      <c r="H403" s="17">
        <f t="shared" si="13"/>
        <v>0</v>
      </c>
      <c r="I403" s="17">
        <f>INT((VLOOKUP($C403,装备数值,4,0)+VLOOKUP($C403,装备数值,7,0)*($E403-1))*VLOOKUP($D403,系数!$K$2:$O$7,4,0))</f>
        <v>0</v>
      </c>
      <c r="J403" s="17">
        <f>INT((VLOOKUP($C403,装备数值,4,0)+VLOOKUP($C403,装备数值,7,0)*($E403-1))*VLOOKUP($D403,系数!$K$2:$O$7,5,0))</f>
        <v>0</v>
      </c>
      <c r="K403" s="17">
        <f>INT(VLOOKUP(E403,强化金币,2,1)*VLOOKUP(INDEX(装备!F:F,MATCH(属性!A403,装备!A:A,0)),系数!$K$12:$M$15,3,0))</f>
        <v>2800</v>
      </c>
      <c r="L403" s="17"/>
      <c r="M403" s="17"/>
      <c r="N403" s="17"/>
      <c r="O403" s="17">
        <f>IF(E403=1,"",VLOOKUP(E403,系数!$S$2:$AB$12,MATCH(属性!C403,评级,0),1))</f>
        <v>0</v>
      </c>
    </row>
    <row r="404" spans="1:15" ht="17.25" thickBot="1" x14ac:dyDescent="0.4">
      <c r="A404" s="17">
        <f t="shared" si="12"/>
        <v>7100004</v>
      </c>
      <c r="B404" s="17" t="s">
        <v>35</v>
      </c>
      <c r="C404" s="15">
        <f>INDEX(装备!G:G,MATCH(属性!A404,装备!A:A,0))</f>
        <v>1</v>
      </c>
      <c r="D404" s="15" t="str">
        <f>INDEX(装备!E:E,MATCH(属性!A404,装备!A:A,0))</f>
        <v>trousers</v>
      </c>
      <c r="E404" s="14">
        <v>42</v>
      </c>
      <c r="F404" s="17">
        <f>INT((VLOOKUP($C404,装备数值,2,0)+VLOOKUP($C404,装备数值,5,0)*($E404-1))*VLOOKUP($D404,系数!$K$2:$O$7,2,0))</f>
        <v>610</v>
      </c>
      <c r="G404" s="17">
        <f>INT((VLOOKUP($C404,装备数值,3,0)+VLOOKUP($C404,装备数值,6,0)*($E404-1))*VLOOKUP($D404,系数!$K$2:$O$7,3,0))</f>
        <v>0</v>
      </c>
      <c r="H404" s="17">
        <f t="shared" si="13"/>
        <v>0</v>
      </c>
      <c r="I404" s="17">
        <f>INT((VLOOKUP($C404,装备数值,4,0)+VLOOKUP($C404,装备数值,7,0)*($E404-1))*VLOOKUP($D404,系数!$K$2:$O$7,4,0))</f>
        <v>0</v>
      </c>
      <c r="J404" s="17">
        <f>INT((VLOOKUP($C404,装备数值,4,0)+VLOOKUP($C404,装备数值,7,0)*($E404-1))*VLOOKUP($D404,系数!$K$2:$O$7,5,0))</f>
        <v>0</v>
      </c>
      <c r="K404" s="17">
        <f>INT(VLOOKUP(E404,强化金币,2,1)*VLOOKUP(INDEX(装备!F:F,MATCH(属性!A404,装备!A:A,0)),系数!$K$12:$M$15,3,0))</f>
        <v>3200</v>
      </c>
      <c r="L404" s="17"/>
      <c r="M404" s="17"/>
      <c r="N404" s="17"/>
      <c r="O404" s="17">
        <f>IF(E404=1,"",VLOOKUP(E404,系数!$S$2:$AB$12,MATCH(属性!C404,评级,0),1))</f>
        <v>0</v>
      </c>
    </row>
    <row r="405" spans="1:15" ht="17.25" thickBot="1" x14ac:dyDescent="0.4">
      <c r="A405" s="17">
        <f t="shared" si="12"/>
        <v>7100004</v>
      </c>
      <c r="B405" s="17" t="s">
        <v>35</v>
      </c>
      <c r="C405" s="15">
        <f>INDEX(装备!G:G,MATCH(属性!A405,装备!A:A,0))</f>
        <v>1</v>
      </c>
      <c r="D405" s="15" t="str">
        <f>INDEX(装备!E:E,MATCH(属性!A405,装备!A:A,0))</f>
        <v>trousers</v>
      </c>
      <c r="E405" s="14">
        <v>43</v>
      </c>
      <c r="F405" s="17">
        <f>INT((VLOOKUP($C405,装备数值,2,0)+VLOOKUP($C405,装备数值,5,0)*($E405-1))*VLOOKUP($D405,系数!$K$2:$O$7,2,0))</f>
        <v>620</v>
      </c>
      <c r="G405" s="17">
        <f>INT((VLOOKUP($C405,装备数值,3,0)+VLOOKUP($C405,装备数值,6,0)*($E405-1))*VLOOKUP($D405,系数!$K$2:$O$7,3,0))</f>
        <v>0</v>
      </c>
      <c r="H405" s="17">
        <f t="shared" si="13"/>
        <v>0</v>
      </c>
      <c r="I405" s="17">
        <f>INT((VLOOKUP($C405,装备数值,4,0)+VLOOKUP($C405,装备数值,7,0)*($E405-1))*VLOOKUP($D405,系数!$K$2:$O$7,4,0))</f>
        <v>0</v>
      </c>
      <c r="J405" s="17">
        <f>INT((VLOOKUP($C405,装备数值,4,0)+VLOOKUP($C405,装备数值,7,0)*($E405-1))*VLOOKUP($D405,系数!$K$2:$O$7,5,0))</f>
        <v>0</v>
      </c>
      <c r="K405" s="17">
        <f>INT(VLOOKUP(E405,强化金币,2,1)*VLOOKUP(INDEX(装备!F:F,MATCH(属性!A405,装备!A:A,0)),系数!$K$12:$M$15,3,0))</f>
        <v>3600</v>
      </c>
      <c r="L405" s="17"/>
      <c r="M405" s="17"/>
      <c r="N405" s="17"/>
      <c r="O405" s="17">
        <f>IF(E405=1,"",VLOOKUP(E405,系数!$S$2:$AB$12,MATCH(属性!C405,评级,0),1))</f>
        <v>0</v>
      </c>
    </row>
    <row r="406" spans="1:15" ht="17.25" thickBot="1" x14ac:dyDescent="0.4">
      <c r="A406" s="17">
        <f t="shared" si="12"/>
        <v>7100004</v>
      </c>
      <c r="B406" s="17" t="s">
        <v>35</v>
      </c>
      <c r="C406" s="15">
        <f>INDEX(装备!G:G,MATCH(属性!A406,装备!A:A,0))</f>
        <v>1</v>
      </c>
      <c r="D406" s="15" t="str">
        <f>INDEX(装备!E:E,MATCH(属性!A406,装备!A:A,0))</f>
        <v>trousers</v>
      </c>
      <c r="E406" s="14">
        <v>44</v>
      </c>
      <c r="F406" s="17">
        <f>INT((VLOOKUP($C406,装备数值,2,0)+VLOOKUP($C406,装备数值,5,0)*($E406-1))*VLOOKUP($D406,系数!$K$2:$O$7,2,0))</f>
        <v>630</v>
      </c>
      <c r="G406" s="17">
        <f>INT((VLOOKUP($C406,装备数值,3,0)+VLOOKUP($C406,装备数值,6,0)*($E406-1))*VLOOKUP($D406,系数!$K$2:$O$7,3,0))</f>
        <v>0</v>
      </c>
      <c r="H406" s="17">
        <f t="shared" si="13"/>
        <v>0</v>
      </c>
      <c r="I406" s="17">
        <f>INT((VLOOKUP($C406,装备数值,4,0)+VLOOKUP($C406,装备数值,7,0)*($E406-1))*VLOOKUP($D406,系数!$K$2:$O$7,4,0))</f>
        <v>0</v>
      </c>
      <c r="J406" s="17">
        <f>INT((VLOOKUP($C406,装备数值,4,0)+VLOOKUP($C406,装备数值,7,0)*($E406-1))*VLOOKUP($D406,系数!$K$2:$O$7,5,0))</f>
        <v>0</v>
      </c>
      <c r="K406" s="17">
        <f>INT(VLOOKUP(E406,强化金币,2,1)*VLOOKUP(INDEX(装备!F:F,MATCH(属性!A406,装备!A:A,0)),系数!$K$12:$M$15,3,0))</f>
        <v>4000</v>
      </c>
      <c r="L406" s="17"/>
      <c r="M406" s="17"/>
      <c r="N406" s="17"/>
      <c r="O406" s="17">
        <f>IF(E406=1,"",VLOOKUP(E406,系数!$S$2:$AB$12,MATCH(属性!C406,评级,0),1))</f>
        <v>0</v>
      </c>
    </row>
    <row r="407" spans="1:15" ht="17.25" thickBot="1" x14ac:dyDescent="0.4">
      <c r="A407" s="17">
        <f t="shared" si="12"/>
        <v>7100004</v>
      </c>
      <c r="B407" s="17" t="s">
        <v>35</v>
      </c>
      <c r="C407" s="15">
        <f>INDEX(装备!G:G,MATCH(属性!A407,装备!A:A,0))</f>
        <v>1</v>
      </c>
      <c r="D407" s="15" t="str">
        <f>INDEX(装备!E:E,MATCH(属性!A407,装备!A:A,0))</f>
        <v>trousers</v>
      </c>
      <c r="E407" s="14">
        <v>45</v>
      </c>
      <c r="F407" s="17">
        <f>INT((VLOOKUP($C407,装备数值,2,0)+VLOOKUP($C407,装备数值,5,0)*($E407-1))*VLOOKUP($D407,系数!$K$2:$O$7,2,0))</f>
        <v>640</v>
      </c>
      <c r="G407" s="17">
        <f>INT((VLOOKUP($C407,装备数值,3,0)+VLOOKUP($C407,装备数值,6,0)*($E407-1))*VLOOKUP($D407,系数!$K$2:$O$7,3,0))</f>
        <v>0</v>
      </c>
      <c r="H407" s="17">
        <f t="shared" si="13"/>
        <v>0</v>
      </c>
      <c r="I407" s="17">
        <f>INT((VLOOKUP($C407,装备数值,4,0)+VLOOKUP($C407,装备数值,7,0)*($E407-1))*VLOOKUP($D407,系数!$K$2:$O$7,4,0))</f>
        <v>0</v>
      </c>
      <c r="J407" s="17">
        <f>INT((VLOOKUP($C407,装备数值,4,0)+VLOOKUP($C407,装备数值,7,0)*($E407-1))*VLOOKUP($D407,系数!$K$2:$O$7,5,0))</f>
        <v>0</v>
      </c>
      <c r="K407" s="17">
        <f>INT(VLOOKUP(E407,强化金币,2,1)*VLOOKUP(INDEX(装备!F:F,MATCH(属性!A407,装备!A:A,0)),系数!$K$12:$M$15,3,0))</f>
        <v>4400</v>
      </c>
      <c r="L407" s="17"/>
      <c r="M407" s="17"/>
      <c r="N407" s="17"/>
      <c r="O407" s="17">
        <f>IF(E407=1,"",VLOOKUP(E407,系数!$S$2:$AB$12,MATCH(属性!C407,评级,0),1))</f>
        <v>0</v>
      </c>
    </row>
    <row r="408" spans="1:15" ht="17.25" thickBot="1" x14ac:dyDescent="0.4">
      <c r="A408" s="17">
        <f t="shared" si="12"/>
        <v>7100004</v>
      </c>
      <c r="B408" s="17" t="s">
        <v>35</v>
      </c>
      <c r="C408" s="15">
        <f>INDEX(装备!G:G,MATCH(属性!A408,装备!A:A,0))</f>
        <v>1</v>
      </c>
      <c r="D408" s="15" t="str">
        <f>INDEX(装备!E:E,MATCH(属性!A408,装备!A:A,0))</f>
        <v>trousers</v>
      </c>
      <c r="E408" s="14">
        <v>46</v>
      </c>
      <c r="F408" s="17">
        <f>INT((VLOOKUP($C408,装备数值,2,0)+VLOOKUP($C408,装备数值,5,0)*($E408-1))*VLOOKUP($D408,系数!$K$2:$O$7,2,0))</f>
        <v>650</v>
      </c>
      <c r="G408" s="17">
        <f>INT((VLOOKUP($C408,装备数值,3,0)+VLOOKUP($C408,装备数值,6,0)*($E408-1))*VLOOKUP($D408,系数!$K$2:$O$7,3,0))</f>
        <v>0</v>
      </c>
      <c r="H408" s="17">
        <f t="shared" si="13"/>
        <v>0</v>
      </c>
      <c r="I408" s="17">
        <f>INT((VLOOKUP($C408,装备数值,4,0)+VLOOKUP($C408,装备数值,7,0)*($E408-1))*VLOOKUP($D408,系数!$K$2:$O$7,4,0))</f>
        <v>0</v>
      </c>
      <c r="J408" s="17">
        <f>INT((VLOOKUP($C408,装备数值,4,0)+VLOOKUP($C408,装备数值,7,0)*($E408-1))*VLOOKUP($D408,系数!$K$2:$O$7,5,0))</f>
        <v>0</v>
      </c>
      <c r="K408" s="17">
        <f>INT(VLOOKUP(E408,强化金币,2,1)*VLOOKUP(INDEX(装备!F:F,MATCH(属性!A408,装备!A:A,0)),系数!$K$12:$M$15,3,0))</f>
        <v>4800</v>
      </c>
      <c r="L408" s="17"/>
      <c r="M408" s="17"/>
      <c r="N408" s="17"/>
      <c r="O408" s="17">
        <f>IF(E408=1,"",VLOOKUP(E408,系数!$S$2:$AB$12,MATCH(属性!C408,评级,0),1))</f>
        <v>0</v>
      </c>
    </row>
    <row r="409" spans="1:15" ht="17.25" thickBot="1" x14ac:dyDescent="0.4">
      <c r="A409" s="17">
        <f t="shared" si="12"/>
        <v>7100004</v>
      </c>
      <c r="B409" s="17" t="s">
        <v>35</v>
      </c>
      <c r="C409" s="15">
        <f>INDEX(装备!G:G,MATCH(属性!A409,装备!A:A,0))</f>
        <v>1</v>
      </c>
      <c r="D409" s="15" t="str">
        <f>INDEX(装备!E:E,MATCH(属性!A409,装备!A:A,0))</f>
        <v>trousers</v>
      </c>
      <c r="E409" s="14">
        <v>47</v>
      </c>
      <c r="F409" s="17">
        <f>INT((VLOOKUP($C409,装备数值,2,0)+VLOOKUP($C409,装备数值,5,0)*($E409-1))*VLOOKUP($D409,系数!$K$2:$O$7,2,0))</f>
        <v>660</v>
      </c>
      <c r="G409" s="17">
        <f>INT((VLOOKUP($C409,装备数值,3,0)+VLOOKUP($C409,装备数值,6,0)*($E409-1))*VLOOKUP($D409,系数!$K$2:$O$7,3,0))</f>
        <v>0</v>
      </c>
      <c r="H409" s="17">
        <f t="shared" si="13"/>
        <v>0</v>
      </c>
      <c r="I409" s="17">
        <f>INT((VLOOKUP($C409,装备数值,4,0)+VLOOKUP($C409,装备数值,7,0)*($E409-1))*VLOOKUP($D409,系数!$K$2:$O$7,4,0))</f>
        <v>0</v>
      </c>
      <c r="J409" s="17">
        <f>INT((VLOOKUP($C409,装备数值,4,0)+VLOOKUP($C409,装备数值,7,0)*($E409-1))*VLOOKUP($D409,系数!$K$2:$O$7,5,0))</f>
        <v>0</v>
      </c>
      <c r="K409" s="17">
        <f>INT(VLOOKUP(E409,强化金币,2,1)*VLOOKUP(INDEX(装备!F:F,MATCH(属性!A409,装备!A:A,0)),系数!$K$12:$M$15,3,0))</f>
        <v>5200</v>
      </c>
      <c r="L409" s="17"/>
      <c r="M409" s="17"/>
      <c r="N409" s="17"/>
      <c r="O409" s="17">
        <f>IF(E409=1,"",VLOOKUP(E409,系数!$S$2:$AB$12,MATCH(属性!C409,评级,0),1))</f>
        <v>0</v>
      </c>
    </row>
    <row r="410" spans="1:15" ht="17.25" thickBot="1" x14ac:dyDescent="0.4">
      <c r="A410" s="17">
        <f t="shared" si="12"/>
        <v>7100004</v>
      </c>
      <c r="B410" s="17" t="s">
        <v>35</v>
      </c>
      <c r="C410" s="15">
        <f>INDEX(装备!G:G,MATCH(属性!A410,装备!A:A,0))</f>
        <v>1</v>
      </c>
      <c r="D410" s="15" t="str">
        <f>INDEX(装备!E:E,MATCH(属性!A410,装备!A:A,0))</f>
        <v>trousers</v>
      </c>
      <c r="E410" s="14">
        <v>48</v>
      </c>
      <c r="F410" s="17">
        <f>INT((VLOOKUP($C410,装备数值,2,0)+VLOOKUP($C410,装备数值,5,0)*($E410-1))*VLOOKUP($D410,系数!$K$2:$O$7,2,0))</f>
        <v>670</v>
      </c>
      <c r="G410" s="17">
        <f>INT((VLOOKUP($C410,装备数值,3,0)+VLOOKUP($C410,装备数值,6,0)*($E410-1))*VLOOKUP($D410,系数!$K$2:$O$7,3,0))</f>
        <v>0</v>
      </c>
      <c r="H410" s="17">
        <f t="shared" si="13"/>
        <v>0</v>
      </c>
      <c r="I410" s="17">
        <f>INT((VLOOKUP($C410,装备数值,4,0)+VLOOKUP($C410,装备数值,7,0)*($E410-1))*VLOOKUP($D410,系数!$K$2:$O$7,4,0))</f>
        <v>0</v>
      </c>
      <c r="J410" s="17">
        <f>INT((VLOOKUP($C410,装备数值,4,0)+VLOOKUP($C410,装备数值,7,0)*($E410-1))*VLOOKUP($D410,系数!$K$2:$O$7,5,0))</f>
        <v>0</v>
      </c>
      <c r="K410" s="17">
        <f>INT(VLOOKUP(E410,强化金币,2,1)*VLOOKUP(INDEX(装备!F:F,MATCH(属性!A410,装备!A:A,0)),系数!$K$12:$M$15,3,0))</f>
        <v>5600</v>
      </c>
      <c r="L410" s="17"/>
      <c r="M410" s="17"/>
      <c r="N410" s="17"/>
      <c r="O410" s="17">
        <f>IF(E410=1,"",VLOOKUP(E410,系数!$S$2:$AB$12,MATCH(属性!C410,评级,0),1))</f>
        <v>0</v>
      </c>
    </row>
    <row r="411" spans="1:15" ht="17.25" thickBot="1" x14ac:dyDescent="0.4">
      <c r="A411" s="17">
        <f t="shared" si="12"/>
        <v>7100004</v>
      </c>
      <c r="B411" s="17" t="s">
        <v>35</v>
      </c>
      <c r="C411" s="15">
        <f>INDEX(装备!G:G,MATCH(属性!A411,装备!A:A,0))</f>
        <v>1</v>
      </c>
      <c r="D411" s="15" t="str">
        <f>INDEX(装备!E:E,MATCH(属性!A411,装备!A:A,0))</f>
        <v>trousers</v>
      </c>
      <c r="E411" s="14">
        <v>49</v>
      </c>
      <c r="F411" s="17">
        <f>INT((VLOOKUP($C411,装备数值,2,0)+VLOOKUP($C411,装备数值,5,0)*($E411-1))*VLOOKUP($D411,系数!$K$2:$O$7,2,0))</f>
        <v>680</v>
      </c>
      <c r="G411" s="17">
        <f>INT((VLOOKUP($C411,装备数值,3,0)+VLOOKUP($C411,装备数值,6,0)*($E411-1))*VLOOKUP($D411,系数!$K$2:$O$7,3,0))</f>
        <v>0</v>
      </c>
      <c r="H411" s="17">
        <f t="shared" si="13"/>
        <v>0</v>
      </c>
      <c r="I411" s="17">
        <f>INT((VLOOKUP($C411,装备数值,4,0)+VLOOKUP($C411,装备数值,7,0)*($E411-1))*VLOOKUP($D411,系数!$K$2:$O$7,4,0))</f>
        <v>0</v>
      </c>
      <c r="J411" s="17">
        <f>INT((VLOOKUP($C411,装备数值,4,0)+VLOOKUP($C411,装备数值,7,0)*($E411-1))*VLOOKUP($D411,系数!$K$2:$O$7,5,0))</f>
        <v>0</v>
      </c>
      <c r="K411" s="17">
        <f>INT(VLOOKUP(E411,强化金币,2,1)*VLOOKUP(INDEX(装备!F:F,MATCH(属性!A411,装备!A:A,0)),系数!$K$12:$M$15,3,0))</f>
        <v>6000</v>
      </c>
      <c r="L411" s="17"/>
      <c r="M411" s="17"/>
      <c r="N411" s="17"/>
      <c r="O411" s="17">
        <f>IF(E411=1,"",VLOOKUP(E411,系数!$S$2:$AB$12,MATCH(属性!C411,评级,0),1))</f>
        <v>0</v>
      </c>
    </row>
    <row r="412" spans="1:15" ht="17.25" thickBot="1" x14ac:dyDescent="0.4">
      <c r="A412" s="17">
        <f t="shared" si="12"/>
        <v>7100004</v>
      </c>
      <c r="B412" s="17" t="s">
        <v>35</v>
      </c>
      <c r="C412" s="15">
        <f>INDEX(装备!G:G,MATCH(属性!A412,装备!A:A,0))</f>
        <v>1</v>
      </c>
      <c r="D412" s="15" t="str">
        <f>INDEX(装备!E:E,MATCH(属性!A412,装备!A:A,0))</f>
        <v>trousers</v>
      </c>
      <c r="E412" s="14">
        <v>50</v>
      </c>
      <c r="F412" s="17">
        <f>INT((VLOOKUP($C412,装备数值,2,0)+VLOOKUP($C412,装备数值,5,0)*($E412-1))*VLOOKUP($D412,系数!$K$2:$O$7,2,0))</f>
        <v>690</v>
      </c>
      <c r="G412" s="17">
        <f>INT((VLOOKUP($C412,装备数值,3,0)+VLOOKUP($C412,装备数值,6,0)*($E412-1))*VLOOKUP($D412,系数!$K$2:$O$7,3,0))</f>
        <v>0</v>
      </c>
      <c r="H412" s="17">
        <f t="shared" si="13"/>
        <v>0</v>
      </c>
      <c r="I412" s="17">
        <f>INT((VLOOKUP($C412,装备数值,4,0)+VLOOKUP($C412,装备数值,7,0)*($E412-1))*VLOOKUP($D412,系数!$K$2:$O$7,4,0))</f>
        <v>0</v>
      </c>
      <c r="J412" s="17">
        <f>INT((VLOOKUP($C412,装备数值,4,0)+VLOOKUP($C412,装备数值,7,0)*($E412-1))*VLOOKUP($D412,系数!$K$2:$O$7,5,0))</f>
        <v>0</v>
      </c>
      <c r="K412" s="17">
        <f>INT(VLOOKUP(E412,强化金币,2,1)*VLOOKUP(INDEX(装备!F:F,MATCH(属性!A412,装备!A:A,0)),系数!$K$12:$M$15,3,0))</f>
        <v>6400</v>
      </c>
      <c r="L412" s="17"/>
      <c r="M412" s="17"/>
      <c r="N412" s="17"/>
      <c r="O412" s="17">
        <f>IF(E412=1,"",VLOOKUP(E412,系数!$S$2:$AB$12,MATCH(属性!C412,评级,0),1))</f>
        <v>0</v>
      </c>
    </row>
    <row r="413" spans="1:15" ht="17.25" thickBot="1" x14ac:dyDescent="0.4">
      <c r="A413" s="17">
        <f t="shared" si="12"/>
        <v>7100004</v>
      </c>
      <c r="B413" s="17" t="s">
        <v>35</v>
      </c>
      <c r="C413" s="15">
        <f>INDEX(装备!G:G,MATCH(属性!A413,装备!A:A,0))</f>
        <v>1</v>
      </c>
      <c r="D413" s="15" t="str">
        <f>INDEX(装备!E:E,MATCH(属性!A413,装备!A:A,0))</f>
        <v>trousers</v>
      </c>
      <c r="E413" s="14">
        <v>51</v>
      </c>
      <c r="F413" s="17">
        <f>INT((VLOOKUP($C413,装备数值,2,0)+VLOOKUP($C413,装备数值,5,0)*($E413-1))*VLOOKUP($D413,系数!$K$2:$O$7,2,0))</f>
        <v>700</v>
      </c>
      <c r="G413" s="17">
        <f>INT((VLOOKUP($C413,装备数值,3,0)+VLOOKUP($C413,装备数值,6,0)*($E413-1))*VLOOKUP($D413,系数!$K$2:$O$7,3,0))</f>
        <v>0</v>
      </c>
      <c r="H413" s="17">
        <f t="shared" si="13"/>
        <v>0</v>
      </c>
      <c r="I413" s="17">
        <f>INT((VLOOKUP($C413,装备数值,4,0)+VLOOKUP($C413,装备数值,7,0)*($E413-1))*VLOOKUP($D413,系数!$K$2:$O$7,4,0))</f>
        <v>0</v>
      </c>
      <c r="J413" s="17">
        <f>INT((VLOOKUP($C413,装备数值,4,0)+VLOOKUP($C413,装备数值,7,0)*($E413-1))*VLOOKUP($D413,系数!$K$2:$O$7,5,0))</f>
        <v>0</v>
      </c>
      <c r="K413" s="17">
        <f>INT(VLOOKUP(E413,强化金币,2,1)*VLOOKUP(INDEX(装备!F:F,MATCH(属性!A413,装备!A:A,0)),系数!$K$12:$M$15,3,0))</f>
        <v>6800</v>
      </c>
      <c r="L413" s="17"/>
      <c r="M413" s="17"/>
      <c r="N413" s="17"/>
      <c r="O413" s="17">
        <f>IF(E413=1,"",VLOOKUP(E413,系数!$S$2:$AB$12,MATCH(属性!C413,评级,0),1))</f>
        <v>0</v>
      </c>
    </row>
    <row r="414" spans="1:15" ht="17.25" thickBot="1" x14ac:dyDescent="0.4">
      <c r="A414" s="17">
        <f t="shared" si="12"/>
        <v>7100004</v>
      </c>
      <c r="B414" s="17" t="s">
        <v>35</v>
      </c>
      <c r="C414" s="15">
        <f>INDEX(装备!G:G,MATCH(属性!A414,装备!A:A,0))</f>
        <v>1</v>
      </c>
      <c r="D414" s="15" t="str">
        <f>INDEX(装备!E:E,MATCH(属性!A414,装备!A:A,0))</f>
        <v>trousers</v>
      </c>
      <c r="E414" s="14">
        <v>52</v>
      </c>
      <c r="F414" s="17">
        <f>INT((VLOOKUP($C414,装备数值,2,0)+VLOOKUP($C414,装备数值,5,0)*($E414-1))*VLOOKUP($D414,系数!$K$2:$O$7,2,0))</f>
        <v>710</v>
      </c>
      <c r="G414" s="17">
        <f>INT((VLOOKUP($C414,装备数值,3,0)+VLOOKUP($C414,装备数值,6,0)*($E414-1))*VLOOKUP($D414,系数!$K$2:$O$7,3,0))</f>
        <v>0</v>
      </c>
      <c r="H414" s="17">
        <f t="shared" si="13"/>
        <v>0</v>
      </c>
      <c r="I414" s="17">
        <f>INT((VLOOKUP($C414,装备数值,4,0)+VLOOKUP($C414,装备数值,7,0)*($E414-1))*VLOOKUP($D414,系数!$K$2:$O$7,4,0))</f>
        <v>0</v>
      </c>
      <c r="J414" s="17">
        <f>INT((VLOOKUP($C414,装备数值,4,0)+VLOOKUP($C414,装备数值,7,0)*($E414-1))*VLOOKUP($D414,系数!$K$2:$O$7,5,0))</f>
        <v>0</v>
      </c>
      <c r="K414" s="17">
        <f>INT(VLOOKUP(E414,强化金币,2,1)*VLOOKUP(INDEX(装备!F:F,MATCH(属性!A414,装备!A:A,0)),系数!$K$12:$M$15,3,0))</f>
        <v>7200</v>
      </c>
      <c r="L414" s="17"/>
      <c r="M414" s="17"/>
      <c r="N414" s="17"/>
      <c r="O414" s="17">
        <f>IF(E414=1,"",VLOOKUP(E414,系数!$S$2:$AB$12,MATCH(属性!C414,评级,0),1))</f>
        <v>0</v>
      </c>
    </row>
    <row r="415" spans="1:15" ht="17.25" thickBot="1" x14ac:dyDescent="0.4">
      <c r="A415" s="17">
        <f t="shared" si="12"/>
        <v>7100004</v>
      </c>
      <c r="B415" s="17" t="s">
        <v>35</v>
      </c>
      <c r="C415" s="15">
        <f>INDEX(装备!G:G,MATCH(属性!A415,装备!A:A,0))</f>
        <v>1</v>
      </c>
      <c r="D415" s="15" t="str">
        <f>INDEX(装备!E:E,MATCH(属性!A415,装备!A:A,0))</f>
        <v>trousers</v>
      </c>
      <c r="E415" s="14">
        <v>53</v>
      </c>
      <c r="F415" s="17">
        <f>INT((VLOOKUP($C415,装备数值,2,0)+VLOOKUP($C415,装备数值,5,0)*($E415-1))*VLOOKUP($D415,系数!$K$2:$O$7,2,0))</f>
        <v>720</v>
      </c>
      <c r="G415" s="17">
        <f>INT((VLOOKUP($C415,装备数值,3,0)+VLOOKUP($C415,装备数值,6,0)*($E415-1))*VLOOKUP($D415,系数!$K$2:$O$7,3,0))</f>
        <v>0</v>
      </c>
      <c r="H415" s="17">
        <f t="shared" si="13"/>
        <v>0</v>
      </c>
      <c r="I415" s="17">
        <f>INT((VLOOKUP($C415,装备数值,4,0)+VLOOKUP($C415,装备数值,7,0)*($E415-1))*VLOOKUP($D415,系数!$K$2:$O$7,4,0))</f>
        <v>0</v>
      </c>
      <c r="J415" s="17">
        <f>INT((VLOOKUP($C415,装备数值,4,0)+VLOOKUP($C415,装备数值,7,0)*($E415-1))*VLOOKUP($D415,系数!$K$2:$O$7,5,0))</f>
        <v>0</v>
      </c>
      <c r="K415" s="17">
        <f>INT(VLOOKUP(E415,强化金币,2,1)*VLOOKUP(INDEX(装备!F:F,MATCH(属性!A415,装备!A:A,0)),系数!$K$12:$M$15,3,0))</f>
        <v>7600</v>
      </c>
      <c r="L415" s="17"/>
      <c r="M415" s="17"/>
      <c r="N415" s="17"/>
      <c r="O415" s="17">
        <f>IF(E415=1,"",VLOOKUP(E415,系数!$S$2:$AB$12,MATCH(属性!C415,评级,0),1))</f>
        <v>0</v>
      </c>
    </row>
    <row r="416" spans="1:15" ht="17.25" thickBot="1" x14ac:dyDescent="0.4">
      <c r="A416" s="17">
        <f t="shared" si="12"/>
        <v>7100004</v>
      </c>
      <c r="B416" s="17" t="s">
        <v>35</v>
      </c>
      <c r="C416" s="15">
        <f>INDEX(装备!G:G,MATCH(属性!A416,装备!A:A,0))</f>
        <v>1</v>
      </c>
      <c r="D416" s="15" t="str">
        <f>INDEX(装备!E:E,MATCH(属性!A416,装备!A:A,0))</f>
        <v>trousers</v>
      </c>
      <c r="E416" s="14">
        <v>54</v>
      </c>
      <c r="F416" s="17">
        <f>INT((VLOOKUP($C416,装备数值,2,0)+VLOOKUP($C416,装备数值,5,0)*($E416-1))*VLOOKUP($D416,系数!$K$2:$O$7,2,0))</f>
        <v>730</v>
      </c>
      <c r="G416" s="17">
        <f>INT((VLOOKUP($C416,装备数值,3,0)+VLOOKUP($C416,装备数值,6,0)*($E416-1))*VLOOKUP($D416,系数!$K$2:$O$7,3,0))</f>
        <v>0</v>
      </c>
      <c r="H416" s="17">
        <f t="shared" si="13"/>
        <v>0</v>
      </c>
      <c r="I416" s="17">
        <f>INT((VLOOKUP($C416,装备数值,4,0)+VLOOKUP($C416,装备数值,7,0)*($E416-1))*VLOOKUP($D416,系数!$K$2:$O$7,4,0))</f>
        <v>0</v>
      </c>
      <c r="J416" s="17">
        <f>INT((VLOOKUP($C416,装备数值,4,0)+VLOOKUP($C416,装备数值,7,0)*($E416-1))*VLOOKUP($D416,系数!$K$2:$O$7,5,0))</f>
        <v>0</v>
      </c>
      <c r="K416" s="17">
        <f>INT(VLOOKUP(E416,强化金币,2,1)*VLOOKUP(INDEX(装备!F:F,MATCH(属性!A416,装备!A:A,0)),系数!$K$12:$M$15,3,0))</f>
        <v>8000</v>
      </c>
      <c r="L416" s="17"/>
      <c r="M416" s="17"/>
      <c r="N416" s="17"/>
      <c r="O416" s="17">
        <f>IF(E416=1,"",VLOOKUP(E416,系数!$S$2:$AB$12,MATCH(属性!C416,评级,0),1))</f>
        <v>0</v>
      </c>
    </row>
    <row r="417" spans="1:15" ht="17.25" thickBot="1" x14ac:dyDescent="0.4">
      <c r="A417" s="17">
        <f t="shared" si="12"/>
        <v>7100004</v>
      </c>
      <c r="B417" s="17" t="s">
        <v>35</v>
      </c>
      <c r="C417" s="15">
        <f>INDEX(装备!G:G,MATCH(属性!A417,装备!A:A,0))</f>
        <v>1</v>
      </c>
      <c r="D417" s="15" t="str">
        <f>INDEX(装备!E:E,MATCH(属性!A417,装备!A:A,0))</f>
        <v>trousers</v>
      </c>
      <c r="E417" s="14">
        <v>55</v>
      </c>
      <c r="F417" s="17">
        <f>INT((VLOOKUP($C417,装备数值,2,0)+VLOOKUP($C417,装备数值,5,0)*($E417-1))*VLOOKUP($D417,系数!$K$2:$O$7,2,0))</f>
        <v>740</v>
      </c>
      <c r="G417" s="17">
        <f>INT((VLOOKUP($C417,装备数值,3,0)+VLOOKUP($C417,装备数值,6,0)*($E417-1))*VLOOKUP($D417,系数!$K$2:$O$7,3,0))</f>
        <v>0</v>
      </c>
      <c r="H417" s="17">
        <f t="shared" si="13"/>
        <v>0</v>
      </c>
      <c r="I417" s="17">
        <f>INT((VLOOKUP($C417,装备数值,4,0)+VLOOKUP($C417,装备数值,7,0)*($E417-1))*VLOOKUP($D417,系数!$K$2:$O$7,4,0))</f>
        <v>0</v>
      </c>
      <c r="J417" s="17">
        <f>INT((VLOOKUP($C417,装备数值,4,0)+VLOOKUP($C417,装备数值,7,0)*($E417-1))*VLOOKUP($D417,系数!$K$2:$O$7,5,0))</f>
        <v>0</v>
      </c>
      <c r="K417" s="17">
        <f>INT(VLOOKUP(E417,强化金币,2,1)*VLOOKUP(INDEX(装备!F:F,MATCH(属性!A417,装备!A:A,0)),系数!$K$12:$M$15,3,0))</f>
        <v>8400</v>
      </c>
      <c r="L417" s="17"/>
      <c r="M417" s="17"/>
      <c r="N417" s="17"/>
      <c r="O417" s="17">
        <f>IF(E417=1,"",VLOOKUP(E417,系数!$S$2:$AB$12,MATCH(属性!C417,评级,0),1))</f>
        <v>0</v>
      </c>
    </row>
    <row r="418" spans="1:15" ht="17.25" thickBot="1" x14ac:dyDescent="0.4">
      <c r="A418" s="17">
        <f t="shared" si="12"/>
        <v>7100004</v>
      </c>
      <c r="B418" s="17" t="s">
        <v>35</v>
      </c>
      <c r="C418" s="15">
        <f>INDEX(装备!G:G,MATCH(属性!A418,装备!A:A,0))</f>
        <v>1</v>
      </c>
      <c r="D418" s="15" t="str">
        <f>INDEX(装备!E:E,MATCH(属性!A418,装备!A:A,0))</f>
        <v>trousers</v>
      </c>
      <c r="E418" s="14">
        <v>56</v>
      </c>
      <c r="F418" s="17">
        <f>INT((VLOOKUP($C418,装备数值,2,0)+VLOOKUP($C418,装备数值,5,0)*($E418-1))*VLOOKUP($D418,系数!$K$2:$O$7,2,0))</f>
        <v>750</v>
      </c>
      <c r="G418" s="17">
        <f>INT((VLOOKUP($C418,装备数值,3,0)+VLOOKUP($C418,装备数值,6,0)*($E418-1))*VLOOKUP($D418,系数!$K$2:$O$7,3,0))</f>
        <v>0</v>
      </c>
      <c r="H418" s="17">
        <f t="shared" si="13"/>
        <v>0</v>
      </c>
      <c r="I418" s="17">
        <f>INT((VLOOKUP($C418,装备数值,4,0)+VLOOKUP($C418,装备数值,7,0)*($E418-1))*VLOOKUP($D418,系数!$K$2:$O$7,4,0))</f>
        <v>0</v>
      </c>
      <c r="J418" s="17">
        <f>INT((VLOOKUP($C418,装备数值,4,0)+VLOOKUP($C418,装备数值,7,0)*($E418-1))*VLOOKUP($D418,系数!$K$2:$O$7,5,0))</f>
        <v>0</v>
      </c>
      <c r="K418" s="17">
        <f>INT(VLOOKUP(E418,强化金币,2,1)*VLOOKUP(INDEX(装备!F:F,MATCH(属性!A418,装备!A:A,0)),系数!$K$12:$M$15,3,0))</f>
        <v>8800</v>
      </c>
      <c r="L418" s="17"/>
      <c r="M418" s="17"/>
      <c r="N418" s="17"/>
      <c r="O418" s="17">
        <f>IF(E418=1,"",VLOOKUP(E418,系数!$S$2:$AB$12,MATCH(属性!C418,评级,0),1))</f>
        <v>0</v>
      </c>
    </row>
    <row r="419" spans="1:15" ht="17.25" thickBot="1" x14ac:dyDescent="0.4">
      <c r="A419" s="17">
        <f t="shared" si="12"/>
        <v>7100004</v>
      </c>
      <c r="B419" s="17" t="s">
        <v>35</v>
      </c>
      <c r="C419" s="15">
        <f>INDEX(装备!G:G,MATCH(属性!A419,装备!A:A,0))</f>
        <v>1</v>
      </c>
      <c r="D419" s="15" t="str">
        <f>INDEX(装备!E:E,MATCH(属性!A419,装备!A:A,0))</f>
        <v>trousers</v>
      </c>
      <c r="E419" s="14">
        <v>57</v>
      </c>
      <c r="F419" s="17">
        <f>INT((VLOOKUP($C419,装备数值,2,0)+VLOOKUP($C419,装备数值,5,0)*($E419-1))*VLOOKUP($D419,系数!$K$2:$O$7,2,0))</f>
        <v>760</v>
      </c>
      <c r="G419" s="17">
        <f>INT((VLOOKUP($C419,装备数值,3,0)+VLOOKUP($C419,装备数值,6,0)*($E419-1))*VLOOKUP($D419,系数!$K$2:$O$7,3,0))</f>
        <v>0</v>
      </c>
      <c r="H419" s="17">
        <f t="shared" si="13"/>
        <v>0</v>
      </c>
      <c r="I419" s="17">
        <f>INT((VLOOKUP($C419,装备数值,4,0)+VLOOKUP($C419,装备数值,7,0)*($E419-1))*VLOOKUP($D419,系数!$K$2:$O$7,4,0))</f>
        <v>0</v>
      </c>
      <c r="J419" s="17">
        <f>INT((VLOOKUP($C419,装备数值,4,0)+VLOOKUP($C419,装备数值,7,0)*($E419-1))*VLOOKUP($D419,系数!$K$2:$O$7,5,0))</f>
        <v>0</v>
      </c>
      <c r="K419" s="17">
        <f>INT(VLOOKUP(E419,强化金币,2,1)*VLOOKUP(INDEX(装备!F:F,MATCH(属性!A419,装备!A:A,0)),系数!$K$12:$M$15,3,0))</f>
        <v>9200</v>
      </c>
      <c r="L419" s="17"/>
      <c r="M419" s="17"/>
      <c r="N419" s="17"/>
      <c r="O419" s="17">
        <f>IF(E419=1,"",VLOOKUP(E419,系数!$S$2:$AB$12,MATCH(属性!C419,评级,0),1))</f>
        <v>0</v>
      </c>
    </row>
    <row r="420" spans="1:15" ht="17.25" thickBot="1" x14ac:dyDescent="0.4">
      <c r="A420" s="17">
        <f t="shared" si="12"/>
        <v>7100004</v>
      </c>
      <c r="B420" s="17" t="s">
        <v>35</v>
      </c>
      <c r="C420" s="15">
        <f>INDEX(装备!G:G,MATCH(属性!A420,装备!A:A,0))</f>
        <v>1</v>
      </c>
      <c r="D420" s="15" t="str">
        <f>INDEX(装备!E:E,MATCH(属性!A420,装备!A:A,0))</f>
        <v>trousers</v>
      </c>
      <c r="E420" s="14">
        <v>58</v>
      </c>
      <c r="F420" s="17">
        <f>INT((VLOOKUP($C420,装备数值,2,0)+VLOOKUP($C420,装备数值,5,0)*($E420-1))*VLOOKUP($D420,系数!$K$2:$O$7,2,0))</f>
        <v>770</v>
      </c>
      <c r="G420" s="17">
        <f>INT((VLOOKUP($C420,装备数值,3,0)+VLOOKUP($C420,装备数值,6,0)*($E420-1))*VLOOKUP($D420,系数!$K$2:$O$7,3,0))</f>
        <v>0</v>
      </c>
      <c r="H420" s="17">
        <f t="shared" si="13"/>
        <v>0</v>
      </c>
      <c r="I420" s="17">
        <f>INT((VLOOKUP($C420,装备数值,4,0)+VLOOKUP($C420,装备数值,7,0)*($E420-1))*VLOOKUP($D420,系数!$K$2:$O$7,4,0))</f>
        <v>0</v>
      </c>
      <c r="J420" s="17">
        <f>INT((VLOOKUP($C420,装备数值,4,0)+VLOOKUP($C420,装备数值,7,0)*($E420-1))*VLOOKUP($D420,系数!$K$2:$O$7,5,0))</f>
        <v>0</v>
      </c>
      <c r="K420" s="17">
        <f>INT(VLOOKUP(E420,强化金币,2,1)*VLOOKUP(INDEX(装备!F:F,MATCH(属性!A420,装备!A:A,0)),系数!$K$12:$M$15,3,0))</f>
        <v>9600</v>
      </c>
      <c r="L420" s="17"/>
      <c r="M420" s="17"/>
      <c r="N420" s="17"/>
      <c r="O420" s="17">
        <f>IF(E420=1,"",VLOOKUP(E420,系数!$S$2:$AB$12,MATCH(属性!C420,评级,0),1))</f>
        <v>0</v>
      </c>
    </row>
    <row r="421" spans="1:15" ht="17.25" thickBot="1" x14ac:dyDescent="0.4">
      <c r="A421" s="17">
        <f t="shared" si="12"/>
        <v>7100004</v>
      </c>
      <c r="B421" s="17" t="s">
        <v>35</v>
      </c>
      <c r="C421" s="15">
        <f>INDEX(装备!G:G,MATCH(属性!A421,装备!A:A,0))</f>
        <v>1</v>
      </c>
      <c r="D421" s="15" t="str">
        <f>INDEX(装备!E:E,MATCH(属性!A421,装备!A:A,0))</f>
        <v>trousers</v>
      </c>
      <c r="E421" s="14">
        <v>59</v>
      </c>
      <c r="F421" s="17">
        <f>INT((VLOOKUP($C421,装备数值,2,0)+VLOOKUP($C421,装备数值,5,0)*($E421-1))*VLOOKUP($D421,系数!$K$2:$O$7,2,0))</f>
        <v>780</v>
      </c>
      <c r="G421" s="17">
        <f>INT((VLOOKUP($C421,装备数值,3,0)+VLOOKUP($C421,装备数值,6,0)*($E421-1))*VLOOKUP($D421,系数!$K$2:$O$7,3,0))</f>
        <v>0</v>
      </c>
      <c r="H421" s="17">
        <f t="shared" si="13"/>
        <v>0</v>
      </c>
      <c r="I421" s="17">
        <f>INT((VLOOKUP($C421,装备数值,4,0)+VLOOKUP($C421,装备数值,7,0)*($E421-1))*VLOOKUP($D421,系数!$K$2:$O$7,4,0))</f>
        <v>0</v>
      </c>
      <c r="J421" s="17">
        <f>INT((VLOOKUP($C421,装备数值,4,0)+VLOOKUP($C421,装备数值,7,0)*($E421-1))*VLOOKUP($D421,系数!$K$2:$O$7,5,0))</f>
        <v>0</v>
      </c>
      <c r="K421" s="17">
        <f>INT(VLOOKUP(E421,强化金币,2,1)*VLOOKUP(INDEX(装备!F:F,MATCH(属性!A421,装备!A:A,0)),系数!$K$12:$M$15,3,0))</f>
        <v>10000</v>
      </c>
      <c r="L421" s="17"/>
      <c r="M421" s="17"/>
      <c r="N421" s="17"/>
      <c r="O421" s="17">
        <f>IF(E421=1,"",VLOOKUP(E421,系数!$S$2:$AB$12,MATCH(属性!C421,评级,0),1))</f>
        <v>0</v>
      </c>
    </row>
    <row r="422" spans="1:15" ht="17.25" thickBot="1" x14ac:dyDescent="0.4">
      <c r="A422" s="17">
        <f t="shared" si="12"/>
        <v>7100004</v>
      </c>
      <c r="B422" s="17" t="s">
        <v>35</v>
      </c>
      <c r="C422" s="15">
        <f>INDEX(装备!G:G,MATCH(属性!A422,装备!A:A,0))</f>
        <v>1</v>
      </c>
      <c r="D422" s="15" t="str">
        <f>INDEX(装备!E:E,MATCH(属性!A422,装备!A:A,0))</f>
        <v>trousers</v>
      </c>
      <c r="E422" s="14">
        <v>60</v>
      </c>
      <c r="F422" s="17">
        <f>INT((VLOOKUP($C422,装备数值,2,0)+VLOOKUP($C422,装备数值,5,0)*($E422-1))*VLOOKUP($D422,系数!$K$2:$O$7,2,0))</f>
        <v>790</v>
      </c>
      <c r="G422" s="17">
        <f>INT((VLOOKUP($C422,装备数值,3,0)+VLOOKUP($C422,装备数值,6,0)*($E422-1))*VLOOKUP($D422,系数!$K$2:$O$7,3,0))</f>
        <v>0</v>
      </c>
      <c r="H422" s="17">
        <f t="shared" si="13"/>
        <v>0</v>
      </c>
      <c r="I422" s="17">
        <f>INT((VLOOKUP($C422,装备数值,4,0)+VLOOKUP($C422,装备数值,7,0)*($E422-1))*VLOOKUP($D422,系数!$K$2:$O$7,4,0))</f>
        <v>0</v>
      </c>
      <c r="J422" s="17">
        <f>INT((VLOOKUP($C422,装备数值,4,0)+VLOOKUP($C422,装备数值,7,0)*($E422-1))*VLOOKUP($D422,系数!$K$2:$O$7,5,0))</f>
        <v>0</v>
      </c>
      <c r="K422" s="17">
        <f>INT(VLOOKUP(E422,强化金币,2,1)*VLOOKUP(INDEX(装备!F:F,MATCH(属性!A422,装备!A:A,0)),系数!$K$12:$M$15,3,0))</f>
        <v>10500</v>
      </c>
      <c r="L422" s="17"/>
      <c r="M422" s="17"/>
      <c r="N422" s="17"/>
      <c r="O422" s="17">
        <f>IF(E422=1,"",VLOOKUP(E422,系数!$S$2:$AB$12,MATCH(属性!C422,评级,0),1))</f>
        <v>0</v>
      </c>
    </row>
    <row r="423" spans="1:15" ht="17.25" thickBot="1" x14ac:dyDescent="0.4">
      <c r="A423" s="17">
        <f t="shared" si="12"/>
        <v>7100004</v>
      </c>
      <c r="B423" s="17" t="s">
        <v>35</v>
      </c>
      <c r="C423" s="15">
        <f>INDEX(装备!G:G,MATCH(属性!A423,装备!A:A,0))</f>
        <v>1</v>
      </c>
      <c r="D423" s="15" t="str">
        <f>INDEX(装备!E:E,MATCH(属性!A423,装备!A:A,0))</f>
        <v>trousers</v>
      </c>
      <c r="E423" s="14">
        <v>61</v>
      </c>
      <c r="F423" s="17">
        <f>INT((VLOOKUP($C423,装备数值,2,0)+VLOOKUP($C423,装备数值,5,0)*($E423-1))*VLOOKUP($D423,系数!$K$2:$O$7,2,0))</f>
        <v>800</v>
      </c>
      <c r="G423" s="17">
        <f>INT((VLOOKUP($C423,装备数值,3,0)+VLOOKUP($C423,装备数值,6,0)*($E423-1))*VLOOKUP($D423,系数!$K$2:$O$7,3,0))</f>
        <v>0</v>
      </c>
      <c r="H423" s="17">
        <f t="shared" si="13"/>
        <v>0</v>
      </c>
      <c r="I423" s="17">
        <f>INT((VLOOKUP($C423,装备数值,4,0)+VLOOKUP($C423,装备数值,7,0)*($E423-1))*VLOOKUP($D423,系数!$K$2:$O$7,4,0))</f>
        <v>0</v>
      </c>
      <c r="J423" s="17">
        <f>INT((VLOOKUP($C423,装备数值,4,0)+VLOOKUP($C423,装备数值,7,0)*($E423-1))*VLOOKUP($D423,系数!$K$2:$O$7,5,0))</f>
        <v>0</v>
      </c>
      <c r="K423" s="17">
        <f>INT(VLOOKUP(E423,强化金币,2,1)*VLOOKUP(INDEX(装备!F:F,MATCH(属性!A423,装备!A:A,0)),系数!$K$12:$M$15,3,0))</f>
        <v>11000</v>
      </c>
      <c r="L423" s="17"/>
      <c r="M423" s="17"/>
      <c r="N423" s="17"/>
      <c r="O423" s="17">
        <f>IF(E423=1,"",VLOOKUP(E423,系数!$S$2:$AB$12,MATCH(属性!C423,评级,0),1))</f>
        <v>0</v>
      </c>
    </row>
    <row r="424" spans="1:15" ht="17.25" thickBot="1" x14ac:dyDescent="0.4">
      <c r="A424" s="17">
        <f t="shared" si="12"/>
        <v>7100004</v>
      </c>
      <c r="B424" s="17" t="s">
        <v>35</v>
      </c>
      <c r="C424" s="15">
        <f>INDEX(装备!G:G,MATCH(属性!A424,装备!A:A,0))</f>
        <v>1</v>
      </c>
      <c r="D424" s="15" t="str">
        <f>INDEX(装备!E:E,MATCH(属性!A424,装备!A:A,0))</f>
        <v>trousers</v>
      </c>
      <c r="E424" s="14">
        <v>62</v>
      </c>
      <c r="F424" s="17">
        <f>INT((VLOOKUP($C424,装备数值,2,0)+VLOOKUP($C424,装备数值,5,0)*($E424-1))*VLOOKUP($D424,系数!$K$2:$O$7,2,0))</f>
        <v>810</v>
      </c>
      <c r="G424" s="17">
        <f>INT((VLOOKUP($C424,装备数值,3,0)+VLOOKUP($C424,装备数值,6,0)*($E424-1))*VLOOKUP($D424,系数!$K$2:$O$7,3,0))</f>
        <v>0</v>
      </c>
      <c r="H424" s="17">
        <f t="shared" si="13"/>
        <v>0</v>
      </c>
      <c r="I424" s="17">
        <f>INT((VLOOKUP($C424,装备数值,4,0)+VLOOKUP($C424,装备数值,7,0)*($E424-1))*VLOOKUP($D424,系数!$K$2:$O$7,4,0))</f>
        <v>0</v>
      </c>
      <c r="J424" s="17">
        <f>INT((VLOOKUP($C424,装备数值,4,0)+VLOOKUP($C424,装备数值,7,0)*($E424-1))*VLOOKUP($D424,系数!$K$2:$O$7,5,0))</f>
        <v>0</v>
      </c>
      <c r="K424" s="17">
        <f>INT(VLOOKUP(E424,强化金币,2,1)*VLOOKUP(INDEX(装备!F:F,MATCH(属性!A424,装备!A:A,0)),系数!$K$12:$M$15,3,0))</f>
        <v>11500</v>
      </c>
      <c r="L424" s="17"/>
      <c r="M424" s="17"/>
      <c r="N424" s="17"/>
      <c r="O424" s="17">
        <f>IF(E424=1,"",VLOOKUP(E424,系数!$S$2:$AB$12,MATCH(属性!C424,评级,0),1))</f>
        <v>0</v>
      </c>
    </row>
    <row r="425" spans="1:15" ht="17.25" thickBot="1" x14ac:dyDescent="0.4">
      <c r="A425" s="17">
        <f t="shared" si="12"/>
        <v>7100004</v>
      </c>
      <c r="B425" s="17" t="s">
        <v>35</v>
      </c>
      <c r="C425" s="15">
        <f>INDEX(装备!G:G,MATCH(属性!A425,装备!A:A,0))</f>
        <v>1</v>
      </c>
      <c r="D425" s="15" t="str">
        <f>INDEX(装备!E:E,MATCH(属性!A425,装备!A:A,0))</f>
        <v>trousers</v>
      </c>
      <c r="E425" s="14">
        <v>63</v>
      </c>
      <c r="F425" s="17">
        <f>INT((VLOOKUP($C425,装备数值,2,0)+VLOOKUP($C425,装备数值,5,0)*($E425-1))*VLOOKUP($D425,系数!$K$2:$O$7,2,0))</f>
        <v>820</v>
      </c>
      <c r="G425" s="17">
        <f>INT((VLOOKUP($C425,装备数值,3,0)+VLOOKUP($C425,装备数值,6,0)*($E425-1))*VLOOKUP($D425,系数!$K$2:$O$7,3,0))</f>
        <v>0</v>
      </c>
      <c r="H425" s="17">
        <f t="shared" si="13"/>
        <v>0</v>
      </c>
      <c r="I425" s="17">
        <f>INT((VLOOKUP($C425,装备数值,4,0)+VLOOKUP($C425,装备数值,7,0)*($E425-1))*VLOOKUP($D425,系数!$K$2:$O$7,4,0))</f>
        <v>0</v>
      </c>
      <c r="J425" s="17">
        <f>INT((VLOOKUP($C425,装备数值,4,0)+VLOOKUP($C425,装备数值,7,0)*($E425-1))*VLOOKUP($D425,系数!$K$2:$O$7,5,0))</f>
        <v>0</v>
      </c>
      <c r="K425" s="17">
        <f>INT(VLOOKUP(E425,强化金币,2,1)*VLOOKUP(INDEX(装备!F:F,MATCH(属性!A425,装备!A:A,0)),系数!$K$12:$M$15,3,0))</f>
        <v>12000</v>
      </c>
      <c r="L425" s="17"/>
      <c r="M425" s="17"/>
      <c r="N425" s="17"/>
      <c r="O425" s="17">
        <f>IF(E425=1,"",VLOOKUP(E425,系数!$S$2:$AB$12,MATCH(属性!C425,评级,0),1))</f>
        <v>0</v>
      </c>
    </row>
    <row r="426" spans="1:15" ht="17.25" thickBot="1" x14ac:dyDescent="0.4">
      <c r="A426" s="17">
        <f t="shared" si="12"/>
        <v>7100004</v>
      </c>
      <c r="B426" s="17" t="s">
        <v>35</v>
      </c>
      <c r="C426" s="15">
        <f>INDEX(装备!G:G,MATCH(属性!A426,装备!A:A,0))</f>
        <v>1</v>
      </c>
      <c r="D426" s="15" t="str">
        <f>INDEX(装备!E:E,MATCH(属性!A426,装备!A:A,0))</f>
        <v>trousers</v>
      </c>
      <c r="E426" s="14">
        <v>64</v>
      </c>
      <c r="F426" s="17">
        <f>INT((VLOOKUP($C426,装备数值,2,0)+VLOOKUP($C426,装备数值,5,0)*($E426-1))*VLOOKUP($D426,系数!$K$2:$O$7,2,0))</f>
        <v>830</v>
      </c>
      <c r="G426" s="17">
        <f>INT((VLOOKUP($C426,装备数值,3,0)+VLOOKUP($C426,装备数值,6,0)*($E426-1))*VLOOKUP($D426,系数!$K$2:$O$7,3,0))</f>
        <v>0</v>
      </c>
      <c r="H426" s="17">
        <f t="shared" si="13"/>
        <v>0</v>
      </c>
      <c r="I426" s="17">
        <f>INT((VLOOKUP($C426,装备数值,4,0)+VLOOKUP($C426,装备数值,7,0)*($E426-1))*VLOOKUP($D426,系数!$K$2:$O$7,4,0))</f>
        <v>0</v>
      </c>
      <c r="J426" s="17">
        <f>INT((VLOOKUP($C426,装备数值,4,0)+VLOOKUP($C426,装备数值,7,0)*($E426-1))*VLOOKUP($D426,系数!$K$2:$O$7,5,0))</f>
        <v>0</v>
      </c>
      <c r="K426" s="17">
        <f>INT(VLOOKUP(E426,强化金币,2,1)*VLOOKUP(INDEX(装备!F:F,MATCH(属性!A426,装备!A:A,0)),系数!$K$12:$M$15,3,0))</f>
        <v>12500</v>
      </c>
      <c r="L426" s="17"/>
      <c r="M426" s="17"/>
      <c r="N426" s="17"/>
      <c r="O426" s="17">
        <f>IF(E426=1,"",VLOOKUP(E426,系数!$S$2:$AB$12,MATCH(属性!C426,评级,0),1))</f>
        <v>0</v>
      </c>
    </row>
    <row r="427" spans="1:15" ht="17.25" thickBot="1" x14ac:dyDescent="0.4">
      <c r="A427" s="17">
        <f t="shared" si="12"/>
        <v>7100004</v>
      </c>
      <c r="B427" s="17" t="s">
        <v>35</v>
      </c>
      <c r="C427" s="15">
        <f>INDEX(装备!G:G,MATCH(属性!A427,装备!A:A,0))</f>
        <v>1</v>
      </c>
      <c r="D427" s="15" t="str">
        <f>INDEX(装备!E:E,MATCH(属性!A427,装备!A:A,0))</f>
        <v>trousers</v>
      </c>
      <c r="E427" s="14">
        <v>65</v>
      </c>
      <c r="F427" s="17">
        <f>INT((VLOOKUP($C427,装备数值,2,0)+VLOOKUP($C427,装备数值,5,0)*($E427-1))*VLOOKUP($D427,系数!$K$2:$O$7,2,0))</f>
        <v>840</v>
      </c>
      <c r="G427" s="17">
        <f>INT((VLOOKUP($C427,装备数值,3,0)+VLOOKUP($C427,装备数值,6,0)*($E427-1))*VLOOKUP($D427,系数!$K$2:$O$7,3,0))</f>
        <v>0</v>
      </c>
      <c r="H427" s="17">
        <f t="shared" si="13"/>
        <v>0</v>
      </c>
      <c r="I427" s="17">
        <f>INT((VLOOKUP($C427,装备数值,4,0)+VLOOKUP($C427,装备数值,7,0)*($E427-1))*VLOOKUP($D427,系数!$K$2:$O$7,4,0))</f>
        <v>0</v>
      </c>
      <c r="J427" s="17">
        <f>INT((VLOOKUP($C427,装备数值,4,0)+VLOOKUP($C427,装备数值,7,0)*($E427-1))*VLOOKUP($D427,系数!$K$2:$O$7,5,0))</f>
        <v>0</v>
      </c>
      <c r="K427" s="17">
        <f>INT(VLOOKUP(E427,强化金币,2,1)*VLOOKUP(INDEX(装备!F:F,MATCH(属性!A427,装备!A:A,0)),系数!$K$12:$M$15,3,0))</f>
        <v>13000</v>
      </c>
      <c r="L427" s="17"/>
      <c r="M427" s="17"/>
      <c r="N427" s="17"/>
      <c r="O427" s="17">
        <f>IF(E427=1,"",VLOOKUP(E427,系数!$S$2:$AB$12,MATCH(属性!C427,评级,0),1))</f>
        <v>0</v>
      </c>
    </row>
    <row r="428" spans="1:15" ht="17.25" thickBot="1" x14ac:dyDescent="0.4">
      <c r="A428" s="17">
        <f t="shared" si="12"/>
        <v>7100004</v>
      </c>
      <c r="B428" s="17" t="s">
        <v>35</v>
      </c>
      <c r="C428" s="15">
        <f>INDEX(装备!G:G,MATCH(属性!A428,装备!A:A,0))</f>
        <v>1</v>
      </c>
      <c r="D428" s="15" t="str">
        <f>INDEX(装备!E:E,MATCH(属性!A428,装备!A:A,0))</f>
        <v>trousers</v>
      </c>
      <c r="E428" s="14">
        <v>66</v>
      </c>
      <c r="F428" s="17">
        <f>INT((VLOOKUP($C428,装备数值,2,0)+VLOOKUP($C428,装备数值,5,0)*($E428-1))*VLOOKUP($D428,系数!$K$2:$O$7,2,0))</f>
        <v>850</v>
      </c>
      <c r="G428" s="17">
        <f>INT((VLOOKUP($C428,装备数值,3,0)+VLOOKUP($C428,装备数值,6,0)*($E428-1))*VLOOKUP($D428,系数!$K$2:$O$7,3,0))</f>
        <v>0</v>
      </c>
      <c r="H428" s="17">
        <f t="shared" si="13"/>
        <v>0</v>
      </c>
      <c r="I428" s="17">
        <f>INT((VLOOKUP($C428,装备数值,4,0)+VLOOKUP($C428,装备数值,7,0)*($E428-1))*VLOOKUP($D428,系数!$K$2:$O$7,4,0))</f>
        <v>0</v>
      </c>
      <c r="J428" s="17">
        <f>INT((VLOOKUP($C428,装备数值,4,0)+VLOOKUP($C428,装备数值,7,0)*($E428-1))*VLOOKUP($D428,系数!$K$2:$O$7,5,0))</f>
        <v>0</v>
      </c>
      <c r="K428" s="17">
        <f>INT(VLOOKUP(E428,强化金币,2,1)*VLOOKUP(INDEX(装备!F:F,MATCH(属性!A428,装备!A:A,0)),系数!$K$12:$M$15,3,0))</f>
        <v>13500</v>
      </c>
      <c r="L428" s="17"/>
      <c r="M428" s="17"/>
      <c r="N428" s="17"/>
      <c r="O428" s="17">
        <f>IF(E428=1,"",VLOOKUP(E428,系数!$S$2:$AB$12,MATCH(属性!C428,评级,0),1))</f>
        <v>0</v>
      </c>
    </row>
    <row r="429" spans="1:15" ht="17.25" thickBot="1" x14ac:dyDescent="0.4">
      <c r="A429" s="17">
        <f t="shared" si="12"/>
        <v>7100004</v>
      </c>
      <c r="B429" s="17" t="s">
        <v>35</v>
      </c>
      <c r="C429" s="15">
        <f>INDEX(装备!G:G,MATCH(属性!A429,装备!A:A,0))</f>
        <v>1</v>
      </c>
      <c r="D429" s="15" t="str">
        <f>INDEX(装备!E:E,MATCH(属性!A429,装备!A:A,0))</f>
        <v>trousers</v>
      </c>
      <c r="E429" s="14">
        <v>67</v>
      </c>
      <c r="F429" s="17">
        <f>INT((VLOOKUP($C429,装备数值,2,0)+VLOOKUP($C429,装备数值,5,0)*($E429-1))*VLOOKUP($D429,系数!$K$2:$O$7,2,0))</f>
        <v>860</v>
      </c>
      <c r="G429" s="17">
        <f>INT((VLOOKUP($C429,装备数值,3,0)+VLOOKUP($C429,装备数值,6,0)*($E429-1))*VLOOKUP($D429,系数!$K$2:$O$7,3,0))</f>
        <v>0</v>
      </c>
      <c r="H429" s="17">
        <f t="shared" si="13"/>
        <v>0</v>
      </c>
      <c r="I429" s="17">
        <f>INT((VLOOKUP($C429,装备数值,4,0)+VLOOKUP($C429,装备数值,7,0)*($E429-1))*VLOOKUP($D429,系数!$K$2:$O$7,4,0))</f>
        <v>0</v>
      </c>
      <c r="J429" s="17">
        <f>INT((VLOOKUP($C429,装备数值,4,0)+VLOOKUP($C429,装备数值,7,0)*($E429-1))*VLOOKUP($D429,系数!$K$2:$O$7,5,0))</f>
        <v>0</v>
      </c>
      <c r="K429" s="17">
        <f>INT(VLOOKUP(E429,强化金币,2,1)*VLOOKUP(INDEX(装备!F:F,MATCH(属性!A429,装备!A:A,0)),系数!$K$12:$M$15,3,0))</f>
        <v>14000</v>
      </c>
      <c r="L429" s="17"/>
      <c r="M429" s="17"/>
      <c r="N429" s="17"/>
      <c r="O429" s="17">
        <f>IF(E429=1,"",VLOOKUP(E429,系数!$S$2:$AB$12,MATCH(属性!C429,评级,0),1))</f>
        <v>0</v>
      </c>
    </row>
    <row r="430" spans="1:15" ht="17.25" thickBot="1" x14ac:dyDescent="0.4">
      <c r="A430" s="17">
        <f t="shared" si="12"/>
        <v>7100004</v>
      </c>
      <c r="B430" s="17" t="s">
        <v>35</v>
      </c>
      <c r="C430" s="15">
        <f>INDEX(装备!G:G,MATCH(属性!A430,装备!A:A,0))</f>
        <v>1</v>
      </c>
      <c r="D430" s="15" t="str">
        <f>INDEX(装备!E:E,MATCH(属性!A430,装备!A:A,0))</f>
        <v>trousers</v>
      </c>
      <c r="E430" s="14">
        <v>68</v>
      </c>
      <c r="F430" s="17">
        <f>INT((VLOOKUP($C430,装备数值,2,0)+VLOOKUP($C430,装备数值,5,0)*($E430-1))*VLOOKUP($D430,系数!$K$2:$O$7,2,0))</f>
        <v>870</v>
      </c>
      <c r="G430" s="17">
        <f>INT((VLOOKUP($C430,装备数值,3,0)+VLOOKUP($C430,装备数值,6,0)*($E430-1))*VLOOKUP($D430,系数!$K$2:$O$7,3,0))</f>
        <v>0</v>
      </c>
      <c r="H430" s="17">
        <f t="shared" si="13"/>
        <v>0</v>
      </c>
      <c r="I430" s="17">
        <f>INT((VLOOKUP($C430,装备数值,4,0)+VLOOKUP($C430,装备数值,7,0)*($E430-1))*VLOOKUP($D430,系数!$K$2:$O$7,4,0))</f>
        <v>0</v>
      </c>
      <c r="J430" s="17">
        <f>INT((VLOOKUP($C430,装备数值,4,0)+VLOOKUP($C430,装备数值,7,0)*($E430-1))*VLOOKUP($D430,系数!$K$2:$O$7,5,0))</f>
        <v>0</v>
      </c>
      <c r="K430" s="17">
        <f>INT(VLOOKUP(E430,强化金币,2,1)*VLOOKUP(INDEX(装备!F:F,MATCH(属性!A430,装备!A:A,0)),系数!$K$12:$M$15,3,0))</f>
        <v>14500</v>
      </c>
      <c r="L430" s="17"/>
      <c r="M430" s="17"/>
      <c r="N430" s="17"/>
      <c r="O430" s="17">
        <f>IF(E430=1,"",VLOOKUP(E430,系数!$S$2:$AB$12,MATCH(属性!C430,评级,0),1))</f>
        <v>0</v>
      </c>
    </row>
    <row r="431" spans="1:15" ht="17.25" thickBot="1" x14ac:dyDescent="0.4">
      <c r="A431" s="17">
        <f t="shared" si="12"/>
        <v>7100004</v>
      </c>
      <c r="B431" s="17" t="s">
        <v>35</v>
      </c>
      <c r="C431" s="15">
        <f>INDEX(装备!G:G,MATCH(属性!A431,装备!A:A,0))</f>
        <v>1</v>
      </c>
      <c r="D431" s="15" t="str">
        <f>INDEX(装备!E:E,MATCH(属性!A431,装备!A:A,0))</f>
        <v>trousers</v>
      </c>
      <c r="E431" s="14">
        <v>69</v>
      </c>
      <c r="F431" s="17">
        <f>INT((VLOOKUP($C431,装备数值,2,0)+VLOOKUP($C431,装备数值,5,0)*($E431-1))*VLOOKUP($D431,系数!$K$2:$O$7,2,0))</f>
        <v>880</v>
      </c>
      <c r="G431" s="17">
        <f>INT((VLOOKUP($C431,装备数值,3,0)+VLOOKUP($C431,装备数值,6,0)*($E431-1))*VLOOKUP($D431,系数!$K$2:$O$7,3,0))</f>
        <v>0</v>
      </c>
      <c r="H431" s="17">
        <f t="shared" si="13"/>
        <v>0</v>
      </c>
      <c r="I431" s="17">
        <f>INT((VLOOKUP($C431,装备数值,4,0)+VLOOKUP($C431,装备数值,7,0)*($E431-1))*VLOOKUP($D431,系数!$K$2:$O$7,4,0))</f>
        <v>0</v>
      </c>
      <c r="J431" s="17">
        <f>INT((VLOOKUP($C431,装备数值,4,0)+VLOOKUP($C431,装备数值,7,0)*($E431-1))*VLOOKUP($D431,系数!$K$2:$O$7,5,0))</f>
        <v>0</v>
      </c>
      <c r="K431" s="17">
        <f>INT(VLOOKUP(E431,强化金币,2,1)*VLOOKUP(INDEX(装备!F:F,MATCH(属性!A431,装备!A:A,0)),系数!$K$12:$M$15,3,0))</f>
        <v>15000</v>
      </c>
      <c r="L431" s="17"/>
      <c r="M431" s="17"/>
      <c r="N431" s="17"/>
      <c r="O431" s="17">
        <f>IF(E431=1,"",VLOOKUP(E431,系数!$S$2:$AB$12,MATCH(属性!C431,评级,0),1))</f>
        <v>0</v>
      </c>
    </row>
    <row r="432" spans="1:15" ht="17.25" thickBot="1" x14ac:dyDescent="0.4">
      <c r="A432" s="17">
        <f t="shared" si="12"/>
        <v>7100004</v>
      </c>
      <c r="B432" s="17" t="s">
        <v>35</v>
      </c>
      <c r="C432" s="15">
        <f>INDEX(装备!G:G,MATCH(属性!A432,装备!A:A,0))</f>
        <v>1</v>
      </c>
      <c r="D432" s="15" t="str">
        <f>INDEX(装备!E:E,MATCH(属性!A432,装备!A:A,0))</f>
        <v>trousers</v>
      </c>
      <c r="E432" s="14">
        <v>70</v>
      </c>
      <c r="F432" s="17">
        <f>INT((VLOOKUP($C432,装备数值,2,0)+VLOOKUP($C432,装备数值,5,0)*($E432-1))*VLOOKUP($D432,系数!$K$2:$O$7,2,0))</f>
        <v>890</v>
      </c>
      <c r="G432" s="17">
        <f>INT((VLOOKUP($C432,装备数值,3,0)+VLOOKUP($C432,装备数值,6,0)*($E432-1))*VLOOKUP($D432,系数!$K$2:$O$7,3,0))</f>
        <v>0</v>
      </c>
      <c r="H432" s="17">
        <f t="shared" si="13"/>
        <v>0</v>
      </c>
      <c r="I432" s="17">
        <f>INT((VLOOKUP($C432,装备数值,4,0)+VLOOKUP($C432,装备数值,7,0)*($E432-1))*VLOOKUP($D432,系数!$K$2:$O$7,4,0))</f>
        <v>0</v>
      </c>
      <c r="J432" s="17">
        <f>INT((VLOOKUP($C432,装备数值,4,0)+VLOOKUP($C432,装备数值,7,0)*($E432-1))*VLOOKUP($D432,系数!$K$2:$O$7,5,0))</f>
        <v>0</v>
      </c>
      <c r="K432" s="17">
        <f>INT(VLOOKUP(E432,强化金币,2,1)*VLOOKUP(INDEX(装备!F:F,MATCH(属性!A432,装备!A:A,0)),系数!$K$12:$M$15,3,0))</f>
        <v>15500</v>
      </c>
      <c r="L432" s="17"/>
      <c r="M432" s="17"/>
      <c r="N432" s="17"/>
      <c r="O432" s="17">
        <f>IF(E432=1,"",VLOOKUP(E432,系数!$S$2:$AB$12,MATCH(属性!C432,评级,0),1))</f>
        <v>0</v>
      </c>
    </row>
    <row r="433" spans="1:15" ht="17.25" thickBot="1" x14ac:dyDescent="0.4">
      <c r="A433" s="17">
        <f t="shared" si="12"/>
        <v>7100004</v>
      </c>
      <c r="B433" s="17" t="s">
        <v>35</v>
      </c>
      <c r="C433" s="15">
        <f>INDEX(装备!G:G,MATCH(属性!A433,装备!A:A,0))</f>
        <v>1</v>
      </c>
      <c r="D433" s="15" t="str">
        <f>INDEX(装备!E:E,MATCH(属性!A433,装备!A:A,0))</f>
        <v>trousers</v>
      </c>
      <c r="E433" s="14">
        <v>71</v>
      </c>
      <c r="F433" s="17">
        <f>INT((VLOOKUP($C433,装备数值,2,0)+VLOOKUP($C433,装备数值,5,0)*($E433-1))*VLOOKUP($D433,系数!$K$2:$O$7,2,0))</f>
        <v>900</v>
      </c>
      <c r="G433" s="17">
        <f>INT((VLOOKUP($C433,装备数值,3,0)+VLOOKUP($C433,装备数值,6,0)*($E433-1))*VLOOKUP($D433,系数!$K$2:$O$7,3,0))</f>
        <v>0</v>
      </c>
      <c r="H433" s="17">
        <f t="shared" si="13"/>
        <v>0</v>
      </c>
      <c r="I433" s="17">
        <f>INT((VLOOKUP($C433,装备数值,4,0)+VLOOKUP($C433,装备数值,7,0)*($E433-1))*VLOOKUP($D433,系数!$K$2:$O$7,4,0))</f>
        <v>0</v>
      </c>
      <c r="J433" s="17">
        <f>INT((VLOOKUP($C433,装备数值,4,0)+VLOOKUP($C433,装备数值,7,0)*($E433-1))*VLOOKUP($D433,系数!$K$2:$O$7,5,0))</f>
        <v>0</v>
      </c>
      <c r="K433" s="17">
        <f>INT(VLOOKUP(E433,强化金币,2,1)*VLOOKUP(INDEX(装备!F:F,MATCH(属性!A433,装备!A:A,0)),系数!$K$12:$M$15,3,0))</f>
        <v>16000</v>
      </c>
      <c r="L433" s="17"/>
      <c r="M433" s="17"/>
      <c r="N433" s="17"/>
      <c r="O433" s="17">
        <f>IF(E433=1,"",VLOOKUP(E433,系数!$S$2:$AB$12,MATCH(属性!C433,评级,0),1))</f>
        <v>0</v>
      </c>
    </row>
    <row r="434" spans="1:15" ht="17.25" thickBot="1" x14ac:dyDescent="0.4">
      <c r="A434" s="17">
        <f t="shared" si="12"/>
        <v>7100004</v>
      </c>
      <c r="B434" s="17" t="s">
        <v>35</v>
      </c>
      <c r="C434" s="15">
        <f>INDEX(装备!G:G,MATCH(属性!A434,装备!A:A,0))</f>
        <v>1</v>
      </c>
      <c r="D434" s="15" t="str">
        <f>INDEX(装备!E:E,MATCH(属性!A434,装备!A:A,0))</f>
        <v>trousers</v>
      </c>
      <c r="E434" s="14">
        <v>72</v>
      </c>
      <c r="F434" s="17">
        <f>INT((VLOOKUP($C434,装备数值,2,0)+VLOOKUP($C434,装备数值,5,0)*($E434-1))*VLOOKUP($D434,系数!$K$2:$O$7,2,0))</f>
        <v>910</v>
      </c>
      <c r="G434" s="17">
        <f>INT((VLOOKUP($C434,装备数值,3,0)+VLOOKUP($C434,装备数值,6,0)*($E434-1))*VLOOKUP($D434,系数!$K$2:$O$7,3,0))</f>
        <v>0</v>
      </c>
      <c r="H434" s="17">
        <f t="shared" si="13"/>
        <v>0</v>
      </c>
      <c r="I434" s="17">
        <f>INT((VLOOKUP($C434,装备数值,4,0)+VLOOKUP($C434,装备数值,7,0)*($E434-1))*VLOOKUP($D434,系数!$K$2:$O$7,4,0))</f>
        <v>0</v>
      </c>
      <c r="J434" s="17">
        <f>INT((VLOOKUP($C434,装备数值,4,0)+VLOOKUP($C434,装备数值,7,0)*($E434-1))*VLOOKUP($D434,系数!$K$2:$O$7,5,0))</f>
        <v>0</v>
      </c>
      <c r="K434" s="17">
        <f>INT(VLOOKUP(E434,强化金币,2,1)*VLOOKUP(INDEX(装备!F:F,MATCH(属性!A434,装备!A:A,0)),系数!$K$12:$M$15,3,0))</f>
        <v>16500</v>
      </c>
      <c r="L434" s="17"/>
      <c r="M434" s="17"/>
      <c r="N434" s="17"/>
      <c r="O434" s="17">
        <f>IF(E434=1,"",VLOOKUP(E434,系数!$S$2:$AB$12,MATCH(属性!C434,评级,0),1))</f>
        <v>0</v>
      </c>
    </row>
    <row r="435" spans="1:15" ht="17.25" thickBot="1" x14ac:dyDescent="0.4">
      <c r="A435" s="17">
        <f t="shared" si="12"/>
        <v>7100004</v>
      </c>
      <c r="B435" s="17" t="s">
        <v>35</v>
      </c>
      <c r="C435" s="15">
        <f>INDEX(装备!G:G,MATCH(属性!A435,装备!A:A,0))</f>
        <v>1</v>
      </c>
      <c r="D435" s="15" t="str">
        <f>INDEX(装备!E:E,MATCH(属性!A435,装备!A:A,0))</f>
        <v>trousers</v>
      </c>
      <c r="E435" s="14">
        <v>73</v>
      </c>
      <c r="F435" s="17">
        <f>INT((VLOOKUP($C435,装备数值,2,0)+VLOOKUP($C435,装备数值,5,0)*($E435-1))*VLOOKUP($D435,系数!$K$2:$O$7,2,0))</f>
        <v>920</v>
      </c>
      <c r="G435" s="17">
        <f>INT((VLOOKUP($C435,装备数值,3,0)+VLOOKUP($C435,装备数值,6,0)*($E435-1))*VLOOKUP($D435,系数!$K$2:$O$7,3,0))</f>
        <v>0</v>
      </c>
      <c r="H435" s="17">
        <f t="shared" si="13"/>
        <v>0</v>
      </c>
      <c r="I435" s="17">
        <f>INT((VLOOKUP($C435,装备数值,4,0)+VLOOKUP($C435,装备数值,7,0)*($E435-1))*VLOOKUP($D435,系数!$K$2:$O$7,4,0))</f>
        <v>0</v>
      </c>
      <c r="J435" s="17">
        <f>INT((VLOOKUP($C435,装备数值,4,0)+VLOOKUP($C435,装备数值,7,0)*($E435-1))*VLOOKUP($D435,系数!$K$2:$O$7,5,0))</f>
        <v>0</v>
      </c>
      <c r="K435" s="17">
        <f>INT(VLOOKUP(E435,强化金币,2,1)*VLOOKUP(INDEX(装备!F:F,MATCH(属性!A435,装备!A:A,0)),系数!$K$12:$M$15,3,0))</f>
        <v>17000</v>
      </c>
      <c r="L435" s="17"/>
      <c r="M435" s="17"/>
      <c r="N435" s="17"/>
      <c r="O435" s="17">
        <f>IF(E435=1,"",VLOOKUP(E435,系数!$S$2:$AB$12,MATCH(属性!C435,评级,0),1))</f>
        <v>0</v>
      </c>
    </row>
    <row r="436" spans="1:15" ht="17.25" thickBot="1" x14ac:dyDescent="0.4">
      <c r="A436" s="17">
        <f t="shared" si="12"/>
        <v>7100004</v>
      </c>
      <c r="B436" s="17" t="s">
        <v>35</v>
      </c>
      <c r="C436" s="15">
        <f>INDEX(装备!G:G,MATCH(属性!A436,装备!A:A,0))</f>
        <v>1</v>
      </c>
      <c r="D436" s="15" t="str">
        <f>INDEX(装备!E:E,MATCH(属性!A436,装备!A:A,0))</f>
        <v>trousers</v>
      </c>
      <c r="E436" s="14">
        <v>74</v>
      </c>
      <c r="F436" s="17">
        <f>INT((VLOOKUP($C436,装备数值,2,0)+VLOOKUP($C436,装备数值,5,0)*($E436-1))*VLOOKUP($D436,系数!$K$2:$O$7,2,0))</f>
        <v>930</v>
      </c>
      <c r="G436" s="17">
        <f>INT((VLOOKUP($C436,装备数值,3,0)+VLOOKUP($C436,装备数值,6,0)*($E436-1))*VLOOKUP($D436,系数!$K$2:$O$7,3,0))</f>
        <v>0</v>
      </c>
      <c r="H436" s="17">
        <f t="shared" si="13"/>
        <v>0</v>
      </c>
      <c r="I436" s="17">
        <f>INT((VLOOKUP($C436,装备数值,4,0)+VLOOKUP($C436,装备数值,7,0)*($E436-1))*VLOOKUP($D436,系数!$K$2:$O$7,4,0))</f>
        <v>0</v>
      </c>
      <c r="J436" s="17">
        <f>INT((VLOOKUP($C436,装备数值,4,0)+VLOOKUP($C436,装备数值,7,0)*($E436-1))*VLOOKUP($D436,系数!$K$2:$O$7,5,0))</f>
        <v>0</v>
      </c>
      <c r="K436" s="17">
        <f>INT(VLOOKUP(E436,强化金币,2,1)*VLOOKUP(INDEX(装备!F:F,MATCH(属性!A436,装备!A:A,0)),系数!$K$12:$M$15,3,0))</f>
        <v>17500</v>
      </c>
      <c r="L436" s="17"/>
      <c r="M436" s="17"/>
      <c r="N436" s="17"/>
      <c r="O436" s="17">
        <f>IF(E436=1,"",VLOOKUP(E436,系数!$S$2:$AB$12,MATCH(属性!C436,评级,0),1))</f>
        <v>0</v>
      </c>
    </row>
    <row r="437" spans="1:15" ht="17.25" thickBot="1" x14ac:dyDescent="0.4">
      <c r="A437" s="17">
        <f t="shared" si="12"/>
        <v>7100004</v>
      </c>
      <c r="B437" s="17" t="s">
        <v>35</v>
      </c>
      <c r="C437" s="15">
        <f>INDEX(装备!G:G,MATCH(属性!A437,装备!A:A,0))</f>
        <v>1</v>
      </c>
      <c r="D437" s="15" t="str">
        <f>INDEX(装备!E:E,MATCH(属性!A437,装备!A:A,0))</f>
        <v>trousers</v>
      </c>
      <c r="E437" s="14">
        <v>75</v>
      </c>
      <c r="F437" s="17">
        <f>INT((VLOOKUP($C437,装备数值,2,0)+VLOOKUP($C437,装备数值,5,0)*($E437-1))*VLOOKUP($D437,系数!$K$2:$O$7,2,0))</f>
        <v>940</v>
      </c>
      <c r="G437" s="17">
        <f>INT((VLOOKUP($C437,装备数值,3,0)+VLOOKUP($C437,装备数值,6,0)*($E437-1))*VLOOKUP($D437,系数!$K$2:$O$7,3,0))</f>
        <v>0</v>
      </c>
      <c r="H437" s="17">
        <f t="shared" si="13"/>
        <v>0</v>
      </c>
      <c r="I437" s="17">
        <f>INT((VLOOKUP($C437,装备数值,4,0)+VLOOKUP($C437,装备数值,7,0)*($E437-1))*VLOOKUP($D437,系数!$K$2:$O$7,4,0))</f>
        <v>0</v>
      </c>
      <c r="J437" s="17">
        <f>INT((VLOOKUP($C437,装备数值,4,0)+VLOOKUP($C437,装备数值,7,0)*($E437-1))*VLOOKUP($D437,系数!$K$2:$O$7,5,0))</f>
        <v>0</v>
      </c>
      <c r="K437" s="17">
        <f>INT(VLOOKUP(E437,强化金币,2,1)*VLOOKUP(INDEX(装备!F:F,MATCH(属性!A437,装备!A:A,0)),系数!$K$12:$M$15,3,0))</f>
        <v>18000</v>
      </c>
      <c r="L437" s="17"/>
      <c r="M437" s="17"/>
      <c r="N437" s="17"/>
      <c r="O437" s="17">
        <f>IF(E437=1,"",VLOOKUP(E437,系数!$S$2:$AB$12,MATCH(属性!C437,评级,0),1))</f>
        <v>0</v>
      </c>
    </row>
    <row r="438" spans="1:15" ht="17.25" thickBot="1" x14ac:dyDescent="0.4">
      <c r="A438" s="17">
        <f t="shared" si="12"/>
        <v>7100004</v>
      </c>
      <c r="B438" s="17" t="s">
        <v>35</v>
      </c>
      <c r="C438" s="15">
        <f>INDEX(装备!G:G,MATCH(属性!A438,装备!A:A,0))</f>
        <v>1</v>
      </c>
      <c r="D438" s="15" t="str">
        <f>INDEX(装备!E:E,MATCH(属性!A438,装备!A:A,0))</f>
        <v>trousers</v>
      </c>
      <c r="E438" s="14">
        <v>76</v>
      </c>
      <c r="F438" s="17">
        <f>INT((VLOOKUP($C438,装备数值,2,0)+VLOOKUP($C438,装备数值,5,0)*($E438-1))*VLOOKUP($D438,系数!$K$2:$O$7,2,0))</f>
        <v>950</v>
      </c>
      <c r="G438" s="17">
        <f>INT((VLOOKUP($C438,装备数值,3,0)+VLOOKUP($C438,装备数值,6,0)*($E438-1))*VLOOKUP($D438,系数!$K$2:$O$7,3,0))</f>
        <v>0</v>
      </c>
      <c r="H438" s="17">
        <f t="shared" si="13"/>
        <v>0</v>
      </c>
      <c r="I438" s="17">
        <f>INT((VLOOKUP($C438,装备数值,4,0)+VLOOKUP($C438,装备数值,7,0)*($E438-1))*VLOOKUP($D438,系数!$K$2:$O$7,4,0))</f>
        <v>0</v>
      </c>
      <c r="J438" s="17">
        <f>INT((VLOOKUP($C438,装备数值,4,0)+VLOOKUP($C438,装备数值,7,0)*($E438-1))*VLOOKUP($D438,系数!$K$2:$O$7,5,0))</f>
        <v>0</v>
      </c>
      <c r="K438" s="17">
        <f>INT(VLOOKUP(E438,强化金币,2,1)*VLOOKUP(INDEX(装备!F:F,MATCH(属性!A438,装备!A:A,0)),系数!$K$12:$M$15,3,0))</f>
        <v>18500</v>
      </c>
      <c r="L438" s="17"/>
      <c r="M438" s="17"/>
      <c r="N438" s="17"/>
      <c r="O438" s="17">
        <f>IF(E438=1,"",VLOOKUP(E438,系数!$S$2:$AB$12,MATCH(属性!C438,评级,0),1))</f>
        <v>0</v>
      </c>
    </row>
    <row r="439" spans="1:15" ht="17.25" thickBot="1" x14ac:dyDescent="0.4">
      <c r="A439" s="17">
        <f t="shared" si="12"/>
        <v>7100004</v>
      </c>
      <c r="B439" s="17" t="s">
        <v>35</v>
      </c>
      <c r="C439" s="15">
        <f>INDEX(装备!G:G,MATCH(属性!A439,装备!A:A,0))</f>
        <v>1</v>
      </c>
      <c r="D439" s="15" t="str">
        <f>INDEX(装备!E:E,MATCH(属性!A439,装备!A:A,0))</f>
        <v>trousers</v>
      </c>
      <c r="E439" s="14">
        <v>77</v>
      </c>
      <c r="F439" s="17">
        <f>INT((VLOOKUP($C439,装备数值,2,0)+VLOOKUP($C439,装备数值,5,0)*($E439-1))*VLOOKUP($D439,系数!$K$2:$O$7,2,0))</f>
        <v>960</v>
      </c>
      <c r="G439" s="17">
        <f>INT((VLOOKUP($C439,装备数值,3,0)+VLOOKUP($C439,装备数值,6,0)*($E439-1))*VLOOKUP($D439,系数!$K$2:$O$7,3,0))</f>
        <v>0</v>
      </c>
      <c r="H439" s="17">
        <f t="shared" si="13"/>
        <v>0</v>
      </c>
      <c r="I439" s="17">
        <f>INT((VLOOKUP($C439,装备数值,4,0)+VLOOKUP($C439,装备数值,7,0)*($E439-1))*VLOOKUP($D439,系数!$K$2:$O$7,4,0))</f>
        <v>0</v>
      </c>
      <c r="J439" s="17">
        <f>INT((VLOOKUP($C439,装备数值,4,0)+VLOOKUP($C439,装备数值,7,0)*($E439-1))*VLOOKUP($D439,系数!$K$2:$O$7,5,0))</f>
        <v>0</v>
      </c>
      <c r="K439" s="17">
        <f>INT(VLOOKUP(E439,强化金币,2,1)*VLOOKUP(INDEX(装备!F:F,MATCH(属性!A439,装备!A:A,0)),系数!$K$12:$M$15,3,0))</f>
        <v>19000</v>
      </c>
      <c r="L439" s="17"/>
      <c r="M439" s="17"/>
      <c r="N439" s="17"/>
      <c r="O439" s="17">
        <f>IF(E439=1,"",VLOOKUP(E439,系数!$S$2:$AB$12,MATCH(属性!C439,评级,0),1))</f>
        <v>0</v>
      </c>
    </row>
    <row r="440" spans="1:15" ht="17.25" thickBot="1" x14ac:dyDescent="0.4">
      <c r="A440" s="17">
        <f t="shared" si="12"/>
        <v>7100004</v>
      </c>
      <c r="B440" s="17" t="s">
        <v>35</v>
      </c>
      <c r="C440" s="15">
        <f>INDEX(装备!G:G,MATCH(属性!A440,装备!A:A,0))</f>
        <v>1</v>
      </c>
      <c r="D440" s="15" t="str">
        <f>INDEX(装备!E:E,MATCH(属性!A440,装备!A:A,0))</f>
        <v>trousers</v>
      </c>
      <c r="E440" s="14">
        <v>78</v>
      </c>
      <c r="F440" s="17">
        <f>INT((VLOOKUP($C440,装备数值,2,0)+VLOOKUP($C440,装备数值,5,0)*($E440-1))*VLOOKUP($D440,系数!$K$2:$O$7,2,0))</f>
        <v>970</v>
      </c>
      <c r="G440" s="17">
        <f>INT((VLOOKUP($C440,装备数值,3,0)+VLOOKUP($C440,装备数值,6,0)*($E440-1))*VLOOKUP($D440,系数!$K$2:$O$7,3,0))</f>
        <v>0</v>
      </c>
      <c r="H440" s="17">
        <f t="shared" si="13"/>
        <v>0</v>
      </c>
      <c r="I440" s="17">
        <f>INT((VLOOKUP($C440,装备数值,4,0)+VLOOKUP($C440,装备数值,7,0)*($E440-1))*VLOOKUP($D440,系数!$K$2:$O$7,4,0))</f>
        <v>0</v>
      </c>
      <c r="J440" s="17">
        <f>INT((VLOOKUP($C440,装备数值,4,0)+VLOOKUP($C440,装备数值,7,0)*($E440-1))*VLOOKUP($D440,系数!$K$2:$O$7,5,0))</f>
        <v>0</v>
      </c>
      <c r="K440" s="17">
        <f>INT(VLOOKUP(E440,强化金币,2,1)*VLOOKUP(INDEX(装备!F:F,MATCH(属性!A440,装备!A:A,0)),系数!$K$12:$M$15,3,0))</f>
        <v>19500</v>
      </c>
      <c r="L440" s="17"/>
      <c r="M440" s="17"/>
      <c r="N440" s="17"/>
      <c r="O440" s="17">
        <f>IF(E440=1,"",VLOOKUP(E440,系数!$S$2:$AB$12,MATCH(属性!C440,评级,0),1))</f>
        <v>0</v>
      </c>
    </row>
    <row r="441" spans="1:15" ht="17.25" thickBot="1" x14ac:dyDescent="0.4">
      <c r="A441" s="17">
        <f t="shared" si="12"/>
        <v>7100004</v>
      </c>
      <c r="B441" s="17" t="s">
        <v>35</v>
      </c>
      <c r="C441" s="15">
        <f>INDEX(装备!G:G,MATCH(属性!A441,装备!A:A,0))</f>
        <v>1</v>
      </c>
      <c r="D441" s="15" t="str">
        <f>INDEX(装备!E:E,MATCH(属性!A441,装备!A:A,0))</f>
        <v>trousers</v>
      </c>
      <c r="E441" s="14">
        <v>79</v>
      </c>
      <c r="F441" s="17">
        <f>INT((VLOOKUP($C441,装备数值,2,0)+VLOOKUP($C441,装备数值,5,0)*($E441-1))*VLOOKUP($D441,系数!$K$2:$O$7,2,0))</f>
        <v>980</v>
      </c>
      <c r="G441" s="17">
        <f>INT((VLOOKUP($C441,装备数值,3,0)+VLOOKUP($C441,装备数值,6,0)*($E441-1))*VLOOKUP($D441,系数!$K$2:$O$7,3,0))</f>
        <v>0</v>
      </c>
      <c r="H441" s="17">
        <f t="shared" si="13"/>
        <v>0</v>
      </c>
      <c r="I441" s="17">
        <f>INT((VLOOKUP($C441,装备数值,4,0)+VLOOKUP($C441,装备数值,7,0)*($E441-1))*VLOOKUP($D441,系数!$K$2:$O$7,4,0))</f>
        <v>0</v>
      </c>
      <c r="J441" s="17">
        <f>INT((VLOOKUP($C441,装备数值,4,0)+VLOOKUP($C441,装备数值,7,0)*($E441-1))*VLOOKUP($D441,系数!$K$2:$O$7,5,0))</f>
        <v>0</v>
      </c>
      <c r="K441" s="17">
        <f>INT(VLOOKUP(E441,强化金币,2,1)*VLOOKUP(INDEX(装备!F:F,MATCH(属性!A441,装备!A:A,0)),系数!$K$12:$M$15,3,0))</f>
        <v>20000</v>
      </c>
      <c r="L441" s="17"/>
      <c r="M441" s="17"/>
      <c r="N441" s="17"/>
      <c r="O441" s="17">
        <f>IF(E441=1,"",VLOOKUP(E441,系数!$S$2:$AB$12,MATCH(属性!C441,评级,0),1))</f>
        <v>0</v>
      </c>
    </row>
    <row r="442" spans="1:15" ht="17.25" thickBot="1" x14ac:dyDescent="0.4">
      <c r="A442" s="17">
        <f t="shared" si="12"/>
        <v>7100004</v>
      </c>
      <c r="B442" s="17" t="s">
        <v>35</v>
      </c>
      <c r="C442" s="15">
        <f>INDEX(装备!G:G,MATCH(属性!A442,装备!A:A,0))</f>
        <v>1</v>
      </c>
      <c r="D442" s="15" t="str">
        <f>INDEX(装备!E:E,MATCH(属性!A442,装备!A:A,0))</f>
        <v>trousers</v>
      </c>
      <c r="E442" s="14">
        <v>80</v>
      </c>
      <c r="F442" s="17">
        <f>INT((VLOOKUP($C442,装备数值,2,0)+VLOOKUP($C442,装备数值,5,0)*($E442-1))*VLOOKUP($D442,系数!$K$2:$O$7,2,0))</f>
        <v>990</v>
      </c>
      <c r="G442" s="17">
        <f>INT((VLOOKUP($C442,装备数值,3,0)+VLOOKUP($C442,装备数值,6,0)*($E442-1))*VLOOKUP($D442,系数!$K$2:$O$7,3,0))</f>
        <v>0</v>
      </c>
      <c r="H442" s="17">
        <f t="shared" si="13"/>
        <v>0</v>
      </c>
      <c r="I442" s="17">
        <f>INT((VLOOKUP($C442,装备数值,4,0)+VLOOKUP($C442,装备数值,7,0)*($E442-1))*VLOOKUP($D442,系数!$K$2:$O$7,4,0))</f>
        <v>0</v>
      </c>
      <c r="J442" s="17">
        <f>INT((VLOOKUP($C442,装备数值,4,0)+VLOOKUP($C442,装备数值,7,0)*($E442-1))*VLOOKUP($D442,系数!$K$2:$O$7,5,0))</f>
        <v>0</v>
      </c>
      <c r="K442" s="17">
        <f>INT(VLOOKUP(E442,强化金币,2,1)*VLOOKUP(INDEX(装备!F:F,MATCH(属性!A442,装备!A:A,0)),系数!$K$12:$M$15,3,0))</f>
        <v>24000</v>
      </c>
      <c r="L442" s="17"/>
      <c r="M442" s="17"/>
      <c r="N442" s="17"/>
      <c r="O442" s="17">
        <f>IF(E442=1,"",VLOOKUP(E442,系数!$S$2:$AB$12,MATCH(属性!C442,评级,0),1))</f>
        <v>0</v>
      </c>
    </row>
    <row r="443" spans="1:15" ht="17.25" thickBot="1" x14ac:dyDescent="0.4">
      <c r="A443" s="17">
        <f t="shared" si="12"/>
        <v>7100004</v>
      </c>
      <c r="B443" s="17" t="s">
        <v>35</v>
      </c>
      <c r="C443" s="15">
        <f>INDEX(装备!G:G,MATCH(属性!A443,装备!A:A,0))</f>
        <v>1</v>
      </c>
      <c r="D443" s="15" t="str">
        <f>INDEX(装备!E:E,MATCH(属性!A443,装备!A:A,0))</f>
        <v>trousers</v>
      </c>
      <c r="E443" s="14">
        <v>81</v>
      </c>
      <c r="F443" s="17">
        <f>INT((VLOOKUP($C443,装备数值,2,0)+VLOOKUP($C443,装备数值,5,0)*($E443-1))*VLOOKUP($D443,系数!$K$2:$O$7,2,0))</f>
        <v>1000</v>
      </c>
      <c r="G443" s="17">
        <f>INT((VLOOKUP($C443,装备数值,3,0)+VLOOKUP($C443,装备数值,6,0)*($E443-1))*VLOOKUP($D443,系数!$K$2:$O$7,3,0))</f>
        <v>0</v>
      </c>
      <c r="H443" s="17">
        <f t="shared" si="13"/>
        <v>0</v>
      </c>
      <c r="I443" s="17">
        <f>INT((VLOOKUP($C443,装备数值,4,0)+VLOOKUP($C443,装备数值,7,0)*($E443-1))*VLOOKUP($D443,系数!$K$2:$O$7,4,0))</f>
        <v>0</v>
      </c>
      <c r="J443" s="17">
        <f>INT((VLOOKUP($C443,装备数值,4,0)+VLOOKUP($C443,装备数值,7,0)*($E443-1))*VLOOKUP($D443,系数!$K$2:$O$7,5,0))</f>
        <v>0</v>
      </c>
      <c r="K443" s="17">
        <f>INT(VLOOKUP(E443,强化金币,2,1)*VLOOKUP(INDEX(装备!F:F,MATCH(属性!A443,装备!A:A,0)),系数!$K$12:$M$15,3,0))</f>
        <v>28000</v>
      </c>
      <c r="L443" s="17"/>
      <c r="M443" s="17"/>
      <c r="N443" s="17"/>
      <c r="O443" s="17">
        <f>IF(E443=1,"",VLOOKUP(E443,系数!$S$2:$AB$12,MATCH(属性!C443,评级,0),1))</f>
        <v>0</v>
      </c>
    </row>
    <row r="444" spans="1:15" ht="17.25" thickBot="1" x14ac:dyDescent="0.4">
      <c r="A444" s="17">
        <f t="shared" ref="A444:A507" si="14">A324+1</f>
        <v>7100004</v>
      </c>
      <c r="B444" s="17" t="s">
        <v>35</v>
      </c>
      <c r="C444" s="15">
        <f>INDEX(装备!G:G,MATCH(属性!A444,装备!A:A,0))</f>
        <v>1</v>
      </c>
      <c r="D444" s="15" t="str">
        <f>INDEX(装备!E:E,MATCH(属性!A444,装备!A:A,0))</f>
        <v>trousers</v>
      </c>
      <c r="E444" s="14">
        <v>82</v>
      </c>
      <c r="F444" s="17">
        <f>INT((VLOOKUP($C444,装备数值,2,0)+VLOOKUP($C444,装备数值,5,0)*($E444-1))*VLOOKUP($D444,系数!$K$2:$O$7,2,0))</f>
        <v>1010</v>
      </c>
      <c r="G444" s="17">
        <f>INT((VLOOKUP($C444,装备数值,3,0)+VLOOKUP($C444,装备数值,6,0)*($E444-1))*VLOOKUP($D444,系数!$K$2:$O$7,3,0))</f>
        <v>0</v>
      </c>
      <c r="H444" s="17">
        <f t="shared" si="13"/>
        <v>0</v>
      </c>
      <c r="I444" s="17">
        <f>INT((VLOOKUP($C444,装备数值,4,0)+VLOOKUP($C444,装备数值,7,0)*($E444-1))*VLOOKUP($D444,系数!$K$2:$O$7,4,0))</f>
        <v>0</v>
      </c>
      <c r="J444" s="17">
        <f>INT((VLOOKUP($C444,装备数值,4,0)+VLOOKUP($C444,装备数值,7,0)*($E444-1))*VLOOKUP($D444,系数!$K$2:$O$7,5,0))</f>
        <v>0</v>
      </c>
      <c r="K444" s="17">
        <f>INT(VLOOKUP(E444,强化金币,2,1)*VLOOKUP(INDEX(装备!F:F,MATCH(属性!A444,装备!A:A,0)),系数!$K$12:$M$15,3,0))</f>
        <v>32000</v>
      </c>
      <c r="L444" s="17"/>
      <c r="M444" s="17"/>
      <c r="N444" s="17"/>
      <c r="O444" s="17">
        <f>IF(E444=1,"",VLOOKUP(E444,系数!$S$2:$AB$12,MATCH(属性!C444,评级,0),1))</f>
        <v>0</v>
      </c>
    </row>
    <row r="445" spans="1:15" ht="17.25" thickBot="1" x14ac:dyDescent="0.4">
      <c r="A445" s="17">
        <f t="shared" si="14"/>
        <v>7100004</v>
      </c>
      <c r="B445" s="17" t="s">
        <v>35</v>
      </c>
      <c r="C445" s="15">
        <f>INDEX(装备!G:G,MATCH(属性!A445,装备!A:A,0))</f>
        <v>1</v>
      </c>
      <c r="D445" s="15" t="str">
        <f>INDEX(装备!E:E,MATCH(属性!A445,装备!A:A,0))</f>
        <v>trousers</v>
      </c>
      <c r="E445" s="14">
        <v>83</v>
      </c>
      <c r="F445" s="17">
        <f>INT((VLOOKUP($C445,装备数值,2,0)+VLOOKUP($C445,装备数值,5,0)*($E445-1))*VLOOKUP($D445,系数!$K$2:$O$7,2,0))</f>
        <v>1020</v>
      </c>
      <c r="G445" s="17">
        <f>INT((VLOOKUP($C445,装备数值,3,0)+VLOOKUP($C445,装备数值,6,0)*($E445-1))*VLOOKUP($D445,系数!$K$2:$O$7,3,0))</f>
        <v>0</v>
      </c>
      <c r="H445" s="17">
        <f t="shared" si="13"/>
        <v>0</v>
      </c>
      <c r="I445" s="17">
        <f>INT((VLOOKUP($C445,装备数值,4,0)+VLOOKUP($C445,装备数值,7,0)*($E445-1))*VLOOKUP($D445,系数!$K$2:$O$7,4,0))</f>
        <v>0</v>
      </c>
      <c r="J445" s="17">
        <f>INT((VLOOKUP($C445,装备数值,4,0)+VLOOKUP($C445,装备数值,7,0)*($E445-1))*VLOOKUP($D445,系数!$K$2:$O$7,5,0))</f>
        <v>0</v>
      </c>
      <c r="K445" s="17">
        <f>INT(VLOOKUP(E445,强化金币,2,1)*VLOOKUP(INDEX(装备!F:F,MATCH(属性!A445,装备!A:A,0)),系数!$K$12:$M$15,3,0))</f>
        <v>36000</v>
      </c>
      <c r="L445" s="17"/>
      <c r="M445" s="17"/>
      <c r="N445" s="17"/>
      <c r="O445" s="17">
        <f>IF(E445=1,"",VLOOKUP(E445,系数!$S$2:$AB$12,MATCH(属性!C445,评级,0),1))</f>
        <v>0</v>
      </c>
    </row>
    <row r="446" spans="1:15" ht="17.25" thickBot="1" x14ac:dyDescent="0.4">
      <c r="A446" s="17">
        <f t="shared" si="14"/>
        <v>7100004</v>
      </c>
      <c r="B446" s="17" t="s">
        <v>35</v>
      </c>
      <c r="C446" s="15">
        <f>INDEX(装备!G:G,MATCH(属性!A446,装备!A:A,0))</f>
        <v>1</v>
      </c>
      <c r="D446" s="15" t="str">
        <f>INDEX(装备!E:E,MATCH(属性!A446,装备!A:A,0))</f>
        <v>trousers</v>
      </c>
      <c r="E446" s="14">
        <v>84</v>
      </c>
      <c r="F446" s="17">
        <f>INT((VLOOKUP($C446,装备数值,2,0)+VLOOKUP($C446,装备数值,5,0)*($E446-1))*VLOOKUP($D446,系数!$K$2:$O$7,2,0))</f>
        <v>1030</v>
      </c>
      <c r="G446" s="17">
        <f>INT((VLOOKUP($C446,装备数值,3,0)+VLOOKUP($C446,装备数值,6,0)*($E446-1))*VLOOKUP($D446,系数!$K$2:$O$7,3,0))</f>
        <v>0</v>
      </c>
      <c r="H446" s="17">
        <f t="shared" si="13"/>
        <v>0</v>
      </c>
      <c r="I446" s="17">
        <f>INT((VLOOKUP($C446,装备数值,4,0)+VLOOKUP($C446,装备数值,7,0)*($E446-1))*VLOOKUP($D446,系数!$K$2:$O$7,4,0))</f>
        <v>0</v>
      </c>
      <c r="J446" s="17">
        <f>INT((VLOOKUP($C446,装备数值,4,0)+VLOOKUP($C446,装备数值,7,0)*($E446-1))*VLOOKUP($D446,系数!$K$2:$O$7,5,0))</f>
        <v>0</v>
      </c>
      <c r="K446" s="17">
        <f>INT(VLOOKUP(E446,强化金币,2,1)*VLOOKUP(INDEX(装备!F:F,MATCH(属性!A446,装备!A:A,0)),系数!$K$12:$M$15,3,0))</f>
        <v>40000</v>
      </c>
      <c r="L446" s="17"/>
      <c r="M446" s="17"/>
      <c r="N446" s="17"/>
      <c r="O446" s="17">
        <f>IF(E446=1,"",VLOOKUP(E446,系数!$S$2:$AB$12,MATCH(属性!C446,评级,0),1))</f>
        <v>0</v>
      </c>
    </row>
    <row r="447" spans="1:15" ht="17.25" thickBot="1" x14ac:dyDescent="0.4">
      <c r="A447" s="17">
        <f t="shared" si="14"/>
        <v>7100004</v>
      </c>
      <c r="B447" s="17" t="s">
        <v>35</v>
      </c>
      <c r="C447" s="15">
        <f>INDEX(装备!G:G,MATCH(属性!A447,装备!A:A,0))</f>
        <v>1</v>
      </c>
      <c r="D447" s="15" t="str">
        <f>INDEX(装备!E:E,MATCH(属性!A447,装备!A:A,0))</f>
        <v>trousers</v>
      </c>
      <c r="E447" s="14">
        <v>85</v>
      </c>
      <c r="F447" s="17">
        <f>INT((VLOOKUP($C447,装备数值,2,0)+VLOOKUP($C447,装备数值,5,0)*($E447-1))*VLOOKUP($D447,系数!$K$2:$O$7,2,0))</f>
        <v>1040</v>
      </c>
      <c r="G447" s="17">
        <f>INT((VLOOKUP($C447,装备数值,3,0)+VLOOKUP($C447,装备数值,6,0)*($E447-1))*VLOOKUP($D447,系数!$K$2:$O$7,3,0))</f>
        <v>0</v>
      </c>
      <c r="H447" s="17">
        <f t="shared" si="13"/>
        <v>0</v>
      </c>
      <c r="I447" s="17">
        <f>INT((VLOOKUP($C447,装备数值,4,0)+VLOOKUP($C447,装备数值,7,0)*($E447-1))*VLOOKUP($D447,系数!$K$2:$O$7,4,0))</f>
        <v>0</v>
      </c>
      <c r="J447" s="17">
        <f>INT((VLOOKUP($C447,装备数值,4,0)+VLOOKUP($C447,装备数值,7,0)*($E447-1))*VLOOKUP($D447,系数!$K$2:$O$7,5,0))</f>
        <v>0</v>
      </c>
      <c r="K447" s="17">
        <f>INT(VLOOKUP(E447,强化金币,2,1)*VLOOKUP(INDEX(装备!F:F,MATCH(属性!A447,装备!A:A,0)),系数!$K$12:$M$15,3,0))</f>
        <v>50000</v>
      </c>
      <c r="L447" s="17"/>
      <c r="M447" s="17"/>
      <c r="N447" s="17"/>
      <c r="O447" s="17">
        <f>IF(E447=1,"",VLOOKUP(E447,系数!$S$2:$AB$12,MATCH(属性!C447,评级,0),1))</f>
        <v>0</v>
      </c>
    </row>
    <row r="448" spans="1:15" ht="17.25" thickBot="1" x14ac:dyDescent="0.4">
      <c r="A448" s="17">
        <f t="shared" si="14"/>
        <v>7100004</v>
      </c>
      <c r="B448" s="17" t="s">
        <v>35</v>
      </c>
      <c r="C448" s="15">
        <f>INDEX(装备!G:G,MATCH(属性!A448,装备!A:A,0))</f>
        <v>1</v>
      </c>
      <c r="D448" s="15" t="str">
        <f>INDEX(装备!E:E,MATCH(属性!A448,装备!A:A,0))</f>
        <v>trousers</v>
      </c>
      <c r="E448" s="14">
        <v>86</v>
      </c>
      <c r="F448" s="17">
        <f>INT((VLOOKUP($C448,装备数值,2,0)+VLOOKUP($C448,装备数值,5,0)*($E448-1))*VLOOKUP($D448,系数!$K$2:$O$7,2,0))</f>
        <v>1050</v>
      </c>
      <c r="G448" s="17">
        <f>INT((VLOOKUP($C448,装备数值,3,0)+VLOOKUP($C448,装备数值,6,0)*($E448-1))*VLOOKUP($D448,系数!$K$2:$O$7,3,0))</f>
        <v>0</v>
      </c>
      <c r="H448" s="17">
        <f t="shared" si="13"/>
        <v>0</v>
      </c>
      <c r="I448" s="17">
        <f>INT((VLOOKUP($C448,装备数值,4,0)+VLOOKUP($C448,装备数值,7,0)*($E448-1))*VLOOKUP($D448,系数!$K$2:$O$7,4,0))</f>
        <v>0</v>
      </c>
      <c r="J448" s="17">
        <f>INT((VLOOKUP($C448,装备数值,4,0)+VLOOKUP($C448,装备数值,7,0)*($E448-1))*VLOOKUP($D448,系数!$K$2:$O$7,5,0))</f>
        <v>0</v>
      </c>
      <c r="K448" s="17">
        <f>INT(VLOOKUP(E448,强化金币,2,1)*VLOOKUP(INDEX(装备!F:F,MATCH(属性!A448,装备!A:A,0)),系数!$K$12:$M$15,3,0))</f>
        <v>60000</v>
      </c>
      <c r="L448" s="17"/>
      <c r="M448" s="17"/>
      <c r="N448" s="17"/>
      <c r="O448" s="17">
        <f>IF(E448=1,"",VLOOKUP(E448,系数!$S$2:$AB$12,MATCH(属性!C448,评级,0),1))</f>
        <v>0</v>
      </c>
    </row>
    <row r="449" spans="1:15" ht="17.25" thickBot="1" x14ac:dyDescent="0.4">
      <c r="A449" s="17">
        <f t="shared" si="14"/>
        <v>7100004</v>
      </c>
      <c r="B449" s="17" t="s">
        <v>35</v>
      </c>
      <c r="C449" s="15">
        <f>INDEX(装备!G:G,MATCH(属性!A449,装备!A:A,0))</f>
        <v>1</v>
      </c>
      <c r="D449" s="15" t="str">
        <f>INDEX(装备!E:E,MATCH(属性!A449,装备!A:A,0))</f>
        <v>trousers</v>
      </c>
      <c r="E449" s="14">
        <v>87</v>
      </c>
      <c r="F449" s="17">
        <f>INT((VLOOKUP($C449,装备数值,2,0)+VLOOKUP($C449,装备数值,5,0)*($E449-1))*VLOOKUP($D449,系数!$K$2:$O$7,2,0))</f>
        <v>1060</v>
      </c>
      <c r="G449" s="17">
        <f>INT((VLOOKUP($C449,装备数值,3,0)+VLOOKUP($C449,装备数值,6,0)*($E449-1))*VLOOKUP($D449,系数!$K$2:$O$7,3,0))</f>
        <v>0</v>
      </c>
      <c r="H449" s="17">
        <f t="shared" si="13"/>
        <v>0</v>
      </c>
      <c r="I449" s="17">
        <f>INT((VLOOKUP($C449,装备数值,4,0)+VLOOKUP($C449,装备数值,7,0)*($E449-1))*VLOOKUP($D449,系数!$K$2:$O$7,4,0))</f>
        <v>0</v>
      </c>
      <c r="J449" s="17">
        <f>INT((VLOOKUP($C449,装备数值,4,0)+VLOOKUP($C449,装备数值,7,0)*($E449-1))*VLOOKUP($D449,系数!$K$2:$O$7,5,0))</f>
        <v>0</v>
      </c>
      <c r="K449" s="17">
        <f>INT(VLOOKUP(E449,强化金币,2,1)*VLOOKUP(INDEX(装备!F:F,MATCH(属性!A449,装备!A:A,0)),系数!$K$12:$M$15,3,0))</f>
        <v>70000</v>
      </c>
      <c r="L449" s="17"/>
      <c r="M449" s="17"/>
      <c r="N449" s="17"/>
      <c r="O449" s="17">
        <f>IF(E449=1,"",VLOOKUP(E449,系数!$S$2:$AB$12,MATCH(属性!C449,评级,0),1))</f>
        <v>0</v>
      </c>
    </row>
    <row r="450" spans="1:15" ht="17.25" thickBot="1" x14ac:dyDescent="0.4">
      <c r="A450" s="17">
        <f t="shared" si="14"/>
        <v>7100004</v>
      </c>
      <c r="B450" s="17" t="s">
        <v>35</v>
      </c>
      <c r="C450" s="15">
        <f>INDEX(装备!G:G,MATCH(属性!A450,装备!A:A,0))</f>
        <v>1</v>
      </c>
      <c r="D450" s="15" t="str">
        <f>INDEX(装备!E:E,MATCH(属性!A450,装备!A:A,0))</f>
        <v>trousers</v>
      </c>
      <c r="E450" s="14">
        <v>88</v>
      </c>
      <c r="F450" s="17">
        <f>INT((VLOOKUP($C450,装备数值,2,0)+VLOOKUP($C450,装备数值,5,0)*($E450-1))*VLOOKUP($D450,系数!$K$2:$O$7,2,0))</f>
        <v>1070</v>
      </c>
      <c r="G450" s="17">
        <f>INT((VLOOKUP($C450,装备数值,3,0)+VLOOKUP($C450,装备数值,6,0)*($E450-1))*VLOOKUP($D450,系数!$K$2:$O$7,3,0))</f>
        <v>0</v>
      </c>
      <c r="H450" s="17">
        <f t="shared" si="13"/>
        <v>0</v>
      </c>
      <c r="I450" s="17">
        <f>INT((VLOOKUP($C450,装备数值,4,0)+VLOOKUP($C450,装备数值,7,0)*($E450-1))*VLOOKUP($D450,系数!$K$2:$O$7,4,0))</f>
        <v>0</v>
      </c>
      <c r="J450" s="17">
        <f>INT((VLOOKUP($C450,装备数值,4,0)+VLOOKUP($C450,装备数值,7,0)*($E450-1))*VLOOKUP($D450,系数!$K$2:$O$7,5,0))</f>
        <v>0</v>
      </c>
      <c r="K450" s="17">
        <f>INT(VLOOKUP(E450,强化金币,2,1)*VLOOKUP(INDEX(装备!F:F,MATCH(属性!A450,装备!A:A,0)),系数!$K$12:$M$15,3,0))</f>
        <v>80000</v>
      </c>
      <c r="L450" s="17"/>
      <c r="M450" s="17"/>
      <c r="N450" s="17"/>
      <c r="O450" s="17">
        <f>IF(E450=1,"",VLOOKUP(E450,系数!$S$2:$AB$12,MATCH(属性!C450,评级,0),1))</f>
        <v>0</v>
      </c>
    </row>
    <row r="451" spans="1:15" ht="17.25" thickBot="1" x14ac:dyDescent="0.4">
      <c r="A451" s="17">
        <f t="shared" si="14"/>
        <v>7100004</v>
      </c>
      <c r="B451" s="17" t="s">
        <v>35</v>
      </c>
      <c r="C451" s="15">
        <f>INDEX(装备!G:G,MATCH(属性!A451,装备!A:A,0))</f>
        <v>1</v>
      </c>
      <c r="D451" s="15" t="str">
        <f>INDEX(装备!E:E,MATCH(属性!A451,装备!A:A,0))</f>
        <v>trousers</v>
      </c>
      <c r="E451" s="14">
        <v>89</v>
      </c>
      <c r="F451" s="17">
        <f>INT((VLOOKUP($C451,装备数值,2,0)+VLOOKUP($C451,装备数值,5,0)*($E451-1))*VLOOKUP($D451,系数!$K$2:$O$7,2,0))</f>
        <v>1080</v>
      </c>
      <c r="G451" s="17">
        <f>INT((VLOOKUP($C451,装备数值,3,0)+VLOOKUP($C451,装备数值,6,0)*($E451-1))*VLOOKUP($D451,系数!$K$2:$O$7,3,0))</f>
        <v>0</v>
      </c>
      <c r="H451" s="17">
        <f t="shared" si="13"/>
        <v>0</v>
      </c>
      <c r="I451" s="17">
        <f>INT((VLOOKUP($C451,装备数值,4,0)+VLOOKUP($C451,装备数值,7,0)*($E451-1))*VLOOKUP($D451,系数!$K$2:$O$7,4,0))</f>
        <v>0</v>
      </c>
      <c r="J451" s="17">
        <f>INT((VLOOKUP($C451,装备数值,4,0)+VLOOKUP($C451,装备数值,7,0)*($E451-1))*VLOOKUP($D451,系数!$K$2:$O$7,5,0))</f>
        <v>0</v>
      </c>
      <c r="K451" s="17">
        <f>INT(VLOOKUP(E451,强化金币,2,1)*VLOOKUP(INDEX(装备!F:F,MATCH(属性!A451,装备!A:A,0)),系数!$K$12:$M$15,3,0))</f>
        <v>90000</v>
      </c>
      <c r="L451" s="17"/>
      <c r="M451" s="17"/>
      <c r="N451" s="17"/>
      <c r="O451" s="17">
        <f>IF(E451=1,"",VLOOKUP(E451,系数!$S$2:$AB$12,MATCH(属性!C451,评级,0),1))</f>
        <v>0</v>
      </c>
    </row>
    <row r="452" spans="1:15" ht="17.25" thickBot="1" x14ac:dyDescent="0.4">
      <c r="A452" s="17">
        <f t="shared" si="14"/>
        <v>7100004</v>
      </c>
      <c r="B452" s="17" t="s">
        <v>35</v>
      </c>
      <c r="C452" s="15">
        <f>INDEX(装备!G:G,MATCH(属性!A452,装备!A:A,0))</f>
        <v>1</v>
      </c>
      <c r="D452" s="15" t="str">
        <f>INDEX(装备!E:E,MATCH(属性!A452,装备!A:A,0))</f>
        <v>trousers</v>
      </c>
      <c r="E452" s="14">
        <v>90</v>
      </c>
      <c r="F452" s="17">
        <f>INT((VLOOKUP($C452,装备数值,2,0)+VLOOKUP($C452,装备数值,5,0)*($E452-1))*VLOOKUP($D452,系数!$K$2:$O$7,2,0))</f>
        <v>1090</v>
      </c>
      <c r="G452" s="17">
        <f>INT((VLOOKUP($C452,装备数值,3,0)+VLOOKUP($C452,装备数值,6,0)*($E452-1))*VLOOKUP($D452,系数!$K$2:$O$7,3,0))</f>
        <v>0</v>
      </c>
      <c r="H452" s="17">
        <f t="shared" ref="H452:H515" si="15">G452</f>
        <v>0</v>
      </c>
      <c r="I452" s="17">
        <f>INT((VLOOKUP($C452,装备数值,4,0)+VLOOKUP($C452,装备数值,7,0)*($E452-1))*VLOOKUP($D452,系数!$K$2:$O$7,4,0))</f>
        <v>0</v>
      </c>
      <c r="J452" s="17">
        <f>INT((VLOOKUP($C452,装备数值,4,0)+VLOOKUP($C452,装备数值,7,0)*($E452-1))*VLOOKUP($D452,系数!$K$2:$O$7,5,0))</f>
        <v>0</v>
      </c>
      <c r="K452" s="17">
        <f>INT(VLOOKUP(E452,强化金币,2,1)*VLOOKUP(INDEX(装备!F:F,MATCH(属性!A452,装备!A:A,0)),系数!$K$12:$M$15,3,0))</f>
        <v>90000</v>
      </c>
      <c r="L452" s="17"/>
      <c r="M452" s="17"/>
      <c r="N452" s="17"/>
      <c r="O452" s="17">
        <f>IF(E452=1,"",VLOOKUP(E452,系数!$S$2:$AB$12,MATCH(属性!C452,评级,0),1))</f>
        <v>0</v>
      </c>
    </row>
    <row r="453" spans="1:15" ht="17.25" thickBot="1" x14ac:dyDescent="0.4">
      <c r="A453" s="17">
        <f t="shared" si="14"/>
        <v>7100004</v>
      </c>
      <c r="B453" s="17" t="s">
        <v>35</v>
      </c>
      <c r="C453" s="15">
        <f>INDEX(装备!G:G,MATCH(属性!A453,装备!A:A,0))</f>
        <v>1</v>
      </c>
      <c r="D453" s="15" t="str">
        <f>INDEX(装备!E:E,MATCH(属性!A453,装备!A:A,0))</f>
        <v>trousers</v>
      </c>
      <c r="E453" s="14">
        <v>91</v>
      </c>
      <c r="F453" s="17">
        <f>INT((VLOOKUP($C453,装备数值,2,0)+VLOOKUP($C453,装备数值,5,0)*($E453-1))*VLOOKUP($D453,系数!$K$2:$O$7,2,0))</f>
        <v>1100</v>
      </c>
      <c r="G453" s="17">
        <f>INT((VLOOKUP($C453,装备数值,3,0)+VLOOKUP($C453,装备数值,6,0)*($E453-1))*VLOOKUP($D453,系数!$K$2:$O$7,3,0))</f>
        <v>0</v>
      </c>
      <c r="H453" s="17">
        <f t="shared" si="15"/>
        <v>0</v>
      </c>
      <c r="I453" s="17">
        <f>INT((VLOOKUP($C453,装备数值,4,0)+VLOOKUP($C453,装备数值,7,0)*($E453-1))*VLOOKUP($D453,系数!$K$2:$O$7,4,0))</f>
        <v>0</v>
      </c>
      <c r="J453" s="17">
        <f>INT((VLOOKUP($C453,装备数值,4,0)+VLOOKUP($C453,装备数值,7,0)*($E453-1))*VLOOKUP($D453,系数!$K$2:$O$7,5,0))</f>
        <v>0</v>
      </c>
      <c r="K453" s="17">
        <f>INT(VLOOKUP(E453,强化金币,2,1)*VLOOKUP(INDEX(装备!F:F,MATCH(属性!A453,装备!A:A,0)),系数!$K$12:$M$15,3,0))</f>
        <v>90000</v>
      </c>
      <c r="L453" s="17"/>
      <c r="M453" s="17"/>
      <c r="N453" s="17"/>
      <c r="O453" s="17">
        <f>IF(E453=1,"",VLOOKUP(E453,系数!$S$2:$AB$12,MATCH(属性!C453,评级,0),1))</f>
        <v>0</v>
      </c>
    </row>
    <row r="454" spans="1:15" ht="17.25" thickBot="1" x14ac:dyDescent="0.4">
      <c r="A454" s="17">
        <f t="shared" si="14"/>
        <v>7100004</v>
      </c>
      <c r="B454" s="17" t="s">
        <v>35</v>
      </c>
      <c r="C454" s="15">
        <f>INDEX(装备!G:G,MATCH(属性!A454,装备!A:A,0))</f>
        <v>1</v>
      </c>
      <c r="D454" s="15" t="str">
        <f>INDEX(装备!E:E,MATCH(属性!A454,装备!A:A,0))</f>
        <v>trousers</v>
      </c>
      <c r="E454" s="14">
        <v>92</v>
      </c>
      <c r="F454" s="17">
        <f>INT((VLOOKUP($C454,装备数值,2,0)+VLOOKUP($C454,装备数值,5,0)*($E454-1))*VLOOKUP($D454,系数!$K$2:$O$7,2,0))</f>
        <v>1110</v>
      </c>
      <c r="G454" s="17">
        <f>INT((VLOOKUP($C454,装备数值,3,0)+VLOOKUP($C454,装备数值,6,0)*($E454-1))*VLOOKUP($D454,系数!$K$2:$O$7,3,0))</f>
        <v>0</v>
      </c>
      <c r="H454" s="17">
        <f t="shared" si="15"/>
        <v>0</v>
      </c>
      <c r="I454" s="17">
        <f>INT((VLOOKUP($C454,装备数值,4,0)+VLOOKUP($C454,装备数值,7,0)*($E454-1))*VLOOKUP($D454,系数!$K$2:$O$7,4,0))</f>
        <v>0</v>
      </c>
      <c r="J454" s="17">
        <f>INT((VLOOKUP($C454,装备数值,4,0)+VLOOKUP($C454,装备数值,7,0)*($E454-1))*VLOOKUP($D454,系数!$K$2:$O$7,5,0))</f>
        <v>0</v>
      </c>
      <c r="K454" s="17">
        <f>INT(VLOOKUP(E454,强化金币,2,1)*VLOOKUP(INDEX(装备!F:F,MATCH(属性!A454,装备!A:A,0)),系数!$K$12:$M$15,3,0))</f>
        <v>90000</v>
      </c>
      <c r="L454" s="17"/>
      <c r="M454" s="17"/>
      <c r="N454" s="17"/>
      <c r="O454" s="17">
        <f>IF(E454=1,"",VLOOKUP(E454,系数!$S$2:$AB$12,MATCH(属性!C454,评级,0),1))</f>
        <v>0</v>
      </c>
    </row>
    <row r="455" spans="1:15" ht="17.25" thickBot="1" x14ac:dyDescent="0.4">
      <c r="A455" s="17">
        <f t="shared" si="14"/>
        <v>7100004</v>
      </c>
      <c r="B455" s="17" t="s">
        <v>35</v>
      </c>
      <c r="C455" s="15">
        <f>INDEX(装备!G:G,MATCH(属性!A455,装备!A:A,0))</f>
        <v>1</v>
      </c>
      <c r="D455" s="15" t="str">
        <f>INDEX(装备!E:E,MATCH(属性!A455,装备!A:A,0))</f>
        <v>trousers</v>
      </c>
      <c r="E455" s="14">
        <v>93</v>
      </c>
      <c r="F455" s="17">
        <f>INT((VLOOKUP($C455,装备数值,2,0)+VLOOKUP($C455,装备数值,5,0)*($E455-1))*VLOOKUP($D455,系数!$K$2:$O$7,2,0))</f>
        <v>1120</v>
      </c>
      <c r="G455" s="17">
        <f>INT((VLOOKUP($C455,装备数值,3,0)+VLOOKUP($C455,装备数值,6,0)*($E455-1))*VLOOKUP($D455,系数!$K$2:$O$7,3,0))</f>
        <v>0</v>
      </c>
      <c r="H455" s="17">
        <f t="shared" si="15"/>
        <v>0</v>
      </c>
      <c r="I455" s="17">
        <f>INT((VLOOKUP($C455,装备数值,4,0)+VLOOKUP($C455,装备数值,7,0)*($E455-1))*VLOOKUP($D455,系数!$K$2:$O$7,4,0))</f>
        <v>0</v>
      </c>
      <c r="J455" s="17">
        <f>INT((VLOOKUP($C455,装备数值,4,0)+VLOOKUP($C455,装备数值,7,0)*($E455-1))*VLOOKUP($D455,系数!$K$2:$O$7,5,0))</f>
        <v>0</v>
      </c>
      <c r="K455" s="17">
        <f>INT(VLOOKUP(E455,强化金币,2,1)*VLOOKUP(INDEX(装备!F:F,MATCH(属性!A455,装备!A:A,0)),系数!$K$12:$M$15,3,0))</f>
        <v>90000</v>
      </c>
      <c r="L455" s="17"/>
      <c r="M455" s="17"/>
      <c r="N455" s="17"/>
      <c r="O455" s="17">
        <f>IF(E455=1,"",VLOOKUP(E455,系数!$S$2:$AB$12,MATCH(属性!C455,评级,0),1))</f>
        <v>0</v>
      </c>
    </row>
    <row r="456" spans="1:15" ht="17.25" thickBot="1" x14ac:dyDescent="0.4">
      <c r="A456" s="17">
        <f t="shared" si="14"/>
        <v>7100004</v>
      </c>
      <c r="B456" s="17" t="s">
        <v>35</v>
      </c>
      <c r="C456" s="15">
        <f>INDEX(装备!G:G,MATCH(属性!A456,装备!A:A,0))</f>
        <v>1</v>
      </c>
      <c r="D456" s="15" t="str">
        <f>INDEX(装备!E:E,MATCH(属性!A456,装备!A:A,0))</f>
        <v>trousers</v>
      </c>
      <c r="E456" s="14">
        <v>94</v>
      </c>
      <c r="F456" s="17">
        <f>INT((VLOOKUP($C456,装备数值,2,0)+VLOOKUP($C456,装备数值,5,0)*($E456-1))*VLOOKUP($D456,系数!$K$2:$O$7,2,0))</f>
        <v>1130</v>
      </c>
      <c r="G456" s="17">
        <f>INT((VLOOKUP($C456,装备数值,3,0)+VLOOKUP($C456,装备数值,6,0)*($E456-1))*VLOOKUP($D456,系数!$K$2:$O$7,3,0))</f>
        <v>0</v>
      </c>
      <c r="H456" s="17">
        <f t="shared" si="15"/>
        <v>0</v>
      </c>
      <c r="I456" s="17">
        <f>INT((VLOOKUP($C456,装备数值,4,0)+VLOOKUP($C456,装备数值,7,0)*($E456-1))*VLOOKUP($D456,系数!$K$2:$O$7,4,0))</f>
        <v>0</v>
      </c>
      <c r="J456" s="17">
        <f>INT((VLOOKUP($C456,装备数值,4,0)+VLOOKUP($C456,装备数值,7,0)*($E456-1))*VLOOKUP($D456,系数!$K$2:$O$7,5,0))</f>
        <v>0</v>
      </c>
      <c r="K456" s="17">
        <f>INT(VLOOKUP(E456,强化金币,2,1)*VLOOKUP(INDEX(装备!F:F,MATCH(属性!A456,装备!A:A,0)),系数!$K$12:$M$15,3,0))</f>
        <v>90000</v>
      </c>
      <c r="L456" s="17"/>
      <c r="M456" s="17"/>
      <c r="N456" s="17"/>
      <c r="O456" s="17">
        <f>IF(E456=1,"",VLOOKUP(E456,系数!$S$2:$AB$12,MATCH(属性!C456,评级,0),1))</f>
        <v>0</v>
      </c>
    </row>
    <row r="457" spans="1:15" ht="17.25" thickBot="1" x14ac:dyDescent="0.4">
      <c r="A457" s="17">
        <f t="shared" si="14"/>
        <v>7100004</v>
      </c>
      <c r="B457" s="17" t="s">
        <v>35</v>
      </c>
      <c r="C457" s="15">
        <f>INDEX(装备!G:G,MATCH(属性!A457,装备!A:A,0))</f>
        <v>1</v>
      </c>
      <c r="D457" s="15" t="str">
        <f>INDEX(装备!E:E,MATCH(属性!A457,装备!A:A,0))</f>
        <v>trousers</v>
      </c>
      <c r="E457" s="14">
        <v>95</v>
      </c>
      <c r="F457" s="17">
        <f>INT((VLOOKUP($C457,装备数值,2,0)+VLOOKUP($C457,装备数值,5,0)*($E457-1))*VLOOKUP($D457,系数!$K$2:$O$7,2,0))</f>
        <v>1140</v>
      </c>
      <c r="G457" s="17">
        <f>INT((VLOOKUP($C457,装备数值,3,0)+VLOOKUP($C457,装备数值,6,0)*($E457-1))*VLOOKUP($D457,系数!$K$2:$O$7,3,0))</f>
        <v>0</v>
      </c>
      <c r="H457" s="17">
        <f t="shared" si="15"/>
        <v>0</v>
      </c>
      <c r="I457" s="17">
        <f>INT((VLOOKUP($C457,装备数值,4,0)+VLOOKUP($C457,装备数值,7,0)*($E457-1))*VLOOKUP($D457,系数!$K$2:$O$7,4,0))</f>
        <v>0</v>
      </c>
      <c r="J457" s="17">
        <f>INT((VLOOKUP($C457,装备数值,4,0)+VLOOKUP($C457,装备数值,7,0)*($E457-1))*VLOOKUP($D457,系数!$K$2:$O$7,5,0))</f>
        <v>0</v>
      </c>
      <c r="K457" s="17">
        <f>INT(VLOOKUP(E457,强化金币,2,1)*VLOOKUP(INDEX(装备!F:F,MATCH(属性!A457,装备!A:A,0)),系数!$K$12:$M$15,3,0))</f>
        <v>90000</v>
      </c>
      <c r="L457" s="17"/>
      <c r="M457" s="17"/>
      <c r="N457" s="17"/>
      <c r="O457" s="17">
        <f>IF(E457=1,"",VLOOKUP(E457,系数!$S$2:$AB$12,MATCH(属性!C457,评级,0),1))</f>
        <v>0</v>
      </c>
    </row>
    <row r="458" spans="1:15" ht="17.25" thickBot="1" x14ac:dyDescent="0.4">
      <c r="A458" s="17">
        <f t="shared" si="14"/>
        <v>7100004</v>
      </c>
      <c r="B458" s="17" t="s">
        <v>35</v>
      </c>
      <c r="C458" s="15">
        <f>INDEX(装备!G:G,MATCH(属性!A458,装备!A:A,0))</f>
        <v>1</v>
      </c>
      <c r="D458" s="15" t="str">
        <f>INDEX(装备!E:E,MATCH(属性!A458,装备!A:A,0))</f>
        <v>trousers</v>
      </c>
      <c r="E458" s="14">
        <v>96</v>
      </c>
      <c r="F458" s="17">
        <f>INT((VLOOKUP($C458,装备数值,2,0)+VLOOKUP($C458,装备数值,5,0)*($E458-1))*VLOOKUP($D458,系数!$K$2:$O$7,2,0))</f>
        <v>1150</v>
      </c>
      <c r="G458" s="17">
        <f>INT((VLOOKUP($C458,装备数值,3,0)+VLOOKUP($C458,装备数值,6,0)*($E458-1))*VLOOKUP($D458,系数!$K$2:$O$7,3,0))</f>
        <v>0</v>
      </c>
      <c r="H458" s="17">
        <f t="shared" si="15"/>
        <v>0</v>
      </c>
      <c r="I458" s="17">
        <f>INT((VLOOKUP($C458,装备数值,4,0)+VLOOKUP($C458,装备数值,7,0)*($E458-1))*VLOOKUP($D458,系数!$K$2:$O$7,4,0))</f>
        <v>0</v>
      </c>
      <c r="J458" s="17">
        <f>INT((VLOOKUP($C458,装备数值,4,0)+VLOOKUP($C458,装备数值,7,0)*($E458-1))*VLOOKUP($D458,系数!$K$2:$O$7,5,0))</f>
        <v>0</v>
      </c>
      <c r="K458" s="17">
        <f>INT(VLOOKUP(E458,强化金币,2,1)*VLOOKUP(INDEX(装备!F:F,MATCH(属性!A458,装备!A:A,0)),系数!$K$12:$M$15,3,0))</f>
        <v>90000</v>
      </c>
      <c r="L458" s="17"/>
      <c r="M458" s="17"/>
      <c r="N458" s="17"/>
      <c r="O458" s="17">
        <f>IF(E458=1,"",VLOOKUP(E458,系数!$S$2:$AB$12,MATCH(属性!C458,评级,0),1))</f>
        <v>0</v>
      </c>
    </row>
    <row r="459" spans="1:15" ht="17.25" thickBot="1" x14ac:dyDescent="0.4">
      <c r="A459" s="17">
        <f t="shared" si="14"/>
        <v>7100004</v>
      </c>
      <c r="B459" s="17" t="s">
        <v>35</v>
      </c>
      <c r="C459" s="15">
        <f>INDEX(装备!G:G,MATCH(属性!A459,装备!A:A,0))</f>
        <v>1</v>
      </c>
      <c r="D459" s="15" t="str">
        <f>INDEX(装备!E:E,MATCH(属性!A459,装备!A:A,0))</f>
        <v>trousers</v>
      </c>
      <c r="E459" s="14">
        <v>97</v>
      </c>
      <c r="F459" s="17">
        <f>INT((VLOOKUP($C459,装备数值,2,0)+VLOOKUP($C459,装备数值,5,0)*($E459-1))*VLOOKUP($D459,系数!$K$2:$O$7,2,0))</f>
        <v>1160</v>
      </c>
      <c r="G459" s="17">
        <f>INT((VLOOKUP($C459,装备数值,3,0)+VLOOKUP($C459,装备数值,6,0)*($E459-1))*VLOOKUP($D459,系数!$K$2:$O$7,3,0))</f>
        <v>0</v>
      </c>
      <c r="H459" s="17">
        <f t="shared" si="15"/>
        <v>0</v>
      </c>
      <c r="I459" s="17">
        <f>INT((VLOOKUP($C459,装备数值,4,0)+VLOOKUP($C459,装备数值,7,0)*($E459-1))*VLOOKUP($D459,系数!$K$2:$O$7,4,0))</f>
        <v>0</v>
      </c>
      <c r="J459" s="17">
        <f>INT((VLOOKUP($C459,装备数值,4,0)+VLOOKUP($C459,装备数值,7,0)*($E459-1))*VLOOKUP($D459,系数!$K$2:$O$7,5,0))</f>
        <v>0</v>
      </c>
      <c r="K459" s="17">
        <f>INT(VLOOKUP(E459,强化金币,2,1)*VLOOKUP(INDEX(装备!F:F,MATCH(属性!A459,装备!A:A,0)),系数!$K$12:$M$15,3,0))</f>
        <v>90000</v>
      </c>
      <c r="L459" s="17"/>
      <c r="M459" s="17"/>
      <c r="N459" s="17"/>
      <c r="O459" s="17">
        <f>IF(E459=1,"",VLOOKUP(E459,系数!$S$2:$AB$12,MATCH(属性!C459,评级,0),1))</f>
        <v>0</v>
      </c>
    </row>
    <row r="460" spans="1:15" ht="17.25" thickBot="1" x14ac:dyDescent="0.4">
      <c r="A460" s="17">
        <f t="shared" si="14"/>
        <v>7100004</v>
      </c>
      <c r="B460" s="17" t="s">
        <v>35</v>
      </c>
      <c r="C460" s="15">
        <f>INDEX(装备!G:G,MATCH(属性!A460,装备!A:A,0))</f>
        <v>1</v>
      </c>
      <c r="D460" s="15" t="str">
        <f>INDEX(装备!E:E,MATCH(属性!A460,装备!A:A,0))</f>
        <v>trousers</v>
      </c>
      <c r="E460" s="14">
        <v>98</v>
      </c>
      <c r="F460" s="17">
        <f>INT((VLOOKUP($C460,装备数值,2,0)+VLOOKUP($C460,装备数值,5,0)*($E460-1))*VLOOKUP($D460,系数!$K$2:$O$7,2,0))</f>
        <v>1170</v>
      </c>
      <c r="G460" s="17">
        <f>INT((VLOOKUP($C460,装备数值,3,0)+VLOOKUP($C460,装备数值,6,0)*($E460-1))*VLOOKUP($D460,系数!$K$2:$O$7,3,0))</f>
        <v>0</v>
      </c>
      <c r="H460" s="17">
        <f t="shared" si="15"/>
        <v>0</v>
      </c>
      <c r="I460" s="17">
        <f>INT((VLOOKUP($C460,装备数值,4,0)+VLOOKUP($C460,装备数值,7,0)*($E460-1))*VLOOKUP($D460,系数!$K$2:$O$7,4,0))</f>
        <v>0</v>
      </c>
      <c r="J460" s="17">
        <f>INT((VLOOKUP($C460,装备数值,4,0)+VLOOKUP($C460,装备数值,7,0)*($E460-1))*VLOOKUP($D460,系数!$K$2:$O$7,5,0))</f>
        <v>0</v>
      </c>
      <c r="K460" s="17">
        <f>INT(VLOOKUP(E460,强化金币,2,1)*VLOOKUP(INDEX(装备!F:F,MATCH(属性!A460,装备!A:A,0)),系数!$K$12:$M$15,3,0))</f>
        <v>90000</v>
      </c>
      <c r="L460" s="17"/>
      <c r="M460" s="17"/>
      <c r="N460" s="17"/>
      <c r="O460" s="17">
        <f>IF(E460=1,"",VLOOKUP(E460,系数!$S$2:$AB$12,MATCH(属性!C460,评级,0),1))</f>
        <v>0</v>
      </c>
    </row>
    <row r="461" spans="1:15" ht="17.25" thickBot="1" x14ac:dyDescent="0.4">
      <c r="A461" s="17">
        <f t="shared" si="14"/>
        <v>7100004</v>
      </c>
      <c r="B461" s="17" t="s">
        <v>35</v>
      </c>
      <c r="C461" s="15">
        <f>INDEX(装备!G:G,MATCH(属性!A461,装备!A:A,0))</f>
        <v>1</v>
      </c>
      <c r="D461" s="15" t="str">
        <f>INDEX(装备!E:E,MATCH(属性!A461,装备!A:A,0))</f>
        <v>trousers</v>
      </c>
      <c r="E461" s="14">
        <v>99</v>
      </c>
      <c r="F461" s="17">
        <f>INT((VLOOKUP($C461,装备数值,2,0)+VLOOKUP($C461,装备数值,5,0)*($E461-1))*VLOOKUP($D461,系数!$K$2:$O$7,2,0))</f>
        <v>1180</v>
      </c>
      <c r="G461" s="17">
        <f>INT((VLOOKUP($C461,装备数值,3,0)+VLOOKUP($C461,装备数值,6,0)*($E461-1))*VLOOKUP($D461,系数!$K$2:$O$7,3,0))</f>
        <v>0</v>
      </c>
      <c r="H461" s="17">
        <f t="shared" si="15"/>
        <v>0</v>
      </c>
      <c r="I461" s="17">
        <f>INT((VLOOKUP($C461,装备数值,4,0)+VLOOKUP($C461,装备数值,7,0)*($E461-1))*VLOOKUP($D461,系数!$K$2:$O$7,4,0))</f>
        <v>0</v>
      </c>
      <c r="J461" s="17">
        <f>INT((VLOOKUP($C461,装备数值,4,0)+VLOOKUP($C461,装备数值,7,0)*($E461-1))*VLOOKUP($D461,系数!$K$2:$O$7,5,0))</f>
        <v>0</v>
      </c>
      <c r="K461" s="17">
        <f>INT(VLOOKUP(E461,强化金币,2,1)*VLOOKUP(INDEX(装备!F:F,MATCH(属性!A461,装备!A:A,0)),系数!$K$12:$M$15,3,0))</f>
        <v>90000</v>
      </c>
      <c r="L461" s="17"/>
      <c r="M461" s="17"/>
      <c r="N461" s="17"/>
      <c r="O461" s="17">
        <f>IF(E461=1,"",VLOOKUP(E461,系数!$S$2:$AB$12,MATCH(属性!C461,评级,0),1))</f>
        <v>0</v>
      </c>
    </row>
    <row r="462" spans="1:15" ht="17.25" thickBot="1" x14ac:dyDescent="0.4">
      <c r="A462" s="17">
        <f t="shared" si="14"/>
        <v>7100004</v>
      </c>
      <c r="B462" s="17" t="s">
        <v>35</v>
      </c>
      <c r="C462" s="15">
        <f>INDEX(装备!G:G,MATCH(属性!A462,装备!A:A,0))</f>
        <v>1</v>
      </c>
      <c r="D462" s="15" t="str">
        <f>INDEX(装备!E:E,MATCH(属性!A462,装备!A:A,0))</f>
        <v>trousers</v>
      </c>
      <c r="E462" s="14">
        <v>100</v>
      </c>
      <c r="F462" s="17">
        <f>INT((VLOOKUP($C462,装备数值,2,0)+VLOOKUP($C462,装备数值,5,0)*($E462-1))*VLOOKUP($D462,系数!$K$2:$O$7,2,0))</f>
        <v>1190</v>
      </c>
      <c r="G462" s="17">
        <f>INT((VLOOKUP($C462,装备数值,3,0)+VLOOKUP($C462,装备数值,6,0)*($E462-1))*VLOOKUP($D462,系数!$K$2:$O$7,3,0))</f>
        <v>0</v>
      </c>
      <c r="H462" s="17">
        <f t="shared" si="15"/>
        <v>0</v>
      </c>
      <c r="I462" s="17">
        <f>INT((VLOOKUP($C462,装备数值,4,0)+VLOOKUP($C462,装备数值,7,0)*($E462-1))*VLOOKUP($D462,系数!$K$2:$O$7,4,0))</f>
        <v>0</v>
      </c>
      <c r="J462" s="17">
        <f>INT((VLOOKUP($C462,装备数值,4,0)+VLOOKUP($C462,装备数值,7,0)*($E462-1))*VLOOKUP($D462,系数!$K$2:$O$7,5,0))</f>
        <v>0</v>
      </c>
      <c r="K462" s="17">
        <f>INT(VLOOKUP(E462,强化金币,2,1)*VLOOKUP(INDEX(装备!F:F,MATCH(属性!A462,装备!A:A,0)),系数!$K$12:$M$15,3,0))</f>
        <v>90000</v>
      </c>
      <c r="L462" s="17"/>
      <c r="M462" s="17"/>
      <c r="N462" s="17"/>
      <c r="O462" s="17">
        <f>IF(E462=1,"",VLOOKUP(E462,系数!$S$2:$AB$12,MATCH(属性!C462,评级,0),1))</f>
        <v>0</v>
      </c>
    </row>
    <row r="463" spans="1:15" ht="17.25" thickBot="1" x14ac:dyDescent="0.4">
      <c r="A463" s="17">
        <f t="shared" si="14"/>
        <v>7100004</v>
      </c>
      <c r="B463" s="17" t="s">
        <v>35</v>
      </c>
      <c r="C463" s="15">
        <f>INDEX(装备!G:G,MATCH(属性!A463,装备!A:A,0))</f>
        <v>1</v>
      </c>
      <c r="D463" s="15" t="str">
        <f>INDEX(装备!E:E,MATCH(属性!A463,装备!A:A,0))</f>
        <v>trousers</v>
      </c>
      <c r="E463" s="14">
        <v>101</v>
      </c>
      <c r="F463" s="17">
        <f>INT((VLOOKUP($C463,装备数值,2,0)+VLOOKUP($C463,装备数值,5,0)*($E463-1))*VLOOKUP($D463,系数!$K$2:$O$7,2,0))</f>
        <v>1200</v>
      </c>
      <c r="G463" s="17">
        <f>INT((VLOOKUP($C463,装备数值,3,0)+VLOOKUP($C463,装备数值,6,0)*($E463-1))*VLOOKUP($D463,系数!$K$2:$O$7,3,0))</f>
        <v>0</v>
      </c>
      <c r="H463" s="17">
        <f t="shared" si="15"/>
        <v>0</v>
      </c>
      <c r="I463" s="17">
        <f>INT((VLOOKUP($C463,装备数值,4,0)+VLOOKUP($C463,装备数值,7,0)*($E463-1))*VLOOKUP($D463,系数!$K$2:$O$7,4,0))</f>
        <v>0</v>
      </c>
      <c r="J463" s="17">
        <f>INT((VLOOKUP($C463,装备数值,4,0)+VLOOKUP($C463,装备数值,7,0)*($E463-1))*VLOOKUP($D463,系数!$K$2:$O$7,5,0))</f>
        <v>0</v>
      </c>
      <c r="K463" s="17">
        <f>INT(VLOOKUP(E463,强化金币,2,1)*VLOOKUP(INDEX(装备!F:F,MATCH(属性!A463,装备!A:A,0)),系数!$K$12:$M$15,3,0))</f>
        <v>90000</v>
      </c>
      <c r="L463" s="17"/>
      <c r="M463" s="17"/>
      <c r="N463" s="17"/>
      <c r="O463" s="17">
        <f>IF(E463=1,"",VLOOKUP(E463,系数!$S$2:$AB$12,MATCH(属性!C463,评级,0),1))</f>
        <v>0</v>
      </c>
    </row>
    <row r="464" spans="1:15" ht="17.25" thickBot="1" x14ac:dyDescent="0.4">
      <c r="A464" s="17">
        <f t="shared" si="14"/>
        <v>7100004</v>
      </c>
      <c r="B464" s="17" t="s">
        <v>35</v>
      </c>
      <c r="C464" s="15">
        <f>INDEX(装备!G:G,MATCH(属性!A464,装备!A:A,0))</f>
        <v>1</v>
      </c>
      <c r="D464" s="15" t="str">
        <f>INDEX(装备!E:E,MATCH(属性!A464,装备!A:A,0))</f>
        <v>trousers</v>
      </c>
      <c r="E464" s="14">
        <v>102</v>
      </c>
      <c r="F464" s="17">
        <f>INT((VLOOKUP($C464,装备数值,2,0)+VLOOKUP($C464,装备数值,5,0)*($E464-1))*VLOOKUP($D464,系数!$K$2:$O$7,2,0))</f>
        <v>1210</v>
      </c>
      <c r="G464" s="17">
        <f>INT((VLOOKUP($C464,装备数值,3,0)+VLOOKUP($C464,装备数值,6,0)*($E464-1))*VLOOKUP($D464,系数!$K$2:$O$7,3,0))</f>
        <v>0</v>
      </c>
      <c r="H464" s="17">
        <f t="shared" si="15"/>
        <v>0</v>
      </c>
      <c r="I464" s="17">
        <f>INT((VLOOKUP($C464,装备数值,4,0)+VLOOKUP($C464,装备数值,7,0)*($E464-1))*VLOOKUP($D464,系数!$K$2:$O$7,4,0))</f>
        <v>0</v>
      </c>
      <c r="J464" s="17">
        <f>INT((VLOOKUP($C464,装备数值,4,0)+VLOOKUP($C464,装备数值,7,0)*($E464-1))*VLOOKUP($D464,系数!$K$2:$O$7,5,0))</f>
        <v>0</v>
      </c>
      <c r="K464" s="17">
        <f>INT(VLOOKUP(E464,强化金币,2,1)*VLOOKUP(INDEX(装备!F:F,MATCH(属性!A464,装备!A:A,0)),系数!$K$12:$M$15,3,0))</f>
        <v>90000</v>
      </c>
      <c r="L464" s="17"/>
      <c r="M464" s="17"/>
      <c r="N464" s="17"/>
      <c r="O464" s="17">
        <f>IF(E464=1,"",VLOOKUP(E464,系数!$S$2:$AB$12,MATCH(属性!C464,评级,0),1))</f>
        <v>0</v>
      </c>
    </row>
    <row r="465" spans="1:15" ht="17.25" thickBot="1" x14ac:dyDescent="0.4">
      <c r="A465" s="17">
        <f t="shared" si="14"/>
        <v>7100004</v>
      </c>
      <c r="B465" s="17" t="s">
        <v>35</v>
      </c>
      <c r="C465" s="15">
        <f>INDEX(装备!G:G,MATCH(属性!A465,装备!A:A,0))</f>
        <v>1</v>
      </c>
      <c r="D465" s="15" t="str">
        <f>INDEX(装备!E:E,MATCH(属性!A465,装备!A:A,0))</f>
        <v>trousers</v>
      </c>
      <c r="E465" s="14">
        <v>103</v>
      </c>
      <c r="F465" s="17">
        <f>INT((VLOOKUP($C465,装备数值,2,0)+VLOOKUP($C465,装备数值,5,0)*($E465-1))*VLOOKUP($D465,系数!$K$2:$O$7,2,0))</f>
        <v>1220</v>
      </c>
      <c r="G465" s="17">
        <f>INT((VLOOKUP($C465,装备数值,3,0)+VLOOKUP($C465,装备数值,6,0)*($E465-1))*VLOOKUP($D465,系数!$K$2:$O$7,3,0))</f>
        <v>0</v>
      </c>
      <c r="H465" s="17">
        <f t="shared" si="15"/>
        <v>0</v>
      </c>
      <c r="I465" s="17">
        <f>INT((VLOOKUP($C465,装备数值,4,0)+VLOOKUP($C465,装备数值,7,0)*($E465-1))*VLOOKUP($D465,系数!$K$2:$O$7,4,0))</f>
        <v>0</v>
      </c>
      <c r="J465" s="17">
        <f>INT((VLOOKUP($C465,装备数值,4,0)+VLOOKUP($C465,装备数值,7,0)*($E465-1))*VLOOKUP($D465,系数!$K$2:$O$7,5,0))</f>
        <v>0</v>
      </c>
      <c r="K465" s="17">
        <f>INT(VLOOKUP(E465,强化金币,2,1)*VLOOKUP(INDEX(装备!F:F,MATCH(属性!A465,装备!A:A,0)),系数!$K$12:$M$15,3,0))</f>
        <v>90000</v>
      </c>
      <c r="L465" s="17"/>
      <c r="M465" s="17"/>
      <c r="N465" s="17"/>
      <c r="O465" s="17">
        <f>IF(E465=1,"",VLOOKUP(E465,系数!$S$2:$AB$12,MATCH(属性!C465,评级,0),1))</f>
        <v>0</v>
      </c>
    </row>
    <row r="466" spans="1:15" ht="17.25" thickBot="1" x14ac:dyDescent="0.4">
      <c r="A466" s="17">
        <f t="shared" si="14"/>
        <v>7100004</v>
      </c>
      <c r="B466" s="17" t="s">
        <v>35</v>
      </c>
      <c r="C466" s="15">
        <f>INDEX(装备!G:G,MATCH(属性!A466,装备!A:A,0))</f>
        <v>1</v>
      </c>
      <c r="D466" s="15" t="str">
        <f>INDEX(装备!E:E,MATCH(属性!A466,装备!A:A,0))</f>
        <v>trousers</v>
      </c>
      <c r="E466" s="14">
        <v>104</v>
      </c>
      <c r="F466" s="17">
        <f>INT((VLOOKUP($C466,装备数值,2,0)+VLOOKUP($C466,装备数值,5,0)*($E466-1))*VLOOKUP($D466,系数!$K$2:$O$7,2,0))</f>
        <v>1230</v>
      </c>
      <c r="G466" s="17">
        <f>INT((VLOOKUP($C466,装备数值,3,0)+VLOOKUP($C466,装备数值,6,0)*($E466-1))*VLOOKUP($D466,系数!$K$2:$O$7,3,0))</f>
        <v>0</v>
      </c>
      <c r="H466" s="17">
        <f t="shared" si="15"/>
        <v>0</v>
      </c>
      <c r="I466" s="17">
        <f>INT((VLOOKUP($C466,装备数值,4,0)+VLOOKUP($C466,装备数值,7,0)*($E466-1))*VLOOKUP($D466,系数!$K$2:$O$7,4,0))</f>
        <v>0</v>
      </c>
      <c r="J466" s="17">
        <f>INT((VLOOKUP($C466,装备数值,4,0)+VLOOKUP($C466,装备数值,7,0)*($E466-1))*VLOOKUP($D466,系数!$K$2:$O$7,5,0))</f>
        <v>0</v>
      </c>
      <c r="K466" s="17">
        <f>INT(VLOOKUP(E466,强化金币,2,1)*VLOOKUP(INDEX(装备!F:F,MATCH(属性!A466,装备!A:A,0)),系数!$K$12:$M$15,3,0))</f>
        <v>90000</v>
      </c>
      <c r="L466" s="17"/>
      <c r="M466" s="17"/>
      <c r="N466" s="17"/>
      <c r="O466" s="17">
        <f>IF(E466=1,"",VLOOKUP(E466,系数!$S$2:$AB$12,MATCH(属性!C466,评级,0),1))</f>
        <v>0</v>
      </c>
    </row>
    <row r="467" spans="1:15" ht="17.25" thickBot="1" x14ac:dyDescent="0.4">
      <c r="A467" s="17">
        <f t="shared" si="14"/>
        <v>7100004</v>
      </c>
      <c r="B467" s="17" t="s">
        <v>35</v>
      </c>
      <c r="C467" s="15">
        <f>INDEX(装备!G:G,MATCH(属性!A467,装备!A:A,0))</f>
        <v>1</v>
      </c>
      <c r="D467" s="15" t="str">
        <f>INDEX(装备!E:E,MATCH(属性!A467,装备!A:A,0))</f>
        <v>trousers</v>
      </c>
      <c r="E467" s="14">
        <v>105</v>
      </c>
      <c r="F467" s="17">
        <f>INT((VLOOKUP($C467,装备数值,2,0)+VLOOKUP($C467,装备数值,5,0)*($E467-1))*VLOOKUP($D467,系数!$K$2:$O$7,2,0))</f>
        <v>1240</v>
      </c>
      <c r="G467" s="17">
        <f>INT((VLOOKUP($C467,装备数值,3,0)+VLOOKUP($C467,装备数值,6,0)*($E467-1))*VLOOKUP($D467,系数!$K$2:$O$7,3,0))</f>
        <v>0</v>
      </c>
      <c r="H467" s="17">
        <f t="shared" si="15"/>
        <v>0</v>
      </c>
      <c r="I467" s="17">
        <f>INT((VLOOKUP($C467,装备数值,4,0)+VLOOKUP($C467,装备数值,7,0)*($E467-1))*VLOOKUP($D467,系数!$K$2:$O$7,4,0))</f>
        <v>0</v>
      </c>
      <c r="J467" s="17">
        <f>INT((VLOOKUP($C467,装备数值,4,0)+VLOOKUP($C467,装备数值,7,0)*($E467-1))*VLOOKUP($D467,系数!$K$2:$O$7,5,0))</f>
        <v>0</v>
      </c>
      <c r="K467" s="17">
        <f>INT(VLOOKUP(E467,强化金币,2,1)*VLOOKUP(INDEX(装备!F:F,MATCH(属性!A467,装备!A:A,0)),系数!$K$12:$M$15,3,0))</f>
        <v>90000</v>
      </c>
      <c r="L467" s="17"/>
      <c r="M467" s="17"/>
      <c r="N467" s="17"/>
      <c r="O467" s="17">
        <f>IF(E467=1,"",VLOOKUP(E467,系数!$S$2:$AB$12,MATCH(属性!C467,评级,0),1))</f>
        <v>0</v>
      </c>
    </row>
    <row r="468" spans="1:15" ht="17.25" thickBot="1" x14ac:dyDescent="0.4">
      <c r="A468" s="17">
        <f t="shared" si="14"/>
        <v>7100004</v>
      </c>
      <c r="B468" s="17" t="s">
        <v>35</v>
      </c>
      <c r="C468" s="15">
        <f>INDEX(装备!G:G,MATCH(属性!A468,装备!A:A,0))</f>
        <v>1</v>
      </c>
      <c r="D468" s="15" t="str">
        <f>INDEX(装备!E:E,MATCH(属性!A468,装备!A:A,0))</f>
        <v>trousers</v>
      </c>
      <c r="E468" s="14">
        <v>106</v>
      </c>
      <c r="F468" s="17">
        <f>INT((VLOOKUP($C468,装备数值,2,0)+VLOOKUP($C468,装备数值,5,0)*($E468-1))*VLOOKUP($D468,系数!$K$2:$O$7,2,0))</f>
        <v>1250</v>
      </c>
      <c r="G468" s="17">
        <f>INT((VLOOKUP($C468,装备数值,3,0)+VLOOKUP($C468,装备数值,6,0)*($E468-1))*VLOOKUP($D468,系数!$K$2:$O$7,3,0))</f>
        <v>0</v>
      </c>
      <c r="H468" s="17">
        <f t="shared" si="15"/>
        <v>0</v>
      </c>
      <c r="I468" s="17">
        <f>INT((VLOOKUP($C468,装备数值,4,0)+VLOOKUP($C468,装备数值,7,0)*($E468-1))*VLOOKUP($D468,系数!$K$2:$O$7,4,0))</f>
        <v>0</v>
      </c>
      <c r="J468" s="17">
        <f>INT((VLOOKUP($C468,装备数值,4,0)+VLOOKUP($C468,装备数值,7,0)*($E468-1))*VLOOKUP($D468,系数!$K$2:$O$7,5,0))</f>
        <v>0</v>
      </c>
      <c r="K468" s="17">
        <f>INT(VLOOKUP(E468,强化金币,2,1)*VLOOKUP(INDEX(装备!F:F,MATCH(属性!A468,装备!A:A,0)),系数!$K$12:$M$15,3,0))</f>
        <v>90000</v>
      </c>
      <c r="L468" s="17"/>
      <c r="M468" s="17"/>
      <c r="N468" s="17"/>
      <c r="O468" s="17">
        <f>IF(E468=1,"",VLOOKUP(E468,系数!$S$2:$AB$12,MATCH(属性!C468,评级,0),1))</f>
        <v>0</v>
      </c>
    </row>
    <row r="469" spans="1:15" ht="17.25" thickBot="1" x14ac:dyDescent="0.4">
      <c r="A469" s="17">
        <f t="shared" si="14"/>
        <v>7100004</v>
      </c>
      <c r="B469" s="17" t="s">
        <v>35</v>
      </c>
      <c r="C469" s="15">
        <f>INDEX(装备!G:G,MATCH(属性!A469,装备!A:A,0))</f>
        <v>1</v>
      </c>
      <c r="D469" s="15" t="str">
        <f>INDEX(装备!E:E,MATCH(属性!A469,装备!A:A,0))</f>
        <v>trousers</v>
      </c>
      <c r="E469" s="14">
        <v>107</v>
      </c>
      <c r="F469" s="17">
        <f>INT((VLOOKUP($C469,装备数值,2,0)+VLOOKUP($C469,装备数值,5,0)*($E469-1))*VLOOKUP($D469,系数!$K$2:$O$7,2,0))</f>
        <v>1260</v>
      </c>
      <c r="G469" s="17">
        <f>INT((VLOOKUP($C469,装备数值,3,0)+VLOOKUP($C469,装备数值,6,0)*($E469-1))*VLOOKUP($D469,系数!$K$2:$O$7,3,0))</f>
        <v>0</v>
      </c>
      <c r="H469" s="17">
        <f t="shared" si="15"/>
        <v>0</v>
      </c>
      <c r="I469" s="17">
        <f>INT((VLOOKUP($C469,装备数值,4,0)+VLOOKUP($C469,装备数值,7,0)*($E469-1))*VLOOKUP($D469,系数!$K$2:$O$7,4,0))</f>
        <v>0</v>
      </c>
      <c r="J469" s="17">
        <f>INT((VLOOKUP($C469,装备数值,4,0)+VLOOKUP($C469,装备数值,7,0)*($E469-1))*VLOOKUP($D469,系数!$K$2:$O$7,5,0))</f>
        <v>0</v>
      </c>
      <c r="K469" s="17">
        <f>INT(VLOOKUP(E469,强化金币,2,1)*VLOOKUP(INDEX(装备!F:F,MATCH(属性!A469,装备!A:A,0)),系数!$K$12:$M$15,3,0))</f>
        <v>90000</v>
      </c>
      <c r="L469" s="17"/>
      <c r="M469" s="17"/>
      <c r="N469" s="17"/>
      <c r="O469" s="17">
        <f>IF(E469=1,"",VLOOKUP(E469,系数!$S$2:$AB$12,MATCH(属性!C469,评级,0),1))</f>
        <v>0</v>
      </c>
    </row>
    <row r="470" spans="1:15" ht="17.25" thickBot="1" x14ac:dyDescent="0.4">
      <c r="A470" s="17">
        <f t="shared" si="14"/>
        <v>7100004</v>
      </c>
      <c r="B470" s="17" t="s">
        <v>35</v>
      </c>
      <c r="C470" s="15">
        <f>INDEX(装备!G:G,MATCH(属性!A470,装备!A:A,0))</f>
        <v>1</v>
      </c>
      <c r="D470" s="15" t="str">
        <f>INDEX(装备!E:E,MATCH(属性!A470,装备!A:A,0))</f>
        <v>trousers</v>
      </c>
      <c r="E470" s="14">
        <v>108</v>
      </c>
      <c r="F470" s="17">
        <f>INT((VLOOKUP($C470,装备数值,2,0)+VLOOKUP($C470,装备数值,5,0)*($E470-1))*VLOOKUP($D470,系数!$K$2:$O$7,2,0))</f>
        <v>1270</v>
      </c>
      <c r="G470" s="17">
        <f>INT((VLOOKUP($C470,装备数值,3,0)+VLOOKUP($C470,装备数值,6,0)*($E470-1))*VLOOKUP($D470,系数!$K$2:$O$7,3,0))</f>
        <v>0</v>
      </c>
      <c r="H470" s="17">
        <f t="shared" si="15"/>
        <v>0</v>
      </c>
      <c r="I470" s="17">
        <f>INT((VLOOKUP($C470,装备数值,4,0)+VLOOKUP($C470,装备数值,7,0)*($E470-1))*VLOOKUP($D470,系数!$K$2:$O$7,4,0))</f>
        <v>0</v>
      </c>
      <c r="J470" s="17">
        <f>INT((VLOOKUP($C470,装备数值,4,0)+VLOOKUP($C470,装备数值,7,0)*($E470-1))*VLOOKUP($D470,系数!$K$2:$O$7,5,0))</f>
        <v>0</v>
      </c>
      <c r="K470" s="17">
        <f>INT(VLOOKUP(E470,强化金币,2,1)*VLOOKUP(INDEX(装备!F:F,MATCH(属性!A470,装备!A:A,0)),系数!$K$12:$M$15,3,0))</f>
        <v>90000</v>
      </c>
      <c r="L470" s="17"/>
      <c r="M470" s="17"/>
      <c r="N470" s="17"/>
      <c r="O470" s="17">
        <f>IF(E470=1,"",VLOOKUP(E470,系数!$S$2:$AB$12,MATCH(属性!C470,评级,0),1))</f>
        <v>0</v>
      </c>
    </row>
    <row r="471" spans="1:15" ht="17.25" thickBot="1" x14ac:dyDescent="0.4">
      <c r="A471" s="17">
        <f t="shared" si="14"/>
        <v>7100004</v>
      </c>
      <c r="B471" s="17" t="s">
        <v>35</v>
      </c>
      <c r="C471" s="15">
        <f>INDEX(装备!G:G,MATCH(属性!A471,装备!A:A,0))</f>
        <v>1</v>
      </c>
      <c r="D471" s="15" t="str">
        <f>INDEX(装备!E:E,MATCH(属性!A471,装备!A:A,0))</f>
        <v>trousers</v>
      </c>
      <c r="E471" s="14">
        <v>109</v>
      </c>
      <c r="F471" s="17">
        <f>INT((VLOOKUP($C471,装备数值,2,0)+VLOOKUP($C471,装备数值,5,0)*($E471-1))*VLOOKUP($D471,系数!$K$2:$O$7,2,0))</f>
        <v>1280</v>
      </c>
      <c r="G471" s="17">
        <f>INT((VLOOKUP($C471,装备数值,3,0)+VLOOKUP($C471,装备数值,6,0)*($E471-1))*VLOOKUP($D471,系数!$K$2:$O$7,3,0))</f>
        <v>0</v>
      </c>
      <c r="H471" s="17">
        <f t="shared" si="15"/>
        <v>0</v>
      </c>
      <c r="I471" s="17">
        <f>INT((VLOOKUP($C471,装备数值,4,0)+VLOOKUP($C471,装备数值,7,0)*($E471-1))*VLOOKUP($D471,系数!$K$2:$O$7,4,0))</f>
        <v>0</v>
      </c>
      <c r="J471" s="17">
        <f>INT((VLOOKUP($C471,装备数值,4,0)+VLOOKUP($C471,装备数值,7,0)*($E471-1))*VLOOKUP($D471,系数!$K$2:$O$7,5,0))</f>
        <v>0</v>
      </c>
      <c r="K471" s="17">
        <f>INT(VLOOKUP(E471,强化金币,2,1)*VLOOKUP(INDEX(装备!F:F,MATCH(属性!A471,装备!A:A,0)),系数!$K$12:$M$15,3,0))</f>
        <v>90000</v>
      </c>
      <c r="L471" s="17"/>
      <c r="M471" s="17"/>
      <c r="N471" s="17"/>
      <c r="O471" s="17">
        <f>IF(E471=1,"",VLOOKUP(E471,系数!$S$2:$AB$12,MATCH(属性!C471,评级,0),1))</f>
        <v>0</v>
      </c>
    </row>
    <row r="472" spans="1:15" ht="17.25" thickBot="1" x14ac:dyDescent="0.4">
      <c r="A472" s="17">
        <f t="shared" si="14"/>
        <v>7100004</v>
      </c>
      <c r="B472" s="17" t="s">
        <v>35</v>
      </c>
      <c r="C472" s="15">
        <f>INDEX(装备!G:G,MATCH(属性!A472,装备!A:A,0))</f>
        <v>1</v>
      </c>
      <c r="D472" s="15" t="str">
        <f>INDEX(装备!E:E,MATCH(属性!A472,装备!A:A,0))</f>
        <v>trousers</v>
      </c>
      <c r="E472" s="14">
        <v>110</v>
      </c>
      <c r="F472" s="17">
        <f>INT((VLOOKUP($C472,装备数值,2,0)+VLOOKUP($C472,装备数值,5,0)*($E472-1))*VLOOKUP($D472,系数!$K$2:$O$7,2,0))</f>
        <v>1290</v>
      </c>
      <c r="G472" s="17">
        <f>INT((VLOOKUP($C472,装备数值,3,0)+VLOOKUP($C472,装备数值,6,0)*($E472-1))*VLOOKUP($D472,系数!$K$2:$O$7,3,0))</f>
        <v>0</v>
      </c>
      <c r="H472" s="17">
        <f t="shared" si="15"/>
        <v>0</v>
      </c>
      <c r="I472" s="17">
        <f>INT((VLOOKUP($C472,装备数值,4,0)+VLOOKUP($C472,装备数值,7,0)*($E472-1))*VLOOKUP($D472,系数!$K$2:$O$7,4,0))</f>
        <v>0</v>
      </c>
      <c r="J472" s="17">
        <f>INT((VLOOKUP($C472,装备数值,4,0)+VLOOKUP($C472,装备数值,7,0)*($E472-1))*VLOOKUP($D472,系数!$K$2:$O$7,5,0))</f>
        <v>0</v>
      </c>
      <c r="K472" s="17">
        <f>INT(VLOOKUP(E472,强化金币,2,1)*VLOOKUP(INDEX(装备!F:F,MATCH(属性!A472,装备!A:A,0)),系数!$K$12:$M$15,3,0))</f>
        <v>90000</v>
      </c>
      <c r="L472" s="17"/>
      <c r="M472" s="17"/>
      <c r="N472" s="17"/>
      <c r="O472" s="17">
        <f>IF(E472=1,"",VLOOKUP(E472,系数!$S$2:$AB$12,MATCH(属性!C472,评级,0),1))</f>
        <v>0</v>
      </c>
    </row>
    <row r="473" spans="1:15" ht="17.25" thickBot="1" x14ac:dyDescent="0.4">
      <c r="A473" s="17">
        <f t="shared" si="14"/>
        <v>7100004</v>
      </c>
      <c r="B473" s="17" t="s">
        <v>35</v>
      </c>
      <c r="C473" s="15">
        <f>INDEX(装备!G:G,MATCH(属性!A473,装备!A:A,0))</f>
        <v>1</v>
      </c>
      <c r="D473" s="15" t="str">
        <f>INDEX(装备!E:E,MATCH(属性!A473,装备!A:A,0))</f>
        <v>trousers</v>
      </c>
      <c r="E473" s="14">
        <v>111</v>
      </c>
      <c r="F473" s="17">
        <f>INT((VLOOKUP($C473,装备数值,2,0)+VLOOKUP($C473,装备数值,5,0)*($E473-1))*VLOOKUP($D473,系数!$K$2:$O$7,2,0))</f>
        <v>1300</v>
      </c>
      <c r="G473" s="17">
        <f>INT((VLOOKUP($C473,装备数值,3,0)+VLOOKUP($C473,装备数值,6,0)*($E473-1))*VLOOKUP($D473,系数!$K$2:$O$7,3,0))</f>
        <v>0</v>
      </c>
      <c r="H473" s="17">
        <f t="shared" si="15"/>
        <v>0</v>
      </c>
      <c r="I473" s="17">
        <f>INT((VLOOKUP($C473,装备数值,4,0)+VLOOKUP($C473,装备数值,7,0)*($E473-1))*VLOOKUP($D473,系数!$K$2:$O$7,4,0))</f>
        <v>0</v>
      </c>
      <c r="J473" s="17">
        <f>INT((VLOOKUP($C473,装备数值,4,0)+VLOOKUP($C473,装备数值,7,0)*($E473-1))*VLOOKUP($D473,系数!$K$2:$O$7,5,0))</f>
        <v>0</v>
      </c>
      <c r="K473" s="17">
        <f>INT(VLOOKUP(E473,强化金币,2,1)*VLOOKUP(INDEX(装备!F:F,MATCH(属性!A473,装备!A:A,0)),系数!$K$12:$M$15,3,0))</f>
        <v>90000</v>
      </c>
      <c r="L473" s="17"/>
      <c r="M473" s="17"/>
      <c r="N473" s="17"/>
      <c r="O473" s="17">
        <f>IF(E473=1,"",VLOOKUP(E473,系数!$S$2:$AB$12,MATCH(属性!C473,评级,0),1))</f>
        <v>0</v>
      </c>
    </row>
    <row r="474" spans="1:15" ht="17.25" thickBot="1" x14ac:dyDescent="0.4">
      <c r="A474" s="17">
        <f t="shared" si="14"/>
        <v>7100004</v>
      </c>
      <c r="B474" s="17" t="s">
        <v>35</v>
      </c>
      <c r="C474" s="15">
        <f>INDEX(装备!G:G,MATCH(属性!A474,装备!A:A,0))</f>
        <v>1</v>
      </c>
      <c r="D474" s="15" t="str">
        <f>INDEX(装备!E:E,MATCH(属性!A474,装备!A:A,0))</f>
        <v>trousers</v>
      </c>
      <c r="E474" s="14">
        <v>112</v>
      </c>
      <c r="F474" s="17">
        <f>INT((VLOOKUP($C474,装备数值,2,0)+VLOOKUP($C474,装备数值,5,0)*($E474-1))*VLOOKUP($D474,系数!$K$2:$O$7,2,0))</f>
        <v>1310</v>
      </c>
      <c r="G474" s="17">
        <f>INT((VLOOKUP($C474,装备数值,3,0)+VLOOKUP($C474,装备数值,6,0)*($E474-1))*VLOOKUP($D474,系数!$K$2:$O$7,3,0))</f>
        <v>0</v>
      </c>
      <c r="H474" s="17">
        <f t="shared" si="15"/>
        <v>0</v>
      </c>
      <c r="I474" s="17">
        <f>INT((VLOOKUP($C474,装备数值,4,0)+VLOOKUP($C474,装备数值,7,0)*($E474-1))*VLOOKUP($D474,系数!$K$2:$O$7,4,0))</f>
        <v>0</v>
      </c>
      <c r="J474" s="17">
        <f>INT((VLOOKUP($C474,装备数值,4,0)+VLOOKUP($C474,装备数值,7,0)*($E474-1))*VLOOKUP($D474,系数!$K$2:$O$7,5,0))</f>
        <v>0</v>
      </c>
      <c r="K474" s="17">
        <f>INT(VLOOKUP(E474,强化金币,2,1)*VLOOKUP(INDEX(装备!F:F,MATCH(属性!A474,装备!A:A,0)),系数!$K$12:$M$15,3,0))</f>
        <v>90000</v>
      </c>
      <c r="L474" s="17"/>
      <c r="M474" s="17"/>
      <c r="N474" s="17"/>
      <c r="O474" s="17">
        <f>IF(E474=1,"",VLOOKUP(E474,系数!$S$2:$AB$12,MATCH(属性!C474,评级,0),1))</f>
        <v>0</v>
      </c>
    </row>
    <row r="475" spans="1:15" ht="17.25" thickBot="1" x14ac:dyDescent="0.4">
      <c r="A475" s="17">
        <f t="shared" si="14"/>
        <v>7100004</v>
      </c>
      <c r="B475" s="17" t="s">
        <v>35</v>
      </c>
      <c r="C475" s="15">
        <f>INDEX(装备!G:G,MATCH(属性!A475,装备!A:A,0))</f>
        <v>1</v>
      </c>
      <c r="D475" s="15" t="str">
        <f>INDEX(装备!E:E,MATCH(属性!A475,装备!A:A,0))</f>
        <v>trousers</v>
      </c>
      <c r="E475" s="14">
        <v>113</v>
      </c>
      <c r="F475" s="17">
        <f>INT((VLOOKUP($C475,装备数值,2,0)+VLOOKUP($C475,装备数值,5,0)*($E475-1))*VLOOKUP($D475,系数!$K$2:$O$7,2,0))</f>
        <v>1320</v>
      </c>
      <c r="G475" s="17">
        <f>INT((VLOOKUP($C475,装备数值,3,0)+VLOOKUP($C475,装备数值,6,0)*($E475-1))*VLOOKUP($D475,系数!$K$2:$O$7,3,0))</f>
        <v>0</v>
      </c>
      <c r="H475" s="17">
        <f t="shared" si="15"/>
        <v>0</v>
      </c>
      <c r="I475" s="17">
        <f>INT((VLOOKUP($C475,装备数值,4,0)+VLOOKUP($C475,装备数值,7,0)*($E475-1))*VLOOKUP($D475,系数!$K$2:$O$7,4,0))</f>
        <v>0</v>
      </c>
      <c r="J475" s="17">
        <f>INT((VLOOKUP($C475,装备数值,4,0)+VLOOKUP($C475,装备数值,7,0)*($E475-1))*VLOOKUP($D475,系数!$K$2:$O$7,5,0))</f>
        <v>0</v>
      </c>
      <c r="K475" s="17">
        <f>INT(VLOOKUP(E475,强化金币,2,1)*VLOOKUP(INDEX(装备!F:F,MATCH(属性!A475,装备!A:A,0)),系数!$K$12:$M$15,3,0))</f>
        <v>90000</v>
      </c>
      <c r="L475" s="17"/>
      <c r="M475" s="17"/>
      <c r="N475" s="17"/>
      <c r="O475" s="17">
        <f>IF(E475=1,"",VLOOKUP(E475,系数!$S$2:$AB$12,MATCH(属性!C475,评级,0),1))</f>
        <v>0</v>
      </c>
    </row>
    <row r="476" spans="1:15" ht="17.25" thickBot="1" x14ac:dyDescent="0.4">
      <c r="A476" s="17">
        <f t="shared" si="14"/>
        <v>7100004</v>
      </c>
      <c r="B476" s="17" t="s">
        <v>35</v>
      </c>
      <c r="C476" s="15">
        <f>INDEX(装备!G:G,MATCH(属性!A476,装备!A:A,0))</f>
        <v>1</v>
      </c>
      <c r="D476" s="15" t="str">
        <f>INDEX(装备!E:E,MATCH(属性!A476,装备!A:A,0))</f>
        <v>trousers</v>
      </c>
      <c r="E476" s="14">
        <v>114</v>
      </c>
      <c r="F476" s="17">
        <f>INT((VLOOKUP($C476,装备数值,2,0)+VLOOKUP($C476,装备数值,5,0)*($E476-1))*VLOOKUP($D476,系数!$K$2:$O$7,2,0))</f>
        <v>1330</v>
      </c>
      <c r="G476" s="17">
        <f>INT((VLOOKUP($C476,装备数值,3,0)+VLOOKUP($C476,装备数值,6,0)*($E476-1))*VLOOKUP($D476,系数!$K$2:$O$7,3,0))</f>
        <v>0</v>
      </c>
      <c r="H476" s="17">
        <f t="shared" si="15"/>
        <v>0</v>
      </c>
      <c r="I476" s="17">
        <f>INT((VLOOKUP($C476,装备数值,4,0)+VLOOKUP($C476,装备数值,7,0)*($E476-1))*VLOOKUP($D476,系数!$K$2:$O$7,4,0))</f>
        <v>0</v>
      </c>
      <c r="J476" s="17">
        <f>INT((VLOOKUP($C476,装备数值,4,0)+VLOOKUP($C476,装备数值,7,0)*($E476-1))*VLOOKUP($D476,系数!$K$2:$O$7,5,0))</f>
        <v>0</v>
      </c>
      <c r="K476" s="17">
        <f>INT(VLOOKUP(E476,强化金币,2,1)*VLOOKUP(INDEX(装备!F:F,MATCH(属性!A476,装备!A:A,0)),系数!$K$12:$M$15,3,0))</f>
        <v>90000</v>
      </c>
      <c r="L476" s="17"/>
      <c r="M476" s="17"/>
      <c r="N476" s="17"/>
      <c r="O476" s="17">
        <f>IF(E476=1,"",VLOOKUP(E476,系数!$S$2:$AB$12,MATCH(属性!C476,评级,0),1))</f>
        <v>0</v>
      </c>
    </row>
    <row r="477" spans="1:15" ht="17.25" thickBot="1" x14ac:dyDescent="0.4">
      <c r="A477" s="17">
        <f t="shared" si="14"/>
        <v>7100004</v>
      </c>
      <c r="B477" s="17" t="s">
        <v>35</v>
      </c>
      <c r="C477" s="15">
        <f>INDEX(装备!G:G,MATCH(属性!A477,装备!A:A,0))</f>
        <v>1</v>
      </c>
      <c r="D477" s="15" t="str">
        <f>INDEX(装备!E:E,MATCH(属性!A477,装备!A:A,0))</f>
        <v>trousers</v>
      </c>
      <c r="E477" s="14">
        <v>115</v>
      </c>
      <c r="F477" s="17">
        <f>INT((VLOOKUP($C477,装备数值,2,0)+VLOOKUP($C477,装备数值,5,0)*($E477-1))*VLOOKUP($D477,系数!$K$2:$O$7,2,0))</f>
        <v>1340</v>
      </c>
      <c r="G477" s="17">
        <f>INT((VLOOKUP($C477,装备数值,3,0)+VLOOKUP($C477,装备数值,6,0)*($E477-1))*VLOOKUP($D477,系数!$K$2:$O$7,3,0))</f>
        <v>0</v>
      </c>
      <c r="H477" s="17">
        <f t="shared" si="15"/>
        <v>0</v>
      </c>
      <c r="I477" s="17">
        <f>INT((VLOOKUP($C477,装备数值,4,0)+VLOOKUP($C477,装备数值,7,0)*($E477-1))*VLOOKUP($D477,系数!$K$2:$O$7,4,0))</f>
        <v>0</v>
      </c>
      <c r="J477" s="17">
        <f>INT((VLOOKUP($C477,装备数值,4,0)+VLOOKUP($C477,装备数值,7,0)*($E477-1))*VLOOKUP($D477,系数!$K$2:$O$7,5,0))</f>
        <v>0</v>
      </c>
      <c r="K477" s="17">
        <f>INT(VLOOKUP(E477,强化金币,2,1)*VLOOKUP(INDEX(装备!F:F,MATCH(属性!A477,装备!A:A,0)),系数!$K$12:$M$15,3,0))</f>
        <v>90000</v>
      </c>
      <c r="L477" s="17"/>
      <c r="M477" s="17"/>
      <c r="N477" s="17"/>
      <c r="O477" s="17">
        <f>IF(E477=1,"",VLOOKUP(E477,系数!$S$2:$AB$12,MATCH(属性!C477,评级,0),1))</f>
        <v>0</v>
      </c>
    </row>
    <row r="478" spans="1:15" ht="17.25" thickBot="1" x14ac:dyDescent="0.4">
      <c r="A478" s="17">
        <f t="shared" si="14"/>
        <v>7100004</v>
      </c>
      <c r="B478" s="17" t="s">
        <v>35</v>
      </c>
      <c r="C478" s="15">
        <f>INDEX(装备!G:G,MATCH(属性!A478,装备!A:A,0))</f>
        <v>1</v>
      </c>
      <c r="D478" s="15" t="str">
        <f>INDEX(装备!E:E,MATCH(属性!A478,装备!A:A,0))</f>
        <v>trousers</v>
      </c>
      <c r="E478" s="14">
        <v>116</v>
      </c>
      <c r="F478" s="17">
        <f>INT((VLOOKUP($C478,装备数值,2,0)+VLOOKUP($C478,装备数值,5,0)*($E478-1))*VLOOKUP($D478,系数!$K$2:$O$7,2,0))</f>
        <v>1350</v>
      </c>
      <c r="G478" s="17">
        <f>INT((VLOOKUP($C478,装备数值,3,0)+VLOOKUP($C478,装备数值,6,0)*($E478-1))*VLOOKUP($D478,系数!$K$2:$O$7,3,0))</f>
        <v>0</v>
      </c>
      <c r="H478" s="17">
        <f t="shared" si="15"/>
        <v>0</v>
      </c>
      <c r="I478" s="17">
        <f>INT((VLOOKUP($C478,装备数值,4,0)+VLOOKUP($C478,装备数值,7,0)*($E478-1))*VLOOKUP($D478,系数!$K$2:$O$7,4,0))</f>
        <v>0</v>
      </c>
      <c r="J478" s="17">
        <f>INT((VLOOKUP($C478,装备数值,4,0)+VLOOKUP($C478,装备数值,7,0)*($E478-1))*VLOOKUP($D478,系数!$K$2:$O$7,5,0))</f>
        <v>0</v>
      </c>
      <c r="K478" s="17">
        <f>INT(VLOOKUP(E478,强化金币,2,1)*VLOOKUP(INDEX(装备!F:F,MATCH(属性!A478,装备!A:A,0)),系数!$K$12:$M$15,3,0))</f>
        <v>90000</v>
      </c>
      <c r="L478" s="17"/>
      <c r="M478" s="17"/>
      <c r="N478" s="17"/>
      <c r="O478" s="17">
        <f>IF(E478=1,"",VLOOKUP(E478,系数!$S$2:$AB$12,MATCH(属性!C478,评级,0),1))</f>
        <v>0</v>
      </c>
    </row>
    <row r="479" spans="1:15" ht="17.25" thickBot="1" x14ac:dyDescent="0.4">
      <c r="A479" s="17">
        <f t="shared" si="14"/>
        <v>7100004</v>
      </c>
      <c r="B479" s="17" t="s">
        <v>35</v>
      </c>
      <c r="C479" s="15">
        <f>INDEX(装备!G:G,MATCH(属性!A479,装备!A:A,0))</f>
        <v>1</v>
      </c>
      <c r="D479" s="15" t="str">
        <f>INDEX(装备!E:E,MATCH(属性!A479,装备!A:A,0))</f>
        <v>trousers</v>
      </c>
      <c r="E479" s="14">
        <v>117</v>
      </c>
      <c r="F479" s="17">
        <f>INT((VLOOKUP($C479,装备数值,2,0)+VLOOKUP($C479,装备数值,5,0)*($E479-1))*VLOOKUP($D479,系数!$K$2:$O$7,2,0))</f>
        <v>1360</v>
      </c>
      <c r="G479" s="17">
        <f>INT((VLOOKUP($C479,装备数值,3,0)+VLOOKUP($C479,装备数值,6,0)*($E479-1))*VLOOKUP($D479,系数!$K$2:$O$7,3,0))</f>
        <v>0</v>
      </c>
      <c r="H479" s="17">
        <f t="shared" si="15"/>
        <v>0</v>
      </c>
      <c r="I479" s="17">
        <f>INT((VLOOKUP($C479,装备数值,4,0)+VLOOKUP($C479,装备数值,7,0)*($E479-1))*VLOOKUP($D479,系数!$K$2:$O$7,4,0))</f>
        <v>0</v>
      </c>
      <c r="J479" s="17">
        <f>INT((VLOOKUP($C479,装备数值,4,0)+VLOOKUP($C479,装备数值,7,0)*($E479-1))*VLOOKUP($D479,系数!$K$2:$O$7,5,0))</f>
        <v>0</v>
      </c>
      <c r="K479" s="17">
        <f>INT(VLOOKUP(E479,强化金币,2,1)*VLOOKUP(INDEX(装备!F:F,MATCH(属性!A479,装备!A:A,0)),系数!$K$12:$M$15,3,0))</f>
        <v>90000</v>
      </c>
      <c r="L479" s="17"/>
      <c r="M479" s="17"/>
      <c r="N479" s="17"/>
      <c r="O479" s="17">
        <f>IF(E479=1,"",VLOOKUP(E479,系数!$S$2:$AB$12,MATCH(属性!C479,评级,0),1))</f>
        <v>0</v>
      </c>
    </row>
    <row r="480" spans="1:15" ht="17.25" thickBot="1" x14ac:dyDescent="0.4">
      <c r="A480" s="17">
        <f t="shared" si="14"/>
        <v>7100004</v>
      </c>
      <c r="B480" s="17" t="s">
        <v>35</v>
      </c>
      <c r="C480" s="15">
        <f>INDEX(装备!G:G,MATCH(属性!A480,装备!A:A,0))</f>
        <v>1</v>
      </c>
      <c r="D480" s="15" t="str">
        <f>INDEX(装备!E:E,MATCH(属性!A480,装备!A:A,0))</f>
        <v>trousers</v>
      </c>
      <c r="E480" s="14">
        <v>118</v>
      </c>
      <c r="F480" s="17">
        <f>INT((VLOOKUP($C480,装备数值,2,0)+VLOOKUP($C480,装备数值,5,0)*($E480-1))*VLOOKUP($D480,系数!$K$2:$O$7,2,0))</f>
        <v>1370</v>
      </c>
      <c r="G480" s="17">
        <f>INT((VLOOKUP($C480,装备数值,3,0)+VLOOKUP($C480,装备数值,6,0)*($E480-1))*VLOOKUP($D480,系数!$K$2:$O$7,3,0))</f>
        <v>0</v>
      </c>
      <c r="H480" s="17">
        <f t="shared" si="15"/>
        <v>0</v>
      </c>
      <c r="I480" s="17">
        <f>INT((VLOOKUP($C480,装备数值,4,0)+VLOOKUP($C480,装备数值,7,0)*($E480-1))*VLOOKUP($D480,系数!$K$2:$O$7,4,0))</f>
        <v>0</v>
      </c>
      <c r="J480" s="17">
        <f>INT((VLOOKUP($C480,装备数值,4,0)+VLOOKUP($C480,装备数值,7,0)*($E480-1))*VLOOKUP($D480,系数!$K$2:$O$7,5,0))</f>
        <v>0</v>
      </c>
      <c r="K480" s="17">
        <f>INT(VLOOKUP(E480,强化金币,2,1)*VLOOKUP(INDEX(装备!F:F,MATCH(属性!A480,装备!A:A,0)),系数!$K$12:$M$15,3,0))</f>
        <v>90000</v>
      </c>
      <c r="L480" s="17"/>
      <c r="M480" s="17"/>
      <c r="N480" s="17"/>
      <c r="O480" s="17">
        <f>IF(E480=1,"",VLOOKUP(E480,系数!$S$2:$AB$12,MATCH(属性!C480,评级,0),1))</f>
        <v>0</v>
      </c>
    </row>
    <row r="481" spans="1:15" ht="17.25" thickBot="1" x14ac:dyDescent="0.4">
      <c r="A481" s="17">
        <f t="shared" si="14"/>
        <v>7100004</v>
      </c>
      <c r="B481" s="17" t="s">
        <v>35</v>
      </c>
      <c r="C481" s="15">
        <f>INDEX(装备!G:G,MATCH(属性!A481,装备!A:A,0))</f>
        <v>1</v>
      </c>
      <c r="D481" s="15" t="str">
        <f>INDEX(装备!E:E,MATCH(属性!A481,装备!A:A,0))</f>
        <v>trousers</v>
      </c>
      <c r="E481" s="14">
        <v>119</v>
      </c>
      <c r="F481" s="17">
        <f>INT((VLOOKUP($C481,装备数值,2,0)+VLOOKUP($C481,装备数值,5,0)*($E481-1))*VLOOKUP($D481,系数!$K$2:$O$7,2,0))</f>
        <v>1380</v>
      </c>
      <c r="G481" s="17">
        <f>INT((VLOOKUP($C481,装备数值,3,0)+VLOOKUP($C481,装备数值,6,0)*($E481-1))*VLOOKUP($D481,系数!$K$2:$O$7,3,0))</f>
        <v>0</v>
      </c>
      <c r="H481" s="17">
        <f t="shared" si="15"/>
        <v>0</v>
      </c>
      <c r="I481" s="17">
        <f>INT((VLOOKUP($C481,装备数值,4,0)+VLOOKUP($C481,装备数值,7,0)*($E481-1))*VLOOKUP($D481,系数!$K$2:$O$7,4,0))</f>
        <v>0</v>
      </c>
      <c r="J481" s="17">
        <f>INT((VLOOKUP($C481,装备数值,4,0)+VLOOKUP($C481,装备数值,7,0)*($E481-1))*VLOOKUP($D481,系数!$K$2:$O$7,5,0))</f>
        <v>0</v>
      </c>
      <c r="K481" s="17">
        <f>INT(VLOOKUP(E481,强化金币,2,1)*VLOOKUP(INDEX(装备!F:F,MATCH(属性!A481,装备!A:A,0)),系数!$K$12:$M$15,3,0))</f>
        <v>90000</v>
      </c>
      <c r="L481" s="17"/>
      <c r="M481" s="17"/>
      <c r="N481" s="17"/>
      <c r="O481" s="17">
        <f>IF(E481=1,"",VLOOKUP(E481,系数!$S$2:$AB$12,MATCH(属性!C481,评级,0),1))</f>
        <v>0</v>
      </c>
    </row>
    <row r="482" spans="1:15" ht="17.25" thickBot="1" x14ac:dyDescent="0.4">
      <c r="A482" s="17">
        <f t="shared" si="14"/>
        <v>7100004</v>
      </c>
      <c r="B482" s="17" t="s">
        <v>35</v>
      </c>
      <c r="C482" s="15">
        <f>INDEX(装备!G:G,MATCH(属性!A482,装备!A:A,0))</f>
        <v>1</v>
      </c>
      <c r="D482" s="15" t="str">
        <f>INDEX(装备!E:E,MATCH(属性!A482,装备!A:A,0))</f>
        <v>trousers</v>
      </c>
      <c r="E482" s="14">
        <v>120</v>
      </c>
      <c r="F482" s="17">
        <f>INT((VLOOKUP($C482,装备数值,2,0)+VLOOKUP($C482,装备数值,5,0)*($E482-1))*VLOOKUP($D482,系数!$K$2:$O$7,2,0))</f>
        <v>1390</v>
      </c>
      <c r="G482" s="17">
        <f>INT((VLOOKUP($C482,装备数值,3,0)+VLOOKUP($C482,装备数值,6,0)*($E482-1))*VLOOKUP($D482,系数!$K$2:$O$7,3,0))</f>
        <v>0</v>
      </c>
      <c r="H482" s="17">
        <f t="shared" si="15"/>
        <v>0</v>
      </c>
      <c r="I482" s="17">
        <f>INT((VLOOKUP($C482,装备数值,4,0)+VLOOKUP($C482,装备数值,7,0)*($E482-1))*VLOOKUP($D482,系数!$K$2:$O$7,4,0))</f>
        <v>0</v>
      </c>
      <c r="J482" s="17">
        <f>INT((VLOOKUP($C482,装备数值,4,0)+VLOOKUP($C482,装备数值,7,0)*($E482-1))*VLOOKUP($D482,系数!$K$2:$O$7,5,0))</f>
        <v>0</v>
      </c>
      <c r="K482" s="17">
        <f>INT(VLOOKUP(E482,强化金币,2,1)*VLOOKUP(INDEX(装备!F:F,MATCH(属性!A482,装备!A:A,0)),系数!$K$12:$M$15,3,0))</f>
        <v>90000</v>
      </c>
      <c r="L482" s="17"/>
      <c r="M482" s="17"/>
      <c r="N482" s="17"/>
      <c r="O482" s="17">
        <f>IF(E482=1,"",VLOOKUP(E482,系数!$S$2:$AB$12,MATCH(属性!C482,评级,0),1))</f>
        <v>0</v>
      </c>
    </row>
    <row r="483" spans="1:15" ht="17.25" thickBot="1" x14ac:dyDescent="0.4">
      <c r="A483" s="15">
        <f t="shared" si="14"/>
        <v>7100005</v>
      </c>
      <c r="B483" s="15" t="s">
        <v>59</v>
      </c>
      <c r="C483" s="15">
        <f>INDEX(装备!G:G,MATCH(属性!A483,装备!A:A,0))</f>
        <v>1</v>
      </c>
      <c r="D483" s="15" t="str">
        <f>INDEX(装备!E:E,MATCH(属性!A483,装备!A:A,0))</f>
        <v>necklace</v>
      </c>
      <c r="E483" s="16">
        <v>1</v>
      </c>
      <c r="F483" s="17">
        <f>INT((VLOOKUP($C483,装备数值,2,0)+VLOOKUP($C483,装备数值,5,0)*($E483-1))*VLOOKUP($D483,系数!$K$2:$O$7,2,0))</f>
        <v>0</v>
      </c>
      <c r="G483" s="17">
        <f>INT((VLOOKUP($C483,装备数值,3,0)+VLOOKUP($C483,装备数值,6,0)*($E483-1))*VLOOKUP($D483,系数!$K$2:$O$7,3,0))</f>
        <v>40</v>
      </c>
      <c r="H483" s="17">
        <f t="shared" si="15"/>
        <v>40</v>
      </c>
      <c r="I483" s="17">
        <f>INT((VLOOKUP($C483,装备数值,4,0)+VLOOKUP($C483,装备数值,7,0)*($E483-1))*VLOOKUP($D483,系数!$K$2:$O$7,4,0))</f>
        <v>0</v>
      </c>
      <c r="J483" s="17">
        <f>INT((VLOOKUP($C483,装备数值,4,0)+VLOOKUP($C483,装备数值,7,0)*($E483-1))*VLOOKUP($D483,系数!$K$2:$O$7,5,0))</f>
        <v>0</v>
      </c>
      <c r="K483" s="17">
        <f>INT(VLOOKUP(E483,强化金币,2,1)*VLOOKUP(INDEX(装备!F:F,MATCH(属性!A483,装备!A:A,0)),系数!$K$12:$M$15,3,0))</f>
        <v>10</v>
      </c>
      <c r="L483" s="17"/>
      <c r="M483" s="17"/>
      <c r="N483" s="17"/>
      <c r="O483" s="17" t="str">
        <f>IF(E483=1,"",VLOOKUP(E483,系数!$S$2:$AB$12,MATCH(属性!C483,评级,0),1))</f>
        <v/>
      </c>
    </row>
    <row r="484" spans="1:15" ht="17.25" thickBot="1" x14ac:dyDescent="0.4">
      <c r="A484" s="17">
        <f t="shared" si="14"/>
        <v>7100005</v>
      </c>
      <c r="B484" s="17" t="s">
        <v>36</v>
      </c>
      <c r="C484" s="15">
        <f>INDEX(装备!G:G,MATCH(属性!A484,装备!A:A,0))</f>
        <v>1</v>
      </c>
      <c r="D484" s="15" t="str">
        <f>INDEX(装备!E:E,MATCH(属性!A484,装备!A:A,0))</f>
        <v>necklace</v>
      </c>
      <c r="E484" s="14">
        <v>2</v>
      </c>
      <c r="F484" s="17">
        <f>INT((VLOOKUP($C484,装备数值,2,0)+VLOOKUP($C484,装备数值,5,0)*($E484-1))*VLOOKUP($D484,系数!$K$2:$O$7,2,0))</f>
        <v>0</v>
      </c>
      <c r="G484" s="17">
        <f>INT((VLOOKUP($C484,装备数值,3,0)+VLOOKUP($C484,装备数值,6,0)*($E484-1))*VLOOKUP($D484,系数!$K$2:$O$7,3,0))</f>
        <v>41</v>
      </c>
      <c r="H484" s="17">
        <f t="shared" si="15"/>
        <v>41</v>
      </c>
      <c r="I484" s="17">
        <f>INT((VLOOKUP($C484,装备数值,4,0)+VLOOKUP($C484,装备数值,7,0)*($E484-1))*VLOOKUP($D484,系数!$K$2:$O$7,4,0))</f>
        <v>0</v>
      </c>
      <c r="J484" s="17">
        <f>INT((VLOOKUP($C484,装备数值,4,0)+VLOOKUP($C484,装备数值,7,0)*($E484-1))*VLOOKUP($D484,系数!$K$2:$O$7,5,0))</f>
        <v>0</v>
      </c>
      <c r="K484" s="17">
        <f>INT(VLOOKUP(E484,强化金币,2,1)*VLOOKUP(INDEX(装备!F:F,MATCH(属性!A484,装备!A:A,0)),系数!$K$12:$M$15,3,0))</f>
        <v>16</v>
      </c>
      <c r="L484" s="17"/>
      <c r="M484" s="17"/>
      <c r="N484" s="17"/>
      <c r="O484" s="17">
        <f>IF(E484=1,"",VLOOKUP(E484,系数!$S$2:$AB$12,MATCH(属性!C484,评级,0),1))</f>
        <v>0</v>
      </c>
    </row>
    <row r="485" spans="1:15" ht="17.25" thickBot="1" x14ac:dyDescent="0.4">
      <c r="A485" s="17">
        <f t="shared" si="14"/>
        <v>7100005</v>
      </c>
      <c r="B485" s="17" t="s">
        <v>36</v>
      </c>
      <c r="C485" s="15">
        <f>INDEX(装备!G:G,MATCH(属性!A485,装备!A:A,0))</f>
        <v>1</v>
      </c>
      <c r="D485" s="15" t="str">
        <f>INDEX(装备!E:E,MATCH(属性!A485,装备!A:A,0))</f>
        <v>necklace</v>
      </c>
      <c r="E485" s="14">
        <v>3</v>
      </c>
      <c r="F485" s="17">
        <f>INT((VLOOKUP($C485,装备数值,2,0)+VLOOKUP($C485,装备数值,5,0)*($E485-1))*VLOOKUP($D485,系数!$K$2:$O$7,2,0))</f>
        <v>0</v>
      </c>
      <c r="G485" s="17">
        <f>INT((VLOOKUP($C485,装备数值,3,0)+VLOOKUP($C485,装备数值,6,0)*($E485-1))*VLOOKUP($D485,系数!$K$2:$O$7,3,0))</f>
        <v>42</v>
      </c>
      <c r="H485" s="17">
        <f t="shared" si="15"/>
        <v>42</v>
      </c>
      <c r="I485" s="17">
        <f>INT((VLOOKUP($C485,装备数值,4,0)+VLOOKUP($C485,装备数值,7,0)*($E485-1))*VLOOKUP($D485,系数!$K$2:$O$7,4,0))</f>
        <v>0</v>
      </c>
      <c r="J485" s="17">
        <f>INT((VLOOKUP($C485,装备数值,4,0)+VLOOKUP($C485,装备数值,7,0)*($E485-1))*VLOOKUP($D485,系数!$K$2:$O$7,5,0))</f>
        <v>0</v>
      </c>
      <c r="K485" s="17">
        <f>INT(VLOOKUP(E485,强化金币,2,1)*VLOOKUP(INDEX(装备!F:F,MATCH(属性!A485,装备!A:A,0)),系数!$K$12:$M$15,3,0))</f>
        <v>20</v>
      </c>
      <c r="L485" s="17"/>
      <c r="M485" s="17"/>
      <c r="N485" s="17"/>
      <c r="O485" s="17">
        <f>IF(E485=1,"",VLOOKUP(E485,系数!$S$2:$AB$12,MATCH(属性!C485,评级,0),1))</f>
        <v>0</v>
      </c>
    </row>
    <row r="486" spans="1:15" ht="17.25" thickBot="1" x14ac:dyDescent="0.4">
      <c r="A486" s="17">
        <f t="shared" si="14"/>
        <v>7100005</v>
      </c>
      <c r="B486" s="17" t="s">
        <v>36</v>
      </c>
      <c r="C486" s="15">
        <f>INDEX(装备!G:G,MATCH(属性!A486,装备!A:A,0))</f>
        <v>1</v>
      </c>
      <c r="D486" s="15" t="str">
        <f>INDEX(装备!E:E,MATCH(属性!A486,装备!A:A,0))</f>
        <v>necklace</v>
      </c>
      <c r="E486" s="14">
        <v>4</v>
      </c>
      <c r="F486" s="17">
        <f>INT((VLOOKUP($C486,装备数值,2,0)+VLOOKUP($C486,装备数值,5,0)*($E486-1))*VLOOKUP($D486,系数!$K$2:$O$7,2,0))</f>
        <v>0</v>
      </c>
      <c r="G486" s="17">
        <f>INT((VLOOKUP($C486,装备数值,3,0)+VLOOKUP($C486,装备数值,6,0)*($E486-1))*VLOOKUP($D486,系数!$K$2:$O$7,3,0))</f>
        <v>43</v>
      </c>
      <c r="H486" s="17">
        <f t="shared" si="15"/>
        <v>43</v>
      </c>
      <c r="I486" s="17">
        <f>INT((VLOOKUP($C486,装备数值,4,0)+VLOOKUP($C486,装备数值,7,0)*($E486-1))*VLOOKUP($D486,系数!$K$2:$O$7,4,0))</f>
        <v>0</v>
      </c>
      <c r="J486" s="17">
        <f>INT((VLOOKUP($C486,装备数值,4,0)+VLOOKUP($C486,装备数值,7,0)*($E486-1))*VLOOKUP($D486,系数!$K$2:$O$7,5,0))</f>
        <v>0</v>
      </c>
      <c r="K486" s="17">
        <f>INT(VLOOKUP(E486,强化金币,2,1)*VLOOKUP(INDEX(装备!F:F,MATCH(属性!A486,装备!A:A,0)),系数!$K$12:$M$15,3,0))</f>
        <v>40</v>
      </c>
      <c r="L486" s="17"/>
      <c r="M486" s="17"/>
      <c r="N486" s="17"/>
      <c r="O486" s="17">
        <f>IF(E486=1,"",VLOOKUP(E486,系数!$S$2:$AB$12,MATCH(属性!C486,评级,0),1))</f>
        <v>0</v>
      </c>
    </row>
    <row r="487" spans="1:15" ht="17.25" thickBot="1" x14ac:dyDescent="0.4">
      <c r="A487" s="17">
        <f t="shared" si="14"/>
        <v>7100005</v>
      </c>
      <c r="B487" s="17" t="s">
        <v>36</v>
      </c>
      <c r="C487" s="15">
        <f>INDEX(装备!G:G,MATCH(属性!A487,装备!A:A,0))</f>
        <v>1</v>
      </c>
      <c r="D487" s="15" t="str">
        <f>INDEX(装备!E:E,MATCH(属性!A487,装备!A:A,0))</f>
        <v>necklace</v>
      </c>
      <c r="E487" s="14">
        <v>5</v>
      </c>
      <c r="F487" s="17">
        <f>INT((VLOOKUP($C487,装备数值,2,0)+VLOOKUP($C487,装备数值,5,0)*($E487-1))*VLOOKUP($D487,系数!$K$2:$O$7,2,0))</f>
        <v>0</v>
      </c>
      <c r="G487" s="17">
        <f>INT((VLOOKUP($C487,装备数值,3,0)+VLOOKUP($C487,装备数值,6,0)*($E487-1))*VLOOKUP($D487,系数!$K$2:$O$7,3,0))</f>
        <v>44</v>
      </c>
      <c r="H487" s="17">
        <f t="shared" si="15"/>
        <v>44</v>
      </c>
      <c r="I487" s="17">
        <f>INT((VLOOKUP($C487,装备数值,4,0)+VLOOKUP($C487,装备数值,7,0)*($E487-1))*VLOOKUP($D487,系数!$K$2:$O$7,4,0))</f>
        <v>0</v>
      </c>
      <c r="J487" s="17">
        <f>INT((VLOOKUP($C487,装备数值,4,0)+VLOOKUP($C487,装备数值,7,0)*($E487-1))*VLOOKUP($D487,系数!$K$2:$O$7,5,0))</f>
        <v>0</v>
      </c>
      <c r="K487" s="17">
        <f>INT(VLOOKUP(E487,强化金币,2,1)*VLOOKUP(INDEX(装备!F:F,MATCH(属性!A487,装备!A:A,0)),系数!$K$12:$M$15,3,0))</f>
        <v>60</v>
      </c>
      <c r="L487" s="17"/>
      <c r="M487" s="17"/>
      <c r="N487" s="17"/>
      <c r="O487" s="17">
        <f>IF(E487=1,"",VLOOKUP(E487,系数!$S$2:$AB$12,MATCH(属性!C487,评级,0),1))</f>
        <v>0</v>
      </c>
    </row>
    <row r="488" spans="1:15" ht="17.25" thickBot="1" x14ac:dyDescent="0.4">
      <c r="A488" s="17">
        <f t="shared" si="14"/>
        <v>7100005</v>
      </c>
      <c r="B488" s="17" t="s">
        <v>36</v>
      </c>
      <c r="C488" s="15">
        <f>INDEX(装备!G:G,MATCH(属性!A488,装备!A:A,0))</f>
        <v>1</v>
      </c>
      <c r="D488" s="15" t="str">
        <f>INDEX(装备!E:E,MATCH(属性!A488,装备!A:A,0))</f>
        <v>necklace</v>
      </c>
      <c r="E488" s="14">
        <v>6</v>
      </c>
      <c r="F488" s="17">
        <f>INT((VLOOKUP($C488,装备数值,2,0)+VLOOKUP($C488,装备数值,5,0)*($E488-1))*VLOOKUP($D488,系数!$K$2:$O$7,2,0))</f>
        <v>0</v>
      </c>
      <c r="G488" s="17">
        <f>INT((VLOOKUP($C488,装备数值,3,0)+VLOOKUP($C488,装备数值,6,0)*($E488-1))*VLOOKUP($D488,系数!$K$2:$O$7,3,0))</f>
        <v>45</v>
      </c>
      <c r="H488" s="17">
        <f t="shared" si="15"/>
        <v>45</v>
      </c>
      <c r="I488" s="17">
        <f>INT((VLOOKUP($C488,装备数值,4,0)+VLOOKUP($C488,装备数值,7,0)*($E488-1))*VLOOKUP($D488,系数!$K$2:$O$7,4,0))</f>
        <v>0</v>
      </c>
      <c r="J488" s="17">
        <f>INT((VLOOKUP($C488,装备数值,4,0)+VLOOKUP($C488,装备数值,7,0)*($E488-1))*VLOOKUP($D488,系数!$K$2:$O$7,5,0))</f>
        <v>0</v>
      </c>
      <c r="K488" s="17">
        <f>INT(VLOOKUP(E488,强化金币,2,1)*VLOOKUP(INDEX(装备!F:F,MATCH(属性!A488,装备!A:A,0)),系数!$K$12:$M$15,3,0))</f>
        <v>80</v>
      </c>
      <c r="L488" s="17"/>
      <c r="M488" s="17"/>
      <c r="N488" s="17"/>
      <c r="O488" s="17">
        <f>IF(E488=1,"",VLOOKUP(E488,系数!$S$2:$AB$12,MATCH(属性!C488,评级,0),1))</f>
        <v>0</v>
      </c>
    </row>
    <row r="489" spans="1:15" ht="17.25" thickBot="1" x14ac:dyDescent="0.4">
      <c r="A489" s="17">
        <f t="shared" si="14"/>
        <v>7100005</v>
      </c>
      <c r="B489" s="17" t="s">
        <v>36</v>
      </c>
      <c r="C489" s="15">
        <f>INDEX(装备!G:G,MATCH(属性!A489,装备!A:A,0))</f>
        <v>1</v>
      </c>
      <c r="D489" s="15" t="str">
        <f>INDEX(装备!E:E,MATCH(属性!A489,装备!A:A,0))</f>
        <v>necklace</v>
      </c>
      <c r="E489" s="14">
        <v>7</v>
      </c>
      <c r="F489" s="17">
        <f>INT((VLOOKUP($C489,装备数值,2,0)+VLOOKUP($C489,装备数值,5,0)*($E489-1))*VLOOKUP($D489,系数!$K$2:$O$7,2,0))</f>
        <v>0</v>
      </c>
      <c r="G489" s="17">
        <f>INT((VLOOKUP($C489,装备数值,3,0)+VLOOKUP($C489,装备数值,6,0)*($E489-1))*VLOOKUP($D489,系数!$K$2:$O$7,3,0))</f>
        <v>46</v>
      </c>
      <c r="H489" s="17">
        <f t="shared" si="15"/>
        <v>46</v>
      </c>
      <c r="I489" s="17">
        <f>INT((VLOOKUP($C489,装备数值,4,0)+VLOOKUP($C489,装备数值,7,0)*($E489-1))*VLOOKUP($D489,系数!$K$2:$O$7,4,0))</f>
        <v>0</v>
      </c>
      <c r="J489" s="17">
        <f>INT((VLOOKUP($C489,装备数值,4,0)+VLOOKUP($C489,装备数值,7,0)*($E489-1))*VLOOKUP($D489,系数!$K$2:$O$7,5,0))</f>
        <v>0</v>
      </c>
      <c r="K489" s="17">
        <f>INT(VLOOKUP(E489,强化金币,2,1)*VLOOKUP(INDEX(装备!F:F,MATCH(属性!A489,装备!A:A,0)),系数!$K$12:$M$15,3,0))</f>
        <v>100</v>
      </c>
      <c r="L489" s="17"/>
      <c r="M489" s="17"/>
      <c r="N489" s="17"/>
      <c r="O489" s="17">
        <f>IF(E489=1,"",VLOOKUP(E489,系数!$S$2:$AB$12,MATCH(属性!C489,评级,0),1))</f>
        <v>0</v>
      </c>
    </row>
    <row r="490" spans="1:15" ht="17.25" thickBot="1" x14ac:dyDescent="0.4">
      <c r="A490" s="17">
        <f t="shared" si="14"/>
        <v>7100005</v>
      </c>
      <c r="B490" s="17" t="s">
        <v>36</v>
      </c>
      <c r="C490" s="15">
        <f>INDEX(装备!G:G,MATCH(属性!A490,装备!A:A,0))</f>
        <v>1</v>
      </c>
      <c r="D490" s="15" t="str">
        <f>INDEX(装备!E:E,MATCH(属性!A490,装备!A:A,0))</f>
        <v>necklace</v>
      </c>
      <c r="E490" s="14">
        <v>8</v>
      </c>
      <c r="F490" s="17">
        <f>INT((VLOOKUP($C490,装备数值,2,0)+VLOOKUP($C490,装备数值,5,0)*($E490-1))*VLOOKUP($D490,系数!$K$2:$O$7,2,0))</f>
        <v>0</v>
      </c>
      <c r="G490" s="17">
        <f>INT((VLOOKUP($C490,装备数值,3,0)+VLOOKUP($C490,装备数值,6,0)*($E490-1))*VLOOKUP($D490,系数!$K$2:$O$7,3,0))</f>
        <v>47</v>
      </c>
      <c r="H490" s="17">
        <f t="shared" si="15"/>
        <v>47</v>
      </c>
      <c r="I490" s="17">
        <f>INT((VLOOKUP($C490,装备数值,4,0)+VLOOKUP($C490,装备数值,7,0)*($E490-1))*VLOOKUP($D490,系数!$K$2:$O$7,4,0))</f>
        <v>0</v>
      </c>
      <c r="J490" s="17">
        <f>INT((VLOOKUP($C490,装备数值,4,0)+VLOOKUP($C490,装备数值,7,0)*($E490-1))*VLOOKUP($D490,系数!$K$2:$O$7,5,0))</f>
        <v>0</v>
      </c>
      <c r="K490" s="17">
        <f>INT(VLOOKUP(E490,强化金币,2,1)*VLOOKUP(INDEX(装备!F:F,MATCH(属性!A490,装备!A:A,0)),系数!$K$12:$M$15,3,0))</f>
        <v>120</v>
      </c>
      <c r="L490" s="17"/>
      <c r="M490" s="17"/>
      <c r="N490" s="17"/>
      <c r="O490" s="17">
        <f>IF(E490=1,"",VLOOKUP(E490,系数!$S$2:$AB$12,MATCH(属性!C490,评级,0),1))</f>
        <v>0</v>
      </c>
    </row>
    <row r="491" spans="1:15" ht="17.25" thickBot="1" x14ac:dyDescent="0.4">
      <c r="A491" s="17">
        <f t="shared" si="14"/>
        <v>7100005</v>
      </c>
      <c r="B491" s="17" t="s">
        <v>36</v>
      </c>
      <c r="C491" s="15">
        <f>INDEX(装备!G:G,MATCH(属性!A491,装备!A:A,0))</f>
        <v>1</v>
      </c>
      <c r="D491" s="15" t="str">
        <f>INDEX(装备!E:E,MATCH(属性!A491,装备!A:A,0))</f>
        <v>necklace</v>
      </c>
      <c r="E491" s="14">
        <v>9</v>
      </c>
      <c r="F491" s="17">
        <f>INT((VLOOKUP($C491,装备数值,2,0)+VLOOKUP($C491,装备数值,5,0)*($E491-1))*VLOOKUP($D491,系数!$K$2:$O$7,2,0))</f>
        <v>0</v>
      </c>
      <c r="G491" s="17">
        <f>INT((VLOOKUP($C491,装备数值,3,0)+VLOOKUP($C491,装备数值,6,0)*($E491-1))*VLOOKUP($D491,系数!$K$2:$O$7,3,0))</f>
        <v>48</v>
      </c>
      <c r="H491" s="17">
        <f t="shared" si="15"/>
        <v>48</v>
      </c>
      <c r="I491" s="17">
        <f>INT((VLOOKUP($C491,装备数值,4,0)+VLOOKUP($C491,装备数值,7,0)*($E491-1))*VLOOKUP($D491,系数!$K$2:$O$7,4,0))</f>
        <v>0</v>
      </c>
      <c r="J491" s="17">
        <f>INT((VLOOKUP($C491,装备数值,4,0)+VLOOKUP($C491,装备数值,7,0)*($E491-1))*VLOOKUP($D491,系数!$K$2:$O$7,5,0))</f>
        <v>0</v>
      </c>
      <c r="K491" s="17">
        <f>INT(VLOOKUP(E491,强化金币,2,1)*VLOOKUP(INDEX(装备!F:F,MATCH(属性!A491,装备!A:A,0)),系数!$K$12:$M$15,3,0))</f>
        <v>140</v>
      </c>
      <c r="L491" s="17"/>
      <c r="M491" s="17"/>
      <c r="N491" s="17"/>
      <c r="O491" s="17">
        <f>IF(E491=1,"",VLOOKUP(E491,系数!$S$2:$AB$12,MATCH(属性!C491,评级,0),1))</f>
        <v>0</v>
      </c>
    </row>
    <row r="492" spans="1:15" ht="17.25" thickBot="1" x14ac:dyDescent="0.4">
      <c r="A492" s="17">
        <f t="shared" si="14"/>
        <v>7100005</v>
      </c>
      <c r="B492" s="17" t="s">
        <v>36</v>
      </c>
      <c r="C492" s="15">
        <f>INDEX(装备!G:G,MATCH(属性!A492,装备!A:A,0))</f>
        <v>1</v>
      </c>
      <c r="D492" s="15" t="str">
        <f>INDEX(装备!E:E,MATCH(属性!A492,装备!A:A,0))</f>
        <v>necklace</v>
      </c>
      <c r="E492" s="14">
        <v>10</v>
      </c>
      <c r="F492" s="17">
        <f>INT((VLOOKUP($C492,装备数值,2,0)+VLOOKUP($C492,装备数值,5,0)*($E492-1))*VLOOKUP($D492,系数!$K$2:$O$7,2,0))</f>
        <v>0</v>
      </c>
      <c r="G492" s="17">
        <f>INT((VLOOKUP($C492,装备数值,3,0)+VLOOKUP($C492,装备数值,6,0)*($E492-1))*VLOOKUP($D492,系数!$K$2:$O$7,3,0))</f>
        <v>49</v>
      </c>
      <c r="H492" s="17">
        <f t="shared" si="15"/>
        <v>49</v>
      </c>
      <c r="I492" s="17">
        <f>INT((VLOOKUP($C492,装备数值,4,0)+VLOOKUP($C492,装备数值,7,0)*($E492-1))*VLOOKUP($D492,系数!$K$2:$O$7,4,0))</f>
        <v>0</v>
      </c>
      <c r="J492" s="17">
        <f>INT((VLOOKUP($C492,装备数值,4,0)+VLOOKUP($C492,装备数值,7,0)*($E492-1))*VLOOKUP($D492,系数!$K$2:$O$7,5,0))</f>
        <v>0</v>
      </c>
      <c r="K492" s="17">
        <f>INT(VLOOKUP(E492,强化金币,2,1)*VLOOKUP(INDEX(装备!F:F,MATCH(属性!A492,装备!A:A,0)),系数!$K$12:$M$15,3,0))</f>
        <v>160</v>
      </c>
      <c r="L492" s="17"/>
      <c r="M492" s="17"/>
      <c r="N492" s="17"/>
      <c r="O492" s="17">
        <f>IF(E492=1,"",VLOOKUP(E492,系数!$S$2:$AB$12,MATCH(属性!C492,评级,0),1))</f>
        <v>0</v>
      </c>
    </row>
    <row r="493" spans="1:15" ht="17.25" thickBot="1" x14ac:dyDescent="0.4">
      <c r="A493" s="17">
        <f t="shared" si="14"/>
        <v>7100005</v>
      </c>
      <c r="B493" s="17" t="s">
        <v>36</v>
      </c>
      <c r="C493" s="15">
        <f>INDEX(装备!G:G,MATCH(属性!A493,装备!A:A,0))</f>
        <v>1</v>
      </c>
      <c r="D493" s="15" t="str">
        <f>INDEX(装备!E:E,MATCH(属性!A493,装备!A:A,0))</f>
        <v>necklace</v>
      </c>
      <c r="E493" s="14">
        <v>11</v>
      </c>
      <c r="F493" s="17">
        <f>INT((VLOOKUP($C493,装备数值,2,0)+VLOOKUP($C493,装备数值,5,0)*($E493-1))*VLOOKUP($D493,系数!$K$2:$O$7,2,0))</f>
        <v>0</v>
      </c>
      <c r="G493" s="17">
        <f>INT((VLOOKUP($C493,装备数值,3,0)+VLOOKUP($C493,装备数值,6,0)*($E493-1))*VLOOKUP($D493,系数!$K$2:$O$7,3,0))</f>
        <v>50</v>
      </c>
      <c r="H493" s="17">
        <f t="shared" si="15"/>
        <v>50</v>
      </c>
      <c r="I493" s="17">
        <f>INT((VLOOKUP($C493,装备数值,4,0)+VLOOKUP($C493,装备数值,7,0)*($E493-1))*VLOOKUP($D493,系数!$K$2:$O$7,4,0))</f>
        <v>0</v>
      </c>
      <c r="J493" s="17">
        <f>INT((VLOOKUP($C493,装备数值,4,0)+VLOOKUP($C493,装备数值,7,0)*($E493-1))*VLOOKUP($D493,系数!$K$2:$O$7,5,0))</f>
        <v>0</v>
      </c>
      <c r="K493" s="17">
        <f>INT(VLOOKUP(E493,强化金币,2,1)*VLOOKUP(INDEX(装备!F:F,MATCH(属性!A493,装备!A:A,0)),系数!$K$12:$M$15,3,0))</f>
        <v>180</v>
      </c>
      <c r="L493" s="17"/>
      <c r="M493" s="17"/>
      <c r="N493" s="17"/>
      <c r="O493" s="17">
        <f>IF(E493=1,"",VLOOKUP(E493,系数!$S$2:$AB$12,MATCH(属性!C493,评级,0),1))</f>
        <v>0</v>
      </c>
    </row>
    <row r="494" spans="1:15" ht="17.25" thickBot="1" x14ac:dyDescent="0.4">
      <c r="A494" s="17">
        <f t="shared" si="14"/>
        <v>7100005</v>
      </c>
      <c r="B494" s="17" t="s">
        <v>36</v>
      </c>
      <c r="C494" s="15">
        <f>INDEX(装备!G:G,MATCH(属性!A494,装备!A:A,0))</f>
        <v>1</v>
      </c>
      <c r="D494" s="15" t="str">
        <f>INDEX(装备!E:E,MATCH(属性!A494,装备!A:A,0))</f>
        <v>necklace</v>
      </c>
      <c r="E494" s="14">
        <v>12</v>
      </c>
      <c r="F494" s="17">
        <f>INT((VLOOKUP($C494,装备数值,2,0)+VLOOKUP($C494,装备数值,5,0)*($E494-1))*VLOOKUP($D494,系数!$K$2:$O$7,2,0))</f>
        <v>0</v>
      </c>
      <c r="G494" s="17">
        <f>INT((VLOOKUP($C494,装备数值,3,0)+VLOOKUP($C494,装备数值,6,0)*($E494-1))*VLOOKUP($D494,系数!$K$2:$O$7,3,0))</f>
        <v>51</v>
      </c>
      <c r="H494" s="17">
        <f t="shared" si="15"/>
        <v>51</v>
      </c>
      <c r="I494" s="17">
        <f>INT((VLOOKUP($C494,装备数值,4,0)+VLOOKUP($C494,装备数值,7,0)*($E494-1))*VLOOKUP($D494,系数!$K$2:$O$7,4,0))</f>
        <v>0</v>
      </c>
      <c r="J494" s="17">
        <f>INT((VLOOKUP($C494,装备数值,4,0)+VLOOKUP($C494,装备数值,7,0)*($E494-1))*VLOOKUP($D494,系数!$K$2:$O$7,5,0))</f>
        <v>0</v>
      </c>
      <c r="K494" s="17">
        <f>INT(VLOOKUP(E494,强化金币,2,1)*VLOOKUP(INDEX(装备!F:F,MATCH(属性!A494,装备!A:A,0)),系数!$K$12:$M$15,3,0))</f>
        <v>200</v>
      </c>
      <c r="L494" s="17"/>
      <c r="M494" s="17"/>
      <c r="N494" s="17"/>
      <c r="O494" s="17">
        <f>IF(E494=1,"",VLOOKUP(E494,系数!$S$2:$AB$12,MATCH(属性!C494,评级,0),1))</f>
        <v>0</v>
      </c>
    </row>
    <row r="495" spans="1:15" ht="17.25" thickBot="1" x14ac:dyDescent="0.4">
      <c r="A495" s="17">
        <f t="shared" si="14"/>
        <v>7100005</v>
      </c>
      <c r="B495" s="17" t="s">
        <v>36</v>
      </c>
      <c r="C495" s="15">
        <f>INDEX(装备!G:G,MATCH(属性!A495,装备!A:A,0))</f>
        <v>1</v>
      </c>
      <c r="D495" s="15" t="str">
        <f>INDEX(装备!E:E,MATCH(属性!A495,装备!A:A,0))</f>
        <v>necklace</v>
      </c>
      <c r="E495" s="14">
        <v>13</v>
      </c>
      <c r="F495" s="17">
        <f>INT((VLOOKUP($C495,装备数值,2,0)+VLOOKUP($C495,装备数值,5,0)*($E495-1))*VLOOKUP($D495,系数!$K$2:$O$7,2,0))</f>
        <v>0</v>
      </c>
      <c r="G495" s="17">
        <f>INT((VLOOKUP($C495,装备数值,3,0)+VLOOKUP($C495,装备数值,6,0)*($E495-1))*VLOOKUP($D495,系数!$K$2:$O$7,3,0))</f>
        <v>52</v>
      </c>
      <c r="H495" s="17">
        <f t="shared" si="15"/>
        <v>52</v>
      </c>
      <c r="I495" s="17">
        <f>INT((VLOOKUP($C495,装备数值,4,0)+VLOOKUP($C495,装备数值,7,0)*($E495-1))*VLOOKUP($D495,系数!$K$2:$O$7,4,0))</f>
        <v>0</v>
      </c>
      <c r="J495" s="17">
        <f>INT((VLOOKUP($C495,装备数值,4,0)+VLOOKUP($C495,装备数值,7,0)*($E495-1))*VLOOKUP($D495,系数!$K$2:$O$7,5,0))</f>
        <v>0</v>
      </c>
      <c r="K495" s="17">
        <f>INT(VLOOKUP(E495,强化金币,2,1)*VLOOKUP(INDEX(装备!F:F,MATCH(属性!A495,装备!A:A,0)),系数!$K$12:$M$15,3,0))</f>
        <v>240</v>
      </c>
      <c r="L495" s="17"/>
      <c r="M495" s="17"/>
      <c r="N495" s="17"/>
      <c r="O495" s="17">
        <f>IF(E495=1,"",VLOOKUP(E495,系数!$S$2:$AB$12,MATCH(属性!C495,评级,0),1))</f>
        <v>0</v>
      </c>
    </row>
    <row r="496" spans="1:15" ht="17.25" thickBot="1" x14ac:dyDescent="0.4">
      <c r="A496" s="17">
        <f t="shared" si="14"/>
        <v>7100005</v>
      </c>
      <c r="B496" s="17" t="s">
        <v>36</v>
      </c>
      <c r="C496" s="15">
        <f>INDEX(装备!G:G,MATCH(属性!A496,装备!A:A,0))</f>
        <v>1</v>
      </c>
      <c r="D496" s="15" t="str">
        <f>INDEX(装备!E:E,MATCH(属性!A496,装备!A:A,0))</f>
        <v>necklace</v>
      </c>
      <c r="E496" s="14">
        <v>14</v>
      </c>
      <c r="F496" s="17">
        <f>INT((VLOOKUP($C496,装备数值,2,0)+VLOOKUP($C496,装备数值,5,0)*($E496-1))*VLOOKUP($D496,系数!$K$2:$O$7,2,0))</f>
        <v>0</v>
      </c>
      <c r="G496" s="17">
        <f>INT((VLOOKUP($C496,装备数值,3,0)+VLOOKUP($C496,装备数值,6,0)*($E496-1))*VLOOKUP($D496,系数!$K$2:$O$7,3,0))</f>
        <v>53</v>
      </c>
      <c r="H496" s="17">
        <f t="shared" si="15"/>
        <v>53</v>
      </c>
      <c r="I496" s="17">
        <f>INT((VLOOKUP($C496,装备数值,4,0)+VLOOKUP($C496,装备数值,7,0)*($E496-1))*VLOOKUP($D496,系数!$K$2:$O$7,4,0))</f>
        <v>0</v>
      </c>
      <c r="J496" s="17">
        <f>INT((VLOOKUP($C496,装备数值,4,0)+VLOOKUP($C496,装备数值,7,0)*($E496-1))*VLOOKUP($D496,系数!$K$2:$O$7,5,0))</f>
        <v>0</v>
      </c>
      <c r="K496" s="17">
        <f>INT(VLOOKUP(E496,强化金币,2,1)*VLOOKUP(INDEX(装备!F:F,MATCH(属性!A496,装备!A:A,0)),系数!$K$12:$M$15,3,0))</f>
        <v>280</v>
      </c>
      <c r="L496" s="17"/>
      <c r="M496" s="17"/>
      <c r="N496" s="17"/>
      <c r="O496" s="17">
        <f>IF(E496=1,"",VLOOKUP(E496,系数!$S$2:$AB$12,MATCH(属性!C496,评级,0),1))</f>
        <v>0</v>
      </c>
    </row>
    <row r="497" spans="1:15" ht="17.25" thickBot="1" x14ac:dyDescent="0.4">
      <c r="A497" s="17">
        <f t="shared" si="14"/>
        <v>7100005</v>
      </c>
      <c r="B497" s="17" t="s">
        <v>36</v>
      </c>
      <c r="C497" s="15">
        <f>INDEX(装备!G:G,MATCH(属性!A497,装备!A:A,0))</f>
        <v>1</v>
      </c>
      <c r="D497" s="15" t="str">
        <f>INDEX(装备!E:E,MATCH(属性!A497,装备!A:A,0))</f>
        <v>necklace</v>
      </c>
      <c r="E497" s="14">
        <v>15</v>
      </c>
      <c r="F497" s="17">
        <f>INT((VLOOKUP($C497,装备数值,2,0)+VLOOKUP($C497,装备数值,5,0)*($E497-1))*VLOOKUP($D497,系数!$K$2:$O$7,2,0))</f>
        <v>0</v>
      </c>
      <c r="G497" s="17">
        <f>INT((VLOOKUP($C497,装备数值,3,0)+VLOOKUP($C497,装备数值,6,0)*($E497-1))*VLOOKUP($D497,系数!$K$2:$O$7,3,0))</f>
        <v>54</v>
      </c>
      <c r="H497" s="17">
        <f t="shared" si="15"/>
        <v>54</v>
      </c>
      <c r="I497" s="17">
        <f>INT((VLOOKUP($C497,装备数值,4,0)+VLOOKUP($C497,装备数值,7,0)*($E497-1))*VLOOKUP($D497,系数!$K$2:$O$7,4,0))</f>
        <v>0</v>
      </c>
      <c r="J497" s="17">
        <f>INT((VLOOKUP($C497,装备数值,4,0)+VLOOKUP($C497,装备数值,7,0)*($E497-1))*VLOOKUP($D497,系数!$K$2:$O$7,5,0))</f>
        <v>0</v>
      </c>
      <c r="K497" s="17">
        <f>INT(VLOOKUP(E497,强化金币,2,1)*VLOOKUP(INDEX(装备!F:F,MATCH(属性!A497,装备!A:A,0)),系数!$K$12:$M$15,3,0))</f>
        <v>320</v>
      </c>
      <c r="L497" s="17"/>
      <c r="M497" s="17"/>
      <c r="N497" s="17"/>
      <c r="O497" s="17">
        <f>IF(E497=1,"",VLOOKUP(E497,系数!$S$2:$AB$12,MATCH(属性!C497,评级,0),1))</f>
        <v>0</v>
      </c>
    </row>
    <row r="498" spans="1:15" ht="17.25" thickBot="1" x14ac:dyDescent="0.4">
      <c r="A498" s="17">
        <f t="shared" si="14"/>
        <v>7100005</v>
      </c>
      <c r="B498" s="17" t="s">
        <v>36</v>
      </c>
      <c r="C498" s="15">
        <f>INDEX(装备!G:G,MATCH(属性!A498,装备!A:A,0))</f>
        <v>1</v>
      </c>
      <c r="D498" s="15" t="str">
        <f>INDEX(装备!E:E,MATCH(属性!A498,装备!A:A,0))</f>
        <v>necklace</v>
      </c>
      <c r="E498" s="14">
        <v>16</v>
      </c>
      <c r="F498" s="17">
        <f>INT((VLOOKUP($C498,装备数值,2,0)+VLOOKUP($C498,装备数值,5,0)*($E498-1))*VLOOKUP($D498,系数!$K$2:$O$7,2,0))</f>
        <v>0</v>
      </c>
      <c r="G498" s="17">
        <f>INT((VLOOKUP($C498,装备数值,3,0)+VLOOKUP($C498,装备数值,6,0)*($E498-1))*VLOOKUP($D498,系数!$K$2:$O$7,3,0))</f>
        <v>55</v>
      </c>
      <c r="H498" s="17">
        <f t="shared" si="15"/>
        <v>55</v>
      </c>
      <c r="I498" s="17">
        <f>INT((VLOOKUP($C498,装备数值,4,0)+VLOOKUP($C498,装备数值,7,0)*($E498-1))*VLOOKUP($D498,系数!$K$2:$O$7,4,0))</f>
        <v>0</v>
      </c>
      <c r="J498" s="17">
        <f>INT((VLOOKUP($C498,装备数值,4,0)+VLOOKUP($C498,装备数值,7,0)*($E498-1))*VLOOKUP($D498,系数!$K$2:$O$7,5,0))</f>
        <v>0</v>
      </c>
      <c r="K498" s="17">
        <f>INT(VLOOKUP(E498,强化金币,2,1)*VLOOKUP(INDEX(装备!F:F,MATCH(属性!A498,装备!A:A,0)),系数!$K$12:$M$15,3,0))</f>
        <v>360</v>
      </c>
      <c r="L498" s="17"/>
      <c r="M498" s="17"/>
      <c r="N498" s="17"/>
      <c r="O498" s="17">
        <f>IF(E498=1,"",VLOOKUP(E498,系数!$S$2:$AB$12,MATCH(属性!C498,评级,0),1))</f>
        <v>0</v>
      </c>
    </row>
    <row r="499" spans="1:15" ht="17.25" thickBot="1" x14ac:dyDescent="0.4">
      <c r="A499" s="17">
        <f t="shared" si="14"/>
        <v>7100005</v>
      </c>
      <c r="B499" s="17" t="s">
        <v>36</v>
      </c>
      <c r="C499" s="15">
        <f>INDEX(装备!G:G,MATCH(属性!A499,装备!A:A,0))</f>
        <v>1</v>
      </c>
      <c r="D499" s="15" t="str">
        <f>INDEX(装备!E:E,MATCH(属性!A499,装备!A:A,0))</f>
        <v>necklace</v>
      </c>
      <c r="E499" s="14">
        <v>17</v>
      </c>
      <c r="F499" s="17">
        <f>INT((VLOOKUP($C499,装备数值,2,0)+VLOOKUP($C499,装备数值,5,0)*($E499-1))*VLOOKUP($D499,系数!$K$2:$O$7,2,0))</f>
        <v>0</v>
      </c>
      <c r="G499" s="17">
        <f>INT((VLOOKUP($C499,装备数值,3,0)+VLOOKUP($C499,装备数值,6,0)*($E499-1))*VLOOKUP($D499,系数!$K$2:$O$7,3,0))</f>
        <v>56</v>
      </c>
      <c r="H499" s="17">
        <f t="shared" si="15"/>
        <v>56</v>
      </c>
      <c r="I499" s="17">
        <f>INT((VLOOKUP($C499,装备数值,4,0)+VLOOKUP($C499,装备数值,7,0)*($E499-1))*VLOOKUP($D499,系数!$K$2:$O$7,4,0))</f>
        <v>0</v>
      </c>
      <c r="J499" s="17">
        <f>INT((VLOOKUP($C499,装备数值,4,0)+VLOOKUP($C499,装备数值,7,0)*($E499-1))*VLOOKUP($D499,系数!$K$2:$O$7,5,0))</f>
        <v>0</v>
      </c>
      <c r="K499" s="17">
        <f>INT(VLOOKUP(E499,强化金币,2,1)*VLOOKUP(INDEX(装备!F:F,MATCH(属性!A499,装备!A:A,0)),系数!$K$12:$M$15,3,0))</f>
        <v>400</v>
      </c>
      <c r="L499" s="17"/>
      <c r="M499" s="17"/>
      <c r="N499" s="17"/>
      <c r="O499" s="17">
        <f>IF(E499=1,"",VLOOKUP(E499,系数!$S$2:$AB$12,MATCH(属性!C499,评级,0),1))</f>
        <v>0</v>
      </c>
    </row>
    <row r="500" spans="1:15" ht="17.25" thickBot="1" x14ac:dyDescent="0.4">
      <c r="A500" s="17">
        <f t="shared" si="14"/>
        <v>7100005</v>
      </c>
      <c r="B500" s="17" t="s">
        <v>36</v>
      </c>
      <c r="C500" s="15">
        <f>INDEX(装备!G:G,MATCH(属性!A500,装备!A:A,0))</f>
        <v>1</v>
      </c>
      <c r="D500" s="15" t="str">
        <f>INDEX(装备!E:E,MATCH(属性!A500,装备!A:A,0))</f>
        <v>necklace</v>
      </c>
      <c r="E500" s="14">
        <v>18</v>
      </c>
      <c r="F500" s="17">
        <f>INT((VLOOKUP($C500,装备数值,2,0)+VLOOKUP($C500,装备数值,5,0)*($E500-1))*VLOOKUP($D500,系数!$K$2:$O$7,2,0))</f>
        <v>0</v>
      </c>
      <c r="G500" s="17">
        <f>INT((VLOOKUP($C500,装备数值,3,0)+VLOOKUP($C500,装备数值,6,0)*($E500-1))*VLOOKUP($D500,系数!$K$2:$O$7,3,0))</f>
        <v>57</v>
      </c>
      <c r="H500" s="17">
        <f t="shared" si="15"/>
        <v>57</v>
      </c>
      <c r="I500" s="17">
        <f>INT((VLOOKUP($C500,装备数值,4,0)+VLOOKUP($C500,装备数值,7,0)*($E500-1))*VLOOKUP($D500,系数!$K$2:$O$7,4,0))</f>
        <v>0</v>
      </c>
      <c r="J500" s="17">
        <f>INT((VLOOKUP($C500,装备数值,4,0)+VLOOKUP($C500,装备数值,7,0)*($E500-1))*VLOOKUP($D500,系数!$K$2:$O$7,5,0))</f>
        <v>0</v>
      </c>
      <c r="K500" s="17">
        <f>INT(VLOOKUP(E500,强化金币,2,1)*VLOOKUP(INDEX(装备!F:F,MATCH(属性!A500,装备!A:A,0)),系数!$K$12:$M$15,3,0))</f>
        <v>440</v>
      </c>
      <c r="L500" s="17"/>
      <c r="M500" s="17"/>
      <c r="N500" s="17"/>
      <c r="O500" s="17">
        <f>IF(E500=1,"",VLOOKUP(E500,系数!$S$2:$AB$12,MATCH(属性!C500,评级,0),1))</f>
        <v>0</v>
      </c>
    </row>
    <row r="501" spans="1:15" ht="17.25" thickBot="1" x14ac:dyDescent="0.4">
      <c r="A501" s="17">
        <f t="shared" si="14"/>
        <v>7100005</v>
      </c>
      <c r="B501" s="17" t="s">
        <v>36</v>
      </c>
      <c r="C501" s="15">
        <f>INDEX(装备!G:G,MATCH(属性!A501,装备!A:A,0))</f>
        <v>1</v>
      </c>
      <c r="D501" s="15" t="str">
        <f>INDEX(装备!E:E,MATCH(属性!A501,装备!A:A,0))</f>
        <v>necklace</v>
      </c>
      <c r="E501" s="14">
        <v>19</v>
      </c>
      <c r="F501" s="17">
        <f>INT((VLOOKUP($C501,装备数值,2,0)+VLOOKUP($C501,装备数值,5,0)*($E501-1))*VLOOKUP($D501,系数!$K$2:$O$7,2,0))</f>
        <v>0</v>
      </c>
      <c r="G501" s="17">
        <f>INT((VLOOKUP($C501,装备数值,3,0)+VLOOKUP($C501,装备数值,6,0)*($E501-1))*VLOOKUP($D501,系数!$K$2:$O$7,3,0))</f>
        <v>58</v>
      </c>
      <c r="H501" s="17">
        <f t="shared" si="15"/>
        <v>58</v>
      </c>
      <c r="I501" s="17">
        <f>INT((VLOOKUP($C501,装备数值,4,0)+VLOOKUP($C501,装备数值,7,0)*($E501-1))*VLOOKUP($D501,系数!$K$2:$O$7,4,0))</f>
        <v>0</v>
      </c>
      <c r="J501" s="17">
        <f>INT((VLOOKUP($C501,装备数值,4,0)+VLOOKUP($C501,装备数值,7,0)*($E501-1))*VLOOKUP($D501,系数!$K$2:$O$7,5,0))</f>
        <v>0</v>
      </c>
      <c r="K501" s="17">
        <f>INT(VLOOKUP(E501,强化金币,2,1)*VLOOKUP(INDEX(装备!F:F,MATCH(属性!A501,装备!A:A,0)),系数!$K$12:$M$15,3,0))</f>
        <v>480</v>
      </c>
      <c r="L501" s="17"/>
      <c r="M501" s="17"/>
      <c r="N501" s="17"/>
      <c r="O501" s="17">
        <f>IF(E501=1,"",VLOOKUP(E501,系数!$S$2:$AB$12,MATCH(属性!C501,评级,0),1))</f>
        <v>0</v>
      </c>
    </row>
    <row r="502" spans="1:15" ht="17.25" thickBot="1" x14ac:dyDescent="0.4">
      <c r="A502" s="17">
        <f t="shared" si="14"/>
        <v>7100005</v>
      </c>
      <c r="B502" s="17" t="s">
        <v>36</v>
      </c>
      <c r="C502" s="15">
        <f>INDEX(装备!G:G,MATCH(属性!A502,装备!A:A,0))</f>
        <v>1</v>
      </c>
      <c r="D502" s="15" t="str">
        <f>INDEX(装备!E:E,MATCH(属性!A502,装备!A:A,0))</f>
        <v>necklace</v>
      </c>
      <c r="E502" s="14">
        <v>20</v>
      </c>
      <c r="F502" s="17">
        <f>INT((VLOOKUP($C502,装备数值,2,0)+VLOOKUP($C502,装备数值,5,0)*($E502-1))*VLOOKUP($D502,系数!$K$2:$O$7,2,0))</f>
        <v>0</v>
      </c>
      <c r="G502" s="17">
        <f>INT((VLOOKUP($C502,装备数值,3,0)+VLOOKUP($C502,装备数值,6,0)*($E502-1))*VLOOKUP($D502,系数!$K$2:$O$7,3,0))</f>
        <v>59</v>
      </c>
      <c r="H502" s="17">
        <f t="shared" si="15"/>
        <v>59</v>
      </c>
      <c r="I502" s="17">
        <f>INT((VLOOKUP($C502,装备数值,4,0)+VLOOKUP($C502,装备数值,7,0)*($E502-1))*VLOOKUP($D502,系数!$K$2:$O$7,4,0))</f>
        <v>0</v>
      </c>
      <c r="J502" s="17">
        <f>INT((VLOOKUP($C502,装备数值,4,0)+VLOOKUP($C502,装备数值,7,0)*($E502-1))*VLOOKUP($D502,系数!$K$2:$O$7,5,0))</f>
        <v>0</v>
      </c>
      <c r="K502" s="17">
        <f>INT(VLOOKUP(E502,强化金币,2,1)*VLOOKUP(INDEX(装备!F:F,MATCH(属性!A502,装备!A:A,0)),系数!$K$12:$M$15,3,0))</f>
        <v>520</v>
      </c>
      <c r="L502" s="17"/>
      <c r="M502" s="17"/>
      <c r="N502" s="17"/>
      <c r="O502" s="17">
        <f>IF(E502=1,"",VLOOKUP(E502,系数!$S$2:$AB$12,MATCH(属性!C502,评级,0),1))</f>
        <v>0</v>
      </c>
    </row>
    <row r="503" spans="1:15" ht="17.25" thickBot="1" x14ac:dyDescent="0.4">
      <c r="A503" s="17">
        <f t="shared" si="14"/>
        <v>7100005</v>
      </c>
      <c r="B503" s="17" t="s">
        <v>36</v>
      </c>
      <c r="C503" s="15">
        <f>INDEX(装备!G:G,MATCH(属性!A503,装备!A:A,0))</f>
        <v>1</v>
      </c>
      <c r="D503" s="15" t="str">
        <f>INDEX(装备!E:E,MATCH(属性!A503,装备!A:A,0))</f>
        <v>necklace</v>
      </c>
      <c r="E503" s="14">
        <v>21</v>
      </c>
      <c r="F503" s="17">
        <f>INT((VLOOKUP($C503,装备数值,2,0)+VLOOKUP($C503,装备数值,5,0)*($E503-1))*VLOOKUP($D503,系数!$K$2:$O$7,2,0))</f>
        <v>0</v>
      </c>
      <c r="G503" s="17">
        <f>INT((VLOOKUP($C503,装备数值,3,0)+VLOOKUP($C503,装备数值,6,0)*($E503-1))*VLOOKUP($D503,系数!$K$2:$O$7,3,0))</f>
        <v>60</v>
      </c>
      <c r="H503" s="17">
        <f t="shared" si="15"/>
        <v>60</v>
      </c>
      <c r="I503" s="17">
        <f>INT((VLOOKUP($C503,装备数值,4,0)+VLOOKUP($C503,装备数值,7,0)*($E503-1))*VLOOKUP($D503,系数!$K$2:$O$7,4,0))</f>
        <v>0</v>
      </c>
      <c r="J503" s="17">
        <f>INT((VLOOKUP($C503,装备数值,4,0)+VLOOKUP($C503,装备数值,7,0)*($E503-1))*VLOOKUP($D503,系数!$K$2:$O$7,5,0))</f>
        <v>0</v>
      </c>
      <c r="K503" s="17">
        <f>INT(VLOOKUP(E503,强化金币,2,1)*VLOOKUP(INDEX(装备!F:F,MATCH(属性!A503,装备!A:A,0)),系数!$K$12:$M$15,3,0))</f>
        <v>560</v>
      </c>
      <c r="L503" s="17"/>
      <c r="M503" s="17"/>
      <c r="N503" s="17"/>
      <c r="O503" s="17">
        <f>IF(E503=1,"",VLOOKUP(E503,系数!$S$2:$AB$12,MATCH(属性!C503,评级,0),1))</f>
        <v>0</v>
      </c>
    </row>
    <row r="504" spans="1:15" ht="17.25" thickBot="1" x14ac:dyDescent="0.4">
      <c r="A504" s="17">
        <f t="shared" si="14"/>
        <v>7100005</v>
      </c>
      <c r="B504" s="17" t="s">
        <v>36</v>
      </c>
      <c r="C504" s="15">
        <f>INDEX(装备!G:G,MATCH(属性!A504,装备!A:A,0))</f>
        <v>1</v>
      </c>
      <c r="D504" s="15" t="str">
        <f>INDEX(装备!E:E,MATCH(属性!A504,装备!A:A,0))</f>
        <v>necklace</v>
      </c>
      <c r="E504" s="14">
        <v>22</v>
      </c>
      <c r="F504" s="17">
        <f>INT((VLOOKUP($C504,装备数值,2,0)+VLOOKUP($C504,装备数值,5,0)*($E504-1))*VLOOKUP($D504,系数!$K$2:$O$7,2,0))</f>
        <v>0</v>
      </c>
      <c r="G504" s="17">
        <f>INT((VLOOKUP($C504,装备数值,3,0)+VLOOKUP($C504,装备数值,6,0)*($E504-1))*VLOOKUP($D504,系数!$K$2:$O$7,3,0))</f>
        <v>61</v>
      </c>
      <c r="H504" s="17">
        <f t="shared" si="15"/>
        <v>61</v>
      </c>
      <c r="I504" s="17">
        <f>INT((VLOOKUP($C504,装备数值,4,0)+VLOOKUP($C504,装备数值,7,0)*($E504-1))*VLOOKUP($D504,系数!$K$2:$O$7,4,0))</f>
        <v>0</v>
      </c>
      <c r="J504" s="17">
        <f>INT((VLOOKUP($C504,装备数值,4,0)+VLOOKUP($C504,装备数值,7,0)*($E504-1))*VLOOKUP($D504,系数!$K$2:$O$7,5,0))</f>
        <v>0</v>
      </c>
      <c r="K504" s="17">
        <f>INT(VLOOKUP(E504,强化金币,2,1)*VLOOKUP(INDEX(装备!F:F,MATCH(属性!A504,装备!A:A,0)),系数!$K$12:$M$15,3,0))</f>
        <v>600</v>
      </c>
      <c r="L504" s="17"/>
      <c r="M504" s="17"/>
      <c r="N504" s="17"/>
      <c r="O504" s="17">
        <f>IF(E504=1,"",VLOOKUP(E504,系数!$S$2:$AB$12,MATCH(属性!C504,评级,0),1))</f>
        <v>0</v>
      </c>
    </row>
    <row r="505" spans="1:15" ht="17.25" thickBot="1" x14ac:dyDescent="0.4">
      <c r="A505" s="17">
        <f t="shared" si="14"/>
        <v>7100005</v>
      </c>
      <c r="B505" s="17" t="s">
        <v>36</v>
      </c>
      <c r="C505" s="15">
        <f>INDEX(装备!G:G,MATCH(属性!A505,装备!A:A,0))</f>
        <v>1</v>
      </c>
      <c r="D505" s="15" t="str">
        <f>INDEX(装备!E:E,MATCH(属性!A505,装备!A:A,0))</f>
        <v>necklace</v>
      </c>
      <c r="E505" s="14">
        <v>23</v>
      </c>
      <c r="F505" s="17">
        <f>INT((VLOOKUP($C505,装备数值,2,0)+VLOOKUP($C505,装备数值,5,0)*($E505-1))*VLOOKUP($D505,系数!$K$2:$O$7,2,0))</f>
        <v>0</v>
      </c>
      <c r="G505" s="17">
        <f>INT((VLOOKUP($C505,装备数值,3,0)+VLOOKUP($C505,装备数值,6,0)*($E505-1))*VLOOKUP($D505,系数!$K$2:$O$7,3,0))</f>
        <v>62</v>
      </c>
      <c r="H505" s="17">
        <f t="shared" si="15"/>
        <v>62</v>
      </c>
      <c r="I505" s="17">
        <f>INT((VLOOKUP($C505,装备数值,4,0)+VLOOKUP($C505,装备数值,7,0)*($E505-1))*VLOOKUP($D505,系数!$K$2:$O$7,4,0))</f>
        <v>0</v>
      </c>
      <c r="J505" s="17">
        <f>INT((VLOOKUP($C505,装备数值,4,0)+VLOOKUP($C505,装备数值,7,0)*($E505-1))*VLOOKUP($D505,系数!$K$2:$O$7,5,0))</f>
        <v>0</v>
      </c>
      <c r="K505" s="17">
        <f>INT(VLOOKUP(E505,强化金币,2,1)*VLOOKUP(INDEX(装备!F:F,MATCH(属性!A505,装备!A:A,0)),系数!$K$12:$M$15,3,0))</f>
        <v>640</v>
      </c>
      <c r="L505" s="17"/>
      <c r="M505" s="17"/>
      <c r="N505" s="17"/>
      <c r="O505" s="17">
        <f>IF(E505=1,"",VLOOKUP(E505,系数!$S$2:$AB$12,MATCH(属性!C505,评级,0),1))</f>
        <v>0</v>
      </c>
    </row>
    <row r="506" spans="1:15" ht="17.25" thickBot="1" x14ac:dyDescent="0.4">
      <c r="A506" s="17">
        <f t="shared" si="14"/>
        <v>7100005</v>
      </c>
      <c r="B506" s="17" t="s">
        <v>36</v>
      </c>
      <c r="C506" s="15">
        <f>INDEX(装备!G:G,MATCH(属性!A506,装备!A:A,0))</f>
        <v>1</v>
      </c>
      <c r="D506" s="15" t="str">
        <f>INDEX(装备!E:E,MATCH(属性!A506,装备!A:A,0))</f>
        <v>necklace</v>
      </c>
      <c r="E506" s="14">
        <v>24</v>
      </c>
      <c r="F506" s="17">
        <f>INT((VLOOKUP($C506,装备数值,2,0)+VLOOKUP($C506,装备数值,5,0)*($E506-1))*VLOOKUP($D506,系数!$K$2:$O$7,2,0))</f>
        <v>0</v>
      </c>
      <c r="G506" s="17">
        <f>INT((VLOOKUP($C506,装备数值,3,0)+VLOOKUP($C506,装备数值,6,0)*($E506-1))*VLOOKUP($D506,系数!$K$2:$O$7,3,0))</f>
        <v>63</v>
      </c>
      <c r="H506" s="17">
        <f t="shared" si="15"/>
        <v>63</v>
      </c>
      <c r="I506" s="17">
        <f>INT((VLOOKUP($C506,装备数值,4,0)+VLOOKUP($C506,装备数值,7,0)*($E506-1))*VLOOKUP($D506,系数!$K$2:$O$7,4,0))</f>
        <v>0</v>
      </c>
      <c r="J506" s="17">
        <f>INT((VLOOKUP($C506,装备数值,4,0)+VLOOKUP($C506,装备数值,7,0)*($E506-1))*VLOOKUP($D506,系数!$K$2:$O$7,5,0))</f>
        <v>0</v>
      </c>
      <c r="K506" s="17">
        <f>INT(VLOOKUP(E506,强化金币,2,1)*VLOOKUP(INDEX(装备!F:F,MATCH(属性!A506,装备!A:A,0)),系数!$K$12:$M$15,3,0))</f>
        <v>680</v>
      </c>
      <c r="L506" s="17"/>
      <c r="M506" s="17"/>
      <c r="N506" s="17"/>
      <c r="O506" s="17">
        <f>IF(E506=1,"",VLOOKUP(E506,系数!$S$2:$AB$12,MATCH(属性!C506,评级,0),1))</f>
        <v>0</v>
      </c>
    </row>
    <row r="507" spans="1:15" ht="17.25" thickBot="1" x14ac:dyDescent="0.4">
      <c r="A507" s="17">
        <f t="shared" si="14"/>
        <v>7100005</v>
      </c>
      <c r="B507" s="17" t="s">
        <v>36</v>
      </c>
      <c r="C507" s="15">
        <f>INDEX(装备!G:G,MATCH(属性!A507,装备!A:A,0))</f>
        <v>1</v>
      </c>
      <c r="D507" s="15" t="str">
        <f>INDEX(装备!E:E,MATCH(属性!A507,装备!A:A,0))</f>
        <v>necklace</v>
      </c>
      <c r="E507" s="14">
        <v>25</v>
      </c>
      <c r="F507" s="17">
        <f>INT((VLOOKUP($C507,装备数值,2,0)+VLOOKUP($C507,装备数值,5,0)*($E507-1))*VLOOKUP($D507,系数!$K$2:$O$7,2,0))</f>
        <v>0</v>
      </c>
      <c r="G507" s="17">
        <f>INT((VLOOKUP($C507,装备数值,3,0)+VLOOKUP($C507,装备数值,6,0)*($E507-1))*VLOOKUP($D507,系数!$K$2:$O$7,3,0))</f>
        <v>64</v>
      </c>
      <c r="H507" s="17">
        <f t="shared" si="15"/>
        <v>64</v>
      </c>
      <c r="I507" s="17">
        <f>INT((VLOOKUP($C507,装备数值,4,0)+VLOOKUP($C507,装备数值,7,0)*($E507-1))*VLOOKUP($D507,系数!$K$2:$O$7,4,0))</f>
        <v>0</v>
      </c>
      <c r="J507" s="17">
        <f>INT((VLOOKUP($C507,装备数值,4,0)+VLOOKUP($C507,装备数值,7,0)*($E507-1))*VLOOKUP($D507,系数!$K$2:$O$7,5,0))</f>
        <v>0</v>
      </c>
      <c r="K507" s="17">
        <f>INT(VLOOKUP(E507,强化金币,2,1)*VLOOKUP(INDEX(装备!F:F,MATCH(属性!A507,装备!A:A,0)),系数!$K$12:$M$15,3,0))</f>
        <v>720</v>
      </c>
      <c r="L507" s="17"/>
      <c r="M507" s="17"/>
      <c r="N507" s="17"/>
      <c r="O507" s="17">
        <f>IF(E507=1,"",VLOOKUP(E507,系数!$S$2:$AB$12,MATCH(属性!C507,评级,0),1))</f>
        <v>0</v>
      </c>
    </row>
    <row r="508" spans="1:15" ht="17.25" thickBot="1" x14ac:dyDescent="0.4">
      <c r="A508" s="17">
        <f t="shared" ref="A508:A571" si="16">A388+1</f>
        <v>7100005</v>
      </c>
      <c r="B508" s="17" t="s">
        <v>36</v>
      </c>
      <c r="C508" s="15">
        <f>INDEX(装备!G:G,MATCH(属性!A508,装备!A:A,0))</f>
        <v>1</v>
      </c>
      <c r="D508" s="15" t="str">
        <f>INDEX(装备!E:E,MATCH(属性!A508,装备!A:A,0))</f>
        <v>necklace</v>
      </c>
      <c r="E508" s="14">
        <v>26</v>
      </c>
      <c r="F508" s="17">
        <f>INT((VLOOKUP($C508,装备数值,2,0)+VLOOKUP($C508,装备数值,5,0)*($E508-1))*VLOOKUP($D508,系数!$K$2:$O$7,2,0))</f>
        <v>0</v>
      </c>
      <c r="G508" s="17">
        <f>INT((VLOOKUP($C508,装备数值,3,0)+VLOOKUP($C508,装备数值,6,0)*($E508-1))*VLOOKUP($D508,系数!$K$2:$O$7,3,0))</f>
        <v>65</v>
      </c>
      <c r="H508" s="17">
        <f t="shared" si="15"/>
        <v>65</v>
      </c>
      <c r="I508" s="17">
        <f>INT((VLOOKUP($C508,装备数值,4,0)+VLOOKUP($C508,装备数值,7,0)*($E508-1))*VLOOKUP($D508,系数!$K$2:$O$7,4,0))</f>
        <v>0</v>
      </c>
      <c r="J508" s="17">
        <f>INT((VLOOKUP($C508,装备数值,4,0)+VLOOKUP($C508,装备数值,7,0)*($E508-1))*VLOOKUP($D508,系数!$K$2:$O$7,5,0))</f>
        <v>0</v>
      </c>
      <c r="K508" s="17">
        <f>INT(VLOOKUP(E508,强化金币,2,1)*VLOOKUP(INDEX(装备!F:F,MATCH(属性!A508,装备!A:A,0)),系数!$K$12:$M$15,3,0))</f>
        <v>760</v>
      </c>
      <c r="L508" s="17"/>
      <c r="M508" s="17"/>
      <c r="N508" s="17"/>
      <c r="O508" s="17">
        <f>IF(E508=1,"",VLOOKUP(E508,系数!$S$2:$AB$12,MATCH(属性!C508,评级,0),1))</f>
        <v>0</v>
      </c>
    </row>
    <row r="509" spans="1:15" ht="17.25" thickBot="1" x14ac:dyDescent="0.4">
      <c r="A509" s="17">
        <f t="shared" si="16"/>
        <v>7100005</v>
      </c>
      <c r="B509" s="17" t="s">
        <v>36</v>
      </c>
      <c r="C509" s="15">
        <f>INDEX(装备!G:G,MATCH(属性!A509,装备!A:A,0))</f>
        <v>1</v>
      </c>
      <c r="D509" s="15" t="str">
        <f>INDEX(装备!E:E,MATCH(属性!A509,装备!A:A,0))</f>
        <v>necklace</v>
      </c>
      <c r="E509" s="14">
        <v>27</v>
      </c>
      <c r="F509" s="17">
        <f>INT((VLOOKUP($C509,装备数值,2,0)+VLOOKUP($C509,装备数值,5,0)*($E509-1))*VLOOKUP($D509,系数!$K$2:$O$7,2,0))</f>
        <v>0</v>
      </c>
      <c r="G509" s="17">
        <f>INT((VLOOKUP($C509,装备数值,3,0)+VLOOKUP($C509,装备数值,6,0)*($E509-1))*VLOOKUP($D509,系数!$K$2:$O$7,3,0))</f>
        <v>66</v>
      </c>
      <c r="H509" s="17">
        <f t="shared" si="15"/>
        <v>66</v>
      </c>
      <c r="I509" s="17">
        <f>INT((VLOOKUP($C509,装备数值,4,0)+VLOOKUP($C509,装备数值,7,0)*($E509-1))*VLOOKUP($D509,系数!$K$2:$O$7,4,0))</f>
        <v>0</v>
      </c>
      <c r="J509" s="17">
        <f>INT((VLOOKUP($C509,装备数值,4,0)+VLOOKUP($C509,装备数值,7,0)*($E509-1))*VLOOKUP($D509,系数!$K$2:$O$7,5,0))</f>
        <v>0</v>
      </c>
      <c r="K509" s="17">
        <f>INT(VLOOKUP(E509,强化金币,2,1)*VLOOKUP(INDEX(装备!F:F,MATCH(属性!A509,装备!A:A,0)),系数!$K$12:$M$15,3,0))</f>
        <v>800</v>
      </c>
      <c r="L509" s="17"/>
      <c r="M509" s="17"/>
      <c r="N509" s="17"/>
      <c r="O509" s="17">
        <f>IF(E509=1,"",VLOOKUP(E509,系数!$S$2:$AB$12,MATCH(属性!C509,评级,0),1))</f>
        <v>0</v>
      </c>
    </row>
    <row r="510" spans="1:15" ht="17.25" thickBot="1" x14ac:dyDescent="0.4">
      <c r="A510" s="17">
        <f t="shared" si="16"/>
        <v>7100005</v>
      </c>
      <c r="B510" s="17" t="s">
        <v>36</v>
      </c>
      <c r="C510" s="15">
        <f>INDEX(装备!G:G,MATCH(属性!A510,装备!A:A,0))</f>
        <v>1</v>
      </c>
      <c r="D510" s="15" t="str">
        <f>INDEX(装备!E:E,MATCH(属性!A510,装备!A:A,0))</f>
        <v>necklace</v>
      </c>
      <c r="E510" s="14">
        <v>28</v>
      </c>
      <c r="F510" s="17">
        <f>INT((VLOOKUP($C510,装备数值,2,0)+VLOOKUP($C510,装备数值,5,0)*($E510-1))*VLOOKUP($D510,系数!$K$2:$O$7,2,0))</f>
        <v>0</v>
      </c>
      <c r="G510" s="17">
        <f>INT((VLOOKUP($C510,装备数值,3,0)+VLOOKUP($C510,装备数值,6,0)*($E510-1))*VLOOKUP($D510,系数!$K$2:$O$7,3,0))</f>
        <v>67</v>
      </c>
      <c r="H510" s="17">
        <f t="shared" si="15"/>
        <v>67</v>
      </c>
      <c r="I510" s="17">
        <f>INT((VLOOKUP($C510,装备数值,4,0)+VLOOKUP($C510,装备数值,7,0)*($E510-1))*VLOOKUP($D510,系数!$K$2:$O$7,4,0))</f>
        <v>0</v>
      </c>
      <c r="J510" s="17">
        <f>INT((VLOOKUP($C510,装备数值,4,0)+VLOOKUP($C510,装备数值,7,0)*($E510-1))*VLOOKUP($D510,系数!$K$2:$O$7,5,0))</f>
        <v>0</v>
      </c>
      <c r="K510" s="17">
        <f>INT(VLOOKUP(E510,强化金币,2,1)*VLOOKUP(INDEX(装备!F:F,MATCH(属性!A510,装备!A:A,0)),系数!$K$12:$M$15,3,0))</f>
        <v>840</v>
      </c>
      <c r="L510" s="17"/>
      <c r="M510" s="17"/>
      <c r="N510" s="17"/>
      <c r="O510" s="17">
        <f>IF(E510=1,"",VLOOKUP(E510,系数!$S$2:$AB$12,MATCH(属性!C510,评级,0),1))</f>
        <v>0</v>
      </c>
    </row>
    <row r="511" spans="1:15" ht="17.25" thickBot="1" x14ac:dyDescent="0.4">
      <c r="A511" s="17">
        <f t="shared" si="16"/>
        <v>7100005</v>
      </c>
      <c r="B511" s="17" t="s">
        <v>36</v>
      </c>
      <c r="C511" s="15">
        <f>INDEX(装备!G:G,MATCH(属性!A511,装备!A:A,0))</f>
        <v>1</v>
      </c>
      <c r="D511" s="15" t="str">
        <f>INDEX(装备!E:E,MATCH(属性!A511,装备!A:A,0))</f>
        <v>necklace</v>
      </c>
      <c r="E511" s="14">
        <v>29</v>
      </c>
      <c r="F511" s="17">
        <f>INT((VLOOKUP($C511,装备数值,2,0)+VLOOKUP($C511,装备数值,5,0)*($E511-1))*VLOOKUP($D511,系数!$K$2:$O$7,2,0))</f>
        <v>0</v>
      </c>
      <c r="G511" s="17">
        <f>INT((VLOOKUP($C511,装备数值,3,0)+VLOOKUP($C511,装备数值,6,0)*($E511-1))*VLOOKUP($D511,系数!$K$2:$O$7,3,0))</f>
        <v>68</v>
      </c>
      <c r="H511" s="17">
        <f t="shared" si="15"/>
        <v>68</v>
      </c>
      <c r="I511" s="17">
        <f>INT((VLOOKUP($C511,装备数值,4,0)+VLOOKUP($C511,装备数值,7,0)*($E511-1))*VLOOKUP($D511,系数!$K$2:$O$7,4,0))</f>
        <v>0</v>
      </c>
      <c r="J511" s="17">
        <f>INT((VLOOKUP($C511,装备数值,4,0)+VLOOKUP($C511,装备数值,7,0)*($E511-1))*VLOOKUP($D511,系数!$K$2:$O$7,5,0))</f>
        <v>0</v>
      </c>
      <c r="K511" s="17">
        <f>INT(VLOOKUP(E511,强化金币,2,1)*VLOOKUP(INDEX(装备!F:F,MATCH(属性!A511,装备!A:A,0)),系数!$K$12:$M$15,3,0))</f>
        <v>900</v>
      </c>
      <c r="L511" s="17"/>
      <c r="M511" s="17"/>
      <c r="N511" s="17"/>
      <c r="O511" s="17">
        <f>IF(E511=1,"",VLOOKUP(E511,系数!$S$2:$AB$12,MATCH(属性!C511,评级,0),1))</f>
        <v>0</v>
      </c>
    </row>
    <row r="512" spans="1:15" ht="17.25" thickBot="1" x14ac:dyDescent="0.4">
      <c r="A512" s="17">
        <f t="shared" si="16"/>
        <v>7100005</v>
      </c>
      <c r="B512" s="17" t="s">
        <v>36</v>
      </c>
      <c r="C512" s="15">
        <f>INDEX(装备!G:G,MATCH(属性!A512,装备!A:A,0))</f>
        <v>1</v>
      </c>
      <c r="D512" s="15" t="str">
        <f>INDEX(装备!E:E,MATCH(属性!A512,装备!A:A,0))</f>
        <v>necklace</v>
      </c>
      <c r="E512" s="14">
        <v>30</v>
      </c>
      <c r="F512" s="17">
        <f>INT((VLOOKUP($C512,装备数值,2,0)+VLOOKUP($C512,装备数值,5,0)*($E512-1))*VLOOKUP($D512,系数!$K$2:$O$7,2,0))</f>
        <v>0</v>
      </c>
      <c r="G512" s="17">
        <f>INT((VLOOKUP($C512,装备数值,3,0)+VLOOKUP($C512,装备数值,6,0)*($E512-1))*VLOOKUP($D512,系数!$K$2:$O$7,3,0))</f>
        <v>69</v>
      </c>
      <c r="H512" s="17">
        <f t="shared" si="15"/>
        <v>69</v>
      </c>
      <c r="I512" s="17">
        <f>INT((VLOOKUP($C512,装备数值,4,0)+VLOOKUP($C512,装备数值,7,0)*($E512-1))*VLOOKUP($D512,系数!$K$2:$O$7,4,0))</f>
        <v>0</v>
      </c>
      <c r="J512" s="17">
        <f>INT((VLOOKUP($C512,装备数值,4,0)+VLOOKUP($C512,装备数值,7,0)*($E512-1))*VLOOKUP($D512,系数!$K$2:$O$7,5,0))</f>
        <v>0</v>
      </c>
      <c r="K512" s="17">
        <f>INT(VLOOKUP(E512,强化金币,2,1)*VLOOKUP(INDEX(装备!F:F,MATCH(属性!A512,装备!A:A,0)),系数!$K$12:$M$15,3,0))</f>
        <v>1000</v>
      </c>
      <c r="L512" s="17"/>
      <c r="M512" s="17"/>
      <c r="N512" s="17"/>
      <c r="O512" s="17">
        <f>IF(E512=1,"",VLOOKUP(E512,系数!$S$2:$AB$12,MATCH(属性!C512,评级,0),1))</f>
        <v>0</v>
      </c>
    </row>
    <row r="513" spans="1:15" ht="17.25" thickBot="1" x14ac:dyDescent="0.4">
      <c r="A513" s="17">
        <f t="shared" si="16"/>
        <v>7100005</v>
      </c>
      <c r="B513" s="17" t="s">
        <v>36</v>
      </c>
      <c r="C513" s="15">
        <f>INDEX(装备!G:G,MATCH(属性!A513,装备!A:A,0))</f>
        <v>1</v>
      </c>
      <c r="D513" s="15" t="str">
        <f>INDEX(装备!E:E,MATCH(属性!A513,装备!A:A,0))</f>
        <v>necklace</v>
      </c>
      <c r="E513" s="14">
        <v>31</v>
      </c>
      <c r="F513" s="17">
        <f>INT((VLOOKUP($C513,装备数值,2,0)+VLOOKUP($C513,装备数值,5,0)*($E513-1))*VLOOKUP($D513,系数!$K$2:$O$7,2,0))</f>
        <v>0</v>
      </c>
      <c r="G513" s="17">
        <f>INT((VLOOKUP($C513,装备数值,3,0)+VLOOKUP($C513,装备数值,6,0)*($E513-1))*VLOOKUP($D513,系数!$K$2:$O$7,3,0))</f>
        <v>70</v>
      </c>
      <c r="H513" s="17">
        <f t="shared" si="15"/>
        <v>70</v>
      </c>
      <c r="I513" s="17">
        <f>INT((VLOOKUP($C513,装备数值,4,0)+VLOOKUP($C513,装备数值,7,0)*($E513-1))*VLOOKUP($D513,系数!$K$2:$O$7,4,0))</f>
        <v>0</v>
      </c>
      <c r="J513" s="17">
        <f>INT((VLOOKUP($C513,装备数值,4,0)+VLOOKUP($C513,装备数值,7,0)*($E513-1))*VLOOKUP($D513,系数!$K$2:$O$7,5,0))</f>
        <v>0</v>
      </c>
      <c r="K513" s="17">
        <f>INT(VLOOKUP(E513,强化金币,2,1)*VLOOKUP(INDEX(装备!F:F,MATCH(属性!A513,装备!A:A,0)),系数!$K$12:$M$15,3,0))</f>
        <v>1100</v>
      </c>
      <c r="L513" s="17"/>
      <c r="M513" s="17"/>
      <c r="N513" s="17"/>
      <c r="O513" s="17">
        <f>IF(E513=1,"",VLOOKUP(E513,系数!$S$2:$AB$12,MATCH(属性!C513,评级,0),1))</f>
        <v>0</v>
      </c>
    </row>
    <row r="514" spans="1:15" ht="17.25" thickBot="1" x14ac:dyDescent="0.4">
      <c r="A514" s="17">
        <f t="shared" si="16"/>
        <v>7100005</v>
      </c>
      <c r="B514" s="17" t="s">
        <v>36</v>
      </c>
      <c r="C514" s="15">
        <f>INDEX(装备!G:G,MATCH(属性!A514,装备!A:A,0))</f>
        <v>1</v>
      </c>
      <c r="D514" s="15" t="str">
        <f>INDEX(装备!E:E,MATCH(属性!A514,装备!A:A,0))</f>
        <v>necklace</v>
      </c>
      <c r="E514" s="14">
        <v>32</v>
      </c>
      <c r="F514" s="17">
        <f>INT((VLOOKUP($C514,装备数值,2,0)+VLOOKUP($C514,装备数值,5,0)*($E514-1))*VLOOKUP($D514,系数!$K$2:$O$7,2,0))</f>
        <v>0</v>
      </c>
      <c r="G514" s="17">
        <f>INT((VLOOKUP($C514,装备数值,3,0)+VLOOKUP($C514,装备数值,6,0)*($E514-1))*VLOOKUP($D514,系数!$K$2:$O$7,3,0))</f>
        <v>71</v>
      </c>
      <c r="H514" s="17">
        <f t="shared" si="15"/>
        <v>71</v>
      </c>
      <c r="I514" s="17">
        <f>INT((VLOOKUP($C514,装备数值,4,0)+VLOOKUP($C514,装备数值,7,0)*($E514-1))*VLOOKUP($D514,系数!$K$2:$O$7,4,0))</f>
        <v>0</v>
      </c>
      <c r="J514" s="17">
        <f>INT((VLOOKUP($C514,装备数值,4,0)+VLOOKUP($C514,装备数值,7,0)*($E514-1))*VLOOKUP($D514,系数!$K$2:$O$7,5,0))</f>
        <v>0</v>
      </c>
      <c r="K514" s="17">
        <f>INT(VLOOKUP(E514,强化金币,2,1)*VLOOKUP(INDEX(装备!F:F,MATCH(属性!A514,装备!A:A,0)),系数!$K$12:$M$15,3,0))</f>
        <v>1200</v>
      </c>
      <c r="L514" s="17"/>
      <c r="M514" s="17"/>
      <c r="N514" s="17"/>
      <c r="O514" s="17">
        <f>IF(E514=1,"",VLOOKUP(E514,系数!$S$2:$AB$12,MATCH(属性!C514,评级,0),1))</f>
        <v>0</v>
      </c>
    </row>
    <row r="515" spans="1:15" ht="17.25" thickBot="1" x14ac:dyDescent="0.4">
      <c r="A515" s="17">
        <f t="shared" si="16"/>
        <v>7100005</v>
      </c>
      <c r="B515" s="17" t="s">
        <v>36</v>
      </c>
      <c r="C515" s="15">
        <f>INDEX(装备!G:G,MATCH(属性!A515,装备!A:A,0))</f>
        <v>1</v>
      </c>
      <c r="D515" s="15" t="str">
        <f>INDEX(装备!E:E,MATCH(属性!A515,装备!A:A,0))</f>
        <v>necklace</v>
      </c>
      <c r="E515" s="14">
        <v>33</v>
      </c>
      <c r="F515" s="17">
        <f>INT((VLOOKUP($C515,装备数值,2,0)+VLOOKUP($C515,装备数值,5,0)*($E515-1))*VLOOKUP($D515,系数!$K$2:$O$7,2,0))</f>
        <v>0</v>
      </c>
      <c r="G515" s="17">
        <f>INT((VLOOKUP($C515,装备数值,3,0)+VLOOKUP($C515,装备数值,6,0)*($E515-1))*VLOOKUP($D515,系数!$K$2:$O$7,3,0))</f>
        <v>72</v>
      </c>
      <c r="H515" s="17">
        <f t="shared" si="15"/>
        <v>72</v>
      </c>
      <c r="I515" s="17">
        <f>INT((VLOOKUP($C515,装备数值,4,0)+VLOOKUP($C515,装备数值,7,0)*($E515-1))*VLOOKUP($D515,系数!$K$2:$O$7,4,0))</f>
        <v>0</v>
      </c>
      <c r="J515" s="17">
        <f>INT((VLOOKUP($C515,装备数值,4,0)+VLOOKUP($C515,装备数值,7,0)*($E515-1))*VLOOKUP($D515,系数!$K$2:$O$7,5,0))</f>
        <v>0</v>
      </c>
      <c r="K515" s="17">
        <f>INT(VLOOKUP(E515,强化金币,2,1)*VLOOKUP(INDEX(装备!F:F,MATCH(属性!A515,装备!A:A,0)),系数!$K$12:$M$15,3,0))</f>
        <v>1300</v>
      </c>
      <c r="L515" s="17"/>
      <c r="M515" s="17"/>
      <c r="N515" s="17"/>
      <c r="O515" s="17">
        <f>IF(E515=1,"",VLOOKUP(E515,系数!$S$2:$AB$12,MATCH(属性!C515,评级,0),1))</f>
        <v>0</v>
      </c>
    </row>
    <row r="516" spans="1:15" ht="17.25" thickBot="1" x14ac:dyDescent="0.4">
      <c r="A516" s="17">
        <f t="shared" si="16"/>
        <v>7100005</v>
      </c>
      <c r="B516" s="17" t="s">
        <v>36</v>
      </c>
      <c r="C516" s="15">
        <f>INDEX(装备!G:G,MATCH(属性!A516,装备!A:A,0))</f>
        <v>1</v>
      </c>
      <c r="D516" s="15" t="str">
        <f>INDEX(装备!E:E,MATCH(属性!A516,装备!A:A,0))</f>
        <v>necklace</v>
      </c>
      <c r="E516" s="14">
        <v>34</v>
      </c>
      <c r="F516" s="17">
        <f>INT((VLOOKUP($C516,装备数值,2,0)+VLOOKUP($C516,装备数值,5,0)*($E516-1))*VLOOKUP($D516,系数!$K$2:$O$7,2,0))</f>
        <v>0</v>
      </c>
      <c r="G516" s="17">
        <f>INT((VLOOKUP($C516,装备数值,3,0)+VLOOKUP($C516,装备数值,6,0)*($E516-1))*VLOOKUP($D516,系数!$K$2:$O$7,3,0))</f>
        <v>73</v>
      </c>
      <c r="H516" s="17">
        <f t="shared" ref="H516:H579" si="17">G516</f>
        <v>73</v>
      </c>
      <c r="I516" s="17">
        <f>INT((VLOOKUP($C516,装备数值,4,0)+VLOOKUP($C516,装备数值,7,0)*($E516-1))*VLOOKUP($D516,系数!$K$2:$O$7,4,0))</f>
        <v>0</v>
      </c>
      <c r="J516" s="17">
        <f>INT((VLOOKUP($C516,装备数值,4,0)+VLOOKUP($C516,装备数值,7,0)*($E516-1))*VLOOKUP($D516,系数!$K$2:$O$7,5,0))</f>
        <v>0</v>
      </c>
      <c r="K516" s="17">
        <f>INT(VLOOKUP(E516,强化金币,2,1)*VLOOKUP(INDEX(装备!F:F,MATCH(属性!A516,装备!A:A,0)),系数!$K$12:$M$15,3,0))</f>
        <v>1400</v>
      </c>
      <c r="L516" s="17"/>
      <c r="M516" s="17"/>
      <c r="N516" s="17"/>
      <c r="O516" s="17">
        <f>IF(E516=1,"",VLOOKUP(E516,系数!$S$2:$AB$12,MATCH(属性!C516,评级,0),1))</f>
        <v>0</v>
      </c>
    </row>
    <row r="517" spans="1:15" ht="17.25" thickBot="1" x14ac:dyDescent="0.4">
      <c r="A517" s="17">
        <f t="shared" si="16"/>
        <v>7100005</v>
      </c>
      <c r="B517" s="17" t="s">
        <v>36</v>
      </c>
      <c r="C517" s="15">
        <f>INDEX(装备!G:G,MATCH(属性!A517,装备!A:A,0))</f>
        <v>1</v>
      </c>
      <c r="D517" s="15" t="str">
        <f>INDEX(装备!E:E,MATCH(属性!A517,装备!A:A,0))</f>
        <v>necklace</v>
      </c>
      <c r="E517" s="14">
        <v>35</v>
      </c>
      <c r="F517" s="17">
        <f>INT((VLOOKUP($C517,装备数值,2,0)+VLOOKUP($C517,装备数值,5,0)*($E517-1))*VLOOKUP($D517,系数!$K$2:$O$7,2,0))</f>
        <v>0</v>
      </c>
      <c r="G517" s="17">
        <f>INT((VLOOKUP($C517,装备数值,3,0)+VLOOKUP($C517,装备数值,6,0)*($E517-1))*VLOOKUP($D517,系数!$K$2:$O$7,3,0))</f>
        <v>74</v>
      </c>
      <c r="H517" s="17">
        <f t="shared" si="17"/>
        <v>74</v>
      </c>
      <c r="I517" s="17">
        <f>INT((VLOOKUP($C517,装备数值,4,0)+VLOOKUP($C517,装备数值,7,0)*($E517-1))*VLOOKUP($D517,系数!$K$2:$O$7,4,0))</f>
        <v>0</v>
      </c>
      <c r="J517" s="17">
        <f>INT((VLOOKUP($C517,装备数值,4,0)+VLOOKUP($C517,装备数值,7,0)*($E517-1))*VLOOKUP($D517,系数!$K$2:$O$7,5,0))</f>
        <v>0</v>
      </c>
      <c r="K517" s="17">
        <f>INT(VLOOKUP(E517,强化金币,2,1)*VLOOKUP(INDEX(装备!F:F,MATCH(属性!A517,装备!A:A,0)),系数!$K$12:$M$15,3,0))</f>
        <v>1500</v>
      </c>
      <c r="L517" s="17"/>
      <c r="M517" s="17"/>
      <c r="N517" s="17"/>
      <c r="O517" s="17">
        <f>IF(E517=1,"",VLOOKUP(E517,系数!$S$2:$AB$12,MATCH(属性!C517,评级,0),1))</f>
        <v>0</v>
      </c>
    </row>
    <row r="518" spans="1:15" ht="17.25" thickBot="1" x14ac:dyDescent="0.4">
      <c r="A518" s="17">
        <f t="shared" si="16"/>
        <v>7100005</v>
      </c>
      <c r="B518" s="17" t="s">
        <v>36</v>
      </c>
      <c r="C518" s="15">
        <f>INDEX(装备!G:G,MATCH(属性!A518,装备!A:A,0))</f>
        <v>1</v>
      </c>
      <c r="D518" s="15" t="str">
        <f>INDEX(装备!E:E,MATCH(属性!A518,装备!A:A,0))</f>
        <v>necklace</v>
      </c>
      <c r="E518" s="14">
        <v>36</v>
      </c>
      <c r="F518" s="17">
        <f>INT((VLOOKUP($C518,装备数值,2,0)+VLOOKUP($C518,装备数值,5,0)*($E518-1))*VLOOKUP($D518,系数!$K$2:$O$7,2,0))</f>
        <v>0</v>
      </c>
      <c r="G518" s="17">
        <f>INT((VLOOKUP($C518,装备数值,3,0)+VLOOKUP($C518,装备数值,6,0)*($E518-1))*VLOOKUP($D518,系数!$K$2:$O$7,3,0))</f>
        <v>75</v>
      </c>
      <c r="H518" s="17">
        <f t="shared" si="17"/>
        <v>75</v>
      </c>
      <c r="I518" s="17">
        <f>INT((VLOOKUP($C518,装备数值,4,0)+VLOOKUP($C518,装备数值,7,0)*($E518-1))*VLOOKUP($D518,系数!$K$2:$O$7,4,0))</f>
        <v>0</v>
      </c>
      <c r="J518" s="17">
        <f>INT((VLOOKUP($C518,装备数值,4,0)+VLOOKUP($C518,装备数值,7,0)*($E518-1))*VLOOKUP($D518,系数!$K$2:$O$7,5,0))</f>
        <v>0</v>
      </c>
      <c r="K518" s="17">
        <f>INT(VLOOKUP(E518,强化金币,2,1)*VLOOKUP(INDEX(装备!F:F,MATCH(属性!A518,装备!A:A,0)),系数!$K$12:$M$15,3,0))</f>
        <v>1600</v>
      </c>
      <c r="L518" s="17"/>
      <c r="M518" s="17"/>
      <c r="N518" s="17"/>
      <c r="O518" s="17">
        <f>IF(E518=1,"",VLOOKUP(E518,系数!$S$2:$AB$12,MATCH(属性!C518,评级,0),1))</f>
        <v>0</v>
      </c>
    </row>
    <row r="519" spans="1:15" ht="17.25" thickBot="1" x14ac:dyDescent="0.4">
      <c r="A519" s="17">
        <f t="shared" si="16"/>
        <v>7100005</v>
      </c>
      <c r="B519" s="17" t="s">
        <v>36</v>
      </c>
      <c r="C519" s="15">
        <f>INDEX(装备!G:G,MATCH(属性!A519,装备!A:A,0))</f>
        <v>1</v>
      </c>
      <c r="D519" s="15" t="str">
        <f>INDEX(装备!E:E,MATCH(属性!A519,装备!A:A,0))</f>
        <v>necklace</v>
      </c>
      <c r="E519" s="14">
        <v>37</v>
      </c>
      <c r="F519" s="17">
        <f>INT((VLOOKUP($C519,装备数值,2,0)+VLOOKUP($C519,装备数值,5,0)*($E519-1))*VLOOKUP($D519,系数!$K$2:$O$7,2,0))</f>
        <v>0</v>
      </c>
      <c r="G519" s="17">
        <f>INT((VLOOKUP($C519,装备数值,3,0)+VLOOKUP($C519,装备数值,6,0)*($E519-1))*VLOOKUP($D519,系数!$K$2:$O$7,3,0))</f>
        <v>76</v>
      </c>
      <c r="H519" s="17">
        <f t="shared" si="17"/>
        <v>76</v>
      </c>
      <c r="I519" s="17">
        <f>INT((VLOOKUP($C519,装备数值,4,0)+VLOOKUP($C519,装备数值,7,0)*($E519-1))*VLOOKUP($D519,系数!$K$2:$O$7,4,0))</f>
        <v>0</v>
      </c>
      <c r="J519" s="17">
        <f>INT((VLOOKUP($C519,装备数值,4,0)+VLOOKUP($C519,装备数值,7,0)*($E519-1))*VLOOKUP($D519,系数!$K$2:$O$7,5,0))</f>
        <v>0</v>
      </c>
      <c r="K519" s="17">
        <f>INT(VLOOKUP(E519,强化金币,2,1)*VLOOKUP(INDEX(装备!F:F,MATCH(属性!A519,装备!A:A,0)),系数!$K$12:$M$15,3,0))</f>
        <v>1700</v>
      </c>
      <c r="L519" s="17"/>
      <c r="M519" s="17"/>
      <c r="N519" s="17"/>
      <c r="O519" s="17">
        <f>IF(E519=1,"",VLOOKUP(E519,系数!$S$2:$AB$12,MATCH(属性!C519,评级,0),1))</f>
        <v>0</v>
      </c>
    </row>
    <row r="520" spans="1:15" ht="17.25" thickBot="1" x14ac:dyDescent="0.4">
      <c r="A520" s="17">
        <f t="shared" si="16"/>
        <v>7100005</v>
      </c>
      <c r="B520" s="17" t="s">
        <v>36</v>
      </c>
      <c r="C520" s="15">
        <f>INDEX(装备!G:G,MATCH(属性!A520,装备!A:A,0))</f>
        <v>1</v>
      </c>
      <c r="D520" s="15" t="str">
        <f>INDEX(装备!E:E,MATCH(属性!A520,装备!A:A,0))</f>
        <v>necklace</v>
      </c>
      <c r="E520" s="14">
        <v>38</v>
      </c>
      <c r="F520" s="17">
        <f>INT((VLOOKUP($C520,装备数值,2,0)+VLOOKUP($C520,装备数值,5,0)*($E520-1))*VLOOKUP($D520,系数!$K$2:$O$7,2,0))</f>
        <v>0</v>
      </c>
      <c r="G520" s="17">
        <f>INT((VLOOKUP($C520,装备数值,3,0)+VLOOKUP($C520,装备数值,6,0)*($E520-1))*VLOOKUP($D520,系数!$K$2:$O$7,3,0))</f>
        <v>77</v>
      </c>
      <c r="H520" s="17">
        <f t="shared" si="17"/>
        <v>77</v>
      </c>
      <c r="I520" s="17">
        <f>INT((VLOOKUP($C520,装备数值,4,0)+VLOOKUP($C520,装备数值,7,0)*($E520-1))*VLOOKUP($D520,系数!$K$2:$O$7,4,0))</f>
        <v>0</v>
      </c>
      <c r="J520" s="17">
        <f>INT((VLOOKUP($C520,装备数值,4,0)+VLOOKUP($C520,装备数值,7,0)*($E520-1))*VLOOKUP($D520,系数!$K$2:$O$7,5,0))</f>
        <v>0</v>
      </c>
      <c r="K520" s="17">
        <f>INT(VLOOKUP(E520,强化金币,2,1)*VLOOKUP(INDEX(装备!F:F,MATCH(属性!A520,装备!A:A,0)),系数!$K$12:$M$15,3,0))</f>
        <v>1800</v>
      </c>
      <c r="L520" s="17"/>
      <c r="M520" s="17"/>
      <c r="N520" s="17"/>
      <c r="O520" s="17">
        <f>IF(E520=1,"",VLOOKUP(E520,系数!$S$2:$AB$12,MATCH(属性!C520,评级,0),1))</f>
        <v>0</v>
      </c>
    </row>
    <row r="521" spans="1:15" ht="17.25" thickBot="1" x14ac:dyDescent="0.4">
      <c r="A521" s="17">
        <f t="shared" si="16"/>
        <v>7100005</v>
      </c>
      <c r="B521" s="17" t="s">
        <v>36</v>
      </c>
      <c r="C521" s="15">
        <f>INDEX(装备!G:G,MATCH(属性!A521,装备!A:A,0))</f>
        <v>1</v>
      </c>
      <c r="D521" s="15" t="str">
        <f>INDEX(装备!E:E,MATCH(属性!A521,装备!A:A,0))</f>
        <v>necklace</v>
      </c>
      <c r="E521" s="14">
        <v>39</v>
      </c>
      <c r="F521" s="17">
        <f>INT((VLOOKUP($C521,装备数值,2,0)+VLOOKUP($C521,装备数值,5,0)*($E521-1))*VLOOKUP($D521,系数!$K$2:$O$7,2,0))</f>
        <v>0</v>
      </c>
      <c r="G521" s="17">
        <f>INT((VLOOKUP($C521,装备数值,3,0)+VLOOKUP($C521,装备数值,6,0)*($E521-1))*VLOOKUP($D521,系数!$K$2:$O$7,3,0))</f>
        <v>78</v>
      </c>
      <c r="H521" s="17">
        <f t="shared" si="17"/>
        <v>78</v>
      </c>
      <c r="I521" s="17">
        <f>INT((VLOOKUP($C521,装备数值,4,0)+VLOOKUP($C521,装备数值,7,0)*($E521-1))*VLOOKUP($D521,系数!$K$2:$O$7,4,0))</f>
        <v>0</v>
      </c>
      <c r="J521" s="17">
        <f>INT((VLOOKUP($C521,装备数值,4,0)+VLOOKUP($C521,装备数值,7,0)*($E521-1))*VLOOKUP($D521,系数!$K$2:$O$7,5,0))</f>
        <v>0</v>
      </c>
      <c r="K521" s="17">
        <f>INT(VLOOKUP(E521,强化金币,2,1)*VLOOKUP(INDEX(装备!F:F,MATCH(属性!A521,装备!A:A,0)),系数!$K$12:$M$15,3,0))</f>
        <v>2000</v>
      </c>
      <c r="L521" s="17"/>
      <c r="M521" s="17"/>
      <c r="N521" s="17"/>
      <c r="O521" s="17">
        <f>IF(E521=1,"",VLOOKUP(E521,系数!$S$2:$AB$12,MATCH(属性!C521,评级,0),1))</f>
        <v>0</v>
      </c>
    </row>
    <row r="522" spans="1:15" ht="17.25" thickBot="1" x14ac:dyDescent="0.4">
      <c r="A522" s="17">
        <f t="shared" si="16"/>
        <v>7100005</v>
      </c>
      <c r="B522" s="17" t="s">
        <v>36</v>
      </c>
      <c r="C522" s="15">
        <f>INDEX(装备!G:G,MATCH(属性!A522,装备!A:A,0))</f>
        <v>1</v>
      </c>
      <c r="D522" s="15" t="str">
        <f>INDEX(装备!E:E,MATCH(属性!A522,装备!A:A,0))</f>
        <v>necklace</v>
      </c>
      <c r="E522" s="14">
        <v>40</v>
      </c>
      <c r="F522" s="17">
        <f>INT((VLOOKUP($C522,装备数值,2,0)+VLOOKUP($C522,装备数值,5,0)*($E522-1))*VLOOKUP($D522,系数!$K$2:$O$7,2,0))</f>
        <v>0</v>
      </c>
      <c r="G522" s="17">
        <f>INT((VLOOKUP($C522,装备数值,3,0)+VLOOKUP($C522,装备数值,6,0)*($E522-1))*VLOOKUP($D522,系数!$K$2:$O$7,3,0))</f>
        <v>79</v>
      </c>
      <c r="H522" s="17">
        <f t="shared" si="17"/>
        <v>79</v>
      </c>
      <c r="I522" s="17">
        <f>INT((VLOOKUP($C522,装备数值,4,0)+VLOOKUP($C522,装备数值,7,0)*($E522-1))*VLOOKUP($D522,系数!$K$2:$O$7,4,0))</f>
        <v>0</v>
      </c>
      <c r="J522" s="17">
        <f>INT((VLOOKUP($C522,装备数值,4,0)+VLOOKUP($C522,装备数值,7,0)*($E522-1))*VLOOKUP($D522,系数!$K$2:$O$7,5,0))</f>
        <v>0</v>
      </c>
      <c r="K522" s="17">
        <f>INT(VLOOKUP(E522,强化金币,2,1)*VLOOKUP(INDEX(装备!F:F,MATCH(属性!A522,装备!A:A,0)),系数!$K$12:$M$15,3,0))</f>
        <v>2400</v>
      </c>
      <c r="L522" s="17"/>
      <c r="M522" s="17"/>
      <c r="N522" s="17"/>
      <c r="O522" s="17">
        <f>IF(E522=1,"",VLOOKUP(E522,系数!$S$2:$AB$12,MATCH(属性!C522,评级,0),1))</f>
        <v>0</v>
      </c>
    </row>
    <row r="523" spans="1:15" ht="17.25" thickBot="1" x14ac:dyDescent="0.4">
      <c r="A523" s="17">
        <f t="shared" si="16"/>
        <v>7100005</v>
      </c>
      <c r="B523" s="17" t="s">
        <v>36</v>
      </c>
      <c r="C523" s="15">
        <f>INDEX(装备!G:G,MATCH(属性!A523,装备!A:A,0))</f>
        <v>1</v>
      </c>
      <c r="D523" s="15" t="str">
        <f>INDEX(装备!E:E,MATCH(属性!A523,装备!A:A,0))</f>
        <v>necklace</v>
      </c>
      <c r="E523" s="14">
        <v>41</v>
      </c>
      <c r="F523" s="17">
        <f>INT((VLOOKUP($C523,装备数值,2,0)+VLOOKUP($C523,装备数值,5,0)*($E523-1))*VLOOKUP($D523,系数!$K$2:$O$7,2,0))</f>
        <v>0</v>
      </c>
      <c r="G523" s="17">
        <f>INT((VLOOKUP($C523,装备数值,3,0)+VLOOKUP($C523,装备数值,6,0)*($E523-1))*VLOOKUP($D523,系数!$K$2:$O$7,3,0))</f>
        <v>80</v>
      </c>
      <c r="H523" s="17">
        <f t="shared" si="17"/>
        <v>80</v>
      </c>
      <c r="I523" s="17">
        <f>INT((VLOOKUP($C523,装备数值,4,0)+VLOOKUP($C523,装备数值,7,0)*($E523-1))*VLOOKUP($D523,系数!$K$2:$O$7,4,0))</f>
        <v>0</v>
      </c>
      <c r="J523" s="17">
        <f>INT((VLOOKUP($C523,装备数值,4,0)+VLOOKUP($C523,装备数值,7,0)*($E523-1))*VLOOKUP($D523,系数!$K$2:$O$7,5,0))</f>
        <v>0</v>
      </c>
      <c r="K523" s="17">
        <f>INT(VLOOKUP(E523,强化金币,2,1)*VLOOKUP(INDEX(装备!F:F,MATCH(属性!A523,装备!A:A,0)),系数!$K$12:$M$15,3,0))</f>
        <v>2800</v>
      </c>
      <c r="L523" s="17"/>
      <c r="M523" s="17"/>
      <c r="N523" s="17"/>
      <c r="O523" s="17">
        <f>IF(E523=1,"",VLOOKUP(E523,系数!$S$2:$AB$12,MATCH(属性!C523,评级,0),1))</f>
        <v>0</v>
      </c>
    </row>
    <row r="524" spans="1:15" ht="17.25" thickBot="1" x14ac:dyDescent="0.4">
      <c r="A524" s="17">
        <f t="shared" si="16"/>
        <v>7100005</v>
      </c>
      <c r="B524" s="17" t="s">
        <v>36</v>
      </c>
      <c r="C524" s="15">
        <f>INDEX(装备!G:G,MATCH(属性!A524,装备!A:A,0))</f>
        <v>1</v>
      </c>
      <c r="D524" s="15" t="str">
        <f>INDEX(装备!E:E,MATCH(属性!A524,装备!A:A,0))</f>
        <v>necklace</v>
      </c>
      <c r="E524" s="14">
        <v>42</v>
      </c>
      <c r="F524" s="17">
        <f>INT((VLOOKUP($C524,装备数值,2,0)+VLOOKUP($C524,装备数值,5,0)*($E524-1))*VLOOKUP($D524,系数!$K$2:$O$7,2,0))</f>
        <v>0</v>
      </c>
      <c r="G524" s="17">
        <f>INT((VLOOKUP($C524,装备数值,3,0)+VLOOKUP($C524,装备数值,6,0)*($E524-1))*VLOOKUP($D524,系数!$K$2:$O$7,3,0))</f>
        <v>81</v>
      </c>
      <c r="H524" s="17">
        <f t="shared" si="17"/>
        <v>81</v>
      </c>
      <c r="I524" s="17">
        <f>INT((VLOOKUP($C524,装备数值,4,0)+VLOOKUP($C524,装备数值,7,0)*($E524-1))*VLOOKUP($D524,系数!$K$2:$O$7,4,0))</f>
        <v>0</v>
      </c>
      <c r="J524" s="17">
        <f>INT((VLOOKUP($C524,装备数值,4,0)+VLOOKUP($C524,装备数值,7,0)*($E524-1))*VLOOKUP($D524,系数!$K$2:$O$7,5,0))</f>
        <v>0</v>
      </c>
      <c r="K524" s="17">
        <f>INT(VLOOKUP(E524,强化金币,2,1)*VLOOKUP(INDEX(装备!F:F,MATCH(属性!A524,装备!A:A,0)),系数!$K$12:$M$15,3,0))</f>
        <v>3200</v>
      </c>
      <c r="L524" s="17"/>
      <c r="M524" s="17"/>
      <c r="N524" s="17"/>
      <c r="O524" s="17">
        <f>IF(E524=1,"",VLOOKUP(E524,系数!$S$2:$AB$12,MATCH(属性!C524,评级,0),1))</f>
        <v>0</v>
      </c>
    </row>
    <row r="525" spans="1:15" ht="17.25" thickBot="1" x14ac:dyDescent="0.4">
      <c r="A525" s="17">
        <f t="shared" si="16"/>
        <v>7100005</v>
      </c>
      <c r="B525" s="17" t="s">
        <v>36</v>
      </c>
      <c r="C525" s="15">
        <f>INDEX(装备!G:G,MATCH(属性!A525,装备!A:A,0))</f>
        <v>1</v>
      </c>
      <c r="D525" s="15" t="str">
        <f>INDEX(装备!E:E,MATCH(属性!A525,装备!A:A,0))</f>
        <v>necklace</v>
      </c>
      <c r="E525" s="14">
        <v>43</v>
      </c>
      <c r="F525" s="17">
        <f>INT((VLOOKUP($C525,装备数值,2,0)+VLOOKUP($C525,装备数值,5,0)*($E525-1))*VLOOKUP($D525,系数!$K$2:$O$7,2,0))</f>
        <v>0</v>
      </c>
      <c r="G525" s="17">
        <f>INT((VLOOKUP($C525,装备数值,3,0)+VLOOKUP($C525,装备数值,6,0)*($E525-1))*VLOOKUP($D525,系数!$K$2:$O$7,3,0))</f>
        <v>82</v>
      </c>
      <c r="H525" s="17">
        <f t="shared" si="17"/>
        <v>82</v>
      </c>
      <c r="I525" s="17">
        <f>INT((VLOOKUP($C525,装备数值,4,0)+VLOOKUP($C525,装备数值,7,0)*($E525-1))*VLOOKUP($D525,系数!$K$2:$O$7,4,0))</f>
        <v>0</v>
      </c>
      <c r="J525" s="17">
        <f>INT((VLOOKUP($C525,装备数值,4,0)+VLOOKUP($C525,装备数值,7,0)*($E525-1))*VLOOKUP($D525,系数!$K$2:$O$7,5,0))</f>
        <v>0</v>
      </c>
      <c r="K525" s="17">
        <f>INT(VLOOKUP(E525,强化金币,2,1)*VLOOKUP(INDEX(装备!F:F,MATCH(属性!A525,装备!A:A,0)),系数!$K$12:$M$15,3,0))</f>
        <v>3600</v>
      </c>
      <c r="L525" s="17"/>
      <c r="M525" s="17"/>
      <c r="N525" s="17"/>
      <c r="O525" s="17">
        <f>IF(E525=1,"",VLOOKUP(E525,系数!$S$2:$AB$12,MATCH(属性!C525,评级,0),1))</f>
        <v>0</v>
      </c>
    </row>
    <row r="526" spans="1:15" ht="17.25" thickBot="1" x14ac:dyDescent="0.4">
      <c r="A526" s="17">
        <f t="shared" si="16"/>
        <v>7100005</v>
      </c>
      <c r="B526" s="17" t="s">
        <v>36</v>
      </c>
      <c r="C526" s="15">
        <f>INDEX(装备!G:G,MATCH(属性!A526,装备!A:A,0))</f>
        <v>1</v>
      </c>
      <c r="D526" s="15" t="str">
        <f>INDEX(装备!E:E,MATCH(属性!A526,装备!A:A,0))</f>
        <v>necklace</v>
      </c>
      <c r="E526" s="14">
        <v>44</v>
      </c>
      <c r="F526" s="17">
        <f>INT((VLOOKUP($C526,装备数值,2,0)+VLOOKUP($C526,装备数值,5,0)*($E526-1))*VLOOKUP($D526,系数!$K$2:$O$7,2,0))</f>
        <v>0</v>
      </c>
      <c r="G526" s="17">
        <f>INT((VLOOKUP($C526,装备数值,3,0)+VLOOKUP($C526,装备数值,6,0)*($E526-1))*VLOOKUP($D526,系数!$K$2:$O$7,3,0))</f>
        <v>83</v>
      </c>
      <c r="H526" s="17">
        <f t="shared" si="17"/>
        <v>83</v>
      </c>
      <c r="I526" s="17">
        <f>INT((VLOOKUP($C526,装备数值,4,0)+VLOOKUP($C526,装备数值,7,0)*($E526-1))*VLOOKUP($D526,系数!$K$2:$O$7,4,0))</f>
        <v>0</v>
      </c>
      <c r="J526" s="17">
        <f>INT((VLOOKUP($C526,装备数值,4,0)+VLOOKUP($C526,装备数值,7,0)*($E526-1))*VLOOKUP($D526,系数!$K$2:$O$7,5,0))</f>
        <v>0</v>
      </c>
      <c r="K526" s="17">
        <f>INT(VLOOKUP(E526,强化金币,2,1)*VLOOKUP(INDEX(装备!F:F,MATCH(属性!A526,装备!A:A,0)),系数!$K$12:$M$15,3,0))</f>
        <v>4000</v>
      </c>
      <c r="L526" s="17"/>
      <c r="M526" s="17"/>
      <c r="N526" s="17"/>
      <c r="O526" s="17">
        <f>IF(E526=1,"",VLOOKUP(E526,系数!$S$2:$AB$12,MATCH(属性!C526,评级,0),1))</f>
        <v>0</v>
      </c>
    </row>
    <row r="527" spans="1:15" ht="17.25" thickBot="1" x14ac:dyDescent="0.4">
      <c r="A527" s="17">
        <f t="shared" si="16"/>
        <v>7100005</v>
      </c>
      <c r="B527" s="17" t="s">
        <v>36</v>
      </c>
      <c r="C527" s="15">
        <f>INDEX(装备!G:G,MATCH(属性!A527,装备!A:A,0))</f>
        <v>1</v>
      </c>
      <c r="D527" s="15" t="str">
        <f>INDEX(装备!E:E,MATCH(属性!A527,装备!A:A,0))</f>
        <v>necklace</v>
      </c>
      <c r="E527" s="14">
        <v>45</v>
      </c>
      <c r="F527" s="17">
        <f>INT((VLOOKUP($C527,装备数值,2,0)+VLOOKUP($C527,装备数值,5,0)*($E527-1))*VLOOKUP($D527,系数!$K$2:$O$7,2,0))</f>
        <v>0</v>
      </c>
      <c r="G527" s="17">
        <f>INT((VLOOKUP($C527,装备数值,3,0)+VLOOKUP($C527,装备数值,6,0)*($E527-1))*VLOOKUP($D527,系数!$K$2:$O$7,3,0))</f>
        <v>84</v>
      </c>
      <c r="H527" s="17">
        <f t="shared" si="17"/>
        <v>84</v>
      </c>
      <c r="I527" s="17">
        <f>INT((VLOOKUP($C527,装备数值,4,0)+VLOOKUP($C527,装备数值,7,0)*($E527-1))*VLOOKUP($D527,系数!$K$2:$O$7,4,0))</f>
        <v>0</v>
      </c>
      <c r="J527" s="17">
        <f>INT((VLOOKUP($C527,装备数值,4,0)+VLOOKUP($C527,装备数值,7,0)*($E527-1))*VLOOKUP($D527,系数!$K$2:$O$7,5,0))</f>
        <v>0</v>
      </c>
      <c r="K527" s="17">
        <f>INT(VLOOKUP(E527,强化金币,2,1)*VLOOKUP(INDEX(装备!F:F,MATCH(属性!A527,装备!A:A,0)),系数!$K$12:$M$15,3,0))</f>
        <v>4400</v>
      </c>
      <c r="L527" s="17"/>
      <c r="M527" s="17"/>
      <c r="N527" s="17"/>
      <c r="O527" s="17">
        <f>IF(E527=1,"",VLOOKUP(E527,系数!$S$2:$AB$12,MATCH(属性!C527,评级,0),1))</f>
        <v>0</v>
      </c>
    </row>
    <row r="528" spans="1:15" ht="17.25" thickBot="1" x14ac:dyDescent="0.4">
      <c r="A528" s="17">
        <f t="shared" si="16"/>
        <v>7100005</v>
      </c>
      <c r="B528" s="17" t="s">
        <v>36</v>
      </c>
      <c r="C528" s="15">
        <f>INDEX(装备!G:G,MATCH(属性!A528,装备!A:A,0))</f>
        <v>1</v>
      </c>
      <c r="D528" s="15" t="str">
        <f>INDEX(装备!E:E,MATCH(属性!A528,装备!A:A,0))</f>
        <v>necklace</v>
      </c>
      <c r="E528" s="14">
        <v>46</v>
      </c>
      <c r="F528" s="17">
        <f>INT((VLOOKUP($C528,装备数值,2,0)+VLOOKUP($C528,装备数值,5,0)*($E528-1))*VLOOKUP($D528,系数!$K$2:$O$7,2,0))</f>
        <v>0</v>
      </c>
      <c r="G528" s="17">
        <f>INT((VLOOKUP($C528,装备数值,3,0)+VLOOKUP($C528,装备数值,6,0)*($E528-1))*VLOOKUP($D528,系数!$K$2:$O$7,3,0))</f>
        <v>85</v>
      </c>
      <c r="H528" s="17">
        <f t="shared" si="17"/>
        <v>85</v>
      </c>
      <c r="I528" s="17">
        <f>INT((VLOOKUP($C528,装备数值,4,0)+VLOOKUP($C528,装备数值,7,0)*($E528-1))*VLOOKUP($D528,系数!$K$2:$O$7,4,0))</f>
        <v>0</v>
      </c>
      <c r="J528" s="17">
        <f>INT((VLOOKUP($C528,装备数值,4,0)+VLOOKUP($C528,装备数值,7,0)*($E528-1))*VLOOKUP($D528,系数!$K$2:$O$7,5,0))</f>
        <v>0</v>
      </c>
      <c r="K528" s="17">
        <f>INT(VLOOKUP(E528,强化金币,2,1)*VLOOKUP(INDEX(装备!F:F,MATCH(属性!A528,装备!A:A,0)),系数!$K$12:$M$15,3,0))</f>
        <v>4800</v>
      </c>
      <c r="L528" s="17"/>
      <c r="M528" s="17"/>
      <c r="N528" s="17"/>
      <c r="O528" s="17">
        <f>IF(E528=1,"",VLOOKUP(E528,系数!$S$2:$AB$12,MATCH(属性!C528,评级,0),1))</f>
        <v>0</v>
      </c>
    </row>
    <row r="529" spans="1:15" ht="17.25" thickBot="1" x14ac:dyDescent="0.4">
      <c r="A529" s="17">
        <f t="shared" si="16"/>
        <v>7100005</v>
      </c>
      <c r="B529" s="17" t="s">
        <v>36</v>
      </c>
      <c r="C529" s="15">
        <f>INDEX(装备!G:G,MATCH(属性!A529,装备!A:A,0))</f>
        <v>1</v>
      </c>
      <c r="D529" s="15" t="str">
        <f>INDEX(装备!E:E,MATCH(属性!A529,装备!A:A,0))</f>
        <v>necklace</v>
      </c>
      <c r="E529" s="14">
        <v>47</v>
      </c>
      <c r="F529" s="17">
        <f>INT((VLOOKUP($C529,装备数值,2,0)+VLOOKUP($C529,装备数值,5,0)*($E529-1))*VLOOKUP($D529,系数!$K$2:$O$7,2,0))</f>
        <v>0</v>
      </c>
      <c r="G529" s="17">
        <f>INT((VLOOKUP($C529,装备数值,3,0)+VLOOKUP($C529,装备数值,6,0)*($E529-1))*VLOOKUP($D529,系数!$K$2:$O$7,3,0))</f>
        <v>86</v>
      </c>
      <c r="H529" s="17">
        <f t="shared" si="17"/>
        <v>86</v>
      </c>
      <c r="I529" s="17">
        <f>INT((VLOOKUP($C529,装备数值,4,0)+VLOOKUP($C529,装备数值,7,0)*($E529-1))*VLOOKUP($D529,系数!$K$2:$O$7,4,0))</f>
        <v>0</v>
      </c>
      <c r="J529" s="17">
        <f>INT((VLOOKUP($C529,装备数值,4,0)+VLOOKUP($C529,装备数值,7,0)*($E529-1))*VLOOKUP($D529,系数!$K$2:$O$7,5,0))</f>
        <v>0</v>
      </c>
      <c r="K529" s="17">
        <f>INT(VLOOKUP(E529,强化金币,2,1)*VLOOKUP(INDEX(装备!F:F,MATCH(属性!A529,装备!A:A,0)),系数!$K$12:$M$15,3,0))</f>
        <v>5200</v>
      </c>
      <c r="L529" s="17"/>
      <c r="M529" s="17"/>
      <c r="N529" s="17"/>
      <c r="O529" s="17">
        <f>IF(E529=1,"",VLOOKUP(E529,系数!$S$2:$AB$12,MATCH(属性!C529,评级,0),1))</f>
        <v>0</v>
      </c>
    </row>
    <row r="530" spans="1:15" ht="17.25" thickBot="1" x14ac:dyDescent="0.4">
      <c r="A530" s="17">
        <f t="shared" si="16"/>
        <v>7100005</v>
      </c>
      <c r="B530" s="17" t="s">
        <v>36</v>
      </c>
      <c r="C530" s="15">
        <f>INDEX(装备!G:G,MATCH(属性!A530,装备!A:A,0))</f>
        <v>1</v>
      </c>
      <c r="D530" s="15" t="str">
        <f>INDEX(装备!E:E,MATCH(属性!A530,装备!A:A,0))</f>
        <v>necklace</v>
      </c>
      <c r="E530" s="14">
        <v>48</v>
      </c>
      <c r="F530" s="17">
        <f>INT((VLOOKUP($C530,装备数值,2,0)+VLOOKUP($C530,装备数值,5,0)*($E530-1))*VLOOKUP($D530,系数!$K$2:$O$7,2,0))</f>
        <v>0</v>
      </c>
      <c r="G530" s="17">
        <f>INT((VLOOKUP($C530,装备数值,3,0)+VLOOKUP($C530,装备数值,6,0)*($E530-1))*VLOOKUP($D530,系数!$K$2:$O$7,3,0))</f>
        <v>87</v>
      </c>
      <c r="H530" s="17">
        <f t="shared" si="17"/>
        <v>87</v>
      </c>
      <c r="I530" s="17">
        <f>INT((VLOOKUP($C530,装备数值,4,0)+VLOOKUP($C530,装备数值,7,0)*($E530-1))*VLOOKUP($D530,系数!$K$2:$O$7,4,0))</f>
        <v>0</v>
      </c>
      <c r="J530" s="17">
        <f>INT((VLOOKUP($C530,装备数值,4,0)+VLOOKUP($C530,装备数值,7,0)*($E530-1))*VLOOKUP($D530,系数!$K$2:$O$7,5,0))</f>
        <v>0</v>
      </c>
      <c r="K530" s="17">
        <f>INT(VLOOKUP(E530,强化金币,2,1)*VLOOKUP(INDEX(装备!F:F,MATCH(属性!A530,装备!A:A,0)),系数!$K$12:$M$15,3,0))</f>
        <v>5600</v>
      </c>
      <c r="L530" s="17"/>
      <c r="M530" s="17"/>
      <c r="N530" s="17"/>
      <c r="O530" s="17">
        <f>IF(E530=1,"",VLOOKUP(E530,系数!$S$2:$AB$12,MATCH(属性!C530,评级,0),1))</f>
        <v>0</v>
      </c>
    </row>
    <row r="531" spans="1:15" ht="17.25" thickBot="1" x14ac:dyDescent="0.4">
      <c r="A531" s="17">
        <f t="shared" si="16"/>
        <v>7100005</v>
      </c>
      <c r="B531" s="17" t="s">
        <v>36</v>
      </c>
      <c r="C531" s="15">
        <f>INDEX(装备!G:G,MATCH(属性!A531,装备!A:A,0))</f>
        <v>1</v>
      </c>
      <c r="D531" s="15" t="str">
        <f>INDEX(装备!E:E,MATCH(属性!A531,装备!A:A,0))</f>
        <v>necklace</v>
      </c>
      <c r="E531" s="14">
        <v>49</v>
      </c>
      <c r="F531" s="17">
        <f>INT((VLOOKUP($C531,装备数值,2,0)+VLOOKUP($C531,装备数值,5,0)*($E531-1))*VLOOKUP($D531,系数!$K$2:$O$7,2,0))</f>
        <v>0</v>
      </c>
      <c r="G531" s="17">
        <f>INT((VLOOKUP($C531,装备数值,3,0)+VLOOKUP($C531,装备数值,6,0)*($E531-1))*VLOOKUP($D531,系数!$K$2:$O$7,3,0))</f>
        <v>88</v>
      </c>
      <c r="H531" s="17">
        <f t="shared" si="17"/>
        <v>88</v>
      </c>
      <c r="I531" s="17">
        <f>INT((VLOOKUP($C531,装备数值,4,0)+VLOOKUP($C531,装备数值,7,0)*($E531-1))*VLOOKUP($D531,系数!$K$2:$O$7,4,0))</f>
        <v>0</v>
      </c>
      <c r="J531" s="17">
        <f>INT((VLOOKUP($C531,装备数值,4,0)+VLOOKUP($C531,装备数值,7,0)*($E531-1))*VLOOKUP($D531,系数!$K$2:$O$7,5,0))</f>
        <v>0</v>
      </c>
      <c r="K531" s="17">
        <f>INT(VLOOKUP(E531,强化金币,2,1)*VLOOKUP(INDEX(装备!F:F,MATCH(属性!A531,装备!A:A,0)),系数!$K$12:$M$15,3,0))</f>
        <v>6000</v>
      </c>
      <c r="L531" s="17"/>
      <c r="M531" s="17"/>
      <c r="N531" s="17"/>
      <c r="O531" s="17">
        <f>IF(E531=1,"",VLOOKUP(E531,系数!$S$2:$AB$12,MATCH(属性!C531,评级,0),1))</f>
        <v>0</v>
      </c>
    </row>
    <row r="532" spans="1:15" ht="17.25" thickBot="1" x14ac:dyDescent="0.4">
      <c r="A532" s="17">
        <f t="shared" si="16"/>
        <v>7100005</v>
      </c>
      <c r="B532" s="17" t="s">
        <v>36</v>
      </c>
      <c r="C532" s="15">
        <f>INDEX(装备!G:G,MATCH(属性!A532,装备!A:A,0))</f>
        <v>1</v>
      </c>
      <c r="D532" s="15" t="str">
        <f>INDEX(装备!E:E,MATCH(属性!A532,装备!A:A,0))</f>
        <v>necklace</v>
      </c>
      <c r="E532" s="14">
        <v>50</v>
      </c>
      <c r="F532" s="17">
        <f>INT((VLOOKUP($C532,装备数值,2,0)+VLOOKUP($C532,装备数值,5,0)*($E532-1))*VLOOKUP($D532,系数!$K$2:$O$7,2,0))</f>
        <v>0</v>
      </c>
      <c r="G532" s="17">
        <f>INT((VLOOKUP($C532,装备数值,3,0)+VLOOKUP($C532,装备数值,6,0)*($E532-1))*VLOOKUP($D532,系数!$K$2:$O$7,3,0))</f>
        <v>89</v>
      </c>
      <c r="H532" s="17">
        <f t="shared" si="17"/>
        <v>89</v>
      </c>
      <c r="I532" s="17">
        <f>INT((VLOOKUP($C532,装备数值,4,0)+VLOOKUP($C532,装备数值,7,0)*($E532-1))*VLOOKUP($D532,系数!$K$2:$O$7,4,0))</f>
        <v>0</v>
      </c>
      <c r="J532" s="17">
        <f>INT((VLOOKUP($C532,装备数值,4,0)+VLOOKUP($C532,装备数值,7,0)*($E532-1))*VLOOKUP($D532,系数!$K$2:$O$7,5,0))</f>
        <v>0</v>
      </c>
      <c r="K532" s="17">
        <f>INT(VLOOKUP(E532,强化金币,2,1)*VLOOKUP(INDEX(装备!F:F,MATCH(属性!A532,装备!A:A,0)),系数!$K$12:$M$15,3,0))</f>
        <v>6400</v>
      </c>
      <c r="L532" s="17"/>
      <c r="M532" s="17"/>
      <c r="N532" s="17"/>
      <c r="O532" s="17">
        <f>IF(E532=1,"",VLOOKUP(E532,系数!$S$2:$AB$12,MATCH(属性!C532,评级,0),1))</f>
        <v>0</v>
      </c>
    </row>
    <row r="533" spans="1:15" ht="17.25" thickBot="1" x14ac:dyDescent="0.4">
      <c r="A533" s="17">
        <f t="shared" si="16"/>
        <v>7100005</v>
      </c>
      <c r="B533" s="17" t="s">
        <v>36</v>
      </c>
      <c r="C533" s="15">
        <f>INDEX(装备!G:G,MATCH(属性!A533,装备!A:A,0))</f>
        <v>1</v>
      </c>
      <c r="D533" s="15" t="str">
        <f>INDEX(装备!E:E,MATCH(属性!A533,装备!A:A,0))</f>
        <v>necklace</v>
      </c>
      <c r="E533" s="14">
        <v>51</v>
      </c>
      <c r="F533" s="17">
        <f>INT((VLOOKUP($C533,装备数值,2,0)+VLOOKUP($C533,装备数值,5,0)*($E533-1))*VLOOKUP($D533,系数!$K$2:$O$7,2,0))</f>
        <v>0</v>
      </c>
      <c r="G533" s="17">
        <f>INT((VLOOKUP($C533,装备数值,3,0)+VLOOKUP($C533,装备数值,6,0)*($E533-1))*VLOOKUP($D533,系数!$K$2:$O$7,3,0))</f>
        <v>90</v>
      </c>
      <c r="H533" s="17">
        <f t="shared" si="17"/>
        <v>90</v>
      </c>
      <c r="I533" s="17">
        <f>INT((VLOOKUP($C533,装备数值,4,0)+VLOOKUP($C533,装备数值,7,0)*($E533-1))*VLOOKUP($D533,系数!$K$2:$O$7,4,0))</f>
        <v>0</v>
      </c>
      <c r="J533" s="17">
        <f>INT((VLOOKUP($C533,装备数值,4,0)+VLOOKUP($C533,装备数值,7,0)*($E533-1))*VLOOKUP($D533,系数!$K$2:$O$7,5,0))</f>
        <v>0</v>
      </c>
      <c r="K533" s="17">
        <f>INT(VLOOKUP(E533,强化金币,2,1)*VLOOKUP(INDEX(装备!F:F,MATCH(属性!A533,装备!A:A,0)),系数!$K$12:$M$15,3,0))</f>
        <v>6800</v>
      </c>
      <c r="L533" s="17"/>
      <c r="M533" s="17"/>
      <c r="N533" s="17"/>
      <c r="O533" s="17">
        <f>IF(E533=1,"",VLOOKUP(E533,系数!$S$2:$AB$12,MATCH(属性!C533,评级,0),1))</f>
        <v>0</v>
      </c>
    </row>
    <row r="534" spans="1:15" ht="17.25" thickBot="1" x14ac:dyDescent="0.4">
      <c r="A534" s="17">
        <f t="shared" si="16"/>
        <v>7100005</v>
      </c>
      <c r="B534" s="17" t="s">
        <v>36</v>
      </c>
      <c r="C534" s="15">
        <f>INDEX(装备!G:G,MATCH(属性!A534,装备!A:A,0))</f>
        <v>1</v>
      </c>
      <c r="D534" s="15" t="str">
        <f>INDEX(装备!E:E,MATCH(属性!A534,装备!A:A,0))</f>
        <v>necklace</v>
      </c>
      <c r="E534" s="14">
        <v>52</v>
      </c>
      <c r="F534" s="17">
        <f>INT((VLOOKUP($C534,装备数值,2,0)+VLOOKUP($C534,装备数值,5,0)*($E534-1))*VLOOKUP($D534,系数!$K$2:$O$7,2,0))</f>
        <v>0</v>
      </c>
      <c r="G534" s="17">
        <f>INT((VLOOKUP($C534,装备数值,3,0)+VLOOKUP($C534,装备数值,6,0)*($E534-1))*VLOOKUP($D534,系数!$K$2:$O$7,3,0))</f>
        <v>91</v>
      </c>
      <c r="H534" s="17">
        <f t="shared" si="17"/>
        <v>91</v>
      </c>
      <c r="I534" s="17">
        <f>INT((VLOOKUP($C534,装备数值,4,0)+VLOOKUP($C534,装备数值,7,0)*($E534-1))*VLOOKUP($D534,系数!$K$2:$O$7,4,0))</f>
        <v>0</v>
      </c>
      <c r="J534" s="17">
        <f>INT((VLOOKUP($C534,装备数值,4,0)+VLOOKUP($C534,装备数值,7,0)*($E534-1))*VLOOKUP($D534,系数!$K$2:$O$7,5,0))</f>
        <v>0</v>
      </c>
      <c r="K534" s="17">
        <f>INT(VLOOKUP(E534,强化金币,2,1)*VLOOKUP(INDEX(装备!F:F,MATCH(属性!A534,装备!A:A,0)),系数!$K$12:$M$15,3,0))</f>
        <v>7200</v>
      </c>
      <c r="L534" s="17"/>
      <c r="M534" s="17"/>
      <c r="N534" s="17"/>
      <c r="O534" s="17">
        <f>IF(E534=1,"",VLOOKUP(E534,系数!$S$2:$AB$12,MATCH(属性!C534,评级,0),1))</f>
        <v>0</v>
      </c>
    </row>
    <row r="535" spans="1:15" ht="17.25" thickBot="1" x14ac:dyDescent="0.4">
      <c r="A535" s="17">
        <f t="shared" si="16"/>
        <v>7100005</v>
      </c>
      <c r="B535" s="17" t="s">
        <v>36</v>
      </c>
      <c r="C535" s="15">
        <f>INDEX(装备!G:G,MATCH(属性!A535,装备!A:A,0))</f>
        <v>1</v>
      </c>
      <c r="D535" s="15" t="str">
        <f>INDEX(装备!E:E,MATCH(属性!A535,装备!A:A,0))</f>
        <v>necklace</v>
      </c>
      <c r="E535" s="14">
        <v>53</v>
      </c>
      <c r="F535" s="17">
        <f>INT((VLOOKUP($C535,装备数值,2,0)+VLOOKUP($C535,装备数值,5,0)*($E535-1))*VLOOKUP($D535,系数!$K$2:$O$7,2,0))</f>
        <v>0</v>
      </c>
      <c r="G535" s="17">
        <f>INT((VLOOKUP($C535,装备数值,3,0)+VLOOKUP($C535,装备数值,6,0)*($E535-1))*VLOOKUP($D535,系数!$K$2:$O$7,3,0))</f>
        <v>92</v>
      </c>
      <c r="H535" s="17">
        <f t="shared" si="17"/>
        <v>92</v>
      </c>
      <c r="I535" s="17">
        <f>INT((VLOOKUP($C535,装备数值,4,0)+VLOOKUP($C535,装备数值,7,0)*($E535-1))*VLOOKUP($D535,系数!$K$2:$O$7,4,0))</f>
        <v>0</v>
      </c>
      <c r="J535" s="17">
        <f>INT((VLOOKUP($C535,装备数值,4,0)+VLOOKUP($C535,装备数值,7,0)*($E535-1))*VLOOKUP($D535,系数!$K$2:$O$7,5,0))</f>
        <v>0</v>
      </c>
      <c r="K535" s="17">
        <f>INT(VLOOKUP(E535,强化金币,2,1)*VLOOKUP(INDEX(装备!F:F,MATCH(属性!A535,装备!A:A,0)),系数!$K$12:$M$15,3,0))</f>
        <v>7600</v>
      </c>
      <c r="L535" s="17"/>
      <c r="M535" s="17"/>
      <c r="N535" s="17"/>
      <c r="O535" s="17">
        <f>IF(E535=1,"",VLOOKUP(E535,系数!$S$2:$AB$12,MATCH(属性!C535,评级,0),1))</f>
        <v>0</v>
      </c>
    </row>
    <row r="536" spans="1:15" ht="17.25" thickBot="1" x14ac:dyDescent="0.4">
      <c r="A536" s="17">
        <f t="shared" si="16"/>
        <v>7100005</v>
      </c>
      <c r="B536" s="17" t="s">
        <v>36</v>
      </c>
      <c r="C536" s="15">
        <f>INDEX(装备!G:G,MATCH(属性!A536,装备!A:A,0))</f>
        <v>1</v>
      </c>
      <c r="D536" s="15" t="str">
        <f>INDEX(装备!E:E,MATCH(属性!A536,装备!A:A,0))</f>
        <v>necklace</v>
      </c>
      <c r="E536" s="14">
        <v>54</v>
      </c>
      <c r="F536" s="17">
        <f>INT((VLOOKUP($C536,装备数值,2,0)+VLOOKUP($C536,装备数值,5,0)*($E536-1))*VLOOKUP($D536,系数!$K$2:$O$7,2,0))</f>
        <v>0</v>
      </c>
      <c r="G536" s="17">
        <f>INT((VLOOKUP($C536,装备数值,3,0)+VLOOKUP($C536,装备数值,6,0)*($E536-1))*VLOOKUP($D536,系数!$K$2:$O$7,3,0))</f>
        <v>93</v>
      </c>
      <c r="H536" s="17">
        <f t="shared" si="17"/>
        <v>93</v>
      </c>
      <c r="I536" s="17">
        <f>INT((VLOOKUP($C536,装备数值,4,0)+VLOOKUP($C536,装备数值,7,0)*($E536-1))*VLOOKUP($D536,系数!$K$2:$O$7,4,0))</f>
        <v>0</v>
      </c>
      <c r="J536" s="17">
        <f>INT((VLOOKUP($C536,装备数值,4,0)+VLOOKUP($C536,装备数值,7,0)*($E536-1))*VLOOKUP($D536,系数!$K$2:$O$7,5,0))</f>
        <v>0</v>
      </c>
      <c r="K536" s="17">
        <f>INT(VLOOKUP(E536,强化金币,2,1)*VLOOKUP(INDEX(装备!F:F,MATCH(属性!A536,装备!A:A,0)),系数!$K$12:$M$15,3,0))</f>
        <v>8000</v>
      </c>
      <c r="L536" s="17"/>
      <c r="M536" s="17"/>
      <c r="N536" s="17"/>
      <c r="O536" s="17">
        <f>IF(E536=1,"",VLOOKUP(E536,系数!$S$2:$AB$12,MATCH(属性!C536,评级,0),1))</f>
        <v>0</v>
      </c>
    </row>
    <row r="537" spans="1:15" ht="17.25" thickBot="1" x14ac:dyDescent="0.4">
      <c r="A537" s="17">
        <f t="shared" si="16"/>
        <v>7100005</v>
      </c>
      <c r="B537" s="17" t="s">
        <v>36</v>
      </c>
      <c r="C537" s="15">
        <f>INDEX(装备!G:G,MATCH(属性!A537,装备!A:A,0))</f>
        <v>1</v>
      </c>
      <c r="D537" s="15" t="str">
        <f>INDEX(装备!E:E,MATCH(属性!A537,装备!A:A,0))</f>
        <v>necklace</v>
      </c>
      <c r="E537" s="14">
        <v>55</v>
      </c>
      <c r="F537" s="17">
        <f>INT((VLOOKUP($C537,装备数值,2,0)+VLOOKUP($C537,装备数值,5,0)*($E537-1))*VLOOKUP($D537,系数!$K$2:$O$7,2,0))</f>
        <v>0</v>
      </c>
      <c r="G537" s="17">
        <f>INT((VLOOKUP($C537,装备数值,3,0)+VLOOKUP($C537,装备数值,6,0)*($E537-1))*VLOOKUP($D537,系数!$K$2:$O$7,3,0))</f>
        <v>94</v>
      </c>
      <c r="H537" s="17">
        <f t="shared" si="17"/>
        <v>94</v>
      </c>
      <c r="I537" s="17">
        <f>INT((VLOOKUP($C537,装备数值,4,0)+VLOOKUP($C537,装备数值,7,0)*($E537-1))*VLOOKUP($D537,系数!$K$2:$O$7,4,0))</f>
        <v>0</v>
      </c>
      <c r="J537" s="17">
        <f>INT((VLOOKUP($C537,装备数值,4,0)+VLOOKUP($C537,装备数值,7,0)*($E537-1))*VLOOKUP($D537,系数!$K$2:$O$7,5,0))</f>
        <v>0</v>
      </c>
      <c r="K537" s="17">
        <f>INT(VLOOKUP(E537,强化金币,2,1)*VLOOKUP(INDEX(装备!F:F,MATCH(属性!A537,装备!A:A,0)),系数!$K$12:$M$15,3,0))</f>
        <v>8400</v>
      </c>
      <c r="L537" s="17"/>
      <c r="M537" s="17"/>
      <c r="N537" s="17"/>
      <c r="O537" s="17">
        <f>IF(E537=1,"",VLOOKUP(E537,系数!$S$2:$AB$12,MATCH(属性!C537,评级,0),1))</f>
        <v>0</v>
      </c>
    </row>
    <row r="538" spans="1:15" ht="17.25" thickBot="1" x14ac:dyDescent="0.4">
      <c r="A538" s="17">
        <f t="shared" si="16"/>
        <v>7100005</v>
      </c>
      <c r="B538" s="17" t="s">
        <v>36</v>
      </c>
      <c r="C538" s="15">
        <f>INDEX(装备!G:G,MATCH(属性!A538,装备!A:A,0))</f>
        <v>1</v>
      </c>
      <c r="D538" s="15" t="str">
        <f>INDEX(装备!E:E,MATCH(属性!A538,装备!A:A,0))</f>
        <v>necklace</v>
      </c>
      <c r="E538" s="14">
        <v>56</v>
      </c>
      <c r="F538" s="17">
        <f>INT((VLOOKUP($C538,装备数值,2,0)+VLOOKUP($C538,装备数值,5,0)*($E538-1))*VLOOKUP($D538,系数!$K$2:$O$7,2,0))</f>
        <v>0</v>
      </c>
      <c r="G538" s="17">
        <f>INT((VLOOKUP($C538,装备数值,3,0)+VLOOKUP($C538,装备数值,6,0)*($E538-1))*VLOOKUP($D538,系数!$K$2:$O$7,3,0))</f>
        <v>95</v>
      </c>
      <c r="H538" s="17">
        <f t="shared" si="17"/>
        <v>95</v>
      </c>
      <c r="I538" s="17">
        <f>INT((VLOOKUP($C538,装备数值,4,0)+VLOOKUP($C538,装备数值,7,0)*($E538-1))*VLOOKUP($D538,系数!$K$2:$O$7,4,0))</f>
        <v>0</v>
      </c>
      <c r="J538" s="17">
        <f>INT((VLOOKUP($C538,装备数值,4,0)+VLOOKUP($C538,装备数值,7,0)*($E538-1))*VLOOKUP($D538,系数!$K$2:$O$7,5,0))</f>
        <v>0</v>
      </c>
      <c r="K538" s="17">
        <f>INT(VLOOKUP(E538,强化金币,2,1)*VLOOKUP(INDEX(装备!F:F,MATCH(属性!A538,装备!A:A,0)),系数!$K$12:$M$15,3,0))</f>
        <v>8800</v>
      </c>
      <c r="L538" s="17"/>
      <c r="M538" s="17"/>
      <c r="N538" s="17"/>
      <c r="O538" s="17">
        <f>IF(E538=1,"",VLOOKUP(E538,系数!$S$2:$AB$12,MATCH(属性!C538,评级,0),1))</f>
        <v>0</v>
      </c>
    </row>
    <row r="539" spans="1:15" ht="17.25" thickBot="1" x14ac:dyDescent="0.4">
      <c r="A539" s="17">
        <f t="shared" si="16"/>
        <v>7100005</v>
      </c>
      <c r="B539" s="17" t="s">
        <v>36</v>
      </c>
      <c r="C539" s="15">
        <f>INDEX(装备!G:G,MATCH(属性!A539,装备!A:A,0))</f>
        <v>1</v>
      </c>
      <c r="D539" s="15" t="str">
        <f>INDEX(装备!E:E,MATCH(属性!A539,装备!A:A,0))</f>
        <v>necklace</v>
      </c>
      <c r="E539" s="14">
        <v>57</v>
      </c>
      <c r="F539" s="17">
        <f>INT((VLOOKUP($C539,装备数值,2,0)+VLOOKUP($C539,装备数值,5,0)*($E539-1))*VLOOKUP($D539,系数!$K$2:$O$7,2,0))</f>
        <v>0</v>
      </c>
      <c r="G539" s="17">
        <f>INT((VLOOKUP($C539,装备数值,3,0)+VLOOKUP($C539,装备数值,6,0)*($E539-1))*VLOOKUP($D539,系数!$K$2:$O$7,3,0))</f>
        <v>96</v>
      </c>
      <c r="H539" s="17">
        <f t="shared" si="17"/>
        <v>96</v>
      </c>
      <c r="I539" s="17">
        <f>INT((VLOOKUP($C539,装备数值,4,0)+VLOOKUP($C539,装备数值,7,0)*($E539-1))*VLOOKUP($D539,系数!$K$2:$O$7,4,0))</f>
        <v>0</v>
      </c>
      <c r="J539" s="17">
        <f>INT((VLOOKUP($C539,装备数值,4,0)+VLOOKUP($C539,装备数值,7,0)*($E539-1))*VLOOKUP($D539,系数!$K$2:$O$7,5,0))</f>
        <v>0</v>
      </c>
      <c r="K539" s="17">
        <f>INT(VLOOKUP(E539,强化金币,2,1)*VLOOKUP(INDEX(装备!F:F,MATCH(属性!A539,装备!A:A,0)),系数!$K$12:$M$15,3,0))</f>
        <v>9200</v>
      </c>
      <c r="L539" s="17"/>
      <c r="M539" s="17"/>
      <c r="N539" s="17"/>
      <c r="O539" s="17">
        <f>IF(E539=1,"",VLOOKUP(E539,系数!$S$2:$AB$12,MATCH(属性!C539,评级,0),1))</f>
        <v>0</v>
      </c>
    </row>
    <row r="540" spans="1:15" ht="17.25" thickBot="1" x14ac:dyDescent="0.4">
      <c r="A540" s="17">
        <f t="shared" si="16"/>
        <v>7100005</v>
      </c>
      <c r="B540" s="17" t="s">
        <v>36</v>
      </c>
      <c r="C540" s="15">
        <f>INDEX(装备!G:G,MATCH(属性!A540,装备!A:A,0))</f>
        <v>1</v>
      </c>
      <c r="D540" s="15" t="str">
        <f>INDEX(装备!E:E,MATCH(属性!A540,装备!A:A,0))</f>
        <v>necklace</v>
      </c>
      <c r="E540" s="14">
        <v>58</v>
      </c>
      <c r="F540" s="17">
        <f>INT((VLOOKUP($C540,装备数值,2,0)+VLOOKUP($C540,装备数值,5,0)*($E540-1))*VLOOKUP($D540,系数!$K$2:$O$7,2,0))</f>
        <v>0</v>
      </c>
      <c r="G540" s="17">
        <f>INT((VLOOKUP($C540,装备数值,3,0)+VLOOKUP($C540,装备数值,6,0)*($E540-1))*VLOOKUP($D540,系数!$K$2:$O$7,3,0))</f>
        <v>97</v>
      </c>
      <c r="H540" s="17">
        <f t="shared" si="17"/>
        <v>97</v>
      </c>
      <c r="I540" s="17">
        <f>INT((VLOOKUP($C540,装备数值,4,0)+VLOOKUP($C540,装备数值,7,0)*($E540-1))*VLOOKUP($D540,系数!$K$2:$O$7,4,0))</f>
        <v>0</v>
      </c>
      <c r="J540" s="17">
        <f>INT((VLOOKUP($C540,装备数值,4,0)+VLOOKUP($C540,装备数值,7,0)*($E540-1))*VLOOKUP($D540,系数!$K$2:$O$7,5,0))</f>
        <v>0</v>
      </c>
      <c r="K540" s="17">
        <f>INT(VLOOKUP(E540,强化金币,2,1)*VLOOKUP(INDEX(装备!F:F,MATCH(属性!A540,装备!A:A,0)),系数!$K$12:$M$15,3,0))</f>
        <v>9600</v>
      </c>
      <c r="L540" s="17"/>
      <c r="M540" s="17"/>
      <c r="N540" s="17"/>
      <c r="O540" s="17">
        <f>IF(E540=1,"",VLOOKUP(E540,系数!$S$2:$AB$12,MATCH(属性!C540,评级,0),1))</f>
        <v>0</v>
      </c>
    </row>
    <row r="541" spans="1:15" ht="17.25" thickBot="1" x14ac:dyDescent="0.4">
      <c r="A541" s="17">
        <f t="shared" si="16"/>
        <v>7100005</v>
      </c>
      <c r="B541" s="17" t="s">
        <v>36</v>
      </c>
      <c r="C541" s="15">
        <f>INDEX(装备!G:G,MATCH(属性!A541,装备!A:A,0))</f>
        <v>1</v>
      </c>
      <c r="D541" s="15" t="str">
        <f>INDEX(装备!E:E,MATCH(属性!A541,装备!A:A,0))</f>
        <v>necklace</v>
      </c>
      <c r="E541" s="14">
        <v>59</v>
      </c>
      <c r="F541" s="17">
        <f>INT((VLOOKUP($C541,装备数值,2,0)+VLOOKUP($C541,装备数值,5,0)*($E541-1))*VLOOKUP($D541,系数!$K$2:$O$7,2,0))</f>
        <v>0</v>
      </c>
      <c r="G541" s="17">
        <f>INT((VLOOKUP($C541,装备数值,3,0)+VLOOKUP($C541,装备数值,6,0)*($E541-1))*VLOOKUP($D541,系数!$K$2:$O$7,3,0))</f>
        <v>98</v>
      </c>
      <c r="H541" s="17">
        <f t="shared" si="17"/>
        <v>98</v>
      </c>
      <c r="I541" s="17">
        <f>INT((VLOOKUP($C541,装备数值,4,0)+VLOOKUP($C541,装备数值,7,0)*($E541-1))*VLOOKUP($D541,系数!$K$2:$O$7,4,0))</f>
        <v>0</v>
      </c>
      <c r="J541" s="17">
        <f>INT((VLOOKUP($C541,装备数值,4,0)+VLOOKUP($C541,装备数值,7,0)*($E541-1))*VLOOKUP($D541,系数!$K$2:$O$7,5,0))</f>
        <v>0</v>
      </c>
      <c r="K541" s="17">
        <f>INT(VLOOKUP(E541,强化金币,2,1)*VLOOKUP(INDEX(装备!F:F,MATCH(属性!A541,装备!A:A,0)),系数!$K$12:$M$15,3,0))</f>
        <v>10000</v>
      </c>
      <c r="L541" s="17"/>
      <c r="M541" s="17"/>
      <c r="N541" s="17"/>
      <c r="O541" s="17">
        <f>IF(E541=1,"",VLOOKUP(E541,系数!$S$2:$AB$12,MATCH(属性!C541,评级,0),1))</f>
        <v>0</v>
      </c>
    </row>
    <row r="542" spans="1:15" ht="17.25" thickBot="1" x14ac:dyDescent="0.4">
      <c r="A542" s="17">
        <f t="shared" si="16"/>
        <v>7100005</v>
      </c>
      <c r="B542" s="17" t="s">
        <v>36</v>
      </c>
      <c r="C542" s="15">
        <f>INDEX(装备!G:G,MATCH(属性!A542,装备!A:A,0))</f>
        <v>1</v>
      </c>
      <c r="D542" s="15" t="str">
        <f>INDEX(装备!E:E,MATCH(属性!A542,装备!A:A,0))</f>
        <v>necklace</v>
      </c>
      <c r="E542" s="14">
        <v>60</v>
      </c>
      <c r="F542" s="17">
        <f>INT((VLOOKUP($C542,装备数值,2,0)+VLOOKUP($C542,装备数值,5,0)*($E542-1))*VLOOKUP($D542,系数!$K$2:$O$7,2,0))</f>
        <v>0</v>
      </c>
      <c r="G542" s="17">
        <f>INT((VLOOKUP($C542,装备数值,3,0)+VLOOKUP($C542,装备数值,6,0)*($E542-1))*VLOOKUP($D542,系数!$K$2:$O$7,3,0))</f>
        <v>99</v>
      </c>
      <c r="H542" s="17">
        <f t="shared" si="17"/>
        <v>99</v>
      </c>
      <c r="I542" s="17">
        <f>INT((VLOOKUP($C542,装备数值,4,0)+VLOOKUP($C542,装备数值,7,0)*($E542-1))*VLOOKUP($D542,系数!$K$2:$O$7,4,0))</f>
        <v>0</v>
      </c>
      <c r="J542" s="17">
        <f>INT((VLOOKUP($C542,装备数值,4,0)+VLOOKUP($C542,装备数值,7,0)*($E542-1))*VLOOKUP($D542,系数!$K$2:$O$7,5,0))</f>
        <v>0</v>
      </c>
      <c r="K542" s="17">
        <f>INT(VLOOKUP(E542,强化金币,2,1)*VLOOKUP(INDEX(装备!F:F,MATCH(属性!A542,装备!A:A,0)),系数!$K$12:$M$15,3,0))</f>
        <v>10500</v>
      </c>
      <c r="L542" s="17"/>
      <c r="M542" s="17"/>
      <c r="N542" s="17"/>
      <c r="O542" s="17">
        <f>IF(E542=1,"",VLOOKUP(E542,系数!$S$2:$AB$12,MATCH(属性!C542,评级,0),1))</f>
        <v>0</v>
      </c>
    </row>
    <row r="543" spans="1:15" ht="17.25" thickBot="1" x14ac:dyDescent="0.4">
      <c r="A543" s="17">
        <f t="shared" si="16"/>
        <v>7100005</v>
      </c>
      <c r="B543" s="17" t="s">
        <v>36</v>
      </c>
      <c r="C543" s="15">
        <f>INDEX(装备!G:G,MATCH(属性!A543,装备!A:A,0))</f>
        <v>1</v>
      </c>
      <c r="D543" s="15" t="str">
        <f>INDEX(装备!E:E,MATCH(属性!A543,装备!A:A,0))</f>
        <v>necklace</v>
      </c>
      <c r="E543" s="14">
        <v>61</v>
      </c>
      <c r="F543" s="17">
        <f>INT((VLOOKUP($C543,装备数值,2,0)+VLOOKUP($C543,装备数值,5,0)*($E543-1))*VLOOKUP($D543,系数!$K$2:$O$7,2,0))</f>
        <v>0</v>
      </c>
      <c r="G543" s="17">
        <f>INT((VLOOKUP($C543,装备数值,3,0)+VLOOKUP($C543,装备数值,6,0)*($E543-1))*VLOOKUP($D543,系数!$K$2:$O$7,3,0))</f>
        <v>100</v>
      </c>
      <c r="H543" s="17">
        <f t="shared" si="17"/>
        <v>100</v>
      </c>
      <c r="I543" s="17">
        <f>INT((VLOOKUP($C543,装备数值,4,0)+VLOOKUP($C543,装备数值,7,0)*($E543-1))*VLOOKUP($D543,系数!$K$2:$O$7,4,0))</f>
        <v>0</v>
      </c>
      <c r="J543" s="17">
        <f>INT((VLOOKUP($C543,装备数值,4,0)+VLOOKUP($C543,装备数值,7,0)*($E543-1))*VLOOKUP($D543,系数!$K$2:$O$7,5,0))</f>
        <v>0</v>
      </c>
      <c r="K543" s="17">
        <f>INT(VLOOKUP(E543,强化金币,2,1)*VLOOKUP(INDEX(装备!F:F,MATCH(属性!A543,装备!A:A,0)),系数!$K$12:$M$15,3,0))</f>
        <v>11000</v>
      </c>
      <c r="L543" s="17"/>
      <c r="M543" s="17"/>
      <c r="N543" s="17"/>
      <c r="O543" s="17">
        <f>IF(E543=1,"",VLOOKUP(E543,系数!$S$2:$AB$12,MATCH(属性!C543,评级,0),1))</f>
        <v>0</v>
      </c>
    </row>
    <row r="544" spans="1:15" ht="17.25" thickBot="1" x14ac:dyDescent="0.4">
      <c r="A544" s="17">
        <f t="shared" si="16"/>
        <v>7100005</v>
      </c>
      <c r="B544" s="17" t="s">
        <v>36</v>
      </c>
      <c r="C544" s="15">
        <f>INDEX(装备!G:G,MATCH(属性!A544,装备!A:A,0))</f>
        <v>1</v>
      </c>
      <c r="D544" s="15" t="str">
        <f>INDEX(装备!E:E,MATCH(属性!A544,装备!A:A,0))</f>
        <v>necklace</v>
      </c>
      <c r="E544" s="14">
        <v>62</v>
      </c>
      <c r="F544" s="17">
        <f>INT((VLOOKUP($C544,装备数值,2,0)+VLOOKUP($C544,装备数值,5,0)*($E544-1))*VLOOKUP($D544,系数!$K$2:$O$7,2,0))</f>
        <v>0</v>
      </c>
      <c r="G544" s="17">
        <f>INT((VLOOKUP($C544,装备数值,3,0)+VLOOKUP($C544,装备数值,6,0)*($E544-1))*VLOOKUP($D544,系数!$K$2:$O$7,3,0))</f>
        <v>101</v>
      </c>
      <c r="H544" s="17">
        <f t="shared" si="17"/>
        <v>101</v>
      </c>
      <c r="I544" s="17">
        <f>INT((VLOOKUP($C544,装备数值,4,0)+VLOOKUP($C544,装备数值,7,0)*($E544-1))*VLOOKUP($D544,系数!$K$2:$O$7,4,0))</f>
        <v>0</v>
      </c>
      <c r="J544" s="17">
        <f>INT((VLOOKUP($C544,装备数值,4,0)+VLOOKUP($C544,装备数值,7,0)*($E544-1))*VLOOKUP($D544,系数!$K$2:$O$7,5,0))</f>
        <v>0</v>
      </c>
      <c r="K544" s="17">
        <f>INT(VLOOKUP(E544,强化金币,2,1)*VLOOKUP(INDEX(装备!F:F,MATCH(属性!A544,装备!A:A,0)),系数!$K$12:$M$15,3,0))</f>
        <v>11500</v>
      </c>
      <c r="L544" s="17"/>
      <c r="M544" s="17"/>
      <c r="N544" s="17"/>
      <c r="O544" s="17">
        <f>IF(E544=1,"",VLOOKUP(E544,系数!$S$2:$AB$12,MATCH(属性!C544,评级,0),1))</f>
        <v>0</v>
      </c>
    </row>
    <row r="545" spans="1:15" ht="17.25" thickBot="1" x14ac:dyDescent="0.4">
      <c r="A545" s="17">
        <f t="shared" si="16"/>
        <v>7100005</v>
      </c>
      <c r="B545" s="17" t="s">
        <v>36</v>
      </c>
      <c r="C545" s="15">
        <f>INDEX(装备!G:G,MATCH(属性!A545,装备!A:A,0))</f>
        <v>1</v>
      </c>
      <c r="D545" s="15" t="str">
        <f>INDEX(装备!E:E,MATCH(属性!A545,装备!A:A,0))</f>
        <v>necklace</v>
      </c>
      <c r="E545" s="14">
        <v>63</v>
      </c>
      <c r="F545" s="17">
        <f>INT((VLOOKUP($C545,装备数值,2,0)+VLOOKUP($C545,装备数值,5,0)*($E545-1))*VLOOKUP($D545,系数!$K$2:$O$7,2,0))</f>
        <v>0</v>
      </c>
      <c r="G545" s="17">
        <f>INT((VLOOKUP($C545,装备数值,3,0)+VLOOKUP($C545,装备数值,6,0)*($E545-1))*VLOOKUP($D545,系数!$K$2:$O$7,3,0))</f>
        <v>102</v>
      </c>
      <c r="H545" s="17">
        <f t="shared" si="17"/>
        <v>102</v>
      </c>
      <c r="I545" s="17">
        <f>INT((VLOOKUP($C545,装备数值,4,0)+VLOOKUP($C545,装备数值,7,0)*($E545-1))*VLOOKUP($D545,系数!$K$2:$O$7,4,0))</f>
        <v>0</v>
      </c>
      <c r="J545" s="17">
        <f>INT((VLOOKUP($C545,装备数值,4,0)+VLOOKUP($C545,装备数值,7,0)*($E545-1))*VLOOKUP($D545,系数!$K$2:$O$7,5,0))</f>
        <v>0</v>
      </c>
      <c r="K545" s="17">
        <f>INT(VLOOKUP(E545,强化金币,2,1)*VLOOKUP(INDEX(装备!F:F,MATCH(属性!A545,装备!A:A,0)),系数!$K$12:$M$15,3,0))</f>
        <v>12000</v>
      </c>
      <c r="L545" s="17"/>
      <c r="M545" s="17"/>
      <c r="N545" s="17"/>
      <c r="O545" s="17">
        <f>IF(E545=1,"",VLOOKUP(E545,系数!$S$2:$AB$12,MATCH(属性!C545,评级,0),1))</f>
        <v>0</v>
      </c>
    </row>
    <row r="546" spans="1:15" ht="17.25" thickBot="1" x14ac:dyDescent="0.4">
      <c r="A546" s="17">
        <f t="shared" si="16"/>
        <v>7100005</v>
      </c>
      <c r="B546" s="17" t="s">
        <v>36</v>
      </c>
      <c r="C546" s="15">
        <f>INDEX(装备!G:G,MATCH(属性!A546,装备!A:A,0))</f>
        <v>1</v>
      </c>
      <c r="D546" s="15" t="str">
        <f>INDEX(装备!E:E,MATCH(属性!A546,装备!A:A,0))</f>
        <v>necklace</v>
      </c>
      <c r="E546" s="14">
        <v>64</v>
      </c>
      <c r="F546" s="17">
        <f>INT((VLOOKUP($C546,装备数值,2,0)+VLOOKUP($C546,装备数值,5,0)*($E546-1))*VLOOKUP($D546,系数!$K$2:$O$7,2,0))</f>
        <v>0</v>
      </c>
      <c r="G546" s="17">
        <f>INT((VLOOKUP($C546,装备数值,3,0)+VLOOKUP($C546,装备数值,6,0)*($E546-1))*VLOOKUP($D546,系数!$K$2:$O$7,3,0))</f>
        <v>103</v>
      </c>
      <c r="H546" s="17">
        <f t="shared" si="17"/>
        <v>103</v>
      </c>
      <c r="I546" s="17">
        <f>INT((VLOOKUP($C546,装备数值,4,0)+VLOOKUP($C546,装备数值,7,0)*($E546-1))*VLOOKUP($D546,系数!$K$2:$O$7,4,0))</f>
        <v>0</v>
      </c>
      <c r="J546" s="17">
        <f>INT((VLOOKUP($C546,装备数值,4,0)+VLOOKUP($C546,装备数值,7,0)*($E546-1))*VLOOKUP($D546,系数!$K$2:$O$7,5,0))</f>
        <v>0</v>
      </c>
      <c r="K546" s="17">
        <f>INT(VLOOKUP(E546,强化金币,2,1)*VLOOKUP(INDEX(装备!F:F,MATCH(属性!A546,装备!A:A,0)),系数!$K$12:$M$15,3,0))</f>
        <v>12500</v>
      </c>
      <c r="L546" s="17"/>
      <c r="M546" s="17"/>
      <c r="N546" s="17"/>
      <c r="O546" s="17">
        <f>IF(E546=1,"",VLOOKUP(E546,系数!$S$2:$AB$12,MATCH(属性!C546,评级,0),1))</f>
        <v>0</v>
      </c>
    </row>
    <row r="547" spans="1:15" ht="17.25" thickBot="1" x14ac:dyDescent="0.4">
      <c r="A547" s="17">
        <f t="shared" si="16"/>
        <v>7100005</v>
      </c>
      <c r="B547" s="17" t="s">
        <v>36</v>
      </c>
      <c r="C547" s="15">
        <f>INDEX(装备!G:G,MATCH(属性!A547,装备!A:A,0))</f>
        <v>1</v>
      </c>
      <c r="D547" s="15" t="str">
        <f>INDEX(装备!E:E,MATCH(属性!A547,装备!A:A,0))</f>
        <v>necklace</v>
      </c>
      <c r="E547" s="14">
        <v>65</v>
      </c>
      <c r="F547" s="17">
        <f>INT((VLOOKUP($C547,装备数值,2,0)+VLOOKUP($C547,装备数值,5,0)*($E547-1))*VLOOKUP($D547,系数!$K$2:$O$7,2,0))</f>
        <v>0</v>
      </c>
      <c r="G547" s="17">
        <f>INT((VLOOKUP($C547,装备数值,3,0)+VLOOKUP($C547,装备数值,6,0)*($E547-1))*VLOOKUP($D547,系数!$K$2:$O$7,3,0))</f>
        <v>104</v>
      </c>
      <c r="H547" s="17">
        <f t="shared" si="17"/>
        <v>104</v>
      </c>
      <c r="I547" s="17">
        <f>INT((VLOOKUP($C547,装备数值,4,0)+VLOOKUP($C547,装备数值,7,0)*($E547-1))*VLOOKUP($D547,系数!$K$2:$O$7,4,0))</f>
        <v>0</v>
      </c>
      <c r="J547" s="17">
        <f>INT((VLOOKUP($C547,装备数值,4,0)+VLOOKUP($C547,装备数值,7,0)*($E547-1))*VLOOKUP($D547,系数!$K$2:$O$7,5,0))</f>
        <v>0</v>
      </c>
      <c r="K547" s="17">
        <f>INT(VLOOKUP(E547,强化金币,2,1)*VLOOKUP(INDEX(装备!F:F,MATCH(属性!A547,装备!A:A,0)),系数!$K$12:$M$15,3,0))</f>
        <v>13000</v>
      </c>
      <c r="L547" s="17"/>
      <c r="M547" s="17"/>
      <c r="N547" s="17"/>
      <c r="O547" s="17">
        <f>IF(E547=1,"",VLOOKUP(E547,系数!$S$2:$AB$12,MATCH(属性!C547,评级,0),1))</f>
        <v>0</v>
      </c>
    </row>
    <row r="548" spans="1:15" ht="17.25" thickBot="1" x14ac:dyDescent="0.4">
      <c r="A548" s="17">
        <f t="shared" si="16"/>
        <v>7100005</v>
      </c>
      <c r="B548" s="17" t="s">
        <v>36</v>
      </c>
      <c r="C548" s="15">
        <f>INDEX(装备!G:G,MATCH(属性!A548,装备!A:A,0))</f>
        <v>1</v>
      </c>
      <c r="D548" s="15" t="str">
        <f>INDEX(装备!E:E,MATCH(属性!A548,装备!A:A,0))</f>
        <v>necklace</v>
      </c>
      <c r="E548" s="14">
        <v>66</v>
      </c>
      <c r="F548" s="17">
        <f>INT((VLOOKUP($C548,装备数值,2,0)+VLOOKUP($C548,装备数值,5,0)*($E548-1))*VLOOKUP($D548,系数!$K$2:$O$7,2,0))</f>
        <v>0</v>
      </c>
      <c r="G548" s="17">
        <f>INT((VLOOKUP($C548,装备数值,3,0)+VLOOKUP($C548,装备数值,6,0)*($E548-1))*VLOOKUP($D548,系数!$K$2:$O$7,3,0))</f>
        <v>105</v>
      </c>
      <c r="H548" s="17">
        <f t="shared" si="17"/>
        <v>105</v>
      </c>
      <c r="I548" s="17">
        <f>INT((VLOOKUP($C548,装备数值,4,0)+VLOOKUP($C548,装备数值,7,0)*($E548-1))*VLOOKUP($D548,系数!$K$2:$O$7,4,0))</f>
        <v>0</v>
      </c>
      <c r="J548" s="17">
        <f>INT((VLOOKUP($C548,装备数值,4,0)+VLOOKUP($C548,装备数值,7,0)*($E548-1))*VLOOKUP($D548,系数!$K$2:$O$7,5,0))</f>
        <v>0</v>
      </c>
      <c r="K548" s="17">
        <f>INT(VLOOKUP(E548,强化金币,2,1)*VLOOKUP(INDEX(装备!F:F,MATCH(属性!A548,装备!A:A,0)),系数!$K$12:$M$15,3,0))</f>
        <v>13500</v>
      </c>
      <c r="L548" s="17"/>
      <c r="M548" s="17"/>
      <c r="N548" s="17"/>
      <c r="O548" s="17">
        <f>IF(E548=1,"",VLOOKUP(E548,系数!$S$2:$AB$12,MATCH(属性!C548,评级,0),1))</f>
        <v>0</v>
      </c>
    </row>
    <row r="549" spans="1:15" ht="17.25" thickBot="1" x14ac:dyDescent="0.4">
      <c r="A549" s="17">
        <f t="shared" si="16"/>
        <v>7100005</v>
      </c>
      <c r="B549" s="17" t="s">
        <v>36</v>
      </c>
      <c r="C549" s="15">
        <f>INDEX(装备!G:G,MATCH(属性!A549,装备!A:A,0))</f>
        <v>1</v>
      </c>
      <c r="D549" s="15" t="str">
        <f>INDEX(装备!E:E,MATCH(属性!A549,装备!A:A,0))</f>
        <v>necklace</v>
      </c>
      <c r="E549" s="14">
        <v>67</v>
      </c>
      <c r="F549" s="17">
        <f>INT((VLOOKUP($C549,装备数值,2,0)+VLOOKUP($C549,装备数值,5,0)*($E549-1))*VLOOKUP($D549,系数!$K$2:$O$7,2,0))</f>
        <v>0</v>
      </c>
      <c r="G549" s="17">
        <f>INT((VLOOKUP($C549,装备数值,3,0)+VLOOKUP($C549,装备数值,6,0)*($E549-1))*VLOOKUP($D549,系数!$K$2:$O$7,3,0))</f>
        <v>106</v>
      </c>
      <c r="H549" s="17">
        <f t="shared" si="17"/>
        <v>106</v>
      </c>
      <c r="I549" s="17">
        <f>INT((VLOOKUP($C549,装备数值,4,0)+VLOOKUP($C549,装备数值,7,0)*($E549-1))*VLOOKUP($D549,系数!$K$2:$O$7,4,0))</f>
        <v>0</v>
      </c>
      <c r="J549" s="17">
        <f>INT((VLOOKUP($C549,装备数值,4,0)+VLOOKUP($C549,装备数值,7,0)*($E549-1))*VLOOKUP($D549,系数!$K$2:$O$7,5,0))</f>
        <v>0</v>
      </c>
      <c r="K549" s="17">
        <f>INT(VLOOKUP(E549,强化金币,2,1)*VLOOKUP(INDEX(装备!F:F,MATCH(属性!A549,装备!A:A,0)),系数!$K$12:$M$15,3,0))</f>
        <v>14000</v>
      </c>
      <c r="L549" s="17"/>
      <c r="M549" s="17"/>
      <c r="N549" s="17"/>
      <c r="O549" s="17">
        <f>IF(E549=1,"",VLOOKUP(E549,系数!$S$2:$AB$12,MATCH(属性!C549,评级,0),1))</f>
        <v>0</v>
      </c>
    </row>
    <row r="550" spans="1:15" ht="17.25" thickBot="1" x14ac:dyDescent="0.4">
      <c r="A550" s="17">
        <f t="shared" si="16"/>
        <v>7100005</v>
      </c>
      <c r="B550" s="17" t="s">
        <v>36</v>
      </c>
      <c r="C550" s="15">
        <f>INDEX(装备!G:G,MATCH(属性!A550,装备!A:A,0))</f>
        <v>1</v>
      </c>
      <c r="D550" s="15" t="str">
        <f>INDEX(装备!E:E,MATCH(属性!A550,装备!A:A,0))</f>
        <v>necklace</v>
      </c>
      <c r="E550" s="14">
        <v>68</v>
      </c>
      <c r="F550" s="17">
        <f>INT((VLOOKUP($C550,装备数值,2,0)+VLOOKUP($C550,装备数值,5,0)*($E550-1))*VLOOKUP($D550,系数!$K$2:$O$7,2,0))</f>
        <v>0</v>
      </c>
      <c r="G550" s="17">
        <f>INT((VLOOKUP($C550,装备数值,3,0)+VLOOKUP($C550,装备数值,6,0)*($E550-1))*VLOOKUP($D550,系数!$K$2:$O$7,3,0))</f>
        <v>107</v>
      </c>
      <c r="H550" s="17">
        <f t="shared" si="17"/>
        <v>107</v>
      </c>
      <c r="I550" s="17">
        <f>INT((VLOOKUP($C550,装备数值,4,0)+VLOOKUP($C550,装备数值,7,0)*($E550-1))*VLOOKUP($D550,系数!$K$2:$O$7,4,0))</f>
        <v>0</v>
      </c>
      <c r="J550" s="17">
        <f>INT((VLOOKUP($C550,装备数值,4,0)+VLOOKUP($C550,装备数值,7,0)*($E550-1))*VLOOKUP($D550,系数!$K$2:$O$7,5,0))</f>
        <v>0</v>
      </c>
      <c r="K550" s="17">
        <f>INT(VLOOKUP(E550,强化金币,2,1)*VLOOKUP(INDEX(装备!F:F,MATCH(属性!A550,装备!A:A,0)),系数!$K$12:$M$15,3,0))</f>
        <v>14500</v>
      </c>
      <c r="L550" s="17"/>
      <c r="M550" s="17"/>
      <c r="N550" s="17"/>
      <c r="O550" s="17">
        <f>IF(E550=1,"",VLOOKUP(E550,系数!$S$2:$AB$12,MATCH(属性!C550,评级,0),1))</f>
        <v>0</v>
      </c>
    </row>
    <row r="551" spans="1:15" ht="17.25" thickBot="1" x14ac:dyDescent="0.4">
      <c r="A551" s="17">
        <f t="shared" si="16"/>
        <v>7100005</v>
      </c>
      <c r="B551" s="17" t="s">
        <v>36</v>
      </c>
      <c r="C551" s="15">
        <f>INDEX(装备!G:G,MATCH(属性!A551,装备!A:A,0))</f>
        <v>1</v>
      </c>
      <c r="D551" s="15" t="str">
        <f>INDEX(装备!E:E,MATCH(属性!A551,装备!A:A,0))</f>
        <v>necklace</v>
      </c>
      <c r="E551" s="14">
        <v>69</v>
      </c>
      <c r="F551" s="17">
        <f>INT((VLOOKUP($C551,装备数值,2,0)+VLOOKUP($C551,装备数值,5,0)*($E551-1))*VLOOKUP($D551,系数!$K$2:$O$7,2,0))</f>
        <v>0</v>
      </c>
      <c r="G551" s="17">
        <f>INT((VLOOKUP($C551,装备数值,3,0)+VLOOKUP($C551,装备数值,6,0)*($E551-1))*VLOOKUP($D551,系数!$K$2:$O$7,3,0))</f>
        <v>108</v>
      </c>
      <c r="H551" s="17">
        <f t="shared" si="17"/>
        <v>108</v>
      </c>
      <c r="I551" s="17">
        <f>INT((VLOOKUP($C551,装备数值,4,0)+VLOOKUP($C551,装备数值,7,0)*($E551-1))*VLOOKUP($D551,系数!$K$2:$O$7,4,0))</f>
        <v>0</v>
      </c>
      <c r="J551" s="17">
        <f>INT((VLOOKUP($C551,装备数值,4,0)+VLOOKUP($C551,装备数值,7,0)*($E551-1))*VLOOKUP($D551,系数!$K$2:$O$7,5,0))</f>
        <v>0</v>
      </c>
      <c r="K551" s="17">
        <f>INT(VLOOKUP(E551,强化金币,2,1)*VLOOKUP(INDEX(装备!F:F,MATCH(属性!A551,装备!A:A,0)),系数!$K$12:$M$15,3,0))</f>
        <v>15000</v>
      </c>
      <c r="L551" s="17"/>
      <c r="M551" s="17"/>
      <c r="N551" s="17"/>
      <c r="O551" s="17">
        <f>IF(E551=1,"",VLOOKUP(E551,系数!$S$2:$AB$12,MATCH(属性!C551,评级,0),1))</f>
        <v>0</v>
      </c>
    </row>
    <row r="552" spans="1:15" ht="17.25" thickBot="1" x14ac:dyDescent="0.4">
      <c r="A552" s="17">
        <f t="shared" si="16"/>
        <v>7100005</v>
      </c>
      <c r="B552" s="17" t="s">
        <v>36</v>
      </c>
      <c r="C552" s="15">
        <f>INDEX(装备!G:G,MATCH(属性!A552,装备!A:A,0))</f>
        <v>1</v>
      </c>
      <c r="D552" s="15" t="str">
        <f>INDEX(装备!E:E,MATCH(属性!A552,装备!A:A,0))</f>
        <v>necklace</v>
      </c>
      <c r="E552" s="14">
        <v>70</v>
      </c>
      <c r="F552" s="17">
        <f>INT((VLOOKUP($C552,装备数值,2,0)+VLOOKUP($C552,装备数值,5,0)*($E552-1))*VLOOKUP($D552,系数!$K$2:$O$7,2,0))</f>
        <v>0</v>
      </c>
      <c r="G552" s="17">
        <f>INT((VLOOKUP($C552,装备数值,3,0)+VLOOKUP($C552,装备数值,6,0)*($E552-1))*VLOOKUP($D552,系数!$K$2:$O$7,3,0))</f>
        <v>109</v>
      </c>
      <c r="H552" s="17">
        <f t="shared" si="17"/>
        <v>109</v>
      </c>
      <c r="I552" s="17">
        <f>INT((VLOOKUP($C552,装备数值,4,0)+VLOOKUP($C552,装备数值,7,0)*($E552-1))*VLOOKUP($D552,系数!$K$2:$O$7,4,0))</f>
        <v>0</v>
      </c>
      <c r="J552" s="17">
        <f>INT((VLOOKUP($C552,装备数值,4,0)+VLOOKUP($C552,装备数值,7,0)*($E552-1))*VLOOKUP($D552,系数!$K$2:$O$7,5,0))</f>
        <v>0</v>
      </c>
      <c r="K552" s="17">
        <f>INT(VLOOKUP(E552,强化金币,2,1)*VLOOKUP(INDEX(装备!F:F,MATCH(属性!A552,装备!A:A,0)),系数!$K$12:$M$15,3,0))</f>
        <v>15500</v>
      </c>
      <c r="L552" s="17"/>
      <c r="M552" s="17"/>
      <c r="N552" s="17"/>
      <c r="O552" s="17">
        <f>IF(E552=1,"",VLOOKUP(E552,系数!$S$2:$AB$12,MATCH(属性!C552,评级,0),1))</f>
        <v>0</v>
      </c>
    </row>
    <row r="553" spans="1:15" ht="17.25" thickBot="1" x14ac:dyDescent="0.4">
      <c r="A553" s="17">
        <f t="shared" si="16"/>
        <v>7100005</v>
      </c>
      <c r="B553" s="17" t="s">
        <v>36</v>
      </c>
      <c r="C553" s="15">
        <f>INDEX(装备!G:G,MATCH(属性!A553,装备!A:A,0))</f>
        <v>1</v>
      </c>
      <c r="D553" s="15" t="str">
        <f>INDEX(装备!E:E,MATCH(属性!A553,装备!A:A,0))</f>
        <v>necklace</v>
      </c>
      <c r="E553" s="14">
        <v>71</v>
      </c>
      <c r="F553" s="17">
        <f>INT((VLOOKUP($C553,装备数值,2,0)+VLOOKUP($C553,装备数值,5,0)*($E553-1))*VLOOKUP($D553,系数!$K$2:$O$7,2,0))</f>
        <v>0</v>
      </c>
      <c r="G553" s="17">
        <f>INT((VLOOKUP($C553,装备数值,3,0)+VLOOKUP($C553,装备数值,6,0)*($E553-1))*VLOOKUP($D553,系数!$K$2:$O$7,3,0))</f>
        <v>110</v>
      </c>
      <c r="H553" s="17">
        <f t="shared" si="17"/>
        <v>110</v>
      </c>
      <c r="I553" s="17">
        <f>INT((VLOOKUP($C553,装备数值,4,0)+VLOOKUP($C553,装备数值,7,0)*($E553-1))*VLOOKUP($D553,系数!$K$2:$O$7,4,0))</f>
        <v>0</v>
      </c>
      <c r="J553" s="17">
        <f>INT((VLOOKUP($C553,装备数值,4,0)+VLOOKUP($C553,装备数值,7,0)*($E553-1))*VLOOKUP($D553,系数!$K$2:$O$7,5,0))</f>
        <v>0</v>
      </c>
      <c r="K553" s="17">
        <f>INT(VLOOKUP(E553,强化金币,2,1)*VLOOKUP(INDEX(装备!F:F,MATCH(属性!A553,装备!A:A,0)),系数!$K$12:$M$15,3,0))</f>
        <v>16000</v>
      </c>
      <c r="L553" s="17"/>
      <c r="M553" s="17"/>
      <c r="N553" s="17"/>
      <c r="O553" s="17">
        <f>IF(E553=1,"",VLOOKUP(E553,系数!$S$2:$AB$12,MATCH(属性!C553,评级,0),1))</f>
        <v>0</v>
      </c>
    </row>
    <row r="554" spans="1:15" ht="17.25" thickBot="1" x14ac:dyDescent="0.4">
      <c r="A554" s="17">
        <f t="shared" si="16"/>
        <v>7100005</v>
      </c>
      <c r="B554" s="17" t="s">
        <v>36</v>
      </c>
      <c r="C554" s="15">
        <f>INDEX(装备!G:G,MATCH(属性!A554,装备!A:A,0))</f>
        <v>1</v>
      </c>
      <c r="D554" s="15" t="str">
        <f>INDEX(装备!E:E,MATCH(属性!A554,装备!A:A,0))</f>
        <v>necklace</v>
      </c>
      <c r="E554" s="14">
        <v>72</v>
      </c>
      <c r="F554" s="17">
        <f>INT((VLOOKUP($C554,装备数值,2,0)+VLOOKUP($C554,装备数值,5,0)*($E554-1))*VLOOKUP($D554,系数!$K$2:$O$7,2,0))</f>
        <v>0</v>
      </c>
      <c r="G554" s="17">
        <f>INT((VLOOKUP($C554,装备数值,3,0)+VLOOKUP($C554,装备数值,6,0)*($E554-1))*VLOOKUP($D554,系数!$K$2:$O$7,3,0))</f>
        <v>111</v>
      </c>
      <c r="H554" s="17">
        <f t="shared" si="17"/>
        <v>111</v>
      </c>
      <c r="I554" s="17">
        <f>INT((VLOOKUP($C554,装备数值,4,0)+VLOOKUP($C554,装备数值,7,0)*($E554-1))*VLOOKUP($D554,系数!$K$2:$O$7,4,0))</f>
        <v>0</v>
      </c>
      <c r="J554" s="17">
        <f>INT((VLOOKUP($C554,装备数值,4,0)+VLOOKUP($C554,装备数值,7,0)*($E554-1))*VLOOKUP($D554,系数!$K$2:$O$7,5,0))</f>
        <v>0</v>
      </c>
      <c r="K554" s="17">
        <f>INT(VLOOKUP(E554,强化金币,2,1)*VLOOKUP(INDEX(装备!F:F,MATCH(属性!A554,装备!A:A,0)),系数!$K$12:$M$15,3,0))</f>
        <v>16500</v>
      </c>
      <c r="L554" s="17"/>
      <c r="M554" s="17"/>
      <c r="N554" s="17"/>
      <c r="O554" s="17">
        <f>IF(E554=1,"",VLOOKUP(E554,系数!$S$2:$AB$12,MATCH(属性!C554,评级,0),1))</f>
        <v>0</v>
      </c>
    </row>
    <row r="555" spans="1:15" ht="17.25" thickBot="1" x14ac:dyDescent="0.4">
      <c r="A555" s="17">
        <f t="shared" si="16"/>
        <v>7100005</v>
      </c>
      <c r="B555" s="17" t="s">
        <v>36</v>
      </c>
      <c r="C555" s="15">
        <f>INDEX(装备!G:G,MATCH(属性!A555,装备!A:A,0))</f>
        <v>1</v>
      </c>
      <c r="D555" s="15" t="str">
        <f>INDEX(装备!E:E,MATCH(属性!A555,装备!A:A,0))</f>
        <v>necklace</v>
      </c>
      <c r="E555" s="14">
        <v>73</v>
      </c>
      <c r="F555" s="17">
        <f>INT((VLOOKUP($C555,装备数值,2,0)+VLOOKUP($C555,装备数值,5,0)*($E555-1))*VLOOKUP($D555,系数!$K$2:$O$7,2,0))</f>
        <v>0</v>
      </c>
      <c r="G555" s="17">
        <f>INT((VLOOKUP($C555,装备数值,3,0)+VLOOKUP($C555,装备数值,6,0)*($E555-1))*VLOOKUP($D555,系数!$K$2:$O$7,3,0))</f>
        <v>112</v>
      </c>
      <c r="H555" s="17">
        <f t="shared" si="17"/>
        <v>112</v>
      </c>
      <c r="I555" s="17">
        <f>INT((VLOOKUP($C555,装备数值,4,0)+VLOOKUP($C555,装备数值,7,0)*($E555-1))*VLOOKUP($D555,系数!$K$2:$O$7,4,0))</f>
        <v>0</v>
      </c>
      <c r="J555" s="17">
        <f>INT((VLOOKUP($C555,装备数值,4,0)+VLOOKUP($C555,装备数值,7,0)*($E555-1))*VLOOKUP($D555,系数!$K$2:$O$7,5,0))</f>
        <v>0</v>
      </c>
      <c r="K555" s="17">
        <f>INT(VLOOKUP(E555,强化金币,2,1)*VLOOKUP(INDEX(装备!F:F,MATCH(属性!A555,装备!A:A,0)),系数!$K$12:$M$15,3,0))</f>
        <v>17000</v>
      </c>
      <c r="L555" s="17"/>
      <c r="M555" s="17"/>
      <c r="N555" s="17"/>
      <c r="O555" s="17">
        <f>IF(E555=1,"",VLOOKUP(E555,系数!$S$2:$AB$12,MATCH(属性!C555,评级,0),1))</f>
        <v>0</v>
      </c>
    </row>
    <row r="556" spans="1:15" ht="17.25" thickBot="1" x14ac:dyDescent="0.4">
      <c r="A556" s="17">
        <f t="shared" si="16"/>
        <v>7100005</v>
      </c>
      <c r="B556" s="17" t="s">
        <v>36</v>
      </c>
      <c r="C556" s="15">
        <f>INDEX(装备!G:G,MATCH(属性!A556,装备!A:A,0))</f>
        <v>1</v>
      </c>
      <c r="D556" s="15" t="str">
        <f>INDEX(装备!E:E,MATCH(属性!A556,装备!A:A,0))</f>
        <v>necklace</v>
      </c>
      <c r="E556" s="14">
        <v>74</v>
      </c>
      <c r="F556" s="17">
        <f>INT((VLOOKUP($C556,装备数值,2,0)+VLOOKUP($C556,装备数值,5,0)*($E556-1))*VLOOKUP($D556,系数!$K$2:$O$7,2,0))</f>
        <v>0</v>
      </c>
      <c r="G556" s="17">
        <f>INT((VLOOKUP($C556,装备数值,3,0)+VLOOKUP($C556,装备数值,6,0)*($E556-1))*VLOOKUP($D556,系数!$K$2:$O$7,3,0))</f>
        <v>113</v>
      </c>
      <c r="H556" s="17">
        <f t="shared" si="17"/>
        <v>113</v>
      </c>
      <c r="I556" s="17">
        <f>INT((VLOOKUP($C556,装备数值,4,0)+VLOOKUP($C556,装备数值,7,0)*($E556-1))*VLOOKUP($D556,系数!$K$2:$O$7,4,0))</f>
        <v>0</v>
      </c>
      <c r="J556" s="17">
        <f>INT((VLOOKUP($C556,装备数值,4,0)+VLOOKUP($C556,装备数值,7,0)*($E556-1))*VLOOKUP($D556,系数!$K$2:$O$7,5,0))</f>
        <v>0</v>
      </c>
      <c r="K556" s="17">
        <f>INT(VLOOKUP(E556,强化金币,2,1)*VLOOKUP(INDEX(装备!F:F,MATCH(属性!A556,装备!A:A,0)),系数!$K$12:$M$15,3,0))</f>
        <v>17500</v>
      </c>
      <c r="L556" s="17"/>
      <c r="M556" s="17"/>
      <c r="N556" s="17"/>
      <c r="O556" s="17">
        <f>IF(E556=1,"",VLOOKUP(E556,系数!$S$2:$AB$12,MATCH(属性!C556,评级,0),1))</f>
        <v>0</v>
      </c>
    </row>
    <row r="557" spans="1:15" ht="17.25" thickBot="1" x14ac:dyDescent="0.4">
      <c r="A557" s="17">
        <f t="shared" si="16"/>
        <v>7100005</v>
      </c>
      <c r="B557" s="17" t="s">
        <v>36</v>
      </c>
      <c r="C557" s="15">
        <f>INDEX(装备!G:G,MATCH(属性!A557,装备!A:A,0))</f>
        <v>1</v>
      </c>
      <c r="D557" s="15" t="str">
        <f>INDEX(装备!E:E,MATCH(属性!A557,装备!A:A,0))</f>
        <v>necklace</v>
      </c>
      <c r="E557" s="14">
        <v>75</v>
      </c>
      <c r="F557" s="17">
        <f>INT((VLOOKUP($C557,装备数值,2,0)+VLOOKUP($C557,装备数值,5,0)*($E557-1))*VLOOKUP($D557,系数!$K$2:$O$7,2,0))</f>
        <v>0</v>
      </c>
      <c r="G557" s="17">
        <f>INT((VLOOKUP($C557,装备数值,3,0)+VLOOKUP($C557,装备数值,6,0)*($E557-1))*VLOOKUP($D557,系数!$K$2:$O$7,3,0))</f>
        <v>114</v>
      </c>
      <c r="H557" s="17">
        <f t="shared" si="17"/>
        <v>114</v>
      </c>
      <c r="I557" s="17">
        <f>INT((VLOOKUP($C557,装备数值,4,0)+VLOOKUP($C557,装备数值,7,0)*($E557-1))*VLOOKUP($D557,系数!$K$2:$O$7,4,0))</f>
        <v>0</v>
      </c>
      <c r="J557" s="17">
        <f>INT((VLOOKUP($C557,装备数值,4,0)+VLOOKUP($C557,装备数值,7,0)*($E557-1))*VLOOKUP($D557,系数!$K$2:$O$7,5,0))</f>
        <v>0</v>
      </c>
      <c r="K557" s="17">
        <f>INT(VLOOKUP(E557,强化金币,2,1)*VLOOKUP(INDEX(装备!F:F,MATCH(属性!A557,装备!A:A,0)),系数!$K$12:$M$15,3,0))</f>
        <v>18000</v>
      </c>
      <c r="L557" s="17"/>
      <c r="M557" s="17"/>
      <c r="N557" s="17"/>
      <c r="O557" s="17">
        <f>IF(E557=1,"",VLOOKUP(E557,系数!$S$2:$AB$12,MATCH(属性!C557,评级,0),1))</f>
        <v>0</v>
      </c>
    </row>
    <row r="558" spans="1:15" ht="17.25" thickBot="1" x14ac:dyDescent="0.4">
      <c r="A558" s="17">
        <f t="shared" si="16"/>
        <v>7100005</v>
      </c>
      <c r="B558" s="17" t="s">
        <v>36</v>
      </c>
      <c r="C558" s="15">
        <f>INDEX(装备!G:G,MATCH(属性!A558,装备!A:A,0))</f>
        <v>1</v>
      </c>
      <c r="D558" s="15" t="str">
        <f>INDEX(装备!E:E,MATCH(属性!A558,装备!A:A,0))</f>
        <v>necklace</v>
      </c>
      <c r="E558" s="14">
        <v>76</v>
      </c>
      <c r="F558" s="17">
        <f>INT((VLOOKUP($C558,装备数值,2,0)+VLOOKUP($C558,装备数值,5,0)*($E558-1))*VLOOKUP($D558,系数!$K$2:$O$7,2,0))</f>
        <v>0</v>
      </c>
      <c r="G558" s="17">
        <f>INT((VLOOKUP($C558,装备数值,3,0)+VLOOKUP($C558,装备数值,6,0)*($E558-1))*VLOOKUP($D558,系数!$K$2:$O$7,3,0))</f>
        <v>115</v>
      </c>
      <c r="H558" s="17">
        <f t="shared" si="17"/>
        <v>115</v>
      </c>
      <c r="I558" s="17">
        <f>INT((VLOOKUP($C558,装备数值,4,0)+VLOOKUP($C558,装备数值,7,0)*($E558-1))*VLOOKUP($D558,系数!$K$2:$O$7,4,0))</f>
        <v>0</v>
      </c>
      <c r="J558" s="17">
        <f>INT((VLOOKUP($C558,装备数值,4,0)+VLOOKUP($C558,装备数值,7,0)*($E558-1))*VLOOKUP($D558,系数!$K$2:$O$7,5,0))</f>
        <v>0</v>
      </c>
      <c r="K558" s="17">
        <f>INT(VLOOKUP(E558,强化金币,2,1)*VLOOKUP(INDEX(装备!F:F,MATCH(属性!A558,装备!A:A,0)),系数!$K$12:$M$15,3,0))</f>
        <v>18500</v>
      </c>
      <c r="L558" s="17"/>
      <c r="M558" s="17"/>
      <c r="N558" s="17"/>
      <c r="O558" s="17">
        <f>IF(E558=1,"",VLOOKUP(E558,系数!$S$2:$AB$12,MATCH(属性!C558,评级,0),1))</f>
        <v>0</v>
      </c>
    </row>
    <row r="559" spans="1:15" ht="17.25" thickBot="1" x14ac:dyDescent="0.4">
      <c r="A559" s="17">
        <f t="shared" si="16"/>
        <v>7100005</v>
      </c>
      <c r="B559" s="17" t="s">
        <v>36</v>
      </c>
      <c r="C559" s="15">
        <f>INDEX(装备!G:G,MATCH(属性!A559,装备!A:A,0))</f>
        <v>1</v>
      </c>
      <c r="D559" s="15" t="str">
        <f>INDEX(装备!E:E,MATCH(属性!A559,装备!A:A,0))</f>
        <v>necklace</v>
      </c>
      <c r="E559" s="14">
        <v>77</v>
      </c>
      <c r="F559" s="17">
        <f>INT((VLOOKUP($C559,装备数值,2,0)+VLOOKUP($C559,装备数值,5,0)*($E559-1))*VLOOKUP($D559,系数!$K$2:$O$7,2,0))</f>
        <v>0</v>
      </c>
      <c r="G559" s="17">
        <f>INT((VLOOKUP($C559,装备数值,3,0)+VLOOKUP($C559,装备数值,6,0)*($E559-1))*VLOOKUP($D559,系数!$K$2:$O$7,3,0))</f>
        <v>116</v>
      </c>
      <c r="H559" s="17">
        <f t="shared" si="17"/>
        <v>116</v>
      </c>
      <c r="I559" s="17">
        <f>INT((VLOOKUP($C559,装备数值,4,0)+VLOOKUP($C559,装备数值,7,0)*($E559-1))*VLOOKUP($D559,系数!$K$2:$O$7,4,0))</f>
        <v>0</v>
      </c>
      <c r="J559" s="17">
        <f>INT((VLOOKUP($C559,装备数值,4,0)+VLOOKUP($C559,装备数值,7,0)*($E559-1))*VLOOKUP($D559,系数!$K$2:$O$7,5,0))</f>
        <v>0</v>
      </c>
      <c r="K559" s="17">
        <f>INT(VLOOKUP(E559,强化金币,2,1)*VLOOKUP(INDEX(装备!F:F,MATCH(属性!A559,装备!A:A,0)),系数!$K$12:$M$15,3,0))</f>
        <v>19000</v>
      </c>
      <c r="L559" s="17"/>
      <c r="M559" s="17"/>
      <c r="N559" s="17"/>
      <c r="O559" s="17">
        <f>IF(E559=1,"",VLOOKUP(E559,系数!$S$2:$AB$12,MATCH(属性!C559,评级,0),1))</f>
        <v>0</v>
      </c>
    </row>
    <row r="560" spans="1:15" ht="17.25" thickBot="1" x14ac:dyDescent="0.4">
      <c r="A560" s="17">
        <f t="shared" si="16"/>
        <v>7100005</v>
      </c>
      <c r="B560" s="17" t="s">
        <v>36</v>
      </c>
      <c r="C560" s="15">
        <f>INDEX(装备!G:G,MATCH(属性!A560,装备!A:A,0))</f>
        <v>1</v>
      </c>
      <c r="D560" s="15" t="str">
        <f>INDEX(装备!E:E,MATCH(属性!A560,装备!A:A,0))</f>
        <v>necklace</v>
      </c>
      <c r="E560" s="14">
        <v>78</v>
      </c>
      <c r="F560" s="17">
        <f>INT((VLOOKUP($C560,装备数值,2,0)+VLOOKUP($C560,装备数值,5,0)*($E560-1))*VLOOKUP($D560,系数!$K$2:$O$7,2,0))</f>
        <v>0</v>
      </c>
      <c r="G560" s="17">
        <f>INT((VLOOKUP($C560,装备数值,3,0)+VLOOKUP($C560,装备数值,6,0)*($E560-1))*VLOOKUP($D560,系数!$K$2:$O$7,3,0))</f>
        <v>117</v>
      </c>
      <c r="H560" s="17">
        <f t="shared" si="17"/>
        <v>117</v>
      </c>
      <c r="I560" s="17">
        <f>INT((VLOOKUP($C560,装备数值,4,0)+VLOOKUP($C560,装备数值,7,0)*($E560-1))*VLOOKUP($D560,系数!$K$2:$O$7,4,0))</f>
        <v>0</v>
      </c>
      <c r="J560" s="17">
        <f>INT((VLOOKUP($C560,装备数值,4,0)+VLOOKUP($C560,装备数值,7,0)*($E560-1))*VLOOKUP($D560,系数!$K$2:$O$7,5,0))</f>
        <v>0</v>
      </c>
      <c r="K560" s="17">
        <f>INT(VLOOKUP(E560,强化金币,2,1)*VLOOKUP(INDEX(装备!F:F,MATCH(属性!A560,装备!A:A,0)),系数!$K$12:$M$15,3,0))</f>
        <v>19500</v>
      </c>
      <c r="L560" s="17"/>
      <c r="M560" s="17"/>
      <c r="N560" s="17"/>
      <c r="O560" s="17">
        <f>IF(E560=1,"",VLOOKUP(E560,系数!$S$2:$AB$12,MATCH(属性!C560,评级,0),1))</f>
        <v>0</v>
      </c>
    </row>
    <row r="561" spans="1:15" ht="17.25" thickBot="1" x14ac:dyDescent="0.4">
      <c r="A561" s="17">
        <f t="shared" si="16"/>
        <v>7100005</v>
      </c>
      <c r="B561" s="17" t="s">
        <v>36</v>
      </c>
      <c r="C561" s="15">
        <f>INDEX(装备!G:G,MATCH(属性!A561,装备!A:A,0))</f>
        <v>1</v>
      </c>
      <c r="D561" s="15" t="str">
        <f>INDEX(装备!E:E,MATCH(属性!A561,装备!A:A,0))</f>
        <v>necklace</v>
      </c>
      <c r="E561" s="14">
        <v>79</v>
      </c>
      <c r="F561" s="17">
        <f>INT((VLOOKUP($C561,装备数值,2,0)+VLOOKUP($C561,装备数值,5,0)*($E561-1))*VLOOKUP($D561,系数!$K$2:$O$7,2,0))</f>
        <v>0</v>
      </c>
      <c r="G561" s="17">
        <f>INT((VLOOKUP($C561,装备数值,3,0)+VLOOKUP($C561,装备数值,6,0)*($E561-1))*VLOOKUP($D561,系数!$K$2:$O$7,3,0))</f>
        <v>118</v>
      </c>
      <c r="H561" s="17">
        <f t="shared" si="17"/>
        <v>118</v>
      </c>
      <c r="I561" s="17">
        <f>INT((VLOOKUP($C561,装备数值,4,0)+VLOOKUP($C561,装备数值,7,0)*($E561-1))*VLOOKUP($D561,系数!$K$2:$O$7,4,0))</f>
        <v>0</v>
      </c>
      <c r="J561" s="17">
        <f>INT((VLOOKUP($C561,装备数值,4,0)+VLOOKUP($C561,装备数值,7,0)*($E561-1))*VLOOKUP($D561,系数!$K$2:$O$7,5,0))</f>
        <v>0</v>
      </c>
      <c r="K561" s="17">
        <f>INT(VLOOKUP(E561,强化金币,2,1)*VLOOKUP(INDEX(装备!F:F,MATCH(属性!A561,装备!A:A,0)),系数!$K$12:$M$15,3,0))</f>
        <v>20000</v>
      </c>
      <c r="L561" s="17"/>
      <c r="M561" s="17"/>
      <c r="N561" s="17"/>
      <c r="O561" s="17">
        <f>IF(E561=1,"",VLOOKUP(E561,系数!$S$2:$AB$12,MATCH(属性!C561,评级,0),1))</f>
        <v>0</v>
      </c>
    </row>
    <row r="562" spans="1:15" ht="17.25" thickBot="1" x14ac:dyDescent="0.4">
      <c r="A562" s="17">
        <f t="shared" si="16"/>
        <v>7100005</v>
      </c>
      <c r="B562" s="17" t="s">
        <v>36</v>
      </c>
      <c r="C562" s="15">
        <f>INDEX(装备!G:G,MATCH(属性!A562,装备!A:A,0))</f>
        <v>1</v>
      </c>
      <c r="D562" s="15" t="str">
        <f>INDEX(装备!E:E,MATCH(属性!A562,装备!A:A,0))</f>
        <v>necklace</v>
      </c>
      <c r="E562" s="14">
        <v>80</v>
      </c>
      <c r="F562" s="17">
        <f>INT((VLOOKUP($C562,装备数值,2,0)+VLOOKUP($C562,装备数值,5,0)*($E562-1))*VLOOKUP($D562,系数!$K$2:$O$7,2,0))</f>
        <v>0</v>
      </c>
      <c r="G562" s="17">
        <f>INT((VLOOKUP($C562,装备数值,3,0)+VLOOKUP($C562,装备数值,6,0)*($E562-1))*VLOOKUP($D562,系数!$K$2:$O$7,3,0))</f>
        <v>119</v>
      </c>
      <c r="H562" s="17">
        <f t="shared" si="17"/>
        <v>119</v>
      </c>
      <c r="I562" s="17">
        <f>INT((VLOOKUP($C562,装备数值,4,0)+VLOOKUP($C562,装备数值,7,0)*($E562-1))*VLOOKUP($D562,系数!$K$2:$O$7,4,0))</f>
        <v>0</v>
      </c>
      <c r="J562" s="17">
        <f>INT((VLOOKUP($C562,装备数值,4,0)+VLOOKUP($C562,装备数值,7,0)*($E562-1))*VLOOKUP($D562,系数!$K$2:$O$7,5,0))</f>
        <v>0</v>
      </c>
      <c r="K562" s="17">
        <f>INT(VLOOKUP(E562,强化金币,2,1)*VLOOKUP(INDEX(装备!F:F,MATCH(属性!A562,装备!A:A,0)),系数!$K$12:$M$15,3,0))</f>
        <v>24000</v>
      </c>
      <c r="L562" s="17"/>
      <c r="M562" s="17"/>
      <c r="N562" s="17"/>
      <c r="O562" s="17">
        <f>IF(E562=1,"",VLOOKUP(E562,系数!$S$2:$AB$12,MATCH(属性!C562,评级,0),1))</f>
        <v>0</v>
      </c>
    </row>
    <row r="563" spans="1:15" ht="17.25" thickBot="1" x14ac:dyDescent="0.4">
      <c r="A563" s="17">
        <f t="shared" si="16"/>
        <v>7100005</v>
      </c>
      <c r="B563" s="17" t="s">
        <v>36</v>
      </c>
      <c r="C563" s="15">
        <f>INDEX(装备!G:G,MATCH(属性!A563,装备!A:A,0))</f>
        <v>1</v>
      </c>
      <c r="D563" s="15" t="str">
        <f>INDEX(装备!E:E,MATCH(属性!A563,装备!A:A,0))</f>
        <v>necklace</v>
      </c>
      <c r="E563" s="14">
        <v>81</v>
      </c>
      <c r="F563" s="17">
        <f>INT((VLOOKUP($C563,装备数值,2,0)+VLOOKUP($C563,装备数值,5,0)*($E563-1))*VLOOKUP($D563,系数!$K$2:$O$7,2,0))</f>
        <v>0</v>
      </c>
      <c r="G563" s="17">
        <f>INT((VLOOKUP($C563,装备数值,3,0)+VLOOKUP($C563,装备数值,6,0)*($E563-1))*VLOOKUP($D563,系数!$K$2:$O$7,3,0))</f>
        <v>120</v>
      </c>
      <c r="H563" s="17">
        <f t="shared" si="17"/>
        <v>120</v>
      </c>
      <c r="I563" s="17">
        <f>INT((VLOOKUP($C563,装备数值,4,0)+VLOOKUP($C563,装备数值,7,0)*($E563-1))*VLOOKUP($D563,系数!$K$2:$O$7,4,0))</f>
        <v>0</v>
      </c>
      <c r="J563" s="17">
        <f>INT((VLOOKUP($C563,装备数值,4,0)+VLOOKUP($C563,装备数值,7,0)*($E563-1))*VLOOKUP($D563,系数!$K$2:$O$7,5,0))</f>
        <v>0</v>
      </c>
      <c r="K563" s="17">
        <f>INT(VLOOKUP(E563,强化金币,2,1)*VLOOKUP(INDEX(装备!F:F,MATCH(属性!A563,装备!A:A,0)),系数!$K$12:$M$15,3,0))</f>
        <v>28000</v>
      </c>
      <c r="L563" s="17"/>
      <c r="M563" s="17"/>
      <c r="N563" s="17"/>
      <c r="O563" s="17">
        <f>IF(E563=1,"",VLOOKUP(E563,系数!$S$2:$AB$12,MATCH(属性!C563,评级,0),1))</f>
        <v>0</v>
      </c>
    </row>
    <row r="564" spans="1:15" ht="17.25" thickBot="1" x14ac:dyDescent="0.4">
      <c r="A564" s="17">
        <f t="shared" si="16"/>
        <v>7100005</v>
      </c>
      <c r="B564" s="17" t="s">
        <v>36</v>
      </c>
      <c r="C564" s="15">
        <f>INDEX(装备!G:G,MATCH(属性!A564,装备!A:A,0))</f>
        <v>1</v>
      </c>
      <c r="D564" s="15" t="str">
        <f>INDEX(装备!E:E,MATCH(属性!A564,装备!A:A,0))</f>
        <v>necklace</v>
      </c>
      <c r="E564" s="14">
        <v>82</v>
      </c>
      <c r="F564" s="17">
        <f>INT((VLOOKUP($C564,装备数值,2,0)+VLOOKUP($C564,装备数值,5,0)*($E564-1))*VLOOKUP($D564,系数!$K$2:$O$7,2,0))</f>
        <v>0</v>
      </c>
      <c r="G564" s="17">
        <f>INT((VLOOKUP($C564,装备数值,3,0)+VLOOKUP($C564,装备数值,6,0)*($E564-1))*VLOOKUP($D564,系数!$K$2:$O$7,3,0))</f>
        <v>121</v>
      </c>
      <c r="H564" s="17">
        <f t="shared" si="17"/>
        <v>121</v>
      </c>
      <c r="I564" s="17">
        <f>INT((VLOOKUP($C564,装备数值,4,0)+VLOOKUP($C564,装备数值,7,0)*($E564-1))*VLOOKUP($D564,系数!$K$2:$O$7,4,0))</f>
        <v>0</v>
      </c>
      <c r="J564" s="17">
        <f>INT((VLOOKUP($C564,装备数值,4,0)+VLOOKUP($C564,装备数值,7,0)*($E564-1))*VLOOKUP($D564,系数!$K$2:$O$7,5,0))</f>
        <v>0</v>
      </c>
      <c r="K564" s="17">
        <f>INT(VLOOKUP(E564,强化金币,2,1)*VLOOKUP(INDEX(装备!F:F,MATCH(属性!A564,装备!A:A,0)),系数!$K$12:$M$15,3,0))</f>
        <v>32000</v>
      </c>
      <c r="L564" s="17"/>
      <c r="M564" s="17"/>
      <c r="N564" s="17"/>
      <c r="O564" s="17">
        <f>IF(E564=1,"",VLOOKUP(E564,系数!$S$2:$AB$12,MATCH(属性!C564,评级,0),1))</f>
        <v>0</v>
      </c>
    </row>
    <row r="565" spans="1:15" ht="17.25" thickBot="1" x14ac:dyDescent="0.4">
      <c r="A565" s="17">
        <f t="shared" si="16"/>
        <v>7100005</v>
      </c>
      <c r="B565" s="17" t="s">
        <v>36</v>
      </c>
      <c r="C565" s="15">
        <f>INDEX(装备!G:G,MATCH(属性!A565,装备!A:A,0))</f>
        <v>1</v>
      </c>
      <c r="D565" s="15" t="str">
        <f>INDEX(装备!E:E,MATCH(属性!A565,装备!A:A,0))</f>
        <v>necklace</v>
      </c>
      <c r="E565" s="14">
        <v>83</v>
      </c>
      <c r="F565" s="17">
        <f>INT((VLOOKUP($C565,装备数值,2,0)+VLOOKUP($C565,装备数值,5,0)*($E565-1))*VLOOKUP($D565,系数!$K$2:$O$7,2,0))</f>
        <v>0</v>
      </c>
      <c r="G565" s="17">
        <f>INT((VLOOKUP($C565,装备数值,3,0)+VLOOKUP($C565,装备数值,6,0)*($E565-1))*VLOOKUP($D565,系数!$K$2:$O$7,3,0))</f>
        <v>122</v>
      </c>
      <c r="H565" s="17">
        <f t="shared" si="17"/>
        <v>122</v>
      </c>
      <c r="I565" s="17">
        <f>INT((VLOOKUP($C565,装备数值,4,0)+VLOOKUP($C565,装备数值,7,0)*($E565-1))*VLOOKUP($D565,系数!$K$2:$O$7,4,0))</f>
        <v>0</v>
      </c>
      <c r="J565" s="17">
        <f>INT((VLOOKUP($C565,装备数值,4,0)+VLOOKUP($C565,装备数值,7,0)*($E565-1))*VLOOKUP($D565,系数!$K$2:$O$7,5,0))</f>
        <v>0</v>
      </c>
      <c r="K565" s="17">
        <f>INT(VLOOKUP(E565,强化金币,2,1)*VLOOKUP(INDEX(装备!F:F,MATCH(属性!A565,装备!A:A,0)),系数!$K$12:$M$15,3,0))</f>
        <v>36000</v>
      </c>
      <c r="L565" s="17"/>
      <c r="M565" s="17"/>
      <c r="N565" s="17"/>
      <c r="O565" s="17">
        <f>IF(E565=1,"",VLOOKUP(E565,系数!$S$2:$AB$12,MATCH(属性!C565,评级,0),1))</f>
        <v>0</v>
      </c>
    </row>
    <row r="566" spans="1:15" ht="17.25" thickBot="1" x14ac:dyDescent="0.4">
      <c r="A566" s="17">
        <f t="shared" si="16"/>
        <v>7100005</v>
      </c>
      <c r="B566" s="17" t="s">
        <v>36</v>
      </c>
      <c r="C566" s="15">
        <f>INDEX(装备!G:G,MATCH(属性!A566,装备!A:A,0))</f>
        <v>1</v>
      </c>
      <c r="D566" s="15" t="str">
        <f>INDEX(装备!E:E,MATCH(属性!A566,装备!A:A,0))</f>
        <v>necklace</v>
      </c>
      <c r="E566" s="14">
        <v>84</v>
      </c>
      <c r="F566" s="17">
        <f>INT((VLOOKUP($C566,装备数值,2,0)+VLOOKUP($C566,装备数值,5,0)*($E566-1))*VLOOKUP($D566,系数!$K$2:$O$7,2,0))</f>
        <v>0</v>
      </c>
      <c r="G566" s="17">
        <f>INT((VLOOKUP($C566,装备数值,3,0)+VLOOKUP($C566,装备数值,6,0)*($E566-1))*VLOOKUP($D566,系数!$K$2:$O$7,3,0))</f>
        <v>123</v>
      </c>
      <c r="H566" s="17">
        <f t="shared" si="17"/>
        <v>123</v>
      </c>
      <c r="I566" s="17">
        <f>INT((VLOOKUP($C566,装备数值,4,0)+VLOOKUP($C566,装备数值,7,0)*($E566-1))*VLOOKUP($D566,系数!$K$2:$O$7,4,0))</f>
        <v>0</v>
      </c>
      <c r="J566" s="17">
        <f>INT((VLOOKUP($C566,装备数值,4,0)+VLOOKUP($C566,装备数值,7,0)*($E566-1))*VLOOKUP($D566,系数!$K$2:$O$7,5,0))</f>
        <v>0</v>
      </c>
      <c r="K566" s="17">
        <f>INT(VLOOKUP(E566,强化金币,2,1)*VLOOKUP(INDEX(装备!F:F,MATCH(属性!A566,装备!A:A,0)),系数!$K$12:$M$15,3,0))</f>
        <v>40000</v>
      </c>
      <c r="L566" s="17"/>
      <c r="M566" s="17"/>
      <c r="N566" s="17"/>
      <c r="O566" s="17">
        <f>IF(E566=1,"",VLOOKUP(E566,系数!$S$2:$AB$12,MATCH(属性!C566,评级,0),1))</f>
        <v>0</v>
      </c>
    </row>
    <row r="567" spans="1:15" ht="17.25" thickBot="1" x14ac:dyDescent="0.4">
      <c r="A567" s="17">
        <f t="shared" si="16"/>
        <v>7100005</v>
      </c>
      <c r="B567" s="17" t="s">
        <v>36</v>
      </c>
      <c r="C567" s="15">
        <f>INDEX(装备!G:G,MATCH(属性!A567,装备!A:A,0))</f>
        <v>1</v>
      </c>
      <c r="D567" s="15" t="str">
        <f>INDEX(装备!E:E,MATCH(属性!A567,装备!A:A,0))</f>
        <v>necklace</v>
      </c>
      <c r="E567" s="14">
        <v>85</v>
      </c>
      <c r="F567" s="17">
        <f>INT((VLOOKUP($C567,装备数值,2,0)+VLOOKUP($C567,装备数值,5,0)*($E567-1))*VLOOKUP($D567,系数!$K$2:$O$7,2,0))</f>
        <v>0</v>
      </c>
      <c r="G567" s="17">
        <f>INT((VLOOKUP($C567,装备数值,3,0)+VLOOKUP($C567,装备数值,6,0)*($E567-1))*VLOOKUP($D567,系数!$K$2:$O$7,3,0))</f>
        <v>124</v>
      </c>
      <c r="H567" s="17">
        <f t="shared" si="17"/>
        <v>124</v>
      </c>
      <c r="I567" s="17">
        <f>INT((VLOOKUP($C567,装备数值,4,0)+VLOOKUP($C567,装备数值,7,0)*($E567-1))*VLOOKUP($D567,系数!$K$2:$O$7,4,0))</f>
        <v>0</v>
      </c>
      <c r="J567" s="17">
        <f>INT((VLOOKUP($C567,装备数值,4,0)+VLOOKUP($C567,装备数值,7,0)*($E567-1))*VLOOKUP($D567,系数!$K$2:$O$7,5,0))</f>
        <v>0</v>
      </c>
      <c r="K567" s="17">
        <f>INT(VLOOKUP(E567,强化金币,2,1)*VLOOKUP(INDEX(装备!F:F,MATCH(属性!A567,装备!A:A,0)),系数!$K$12:$M$15,3,0))</f>
        <v>50000</v>
      </c>
      <c r="L567" s="17"/>
      <c r="M567" s="17"/>
      <c r="N567" s="17"/>
      <c r="O567" s="17">
        <f>IF(E567=1,"",VLOOKUP(E567,系数!$S$2:$AB$12,MATCH(属性!C567,评级,0),1))</f>
        <v>0</v>
      </c>
    </row>
    <row r="568" spans="1:15" ht="17.25" thickBot="1" x14ac:dyDescent="0.4">
      <c r="A568" s="17">
        <f t="shared" si="16"/>
        <v>7100005</v>
      </c>
      <c r="B568" s="17" t="s">
        <v>36</v>
      </c>
      <c r="C568" s="15">
        <f>INDEX(装备!G:G,MATCH(属性!A568,装备!A:A,0))</f>
        <v>1</v>
      </c>
      <c r="D568" s="15" t="str">
        <f>INDEX(装备!E:E,MATCH(属性!A568,装备!A:A,0))</f>
        <v>necklace</v>
      </c>
      <c r="E568" s="14">
        <v>86</v>
      </c>
      <c r="F568" s="17">
        <f>INT((VLOOKUP($C568,装备数值,2,0)+VLOOKUP($C568,装备数值,5,0)*($E568-1))*VLOOKUP($D568,系数!$K$2:$O$7,2,0))</f>
        <v>0</v>
      </c>
      <c r="G568" s="17">
        <f>INT((VLOOKUP($C568,装备数值,3,0)+VLOOKUP($C568,装备数值,6,0)*($E568-1))*VLOOKUP($D568,系数!$K$2:$O$7,3,0))</f>
        <v>125</v>
      </c>
      <c r="H568" s="17">
        <f t="shared" si="17"/>
        <v>125</v>
      </c>
      <c r="I568" s="17">
        <f>INT((VLOOKUP($C568,装备数值,4,0)+VLOOKUP($C568,装备数值,7,0)*($E568-1))*VLOOKUP($D568,系数!$K$2:$O$7,4,0))</f>
        <v>0</v>
      </c>
      <c r="J568" s="17">
        <f>INT((VLOOKUP($C568,装备数值,4,0)+VLOOKUP($C568,装备数值,7,0)*($E568-1))*VLOOKUP($D568,系数!$K$2:$O$7,5,0))</f>
        <v>0</v>
      </c>
      <c r="K568" s="17">
        <f>INT(VLOOKUP(E568,强化金币,2,1)*VLOOKUP(INDEX(装备!F:F,MATCH(属性!A568,装备!A:A,0)),系数!$K$12:$M$15,3,0))</f>
        <v>60000</v>
      </c>
      <c r="L568" s="17"/>
      <c r="M568" s="17"/>
      <c r="N568" s="17"/>
      <c r="O568" s="17">
        <f>IF(E568=1,"",VLOOKUP(E568,系数!$S$2:$AB$12,MATCH(属性!C568,评级,0),1))</f>
        <v>0</v>
      </c>
    </row>
    <row r="569" spans="1:15" ht="17.25" thickBot="1" x14ac:dyDescent="0.4">
      <c r="A569" s="17">
        <f t="shared" si="16"/>
        <v>7100005</v>
      </c>
      <c r="B569" s="17" t="s">
        <v>36</v>
      </c>
      <c r="C569" s="15">
        <f>INDEX(装备!G:G,MATCH(属性!A569,装备!A:A,0))</f>
        <v>1</v>
      </c>
      <c r="D569" s="15" t="str">
        <f>INDEX(装备!E:E,MATCH(属性!A569,装备!A:A,0))</f>
        <v>necklace</v>
      </c>
      <c r="E569" s="14">
        <v>87</v>
      </c>
      <c r="F569" s="17">
        <f>INT((VLOOKUP($C569,装备数值,2,0)+VLOOKUP($C569,装备数值,5,0)*($E569-1))*VLOOKUP($D569,系数!$K$2:$O$7,2,0))</f>
        <v>0</v>
      </c>
      <c r="G569" s="17">
        <f>INT((VLOOKUP($C569,装备数值,3,0)+VLOOKUP($C569,装备数值,6,0)*($E569-1))*VLOOKUP($D569,系数!$K$2:$O$7,3,0))</f>
        <v>126</v>
      </c>
      <c r="H569" s="17">
        <f t="shared" si="17"/>
        <v>126</v>
      </c>
      <c r="I569" s="17">
        <f>INT((VLOOKUP($C569,装备数值,4,0)+VLOOKUP($C569,装备数值,7,0)*($E569-1))*VLOOKUP($D569,系数!$K$2:$O$7,4,0))</f>
        <v>0</v>
      </c>
      <c r="J569" s="17">
        <f>INT((VLOOKUP($C569,装备数值,4,0)+VLOOKUP($C569,装备数值,7,0)*($E569-1))*VLOOKUP($D569,系数!$K$2:$O$7,5,0))</f>
        <v>0</v>
      </c>
      <c r="K569" s="17">
        <f>INT(VLOOKUP(E569,强化金币,2,1)*VLOOKUP(INDEX(装备!F:F,MATCH(属性!A569,装备!A:A,0)),系数!$K$12:$M$15,3,0))</f>
        <v>70000</v>
      </c>
      <c r="L569" s="17"/>
      <c r="M569" s="17"/>
      <c r="N569" s="17"/>
      <c r="O569" s="17">
        <f>IF(E569=1,"",VLOOKUP(E569,系数!$S$2:$AB$12,MATCH(属性!C569,评级,0),1))</f>
        <v>0</v>
      </c>
    </row>
    <row r="570" spans="1:15" ht="17.25" thickBot="1" x14ac:dyDescent="0.4">
      <c r="A570" s="17">
        <f t="shared" si="16"/>
        <v>7100005</v>
      </c>
      <c r="B570" s="17" t="s">
        <v>36</v>
      </c>
      <c r="C570" s="15">
        <f>INDEX(装备!G:G,MATCH(属性!A570,装备!A:A,0))</f>
        <v>1</v>
      </c>
      <c r="D570" s="15" t="str">
        <f>INDEX(装备!E:E,MATCH(属性!A570,装备!A:A,0))</f>
        <v>necklace</v>
      </c>
      <c r="E570" s="14">
        <v>88</v>
      </c>
      <c r="F570" s="17">
        <f>INT((VLOOKUP($C570,装备数值,2,0)+VLOOKUP($C570,装备数值,5,0)*($E570-1))*VLOOKUP($D570,系数!$K$2:$O$7,2,0))</f>
        <v>0</v>
      </c>
      <c r="G570" s="17">
        <f>INT((VLOOKUP($C570,装备数值,3,0)+VLOOKUP($C570,装备数值,6,0)*($E570-1))*VLOOKUP($D570,系数!$K$2:$O$7,3,0))</f>
        <v>127</v>
      </c>
      <c r="H570" s="17">
        <f t="shared" si="17"/>
        <v>127</v>
      </c>
      <c r="I570" s="17">
        <f>INT((VLOOKUP($C570,装备数值,4,0)+VLOOKUP($C570,装备数值,7,0)*($E570-1))*VLOOKUP($D570,系数!$K$2:$O$7,4,0))</f>
        <v>0</v>
      </c>
      <c r="J570" s="17">
        <f>INT((VLOOKUP($C570,装备数值,4,0)+VLOOKUP($C570,装备数值,7,0)*($E570-1))*VLOOKUP($D570,系数!$K$2:$O$7,5,0))</f>
        <v>0</v>
      </c>
      <c r="K570" s="17">
        <f>INT(VLOOKUP(E570,强化金币,2,1)*VLOOKUP(INDEX(装备!F:F,MATCH(属性!A570,装备!A:A,0)),系数!$K$12:$M$15,3,0))</f>
        <v>80000</v>
      </c>
      <c r="L570" s="17"/>
      <c r="M570" s="17"/>
      <c r="N570" s="17"/>
      <c r="O570" s="17">
        <f>IF(E570=1,"",VLOOKUP(E570,系数!$S$2:$AB$12,MATCH(属性!C570,评级,0),1))</f>
        <v>0</v>
      </c>
    </row>
    <row r="571" spans="1:15" ht="17.25" thickBot="1" x14ac:dyDescent="0.4">
      <c r="A571" s="17">
        <f t="shared" si="16"/>
        <v>7100005</v>
      </c>
      <c r="B571" s="17" t="s">
        <v>36</v>
      </c>
      <c r="C571" s="15">
        <f>INDEX(装备!G:G,MATCH(属性!A571,装备!A:A,0))</f>
        <v>1</v>
      </c>
      <c r="D571" s="15" t="str">
        <f>INDEX(装备!E:E,MATCH(属性!A571,装备!A:A,0))</f>
        <v>necklace</v>
      </c>
      <c r="E571" s="14">
        <v>89</v>
      </c>
      <c r="F571" s="17">
        <f>INT((VLOOKUP($C571,装备数值,2,0)+VLOOKUP($C571,装备数值,5,0)*($E571-1))*VLOOKUP($D571,系数!$K$2:$O$7,2,0))</f>
        <v>0</v>
      </c>
      <c r="G571" s="17">
        <f>INT((VLOOKUP($C571,装备数值,3,0)+VLOOKUP($C571,装备数值,6,0)*($E571-1))*VLOOKUP($D571,系数!$K$2:$O$7,3,0))</f>
        <v>128</v>
      </c>
      <c r="H571" s="17">
        <f t="shared" si="17"/>
        <v>128</v>
      </c>
      <c r="I571" s="17">
        <f>INT((VLOOKUP($C571,装备数值,4,0)+VLOOKUP($C571,装备数值,7,0)*($E571-1))*VLOOKUP($D571,系数!$K$2:$O$7,4,0))</f>
        <v>0</v>
      </c>
      <c r="J571" s="17">
        <f>INT((VLOOKUP($C571,装备数值,4,0)+VLOOKUP($C571,装备数值,7,0)*($E571-1))*VLOOKUP($D571,系数!$K$2:$O$7,5,0))</f>
        <v>0</v>
      </c>
      <c r="K571" s="17">
        <f>INT(VLOOKUP(E571,强化金币,2,1)*VLOOKUP(INDEX(装备!F:F,MATCH(属性!A571,装备!A:A,0)),系数!$K$12:$M$15,3,0))</f>
        <v>90000</v>
      </c>
      <c r="L571" s="17"/>
      <c r="M571" s="17"/>
      <c r="N571" s="17"/>
      <c r="O571" s="17">
        <f>IF(E571=1,"",VLOOKUP(E571,系数!$S$2:$AB$12,MATCH(属性!C571,评级,0),1))</f>
        <v>0</v>
      </c>
    </row>
    <row r="572" spans="1:15" ht="17.25" thickBot="1" x14ac:dyDescent="0.4">
      <c r="A572" s="17">
        <f t="shared" ref="A572:A635" si="18">A452+1</f>
        <v>7100005</v>
      </c>
      <c r="B572" s="17" t="s">
        <v>36</v>
      </c>
      <c r="C572" s="15">
        <f>INDEX(装备!G:G,MATCH(属性!A572,装备!A:A,0))</f>
        <v>1</v>
      </c>
      <c r="D572" s="15" t="str">
        <f>INDEX(装备!E:E,MATCH(属性!A572,装备!A:A,0))</f>
        <v>necklace</v>
      </c>
      <c r="E572" s="14">
        <v>90</v>
      </c>
      <c r="F572" s="17">
        <f>INT((VLOOKUP($C572,装备数值,2,0)+VLOOKUP($C572,装备数值,5,0)*($E572-1))*VLOOKUP($D572,系数!$K$2:$O$7,2,0))</f>
        <v>0</v>
      </c>
      <c r="G572" s="17">
        <f>INT((VLOOKUP($C572,装备数值,3,0)+VLOOKUP($C572,装备数值,6,0)*($E572-1))*VLOOKUP($D572,系数!$K$2:$O$7,3,0))</f>
        <v>129</v>
      </c>
      <c r="H572" s="17">
        <f t="shared" si="17"/>
        <v>129</v>
      </c>
      <c r="I572" s="17">
        <f>INT((VLOOKUP($C572,装备数值,4,0)+VLOOKUP($C572,装备数值,7,0)*($E572-1))*VLOOKUP($D572,系数!$K$2:$O$7,4,0))</f>
        <v>0</v>
      </c>
      <c r="J572" s="17">
        <f>INT((VLOOKUP($C572,装备数值,4,0)+VLOOKUP($C572,装备数值,7,0)*($E572-1))*VLOOKUP($D572,系数!$K$2:$O$7,5,0))</f>
        <v>0</v>
      </c>
      <c r="K572" s="17">
        <f>INT(VLOOKUP(E572,强化金币,2,1)*VLOOKUP(INDEX(装备!F:F,MATCH(属性!A572,装备!A:A,0)),系数!$K$12:$M$15,3,0))</f>
        <v>90000</v>
      </c>
      <c r="L572" s="17"/>
      <c r="M572" s="17"/>
      <c r="N572" s="17"/>
      <c r="O572" s="17">
        <f>IF(E572=1,"",VLOOKUP(E572,系数!$S$2:$AB$12,MATCH(属性!C572,评级,0),1))</f>
        <v>0</v>
      </c>
    </row>
    <row r="573" spans="1:15" ht="17.25" thickBot="1" x14ac:dyDescent="0.4">
      <c r="A573" s="17">
        <f t="shared" si="18"/>
        <v>7100005</v>
      </c>
      <c r="B573" s="17" t="s">
        <v>36</v>
      </c>
      <c r="C573" s="15">
        <f>INDEX(装备!G:G,MATCH(属性!A573,装备!A:A,0))</f>
        <v>1</v>
      </c>
      <c r="D573" s="15" t="str">
        <f>INDEX(装备!E:E,MATCH(属性!A573,装备!A:A,0))</f>
        <v>necklace</v>
      </c>
      <c r="E573" s="14">
        <v>91</v>
      </c>
      <c r="F573" s="17">
        <f>INT((VLOOKUP($C573,装备数值,2,0)+VLOOKUP($C573,装备数值,5,0)*($E573-1))*VLOOKUP($D573,系数!$K$2:$O$7,2,0))</f>
        <v>0</v>
      </c>
      <c r="G573" s="17">
        <f>INT((VLOOKUP($C573,装备数值,3,0)+VLOOKUP($C573,装备数值,6,0)*($E573-1))*VLOOKUP($D573,系数!$K$2:$O$7,3,0))</f>
        <v>130</v>
      </c>
      <c r="H573" s="17">
        <f t="shared" si="17"/>
        <v>130</v>
      </c>
      <c r="I573" s="17">
        <f>INT((VLOOKUP($C573,装备数值,4,0)+VLOOKUP($C573,装备数值,7,0)*($E573-1))*VLOOKUP($D573,系数!$K$2:$O$7,4,0))</f>
        <v>0</v>
      </c>
      <c r="J573" s="17">
        <f>INT((VLOOKUP($C573,装备数值,4,0)+VLOOKUP($C573,装备数值,7,0)*($E573-1))*VLOOKUP($D573,系数!$K$2:$O$7,5,0))</f>
        <v>0</v>
      </c>
      <c r="K573" s="17">
        <f>INT(VLOOKUP(E573,强化金币,2,1)*VLOOKUP(INDEX(装备!F:F,MATCH(属性!A573,装备!A:A,0)),系数!$K$12:$M$15,3,0))</f>
        <v>90000</v>
      </c>
      <c r="L573" s="17"/>
      <c r="M573" s="17"/>
      <c r="N573" s="17"/>
      <c r="O573" s="17">
        <f>IF(E573=1,"",VLOOKUP(E573,系数!$S$2:$AB$12,MATCH(属性!C573,评级,0),1))</f>
        <v>0</v>
      </c>
    </row>
    <row r="574" spans="1:15" ht="17.25" thickBot="1" x14ac:dyDescent="0.4">
      <c r="A574" s="17">
        <f t="shared" si="18"/>
        <v>7100005</v>
      </c>
      <c r="B574" s="17" t="s">
        <v>36</v>
      </c>
      <c r="C574" s="15">
        <f>INDEX(装备!G:G,MATCH(属性!A574,装备!A:A,0))</f>
        <v>1</v>
      </c>
      <c r="D574" s="15" t="str">
        <f>INDEX(装备!E:E,MATCH(属性!A574,装备!A:A,0))</f>
        <v>necklace</v>
      </c>
      <c r="E574" s="14">
        <v>92</v>
      </c>
      <c r="F574" s="17">
        <f>INT((VLOOKUP($C574,装备数值,2,0)+VLOOKUP($C574,装备数值,5,0)*($E574-1))*VLOOKUP($D574,系数!$K$2:$O$7,2,0))</f>
        <v>0</v>
      </c>
      <c r="G574" s="17">
        <f>INT((VLOOKUP($C574,装备数值,3,0)+VLOOKUP($C574,装备数值,6,0)*($E574-1))*VLOOKUP($D574,系数!$K$2:$O$7,3,0))</f>
        <v>131</v>
      </c>
      <c r="H574" s="17">
        <f t="shared" si="17"/>
        <v>131</v>
      </c>
      <c r="I574" s="17">
        <f>INT((VLOOKUP($C574,装备数值,4,0)+VLOOKUP($C574,装备数值,7,0)*($E574-1))*VLOOKUP($D574,系数!$K$2:$O$7,4,0))</f>
        <v>0</v>
      </c>
      <c r="J574" s="17">
        <f>INT((VLOOKUP($C574,装备数值,4,0)+VLOOKUP($C574,装备数值,7,0)*($E574-1))*VLOOKUP($D574,系数!$K$2:$O$7,5,0))</f>
        <v>0</v>
      </c>
      <c r="K574" s="17">
        <f>INT(VLOOKUP(E574,强化金币,2,1)*VLOOKUP(INDEX(装备!F:F,MATCH(属性!A574,装备!A:A,0)),系数!$K$12:$M$15,3,0))</f>
        <v>90000</v>
      </c>
      <c r="L574" s="17"/>
      <c r="M574" s="17"/>
      <c r="N574" s="17"/>
      <c r="O574" s="17">
        <f>IF(E574=1,"",VLOOKUP(E574,系数!$S$2:$AB$12,MATCH(属性!C574,评级,0),1))</f>
        <v>0</v>
      </c>
    </row>
    <row r="575" spans="1:15" ht="17.25" thickBot="1" x14ac:dyDescent="0.4">
      <c r="A575" s="17">
        <f t="shared" si="18"/>
        <v>7100005</v>
      </c>
      <c r="B575" s="17" t="s">
        <v>36</v>
      </c>
      <c r="C575" s="15">
        <f>INDEX(装备!G:G,MATCH(属性!A575,装备!A:A,0))</f>
        <v>1</v>
      </c>
      <c r="D575" s="15" t="str">
        <f>INDEX(装备!E:E,MATCH(属性!A575,装备!A:A,0))</f>
        <v>necklace</v>
      </c>
      <c r="E575" s="14">
        <v>93</v>
      </c>
      <c r="F575" s="17">
        <f>INT((VLOOKUP($C575,装备数值,2,0)+VLOOKUP($C575,装备数值,5,0)*($E575-1))*VLOOKUP($D575,系数!$K$2:$O$7,2,0))</f>
        <v>0</v>
      </c>
      <c r="G575" s="17">
        <f>INT((VLOOKUP($C575,装备数值,3,0)+VLOOKUP($C575,装备数值,6,0)*($E575-1))*VLOOKUP($D575,系数!$K$2:$O$7,3,0))</f>
        <v>132</v>
      </c>
      <c r="H575" s="17">
        <f t="shared" si="17"/>
        <v>132</v>
      </c>
      <c r="I575" s="17">
        <f>INT((VLOOKUP($C575,装备数值,4,0)+VLOOKUP($C575,装备数值,7,0)*($E575-1))*VLOOKUP($D575,系数!$K$2:$O$7,4,0))</f>
        <v>0</v>
      </c>
      <c r="J575" s="17">
        <f>INT((VLOOKUP($C575,装备数值,4,0)+VLOOKUP($C575,装备数值,7,0)*($E575-1))*VLOOKUP($D575,系数!$K$2:$O$7,5,0))</f>
        <v>0</v>
      </c>
      <c r="K575" s="17">
        <f>INT(VLOOKUP(E575,强化金币,2,1)*VLOOKUP(INDEX(装备!F:F,MATCH(属性!A575,装备!A:A,0)),系数!$K$12:$M$15,3,0))</f>
        <v>90000</v>
      </c>
      <c r="L575" s="17"/>
      <c r="M575" s="17"/>
      <c r="N575" s="17"/>
      <c r="O575" s="17">
        <f>IF(E575=1,"",VLOOKUP(E575,系数!$S$2:$AB$12,MATCH(属性!C575,评级,0),1))</f>
        <v>0</v>
      </c>
    </row>
    <row r="576" spans="1:15" ht="17.25" thickBot="1" x14ac:dyDescent="0.4">
      <c r="A576" s="17">
        <f t="shared" si="18"/>
        <v>7100005</v>
      </c>
      <c r="B576" s="17" t="s">
        <v>36</v>
      </c>
      <c r="C576" s="15">
        <f>INDEX(装备!G:G,MATCH(属性!A576,装备!A:A,0))</f>
        <v>1</v>
      </c>
      <c r="D576" s="15" t="str">
        <f>INDEX(装备!E:E,MATCH(属性!A576,装备!A:A,0))</f>
        <v>necklace</v>
      </c>
      <c r="E576" s="14">
        <v>94</v>
      </c>
      <c r="F576" s="17">
        <f>INT((VLOOKUP($C576,装备数值,2,0)+VLOOKUP($C576,装备数值,5,0)*($E576-1))*VLOOKUP($D576,系数!$K$2:$O$7,2,0))</f>
        <v>0</v>
      </c>
      <c r="G576" s="17">
        <f>INT((VLOOKUP($C576,装备数值,3,0)+VLOOKUP($C576,装备数值,6,0)*($E576-1))*VLOOKUP($D576,系数!$K$2:$O$7,3,0))</f>
        <v>133</v>
      </c>
      <c r="H576" s="17">
        <f t="shared" si="17"/>
        <v>133</v>
      </c>
      <c r="I576" s="17">
        <f>INT((VLOOKUP($C576,装备数值,4,0)+VLOOKUP($C576,装备数值,7,0)*($E576-1))*VLOOKUP($D576,系数!$K$2:$O$7,4,0))</f>
        <v>0</v>
      </c>
      <c r="J576" s="17">
        <f>INT((VLOOKUP($C576,装备数值,4,0)+VLOOKUP($C576,装备数值,7,0)*($E576-1))*VLOOKUP($D576,系数!$K$2:$O$7,5,0))</f>
        <v>0</v>
      </c>
      <c r="K576" s="17">
        <f>INT(VLOOKUP(E576,强化金币,2,1)*VLOOKUP(INDEX(装备!F:F,MATCH(属性!A576,装备!A:A,0)),系数!$K$12:$M$15,3,0))</f>
        <v>90000</v>
      </c>
      <c r="L576" s="17"/>
      <c r="M576" s="17"/>
      <c r="N576" s="17"/>
      <c r="O576" s="17">
        <f>IF(E576=1,"",VLOOKUP(E576,系数!$S$2:$AB$12,MATCH(属性!C576,评级,0),1))</f>
        <v>0</v>
      </c>
    </row>
    <row r="577" spans="1:15" ht="17.25" thickBot="1" x14ac:dyDescent="0.4">
      <c r="A577" s="17">
        <f t="shared" si="18"/>
        <v>7100005</v>
      </c>
      <c r="B577" s="17" t="s">
        <v>36</v>
      </c>
      <c r="C577" s="15">
        <f>INDEX(装备!G:G,MATCH(属性!A577,装备!A:A,0))</f>
        <v>1</v>
      </c>
      <c r="D577" s="15" t="str">
        <f>INDEX(装备!E:E,MATCH(属性!A577,装备!A:A,0))</f>
        <v>necklace</v>
      </c>
      <c r="E577" s="14">
        <v>95</v>
      </c>
      <c r="F577" s="17">
        <f>INT((VLOOKUP($C577,装备数值,2,0)+VLOOKUP($C577,装备数值,5,0)*($E577-1))*VLOOKUP($D577,系数!$K$2:$O$7,2,0))</f>
        <v>0</v>
      </c>
      <c r="G577" s="17">
        <f>INT((VLOOKUP($C577,装备数值,3,0)+VLOOKUP($C577,装备数值,6,0)*($E577-1))*VLOOKUP($D577,系数!$K$2:$O$7,3,0))</f>
        <v>134</v>
      </c>
      <c r="H577" s="17">
        <f t="shared" si="17"/>
        <v>134</v>
      </c>
      <c r="I577" s="17">
        <f>INT((VLOOKUP($C577,装备数值,4,0)+VLOOKUP($C577,装备数值,7,0)*($E577-1))*VLOOKUP($D577,系数!$K$2:$O$7,4,0))</f>
        <v>0</v>
      </c>
      <c r="J577" s="17">
        <f>INT((VLOOKUP($C577,装备数值,4,0)+VLOOKUP($C577,装备数值,7,0)*($E577-1))*VLOOKUP($D577,系数!$K$2:$O$7,5,0))</f>
        <v>0</v>
      </c>
      <c r="K577" s="17">
        <f>INT(VLOOKUP(E577,强化金币,2,1)*VLOOKUP(INDEX(装备!F:F,MATCH(属性!A577,装备!A:A,0)),系数!$K$12:$M$15,3,0))</f>
        <v>90000</v>
      </c>
      <c r="L577" s="17"/>
      <c r="M577" s="17"/>
      <c r="N577" s="17"/>
      <c r="O577" s="17">
        <f>IF(E577=1,"",VLOOKUP(E577,系数!$S$2:$AB$12,MATCH(属性!C577,评级,0),1))</f>
        <v>0</v>
      </c>
    </row>
    <row r="578" spans="1:15" ht="17.25" thickBot="1" x14ac:dyDescent="0.4">
      <c r="A578" s="17">
        <f t="shared" si="18"/>
        <v>7100005</v>
      </c>
      <c r="B578" s="17" t="s">
        <v>36</v>
      </c>
      <c r="C578" s="15">
        <f>INDEX(装备!G:G,MATCH(属性!A578,装备!A:A,0))</f>
        <v>1</v>
      </c>
      <c r="D578" s="15" t="str">
        <f>INDEX(装备!E:E,MATCH(属性!A578,装备!A:A,0))</f>
        <v>necklace</v>
      </c>
      <c r="E578" s="14">
        <v>96</v>
      </c>
      <c r="F578" s="17">
        <f>INT((VLOOKUP($C578,装备数值,2,0)+VLOOKUP($C578,装备数值,5,0)*($E578-1))*VLOOKUP($D578,系数!$K$2:$O$7,2,0))</f>
        <v>0</v>
      </c>
      <c r="G578" s="17">
        <f>INT((VLOOKUP($C578,装备数值,3,0)+VLOOKUP($C578,装备数值,6,0)*($E578-1))*VLOOKUP($D578,系数!$K$2:$O$7,3,0))</f>
        <v>135</v>
      </c>
      <c r="H578" s="17">
        <f t="shared" si="17"/>
        <v>135</v>
      </c>
      <c r="I578" s="17">
        <f>INT((VLOOKUP($C578,装备数值,4,0)+VLOOKUP($C578,装备数值,7,0)*($E578-1))*VLOOKUP($D578,系数!$K$2:$O$7,4,0))</f>
        <v>0</v>
      </c>
      <c r="J578" s="17">
        <f>INT((VLOOKUP($C578,装备数值,4,0)+VLOOKUP($C578,装备数值,7,0)*($E578-1))*VLOOKUP($D578,系数!$K$2:$O$7,5,0))</f>
        <v>0</v>
      </c>
      <c r="K578" s="17">
        <f>INT(VLOOKUP(E578,强化金币,2,1)*VLOOKUP(INDEX(装备!F:F,MATCH(属性!A578,装备!A:A,0)),系数!$K$12:$M$15,3,0))</f>
        <v>90000</v>
      </c>
      <c r="L578" s="17"/>
      <c r="M578" s="17"/>
      <c r="N578" s="17"/>
      <c r="O578" s="17">
        <f>IF(E578=1,"",VLOOKUP(E578,系数!$S$2:$AB$12,MATCH(属性!C578,评级,0),1))</f>
        <v>0</v>
      </c>
    </row>
    <row r="579" spans="1:15" ht="17.25" thickBot="1" x14ac:dyDescent="0.4">
      <c r="A579" s="17">
        <f t="shared" si="18"/>
        <v>7100005</v>
      </c>
      <c r="B579" s="17" t="s">
        <v>36</v>
      </c>
      <c r="C579" s="15">
        <f>INDEX(装备!G:G,MATCH(属性!A579,装备!A:A,0))</f>
        <v>1</v>
      </c>
      <c r="D579" s="15" t="str">
        <f>INDEX(装备!E:E,MATCH(属性!A579,装备!A:A,0))</f>
        <v>necklace</v>
      </c>
      <c r="E579" s="14">
        <v>97</v>
      </c>
      <c r="F579" s="17">
        <f>INT((VLOOKUP($C579,装备数值,2,0)+VLOOKUP($C579,装备数值,5,0)*($E579-1))*VLOOKUP($D579,系数!$K$2:$O$7,2,0))</f>
        <v>0</v>
      </c>
      <c r="G579" s="17">
        <f>INT((VLOOKUP($C579,装备数值,3,0)+VLOOKUP($C579,装备数值,6,0)*($E579-1))*VLOOKUP($D579,系数!$K$2:$O$7,3,0))</f>
        <v>136</v>
      </c>
      <c r="H579" s="17">
        <f t="shared" si="17"/>
        <v>136</v>
      </c>
      <c r="I579" s="17">
        <f>INT((VLOOKUP($C579,装备数值,4,0)+VLOOKUP($C579,装备数值,7,0)*($E579-1))*VLOOKUP($D579,系数!$K$2:$O$7,4,0))</f>
        <v>0</v>
      </c>
      <c r="J579" s="17">
        <f>INT((VLOOKUP($C579,装备数值,4,0)+VLOOKUP($C579,装备数值,7,0)*($E579-1))*VLOOKUP($D579,系数!$K$2:$O$7,5,0))</f>
        <v>0</v>
      </c>
      <c r="K579" s="17">
        <f>INT(VLOOKUP(E579,强化金币,2,1)*VLOOKUP(INDEX(装备!F:F,MATCH(属性!A579,装备!A:A,0)),系数!$K$12:$M$15,3,0))</f>
        <v>90000</v>
      </c>
      <c r="L579" s="17"/>
      <c r="M579" s="17"/>
      <c r="N579" s="17"/>
      <c r="O579" s="17">
        <f>IF(E579=1,"",VLOOKUP(E579,系数!$S$2:$AB$12,MATCH(属性!C579,评级,0),1))</f>
        <v>0</v>
      </c>
    </row>
    <row r="580" spans="1:15" ht="17.25" thickBot="1" x14ac:dyDescent="0.4">
      <c r="A580" s="17">
        <f t="shared" si="18"/>
        <v>7100005</v>
      </c>
      <c r="B580" s="17" t="s">
        <v>36</v>
      </c>
      <c r="C580" s="15">
        <f>INDEX(装备!G:G,MATCH(属性!A580,装备!A:A,0))</f>
        <v>1</v>
      </c>
      <c r="D580" s="15" t="str">
        <f>INDEX(装备!E:E,MATCH(属性!A580,装备!A:A,0))</f>
        <v>necklace</v>
      </c>
      <c r="E580" s="14">
        <v>98</v>
      </c>
      <c r="F580" s="17">
        <f>INT((VLOOKUP($C580,装备数值,2,0)+VLOOKUP($C580,装备数值,5,0)*($E580-1))*VLOOKUP($D580,系数!$K$2:$O$7,2,0))</f>
        <v>0</v>
      </c>
      <c r="G580" s="17">
        <f>INT((VLOOKUP($C580,装备数值,3,0)+VLOOKUP($C580,装备数值,6,0)*($E580-1))*VLOOKUP($D580,系数!$K$2:$O$7,3,0))</f>
        <v>137</v>
      </c>
      <c r="H580" s="17">
        <f t="shared" ref="H580:H643" si="19">G580</f>
        <v>137</v>
      </c>
      <c r="I580" s="17">
        <f>INT((VLOOKUP($C580,装备数值,4,0)+VLOOKUP($C580,装备数值,7,0)*($E580-1))*VLOOKUP($D580,系数!$K$2:$O$7,4,0))</f>
        <v>0</v>
      </c>
      <c r="J580" s="17">
        <f>INT((VLOOKUP($C580,装备数值,4,0)+VLOOKUP($C580,装备数值,7,0)*($E580-1))*VLOOKUP($D580,系数!$K$2:$O$7,5,0))</f>
        <v>0</v>
      </c>
      <c r="K580" s="17">
        <f>INT(VLOOKUP(E580,强化金币,2,1)*VLOOKUP(INDEX(装备!F:F,MATCH(属性!A580,装备!A:A,0)),系数!$K$12:$M$15,3,0))</f>
        <v>90000</v>
      </c>
      <c r="L580" s="17"/>
      <c r="M580" s="17"/>
      <c r="N580" s="17"/>
      <c r="O580" s="17">
        <f>IF(E580=1,"",VLOOKUP(E580,系数!$S$2:$AB$12,MATCH(属性!C580,评级,0),1))</f>
        <v>0</v>
      </c>
    </row>
    <row r="581" spans="1:15" ht="17.25" thickBot="1" x14ac:dyDescent="0.4">
      <c r="A581" s="17">
        <f t="shared" si="18"/>
        <v>7100005</v>
      </c>
      <c r="B581" s="17" t="s">
        <v>36</v>
      </c>
      <c r="C581" s="15">
        <f>INDEX(装备!G:G,MATCH(属性!A581,装备!A:A,0))</f>
        <v>1</v>
      </c>
      <c r="D581" s="15" t="str">
        <f>INDEX(装备!E:E,MATCH(属性!A581,装备!A:A,0))</f>
        <v>necklace</v>
      </c>
      <c r="E581" s="14">
        <v>99</v>
      </c>
      <c r="F581" s="17">
        <f>INT((VLOOKUP($C581,装备数值,2,0)+VLOOKUP($C581,装备数值,5,0)*($E581-1))*VLOOKUP($D581,系数!$K$2:$O$7,2,0))</f>
        <v>0</v>
      </c>
      <c r="G581" s="17">
        <f>INT((VLOOKUP($C581,装备数值,3,0)+VLOOKUP($C581,装备数值,6,0)*($E581-1))*VLOOKUP($D581,系数!$K$2:$O$7,3,0))</f>
        <v>138</v>
      </c>
      <c r="H581" s="17">
        <f t="shared" si="19"/>
        <v>138</v>
      </c>
      <c r="I581" s="17">
        <f>INT((VLOOKUP($C581,装备数值,4,0)+VLOOKUP($C581,装备数值,7,0)*($E581-1))*VLOOKUP($D581,系数!$K$2:$O$7,4,0))</f>
        <v>0</v>
      </c>
      <c r="J581" s="17">
        <f>INT((VLOOKUP($C581,装备数值,4,0)+VLOOKUP($C581,装备数值,7,0)*($E581-1))*VLOOKUP($D581,系数!$K$2:$O$7,5,0))</f>
        <v>0</v>
      </c>
      <c r="K581" s="17">
        <f>INT(VLOOKUP(E581,强化金币,2,1)*VLOOKUP(INDEX(装备!F:F,MATCH(属性!A581,装备!A:A,0)),系数!$K$12:$M$15,3,0))</f>
        <v>90000</v>
      </c>
      <c r="L581" s="17"/>
      <c r="M581" s="17"/>
      <c r="N581" s="17"/>
      <c r="O581" s="17">
        <f>IF(E581=1,"",VLOOKUP(E581,系数!$S$2:$AB$12,MATCH(属性!C581,评级,0),1))</f>
        <v>0</v>
      </c>
    </row>
    <row r="582" spans="1:15" ht="17.25" thickBot="1" x14ac:dyDescent="0.4">
      <c r="A582" s="17">
        <f t="shared" si="18"/>
        <v>7100005</v>
      </c>
      <c r="B582" s="17" t="s">
        <v>36</v>
      </c>
      <c r="C582" s="15">
        <f>INDEX(装备!G:G,MATCH(属性!A582,装备!A:A,0))</f>
        <v>1</v>
      </c>
      <c r="D582" s="15" t="str">
        <f>INDEX(装备!E:E,MATCH(属性!A582,装备!A:A,0))</f>
        <v>necklace</v>
      </c>
      <c r="E582" s="14">
        <v>100</v>
      </c>
      <c r="F582" s="17">
        <f>INT((VLOOKUP($C582,装备数值,2,0)+VLOOKUP($C582,装备数值,5,0)*($E582-1))*VLOOKUP($D582,系数!$K$2:$O$7,2,0))</f>
        <v>0</v>
      </c>
      <c r="G582" s="17">
        <f>INT((VLOOKUP($C582,装备数值,3,0)+VLOOKUP($C582,装备数值,6,0)*($E582-1))*VLOOKUP($D582,系数!$K$2:$O$7,3,0))</f>
        <v>139</v>
      </c>
      <c r="H582" s="17">
        <f t="shared" si="19"/>
        <v>139</v>
      </c>
      <c r="I582" s="17">
        <f>INT((VLOOKUP($C582,装备数值,4,0)+VLOOKUP($C582,装备数值,7,0)*($E582-1))*VLOOKUP($D582,系数!$K$2:$O$7,4,0))</f>
        <v>0</v>
      </c>
      <c r="J582" s="17">
        <f>INT((VLOOKUP($C582,装备数值,4,0)+VLOOKUP($C582,装备数值,7,0)*($E582-1))*VLOOKUP($D582,系数!$K$2:$O$7,5,0))</f>
        <v>0</v>
      </c>
      <c r="K582" s="17">
        <f>INT(VLOOKUP(E582,强化金币,2,1)*VLOOKUP(INDEX(装备!F:F,MATCH(属性!A582,装备!A:A,0)),系数!$K$12:$M$15,3,0))</f>
        <v>90000</v>
      </c>
      <c r="L582" s="17"/>
      <c r="M582" s="17"/>
      <c r="N582" s="17"/>
      <c r="O582" s="17">
        <f>IF(E582=1,"",VLOOKUP(E582,系数!$S$2:$AB$12,MATCH(属性!C582,评级,0),1))</f>
        <v>0</v>
      </c>
    </row>
    <row r="583" spans="1:15" ht="17.25" thickBot="1" x14ac:dyDescent="0.4">
      <c r="A583" s="17">
        <f t="shared" si="18"/>
        <v>7100005</v>
      </c>
      <c r="B583" s="17" t="s">
        <v>36</v>
      </c>
      <c r="C583" s="15">
        <f>INDEX(装备!G:G,MATCH(属性!A583,装备!A:A,0))</f>
        <v>1</v>
      </c>
      <c r="D583" s="15" t="str">
        <f>INDEX(装备!E:E,MATCH(属性!A583,装备!A:A,0))</f>
        <v>necklace</v>
      </c>
      <c r="E583" s="14">
        <v>101</v>
      </c>
      <c r="F583" s="17">
        <f>INT((VLOOKUP($C583,装备数值,2,0)+VLOOKUP($C583,装备数值,5,0)*($E583-1))*VLOOKUP($D583,系数!$K$2:$O$7,2,0))</f>
        <v>0</v>
      </c>
      <c r="G583" s="17">
        <f>INT((VLOOKUP($C583,装备数值,3,0)+VLOOKUP($C583,装备数值,6,0)*($E583-1))*VLOOKUP($D583,系数!$K$2:$O$7,3,0))</f>
        <v>140</v>
      </c>
      <c r="H583" s="17">
        <f t="shared" si="19"/>
        <v>140</v>
      </c>
      <c r="I583" s="17">
        <f>INT((VLOOKUP($C583,装备数值,4,0)+VLOOKUP($C583,装备数值,7,0)*($E583-1))*VLOOKUP($D583,系数!$K$2:$O$7,4,0))</f>
        <v>0</v>
      </c>
      <c r="J583" s="17">
        <f>INT((VLOOKUP($C583,装备数值,4,0)+VLOOKUP($C583,装备数值,7,0)*($E583-1))*VLOOKUP($D583,系数!$K$2:$O$7,5,0))</f>
        <v>0</v>
      </c>
      <c r="K583" s="17">
        <f>INT(VLOOKUP(E583,强化金币,2,1)*VLOOKUP(INDEX(装备!F:F,MATCH(属性!A583,装备!A:A,0)),系数!$K$12:$M$15,3,0))</f>
        <v>90000</v>
      </c>
      <c r="L583" s="17"/>
      <c r="M583" s="17"/>
      <c r="N583" s="17"/>
      <c r="O583" s="17">
        <f>IF(E583=1,"",VLOOKUP(E583,系数!$S$2:$AB$12,MATCH(属性!C583,评级,0),1))</f>
        <v>0</v>
      </c>
    </row>
    <row r="584" spans="1:15" ht="17.25" thickBot="1" x14ac:dyDescent="0.4">
      <c r="A584" s="17">
        <f t="shared" si="18"/>
        <v>7100005</v>
      </c>
      <c r="B584" s="17" t="s">
        <v>36</v>
      </c>
      <c r="C584" s="15">
        <f>INDEX(装备!G:G,MATCH(属性!A584,装备!A:A,0))</f>
        <v>1</v>
      </c>
      <c r="D584" s="15" t="str">
        <f>INDEX(装备!E:E,MATCH(属性!A584,装备!A:A,0))</f>
        <v>necklace</v>
      </c>
      <c r="E584" s="14">
        <v>102</v>
      </c>
      <c r="F584" s="17">
        <f>INT((VLOOKUP($C584,装备数值,2,0)+VLOOKUP($C584,装备数值,5,0)*($E584-1))*VLOOKUP($D584,系数!$K$2:$O$7,2,0))</f>
        <v>0</v>
      </c>
      <c r="G584" s="17">
        <f>INT((VLOOKUP($C584,装备数值,3,0)+VLOOKUP($C584,装备数值,6,0)*($E584-1))*VLOOKUP($D584,系数!$K$2:$O$7,3,0))</f>
        <v>141</v>
      </c>
      <c r="H584" s="17">
        <f t="shared" si="19"/>
        <v>141</v>
      </c>
      <c r="I584" s="17">
        <f>INT((VLOOKUP($C584,装备数值,4,0)+VLOOKUP($C584,装备数值,7,0)*($E584-1))*VLOOKUP($D584,系数!$K$2:$O$7,4,0))</f>
        <v>0</v>
      </c>
      <c r="J584" s="17">
        <f>INT((VLOOKUP($C584,装备数值,4,0)+VLOOKUP($C584,装备数值,7,0)*($E584-1))*VLOOKUP($D584,系数!$K$2:$O$7,5,0))</f>
        <v>0</v>
      </c>
      <c r="K584" s="17">
        <f>INT(VLOOKUP(E584,强化金币,2,1)*VLOOKUP(INDEX(装备!F:F,MATCH(属性!A584,装备!A:A,0)),系数!$K$12:$M$15,3,0))</f>
        <v>90000</v>
      </c>
      <c r="L584" s="17"/>
      <c r="M584" s="17"/>
      <c r="N584" s="17"/>
      <c r="O584" s="17">
        <f>IF(E584=1,"",VLOOKUP(E584,系数!$S$2:$AB$12,MATCH(属性!C584,评级,0),1))</f>
        <v>0</v>
      </c>
    </row>
    <row r="585" spans="1:15" ht="17.25" thickBot="1" x14ac:dyDescent="0.4">
      <c r="A585" s="17">
        <f t="shared" si="18"/>
        <v>7100005</v>
      </c>
      <c r="B585" s="17" t="s">
        <v>36</v>
      </c>
      <c r="C585" s="15">
        <f>INDEX(装备!G:G,MATCH(属性!A585,装备!A:A,0))</f>
        <v>1</v>
      </c>
      <c r="D585" s="15" t="str">
        <f>INDEX(装备!E:E,MATCH(属性!A585,装备!A:A,0))</f>
        <v>necklace</v>
      </c>
      <c r="E585" s="14">
        <v>103</v>
      </c>
      <c r="F585" s="17">
        <f>INT((VLOOKUP($C585,装备数值,2,0)+VLOOKUP($C585,装备数值,5,0)*($E585-1))*VLOOKUP($D585,系数!$K$2:$O$7,2,0))</f>
        <v>0</v>
      </c>
      <c r="G585" s="17">
        <f>INT((VLOOKUP($C585,装备数值,3,0)+VLOOKUP($C585,装备数值,6,0)*($E585-1))*VLOOKUP($D585,系数!$K$2:$O$7,3,0))</f>
        <v>142</v>
      </c>
      <c r="H585" s="17">
        <f t="shared" si="19"/>
        <v>142</v>
      </c>
      <c r="I585" s="17">
        <f>INT((VLOOKUP($C585,装备数值,4,0)+VLOOKUP($C585,装备数值,7,0)*($E585-1))*VLOOKUP($D585,系数!$K$2:$O$7,4,0))</f>
        <v>0</v>
      </c>
      <c r="J585" s="17">
        <f>INT((VLOOKUP($C585,装备数值,4,0)+VLOOKUP($C585,装备数值,7,0)*($E585-1))*VLOOKUP($D585,系数!$K$2:$O$7,5,0))</f>
        <v>0</v>
      </c>
      <c r="K585" s="17">
        <f>INT(VLOOKUP(E585,强化金币,2,1)*VLOOKUP(INDEX(装备!F:F,MATCH(属性!A585,装备!A:A,0)),系数!$K$12:$M$15,3,0))</f>
        <v>90000</v>
      </c>
      <c r="L585" s="17"/>
      <c r="M585" s="17"/>
      <c r="N585" s="17"/>
      <c r="O585" s="17">
        <f>IF(E585=1,"",VLOOKUP(E585,系数!$S$2:$AB$12,MATCH(属性!C585,评级,0),1))</f>
        <v>0</v>
      </c>
    </row>
    <row r="586" spans="1:15" ht="17.25" thickBot="1" x14ac:dyDescent="0.4">
      <c r="A586" s="17">
        <f t="shared" si="18"/>
        <v>7100005</v>
      </c>
      <c r="B586" s="17" t="s">
        <v>36</v>
      </c>
      <c r="C586" s="15">
        <f>INDEX(装备!G:G,MATCH(属性!A586,装备!A:A,0))</f>
        <v>1</v>
      </c>
      <c r="D586" s="15" t="str">
        <f>INDEX(装备!E:E,MATCH(属性!A586,装备!A:A,0))</f>
        <v>necklace</v>
      </c>
      <c r="E586" s="14">
        <v>104</v>
      </c>
      <c r="F586" s="17">
        <f>INT((VLOOKUP($C586,装备数值,2,0)+VLOOKUP($C586,装备数值,5,0)*($E586-1))*VLOOKUP($D586,系数!$K$2:$O$7,2,0))</f>
        <v>0</v>
      </c>
      <c r="G586" s="17">
        <f>INT((VLOOKUP($C586,装备数值,3,0)+VLOOKUP($C586,装备数值,6,0)*($E586-1))*VLOOKUP($D586,系数!$K$2:$O$7,3,0))</f>
        <v>143</v>
      </c>
      <c r="H586" s="17">
        <f t="shared" si="19"/>
        <v>143</v>
      </c>
      <c r="I586" s="17">
        <f>INT((VLOOKUP($C586,装备数值,4,0)+VLOOKUP($C586,装备数值,7,0)*($E586-1))*VLOOKUP($D586,系数!$K$2:$O$7,4,0))</f>
        <v>0</v>
      </c>
      <c r="J586" s="17">
        <f>INT((VLOOKUP($C586,装备数值,4,0)+VLOOKUP($C586,装备数值,7,0)*($E586-1))*VLOOKUP($D586,系数!$K$2:$O$7,5,0))</f>
        <v>0</v>
      </c>
      <c r="K586" s="17">
        <f>INT(VLOOKUP(E586,强化金币,2,1)*VLOOKUP(INDEX(装备!F:F,MATCH(属性!A586,装备!A:A,0)),系数!$K$12:$M$15,3,0))</f>
        <v>90000</v>
      </c>
      <c r="L586" s="17"/>
      <c r="M586" s="17"/>
      <c r="N586" s="17"/>
      <c r="O586" s="17">
        <f>IF(E586=1,"",VLOOKUP(E586,系数!$S$2:$AB$12,MATCH(属性!C586,评级,0),1))</f>
        <v>0</v>
      </c>
    </row>
    <row r="587" spans="1:15" ht="17.25" thickBot="1" x14ac:dyDescent="0.4">
      <c r="A587" s="17">
        <f t="shared" si="18"/>
        <v>7100005</v>
      </c>
      <c r="B587" s="17" t="s">
        <v>36</v>
      </c>
      <c r="C587" s="15">
        <f>INDEX(装备!G:G,MATCH(属性!A587,装备!A:A,0))</f>
        <v>1</v>
      </c>
      <c r="D587" s="15" t="str">
        <f>INDEX(装备!E:E,MATCH(属性!A587,装备!A:A,0))</f>
        <v>necklace</v>
      </c>
      <c r="E587" s="14">
        <v>105</v>
      </c>
      <c r="F587" s="17">
        <f>INT((VLOOKUP($C587,装备数值,2,0)+VLOOKUP($C587,装备数值,5,0)*($E587-1))*VLOOKUP($D587,系数!$K$2:$O$7,2,0))</f>
        <v>0</v>
      </c>
      <c r="G587" s="17">
        <f>INT((VLOOKUP($C587,装备数值,3,0)+VLOOKUP($C587,装备数值,6,0)*($E587-1))*VLOOKUP($D587,系数!$K$2:$O$7,3,0))</f>
        <v>144</v>
      </c>
      <c r="H587" s="17">
        <f t="shared" si="19"/>
        <v>144</v>
      </c>
      <c r="I587" s="17">
        <f>INT((VLOOKUP($C587,装备数值,4,0)+VLOOKUP($C587,装备数值,7,0)*($E587-1))*VLOOKUP($D587,系数!$K$2:$O$7,4,0))</f>
        <v>0</v>
      </c>
      <c r="J587" s="17">
        <f>INT((VLOOKUP($C587,装备数值,4,0)+VLOOKUP($C587,装备数值,7,0)*($E587-1))*VLOOKUP($D587,系数!$K$2:$O$7,5,0))</f>
        <v>0</v>
      </c>
      <c r="K587" s="17">
        <f>INT(VLOOKUP(E587,强化金币,2,1)*VLOOKUP(INDEX(装备!F:F,MATCH(属性!A587,装备!A:A,0)),系数!$K$12:$M$15,3,0))</f>
        <v>90000</v>
      </c>
      <c r="L587" s="17"/>
      <c r="M587" s="17"/>
      <c r="N587" s="17"/>
      <c r="O587" s="17">
        <f>IF(E587=1,"",VLOOKUP(E587,系数!$S$2:$AB$12,MATCH(属性!C587,评级,0),1))</f>
        <v>0</v>
      </c>
    </row>
    <row r="588" spans="1:15" ht="17.25" thickBot="1" x14ac:dyDescent="0.4">
      <c r="A588" s="17">
        <f t="shared" si="18"/>
        <v>7100005</v>
      </c>
      <c r="B588" s="17" t="s">
        <v>36</v>
      </c>
      <c r="C588" s="15">
        <f>INDEX(装备!G:G,MATCH(属性!A588,装备!A:A,0))</f>
        <v>1</v>
      </c>
      <c r="D588" s="15" t="str">
        <f>INDEX(装备!E:E,MATCH(属性!A588,装备!A:A,0))</f>
        <v>necklace</v>
      </c>
      <c r="E588" s="14">
        <v>106</v>
      </c>
      <c r="F588" s="17">
        <f>INT((VLOOKUP($C588,装备数值,2,0)+VLOOKUP($C588,装备数值,5,0)*($E588-1))*VLOOKUP($D588,系数!$K$2:$O$7,2,0))</f>
        <v>0</v>
      </c>
      <c r="G588" s="17">
        <f>INT((VLOOKUP($C588,装备数值,3,0)+VLOOKUP($C588,装备数值,6,0)*($E588-1))*VLOOKUP($D588,系数!$K$2:$O$7,3,0))</f>
        <v>145</v>
      </c>
      <c r="H588" s="17">
        <f t="shared" si="19"/>
        <v>145</v>
      </c>
      <c r="I588" s="17">
        <f>INT((VLOOKUP($C588,装备数值,4,0)+VLOOKUP($C588,装备数值,7,0)*($E588-1))*VLOOKUP($D588,系数!$K$2:$O$7,4,0))</f>
        <v>0</v>
      </c>
      <c r="J588" s="17">
        <f>INT((VLOOKUP($C588,装备数值,4,0)+VLOOKUP($C588,装备数值,7,0)*($E588-1))*VLOOKUP($D588,系数!$K$2:$O$7,5,0))</f>
        <v>0</v>
      </c>
      <c r="K588" s="17">
        <f>INT(VLOOKUP(E588,强化金币,2,1)*VLOOKUP(INDEX(装备!F:F,MATCH(属性!A588,装备!A:A,0)),系数!$K$12:$M$15,3,0))</f>
        <v>90000</v>
      </c>
      <c r="L588" s="17"/>
      <c r="M588" s="17"/>
      <c r="N588" s="17"/>
      <c r="O588" s="17">
        <f>IF(E588=1,"",VLOOKUP(E588,系数!$S$2:$AB$12,MATCH(属性!C588,评级,0),1))</f>
        <v>0</v>
      </c>
    </row>
    <row r="589" spans="1:15" ht="17.25" thickBot="1" x14ac:dyDescent="0.4">
      <c r="A589" s="17">
        <f t="shared" si="18"/>
        <v>7100005</v>
      </c>
      <c r="B589" s="17" t="s">
        <v>36</v>
      </c>
      <c r="C589" s="15">
        <f>INDEX(装备!G:G,MATCH(属性!A589,装备!A:A,0))</f>
        <v>1</v>
      </c>
      <c r="D589" s="15" t="str">
        <f>INDEX(装备!E:E,MATCH(属性!A589,装备!A:A,0))</f>
        <v>necklace</v>
      </c>
      <c r="E589" s="14">
        <v>107</v>
      </c>
      <c r="F589" s="17">
        <f>INT((VLOOKUP($C589,装备数值,2,0)+VLOOKUP($C589,装备数值,5,0)*($E589-1))*VLOOKUP($D589,系数!$K$2:$O$7,2,0))</f>
        <v>0</v>
      </c>
      <c r="G589" s="17">
        <f>INT((VLOOKUP($C589,装备数值,3,0)+VLOOKUP($C589,装备数值,6,0)*($E589-1))*VLOOKUP($D589,系数!$K$2:$O$7,3,0))</f>
        <v>146</v>
      </c>
      <c r="H589" s="17">
        <f t="shared" si="19"/>
        <v>146</v>
      </c>
      <c r="I589" s="17">
        <f>INT((VLOOKUP($C589,装备数值,4,0)+VLOOKUP($C589,装备数值,7,0)*($E589-1))*VLOOKUP($D589,系数!$K$2:$O$7,4,0))</f>
        <v>0</v>
      </c>
      <c r="J589" s="17">
        <f>INT((VLOOKUP($C589,装备数值,4,0)+VLOOKUP($C589,装备数值,7,0)*($E589-1))*VLOOKUP($D589,系数!$K$2:$O$7,5,0))</f>
        <v>0</v>
      </c>
      <c r="K589" s="17">
        <f>INT(VLOOKUP(E589,强化金币,2,1)*VLOOKUP(INDEX(装备!F:F,MATCH(属性!A589,装备!A:A,0)),系数!$K$12:$M$15,3,0))</f>
        <v>90000</v>
      </c>
      <c r="L589" s="17"/>
      <c r="M589" s="17"/>
      <c r="N589" s="17"/>
      <c r="O589" s="17">
        <f>IF(E589=1,"",VLOOKUP(E589,系数!$S$2:$AB$12,MATCH(属性!C589,评级,0),1))</f>
        <v>0</v>
      </c>
    </row>
    <row r="590" spans="1:15" ht="17.25" thickBot="1" x14ac:dyDescent="0.4">
      <c r="A590" s="17">
        <f t="shared" si="18"/>
        <v>7100005</v>
      </c>
      <c r="B590" s="17" t="s">
        <v>36</v>
      </c>
      <c r="C590" s="15">
        <f>INDEX(装备!G:G,MATCH(属性!A590,装备!A:A,0))</f>
        <v>1</v>
      </c>
      <c r="D590" s="15" t="str">
        <f>INDEX(装备!E:E,MATCH(属性!A590,装备!A:A,0))</f>
        <v>necklace</v>
      </c>
      <c r="E590" s="14">
        <v>108</v>
      </c>
      <c r="F590" s="17">
        <f>INT((VLOOKUP($C590,装备数值,2,0)+VLOOKUP($C590,装备数值,5,0)*($E590-1))*VLOOKUP($D590,系数!$K$2:$O$7,2,0))</f>
        <v>0</v>
      </c>
      <c r="G590" s="17">
        <f>INT((VLOOKUP($C590,装备数值,3,0)+VLOOKUP($C590,装备数值,6,0)*($E590-1))*VLOOKUP($D590,系数!$K$2:$O$7,3,0))</f>
        <v>147</v>
      </c>
      <c r="H590" s="17">
        <f t="shared" si="19"/>
        <v>147</v>
      </c>
      <c r="I590" s="17">
        <f>INT((VLOOKUP($C590,装备数值,4,0)+VLOOKUP($C590,装备数值,7,0)*($E590-1))*VLOOKUP($D590,系数!$K$2:$O$7,4,0))</f>
        <v>0</v>
      </c>
      <c r="J590" s="17">
        <f>INT((VLOOKUP($C590,装备数值,4,0)+VLOOKUP($C590,装备数值,7,0)*($E590-1))*VLOOKUP($D590,系数!$K$2:$O$7,5,0))</f>
        <v>0</v>
      </c>
      <c r="K590" s="17">
        <f>INT(VLOOKUP(E590,强化金币,2,1)*VLOOKUP(INDEX(装备!F:F,MATCH(属性!A590,装备!A:A,0)),系数!$K$12:$M$15,3,0))</f>
        <v>90000</v>
      </c>
      <c r="L590" s="17"/>
      <c r="M590" s="17"/>
      <c r="N590" s="17"/>
      <c r="O590" s="17">
        <f>IF(E590=1,"",VLOOKUP(E590,系数!$S$2:$AB$12,MATCH(属性!C590,评级,0),1))</f>
        <v>0</v>
      </c>
    </row>
    <row r="591" spans="1:15" ht="17.25" thickBot="1" x14ac:dyDescent="0.4">
      <c r="A591" s="17">
        <f t="shared" si="18"/>
        <v>7100005</v>
      </c>
      <c r="B591" s="17" t="s">
        <v>36</v>
      </c>
      <c r="C591" s="15">
        <f>INDEX(装备!G:G,MATCH(属性!A591,装备!A:A,0))</f>
        <v>1</v>
      </c>
      <c r="D591" s="15" t="str">
        <f>INDEX(装备!E:E,MATCH(属性!A591,装备!A:A,0))</f>
        <v>necklace</v>
      </c>
      <c r="E591" s="14">
        <v>109</v>
      </c>
      <c r="F591" s="17">
        <f>INT((VLOOKUP($C591,装备数值,2,0)+VLOOKUP($C591,装备数值,5,0)*($E591-1))*VLOOKUP($D591,系数!$K$2:$O$7,2,0))</f>
        <v>0</v>
      </c>
      <c r="G591" s="17">
        <f>INT((VLOOKUP($C591,装备数值,3,0)+VLOOKUP($C591,装备数值,6,0)*($E591-1))*VLOOKUP($D591,系数!$K$2:$O$7,3,0))</f>
        <v>148</v>
      </c>
      <c r="H591" s="17">
        <f t="shared" si="19"/>
        <v>148</v>
      </c>
      <c r="I591" s="17">
        <f>INT((VLOOKUP($C591,装备数值,4,0)+VLOOKUP($C591,装备数值,7,0)*($E591-1))*VLOOKUP($D591,系数!$K$2:$O$7,4,0))</f>
        <v>0</v>
      </c>
      <c r="J591" s="17">
        <f>INT((VLOOKUP($C591,装备数值,4,0)+VLOOKUP($C591,装备数值,7,0)*($E591-1))*VLOOKUP($D591,系数!$K$2:$O$7,5,0))</f>
        <v>0</v>
      </c>
      <c r="K591" s="17">
        <f>INT(VLOOKUP(E591,强化金币,2,1)*VLOOKUP(INDEX(装备!F:F,MATCH(属性!A591,装备!A:A,0)),系数!$K$12:$M$15,3,0))</f>
        <v>90000</v>
      </c>
      <c r="L591" s="17"/>
      <c r="M591" s="17"/>
      <c r="N591" s="17"/>
      <c r="O591" s="17">
        <f>IF(E591=1,"",VLOOKUP(E591,系数!$S$2:$AB$12,MATCH(属性!C591,评级,0),1))</f>
        <v>0</v>
      </c>
    </row>
    <row r="592" spans="1:15" ht="17.25" thickBot="1" x14ac:dyDescent="0.4">
      <c r="A592" s="17">
        <f t="shared" si="18"/>
        <v>7100005</v>
      </c>
      <c r="B592" s="17" t="s">
        <v>36</v>
      </c>
      <c r="C592" s="15">
        <f>INDEX(装备!G:G,MATCH(属性!A592,装备!A:A,0))</f>
        <v>1</v>
      </c>
      <c r="D592" s="15" t="str">
        <f>INDEX(装备!E:E,MATCH(属性!A592,装备!A:A,0))</f>
        <v>necklace</v>
      </c>
      <c r="E592" s="14">
        <v>110</v>
      </c>
      <c r="F592" s="17">
        <f>INT((VLOOKUP($C592,装备数值,2,0)+VLOOKUP($C592,装备数值,5,0)*($E592-1))*VLOOKUP($D592,系数!$K$2:$O$7,2,0))</f>
        <v>0</v>
      </c>
      <c r="G592" s="17">
        <f>INT((VLOOKUP($C592,装备数值,3,0)+VLOOKUP($C592,装备数值,6,0)*($E592-1))*VLOOKUP($D592,系数!$K$2:$O$7,3,0))</f>
        <v>149</v>
      </c>
      <c r="H592" s="17">
        <f t="shared" si="19"/>
        <v>149</v>
      </c>
      <c r="I592" s="17">
        <f>INT((VLOOKUP($C592,装备数值,4,0)+VLOOKUP($C592,装备数值,7,0)*($E592-1))*VLOOKUP($D592,系数!$K$2:$O$7,4,0))</f>
        <v>0</v>
      </c>
      <c r="J592" s="17">
        <f>INT((VLOOKUP($C592,装备数值,4,0)+VLOOKUP($C592,装备数值,7,0)*($E592-1))*VLOOKUP($D592,系数!$K$2:$O$7,5,0))</f>
        <v>0</v>
      </c>
      <c r="K592" s="17">
        <f>INT(VLOOKUP(E592,强化金币,2,1)*VLOOKUP(INDEX(装备!F:F,MATCH(属性!A592,装备!A:A,0)),系数!$K$12:$M$15,3,0))</f>
        <v>90000</v>
      </c>
      <c r="L592" s="17"/>
      <c r="M592" s="17"/>
      <c r="N592" s="17"/>
      <c r="O592" s="17">
        <f>IF(E592=1,"",VLOOKUP(E592,系数!$S$2:$AB$12,MATCH(属性!C592,评级,0),1))</f>
        <v>0</v>
      </c>
    </row>
    <row r="593" spans="1:15" ht="17.25" thickBot="1" x14ac:dyDescent="0.4">
      <c r="A593" s="17">
        <f t="shared" si="18"/>
        <v>7100005</v>
      </c>
      <c r="B593" s="17" t="s">
        <v>36</v>
      </c>
      <c r="C593" s="15">
        <f>INDEX(装备!G:G,MATCH(属性!A593,装备!A:A,0))</f>
        <v>1</v>
      </c>
      <c r="D593" s="15" t="str">
        <f>INDEX(装备!E:E,MATCH(属性!A593,装备!A:A,0))</f>
        <v>necklace</v>
      </c>
      <c r="E593" s="14">
        <v>111</v>
      </c>
      <c r="F593" s="17">
        <f>INT((VLOOKUP($C593,装备数值,2,0)+VLOOKUP($C593,装备数值,5,0)*($E593-1))*VLOOKUP($D593,系数!$K$2:$O$7,2,0))</f>
        <v>0</v>
      </c>
      <c r="G593" s="17">
        <f>INT((VLOOKUP($C593,装备数值,3,0)+VLOOKUP($C593,装备数值,6,0)*($E593-1))*VLOOKUP($D593,系数!$K$2:$O$7,3,0))</f>
        <v>150</v>
      </c>
      <c r="H593" s="17">
        <f t="shared" si="19"/>
        <v>150</v>
      </c>
      <c r="I593" s="17">
        <f>INT((VLOOKUP($C593,装备数值,4,0)+VLOOKUP($C593,装备数值,7,0)*($E593-1))*VLOOKUP($D593,系数!$K$2:$O$7,4,0))</f>
        <v>0</v>
      </c>
      <c r="J593" s="17">
        <f>INT((VLOOKUP($C593,装备数值,4,0)+VLOOKUP($C593,装备数值,7,0)*($E593-1))*VLOOKUP($D593,系数!$K$2:$O$7,5,0))</f>
        <v>0</v>
      </c>
      <c r="K593" s="17">
        <f>INT(VLOOKUP(E593,强化金币,2,1)*VLOOKUP(INDEX(装备!F:F,MATCH(属性!A593,装备!A:A,0)),系数!$K$12:$M$15,3,0))</f>
        <v>90000</v>
      </c>
      <c r="L593" s="17"/>
      <c r="M593" s="17"/>
      <c r="N593" s="17"/>
      <c r="O593" s="17">
        <f>IF(E593=1,"",VLOOKUP(E593,系数!$S$2:$AB$12,MATCH(属性!C593,评级,0),1))</f>
        <v>0</v>
      </c>
    </row>
    <row r="594" spans="1:15" ht="17.25" thickBot="1" x14ac:dyDescent="0.4">
      <c r="A594" s="17">
        <f t="shared" si="18"/>
        <v>7100005</v>
      </c>
      <c r="B594" s="17" t="s">
        <v>36</v>
      </c>
      <c r="C594" s="15">
        <f>INDEX(装备!G:G,MATCH(属性!A594,装备!A:A,0))</f>
        <v>1</v>
      </c>
      <c r="D594" s="15" t="str">
        <f>INDEX(装备!E:E,MATCH(属性!A594,装备!A:A,0))</f>
        <v>necklace</v>
      </c>
      <c r="E594" s="14">
        <v>112</v>
      </c>
      <c r="F594" s="17">
        <f>INT((VLOOKUP($C594,装备数值,2,0)+VLOOKUP($C594,装备数值,5,0)*($E594-1))*VLOOKUP($D594,系数!$K$2:$O$7,2,0))</f>
        <v>0</v>
      </c>
      <c r="G594" s="17">
        <f>INT((VLOOKUP($C594,装备数值,3,0)+VLOOKUP($C594,装备数值,6,0)*($E594-1))*VLOOKUP($D594,系数!$K$2:$O$7,3,0))</f>
        <v>151</v>
      </c>
      <c r="H594" s="17">
        <f t="shared" si="19"/>
        <v>151</v>
      </c>
      <c r="I594" s="17">
        <f>INT((VLOOKUP($C594,装备数值,4,0)+VLOOKUP($C594,装备数值,7,0)*($E594-1))*VLOOKUP($D594,系数!$K$2:$O$7,4,0))</f>
        <v>0</v>
      </c>
      <c r="J594" s="17">
        <f>INT((VLOOKUP($C594,装备数值,4,0)+VLOOKUP($C594,装备数值,7,0)*($E594-1))*VLOOKUP($D594,系数!$K$2:$O$7,5,0))</f>
        <v>0</v>
      </c>
      <c r="K594" s="17">
        <f>INT(VLOOKUP(E594,强化金币,2,1)*VLOOKUP(INDEX(装备!F:F,MATCH(属性!A594,装备!A:A,0)),系数!$K$12:$M$15,3,0))</f>
        <v>90000</v>
      </c>
      <c r="L594" s="17"/>
      <c r="M594" s="17"/>
      <c r="N594" s="17"/>
      <c r="O594" s="17">
        <f>IF(E594=1,"",VLOOKUP(E594,系数!$S$2:$AB$12,MATCH(属性!C594,评级,0),1))</f>
        <v>0</v>
      </c>
    </row>
    <row r="595" spans="1:15" ht="17.25" thickBot="1" x14ac:dyDescent="0.4">
      <c r="A595" s="17">
        <f t="shared" si="18"/>
        <v>7100005</v>
      </c>
      <c r="B595" s="17" t="s">
        <v>36</v>
      </c>
      <c r="C595" s="15">
        <f>INDEX(装备!G:G,MATCH(属性!A595,装备!A:A,0))</f>
        <v>1</v>
      </c>
      <c r="D595" s="15" t="str">
        <f>INDEX(装备!E:E,MATCH(属性!A595,装备!A:A,0))</f>
        <v>necklace</v>
      </c>
      <c r="E595" s="14">
        <v>113</v>
      </c>
      <c r="F595" s="17">
        <f>INT((VLOOKUP($C595,装备数值,2,0)+VLOOKUP($C595,装备数值,5,0)*($E595-1))*VLOOKUP($D595,系数!$K$2:$O$7,2,0))</f>
        <v>0</v>
      </c>
      <c r="G595" s="17">
        <f>INT((VLOOKUP($C595,装备数值,3,0)+VLOOKUP($C595,装备数值,6,0)*($E595-1))*VLOOKUP($D595,系数!$K$2:$O$7,3,0))</f>
        <v>152</v>
      </c>
      <c r="H595" s="17">
        <f t="shared" si="19"/>
        <v>152</v>
      </c>
      <c r="I595" s="17">
        <f>INT((VLOOKUP($C595,装备数值,4,0)+VLOOKUP($C595,装备数值,7,0)*($E595-1))*VLOOKUP($D595,系数!$K$2:$O$7,4,0))</f>
        <v>0</v>
      </c>
      <c r="J595" s="17">
        <f>INT((VLOOKUP($C595,装备数值,4,0)+VLOOKUP($C595,装备数值,7,0)*($E595-1))*VLOOKUP($D595,系数!$K$2:$O$7,5,0))</f>
        <v>0</v>
      </c>
      <c r="K595" s="17">
        <f>INT(VLOOKUP(E595,强化金币,2,1)*VLOOKUP(INDEX(装备!F:F,MATCH(属性!A595,装备!A:A,0)),系数!$K$12:$M$15,3,0))</f>
        <v>90000</v>
      </c>
      <c r="L595" s="17"/>
      <c r="M595" s="17"/>
      <c r="N595" s="17"/>
      <c r="O595" s="17">
        <f>IF(E595=1,"",VLOOKUP(E595,系数!$S$2:$AB$12,MATCH(属性!C595,评级,0),1))</f>
        <v>0</v>
      </c>
    </row>
    <row r="596" spans="1:15" ht="17.25" thickBot="1" x14ac:dyDescent="0.4">
      <c r="A596" s="17">
        <f t="shared" si="18"/>
        <v>7100005</v>
      </c>
      <c r="B596" s="17" t="s">
        <v>36</v>
      </c>
      <c r="C596" s="15">
        <f>INDEX(装备!G:G,MATCH(属性!A596,装备!A:A,0))</f>
        <v>1</v>
      </c>
      <c r="D596" s="15" t="str">
        <f>INDEX(装备!E:E,MATCH(属性!A596,装备!A:A,0))</f>
        <v>necklace</v>
      </c>
      <c r="E596" s="14">
        <v>114</v>
      </c>
      <c r="F596" s="17">
        <f>INT((VLOOKUP($C596,装备数值,2,0)+VLOOKUP($C596,装备数值,5,0)*($E596-1))*VLOOKUP($D596,系数!$K$2:$O$7,2,0))</f>
        <v>0</v>
      </c>
      <c r="G596" s="17">
        <f>INT((VLOOKUP($C596,装备数值,3,0)+VLOOKUP($C596,装备数值,6,0)*($E596-1))*VLOOKUP($D596,系数!$K$2:$O$7,3,0))</f>
        <v>153</v>
      </c>
      <c r="H596" s="17">
        <f t="shared" si="19"/>
        <v>153</v>
      </c>
      <c r="I596" s="17">
        <f>INT((VLOOKUP($C596,装备数值,4,0)+VLOOKUP($C596,装备数值,7,0)*($E596-1))*VLOOKUP($D596,系数!$K$2:$O$7,4,0))</f>
        <v>0</v>
      </c>
      <c r="J596" s="17">
        <f>INT((VLOOKUP($C596,装备数值,4,0)+VLOOKUP($C596,装备数值,7,0)*($E596-1))*VLOOKUP($D596,系数!$K$2:$O$7,5,0))</f>
        <v>0</v>
      </c>
      <c r="K596" s="17">
        <f>INT(VLOOKUP(E596,强化金币,2,1)*VLOOKUP(INDEX(装备!F:F,MATCH(属性!A596,装备!A:A,0)),系数!$K$12:$M$15,3,0))</f>
        <v>90000</v>
      </c>
      <c r="L596" s="17"/>
      <c r="M596" s="17"/>
      <c r="N596" s="17"/>
      <c r="O596" s="17">
        <f>IF(E596=1,"",VLOOKUP(E596,系数!$S$2:$AB$12,MATCH(属性!C596,评级,0),1))</f>
        <v>0</v>
      </c>
    </row>
    <row r="597" spans="1:15" ht="17.25" thickBot="1" x14ac:dyDescent="0.4">
      <c r="A597" s="17">
        <f t="shared" si="18"/>
        <v>7100005</v>
      </c>
      <c r="B597" s="17" t="s">
        <v>36</v>
      </c>
      <c r="C597" s="15">
        <f>INDEX(装备!G:G,MATCH(属性!A597,装备!A:A,0))</f>
        <v>1</v>
      </c>
      <c r="D597" s="15" t="str">
        <f>INDEX(装备!E:E,MATCH(属性!A597,装备!A:A,0))</f>
        <v>necklace</v>
      </c>
      <c r="E597" s="14">
        <v>115</v>
      </c>
      <c r="F597" s="17">
        <f>INT((VLOOKUP($C597,装备数值,2,0)+VLOOKUP($C597,装备数值,5,0)*($E597-1))*VLOOKUP($D597,系数!$K$2:$O$7,2,0))</f>
        <v>0</v>
      </c>
      <c r="G597" s="17">
        <f>INT((VLOOKUP($C597,装备数值,3,0)+VLOOKUP($C597,装备数值,6,0)*($E597-1))*VLOOKUP($D597,系数!$K$2:$O$7,3,0))</f>
        <v>154</v>
      </c>
      <c r="H597" s="17">
        <f t="shared" si="19"/>
        <v>154</v>
      </c>
      <c r="I597" s="17">
        <f>INT((VLOOKUP($C597,装备数值,4,0)+VLOOKUP($C597,装备数值,7,0)*($E597-1))*VLOOKUP($D597,系数!$K$2:$O$7,4,0))</f>
        <v>0</v>
      </c>
      <c r="J597" s="17">
        <f>INT((VLOOKUP($C597,装备数值,4,0)+VLOOKUP($C597,装备数值,7,0)*($E597-1))*VLOOKUP($D597,系数!$K$2:$O$7,5,0))</f>
        <v>0</v>
      </c>
      <c r="K597" s="17">
        <f>INT(VLOOKUP(E597,强化金币,2,1)*VLOOKUP(INDEX(装备!F:F,MATCH(属性!A597,装备!A:A,0)),系数!$K$12:$M$15,3,0))</f>
        <v>90000</v>
      </c>
      <c r="L597" s="17"/>
      <c r="M597" s="17"/>
      <c r="N597" s="17"/>
      <c r="O597" s="17">
        <f>IF(E597=1,"",VLOOKUP(E597,系数!$S$2:$AB$12,MATCH(属性!C597,评级,0),1))</f>
        <v>0</v>
      </c>
    </row>
    <row r="598" spans="1:15" ht="17.25" thickBot="1" x14ac:dyDescent="0.4">
      <c r="A598" s="17">
        <f t="shared" si="18"/>
        <v>7100005</v>
      </c>
      <c r="B598" s="17" t="s">
        <v>36</v>
      </c>
      <c r="C598" s="15">
        <f>INDEX(装备!G:G,MATCH(属性!A598,装备!A:A,0))</f>
        <v>1</v>
      </c>
      <c r="D598" s="15" t="str">
        <f>INDEX(装备!E:E,MATCH(属性!A598,装备!A:A,0))</f>
        <v>necklace</v>
      </c>
      <c r="E598" s="14">
        <v>116</v>
      </c>
      <c r="F598" s="17">
        <f>INT((VLOOKUP($C598,装备数值,2,0)+VLOOKUP($C598,装备数值,5,0)*($E598-1))*VLOOKUP($D598,系数!$K$2:$O$7,2,0))</f>
        <v>0</v>
      </c>
      <c r="G598" s="17">
        <f>INT((VLOOKUP($C598,装备数值,3,0)+VLOOKUP($C598,装备数值,6,0)*($E598-1))*VLOOKUP($D598,系数!$K$2:$O$7,3,0))</f>
        <v>155</v>
      </c>
      <c r="H598" s="17">
        <f t="shared" si="19"/>
        <v>155</v>
      </c>
      <c r="I598" s="17">
        <f>INT((VLOOKUP($C598,装备数值,4,0)+VLOOKUP($C598,装备数值,7,0)*($E598-1))*VLOOKUP($D598,系数!$K$2:$O$7,4,0))</f>
        <v>0</v>
      </c>
      <c r="J598" s="17">
        <f>INT((VLOOKUP($C598,装备数值,4,0)+VLOOKUP($C598,装备数值,7,0)*($E598-1))*VLOOKUP($D598,系数!$K$2:$O$7,5,0))</f>
        <v>0</v>
      </c>
      <c r="K598" s="17">
        <f>INT(VLOOKUP(E598,强化金币,2,1)*VLOOKUP(INDEX(装备!F:F,MATCH(属性!A598,装备!A:A,0)),系数!$K$12:$M$15,3,0))</f>
        <v>90000</v>
      </c>
      <c r="L598" s="17"/>
      <c r="M598" s="17"/>
      <c r="N598" s="17"/>
      <c r="O598" s="17">
        <f>IF(E598=1,"",VLOOKUP(E598,系数!$S$2:$AB$12,MATCH(属性!C598,评级,0),1))</f>
        <v>0</v>
      </c>
    </row>
    <row r="599" spans="1:15" ht="17.25" thickBot="1" x14ac:dyDescent="0.4">
      <c r="A599" s="17">
        <f t="shared" si="18"/>
        <v>7100005</v>
      </c>
      <c r="B599" s="17" t="s">
        <v>36</v>
      </c>
      <c r="C599" s="15">
        <f>INDEX(装备!G:G,MATCH(属性!A599,装备!A:A,0))</f>
        <v>1</v>
      </c>
      <c r="D599" s="15" t="str">
        <f>INDEX(装备!E:E,MATCH(属性!A599,装备!A:A,0))</f>
        <v>necklace</v>
      </c>
      <c r="E599" s="14">
        <v>117</v>
      </c>
      <c r="F599" s="17">
        <f>INT((VLOOKUP($C599,装备数值,2,0)+VLOOKUP($C599,装备数值,5,0)*($E599-1))*VLOOKUP($D599,系数!$K$2:$O$7,2,0))</f>
        <v>0</v>
      </c>
      <c r="G599" s="17">
        <f>INT((VLOOKUP($C599,装备数值,3,0)+VLOOKUP($C599,装备数值,6,0)*($E599-1))*VLOOKUP($D599,系数!$K$2:$O$7,3,0))</f>
        <v>156</v>
      </c>
      <c r="H599" s="17">
        <f t="shared" si="19"/>
        <v>156</v>
      </c>
      <c r="I599" s="17">
        <f>INT((VLOOKUP($C599,装备数值,4,0)+VLOOKUP($C599,装备数值,7,0)*($E599-1))*VLOOKUP($D599,系数!$K$2:$O$7,4,0))</f>
        <v>0</v>
      </c>
      <c r="J599" s="17">
        <f>INT((VLOOKUP($C599,装备数值,4,0)+VLOOKUP($C599,装备数值,7,0)*($E599-1))*VLOOKUP($D599,系数!$K$2:$O$7,5,0))</f>
        <v>0</v>
      </c>
      <c r="K599" s="17">
        <f>INT(VLOOKUP(E599,强化金币,2,1)*VLOOKUP(INDEX(装备!F:F,MATCH(属性!A599,装备!A:A,0)),系数!$K$12:$M$15,3,0))</f>
        <v>90000</v>
      </c>
      <c r="L599" s="17"/>
      <c r="M599" s="17"/>
      <c r="N599" s="17"/>
      <c r="O599" s="17">
        <f>IF(E599=1,"",VLOOKUP(E599,系数!$S$2:$AB$12,MATCH(属性!C599,评级,0),1))</f>
        <v>0</v>
      </c>
    </row>
    <row r="600" spans="1:15" ht="17.25" thickBot="1" x14ac:dyDescent="0.4">
      <c r="A600" s="17">
        <f t="shared" si="18"/>
        <v>7100005</v>
      </c>
      <c r="B600" s="17" t="s">
        <v>36</v>
      </c>
      <c r="C600" s="15">
        <f>INDEX(装备!G:G,MATCH(属性!A600,装备!A:A,0))</f>
        <v>1</v>
      </c>
      <c r="D600" s="15" t="str">
        <f>INDEX(装备!E:E,MATCH(属性!A600,装备!A:A,0))</f>
        <v>necklace</v>
      </c>
      <c r="E600" s="14">
        <v>118</v>
      </c>
      <c r="F600" s="17">
        <f>INT((VLOOKUP($C600,装备数值,2,0)+VLOOKUP($C600,装备数值,5,0)*($E600-1))*VLOOKUP($D600,系数!$K$2:$O$7,2,0))</f>
        <v>0</v>
      </c>
      <c r="G600" s="17">
        <f>INT((VLOOKUP($C600,装备数值,3,0)+VLOOKUP($C600,装备数值,6,0)*($E600-1))*VLOOKUP($D600,系数!$K$2:$O$7,3,0))</f>
        <v>157</v>
      </c>
      <c r="H600" s="17">
        <f t="shared" si="19"/>
        <v>157</v>
      </c>
      <c r="I600" s="17">
        <f>INT((VLOOKUP($C600,装备数值,4,0)+VLOOKUP($C600,装备数值,7,0)*($E600-1))*VLOOKUP($D600,系数!$K$2:$O$7,4,0))</f>
        <v>0</v>
      </c>
      <c r="J600" s="17">
        <f>INT((VLOOKUP($C600,装备数值,4,0)+VLOOKUP($C600,装备数值,7,0)*($E600-1))*VLOOKUP($D600,系数!$K$2:$O$7,5,0))</f>
        <v>0</v>
      </c>
      <c r="K600" s="17">
        <f>INT(VLOOKUP(E600,强化金币,2,1)*VLOOKUP(INDEX(装备!F:F,MATCH(属性!A600,装备!A:A,0)),系数!$K$12:$M$15,3,0))</f>
        <v>90000</v>
      </c>
      <c r="L600" s="17"/>
      <c r="M600" s="17"/>
      <c r="N600" s="17"/>
      <c r="O600" s="17">
        <f>IF(E600=1,"",VLOOKUP(E600,系数!$S$2:$AB$12,MATCH(属性!C600,评级,0),1))</f>
        <v>0</v>
      </c>
    </row>
    <row r="601" spans="1:15" ht="17.25" thickBot="1" x14ac:dyDescent="0.4">
      <c r="A601" s="17">
        <f t="shared" si="18"/>
        <v>7100005</v>
      </c>
      <c r="B601" s="17" t="s">
        <v>36</v>
      </c>
      <c r="C601" s="15">
        <f>INDEX(装备!G:G,MATCH(属性!A601,装备!A:A,0))</f>
        <v>1</v>
      </c>
      <c r="D601" s="15" t="str">
        <f>INDEX(装备!E:E,MATCH(属性!A601,装备!A:A,0))</f>
        <v>necklace</v>
      </c>
      <c r="E601" s="14">
        <v>119</v>
      </c>
      <c r="F601" s="17">
        <f>INT((VLOOKUP($C601,装备数值,2,0)+VLOOKUP($C601,装备数值,5,0)*($E601-1))*VLOOKUP($D601,系数!$K$2:$O$7,2,0))</f>
        <v>0</v>
      </c>
      <c r="G601" s="17">
        <f>INT((VLOOKUP($C601,装备数值,3,0)+VLOOKUP($C601,装备数值,6,0)*($E601-1))*VLOOKUP($D601,系数!$K$2:$O$7,3,0))</f>
        <v>158</v>
      </c>
      <c r="H601" s="17">
        <f t="shared" si="19"/>
        <v>158</v>
      </c>
      <c r="I601" s="17">
        <f>INT((VLOOKUP($C601,装备数值,4,0)+VLOOKUP($C601,装备数值,7,0)*($E601-1))*VLOOKUP($D601,系数!$K$2:$O$7,4,0))</f>
        <v>0</v>
      </c>
      <c r="J601" s="17">
        <f>INT((VLOOKUP($C601,装备数值,4,0)+VLOOKUP($C601,装备数值,7,0)*($E601-1))*VLOOKUP($D601,系数!$K$2:$O$7,5,0))</f>
        <v>0</v>
      </c>
      <c r="K601" s="17">
        <f>INT(VLOOKUP(E601,强化金币,2,1)*VLOOKUP(INDEX(装备!F:F,MATCH(属性!A601,装备!A:A,0)),系数!$K$12:$M$15,3,0))</f>
        <v>90000</v>
      </c>
      <c r="L601" s="17"/>
      <c r="M601" s="17"/>
      <c r="N601" s="17"/>
      <c r="O601" s="17">
        <f>IF(E601=1,"",VLOOKUP(E601,系数!$S$2:$AB$12,MATCH(属性!C601,评级,0),1))</f>
        <v>0</v>
      </c>
    </row>
    <row r="602" spans="1:15" ht="17.25" thickBot="1" x14ac:dyDescent="0.4">
      <c r="A602" s="17">
        <f t="shared" si="18"/>
        <v>7100005</v>
      </c>
      <c r="B602" s="17" t="s">
        <v>36</v>
      </c>
      <c r="C602" s="15">
        <f>INDEX(装备!G:G,MATCH(属性!A602,装备!A:A,0))</f>
        <v>1</v>
      </c>
      <c r="D602" s="15" t="str">
        <f>INDEX(装备!E:E,MATCH(属性!A602,装备!A:A,0))</f>
        <v>necklace</v>
      </c>
      <c r="E602" s="14">
        <v>120</v>
      </c>
      <c r="F602" s="17">
        <f>INT((VLOOKUP($C602,装备数值,2,0)+VLOOKUP($C602,装备数值,5,0)*($E602-1))*VLOOKUP($D602,系数!$K$2:$O$7,2,0))</f>
        <v>0</v>
      </c>
      <c r="G602" s="17">
        <f>INT((VLOOKUP($C602,装备数值,3,0)+VLOOKUP($C602,装备数值,6,0)*($E602-1))*VLOOKUP($D602,系数!$K$2:$O$7,3,0))</f>
        <v>159</v>
      </c>
      <c r="H602" s="17">
        <f t="shared" si="19"/>
        <v>159</v>
      </c>
      <c r="I602" s="17">
        <f>INT((VLOOKUP($C602,装备数值,4,0)+VLOOKUP($C602,装备数值,7,0)*($E602-1))*VLOOKUP($D602,系数!$K$2:$O$7,4,0))</f>
        <v>0</v>
      </c>
      <c r="J602" s="17">
        <f>INT((VLOOKUP($C602,装备数值,4,0)+VLOOKUP($C602,装备数值,7,0)*($E602-1))*VLOOKUP($D602,系数!$K$2:$O$7,5,0))</f>
        <v>0</v>
      </c>
      <c r="K602" s="17">
        <f>INT(VLOOKUP(E602,强化金币,2,1)*VLOOKUP(INDEX(装备!F:F,MATCH(属性!A602,装备!A:A,0)),系数!$K$12:$M$15,3,0))</f>
        <v>90000</v>
      </c>
      <c r="L602" s="17"/>
      <c r="M602" s="17"/>
      <c r="N602" s="17"/>
      <c r="O602" s="17">
        <f>IF(E602=1,"",VLOOKUP(E602,系数!$S$2:$AB$12,MATCH(属性!C602,评级,0),1))</f>
        <v>0</v>
      </c>
    </row>
    <row r="603" spans="1:15" ht="17.25" thickBot="1" x14ac:dyDescent="0.4">
      <c r="A603" s="15">
        <f t="shared" si="18"/>
        <v>7100006</v>
      </c>
      <c r="B603" s="15" t="s">
        <v>61</v>
      </c>
      <c r="C603" s="15">
        <f>INDEX(装备!G:G,MATCH(属性!A603,装备!A:A,0))</f>
        <v>1</v>
      </c>
      <c r="D603" s="15" t="str">
        <f>INDEX(装备!E:E,MATCH(属性!A603,装备!A:A,0))</f>
        <v>ring</v>
      </c>
      <c r="E603" s="16">
        <v>1</v>
      </c>
      <c r="F603" s="17">
        <f>INT((VLOOKUP($C603,装备数值,2,0)+VLOOKUP($C603,装备数值,5,0)*($E603-1))*VLOOKUP($D603,系数!$K$2:$O$7,2,0))</f>
        <v>0</v>
      </c>
      <c r="G603" s="17">
        <f>INT((VLOOKUP($C603,装备数值,3,0)+VLOOKUP($C603,装备数值,6,0)*($E603-1))*VLOOKUP($D603,系数!$K$2:$O$7,3,0))</f>
        <v>40</v>
      </c>
      <c r="H603" s="17">
        <f t="shared" si="19"/>
        <v>40</v>
      </c>
      <c r="I603" s="17">
        <f>INT((VLOOKUP($C603,装备数值,4,0)+VLOOKUP($C603,装备数值,7,0)*($E603-1))*VLOOKUP($D603,系数!$K$2:$O$7,4,0))</f>
        <v>0</v>
      </c>
      <c r="J603" s="17">
        <f>INT((VLOOKUP($C603,装备数值,4,0)+VLOOKUP($C603,装备数值,7,0)*($E603-1))*VLOOKUP($D603,系数!$K$2:$O$7,5,0))</f>
        <v>0</v>
      </c>
      <c r="K603" s="17">
        <f>INT(VLOOKUP(E603,强化金币,2,1)*VLOOKUP(INDEX(装备!F:F,MATCH(属性!A603,装备!A:A,0)),系数!$K$12:$M$15,3,0))</f>
        <v>10</v>
      </c>
      <c r="L603" s="17"/>
      <c r="M603" s="17"/>
      <c r="N603" s="17"/>
      <c r="O603" s="17" t="str">
        <f>IF(E603=1,"",VLOOKUP(E603,系数!$S$2:$AB$12,MATCH(属性!C603,评级,0),1))</f>
        <v/>
      </c>
    </row>
    <row r="604" spans="1:15" ht="17.25" thickBot="1" x14ac:dyDescent="0.4">
      <c r="A604" s="17">
        <f t="shared" si="18"/>
        <v>7100006</v>
      </c>
      <c r="B604" s="17" t="s">
        <v>60</v>
      </c>
      <c r="C604" s="15">
        <f>INDEX(装备!G:G,MATCH(属性!A604,装备!A:A,0))</f>
        <v>1</v>
      </c>
      <c r="D604" s="15" t="str">
        <f>INDEX(装备!E:E,MATCH(属性!A604,装备!A:A,0))</f>
        <v>ring</v>
      </c>
      <c r="E604" s="14">
        <v>2</v>
      </c>
      <c r="F604" s="17">
        <f>INT((VLOOKUP($C604,装备数值,2,0)+VLOOKUP($C604,装备数值,5,0)*($E604-1))*VLOOKUP($D604,系数!$K$2:$O$7,2,0))</f>
        <v>0</v>
      </c>
      <c r="G604" s="17">
        <f>INT((VLOOKUP($C604,装备数值,3,0)+VLOOKUP($C604,装备数值,6,0)*($E604-1))*VLOOKUP($D604,系数!$K$2:$O$7,3,0))</f>
        <v>41</v>
      </c>
      <c r="H604" s="17">
        <f t="shared" si="19"/>
        <v>41</v>
      </c>
      <c r="I604" s="17">
        <f>INT((VLOOKUP($C604,装备数值,4,0)+VLOOKUP($C604,装备数值,7,0)*($E604-1))*VLOOKUP($D604,系数!$K$2:$O$7,4,0))</f>
        <v>0</v>
      </c>
      <c r="J604" s="17">
        <f>INT((VLOOKUP($C604,装备数值,4,0)+VLOOKUP($C604,装备数值,7,0)*($E604-1))*VLOOKUP($D604,系数!$K$2:$O$7,5,0))</f>
        <v>0</v>
      </c>
      <c r="K604" s="17">
        <f>INT(VLOOKUP(E604,强化金币,2,1)*VLOOKUP(INDEX(装备!F:F,MATCH(属性!A604,装备!A:A,0)),系数!$K$12:$M$15,3,0))</f>
        <v>16</v>
      </c>
      <c r="L604" s="17"/>
      <c r="M604" s="17"/>
      <c r="N604" s="17"/>
      <c r="O604" s="17">
        <f>IF(E604=1,"",VLOOKUP(E604,系数!$S$2:$AB$12,MATCH(属性!C604,评级,0),1))</f>
        <v>0</v>
      </c>
    </row>
    <row r="605" spans="1:15" ht="17.25" thickBot="1" x14ac:dyDescent="0.4">
      <c r="A605" s="17">
        <f t="shared" si="18"/>
        <v>7100006</v>
      </c>
      <c r="B605" s="17" t="s">
        <v>60</v>
      </c>
      <c r="C605" s="15">
        <f>INDEX(装备!G:G,MATCH(属性!A605,装备!A:A,0))</f>
        <v>1</v>
      </c>
      <c r="D605" s="15" t="str">
        <f>INDEX(装备!E:E,MATCH(属性!A605,装备!A:A,0))</f>
        <v>ring</v>
      </c>
      <c r="E605" s="14">
        <v>3</v>
      </c>
      <c r="F605" s="17">
        <f>INT((VLOOKUP($C605,装备数值,2,0)+VLOOKUP($C605,装备数值,5,0)*($E605-1))*VLOOKUP($D605,系数!$K$2:$O$7,2,0))</f>
        <v>0</v>
      </c>
      <c r="G605" s="17">
        <f>INT((VLOOKUP($C605,装备数值,3,0)+VLOOKUP($C605,装备数值,6,0)*($E605-1))*VLOOKUP($D605,系数!$K$2:$O$7,3,0))</f>
        <v>42</v>
      </c>
      <c r="H605" s="17">
        <f t="shared" si="19"/>
        <v>42</v>
      </c>
      <c r="I605" s="17">
        <f>INT((VLOOKUP($C605,装备数值,4,0)+VLOOKUP($C605,装备数值,7,0)*($E605-1))*VLOOKUP($D605,系数!$K$2:$O$7,4,0))</f>
        <v>0</v>
      </c>
      <c r="J605" s="17">
        <f>INT((VLOOKUP($C605,装备数值,4,0)+VLOOKUP($C605,装备数值,7,0)*($E605-1))*VLOOKUP($D605,系数!$K$2:$O$7,5,0))</f>
        <v>0</v>
      </c>
      <c r="K605" s="17">
        <f>INT(VLOOKUP(E605,强化金币,2,1)*VLOOKUP(INDEX(装备!F:F,MATCH(属性!A605,装备!A:A,0)),系数!$K$12:$M$15,3,0))</f>
        <v>20</v>
      </c>
      <c r="L605" s="17"/>
      <c r="M605" s="17"/>
      <c r="N605" s="17"/>
      <c r="O605" s="17">
        <f>IF(E605=1,"",VLOOKUP(E605,系数!$S$2:$AB$12,MATCH(属性!C605,评级,0),1))</f>
        <v>0</v>
      </c>
    </row>
    <row r="606" spans="1:15" ht="17.25" thickBot="1" x14ac:dyDescent="0.4">
      <c r="A606" s="17">
        <f t="shared" si="18"/>
        <v>7100006</v>
      </c>
      <c r="B606" s="17" t="s">
        <v>60</v>
      </c>
      <c r="C606" s="15">
        <f>INDEX(装备!G:G,MATCH(属性!A606,装备!A:A,0))</f>
        <v>1</v>
      </c>
      <c r="D606" s="15" t="str">
        <f>INDEX(装备!E:E,MATCH(属性!A606,装备!A:A,0))</f>
        <v>ring</v>
      </c>
      <c r="E606" s="14">
        <v>4</v>
      </c>
      <c r="F606" s="17">
        <f>INT((VLOOKUP($C606,装备数值,2,0)+VLOOKUP($C606,装备数值,5,0)*($E606-1))*VLOOKUP($D606,系数!$K$2:$O$7,2,0))</f>
        <v>0</v>
      </c>
      <c r="G606" s="17">
        <f>INT((VLOOKUP($C606,装备数值,3,0)+VLOOKUP($C606,装备数值,6,0)*($E606-1))*VLOOKUP($D606,系数!$K$2:$O$7,3,0))</f>
        <v>43</v>
      </c>
      <c r="H606" s="17">
        <f t="shared" si="19"/>
        <v>43</v>
      </c>
      <c r="I606" s="17">
        <f>INT((VLOOKUP($C606,装备数值,4,0)+VLOOKUP($C606,装备数值,7,0)*($E606-1))*VLOOKUP($D606,系数!$K$2:$O$7,4,0))</f>
        <v>0</v>
      </c>
      <c r="J606" s="17">
        <f>INT((VLOOKUP($C606,装备数值,4,0)+VLOOKUP($C606,装备数值,7,0)*($E606-1))*VLOOKUP($D606,系数!$K$2:$O$7,5,0))</f>
        <v>0</v>
      </c>
      <c r="K606" s="17">
        <f>INT(VLOOKUP(E606,强化金币,2,1)*VLOOKUP(INDEX(装备!F:F,MATCH(属性!A606,装备!A:A,0)),系数!$K$12:$M$15,3,0))</f>
        <v>40</v>
      </c>
      <c r="L606" s="17"/>
      <c r="M606" s="17"/>
      <c r="N606" s="17"/>
      <c r="O606" s="17">
        <f>IF(E606=1,"",VLOOKUP(E606,系数!$S$2:$AB$12,MATCH(属性!C606,评级,0),1))</f>
        <v>0</v>
      </c>
    </row>
    <row r="607" spans="1:15" ht="17.25" thickBot="1" x14ac:dyDescent="0.4">
      <c r="A607" s="17">
        <f t="shared" si="18"/>
        <v>7100006</v>
      </c>
      <c r="B607" s="17" t="s">
        <v>60</v>
      </c>
      <c r="C607" s="15">
        <f>INDEX(装备!G:G,MATCH(属性!A607,装备!A:A,0))</f>
        <v>1</v>
      </c>
      <c r="D607" s="15" t="str">
        <f>INDEX(装备!E:E,MATCH(属性!A607,装备!A:A,0))</f>
        <v>ring</v>
      </c>
      <c r="E607" s="14">
        <v>5</v>
      </c>
      <c r="F607" s="17">
        <f>INT((VLOOKUP($C607,装备数值,2,0)+VLOOKUP($C607,装备数值,5,0)*($E607-1))*VLOOKUP($D607,系数!$K$2:$O$7,2,0))</f>
        <v>0</v>
      </c>
      <c r="G607" s="17">
        <f>INT((VLOOKUP($C607,装备数值,3,0)+VLOOKUP($C607,装备数值,6,0)*($E607-1))*VLOOKUP($D607,系数!$K$2:$O$7,3,0))</f>
        <v>44</v>
      </c>
      <c r="H607" s="17">
        <f t="shared" si="19"/>
        <v>44</v>
      </c>
      <c r="I607" s="17">
        <f>INT((VLOOKUP($C607,装备数值,4,0)+VLOOKUP($C607,装备数值,7,0)*($E607-1))*VLOOKUP($D607,系数!$K$2:$O$7,4,0))</f>
        <v>0</v>
      </c>
      <c r="J607" s="17">
        <f>INT((VLOOKUP($C607,装备数值,4,0)+VLOOKUP($C607,装备数值,7,0)*($E607-1))*VLOOKUP($D607,系数!$K$2:$O$7,5,0))</f>
        <v>0</v>
      </c>
      <c r="K607" s="17">
        <f>INT(VLOOKUP(E607,强化金币,2,1)*VLOOKUP(INDEX(装备!F:F,MATCH(属性!A607,装备!A:A,0)),系数!$K$12:$M$15,3,0))</f>
        <v>60</v>
      </c>
      <c r="L607" s="17"/>
      <c r="M607" s="17"/>
      <c r="N607" s="17"/>
      <c r="O607" s="17">
        <f>IF(E607=1,"",VLOOKUP(E607,系数!$S$2:$AB$12,MATCH(属性!C607,评级,0),1))</f>
        <v>0</v>
      </c>
    </row>
    <row r="608" spans="1:15" ht="17.25" thickBot="1" x14ac:dyDescent="0.4">
      <c r="A608" s="17">
        <f t="shared" si="18"/>
        <v>7100006</v>
      </c>
      <c r="B608" s="17" t="s">
        <v>60</v>
      </c>
      <c r="C608" s="15">
        <f>INDEX(装备!G:G,MATCH(属性!A608,装备!A:A,0))</f>
        <v>1</v>
      </c>
      <c r="D608" s="15" t="str">
        <f>INDEX(装备!E:E,MATCH(属性!A608,装备!A:A,0))</f>
        <v>ring</v>
      </c>
      <c r="E608" s="14">
        <v>6</v>
      </c>
      <c r="F608" s="17">
        <f>INT((VLOOKUP($C608,装备数值,2,0)+VLOOKUP($C608,装备数值,5,0)*($E608-1))*VLOOKUP($D608,系数!$K$2:$O$7,2,0))</f>
        <v>0</v>
      </c>
      <c r="G608" s="17">
        <f>INT((VLOOKUP($C608,装备数值,3,0)+VLOOKUP($C608,装备数值,6,0)*($E608-1))*VLOOKUP($D608,系数!$K$2:$O$7,3,0))</f>
        <v>45</v>
      </c>
      <c r="H608" s="17">
        <f t="shared" si="19"/>
        <v>45</v>
      </c>
      <c r="I608" s="17">
        <f>INT((VLOOKUP($C608,装备数值,4,0)+VLOOKUP($C608,装备数值,7,0)*($E608-1))*VLOOKUP($D608,系数!$K$2:$O$7,4,0))</f>
        <v>0</v>
      </c>
      <c r="J608" s="17">
        <f>INT((VLOOKUP($C608,装备数值,4,0)+VLOOKUP($C608,装备数值,7,0)*($E608-1))*VLOOKUP($D608,系数!$K$2:$O$7,5,0))</f>
        <v>0</v>
      </c>
      <c r="K608" s="17">
        <f>INT(VLOOKUP(E608,强化金币,2,1)*VLOOKUP(INDEX(装备!F:F,MATCH(属性!A608,装备!A:A,0)),系数!$K$12:$M$15,3,0))</f>
        <v>80</v>
      </c>
      <c r="L608" s="17"/>
      <c r="M608" s="17"/>
      <c r="N608" s="17"/>
      <c r="O608" s="17">
        <f>IF(E608=1,"",VLOOKUP(E608,系数!$S$2:$AB$12,MATCH(属性!C608,评级,0),1))</f>
        <v>0</v>
      </c>
    </row>
    <row r="609" spans="1:15" ht="17.25" thickBot="1" x14ac:dyDescent="0.4">
      <c r="A609" s="17">
        <f t="shared" si="18"/>
        <v>7100006</v>
      </c>
      <c r="B609" s="17" t="s">
        <v>60</v>
      </c>
      <c r="C609" s="15">
        <f>INDEX(装备!G:G,MATCH(属性!A609,装备!A:A,0))</f>
        <v>1</v>
      </c>
      <c r="D609" s="15" t="str">
        <f>INDEX(装备!E:E,MATCH(属性!A609,装备!A:A,0))</f>
        <v>ring</v>
      </c>
      <c r="E609" s="14">
        <v>7</v>
      </c>
      <c r="F609" s="17">
        <f>INT((VLOOKUP($C609,装备数值,2,0)+VLOOKUP($C609,装备数值,5,0)*($E609-1))*VLOOKUP($D609,系数!$K$2:$O$7,2,0))</f>
        <v>0</v>
      </c>
      <c r="G609" s="17">
        <f>INT((VLOOKUP($C609,装备数值,3,0)+VLOOKUP($C609,装备数值,6,0)*($E609-1))*VLOOKUP($D609,系数!$K$2:$O$7,3,0))</f>
        <v>46</v>
      </c>
      <c r="H609" s="17">
        <f t="shared" si="19"/>
        <v>46</v>
      </c>
      <c r="I609" s="17">
        <f>INT((VLOOKUP($C609,装备数值,4,0)+VLOOKUP($C609,装备数值,7,0)*($E609-1))*VLOOKUP($D609,系数!$K$2:$O$7,4,0))</f>
        <v>0</v>
      </c>
      <c r="J609" s="17">
        <f>INT((VLOOKUP($C609,装备数值,4,0)+VLOOKUP($C609,装备数值,7,0)*($E609-1))*VLOOKUP($D609,系数!$K$2:$O$7,5,0))</f>
        <v>0</v>
      </c>
      <c r="K609" s="17">
        <f>INT(VLOOKUP(E609,强化金币,2,1)*VLOOKUP(INDEX(装备!F:F,MATCH(属性!A609,装备!A:A,0)),系数!$K$12:$M$15,3,0))</f>
        <v>100</v>
      </c>
      <c r="L609" s="17"/>
      <c r="M609" s="17"/>
      <c r="N609" s="17"/>
      <c r="O609" s="17">
        <f>IF(E609=1,"",VLOOKUP(E609,系数!$S$2:$AB$12,MATCH(属性!C609,评级,0),1))</f>
        <v>0</v>
      </c>
    </row>
    <row r="610" spans="1:15" ht="17.25" thickBot="1" x14ac:dyDescent="0.4">
      <c r="A610" s="17">
        <f t="shared" si="18"/>
        <v>7100006</v>
      </c>
      <c r="B610" s="17" t="s">
        <v>60</v>
      </c>
      <c r="C610" s="15">
        <f>INDEX(装备!G:G,MATCH(属性!A610,装备!A:A,0))</f>
        <v>1</v>
      </c>
      <c r="D610" s="15" t="str">
        <f>INDEX(装备!E:E,MATCH(属性!A610,装备!A:A,0))</f>
        <v>ring</v>
      </c>
      <c r="E610" s="14">
        <v>8</v>
      </c>
      <c r="F610" s="17">
        <f>INT((VLOOKUP($C610,装备数值,2,0)+VLOOKUP($C610,装备数值,5,0)*($E610-1))*VLOOKUP($D610,系数!$K$2:$O$7,2,0))</f>
        <v>0</v>
      </c>
      <c r="G610" s="17">
        <f>INT((VLOOKUP($C610,装备数值,3,0)+VLOOKUP($C610,装备数值,6,0)*($E610-1))*VLOOKUP($D610,系数!$K$2:$O$7,3,0))</f>
        <v>47</v>
      </c>
      <c r="H610" s="17">
        <f t="shared" si="19"/>
        <v>47</v>
      </c>
      <c r="I610" s="17">
        <f>INT((VLOOKUP($C610,装备数值,4,0)+VLOOKUP($C610,装备数值,7,0)*($E610-1))*VLOOKUP($D610,系数!$K$2:$O$7,4,0))</f>
        <v>0</v>
      </c>
      <c r="J610" s="17">
        <f>INT((VLOOKUP($C610,装备数值,4,0)+VLOOKUP($C610,装备数值,7,0)*($E610-1))*VLOOKUP($D610,系数!$K$2:$O$7,5,0))</f>
        <v>0</v>
      </c>
      <c r="K610" s="17">
        <f>INT(VLOOKUP(E610,强化金币,2,1)*VLOOKUP(INDEX(装备!F:F,MATCH(属性!A610,装备!A:A,0)),系数!$K$12:$M$15,3,0))</f>
        <v>120</v>
      </c>
      <c r="L610" s="17"/>
      <c r="M610" s="17"/>
      <c r="N610" s="17"/>
      <c r="O610" s="17">
        <f>IF(E610=1,"",VLOOKUP(E610,系数!$S$2:$AB$12,MATCH(属性!C610,评级,0),1))</f>
        <v>0</v>
      </c>
    </row>
    <row r="611" spans="1:15" ht="17.25" thickBot="1" x14ac:dyDescent="0.4">
      <c r="A611" s="17">
        <f t="shared" si="18"/>
        <v>7100006</v>
      </c>
      <c r="B611" s="17" t="s">
        <v>60</v>
      </c>
      <c r="C611" s="15">
        <f>INDEX(装备!G:G,MATCH(属性!A611,装备!A:A,0))</f>
        <v>1</v>
      </c>
      <c r="D611" s="15" t="str">
        <f>INDEX(装备!E:E,MATCH(属性!A611,装备!A:A,0))</f>
        <v>ring</v>
      </c>
      <c r="E611" s="14">
        <v>9</v>
      </c>
      <c r="F611" s="17">
        <f>INT((VLOOKUP($C611,装备数值,2,0)+VLOOKUP($C611,装备数值,5,0)*($E611-1))*VLOOKUP($D611,系数!$K$2:$O$7,2,0))</f>
        <v>0</v>
      </c>
      <c r="G611" s="17">
        <f>INT((VLOOKUP($C611,装备数值,3,0)+VLOOKUP($C611,装备数值,6,0)*($E611-1))*VLOOKUP($D611,系数!$K$2:$O$7,3,0))</f>
        <v>48</v>
      </c>
      <c r="H611" s="17">
        <f t="shared" si="19"/>
        <v>48</v>
      </c>
      <c r="I611" s="17">
        <f>INT((VLOOKUP($C611,装备数值,4,0)+VLOOKUP($C611,装备数值,7,0)*($E611-1))*VLOOKUP($D611,系数!$K$2:$O$7,4,0))</f>
        <v>0</v>
      </c>
      <c r="J611" s="17">
        <f>INT((VLOOKUP($C611,装备数值,4,0)+VLOOKUP($C611,装备数值,7,0)*($E611-1))*VLOOKUP($D611,系数!$K$2:$O$7,5,0))</f>
        <v>0</v>
      </c>
      <c r="K611" s="17">
        <f>INT(VLOOKUP(E611,强化金币,2,1)*VLOOKUP(INDEX(装备!F:F,MATCH(属性!A611,装备!A:A,0)),系数!$K$12:$M$15,3,0))</f>
        <v>140</v>
      </c>
      <c r="L611" s="17"/>
      <c r="M611" s="17"/>
      <c r="N611" s="17"/>
      <c r="O611" s="17">
        <f>IF(E611=1,"",VLOOKUP(E611,系数!$S$2:$AB$12,MATCH(属性!C611,评级,0),1))</f>
        <v>0</v>
      </c>
    </row>
    <row r="612" spans="1:15" ht="17.25" thickBot="1" x14ac:dyDescent="0.4">
      <c r="A612" s="17">
        <f t="shared" si="18"/>
        <v>7100006</v>
      </c>
      <c r="B612" s="17" t="s">
        <v>60</v>
      </c>
      <c r="C612" s="15">
        <f>INDEX(装备!G:G,MATCH(属性!A612,装备!A:A,0))</f>
        <v>1</v>
      </c>
      <c r="D612" s="15" t="str">
        <f>INDEX(装备!E:E,MATCH(属性!A612,装备!A:A,0))</f>
        <v>ring</v>
      </c>
      <c r="E612" s="14">
        <v>10</v>
      </c>
      <c r="F612" s="17">
        <f>INT((VLOOKUP($C612,装备数值,2,0)+VLOOKUP($C612,装备数值,5,0)*($E612-1))*VLOOKUP($D612,系数!$K$2:$O$7,2,0))</f>
        <v>0</v>
      </c>
      <c r="G612" s="17">
        <f>INT((VLOOKUP($C612,装备数值,3,0)+VLOOKUP($C612,装备数值,6,0)*($E612-1))*VLOOKUP($D612,系数!$K$2:$O$7,3,0))</f>
        <v>49</v>
      </c>
      <c r="H612" s="17">
        <f t="shared" si="19"/>
        <v>49</v>
      </c>
      <c r="I612" s="17">
        <f>INT((VLOOKUP($C612,装备数值,4,0)+VLOOKUP($C612,装备数值,7,0)*($E612-1))*VLOOKUP($D612,系数!$K$2:$O$7,4,0))</f>
        <v>0</v>
      </c>
      <c r="J612" s="17">
        <f>INT((VLOOKUP($C612,装备数值,4,0)+VLOOKUP($C612,装备数值,7,0)*($E612-1))*VLOOKUP($D612,系数!$K$2:$O$7,5,0))</f>
        <v>0</v>
      </c>
      <c r="K612" s="17">
        <f>INT(VLOOKUP(E612,强化金币,2,1)*VLOOKUP(INDEX(装备!F:F,MATCH(属性!A612,装备!A:A,0)),系数!$K$12:$M$15,3,0))</f>
        <v>160</v>
      </c>
      <c r="L612" s="17"/>
      <c r="M612" s="17"/>
      <c r="N612" s="17"/>
      <c r="O612" s="17">
        <f>IF(E612=1,"",VLOOKUP(E612,系数!$S$2:$AB$12,MATCH(属性!C612,评级,0),1))</f>
        <v>0</v>
      </c>
    </row>
    <row r="613" spans="1:15" ht="17.25" thickBot="1" x14ac:dyDescent="0.4">
      <c r="A613" s="17">
        <f t="shared" si="18"/>
        <v>7100006</v>
      </c>
      <c r="B613" s="17" t="s">
        <v>60</v>
      </c>
      <c r="C613" s="15">
        <f>INDEX(装备!G:G,MATCH(属性!A613,装备!A:A,0))</f>
        <v>1</v>
      </c>
      <c r="D613" s="15" t="str">
        <f>INDEX(装备!E:E,MATCH(属性!A613,装备!A:A,0))</f>
        <v>ring</v>
      </c>
      <c r="E613" s="14">
        <v>11</v>
      </c>
      <c r="F613" s="17">
        <f>INT((VLOOKUP($C613,装备数值,2,0)+VLOOKUP($C613,装备数值,5,0)*($E613-1))*VLOOKUP($D613,系数!$K$2:$O$7,2,0))</f>
        <v>0</v>
      </c>
      <c r="G613" s="17">
        <f>INT((VLOOKUP($C613,装备数值,3,0)+VLOOKUP($C613,装备数值,6,0)*($E613-1))*VLOOKUP($D613,系数!$K$2:$O$7,3,0))</f>
        <v>50</v>
      </c>
      <c r="H613" s="17">
        <f t="shared" si="19"/>
        <v>50</v>
      </c>
      <c r="I613" s="17">
        <f>INT((VLOOKUP($C613,装备数值,4,0)+VLOOKUP($C613,装备数值,7,0)*($E613-1))*VLOOKUP($D613,系数!$K$2:$O$7,4,0))</f>
        <v>0</v>
      </c>
      <c r="J613" s="17">
        <f>INT((VLOOKUP($C613,装备数值,4,0)+VLOOKUP($C613,装备数值,7,0)*($E613-1))*VLOOKUP($D613,系数!$K$2:$O$7,5,0))</f>
        <v>0</v>
      </c>
      <c r="K613" s="17">
        <f>INT(VLOOKUP(E613,强化金币,2,1)*VLOOKUP(INDEX(装备!F:F,MATCH(属性!A613,装备!A:A,0)),系数!$K$12:$M$15,3,0))</f>
        <v>180</v>
      </c>
      <c r="L613" s="17"/>
      <c r="M613" s="17"/>
      <c r="N613" s="17"/>
      <c r="O613" s="17">
        <f>IF(E613=1,"",VLOOKUP(E613,系数!$S$2:$AB$12,MATCH(属性!C613,评级,0),1))</f>
        <v>0</v>
      </c>
    </row>
    <row r="614" spans="1:15" ht="17.25" thickBot="1" x14ac:dyDescent="0.4">
      <c r="A614" s="17">
        <f t="shared" si="18"/>
        <v>7100006</v>
      </c>
      <c r="B614" s="17" t="s">
        <v>60</v>
      </c>
      <c r="C614" s="15">
        <f>INDEX(装备!G:G,MATCH(属性!A614,装备!A:A,0))</f>
        <v>1</v>
      </c>
      <c r="D614" s="15" t="str">
        <f>INDEX(装备!E:E,MATCH(属性!A614,装备!A:A,0))</f>
        <v>ring</v>
      </c>
      <c r="E614" s="14">
        <v>12</v>
      </c>
      <c r="F614" s="17">
        <f>INT((VLOOKUP($C614,装备数值,2,0)+VLOOKUP($C614,装备数值,5,0)*($E614-1))*VLOOKUP($D614,系数!$K$2:$O$7,2,0))</f>
        <v>0</v>
      </c>
      <c r="G614" s="17">
        <f>INT((VLOOKUP($C614,装备数值,3,0)+VLOOKUP($C614,装备数值,6,0)*($E614-1))*VLOOKUP($D614,系数!$K$2:$O$7,3,0))</f>
        <v>51</v>
      </c>
      <c r="H614" s="17">
        <f t="shared" si="19"/>
        <v>51</v>
      </c>
      <c r="I614" s="17">
        <f>INT((VLOOKUP($C614,装备数值,4,0)+VLOOKUP($C614,装备数值,7,0)*($E614-1))*VLOOKUP($D614,系数!$K$2:$O$7,4,0))</f>
        <v>0</v>
      </c>
      <c r="J614" s="17">
        <f>INT((VLOOKUP($C614,装备数值,4,0)+VLOOKUP($C614,装备数值,7,0)*($E614-1))*VLOOKUP($D614,系数!$K$2:$O$7,5,0))</f>
        <v>0</v>
      </c>
      <c r="K614" s="17">
        <f>INT(VLOOKUP(E614,强化金币,2,1)*VLOOKUP(INDEX(装备!F:F,MATCH(属性!A614,装备!A:A,0)),系数!$K$12:$M$15,3,0))</f>
        <v>200</v>
      </c>
      <c r="L614" s="17"/>
      <c r="M614" s="17"/>
      <c r="N614" s="17"/>
      <c r="O614" s="17">
        <f>IF(E614=1,"",VLOOKUP(E614,系数!$S$2:$AB$12,MATCH(属性!C614,评级,0),1))</f>
        <v>0</v>
      </c>
    </row>
    <row r="615" spans="1:15" ht="17.25" thickBot="1" x14ac:dyDescent="0.4">
      <c r="A615" s="17">
        <f t="shared" si="18"/>
        <v>7100006</v>
      </c>
      <c r="B615" s="17" t="s">
        <v>60</v>
      </c>
      <c r="C615" s="15">
        <f>INDEX(装备!G:G,MATCH(属性!A615,装备!A:A,0))</f>
        <v>1</v>
      </c>
      <c r="D615" s="15" t="str">
        <f>INDEX(装备!E:E,MATCH(属性!A615,装备!A:A,0))</f>
        <v>ring</v>
      </c>
      <c r="E615" s="14">
        <v>13</v>
      </c>
      <c r="F615" s="17">
        <f>INT((VLOOKUP($C615,装备数值,2,0)+VLOOKUP($C615,装备数值,5,0)*($E615-1))*VLOOKUP($D615,系数!$K$2:$O$7,2,0))</f>
        <v>0</v>
      </c>
      <c r="G615" s="17">
        <f>INT((VLOOKUP($C615,装备数值,3,0)+VLOOKUP($C615,装备数值,6,0)*($E615-1))*VLOOKUP($D615,系数!$K$2:$O$7,3,0))</f>
        <v>52</v>
      </c>
      <c r="H615" s="17">
        <f t="shared" si="19"/>
        <v>52</v>
      </c>
      <c r="I615" s="17">
        <f>INT((VLOOKUP($C615,装备数值,4,0)+VLOOKUP($C615,装备数值,7,0)*($E615-1))*VLOOKUP($D615,系数!$K$2:$O$7,4,0))</f>
        <v>0</v>
      </c>
      <c r="J615" s="17">
        <f>INT((VLOOKUP($C615,装备数值,4,0)+VLOOKUP($C615,装备数值,7,0)*($E615-1))*VLOOKUP($D615,系数!$K$2:$O$7,5,0))</f>
        <v>0</v>
      </c>
      <c r="K615" s="17">
        <f>INT(VLOOKUP(E615,强化金币,2,1)*VLOOKUP(INDEX(装备!F:F,MATCH(属性!A615,装备!A:A,0)),系数!$K$12:$M$15,3,0))</f>
        <v>240</v>
      </c>
      <c r="L615" s="17"/>
      <c r="M615" s="17"/>
      <c r="N615" s="17"/>
      <c r="O615" s="17">
        <f>IF(E615=1,"",VLOOKUP(E615,系数!$S$2:$AB$12,MATCH(属性!C615,评级,0),1))</f>
        <v>0</v>
      </c>
    </row>
    <row r="616" spans="1:15" ht="17.25" thickBot="1" x14ac:dyDescent="0.4">
      <c r="A616" s="17">
        <f t="shared" si="18"/>
        <v>7100006</v>
      </c>
      <c r="B616" s="17" t="s">
        <v>60</v>
      </c>
      <c r="C616" s="15">
        <f>INDEX(装备!G:G,MATCH(属性!A616,装备!A:A,0))</f>
        <v>1</v>
      </c>
      <c r="D616" s="15" t="str">
        <f>INDEX(装备!E:E,MATCH(属性!A616,装备!A:A,0))</f>
        <v>ring</v>
      </c>
      <c r="E616" s="14">
        <v>14</v>
      </c>
      <c r="F616" s="17">
        <f>INT((VLOOKUP($C616,装备数值,2,0)+VLOOKUP($C616,装备数值,5,0)*($E616-1))*VLOOKUP($D616,系数!$K$2:$O$7,2,0))</f>
        <v>0</v>
      </c>
      <c r="G616" s="17">
        <f>INT((VLOOKUP($C616,装备数值,3,0)+VLOOKUP($C616,装备数值,6,0)*($E616-1))*VLOOKUP($D616,系数!$K$2:$O$7,3,0))</f>
        <v>53</v>
      </c>
      <c r="H616" s="17">
        <f t="shared" si="19"/>
        <v>53</v>
      </c>
      <c r="I616" s="17">
        <f>INT((VLOOKUP($C616,装备数值,4,0)+VLOOKUP($C616,装备数值,7,0)*($E616-1))*VLOOKUP($D616,系数!$K$2:$O$7,4,0))</f>
        <v>0</v>
      </c>
      <c r="J616" s="17">
        <f>INT((VLOOKUP($C616,装备数值,4,0)+VLOOKUP($C616,装备数值,7,0)*($E616-1))*VLOOKUP($D616,系数!$K$2:$O$7,5,0))</f>
        <v>0</v>
      </c>
      <c r="K616" s="17">
        <f>INT(VLOOKUP(E616,强化金币,2,1)*VLOOKUP(INDEX(装备!F:F,MATCH(属性!A616,装备!A:A,0)),系数!$K$12:$M$15,3,0))</f>
        <v>280</v>
      </c>
      <c r="L616" s="17"/>
      <c r="M616" s="17"/>
      <c r="N616" s="17"/>
      <c r="O616" s="17">
        <f>IF(E616=1,"",VLOOKUP(E616,系数!$S$2:$AB$12,MATCH(属性!C616,评级,0),1))</f>
        <v>0</v>
      </c>
    </row>
    <row r="617" spans="1:15" ht="17.25" thickBot="1" x14ac:dyDescent="0.4">
      <c r="A617" s="17">
        <f t="shared" si="18"/>
        <v>7100006</v>
      </c>
      <c r="B617" s="17" t="s">
        <v>60</v>
      </c>
      <c r="C617" s="15">
        <f>INDEX(装备!G:G,MATCH(属性!A617,装备!A:A,0))</f>
        <v>1</v>
      </c>
      <c r="D617" s="15" t="str">
        <f>INDEX(装备!E:E,MATCH(属性!A617,装备!A:A,0))</f>
        <v>ring</v>
      </c>
      <c r="E617" s="14">
        <v>15</v>
      </c>
      <c r="F617" s="17">
        <f>INT((VLOOKUP($C617,装备数值,2,0)+VLOOKUP($C617,装备数值,5,0)*($E617-1))*VLOOKUP($D617,系数!$K$2:$O$7,2,0))</f>
        <v>0</v>
      </c>
      <c r="G617" s="17">
        <f>INT((VLOOKUP($C617,装备数值,3,0)+VLOOKUP($C617,装备数值,6,0)*($E617-1))*VLOOKUP($D617,系数!$K$2:$O$7,3,0))</f>
        <v>54</v>
      </c>
      <c r="H617" s="17">
        <f t="shared" si="19"/>
        <v>54</v>
      </c>
      <c r="I617" s="17">
        <f>INT((VLOOKUP($C617,装备数值,4,0)+VLOOKUP($C617,装备数值,7,0)*($E617-1))*VLOOKUP($D617,系数!$K$2:$O$7,4,0))</f>
        <v>0</v>
      </c>
      <c r="J617" s="17">
        <f>INT((VLOOKUP($C617,装备数值,4,0)+VLOOKUP($C617,装备数值,7,0)*($E617-1))*VLOOKUP($D617,系数!$K$2:$O$7,5,0))</f>
        <v>0</v>
      </c>
      <c r="K617" s="17">
        <f>INT(VLOOKUP(E617,强化金币,2,1)*VLOOKUP(INDEX(装备!F:F,MATCH(属性!A617,装备!A:A,0)),系数!$K$12:$M$15,3,0))</f>
        <v>320</v>
      </c>
      <c r="L617" s="17"/>
      <c r="M617" s="17"/>
      <c r="N617" s="17"/>
      <c r="O617" s="17">
        <f>IF(E617=1,"",VLOOKUP(E617,系数!$S$2:$AB$12,MATCH(属性!C617,评级,0),1))</f>
        <v>0</v>
      </c>
    </row>
    <row r="618" spans="1:15" ht="17.25" thickBot="1" x14ac:dyDescent="0.4">
      <c r="A618" s="17">
        <f t="shared" si="18"/>
        <v>7100006</v>
      </c>
      <c r="B618" s="17" t="s">
        <v>60</v>
      </c>
      <c r="C618" s="15">
        <f>INDEX(装备!G:G,MATCH(属性!A618,装备!A:A,0))</f>
        <v>1</v>
      </c>
      <c r="D618" s="15" t="str">
        <f>INDEX(装备!E:E,MATCH(属性!A618,装备!A:A,0))</f>
        <v>ring</v>
      </c>
      <c r="E618" s="14">
        <v>16</v>
      </c>
      <c r="F618" s="17">
        <f>INT((VLOOKUP($C618,装备数值,2,0)+VLOOKUP($C618,装备数值,5,0)*($E618-1))*VLOOKUP($D618,系数!$K$2:$O$7,2,0))</f>
        <v>0</v>
      </c>
      <c r="G618" s="17">
        <f>INT((VLOOKUP($C618,装备数值,3,0)+VLOOKUP($C618,装备数值,6,0)*($E618-1))*VLOOKUP($D618,系数!$K$2:$O$7,3,0))</f>
        <v>55</v>
      </c>
      <c r="H618" s="17">
        <f t="shared" si="19"/>
        <v>55</v>
      </c>
      <c r="I618" s="17">
        <f>INT((VLOOKUP($C618,装备数值,4,0)+VLOOKUP($C618,装备数值,7,0)*($E618-1))*VLOOKUP($D618,系数!$K$2:$O$7,4,0))</f>
        <v>0</v>
      </c>
      <c r="J618" s="17">
        <f>INT((VLOOKUP($C618,装备数值,4,0)+VLOOKUP($C618,装备数值,7,0)*($E618-1))*VLOOKUP($D618,系数!$K$2:$O$7,5,0))</f>
        <v>0</v>
      </c>
      <c r="K618" s="17">
        <f>INT(VLOOKUP(E618,强化金币,2,1)*VLOOKUP(INDEX(装备!F:F,MATCH(属性!A618,装备!A:A,0)),系数!$K$12:$M$15,3,0))</f>
        <v>360</v>
      </c>
      <c r="L618" s="17"/>
      <c r="M618" s="17"/>
      <c r="N618" s="17"/>
      <c r="O618" s="17">
        <f>IF(E618=1,"",VLOOKUP(E618,系数!$S$2:$AB$12,MATCH(属性!C618,评级,0),1))</f>
        <v>0</v>
      </c>
    </row>
    <row r="619" spans="1:15" ht="17.25" thickBot="1" x14ac:dyDescent="0.4">
      <c r="A619" s="17">
        <f t="shared" si="18"/>
        <v>7100006</v>
      </c>
      <c r="B619" s="17" t="s">
        <v>60</v>
      </c>
      <c r="C619" s="15">
        <f>INDEX(装备!G:G,MATCH(属性!A619,装备!A:A,0))</f>
        <v>1</v>
      </c>
      <c r="D619" s="15" t="str">
        <f>INDEX(装备!E:E,MATCH(属性!A619,装备!A:A,0))</f>
        <v>ring</v>
      </c>
      <c r="E619" s="14">
        <v>17</v>
      </c>
      <c r="F619" s="17">
        <f>INT((VLOOKUP($C619,装备数值,2,0)+VLOOKUP($C619,装备数值,5,0)*($E619-1))*VLOOKUP($D619,系数!$K$2:$O$7,2,0))</f>
        <v>0</v>
      </c>
      <c r="G619" s="17">
        <f>INT((VLOOKUP($C619,装备数值,3,0)+VLOOKUP($C619,装备数值,6,0)*($E619-1))*VLOOKUP($D619,系数!$K$2:$O$7,3,0))</f>
        <v>56</v>
      </c>
      <c r="H619" s="17">
        <f t="shared" si="19"/>
        <v>56</v>
      </c>
      <c r="I619" s="17">
        <f>INT((VLOOKUP($C619,装备数值,4,0)+VLOOKUP($C619,装备数值,7,0)*($E619-1))*VLOOKUP($D619,系数!$K$2:$O$7,4,0))</f>
        <v>0</v>
      </c>
      <c r="J619" s="17">
        <f>INT((VLOOKUP($C619,装备数值,4,0)+VLOOKUP($C619,装备数值,7,0)*($E619-1))*VLOOKUP($D619,系数!$K$2:$O$7,5,0))</f>
        <v>0</v>
      </c>
      <c r="K619" s="17">
        <f>INT(VLOOKUP(E619,强化金币,2,1)*VLOOKUP(INDEX(装备!F:F,MATCH(属性!A619,装备!A:A,0)),系数!$K$12:$M$15,3,0))</f>
        <v>400</v>
      </c>
      <c r="L619" s="17"/>
      <c r="M619" s="17"/>
      <c r="N619" s="17"/>
      <c r="O619" s="17">
        <f>IF(E619=1,"",VLOOKUP(E619,系数!$S$2:$AB$12,MATCH(属性!C619,评级,0),1))</f>
        <v>0</v>
      </c>
    </row>
    <row r="620" spans="1:15" ht="17.25" thickBot="1" x14ac:dyDescent="0.4">
      <c r="A620" s="17">
        <f t="shared" si="18"/>
        <v>7100006</v>
      </c>
      <c r="B620" s="17" t="s">
        <v>60</v>
      </c>
      <c r="C620" s="15">
        <f>INDEX(装备!G:G,MATCH(属性!A620,装备!A:A,0))</f>
        <v>1</v>
      </c>
      <c r="D620" s="15" t="str">
        <f>INDEX(装备!E:E,MATCH(属性!A620,装备!A:A,0))</f>
        <v>ring</v>
      </c>
      <c r="E620" s="14">
        <v>18</v>
      </c>
      <c r="F620" s="17">
        <f>INT((VLOOKUP($C620,装备数值,2,0)+VLOOKUP($C620,装备数值,5,0)*($E620-1))*VLOOKUP($D620,系数!$K$2:$O$7,2,0))</f>
        <v>0</v>
      </c>
      <c r="G620" s="17">
        <f>INT((VLOOKUP($C620,装备数值,3,0)+VLOOKUP($C620,装备数值,6,0)*($E620-1))*VLOOKUP($D620,系数!$K$2:$O$7,3,0))</f>
        <v>57</v>
      </c>
      <c r="H620" s="17">
        <f t="shared" si="19"/>
        <v>57</v>
      </c>
      <c r="I620" s="17">
        <f>INT((VLOOKUP($C620,装备数值,4,0)+VLOOKUP($C620,装备数值,7,0)*($E620-1))*VLOOKUP($D620,系数!$K$2:$O$7,4,0))</f>
        <v>0</v>
      </c>
      <c r="J620" s="17">
        <f>INT((VLOOKUP($C620,装备数值,4,0)+VLOOKUP($C620,装备数值,7,0)*($E620-1))*VLOOKUP($D620,系数!$K$2:$O$7,5,0))</f>
        <v>0</v>
      </c>
      <c r="K620" s="17">
        <f>INT(VLOOKUP(E620,强化金币,2,1)*VLOOKUP(INDEX(装备!F:F,MATCH(属性!A620,装备!A:A,0)),系数!$K$12:$M$15,3,0))</f>
        <v>440</v>
      </c>
      <c r="L620" s="17"/>
      <c r="M620" s="17"/>
      <c r="N620" s="17"/>
      <c r="O620" s="17">
        <f>IF(E620=1,"",VLOOKUP(E620,系数!$S$2:$AB$12,MATCH(属性!C620,评级,0),1))</f>
        <v>0</v>
      </c>
    </row>
    <row r="621" spans="1:15" ht="17.25" thickBot="1" x14ac:dyDescent="0.4">
      <c r="A621" s="17">
        <f t="shared" si="18"/>
        <v>7100006</v>
      </c>
      <c r="B621" s="17" t="s">
        <v>60</v>
      </c>
      <c r="C621" s="15">
        <f>INDEX(装备!G:G,MATCH(属性!A621,装备!A:A,0))</f>
        <v>1</v>
      </c>
      <c r="D621" s="15" t="str">
        <f>INDEX(装备!E:E,MATCH(属性!A621,装备!A:A,0))</f>
        <v>ring</v>
      </c>
      <c r="E621" s="14">
        <v>19</v>
      </c>
      <c r="F621" s="17">
        <f>INT((VLOOKUP($C621,装备数值,2,0)+VLOOKUP($C621,装备数值,5,0)*($E621-1))*VLOOKUP($D621,系数!$K$2:$O$7,2,0))</f>
        <v>0</v>
      </c>
      <c r="G621" s="17">
        <f>INT((VLOOKUP($C621,装备数值,3,0)+VLOOKUP($C621,装备数值,6,0)*($E621-1))*VLOOKUP($D621,系数!$K$2:$O$7,3,0))</f>
        <v>58</v>
      </c>
      <c r="H621" s="17">
        <f t="shared" si="19"/>
        <v>58</v>
      </c>
      <c r="I621" s="17">
        <f>INT((VLOOKUP($C621,装备数值,4,0)+VLOOKUP($C621,装备数值,7,0)*($E621-1))*VLOOKUP($D621,系数!$K$2:$O$7,4,0))</f>
        <v>0</v>
      </c>
      <c r="J621" s="17">
        <f>INT((VLOOKUP($C621,装备数值,4,0)+VLOOKUP($C621,装备数值,7,0)*($E621-1))*VLOOKUP($D621,系数!$K$2:$O$7,5,0))</f>
        <v>0</v>
      </c>
      <c r="K621" s="17">
        <f>INT(VLOOKUP(E621,强化金币,2,1)*VLOOKUP(INDEX(装备!F:F,MATCH(属性!A621,装备!A:A,0)),系数!$K$12:$M$15,3,0))</f>
        <v>480</v>
      </c>
      <c r="L621" s="17"/>
      <c r="M621" s="17"/>
      <c r="N621" s="17"/>
      <c r="O621" s="17">
        <f>IF(E621=1,"",VLOOKUP(E621,系数!$S$2:$AB$12,MATCH(属性!C621,评级,0),1))</f>
        <v>0</v>
      </c>
    </row>
    <row r="622" spans="1:15" ht="17.25" thickBot="1" x14ac:dyDescent="0.4">
      <c r="A622" s="17">
        <f t="shared" si="18"/>
        <v>7100006</v>
      </c>
      <c r="B622" s="17" t="s">
        <v>60</v>
      </c>
      <c r="C622" s="15">
        <f>INDEX(装备!G:G,MATCH(属性!A622,装备!A:A,0))</f>
        <v>1</v>
      </c>
      <c r="D622" s="15" t="str">
        <f>INDEX(装备!E:E,MATCH(属性!A622,装备!A:A,0))</f>
        <v>ring</v>
      </c>
      <c r="E622" s="14">
        <v>20</v>
      </c>
      <c r="F622" s="17">
        <f>INT((VLOOKUP($C622,装备数值,2,0)+VLOOKUP($C622,装备数值,5,0)*($E622-1))*VLOOKUP($D622,系数!$K$2:$O$7,2,0))</f>
        <v>0</v>
      </c>
      <c r="G622" s="17">
        <f>INT((VLOOKUP($C622,装备数值,3,0)+VLOOKUP($C622,装备数值,6,0)*($E622-1))*VLOOKUP($D622,系数!$K$2:$O$7,3,0))</f>
        <v>59</v>
      </c>
      <c r="H622" s="17">
        <f t="shared" si="19"/>
        <v>59</v>
      </c>
      <c r="I622" s="17">
        <f>INT((VLOOKUP($C622,装备数值,4,0)+VLOOKUP($C622,装备数值,7,0)*($E622-1))*VLOOKUP($D622,系数!$K$2:$O$7,4,0))</f>
        <v>0</v>
      </c>
      <c r="J622" s="17">
        <f>INT((VLOOKUP($C622,装备数值,4,0)+VLOOKUP($C622,装备数值,7,0)*($E622-1))*VLOOKUP($D622,系数!$K$2:$O$7,5,0))</f>
        <v>0</v>
      </c>
      <c r="K622" s="17">
        <f>INT(VLOOKUP(E622,强化金币,2,1)*VLOOKUP(INDEX(装备!F:F,MATCH(属性!A622,装备!A:A,0)),系数!$K$12:$M$15,3,0))</f>
        <v>520</v>
      </c>
      <c r="L622" s="17"/>
      <c r="M622" s="17"/>
      <c r="N622" s="17"/>
      <c r="O622" s="17">
        <f>IF(E622=1,"",VLOOKUP(E622,系数!$S$2:$AB$12,MATCH(属性!C622,评级,0),1))</f>
        <v>0</v>
      </c>
    </row>
    <row r="623" spans="1:15" ht="17.25" thickBot="1" x14ac:dyDescent="0.4">
      <c r="A623" s="17">
        <f t="shared" si="18"/>
        <v>7100006</v>
      </c>
      <c r="B623" s="17" t="s">
        <v>60</v>
      </c>
      <c r="C623" s="15">
        <f>INDEX(装备!G:G,MATCH(属性!A623,装备!A:A,0))</f>
        <v>1</v>
      </c>
      <c r="D623" s="15" t="str">
        <f>INDEX(装备!E:E,MATCH(属性!A623,装备!A:A,0))</f>
        <v>ring</v>
      </c>
      <c r="E623" s="14">
        <v>21</v>
      </c>
      <c r="F623" s="17">
        <f>INT((VLOOKUP($C623,装备数值,2,0)+VLOOKUP($C623,装备数值,5,0)*($E623-1))*VLOOKUP($D623,系数!$K$2:$O$7,2,0))</f>
        <v>0</v>
      </c>
      <c r="G623" s="17">
        <f>INT((VLOOKUP($C623,装备数值,3,0)+VLOOKUP($C623,装备数值,6,0)*($E623-1))*VLOOKUP($D623,系数!$K$2:$O$7,3,0))</f>
        <v>60</v>
      </c>
      <c r="H623" s="17">
        <f t="shared" si="19"/>
        <v>60</v>
      </c>
      <c r="I623" s="17">
        <f>INT((VLOOKUP($C623,装备数值,4,0)+VLOOKUP($C623,装备数值,7,0)*($E623-1))*VLOOKUP($D623,系数!$K$2:$O$7,4,0))</f>
        <v>0</v>
      </c>
      <c r="J623" s="17">
        <f>INT((VLOOKUP($C623,装备数值,4,0)+VLOOKUP($C623,装备数值,7,0)*($E623-1))*VLOOKUP($D623,系数!$K$2:$O$7,5,0))</f>
        <v>0</v>
      </c>
      <c r="K623" s="17">
        <f>INT(VLOOKUP(E623,强化金币,2,1)*VLOOKUP(INDEX(装备!F:F,MATCH(属性!A623,装备!A:A,0)),系数!$K$12:$M$15,3,0))</f>
        <v>560</v>
      </c>
      <c r="L623" s="17"/>
      <c r="M623" s="17"/>
      <c r="N623" s="17"/>
      <c r="O623" s="17">
        <f>IF(E623=1,"",VLOOKUP(E623,系数!$S$2:$AB$12,MATCH(属性!C623,评级,0),1))</f>
        <v>0</v>
      </c>
    </row>
    <row r="624" spans="1:15" ht="17.25" thickBot="1" x14ac:dyDescent="0.4">
      <c r="A624" s="17">
        <f t="shared" si="18"/>
        <v>7100006</v>
      </c>
      <c r="B624" s="17" t="s">
        <v>60</v>
      </c>
      <c r="C624" s="15">
        <f>INDEX(装备!G:G,MATCH(属性!A624,装备!A:A,0))</f>
        <v>1</v>
      </c>
      <c r="D624" s="15" t="str">
        <f>INDEX(装备!E:E,MATCH(属性!A624,装备!A:A,0))</f>
        <v>ring</v>
      </c>
      <c r="E624" s="14">
        <v>22</v>
      </c>
      <c r="F624" s="17">
        <f>INT((VLOOKUP($C624,装备数值,2,0)+VLOOKUP($C624,装备数值,5,0)*($E624-1))*VLOOKUP($D624,系数!$K$2:$O$7,2,0))</f>
        <v>0</v>
      </c>
      <c r="G624" s="17">
        <f>INT((VLOOKUP($C624,装备数值,3,0)+VLOOKUP($C624,装备数值,6,0)*($E624-1))*VLOOKUP($D624,系数!$K$2:$O$7,3,0))</f>
        <v>61</v>
      </c>
      <c r="H624" s="17">
        <f t="shared" si="19"/>
        <v>61</v>
      </c>
      <c r="I624" s="17">
        <f>INT((VLOOKUP($C624,装备数值,4,0)+VLOOKUP($C624,装备数值,7,0)*($E624-1))*VLOOKUP($D624,系数!$K$2:$O$7,4,0))</f>
        <v>0</v>
      </c>
      <c r="J624" s="17">
        <f>INT((VLOOKUP($C624,装备数值,4,0)+VLOOKUP($C624,装备数值,7,0)*($E624-1))*VLOOKUP($D624,系数!$K$2:$O$7,5,0))</f>
        <v>0</v>
      </c>
      <c r="K624" s="17">
        <f>INT(VLOOKUP(E624,强化金币,2,1)*VLOOKUP(INDEX(装备!F:F,MATCH(属性!A624,装备!A:A,0)),系数!$K$12:$M$15,3,0))</f>
        <v>600</v>
      </c>
      <c r="L624" s="17"/>
      <c r="M624" s="17"/>
      <c r="N624" s="17"/>
      <c r="O624" s="17">
        <f>IF(E624=1,"",VLOOKUP(E624,系数!$S$2:$AB$12,MATCH(属性!C624,评级,0),1))</f>
        <v>0</v>
      </c>
    </row>
    <row r="625" spans="1:15" ht="17.25" thickBot="1" x14ac:dyDescent="0.4">
      <c r="A625" s="17">
        <f t="shared" si="18"/>
        <v>7100006</v>
      </c>
      <c r="B625" s="17" t="s">
        <v>60</v>
      </c>
      <c r="C625" s="15">
        <f>INDEX(装备!G:G,MATCH(属性!A625,装备!A:A,0))</f>
        <v>1</v>
      </c>
      <c r="D625" s="15" t="str">
        <f>INDEX(装备!E:E,MATCH(属性!A625,装备!A:A,0))</f>
        <v>ring</v>
      </c>
      <c r="E625" s="14">
        <v>23</v>
      </c>
      <c r="F625" s="17">
        <f>INT((VLOOKUP($C625,装备数值,2,0)+VLOOKUP($C625,装备数值,5,0)*($E625-1))*VLOOKUP($D625,系数!$K$2:$O$7,2,0))</f>
        <v>0</v>
      </c>
      <c r="G625" s="17">
        <f>INT((VLOOKUP($C625,装备数值,3,0)+VLOOKUP($C625,装备数值,6,0)*($E625-1))*VLOOKUP($D625,系数!$K$2:$O$7,3,0))</f>
        <v>62</v>
      </c>
      <c r="H625" s="17">
        <f t="shared" si="19"/>
        <v>62</v>
      </c>
      <c r="I625" s="17">
        <f>INT((VLOOKUP($C625,装备数值,4,0)+VLOOKUP($C625,装备数值,7,0)*($E625-1))*VLOOKUP($D625,系数!$K$2:$O$7,4,0))</f>
        <v>0</v>
      </c>
      <c r="J625" s="17">
        <f>INT((VLOOKUP($C625,装备数值,4,0)+VLOOKUP($C625,装备数值,7,0)*($E625-1))*VLOOKUP($D625,系数!$K$2:$O$7,5,0))</f>
        <v>0</v>
      </c>
      <c r="K625" s="17">
        <f>INT(VLOOKUP(E625,强化金币,2,1)*VLOOKUP(INDEX(装备!F:F,MATCH(属性!A625,装备!A:A,0)),系数!$K$12:$M$15,3,0))</f>
        <v>640</v>
      </c>
      <c r="L625" s="17"/>
      <c r="M625" s="17"/>
      <c r="N625" s="17"/>
      <c r="O625" s="17">
        <f>IF(E625=1,"",VLOOKUP(E625,系数!$S$2:$AB$12,MATCH(属性!C625,评级,0),1))</f>
        <v>0</v>
      </c>
    </row>
    <row r="626" spans="1:15" ht="17.25" thickBot="1" x14ac:dyDescent="0.4">
      <c r="A626" s="17">
        <f t="shared" si="18"/>
        <v>7100006</v>
      </c>
      <c r="B626" s="17" t="s">
        <v>60</v>
      </c>
      <c r="C626" s="15">
        <f>INDEX(装备!G:G,MATCH(属性!A626,装备!A:A,0))</f>
        <v>1</v>
      </c>
      <c r="D626" s="15" t="str">
        <f>INDEX(装备!E:E,MATCH(属性!A626,装备!A:A,0))</f>
        <v>ring</v>
      </c>
      <c r="E626" s="14">
        <v>24</v>
      </c>
      <c r="F626" s="17">
        <f>INT((VLOOKUP($C626,装备数值,2,0)+VLOOKUP($C626,装备数值,5,0)*($E626-1))*VLOOKUP($D626,系数!$K$2:$O$7,2,0))</f>
        <v>0</v>
      </c>
      <c r="G626" s="17">
        <f>INT((VLOOKUP($C626,装备数值,3,0)+VLOOKUP($C626,装备数值,6,0)*($E626-1))*VLOOKUP($D626,系数!$K$2:$O$7,3,0))</f>
        <v>63</v>
      </c>
      <c r="H626" s="17">
        <f t="shared" si="19"/>
        <v>63</v>
      </c>
      <c r="I626" s="17">
        <f>INT((VLOOKUP($C626,装备数值,4,0)+VLOOKUP($C626,装备数值,7,0)*($E626-1))*VLOOKUP($D626,系数!$K$2:$O$7,4,0))</f>
        <v>0</v>
      </c>
      <c r="J626" s="17">
        <f>INT((VLOOKUP($C626,装备数值,4,0)+VLOOKUP($C626,装备数值,7,0)*($E626-1))*VLOOKUP($D626,系数!$K$2:$O$7,5,0))</f>
        <v>0</v>
      </c>
      <c r="K626" s="17">
        <f>INT(VLOOKUP(E626,强化金币,2,1)*VLOOKUP(INDEX(装备!F:F,MATCH(属性!A626,装备!A:A,0)),系数!$K$12:$M$15,3,0))</f>
        <v>680</v>
      </c>
      <c r="L626" s="17"/>
      <c r="M626" s="17"/>
      <c r="N626" s="17"/>
      <c r="O626" s="17">
        <f>IF(E626=1,"",VLOOKUP(E626,系数!$S$2:$AB$12,MATCH(属性!C626,评级,0),1))</f>
        <v>0</v>
      </c>
    </row>
    <row r="627" spans="1:15" ht="17.25" thickBot="1" x14ac:dyDescent="0.4">
      <c r="A627" s="17">
        <f t="shared" si="18"/>
        <v>7100006</v>
      </c>
      <c r="B627" s="17" t="s">
        <v>60</v>
      </c>
      <c r="C627" s="15">
        <f>INDEX(装备!G:G,MATCH(属性!A627,装备!A:A,0))</f>
        <v>1</v>
      </c>
      <c r="D627" s="15" t="str">
        <f>INDEX(装备!E:E,MATCH(属性!A627,装备!A:A,0))</f>
        <v>ring</v>
      </c>
      <c r="E627" s="14">
        <v>25</v>
      </c>
      <c r="F627" s="17">
        <f>INT((VLOOKUP($C627,装备数值,2,0)+VLOOKUP($C627,装备数值,5,0)*($E627-1))*VLOOKUP($D627,系数!$K$2:$O$7,2,0))</f>
        <v>0</v>
      </c>
      <c r="G627" s="17">
        <f>INT((VLOOKUP($C627,装备数值,3,0)+VLOOKUP($C627,装备数值,6,0)*($E627-1))*VLOOKUP($D627,系数!$K$2:$O$7,3,0))</f>
        <v>64</v>
      </c>
      <c r="H627" s="17">
        <f t="shared" si="19"/>
        <v>64</v>
      </c>
      <c r="I627" s="17">
        <f>INT((VLOOKUP($C627,装备数值,4,0)+VLOOKUP($C627,装备数值,7,0)*($E627-1))*VLOOKUP($D627,系数!$K$2:$O$7,4,0))</f>
        <v>0</v>
      </c>
      <c r="J627" s="17">
        <f>INT((VLOOKUP($C627,装备数值,4,0)+VLOOKUP($C627,装备数值,7,0)*($E627-1))*VLOOKUP($D627,系数!$K$2:$O$7,5,0))</f>
        <v>0</v>
      </c>
      <c r="K627" s="17">
        <f>INT(VLOOKUP(E627,强化金币,2,1)*VLOOKUP(INDEX(装备!F:F,MATCH(属性!A627,装备!A:A,0)),系数!$K$12:$M$15,3,0))</f>
        <v>720</v>
      </c>
      <c r="L627" s="17"/>
      <c r="M627" s="17"/>
      <c r="N627" s="17"/>
      <c r="O627" s="17">
        <f>IF(E627=1,"",VLOOKUP(E627,系数!$S$2:$AB$12,MATCH(属性!C627,评级,0),1))</f>
        <v>0</v>
      </c>
    </row>
    <row r="628" spans="1:15" ht="17.25" thickBot="1" x14ac:dyDescent="0.4">
      <c r="A628" s="17">
        <f t="shared" si="18"/>
        <v>7100006</v>
      </c>
      <c r="B628" s="17" t="s">
        <v>60</v>
      </c>
      <c r="C628" s="15">
        <f>INDEX(装备!G:G,MATCH(属性!A628,装备!A:A,0))</f>
        <v>1</v>
      </c>
      <c r="D628" s="15" t="str">
        <f>INDEX(装备!E:E,MATCH(属性!A628,装备!A:A,0))</f>
        <v>ring</v>
      </c>
      <c r="E628" s="14">
        <v>26</v>
      </c>
      <c r="F628" s="17">
        <f>INT((VLOOKUP($C628,装备数值,2,0)+VLOOKUP($C628,装备数值,5,0)*($E628-1))*VLOOKUP($D628,系数!$K$2:$O$7,2,0))</f>
        <v>0</v>
      </c>
      <c r="G628" s="17">
        <f>INT((VLOOKUP($C628,装备数值,3,0)+VLOOKUP($C628,装备数值,6,0)*($E628-1))*VLOOKUP($D628,系数!$K$2:$O$7,3,0))</f>
        <v>65</v>
      </c>
      <c r="H628" s="17">
        <f t="shared" si="19"/>
        <v>65</v>
      </c>
      <c r="I628" s="17">
        <f>INT((VLOOKUP($C628,装备数值,4,0)+VLOOKUP($C628,装备数值,7,0)*($E628-1))*VLOOKUP($D628,系数!$K$2:$O$7,4,0))</f>
        <v>0</v>
      </c>
      <c r="J628" s="17">
        <f>INT((VLOOKUP($C628,装备数值,4,0)+VLOOKUP($C628,装备数值,7,0)*($E628-1))*VLOOKUP($D628,系数!$K$2:$O$7,5,0))</f>
        <v>0</v>
      </c>
      <c r="K628" s="17">
        <f>INT(VLOOKUP(E628,强化金币,2,1)*VLOOKUP(INDEX(装备!F:F,MATCH(属性!A628,装备!A:A,0)),系数!$K$12:$M$15,3,0))</f>
        <v>760</v>
      </c>
      <c r="L628" s="17"/>
      <c r="M628" s="17"/>
      <c r="N628" s="17"/>
      <c r="O628" s="17">
        <f>IF(E628=1,"",VLOOKUP(E628,系数!$S$2:$AB$12,MATCH(属性!C628,评级,0),1))</f>
        <v>0</v>
      </c>
    </row>
    <row r="629" spans="1:15" ht="17.25" thickBot="1" x14ac:dyDescent="0.4">
      <c r="A629" s="17">
        <f t="shared" si="18"/>
        <v>7100006</v>
      </c>
      <c r="B629" s="17" t="s">
        <v>60</v>
      </c>
      <c r="C629" s="15">
        <f>INDEX(装备!G:G,MATCH(属性!A629,装备!A:A,0))</f>
        <v>1</v>
      </c>
      <c r="D629" s="15" t="str">
        <f>INDEX(装备!E:E,MATCH(属性!A629,装备!A:A,0))</f>
        <v>ring</v>
      </c>
      <c r="E629" s="14">
        <v>27</v>
      </c>
      <c r="F629" s="17">
        <f>INT((VLOOKUP($C629,装备数值,2,0)+VLOOKUP($C629,装备数值,5,0)*($E629-1))*VLOOKUP($D629,系数!$K$2:$O$7,2,0))</f>
        <v>0</v>
      </c>
      <c r="G629" s="17">
        <f>INT((VLOOKUP($C629,装备数值,3,0)+VLOOKUP($C629,装备数值,6,0)*($E629-1))*VLOOKUP($D629,系数!$K$2:$O$7,3,0))</f>
        <v>66</v>
      </c>
      <c r="H629" s="17">
        <f t="shared" si="19"/>
        <v>66</v>
      </c>
      <c r="I629" s="17">
        <f>INT((VLOOKUP($C629,装备数值,4,0)+VLOOKUP($C629,装备数值,7,0)*($E629-1))*VLOOKUP($D629,系数!$K$2:$O$7,4,0))</f>
        <v>0</v>
      </c>
      <c r="J629" s="17">
        <f>INT((VLOOKUP($C629,装备数值,4,0)+VLOOKUP($C629,装备数值,7,0)*($E629-1))*VLOOKUP($D629,系数!$K$2:$O$7,5,0))</f>
        <v>0</v>
      </c>
      <c r="K629" s="17">
        <f>INT(VLOOKUP(E629,强化金币,2,1)*VLOOKUP(INDEX(装备!F:F,MATCH(属性!A629,装备!A:A,0)),系数!$K$12:$M$15,3,0))</f>
        <v>800</v>
      </c>
      <c r="L629" s="17"/>
      <c r="M629" s="17"/>
      <c r="N629" s="17"/>
      <c r="O629" s="17">
        <f>IF(E629=1,"",VLOOKUP(E629,系数!$S$2:$AB$12,MATCH(属性!C629,评级,0),1))</f>
        <v>0</v>
      </c>
    </row>
    <row r="630" spans="1:15" ht="17.25" thickBot="1" x14ac:dyDescent="0.4">
      <c r="A630" s="17">
        <f t="shared" si="18"/>
        <v>7100006</v>
      </c>
      <c r="B630" s="17" t="s">
        <v>60</v>
      </c>
      <c r="C630" s="15">
        <f>INDEX(装备!G:G,MATCH(属性!A630,装备!A:A,0))</f>
        <v>1</v>
      </c>
      <c r="D630" s="15" t="str">
        <f>INDEX(装备!E:E,MATCH(属性!A630,装备!A:A,0))</f>
        <v>ring</v>
      </c>
      <c r="E630" s="14">
        <v>28</v>
      </c>
      <c r="F630" s="17">
        <f>INT((VLOOKUP($C630,装备数值,2,0)+VLOOKUP($C630,装备数值,5,0)*($E630-1))*VLOOKUP($D630,系数!$K$2:$O$7,2,0))</f>
        <v>0</v>
      </c>
      <c r="G630" s="17">
        <f>INT((VLOOKUP($C630,装备数值,3,0)+VLOOKUP($C630,装备数值,6,0)*($E630-1))*VLOOKUP($D630,系数!$K$2:$O$7,3,0))</f>
        <v>67</v>
      </c>
      <c r="H630" s="17">
        <f t="shared" si="19"/>
        <v>67</v>
      </c>
      <c r="I630" s="17">
        <f>INT((VLOOKUP($C630,装备数值,4,0)+VLOOKUP($C630,装备数值,7,0)*($E630-1))*VLOOKUP($D630,系数!$K$2:$O$7,4,0))</f>
        <v>0</v>
      </c>
      <c r="J630" s="17">
        <f>INT((VLOOKUP($C630,装备数值,4,0)+VLOOKUP($C630,装备数值,7,0)*($E630-1))*VLOOKUP($D630,系数!$K$2:$O$7,5,0))</f>
        <v>0</v>
      </c>
      <c r="K630" s="17">
        <f>INT(VLOOKUP(E630,强化金币,2,1)*VLOOKUP(INDEX(装备!F:F,MATCH(属性!A630,装备!A:A,0)),系数!$K$12:$M$15,3,0))</f>
        <v>840</v>
      </c>
      <c r="L630" s="17"/>
      <c r="M630" s="17"/>
      <c r="N630" s="17"/>
      <c r="O630" s="17">
        <f>IF(E630=1,"",VLOOKUP(E630,系数!$S$2:$AB$12,MATCH(属性!C630,评级,0),1))</f>
        <v>0</v>
      </c>
    </row>
    <row r="631" spans="1:15" ht="17.25" thickBot="1" x14ac:dyDescent="0.4">
      <c r="A631" s="17">
        <f t="shared" si="18"/>
        <v>7100006</v>
      </c>
      <c r="B631" s="17" t="s">
        <v>60</v>
      </c>
      <c r="C631" s="15">
        <f>INDEX(装备!G:G,MATCH(属性!A631,装备!A:A,0))</f>
        <v>1</v>
      </c>
      <c r="D631" s="15" t="str">
        <f>INDEX(装备!E:E,MATCH(属性!A631,装备!A:A,0))</f>
        <v>ring</v>
      </c>
      <c r="E631" s="14">
        <v>29</v>
      </c>
      <c r="F631" s="17">
        <f>INT((VLOOKUP($C631,装备数值,2,0)+VLOOKUP($C631,装备数值,5,0)*($E631-1))*VLOOKUP($D631,系数!$K$2:$O$7,2,0))</f>
        <v>0</v>
      </c>
      <c r="G631" s="17">
        <f>INT((VLOOKUP($C631,装备数值,3,0)+VLOOKUP($C631,装备数值,6,0)*($E631-1))*VLOOKUP($D631,系数!$K$2:$O$7,3,0))</f>
        <v>68</v>
      </c>
      <c r="H631" s="17">
        <f t="shared" si="19"/>
        <v>68</v>
      </c>
      <c r="I631" s="17">
        <f>INT((VLOOKUP($C631,装备数值,4,0)+VLOOKUP($C631,装备数值,7,0)*($E631-1))*VLOOKUP($D631,系数!$K$2:$O$7,4,0))</f>
        <v>0</v>
      </c>
      <c r="J631" s="17">
        <f>INT((VLOOKUP($C631,装备数值,4,0)+VLOOKUP($C631,装备数值,7,0)*($E631-1))*VLOOKUP($D631,系数!$K$2:$O$7,5,0))</f>
        <v>0</v>
      </c>
      <c r="K631" s="17">
        <f>INT(VLOOKUP(E631,强化金币,2,1)*VLOOKUP(INDEX(装备!F:F,MATCH(属性!A631,装备!A:A,0)),系数!$K$12:$M$15,3,0))</f>
        <v>900</v>
      </c>
      <c r="L631" s="17"/>
      <c r="M631" s="17"/>
      <c r="N631" s="17"/>
      <c r="O631" s="17">
        <f>IF(E631=1,"",VLOOKUP(E631,系数!$S$2:$AB$12,MATCH(属性!C631,评级,0),1))</f>
        <v>0</v>
      </c>
    </row>
    <row r="632" spans="1:15" ht="17.25" thickBot="1" x14ac:dyDescent="0.4">
      <c r="A632" s="17">
        <f t="shared" si="18"/>
        <v>7100006</v>
      </c>
      <c r="B632" s="17" t="s">
        <v>60</v>
      </c>
      <c r="C632" s="15">
        <f>INDEX(装备!G:G,MATCH(属性!A632,装备!A:A,0))</f>
        <v>1</v>
      </c>
      <c r="D632" s="15" t="str">
        <f>INDEX(装备!E:E,MATCH(属性!A632,装备!A:A,0))</f>
        <v>ring</v>
      </c>
      <c r="E632" s="14">
        <v>30</v>
      </c>
      <c r="F632" s="17">
        <f>INT((VLOOKUP($C632,装备数值,2,0)+VLOOKUP($C632,装备数值,5,0)*($E632-1))*VLOOKUP($D632,系数!$K$2:$O$7,2,0))</f>
        <v>0</v>
      </c>
      <c r="G632" s="17">
        <f>INT((VLOOKUP($C632,装备数值,3,0)+VLOOKUP($C632,装备数值,6,0)*($E632-1))*VLOOKUP($D632,系数!$K$2:$O$7,3,0))</f>
        <v>69</v>
      </c>
      <c r="H632" s="17">
        <f t="shared" si="19"/>
        <v>69</v>
      </c>
      <c r="I632" s="17">
        <f>INT((VLOOKUP($C632,装备数值,4,0)+VLOOKUP($C632,装备数值,7,0)*($E632-1))*VLOOKUP($D632,系数!$K$2:$O$7,4,0))</f>
        <v>0</v>
      </c>
      <c r="J632" s="17">
        <f>INT((VLOOKUP($C632,装备数值,4,0)+VLOOKUP($C632,装备数值,7,0)*($E632-1))*VLOOKUP($D632,系数!$K$2:$O$7,5,0))</f>
        <v>0</v>
      </c>
      <c r="K632" s="17">
        <f>INT(VLOOKUP(E632,强化金币,2,1)*VLOOKUP(INDEX(装备!F:F,MATCH(属性!A632,装备!A:A,0)),系数!$K$12:$M$15,3,0))</f>
        <v>1000</v>
      </c>
      <c r="L632" s="17"/>
      <c r="M632" s="17"/>
      <c r="N632" s="17"/>
      <c r="O632" s="17">
        <f>IF(E632=1,"",VLOOKUP(E632,系数!$S$2:$AB$12,MATCH(属性!C632,评级,0),1))</f>
        <v>0</v>
      </c>
    </row>
    <row r="633" spans="1:15" ht="17.25" thickBot="1" x14ac:dyDescent="0.4">
      <c r="A633" s="17">
        <f t="shared" si="18"/>
        <v>7100006</v>
      </c>
      <c r="B633" s="17" t="s">
        <v>60</v>
      </c>
      <c r="C633" s="15">
        <f>INDEX(装备!G:G,MATCH(属性!A633,装备!A:A,0))</f>
        <v>1</v>
      </c>
      <c r="D633" s="15" t="str">
        <f>INDEX(装备!E:E,MATCH(属性!A633,装备!A:A,0))</f>
        <v>ring</v>
      </c>
      <c r="E633" s="14">
        <v>31</v>
      </c>
      <c r="F633" s="17">
        <f>INT((VLOOKUP($C633,装备数值,2,0)+VLOOKUP($C633,装备数值,5,0)*($E633-1))*VLOOKUP($D633,系数!$K$2:$O$7,2,0))</f>
        <v>0</v>
      </c>
      <c r="G633" s="17">
        <f>INT((VLOOKUP($C633,装备数值,3,0)+VLOOKUP($C633,装备数值,6,0)*($E633-1))*VLOOKUP($D633,系数!$K$2:$O$7,3,0))</f>
        <v>70</v>
      </c>
      <c r="H633" s="17">
        <f t="shared" si="19"/>
        <v>70</v>
      </c>
      <c r="I633" s="17">
        <f>INT((VLOOKUP($C633,装备数值,4,0)+VLOOKUP($C633,装备数值,7,0)*($E633-1))*VLOOKUP($D633,系数!$K$2:$O$7,4,0))</f>
        <v>0</v>
      </c>
      <c r="J633" s="17">
        <f>INT((VLOOKUP($C633,装备数值,4,0)+VLOOKUP($C633,装备数值,7,0)*($E633-1))*VLOOKUP($D633,系数!$K$2:$O$7,5,0))</f>
        <v>0</v>
      </c>
      <c r="K633" s="17">
        <f>INT(VLOOKUP(E633,强化金币,2,1)*VLOOKUP(INDEX(装备!F:F,MATCH(属性!A633,装备!A:A,0)),系数!$K$12:$M$15,3,0))</f>
        <v>1100</v>
      </c>
      <c r="L633" s="17"/>
      <c r="M633" s="17"/>
      <c r="N633" s="17"/>
      <c r="O633" s="17">
        <f>IF(E633=1,"",VLOOKUP(E633,系数!$S$2:$AB$12,MATCH(属性!C633,评级,0),1))</f>
        <v>0</v>
      </c>
    </row>
    <row r="634" spans="1:15" ht="17.25" thickBot="1" x14ac:dyDescent="0.4">
      <c r="A634" s="17">
        <f t="shared" si="18"/>
        <v>7100006</v>
      </c>
      <c r="B634" s="17" t="s">
        <v>60</v>
      </c>
      <c r="C634" s="15">
        <f>INDEX(装备!G:G,MATCH(属性!A634,装备!A:A,0))</f>
        <v>1</v>
      </c>
      <c r="D634" s="15" t="str">
        <f>INDEX(装备!E:E,MATCH(属性!A634,装备!A:A,0))</f>
        <v>ring</v>
      </c>
      <c r="E634" s="14">
        <v>32</v>
      </c>
      <c r="F634" s="17">
        <f>INT((VLOOKUP($C634,装备数值,2,0)+VLOOKUP($C634,装备数值,5,0)*($E634-1))*VLOOKUP($D634,系数!$K$2:$O$7,2,0))</f>
        <v>0</v>
      </c>
      <c r="G634" s="17">
        <f>INT((VLOOKUP($C634,装备数值,3,0)+VLOOKUP($C634,装备数值,6,0)*($E634-1))*VLOOKUP($D634,系数!$K$2:$O$7,3,0))</f>
        <v>71</v>
      </c>
      <c r="H634" s="17">
        <f t="shared" si="19"/>
        <v>71</v>
      </c>
      <c r="I634" s="17">
        <f>INT((VLOOKUP($C634,装备数值,4,0)+VLOOKUP($C634,装备数值,7,0)*($E634-1))*VLOOKUP($D634,系数!$K$2:$O$7,4,0))</f>
        <v>0</v>
      </c>
      <c r="J634" s="17">
        <f>INT((VLOOKUP($C634,装备数值,4,0)+VLOOKUP($C634,装备数值,7,0)*($E634-1))*VLOOKUP($D634,系数!$K$2:$O$7,5,0))</f>
        <v>0</v>
      </c>
      <c r="K634" s="17">
        <f>INT(VLOOKUP(E634,强化金币,2,1)*VLOOKUP(INDEX(装备!F:F,MATCH(属性!A634,装备!A:A,0)),系数!$K$12:$M$15,3,0))</f>
        <v>1200</v>
      </c>
      <c r="L634" s="17"/>
      <c r="M634" s="17"/>
      <c r="N634" s="17"/>
      <c r="O634" s="17">
        <f>IF(E634=1,"",VLOOKUP(E634,系数!$S$2:$AB$12,MATCH(属性!C634,评级,0),1))</f>
        <v>0</v>
      </c>
    </row>
    <row r="635" spans="1:15" ht="17.25" thickBot="1" x14ac:dyDescent="0.4">
      <c r="A635" s="17">
        <f t="shared" si="18"/>
        <v>7100006</v>
      </c>
      <c r="B635" s="17" t="s">
        <v>60</v>
      </c>
      <c r="C635" s="15">
        <f>INDEX(装备!G:G,MATCH(属性!A635,装备!A:A,0))</f>
        <v>1</v>
      </c>
      <c r="D635" s="15" t="str">
        <f>INDEX(装备!E:E,MATCH(属性!A635,装备!A:A,0))</f>
        <v>ring</v>
      </c>
      <c r="E635" s="14">
        <v>33</v>
      </c>
      <c r="F635" s="17">
        <f>INT((VLOOKUP($C635,装备数值,2,0)+VLOOKUP($C635,装备数值,5,0)*($E635-1))*VLOOKUP($D635,系数!$K$2:$O$7,2,0))</f>
        <v>0</v>
      </c>
      <c r="G635" s="17">
        <f>INT((VLOOKUP($C635,装备数值,3,0)+VLOOKUP($C635,装备数值,6,0)*($E635-1))*VLOOKUP($D635,系数!$K$2:$O$7,3,0))</f>
        <v>72</v>
      </c>
      <c r="H635" s="17">
        <f t="shared" si="19"/>
        <v>72</v>
      </c>
      <c r="I635" s="17">
        <f>INT((VLOOKUP($C635,装备数值,4,0)+VLOOKUP($C635,装备数值,7,0)*($E635-1))*VLOOKUP($D635,系数!$K$2:$O$7,4,0))</f>
        <v>0</v>
      </c>
      <c r="J635" s="17">
        <f>INT((VLOOKUP($C635,装备数值,4,0)+VLOOKUP($C635,装备数值,7,0)*($E635-1))*VLOOKUP($D635,系数!$K$2:$O$7,5,0))</f>
        <v>0</v>
      </c>
      <c r="K635" s="17">
        <f>INT(VLOOKUP(E635,强化金币,2,1)*VLOOKUP(INDEX(装备!F:F,MATCH(属性!A635,装备!A:A,0)),系数!$K$12:$M$15,3,0))</f>
        <v>1300</v>
      </c>
      <c r="L635" s="17"/>
      <c r="M635" s="17"/>
      <c r="N635" s="17"/>
      <c r="O635" s="17">
        <f>IF(E635=1,"",VLOOKUP(E635,系数!$S$2:$AB$12,MATCH(属性!C635,评级,0),1))</f>
        <v>0</v>
      </c>
    </row>
    <row r="636" spans="1:15" ht="17.25" thickBot="1" x14ac:dyDescent="0.4">
      <c r="A636" s="17">
        <f t="shared" ref="A636:A699" si="20">A516+1</f>
        <v>7100006</v>
      </c>
      <c r="B636" s="17" t="s">
        <v>60</v>
      </c>
      <c r="C636" s="15">
        <f>INDEX(装备!G:G,MATCH(属性!A636,装备!A:A,0))</f>
        <v>1</v>
      </c>
      <c r="D636" s="15" t="str">
        <f>INDEX(装备!E:E,MATCH(属性!A636,装备!A:A,0))</f>
        <v>ring</v>
      </c>
      <c r="E636" s="14">
        <v>34</v>
      </c>
      <c r="F636" s="17">
        <f>INT((VLOOKUP($C636,装备数值,2,0)+VLOOKUP($C636,装备数值,5,0)*($E636-1))*VLOOKUP($D636,系数!$K$2:$O$7,2,0))</f>
        <v>0</v>
      </c>
      <c r="G636" s="17">
        <f>INT((VLOOKUP($C636,装备数值,3,0)+VLOOKUP($C636,装备数值,6,0)*($E636-1))*VLOOKUP($D636,系数!$K$2:$O$7,3,0))</f>
        <v>73</v>
      </c>
      <c r="H636" s="17">
        <f t="shared" si="19"/>
        <v>73</v>
      </c>
      <c r="I636" s="17">
        <f>INT((VLOOKUP($C636,装备数值,4,0)+VLOOKUP($C636,装备数值,7,0)*($E636-1))*VLOOKUP($D636,系数!$K$2:$O$7,4,0))</f>
        <v>0</v>
      </c>
      <c r="J636" s="17">
        <f>INT((VLOOKUP($C636,装备数值,4,0)+VLOOKUP($C636,装备数值,7,0)*($E636-1))*VLOOKUP($D636,系数!$K$2:$O$7,5,0))</f>
        <v>0</v>
      </c>
      <c r="K636" s="17">
        <f>INT(VLOOKUP(E636,强化金币,2,1)*VLOOKUP(INDEX(装备!F:F,MATCH(属性!A636,装备!A:A,0)),系数!$K$12:$M$15,3,0))</f>
        <v>1400</v>
      </c>
      <c r="L636" s="17"/>
      <c r="M636" s="17"/>
      <c r="N636" s="17"/>
      <c r="O636" s="17">
        <f>IF(E636=1,"",VLOOKUP(E636,系数!$S$2:$AB$12,MATCH(属性!C636,评级,0),1))</f>
        <v>0</v>
      </c>
    </row>
    <row r="637" spans="1:15" ht="17.25" thickBot="1" x14ac:dyDescent="0.4">
      <c r="A637" s="17">
        <f t="shared" si="20"/>
        <v>7100006</v>
      </c>
      <c r="B637" s="17" t="s">
        <v>60</v>
      </c>
      <c r="C637" s="15">
        <f>INDEX(装备!G:G,MATCH(属性!A637,装备!A:A,0))</f>
        <v>1</v>
      </c>
      <c r="D637" s="15" t="str">
        <f>INDEX(装备!E:E,MATCH(属性!A637,装备!A:A,0))</f>
        <v>ring</v>
      </c>
      <c r="E637" s="14">
        <v>35</v>
      </c>
      <c r="F637" s="17">
        <f>INT((VLOOKUP($C637,装备数值,2,0)+VLOOKUP($C637,装备数值,5,0)*($E637-1))*VLOOKUP($D637,系数!$K$2:$O$7,2,0))</f>
        <v>0</v>
      </c>
      <c r="G637" s="17">
        <f>INT((VLOOKUP($C637,装备数值,3,0)+VLOOKUP($C637,装备数值,6,0)*($E637-1))*VLOOKUP($D637,系数!$K$2:$O$7,3,0))</f>
        <v>74</v>
      </c>
      <c r="H637" s="17">
        <f t="shared" si="19"/>
        <v>74</v>
      </c>
      <c r="I637" s="17">
        <f>INT((VLOOKUP($C637,装备数值,4,0)+VLOOKUP($C637,装备数值,7,0)*($E637-1))*VLOOKUP($D637,系数!$K$2:$O$7,4,0))</f>
        <v>0</v>
      </c>
      <c r="J637" s="17">
        <f>INT((VLOOKUP($C637,装备数值,4,0)+VLOOKUP($C637,装备数值,7,0)*($E637-1))*VLOOKUP($D637,系数!$K$2:$O$7,5,0))</f>
        <v>0</v>
      </c>
      <c r="K637" s="17">
        <f>INT(VLOOKUP(E637,强化金币,2,1)*VLOOKUP(INDEX(装备!F:F,MATCH(属性!A637,装备!A:A,0)),系数!$K$12:$M$15,3,0))</f>
        <v>1500</v>
      </c>
      <c r="L637" s="17"/>
      <c r="M637" s="17"/>
      <c r="N637" s="17"/>
      <c r="O637" s="17">
        <f>IF(E637=1,"",VLOOKUP(E637,系数!$S$2:$AB$12,MATCH(属性!C637,评级,0),1))</f>
        <v>0</v>
      </c>
    </row>
    <row r="638" spans="1:15" ht="17.25" thickBot="1" x14ac:dyDescent="0.4">
      <c r="A638" s="17">
        <f t="shared" si="20"/>
        <v>7100006</v>
      </c>
      <c r="B638" s="17" t="s">
        <v>60</v>
      </c>
      <c r="C638" s="15">
        <f>INDEX(装备!G:G,MATCH(属性!A638,装备!A:A,0))</f>
        <v>1</v>
      </c>
      <c r="D638" s="15" t="str">
        <f>INDEX(装备!E:E,MATCH(属性!A638,装备!A:A,0))</f>
        <v>ring</v>
      </c>
      <c r="E638" s="14">
        <v>36</v>
      </c>
      <c r="F638" s="17">
        <f>INT((VLOOKUP($C638,装备数值,2,0)+VLOOKUP($C638,装备数值,5,0)*($E638-1))*VLOOKUP($D638,系数!$K$2:$O$7,2,0))</f>
        <v>0</v>
      </c>
      <c r="G638" s="17">
        <f>INT((VLOOKUP($C638,装备数值,3,0)+VLOOKUP($C638,装备数值,6,0)*($E638-1))*VLOOKUP($D638,系数!$K$2:$O$7,3,0))</f>
        <v>75</v>
      </c>
      <c r="H638" s="17">
        <f t="shared" si="19"/>
        <v>75</v>
      </c>
      <c r="I638" s="17">
        <f>INT((VLOOKUP($C638,装备数值,4,0)+VLOOKUP($C638,装备数值,7,0)*($E638-1))*VLOOKUP($D638,系数!$K$2:$O$7,4,0))</f>
        <v>0</v>
      </c>
      <c r="J638" s="17">
        <f>INT((VLOOKUP($C638,装备数值,4,0)+VLOOKUP($C638,装备数值,7,0)*($E638-1))*VLOOKUP($D638,系数!$K$2:$O$7,5,0))</f>
        <v>0</v>
      </c>
      <c r="K638" s="17">
        <f>INT(VLOOKUP(E638,强化金币,2,1)*VLOOKUP(INDEX(装备!F:F,MATCH(属性!A638,装备!A:A,0)),系数!$K$12:$M$15,3,0))</f>
        <v>1600</v>
      </c>
      <c r="L638" s="17"/>
      <c r="M638" s="17"/>
      <c r="N638" s="17"/>
      <c r="O638" s="17">
        <f>IF(E638=1,"",VLOOKUP(E638,系数!$S$2:$AB$12,MATCH(属性!C638,评级,0),1))</f>
        <v>0</v>
      </c>
    </row>
    <row r="639" spans="1:15" ht="17.25" thickBot="1" x14ac:dyDescent="0.4">
      <c r="A639" s="17">
        <f t="shared" si="20"/>
        <v>7100006</v>
      </c>
      <c r="B639" s="17" t="s">
        <v>60</v>
      </c>
      <c r="C639" s="15">
        <f>INDEX(装备!G:G,MATCH(属性!A639,装备!A:A,0))</f>
        <v>1</v>
      </c>
      <c r="D639" s="15" t="str">
        <f>INDEX(装备!E:E,MATCH(属性!A639,装备!A:A,0))</f>
        <v>ring</v>
      </c>
      <c r="E639" s="14">
        <v>37</v>
      </c>
      <c r="F639" s="17">
        <f>INT((VLOOKUP($C639,装备数值,2,0)+VLOOKUP($C639,装备数值,5,0)*($E639-1))*VLOOKUP($D639,系数!$K$2:$O$7,2,0))</f>
        <v>0</v>
      </c>
      <c r="G639" s="17">
        <f>INT((VLOOKUP($C639,装备数值,3,0)+VLOOKUP($C639,装备数值,6,0)*($E639-1))*VLOOKUP($D639,系数!$K$2:$O$7,3,0))</f>
        <v>76</v>
      </c>
      <c r="H639" s="17">
        <f t="shared" si="19"/>
        <v>76</v>
      </c>
      <c r="I639" s="17">
        <f>INT((VLOOKUP($C639,装备数值,4,0)+VLOOKUP($C639,装备数值,7,0)*($E639-1))*VLOOKUP($D639,系数!$K$2:$O$7,4,0))</f>
        <v>0</v>
      </c>
      <c r="J639" s="17">
        <f>INT((VLOOKUP($C639,装备数值,4,0)+VLOOKUP($C639,装备数值,7,0)*($E639-1))*VLOOKUP($D639,系数!$K$2:$O$7,5,0))</f>
        <v>0</v>
      </c>
      <c r="K639" s="17">
        <f>INT(VLOOKUP(E639,强化金币,2,1)*VLOOKUP(INDEX(装备!F:F,MATCH(属性!A639,装备!A:A,0)),系数!$K$12:$M$15,3,0))</f>
        <v>1700</v>
      </c>
      <c r="L639" s="17"/>
      <c r="M639" s="17"/>
      <c r="N639" s="17"/>
      <c r="O639" s="17">
        <f>IF(E639=1,"",VLOOKUP(E639,系数!$S$2:$AB$12,MATCH(属性!C639,评级,0),1))</f>
        <v>0</v>
      </c>
    </row>
    <row r="640" spans="1:15" ht="17.25" thickBot="1" x14ac:dyDescent="0.4">
      <c r="A640" s="17">
        <f t="shared" si="20"/>
        <v>7100006</v>
      </c>
      <c r="B640" s="17" t="s">
        <v>60</v>
      </c>
      <c r="C640" s="15">
        <f>INDEX(装备!G:G,MATCH(属性!A640,装备!A:A,0))</f>
        <v>1</v>
      </c>
      <c r="D640" s="15" t="str">
        <f>INDEX(装备!E:E,MATCH(属性!A640,装备!A:A,0))</f>
        <v>ring</v>
      </c>
      <c r="E640" s="14">
        <v>38</v>
      </c>
      <c r="F640" s="17">
        <f>INT((VLOOKUP($C640,装备数值,2,0)+VLOOKUP($C640,装备数值,5,0)*($E640-1))*VLOOKUP($D640,系数!$K$2:$O$7,2,0))</f>
        <v>0</v>
      </c>
      <c r="G640" s="17">
        <f>INT((VLOOKUP($C640,装备数值,3,0)+VLOOKUP($C640,装备数值,6,0)*($E640-1))*VLOOKUP($D640,系数!$K$2:$O$7,3,0))</f>
        <v>77</v>
      </c>
      <c r="H640" s="17">
        <f t="shared" si="19"/>
        <v>77</v>
      </c>
      <c r="I640" s="17">
        <f>INT((VLOOKUP($C640,装备数值,4,0)+VLOOKUP($C640,装备数值,7,0)*($E640-1))*VLOOKUP($D640,系数!$K$2:$O$7,4,0))</f>
        <v>0</v>
      </c>
      <c r="J640" s="17">
        <f>INT((VLOOKUP($C640,装备数值,4,0)+VLOOKUP($C640,装备数值,7,0)*($E640-1))*VLOOKUP($D640,系数!$K$2:$O$7,5,0))</f>
        <v>0</v>
      </c>
      <c r="K640" s="17">
        <f>INT(VLOOKUP(E640,强化金币,2,1)*VLOOKUP(INDEX(装备!F:F,MATCH(属性!A640,装备!A:A,0)),系数!$K$12:$M$15,3,0))</f>
        <v>1800</v>
      </c>
      <c r="L640" s="17"/>
      <c r="M640" s="17"/>
      <c r="N640" s="17"/>
      <c r="O640" s="17">
        <f>IF(E640=1,"",VLOOKUP(E640,系数!$S$2:$AB$12,MATCH(属性!C640,评级,0),1))</f>
        <v>0</v>
      </c>
    </row>
    <row r="641" spans="1:15" ht="17.25" thickBot="1" x14ac:dyDescent="0.4">
      <c r="A641" s="17">
        <f t="shared" si="20"/>
        <v>7100006</v>
      </c>
      <c r="B641" s="17" t="s">
        <v>60</v>
      </c>
      <c r="C641" s="15">
        <f>INDEX(装备!G:G,MATCH(属性!A641,装备!A:A,0))</f>
        <v>1</v>
      </c>
      <c r="D641" s="15" t="str">
        <f>INDEX(装备!E:E,MATCH(属性!A641,装备!A:A,0))</f>
        <v>ring</v>
      </c>
      <c r="E641" s="14">
        <v>39</v>
      </c>
      <c r="F641" s="17">
        <f>INT((VLOOKUP($C641,装备数值,2,0)+VLOOKUP($C641,装备数值,5,0)*($E641-1))*VLOOKUP($D641,系数!$K$2:$O$7,2,0))</f>
        <v>0</v>
      </c>
      <c r="G641" s="17">
        <f>INT((VLOOKUP($C641,装备数值,3,0)+VLOOKUP($C641,装备数值,6,0)*($E641-1))*VLOOKUP($D641,系数!$K$2:$O$7,3,0))</f>
        <v>78</v>
      </c>
      <c r="H641" s="17">
        <f t="shared" si="19"/>
        <v>78</v>
      </c>
      <c r="I641" s="17">
        <f>INT((VLOOKUP($C641,装备数值,4,0)+VLOOKUP($C641,装备数值,7,0)*($E641-1))*VLOOKUP($D641,系数!$K$2:$O$7,4,0))</f>
        <v>0</v>
      </c>
      <c r="J641" s="17">
        <f>INT((VLOOKUP($C641,装备数值,4,0)+VLOOKUP($C641,装备数值,7,0)*($E641-1))*VLOOKUP($D641,系数!$K$2:$O$7,5,0))</f>
        <v>0</v>
      </c>
      <c r="K641" s="17">
        <f>INT(VLOOKUP(E641,强化金币,2,1)*VLOOKUP(INDEX(装备!F:F,MATCH(属性!A641,装备!A:A,0)),系数!$K$12:$M$15,3,0))</f>
        <v>2000</v>
      </c>
      <c r="L641" s="17"/>
      <c r="M641" s="17"/>
      <c r="N641" s="17"/>
      <c r="O641" s="17">
        <f>IF(E641=1,"",VLOOKUP(E641,系数!$S$2:$AB$12,MATCH(属性!C641,评级,0),1))</f>
        <v>0</v>
      </c>
    </row>
    <row r="642" spans="1:15" ht="17.25" thickBot="1" x14ac:dyDescent="0.4">
      <c r="A642" s="17">
        <f t="shared" si="20"/>
        <v>7100006</v>
      </c>
      <c r="B642" s="17" t="s">
        <v>60</v>
      </c>
      <c r="C642" s="15">
        <f>INDEX(装备!G:G,MATCH(属性!A642,装备!A:A,0))</f>
        <v>1</v>
      </c>
      <c r="D642" s="15" t="str">
        <f>INDEX(装备!E:E,MATCH(属性!A642,装备!A:A,0))</f>
        <v>ring</v>
      </c>
      <c r="E642" s="14">
        <v>40</v>
      </c>
      <c r="F642" s="17">
        <f>INT((VLOOKUP($C642,装备数值,2,0)+VLOOKUP($C642,装备数值,5,0)*($E642-1))*VLOOKUP($D642,系数!$K$2:$O$7,2,0))</f>
        <v>0</v>
      </c>
      <c r="G642" s="17">
        <f>INT((VLOOKUP($C642,装备数值,3,0)+VLOOKUP($C642,装备数值,6,0)*($E642-1))*VLOOKUP($D642,系数!$K$2:$O$7,3,0))</f>
        <v>79</v>
      </c>
      <c r="H642" s="17">
        <f t="shared" si="19"/>
        <v>79</v>
      </c>
      <c r="I642" s="17">
        <f>INT((VLOOKUP($C642,装备数值,4,0)+VLOOKUP($C642,装备数值,7,0)*($E642-1))*VLOOKUP($D642,系数!$K$2:$O$7,4,0))</f>
        <v>0</v>
      </c>
      <c r="J642" s="17">
        <f>INT((VLOOKUP($C642,装备数值,4,0)+VLOOKUP($C642,装备数值,7,0)*($E642-1))*VLOOKUP($D642,系数!$K$2:$O$7,5,0))</f>
        <v>0</v>
      </c>
      <c r="K642" s="17">
        <f>INT(VLOOKUP(E642,强化金币,2,1)*VLOOKUP(INDEX(装备!F:F,MATCH(属性!A642,装备!A:A,0)),系数!$K$12:$M$15,3,0))</f>
        <v>2400</v>
      </c>
      <c r="L642" s="17"/>
      <c r="M642" s="17"/>
      <c r="N642" s="17"/>
      <c r="O642" s="17">
        <f>IF(E642=1,"",VLOOKUP(E642,系数!$S$2:$AB$12,MATCH(属性!C642,评级,0),1))</f>
        <v>0</v>
      </c>
    </row>
    <row r="643" spans="1:15" ht="17.25" thickBot="1" x14ac:dyDescent="0.4">
      <c r="A643" s="17">
        <f t="shared" si="20"/>
        <v>7100006</v>
      </c>
      <c r="B643" s="17" t="s">
        <v>60</v>
      </c>
      <c r="C643" s="15">
        <f>INDEX(装备!G:G,MATCH(属性!A643,装备!A:A,0))</f>
        <v>1</v>
      </c>
      <c r="D643" s="15" t="str">
        <f>INDEX(装备!E:E,MATCH(属性!A643,装备!A:A,0))</f>
        <v>ring</v>
      </c>
      <c r="E643" s="14">
        <v>41</v>
      </c>
      <c r="F643" s="17">
        <f>INT((VLOOKUP($C643,装备数值,2,0)+VLOOKUP($C643,装备数值,5,0)*($E643-1))*VLOOKUP($D643,系数!$K$2:$O$7,2,0))</f>
        <v>0</v>
      </c>
      <c r="G643" s="17">
        <f>INT((VLOOKUP($C643,装备数值,3,0)+VLOOKUP($C643,装备数值,6,0)*($E643-1))*VLOOKUP($D643,系数!$K$2:$O$7,3,0))</f>
        <v>80</v>
      </c>
      <c r="H643" s="17">
        <f t="shared" si="19"/>
        <v>80</v>
      </c>
      <c r="I643" s="17">
        <f>INT((VLOOKUP($C643,装备数值,4,0)+VLOOKUP($C643,装备数值,7,0)*($E643-1))*VLOOKUP($D643,系数!$K$2:$O$7,4,0))</f>
        <v>0</v>
      </c>
      <c r="J643" s="17">
        <f>INT((VLOOKUP($C643,装备数值,4,0)+VLOOKUP($C643,装备数值,7,0)*($E643-1))*VLOOKUP($D643,系数!$K$2:$O$7,5,0))</f>
        <v>0</v>
      </c>
      <c r="K643" s="17">
        <f>INT(VLOOKUP(E643,强化金币,2,1)*VLOOKUP(INDEX(装备!F:F,MATCH(属性!A643,装备!A:A,0)),系数!$K$12:$M$15,3,0))</f>
        <v>2800</v>
      </c>
      <c r="L643" s="17"/>
      <c r="M643" s="17"/>
      <c r="N643" s="17"/>
      <c r="O643" s="17">
        <f>IF(E643=1,"",VLOOKUP(E643,系数!$S$2:$AB$12,MATCH(属性!C643,评级,0),1))</f>
        <v>0</v>
      </c>
    </row>
    <row r="644" spans="1:15" ht="17.25" thickBot="1" x14ac:dyDescent="0.4">
      <c r="A644" s="17">
        <f t="shared" si="20"/>
        <v>7100006</v>
      </c>
      <c r="B644" s="17" t="s">
        <v>60</v>
      </c>
      <c r="C644" s="15">
        <f>INDEX(装备!G:G,MATCH(属性!A644,装备!A:A,0))</f>
        <v>1</v>
      </c>
      <c r="D644" s="15" t="str">
        <f>INDEX(装备!E:E,MATCH(属性!A644,装备!A:A,0))</f>
        <v>ring</v>
      </c>
      <c r="E644" s="14">
        <v>42</v>
      </c>
      <c r="F644" s="17">
        <f>INT((VLOOKUP($C644,装备数值,2,0)+VLOOKUP($C644,装备数值,5,0)*($E644-1))*VLOOKUP($D644,系数!$K$2:$O$7,2,0))</f>
        <v>0</v>
      </c>
      <c r="G644" s="17">
        <f>INT((VLOOKUP($C644,装备数值,3,0)+VLOOKUP($C644,装备数值,6,0)*($E644-1))*VLOOKUP($D644,系数!$K$2:$O$7,3,0))</f>
        <v>81</v>
      </c>
      <c r="H644" s="17">
        <f t="shared" ref="H644:H707" si="21">G644</f>
        <v>81</v>
      </c>
      <c r="I644" s="17">
        <f>INT((VLOOKUP($C644,装备数值,4,0)+VLOOKUP($C644,装备数值,7,0)*($E644-1))*VLOOKUP($D644,系数!$K$2:$O$7,4,0))</f>
        <v>0</v>
      </c>
      <c r="J644" s="17">
        <f>INT((VLOOKUP($C644,装备数值,4,0)+VLOOKUP($C644,装备数值,7,0)*($E644-1))*VLOOKUP($D644,系数!$K$2:$O$7,5,0))</f>
        <v>0</v>
      </c>
      <c r="K644" s="17">
        <f>INT(VLOOKUP(E644,强化金币,2,1)*VLOOKUP(INDEX(装备!F:F,MATCH(属性!A644,装备!A:A,0)),系数!$K$12:$M$15,3,0))</f>
        <v>3200</v>
      </c>
      <c r="L644" s="17"/>
      <c r="M644" s="17"/>
      <c r="N644" s="17"/>
      <c r="O644" s="17">
        <f>IF(E644=1,"",VLOOKUP(E644,系数!$S$2:$AB$12,MATCH(属性!C644,评级,0),1))</f>
        <v>0</v>
      </c>
    </row>
    <row r="645" spans="1:15" ht="17.25" thickBot="1" x14ac:dyDescent="0.4">
      <c r="A645" s="17">
        <f t="shared" si="20"/>
        <v>7100006</v>
      </c>
      <c r="B645" s="17" t="s">
        <v>60</v>
      </c>
      <c r="C645" s="15">
        <f>INDEX(装备!G:G,MATCH(属性!A645,装备!A:A,0))</f>
        <v>1</v>
      </c>
      <c r="D645" s="15" t="str">
        <f>INDEX(装备!E:E,MATCH(属性!A645,装备!A:A,0))</f>
        <v>ring</v>
      </c>
      <c r="E645" s="14">
        <v>43</v>
      </c>
      <c r="F645" s="17">
        <f>INT((VLOOKUP($C645,装备数值,2,0)+VLOOKUP($C645,装备数值,5,0)*($E645-1))*VLOOKUP($D645,系数!$K$2:$O$7,2,0))</f>
        <v>0</v>
      </c>
      <c r="G645" s="17">
        <f>INT((VLOOKUP($C645,装备数值,3,0)+VLOOKUP($C645,装备数值,6,0)*($E645-1))*VLOOKUP($D645,系数!$K$2:$O$7,3,0))</f>
        <v>82</v>
      </c>
      <c r="H645" s="17">
        <f t="shared" si="21"/>
        <v>82</v>
      </c>
      <c r="I645" s="17">
        <f>INT((VLOOKUP($C645,装备数值,4,0)+VLOOKUP($C645,装备数值,7,0)*($E645-1))*VLOOKUP($D645,系数!$K$2:$O$7,4,0))</f>
        <v>0</v>
      </c>
      <c r="J645" s="17">
        <f>INT((VLOOKUP($C645,装备数值,4,0)+VLOOKUP($C645,装备数值,7,0)*($E645-1))*VLOOKUP($D645,系数!$K$2:$O$7,5,0))</f>
        <v>0</v>
      </c>
      <c r="K645" s="17">
        <f>INT(VLOOKUP(E645,强化金币,2,1)*VLOOKUP(INDEX(装备!F:F,MATCH(属性!A645,装备!A:A,0)),系数!$K$12:$M$15,3,0))</f>
        <v>3600</v>
      </c>
      <c r="L645" s="17"/>
      <c r="M645" s="17"/>
      <c r="N645" s="17"/>
      <c r="O645" s="17">
        <f>IF(E645=1,"",VLOOKUP(E645,系数!$S$2:$AB$12,MATCH(属性!C645,评级,0),1))</f>
        <v>0</v>
      </c>
    </row>
    <row r="646" spans="1:15" ht="17.25" thickBot="1" x14ac:dyDescent="0.4">
      <c r="A646" s="17">
        <f t="shared" si="20"/>
        <v>7100006</v>
      </c>
      <c r="B646" s="17" t="s">
        <v>60</v>
      </c>
      <c r="C646" s="15">
        <f>INDEX(装备!G:G,MATCH(属性!A646,装备!A:A,0))</f>
        <v>1</v>
      </c>
      <c r="D646" s="15" t="str">
        <f>INDEX(装备!E:E,MATCH(属性!A646,装备!A:A,0))</f>
        <v>ring</v>
      </c>
      <c r="E646" s="14">
        <v>44</v>
      </c>
      <c r="F646" s="17">
        <f>INT((VLOOKUP($C646,装备数值,2,0)+VLOOKUP($C646,装备数值,5,0)*($E646-1))*VLOOKUP($D646,系数!$K$2:$O$7,2,0))</f>
        <v>0</v>
      </c>
      <c r="G646" s="17">
        <f>INT((VLOOKUP($C646,装备数值,3,0)+VLOOKUP($C646,装备数值,6,0)*($E646-1))*VLOOKUP($D646,系数!$K$2:$O$7,3,0))</f>
        <v>83</v>
      </c>
      <c r="H646" s="17">
        <f t="shared" si="21"/>
        <v>83</v>
      </c>
      <c r="I646" s="17">
        <f>INT((VLOOKUP($C646,装备数值,4,0)+VLOOKUP($C646,装备数值,7,0)*($E646-1))*VLOOKUP($D646,系数!$K$2:$O$7,4,0))</f>
        <v>0</v>
      </c>
      <c r="J646" s="17">
        <f>INT((VLOOKUP($C646,装备数值,4,0)+VLOOKUP($C646,装备数值,7,0)*($E646-1))*VLOOKUP($D646,系数!$K$2:$O$7,5,0))</f>
        <v>0</v>
      </c>
      <c r="K646" s="17">
        <f>INT(VLOOKUP(E646,强化金币,2,1)*VLOOKUP(INDEX(装备!F:F,MATCH(属性!A646,装备!A:A,0)),系数!$K$12:$M$15,3,0))</f>
        <v>4000</v>
      </c>
      <c r="L646" s="17"/>
      <c r="M646" s="17"/>
      <c r="N646" s="17"/>
      <c r="O646" s="17">
        <f>IF(E646=1,"",VLOOKUP(E646,系数!$S$2:$AB$12,MATCH(属性!C646,评级,0),1))</f>
        <v>0</v>
      </c>
    </row>
    <row r="647" spans="1:15" ht="17.25" thickBot="1" x14ac:dyDescent="0.4">
      <c r="A647" s="17">
        <f t="shared" si="20"/>
        <v>7100006</v>
      </c>
      <c r="B647" s="17" t="s">
        <v>60</v>
      </c>
      <c r="C647" s="15">
        <f>INDEX(装备!G:G,MATCH(属性!A647,装备!A:A,0))</f>
        <v>1</v>
      </c>
      <c r="D647" s="15" t="str">
        <f>INDEX(装备!E:E,MATCH(属性!A647,装备!A:A,0))</f>
        <v>ring</v>
      </c>
      <c r="E647" s="14">
        <v>45</v>
      </c>
      <c r="F647" s="17">
        <f>INT((VLOOKUP($C647,装备数值,2,0)+VLOOKUP($C647,装备数值,5,0)*($E647-1))*VLOOKUP($D647,系数!$K$2:$O$7,2,0))</f>
        <v>0</v>
      </c>
      <c r="G647" s="17">
        <f>INT((VLOOKUP($C647,装备数值,3,0)+VLOOKUP($C647,装备数值,6,0)*($E647-1))*VLOOKUP($D647,系数!$K$2:$O$7,3,0))</f>
        <v>84</v>
      </c>
      <c r="H647" s="17">
        <f t="shared" si="21"/>
        <v>84</v>
      </c>
      <c r="I647" s="17">
        <f>INT((VLOOKUP($C647,装备数值,4,0)+VLOOKUP($C647,装备数值,7,0)*($E647-1))*VLOOKUP($D647,系数!$K$2:$O$7,4,0))</f>
        <v>0</v>
      </c>
      <c r="J647" s="17">
        <f>INT((VLOOKUP($C647,装备数值,4,0)+VLOOKUP($C647,装备数值,7,0)*($E647-1))*VLOOKUP($D647,系数!$K$2:$O$7,5,0))</f>
        <v>0</v>
      </c>
      <c r="K647" s="17">
        <f>INT(VLOOKUP(E647,强化金币,2,1)*VLOOKUP(INDEX(装备!F:F,MATCH(属性!A647,装备!A:A,0)),系数!$K$12:$M$15,3,0))</f>
        <v>4400</v>
      </c>
      <c r="L647" s="17"/>
      <c r="M647" s="17"/>
      <c r="N647" s="17"/>
      <c r="O647" s="17">
        <f>IF(E647=1,"",VLOOKUP(E647,系数!$S$2:$AB$12,MATCH(属性!C647,评级,0),1))</f>
        <v>0</v>
      </c>
    </row>
    <row r="648" spans="1:15" ht="17.25" thickBot="1" x14ac:dyDescent="0.4">
      <c r="A648" s="17">
        <f t="shared" si="20"/>
        <v>7100006</v>
      </c>
      <c r="B648" s="17" t="s">
        <v>60</v>
      </c>
      <c r="C648" s="15">
        <f>INDEX(装备!G:G,MATCH(属性!A648,装备!A:A,0))</f>
        <v>1</v>
      </c>
      <c r="D648" s="15" t="str">
        <f>INDEX(装备!E:E,MATCH(属性!A648,装备!A:A,0))</f>
        <v>ring</v>
      </c>
      <c r="E648" s="14">
        <v>46</v>
      </c>
      <c r="F648" s="17">
        <f>INT((VLOOKUP($C648,装备数值,2,0)+VLOOKUP($C648,装备数值,5,0)*($E648-1))*VLOOKUP($D648,系数!$K$2:$O$7,2,0))</f>
        <v>0</v>
      </c>
      <c r="G648" s="17">
        <f>INT((VLOOKUP($C648,装备数值,3,0)+VLOOKUP($C648,装备数值,6,0)*($E648-1))*VLOOKUP($D648,系数!$K$2:$O$7,3,0))</f>
        <v>85</v>
      </c>
      <c r="H648" s="17">
        <f t="shared" si="21"/>
        <v>85</v>
      </c>
      <c r="I648" s="17">
        <f>INT((VLOOKUP($C648,装备数值,4,0)+VLOOKUP($C648,装备数值,7,0)*($E648-1))*VLOOKUP($D648,系数!$K$2:$O$7,4,0))</f>
        <v>0</v>
      </c>
      <c r="J648" s="17">
        <f>INT((VLOOKUP($C648,装备数值,4,0)+VLOOKUP($C648,装备数值,7,0)*($E648-1))*VLOOKUP($D648,系数!$K$2:$O$7,5,0))</f>
        <v>0</v>
      </c>
      <c r="K648" s="17">
        <f>INT(VLOOKUP(E648,强化金币,2,1)*VLOOKUP(INDEX(装备!F:F,MATCH(属性!A648,装备!A:A,0)),系数!$K$12:$M$15,3,0))</f>
        <v>4800</v>
      </c>
      <c r="L648" s="17"/>
      <c r="M648" s="17"/>
      <c r="N648" s="17"/>
      <c r="O648" s="17">
        <f>IF(E648=1,"",VLOOKUP(E648,系数!$S$2:$AB$12,MATCH(属性!C648,评级,0),1))</f>
        <v>0</v>
      </c>
    </row>
    <row r="649" spans="1:15" ht="17.25" thickBot="1" x14ac:dyDescent="0.4">
      <c r="A649" s="17">
        <f t="shared" si="20"/>
        <v>7100006</v>
      </c>
      <c r="B649" s="17" t="s">
        <v>60</v>
      </c>
      <c r="C649" s="15">
        <f>INDEX(装备!G:G,MATCH(属性!A649,装备!A:A,0))</f>
        <v>1</v>
      </c>
      <c r="D649" s="15" t="str">
        <f>INDEX(装备!E:E,MATCH(属性!A649,装备!A:A,0))</f>
        <v>ring</v>
      </c>
      <c r="E649" s="14">
        <v>47</v>
      </c>
      <c r="F649" s="17">
        <f>INT((VLOOKUP($C649,装备数值,2,0)+VLOOKUP($C649,装备数值,5,0)*($E649-1))*VLOOKUP($D649,系数!$K$2:$O$7,2,0))</f>
        <v>0</v>
      </c>
      <c r="G649" s="17">
        <f>INT((VLOOKUP($C649,装备数值,3,0)+VLOOKUP($C649,装备数值,6,0)*($E649-1))*VLOOKUP($D649,系数!$K$2:$O$7,3,0))</f>
        <v>86</v>
      </c>
      <c r="H649" s="17">
        <f t="shared" si="21"/>
        <v>86</v>
      </c>
      <c r="I649" s="17">
        <f>INT((VLOOKUP($C649,装备数值,4,0)+VLOOKUP($C649,装备数值,7,0)*($E649-1))*VLOOKUP($D649,系数!$K$2:$O$7,4,0))</f>
        <v>0</v>
      </c>
      <c r="J649" s="17">
        <f>INT((VLOOKUP($C649,装备数值,4,0)+VLOOKUP($C649,装备数值,7,0)*($E649-1))*VLOOKUP($D649,系数!$K$2:$O$7,5,0))</f>
        <v>0</v>
      </c>
      <c r="K649" s="17">
        <f>INT(VLOOKUP(E649,强化金币,2,1)*VLOOKUP(INDEX(装备!F:F,MATCH(属性!A649,装备!A:A,0)),系数!$K$12:$M$15,3,0))</f>
        <v>5200</v>
      </c>
      <c r="L649" s="17"/>
      <c r="M649" s="17"/>
      <c r="N649" s="17"/>
      <c r="O649" s="17">
        <f>IF(E649=1,"",VLOOKUP(E649,系数!$S$2:$AB$12,MATCH(属性!C649,评级,0),1))</f>
        <v>0</v>
      </c>
    </row>
    <row r="650" spans="1:15" ht="17.25" thickBot="1" x14ac:dyDescent="0.4">
      <c r="A650" s="17">
        <f t="shared" si="20"/>
        <v>7100006</v>
      </c>
      <c r="B650" s="17" t="s">
        <v>60</v>
      </c>
      <c r="C650" s="15">
        <f>INDEX(装备!G:G,MATCH(属性!A650,装备!A:A,0))</f>
        <v>1</v>
      </c>
      <c r="D650" s="15" t="str">
        <f>INDEX(装备!E:E,MATCH(属性!A650,装备!A:A,0))</f>
        <v>ring</v>
      </c>
      <c r="E650" s="14">
        <v>48</v>
      </c>
      <c r="F650" s="17">
        <f>INT((VLOOKUP($C650,装备数值,2,0)+VLOOKUP($C650,装备数值,5,0)*($E650-1))*VLOOKUP($D650,系数!$K$2:$O$7,2,0))</f>
        <v>0</v>
      </c>
      <c r="G650" s="17">
        <f>INT((VLOOKUP($C650,装备数值,3,0)+VLOOKUP($C650,装备数值,6,0)*($E650-1))*VLOOKUP($D650,系数!$K$2:$O$7,3,0))</f>
        <v>87</v>
      </c>
      <c r="H650" s="17">
        <f t="shared" si="21"/>
        <v>87</v>
      </c>
      <c r="I650" s="17">
        <f>INT((VLOOKUP($C650,装备数值,4,0)+VLOOKUP($C650,装备数值,7,0)*($E650-1))*VLOOKUP($D650,系数!$K$2:$O$7,4,0))</f>
        <v>0</v>
      </c>
      <c r="J650" s="17">
        <f>INT((VLOOKUP($C650,装备数值,4,0)+VLOOKUP($C650,装备数值,7,0)*($E650-1))*VLOOKUP($D650,系数!$K$2:$O$7,5,0))</f>
        <v>0</v>
      </c>
      <c r="K650" s="17">
        <f>INT(VLOOKUP(E650,强化金币,2,1)*VLOOKUP(INDEX(装备!F:F,MATCH(属性!A650,装备!A:A,0)),系数!$K$12:$M$15,3,0))</f>
        <v>5600</v>
      </c>
      <c r="L650" s="17"/>
      <c r="M650" s="17"/>
      <c r="N650" s="17"/>
      <c r="O650" s="17">
        <f>IF(E650=1,"",VLOOKUP(E650,系数!$S$2:$AB$12,MATCH(属性!C650,评级,0),1))</f>
        <v>0</v>
      </c>
    </row>
    <row r="651" spans="1:15" ht="17.25" thickBot="1" x14ac:dyDescent="0.4">
      <c r="A651" s="17">
        <f t="shared" si="20"/>
        <v>7100006</v>
      </c>
      <c r="B651" s="17" t="s">
        <v>60</v>
      </c>
      <c r="C651" s="15">
        <f>INDEX(装备!G:G,MATCH(属性!A651,装备!A:A,0))</f>
        <v>1</v>
      </c>
      <c r="D651" s="15" t="str">
        <f>INDEX(装备!E:E,MATCH(属性!A651,装备!A:A,0))</f>
        <v>ring</v>
      </c>
      <c r="E651" s="14">
        <v>49</v>
      </c>
      <c r="F651" s="17">
        <f>INT((VLOOKUP($C651,装备数值,2,0)+VLOOKUP($C651,装备数值,5,0)*($E651-1))*VLOOKUP($D651,系数!$K$2:$O$7,2,0))</f>
        <v>0</v>
      </c>
      <c r="G651" s="17">
        <f>INT((VLOOKUP($C651,装备数值,3,0)+VLOOKUP($C651,装备数值,6,0)*($E651-1))*VLOOKUP($D651,系数!$K$2:$O$7,3,0))</f>
        <v>88</v>
      </c>
      <c r="H651" s="17">
        <f t="shared" si="21"/>
        <v>88</v>
      </c>
      <c r="I651" s="17">
        <f>INT((VLOOKUP($C651,装备数值,4,0)+VLOOKUP($C651,装备数值,7,0)*($E651-1))*VLOOKUP($D651,系数!$K$2:$O$7,4,0))</f>
        <v>0</v>
      </c>
      <c r="J651" s="17">
        <f>INT((VLOOKUP($C651,装备数值,4,0)+VLOOKUP($C651,装备数值,7,0)*($E651-1))*VLOOKUP($D651,系数!$K$2:$O$7,5,0))</f>
        <v>0</v>
      </c>
      <c r="K651" s="17">
        <f>INT(VLOOKUP(E651,强化金币,2,1)*VLOOKUP(INDEX(装备!F:F,MATCH(属性!A651,装备!A:A,0)),系数!$K$12:$M$15,3,0))</f>
        <v>6000</v>
      </c>
      <c r="L651" s="17"/>
      <c r="M651" s="17"/>
      <c r="N651" s="17"/>
      <c r="O651" s="17">
        <f>IF(E651=1,"",VLOOKUP(E651,系数!$S$2:$AB$12,MATCH(属性!C651,评级,0),1))</f>
        <v>0</v>
      </c>
    </row>
    <row r="652" spans="1:15" ht="17.25" thickBot="1" x14ac:dyDescent="0.4">
      <c r="A652" s="17">
        <f t="shared" si="20"/>
        <v>7100006</v>
      </c>
      <c r="B652" s="17" t="s">
        <v>60</v>
      </c>
      <c r="C652" s="15">
        <f>INDEX(装备!G:G,MATCH(属性!A652,装备!A:A,0))</f>
        <v>1</v>
      </c>
      <c r="D652" s="15" t="str">
        <f>INDEX(装备!E:E,MATCH(属性!A652,装备!A:A,0))</f>
        <v>ring</v>
      </c>
      <c r="E652" s="14">
        <v>50</v>
      </c>
      <c r="F652" s="17">
        <f>INT((VLOOKUP($C652,装备数值,2,0)+VLOOKUP($C652,装备数值,5,0)*($E652-1))*VLOOKUP($D652,系数!$K$2:$O$7,2,0))</f>
        <v>0</v>
      </c>
      <c r="G652" s="17">
        <f>INT((VLOOKUP($C652,装备数值,3,0)+VLOOKUP($C652,装备数值,6,0)*($E652-1))*VLOOKUP($D652,系数!$K$2:$O$7,3,0))</f>
        <v>89</v>
      </c>
      <c r="H652" s="17">
        <f t="shared" si="21"/>
        <v>89</v>
      </c>
      <c r="I652" s="17">
        <f>INT((VLOOKUP($C652,装备数值,4,0)+VLOOKUP($C652,装备数值,7,0)*($E652-1))*VLOOKUP($D652,系数!$K$2:$O$7,4,0))</f>
        <v>0</v>
      </c>
      <c r="J652" s="17">
        <f>INT((VLOOKUP($C652,装备数值,4,0)+VLOOKUP($C652,装备数值,7,0)*($E652-1))*VLOOKUP($D652,系数!$K$2:$O$7,5,0))</f>
        <v>0</v>
      </c>
      <c r="K652" s="17">
        <f>INT(VLOOKUP(E652,强化金币,2,1)*VLOOKUP(INDEX(装备!F:F,MATCH(属性!A652,装备!A:A,0)),系数!$K$12:$M$15,3,0))</f>
        <v>6400</v>
      </c>
      <c r="L652" s="17"/>
      <c r="M652" s="17"/>
      <c r="N652" s="17"/>
      <c r="O652" s="17">
        <f>IF(E652=1,"",VLOOKUP(E652,系数!$S$2:$AB$12,MATCH(属性!C652,评级,0),1))</f>
        <v>0</v>
      </c>
    </row>
    <row r="653" spans="1:15" ht="17.25" thickBot="1" x14ac:dyDescent="0.4">
      <c r="A653" s="17">
        <f t="shared" si="20"/>
        <v>7100006</v>
      </c>
      <c r="B653" s="17" t="s">
        <v>60</v>
      </c>
      <c r="C653" s="15">
        <f>INDEX(装备!G:G,MATCH(属性!A653,装备!A:A,0))</f>
        <v>1</v>
      </c>
      <c r="D653" s="15" t="str">
        <f>INDEX(装备!E:E,MATCH(属性!A653,装备!A:A,0))</f>
        <v>ring</v>
      </c>
      <c r="E653" s="14">
        <v>51</v>
      </c>
      <c r="F653" s="17">
        <f>INT((VLOOKUP($C653,装备数值,2,0)+VLOOKUP($C653,装备数值,5,0)*($E653-1))*VLOOKUP($D653,系数!$K$2:$O$7,2,0))</f>
        <v>0</v>
      </c>
      <c r="G653" s="17">
        <f>INT((VLOOKUP($C653,装备数值,3,0)+VLOOKUP($C653,装备数值,6,0)*($E653-1))*VLOOKUP($D653,系数!$K$2:$O$7,3,0))</f>
        <v>90</v>
      </c>
      <c r="H653" s="17">
        <f t="shared" si="21"/>
        <v>90</v>
      </c>
      <c r="I653" s="17">
        <f>INT((VLOOKUP($C653,装备数值,4,0)+VLOOKUP($C653,装备数值,7,0)*($E653-1))*VLOOKUP($D653,系数!$K$2:$O$7,4,0))</f>
        <v>0</v>
      </c>
      <c r="J653" s="17">
        <f>INT((VLOOKUP($C653,装备数值,4,0)+VLOOKUP($C653,装备数值,7,0)*($E653-1))*VLOOKUP($D653,系数!$K$2:$O$7,5,0))</f>
        <v>0</v>
      </c>
      <c r="K653" s="17">
        <f>INT(VLOOKUP(E653,强化金币,2,1)*VLOOKUP(INDEX(装备!F:F,MATCH(属性!A653,装备!A:A,0)),系数!$K$12:$M$15,3,0))</f>
        <v>6800</v>
      </c>
      <c r="L653" s="17"/>
      <c r="M653" s="17"/>
      <c r="N653" s="17"/>
      <c r="O653" s="17">
        <f>IF(E653=1,"",VLOOKUP(E653,系数!$S$2:$AB$12,MATCH(属性!C653,评级,0),1))</f>
        <v>0</v>
      </c>
    </row>
    <row r="654" spans="1:15" ht="17.25" thickBot="1" x14ac:dyDescent="0.4">
      <c r="A654" s="17">
        <f t="shared" si="20"/>
        <v>7100006</v>
      </c>
      <c r="B654" s="17" t="s">
        <v>60</v>
      </c>
      <c r="C654" s="15">
        <f>INDEX(装备!G:G,MATCH(属性!A654,装备!A:A,0))</f>
        <v>1</v>
      </c>
      <c r="D654" s="15" t="str">
        <f>INDEX(装备!E:E,MATCH(属性!A654,装备!A:A,0))</f>
        <v>ring</v>
      </c>
      <c r="E654" s="14">
        <v>52</v>
      </c>
      <c r="F654" s="17">
        <f>INT((VLOOKUP($C654,装备数值,2,0)+VLOOKUP($C654,装备数值,5,0)*($E654-1))*VLOOKUP($D654,系数!$K$2:$O$7,2,0))</f>
        <v>0</v>
      </c>
      <c r="G654" s="17">
        <f>INT((VLOOKUP($C654,装备数值,3,0)+VLOOKUP($C654,装备数值,6,0)*($E654-1))*VLOOKUP($D654,系数!$K$2:$O$7,3,0))</f>
        <v>91</v>
      </c>
      <c r="H654" s="17">
        <f t="shared" si="21"/>
        <v>91</v>
      </c>
      <c r="I654" s="17">
        <f>INT((VLOOKUP($C654,装备数值,4,0)+VLOOKUP($C654,装备数值,7,0)*($E654-1))*VLOOKUP($D654,系数!$K$2:$O$7,4,0))</f>
        <v>0</v>
      </c>
      <c r="J654" s="17">
        <f>INT((VLOOKUP($C654,装备数值,4,0)+VLOOKUP($C654,装备数值,7,0)*($E654-1))*VLOOKUP($D654,系数!$K$2:$O$7,5,0))</f>
        <v>0</v>
      </c>
      <c r="K654" s="17">
        <f>INT(VLOOKUP(E654,强化金币,2,1)*VLOOKUP(INDEX(装备!F:F,MATCH(属性!A654,装备!A:A,0)),系数!$K$12:$M$15,3,0))</f>
        <v>7200</v>
      </c>
      <c r="L654" s="17"/>
      <c r="M654" s="17"/>
      <c r="N654" s="17"/>
      <c r="O654" s="17">
        <f>IF(E654=1,"",VLOOKUP(E654,系数!$S$2:$AB$12,MATCH(属性!C654,评级,0),1))</f>
        <v>0</v>
      </c>
    </row>
    <row r="655" spans="1:15" ht="17.25" thickBot="1" x14ac:dyDescent="0.4">
      <c r="A655" s="17">
        <f t="shared" si="20"/>
        <v>7100006</v>
      </c>
      <c r="B655" s="17" t="s">
        <v>60</v>
      </c>
      <c r="C655" s="15">
        <f>INDEX(装备!G:G,MATCH(属性!A655,装备!A:A,0))</f>
        <v>1</v>
      </c>
      <c r="D655" s="15" t="str">
        <f>INDEX(装备!E:E,MATCH(属性!A655,装备!A:A,0))</f>
        <v>ring</v>
      </c>
      <c r="E655" s="14">
        <v>53</v>
      </c>
      <c r="F655" s="17">
        <f>INT((VLOOKUP($C655,装备数值,2,0)+VLOOKUP($C655,装备数值,5,0)*($E655-1))*VLOOKUP($D655,系数!$K$2:$O$7,2,0))</f>
        <v>0</v>
      </c>
      <c r="G655" s="17">
        <f>INT((VLOOKUP($C655,装备数值,3,0)+VLOOKUP($C655,装备数值,6,0)*($E655-1))*VLOOKUP($D655,系数!$K$2:$O$7,3,0))</f>
        <v>92</v>
      </c>
      <c r="H655" s="17">
        <f t="shared" si="21"/>
        <v>92</v>
      </c>
      <c r="I655" s="17">
        <f>INT((VLOOKUP($C655,装备数值,4,0)+VLOOKUP($C655,装备数值,7,0)*($E655-1))*VLOOKUP($D655,系数!$K$2:$O$7,4,0))</f>
        <v>0</v>
      </c>
      <c r="J655" s="17">
        <f>INT((VLOOKUP($C655,装备数值,4,0)+VLOOKUP($C655,装备数值,7,0)*($E655-1))*VLOOKUP($D655,系数!$K$2:$O$7,5,0))</f>
        <v>0</v>
      </c>
      <c r="K655" s="17">
        <f>INT(VLOOKUP(E655,强化金币,2,1)*VLOOKUP(INDEX(装备!F:F,MATCH(属性!A655,装备!A:A,0)),系数!$K$12:$M$15,3,0))</f>
        <v>7600</v>
      </c>
      <c r="L655" s="17"/>
      <c r="M655" s="17"/>
      <c r="N655" s="17"/>
      <c r="O655" s="17">
        <f>IF(E655=1,"",VLOOKUP(E655,系数!$S$2:$AB$12,MATCH(属性!C655,评级,0),1))</f>
        <v>0</v>
      </c>
    </row>
    <row r="656" spans="1:15" ht="17.25" thickBot="1" x14ac:dyDescent="0.4">
      <c r="A656" s="17">
        <f t="shared" si="20"/>
        <v>7100006</v>
      </c>
      <c r="B656" s="17" t="s">
        <v>60</v>
      </c>
      <c r="C656" s="15">
        <f>INDEX(装备!G:G,MATCH(属性!A656,装备!A:A,0))</f>
        <v>1</v>
      </c>
      <c r="D656" s="15" t="str">
        <f>INDEX(装备!E:E,MATCH(属性!A656,装备!A:A,0))</f>
        <v>ring</v>
      </c>
      <c r="E656" s="14">
        <v>54</v>
      </c>
      <c r="F656" s="17">
        <f>INT((VLOOKUP($C656,装备数值,2,0)+VLOOKUP($C656,装备数值,5,0)*($E656-1))*VLOOKUP($D656,系数!$K$2:$O$7,2,0))</f>
        <v>0</v>
      </c>
      <c r="G656" s="17">
        <f>INT((VLOOKUP($C656,装备数值,3,0)+VLOOKUP($C656,装备数值,6,0)*($E656-1))*VLOOKUP($D656,系数!$K$2:$O$7,3,0))</f>
        <v>93</v>
      </c>
      <c r="H656" s="17">
        <f t="shared" si="21"/>
        <v>93</v>
      </c>
      <c r="I656" s="17">
        <f>INT((VLOOKUP($C656,装备数值,4,0)+VLOOKUP($C656,装备数值,7,0)*($E656-1))*VLOOKUP($D656,系数!$K$2:$O$7,4,0))</f>
        <v>0</v>
      </c>
      <c r="J656" s="17">
        <f>INT((VLOOKUP($C656,装备数值,4,0)+VLOOKUP($C656,装备数值,7,0)*($E656-1))*VLOOKUP($D656,系数!$K$2:$O$7,5,0))</f>
        <v>0</v>
      </c>
      <c r="K656" s="17">
        <f>INT(VLOOKUP(E656,强化金币,2,1)*VLOOKUP(INDEX(装备!F:F,MATCH(属性!A656,装备!A:A,0)),系数!$K$12:$M$15,3,0))</f>
        <v>8000</v>
      </c>
      <c r="L656" s="17"/>
      <c r="M656" s="17"/>
      <c r="N656" s="17"/>
      <c r="O656" s="17">
        <f>IF(E656=1,"",VLOOKUP(E656,系数!$S$2:$AB$12,MATCH(属性!C656,评级,0),1))</f>
        <v>0</v>
      </c>
    </row>
    <row r="657" spans="1:15" ht="17.25" thickBot="1" x14ac:dyDescent="0.4">
      <c r="A657" s="17">
        <f t="shared" si="20"/>
        <v>7100006</v>
      </c>
      <c r="B657" s="17" t="s">
        <v>60</v>
      </c>
      <c r="C657" s="15">
        <f>INDEX(装备!G:G,MATCH(属性!A657,装备!A:A,0))</f>
        <v>1</v>
      </c>
      <c r="D657" s="15" t="str">
        <f>INDEX(装备!E:E,MATCH(属性!A657,装备!A:A,0))</f>
        <v>ring</v>
      </c>
      <c r="E657" s="14">
        <v>55</v>
      </c>
      <c r="F657" s="17">
        <f>INT((VLOOKUP($C657,装备数值,2,0)+VLOOKUP($C657,装备数值,5,0)*($E657-1))*VLOOKUP($D657,系数!$K$2:$O$7,2,0))</f>
        <v>0</v>
      </c>
      <c r="G657" s="17">
        <f>INT((VLOOKUP($C657,装备数值,3,0)+VLOOKUP($C657,装备数值,6,0)*($E657-1))*VLOOKUP($D657,系数!$K$2:$O$7,3,0))</f>
        <v>94</v>
      </c>
      <c r="H657" s="17">
        <f t="shared" si="21"/>
        <v>94</v>
      </c>
      <c r="I657" s="17">
        <f>INT((VLOOKUP($C657,装备数值,4,0)+VLOOKUP($C657,装备数值,7,0)*($E657-1))*VLOOKUP($D657,系数!$K$2:$O$7,4,0))</f>
        <v>0</v>
      </c>
      <c r="J657" s="17">
        <f>INT((VLOOKUP($C657,装备数值,4,0)+VLOOKUP($C657,装备数值,7,0)*($E657-1))*VLOOKUP($D657,系数!$K$2:$O$7,5,0))</f>
        <v>0</v>
      </c>
      <c r="K657" s="17">
        <f>INT(VLOOKUP(E657,强化金币,2,1)*VLOOKUP(INDEX(装备!F:F,MATCH(属性!A657,装备!A:A,0)),系数!$K$12:$M$15,3,0))</f>
        <v>8400</v>
      </c>
      <c r="L657" s="17"/>
      <c r="M657" s="17"/>
      <c r="N657" s="17"/>
      <c r="O657" s="17">
        <f>IF(E657=1,"",VLOOKUP(E657,系数!$S$2:$AB$12,MATCH(属性!C657,评级,0),1))</f>
        <v>0</v>
      </c>
    </row>
    <row r="658" spans="1:15" ht="17.25" thickBot="1" x14ac:dyDescent="0.4">
      <c r="A658" s="17">
        <f t="shared" si="20"/>
        <v>7100006</v>
      </c>
      <c r="B658" s="17" t="s">
        <v>60</v>
      </c>
      <c r="C658" s="15">
        <f>INDEX(装备!G:G,MATCH(属性!A658,装备!A:A,0))</f>
        <v>1</v>
      </c>
      <c r="D658" s="15" t="str">
        <f>INDEX(装备!E:E,MATCH(属性!A658,装备!A:A,0))</f>
        <v>ring</v>
      </c>
      <c r="E658" s="14">
        <v>56</v>
      </c>
      <c r="F658" s="17">
        <f>INT((VLOOKUP($C658,装备数值,2,0)+VLOOKUP($C658,装备数值,5,0)*($E658-1))*VLOOKUP($D658,系数!$K$2:$O$7,2,0))</f>
        <v>0</v>
      </c>
      <c r="G658" s="17">
        <f>INT((VLOOKUP($C658,装备数值,3,0)+VLOOKUP($C658,装备数值,6,0)*($E658-1))*VLOOKUP($D658,系数!$K$2:$O$7,3,0))</f>
        <v>95</v>
      </c>
      <c r="H658" s="17">
        <f t="shared" si="21"/>
        <v>95</v>
      </c>
      <c r="I658" s="17">
        <f>INT((VLOOKUP($C658,装备数值,4,0)+VLOOKUP($C658,装备数值,7,0)*($E658-1))*VLOOKUP($D658,系数!$K$2:$O$7,4,0))</f>
        <v>0</v>
      </c>
      <c r="J658" s="17">
        <f>INT((VLOOKUP($C658,装备数值,4,0)+VLOOKUP($C658,装备数值,7,0)*($E658-1))*VLOOKUP($D658,系数!$K$2:$O$7,5,0))</f>
        <v>0</v>
      </c>
      <c r="K658" s="17">
        <f>INT(VLOOKUP(E658,强化金币,2,1)*VLOOKUP(INDEX(装备!F:F,MATCH(属性!A658,装备!A:A,0)),系数!$K$12:$M$15,3,0))</f>
        <v>8800</v>
      </c>
      <c r="L658" s="17"/>
      <c r="M658" s="17"/>
      <c r="N658" s="17"/>
      <c r="O658" s="17">
        <f>IF(E658=1,"",VLOOKUP(E658,系数!$S$2:$AB$12,MATCH(属性!C658,评级,0),1))</f>
        <v>0</v>
      </c>
    </row>
    <row r="659" spans="1:15" ht="17.25" thickBot="1" x14ac:dyDescent="0.4">
      <c r="A659" s="17">
        <f t="shared" si="20"/>
        <v>7100006</v>
      </c>
      <c r="B659" s="17" t="s">
        <v>60</v>
      </c>
      <c r="C659" s="15">
        <f>INDEX(装备!G:G,MATCH(属性!A659,装备!A:A,0))</f>
        <v>1</v>
      </c>
      <c r="D659" s="15" t="str">
        <f>INDEX(装备!E:E,MATCH(属性!A659,装备!A:A,0))</f>
        <v>ring</v>
      </c>
      <c r="E659" s="14">
        <v>57</v>
      </c>
      <c r="F659" s="17">
        <f>INT((VLOOKUP($C659,装备数值,2,0)+VLOOKUP($C659,装备数值,5,0)*($E659-1))*VLOOKUP($D659,系数!$K$2:$O$7,2,0))</f>
        <v>0</v>
      </c>
      <c r="G659" s="17">
        <f>INT((VLOOKUP($C659,装备数值,3,0)+VLOOKUP($C659,装备数值,6,0)*($E659-1))*VLOOKUP($D659,系数!$K$2:$O$7,3,0))</f>
        <v>96</v>
      </c>
      <c r="H659" s="17">
        <f t="shared" si="21"/>
        <v>96</v>
      </c>
      <c r="I659" s="17">
        <f>INT((VLOOKUP($C659,装备数值,4,0)+VLOOKUP($C659,装备数值,7,0)*($E659-1))*VLOOKUP($D659,系数!$K$2:$O$7,4,0))</f>
        <v>0</v>
      </c>
      <c r="J659" s="17">
        <f>INT((VLOOKUP($C659,装备数值,4,0)+VLOOKUP($C659,装备数值,7,0)*($E659-1))*VLOOKUP($D659,系数!$K$2:$O$7,5,0))</f>
        <v>0</v>
      </c>
      <c r="K659" s="17">
        <f>INT(VLOOKUP(E659,强化金币,2,1)*VLOOKUP(INDEX(装备!F:F,MATCH(属性!A659,装备!A:A,0)),系数!$K$12:$M$15,3,0))</f>
        <v>9200</v>
      </c>
      <c r="L659" s="17"/>
      <c r="M659" s="17"/>
      <c r="N659" s="17"/>
      <c r="O659" s="17">
        <f>IF(E659=1,"",VLOOKUP(E659,系数!$S$2:$AB$12,MATCH(属性!C659,评级,0),1))</f>
        <v>0</v>
      </c>
    </row>
    <row r="660" spans="1:15" ht="17.25" thickBot="1" x14ac:dyDescent="0.4">
      <c r="A660" s="17">
        <f t="shared" si="20"/>
        <v>7100006</v>
      </c>
      <c r="B660" s="17" t="s">
        <v>60</v>
      </c>
      <c r="C660" s="15">
        <f>INDEX(装备!G:G,MATCH(属性!A660,装备!A:A,0))</f>
        <v>1</v>
      </c>
      <c r="D660" s="15" t="str">
        <f>INDEX(装备!E:E,MATCH(属性!A660,装备!A:A,0))</f>
        <v>ring</v>
      </c>
      <c r="E660" s="14">
        <v>58</v>
      </c>
      <c r="F660" s="17">
        <f>INT((VLOOKUP($C660,装备数值,2,0)+VLOOKUP($C660,装备数值,5,0)*($E660-1))*VLOOKUP($D660,系数!$K$2:$O$7,2,0))</f>
        <v>0</v>
      </c>
      <c r="G660" s="17">
        <f>INT((VLOOKUP($C660,装备数值,3,0)+VLOOKUP($C660,装备数值,6,0)*($E660-1))*VLOOKUP($D660,系数!$K$2:$O$7,3,0))</f>
        <v>97</v>
      </c>
      <c r="H660" s="17">
        <f t="shared" si="21"/>
        <v>97</v>
      </c>
      <c r="I660" s="17">
        <f>INT((VLOOKUP($C660,装备数值,4,0)+VLOOKUP($C660,装备数值,7,0)*($E660-1))*VLOOKUP($D660,系数!$K$2:$O$7,4,0))</f>
        <v>0</v>
      </c>
      <c r="J660" s="17">
        <f>INT((VLOOKUP($C660,装备数值,4,0)+VLOOKUP($C660,装备数值,7,0)*($E660-1))*VLOOKUP($D660,系数!$K$2:$O$7,5,0))</f>
        <v>0</v>
      </c>
      <c r="K660" s="17">
        <f>INT(VLOOKUP(E660,强化金币,2,1)*VLOOKUP(INDEX(装备!F:F,MATCH(属性!A660,装备!A:A,0)),系数!$K$12:$M$15,3,0))</f>
        <v>9600</v>
      </c>
      <c r="L660" s="17"/>
      <c r="M660" s="17"/>
      <c r="N660" s="17"/>
      <c r="O660" s="17">
        <f>IF(E660=1,"",VLOOKUP(E660,系数!$S$2:$AB$12,MATCH(属性!C660,评级,0),1))</f>
        <v>0</v>
      </c>
    </row>
    <row r="661" spans="1:15" ht="17.25" thickBot="1" x14ac:dyDescent="0.4">
      <c r="A661" s="17">
        <f t="shared" si="20"/>
        <v>7100006</v>
      </c>
      <c r="B661" s="17" t="s">
        <v>60</v>
      </c>
      <c r="C661" s="15">
        <f>INDEX(装备!G:G,MATCH(属性!A661,装备!A:A,0))</f>
        <v>1</v>
      </c>
      <c r="D661" s="15" t="str">
        <f>INDEX(装备!E:E,MATCH(属性!A661,装备!A:A,0))</f>
        <v>ring</v>
      </c>
      <c r="E661" s="14">
        <v>59</v>
      </c>
      <c r="F661" s="17">
        <f>INT((VLOOKUP($C661,装备数值,2,0)+VLOOKUP($C661,装备数值,5,0)*($E661-1))*VLOOKUP($D661,系数!$K$2:$O$7,2,0))</f>
        <v>0</v>
      </c>
      <c r="G661" s="17">
        <f>INT((VLOOKUP($C661,装备数值,3,0)+VLOOKUP($C661,装备数值,6,0)*($E661-1))*VLOOKUP($D661,系数!$K$2:$O$7,3,0))</f>
        <v>98</v>
      </c>
      <c r="H661" s="17">
        <f t="shared" si="21"/>
        <v>98</v>
      </c>
      <c r="I661" s="17">
        <f>INT((VLOOKUP($C661,装备数值,4,0)+VLOOKUP($C661,装备数值,7,0)*($E661-1))*VLOOKUP($D661,系数!$K$2:$O$7,4,0))</f>
        <v>0</v>
      </c>
      <c r="J661" s="17">
        <f>INT((VLOOKUP($C661,装备数值,4,0)+VLOOKUP($C661,装备数值,7,0)*($E661-1))*VLOOKUP($D661,系数!$K$2:$O$7,5,0))</f>
        <v>0</v>
      </c>
      <c r="K661" s="17">
        <f>INT(VLOOKUP(E661,强化金币,2,1)*VLOOKUP(INDEX(装备!F:F,MATCH(属性!A661,装备!A:A,0)),系数!$K$12:$M$15,3,0))</f>
        <v>10000</v>
      </c>
      <c r="L661" s="17"/>
      <c r="M661" s="17"/>
      <c r="N661" s="17"/>
      <c r="O661" s="17">
        <f>IF(E661=1,"",VLOOKUP(E661,系数!$S$2:$AB$12,MATCH(属性!C661,评级,0),1))</f>
        <v>0</v>
      </c>
    </row>
    <row r="662" spans="1:15" ht="17.25" thickBot="1" x14ac:dyDescent="0.4">
      <c r="A662" s="17">
        <f t="shared" si="20"/>
        <v>7100006</v>
      </c>
      <c r="B662" s="17" t="s">
        <v>60</v>
      </c>
      <c r="C662" s="15">
        <f>INDEX(装备!G:G,MATCH(属性!A662,装备!A:A,0))</f>
        <v>1</v>
      </c>
      <c r="D662" s="15" t="str">
        <f>INDEX(装备!E:E,MATCH(属性!A662,装备!A:A,0))</f>
        <v>ring</v>
      </c>
      <c r="E662" s="14">
        <v>60</v>
      </c>
      <c r="F662" s="17">
        <f>INT((VLOOKUP($C662,装备数值,2,0)+VLOOKUP($C662,装备数值,5,0)*($E662-1))*VLOOKUP($D662,系数!$K$2:$O$7,2,0))</f>
        <v>0</v>
      </c>
      <c r="G662" s="17">
        <f>INT((VLOOKUP($C662,装备数值,3,0)+VLOOKUP($C662,装备数值,6,0)*($E662-1))*VLOOKUP($D662,系数!$K$2:$O$7,3,0))</f>
        <v>99</v>
      </c>
      <c r="H662" s="17">
        <f t="shared" si="21"/>
        <v>99</v>
      </c>
      <c r="I662" s="17">
        <f>INT((VLOOKUP($C662,装备数值,4,0)+VLOOKUP($C662,装备数值,7,0)*($E662-1))*VLOOKUP($D662,系数!$K$2:$O$7,4,0))</f>
        <v>0</v>
      </c>
      <c r="J662" s="17">
        <f>INT((VLOOKUP($C662,装备数值,4,0)+VLOOKUP($C662,装备数值,7,0)*($E662-1))*VLOOKUP($D662,系数!$K$2:$O$7,5,0))</f>
        <v>0</v>
      </c>
      <c r="K662" s="17">
        <f>INT(VLOOKUP(E662,强化金币,2,1)*VLOOKUP(INDEX(装备!F:F,MATCH(属性!A662,装备!A:A,0)),系数!$K$12:$M$15,3,0))</f>
        <v>10500</v>
      </c>
      <c r="L662" s="17"/>
      <c r="M662" s="17"/>
      <c r="N662" s="17"/>
      <c r="O662" s="17">
        <f>IF(E662=1,"",VLOOKUP(E662,系数!$S$2:$AB$12,MATCH(属性!C662,评级,0),1))</f>
        <v>0</v>
      </c>
    </row>
    <row r="663" spans="1:15" ht="17.25" thickBot="1" x14ac:dyDescent="0.4">
      <c r="A663" s="17">
        <f t="shared" si="20"/>
        <v>7100006</v>
      </c>
      <c r="B663" s="17" t="s">
        <v>60</v>
      </c>
      <c r="C663" s="15">
        <f>INDEX(装备!G:G,MATCH(属性!A663,装备!A:A,0))</f>
        <v>1</v>
      </c>
      <c r="D663" s="15" t="str">
        <f>INDEX(装备!E:E,MATCH(属性!A663,装备!A:A,0))</f>
        <v>ring</v>
      </c>
      <c r="E663" s="14">
        <v>61</v>
      </c>
      <c r="F663" s="17">
        <f>INT((VLOOKUP($C663,装备数值,2,0)+VLOOKUP($C663,装备数值,5,0)*($E663-1))*VLOOKUP($D663,系数!$K$2:$O$7,2,0))</f>
        <v>0</v>
      </c>
      <c r="G663" s="17">
        <f>INT((VLOOKUP($C663,装备数值,3,0)+VLOOKUP($C663,装备数值,6,0)*($E663-1))*VLOOKUP($D663,系数!$K$2:$O$7,3,0))</f>
        <v>100</v>
      </c>
      <c r="H663" s="17">
        <f t="shared" si="21"/>
        <v>100</v>
      </c>
      <c r="I663" s="17">
        <f>INT((VLOOKUP($C663,装备数值,4,0)+VLOOKUP($C663,装备数值,7,0)*($E663-1))*VLOOKUP($D663,系数!$K$2:$O$7,4,0))</f>
        <v>0</v>
      </c>
      <c r="J663" s="17">
        <f>INT((VLOOKUP($C663,装备数值,4,0)+VLOOKUP($C663,装备数值,7,0)*($E663-1))*VLOOKUP($D663,系数!$K$2:$O$7,5,0))</f>
        <v>0</v>
      </c>
      <c r="K663" s="17">
        <f>INT(VLOOKUP(E663,强化金币,2,1)*VLOOKUP(INDEX(装备!F:F,MATCH(属性!A663,装备!A:A,0)),系数!$K$12:$M$15,3,0))</f>
        <v>11000</v>
      </c>
      <c r="L663" s="17"/>
      <c r="M663" s="17"/>
      <c r="N663" s="17"/>
      <c r="O663" s="17">
        <f>IF(E663=1,"",VLOOKUP(E663,系数!$S$2:$AB$12,MATCH(属性!C663,评级,0),1))</f>
        <v>0</v>
      </c>
    </row>
    <row r="664" spans="1:15" ht="17.25" thickBot="1" x14ac:dyDescent="0.4">
      <c r="A664" s="17">
        <f t="shared" si="20"/>
        <v>7100006</v>
      </c>
      <c r="B664" s="17" t="s">
        <v>60</v>
      </c>
      <c r="C664" s="15">
        <f>INDEX(装备!G:G,MATCH(属性!A664,装备!A:A,0))</f>
        <v>1</v>
      </c>
      <c r="D664" s="15" t="str">
        <f>INDEX(装备!E:E,MATCH(属性!A664,装备!A:A,0))</f>
        <v>ring</v>
      </c>
      <c r="E664" s="14">
        <v>62</v>
      </c>
      <c r="F664" s="17">
        <f>INT((VLOOKUP($C664,装备数值,2,0)+VLOOKUP($C664,装备数值,5,0)*($E664-1))*VLOOKUP($D664,系数!$K$2:$O$7,2,0))</f>
        <v>0</v>
      </c>
      <c r="G664" s="17">
        <f>INT((VLOOKUP($C664,装备数值,3,0)+VLOOKUP($C664,装备数值,6,0)*($E664-1))*VLOOKUP($D664,系数!$K$2:$O$7,3,0))</f>
        <v>101</v>
      </c>
      <c r="H664" s="17">
        <f t="shared" si="21"/>
        <v>101</v>
      </c>
      <c r="I664" s="17">
        <f>INT((VLOOKUP($C664,装备数值,4,0)+VLOOKUP($C664,装备数值,7,0)*($E664-1))*VLOOKUP($D664,系数!$K$2:$O$7,4,0))</f>
        <v>0</v>
      </c>
      <c r="J664" s="17">
        <f>INT((VLOOKUP($C664,装备数值,4,0)+VLOOKUP($C664,装备数值,7,0)*($E664-1))*VLOOKUP($D664,系数!$K$2:$O$7,5,0))</f>
        <v>0</v>
      </c>
      <c r="K664" s="17">
        <f>INT(VLOOKUP(E664,强化金币,2,1)*VLOOKUP(INDEX(装备!F:F,MATCH(属性!A664,装备!A:A,0)),系数!$K$12:$M$15,3,0))</f>
        <v>11500</v>
      </c>
      <c r="L664" s="17"/>
      <c r="M664" s="17"/>
      <c r="N664" s="17"/>
      <c r="O664" s="17">
        <f>IF(E664=1,"",VLOOKUP(E664,系数!$S$2:$AB$12,MATCH(属性!C664,评级,0),1))</f>
        <v>0</v>
      </c>
    </row>
    <row r="665" spans="1:15" ht="17.25" thickBot="1" x14ac:dyDescent="0.4">
      <c r="A665" s="17">
        <f t="shared" si="20"/>
        <v>7100006</v>
      </c>
      <c r="B665" s="17" t="s">
        <v>60</v>
      </c>
      <c r="C665" s="15">
        <f>INDEX(装备!G:G,MATCH(属性!A665,装备!A:A,0))</f>
        <v>1</v>
      </c>
      <c r="D665" s="15" t="str">
        <f>INDEX(装备!E:E,MATCH(属性!A665,装备!A:A,0))</f>
        <v>ring</v>
      </c>
      <c r="E665" s="14">
        <v>63</v>
      </c>
      <c r="F665" s="17">
        <f>INT((VLOOKUP($C665,装备数值,2,0)+VLOOKUP($C665,装备数值,5,0)*($E665-1))*VLOOKUP($D665,系数!$K$2:$O$7,2,0))</f>
        <v>0</v>
      </c>
      <c r="G665" s="17">
        <f>INT((VLOOKUP($C665,装备数值,3,0)+VLOOKUP($C665,装备数值,6,0)*($E665-1))*VLOOKUP($D665,系数!$K$2:$O$7,3,0))</f>
        <v>102</v>
      </c>
      <c r="H665" s="17">
        <f t="shared" si="21"/>
        <v>102</v>
      </c>
      <c r="I665" s="17">
        <f>INT((VLOOKUP($C665,装备数值,4,0)+VLOOKUP($C665,装备数值,7,0)*($E665-1))*VLOOKUP($D665,系数!$K$2:$O$7,4,0))</f>
        <v>0</v>
      </c>
      <c r="J665" s="17">
        <f>INT((VLOOKUP($C665,装备数值,4,0)+VLOOKUP($C665,装备数值,7,0)*($E665-1))*VLOOKUP($D665,系数!$K$2:$O$7,5,0))</f>
        <v>0</v>
      </c>
      <c r="K665" s="17">
        <f>INT(VLOOKUP(E665,强化金币,2,1)*VLOOKUP(INDEX(装备!F:F,MATCH(属性!A665,装备!A:A,0)),系数!$K$12:$M$15,3,0))</f>
        <v>12000</v>
      </c>
      <c r="L665" s="17"/>
      <c r="M665" s="17"/>
      <c r="N665" s="17"/>
      <c r="O665" s="17">
        <f>IF(E665=1,"",VLOOKUP(E665,系数!$S$2:$AB$12,MATCH(属性!C665,评级,0),1))</f>
        <v>0</v>
      </c>
    </row>
    <row r="666" spans="1:15" ht="17.25" thickBot="1" x14ac:dyDescent="0.4">
      <c r="A666" s="17">
        <f t="shared" si="20"/>
        <v>7100006</v>
      </c>
      <c r="B666" s="17" t="s">
        <v>60</v>
      </c>
      <c r="C666" s="15">
        <f>INDEX(装备!G:G,MATCH(属性!A666,装备!A:A,0))</f>
        <v>1</v>
      </c>
      <c r="D666" s="15" t="str">
        <f>INDEX(装备!E:E,MATCH(属性!A666,装备!A:A,0))</f>
        <v>ring</v>
      </c>
      <c r="E666" s="14">
        <v>64</v>
      </c>
      <c r="F666" s="17">
        <f>INT((VLOOKUP($C666,装备数值,2,0)+VLOOKUP($C666,装备数值,5,0)*($E666-1))*VLOOKUP($D666,系数!$K$2:$O$7,2,0))</f>
        <v>0</v>
      </c>
      <c r="G666" s="17">
        <f>INT((VLOOKUP($C666,装备数值,3,0)+VLOOKUP($C666,装备数值,6,0)*($E666-1))*VLOOKUP($D666,系数!$K$2:$O$7,3,0))</f>
        <v>103</v>
      </c>
      <c r="H666" s="17">
        <f t="shared" si="21"/>
        <v>103</v>
      </c>
      <c r="I666" s="17">
        <f>INT((VLOOKUP($C666,装备数值,4,0)+VLOOKUP($C666,装备数值,7,0)*($E666-1))*VLOOKUP($D666,系数!$K$2:$O$7,4,0))</f>
        <v>0</v>
      </c>
      <c r="J666" s="17">
        <f>INT((VLOOKUP($C666,装备数值,4,0)+VLOOKUP($C666,装备数值,7,0)*($E666-1))*VLOOKUP($D666,系数!$K$2:$O$7,5,0))</f>
        <v>0</v>
      </c>
      <c r="K666" s="17">
        <f>INT(VLOOKUP(E666,强化金币,2,1)*VLOOKUP(INDEX(装备!F:F,MATCH(属性!A666,装备!A:A,0)),系数!$K$12:$M$15,3,0))</f>
        <v>12500</v>
      </c>
      <c r="L666" s="17"/>
      <c r="M666" s="17"/>
      <c r="N666" s="17"/>
      <c r="O666" s="17">
        <f>IF(E666=1,"",VLOOKUP(E666,系数!$S$2:$AB$12,MATCH(属性!C666,评级,0),1))</f>
        <v>0</v>
      </c>
    </row>
    <row r="667" spans="1:15" ht="17.25" thickBot="1" x14ac:dyDescent="0.4">
      <c r="A667" s="17">
        <f t="shared" si="20"/>
        <v>7100006</v>
      </c>
      <c r="B667" s="17" t="s">
        <v>60</v>
      </c>
      <c r="C667" s="15">
        <f>INDEX(装备!G:G,MATCH(属性!A667,装备!A:A,0))</f>
        <v>1</v>
      </c>
      <c r="D667" s="15" t="str">
        <f>INDEX(装备!E:E,MATCH(属性!A667,装备!A:A,0))</f>
        <v>ring</v>
      </c>
      <c r="E667" s="14">
        <v>65</v>
      </c>
      <c r="F667" s="17">
        <f>INT((VLOOKUP($C667,装备数值,2,0)+VLOOKUP($C667,装备数值,5,0)*($E667-1))*VLOOKUP($D667,系数!$K$2:$O$7,2,0))</f>
        <v>0</v>
      </c>
      <c r="G667" s="17">
        <f>INT((VLOOKUP($C667,装备数值,3,0)+VLOOKUP($C667,装备数值,6,0)*($E667-1))*VLOOKUP($D667,系数!$K$2:$O$7,3,0))</f>
        <v>104</v>
      </c>
      <c r="H667" s="17">
        <f t="shared" si="21"/>
        <v>104</v>
      </c>
      <c r="I667" s="17">
        <f>INT((VLOOKUP($C667,装备数值,4,0)+VLOOKUP($C667,装备数值,7,0)*($E667-1))*VLOOKUP($D667,系数!$K$2:$O$7,4,0))</f>
        <v>0</v>
      </c>
      <c r="J667" s="17">
        <f>INT((VLOOKUP($C667,装备数值,4,0)+VLOOKUP($C667,装备数值,7,0)*($E667-1))*VLOOKUP($D667,系数!$K$2:$O$7,5,0))</f>
        <v>0</v>
      </c>
      <c r="K667" s="17">
        <f>INT(VLOOKUP(E667,强化金币,2,1)*VLOOKUP(INDEX(装备!F:F,MATCH(属性!A667,装备!A:A,0)),系数!$K$12:$M$15,3,0))</f>
        <v>13000</v>
      </c>
      <c r="L667" s="17"/>
      <c r="M667" s="17"/>
      <c r="N667" s="17"/>
      <c r="O667" s="17">
        <f>IF(E667=1,"",VLOOKUP(E667,系数!$S$2:$AB$12,MATCH(属性!C667,评级,0),1))</f>
        <v>0</v>
      </c>
    </row>
    <row r="668" spans="1:15" ht="17.25" thickBot="1" x14ac:dyDescent="0.4">
      <c r="A668" s="17">
        <f t="shared" si="20"/>
        <v>7100006</v>
      </c>
      <c r="B668" s="17" t="s">
        <v>60</v>
      </c>
      <c r="C668" s="15">
        <f>INDEX(装备!G:G,MATCH(属性!A668,装备!A:A,0))</f>
        <v>1</v>
      </c>
      <c r="D668" s="15" t="str">
        <f>INDEX(装备!E:E,MATCH(属性!A668,装备!A:A,0))</f>
        <v>ring</v>
      </c>
      <c r="E668" s="14">
        <v>66</v>
      </c>
      <c r="F668" s="17">
        <f>INT((VLOOKUP($C668,装备数值,2,0)+VLOOKUP($C668,装备数值,5,0)*($E668-1))*VLOOKUP($D668,系数!$K$2:$O$7,2,0))</f>
        <v>0</v>
      </c>
      <c r="G668" s="17">
        <f>INT((VLOOKUP($C668,装备数值,3,0)+VLOOKUP($C668,装备数值,6,0)*($E668-1))*VLOOKUP($D668,系数!$K$2:$O$7,3,0))</f>
        <v>105</v>
      </c>
      <c r="H668" s="17">
        <f t="shared" si="21"/>
        <v>105</v>
      </c>
      <c r="I668" s="17">
        <f>INT((VLOOKUP($C668,装备数值,4,0)+VLOOKUP($C668,装备数值,7,0)*($E668-1))*VLOOKUP($D668,系数!$K$2:$O$7,4,0))</f>
        <v>0</v>
      </c>
      <c r="J668" s="17">
        <f>INT((VLOOKUP($C668,装备数值,4,0)+VLOOKUP($C668,装备数值,7,0)*($E668-1))*VLOOKUP($D668,系数!$K$2:$O$7,5,0))</f>
        <v>0</v>
      </c>
      <c r="K668" s="17">
        <f>INT(VLOOKUP(E668,强化金币,2,1)*VLOOKUP(INDEX(装备!F:F,MATCH(属性!A668,装备!A:A,0)),系数!$K$12:$M$15,3,0))</f>
        <v>13500</v>
      </c>
      <c r="L668" s="17"/>
      <c r="M668" s="17"/>
      <c r="N668" s="17"/>
      <c r="O668" s="17">
        <f>IF(E668=1,"",VLOOKUP(E668,系数!$S$2:$AB$12,MATCH(属性!C668,评级,0),1))</f>
        <v>0</v>
      </c>
    </row>
    <row r="669" spans="1:15" ht="17.25" thickBot="1" x14ac:dyDescent="0.4">
      <c r="A669" s="17">
        <f t="shared" si="20"/>
        <v>7100006</v>
      </c>
      <c r="B669" s="17" t="s">
        <v>60</v>
      </c>
      <c r="C669" s="15">
        <f>INDEX(装备!G:G,MATCH(属性!A669,装备!A:A,0))</f>
        <v>1</v>
      </c>
      <c r="D669" s="15" t="str">
        <f>INDEX(装备!E:E,MATCH(属性!A669,装备!A:A,0))</f>
        <v>ring</v>
      </c>
      <c r="E669" s="14">
        <v>67</v>
      </c>
      <c r="F669" s="17">
        <f>INT((VLOOKUP($C669,装备数值,2,0)+VLOOKUP($C669,装备数值,5,0)*($E669-1))*VLOOKUP($D669,系数!$K$2:$O$7,2,0))</f>
        <v>0</v>
      </c>
      <c r="G669" s="17">
        <f>INT((VLOOKUP($C669,装备数值,3,0)+VLOOKUP($C669,装备数值,6,0)*($E669-1))*VLOOKUP($D669,系数!$K$2:$O$7,3,0))</f>
        <v>106</v>
      </c>
      <c r="H669" s="17">
        <f t="shared" si="21"/>
        <v>106</v>
      </c>
      <c r="I669" s="17">
        <f>INT((VLOOKUP($C669,装备数值,4,0)+VLOOKUP($C669,装备数值,7,0)*($E669-1))*VLOOKUP($D669,系数!$K$2:$O$7,4,0))</f>
        <v>0</v>
      </c>
      <c r="J669" s="17">
        <f>INT((VLOOKUP($C669,装备数值,4,0)+VLOOKUP($C669,装备数值,7,0)*($E669-1))*VLOOKUP($D669,系数!$K$2:$O$7,5,0))</f>
        <v>0</v>
      </c>
      <c r="K669" s="17">
        <f>INT(VLOOKUP(E669,强化金币,2,1)*VLOOKUP(INDEX(装备!F:F,MATCH(属性!A669,装备!A:A,0)),系数!$K$12:$M$15,3,0))</f>
        <v>14000</v>
      </c>
      <c r="L669" s="17"/>
      <c r="M669" s="17"/>
      <c r="N669" s="17"/>
      <c r="O669" s="17">
        <f>IF(E669=1,"",VLOOKUP(E669,系数!$S$2:$AB$12,MATCH(属性!C669,评级,0),1))</f>
        <v>0</v>
      </c>
    </row>
    <row r="670" spans="1:15" ht="17.25" thickBot="1" x14ac:dyDescent="0.4">
      <c r="A670" s="17">
        <f t="shared" si="20"/>
        <v>7100006</v>
      </c>
      <c r="B670" s="17" t="s">
        <v>60</v>
      </c>
      <c r="C670" s="15">
        <f>INDEX(装备!G:G,MATCH(属性!A670,装备!A:A,0))</f>
        <v>1</v>
      </c>
      <c r="D670" s="15" t="str">
        <f>INDEX(装备!E:E,MATCH(属性!A670,装备!A:A,0))</f>
        <v>ring</v>
      </c>
      <c r="E670" s="14">
        <v>68</v>
      </c>
      <c r="F670" s="17">
        <f>INT((VLOOKUP($C670,装备数值,2,0)+VLOOKUP($C670,装备数值,5,0)*($E670-1))*VLOOKUP($D670,系数!$K$2:$O$7,2,0))</f>
        <v>0</v>
      </c>
      <c r="G670" s="17">
        <f>INT((VLOOKUP($C670,装备数值,3,0)+VLOOKUP($C670,装备数值,6,0)*($E670-1))*VLOOKUP($D670,系数!$K$2:$O$7,3,0))</f>
        <v>107</v>
      </c>
      <c r="H670" s="17">
        <f t="shared" si="21"/>
        <v>107</v>
      </c>
      <c r="I670" s="17">
        <f>INT((VLOOKUP($C670,装备数值,4,0)+VLOOKUP($C670,装备数值,7,0)*($E670-1))*VLOOKUP($D670,系数!$K$2:$O$7,4,0))</f>
        <v>0</v>
      </c>
      <c r="J670" s="17">
        <f>INT((VLOOKUP($C670,装备数值,4,0)+VLOOKUP($C670,装备数值,7,0)*($E670-1))*VLOOKUP($D670,系数!$K$2:$O$7,5,0))</f>
        <v>0</v>
      </c>
      <c r="K670" s="17">
        <f>INT(VLOOKUP(E670,强化金币,2,1)*VLOOKUP(INDEX(装备!F:F,MATCH(属性!A670,装备!A:A,0)),系数!$K$12:$M$15,3,0))</f>
        <v>14500</v>
      </c>
      <c r="L670" s="17"/>
      <c r="M670" s="17"/>
      <c r="N670" s="17"/>
      <c r="O670" s="17">
        <f>IF(E670=1,"",VLOOKUP(E670,系数!$S$2:$AB$12,MATCH(属性!C670,评级,0),1))</f>
        <v>0</v>
      </c>
    </row>
    <row r="671" spans="1:15" ht="17.25" thickBot="1" x14ac:dyDescent="0.4">
      <c r="A671" s="17">
        <f t="shared" si="20"/>
        <v>7100006</v>
      </c>
      <c r="B671" s="17" t="s">
        <v>60</v>
      </c>
      <c r="C671" s="15">
        <f>INDEX(装备!G:G,MATCH(属性!A671,装备!A:A,0))</f>
        <v>1</v>
      </c>
      <c r="D671" s="15" t="str">
        <f>INDEX(装备!E:E,MATCH(属性!A671,装备!A:A,0))</f>
        <v>ring</v>
      </c>
      <c r="E671" s="14">
        <v>69</v>
      </c>
      <c r="F671" s="17">
        <f>INT((VLOOKUP($C671,装备数值,2,0)+VLOOKUP($C671,装备数值,5,0)*($E671-1))*VLOOKUP($D671,系数!$K$2:$O$7,2,0))</f>
        <v>0</v>
      </c>
      <c r="G671" s="17">
        <f>INT((VLOOKUP($C671,装备数值,3,0)+VLOOKUP($C671,装备数值,6,0)*($E671-1))*VLOOKUP($D671,系数!$K$2:$O$7,3,0))</f>
        <v>108</v>
      </c>
      <c r="H671" s="17">
        <f t="shared" si="21"/>
        <v>108</v>
      </c>
      <c r="I671" s="17">
        <f>INT((VLOOKUP($C671,装备数值,4,0)+VLOOKUP($C671,装备数值,7,0)*($E671-1))*VLOOKUP($D671,系数!$K$2:$O$7,4,0))</f>
        <v>0</v>
      </c>
      <c r="J671" s="17">
        <f>INT((VLOOKUP($C671,装备数值,4,0)+VLOOKUP($C671,装备数值,7,0)*($E671-1))*VLOOKUP($D671,系数!$K$2:$O$7,5,0))</f>
        <v>0</v>
      </c>
      <c r="K671" s="17">
        <f>INT(VLOOKUP(E671,强化金币,2,1)*VLOOKUP(INDEX(装备!F:F,MATCH(属性!A671,装备!A:A,0)),系数!$K$12:$M$15,3,0))</f>
        <v>15000</v>
      </c>
      <c r="L671" s="17"/>
      <c r="M671" s="17"/>
      <c r="N671" s="17"/>
      <c r="O671" s="17">
        <f>IF(E671=1,"",VLOOKUP(E671,系数!$S$2:$AB$12,MATCH(属性!C671,评级,0),1))</f>
        <v>0</v>
      </c>
    </row>
    <row r="672" spans="1:15" ht="17.25" thickBot="1" x14ac:dyDescent="0.4">
      <c r="A672" s="17">
        <f t="shared" si="20"/>
        <v>7100006</v>
      </c>
      <c r="B672" s="17" t="s">
        <v>60</v>
      </c>
      <c r="C672" s="15">
        <f>INDEX(装备!G:G,MATCH(属性!A672,装备!A:A,0))</f>
        <v>1</v>
      </c>
      <c r="D672" s="15" t="str">
        <f>INDEX(装备!E:E,MATCH(属性!A672,装备!A:A,0))</f>
        <v>ring</v>
      </c>
      <c r="E672" s="14">
        <v>70</v>
      </c>
      <c r="F672" s="17">
        <f>INT((VLOOKUP($C672,装备数值,2,0)+VLOOKUP($C672,装备数值,5,0)*($E672-1))*VLOOKUP($D672,系数!$K$2:$O$7,2,0))</f>
        <v>0</v>
      </c>
      <c r="G672" s="17">
        <f>INT((VLOOKUP($C672,装备数值,3,0)+VLOOKUP($C672,装备数值,6,0)*($E672-1))*VLOOKUP($D672,系数!$K$2:$O$7,3,0))</f>
        <v>109</v>
      </c>
      <c r="H672" s="17">
        <f t="shared" si="21"/>
        <v>109</v>
      </c>
      <c r="I672" s="17">
        <f>INT((VLOOKUP($C672,装备数值,4,0)+VLOOKUP($C672,装备数值,7,0)*($E672-1))*VLOOKUP($D672,系数!$K$2:$O$7,4,0))</f>
        <v>0</v>
      </c>
      <c r="J672" s="17">
        <f>INT((VLOOKUP($C672,装备数值,4,0)+VLOOKUP($C672,装备数值,7,0)*($E672-1))*VLOOKUP($D672,系数!$K$2:$O$7,5,0))</f>
        <v>0</v>
      </c>
      <c r="K672" s="17">
        <f>INT(VLOOKUP(E672,强化金币,2,1)*VLOOKUP(INDEX(装备!F:F,MATCH(属性!A672,装备!A:A,0)),系数!$K$12:$M$15,3,0))</f>
        <v>15500</v>
      </c>
      <c r="L672" s="17"/>
      <c r="M672" s="17"/>
      <c r="N672" s="17"/>
      <c r="O672" s="17">
        <f>IF(E672=1,"",VLOOKUP(E672,系数!$S$2:$AB$12,MATCH(属性!C672,评级,0),1))</f>
        <v>0</v>
      </c>
    </row>
    <row r="673" spans="1:15" ht="17.25" thickBot="1" x14ac:dyDescent="0.4">
      <c r="A673" s="17">
        <f t="shared" si="20"/>
        <v>7100006</v>
      </c>
      <c r="B673" s="17" t="s">
        <v>60</v>
      </c>
      <c r="C673" s="15">
        <f>INDEX(装备!G:G,MATCH(属性!A673,装备!A:A,0))</f>
        <v>1</v>
      </c>
      <c r="D673" s="15" t="str">
        <f>INDEX(装备!E:E,MATCH(属性!A673,装备!A:A,0))</f>
        <v>ring</v>
      </c>
      <c r="E673" s="14">
        <v>71</v>
      </c>
      <c r="F673" s="17">
        <f>INT((VLOOKUP($C673,装备数值,2,0)+VLOOKUP($C673,装备数值,5,0)*($E673-1))*VLOOKUP($D673,系数!$K$2:$O$7,2,0))</f>
        <v>0</v>
      </c>
      <c r="G673" s="17">
        <f>INT((VLOOKUP($C673,装备数值,3,0)+VLOOKUP($C673,装备数值,6,0)*($E673-1))*VLOOKUP($D673,系数!$K$2:$O$7,3,0))</f>
        <v>110</v>
      </c>
      <c r="H673" s="17">
        <f t="shared" si="21"/>
        <v>110</v>
      </c>
      <c r="I673" s="17">
        <f>INT((VLOOKUP($C673,装备数值,4,0)+VLOOKUP($C673,装备数值,7,0)*($E673-1))*VLOOKUP($D673,系数!$K$2:$O$7,4,0))</f>
        <v>0</v>
      </c>
      <c r="J673" s="17">
        <f>INT((VLOOKUP($C673,装备数值,4,0)+VLOOKUP($C673,装备数值,7,0)*($E673-1))*VLOOKUP($D673,系数!$K$2:$O$7,5,0))</f>
        <v>0</v>
      </c>
      <c r="K673" s="17">
        <f>INT(VLOOKUP(E673,强化金币,2,1)*VLOOKUP(INDEX(装备!F:F,MATCH(属性!A673,装备!A:A,0)),系数!$K$12:$M$15,3,0))</f>
        <v>16000</v>
      </c>
      <c r="L673" s="17"/>
      <c r="M673" s="17"/>
      <c r="N673" s="17"/>
      <c r="O673" s="17">
        <f>IF(E673=1,"",VLOOKUP(E673,系数!$S$2:$AB$12,MATCH(属性!C673,评级,0),1))</f>
        <v>0</v>
      </c>
    </row>
    <row r="674" spans="1:15" ht="17.25" thickBot="1" x14ac:dyDescent="0.4">
      <c r="A674" s="17">
        <f t="shared" si="20"/>
        <v>7100006</v>
      </c>
      <c r="B674" s="17" t="s">
        <v>60</v>
      </c>
      <c r="C674" s="15">
        <f>INDEX(装备!G:G,MATCH(属性!A674,装备!A:A,0))</f>
        <v>1</v>
      </c>
      <c r="D674" s="15" t="str">
        <f>INDEX(装备!E:E,MATCH(属性!A674,装备!A:A,0))</f>
        <v>ring</v>
      </c>
      <c r="E674" s="14">
        <v>72</v>
      </c>
      <c r="F674" s="17">
        <f>INT((VLOOKUP($C674,装备数值,2,0)+VLOOKUP($C674,装备数值,5,0)*($E674-1))*VLOOKUP($D674,系数!$K$2:$O$7,2,0))</f>
        <v>0</v>
      </c>
      <c r="G674" s="17">
        <f>INT((VLOOKUP($C674,装备数值,3,0)+VLOOKUP($C674,装备数值,6,0)*($E674-1))*VLOOKUP($D674,系数!$K$2:$O$7,3,0))</f>
        <v>111</v>
      </c>
      <c r="H674" s="17">
        <f t="shared" si="21"/>
        <v>111</v>
      </c>
      <c r="I674" s="17">
        <f>INT((VLOOKUP($C674,装备数值,4,0)+VLOOKUP($C674,装备数值,7,0)*($E674-1))*VLOOKUP($D674,系数!$K$2:$O$7,4,0))</f>
        <v>0</v>
      </c>
      <c r="J674" s="17">
        <f>INT((VLOOKUP($C674,装备数值,4,0)+VLOOKUP($C674,装备数值,7,0)*($E674-1))*VLOOKUP($D674,系数!$K$2:$O$7,5,0))</f>
        <v>0</v>
      </c>
      <c r="K674" s="17">
        <f>INT(VLOOKUP(E674,强化金币,2,1)*VLOOKUP(INDEX(装备!F:F,MATCH(属性!A674,装备!A:A,0)),系数!$K$12:$M$15,3,0))</f>
        <v>16500</v>
      </c>
      <c r="L674" s="17"/>
      <c r="M674" s="17"/>
      <c r="N674" s="17"/>
      <c r="O674" s="17">
        <f>IF(E674=1,"",VLOOKUP(E674,系数!$S$2:$AB$12,MATCH(属性!C674,评级,0),1))</f>
        <v>0</v>
      </c>
    </row>
    <row r="675" spans="1:15" ht="17.25" thickBot="1" x14ac:dyDescent="0.4">
      <c r="A675" s="17">
        <f t="shared" si="20"/>
        <v>7100006</v>
      </c>
      <c r="B675" s="17" t="s">
        <v>60</v>
      </c>
      <c r="C675" s="15">
        <f>INDEX(装备!G:G,MATCH(属性!A675,装备!A:A,0))</f>
        <v>1</v>
      </c>
      <c r="D675" s="15" t="str">
        <f>INDEX(装备!E:E,MATCH(属性!A675,装备!A:A,0))</f>
        <v>ring</v>
      </c>
      <c r="E675" s="14">
        <v>73</v>
      </c>
      <c r="F675" s="17">
        <f>INT((VLOOKUP($C675,装备数值,2,0)+VLOOKUP($C675,装备数值,5,0)*($E675-1))*VLOOKUP($D675,系数!$K$2:$O$7,2,0))</f>
        <v>0</v>
      </c>
      <c r="G675" s="17">
        <f>INT((VLOOKUP($C675,装备数值,3,0)+VLOOKUP($C675,装备数值,6,0)*($E675-1))*VLOOKUP($D675,系数!$K$2:$O$7,3,0))</f>
        <v>112</v>
      </c>
      <c r="H675" s="17">
        <f t="shared" si="21"/>
        <v>112</v>
      </c>
      <c r="I675" s="17">
        <f>INT((VLOOKUP($C675,装备数值,4,0)+VLOOKUP($C675,装备数值,7,0)*($E675-1))*VLOOKUP($D675,系数!$K$2:$O$7,4,0))</f>
        <v>0</v>
      </c>
      <c r="J675" s="17">
        <f>INT((VLOOKUP($C675,装备数值,4,0)+VLOOKUP($C675,装备数值,7,0)*($E675-1))*VLOOKUP($D675,系数!$K$2:$O$7,5,0))</f>
        <v>0</v>
      </c>
      <c r="K675" s="17">
        <f>INT(VLOOKUP(E675,强化金币,2,1)*VLOOKUP(INDEX(装备!F:F,MATCH(属性!A675,装备!A:A,0)),系数!$K$12:$M$15,3,0))</f>
        <v>17000</v>
      </c>
      <c r="L675" s="17"/>
      <c r="M675" s="17"/>
      <c r="N675" s="17"/>
      <c r="O675" s="17">
        <f>IF(E675=1,"",VLOOKUP(E675,系数!$S$2:$AB$12,MATCH(属性!C675,评级,0),1))</f>
        <v>0</v>
      </c>
    </row>
    <row r="676" spans="1:15" ht="17.25" thickBot="1" x14ac:dyDescent="0.4">
      <c r="A676" s="17">
        <f t="shared" si="20"/>
        <v>7100006</v>
      </c>
      <c r="B676" s="17" t="s">
        <v>60</v>
      </c>
      <c r="C676" s="15">
        <f>INDEX(装备!G:G,MATCH(属性!A676,装备!A:A,0))</f>
        <v>1</v>
      </c>
      <c r="D676" s="15" t="str">
        <f>INDEX(装备!E:E,MATCH(属性!A676,装备!A:A,0))</f>
        <v>ring</v>
      </c>
      <c r="E676" s="14">
        <v>74</v>
      </c>
      <c r="F676" s="17">
        <f>INT((VLOOKUP($C676,装备数值,2,0)+VLOOKUP($C676,装备数值,5,0)*($E676-1))*VLOOKUP($D676,系数!$K$2:$O$7,2,0))</f>
        <v>0</v>
      </c>
      <c r="G676" s="17">
        <f>INT((VLOOKUP($C676,装备数值,3,0)+VLOOKUP($C676,装备数值,6,0)*($E676-1))*VLOOKUP($D676,系数!$K$2:$O$7,3,0))</f>
        <v>113</v>
      </c>
      <c r="H676" s="17">
        <f t="shared" si="21"/>
        <v>113</v>
      </c>
      <c r="I676" s="17">
        <f>INT((VLOOKUP($C676,装备数值,4,0)+VLOOKUP($C676,装备数值,7,0)*($E676-1))*VLOOKUP($D676,系数!$K$2:$O$7,4,0))</f>
        <v>0</v>
      </c>
      <c r="J676" s="17">
        <f>INT((VLOOKUP($C676,装备数值,4,0)+VLOOKUP($C676,装备数值,7,0)*($E676-1))*VLOOKUP($D676,系数!$K$2:$O$7,5,0))</f>
        <v>0</v>
      </c>
      <c r="K676" s="17">
        <f>INT(VLOOKUP(E676,强化金币,2,1)*VLOOKUP(INDEX(装备!F:F,MATCH(属性!A676,装备!A:A,0)),系数!$K$12:$M$15,3,0))</f>
        <v>17500</v>
      </c>
      <c r="L676" s="17"/>
      <c r="M676" s="17"/>
      <c r="N676" s="17"/>
      <c r="O676" s="17">
        <f>IF(E676=1,"",VLOOKUP(E676,系数!$S$2:$AB$12,MATCH(属性!C676,评级,0),1))</f>
        <v>0</v>
      </c>
    </row>
    <row r="677" spans="1:15" ht="17.25" thickBot="1" x14ac:dyDescent="0.4">
      <c r="A677" s="17">
        <f t="shared" si="20"/>
        <v>7100006</v>
      </c>
      <c r="B677" s="17" t="s">
        <v>60</v>
      </c>
      <c r="C677" s="15">
        <f>INDEX(装备!G:G,MATCH(属性!A677,装备!A:A,0))</f>
        <v>1</v>
      </c>
      <c r="D677" s="15" t="str">
        <f>INDEX(装备!E:E,MATCH(属性!A677,装备!A:A,0))</f>
        <v>ring</v>
      </c>
      <c r="E677" s="14">
        <v>75</v>
      </c>
      <c r="F677" s="17">
        <f>INT((VLOOKUP($C677,装备数值,2,0)+VLOOKUP($C677,装备数值,5,0)*($E677-1))*VLOOKUP($D677,系数!$K$2:$O$7,2,0))</f>
        <v>0</v>
      </c>
      <c r="G677" s="17">
        <f>INT((VLOOKUP($C677,装备数值,3,0)+VLOOKUP($C677,装备数值,6,0)*($E677-1))*VLOOKUP($D677,系数!$K$2:$O$7,3,0))</f>
        <v>114</v>
      </c>
      <c r="H677" s="17">
        <f t="shared" si="21"/>
        <v>114</v>
      </c>
      <c r="I677" s="17">
        <f>INT((VLOOKUP($C677,装备数值,4,0)+VLOOKUP($C677,装备数值,7,0)*($E677-1))*VLOOKUP($D677,系数!$K$2:$O$7,4,0))</f>
        <v>0</v>
      </c>
      <c r="J677" s="17">
        <f>INT((VLOOKUP($C677,装备数值,4,0)+VLOOKUP($C677,装备数值,7,0)*($E677-1))*VLOOKUP($D677,系数!$K$2:$O$7,5,0))</f>
        <v>0</v>
      </c>
      <c r="K677" s="17">
        <f>INT(VLOOKUP(E677,强化金币,2,1)*VLOOKUP(INDEX(装备!F:F,MATCH(属性!A677,装备!A:A,0)),系数!$K$12:$M$15,3,0))</f>
        <v>18000</v>
      </c>
      <c r="L677" s="17"/>
      <c r="M677" s="17"/>
      <c r="N677" s="17"/>
      <c r="O677" s="17">
        <f>IF(E677=1,"",VLOOKUP(E677,系数!$S$2:$AB$12,MATCH(属性!C677,评级,0),1))</f>
        <v>0</v>
      </c>
    </row>
    <row r="678" spans="1:15" ht="17.25" thickBot="1" x14ac:dyDescent="0.4">
      <c r="A678" s="17">
        <f t="shared" si="20"/>
        <v>7100006</v>
      </c>
      <c r="B678" s="17" t="s">
        <v>60</v>
      </c>
      <c r="C678" s="15">
        <f>INDEX(装备!G:G,MATCH(属性!A678,装备!A:A,0))</f>
        <v>1</v>
      </c>
      <c r="D678" s="15" t="str">
        <f>INDEX(装备!E:E,MATCH(属性!A678,装备!A:A,0))</f>
        <v>ring</v>
      </c>
      <c r="E678" s="14">
        <v>76</v>
      </c>
      <c r="F678" s="17">
        <f>INT((VLOOKUP($C678,装备数值,2,0)+VLOOKUP($C678,装备数值,5,0)*($E678-1))*VLOOKUP($D678,系数!$K$2:$O$7,2,0))</f>
        <v>0</v>
      </c>
      <c r="G678" s="17">
        <f>INT((VLOOKUP($C678,装备数值,3,0)+VLOOKUP($C678,装备数值,6,0)*($E678-1))*VLOOKUP($D678,系数!$K$2:$O$7,3,0))</f>
        <v>115</v>
      </c>
      <c r="H678" s="17">
        <f t="shared" si="21"/>
        <v>115</v>
      </c>
      <c r="I678" s="17">
        <f>INT((VLOOKUP($C678,装备数值,4,0)+VLOOKUP($C678,装备数值,7,0)*($E678-1))*VLOOKUP($D678,系数!$K$2:$O$7,4,0))</f>
        <v>0</v>
      </c>
      <c r="J678" s="17">
        <f>INT((VLOOKUP($C678,装备数值,4,0)+VLOOKUP($C678,装备数值,7,0)*($E678-1))*VLOOKUP($D678,系数!$K$2:$O$7,5,0))</f>
        <v>0</v>
      </c>
      <c r="K678" s="17">
        <f>INT(VLOOKUP(E678,强化金币,2,1)*VLOOKUP(INDEX(装备!F:F,MATCH(属性!A678,装备!A:A,0)),系数!$K$12:$M$15,3,0))</f>
        <v>18500</v>
      </c>
      <c r="L678" s="17"/>
      <c r="M678" s="17"/>
      <c r="N678" s="17"/>
      <c r="O678" s="17">
        <f>IF(E678=1,"",VLOOKUP(E678,系数!$S$2:$AB$12,MATCH(属性!C678,评级,0),1))</f>
        <v>0</v>
      </c>
    </row>
    <row r="679" spans="1:15" ht="17.25" thickBot="1" x14ac:dyDescent="0.4">
      <c r="A679" s="17">
        <f t="shared" si="20"/>
        <v>7100006</v>
      </c>
      <c r="B679" s="17" t="s">
        <v>60</v>
      </c>
      <c r="C679" s="15">
        <f>INDEX(装备!G:G,MATCH(属性!A679,装备!A:A,0))</f>
        <v>1</v>
      </c>
      <c r="D679" s="15" t="str">
        <f>INDEX(装备!E:E,MATCH(属性!A679,装备!A:A,0))</f>
        <v>ring</v>
      </c>
      <c r="E679" s="14">
        <v>77</v>
      </c>
      <c r="F679" s="17">
        <f>INT((VLOOKUP($C679,装备数值,2,0)+VLOOKUP($C679,装备数值,5,0)*($E679-1))*VLOOKUP($D679,系数!$K$2:$O$7,2,0))</f>
        <v>0</v>
      </c>
      <c r="G679" s="17">
        <f>INT((VLOOKUP($C679,装备数值,3,0)+VLOOKUP($C679,装备数值,6,0)*($E679-1))*VLOOKUP($D679,系数!$K$2:$O$7,3,0))</f>
        <v>116</v>
      </c>
      <c r="H679" s="17">
        <f t="shared" si="21"/>
        <v>116</v>
      </c>
      <c r="I679" s="17">
        <f>INT((VLOOKUP($C679,装备数值,4,0)+VLOOKUP($C679,装备数值,7,0)*($E679-1))*VLOOKUP($D679,系数!$K$2:$O$7,4,0))</f>
        <v>0</v>
      </c>
      <c r="J679" s="17">
        <f>INT((VLOOKUP($C679,装备数值,4,0)+VLOOKUP($C679,装备数值,7,0)*($E679-1))*VLOOKUP($D679,系数!$K$2:$O$7,5,0))</f>
        <v>0</v>
      </c>
      <c r="K679" s="17">
        <f>INT(VLOOKUP(E679,强化金币,2,1)*VLOOKUP(INDEX(装备!F:F,MATCH(属性!A679,装备!A:A,0)),系数!$K$12:$M$15,3,0))</f>
        <v>19000</v>
      </c>
      <c r="L679" s="17"/>
      <c r="M679" s="17"/>
      <c r="N679" s="17"/>
      <c r="O679" s="17">
        <f>IF(E679=1,"",VLOOKUP(E679,系数!$S$2:$AB$12,MATCH(属性!C679,评级,0),1))</f>
        <v>0</v>
      </c>
    </row>
    <row r="680" spans="1:15" ht="17.25" thickBot="1" x14ac:dyDescent="0.4">
      <c r="A680" s="17">
        <f t="shared" si="20"/>
        <v>7100006</v>
      </c>
      <c r="B680" s="17" t="s">
        <v>60</v>
      </c>
      <c r="C680" s="15">
        <f>INDEX(装备!G:G,MATCH(属性!A680,装备!A:A,0))</f>
        <v>1</v>
      </c>
      <c r="D680" s="15" t="str">
        <f>INDEX(装备!E:E,MATCH(属性!A680,装备!A:A,0))</f>
        <v>ring</v>
      </c>
      <c r="E680" s="14">
        <v>78</v>
      </c>
      <c r="F680" s="17">
        <f>INT((VLOOKUP($C680,装备数值,2,0)+VLOOKUP($C680,装备数值,5,0)*($E680-1))*VLOOKUP($D680,系数!$K$2:$O$7,2,0))</f>
        <v>0</v>
      </c>
      <c r="G680" s="17">
        <f>INT((VLOOKUP($C680,装备数值,3,0)+VLOOKUP($C680,装备数值,6,0)*($E680-1))*VLOOKUP($D680,系数!$K$2:$O$7,3,0))</f>
        <v>117</v>
      </c>
      <c r="H680" s="17">
        <f t="shared" si="21"/>
        <v>117</v>
      </c>
      <c r="I680" s="17">
        <f>INT((VLOOKUP($C680,装备数值,4,0)+VLOOKUP($C680,装备数值,7,0)*($E680-1))*VLOOKUP($D680,系数!$K$2:$O$7,4,0))</f>
        <v>0</v>
      </c>
      <c r="J680" s="17">
        <f>INT((VLOOKUP($C680,装备数值,4,0)+VLOOKUP($C680,装备数值,7,0)*($E680-1))*VLOOKUP($D680,系数!$K$2:$O$7,5,0))</f>
        <v>0</v>
      </c>
      <c r="K680" s="17">
        <f>INT(VLOOKUP(E680,强化金币,2,1)*VLOOKUP(INDEX(装备!F:F,MATCH(属性!A680,装备!A:A,0)),系数!$K$12:$M$15,3,0))</f>
        <v>19500</v>
      </c>
      <c r="L680" s="17"/>
      <c r="M680" s="17"/>
      <c r="N680" s="17"/>
      <c r="O680" s="17">
        <f>IF(E680=1,"",VLOOKUP(E680,系数!$S$2:$AB$12,MATCH(属性!C680,评级,0),1))</f>
        <v>0</v>
      </c>
    </row>
    <row r="681" spans="1:15" ht="17.25" thickBot="1" x14ac:dyDescent="0.4">
      <c r="A681" s="17">
        <f t="shared" si="20"/>
        <v>7100006</v>
      </c>
      <c r="B681" s="17" t="s">
        <v>60</v>
      </c>
      <c r="C681" s="15">
        <f>INDEX(装备!G:G,MATCH(属性!A681,装备!A:A,0))</f>
        <v>1</v>
      </c>
      <c r="D681" s="15" t="str">
        <f>INDEX(装备!E:E,MATCH(属性!A681,装备!A:A,0))</f>
        <v>ring</v>
      </c>
      <c r="E681" s="14">
        <v>79</v>
      </c>
      <c r="F681" s="17">
        <f>INT((VLOOKUP($C681,装备数值,2,0)+VLOOKUP($C681,装备数值,5,0)*($E681-1))*VLOOKUP($D681,系数!$K$2:$O$7,2,0))</f>
        <v>0</v>
      </c>
      <c r="G681" s="17">
        <f>INT((VLOOKUP($C681,装备数值,3,0)+VLOOKUP($C681,装备数值,6,0)*($E681-1))*VLOOKUP($D681,系数!$K$2:$O$7,3,0))</f>
        <v>118</v>
      </c>
      <c r="H681" s="17">
        <f t="shared" si="21"/>
        <v>118</v>
      </c>
      <c r="I681" s="17">
        <f>INT((VLOOKUP($C681,装备数值,4,0)+VLOOKUP($C681,装备数值,7,0)*($E681-1))*VLOOKUP($D681,系数!$K$2:$O$7,4,0))</f>
        <v>0</v>
      </c>
      <c r="J681" s="17">
        <f>INT((VLOOKUP($C681,装备数值,4,0)+VLOOKUP($C681,装备数值,7,0)*($E681-1))*VLOOKUP($D681,系数!$K$2:$O$7,5,0))</f>
        <v>0</v>
      </c>
      <c r="K681" s="17">
        <f>INT(VLOOKUP(E681,强化金币,2,1)*VLOOKUP(INDEX(装备!F:F,MATCH(属性!A681,装备!A:A,0)),系数!$K$12:$M$15,3,0))</f>
        <v>20000</v>
      </c>
      <c r="L681" s="17"/>
      <c r="M681" s="17"/>
      <c r="N681" s="17"/>
      <c r="O681" s="17">
        <f>IF(E681=1,"",VLOOKUP(E681,系数!$S$2:$AB$12,MATCH(属性!C681,评级,0),1))</f>
        <v>0</v>
      </c>
    </row>
    <row r="682" spans="1:15" ht="17.25" thickBot="1" x14ac:dyDescent="0.4">
      <c r="A682" s="17">
        <f t="shared" si="20"/>
        <v>7100006</v>
      </c>
      <c r="B682" s="17" t="s">
        <v>60</v>
      </c>
      <c r="C682" s="15">
        <f>INDEX(装备!G:G,MATCH(属性!A682,装备!A:A,0))</f>
        <v>1</v>
      </c>
      <c r="D682" s="15" t="str">
        <f>INDEX(装备!E:E,MATCH(属性!A682,装备!A:A,0))</f>
        <v>ring</v>
      </c>
      <c r="E682" s="14">
        <v>80</v>
      </c>
      <c r="F682" s="17">
        <f>INT((VLOOKUP($C682,装备数值,2,0)+VLOOKUP($C682,装备数值,5,0)*($E682-1))*VLOOKUP($D682,系数!$K$2:$O$7,2,0))</f>
        <v>0</v>
      </c>
      <c r="G682" s="17">
        <f>INT((VLOOKUP($C682,装备数值,3,0)+VLOOKUP($C682,装备数值,6,0)*($E682-1))*VLOOKUP($D682,系数!$K$2:$O$7,3,0))</f>
        <v>119</v>
      </c>
      <c r="H682" s="17">
        <f t="shared" si="21"/>
        <v>119</v>
      </c>
      <c r="I682" s="17">
        <f>INT((VLOOKUP($C682,装备数值,4,0)+VLOOKUP($C682,装备数值,7,0)*($E682-1))*VLOOKUP($D682,系数!$K$2:$O$7,4,0))</f>
        <v>0</v>
      </c>
      <c r="J682" s="17">
        <f>INT((VLOOKUP($C682,装备数值,4,0)+VLOOKUP($C682,装备数值,7,0)*($E682-1))*VLOOKUP($D682,系数!$K$2:$O$7,5,0))</f>
        <v>0</v>
      </c>
      <c r="K682" s="17">
        <f>INT(VLOOKUP(E682,强化金币,2,1)*VLOOKUP(INDEX(装备!F:F,MATCH(属性!A682,装备!A:A,0)),系数!$K$12:$M$15,3,0))</f>
        <v>24000</v>
      </c>
      <c r="L682" s="17"/>
      <c r="M682" s="17"/>
      <c r="N682" s="17"/>
      <c r="O682" s="17">
        <f>IF(E682=1,"",VLOOKUP(E682,系数!$S$2:$AB$12,MATCH(属性!C682,评级,0),1))</f>
        <v>0</v>
      </c>
    </row>
    <row r="683" spans="1:15" ht="17.25" thickBot="1" x14ac:dyDescent="0.4">
      <c r="A683" s="17">
        <f t="shared" si="20"/>
        <v>7100006</v>
      </c>
      <c r="B683" s="17" t="s">
        <v>60</v>
      </c>
      <c r="C683" s="15">
        <f>INDEX(装备!G:G,MATCH(属性!A683,装备!A:A,0))</f>
        <v>1</v>
      </c>
      <c r="D683" s="15" t="str">
        <f>INDEX(装备!E:E,MATCH(属性!A683,装备!A:A,0))</f>
        <v>ring</v>
      </c>
      <c r="E683" s="14">
        <v>81</v>
      </c>
      <c r="F683" s="17">
        <f>INT((VLOOKUP($C683,装备数值,2,0)+VLOOKUP($C683,装备数值,5,0)*($E683-1))*VLOOKUP($D683,系数!$K$2:$O$7,2,0))</f>
        <v>0</v>
      </c>
      <c r="G683" s="17">
        <f>INT((VLOOKUP($C683,装备数值,3,0)+VLOOKUP($C683,装备数值,6,0)*($E683-1))*VLOOKUP($D683,系数!$K$2:$O$7,3,0))</f>
        <v>120</v>
      </c>
      <c r="H683" s="17">
        <f t="shared" si="21"/>
        <v>120</v>
      </c>
      <c r="I683" s="17">
        <f>INT((VLOOKUP($C683,装备数值,4,0)+VLOOKUP($C683,装备数值,7,0)*($E683-1))*VLOOKUP($D683,系数!$K$2:$O$7,4,0))</f>
        <v>0</v>
      </c>
      <c r="J683" s="17">
        <f>INT((VLOOKUP($C683,装备数值,4,0)+VLOOKUP($C683,装备数值,7,0)*($E683-1))*VLOOKUP($D683,系数!$K$2:$O$7,5,0))</f>
        <v>0</v>
      </c>
      <c r="K683" s="17">
        <f>INT(VLOOKUP(E683,强化金币,2,1)*VLOOKUP(INDEX(装备!F:F,MATCH(属性!A683,装备!A:A,0)),系数!$K$12:$M$15,3,0))</f>
        <v>28000</v>
      </c>
      <c r="L683" s="17"/>
      <c r="M683" s="17"/>
      <c r="N683" s="17"/>
      <c r="O683" s="17">
        <f>IF(E683=1,"",VLOOKUP(E683,系数!$S$2:$AB$12,MATCH(属性!C683,评级,0),1))</f>
        <v>0</v>
      </c>
    </row>
    <row r="684" spans="1:15" ht="17.25" thickBot="1" x14ac:dyDescent="0.4">
      <c r="A684" s="17">
        <f t="shared" si="20"/>
        <v>7100006</v>
      </c>
      <c r="B684" s="17" t="s">
        <v>60</v>
      </c>
      <c r="C684" s="15">
        <f>INDEX(装备!G:G,MATCH(属性!A684,装备!A:A,0))</f>
        <v>1</v>
      </c>
      <c r="D684" s="15" t="str">
        <f>INDEX(装备!E:E,MATCH(属性!A684,装备!A:A,0))</f>
        <v>ring</v>
      </c>
      <c r="E684" s="14">
        <v>82</v>
      </c>
      <c r="F684" s="17">
        <f>INT((VLOOKUP($C684,装备数值,2,0)+VLOOKUP($C684,装备数值,5,0)*($E684-1))*VLOOKUP($D684,系数!$K$2:$O$7,2,0))</f>
        <v>0</v>
      </c>
      <c r="G684" s="17">
        <f>INT((VLOOKUP($C684,装备数值,3,0)+VLOOKUP($C684,装备数值,6,0)*($E684-1))*VLOOKUP($D684,系数!$K$2:$O$7,3,0))</f>
        <v>121</v>
      </c>
      <c r="H684" s="17">
        <f t="shared" si="21"/>
        <v>121</v>
      </c>
      <c r="I684" s="17">
        <f>INT((VLOOKUP($C684,装备数值,4,0)+VLOOKUP($C684,装备数值,7,0)*($E684-1))*VLOOKUP($D684,系数!$K$2:$O$7,4,0))</f>
        <v>0</v>
      </c>
      <c r="J684" s="17">
        <f>INT((VLOOKUP($C684,装备数值,4,0)+VLOOKUP($C684,装备数值,7,0)*($E684-1))*VLOOKUP($D684,系数!$K$2:$O$7,5,0))</f>
        <v>0</v>
      </c>
      <c r="K684" s="17">
        <f>INT(VLOOKUP(E684,强化金币,2,1)*VLOOKUP(INDEX(装备!F:F,MATCH(属性!A684,装备!A:A,0)),系数!$K$12:$M$15,3,0))</f>
        <v>32000</v>
      </c>
      <c r="L684" s="17"/>
      <c r="M684" s="17"/>
      <c r="N684" s="17"/>
      <c r="O684" s="17">
        <f>IF(E684=1,"",VLOOKUP(E684,系数!$S$2:$AB$12,MATCH(属性!C684,评级,0),1))</f>
        <v>0</v>
      </c>
    </row>
    <row r="685" spans="1:15" ht="17.25" thickBot="1" x14ac:dyDescent="0.4">
      <c r="A685" s="17">
        <f t="shared" si="20"/>
        <v>7100006</v>
      </c>
      <c r="B685" s="17" t="s">
        <v>60</v>
      </c>
      <c r="C685" s="15">
        <f>INDEX(装备!G:G,MATCH(属性!A685,装备!A:A,0))</f>
        <v>1</v>
      </c>
      <c r="D685" s="15" t="str">
        <f>INDEX(装备!E:E,MATCH(属性!A685,装备!A:A,0))</f>
        <v>ring</v>
      </c>
      <c r="E685" s="14">
        <v>83</v>
      </c>
      <c r="F685" s="17">
        <f>INT((VLOOKUP($C685,装备数值,2,0)+VLOOKUP($C685,装备数值,5,0)*($E685-1))*VLOOKUP($D685,系数!$K$2:$O$7,2,0))</f>
        <v>0</v>
      </c>
      <c r="G685" s="17">
        <f>INT((VLOOKUP($C685,装备数值,3,0)+VLOOKUP($C685,装备数值,6,0)*($E685-1))*VLOOKUP($D685,系数!$K$2:$O$7,3,0))</f>
        <v>122</v>
      </c>
      <c r="H685" s="17">
        <f t="shared" si="21"/>
        <v>122</v>
      </c>
      <c r="I685" s="17">
        <f>INT((VLOOKUP($C685,装备数值,4,0)+VLOOKUP($C685,装备数值,7,0)*($E685-1))*VLOOKUP($D685,系数!$K$2:$O$7,4,0))</f>
        <v>0</v>
      </c>
      <c r="J685" s="17">
        <f>INT((VLOOKUP($C685,装备数值,4,0)+VLOOKUP($C685,装备数值,7,0)*($E685-1))*VLOOKUP($D685,系数!$K$2:$O$7,5,0))</f>
        <v>0</v>
      </c>
      <c r="K685" s="17">
        <f>INT(VLOOKUP(E685,强化金币,2,1)*VLOOKUP(INDEX(装备!F:F,MATCH(属性!A685,装备!A:A,0)),系数!$K$12:$M$15,3,0))</f>
        <v>36000</v>
      </c>
      <c r="L685" s="17"/>
      <c r="M685" s="17"/>
      <c r="N685" s="17"/>
      <c r="O685" s="17">
        <f>IF(E685=1,"",VLOOKUP(E685,系数!$S$2:$AB$12,MATCH(属性!C685,评级,0),1))</f>
        <v>0</v>
      </c>
    </row>
    <row r="686" spans="1:15" ht="17.25" thickBot="1" x14ac:dyDescent="0.4">
      <c r="A686" s="17">
        <f t="shared" si="20"/>
        <v>7100006</v>
      </c>
      <c r="B686" s="17" t="s">
        <v>60</v>
      </c>
      <c r="C686" s="15">
        <f>INDEX(装备!G:G,MATCH(属性!A686,装备!A:A,0))</f>
        <v>1</v>
      </c>
      <c r="D686" s="15" t="str">
        <f>INDEX(装备!E:E,MATCH(属性!A686,装备!A:A,0))</f>
        <v>ring</v>
      </c>
      <c r="E686" s="14">
        <v>84</v>
      </c>
      <c r="F686" s="17">
        <f>INT((VLOOKUP($C686,装备数值,2,0)+VLOOKUP($C686,装备数值,5,0)*($E686-1))*VLOOKUP($D686,系数!$K$2:$O$7,2,0))</f>
        <v>0</v>
      </c>
      <c r="G686" s="17">
        <f>INT((VLOOKUP($C686,装备数值,3,0)+VLOOKUP($C686,装备数值,6,0)*($E686-1))*VLOOKUP($D686,系数!$K$2:$O$7,3,0))</f>
        <v>123</v>
      </c>
      <c r="H686" s="17">
        <f t="shared" si="21"/>
        <v>123</v>
      </c>
      <c r="I686" s="17">
        <f>INT((VLOOKUP($C686,装备数值,4,0)+VLOOKUP($C686,装备数值,7,0)*($E686-1))*VLOOKUP($D686,系数!$K$2:$O$7,4,0))</f>
        <v>0</v>
      </c>
      <c r="J686" s="17">
        <f>INT((VLOOKUP($C686,装备数值,4,0)+VLOOKUP($C686,装备数值,7,0)*($E686-1))*VLOOKUP($D686,系数!$K$2:$O$7,5,0))</f>
        <v>0</v>
      </c>
      <c r="K686" s="17">
        <f>INT(VLOOKUP(E686,强化金币,2,1)*VLOOKUP(INDEX(装备!F:F,MATCH(属性!A686,装备!A:A,0)),系数!$K$12:$M$15,3,0))</f>
        <v>40000</v>
      </c>
      <c r="L686" s="17"/>
      <c r="M686" s="17"/>
      <c r="N686" s="17"/>
      <c r="O686" s="17">
        <f>IF(E686=1,"",VLOOKUP(E686,系数!$S$2:$AB$12,MATCH(属性!C686,评级,0),1))</f>
        <v>0</v>
      </c>
    </row>
    <row r="687" spans="1:15" ht="17.25" thickBot="1" x14ac:dyDescent="0.4">
      <c r="A687" s="17">
        <f t="shared" si="20"/>
        <v>7100006</v>
      </c>
      <c r="B687" s="17" t="s">
        <v>60</v>
      </c>
      <c r="C687" s="15">
        <f>INDEX(装备!G:G,MATCH(属性!A687,装备!A:A,0))</f>
        <v>1</v>
      </c>
      <c r="D687" s="15" t="str">
        <f>INDEX(装备!E:E,MATCH(属性!A687,装备!A:A,0))</f>
        <v>ring</v>
      </c>
      <c r="E687" s="14">
        <v>85</v>
      </c>
      <c r="F687" s="17">
        <f>INT((VLOOKUP($C687,装备数值,2,0)+VLOOKUP($C687,装备数值,5,0)*($E687-1))*VLOOKUP($D687,系数!$K$2:$O$7,2,0))</f>
        <v>0</v>
      </c>
      <c r="G687" s="17">
        <f>INT((VLOOKUP($C687,装备数值,3,0)+VLOOKUP($C687,装备数值,6,0)*($E687-1))*VLOOKUP($D687,系数!$K$2:$O$7,3,0))</f>
        <v>124</v>
      </c>
      <c r="H687" s="17">
        <f t="shared" si="21"/>
        <v>124</v>
      </c>
      <c r="I687" s="17">
        <f>INT((VLOOKUP($C687,装备数值,4,0)+VLOOKUP($C687,装备数值,7,0)*($E687-1))*VLOOKUP($D687,系数!$K$2:$O$7,4,0))</f>
        <v>0</v>
      </c>
      <c r="J687" s="17">
        <f>INT((VLOOKUP($C687,装备数值,4,0)+VLOOKUP($C687,装备数值,7,0)*($E687-1))*VLOOKUP($D687,系数!$K$2:$O$7,5,0))</f>
        <v>0</v>
      </c>
      <c r="K687" s="17">
        <f>INT(VLOOKUP(E687,强化金币,2,1)*VLOOKUP(INDEX(装备!F:F,MATCH(属性!A687,装备!A:A,0)),系数!$K$12:$M$15,3,0))</f>
        <v>50000</v>
      </c>
      <c r="L687" s="17"/>
      <c r="M687" s="17"/>
      <c r="N687" s="17"/>
      <c r="O687" s="17">
        <f>IF(E687=1,"",VLOOKUP(E687,系数!$S$2:$AB$12,MATCH(属性!C687,评级,0),1))</f>
        <v>0</v>
      </c>
    </row>
    <row r="688" spans="1:15" ht="17.25" thickBot="1" x14ac:dyDescent="0.4">
      <c r="A688" s="17">
        <f t="shared" si="20"/>
        <v>7100006</v>
      </c>
      <c r="B688" s="17" t="s">
        <v>60</v>
      </c>
      <c r="C688" s="15">
        <f>INDEX(装备!G:G,MATCH(属性!A688,装备!A:A,0))</f>
        <v>1</v>
      </c>
      <c r="D688" s="15" t="str">
        <f>INDEX(装备!E:E,MATCH(属性!A688,装备!A:A,0))</f>
        <v>ring</v>
      </c>
      <c r="E688" s="14">
        <v>86</v>
      </c>
      <c r="F688" s="17">
        <f>INT((VLOOKUP($C688,装备数值,2,0)+VLOOKUP($C688,装备数值,5,0)*($E688-1))*VLOOKUP($D688,系数!$K$2:$O$7,2,0))</f>
        <v>0</v>
      </c>
      <c r="G688" s="17">
        <f>INT((VLOOKUP($C688,装备数值,3,0)+VLOOKUP($C688,装备数值,6,0)*($E688-1))*VLOOKUP($D688,系数!$K$2:$O$7,3,0))</f>
        <v>125</v>
      </c>
      <c r="H688" s="17">
        <f t="shared" si="21"/>
        <v>125</v>
      </c>
      <c r="I688" s="17">
        <f>INT((VLOOKUP($C688,装备数值,4,0)+VLOOKUP($C688,装备数值,7,0)*($E688-1))*VLOOKUP($D688,系数!$K$2:$O$7,4,0))</f>
        <v>0</v>
      </c>
      <c r="J688" s="17">
        <f>INT((VLOOKUP($C688,装备数值,4,0)+VLOOKUP($C688,装备数值,7,0)*($E688-1))*VLOOKUP($D688,系数!$K$2:$O$7,5,0))</f>
        <v>0</v>
      </c>
      <c r="K688" s="17">
        <f>INT(VLOOKUP(E688,强化金币,2,1)*VLOOKUP(INDEX(装备!F:F,MATCH(属性!A688,装备!A:A,0)),系数!$K$12:$M$15,3,0))</f>
        <v>60000</v>
      </c>
      <c r="L688" s="17"/>
      <c r="M688" s="17"/>
      <c r="N688" s="17"/>
      <c r="O688" s="17">
        <f>IF(E688=1,"",VLOOKUP(E688,系数!$S$2:$AB$12,MATCH(属性!C688,评级,0),1))</f>
        <v>0</v>
      </c>
    </row>
    <row r="689" spans="1:15" ht="17.25" thickBot="1" x14ac:dyDescent="0.4">
      <c r="A689" s="17">
        <f t="shared" si="20"/>
        <v>7100006</v>
      </c>
      <c r="B689" s="17" t="s">
        <v>60</v>
      </c>
      <c r="C689" s="15">
        <f>INDEX(装备!G:G,MATCH(属性!A689,装备!A:A,0))</f>
        <v>1</v>
      </c>
      <c r="D689" s="15" t="str">
        <f>INDEX(装备!E:E,MATCH(属性!A689,装备!A:A,0))</f>
        <v>ring</v>
      </c>
      <c r="E689" s="14">
        <v>87</v>
      </c>
      <c r="F689" s="17">
        <f>INT((VLOOKUP($C689,装备数值,2,0)+VLOOKUP($C689,装备数值,5,0)*($E689-1))*VLOOKUP($D689,系数!$K$2:$O$7,2,0))</f>
        <v>0</v>
      </c>
      <c r="G689" s="17">
        <f>INT((VLOOKUP($C689,装备数值,3,0)+VLOOKUP($C689,装备数值,6,0)*($E689-1))*VLOOKUP($D689,系数!$K$2:$O$7,3,0))</f>
        <v>126</v>
      </c>
      <c r="H689" s="17">
        <f t="shared" si="21"/>
        <v>126</v>
      </c>
      <c r="I689" s="17">
        <f>INT((VLOOKUP($C689,装备数值,4,0)+VLOOKUP($C689,装备数值,7,0)*($E689-1))*VLOOKUP($D689,系数!$K$2:$O$7,4,0))</f>
        <v>0</v>
      </c>
      <c r="J689" s="17">
        <f>INT((VLOOKUP($C689,装备数值,4,0)+VLOOKUP($C689,装备数值,7,0)*($E689-1))*VLOOKUP($D689,系数!$K$2:$O$7,5,0))</f>
        <v>0</v>
      </c>
      <c r="K689" s="17">
        <f>INT(VLOOKUP(E689,强化金币,2,1)*VLOOKUP(INDEX(装备!F:F,MATCH(属性!A689,装备!A:A,0)),系数!$K$12:$M$15,3,0))</f>
        <v>70000</v>
      </c>
      <c r="L689" s="17"/>
      <c r="M689" s="17"/>
      <c r="N689" s="17"/>
      <c r="O689" s="17">
        <f>IF(E689=1,"",VLOOKUP(E689,系数!$S$2:$AB$12,MATCH(属性!C689,评级,0),1))</f>
        <v>0</v>
      </c>
    </row>
    <row r="690" spans="1:15" ht="17.25" thickBot="1" x14ac:dyDescent="0.4">
      <c r="A690" s="17">
        <f t="shared" si="20"/>
        <v>7100006</v>
      </c>
      <c r="B690" s="17" t="s">
        <v>60</v>
      </c>
      <c r="C690" s="15">
        <f>INDEX(装备!G:G,MATCH(属性!A690,装备!A:A,0))</f>
        <v>1</v>
      </c>
      <c r="D690" s="15" t="str">
        <f>INDEX(装备!E:E,MATCH(属性!A690,装备!A:A,0))</f>
        <v>ring</v>
      </c>
      <c r="E690" s="14">
        <v>88</v>
      </c>
      <c r="F690" s="17">
        <f>INT((VLOOKUP($C690,装备数值,2,0)+VLOOKUP($C690,装备数值,5,0)*($E690-1))*VLOOKUP($D690,系数!$K$2:$O$7,2,0))</f>
        <v>0</v>
      </c>
      <c r="G690" s="17">
        <f>INT((VLOOKUP($C690,装备数值,3,0)+VLOOKUP($C690,装备数值,6,0)*($E690-1))*VLOOKUP($D690,系数!$K$2:$O$7,3,0))</f>
        <v>127</v>
      </c>
      <c r="H690" s="17">
        <f t="shared" si="21"/>
        <v>127</v>
      </c>
      <c r="I690" s="17">
        <f>INT((VLOOKUP($C690,装备数值,4,0)+VLOOKUP($C690,装备数值,7,0)*($E690-1))*VLOOKUP($D690,系数!$K$2:$O$7,4,0))</f>
        <v>0</v>
      </c>
      <c r="J690" s="17">
        <f>INT((VLOOKUP($C690,装备数值,4,0)+VLOOKUP($C690,装备数值,7,0)*($E690-1))*VLOOKUP($D690,系数!$K$2:$O$7,5,0))</f>
        <v>0</v>
      </c>
      <c r="K690" s="17">
        <f>INT(VLOOKUP(E690,强化金币,2,1)*VLOOKUP(INDEX(装备!F:F,MATCH(属性!A690,装备!A:A,0)),系数!$K$12:$M$15,3,0))</f>
        <v>80000</v>
      </c>
      <c r="L690" s="17"/>
      <c r="M690" s="17"/>
      <c r="N690" s="17"/>
      <c r="O690" s="17">
        <f>IF(E690=1,"",VLOOKUP(E690,系数!$S$2:$AB$12,MATCH(属性!C690,评级,0),1))</f>
        <v>0</v>
      </c>
    </row>
    <row r="691" spans="1:15" ht="17.25" thickBot="1" x14ac:dyDescent="0.4">
      <c r="A691" s="17">
        <f t="shared" si="20"/>
        <v>7100006</v>
      </c>
      <c r="B691" s="17" t="s">
        <v>60</v>
      </c>
      <c r="C691" s="15">
        <f>INDEX(装备!G:G,MATCH(属性!A691,装备!A:A,0))</f>
        <v>1</v>
      </c>
      <c r="D691" s="15" t="str">
        <f>INDEX(装备!E:E,MATCH(属性!A691,装备!A:A,0))</f>
        <v>ring</v>
      </c>
      <c r="E691" s="14">
        <v>89</v>
      </c>
      <c r="F691" s="17">
        <f>INT((VLOOKUP($C691,装备数值,2,0)+VLOOKUP($C691,装备数值,5,0)*($E691-1))*VLOOKUP($D691,系数!$K$2:$O$7,2,0))</f>
        <v>0</v>
      </c>
      <c r="G691" s="17">
        <f>INT((VLOOKUP($C691,装备数值,3,0)+VLOOKUP($C691,装备数值,6,0)*($E691-1))*VLOOKUP($D691,系数!$K$2:$O$7,3,0))</f>
        <v>128</v>
      </c>
      <c r="H691" s="17">
        <f t="shared" si="21"/>
        <v>128</v>
      </c>
      <c r="I691" s="17">
        <f>INT((VLOOKUP($C691,装备数值,4,0)+VLOOKUP($C691,装备数值,7,0)*($E691-1))*VLOOKUP($D691,系数!$K$2:$O$7,4,0))</f>
        <v>0</v>
      </c>
      <c r="J691" s="17">
        <f>INT((VLOOKUP($C691,装备数值,4,0)+VLOOKUP($C691,装备数值,7,0)*($E691-1))*VLOOKUP($D691,系数!$K$2:$O$7,5,0))</f>
        <v>0</v>
      </c>
      <c r="K691" s="17">
        <f>INT(VLOOKUP(E691,强化金币,2,1)*VLOOKUP(INDEX(装备!F:F,MATCH(属性!A691,装备!A:A,0)),系数!$K$12:$M$15,3,0))</f>
        <v>90000</v>
      </c>
      <c r="L691" s="17"/>
      <c r="M691" s="17"/>
      <c r="N691" s="17"/>
      <c r="O691" s="17">
        <f>IF(E691=1,"",VLOOKUP(E691,系数!$S$2:$AB$12,MATCH(属性!C691,评级,0),1))</f>
        <v>0</v>
      </c>
    </row>
    <row r="692" spans="1:15" ht="17.25" thickBot="1" x14ac:dyDescent="0.4">
      <c r="A692" s="17">
        <f t="shared" si="20"/>
        <v>7100006</v>
      </c>
      <c r="B692" s="17" t="s">
        <v>60</v>
      </c>
      <c r="C692" s="15">
        <f>INDEX(装备!G:G,MATCH(属性!A692,装备!A:A,0))</f>
        <v>1</v>
      </c>
      <c r="D692" s="15" t="str">
        <f>INDEX(装备!E:E,MATCH(属性!A692,装备!A:A,0))</f>
        <v>ring</v>
      </c>
      <c r="E692" s="14">
        <v>90</v>
      </c>
      <c r="F692" s="17">
        <f>INT((VLOOKUP($C692,装备数值,2,0)+VLOOKUP($C692,装备数值,5,0)*($E692-1))*VLOOKUP($D692,系数!$K$2:$O$7,2,0))</f>
        <v>0</v>
      </c>
      <c r="G692" s="17">
        <f>INT((VLOOKUP($C692,装备数值,3,0)+VLOOKUP($C692,装备数值,6,0)*($E692-1))*VLOOKUP($D692,系数!$K$2:$O$7,3,0))</f>
        <v>129</v>
      </c>
      <c r="H692" s="17">
        <f t="shared" si="21"/>
        <v>129</v>
      </c>
      <c r="I692" s="17">
        <f>INT((VLOOKUP($C692,装备数值,4,0)+VLOOKUP($C692,装备数值,7,0)*($E692-1))*VLOOKUP($D692,系数!$K$2:$O$7,4,0))</f>
        <v>0</v>
      </c>
      <c r="J692" s="17">
        <f>INT((VLOOKUP($C692,装备数值,4,0)+VLOOKUP($C692,装备数值,7,0)*($E692-1))*VLOOKUP($D692,系数!$K$2:$O$7,5,0))</f>
        <v>0</v>
      </c>
      <c r="K692" s="17">
        <f>INT(VLOOKUP(E692,强化金币,2,1)*VLOOKUP(INDEX(装备!F:F,MATCH(属性!A692,装备!A:A,0)),系数!$K$12:$M$15,3,0))</f>
        <v>90000</v>
      </c>
      <c r="L692" s="17"/>
      <c r="M692" s="17"/>
      <c r="N692" s="17"/>
      <c r="O692" s="17">
        <f>IF(E692=1,"",VLOOKUP(E692,系数!$S$2:$AB$12,MATCH(属性!C692,评级,0),1))</f>
        <v>0</v>
      </c>
    </row>
    <row r="693" spans="1:15" ht="17.25" thickBot="1" x14ac:dyDescent="0.4">
      <c r="A693" s="17">
        <f t="shared" si="20"/>
        <v>7100006</v>
      </c>
      <c r="B693" s="17" t="s">
        <v>60</v>
      </c>
      <c r="C693" s="15">
        <f>INDEX(装备!G:G,MATCH(属性!A693,装备!A:A,0))</f>
        <v>1</v>
      </c>
      <c r="D693" s="15" t="str">
        <f>INDEX(装备!E:E,MATCH(属性!A693,装备!A:A,0))</f>
        <v>ring</v>
      </c>
      <c r="E693" s="14">
        <v>91</v>
      </c>
      <c r="F693" s="17">
        <f>INT((VLOOKUP($C693,装备数值,2,0)+VLOOKUP($C693,装备数值,5,0)*($E693-1))*VLOOKUP($D693,系数!$K$2:$O$7,2,0))</f>
        <v>0</v>
      </c>
      <c r="G693" s="17">
        <f>INT((VLOOKUP($C693,装备数值,3,0)+VLOOKUP($C693,装备数值,6,0)*($E693-1))*VLOOKUP($D693,系数!$K$2:$O$7,3,0))</f>
        <v>130</v>
      </c>
      <c r="H693" s="17">
        <f t="shared" si="21"/>
        <v>130</v>
      </c>
      <c r="I693" s="17">
        <f>INT((VLOOKUP($C693,装备数值,4,0)+VLOOKUP($C693,装备数值,7,0)*($E693-1))*VLOOKUP($D693,系数!$K$2:$O$7,4,0))</f>
        <v>0</v>
      </c>
      <c r="J693" s="17">
        <f>INT((VLOOKUP($C693,装备数值,4,0)+VLOOKUP($C693,装备数值,7,0)*($E693-1))*VLOOKUP($D693,系数!$K$2:$O$7,5,0))</f>
        <v>0</v>
      </c>
      <c r="K693" s="17">
        <f>INT(VLOOKUP(E693,强化金币,2,1)*VLOOKUP(INDEX(装备!F:F,MATCH(属性!A693,装备!A:A,0)),系数!$K$12:$M$15,3,0))</f>
        <v>90000</v>
      </c>
      <c r="L693" s="17"/>
      <c r="M693" s="17"/>
      <c r="N693" s="17"/>
      <c r="O693" s="17">
        <f>IF(E693=1,"",VLOOKUP(E693,系数!$S$2:$AB$12,MATCH(属性!C693,评级,0),1))</f>
        <v>0</v>
      </c>
    </row>
    <row r="694" spans="1:15" ht="17.25" thickBot="1" x14ac:dyDescent="0.4">
      <c r="A694" s="17">
        <f t="shared" si="20"/>
        <v>7100006</v>
      </c>
      <c r="B694" s="17" t="s">
        <v>60</v>
      </c>
      <c r="C694" s="15">
        <f>INDEX(装备!G:G,MATCH(属性!A694,装备!A:A,0))</f>
        <v>1</v>
      </c>
      <c r="D694" s="15" t="str">
        <f>INDEX(装备!E:E,MATCH(属性!A694,装备!A:A,0))</f>
        <v>ring</v>
      </c>
      <c r="E694" s="14">
        <v>92</v>
      </c>
      <c r="F694" s="17">
        <f>INT((VLOOKUP($C694,装备数值,2,0)+VLOOKUP($C694,装备数值,5,0)*($E694-1))*VLOOKUP($D694,系数!$K$2:$O$7,2,0))</f>
        <v>0</v>
      </c>
      <c r="G694" s="17">
        <f>INT((VLOOKUP($C694,装备数值,3,0)+VLOOKUP($C694,装备数值,6,0)*($E694-1))*VLOOKUP($D694,系数!$K$2:$O$7,3,0))</f>
        <v>131</v>
      </c>
      <c r="H694" s="17">
        <f t="shared" si="21"/>
        <v>131</v>
      </c>
      <c r="I694" s="17">
        <f>INT((VLOOKUP($C694,装备数值,4,0)+VLOOKUP($C694,装备数值,7,0)*($E694-1))*VLOOKUP($D694,系数!$K$2:$O$7,4,0))</f>
        <v>0</v>
      </c>
      <c r="J694" s="17">
        <f>INT((VLOOKUP($C694,装备数值,4,0)+VLOOKUP($C694,装备数值,7,0)*($E694-1))*VLOOKUP($D694,系数!$K$2:$O$7,5,0))</f>
        <v>0</v>
      </c>
      <c r="K694" s="17">
        <f>INT(VLOOKUP(E694,强化金币,2,1)*VLOOKUP(INDEX(装备!F:F,MATCH(属性!A694,装备!A:A,0)),系数!$K$12:$M$15,3,0))</f>
        <v>90000</v>
      </c>
      <c r="L694" s="17"/>
      <c r="M694" s="17"/>
      <c r="N694" s="17"/>
      <c r="O694" s="17">
        <f>IF(E694=1,"",VLOOKUP(E694,系数!$S$2:$AB$12,MATCH(属性!C694,评级,0),1))</f>
        <v>0</v>
      </c>
    </row>
    <row r="695" spans="1:15" ht="17.25" thickBot="1" x14ac:dyDescent="0.4">
      <c r="A695" s="17">
        <f t="shared" si="20"/>
        <v>7100006</v>
      </c>
      <c r="B695" s="17" t="s">
        <v>60</v>
      </c>
      <c r="C695" s="15">
        <f>INDEX(装备!G:G,MATCH(属性!A695,装备!A:A,0))</f>
        <v>1</v>
      </c>
      <c r="D695" s="15" t="str">
        <f>INDEX(装备!E:E,MATCH(属性!A695,装备!A:A,0))</f>
        <v>ring</v>
      </c>
      <c r="E695" s="14">
        <v>93</v>
      </c>
      <c r="F695" s="17">
        <f>INT((VLOOKUP($C695,装备数值,2,0)+VLOOKUP($C695,装备数值,5,0)*($E695-1))*VLOOKUP($D695,系数!$K$2:$O$7,2,0))</f>
        <v>0</v>
      </c>
      <c r="G695" s="17">
        <f>INT((VLOOKUP($C695,装备数值,3,0)+VLOOKUP($C695,装备数值,6,0)*($E695-1))*VLOOKUP($D695,系数!$K$2:$O$7,3,0))</f>
        <v>132</v>
      </c>
      <c r="H695" s="17">
        <f t="shared" si="21"/>
        <v>132</v>
      </c>
      <c r="I695" s="17">
        <f>INT((VLOOKUP($C695,装备数值,4,0)+VLOOKUP($C695,装备数值,7,0)*($E695-1))*VLOOKUP($D695,系数!$K$2:$O$7,4,0))</f>
        <v>0</v>
      </c>
      <c r="J695" s="17">
        <f>INT((VLOOKUP($C695,装备数值,4,0)+VLOOKUP($C695,装备数值,7,0)*($E695-1))*VLOOKUP($D695,系数!$K$2:$O$7,5,0))</f>
        <v>0</v>
      </c>
      <c r="K695" s="17">
        <f>INT(VLOOKUP(E695,强化金币,2,1)*VLOOKUP(INDEX(装备!F:F,MATCH(属性!A695,装备!A:A,0)),系数!$K$12:$M$15,3,0))</f>
        <v>90000</v>
      </c>
      <c r="L695" s="17"/>
      <c r="M695" s="17"/>
      <c r="N695" s="17"/>
      <c r="O695" s="17">
        <f>IF(E695=1,"",VLOOKUP(E695,系数!$S$2:$AB$12,MATCH(属性!C695,评级,0),1))</f>
        <v>0</v>
      </c>
    </row>
    <row r="696" spans="1:15" ht="17.25" thickBot="1" x14ac:dyDescent="0.4">
      <c r="A696" s="17">
        <f t="shared" si="20"/>
        <v>7100006</v>
      </c>
      <c r="B696" s="17" t="s">
        <v>60</v>
      </c>
      <c r="C696" s="15">
        <f>INDEX(装备!G:G,MATCH(属性!A696,装备!A:A,0))</f>
        <v>1</v>
      </c>
      <c r="D696" s="15" t="str">
        <f>INDEX(装备!E:E,MATCH(属性!A696,装备!A:A,0))</f>
        <v>ring</v>
      </c>
      <c r="E696" s="14">
        <v>94</v>
      </c>
      <c r="F696" s="17">
        <f>INT((VLOOKUP($C696,装备数值,2,0)+VLOOKUP($C696,装备数值,5,0)*($E696-1))*VLOOKUP($D696,系数!$K$2:$O$7,2,0))</f>
        <v>0</v>
      </c>
      <c r="G696" s="17">
        <f>INT((VLOOKUP($C696,装备数值,3,0)+VLOOKUP($C696,装备数值,6,0)*($E696-1))*VLOOKUP($D696,系数!$K$2:$O$7,3,0))</f>
        <v>133</v>
      </c>
      <c r="H696" s="17">
        <f t="shared" si="21"/>
        <v>133</v>
      </c>
      <c r="I696" s="17">
        <f>INT((VLOOKUP($C696,装备数值,4,0)+VLOOKUP($C696,装备数值,7,0)*($E696-1))*VLOOKUP($D696,系数!$K$2:$O$7,4,0))</f>
        <v>0</v>
      </c>
      <c r="J696" s="17">
        <f>INT((VLOOKUP($C696,装备数值,4,0)+VLOOKUP($C696,装备数值,7,0)*($E696-1))*VLOOKUP($D696,系数!$K$2:$O$7,5,0))</f>
        <v>0</v>
      </c>
      <c r="K696" s="17">
        <f>INT(VLOOKUP(E696,强化金币,2,1)*VLOOKUP(INDEX(装备!F:F,MATCH(属性!A696,装备!A:A,0)),系数!$K$12:$M$15,3,0))</f>
        <v>90000</v>
      </c>
      <c r="L696" s="17"/>
      <c r="M696" s="17"/>
      <c r="N696" s="17"/>
      <c r="O696" s="17">
        <f>IF(E696=1,"",VLOOKUP(E696,系数!$S$2:$AB$12,MATCH(属性!C696,评级,0),1))</f>
        <v>0</v>
      </c>
    </row>
    <row r="697" spans="1:15" ht="17.25" thickBot="1" x14ac:dyDescent="0.4">
      <c r="A697" s="17">
        <f t="shared" si="20"/>
        <v>7100006</v>
      </c>
      <c r="B697" s="17" t="s">
        <v>60</v>
      </c>
      <c r="C697" s="15">
        <f>INDEX(装备!G:G,MATCH(属性!A697,装备!A:A,0))</f>
        <v>1</v>
      </c>
      <c r="D697" s="15" t="str">
        <f>INDEX(装备!E:E,MATCH(属性!A697,装备!A:A,0))</f>
        <v>ring</v>
      </c>
      <c r="E697" s="14">
        <v>95</v>
      </c>
      <c r="F697" s="17">
        <f>INT((VLOOKUP($C697,装备数值,2,0)+VLOOKUP($C697,装备数值,5,0)*($E697-1))*VLOOKUP($D697,系数!$K$2:$O$7,2,0))</f>
        <v>0</v>
      </c>
      <c r="G697" s="17">
        <f>INT((VLOOKUP($C697,装备数值,3,0)+VLOOKUP($C697,装备数值,6,0)*($E697-1))*VLOOKUP($D697,系数!$K$2:$O$7,3,0))</f>
        <v>134</v>
      </c>
      <c r="H697" s="17">
        <f t="shared" si="21"/>
        <v>134</v>
      </c>
      <c r="I697" s="17">
        <f>INT((VLOOKUP($C697,装备数值,4,0)+VLOOKUP($C697,装备数值,7,0)*($E697-1))*VLOOKUP($D697,系数!$K$2:$O$7,4,0))</f>
        <v>0</v>
      </c>
      <c r="J697" s="17">
        <f>INT((VLOOKUP($C697,装备数值,4,0)+VLOOKUP($C697,装备数值,7,0)*($E697-1))*VLOOKUP($D697,系数!$K$2:$O$7,5,0))</f>
        <v>0</v>
      </c>
      <c r="K697" s="17">
        <f>INT(VLOOKUP(E697,强化金币,2,1)*VLOOKUP(INDEX(装备!F:F,MATCH(属性!A697,装备!A:A,0)),系数!$K$12:$M$15,3,0))</f>
        <v>90000</v>
      </c>
      <c r="L697" s="17"/>
      <c r="M697" s="17"/>
      <c r="N697" s="17"/>
      <c r="O697" s="17">
        <f>IF(E697=1,"",VLOOKUP(E697,系数!$S$2:$AB$12,MATCH(属性!C697,评级,0),1))</f>
        <v>0</v>
      </c>
    </row>
    <row r="698" spans="1:15" ht="17.25" thickBot="1" x14ac:dyDescent="0.4">
      <c r="A698" s="17">
        <f t="shared" si="20"/>
        <v>7100006</v>
      </c>
      <c r="B698" s="17" t="s">
        <v>60</v>
      </c>
      <c r="C698" s="15">
        <f>INDEX(装备!G:G,MATCH(属性!A698,装备!A:A,0))</f>
        <v>1</v>
      </c>
      <c r="D698" s="15" t="str">
        <f>INDEX(装备!E:E,MATCH(属性!A698,装备!A:A,0))</f>
        <v>ring</v>
      </c>
      <c r="E698" s="14">
        <v>96</v>
      </c>
      <c r="F698" s="17">
        <f>INT((VLOOKUP($C698,装备数值,2,0)+VLOOKUP($C698,装备数值,5,0)*($E698-1))*VLOOKUP($D698,系数!$K$2:$O$7,2,0))</f>
        <v>0</v>
      </c>
      <c r="G698" s="17">
        <f>INT((VLOOKUP($C698,装备数值,3,0)+VLOOKUP($C698,装备数值,6,0)*($E698-1))*VLOOKUP($D698,系数!$K$2:$O$7,3,0))</f>
        <v>135</v>
      </c>
      <c r="H698" s="17">
        <f t="shared" si="21"/>
        <v>135</v>
      </c>
      <c r="I698" s="17">
        <f>INT((VLOOKUP($C698,装备数值,4,0)+VLOOKUP($C698,装备数值,7,0)*($E698-1))*VLOOKUP($D698,系数!$K$2:$O$7,4,0))</f>
        <v>0</v>
      </c>
      <c r="J698" s="17">
        <f>INT((VLOOKUP($C698,装备数值,4,0)+VLOOKUP($C698,装备数值,7,0)*($E698-1))*VLOOKUP($D698,系数!$K$2:$O$7,5,0))</f>
        <v>0</v>
      </c>
      <c r="K698" s="17">
        <f>INT(VLOOKUP(E698,强化金币,2,1)*VLOOKUP(INDEX(装备!F:F,MATCH(属性!A698,装备!A:A,0)),系数!$K$12:$M$15,3,0))</f>
        <v>90000</v>
      </c>
      <c r="L698" s="17"/>
      <c r="M698" s="17"/>
      <c r="N698" s="17"/>
      <c r="O698" s="17">
        <f>IF(E698=1,"",VLOOKUP(E698,系数!$S$2:$AB$12,MATCH(属性!C698,评级,0),1))</f>
        <v>0</v>
      </c>
    </row>
    <row r="699" spans="1:15" ht="17.25" thickBot="1" x14ac:dyDescent="0.4">
      <c r="A699" s="17">
        <f t="shared" si="20"/>
        <v>7100006</v>
      </c>
      <c r="B699" s="17" t="s">
        <v>60</v>
      </c>
      <c r="C699" s="15">
        <f>INDEX(装备!G:G,MATCH(属性!A699,装备!A:A,0))</f>
        <v>1</v>
      </c>
      <c r="D699" s="15" t="str">
        <f>INDEX(装备!E:E,MATCH(属性!A699,装备!A:A,0))</f>
        <v>ring</v>
      </c>
      <c r="E699" s="14">
        <v>97</v>
      </c>
      <c r="F699" s="17">
        <f>INT((VLOOKUP($C699,装备数值,2,0)+VLOOKUP($C699,装备数值,5,0)*($E699-1))*VLOOKUP($D699,系数!$K$2:$O$7,2,0))</f>
        <v>0</v>
      </c>
      <c r="G699" s="17">
        <f>INT((VLOOKUP($C699,装备数值,3,0)+VLOOKUP($C699,装备数值,6,0)*($E699-1))*VLOOKUP($D699,系数!$K$2:$O$7,3,0))</f>
        <v>136</v>
      </c>
      <c r="H699" s="17">
        <f t="shared" si="21"/>
        <v>136</v>
      </c>
      <c r="I699" s="17">
        <f>INT((VLOOKUP($C699,装备数值,4,0)+VLOOKUP($C699,装备数值,7,0)*($E699-1))*VLOOKUP($D699,系数!$K$2:$O$7,4,0))</f>
        <v>0</v>
      </c>
      <c r="J699" s="17">
        <f>INT((VLOOKUP($C699,装备数值,4,0)+VLOOKUP($C699,装备数值,7,0)*($E699-1))*VLOOKUP($D699,系数!$K$2:$O$7,5,0))</f>
        <v>0</v>
      </c>
      <c r="K699" s="17">
        <f>INT(VLOOKUP(E699,强化金币,2,1)*VLOOKUP(INDEX(装备!F:F,MATCH(属性!A699,装备!A:A,0)),系数!$K$12:$M$15,3,0))</f>
        <v>90000</v>
      </c>
      <c r="L699" s="17"/>
      <c r="M699" s="17"/>
      <c r="N699" s="17"/>
      <c r="O699" s="17">
        <f>IF(E699=1,"",VLOOKUP(E699,系数!$S$2:$AB$12,MATCH(属性!C699,评级,0),1))</f>
        <v>0</v>
      </c>
    </row>
    <row r="700" spans="1:15" ht="17.25" thickBot="1" x14ac:dyDescent="0.4">
      <c r="A700" s="17">
        <f t="shared" ref="A700:A763" si="22">A580+1</f>
        <v>7100006</v>
      </c>
      <c r="B700" s="17" t="s">
        <v>60</v>
      </c>
      <c r="C700" s="15">
        <f>INDEX(装备!G:G,MATCH(属性!A700,装备!A:A,0))</f>
        <v>1</v>
      </c>
      <c r="D700" s="15" t="str">
        <f>INDEX(装备!E:E,MATCH(属性!A700,装备!A:A,0))</f>
        <v>ring</v>
      </c>
      <c r="E700" s="14">
        <v>98</v>
      </c>
      <c r="F700" s="17">
        <f>INT((VLOOKUP($C700,装备数值,2,0)+VLOOKUP($C700,装备数值,5,0)*($E700-1))*VLOOKUP($D700,系数!$K$2:$O$7,2,0))</f>
        <v>0</v>
      </c>
      <c r="G700" s="17">
        <f>INT((VLOOKUP($C700,装备数值,3,0)+VLOOKUP($C700,装备数值,6,0)*($E700-1))*VLOOKUP($D700,系数!$K$2:$O$7,3,0))</f>
        <v>137</v>
      </c>
      <c r="H700" s="17">
        <f t="shared" si="21"/>
        <v>137</v>
      </c>
      <c r="I700" s="17">
        <f>INT((VLOOKUP($C700,装备数值,4,0)+VLOOKUP($C700,装备数值,7,0)*($E700-1))*VLOOKUP($D700,系数!$K$2:$O$7,4,0))</f>
        <v>0</v>
      </c>
      <c r="J700" s="17">
        <f>INT((VLOOKUP($C700,装备数值,4,0)+VLOOKUP($C700,装备数值,7,0)*($E700-1))*VLOOKUP($D700,系数!$K$2:$O$7,5,0))</f>
        <v>0</v>
      </c>
      <c r="K700" s="17">
        <f>INT(VLOOKUP(E700,强化金币,2,1)*VLOOKUP(INDEX(装备!F:F,MATCH(属性!A700,装备!A:A,0)),系数!$K$12:$M$15,3,0))</f>
        <v>90000</v>
      </c>
      <c r="L700" s="17"/>
      <c r="M700" s="17"/>
      <c r="N700" s="17"/>
      <c r="O700" s="17">
        <f>IF(E700=1,"",VLOOKUP(E700,系数!$S$2:$AB$12,MATCH(属性!C700,评级,0),1))</f>
        <v>0</v>
      </c>
    </row>
    <row r="701" spans="1:15" ht="17.25" thickBot="1" x14ac:dyDescent="0.4">
      <c r="A701" s="17">
        <f t="shared" si="22"/>
        <v>7100006</v>
      </c>
      <c r="B701" s="17" t="s">
        <v>60</v>
      </c>
      <c r="C701" s="15">
        <f>INDEX(装备!G:G,MATCH(属性!A701,装备!A:A,0))</f>
        <v>1</v>
      </c>
      <c r="D701" s="15" t="str">
        <f>INDEX(装备!E:E,MATCH(属性!A701,装备!A:A,0))</f>
        <v>ring</v>
      </c>
      <c r="E701" s="14">
        <v>99</v>
      </c>
      <c r="F701" s="17">
        <f>INT((VLOOKUP($C701,装备数值,2,0)+VLOOKUP($C701,装备数值,5,0)*($E701-1))*VLOOKUP($D701,系数!$K$2:$O$7,2,0))</f>
        <v>0</v>
      </c>
      <c r="G701" s="17">
        <f>INT((VLOOKUP($C701,装备数值,3,0)+VLOOKUP($C701,装备数值,6,0)*($E701-1))*VLOOKUP($D701,系数!$K$2:$O$7,3,0))</f>
        <v>138</v>
      </c>
      <c r="H701" s="17">
        <f t="shared" si="21"/>
        <v>138</v>
      </c>
      <c r="I701" s="17">
        <f>INT((VLOOKUP($C701,装备数值,4,0)+VLOOKUP($C701,装备数值,7,0)*($E701-1))*VLOOKUP($D701,系数!$K$2:$O$7,4,0))</f>
        <v>0</v>
      </c>
      <c r="J701" s="17">
        <f>INT((VLOOKUP($C701,装备数值,4,0)+VLOOKUP($C701,装备数值,7,0)*($E701-1))*VLOOKUP($D701,系数!$K$2:$O$7,5,0))</f>
        <v>0</v>
      </c>
      <c r="K701" s="17">
        <f>INT(VLOOKUP(E701,强化金币,2,1)*VLOOKUP(INDEX(装备!F:F,MATCH(属性!A701,装备!A:A,0)),系数!$K$12:$M$15,3,0))</f>
        <v>90000</v>
      </c>
      <c r="L701" s="17"/>
      <c r="M701" s="17"/>
      <c r="N701" s="17"/>
      <c r="O701" s="17">
        <f>IF(E701=1,"",VLOOKUP(E701,系数!$S$2:$AB$12,MATCH(属性!C701,评级,0),1))</f>
        <v>0</v>
      </c>
    </row>
    <row r="702" spans="1:15" ht="17.25" thickBot="1" x14ac:dyDescent="0.4">
      <c r="A702" s="17">
        <f t="shared" si="22"/>
        <v>7100006</v>
      </c>
      <c r="B702" s="17" t="s">
        <v>60</v>
      </c>
      <c r="C702" s="15">
        <f>INDEX(装备!G:G,MATCH(属性!A702,装备!A:A,0))</f>
        <v>1</v>
      </c>
      <c r="D702" s="15" t="str">
        <f>INDEX(装备!E:E,MATCH(属性!A702,装备!A:A,0))</f>
        <v>ring</v>
      </c>
      <c r="E702" s="14">
        <v>100</v>
      </c>
      <c r="F702" s="17">
        <f>INT((VLOOKUP($C702,装备数值,2,0)+VLOOKUP($C702,装备数值,5,0)*($E702-1))*VLOOKUP($D702,系数!$K$2:$O$7,2,0))</f>
        <v>0</v>
      </c>
      <c r="G702" s="17">
        <f>INT((VLOOKUP($C702,装备数值,3,0)+VLOOKUP($C702,装备数值,6,0)*($E702-1))*VLOOKUP($D702,系数!$K$2:$O$7,3,0))</f>
        <v>139</v>
      </c>
      <c r="H702" s="17">
        <f t="shared" si="21"/>
        <v>139</v>
      </c>
      <c r="I702" s="17">
        <f>INT((VLOOKUP($C702,装备数值,4,0)+VLOOKUP($C702,装备数值,7,0)*($E702-1))*VLOOKUP($D702,系数!$K$2:$O$7,4,0))</f>
        <v>0</v>
      </c>
      <c r="J702" s="17">
        <f>INT((VLOOKUP($C702,装备数值,4,0)+VLOOKUP($C702,装备数值,7,0)*($E702-1))*VLOOKUP($D702,系数!$K$2:$O$7,5,0))</f>
        <v>0</v>
      </c>
      <c r="K702" s="17">
        <f>INT(VLOOKUP(E702,强化金币,2,1)*VLOOKUP(INDEX(装备!F:F,MATCH(属性!A702,装备!A:A,0)),系数!$K$12:$M$15,3,0))</f>
        <v>90000</v>
      </c>
      <c r="L702" s="17"/>
      <c r="M702" s="17"/>
      <c r="N702" s="17"/>
      <c r="O702" s="17">
        <f>IF(E702=1,"",VLOOKUP(E702,系数!$S$2:$AB$12,MATCH(属性!C702,评级,0),1))</f>
        <v>0</v>
      </c>
    </row>
    <row r="703" spans="1:15" ht="17.25" thickBot="1" x14ac:dyDescent="0.4">
      <c r="A703" s="17">
        <f t="shared" si="22"/>
        <v>7100006</v>
      </c>
      <c r="B703" s="17" t="s">
        <v>60</v>
      </c>
      <c r="C703" s="15">
        <f>INDEX(装备!G:G,MATCH(属性!A703,装备!A:A,0))</f>
        <v>1</v>
      </c>
      <c r="D703" s="15" t="str">
        <f>INDEX(装备!E:E,MATCH(属性!A703,装备!A:A,0))</f>
        <v>ring</v>
      </c>
      <c r="E703" s="14">
        <v>101</v>
      </c>
      <c r="F703" s="17">
        <f>INT((VLOOKUP($C703,装备数值,2,0)+VLOOKUP($C703,装备数值,5,0)*($E703-1))*VLOOKUP($D703,系数!$K$2:$O$7,2,0))</f>
        <v>0</v>
      </c>
      <c r="G703" s="17">
        <f>INT((VLOOKUP($C703,装备数值,3,0)+VLOOKUP($C703,装备数值,6,0)*($E703-1))*VLOOKUP($D703,系数!$K$2:$O$7,3,0))</f>
        <v>140</v>
      </c>
      <c r="H703" s="17">
        <f t="shared" si="21"/>
        <v>140</v>
      </c>
      <c r="I703" s="17">
        <f>INT((VLOOKUP($C703,装备数值,4,0)+VLOOKUP($C703,装备数值,7,0)*($E703-1))*VLOOKUP($D703,系数!$K$2:$O$7,4,0))</f>
        <v>0</v>
      </c>
      <c r="J703" s="17">
        <f>INT((VLOOKUP($C703,装备数值,4,0)+VLOOKUP($C703,装备数值,7,0)*($E703-1))*VLOOKUP($D703,系数!$K$2:$O$7,5,0))</f>
        <v>0</v>
      </c>
      <c r="K703" s="17">
        <f>INT(VLOOKUP(E703,强化金币,2,1)*VLOOKUP(INDEX(装备!F:F,MATCH(属性!A703,装备!A:A,0)),系数!$K$12:$M$15,3,0))</f>
        <v>90000</v>
      </c>
      <c r="L703" s="17"/>
      <c r="M703" s="17"/>
      <c r="N703" s="17"/>
      <c r="O703" s="17">
        <f>IF(E703=1,"",VLOOKUP(E703,系数!$S$2:$AB$12,MATCH(属性!C703,评级,0),1))</f>
        <v>0</v>
      </c>
    </row>
    <row r="704" spans="1:15" ht="17.25" thickBot="1" x14ac:dyDescent="0.4">
      <c r="A704" s="17">
        <f t="shared" si="22"/>
        <v>7100006</v>
      </c>
      <c r="B704" s="17" t="s">
        <v>60</v>
      </c>
      <c r="C704" s="15">
        <f>INDEX(装备!G:G,MATCH(属性!A704,装备!A:A,0))</f>
        <v>1</v>
      </c>
      <c r="D704" s="15" t="str">
        <f>INDEX(装备!E:E,MATCH(属性!A704,装备!A:A,0))</f>
        <v>ring</v>
      </c>
      <c r="E704" s="14">
        <v>102</v>
      </c>
      <c r="F704" s="17">
        <f>INT((VLOOKUP($C704,装备数值,2,0)+VLOOKUP($C704,装备数值,5,0)*($E704-1))*VLOOKUP($D704,系数!$K$2:$O$7,2,0))</f>
        <v>0</v>
      </c>
      <c r="G704" s="17">
        <f>INT((VLOOKUP($C704,装备数值,3,0)+VLOOKUP($C704,装备数值,6,0)*($E704-1))*VLOOKUP($D704,系数!$K$2:$O$7,3,0))</f>
        <v>141</v>
      </c>
      <c r="H704" s="17">
        <f t="shared" si="21"/>
        <v>141</v>
      </c>
      <c r="I704" s="17">
        <f>INT((VLOOKUP($C704,装备数值,4,0)+VLOOKUP($C704,装备数值,7,0)*($E704-1))*VLOOKUP($D704,系数!$K$2:$O$7,4,0))</f>
        <v>0</v>
      </c>
      <c r="J704" s="17">
        <f>INT((VLOOKUP($C704,装备数值,4,0)+VLOOKUP($C704,装备数值,7,0)*($E704-1))*VLOOKUP($D704,系数!$K$2:$O$7,5,0))</f>
        <v>0</v>
      </c>
      <c r="K704" s="17">
        <f>INT(VLOOKUP(E704,强化金币,2,1)*VLOOKUP(INDEX(装备!F:F,MATCH(属性!A704,装备!A:A,0)),系数!$K$12:$M$15,3,0))</f>
        <v>90000</v>
      </c>
      <c r="L704" s="17"/>
      <c r="M704" s="17"/>
      <c r="N704" s="17"/>
      <c r="O704" s="17">
        <f>IF(E704=1,"",VLOOKUP(E704,系数!$S$2:$AB$12,MATCH(属性!C704,评级,0),1))</f>
        <v>0</v>
      </c>
    </row>
    <row r="705" spans="1:15" ht="17.25" thickBot="1" x14ac:dyDescent="0.4">
      <c r="A705" s="17">
        <f t="shared" si="22"/>
        <v>7100006</v>
      </c>
      <c r="B705" s="17" t="s">
        <v>60</v>
      </c>
      <c r="C705" s="15">
        <f>INDEX(装备!G:G,MATCH(属性!A705,装备!A:A,0))</f>
        <v>1</v>
      </c>
      <c r="D705" s="15" t="str">
        <f>INDEX(装备!E:E,MATCH(属性!A705,装备!A:A,0))</f>
        <v>ring</v>
      </c>
      <c r="E705" s="14">
        <v>103</v>
      </c>
      <c r="F705" s="17">
        <f>INT((VLOOKUP($C705,装备数值,2,0)+VLOOKUP($C705,装备数值,5,0)*($E705-1))*VLOOKUP($D705,系数!$K$2:$O$7,2,0))</f>
        <v>0</v>
      </c>
      <c r="G705" s="17">
        <f>INT((VLOOKUP($C705,装备数值,3,0)+VLOOKUP($C705,装备数值,6,0)*($E705-1))*VLOOKUP($D705,系数!$K$2:$O$7,3,0))</f>
        <v>142</v>
      </c>
      <c r="H705" s="17">
        <f t="shared" si="21"/>
        <v>142</v>
      </c>
      <c r="I705" s="17">
        <f>INT((VLOOKUP($C705,装备数值,4,0)+VLOOKUP($C705,装备数值,7,0)*($E705-1))*VLOOKUP($D705,系数!$K$2:$O$7,4,0))</f>
        <v>0</v>
      </c>
      <c r="J705" s="17">
        <f>INT((VLOOKUP($C705,装备数值,4,0)+VLOOKUP($C705,装备数值,7,0)*($E705-1))*VLOOKUP($D705,系数!$K$2:$O$7,5,0))</f>
        <v>0</v>
      </c>
      <c r="K705" s="17">
        <f>INT(VLOOKUP(E705,强化金币,2,1)*VLOOKUP(INDEX(装备!F:F,MATCH(属性!A705,装备!A:A,0)),系数!$K$12:$M$15,3,0))</f>
        <v>90000</v>
      </c>
      <c r="L705" s="17"/>
      <c r="M705" s="17"/>
      <c r="N705" s="17"/>
      <c r="O705" s="17">
        <f>IF(E705=1,"",VLOOKUP(E705,系数!$S$2:$AB$12,MATCH(属性!C705,评级,0),1))</f>
        <v>0</v>
      </c>
    </row>
    <row r="706" spans="1:15" ht="17.25" thickBot="1" x14ac:dyDescent="0.4">
      <c r="A706" s="17">
        <f t="shared" si="22"/>
        <v>7100006</v>
      </c>
      <c r="B706" s="17" t="s">
        <v>60</v>
      </c>
      <c r="C706" s="15">
        <f>INDEX(装备!G:G,MATCH(属性!A706,装备!A:A,0))</f>
        <v>1</v>
      </c>
      <c r="D706" s="15" t="str">
        <f>INDEX(装备!E:E,MATCH(属性!A706,装备!A:A,0))</f>
        <v>ring</v>
      </c>
      <c r="E706" s="14">
        <v>104</v>
      </c>
      <c r="F706" s="17">
        <f>INT((VLOOKUP($C706,装备数值,2,0)+VLOOKUP($C706,装备数值,5,0)*($E706-1))*VLOOKUP($D706,系数!$K$2:$O$7,2,0))</f>
        <v>0</v>
      </c>
      <c r="G706" s="17">
        <f>INT((VLOOKUP($C706,装备数值,3,0)+VLOOKUP($C706,装备数值,6,0)*($E706-1))*VLOOKUP($D706,系数!$K$2:$O$7,3,0))</f>
        <v>143</v>
      </c>
      <c r="H706" s="17">
        <f t="shared" si="21"/>
        <v>143</v>
      </c>
      <c r="I706" s="17">
        <f>INT((VLOOKUP($C706,装备数值,4,0)+VLOOKUP($C706,装备数值,7,0)*($E706-1))*VLOOKUP($D706,系数!$K$2:$O$7,4,0))</f>
        <v>0</v>
      </c>
      <c r="J706" s="17">
        <f>INT((VLOOKUP($C706,装备数值,4,0)+VLOOKUP($C706,装备数值,7,0)*($E706-1))*VLOOKUP($D706,系数!$K$2:$O$7,5,0))</f>
        <v>0</v>
      </c>
      <c r="K706" s="17">
        <f>INT(VLOOKUP(E706,强化金币,2,1)*VLOOKUP(INDEX(装备!F:F,MATCH(属性!A706,装备!A:A,0)),系数!$K$12:$M$15,3,0))</f>
        <v>90000</v>
      </c>
      <c r="L706" s="17"/>
      <c r="M706" s="17"/>
      <c r="N706" s="17"/>
      <c r="O706" s="17">
        <f>IF(E706=1,"",VLOOKUP(E706,系数!$S$2:$AB$12,MATCH(属性!C706,评级,0),1))</f>
        <v>0</v>
      </c>
    </row>
    <row r="707" spans="1:15" ht="17.25" thickBot="1" x14ac:dyDescent="0.4">
      <c r="A707" s="17">
        <f t="shared" si="22"/>
        <v>7100006</v>
      </c>
      <c r="B707" s="17" t="s">
        <v>60</v>
      </c>
      <c r="C707" s="15">
        <f>INDEX(装备!G:G,MATCH(属性!A707,装备!A:A,0))</f>
        <v>1</v>
      </c>
      <c r="D707" s="15" t="str">
        <f>INDEX(装备!E:E,MATCH(属性!A707,装备!A:A,0))</f>
        <v>ring</v>
      </c>
      <c r="E707" s="14">
        <v>105</v>
      </c>
      <c r="F707" s="17">
        <f>INT((VLOOKUP($C707,装备数值,2,0)+VLOOKUP($C707,装备数值,5,0)*($E707-1))*VLOOKUP($D707,系数!$K$2:$O$7,2,0))</f>
        <v>0</v>
      </c>
      <c r="G707" s="17">
        <f>INT((VLOOKUP($C707,装备数值,3,0)+VLOOKUP($C707,装备数值,6,0)*($E707-1))*VLOOKUP($D707,系数!$K$2:$O$7,3,0))</f>
        <v>144</v>
      </c>
      <c r="H707" s="17">
        <f t="shared" si="21"/>
        <v>144</v>
      </c>
      <c r="I707" s="17">
        <f>INT((VLOOKUP($C707,装备数值,4,0)+VLOOKUP($C707,装备数值,7,0)*($E707-1))*VLOOKUP($D707,系数!$K$2:$O$7,4,0))</f>
        <v>0</v>
      </c>
      <c r="J707" s="17">
        <f>INT((VLOOKUP($C707,装备数值,4,0)+VLOOKUP($C707,装备数值,7,0)*($E707-1))*VLOOKUP($D707,系数!$K$2:$O$7,5,0))</f>
        <v>0</v>
      </c>
      <c r="K707" s="17">
        <f>INT(VLOOKUP(E707,强化金币,2,1)*VLOOKUP(INDEX(装备!F:F,MATCH(属性!A707,装备!A:A,0)),系数!$K$12:$M$15,3,0))</f>
        <v>90000</v>
      </c>
      <c r="L707" s="17"/>
      <c r="M707" s="17"/>
      <c r="N707" s="17"/>
      <c r="O707" s="17">
        <f>IF(E707=1,"",VLOOKUP(E707,系数!$S$2:$AB$12,MATCH(属性!C707,评级,0),1))</f>
        <v>0</v>
      </c>
    </row>
    <row r="708" spans="1:15" ht="17.25" thickBot="1" x14ac:dyDescent="0.4">
      <c r="A708" s="17">
        <f t="shared" si="22"/>
        <v>7100006</v>
      </c>
      <c r="B708" s="17" t="s">
        <v>60</v>
      </c>
      <c r="C708" s="15">
        <f>INDEX(装备!G:G,MATCH(属性!A708,装备!A:A,0))</f>
        <v>1</v>
      </c>
      <c r="D708" s="15" t="str">
        <f>INDEX(装备!E:E,MATCH(属性!A708,装备!A:A,0))</f>
        <v>ring</v>
      </c>
      <c r="E708" s="14">
        <v>106</v>
      </c>
      <c r="F708" s="17">
        <f>INT((VLOOKUP($C708,装备数值,2,0)+VLOOKUP($C708,装备数值,5,0)*($E708-1))*VLOOKUP($D708,系数!$K$2:$O$7,2,0))</f>
        <v>0</v>
      </c>
      <c r="G708" s="17">
        <f>INT((VLOOKUP($C708,装备数值,3,0)+VLOOKUP($C708,装备数值,6,0)*($E708-1))*VLOOKUP($D708,系数!$K$2:$O$7,3,0))</f>
        <v>145</v>
      </c>
      <c r="H708" s="17">
        <f t="shared" ref="H708:H771" si="23">G708</f>
        <v>145</v>
      </c>
      <c r="I708" s="17">
        <f>INT((VLOOKUP($C708,装备数值,4,0)+VLOOKUP($C708,装备数值,7,0)*($E708-1))*VLOOKUP($D708,系数!$K$2:$O$7,4,0))</f>
        <v>0</v>
      </c>
      <c r="J708" s="17">
        <f>INT((VLOOKUP($C708,装备数值,4,0)+VLOOKUP($C708,装备数值,7,0)*($E708-1))*VLOOKUP($D708,系数!$K$2:$O$7,5,0))</f>
        <v>0</v>
      </c>
      <c r="K708" s="17">
        <f>INT(VLOOKUP(E708,强化金币,2,1)*VLOOKUP(INDEX(装备!F:F,MATCH(属性!A708,装备!A:A,0)),系数!$K$12:$M$15,3,0))</f>
        <v>90000</v>
      </c>
      <c r="L708" s="17"/>
      <c r="M708" s="17"/>
      <c r="N708" s="17"/>
      <c r="O708" s="17">
        <f>IF(E708=1,"",VLOOKUP(E708,系数!$S$2:$AB$12,MATCH(属性!C708,评级,0),1))</f>
        <v>0</v>
      </c>
    </row>
    <row r="709" spans="1:15" ht="17.25" thickBot="1" x14ac:dyDescent="0.4">
      <c r="A709" s="17">
        <f t="shared" si="22"/>
        <v>7100006</v>
      </c>
      <c r="B709" s="17" t="s">
        <v>60</v>
      </c>
      <c r="C709" s="15">
        <f>INDEX(装备!G:G,MATCH(属性!A709,装备!A:A,0))</f>
        <v>1</v>
      </c>
      <c r="D709" s="15" t="str">
        <f>INDEX(装备!E:E,MATCH(属性!A709,装备!A:A,0))</f>
        <v>ring</v>
      </c>
      <c r="E709" s="14">
        <v>107</v>
      </c>
      <c r="F709" s="17">
        <f>INT((VLOOKUP($C709,装备数值,2,0)+VLOOKUP($C709,装备数值,5,0)*($E709-1))*VLOOKUP($D709,系数!$K$2:$O$7,2,0))</f>
        <v>0</v>
      </c>
      <c r="G709" s="17">
        <f>INT((VLOOKUP($C709,装备数值,3,0)+VLOOKUP($C709,装备数值,6,0)*($E709-1))*VLOOKUP($D709,系数!$K$2:$O$7,3,0))</f>
        <v>146</v>
      </c>
      <c r="H709" s="17">
        <f t="shared" si="23"/>
        <v>146</v>
      </c>
      <c r="I709" s="17">
        <f>INT((VLOOKUP($C709,装备数值,4,0)+VLOOKUP($C709,装备数值,7,0)*($E709-1))*VLOOKUP($D709,系数!$K$2:$O$7,4,0))</f>
        <v>0</v>
      </c>
      <c r="J709" s="17">
        <f>INT((VLOOKUP($C709,装备数值,4,0)+VLOOKUP($C709,装备数值,7,0)*($E709-1))*VLOOKUP($D709,系数!$K$2:$O$7,5,0))</f>
        <v>0</v>
      </c>
      <c r="K709" s="17">
        <f>INT(VLOOKUP(E709,强化金币,2,1)*VLOOKUP(INDEX(装备!F:F,MATCH(属性!A709,装备!A:A,0)),系数!$K$12:$M$15,3,0))</f>
        <v>90000</v>
      </c>
      <c r="L709" s="17"/>
      <c r="M709" s="17"/>
      <c r="N709" s="17"/>
      <c r="O709" s="17">
        <f>IF(E709=1,"",VLOOKUP(E709,系数!$S$2:$AB$12,MATCH(属性!C709,评级,0),1))</f>
        <v>0</v>
      </c>
    </row>
    <row r="710" spans="1:15" ht="17.25" thickBot="1" x14ac:dyDescent="0.4">
      <c r="A710" s="17">
        <f t="shared" si="22"/>
        <v>7100006</v>
      </c>
      <c r="B710" s="17" t="s">
        <v>60</v>
      </c>
      <c r="C710" s="15">
        <f>INDEX(装备!G:G,MATCH(属性!A710,装备!A:A,0))</f>
        <v>1</v>
      </c>
      <c r="D710" s="15" t="str">
        <f>INDEX(装备!E:E,MATCH(属性!A710,装备!A:A,0))</f>
        <v>ring</v>
      </c>
      <c r="E710" s="14">
        <v>108</v>
      </c>
      <c r="F710" s="17">
        <f>INT((VLOOKUP($C710,装备数值,2,0)+VLOOKUP($C710,装备数值,5,0)*($E710-1))*VLOOKUP($D710,系数!$K$2:$O$7,2,0))</f>
        <v>0</v>
      </c>
      <c r="G710" s="17">
        <f>INT((VLOOKUP($C710,装备数值,3,0)+VLOOKUP($C710,装备数值,6,0)*($E710-1))*VLOOKUP($D710,系数!$K$2:$O$7,3,0))</f>
        <v>147</v>
      </c>
      <c r="H710" s="17">
        <f t="shared" si="23"/>
        <v>147</v>
      </c>
      <c r="I710" s="17">
        <f>INT((VLOOKUP($C710,装备数值,4,0)+VLOOKUP($C710,装备数值,7,0)*($E710-1))*VLOOKUP($D710,系数!$K$2:$O$7,4,0))</f>
        <v>0</v>
      </c>
      <c r="J710" s="17">
        <f>INT((VLOOKUP($C710,装备数值,4,0)+VLOOKUP($C710,装备数值,7,0)*($E710-1))*VLOOKUP($D710,系数!$K$2:$O$7,5,0))</f>
        <v>0</v>
      </c>
      <c r="K710" s="17">
        <f>INT(VLOOKUP(E710,强化金币,2,1)*VLOOKUP(INDEX(装备!F:F,MATCH(属性!A710,装备!A:A,0)),系数!$K$12:$M$15,3,0))</f>
        <v>90000</v>
      </c>
      <c r="L710" s="17"/>
      <c r="M710" s="17"/>
      <c r="N710" s="17"/>
      <c r="O710" s="17">
        <f>IF(E710=1,"",VLOOKUP(E710,系数!$S$2:$AB$12,MATCH(属性!C710,评级,0),1))</f>
        <v>0</v>
      </c>
    </row>
    <row r="711" spans="1:15" ht="17.25" thickBot="1" x14ac:dyDescent="0.4">
      <c r="A711" s="17">
        <f t="shared" si="22"/>
        <v>7100006</v>
      </c>
      <c r="B711" s="17" t="s">
        <v>60</v>
      </c>
      <c r="C711" s="15">
        <f>INDEX(装备!G:G,MATCH(属性!A711,装备!A:A,0))</f>
        <v>1</v>
      </c>
      <c r="D711" s="15" t="str">
        <f>INDEX(装备!E:E,MATCH(属性!A711,装备!A:A,0))</f>
        <v>ring</v>
      </c>
      <c r="E711" s="14">
        <v>109</v>
      </c>
      <c r="F711" s="17">
        <f>INT((VLOOKUP($C711,装备数值,2,0)+VLOOKUP($C711,装备数值,5,0)*($E711-1))*VLOOKUP($D711,系数!$K$2:$O$7,2,0))</f>
        <v>0</v>
      </c>
      <c r="G711" s="17">
        <f>INT((VLOOKUP($C711,装备数值,3,0)+VLOOKUP($C711,装备数值,6,0)*($E711-1))*VLOOKUP($D711,系数!$K$2:$O$7,3,0))</f>
        <v>148</v>
      </c>
      <c r="H711" s="17">
        <f t="shared" si="23"/>
        <v>148</v>
      </c>
      <c r="I711" s="17">
        <f>INT((VLOOKUP($C711,装备数值,4,0)+VLOOKUP($C711,装备数值,7,0)*($E711-1))*VLOOKUP($D711,系数!$K$2:$O$7,4,0))</f>
        <v>0</v>
      </c>
      <c r="J711" s="17">
        <f>INT((VLOOKUP($C711,装备数值,4,0)+VLOOKUP($C711,装备数值,7,0)*($E711-1))*VLOOKUP($D711,系数!$K$2:$O$7,5,0))</f>
        <v>0</v>
      </c>
      <c r="K711" s="17">
        <f>INT(VLOOKUP(E711,强化金币,2,1)*VLOOKUP(INDEX(装备!F:F,MATCH(属性!A711,装备!A:A,0)),系数!$K$12:$M$15,3,0))</f>
        <v>90000</v>
      </c>
      <c r="L711" s="17"/>
      <c r="M711" s="17"/>
      <c r="N711" s="17"/>
      <c r="O711" s="17">
        <f>IF(E711=1,"",VLOOKUP(E711,系数!$S$2:$AB$12,MATCH(属性!C711,评级,0),1))</f>
        <v>0</v>
      </c>
    </row>
    <row r="712" spans="1:15" ht="17.25" thickBot="1" x14ac:dyDescent="0.4">
      <c r="A712" s="17">
        <f t="shared" si="22"/>
        <v>7100006</v>
      </c>
      <c r="B712" s="17" t="s">
        <v>60</v>
      </c>
      <c r="C712" s="15">
        <f>INDEX(装备!G:G,MATCH(属性!A712,装备!A:A,0))</f>
        <v>1</v>
      </c>
      <c r="D712" s="15" t="str">
        <f>INDEX(装备!E:E,MATCH(属性!A712,装备!A:A,0))</f>
        <v>ring</v>
      </c>
      <c r="E712" s="14">
        <v>110</v>
      </c>
      <c r="F712" s="17">
        <f>INT((VLOOKUP($C712,装备数值,2,0)+VLOOKUP($C712,装备数值,5,0)*($E712-1))*VLOOKUP($D712,系数!$K$2:$O$7,2,0))</f>
        <v>0</v>
      </c>
      <c r="G712" s="17">
        <f>INT((VLOOKUP($C712,装备数值,3,0)+VLOOKUP($C712,装备数值,6,0)*($E712-1))*VLOOKUP($D712,系数!$K$2:$O$7,3,0))</f>
        <v>149</v>
      </c>
      <c r="H712" s="17">
        <f t="shared" si="23"/>
        <v>149</v>
      </c>
      <c r="I712" s="17">
        <f>INT((VLOOKUP($C712,装备数值,4,0)+VLOOKUP($C712,装备数值,7,0)*($E712-1))*VLOOKUP($D712,系数!$K$2:$O$7,4,0))</f>
        <v>0</v>
      </c>
      <c r="J712" s="17">
        <f>INT((VLOOKUP($C712,装备数值,4,0)+VLOOKUP($C712,装备数值,7,0)*($E712-1))*VLOOKUP($D712,系数!$K$2:$O$7,5,0))</f>
        <v>0</v>
      </c>
      <c r="K712" s="17">
        <f>INT(VLOOKUP(E712,强化金币,2,1)*VLOOKUP(INDEX(装备!F:F,MATCH(属性!A712,装备!A:A,0)),系数!$K$12:$M$15,3,0))</f>
        <v>90000</v>
      </c>
      <c r="L712" s="17"/>
      <c r="M712" s="17"/>
      <c r="N712" s="17"/>
      <c r="O712" s="17">
        <f>IF(E712=1,"",VLOOKUP(E712,系数!$S$2:$AB$12,MATCH(属性!C712,评级,0),1))</f>
        <v>0</v>
      </c>
    </row>
    <row r="713" spans="1:15" ht="17.25" thickBot="1" x14ac:dyDescent="0.4">
      <c r="A713" s="17">
        <f t="shared" si="22"/>
        <v>7100006</v>
      </c>
      <c r="B713" s="17" t="s">
        <v>60</v>
      </c>
      <c r="C713" s="15">
        <f>INDEX(装备!G:G,MATCH(属性!A713,装备!A:A,0))</f>
        <v>1</v>
      </c>
      <c r="D713" s="15" t="str">
        <f>INDEX(装备!E:E,MATCH(属性!A713,装备!A:A,0))</f>
        <v>ring</v>
      </c>
      <c r="E713" s="14">
        <v>111</v>
      </c>
      <c r="F713" s="17">
        <f>INT((VLOOKUP($C713,装备数值,2,0)+VLOOKUP($C713,装备数值,5,0)*($E713-1))*VLOOKUP($D713,系数!$K$2:$O$7,2,0))</f>
        <v>0</v>
      </c>
      <c r="G713" s="17">
        <f>INT((VLOOKUP($C713,装备数值,3,0)+VLOOKUP($C713,装备数值,6,0)*($E713-1))*VLOOKUP($D713,系数!$K$2:$O$7,3,0))</f>
        <v>150</v>
      </c>
      <c r="H713" s="17">
        <f t="shared" si="23"/>
        <v>150</v>
      </c>
      <c r="I713" s="17">
        <f>INT((VLOOKUP($C713,装备数值,4,0)+VLOOKUP($C713,装备数值,7,0)*($E713-1))*VLOOKUP($D713,系数!$K$2:$O$7,4,0))</f>
        <v>0</v>
      </c>
      <c r="J713" s="17">
        <f>INT((VLOOKUP($C713,装备数值,4,0)+VLOOKUP($C713,装备数值,7,0)*($E713-1))*VLOOKUP($D713,系数!$K$2:$O$7,5,0))</f>
        <v>0</v>
      </c>
      <c r="K713" s="17">
        <f>INT(VLOOKUP(E713,强化金币,2,1)*VLOOKUP(INDEX(装备!F:F,MATCH(属性!A713,装备!A:A,0)),系数!$K$12:$M$15,3,0))</f>
        <v>90000</v>
      </c>
      <c r="L713" s="17"/>
      <c r="M713" s="17"/>
      <c r="N713" s="17"/>
      <c r="O713" s="17">
        <f>IF(E713=1,"",VLOOKUP(E713,系数!$S$2:$AB$12,MATCH(属性!C713,评级,0),1))</f>
        <v>0</v>
      </c>
    </row>
    <row r="714" spans="1:15" ht="17.25" thickBot="1" x14ac:dyDescent="0.4">
      <c r="A714" s="17">
        <f t="shared" si="22"/>
        <v>7100006</v>
      </c>
      <c r="B714" s="17" t="s">
        <v>60</v>
      </c>
      <c r="C714" s="15">
        <f>INDEX(装备!G:G,MATCH(属性!A714,装备!A:A,0))</f>
        <v>1</v>
      </c>
      <c r="D714" s="15" t="str">
        <f>INDEX(装备!E:E,MATCH(属性!A714,装备!A:A,0))</f>
        <v>ring</v>
      </c>
      <c r="E714" s="14">
        <v>112</v>
      </c>
      <c r="F714" s="17">
        <f>INT((VLOOKUP($C714,装备数值,2,0)+VLOOKUP($C714,装备数值,5,0)*($E714-1))*VLOOKUP($D714,系数!$K$2:$O$7,2,0))</f>
        <v>0</v>
      </c>
      <c r="G714" s="17">
        <f>INT((VLOOKUP($C714,装备数值,3,0)+VLOOKUP($C714,装备数值,6,0)*($E714-1))*VLOOKUP($D714,系数!$K$2:$O$7,3,0))</f>
        <v>151</v>
      </c>
      <c r="H714" s="17">
        <f t="shared" si="23"/>
        <v>151</v>
      </c>
      <c r="I714" s="17">
        <f>INT((VLOOKUP($C714,装备数值,4,0)+VLOOKUP($C714,装备数值,7,0)*($E714-1))*VLOOKUP($D714,系数!$K$2:$O$7,4,0))</f>
        <v>0</v>
      </c>
      <c r="J714" s="17">
        <f>INT((VLOOKUP($C714,装备数值,4,0)+VLOOKUP($C714,装备数值,7,0)*($E714-1))*VLOOKUP($D714,系数!$K$2:$O$7,5,0))</f>
        <v>0</v>
      </c>
      <c r="K714" s="17">
        <f>INT(VLOOKUP(E714,强化金币,2,1)*VLOOKUP(INDEX(装备!F:F,MATCH(属性!A714,装备!A:A,0)),系数!$K$12:$M$15,3,0))</f>
        <v>90000</v>
      </c>
      <c r="L714" s="17"/>
      <c r="M714" s="17"/>
      <c r="N714" s="17"/>
      <c r="O714" s="17">
        <f>IF(E714=1,"",VLOOKUP(E714,系数!$S$2:$AB$12,MATCH(属性!C714,评级,0),1))</f>
        <v>0</v>
      </c>
    </row>
    <row r="715" spans="1:15" ht="17.25" thickBot="1" x14ac:dyDescent="0.4">
      <c r="A715" s="17">
        <f t="shared" si="22"/>
        <v>7100006</v>
      </c>
      <c r="B715" s="17" t="s">
        <v>60</v>
      </c>
      <c r="C715" s="15">
        <f>INDEX(装备!G:G,MATCH(属性!A715,装备!A:A,0))</f>
        <v>1</v>
      </c>
      <c r="D715" s="15" t="str">
        <f>INDEX(装备!E:E,MATCH(属性!A715,装备!A:A,0))</f>
        <v>ring</v>
      </c>
      <c r="E715" s="14">
        <v>113</v>
      </c>
      <c r="F715" s="17">
        <f>INT((VLOOKUP($C715,装备数值,2,0)+VLOOKUP($C715,装备数值,5,0)*($E715-1))*VLOOKUP($D715,系数!$K$2:$O$7,2,0))</f>
        <v>0</v>
      </c>
      <c r="G715" s="17">
        <f>INT((VLOOKUP($C715,装备数值,3,0)+VLOOKUP($C715,装备数值,6,0)*($E715-1))*VLOOKUP($D715,系数!$K$2:$O$7,3,0))</f>
        <v>152</v>
      </c>
      <c r="H715" s="17">
        <f t="shared" si="23"/>
        <v>152</v>
      </c>
      <c r="I715" s="17">
        <f>INT((VLOOKUP($C715,装备数值,4,0)+VLOOKUP($C715,装备数值,7,0)*($E715-1))*VLOOKUP($D715,系数!$K$2:$O$7,4,0))</f>
        <v>0</v>
      </c>
      <c r="J715" s="17">
        <f>INT((VLOOKUP($C715,装备数值,4,0)+VLOOKUP($C715,装备数值,7,0)*($E715-1))*VLOOKUP($D715,系数!$K$2:$O$7,5,0))</f>
        <v>0</v>
      </c>
      <c r="K715" s="17">
        <f>INT(VLOOKUP(E715,强化金币,2,1)*VLOOKUP(INDEX(装备!F:F,MATCH(属性!A715,装备!A:A,0)),系数!$K$12:$M$15,3,0))</f>
        <v>90000</v>
      </c>
      <c r="L715" s="17"/>
      <c r="M715" s="17"/>
      <c r="N715" s="17"/>
      <c r="O715" s="17">
        <f>IF(E715=1,"",VLOOKUP(E715,系数!$S$2:$AB$12,MATCH(属性!C715,评级,0),1))</f>
        <v>0</v>
      </c>
    </row>
    <row r="716" spans="1:15" ht="17.25" thickBot="1" x14ac:dyDescent="0.4">
      <c r="A716" s="17">
        <f t="shared" si="22"/>
        <v>7100006</v>
      </c>
      <c r="B716" s="17" t="s">
        <v>60</v>
      </c>
      <c r="C716" s="15">
        <f>INDEX(装备!G:G,MATCH(属性!A716,装备!A:A,0))</f>
        <v>1</v>
      </c>
      <c r="D716" s="15" t="str">
        <f>INDEX(装备!E:E,MATCH(属性!A716,装备!A:A,0))</f>
        <v>ring</v>
      </c>
      <c r="E716" s="14">
        <v>114</v>
      </c>
      <c r="F716" s="17">
        <f>INT((VLOOKUP($C716,装备数值,2,0)+VLOOKUP($C716,装备数值,5,0)*($E716-1))*VLOOKUP($D716,系数!$K$2:$O$7,2,0))</f>
        <v>0</v>
      </c>
      <c r="G716" s="17">
        <f>INT((VLOOKUP($C716,装备数值,3,0)+VLOOKUP($C716,装备数值,6,0)*($E716-1))*VLOOKUP($D716,系数!$K$2:$O$7,3,0))</f>
        <v>153</v>
      </c>
      <c r="H716" s="17">
        <f t="shared" si="23"/>
        <v>153</v>
      </c>
      <c r="I716" s="17">
        <f>INT((VLOOKUP($C716,装备数值,4,0)+VLOOKUP($C716,装备数值,7,0)*($E716-1))*VLOOKUP($D716,系数!$K$2:$O$7,4,0))</f>
        <v>0</v>
      </c>
      <c r="J716" s="17">
        <f>INT((VLOOKUP($C716,装备数值,4,0)+VLOOKUP($C716,装备数值,7,0)*($E716-1))*VLOOKUP($D716,系数!$K$2:$O$7,5,0))</f>
        <v>0</v>
      </c>
      <c r="K716" s="17">
        <f>INT(VLOOKUP(E716,强化金币,2,1)*VLOOKUP(INDEX(装备!F:F,MATCH(属性!A716,装备!A:A,0)),系数!$K$12:$M$15,3,0))</f>
        <v>90000</v>
      </c>
      <c r="L716" s="17"/>
      <c r="M716" s="17"/>
      <c r="N716" s="17"/>
      <c r="O716" s="17">
        <f>IF(E716=1,"",VLOOKUP(E716,系数!$S$2:$AB$12,MATCH(属性!C716,评级,0),1))</f>
        <v>0</v>
      </c>
    </row>
    <row r="717" spans="1:15" ht="17.25" thickBot="1" x14ac:dyDescent="0.4">
      <c r="A717" s="17">
        <f t="shared" si="22"/>
        <v>7100006</v>
      </c>
      <c r="B717" s="17" t="s">
        <v>60</v>
      </c>
      <c r="C717" s="15">
        <f>INDEX(装备!G:G,MATCH(属性!A717,装备!A:A,0))</f>
        <v>1</v>
      </c>
      <c r="D717" s="15" t="str">
        <f>INDEX(装备!E:E,MATCH(属性!A717,装备!A:A,0))</f>
        <v>ring</v>
      </c>
      <c r="E717" s="14">
        <v>115</v>
      </c>
      <c r="F717" s="17">
        <f>INT((VLOOKUP($C717,装备数值,2,0)+VLOOKUP($C717,装备数值,5,0)*($E717-1))*VLOOKUP($D717,系数!$K$2:$O$7,2,0))</f>
        <v>0</v>
      </c>
      <c r="G717" s="17">
        <f>INT((VLOOKUP($C717,装备数值,3,0)+VLOOKUP($C717,装备数值,6,0)*($E717-1))*VLOOKUP($D717,系数!$K$2:$O$7,3,0))</f>
        <v>154</v>
      </c>
      <c r="H717" s="17">
        <f t="shared" si="23"/>
        <v>154</v>
      </c>
      <c r="I717" s="17">
        <f>INT((VLOOKUP($C717,装备数值,4,0)+VLOOKUP($C717,装备数值,7,0)*($E717-1))*VLOOKUP($D717,系数!$K$2:$O$7,4,0))</f>
        <v>0</v>
      </c>
      <c r="J717" s="17">
        <f>INT((VLOOKUP($C717,装备数值,4,0)+VLOOKUP($C717,装备数值,7,0)*($E717-1))*VLOOKUP($D717,系数!$K$2:$O$7,5,0))</f>
        <v>0</v>
      </c>
      <c r="K717" s="17">
        <f>INT(VLOOKUP(E717,强化金币,2,1)*VLOOKUP(INDEX(装备!F:F,MATCH(属性!A717,装备!A:A,0)),系数!$K$12:$M$15,3,0))</f>
        <v>90000</v>
      </c>
      <c r="L717" s="17"/>
      <c r="M717" s="17"/>
      <c r="N717" s="17"/>
      <c r="O717" s="17">
        <f>IF(E717=1,"",VLOOKUP(E717,系数!$S$2:$AB$12,MATCH(属性!C717,评级,0),1))</f>
        <v>0</v>
      </c>
    </row>
    <row r="718" spans="1:15" ht="17.25" thickBot="1" x14ac:dyDescent="0.4">
      <c r="A718" s="17">
        <f t="shared" si="22"/>
        <v>7100006</v>
      </c>
      <c r="B718" s="17" t="s">
        <v>60</v>
      </c>
      <c r="C718" s="15">
        <f>INDEX(装备!G:G,MATCH(属性!A718,装备!A:A,0))</f>
        <v>1</v>
      </c>
      <c r="D718" s="15" t="str">
        <f>INDEX(装备!E:E,MATCH(属性!A718,装备!A:A,0))</f>
        <v>ring</v>
      </c>
      <c r="E718" s="14">
        <v>116</v>
      </c>
      <c r="F718" s="17">
        <f>INT((VLOOKUP($C718,装备数值,2,0)+VLOOKUP($C718,装备数值,5,0)*($E718-1))*VLOOKUP($D718,系数!$K$2:$O$7,2,0))</f>
        <v>0</v>
      </c>
      <c r="G718" s="17">
        <f>INT((VLOOKUP($C718,装备数值,3,0)+VLOOKUP($C718,装备数值,6,0)*($E718-1))*VLOOKUP($D718,系数!$K$2:$O$7,3,0))</f>
        <v>155</v>
      </c>
      <c r="H718" s="17">
        <f t="shared" si="23"/>
        <v>155</v>
      </c>
      <c r="I718" s="17">
        <f>INT((VLOOKUP($C718,装备数值,4,0)+VLOOKUP($C718,装备数值,7,0)*($E718-1))*VLOOKUP($D718,系数!$K$2:$O$7,4,0))</f>
        <v>0</v>
      </c>
      <c r="J718" s="17">
        <f>INT((VLOOKUP($C718,装备数值,4,0)+VLOOKUP($C718,装备数值,7,0)*($E718-1))*VLOOKUP($D718,系数!$K$2:$O$7,5,0))</f>
        <v>0</v>
      </c>
      <c r="K718" s="17">
        <f>INT(VLOOKUP(E718,强化金币,2,1)*VLOOKUP(INDEX(装备!F:F,MATCH(属性!A718,装备!A:A,0)),系数!$K$12:$M$15,3,0))</f>
        <v>90000</v>
      </c>
      <c r="L718" s="17"/>
      <c r="M718" s="17"/>
      <c r="N718" s="17"/>
      <c r="O718" s="17">
        <f>IF(E718=1,"",VLOOKUP(E718,系数!$S$2:$AB$12,MATCH(属性!C718,评级,0),1))</f>
        <v>0</v>
      </c>
    </row>
    <row r="719" spans="1:15" ht="17.25" thickBot="1" x14ac:dyDescent="0.4">
      <c r="A719" s="17">
        <f t="shared" si="22"/>
        <v>7100006</v>
      </c>
      <c r="B719" s="17" t="s">
        <v>60</v>
      </c>
      <c r="C719" s="15">
        <f>INDEX(装备!G:G,MATCH(属性!A719,装备!A:A,0))</f>
        <v>1</v>
      </c>
      <c r="D719" s="15" t="str">
        <f>INDEX(装备!E:E,MATCH(属性!A719,装备!A:A,0))</f>
        <v>ring</v>
      </c>
      <c r="E719" s="14">
        <v>117</v>
      </c>
      <c r="F719" s="17">
        <f>INT((VLOOKUP($C719,装备数值,2,0)+VLOOKUP($C719,装备数值,5,0)*($E719-1))*VLOOKUP($D719,系数!$K$2:$O$7,2,0))</f>
        <v>0</v>
      </c>
      <c r="G719" s="17">
        <f>INT((VLOOKUP($C719,装备数值,3,0)+VLOOKUP($C719,装备数值,6,0)*($E719-1))*VLOOKUP($D719,系数!$K$2:$O$7,3,0))</f>
        <v>156</v>
      </c>
      <c r="H719" s="17">
        <f t="shared" si="23"/>
        <v>156</v>
      </c>
      <c r="I719" s="17">
        <f>INT((VLOOKUP($C719,装备数值,4,0)+VLOOKUP($C719,装备数值,7,0)*($E719-1))*VLOOKUP($D719,系数!$K$2:$O$7,4,0))</f>
        <v>0</v>
      </c>
      <c r="J719" s="17">
        <f>INT((VLOOKUP($C719,装备数值,4,0)+VLOOKUP($C719,装备数值,7,0)*($E719-1))*VLOOKUP($D719,系数!$K$2:$O$7,5,0))</f>
        <v>0</v>
      </c>
      <c r="K719" s="17">
        <f>INT(VLOOKUP(E719,强化金币,2,1)*VLOOKUP(INDEX(装备!F:F,MATCH(属性!A719,装备!A:A,0)),系数!$K$12:$M$15,3,0))</f>
        <v>90000</v>
      </c>
      <c r="L719" s="17"/>
      <c r="M719" s="17"/>
      <c r="N719" s="17"/>
      <c r="O719" s="17">
        <f>IF(E719=1,"",VLOOKUP(E719,系数!$S$2:$AB$12,MATCH(属性!C719,评级,0),1))</f>
        <v>0</v>
      </c>
    </row>
    <row r="720" spans="1:15" ht="17.25" thickBot="1" x14ac:dyDescent="0.4">
      <c r="A720" s="17">
        <f t="shared" si="22"/>
        <v>7100006</v>
      </c>
      <c r="B720" s="17" t="s">
        <v>60</v>
      </c>
      <c r="C720" s="15">
        <f>INDEX(装备!G:G,MATCH(属性!A720,装备!A:A,0))</f>
        <v>1</v>
      </c>
      <c r="D720" s="15" t="str">
        <f>INDEX(装备!E:E,MATCH(属性!A720,装备!A:A,0))</f>
        <v>ring</v>
      </c>
      <c r="E720" s="14">
        <v>118</v>
      </c>
      <c r="F720" s="17">
        <f>INT((VLOOKUP($C720,装备数值,2,0)+VLOOKUP($C720,装备数值,5,0)*($E720-1))*VLOOKUP($D720,系数!$K$2:$O$7,2,0))</f>
        <v>0</v>
      </c>
      <c r="G720" s="17">
        <f>INT((VLOOKUP($C720,装备数值,3,0)+VLOOKUP($C720,装备数值,6,0)*($E720-1))*VLOOKUP($D720,系数!$K$2:$O$7,3,0))</f>
        <v>157</v>
      </c>
      <c r="H720" s="17">
        <f t="shared" si="23"/>
        <v>157</v>
      </c>
      <c r="I720" s="17">
        <f>INT((VLOOKUP($C720,装备数值,4,0)+VLOOKUP($C720,装备数值,7,0)*($E720-1))*VLOOKUP($D720,系数!$K$2:$O$7,4,0))</f>
        <v>0</v>
      </c>
      <c r="J720" s="17">
        <f>INT((VLOOKUP($C720,装备数值,4,0)+VLOOKUP($C720,装备数值,7,0)*($E720-1))*VLOOKUP($D720,系数!$K$2:$O$7,5,0))</f>
        <v>0</v>
      </c>
      <c r="K720" s="17">
        <f>INT(VLOOKUP(E720,强化金币,2,1)*VLOOKUP(INDEX(装备!F:F,MATCH(属性!A720,装备!A:A,0)),系数!$K$12:$M$15,3,0))</f>
        <v>90000</v>
      </c>
      <c r="L720" s="17"/>
      <c r="M720" s="17"/>
      <c r="N720" s="17"/>
      <c r="O720" s="17">
        <f>IF(E720=1,"",VLOOKUP(E720,系数!$S$2:$AB$12,MATCH(属性!C720,评级,0),1))</f>
        <v>0</v>
      </c>
    </row>
    <row r="721" spans="1:15" ht="17.25" thickBot="1" x14ac:dyDescent="0.4">
      <c r="A721" s="17">
        <f t="shared" si="22"/>
        <v>7100006</v>
      </c>
      <c r="B721" s="17" t="s">
        <v>60</v>
      </c>
      <c r="C721" s="15">
        <f>INDEX(装备!G:G,MATCH(属性!A721,装备!A:A,0))</f>
        <v>1</v>
      </c>
      <c r="D721" s="15" t="str">
        <f>INDEX(装备!E:E,MATCH(属性!A721,装备!A:A,0))</f>
        <v>ring</v>
      </c>
      <c r="E721" s="14">
        <v>119</v>
      </c>
      <c r="F721" s="17">
        <f>INT((VLOOKUP($C721,装备数值,2,0)+VLOOKUP($C721,装备数值,5,0)*($E721-1))*VLOOKUP($D721,系数!$K$2:$O$7,2,0))</f>
        <v>0</v>
      </c>
      <c r="G721" s="17">
        <f>INT((VLOOKUP($C721,装备数值,3,0)+VLOOKUP($C721,装备数值,6,0)*($E721-1))*VLOOKUP($D721,系数!$K$2:$O$7,3,0))</f>
        <v>158</v>
      </c>
      <c r="H721" s="17">
        <f t="shared" si="23"/>
        <v>158</v>
      </c>
      <c r="I721" s="17">
        <f>INT((VLOOKUP($C721,装备数值,4,0)+VLOOKUP($C721,装备数值,7,0)*($E721-1))*VLOOKUP($D721,系数!$K$2:$O$7,4,0))</f>
        <v>0</v>
      </c>
      <c r="J721" s="17">
        <f>INT((VLOOKUP($C721,装备数值,4,0)+VLOOKUP($C721,装备数值,7,0)*($E721-1))*VLOOKUP($D721,系数!$K$2:$O$7,5,0))</f>
        <v>0</v>
      </c>
      <c r="K721" s="17">
        <f>INT(VLOOKUP(E721,强化金币,2,1)*VLOOKUP(INDEX(装备!F:F,MATCH(属性!A721,装备!A:A,0)),系数!$K$12:$M$15,3,0))</f>
        <v>90000</v>
      </c>
      <c r="L721" s="17"/>
      <c r="M721" s="17"/>
      <c r="N721" s="17"/>
      <c r="O721" s="17">
        <f>IF(E721=1,"",VLOOKUP(E721,系数!$S$2:$AB$12,MATCH(属性!C721,评级,0),1))</f>
        <v>0</v>
      </c>
    </row>
    <row r="722" spans="1:15" ht="17.25" thickBot="1" x14ac:dyDescent="0.4">
      <c r="A722" s="17">
        <f t="shared" si="22"/>
        <v>7100006</v>
      </c>
      <c r="B722" s="17" t="s">
        <v>60</v>
      </c>
      <c r="C722" s="15">
        <f>INDEX(装备!G:G,MATCH(属性!A722,装备!A:A,0))</f>
        <v>1</v>
      </c>
      <c r="D722" s="15" t="str">
        <f>INDEX(装备!E:E,MATCH(属性!A722,装备!A:A,0))</f>
        <v>ring</v>
      </c>
      <c r="E722" s="14">
        <v>120</v>
      </c>
      <c r="F722" s="17">
        <f>INT((VLOOKUP($C722,装备数值,2,0)+VLOOKUP($C722,装备数值,5,0)*($E722-1))*VLOOKUP($D722,系数!$K$2:$O$7,2,0))</f>
        <v>0</v>
      </c>
      <c r="G722" s="17">
        <f>INT((VLOOKUP($C722,装备数值,3,0)+VLOOKUP($C722,装备数值,6,0)*($E722-1))*VLOOKUP($D722,系数!$K$2:$O$7,3,0))</f>
        <v>159</v>
      </c>
      <c r="H722" s="17">
        <f t="shared" si="23"/>
        <v>159</v>
      </c>
      <c r="I722" s="17">
        <f>INT((VLOOKUP($C722,装备数值,4,0)+VLOOKUP($C722,装备数值,7,0)*($E722-1))*VLOOKUP($D722,系数!$K$2:$O$7,4,0))</f>
        <v>0</v>
      </c>
      <c r="J722" s="17">
        <f>INT((VLOOKUP($C722,装备数值,4,0)+VLOOKUP($C722,装备数值,7,0)*($E722-1))*VLOOKUP($D722,系数!$K$2:$O$7,5,0))</f>
        <v>0</v>
      </c>
      <c r="K722" s="17">
        <f>INT(VLOOKUP(E722,强化金币,2,1)*VLOOKUP(INDEX(装备!F:F,MATCH(属性!A722,装备!A:A,0)),系数!$K$12:$M$15,3,0))</f>
        <v>90000</v>
      </c>
      <c r="L722" s="17"/>
      <c r="M722" s="17"/>
      <c r="N722" s="17"/>
      <c r="O722" s="17">
        <f>IF(E722=1,"",VLOOKUP(E722,系数!$S$2:$AB$12,MATCH(属性!C722,评级,0),1))</f>
        <v>0</v>
      </c>
    </row>
    <row r="723" spans="1:15" ht="17.25" thickBot="1" x14ac:dyDescent="0.4">
      <c r="A723" s="15">
        <f t="shared" si="22"/>
        <v>7100007</v>
      </c>
      <c r="B723" s="15" t="s">
        <v>37</v>
      </c>
      <c r="C723" s="15">
        <f>INDEX(装备!G:G,MATCH(属性!A723,装备!A:A,0))</f>
        <v>6</v>
      </c>
      <c r="D723" s="15" t="str">
        <f>INDEX(装备!E:E,MATCH(属性!A723,装备!A:A,0))</f>
        <v>weapon</v>
      </c>
      <c r="E723" s="16">
        <v>1</v>
      </c>
      <c r="F723" s="17">
        <f>INT((VLOOKUP($C723,装备数值,2,0)+VLOOKUP($C723,装备数值,5,0)*($E723-1))*VLOOKUP($D723,系数!$K$2:$O$7,2,0))</f>
        <v>0</v>
      </c>
      <c r="G723" s="17">
        <f>INT((VLOOKUP($C723,装备数值,3,0)+VLOOKUP($C723,装备数值,6,0)*($E723-1))*VLOOKUP($D723,系数!$K$2:$O$7,3,0))</f>
        <v>60</v>
      </c>
      <c r="H723" s="17">
        <f t="shared" si="23"/>
        <v>60</v>
      </c>
      <c r="I723" s="17">
        <f>INT((VLOOKUP($C723,装备数值,4,0)+VLOOKUP($C723,装备数值,7,0)*($E723-1))*VLOOKUP($D723,系数!$K$2:$O$7,4,0))</f>
        <v>0</v>
      </c>
      <c r="J723" s="17">
        <f>INT((VLOOKUP($C723,装备数值,4,0)+VLOOKUP($C723,装备数值,7,0)*($E723-1))*VLOOKUP($D723,系数!$K$2:$O$7,5,0))</f>
        <v>0</v>
      </c>
      <c r="K723" s="17">
        <f>INT(VLOOKUP(E723,强化金币,2,1)*VLOOKUP(INDEX(装备!F:F,MATCH(属性!A723,装备!A:A,0)),系数!$K$12:$M$15,3,0))</f>
        <v>15</v>
      </c>
      <c r="L723" s="17"/>
      <c r="M723" s="17"/>
      <c r="N723" s="17"/>
      <c r="O723" s="17" t="str">
        <f>IF(E723=1,"",VLOOKUP(E723,系数!$S$2:$AB$12,MATCH(属性!C723,评级,0),1))</f>
        <v/>
      </c>
    </row>
    <row r="724" spans="1:15" ht="17.25" thickBot="1" x14ac:dyDescent="0.4">
      <c r="A724" s="17">
        <f t="shared" si="22"/>
        <v>7100007</v>
      </c>
      <c r="B724" s="17" t="s">
        <v>62</v>
      </c>
      <c r="C724" s="15">
        <f>INDEX(装备!G:G,MATCH(属性!A724,装备!A:A,0))</f>
        <v>6</v>
      </c>
      <c r="D724" s="15" t="str">
        <f>INDEX(装备!E:E,MATCH(属性!A724,装备!A:A,0))</f>
        <v>weapon</v>
      </c>
      <c r="E724" s="14">
        <v>2</v>
      </c>
      <c r="F724" s="17">
        <f>INT((VLOOKUP($C724,装备数值,2,0)+VLOOKUP($C724,装备数值,5,0)*($E724-1))*VLOOKUP($D724,系数!$K$2:$O$7,2,0))</f>
        <v>0</v>
      </c>
      <c r="G724" s="17">
        <f>INT((VLOOKUP($C724,装备数值,3,0)+VLOOKUP($C724,装备数值,6,0)*($E724-1))*VLOOKUP($D724,系数!$K$2:$O$7,3,0))</f>
        <v>62</v>
      </c>
      <c r="H724" s="17">
        <f t="shared" si="23"/>
        <v>62</v>
      </c>
      <c r="I724" s="17">
        <f>INT((VLOOKUP($C724,装备数值,4,0)+VLOOKUP($C724,装备数值,7,0)*($E724-1))*VLOOKUP($D724,系数!$K$2:$O$7,4,0))</f>
        <v>0</v>
      </c>
      <c r="J724" s="17">
        <f>INT((VLOOKUP($C724,装备数值,4,0)+VLOOKUP($C724,装备数值,7,0)*($E724-1))*VLOOKUP($D724,系数!$K$2:$O$7,5,0))</f>
        <v>0</v>
      </c>
      <c r="K724" s="17">
        <f>INT(VLOOKUP(E724,强化金币,2,1)*VLOOKUP(INDEX(装备!F:F,MATCH(属性!A724,装备!A:A,0)),系数!$K$12:$M$15,3,0))</f>
        <v>24</v>
      </c>
      <c r="L724" s="17"/>
      <c r="M724" s="17"/>
      <c r="N724" s="17"/>
      <c r="O724" s="17">
        <f>IF(E724=1,"",VLOOKUP(E724,系数!$S$2:$AB$12,MATCH(属性!C724,评级,0),1))</f>
        <v>0</v>
      </c>
    </row>
    <row r="725" spans="1:15" ht="17.25" thickBot="1" x14ac:dyDescent="0.4">
      <c r="A725" s="17">
        <f t="shared" si="22"/>
        <v>7100007</v>
      </c>
      <c r="B725" s="17" t="s">
        <v>62</v>
      </c>
      <c r="C725" s="15">
        <f>INDEX(装备!G:G,MATCH(属性!A725,装备!A:A,0))</f>
        <v>6</v>
      </c>
      <c r="D725" s="15" t="str">
        <f>INDEX(装备!E:E,MATCH(属性!A725,装备!A:A,0))</f>
        <v>weapon</v>
      </c>
      <c r="E725" s="14">
        <v>3</v>
      </c>
      <c r="F725" s="17">
        <f>INT((VLOOKUP($C725,装备数值,2,0)+VLOOKUP($C725,装备数值,5,0)*($E725-1))*VLOOKUP($D725,系数!$K$2:$O$7,2,0))</f>
        <v>0</v>
      </c>
      <c r="G725" s="17">
        <f>INT((VLOOKUP($C725,装备数值,3,0)+VLOOKUP($C725,装备数值,6,0)*($E725-1))*VLOOKUP($D725,系数!$K$2:$O$7,3,0))</f>
        <v>64</v>
      </c>
      <c r="H725" s="17">
        <f t="shared" si="23"/>
        <v>64</v>
      </c>
      <c r="I725" s="17">
        <f>INT((VLOOKUP($C725,装备数值,4,0)+VLOOKUP($C725,装备数值,7,0)*($E725-1))*VLOOKUP($D725,系数!$K$2:$O$7,4,0))</f>
        <v>0</v>
      </c>
      <c r="J725" s="17">
        <f>INT((VLOOKUP($C725,装备数值,4,0)+VLOOKUP($C725,装备数值,7,0)*($E725-1))*VLOOKUP($D725,系数!$K$2:$O$7,5,0))</f>
        <v>0</v>
      </c>
      <c r="K725" s="17">
        <f>INT(VLOOKUP(E725,强化金币,2,1)*VLOOKUP(INDEX(装备!F:F,MATCH(属性!A725,装备!A:A,0)),系数!$K$12:$M$15,3,0))</f>
        <v>30</v>
      </c>
      <c r="L725" s="17"/>
      <c r="M725" s="17"/>
      <c r="N725" s="17"/>
      <c r="O725" s="17">
        <f>IF(E725=1,"",VLOOKUP(E725,系数!$S$2:$AB$12,MATCH(属性!C725,评级,0),1))</f>
        <v>0</v>
      </c>
    </row>
    <row r="726" spans="1:15" ht="17.25" thickBot="1" x14ac:dyDescent="0.4">
      <c r="A726" s="17">
        <f t="shared" si="22"/>
        <v>7100007</v>
      </c>
      <c r="B726" s="17" t="s">
        <v>62</v>
      </c>
      <c r="C726" s="15">
        <f>INDEX(装备!G:G,MATCH(属性!A726,装备!A:A,0))</f>
        <v>6</v>
      </c>
      <c r="D726" s="15" t="str">
        <f>INDEX(装备!E:E,MATCH(属性!A726,装备!A:A,0))</f>
        <v>weapon</v>
      </c>
      <c r="E726" s="14">
        <v>4</v>
      </c>
      <c r="F726" s="17">
        <f>INT((VLOOKUP($C726,装备数值,2,0)+VLOOKUP($C726,装备数值,5,0)*($E726-1))*VLOOKUP($D726,系数!$K$2:$O$7,2,0))</f>
        <v>0</v>
      </c>
      <c r="G726" s="17">
        <f>INT((VLOOKUP($C726,装备数值,3,0)+VLOOKUP($C726,装备数值,6,0)*($E726-1))*VLOOKUP($D726,系数!$K$2:$O$7,3,0))</f>
        <v>66</v>
      </c>
      <c r="H726" s="17">
        <f t="shared" si="23"/>
        <v>66</v>
      </c>
      <c r="I726" s="17">
        <f>INT((VLOOKUP($C726,装备数值,4,0)+VLOOKUP($C726,装备数值,7,0)*($E726-1))*VLOOKUP($D726,系数!$K$2:$O$7,4,0))</f>
        <v>0</v>
      </c>
      <c r="J726" s="17">
        <f>INT((VLOOKUP($C726,装备数值,4,0)+VLOOKUP($C726,装备数值,7,0)*($E726-1))*VLOOKUP($D726,系数!$K$2:$O$7,5,0))</f>
        <v>0</v>
      </c>
      <c r="K726" s="17">
        <f>INT(VLOOKUP(E726,强化金币,2,1)*VLOOKUP(INDEX(装备!F:F,MATCH(属性!A726,装备!A:A,0)),系数!$K$12:$M$15,3,0))</f>
        <v>60</v>
      </c>
      <c r="L726" s="17"/>
      <c r="M726" s="17"/>
      <c r="N726" s="17"/>
      <c r="O726" s="17">
        <f>IF(E726=1,"",VLOOKUP(E726,系数!$S$2:$AB$12,MATCH(属性!C726,评级,0),1))</f>
        <v>0</v>
      </c>
    </row>
    <row r="727" spans="1:15" ht="17.25" thickBot="1" x14ac:dyDescent="0.4">
      <c r="A727" s="17">
        <f t="shared" si="22"/>
        <v>7100007</v>
      </c>
      <c r="B727" s="17" t="s">
        <v>62</v>
      </c>
      <c r="C727" s="15">
        <f>INDEX(装备!G:G,MATCH(属性!A727,装备!A:A,0))</f>
        <v>6</v>
      </c>
      <c r="D727" s="15" t="str">
        <f>INDEX(装备!E:E,MATCH(属性!A727,装备!A:A,0))</f>
        <v>weapon</v>
      </c>
      <c r="E727" s="14">
        <v>5</v>
      </c>
      <c r="F727" s="17">
        <f>INT((VLOOKUP($C727,装备数值,2,0)+VLOOKUP($C727,装备数值,5,0)*($E727-1))*VLOOKUP($D727,系数!$K$2:$O$7,2,0))</f>
        <v>0</v>
      </c>
      <c r="G727" s="17">
        <f>INT((VLOOKUP($C727,装备数值,3,0)+VLOOKUP($C727,装备数值,6,0)*($E727-1))*VLOOKUP($D727,系数!$K$2:$O$7,3,0))</f>
        <v>68</v>
      </c>
      <c r="H727" s="17">
        <f t="shared" si="23"/>
        <v>68</v>
      </c>
      <c r="I727" s="17">
        <f>INT((VLOOKUP($C727,装备数值,4,0)+VLOOKUP($C727,装备数值,7,0)*($E727-1))*VLOOKUP($D727,系数!$K$2:$O$7,4,0))</f>
        <v>0</v>
      </c>
      <c r="J727" s="17">
        <f>INT((VLOOKUP($C727,装备数值,4,0)+VLOOKUP($C727,装备数值,7,0)*($E727-1))*VLOOKUP($D727,系数!$K$2:$O$7,5,0))</f>
        <v>0</v>
      </c>
      <c r="K727" s="17">
        <f>INT(VLOOKUP(E727,强化金币,2,1)*VLOOKUP(INDEX(装备!F:F,MATCH(属性!A727,装备!A:A,0)),系数!$K$12:$M$15,3,0))</f>
        <v>90</v>
      </c>
      <c r="L727" s="17"/>
      <c r="M727" s="17"/>
      <c r="N727" s="17"/>
      <c r="O727" s="17">
        <f>IF(E727=1,"",VLOOKUP(E727,系数!$S$2:$AB$12,MATCH(属性!C727,评级,0),1))</f>
        <v>0</v>
      </c>
    </row>
    <row r="728" spans="1:15" ht="17.25" thickBot="1" x14ac:dyDescent="0.4">
      <c r="A728" s="17">
        <f t="shared" si="22"/>
        <v>7100007</v>
      </c>
      <c r="B728" s="17" t="s">
        <v>62</v>
      </c>
      <c r="C728" s="15">
        <f>INDEX(装备!G:G,MATCH(属性!A728,装备!A:A,0))</f>
        <v>6</v>
      </c>
      <c r="D728" s="15" t="str">
        <f>INDEX(装备!E:E,MATCH(属性!A728,装备!A:A,0))</f>
        <v>weapon</v>
      </c>
      <c r="E728" s="14">
        <v>6</v>
      </c>
      <c r="F728" s="17">
        <f>INT((VLOOKUP($C728,装备数值,2,0)+VLOOKUP($C728,装备数值,5,0)*($E728-1))*VLOOKUP($D728,系数!$K$2:$O$7,2,0))</f>
        <v>0</v>
      </c>
      <c r="G728" s="17">
        <f>INT((VLOOKUP($C728,装备数值,3,0)+VLOOKUP($C728,装备数值,6,0)*($E728-1))*VLOOKUP($D728,系数!$K$2:$O$7,3,0))</f>
        <v>70</v>
      </c>
      <c r="H728" s="17">
        <f t="shared" si="23"/>
        <v>70</v>
      </c>
      <c r="I728" s="17">
        <f>INT((VLOOKUP($C728,装备数值,4,0)+VLOOKUP($C728,装备数值,7,0)*($E728-1))*VLOOKUP($D728,系数!$K$2:$O$7,4,0))</f>
        <v>0</v>
      </c>
      <c r="J728" s="17">
        <f>INT((VLOOKUP($C728,装备数值,4,0)+VLOOKUP($C728,装备数值,7,0)*($E728-1))*VLOOKUP($D728,系数!$K$2:$O$7,5,0))</f>
        <v>0</v>
      </c>
      <c r="K728" s="17">
        <f>INT(VLOOKUP(E728,强化金币,2,1)*VLOOKUP(INDEX(装备!F:F,MATCH(属性!A728,装备!A:A,0)),系数!$K$12:$M$15,3,0))</f>
        <v>120</v>
      </c>
      <c r="L728" s="17"/>
      <c r="M728" s="17"/>
      <c r="N728" s="17"/>
      <c r="O728" s="17">
        <f>IF(E728=1,"",VLOOKUP(E728,系数!$S$2:$AB$12,MATCH(属性!C728,评级,0),1))</f>
        <v>0</v>
      </c>
    </row>
    <row r="729" spans="1:15" ht="17.25" thickBot="1" x14ac:dyDescent="0.4">
      <c r="A729" s="17">
        <f t="shared" si="22"/>
        <v>7100007</v>
      </c>
      <c r="B729" s="17" t="s">
        <v>62</v>
      </c>
      <c r="C729" s="15">
        <f>INDEX(装备!G:G,MATCH(属性!A729,装备!A:A,0))</f>
        <v>6</v>
      </c>
      <c r="D729" s="15" t="str">
        <f>INDEX(装备!E:E,MATCH(属性!A729,装备!A:A,0))</f>
        <v>weapon</v>
      </c>
      <c r="E729" s="14">
        <v>7</v>
      </c>
      <c r="F729" s="17">
        <f>INT((VLOOKUP($C729,装备数值,2,0)+VLOOKUP($C729,装备数值,5,0)*($E729-1))*VLOOKUP($D729,系数!$K$2:$O$7,2,0))</f>
        <v>0</v>
      </c>
      <c r="G729" s="17">
        <f>INT((VLOOKUP($C729,装备数值,3,0)+VLOOKUP($C729,装备数值,6,0)*($E729-1))*VLOOKUP($D729,系数!$K$2:$O$7,3,0))</f>
        <v>72</v>
      </c>
      <c r="H729" s="17">
        <f t="shared" si="23"/>
        <v>72</v>
      </c>
      <c r="I729" s="17">
        <f>INT((VLOOKUP($C729,装备数值,4,0)+VLOOKUP($C729,装备数值,7,0)*($E729-1))*VLOOKUP($D729,系数!$K$2:$O$7,4,0))</f>
        <v>0</v>
      </c>
      <c r="J729" s="17">
        <f>INT((VLOOKUP($C729,装备数值,4,0)+VLOOKUP($C729,装备数值,7,0)*($E729-1))*VLOOKUP($D729,系数!$K$2:$O$7,5,0))</f>
        <v>0</v>
      </c>
      <c r="K729" s="17">
        <f>INT(VLOOKUP(E729,强化金币,2,1)*VLOOKUP(INDEX(装备!F:F,MATCH(属性!A729,装备!A:A,0)),系数!$K$12:$M$15,3,0))</f>
        <v>150</v>
      </c>
      <c r="L729" s="17"/>
      <c r="M729" s="17"/>
      <c r="N729" s="17"/>
      <c r="O729" s="17">
        <f>IF(E729=1,"",VLOOKUP(E729,系数!$S$2:$AB$12,MATCH(属性!C729,评级,0),1))</f>
        <v>0</v>
      </c>
    </row>
    <row r="730" spans="1:15" ht="17.25" thickBot="1" x14ac:dyDescent="0.4">
      <c r="A730" s="17">
        <f t="shared" si="22"/>
        <v>7100007</v>
      </c>
      <c r="B730" s="17" t="s">
        <v>62</v>
      </c>
      <c r="C730" s="15">
        <f>INDEX(装备!G:G,MATCH(属性!A730,装备!A:A,0))</f>
        <v>6</v>
      </c>
      <c r="D730" s="15" t="str">
        <f>INDEX(装备!E:E,MATCH(属性!A730,装备!A:A,0))</f>
        <v>weapon</v>
      </c>
      <c r="E730" s="14">
        <v>8</v>
      </c>
      <c r="F730" s="17">
        <f>INT((VLOOKUP($C730,装备数值,2,0)+VLOOKUP($C730,装备数值,5,0)*($E730-1))*VLOOKUP($D730,系数!$K$2:$O$7,2,0))</f>
        <v>0</v>
      </c>
      <c r="G730" s="17">
        <f>INT((VLOOKUP($C730,装备数值,3,0)+VLOOKUP($C730,装备数值,6,0)*($E730-1))*VLOOKUP($D730,系数!$K$2:$O$7,3,0))</f>
        <v>74</v>
      </c>
      <c r="H730" s="17">
        <f t="shared" si="23"/>
        <v>74</v>
      </c>
      <c r="I730" s="17">
        <f>INT((VLOOKUP($C730,装备数值,4,0)+VLOOKUP($C730,装备数值,7,0)*($E730-1))*VLOOKUP($D730,系数!$K$2:$O$7,4,0))</f>
        <v>0</v>
      </c>
      <c r="J730" s="17">
        <f>INT((VLOOKUP($C730,装备数值,4,0)+VLOOKUP($C730,装备数值,7,0)*($E730-1))*VLOOKUP($D730,系数!$K$2:$O$7,5,0))</f>
        <v>0</v>
      </c>
      <c r="K730" s="17">
        <f>INT(VLOOKUP(E730,强化金币,2,1)*VLOOKUP(INDEX(装备!F:F,MATCH(属性!A730,装备!A:A,0)),系数!$K$12:$M$15,3,0))</f>
        <v>180</v>
      </c>
      <c r="L730" s="17"/>
      <c r="M730" s="17"/>
      <c r="N730" s="17"/>
      <c r="O730" s="17">
        <f>IF(E730=1,"",VLOOKUP(E730,系数!$S$2:$AB$12,MATCH(属性!C730,评级,0),1))</f>
        <v>0</v>
      </c>
    </row>
    <row r="731" spans="1:15" ht="17.25" thickBot="1" x14ac:dyDescent="0.4">
      <c r="A731" s="17">
        <f t="shared" si="22"/>
        <v>7100007</v>
      </c>
      <c r="B731" s="17" t="s">
        <v>62</v>
      </c>
      <c r="C731" s="15">
        <f>INDEX(装备!G:G,MATCH(属性!A731,装备!A:A,0))</f>
        <v>6</v>
      </c>
      <c r="D731" s="15" t="str">
        <f>INDEX(装备!E:E,MATCH(属性!A731,装备!A:A,0))</f>
        <v>weapon</v>
      </c>
      <c r="E731" s="14">
        <v>9</v>
      </c>
      <c r="F731" s="17">
        <f>INT((VLOOKUP($C731,装备数值,2,0)+VLOOKUP($C731,装备数值,5,0)*($E731-1))*VLOOKUP($D731,系数!$K$2:$O$7,2,0))</f>
        <v>0</v>
      </c>
      <c r="G731" s="17">
        <f>INT((VLOOKUP($C731,装备数值,3,0)+VLOOKUP($C731,装备数值,6,0)*($E731-1))*VLOOKUP($D731,系数!$K$2:$O$7,3,0))</f>
        <v>76</v>
      </c>
      <c r="H731" s="17">
        <f t="shared" si="23"/>
        <v>76</v>
      </c>
      <c r="I731" s="17">
        <f>INT((VLOOKUP($C731,装备数值,4,0)+VLOOKUP($C731,装备数值,7,0)*($E731-1))*VLOOKUP($D731,系数!$K$2:$O$7,4,0))</f>
        <v>0</v>
      </c>
      <c r="J731" s="17">
        <f>INT((VLOOKUP($C731,装备数值,4,0)+VLOOKUP($C731,装备数值,7,0)*($E731-1))*VLOOKUP($D731,系数!$K$2:$O$7,5,0))</f>
        <v>0</v>
      </c>
      <c r="K731" s="17">
        <f>INT(VLOOKUP(E731,强化金币,2,1)*VLOOKUP(INDEX(装备!F:F,MATCH(属性!A731,装备!A:A,0)),系数!$K$12:$M$15,3,0))</f>
        <v>210</v>
      </c>
      <c r="L731" s="17"/>
      <c r="M731" s="17"/>
      <c r="N731" s="17"/>
      <c r="O731" s="17">
        <f>IF(E731=1,"",VLOOKUP(E731,系数!$S$2:$AB$12,MATCH(属性!C731,评级,0),1))</f>
        <v>0</v>
      </c>
    </row>
    <row r="732" spans="1:15" ht="17.25" thickBot="1" x14ac:dyDescent="0.4">
      <c r="A732" s="17">
        <f t="shared" si="22"/>
        <v>7100007</v>
      </c>
      <c r="B732" s="17" t="s">
        <v>62</v>
      </c>
      <c r="C732" s="15">
        <f>INDEX(装备!G:G,MATCH(属性!A732,装备!A:A,0))</f>
        <v>6</v>
      </c>
      <c r="D732" s="15" t="str">
        <f>INDEX(装备!E:E,MATCH(属性!A732,装备!A:A,0))</f>
        <v>weapon</v>
      </c>
      <c r="E732" s="14">
        <v>10</v>
      </c>
      <c r="F732" s="17">
        <f>INT((VLOOKUP($C732,装备数值,2,0)+VLOOKUP($C732,装备数值,5,0)*($E732-1))*VLOOKUP($D732,系数!$K$2:$O$7,2,0))</f>
        <v>0</v>
      </c>
      <c r="G732" s="17">
        <f>INT((VLOOKUP($C732,装备数值,3,0)+VLOOKUP($C732,装备数值,6,0)*($E732-1))*VLOOKUP($D732,系数!$K$2:$O$7,3,0))</f>
        <v>78</v>
      </c>
      <c r="H732" s="17">
        <f t="shared" si="23"/>
        <v>78</v>
      </c>
      <c r="I732" s="17">
        <f>INT((VLOOKUP($C732,装备数值,4,0)+VLOOKUP($C732,装备数值,7,0)*($E732-1))*VLOOKUP($D732,系数!$K$2:$O$7,4,0))</f>
        <v>0</v>
      </c>
      <c r="J732" s="17">
        <f>INT((VLOOKUP($C732,装备数值,4,0)+VLOOKUP($C732,装备数值,7,0)*($E732-1))*VLOOKUP($D732,系数!$K$2:$O$7,5,0))</f>
        <v>0</v>
      </c>
      <c r="K732" s="17">
        <f>INT(VLOOKUP(E732,强化金币,2,1)*VLOOKUP(INDEX(装备!F:F,MATCH(属性!A732,装备!A:A,0)),系数!$K$12:$M$15,3,0))</f>
        <v>240</v>
      </c>
      <c r="L732" s="17"/>
      <c r="M732" s="17"/>
      <c r="N732" s="17"/>
      <c r="O732" s="17">
        <f>IF(E732=1,"",VLOOKUP(E732,系数!$S$2:$AB$12,MATCH(属性!C732,评级,0),1))</f>
        <v>0</v>
      </c>
    </row>
    <row r="733" spans="1:15" ht="17.25" thickBot="1" x14ac:dyDescent="0.4">
      <c r="A733" s="17">
        <f t="shared" si="22"/>
        <v>7100007</v>
      </c>
      <c r="B733" s="17" t="s">
        <v>62</v>
      </c>
      <c r="C733" s="15">
        <f>INDEX(装备!G:G,MATCH(属性!A733,装备!A:A,0))</f>
        <v>6</v>
      </c>
      <c r="D733" s="15" t="str">
        <f>INDEX(装备!E:E,MATCH(属性!A733,装备!A:A,0))</f>
        <v>weapon</v>
      </c>
      <c r="E733" s="14">
        <v>11</v>
      </c>
      <c r="F733" s="17">
        <f>INT((VLOOKUP($C733,装备数值,2,0)+VLOOKUP($C733,装备数值,5,0)*($E733-1))*VLOOKUP($D733,系数!$K$2:$O$7,2,0))</f>
        <v>0</v>
      </c>
      <c r="G733" s="17">
        <f>INT((VLOOKUP($C733,装备数值,3,0)+VLOOKUP($C733,装备数值,6,0)*($E733-1))*VLOOKUP($D733,系数!$K$2:$O$7,3,0))</f>
        <v>80</v>
      </c>
      <c r="H733" s="17">
        <f t="shared" si="23"/>
        <v>80</v>
      </c>
      <c r="I733" s="17">
        <f>INT((VLOOKUP($C733,装备数值,4,0)+VLOOKUP($C733,装备数值,7,0)*($E733-1))*VLOOKUP($D733,系数!$K$2:$O$7,4,0))</f>
        <v>0</v>
      </c>
      <c r="J733" s="17">
        <f>INT((VLOOKUP($C733,装备数值,4,0)+VLOOKUP($C733,装备数值,7,0)*($E733-1))*VLOOKUP($D733,系数!$K$2:$O$7,5,0))</f>
        <v>0</v>
      </c>
      <c r="K733" s="17">
        <f>INT(VLOOKUP(E733,强化金币,2,1)*VLOOKUP(INDEX(装备!F:F,MATCH(属性!A733,装备!A:A,0)),系数!$K$12:$M$15,3,0))</f>
        <v>270</v>
      </c>
      <c r="L733" s="17"/>
      <c r="M733" s="17"/>
      <c r="N733" s="17"/>
      <c r="O733" s="17">
        <f>IF(E733=1,"",VLOOKUP(E733,系数!$S$2:$AB$12,MATCH(属性!C733,评级,0),1))</f>
        <v>0</v>
      </c>
    </row>
    <row r="734" spans="1:15" ht="17.25" thickBot="1" x14ac:dyDescent="0.4">
      <c r="A734" s="17">
        <f t="shared" si="22"/>
        <v>7100007</v>
      </c>
      <c r="B734" s="17" t="s">
        <v>62</v>
      </c>
      <c r="C734" s="15">
        <f>INDEX(装备!G:G,MATCH(属性!A734,装备!A:A,0))</f>
        <v>6</v>
      </c>
      <c r="D734" s="15" t="str">
        <f>INDEX(装备!E:E,MATCH(属性!A734,装备!A:A,0))</f>
        <v>weapon</v>
      </c>
      <c r="E734" s="14">
        <v>12</v>
      </c>
      <c r="F734" s="17">
        <f>INT((VLOOKUP($C734,装备数值,2,0)+VLOOKUP($C734,装备数值,5,0)*($E734-1))*VLOOKUP($D734,系数!$K$2:$O$7,2,0))</f>
        <v>0</v>
      </c>
      <c r="G734" s="17">
        <f>INT((VLOOKUP($C734,装备数值,3,0)+VLOOKUP($C734,装备数值,6,0)*($E734-1))*VLOOKUP($D734,系数!$K$2:$O$7,3,0))</f>
        <v>82</v>
      </c>
      <c r="H734" s="17">
        <f t="shared" si="23"/>
        <v>82</v>
      </c>
      <c r="I734" s="17">
        <f>INT((VLOOKUP($C734,装备数值,4,0)+VLOOKUP($C734,装备数值,7,0)*($E734-1))*VLOOKUP($D734,系数!$K$2:$O$7,4,0))</f>
        <v>0</v>
      </c>
      <c r="J734" s="17">
        <f>INT((VLOOKUP($C734,装备数值,4,0)+VLOOKUP($C734,装备数值,7,0)*($E734-1))*VLOOKUP($D734,系数!$K$2:$O$7,5,0))</f>
        <v>0</v>
      </c>
      <c r="K734" s="17">
        <f>INT(VLOOKUP(E734,强化金币,2,1)*VLOOKUP(INDEX(装备!F:F,MATCH(属性!A734,装备!A:A,0)),系数!$K$12:$M$15,3,0))</f>
        <v>300</v>
      </c>
      <c r="L734" s="17"/>
      <c r="M734" s="17"/>
      <c r="N734" s="17"/>
      <c r="O734" s="17">
        <f>IF(E734=1,"",VLOOKUP(E734,系数!$S$2:$AB$12,MATCH(属性!C734,评级,0),1))</f>
        <v>0</v>
      </c>
    </row>
    <row r="735" spans="1:15" ht="17.25" thickBot="1" x14ac:dyDescent="0.4">
      <c r="A735" s="17">
        <f t="shared" si="22"/>
        <v>7100007</v>
      </c>
      <c r="B735" s="17" t="s">
        <v>62</v>
      </c>
      <c r="C735" s="15">
        <f>INDEX(装备!G:G,MATCH(属性!A735,装备!A:A,0))</f>
        <v>6</v>
      </c>
      <c r="D735" s="15" t="str">
        <f>INDEX(装备!E:E,MATCH(属性!A735,装备!A:A,0))</f>
        <v>weapon</v>
      </c>
      <c r="E735" s="14">
        <v>13</v>
      </c>
      <c r="F735" s="17">
        <f>INT((VLOOKUP($C735,装备数值,2,0)+VLOOKUP($C735,装备数值,5,0)*($E735-1))*VLOOKUP($D735,系数!$K$2:$O$7,2,0))</f>
        <v>0</v>
      </c>
      <c r="G735" s="17">
        <f>INT((VLOOKUP($C735,装备数值,3,0)+VLOOKUP($C735,装备数值,6,0)*($E735-1))*VLOOKUP($D735,系数!$K$2:$O$7,3,0))</f>
        <v>84</v>
      </c>
      <c r="H735" s="17">
        <f t="shared" si="23"/>
        <v>84</v>
      </c>
      <c r="I735" s="17">
        <f>INT((VLOOKUP($C735,装备数值,4,0)+VLOOKUP($C735,装备数值,7,0)*($E735-1))*VLOOKUP($D735,系数!$K$2:$O$7,4,0))</f>
        <v>0</v>
      </c>
      <c r="J735" s="17">
        <f>INT((VLOOKUP($C735,装备数值,4,0)+VLOOKUP($C735,装备数值,7,0)*($E735-1))*VLOOKUP($D735,系数!$K$2:$O$7,5,0))</f>
        <v>0</v>
      </c>
      <c r="K735" s="17">
        <f>INT(VLOOKUP(E735,强化金币,2,1)*VLOOKUP(INDEX(装备!F:F,MATCH(属性!A735,装备!A:A,0)),系数!$K$12:$M$15,3,0))</f>
        <v>360</v>
      </c>
      <c r="L735" s="17"/>
      <c r="M735" s="17"/>
      <c r="N735" s="17"/>
      <c r="O735" s="17">
        <f>IF(E735=1,"",VLOOKUP(E735,系数!$S$2:$AB$12,MATCH(属性!C735,评级,0),1))</f>
        <v>0</v>
      </c>
    </row>
    <row r="736" spans="1:15" ht="17.25" thickBot="1" x14ac:dyDescent="0.4">
      <c r="A736" s="17">
        <f t="shared" si="22"/>
        <v>7100007</v>
      </c>
      <c r="B736" s="17" t="s">
        <v>62</v>
      </c>
      <c r="C736" s="15">
        <f>INDEX(装备!G:G,MATCH(属性!A736,装备!A:A,0))</f>
        <v>6</v>
      </c>
      <c r="D736" s="15" t="str">
        <f>INDEX(装备!E:E,MATCH(属性!A736,装备!A:A,0))</f>
        <v>weapon</v>
      </c>
      <c r="E736" s="14">
        <v>14</v>
      </c>
      <c r="F736" s="17">
        <f>INT((VLOOKUP($C736,装备数值,2,0)+VLOOKUP($C736,装备数值,5,0)*($E736-1))*VLOOKUP($D736,系数!$K$2:$O$7,2,0))</f>
        <v>0</v>
      </c>
      <c r="G736" s="17">
        <f>INT((VLOOKUP($C736,装备数值,3,0)+VLOOKUP($C736,装备数值,6,0)*($E736-1))*VLOOKUP($D736,系数!$K$2:$O$7,3,0))</f>
        <v>86</v>
      </c>
      <c r="H736" s="17">
        <f t="shared" si="23"/>
        <v>86</v>
      </c>
      <c r="I736" s="17">
        <f>INT((VLOOKUP($C736,装备数值,4,0)+VLOOKUP($C736,装备数值,7,0)*($E736-1))*VLOOKUP($D736,系数!$K$2:$O$7,4,0))</f>
        <v>0</v>
      </c>
      <c r="J736" s="17">
        <f>INT((VLOOKUP($C736,装备数值,4,0)+VLOOKUP($C736,装备数值,7,0)*($E736-1))*VLOOKUP($D736,系数!$K$2:$O$7,5,0))</f>
        <v>0</v>
      </c>
      <c r="K736" s="17">
        <f>INT(VLOOKUP(E736,强化金币,2,1)*VLOOKUP(INDEX(装备!F:F,MATCH(属性!A736,装备!A:A,0)),系数!$K$12:$M$15,3,0))</f>
        <v>420</v>
      </c>
      <c r="L736" s="17"/>
      <c r="M736" s="17"/>
      <c r="N736" s="17"/>
      <c r="O736" s="17">
        <f>IF(E736=1,"",VLOOKUP(E736,系数!$S$2:$AB$12,MATCH(属性!C736,评级,0),1))</f>
        <v>0</v>
      </c>
    </row>
    <row r="737" spans="1:15" ht="17.25" thickBot="1" x14ac:dyDescent="0.4">
      <c r="A737" s="17">
        <f t="shared" si="22"/>
        <v>7100007</v>
      </c>
      <c r="B737" s="17" t="s">
        <v>62</v>
      </c>
      <c r="C737" s="15">
        <f>INDEX(装备!G:G,MATCH(属性!A737,装备!A:A,0))</f>
        <v>6</v>
      </c>
      <c r="D737" s="15" t="str">
        <f>INDEX(装备!E:E,MATCH(属性!A737,装备!A:A,0))</f>
        <v>weapon</v>
      </c>
      <c r="E737" s="14">
        <v>15</v>
      </c>
      <c r="F737" s="17">
        <f>INT((VLOOKUP($C737,装备数值,2,0)+VLOOKUP($C737,装备数值,5,0)*($E737-1))*VLOOKUP($D737,系数!$K$2:$O$7,2,0))</f>
        <v>0</v>
      </c>
      <c r="G737" s="17">
        <f>INT((VLOOKUP($C737,装备数值,3,0)+VLOOKUP($C737,装备数值,6,0)*($E737-1))*VLOOKUP($D737,系数!$K$2:$O$7,3,0))</f>
        <v>88</v>
      </c>
      <c r="H737" s="17">
        <f t="shared" si="23"/>
        <v>88</v>
      </c>
      <c r="I737" s="17">
        <f>INT((VLOOKUP($C737,装备数值,4,0)+VLOOKUP($C737,装备数值,7,0)*($E737-1))*VLOOKUP($D737,系数!$K$2:$O$7,4,0))</f>
        <v>0</v>
      </c>
      <c r="J737" s="17">
        <f>INT((VLOOKUP($C737,装备数值,4,0)+VLOOKUP($C737,装备数值,7,0)*($E737-1))*VLOOKUP($D737,系数!$K$2:$O$7,5,0))</f>
        <v>0</v>
      </c>
      <c r="K737" s="17">
        <f>INT(VLOOKUP(E737,强化金币,2,1)*VLOOKUP(INDEX(装备!F:F,MATCH(属性!A737,装备!A:A,0)),系数!$K$12:$M$15,3,0))</f>
        <v>480</v>
      </c>
      <c r="L737" s="17"/>
      <c r="M737" s="17"/>
      <c r="N737" s="17"/>
      <c r="O737" s="17">
        <f>IF(E737=1,"",VLOOKUP(E737,系数!$S$2:$AB$12,MATCH(属性!C737,评级,0),1))</f>
        <v>0</v>
      </c>
    </row>
    <row r="738" spans="1:15" ht="17.25" thickBot="1" x14ac:dyDescent="0.4">
      <c r="A738" s="17">
        <f t="shared" si="22"/>
        <v>7100007</v>
      </c>
      <c r="B738" s="17" t="s">
        <v>62</v>
      </c>
      <c r="C738" s="15">
        <f>INDEX(装备!G:G,MATCH(属性!A738,装备!A:A,0))</f>
        <v>6</v>
      </c>
      <c r="D738" s="15" t="str">
        <f>INDEX(装备!E:E,MATCH(属性!A738,装备!A:A,0))</f>
        <v>weapon</v>
      </c>
      <c r="E738" s="14">
        <v>16</v>
      </c>
      <c r="F738" s="17">
        <f>INT((VLOOKUP($C738,装备数值,2,0)+VLOOKUP($C738,装备数值,5,0)*($E738-1))*VLOOKUP($D738,系数!$K$2:$O$7,2,0))</f>
        <v>0</v>
      </c>
      <c r="G738" s="17">
        <f>INT((VLOOKUP($C738,装备数值,3,0)+VLOOKUP($C738,装备数值,6,0)*($E738-1))*VLOOKUP($D738,系数!$K$2:$O$7,3,0))</f>
        <v>90</v>
      </c>
      <c r="H738" s="17">
        <f t="shared" si="23"/>
        <v>90</v>
      </c>
      <c r="I738" s="17">
        <f>INT((VLOOKUP($C738,装备数值,4,0)+VLOOKUP($C738,装备数值,7,0)*($E738-1))*VLOOKUP($D738,系数!$K$2:$O$7,4,0))</f>
        <v>0</v>
      </c>
      <c r="J738" s="17">
        <f>INT((VLOOKUP($C738,装备数值,4,0)+VLOOKUP($C738,装备数值,7,0)*($E738-1))*VLOOKUP($D738,系数!$K$2:$O$7,5,0))</f>
        <v>0</v>
      </c>
      <c r="K738" s="17">
        <f>INT(VLOOKUP(E738,强化金币,2,1)*VLOOKUP(INDEX(装备!F:F,MATCH(属性!A738,装备!A:A,0)),系数!$K$12:$M$15,3,0))</f>
        <v>540</v>
      </c>
      <c r="L738" s="17"/>
      <c r="M738" s="17"/>
      <c r="N738" s="17"/>
      <c r="O738" s="17">
        <f>IF(E738=1,"",VLOOKUP(E738,系数!$S$2:$AB$12,MATCH(属性!C738,评级,0),1))</f>
        <v>0</v>
      </c>
    </row>
    <row r="739" spans="1:15" ht="17.25" thickBot="1" x14ac:dyDescent="0.4">
      <c r="A739" s="17">
        <f t="shared" si="22"/>
        <v>7100007</v>
      </c>
      <c r="B739" s="17" t="s">
        <v>62</v>
      </c>
      <c r="C739" s="15">
        <f>INDEX(装备!G:G,MATCH(属性!A739,装备!A:A,0))</f>
        <v>6</v>
      </c>
      <c r="D739" s="15" t="str">
        <f>INDEX(装备!E:E,MATCH(属性!A739,装备!A:A,0))</f>
        <v>weapon</v>
      </c>
      <c r="E739" s="14">
        <v>17</v>
      </c>
      <c r="F739" s="17">
        <f>INT((VLOOKUP($C739,装备数值,2,0)+VLOOKUP($C739,装备数值,5,0)*($E739-1))*VLOOKUP($D739,系数!$K$2:$O$7,2,0))</f>
        <v>0</v>
      </c>
      <c r="G739" s="17">
        <f>INT((VLOOKUP($C739,装备数值,3,0)+VLOOKUP($C739,装备数值,6,0)*($E739-1))*VLOOKUP($D739,系数!$K$2:$O$7,3,0))</f>
        <v>92</v>
      </c>
      <c r="H739" s="17">
        <f t="shared" si="23"/>
        <v>92</v>
      </c>
      <c r="I739" s="17">
        <f>INT((VLOOKUP($C739,装备数值,4,0)+VLOOKUP($C739,装备数值,7,0)*($E739-1))*VLOOKUP($D739,系数!$K$2:$O$7,4,0))</f>
        <v>0</v>
      </c>
      <c r="J739" s="17">
        <f>INT((VLOOKUP($C739,装备数值,4,0)+VLOOKUP($C739,装备数值,7,0)*($E739-1))*VLOOKUP($D739,系数!$K$2:$O$7,5,0))</f>
        <v>0</v>
      </c>
      <c r="K739" s="17">
        <f>INT(VLOOKUP(E739,强化金币,2,1)*VLOOKUP(INDEX(装备!F:F,MATCH(属性!A739,装备!A:A,0)),系数!$K$12:$M$15,3,0))</f>
        <v>600</v>
      </c>
      <c r="L739" s="17"/>
      <c r="M739" s="17"/>
      <c r="N739" s="17"/>
      <c r="O739" s="17">
        <f>IF(E739=1,"",VLOOKUP(E739,系数!$S$2:$AB$12,MATCH(属性!C739,评级,0),1))</f>
        <v>0</v>
      </c>
    </row>
    <row r="740" spans="1:15" ht="17.25" thickBot="1" x14ac:dyDescent="0.4">
      <c r="A740" s="17">
        <f t="shared" si="22"/>
        <v>7100007</v>
      </c>
      <c r="B740" s="17" t="s">
        <v>62</v>
      </c>
      <c r="C740" s="15">
        <f>INDEX(装备!G:G,MATCH(属性!A740,装备!A:A,0))</f>
        <v>6</v>
      </c>
      <c r="D740" s="15" t="str">
        <f>INDEX(装备!E:E,MATCH(属性!A740,装备!A:A,0))</f>
        <v>weapon</v>
      </c>
      <c r="E740" s="14">
        <v>18</v>
      </c>
      <c r="F740" s="17">
        <f>INT((VLOOKUP($C740,装备数值,2,0)+VLOOKUP($C740,装备数值,5,0)*($E740-1))*VLOOKUP($D740,系数!$K$2:$O$7,2,0))</f>
        <v>0</v>
      </c>
      <c r="G740" s="17">
        <f>INT((VLOOKUP($C740,装备数值,3,0)+VLOOKUP($C740,装备数值,6,0)*($E740-1))*VLOOKUP($D740,系数!$K$2:$O$7,3,0))</f>
        <v>94</v>
      </c>
      <c r="H740" s="17">
        <f t="shared" si="23"/>
        <v>94</v>
      </c>
      <c r="I740" s="17">
        <f>INT((VLOOKUP($C740,装备数值,4,0)+VLOOKUP($C740,装备数值,7,0)*($E740-1))*VLOOKUP($D740,系数!$K$2:$O$7,4,0))</f>
        <v>0</v>
      </c>
      <c r="J740" s="17">
        <f>INT((VLOOKUP($C740,装备数值,4,0)+VLOOKUP($C740,装备数值,7,0)*($E740-1))*VLOOKUP($D740,系数!$K$2:$O$7,5,0))</f>
        <v>0</v>
      </c>
      <c r="K740" s="17">
        <f>INT(VLOOKUP(E740,强化金币,2,1)*VLOOKUP(INDEX(装备!F:F,MATCH(属性!A740,装备!A:A,0)),系数!$K$12:$M$15,3,0))</f>
        <v>660</v>
      </c>
      <c r="L740" s="17"/>
      <c r="M740" s="17"/>
      <c r="N740" s="17"/>
      <c r="O740" s="17">
        <f>IF(E740=1,"",VLOOKUP(E740,系数!$S$2:$AB$12,MATCH(属性!C740,评级,0),1))</f>
        <v>0</v>
      </c>
    </row>
    <row r="741" spans="1:15" ht="17.25" thickBot="1" x14ac:dyDescent="0.4">
      <c r="A741" s="17">
        <f t="shared" si="22"/>
        <v>7100007</v>
      </c>
      <c r="B741" s="17" t="s">
        <v>62</v>
      </c>
      <c r="C741" s="15">
        <f>INDEX(装备!G:G,MATCH(属性!A741,装备!A:A,0))</f>
        <v>6</v>
      </c>
      <c r="D741" s="15" t="str">
        <f>INDEX(装备!E:E,MATCH(属性!A741,装备!A:A,0))</f>
        <v>weapon</v>
      </c>
      <c r="E741" s="14">
        <v>19</v>
      </c>
      <c r="F741" s="17">
        <f>INT((VLOOKUP($C741,装备数值,2,0)+VLOOKUP($C741,装备数值,5,0)*($E741-1))*VLOOKUP($D741,系数!$K$2:$O$7,2,0))</f>
        <v>0</v>
      </c>
      <c r="G741" s="17">
        <f>INT((VLOOKUP($C741,装备数值,3,0)+VLOOKUP($C741,装备数值,6,0)*($E741-1))*VLOOKUP($D741,系数!$K$2:$O$7,3,0))</f>
        <v>96</v>
      </c>
      <c r="H741" s="17">
        <f t="shared" si="23"/>
        <v>96</v>
      </c>
      <c r="I741" s="17">
        <f>INT((VLOOKUP($C741,装备数值,4,0)+VLOOKUP($C741,装备数值,7,0)*($E741-1))*VLOOKUP($D741,系数!$K$2:$O$7,4,0))</f>
        <v>0</v>
      </c>
      <c r="J741" s="17">
        <f>INT((VLOOKUP($C741,装备数值,4,0)+VLOOKUP($C741,装备数值,7,0)*($E741-1))*VLOOKUP($D741,系数!$K$2:$O$7,5,0))</f>
        <v>0</v>
      </c>
      <c r="K741" s="17">
        <f>INT(VLOOKUP(E741,强化金币,2,1)*VLOOKUP(INDEX(装备!F:F,MATCH(属性!A741,装备!A:A,0)),系数!$K$12:$M$15,3,0))</f>
        <v>720</v>
      </c>
      <c r="L741" s="17"/>
      <c r="M741" s="17"/>
      <c r="N741" s="17"/>
      <c r="O741" s="17">
        <f>IF(E741=1,"",VLOOKUP(E741,系数!$S$2:$AB$12,MATCH(属性!C741,评级,0),1))</f>
        <v>0</v>
      </c>
    </row>
    <row r="742" spans="1:15" ht="17.25" thickBot="1" x14ac:dyDescent="0.4">
      <c r="A742" s="17">
        <f t="shared" si="22"/>
        <v>7100007</v>
      </c>
      <c r="B742" s="17" t="s">
        <v>62</v>
      </c>
      <c r="C742" s="15">
        <f>INDEX(装备!G:G,MATCH(属性!A742,装备!A:A,0))</f>
        <v>6</v>
      </c>
      <c r="D742" s="15" t="str">
        <f>INDEX(装备!E:E,MATCH(属性!A742,装备!A:A,0))</f>
        <v>weapon</v>
      </c>
      <c r="E742" s="14">
        <v>20</v>
      </c>
      <c r="F742" s="17">
        <f>INT((VLOOKUP($C742,装备数值,2,0)+VLOOKUP($C742,装备数值,5,0)*($E742-1))*VLOOKUP($D742,系数!$K$2:$O$7,2,0))</f>
        <v>0</v>
      </c>
      <c r="G742" s="17">
        <f>INT((VLOOKUP($C742,装备数值,3,0)+VLOOKUP($C742,装备数值,6,0)*($E742-1))*VLOOKUP($D742,系数!$K$2:$O$7,3,0))</f>
        <v>98</v>
      </c>
      <c r="H742" s="17">
        <f t="shared" si="23"/>
        <v>98</v>
      </c>
      <c r="I742" s="17">
        <f>INT((VLOOKUP($C742,装备数值,4,0)+VLOOKUP($C742,装备数值,7,0)*($E742-1))*VLOOKUP($D742,系数!$K$2:$O$7,4,0))</f>
        <v>0</v>
      </c>
      <c r="J742" s="17">
        <f>INT((VLOOKUP($C742,装备数值,4,0)+VLOOKUP($C742,装备数值,7,0)*($E742-1))*VLOOKUP($D742,系数!$K$2:$O$7,5,0))</f>
        <v>0</v>
      </c>
      <c r="K742" s="17">
        <f>INT(VLOOKUP(E742,强化金币,2,1)*VLOOKUP(INDEX(装备!F:F,MATCH(属性!A742,装备!A:A,0)),系数!$K$12:$M$15,3,0))</f>
        <v>780</v>
      </c>
      <c r="L742" s="17"/>
      <c r="M742" s="17"/>
      <c r="N742" s="17"/>
      <c r="O742" s="17">
        <f>IF(E742=1,"",VLOOKUP(E742,系数!$S$2:$AB$12,MATCH(属性!C742,评级,0),1))</f>
        <v>0</v>
      </c>
    </row>
    <row r="743" spans="1:15" ht="17.25" thickBot="1" x14ac:dyDescent="0.4">
      <c r="A743" s="17">
        <f t="shared" si="22"/>
        <v>7100007</v>
      </c>
      <c r="B743" s="17" t="s">
        <v>62</v>
      </c>
      <c r="C743" s="15">
        <f>INDEX(装备!G:G,MATCH(属性!A743,装备!A:A,0))</f>
        <v>6</v>
      </c>
      <c r="D743" s="15" t="str">
        <f>INDEX(装备!E:E,MATCH(属性!A743,装备!A:A,0))</f>
        <v>weapon</v>
      </c>
      <c r="E743" s="14">
        <v>21</v>
      </c>
      <c r="F743" s="17">
        <f>INT((VLOOKUP($C743,装备数值,2,0)+VLOOKUP($C743,装备数值,5,0)*($E743-1))*VLOOKUP($D743,系数!$K$2:$O$7,2,0))</f>
        <v>0</v>
      </c>
      <c r="G743" s="17">
        <f>INT((VLOOKUP($C743,装备数值,3,0)+VLOOKUP($C743,装备数值,6,0)*($E743-1))*VLOOKUP($D743,系数!$K$2:$O$7,3,0))</f>
        <v>100</v>
      </c>
      <c r="H743" s="17">
        <f t="shared" si="23"/>
        <v>100</v>
      </c>
      <c r="I743" s="17">
        <f>INT((VLOOKUP($C743,装备数值,4,0)+VLOOKUP($C743,装备数值,7,0)*($E743-1))*VLOOKUP($D743,系数!$K$2:$O$7,4,0))</f>
        <v>0</v>
      </c>
      <c r="J743" s="17">
        <f>INT((VLOOKUP($C743,装备数值,4,0)+VLOOKUP($C743,装备数值,7,0)*($E743-1))*VLOOKUP($D743,系数!$K$2:$O$7,5,0))</f>
        <v>0</v>
      </c>
      <c r="K743" s="17">
        <f>INT(VLOOKUP(E743,强化金币,2,1)*VLOOKUP(INDEX(装备!F:F,MATCH(属性!A743,装备!A:A,0)),系数!$K$12:$M$15,3,0))</f>
        <v>840</v>
      </c>
      <c r="L743" s="17"/>
      <c r="M743" s="17"/>
      <c r="N743" s="17"/>
      <c r="O743" s="17">
        <f>IF(E743=1,"",VLOOKUP(E743,系数!$S$2:$AB$12,MATCH(属性!C743,评级,0),1))</f>
        <v>0</v>
      </c>
    </row>
    <row r="744" spans="1:15" ht="17.25" thickBot="1" x14ac:dyDescent="0.4">
      <c r="A744" s="17">
        <f t="shared" si="22"/>
        <v>7100007</v>
      </c>
      <c r="B744" s="17" t="s">
        <v>62</v>
      </c>
      <c r="C744" s="15">
        <f>INDEX(装备!G:G,MATCH(属性!A744,装备!A:A,0))</f>
        <v>6</v>
      </c>
      <c r="D744" s="15" t="str">
        <f>INDEX(装备!E:E,MATCH(属性!A744,装备!A:A,0))</f>
        <v>weapon</v>
      </c>
      <c r="E744" s="14">
        <v>22</v>
      </c>
      <c r="F744" s="17">
        <f>INT((VLOOKUP($C744,装备数值,2,0)+VLOOKUP($C744,装备数值,5,0)*($E744-1))*VLOOKUP($D744,系数!$K$2:$O$7,2,0))</f>
        <v>0</v>
      </c>
      <c r="G744" s="17">
        <f>INT((VLOOKUP($C744,装备数值,3,0)+VLOOKUP($C744,装备数值,6,0)*($E744-1))*VLOOKUP($D744,系数!$K$2:$O$7,3,0))</f>
        <v>102</v>
      </c>
      <c r="H744" s="17">
        <f t="shared" si="23"/>
        <v>102</v>
      </c>
      <c r="I744" s="17">
        <f>INT((VLOOKUP($C744,装备数值,4,0)+VLOOKUP($C744,装备数值,7,0)*($E744-1))*VLOOKUP($D744,系数!$K$2:$O$7,4,0))</f>
        <v>0</v>
      </c>
      <c r="J744" s="17">
        <f>INT((VLOOKUP($C744,装备数值,4,0)+VLOOKUP($C744,装备数值,7,0)*($E744-1))*VLOOKUP($D744,系数!$K$2:$O$7,5,0))</f>
        <v>0</v>
      </c>
      <c r="K744" s="17">
        <f>INT(VLOOKUP(E744,强化金币,2,1)*VLOOKUP(INDEX(装备!F:F,MATCH(属性!A744,装备!A:A,0)),系数!$K$12:$M$15,3,0))</f>
        <v>900</v>
      </c>
      <c r="L744" s="17"/>
      <c r="M744" s="17"/>
      <c r="N744" s="17"/>
      <c r="O744" s="17">
        <f>IF(E744=1,"",VLOOKUP(E744,系数!$S$2:$AB$12,MATCH(属性!C744,评级,0),1))</f>
        <v>0</v>
      </c>
    </row>
    <row r="745" spans="1:15" ht="17.25" thickBot="1" x14ac:dyDescent="0.4">
      <c r="A745" s="17">
        <f t="shared" si="22"/>
        <v>7100007</v>
      </c>
      <c r="B745" s="17" t="s">
        <v>62</v>
      </c>
      <c r="C745" s="15">
        <f>INDEX(装备!G:G,MATCH(属性!A745,装备!A:A,0))</f>
        <v>6</v>
      </c>
      <c r="D745" s="15" t="str">
        <f>INDEX(装备!E:E,MATCH(属性!A745,装备!A:A,0))</f>
        <v>weapon</v>
      </c>
      <c r="E745" s="14">
        <v>23</v>
      </c>
      <c r="F745" s="17">
        <f>INT((VLOOKUP($C745,装备数值,2,0)+VLOOKUP($C745,装备数值,5,0)*($E745-1))*VLOOKUP($D745,系数!$K$2:$O$7,2,0))</f>
        <v>0</v>
      </c>
      <c r="G745" s="17">
        <f>INT((VLOOKUP($C745,装备数值,3,0)+VLOOKUP($C745,装备数值,6,0)*($E745-1))*VLOOKUP($D745,系数!$K$2:$O$7,3,0))</f>
        <v>104</v>
      </c>
      <c r="H745" s="17">
        <f t="shared" si="23"/>
        <v>104</v>
      </c>
      <c r="I745" s="17">
        <f>INT((VLOOKUP($C745,装备数值,4,0)+VLOOKUP($C745,装备数值,7,0)*($E745-1))*VLOOKUP($D745,系数!$K$2:$O$7,4,0))</f>
        <v>0</v>
      </c>
      <c r="J745" s="17">
        <f>INT((VLOOKUP($C745,装备数值,4,0)+VLOOKUP($C745,装备数值,7,0)*($E745-1))*VLOOKUP($D745,系数!$K$2:$O$7,5,0))</f>
        <v>0</v>
      </c>
      <c r="K745" s="17">
        <f>INT(VLOOKUP(E745,强化金币,2,1)*VLOOKUP(INDEX(装备!F:F,MATCH(属性!A745,装备!A:A,0)),系数!$K$12:$M$15,3,0))</f>
        <v>960</v>
      </c>
      <c r="L745" s="17"/>
      <c r="M745" s="17"/>
      <c r="N745" s="17"/>
      <c r="O745" s="17">
        <f>IF(E745=1,"",VLOOKUP(E745,系数!$S$2:$AB$12,MATCH(属性!C745,评级,0),1))</f>
        <v>0</v>
      </c>
    </row>
    <row r="746" spans="1:15" ht="17.25" thickBot="1" x14ac:dyDescent="0.4">
      <c r="A746" s="17">
        <f t="shared" si="22"/>
        <v>7100007</v>
      </c>
      <c r="B746" s="17" t="s">
        <v>62</v>
      </c>
      <c r="C746" s="15">
        <f>INDEX(装备!G:G,MATCH(属性!A746,装备!A:A,0))</f>
        <v>6</v>
      </c>
      <c r="D746" s="15" t="str">
        <f>INDEX(装备!E:E,MATCH(属性!A746,装备!A:A,0))</f>
        <v>weapon</v>
      </c>
      <c r="E746" s="14">
        <v>24</v>
      </c>
      <c r="F746" s="17">
        <f>INT((VLOOKUP($C746,装备数值,2,0)+VLOOKUP($C746,装备数值,5,0)*($E746-1))*VLOOKUP($D746,系数!$K$2:$O$7,2,0))</f>
        <v>0</v>
      </c>
      <c r="G746" s="17">
        <f>INT((VLOOKUP($C746,装备数值,3,0)+VLOOKUP($C746,装备数值,6,0)*($E746-1))*VLOOKUP($D746,系数!$K$2:$O$7,3,0))</f>
        <v>106</v>
      </c>
      <c r="H746" s="17">
        <f t="shared" si="23"/>
        <v>106</v>
      </c>
      <c r="I746" s="17">
        <f>INT((VLOOKUP($C746,装备数值,4,0)+VLOOKUP($C746,装备数值,7,0)*($E746-1))*VLOOKUP($D746,系数!$K$2:$O$7,4,0))</f>
        <v>0</v>
      </c>
      <c r="J746" s="17">
        <f>INT((VLOOKUP($C746,装备数值,4,0)+VLOOKUP($C746,装备数值,7,0)*($E746-1))*VLOOKUP($D746,系数!$K$2:$O$7,5,0))</f>
        <v>0</v>
      </c>
      <c r="K746" s="17">
        <f>INT(VLOOKUP(E746,强化金币,2,1)*VLOOKUP(INDEX(装备!F:F,MATCH(属性!A746,装备!A:A,0)),系数!$K$12:$M$15,3,0))</f>
        <v>1020</v>
      </c>
      <c r="L746" s="17"/>
      <c r="M746" s="17"/>
      <c r="N746" s="17"/>
      <c r="O746" s="17">
        <f>IF(E746=1,"",VLOOKUP(E746,系数!$S$2:$AB$12,MATCH(属性!C746,评级,0),1))</f>
        <v>0</v>
      </c>
    </row>
    <row r="747" spans="1:15" ht="17.25" thickBot="1" x14ac:dyDescent="0.4">
      <c r="A747" s="17">
        <f t="shared" si="22"/>
        <v>7100007</v>
      </c>
      <c r="B747" s="17" t="s">
        <v>62</v>
      </c>
      <c r="C747" s="15">
        <f>INDEX(装备!G:G,MATCH(属性!A747,装备!A:A,0))</f>
        <v>6</v>
      </c>
      <c r="D747" s="15" t="str">
        <f>INDEX(装备!E:E,MATCH(属性!A747,装备!A:A,0))</f>
        <v>weapon</v>
      </c>
      <c r="E747" s="14">
        <v>25</v>
      </c>
      <c r="F747" s="17">
        <f>INT((VLOOKUP($C747,装备数值,2,0)+VLOOKUP($C747,装备数值,5,0)*($E747-1))*VLOOKUP($D747,系数!$K$2:$O$7,2,0))</f>
        <v>0</v>
      </c>
      <c r="G747" s="17">
        <f>INT((VLOOKUP($C747,装备数值,3,0)+VLOOKUP($C747,装备数值,6,0)*($E747-1))*VLOOKUP($D747,系数!$K$2:$O$7,3,0))</f>
        <v>108</v>
      </c>
      <c r="H747" s="17">
        <f t="shared" si="23"/>
        <v>108</v>
      </c>
      <c r="I747" s="17">
        <f>INT((VLOOKUP($C747,装备数值,4,0)+VLOOKUP($C747,装备数值,7,0)*($E747-1))*VLOOKUP($D747,系数!$K$2:$O$7,4,0))</f>
        <v>0</v>
      </c>
      <c r="J747" s="17">
        <f>INT((VLOOKUP($C747,装备数值,4,0)+VLOOKUP($C747,装备数值,7,0)*($E747-1))*VLOOKUP($D747,系数!$K$2:$O$7,5,0))</f>
        <v>0</v>
      </c>
      <c r="K747" s="17">
        <f>INT(VLOOKUP(E747,强化金币,2,1)*VLOOKUP(INDEX(装备!F:F,MATCH(属性!A747,装备!A:A,0)),系数!$K$12:$M$15,3,0))</f>
        <v>1080</v>
      </c>
      <c r="L747" s="17"/>
      <c r="M747" s="17"/>
      <c r="N747" s="17"/>
      <c r="O747" s="17">
        <f>IF(E747=1,"",VLOOKUP(E747,系数!$S$2:$AB$12,MATCH(属性!C747,评级,0),1))</f>
        <v>0</v>
      </c>
    </row>
    <row r="748" spans="1:15" ht="17.25" thickBot="1" x14ac:dyDescent="0.4">
      <c r="A748" s="17">
        <f t="shared" si="22"/>
        <v>7100007</v>
      </c>
      <c r="B748" s="17" t="s">
        <v>62</v>
      </c>
      <c r="C748" s="15">
        <f>INDEX(装备!G:G,MATCH(属性!A748,装备!A:A,0))</f>
        <v>6</v>
      </c>
      <c r="D748" s="15" t="str">
        <f>INDEX(装备!E:E,MATCH(属性!A748,装备!A:A,0))</f>
        <v>weapon</v>
      </c>
      <c r="E748" s="14">
        <v>26</v>
      </c>
      <c r="F748" s="17">
        <f>INT((VLOOKUP($C748,装备数值,2,0)+VLOOKUP($C748,装备数值,5,0)*($E748-1))*VLOOKUP($D748,系数!$K$2:$O$7,2,0))</f>
        <v>0</v>
      </c>
      <c r="G748" s="17">
        <f>INT((VLOOKUP($C748,装备数值,3,0)+VLOOKUP($C748,装备数值,6,0)*($E748-1))*VLOOKUP($D748,系数!$K$2:$O$7,3,0))</f>
        <v>110</v>
      </c>
      <c r="H748" s="17">
        <f t="shared" si="23"/>
        <v>110</v>
      </c>
      <c r="I748" s="17">
        <f>INT((VLOOKUP($C748,装备数值,4,0)+VLOOKUP($C748,装备数值,7,0)*($E748-1))*VLOOKUP($D748,系数!$K$2:$O$7,4,0))</f>
        <v>0</v>
      </c>
      <c r="J748" s="17">
        <f>INT((VLOOKUP($C748,装备数值,4,0)+VLOOKUP($C748,装备数值,7,0)*($E748-1))*VLOOKUP($D748,系数!$K$2:$O$7,5,0))</f>
        <v>0</v>
      </c>
      <c r="K748" s="17">
        <f>INT(VLOOKUP(E748,强化金币,2,1)*VLOOKUP(INDEX(装备!F:F,MATCH(属性!A748,装备!A:A,0)),系数!$K$12:$M$15,3,0))</f>
        <v>1140</v>
      </c>
      <c r="L748" s="17"/>
      <c r="M748" s="17"/>
      <c r="N748" s="17"/>
      <c r="O748" s="17">
        <f>IF(E748=1,"",VLOOKUP(E748,系数!$S$2:$AB$12,MATCH(属性!C748,评级,0),1))</f>
        <v>0</v>
      </c>
    </row>
    <row r="749" spans="1:15" ht="17.25" thickBot="1" x14ac:dyDescent="0.4">
      <c r="A749" s="17">
        <f t="shared" si="22"/>
        <v>7100007</v>
      </c>
      <c r="B749" s="17" t="s">
        <v>62</v>
      </c>
      <c r="C749" s="15">
        <f>INDEX(装备!G:G,MATCH(属性!A749,装备!A:A,0))</f>
        <v>6</v>
      </c>
      <c r="D749" s="15" t="str">
        <f>INDEX(装备!E:E,MATCH(属性!A749,装备!A:A,0))</f>
        <v>weapon</v>
      </c>
      <c r="E749" s="14">
        <v>27</v>
      </c>
      <c r="F749" s="17">
        <f>INT((VLOOKUP($C749,装备数值,2,0)+VLOOKUP($C749,装备数值,5,0)*($E749-1))*VLOOKUP($D749,系数!$K$2:$O$7,2,0))</f>
        <v>0</v>
      </c>
      <c r="G749" s="17">
        <f>INT((VLOOKUP($C749,装备数值,3,0)+VLOOKUP($C749,装备数值,6,0)*($E749-1))*VLOOKUP($D749,系数!$K$2:$O$7,3,0))</f>
        <v>112</v>
      </c>
      <c r="H749" s="17">
        <f t="shared" si="23"/>
        <v>112</v>
      </c>
      <c r="I749" s="17">
        <f>INT((VLOOKUP($C749,装备数值,4,0)+VLOOKUP($C749,装备数值,7,0)*($E749-1))*VLOOKUP($D749,系数!$K$2:$O$7,4,0))</f>
        <v>0</v>
      </c>
      <c r="J749" s="17">
        <f>INT((VLOOKUP($C749,装备数值,4,0)+VLOOKUP($C749,装备数值,7,0)*($E749-1))*VLOOKUP($D749,系数!$K$2:$O$7,5,0))</f>
        <v>0</v>
      </c>
      <c r="K749" s="17">
        <f>INT(VLOOKUP(E749,强化金币,2,1)*VLOOKUP(INDEX(装备!F:F,MATCH(属性!A749,装备!A:A,0)),系数!$K$12:$M$15,3,0))</f>
        <v>1200</v>
      </c>
      <c r="L749" s="17"/>
      <c r="M749" s="17"/>
      <c r="N749" s="17"/>
      <c r="O749" s="17">
        <f>IF(E749=1,"",VLOOKUP(E749,系数!$S$2:$AB$12,MATCH(属性!C749,评级,0),1))</f>
        <v>0</v>
      </c>
    </row>
    <row r="750" spans="1:15" ht="17.25" thickBot="1" x14ac:dyDescent="0.4">
      <c r="A750" s="17">
        <f t="shared" si="22"/>
        <v>7100007</v>
      </c>
      <c r="B750" s="17" t="s">
        <v>62</v>
      </c>
      <c r="C750" s="15">
        <f>INDEX(装备!G:G,MATCH(属性!A750,装备!A:A,0))</f>
        <v>6</v>
      </c>
      <c r="D750" s="15" t="str">
        <f>INDEX(装备!E:E,MATCH(属性!A750,装备!A:A,0))</f>
        <v>weapon</v>
      </c>
      <c r="E750" s="14">
        <v>28</v>
      </c>
      <c r="F750" s="17">
        <f>INT((VLOOKUP($C750,装备数值,2,0)+VLOOKUP($C750,装备数值,5,0)*($E750-1))*VLOOKUP($D750,系数!$K$2:$O$7,2,0))</f>
        <v>0</v>
      </c>
      <c r="G750" s="17">
        <f>INT((VLOOKUP($C750,装备数值,3,0)+VLOOKUP($C750,装备数值,6,0)*($E750-1))*VLOOKUP($D750,系数!$K$2:$O$7,3,0))</f>
        <v>114</v>
      </c>
      <c r="H750" s="17">
        <f t="shared" si="23"/>
        <v>114</v>
      </c>
      <c r="I750" s="17">
        <f>INT((VLOOKUP($C750,装备数值,4,0)+VLOOKUP($C750,装备数值,7,0)*($E750-1))*VLOOKUP($D750,系数!$K$2:$O$7,4,0))</f>
        <v>0</v>
      </c>
      <c r="J750" s="17">
        <f>INT((VLOOKUP($C750,装备数值,4,0)+VLOOKUP($C750,装备数值,7,0)*($E750-1))*VLOOKUP($D750,系数!$K$2:$O$7,5,0))</f>
        <v>0</v>
      </c>
      <c r="K750" s="17">
        <f>INT(VLOOKUP(E750,强化金币,2,1)*VLOOKUP(INDEX(装备!F:F,MATCH(属性!A750,装备!A:A,0)),系数!$K$12:$M$15,3,0))</f>
        <v>1260</v>
      </c>
      <c r="L750" s="17"/>
      <c r="M750" s="17"/>
      <c r="N750" s="17"/>
      <c r="O750" s="17">
        <f>IF(E750=1,"",VLOOKUP(E750,系数!$S$2:$AB$12,MATCH(属性!C750,评级,0),1))</f>
        <v>0</v>
      </c>
    </row>
    <row r="751" spans="1:15" ht="17.25" thickBot="1" x14ac:dyDescent="0.4">
      <c r="A751" s="17">
        <f t="shared" si="22"/>
        <v>7100007</v>
      </c>
      <c r="B751" s="17" t="s">
        <v>62</v>
      </c>
      <c r="C751" s="15">
        <f>INDEX(装备!G:G,MATCH(属性!A751,装备!A:A,0))</f>
        <v>6</v>
      </c>
      <c r="D751" s="15" t="str">
        <f>INDEX(装备!E:E,MATCH(属性!A751,装备!A:A,0))</f>
        <v>weapon</v>
      </c>
      <c r="E751" s="14">
        <v>29</v>
      </c>
      <c r="F751" s="17">
        <f>INT((VLOOKUP($C751,装备数值,2,0)+VLOOKUP($C751,装备数值,5,0)*($E751-1))*VLOOKUP($D751,系数!$K$2:$O$7,2,0))</f>
        <v>0</v>
      </c>
      <c r="G751" s="17">
        <f>INT((VLOOKUP($C751,装备数值,3,0)+VLOOKUP($C751,装备数值,6,0)*($E751-1))*VLOOKUP($D751,系数!$K$2:$O$7,3,0))</f>
        <v>116</v>
      </c>
      <c r="H751" s="17">
        <f t="shared" si="23"/>
        <v>116</v>
      </c>
      <c r="I751" s="17">
        <f>INT((VLOOKUP($C751,装备数值,4,0)+VLOOKUP($C751,装备数值,7,0)*($E751-1))*VLOOKUP($D751,系数!$K$2:$O$7,4,0))</f>
        <v>0</v>
      </c>
      <c r="J751" s="17">
        <f>INT((VLOOKUP($C751,装备数值,4,0)+VLOOKUP($C751,装备数值,7,0)*($E751-1))*VLOOKUP($D751,系数!$K$2:$O$7,5,0))</f>
        <v>0</v>
      </c>
      <c r="K751" s="17">
        <f>INT(VLOOKUP(E751,强化金币,2,1)*VLOOKUP(INDEX(装备!F:F,MATCH(属性!A751,装备!A:A,0)),系数!$K$12:$M$15,3,0))</f>
        <v>1350</v>
      </c>
      <c r="L751" s="17"/>
      <c r="M751" s="17"/>
      <c r="N751" s="17"/>
      <c r="O751" s="17">
        <f>IF(E751=1,"",VLOOKUP(E751,系数!$S$2:$AB$12,MATCH(属性!C751,评级,0),1))</f>
        <v>0</v>
      </c>
    </row>
    <row r="752" spans="1:15" ht="17.25" thickBot="1" x14ac:dyDescent="0.4">
      <c r="A752" s="17">
        <f t="shared" si="22"/>
        <v>7100007</v>
      </c>
      <c r="B752" s="17" t="s">
        <v>62</v>
      </c>
      <c r="C752" s="15">
        <f>INDEX(装备!G:G,MATCH(属性!A752,装备!A:A,0))</f>
        <v>6</v>
      </c>
      <c r="D752" s="15" t="str">
        <f>INDEX(装备!E:E,MATCH(属性!A752,装备!A:A,0))</f>
        <v>weapon</v>
      </c>
      <c r="E752" s="14">
        <v>30</v>
      </c>
      <c r="F752" s="17">
        <f>INT((VLOOKUP($C752,装备数值,2,0)+VLOOKUP($C752,装备数值,5,0)*($E752-1))*VLOOKUP($D752,系数!$K$2:$O$7,2,0))</f>
        <v>0</v>
      </c>
      <c r="G752" s="17">
        <f>INT((VLOOKUP($C752,装备数值,3,0)+VLOOKUP($C752,装备数值,6,0)*($E752-1))*VLOOKUP($D752,系数!$K$2:$O$7,3,0))</f>
        <v>118</v>
      </c>
      <c r="H752" s="17">
        <f t="shared" si="23"/>
        <v>118</v>
      </c>
      <c r="I752" s="17">
        <f>INT((VLOOKUP($C752,装备数值,4,0)+VLOOKUP($C752,装备数值,7,0)*($E752-1))*VLOOKUP($D752,系数!$K$2:$O$7,4,0))</f>
        <v>0</v>
      </c>
      <c r="J752" s="17">
        <f>INT((VLOOKUP($C752,装备数值,4,0)+VLOOKUP($C752,装备数值,7,0)*($E752-1))*VLOOKUP($D752,系数!$K$2:$O$7,5,0))</f>
        <v>0</v>
      </c>
      <c r="K752" s="17">
        <f>INT(VLOOKUP(E752,强化金币,2,1)*VLOOKUP(INDEX(装备!F:F,MATCH(属性!A752,装备!A:A,0)),系数!$K$12:$M$15,3,0))</f>
        <v>1500</v>
      </c>
      <c r="L752" s="17"/>
      <c r="M752" s="17"/>
      <c r="N752" s="17"/>
      <c r="O752" s="17">
        <f>IF(E752=1,"",VLOOKUP(E752,系数!$S$2:$AB$12,MATCH(属性!C752,评级,0),1))</f>
        <v>0</v>
      </c>
    </row>
    <row r="753" spans="1:15" ht="17.25" thickBot="1" x14ac:dyDescent="0.4">
      <c r="A753" s="17">
        <f t="shared" si="22"/>
        <v>7100007</v>
      </c>
      <c r="B753" s="17" t="s">
        <v>62</v>
      </c>
      <c r="C753" s="15">
        <f>INDEX(装备!G:G,MATCH(属性!A753,装备!A:A,0))</f>
        <v>6</v>
      </c>
      <c r="D753" s="15" t="str">
        <f>INDEX(装备!E:E,MATCH(属性!A753,装备!A:A,0))</f>
        <v>weapon</v>
      </c>
      <c r="E753" s="14">
        <v>31</v>
      </c>
      <c r="F753" s="17">
        <f>INT((VLOOKUP($C753,装备数值,2,0)+VLOOKUP($C753,装备数值,5,0)*($E753-1))*VLOOKUP($D753,系数!$K$2:$O$7,2,0))</f>
        <v>0</v>
      </c>
      <c r="G753" s="17">
        <f>INT((VLOOKUP($C753,装备数值,3,0)+VLOOKUP($C753,装备数值,6,0)*($E753-1))*VLOOKUP($D753,系数!$K$2:$O$7,3,0))</f>
        <v>120</v>
      </c>
      <c r="H753" s="17">
        <f t="shared" si="23"/>
        <v>120</v>
      </c>
      <c r="I753" s="17">
        <f>INT((VLOOKUP($C753,装备数值,4,0)+VLOOKUP($C753,装备数值,7,0)*($E753-1))*VLOOKUP($D753,系数!$K$2:$O$7,4,0))</f>
        <v>0</v>
      </c>
      <c r="J753" s="17">
        <f>INT((VLOOKUP($C753,装备数值,4,0)+VLOOKUP($C753,装备数值,7,0)*($E753-1))*VLOOKUP($D753,系数!$K$2:$O$7,5,0))</f>
        <v>0</v>
      </c>
      <c r="K753" s="17">
        <f>INT(VLOOKUP(E753,强化金币,2,1)*VLOOKUP(INDEX(装备!F:F,MATCH(属性!A753,装备!A:A,0)),系数!$K$12:$M$15,3,0))</f>
        <v>1650</v>
      </c>
      <c r="L753" s="17"/>
      <c r="M753" s="17"/>
      <c r="N753" s="17"/>
      <c r="O753" s="17">
        <f>IF(E753=1,"",VLOOKUP(E753,系数!$S$2:$AB$12,MATCH(属性!C753,评级,0),1))</f>
        <v>0</v>
      </c>
    </row>
    <row r="754" spans="1:15" ht="17.25" thickBot="1" x14ac:dyDescent="0.4">
      <c r="A754" s="17">
        <f t="shared" si="22"/>
        <v>7100007</v>
      </c>
      <c r="B754" s="17" t="s">
        <v>62</v>
      </c>
      <c r="C754" s="15">
        <f>INDEX(装备!G:G,MATCH(属性!A754,装备!A:A,0))</f>
        <v>6</v>
      </c>
      <c r="D754" s="15" t="str">
        <f>INDEX(装备!E:E,MATCH(属性!A754,装备!A:A,0))</f>
        <v>weapon</v>
      </c>
      <c r="E754" s="14">
        <v>32</v>
      </c>
      <c r="F754" s="17">
        <f>INT((VLOOKUP($C754,装备数值,2,0)+VLOOKUP($C754,装备数值,5,0)*($E754-1))*VLOOKUP($D754,系数!$K$2:$O$7,2,0))</f>
        <v>0</v>
      </c>
      <c r="G754" s="17">
        <f>INT((VLOOKUP($C754,装备数值,3,0)+VLOOKUP($C754,装备数值,6,0)*($E754-1))*VLOOKUP($D754,系数!$K$2:$O$7,3,0))</f>
        <v>122</v>
      </c>
      <c r="H754" s="17">
        <f t="shared" si="23"/>
        <v>122</v>
      </c>
      <c r="I754" s="17">
        <f>INT((VLOOKUP($C754,装备数值,4,0)+VLOOKUP($C754,装备数值,7,0)*($E754-1))*VLOOKUP($D754,系数!$K$2:$O$7,4,0))</f>
        <v>0</v>
      </c>
      <c r="J754" s="17">
        <f>INT((VLOOKUP($C754,装备数值,4,0)+VLOOKUP($C754,装备数值,7,0)*($E754-1))*VLOOKUP($D754,系数!$K$2:$O$7,5,0))</f>
        <v>0</v>
      </c>
      <c r="K754" s="17">
        <f>INT(VLOOKUP(E754,强化金币,2,1)*VLOOKUP(INDEX(装备!F:F,MATCH(属性!A754,装备!A:A,0)),系数!$K$12:$M$15,3,0))</f>
        <v>1800</v>
      </c>
      <c r="L754" s="17"/>
      <c r="M754" s="17"/>
      <c r="N754" s="17"/>
      <c r="O754" s="17">
        <f>IF(E754=1,"",VLOOKUP(E754,系数!$S$2:$AB$12,MATCH(属性!C754,评级,0),1))</f>
        <v>0</v>
      </c>
    </row>
    <row r="755" spans="1:15" ht="17.25" thickBot="1" x14ac:dyDescent="0.4">
      <c r="A755" s="17">
        <f t="shared" si="22"/>
        <v>7100007</v>
      </c>
      <c r="B755" s="17" t="s">
        <v>62</v>
      </c>
      <c r="C755" s="15">
        <f>INDEX(装备!G:G,MATCH(属性!A755,装备!A:A,0))</f>
        <v>6</v>
      </c>
      <c r="D755" s="15" t="str">
        <f>INDEX(装备!E:E,MATCH(属性!A755,装备!A:A,0))</f>
        <v>weapon</v>
      </c>
      <c r="E755" s="14">
        <v>33</v>
      </c>
      <c r="F755" s="17">
        <f>INT((VLOOKUP($C755,装备数值,2,0)+VLOOKUP($C755,装备数值,5,0)*($E755-1))*VLOOKUP($D755,系数!$K$2:$O$7,2,0))</f>
        <v>0</v>
      </c>
      <c r="G755" s="17">
        <f>INT((VLOOKUP($C755,装备数值,3,0)+VLOOKUP($C755,装备数值,6,0)*($E755-1))*VLOOKUP($D755,系数!$K$2:$O$7,3,0))</f>
        <v>124</v>
      </c>
      <c r="H755" s="17">
        <f t="shared" si="23"/>
        <v>124</v>
      </c>
      <c r="I755" s="17">
        <f>INT((VLOOKUP($C755,装备数值,4,0)+VLOOKUP($C755,装备数值,7,0)*($E755-1))*VLOOKUP($D755,系数!$K$2:$O$7,4,0))</f>
        <v>0</v>
      </c>
      <c r="J755" s="17">
        <f>INT((VLOOKUP($C755,装备数值,4,0)+VLOOKUP($C755,装备数值,7,0)*($E755-1))*VLOOKUP($D755,系数!$K$2:$O$7,5,0))</f>
        <v>0</v>
      </c>
      <c r="K755" s="17">
        <f>INT(VLOOKUP(E755,强化金币,2,1)*VLOOKUP(INDEX(装备!F:F,MATCH(属性!A755,装备!A:A,0)),系数!$K$12:$M$15,3,0))</f>
        <v>1950</v>
      </c>
      <c r="L755" s="17"/>
      <c r="M755" s="17"/>
      <c r="N755" s="17"/>
      <c r="O755" s="17">
        <f>IF(E755=1,"",VLOOKUP(E755,系数!$S$2:$AB$12,MATCH(属性!C755,评级,0),1))</f>
        <v>0</v>
      </c>
    </row>
    <row r="756" spans="1:15" ht="17.25" thickBot="1" x14ac:dyDescent="0.4">
      <c r="A756" s="17">
        <f t="shared" si="22"/>
        <v>7100007</v>
      </c>
      <c r="B756" s="17" t="s">
        <v>62</v>
      </c>
      <c r="C756" s="15">
        <f>INDEX(装备!G:G,MATCH(属性!A756,装备!A:A,0))</f>
        <v>6</v>
      </c>
      <c r="D756" s="15" t="str">
        <f>INDEX(装备!E:E,MATCH(属性!A756,装备!A:A,0))</f>
        <v>weapon</v>
      </c>
      <c r="E756" s="14">
        <v>34</v>
      </c>
      <c r="F756" s="17">
        <f>INT((VLOOKUP($C756,装备数值,2,0)+VLOOKUP($C756,装备数值,5,0)*($E756-1))*VLOOKUP($D756,系数!$K$2:$O$7,2,0))</f>
        <v>0</v>
      </c>
      <c r="G756" s="17">
        <f>INT((VLOOKUP($C756,装备数值,3,0)+VLOOKUP($C756,装备数值,6,0)*($E756-1))*VLOOKUP($D756,系数!$K$2:$O$7,3,0))</f>
        <v>126</v>
      </c>
      <c r="H756" s="17">
        <f t="shared" si="23"/>
        <v>126</v>
      </c>
      <c r="I756" s="17">
        <f>INT((VLOOKUP($C756,装备数值,4,0)+VLOOKUP($C756,装备数值,7,0)*($E756-1))*VLOOKUP($D756,系数!$K$2:$O$7,4,0))</f>
        <v>0</v>
      </c>
      <c r="J756" s="17">
        <f>INT((VLOOKUP($C756,装备数值,4,0)+VLOOKUP($C756,装备数值,7,0)*($E756-1))*VLOOKUP($D756,系数!$K$2:$O$7,5,0))</f>
        <v>0</v>
      </c>
      <c r="K756" s="17">
        <f>INT(VLOOKUP(E756,强化金币,2,1)*VLOOKUP(INDEX(装备!F:F,MATCH(属性!A756,装备!A:A,0)),系数!$K$12:$M$15,3,0))</f>
        <v>2100</v>
      </c>
      <c r="L756" s="17"/>
      <c r="M756" s="17"/>
      <c r="N756" s="17"/>
      <c r="O756" s="17">
        <f>IF(E756=1,"",VLOOKUP(E756,系数!$S$2:$AB$12,MATCH(属性!C756,评级,0),1))</f>
        <v>0</v>
      </c>
    </row>
    <row r="757" spans="1:15" ht="17.25" thickBot="1" x14ac:dyDescent="0.4">
      <c r="A757" s="17">
        <f t="shared" si="22"/>
        <v>7100007</v>
      </c>
      <c r="B757" s="17" t="s">
        <v>62</v>
      </c>
      <c r="C757" s="15">
        <f>INDEX(装备!G:G,MATCH(属性!A757,装备!A:A,0))</f>
        <v>6</v>
      </c>
      <c r="D757" s="15" t="str">
        <f>INDEX(装备!E:E,MATCH(属性!A757,装备!A:A,0))</f>
        <v>weapon</v>
      </c>
      <c r="E757" s="14">
        <v>35</v>
      </c>
      <c r="F757" s="17">
        <f>INT((VLOOKUP($C757,装备数值,2,0)+VLOOKUP($C757,装备数值,5,0)*($E757-1))*VLOOKUP($D757,系数!$K$2:$O$7,2,0))</f>
        <v>0</v>
      </c>
      <c r="G757" s="17">
        <f>INT((VLOOKUP($C757,装备数值,3,0)+VLOOKUP($C757,装备数值,6,0)*($E757-1))*VLOOKUP($D757,系数!$K$2:$O$7,3,0))</f>
        <v>128</v>
      </c>
      <c r="H757" s="17">
        <f t="shared" si="23"/>
        <v>128</v>
      </c>
      <c r="I757" s="17">
        <f>INT((VLOOKUP($C757,装备数值,4,0)+VLOOKUP($C757,装备数值,7,0)*($E757-1))*VLOOKUP($D757,系数!$K$2:$O$7,4,0))</f>
        <v>0</v>
      </c>
      <c r="J757" s="17">
        <f>INT((VLOOKUP($C757,装备数值,4,0)+VLOOKUP($C757,装备数值,7,0)*($E757-1))*VLOOKUP($D757,系数!$K$2:$O$7,5,0))</f>
        <v>0</v>
      </c>
      <c r="K757" s="17">
        <f>INT(VLOOKUP(E757,强化金币,2,1)*VLOOKUP(INDEX(装备!F:F,MATCH(属性!A757,装备!A:A,0)),系数!$K$12:$M$15,3,0))</f>
        <v>2250</v>
      </c>
      <c r="L757" s="17"/>
      <c r="M757" s="17"/>
      <c r="N757" s="17"/>
      <c r="O757" s="17">
        <f>IF(E757=1,"",VLOOKUP(E757,系数!$S$2:$AB$12,MATCH(属性!C757,评级,0),1))</f>
        <v>0</v>
      </c>
    </row>
    <row r="758" spans="1:15" ht="17.25" thickBot="1" x14ac:dyDescent="0.4">
      <c r="A758" s="17">
        <f t="shared" si="22"/>
        <v>7100007</v>
      </c>
      <c r="B758" s="17" t="s">
        <v>62</v>
      </c>
      <c r="C758" s="15">
        <f>INDEX(装备!G:G,MATCH(属性!A758,装备!A:A,0))</f>
        <v>6</v>
      </c>
      <c r="D758" s="15" t="str">
        <f>INDEX(装备!E:E,MATCH(属性!A758,装备!A:A,0))</f>
        <v>weapon</v>
      </c>
      <c r="E758" s="14">
        <v>36</v>
      </c>
      <c r="F758" s="17">
        <f>INT((VLOOKUP($C758,装备数值,2,0)+VLOOKUP($C758,装备数值,5,0)*($E758-1))*VLOOKUP($D758,系数!$K$2:$O$7,2,0))</f>
        <v>0</v>
      </c>
      <c r="G758" s="17">
        <f>INT((VLOOKUP($C758,装备数值,3,0)+VLOOKUP($C758,装备数值,6,0)*($E758-1))*VLOOKUP($D758,系数!$K$2:$O$7,3,0))</f>
        <v>130</v>
      </c>
      <c r="H758" s="17">
        <f t="shared" si="23"/>
        <v>130</v>
      </c>
      <c r="I758" s="17">
        <f>INT((VLOOKUP($C758,装备数值,4,0)+VLOOKUP($C758,装备数值,7,0)*($E758-1))*VLOOKUP($D758,系数!$K$2:$O$7,4,0))</f>
        <v>0</v>
      </c>
      <c r="J758" s="17">
        <f>INT((VLOOKUP($C758,装备数值,4,0)+VLOOKUP($C758,装备数值,7,0)*($E758-1))*VLOOKUP($D758,系数!$K$2:$O$7,5,0))</f>
        <v>0</v>
      </c>
      <c r="K758" s="17">
        <f>INT(VLOOKUP(E758,强化金币,2,1)*VLOOKUP(INDEX(装备!F:F,MATCH(属性!A758,装备!A:A,0)),系数!$K$12:$M$15,3,0))</f>
        <v>2400</v>
      </c>
      <c r="L758" s="17"/>
      <c r="M758" s="17"/>
      <c r="N758" s="17"/>
      <c r="O758" s="17">
        <f>IF(E758=1,"",VLOOKUP(E758,系数!$S$2:$AB$12,MATCH(属性!C758,评级,0),1))</f>
        <v>0</v>
      </c>
    </row>
    <row r="759" spans="1:15" ht="17.25" thickBot="1" x14ac:dyDescent="0.4">
      <c r="A759" s="17">
        <f t="shared" si="22"/>
        <v>7100007</v>
      </c>
      <c r="B759" s="17" t="s">
        <v>62</v>
      </c>
      <c r="C759" s="15">
        <f>INDEX(装备!G:G,MATCH(属性!A759,装备!A:A,0))</f>
        <v>6</v>
      </c>
      <c r="D759" s="15" t="str">
        <f>INDEX(装备!E:E,MATCH(属性!A759,装备!A:A,0))</f>
        <v>weapon</v>
      </c>
      <c r="E759" s="14">
        <v>37</v>
      </c>
      <c r="F759" s="17">
        <f>INT((VLOOKUP($C759,装备数值,2,0)+VLOOKUP($C759,装备数值,5,0)*($E759-1))*VLOOKUP($D759,系数!$K$2:$O$7,2,0))</f>
        <v>0</v>
      </c>
      <c r="G759" s="17">
        <f>INT((VLOOKUP($C759,装备数值,3,0)+VLOOKUP($C759,装备数值,6,0)*($E759-1))*VLOOKUP($D759,系数!$K$2:$O$7,3,0))</f>
        <v>132</v>
      </c>
      <c r="H759" s="17">
        <f t="shared" si="23"/>
        <v>132</v>
      </c>
      <c r="I759" s="17">
        <f>INT((VLOOKUP($C759,装备数值,4,0)+VLOOKUP($C759,装备数值,7,0)*($E759-1))*VLOOKUP($D759,系数!$K$2:$O$7,4,0))</f>
        <v>0</v>
      </c>
      <c r="J759" s="17">
        <f>INT((VLOOKUP($C759,装备数值,4,0)+VLOOKUP($C759,装备数值,7,0)*($E759-1))*VLOOKUP($D759,系数!$K$2:$O$7,5,0))</f>
        <v>0</v>
      </c>
      <c r="K759" s="17">
        <f>INT(VLOOKUP(E759,强化金币,2,1)*VLOOKUP(INDEX(装备!F:F,MATCH(属性!A759,装备!A:A,0)),系数!$K$12:$M$15,3,0))</f>
        <v>2550</v>
      </c>
      <c r="L759" s="17"/>
      <c r="M759" s="17"/>
      <c r="N759" s="17"/>
      <c r="O759" s="17">
        <f>IF(E759=1,"",VLOOKUP(E759,系数!$S$2:$AB$12,MATCH(属性!C759,评级,0),1))</f>
        <v>0</v>
      </c>
    </row>
    <row r="760" spans="1:15" ht="17.25" thickBot="1" x14ac:dyDescent="0.4">
      <c r="A760" s="17">
        <f t="shared" si="22"/>
        <v>7100007</v>
      </c>
      <c r="B760" s="17" t="s">
        <v>62</v>
      </c>
      <c r="C760" s="15">
        <f>INDEX(装备!G:G,MATCH(属性!A760,装备!A:A,0))</f>
        <v>6</v>
      </c>
      <c r="D760" s="15" t="str">
        <f>INDEX(装备!E:E,MATCH(属性!A760,装备!A:A,0))</f>
        <v>weapon</v>
      </c>
      <c r="E760" s="14">
        <v>38</v>
      </c>
      <c r="F760" s="17">
        <f>INT((VLOOKUP($C760,装备数值,2,0)+VLOOKUP($C760,装备数值,5,0)*($E760-1))*VLOOKUP($D760,系数!$K$2:$O$7,2,0))</f>
        <v>0</v>
      </c>
      <c r="G760" s="17">
        <f>INT((VLOOKUP($C760,装备数值,3,0)+VLOOKUP($C760,装备数值,6,0)*($E760-1))*VLOOKUP($D760,系数!$K$2:$O$7,3,0))</f>
        <v>134</v>
      </c>
      <c r="H760" s="17">
        <f t="shared" si="23"/>
        <v>134</v>
      </c>
      <c r="I760" s="17">
        <f>INT((VLOOKUP($C760,装备数值,4,0)+VLOOKUP($C760,装备数值,7,0)*($E760-1))*VLOOKUP($D760,系数!$K$2:$O$7,4,0))</f>
        <v>0</v>
      </c>
      <c r="J760" s="17">
        <f>INT((VLOOKUP($C760,装备数值,4,0)+VLOOKUP($C760,装备数值,7,0)*($E760-1))*VLOOKUP($D760,系数!$K$2:$O$7,5,0))</f>
        <v>0</v>
      </c>
      <c r="K760" s="17">
        <f>INT(VLOOKUP(E760,强化金币,2,1)*VLOOKUP(INDEX(装备!F:F,MATCH(属性!A760,装备!A:A,0)),系数!$K$12:$M$15,3,0))</f>
        <v>2700</v>
      </c>
      <c r="L760" s="17"/>
      <c r="M760" s="17"/>
      <c r="N760" s="17"/>
      <c r="O760" s="17">
        <f>IF(E760=1,"",VLOOKUP(E760,系数!$S$2:$AB$12,MATCH(属性!C760,评级,0),1))</f>
        <v>0</v>
      </c>
    </row>
    <row r="761" spans="1:15" ht="17.25" thickBot="1" x14ac:dyDescent="0.4">
      <c r="A761" s="17">
        <f t="shared" si="22"/>
        <v>7100007</v>
      </c>
      <c r="B761" s="17" t="s">
        <v>62</v>
      </c>
      <c r="C761" s="15">
        <f>INDEX(装备!G:G,MATCH(属性!A761,装备!A:A,0))</f>
        <v>6</v>
      </c>
      <c r="D761" s="15" t="str">
        <f>INDEX(装备!E:E,MATCH(属性!A761,装备!A:A,0))</f>
        <v>weapon</v>
      </c>
      <c r="E761" s="14">
        <v>39</v>
      </c>
      <c r="F761" s="17">
        <f>INT((VLOOKUP($C761,装备数值,2,0)+VLOOKUP($C761,装备数值,5,0)*($E761-1))*VLOOKUP($D761,系数!$K$2:$O$7,2,0))</f>
        <v>0</v>
      </c>
      <c r="G761" s="17">
        <f>INT((VLOOKUP($C761,装备数值,3,0)+VLOOKUP($C761,装备数值,6,0)*($E761-1))*VLOOKUP($D761,系数!$K$2:$O$7,3,0))</f>
        <v>136</v>
      </c>
      <c r="H761" s="17">
        <f t="shared" si="23"/>
        <v>136</v>
      </c>
      <c r="I761" s="17">
        <f>INT((VLOOKUP($C761,装备数值,4,0)+VLOOKUP($C761,装备数值,7,0)*($E761-1))*VLOOKUP($D761,系数!$K$2:$O$7,4,0))</f>
        <v>0</v>
      </c>
      <c r="J761" s="17">
        <f>INT((VLOOKUP($C761,装备数值,4,0)+VLOOKUP($C761,装备数值,7,0)*($E761-1))*VLOOKUP($D761,系数!$K$2:$O$7,5,0))</f>
        <v>0</v>
      </c>
      <c r="K761" s="17">
        <f>INT(VLOOKUP(E761,强化金币,2,1)*VLOOKUP(INDEX(装备!F:F,MATCH(属性!A761,装备!A:A,0)),系数!$K$12:$M$15,3,0))</f>
        <v>3000</v>
      </c>
      <c r="L761" s="17"/>
      <c r="M761" s="17"/>
      <c r="N761" s="17"/>
      <c r="O761" s="17">
        <f>IF(E761=1,"",VLOOKUP(E761,系数!$S$2:$AB$12,MATCH(属性!C761,评级,0),1))</f>
        <v>0</v>
      </c>
    </row>
    <row r="762" spans="1:15" ht="17.25" thickBot="1" x14ac:dyDescent="0.4">
      <c r="A762" s="17">
        <f t="shared" si="22"/>
        <v>7100007</v>
      </c>
      <c r="B762" s="17" t="s">
        <v>62</v>
      </c>
      <c r="C762" s="15">
        <f>INDEX(装备!G:G,MATCH(属性!A762,装备!A:A,0))</f>
        <v>6</v>
      </c>
      <c r="D762" s="15" t="str">
        <f>INDEX(装备!E:E,MATCH(属性!A762,装备!A:A,0))</f>
        <v>weapon</v>
      </c>
      <c r="E762" s="14">
        <v>40</v>
      </c>
      <c r="F762" s="17">
        <f>INT((VLOOKUP($C762,装备数值,2,0)+VLOOKUP($C762,装备数值,5,0)*($E762-1))*VLOOKUP($D762,系数!$K$2:$O$7,2,0))</f>
        <v>0</v>
      </c>
      <c r="G762" s="17">
        <f>INT((VLOOKUP($C762,装备数值,3,0)+VLOOKUP($C762,装备数值,6,0)*($E762-1))*VLOOKUP($D762,系数!$K$2:$O$7,3,0))</f>
        <v>138</v>
      </c>
      <c r="H762" s="17">
        <f t="shared" si="23"/>
        <v>138</v>
      </c>
      <c r="I762" s="17">
        <f>INT((VLOOKUP($C762,装备数值,4,0)+VLOOKUP($C762,装备数值,7,0)*($E762-1))*VLOOKUP($D762,系数!$K$2:$O$7,4,0))</f>
        <v>0</v>
      </c>
      <c r="J762" s="17">
        <f>INT((VLOOKUP($C762,装备数值,4,0)+VLOOKUP($C762,装备数值,7,0)*($E762-1))*VLOOKUP($D762,系数!$K$2:$O$7,5,0))</f>
        <v>0</v>
      </c>
      <c r="K762" s="17">
        <f>INT(VLOOKUP(E762,强化金币,2,1)*VLOOKUP(INDEX(装备!F:F,MATCH(属性!A762,装备!A:A,0)),系数!$K$12:$M$15,3,0))</f>
        <v>3600</v>
      </c>
      <c r="L762" s="17"/>
      <c r="M762" s="17"/>
      <c r="N762" s="17"/>
      <c r="O762" s="17">
        <f>IF(E762=1,"",VLOOKUP(E762,系数!$S$2:$AB$12,MATCH(属性!C762,评级,0),1))</f>
        <v>0</v>
      </c>
    </row>
    <row r="763" spans="1:15" ht="17.25" thickBot="1" x14ac:dyDescent="0.4">
      <c r="A763" s="17">
        <f t="shared" si="22"/>
        <v>7100007</v>
      </c>
      <c r="B763" s="17" t="s">
        <v>62</v>
      </c>
      <c r="C763" s="15">
        <f>INDEX(装备!G:G,MATCH(属性!A763,装备!A:A,0))</f>
        <v>6</v>
      </c>
      <c r="D763" s="15" t="str">
        <f>INDEX(装备!E:E,MATCH(属性!A763,装备!A:A,0))</f>
        <v>weapon</v>
      </c>
      <c r="E763" s="14">
        <v>41</v>
      </c>
      <c r="F763" s="17">
        <f>INT((VLOOKUP($C763,装备数值,2,0)+VLOOKUP($C763,装备数值,5,0)*($E763-1))*VLOOKUP($D763,系数!$K$2:$O$7,2,0))</f>
        <v>0</v>
      </c>
      <c r="G763" s="17">
        <f>INT((VLOOKUP($C763,装备数值,3,0)+VLOOKUP($C763,装备数值,6,0)*($E763-1))*VLOOKUP($D763,系数!$K$2:$O$7,3,0))</f>
        <v>140</v>
      </c>
      <c r="H763" s="17">
        <f t="shared" si="23"/>
        <v>140</v>
      </c>
      <c r="I763" s="17">
        <f>INT((VLOOKUP($C763,装备数值,4,0)+VLOOKUP($C763,装备数值,7,0)*($E763-1))*VLOOKUP($D763,系数!$K$2:$O$7,4,0))</f>
        <v>0</v>
      </c>
      <c r="J763" s="17">
        <f>INT((VLOOKUP($C763,装备数值,4,0)+VLOOKUP($C763,装备数值,7,0)*($E763-1))*VLOOKUP($D763,系数!$K$2:$O$7,5,0))</f>
        <v>0</v>
      </c>
      <c r="K763" s="17">
        <f>INT(VLOOKUP(E763,强化金币,2,1)*VLOOKUP(INDEX(装备!F:F,MATCH(属性!A763,装备!A:A,0)),系数!$K$12:$M$15,3,0))</f>
        <v>4200</v>
      </c>
      <c r="L763" s="17"/>
      <c r="M763" s="17"/>
      <c r="N763" s="17"/>
      <c r="O763" s="17">
        <f>IF(E763=1,"",VLOOKUP(E763,系数!$S$2:$AB$12,MATCH(属性!C763,评级,0),1))</f>
        <v>0</v>
      </c>
    </row>
    <row r="764" spans="1:15" ht="17.25" thickBot="1" x14ac:dyDescent="0.4">
      <c r="A764" s="17">
        <f t="shared" ref="A764:A827" si="24">A644+1</f>
        <v>7100007</v>
      </c>
      <c r="B764" s="17" t="s">
        <v>62</v>
      </c>
      <c r="C764" s="15">
        <f>INDEX(装备!G:G,MATCH(属性!A764,装备!A:A,0))</f>
        <v>6</v>
      </c>
      <c r="D764" s="15" t="str">
        <f>INDEX(装备!E:E,MATCH(属性!A764,装备!A:A,0))</f>
        <v>weapon</v>
      </c>
      <c r="E764" s="14">
        <v>42</v>
      </c>
      <c r="F764" s="17">
        <f>INT((VLOOKUP($C764,装备数值,2,0)+VLOOKUP($C764,装备数值,5,0)*($E764-1))*VLOOKUP($D764,系数!$K$2:$O$7,2,0))</f>
        <v>0</v>
      </c>
      <c r="G764" s="17">
        <f>INT((VLOOKUP($C764,装备数值,3,0)+VLOOKUP($C764,装备数值,6,0)*($E764-1))*VLOOKUP($D764,系数!$K$2:$O$7,3,0))</f>
        <v>142</v>
      </c>
      <c r="H764" s="17">
        <f t="shared" si="23"/>
        <v>142</v>
      </c>
      <c r="I764" s="17">
        <f>INT((VLOOKUP($C764,装备数值,4,0)+VLOOKUP($C764,装备数值,7,0)*($E764-1))*VLOOKUP($D764,系数!$K$2:$O$7,4,0))</f>
        <v>0</v>
      </c>
      <c r="J764" s="17">
        <f>INT((VLOOKUP($C764,装备数值,4,0)+VLOOKUP($C764,装备数值,7,0)*($E764-1))*VLOOKUP($D764,系数!$K$2:$O$7,5,0))</f>
        <v>0</v>
      </c>
      <c r="K764" s="17">
        <f>INT(VLOOKUP(E764,强化金币,2,1)*VLOOKUP(INDEX(装备!F:F,MATCH(属性!A764,装备!A:A,0)),系数!$K$12:$M$15,3,0))</f>
        <v>4800</v>
      </c>
      <c r="L764" s="17"/>
      <c r="M764" s="17"/>
      <c r="N764" s="17"/>
      <c r="O764" s="17">
        <f>IF(E764=1,"",VLOOKUP(E764,系数!$S$2:$AB$12,MATCH(属性!C764,评级,0),1))</f>
        <v>0</v>
      </c>
    </row>
    <row r="765" spans="1:15" ht="17.25" thickBot="1" x14ac:dyDescent="0.4">
      <c r="A765" s="17">
        <f t="shared" si="24"/>
        <v>7100007</v>
      </c>
      <c r="B765" s="17" t="s">
        <v>62</v>
      </c>
      <c r="C765" s="15">
        <f>INDEX(装备!G:G,MATCH(属性!A765,装备!A:A,0))</f>
        <v>6</v>
      </c>
      <c r="D765" s="15" t="str">
        <f>INDEX(装备!E:E,MATCH(属性!A765,装备!A:A,0))</f>
        <v>weapon</v>
      </c>
      <c r="E765" s="14">
        <v>43</v>
      </c>
      <c r="F765" s="17">
        <f>INT((VLOOKUP($C765,装备数值,2,0)+VLOOKUP($C765,装备数值,5,0)*($E765-1))*VLOOKUP($D765,系数!$K$2:$O$7,2,0))</f>
        <v>0</v>
      </c>
      <c r="G765" s="17">
        <f>INT((VLOOKUP($C765,装备数值,3,0)+VLOOKUP($C765,装备数值,6,0)*($E765-1))*VLOOKUP($D765,系数!$K$2:$O$7,3,0))</f>
        <v>144</v>
      </c>
      <c r="H765" s="17">
        <f t="shared" si="23"/>
        <v>144</v>
      </c>
      <c r="I765" s="17">
        <f>INT((VLOOKUP($C765,装备数值,4,0)+VLOOKUP($C765,装备数值,7,0)*($E765-1))*VLOOKUP($D765,系数!$K$2:$O$7,4,0))</f>
        <v>0</v>
      </c>
      <c r="J765" s="17">
        <f>INT((VLOOKUP($C765,装备数值,4,0)+VLOOKUP($C765,装备数值,7,0)*($E765-1))*VLOOKUP($D765,系数!$K$2:$O$7,5,0))</f>
        <v>0</v>
      </c>
      <c r="K765" s="17">
        <f>INT(VLOOKUP(E765,强化金币,2,1)*VLOOKUP(INDEX(装备!F:F,MATCH(属性!A765,装备!A:A,0)),系数!$K$12:$M$15,3,0))</f>
        <v>5400</v>
      </c>
      <c r="L765" s="17"/>
      <c r="M765" s="17"/>
      <c r="N765" s="17"/>
      <c r="O765" s="17">
        <f>IF(E765=1,"",VLOOKUP(E765,系数!$S$2:$AB$12,MATCH(属性!C765,评级,0),1))</f>
        <v>0</v>
      </c>
    </row>
    <row r="766" spans="1:15" ht="17.25" thickBot="1" x14ac:dyDescent="0.4">
      <c r="A766" s="17">
        <f t="shared" si="24"/>
        <v>7100007</v>
      </c>
      <c r="B766" s="17" t="s">
        <v>62</v>
      </c>
      <c r="C766" s="15">
        <f>INDEX(装备!G:G,MATCH(属性!A766,装备!A:A,0))</f>
        <v>6</v>
      </c>
      <c r="D766" s="15" t="str">
        <f>INDEX(装备!E:E,MATCH(属性!A766,装备!A:A,0))</f>
        <v>weapon</v>
      </c>
      <c r="E766" s="14">
        <v>44</v>
      </c>
      <c r="F766" s="17">
        <f>INT((VLOOKUP($C766,装备数值,2,0)+VLOOKUP($C766,装备数值,5,0)*($E766-1))*VLOOKUP($D766,系数!$K$2:$O$7,2,0))</f>
        <v>0</v>
      </c>
      <c r="G766" s="17">
        <f>INT((VLOOKUP($C766,装备数值,3,0)+VLOOKUP($C766,装备数值,6,0)*($E766-1))*VLOOKUP($D766,系数!$K$2:$O$7,3,0))</f>
        <v>146</v>
      </c>
      <c r="H766" s="17">
        <f t="shared" si="23"/>
        <v>146</v>
      </c>
      <c r="I766" s="17">
        <f>INT((VLOOKUP($C766,装备数值,4,0)+VLOOKUP($C766,装备数值,7,0)*($E766-1))*VLOOKUP($D766,系数!$K$2:$O$7,4,0))</f>
        <v>0</v>
      </c>
      <c r="J766" s="17">
        <f>INT((VLOOKUP($C766,装备数值,4,0)+VLOOKUP($C766,装备数值,7,0)*($E766-1))*VLOOKUP($D766,系数!$K$2:$O$7,5,0))</f>
        <v>0</v>
      </c>
      <c r="K766" s="17">
        <f>INT(VLOOKUP(E766,强化金币,2,1)*VLOOKUP(INDEX(装备!F:F,MATCH(属性!A766,装备!A:A,0)),系数!$K$12:$M$15,3,0))</f>
        <v>6000</v>
      </c>
      <c r="L766" s="17"/>
      <c r="M766" s="17"/>
      <c r="N766" s="17"/>
      <c r="O766" s="17">
        <f>IF(E766=1,"",VLOOKUP(E766,系数!$S$2:$AB$12,MATCH(属性!C766,评级,0),1))</f>
        <v>0</v>
      </c>
    </row>
    <row r="767" spans="1:15" ht="17.25" thickBot="1" x14ac:dyDescent="0.4">
      <c r="A767" s="17">
        <f t="shared" si="24"/>
        <v>7100007</v>
      </c>
      <c r="B767" s="17" t="s">
        <v>62</v>
      </c>
      <c r="C767" s="15">
        <f>INDEX(装备!G:G,MATCH(属性!A767,装备!A:A,0))</f>
        <v>6</v>
      </c>
      <c r="D767" s="15" t="str">
        <f>INDEX(装备!E:E,MATCH(属性!A767,装备!A:A,0))</f>
        <v>weapon</v>
      </c>
      <c r="E767" s="14">
        <v>45</v>
      </c>
      <c r="F767" s="17">
        <f>INT((VLOOKUP($C767,装备数值,2,0)+VLOOKUP($C767,装备数值,5,0)*($E767-1))*VLOOKUP($D767,系数!$K$2:$O$7,2,0))</f>
        <v>0</v>
      </c>
      <c r="G767" s="17">
        <f>INT((VLOOKUP($C767,装备数值,3,0)+VLOOKUP($C767,装备数值,6,0)*($E767-1))*VLOOKUP($D767,系数!$K$2:$O$7,3,0))</f>
        <v>148</v>
      </c>
      <c r="H767" s="17">
        <f t="shared" si="23"/>
        <v>148</v>
      </c>
      <c r="I767" s="17">
        <f>INT((VLOOKUP($C767,装备数值,4,0)+VLOOKUP($C767,装备数值,7,0)*($E767-1))*VLOOKUP($D767,系数!$K$2:$O$7,4,0))</f>
        <v>0</v>
      </c>
      <c r="J767" s="17">
        <f>INT((VLOOKUP($C767,装备数值,4,0)+VLOOKUP($C767,装备数值,7,0)*($E767-1))*VLOOKUP($D767,系数!$K$2:$O$7,5,0))</f>
        <v>0</v>
      </c>
      <c r="K767" s="17">
        <f>INT(VLOOKUP(E767,强化金币,2,1)*VLOOKUP(INDEX(装备!F:F,MATCH(属性!A767,装备!A:A,0)),系数!$K$12:$M$15,3,0))</f>
        <v>6600</v>
      </c>
      <c r="L767" s="17"/>
      <c r="M767" s="17"/>
      <c r="N767" s="17"/>
      <c r="O767" s="17">
        <f>IF(E767=1,"",VLOOKUP(E767,系数!$S$2:$AB$12,MATCH(属性!C767,评级,0),1))</f>
        <v>0</v>
      </c>
    </row>
    <row r="768" spans="1:15" ht="17.25" thickBot="1" x14ac:dyDescent="0.4">
      <c r="A768" s="17">
        <f t="shared" si="24"/>
        <v>7100007</v>
      </c>
      <c r="B768" s="17" t="s">
        <v>62</v>
      </c>
      <c r="C768" s="15">
        <f>INDEX(装备!G:G,MATCH(属性!A768,装备!A:A,0))</f>
        <v>6</v>
      </c>
      <c r="D768" s="15" t="str">
        <f>INDEX(装备!E:E,MATCH(属性!A768,装备!A:A,0))</f>
        <v>weapon</v>
      </c>
      <c r="E768" s="14">
        <v>46</v>
      </c>
      <c r="F768" s="17">
        <f>INT((VLOOKUP($C768,装备数值,2,0)+VLOOKUP($C768,装备数值,5,0)*($E768-1))*VLOOKUP($D768,系数!$K$2:$O$7,2,0))</f>
        <v>0</v>
      </c>
      <c r="G768" s="17">
        <f>INT((VLOOKUP($C768,装备数值,3,0)+VLOOKUP($C768,装备数值,6,0)*($E768-1))*VLOOKUP($D768,系数!$K$2:$O$7,3,0))</f>
        <v>150</v>
      </c>
      <c r="H768" s="17">
        <f t="shared" si="23"/>
        <v>150</v>
      </c>
      <c r="I768" s="17">
        <f>INT((VLOOKUP($C768,装备数值,4,0)+VLOOKUP($C768,装备数值,7,0)*($E768-1))*VLOOKUP($D768,系数!$K$2:$O$7,4,0))</f>
        <v>0</v>
      </c>
      <c r="J768" s="17">
        <f>INT((VLOOKUP($C768,装备数值,4,0)+VLOOKUP($C768,装备数值,7,0)*($E768-1))*VLOOKUP($D768,系数!$K$2:$O$7,5,0))</f>
        <v>0</v>
      </c>
      <c r="K768" s="17">
        <f>INT(VLOOKUP(E768,强化金币,2,1)*VLOOKUP(INDEX(装备!F:F,MATCH(属性!A768,装备!A:A,0)),系数!$K$12:$M$15,3,0))</f>
        <v>7200</v>
      </c>
      <c r="L768" s="17"/>
      <c r="M768" s="17"/>
      <c r="N768" s="17"/>
      <c r="O768" s="17">
        <f>IF(E768=1,"",VLOOKUP(E768,系数!$S$2:$AB$12,MATCH(属性!C768,评级,0),1))</f>
        <v>0</v>
      </c>
    </row>
    <row r="769" spans="1:15" ht="17.25" thickBot="1" x14ac:dyDescent="0.4">
      <c r="A769" s="17">
        <f t="shared" si="24"/>
        <v>7100007</v>
      </c>
      <c r="B769" s="17" t="s">
        <v>62</v>
      </c>
      <c r="C769" s="15">
        <f>INDEX(装备!G:G,MATCH(属性!A769,装备!A:A,0))</f>
        <v>6</v>
      </c>
      <c r="D769" s="15" t="str">
        <f>INDEX(装备!E:E,MATCH(属性!A769,装备!A:A,0))</f>
        <v>weapon</v>
      </c>
      <c r="E769" s="14">
        <v>47</v>
      </c>
      <c r="F769" s="17">
        <f>INT((VLOOKUP($C769,装备数值,2,0)+VLOOKUP($C769,装备数值,5,0)*($E769-1))*VLOOKUP($D769,系数!$K$2:$O$7,2,0))</f>
        <v>0</v>
      </c>
      <c r="G769" s="17">
        <f>INT((VLOOKUP($C769,装备数值,3,0)+VLOOKUP($C769,装备数值,6,0)*($E769-1))*VLOOKUP($D769,系数!$K$2:$O$7,3,0))</f>
        <v>152</v>
      </c>
      <c r="H769" s="17">
        <f t="shared" si="23"/>
        <v>152</v>
      </c>
      <c r="I769" s="17">
        <f>INT((VLOOKUP($C769,装备数值,4,0)+VLOOKUP($C769,装备数值,7,0)*($E769-1))*VLOOKUP($D769,系数!$K$2:$O$7,4,0))</f>
        <v>0</v>
      </c>
      <c r="J769" s="17">
        <f>INT((VLOOKUP($C769,装备数值,4,0)+VLOOKUP($C769,装备数值,7,0)*($E769-1))*VLOOKUP($D769,系数!$K$2:$O$7,5,0))</f>
        <v>0</v>
      </c>
      <c r="K769" s="17">
        <f>INT(VLOOKUP(E769,强化金币,2,1)*VLOOKUP(INDEX(装备!F:F,MATCH(属性!A769,装备!A:A,0)),系数!$K$12:$M$15,3,0))</f>
        <v>7800</v>
      </c>
      <c r="L769" s="17"/>
      <c r="M769" s="17"/>
      <c r="N769" s="17"/>
      <c r="O769" s="17">
        <f>IF(E769=1,"",VLOOKUP(E769,系数!$S$2:$AB$12,MATCH(属性!C769,评级,0),1))</f>
        <v>0</v>
      </c>
    </row>
    <row r="770" spans="1:15" ht="17.25" thickBot="1" x14ac:dyDescent="0.4">
      <c r="A770" s="17">
        <f t="shared" si="24"/>
        <v>7100007</v>
      </c>
      <c r="B770" s="17" t="s">
        <v>62</v>
      </c>
      <c r="C770" s="15">
        <f>INDEX(装备!G:G,MATCH(属性!A770,装备!A:A,0))</f>
        <v>6</v>
      </c>
      <c r="D770" s="15" t="str">
        <f>INDEX(装备!E:E,MATCH(属性!A770,装备!A:A,0))</f>
        <v>weapon</v>
      </c>
      <c r="E770" s="14">
        <v>48</v>
      </c>
      <c r="F770" s="17">
        <f>INT((VLOOKUP($C770,装备数值,2,0)+VLOOKUP($C770,装备数值,5,0)*($E770-1))*VLOOKUP($D770,系数!$K$2:$O$7,2,0))</f>
        <v>0</v>
      </c>
      <c r="G770" s="17">
        <f>INT((VLOOKUP($C770,装备数值,3,0)+VLOOKUP($C770,装备数值,6,0)*($E770-1))*VLOOKUP($D770,系数!$K$2:$O$7,3,0))</f>
        <v>154</v>
      </c>
      <c r="H770" s="17">
        <f t="shared" si="23"/>
        <v>154</v>
      </c>
      <c r="I770" s="17">
        <f>INT((VLOOKUP($C770,装备数值,4,0)+VLOOKUP($C770,装备数值,7,0)*($E770-1))*VLOOKUP($D770,系数!$K$2:$O$7,4,0))</f>
        <v>0</v>
      </c>
      <c r="J770" s="17">
        <f>INT((VLOOKUP($C770,装备数值,4,0)+VLOOKUP($C770,装备数值,7,0)*($E770-1))*VLOOKUP($D770,系数!$K$2:$O$7,5,0))</f>
        <v>0</v>
      </c>
      <c r="K770" s="17">
        <f>INT(VLOOKUP(E770,强化金币,2,1)*VLOOKUP(INDEX(装备!F:F,MATCH(属性!A770,装备!A:A,0)),系数!$K$12:$M$15,3,0))</f>
        <v>8400</v>
      </c>
      <c r="L770" s="17"/>
      <c r="M770" s="17"/>
      <c r="N770" s="17"/>
      <c r="O770" s="17">
        <f>IF(E770=1,"",VLOOKUP(E770,系数!$S$2:$AB$12,MATCH(属性!C770,评级,0),1))</f>
        <v>0</v>
      </c>
    </row>
    <row r="771" spans="1:15" ht="17.25" thickBot="1" x14ac:dyDescent="0.4">
      <c r="A771" s="17">
        <f t="shared" si="24"/>
        <v>7100007</v>
      </c>
      <c r="B771" s="17" t="s">
        <v>62</v>
      </c>
      <c r="C771" s="15">
        <f>INDEX(装备!G:G,MATCH(属性!A771,装备!A:A,0))</f>
        <v>6</v>
      </c>
      <c r="D771" s="15" t="str">
        <f>INDEX(装备!E:E,MATCH(属性!A771,装备!A:A,0))</f>
        <v>weapon</v>
      </c>
      <c r="E771" s="14">
        <v>49</v>
      </c>
      <c r="F771" s="17">
        <f>INT((VLOOKUP($C771,装备数值,2,0)+VLOOKUP($C771,装备数值,5,0)*($E771-1))*VLOOKUP($D771,系数!$K$2:$O$7,2,0))</f>
        <v>0</v>
      </c>
      <c r="G771" s="17">
        <f>INT((VLOOKUP($C771,装备数值,3,0)+VLOOKUP($C771,装备数值,6,0)*($E771-1))*VLOOKUP($D771,系数!$K$2:$O$7,3,0))</f>
        <v>156</v>
      </c>
      <c r="H771" s="17">
        <f t="shared" si="23"/>
        <v>156</v>
      </c>
      <c r="I771" s="17">
        <f>INT((VLOOKUP($C771,装备数值,4,0)+VLOOKUP($C771,装备数值,7,0)*($E771-1))*VLOOKUP($D771,系数!$K$2:$O$7,4,0))</f>
        <v>0</v>
      </c>
      <c r="J771" s="17">
        <f>INT((VLOOKUP($C771,装备数值,4,0)+VLOOKUP($C771,装备数值,7,0)*($E771-1))*VLOOKUP($D771,系数!$K$2:$O$7,5,0))</f>
        <v>0</v>
      </c>
      <c r="K771" s="17">
        <f>INT(VLOOKUP(E771,强化金币,2,1)*VLOOKUP(INDEX(装备!F:F,MATCH(属性!A771,装备!A:A,0)),系数!$K$12:$M$15,3,0))</f>
        <v>9000</v>
      </c>
      <c r="L771" s="17"/>
      <c r="M771" s="17"/>
      <c r="N771" s="17"/>
      <c r="O771" s="17">
        <f>IF(E771=1,"",VLOOKUP(E771,系数!$S$2:$AB$12,MATCH(属性!C771,评级,0),1))</f>
        <v>0</v>
      </c>
    </row>
    <row r="772" spans="1:15" ht="17.25" thickBot="1" x14ac:dyDescent="0.4">
      <c r="A772" s="17">
        <f t="shared" si="24"/>
        <v>7100007</v>
      </c>
      <c r="B772" s="17" t="s">
        <v>62</v>
      </c>
      <c r="C772" s="15">
        <f>INDEX(装备!G:G,MATCH(属性!A772,装备!A:A,0))</f>
        <v>6</v>
      </c>
      <c r="D772" s="15" t="str">
        <f>INDEX(装备!E:E,MATCH(属性!A772,装备!A:A,0))</f>
        <v>weapon</v>
      </c>
      <c r="E772" s="14">
        <v>50</v>
      </c>
      <c r="F772" s="17">
        <f>INT((VLOOKUP($C772,装备数值,2,0)+VLOOKUP($C772,装备数值,5,0)*($E772-1))*VLOOKUP($D772,系数!$K$2:$O$7,2,0))</f>
        <v>0</v>
      </c>
      <c r="G772" s="17">
        <f>INT((VLOOKUP($C772,装备数值,3,0)+VLOOKUP($C772,装备数值,6,0)*($E772-1))*VLOOKUP($D772,系数!$K$2:$O$7,3,0))</f>
        <v>158</v>
      </c>
      <c r="H772" s="17">
        <f t="shared" ref="H772:H835" si="25">G772</f>
        <v>158</v>
      </c>
      <c r="I772" s="17">
        <f>INT((VLOOKUP($C772,装备数值,4,0)+VLOOKUP($C772,装备数值,7,0)*($E772-1))*VLOOKUP($D772,系数!$K$2:$O$7,4,0))</f>
        <v>0</v>
      </c>
      <c r="J772" s="17">
        <f>INT((VLOOKUP($C772,装备数值,4,0)+VLOOKUP($C772,装备数值,7,0)*($E772-1))*VLOOKUP($D772,系数!$K$2:$O$7,5,0))</f>
        <v>0</v>
      </c>
      <c r="K772" s="17">
        <f>INT(VLOOKUP(E772,强化金币,2,1)*VLOOKUP(INDEX(装备!F:F,MATCH(属性!A772,装备!A:A,0)),系数!$K$12:$M$15,3,0))</f>
        <v>9600</v>
      </c>
      <c r="L772" s="17"/>
      <c r="M772" s="17"/>
      <c r="N772" s="17"/>
      <c r="O772" s="17">
        <f>IF(E772=1,"",VLOOKUP(E772,系数!$S$2:$AB$12,MATCH(属性!C772,评级,0),1))</f>
        <v>0</v>
      </c>
    </row>
    <row r="773" spans="1:15" ht="17.25" thickBot="1" x14ac:dyDescent="0.4">
      <c r="A773" s="17">
        <f t="shared" si="24"/>
        <v>7100007</v>
      </c>
      <c r="B773" s="17" t="s">
        <v>62</v>
      </c>
      <c r="C773" s="15">
        <f>INDEX(装备!G:G,MATCH(属性!A773,装备!A:A,0))</f>
        <v>6</v>
      </c>
      <c r="D773" s="15" t="str">
        <f>INDEX(装备!E:E,MATCH(属性!A773,装备!A:A,0))</f>
        <v>weapon</v>
      </c>
      <c r="E773" s="14">
        <v>51</v>
      </c>
      <c r="F773" s="17">
        <f>INT((VLOOKUP($C773,装备数值,2,0)+VLOOKUP($C773,装备数值,5,0)*($E773-1))*VLOOKUP($D773,系数!$K$2:$O$7,2,0))</f>
        <v>0</v>
      </c>
      <c r="G773" s="17">
        <f>INT((VLOOKUP($C773,装备数值,3,0)+VLOOKUP($C773,装备数值,6,0)*($E773-1))*VLOOKUP($D773,系数!$K$2:$O$7,3,0))</f>
        <v>160</v>
      </c>
      <c r="H773" s="17">
        <f t="shared" si="25"/>
        <v>160</v>
      </c>
      <c r="I773" s="17">
        <f>INT((VLOOKUP($C773,装备数值,4,0)+VLOOKUP($C773,装备数值,7,0)*($E773-1))*VLOOKUP($D773,系数!$K$2:$O$7,4,0))</f>
        <v>0</v>
      </c>
      <c r="J773" s="17">
        <f>INT((VLOOKUP($C773,装备数值,4,0)+VLOOKUP($C773,装备数值,7,0)*($E773-1))*VLOOKUP($D773,系数!$K$2:$O$7,5,0))</f>
        <v>0</v>
      </c>
      <c r="K773" s="17">
        <f>INT(VLOOKUP(E773,强化金币,2,1)*VLOOKUP(INDEX(装备!F:F,MATCH(属性!A773,装备!A:A,0)),系数!$K$12:$M$15,3,0))</f>
        <v>10200</v>
      </c>
      <c r="L773" s="17"/>
      <c r="M773" s="17"/>
      <c r="N773" s="17"/>
      <c r="O773" s="17">
        <f>IF(E773=1,"",VLOOKUP(E773,系数!$S$2:$AB$12,MATCH(属性!C773,评级,0),1))</f>
        <v>0</v>
      </c>
    </row>
    <row r="774" spans="1:15" ht="17.25" thickBot="1" x14ac:dyDescent="0.4">
      <c r="A774" s="17">
        <f t="shared" si="24"/>
        <v>7100007</v>
      </c>
      <c r="B774" s="17" t="s">
        <v>62</v>
      </c>
      <c r="C774" s="15">
        <f>INDEX(装备!G:G,MATCH(属性!A774,装备!A:A,0))</f>
        <v>6</v>
      </c>
      <c r="D774" s="15" t="str">
        <f>INDEX(装备!E:E,MATCH(属性!A774,装备!A:A,0))</f>
        <v>weapon</v>
      </c>
      <c r="E774" s="14">
        <v>52</v>
      </c>
      <c r="F774" s="17">
        <f>INT((VLOOKUP($C774,装备数值,2,0)+VLOOKUP($C774,装备数值,5,0)*($E774-1))*VLOOKUP($D774,系数!$K$2:$O$7,2,0))</f>
        <v>0</v>
      </c>
      <c r="G774" s="17">
        <f>INT((VLOOKUP($C774,装备数值,3,0)+VLOOKUP($C774,装备数值,6,0)*($E774-1))*VLOOKUP($D774,系数!$K$2:$O$7,3,0))</f>
        <v>162</v>
      </c>
      <c r="H774" s="17">
        <f t="shared" si="25"/>
        <v>162</v>
      </c>
      <c r="I774" s="17">
        <f>INT((VLOOKUP($C774,装备数值,4,0)+VLOOKUP($C774,装备数值,7,0)*($E774-1))*VLOOKUP($D774,系数!$K$2:$O$7,4,0))</f>
        <v>0</v>
      </c>
      <c r="J774" s="17">
        <f>INT((VLOOKUP($C774,装备数值,4,0)+VLOOKUP($C774,装备数值,7,0)*($E774-1))*VLOOKUP($D774,系数!$K$2:$O$7,5,0))</f>
        <v>0</v>
      </c>
      <c r="K774" s="17">
        <f>INT(VLOOKUP(E774,强化金币,2,1)*VLOOKUP(INDEX(装备!F:F,MATCH(属性!A774,装备!A:A,0)),系数!$K$12:$M$15,3,0))</f>
        <v>10800</v>
      </c>
      <c r="L774" s="17"/>
      <c r="M774" s="17"/>
      <c r="N774" s="17"/>
      <c r="O774" s="17">
        <f>IF(E774=1,"",VLOOKUP(E774,系数!$S$2:$AB$12,MATCH(属性!C774,评级,0),1))</f>
        <v>0</v>
      </c>
    </row>
    <row r="775" spans="1:15" ht="17.25" thickBot="1" x14ac:dyDescent="0.4">
      <c r="A775" s="17">
        <f t="shared" si="24"/>
        <v>7100007</v>
      </c>
      <c r="B775" s="17" t="s">
        <v>62</v>
      </c>
      <c r="C775" s="15">
        <f>INDEX(装备!G:G,MATCH(属性!A775,装备!A:A,0))</f>
        <v>6</v>
      </c>
      <c r="D775" s="15" t="str">
        <f>INDEX(装备!E:E,MATCH(属性!A775,装备!A:A,0))</f>
        <v>weapon</v>
      </c>
      <c r="E775" s="14">
        <v>53</v>
      </c>
      <c r="F775" s="17">
        <f>INT((VLOOKUP($C775,装备数值,2,0)+VLOOKUP($C775,装备数值,5,0)*($E775-1))*VLOOKUP($D775,系数!$K$2:$O$7,2,0))</f>
        <v>0</v>
      </c>
      <c r="G775" s="17">
        <f>INT((VLOOKUP($C775,装备数值,3,0)+VLOOKUP($C775,装备数值,6,0)*($E775-1))*VLOOKUP($D775,系数!$K$2:$O$7,3,0))</f>
        <v>164</v>
      </c>
      <c r="H775" s="17">
        <f t="shared" si="25"/>
        <v>164</v>
      </c>
      <c r="I775" s="17">
        <f>INT((VLOOKUP($C775,装备数值,4,0)+VLOOKUP($C775,装备数值,7,0)*($E775-1))*VLOOKUP($D775,系数!$K$2:$O$7,4,0))</f>
        <v>0</v>
      </c>
      <c r="J775" s="17">
        <f>INT((VLOOKUP($C775,装备数值,4,0)+VLOOKUP($C775,装备数值,7,0)*($E775-1))*VLOOKUP($D775,系数!$K$2:$O$7,5,0))</f>
        <v>0</v>
      </c>
      <c r="K775" s="17">
        <f>INT(VLOOKUP(E775,强化金币,2,1)*VLOOKUP(INDEX(装备!F:F,MATCH(属性!A775,装备!A:A,0)),系数!$K$12:$M$15,3,0))</f>
        <v>11400</v>
      </c>
      <c r="L775" s="17"/>
      <c r="M775" s="17"/>
      <c r="N775" s="17"/>
      <c r="O775" s="17">
        <f>IF(E775=1,"",VLOOKUP(E775,系数!$S$2:$AB$12,MATCH(属性!C775,评级,0),1))</f>
        <v>0</v>
      </c>
    </row>
    <row r="776" spans="1:15" ht="17.25" thickBot="1" x14ac:dyDescent="0.4">
      <c r="A776" s="17">
        <f t="shared" si="24"/>
        <v>7100007</v>
      </c>
      <c r="B776" s="17" t="s">
        <v>62</v>
      </c>
      <c r="C776" s="15">
        <f>INDEX(装备!G:G,MATCH(属性!A776,装备!A:A,0))</f>
        <v>6</v>
      </c>
      <c r="D776" s="15" t="str">
        <f>INDEX(装备!E:E,MATCH(属性!A776,装备!A:A,0))</f>
        <v>weapon</v>
      </c>
      <c r="E776" s="14">
        <v>54</v>
      </c>
      <c r="F776" s="17">
        <f>INT((VLOOKUP($C776,装备数值,2,0)+VLOOKUP($C776,装备数值,5,0)*($E776-1))*VLOOKUP($D776,系数!$K$2:$O$7,2,0))</f>
        <v>0</v>
      </c>
      <c r="G776" s="17">
        <f>INT((VLOOKUP($C776,装备数值,3,0)+VLOOKUP($C776,装备数值,6,0)*($E776-1))*VLOOKUP($D776,系数!$K$2:$O$7,3,0))</f>
        <v>166</v>
      </c>
      <c r="H776" s="17">
        <f t="shared" si="25"/>
        <v>166</v>
      </c>
      <c r="I776" s="17">
        <f>INT((VLOOKUP($C776,装备数值,4,0)+VLOOKUP($C776,装备数值,7,0)*($E776-1))*VLOOKUP($D776,系数!$K$2:$O$7,4,0))</f>
        <v>0</v>
      </c>
      <c r="J776" s="17">
        <f>INT((VLOOKUP($C776,装备数值,4,0)+VLOOKUP($C776,装备数值,7,0)*($E776-1))*VLOOKUP($D776,系数!$K$2:$O$7,5,0))</f>
        <v>0</v>
      </c>
      <c r="K776" s="17">
        <f>INT(VLOOKUP(E776,强化金币,2,1)*VLOOKUP(INDEX(装备!F:F,MATCH(属性!A776,装备!A:A,0)),系数!$K$12:$M$15,3,0))</f>
        <v>12000</v>
      </c>
      <c r="L776" s="17"/>
      <c r="M776" s="17"/>
      <c r="N776" s="17"/>
      <c r="O776" s="17">
        <f>IF(E776=1,"",VLOOKUP(E776,系数!$S$2:$AB$12,MATCH(属性!C776,评级,0),1))</f>
        <v>0</v>
      </c>
    </row>
    <row r="777" spans="1:15" ht="17.25" thickBot="1" x14ac:dyDescent="0.4">
      <c r="A777" s="17">
        <f t="shared" si="24"/>
        <v>7100007</v>
      </c>
      <c r="B777" s="17" t="s">
        <v>62</v>
      </c>
      <c r="C777" s="15">
        <f>INDEX(装备!G:G,MATCH(属性!A777,装备!A:A,0))</f>
        <v>6</v>
      </c>
      <c r="D777" s="15" t="str">
        <f>INDEX(装备!E:E,MATCH(属性!A777,装备!A:A,0))</f>
        <v>weapon</v>
      </c>
      <c r="E777" s="14">
        <v>55</v>
      </c>
      <c r="F777" s="17">
        <f>INT((VLOOKUP($C777,装备数值,2,0)+VLOOKUP($C777,装备数值,5,0)*($E777-1))*VLOOKUP($D777,系数!$K$2:$O$7,2,0))</f>
        <v>0</v>
      </c>
      <c r="G777" s="17">
        <f>INT((VLOOKUP($C777,装备数值,3,0)+VLOOKUP($C777,装备数值,6,0)*($E777-1))*VLOOKUP($D777,系数!$K$2:$O$7,3,0))</f>
        <v>168</v>
      </c>
      <c r="H777" s="17">
        <f t="shared" si="25"/>
        <v>168</v>
      </c>
      <c r="I777" s="17">
        <f>INT((VLOOKUP($C777,装备数值,4,0)+VLOOKUP($C777,装备数值,7,0)*($E777-1))*VLOOKUP($D777,系数!$K$2:$O$7,4,0))</f>
        <v>0</v>
      </c>
      <c r="J777" s="17">
        <f>INT((VLOOKUP($C777,装备数值,4,0)+VLOOKUP($C777,装备数值,7,0)*($E777-1))*VLOOKUP($D777,系数!$K$2:$O$7,5,0))</f>
        <v>0</v>
      </c>
      <c r="K777" s="17">
        <f>INT(VLOOKUP(E777,强化金币,2,1)*VLOOKUP(INDEX(装备!F:F,MATCH(属性!A777,装备!A:A,0)),系数!$K$12:$M$15,3,0))</f>
        <v>12600</v>
      </c>
      <c r="L777" s="17"/>
      <c r="M777" s="17"/>
      <c r="N777" s="17"/>
      <c r="O777" s="17">
        <f>IF(E777=1,"",VLOOKUP(E777,系数!$S$2:$AB$12,MATCH(属性!C777,评级,0),1))</f>
        <v>0</v>
      </c>
    </row>
    <row r="778" spans="1:15" ht="17.25" thickBot="1" x14ac:dyDescent="0.4">
      <c r="A778" s="17">
        <f t="shared" si="24"/>
        <v>7100007</v>
      </c>
      <c r="B778" s="17" t="s">
        <v>62</v>
      </c>
      <c r="C778" s="15">
        <f>INDEX(装备!G:G,MATCH(属性!A778,装备!A:A,0))</f>
        <v>6</v>
      </c>
      <c r="D778" s="15" t="str">
        <f>INDEX(装备!E:E,MATCH(属性!A778,装备!A:A,0))</f>
        <v>weapon</v>
      </c>
      <c r="E778" s="14">
        <v>56</v>
      </c>
      <c r="F778" s="17">
        <f>INT((VLOOKUP($C778,装备数值,2,0)+VLOOKUP($C778,装备数值,5,0)*($E778-1))*VLOOKUP($D778,系数!$K$2:$O$7,2,0))</f>
        <v>0</v>
      </c>
      <c r="G778" s="17">
        <f>INT((VLOOKUP($C778,装备数值,3,0)+VLOOKUP($C778,装备数值,6,0)*($E778-1))*VLOOKUP($D778,系数!$K$2:$O$7,3,0))</f>
        <v>170</v>
      </c>
      <c r="H778" s="17">
        <f t="shared" si="25"/>
        <v>170</v>
      </c>
      <c r="I778" s="17">
        <f>INT((VLOOKUP($C778,装备数值,4,0)+VLOOKUP($C778,装备数值,7,0)*($E778-1))*VLOOKUP($D778,系数!$K$2:$O$7,4,0))</f>
        <v>0</v>
      </c>
      <c r="J778" s="17">
        <f>INT((VLOOKUP($C778,装备数值,4,0)+VLOOKUP($C778,装备数值,7,0)*($E778-1))*VLOOKUP($D778,系数!$K$2:$O$7,5,0))</f>
        <v>0</v>
      </c>
      <c r="K778" s="17">
        <f>INT(VLOOKUP(E778,强化金币,2,1)*VLOOKUP(INDEX(装备!F:F,MATCH(属性!A778,装备!A:A,0)),系数!$K$12:$M$15,3,0))</f>
        <v>13200</v>
      </c>
      <c r="L778" s="17"/>
      <c r="M778" s="17"/>
      <c r="N778" s="17"/>
      <c r="O778" s="17">
        <f>IF(E778=1,"",VLOOKUP(E778,系数!$S$2:$AB$12,MATCH(属性!C778,评级,0),1))</f>
        <v>0</v>
      </c>
    </row>
    <row r="779" spans="1:15" ht="17.25" thickBot="1" x14ac:dyDescent="0.4">
      <c r="A779" s="17">
        <f t="shared" si="24"/>
        <v>7100007</v>
      </c>
      <c r="B779" s="17" t="s">
        <v>62</v>
      </c>
      <c r="C779" s="15">
        <f>INDEX(装备!G:G,MATCH(属性!A779,装备!A:A,0))</f>
        <v>6</v>
      </c>
      <c r="D779" s="15" t="str">
        <f>INDEX(装备!E:E,MATCH(属性!A779,装备!A:A,0))</f>
        <v>weapon</v>
      </c>
      <c r="E779" s="14">
        <v>57</v>
      </c>
      <c r="F779" s="17">
        <f>INT((VLOOKUP($C779,装备数值,2,0)+VLOOKUP($C779,装备数值,5,0)*($E779-1))*VLOOKUP($D779,系数!$K$2:$O$7,2,0))</f>
        <v>0</v>
      </c>
      <c r="G779" s="17">
        <f>INT((VLOOKUP($C779,装备数值,3,0)+VLOOKUP($C779,装备数值,6,0)*($E779-1))*VLOOKUP($D779,系数!$K$2:$O$7,3,0))</f>
        <v>172</v>
      </c>
      <c r="H779" s="17">
        <f t="shared" si="25"/>
        <v>172</v>
      </c>
      <c r="I779" s="17">
        <f>INT((VLOOKUP($C779,装备数值,4,0)+VLOOKUP($C779,装备数值,7,0)*($E779-1))*VLOOKUP($D779,系数!$K$2:$O$7,4,0))</f>
        <v>0</v>
      </c>
      <c r="J779" s="17">
        <f>INT((VLOOKUP($C779,装备数值,4,0)+VLOOKUP($C779,装备数值,7,0)*($E779-1))*VLOOKUP($D779,系数!$K$2:$O$7,5,0))</f>
        <v>0</v>
      </c>
      <c r="K779" s="17">
        <f>INT(VLOOKUP(E779,强化金币,2,1)*VLOOKUP(INDEX(装备!F:F,MATCH(属性!A779,装备!A:A,0)),系数!$K$12:$M$15,3,0))</f>
        <v>13800</v>
      </c>
      <c r="L779" s="17"/>
      <c r="M779" s="17"/>
      <c r="N779" s="17"/>
      <c r="O779" s="17">
        <f>IF(E779=1,"",VLOOKUP(E779,系数!$S$2:$AB$12,MATCH(属性!C779,评级,0),1))</f>
        <v>0</v>
      </c>
    </row>
    <row r="780" spans="1:15" ht="17.25" thickBot="1" x14ac:dyDescent="0.4">
      <c r="A780" s="17">
        <f t="shared" si="24"/>
        <v>7100007</v>
      </c>
      <c r="B780" s="17" t="s">
        <v>62</v>
      </c>
      <c r="C780" s="15">
        <f>INDEX(装备!G:G,MATCH(属性!A780,装备!A:A,0))</f>
        <v>6</v>
      </c>
      <c r="D780" s="15" t="str">
        <f>INDEX(装备!E:E,MATCH(属性!A780,装备!A:A,0))</f>
        <v>weapon</v>
      </c>
      <c r="E780" s="14">
        <v>58</v>
      </c>
      <c r="F780" s="17">
        <f>INT((VLOOKUP($C780,装备数值,2,0)+VLOOKUP($C780,装备数值,5,0)*($E780-1))*VLOOKUP($D780,系数!$K$2:$O$7,2,0))</f>
        <v>0</v>
      </c>
      <c r="G780" s="17">
        <f>INT((VLOOKUP($C780,装备数值,3,0)+VLOOKUP($C780,装备数值,6,0)*($E780-1))*VLOOKUP($D780,系数!$K$2:$O$7,3,0))</f>
        <v>174</v>
      </c>
      <c r="H780" s="17">
        <f t="shared" si="25"/>
        <v>174</v>
      </c>
      <c r="I780" s="17">
        <f>INT((VLOOKUP($C780,装备数值,4,0)+VLOOKUP($C780,装备数值,7,0)*($E780-1))*VLOOKUP($D780,系数!$K$2:$O$7,4,0))</f>
        <v>0</v>
      </c>
      <c r="J780" s="17">
        <f>INT((VLOOKUP($C780,装备数值,4,0)+VLOOKUP($C780,装备数值,7,0)*($E780-1))*VLOOKUP($D780,系数!$K$2:$O$7,5,0))</f>
        <v>0</v>
      </c>
      <c r="K780" s="17">
        <f>INT(VLOOKUP(E780,强化金币,2,1)*VLOOKUP(INDEX(装备!F:F,MATCH(属性!A780,装备!A:A,0)),系数!$K$12:$M$15,3,0))</f>
        <v>14400</v>
      </c>
      <c r="L780" s="17"/>
      <c r="M780" s="17"/>
      <c r="N780" s="17"/>
      <c r="O780" s="17">
        <f>IF(E780=1,"",VLOOKUP(E780,系数!$S$2:$AB$12,MATCH(属性!C780,评级,0),1))</f>
        <v>0</v>
      </c>
    </row>
    <row r="781" spans="1:15" ht="17.25" thickBot="1" x14ac:dyDescent="0.4">
      <c r="A781" s="17">
        <f t="shared" si="24"/>
        <v>7100007</v>
      </c>
      <c r="B781" s="17" t="s">
        <v>62</v>
      </c>
      <c r="C781" s="15">
        <f>INDEX(装备!G:G,MATCH(属性!A781,装备!A:A,0))</f>
        <v>6</v>
      </c>
      <c r="D781" s="15" t="str">
        <f>INDEX(装备!E:E,MATCH(属性!A781,装备!A:A,0))</f>
        <v>weapon</v>
      </c>
      <c r="E781" s="14">
        <v>59</v>
      </c>
      <c r="F781" s="17">
        <f>INT((VLOOKUP($C781,装备数值,2,0)+VLOOKUP($C781,装备数值,5,0)*($E781-1))*VLOOKUP($D781,系数!$K$2:$O$7,2,0))</f>
        <v>0</v>
      </c>
      <c r="G781" s="17">
        <f>INT((VLOOKUP($C781,装备数值,3,0)+VLOOKUP($C781,装备数值,6,0)*($E781-1))*VLOOKUP($D781,系数!$K$2:$O$7,3,0))</f>
        <v>176</v>
      </c>
      <c r="H781" s="17">
        <f t="shared" si="25"/>
        <v>176</v>
      </c>
      <c r="I781" s="17">
        <f>INT((VLOOKUP($C781,装备数值,4,0)+VLOOKUP($C781,装备数值,7,0)*($E781-1))*VLOOKUP($D781,系数!$K$2:$O$7,4,0))</f>
        <v>0</v>
      </c>
      <c r="J781" s="17">
        <f>INT((VLOOKUP($C781,装备数值,4,0)+VLOOKUP($C781,装备数值,7,0)*($E781-1))*VLOOKUP($D781,系数!$K$2:$O$7,5,0))</f>
        <v>0</v>
      </c>
      <c r="K781" s="17">
        <f>INT(VLOOKUP(E781,强化金币,2,1)*VLOOKUP(INDEX(装备!F:F,MATCH(属性!A781,装备!A:A,0)),系数!$K$12:$M$15,3,0))</f>
        <v>15000</v>
      </c>
      <c r="L781" s="17"/>
      <c r="M781" s="17"/>
      <c r="N781" s="17"/>
      <c r="O781" s="17">
        <f>IF(E781=1,"",VLOOKUP(E781,系数!$S$2:$AB$12,MATCH(属性!C781,评级,0),1))</f>
        <v>0</v>
      </c>
    </row>
    <row r="782" spans="1:15" ht="17.25" thickBot="1" x14ac:dyDescent="0.4">
      <c r="A782" s="17">
        <f t="shared" si="24"/>
        <v>7100007</v>
      </c>
      <c r="B782" s="17" t="s">
        <v>62</v>
      </c>
      <c r="C782" s="15">
        <f>INDEX(装备!G:G,MATCH(属性!A782,装备!A:A,0))</f>
        <v>6</v>
      </c>
      <c r="D782" s="15" t="str">
        <f>INDEX(装备!E:E,MATCH(属性!A782,装备!A:A,0))</f>
        <v>weapon</v>
      </c>
      <c r="E782" s="14">
        <v>60</v>
      </c>
      <c r="F782" s="17">
        <f>INT((VLOOKUP($C782,装备数值,2,0)+VLOOKUP($C782,装备数值,5,0)*($E782-1))*VLOOKUP($D782,系数!$K$2:$O$7,2,0))</f>
        <v>0</v>
      </c>
      <c r="G782" s="17">
        <f>INT((VLOOKUP($C782,装备数值,3,0)+VLOOKUP($C782,装备数值,6,0)*($E782-1))*VLOOKUP($D782,系数!$K$2:$O$7,3,0))</f>
        <v>178</v>
      </c>
      <c r="H782" s="17">
        <f t="shared" si="25"/>
        <v>178</v>
      </c>
      <c r="I782" s="17">
        <f>INT((VLOOKUP($C782,装备数值,4,0)+VLOOKUP($C782,装备数值,7,0)*($E782-1))*VLOOKUP($D782,系数!$K$2:$O$7,4,0))</f>
        <v>0</v>
      </c>
      <c r="J782" s="17">
        <f>INT((VLOOKUP($C782,装备数值,4,0)+VLOOKUP($C782,装备数值,7,0)*($E782-1))*VLOOKUP($D782,系数!$K$2:$O$7,5,0))</f>
        <v>0</v>
      </c>
      <c r="K782" s="17">
        <f>INT(VLOOKUP(E782,强化金币,2,1)*VLOOKUP(INDEX(装备!F:F,MATCH(属性!A782,装备!A:A,0)),系数!$K$12:$M$15,3,0))</f>
        <v>15750</v>
      </c>
      <c r="L782" s="17"/>
      <c r="M782" s="17"/>
      <c r="N782" s="17"/>
      <c r="O782" s="17">
        <f>IF(E782=1,"",VLOOKUP(E782,系数!$S$2:$AB$12,MATCH(属性!C782,评级,0),1))</f>
        <v>0</v>
      </c>
    </row>
    <row r="783" spans="1:15" ht="17.25" thickBot="1" x14ac:dyDescent="0.4">
      <c r="A783" s="17">
        <f t="shared" si="24"/>
        <v>7100007</v>
      </c>
      <c r="B783" s="17" t="s">
        <v>62</v>
      </c>
      <c r="C783" s="15">
        <f>INDEX(装备!G:G,MATCH(属性!A783,装备!A:A,0))</f>
        <v>6</v>
      </c>
      <c r="D783" s="15" t="str">
        <f>INDEX(装备!E:E,MATCH(属性!A783,装备!A:A,0))</f>
        <v>weapon</v>
      </c>
      <c r="E783" s="14">
        <v>61</v>
      </c>
      <c r="F783" s="17">
        <f>INT((VLOOKUP($C783,装备数值,2,0)+VLOOKUP($C783,装备数值,5,0)*($E783-1))*VLOOKUP($D783,系数!$K$2:$O$7,2,0))</f>
        <v>0</v>
      </c>
      <c r="G783" s="17">
        <f>INT((VLOOKUP($C783,装备数值,3,0)+VLOOKUP($C783,装备数值,6,0)*($E783-1))*VLOOKUP($D783,系数!$K$2:$O$7,3,0))</f>
        <v>180</v>
      </c>
      <c r="H783" s="17">
        <f t="shared" si="25"/>
        <v>180</v>
      </c>
      <c r="I783" s="17">
        <f>INT((VLOOKUP($C783,装备数值,4,0)+VLOOKUP($C783,装备数值,7,0)*($E783-1))*VLOOKUP($D783,系数!$K$2:$O$7,4,0))</f>
        <v>0</v>
      </c>
      <c r="J783" s="17">
        <f>INT((VLOOKUP($C783,装备数值,4,0)+VLOOKUP($C783,装备数值,7,0)*($E783-1))*VLOOKUP($D783,系数!$K$2:$O$7,5,0))</f>
        <v>0</v>
      </c>
      <c r="K783" s="17">
        <f>INT(VLOOKUP(E783,强化金币,2,1)*VLOOKUP(INDEX(装备!F:F,MATCH(属性!A783,装备!A:A,0)),系数!$K$12:$M$15,3,0))</f>
        <v>16500</v>
      </c>
      <c r="L783" s="17"/>
      <c r="M783" s="17"/>
      <c r="N783" s="17"/>
      <c r="O783" s="17">
        <f>IF(E783=1,"",VLOOKUP(E783,系数!$S$2:$AB$12,MATCH(属性!C783,评级,0),1))</f>
        <v>0</v>
      </c>
    </row>
    <row r="784" spans="1:15" ht="17.25" thickBot="1" x14ac:dyDescent="0.4">
      <c r="A784" s="17">
        <f t="shared" si="24"/>
        <v>7100007</v>
      </c>
      <c r="B784" s="17" t="s">
        <v>62</v>
      </c>
      <c r="C784" s="15">
        <f>INDEX(装备!G:G,MATCH(属性!A784,装备!A:A,0))</f>
        <v>6</v>
      </c>
      <c r="D784" s="15" t="str">
        <f>INDEX(装备!E:E,MATCH(属性!A784,装备!A:A,0))</f>
        <v>weapon</v>
      </c>
      <c r="E784" s="14">
        <v>62</v>
      </c>
      <c r="F784" s="17">
        <f>INT((VLOOKUP($C784,装备数值,2,0)+VLOOKUP($C784,装备数值,5,0)*($E784-1))*VLOOKUP($D784,系数!$K$2:$O$7,2,0))</f>
        <v>0</v>
      </c>
      <c r="G784" s="17">
        <f>INT((VLOOKUP($C784,装备数值,3,0)+VLOOKUP($C784,装备数值,6,0)*($E784-1))*VLOOKUP($D784,系数!$K$2:$O$7,3,0))</f>
        <v>182</v>
      </c>
      <c r="H784" s="17">
        <f t="shared" si="25"/>
        <v>182</v>
      </c>
      <c r="I784" s="17">
        <f>INT((VLOOKUP($C784,装备数值,4,0)+VLOOKUP($C784,装备数值,7,0)*($E784-1))*VLOOKUP($D784,系数!$K$2:$O$7,4,0))</f>
        <v>0</v>
      </c>
      <c r="J784" s="17">
        <f>INT((VLOOKUP($C784,装备数值,4,0)+VLOOKUP($C784,装备数值,7,0)*($E784-1))*VLOOKUP($D784,系数!$K$2:$O$7,5,0))</f>
        <v>0</v>
      </c>
      <c r="K784" s="17">
        <f>INT(VLOOKUP(E784,强化金币,2,1)*VLOOKUP(INDEX(装备!F:F,MATCH(属性!A784,装备!A:A,0)),系数!$K$12:$M$15,3,0))</f>
        <v>17250</v>
      </c>
      <c r="L784" s="17"/>
      <c r="M784" s="17"/>
      <c r="N784" s="17"/>
      <c r="O784" s="17">
        <f>IF(E784=1,"",VLOOKUP(E784,系数!$S$2:$AB$12,MATCH(属性!C784,评级,0),1))</f>
        <v>0</v>
      </c>
    </row>
    <row r="785" spans="1:15" ht="17.25" thickBot="1" x14ac:dyDescent="0.4">
      <c r="A785" s="17">
        <f t="shared" si="24"/>
        <v>7100007</v>
      </c>
      <c r="B785" s="17" t="s">
        <v>62</v>
      </c>
      <c r="C785" s="15">
        <f>INDEX(装备!G:G,MATCH(属性!A785,装备!A:A,0))</f>
        <v>6</v>
      </c>
      <c r="D785" s="15" t="str">
        <f>INDEX(装备!E:E,MATCH(属性!A785,装备!A:A,0))</f>
        <v>weapon</v>
      </c>
      <c r="E785" s="14">
        <v>63</v>
      </c>
      <c r="F785" s="17">
        <f>INT((VLOOKUP($C785,装备数值,2,0)+VLOOKUP($C785,装备数值,5,0)*($E785-1))*VLOOKUP($D785,系数!$K$2:$O$7,2,0))</f>
        <v>0</v>
      </c>
      <c r="G785" s="17">
        <f>INT((VLOOKUP($C785,装备数值,3,0)+VLOOKUP($C785,装备数值,6,0)*($E785-1))*VLOOKUP($D785,系数!$K$2:$O$7,3,0))</f>
        <v>184</v>
      </c>
      <c r="H785" s="17">
        <f t="shared" si="25"/>
        <v>184</v>
      </c>
      <c r="I785" s="17">
        <f>INT((VLOOKUP($C785,装备数值,4,0)+VLOOKUP($C785,装备数值,7,0)*($E785-1))*VLOOKUP($D785,系数!$K$2:$O$7,4,0))</f>
        <v>0</v>
      </c>
      <c r="J785" s="17">
        <f>INT((VLOOKUP($C785,装备数值,4,0)+VLOOKUP($C785,装备数值,7,0)*($E785-1))*VLOOKUP($D785,系数!$K$2:$O$7,5,0))</f>
        <v>0</v>
      </c>
      <c r="K785" s="17">
        <f>INT(VLOOKUP(E785,强化金币,2,1)*VLOOKUP(INDEX(装备!F:F,MATCH(属性!A785,装备!A:A,0)),系数!$K$12:$M$15,3,0))</f>
        <v>18000</v>
      </c>
      <c r="L785" s="17"/>
      <c r="M785" s="17"/>
      <c r="N785" s="17"/>
      <c r="O785" s="17">
        <f>IF(E785=1,"",VLOOKUP(E785,系数!$S$2:$AB$12,MATCH(属性!C785,评级,0),1))</f>
        <v>0</v>
      </c>
    </row>
    <row r="786" spans="1:15" ht="17.25" thickBot="1" x14ac:dyDescent="0.4">
      <c r="A786" s="17">
        <f t="shared" si="24"/>
        <v>7100007</v>
      </c>
      <c r="B786" s="17" t="s">
        <v>62</v>
      </c>
      <c r="C786" s="15">
        <f>INDEX(装备!G:G,MATCH(属性!A786,装备!A:A,0))</f>
        <v>6</v>
      </c>
      <c r="D786" s="15" t="str">
        <f>INDEX(装备!E:E,MATCH(属性!A786,装备!A:A,0))</f>
        <v>weapon</v>
      </c>
      <c r="E786" s="14">
        <v>64</v>
      </c>
      <c r="F786" s="17">
        <f>INT((VLOOKUP($C786,装备数值,2,0)+VLOOKUP($C786,装备数值,5,0)*($E786-1))*VLOOKUP($D786,系数!$K$2:$O$7,2,0))</f>
        <v>0</v>
      </c>
      <c r="G786" s="17">
        <f>INT((VLOOKUP($C786,装备数值,3,0)+VLOOKUP($C786,装备数值,6,0)*($E786-1))*VLOOKUP($D786,系数!$K$2:$O$7,3,0))</f>
        <v>186</v>
      </c>
      <c r="H786" s="17">
        <f t="shared" si="25"/>
        <v>186</v>
      </c>
      <c r="I786" s="17">
        <f>INT((VLOOKUP($C786,装备数值,4,0)+VLOOKUP($C786,装备数值,7,0)*($E786-1))*VLOOKUP($D786,系数!$K$2:$O$7,4,0))</f>
        <v>0</v>
      </c>
      <c r="J786" s="17">
        <f>INT((VLOOKUP($C786,装备数值,4,0)+VLOOKUP($C786,装备数值,7,0)*($E786-1))*VLOOKUP($D786,系数!$K$2:$O$7,5,0))</f>
        <v>0</v>
      </c>
      <c r="K786" s="17">
        <f>INT(VLOOKUP(E786,强化金币,2,1)*VLOOKUP(INDEX(装备!F:F,MATCH(属性!A786,装备!A:A,0)),系数!$K$12:$M$15,3,0))</f>
        <v>18750</v>
      </c>
      <c r="L786" s="17"/>
      <c r="M786" s="17"/>
      <c r="N786" s="17"/>
      <c r="O786" s="17">
        <f>IF(E786=1,"",VLOOKUP(E786,系数!$S$2:$AB$12,MATCH(属性!C786,评级,0),1))</f>
        <v>0</v>
      </c>
    </row>
    <row r="787" spans="1:15" ht="17.25" thickBot="1" x14ac:dyDescent="0.4">
      <c r="A787" s="17">
        <f t="shared" si="24"/>
        <v>7100007</v>
      </c>
      <c r="B787" s="17" t="s">
        <v>62</v>
      </c>
      <c r="C787" s="15">
        <f>INDEX(装备!G:G,MATCH(属性!A787,装备!A:A,0))</f>
        <v>6</v>
      </c>
      <c r="D787" s="15" t="str">
        <f>INDEX(装备!E:E,MATCH(属性!A787,装备!A:A,0))</f>
        <v>weapon</v>
      </c>
      <c r="E787" s="14">
        <v>65</v>
      </c>
      <c r="F787" s="17">
        <f>INT((VLOOKUP($C787,装备数值,2,0)+VLOOKUP($C787,装备数值,5,0)*($E787-1))*VLOOKUP($D787,系数!$K$2:$O$7,2,0))</f>
        <v>0</v>
      </c>
      <c r="G787" s="17">
        <f>INT((VLOOKUP($C787,装备数值,3,0)+VLOOKUP($C787,装备数值,6,0)*($E787-1))*VLOOKUP($D787,系数!$K$2:$O$7,3,0))</f>
        <v>188</v>
      </c>
      <c r="H787" s="17">
        <f t="shared" si="25"/>
        <v>188</v>
      </c>
      <c r="I787" s="17">
        <f>INT((VLOOKUP($C787,装备数值,4,0)+VLOOKUP($C787,装备数值,7,0)*($E787-1))*VLOOKUP($D787,系数!$K$2:$O$7,4,0))</f>
        <v>0</v>
      </c>
      <c r="J787" s="17">
        <f>INT((VLOOKUP($C787,装备数值,4,0)+VLOOKUP($C787,装备数值,7,0)*($E787-1))*VLOOKUP($D787,系数!$K$2:$O$7,5,0))</f>
        <v>0</v>
      </c>
      <c r="K787" s="17">
        <f>INT(VLOOKUP(E787,强化金币,2,1)*VLOOKUP(INDEX(装备!F:F,MATCH(属性!A787,装备!A:A,0)),系数!$K$12:$M$15,3,0))</f>
        <v>19500</v>
      </c>
      <c r="L787" s="17"/>
      <c r="M787" s="17"/>
      <c r="N787" s="17"/>
      <c r="O787" s="17">
        <f>IF(E787=1,"",VLOOKUP(E787,系数!$S$2:$AB$12,MATCH(属性!C787,评级,0),1))</f>
        <v>0</v>
      </c>
    </row>
    <row r="788" spans="1:15" ht="17.25" thickBot="1" x14ac:dyDescent="0.4">
      <c r="A788" s="17">
        <f t="shared" si="24"/>
        <v>7100007</v>
      </c>
      <c r="B788" s="17" t="s">
        <v>62</v>
      </c>
      <c r="C788" s="15">
        <f>INDEX(装备!G:G,MATCH(属性!A788,装备!A:A,0))</f>
        <v>6</v>
      </c>
      <c r="D788" s="15" t="str">
        <f>INDEX(装备!E:E,MATCH(属性!A788,装备!A:A,0))</f>
        <v>weapon</v>
      </c>
      <c r="E788" s="14">
        <v>66</v>
      </c>
      <c r="F788" s="17">
        <f>INT((VLOOKUP($C788,装备数值,2,0)+VLOOKUP($C788,装备数值,5,0)*($E788-1))*VLOOKUP($D788,系数!$K$2:$O$7,2,0))</f>
        <v>0</v>
      </c>
      <c r="G788" s="17">
        <f>INT((VLOOKUP($C788,装备数值,3,0)+VLOOKUP($C788,装备数值,6,0)*($E788-1))*VLOOKUP($D788,系数!$K$2:$O$7,3,0))</f>
        <v>190</v>
      </c>
      <c r="H788" s="17">
        <f t="shared" si="25"/>
        <v>190</v>
      </c>
      <c r="I788" s="17">
        <f>INT((VLOOKUP($C788,装备数值,4,0)+VLOOKUP($C788,装备数值,7,0)*($E788-1))*VLOOKUP($D788,系数!$K$2:$O$7,4,0))</f>
        <v>0</v>
      </c>
      <c r="J788" s="17">
        <f>INT((VLOOKUP($C788,装备数值,4,0)+VLOOKUP($C788,装备数值,7,0)*($E788-1))*VLOOKUP($D788,系数!$K$2:$O$7,5,0))</f>
        <v>0</v>
      </c>
      <c r="K788" s="17">
        <f>INT(VLOOKUP(E788,强化金币,2,1)*VLOOKUP(INDEX(装备!F:F,MATCH(属性!A788,装备!A:A,0)),系数!$K$12:$M$15,3,0))</f>
        <v>20250</v>
      </c>
      <c r="L788" s="17"/>
      <c r="M788" s="17"/>
      <c r="N788" s="17"/>
      <c r="O788" s="17">
        <f>IF(E788=1,"",VLOOKUP(E788,系数!$S$2:$AB$12,MATCH(属性!C788,评级,0),1))</f>
        <v>0</v>
      </c>
    </row>
    <row r="789" spans="1:15" ht="17.25" thickBot="1" x14ac:dyDescent="0.4">
      <c r="A789" s="17">
        <f t="shared" si="24"/>
        <v>7100007</v>
      </c>
      <c r="B789" s="17" t="s">
        <v>62</v>
      </c>
      <c r="C789" s="15">
        <f>INDEX(装备!G:G,MATCH(属性!A789,装备!A:A,0))</f>
        <v>6</v>
      </c>
      <c r="D789" s="15" t="str">
        <f>INDEX(装备!E:E,MATCH(属性!A789,装备!A:A,0))</f>
        <v>weapon</v>
      </c>
      <c r="E789" s="14">
        <v>67</v>
      </c>
      <c r="F789" s="17">
        <f>INT((VLOOKUP($C789,装备数值,2,0)+VLOOKUP($C789,装备数值,5,0)*($E789-1))*VLOOKUP($D789,系数!$K$2:$O$7,2,0))</f>
        <v>0</v>
      </c>
      <c r="G789" s="17">
        <f>INT((VLOOKUP($C789,装备数值,3,0)+VLOOKUP($C789,装备数值,6,0)*($E789-1))*VLOOKUP($D789,系数!$K$2:$O$7,3,0))</f>
        <v>192</v>
      </c>
      <c r="H789" s="17">
        <f t="shared" si="25"/>
        <v>192</v>
      </c>
      <c r="I789" s="17">
        <f>INT((VLOOKUP($C789,装备数值,4,0)+VLOOKUP($C789,装备数值,7,0)*($E789-1))*VLOOKUP($D789,系数!$K$2:$O$7,4,0))</f>
        <v>0</v>
      </c>
      <c r="J789" s="17">
        <f>INT((VLOOKUP($C789,装备数值,4,0)+VLOOKUP($C789,装备数值,7,0)*($E789-1))*VLOOKUP($D789,系数!$K$2:$O$7,5,0))</f>
        <v>0</v>
      </c>
      <c r="K789" s="17">
        <f>INT(VLOOKUP(E789,强化金币,2,1)*VLOOKUP(INDEX(装备!F:F,MATCH(属性!A789,装备!A:A,0)),系数!$K$12:$M$15,3,0))</f>
        <v>21000</v>
      </c>
      <c r="L789" s="17"/>
      <c r="M789" s="17"/>
      <c r="N789" s="17"/>
      <c r="O789" s="17">
        <f>IF(E789=1,"",VLOOKUP(E789,系数!$S$2:$AB$12,MATCH(属性!C789,评级,0),1))</f>
        <v>0</v>
      </c>
    </row>
    <row r="790" spans="1:15" ht="17.25" thickBot="1" x14ac:dyDescent="0.4">
      <c r="A790" s="17">
        <f t="shared" si="24"/>
        <v>7100007</v>
      </c>
      <c r="B790" s="17" t="s">
        <v>62</v>
      </c>
      <c r="C790" s="15">
        <f>INDEX(装备!G:G,MATCH(属性!A790,装备!A:A,0))</f>
        <v>6</v>
      </c>
      <c r="D790" s="15" t="str">
        <f>INDEX(装备!E:E,MATCH(属性!A790,装备!A:A,0))</f>
        <v>weapon</v>
      </c>
      <c r="E790" s="14">
        <v>68</v>
      </c>
      <c r="F790" s="17">
        <f>INT((VLOOKUP($C790,装备数值,2,0)+VLOOKUP($C790,装备数值,5,0)*($E790-1))*VLOOKUP($D790,系数!$K$2:$O$7,2,0))</f>
        <v>0</v>
      </c>
      <c r="G790" s="17">
        <f>INT((VLOOKUP($C790,装备数值,3,0)+VLOOKUP($C790,装备数值,6,0)*($E790-1))*VLOOKUP($D790,系数!$K$2:$O$7,3,0))</f>
        <v>194</v>
      </c>
      <c r="H790" s="17">
        <f t="shared" si="25"/>
        <v>194</v>
      </c>
      <c r="I790" s="17">
        <f>INT((VLOOKUP($C790,装备数值,4,0)+VLOOKUP($C790,装备数值,7,0)*($E790-1))*VLOOKUP($D790,系数!$K$2:$O$7,4,0))</f>
        <v>0</v>
      </c>
      <c r="J790" s="17">
        <f>INT((VLOOKUP($C790,装备数值,4,0)+VLOOKUP($C790,装备数值,7,0)*($E790-1))*VLOOKUP($D790,系数!$K$2:$O$7,5,0))</f>
        <v>0</v>
      </c>
      <c r="K790" s="17">
        <f>INT(VLOOKUP(E790,强化金币,2,1)*VLOOKUP(INDEX(装备!F:F,MATCH(属性!A790,装备!A:A,0)),系数!$K$12:$M$15,3,0))</f>
        <v>21750</v>
      </c>
      <c r="L790" s="17"/>
      <c r="M790" s="17"/>
      <c r="N790" s="17"/>
      <c r="O790" s="17">
        <f>IF(E790=1,"",VLOOKUP(E790,系数!$S$2:$AB$12,MATCH(属性!C790,评级,0),1))</f>
        <v>0</v>
      </c>
    </row>
    <row r="791" spans="1:15" ht="17.25" thickBot="1" x14ac:dyDescent="0.4">
      <c r="A791" s="17">
        <f t="shared" si="24"/>
        <v>7100007</v>
      </c>
      <c r="B791" s="17" t="s">
        <v>62</v>
      </c>
      <c r="C791" s="15">
        <f>INDEX(装备!G:G,MATCH(属性!A791,装备!A:A,0))</f>
        <v>6</v>
      </c>
      <c r="D791" s="15" t="str">
        <f>INDEX(装备!E:E,MATCH(属性!A791,装备!A:A,0))</f>
        <v>weapon</v>
      </c>
      <c r="E791" s="14">
        <v>69</v>
      </c>
      <c r="F791" s="17">
        <f>INT((VLOOKUP($C791,装备数值,2,0)+VLOOKUP($C791,装备数值,5,0)*($E791-1))*VLOOKUP($D791,系数!$K$2:$O$7,2,0))</f>
        <v>0</v>
      </c>
      <c r="G791" s="17">
        <f>INT((VLOOKUP($C791,装备数值,3,0)+VLOOKUP($C791,装备数值,6,0)*($E791-1))*VLOOKUP($D791,系数!$K$2:$O$7,3,0))</f>
        <v>196</v>
      </c>
      <c r="H791" s="17">
        <f t="shared" si="25"/>
        <v>196</v>
      </c>
      <c r="I791" s="17">
        <f>INT((VLOOKUP($C791,装备数值,4,0)+VLOOKUP($C791,装备数值,7,0)*($E791-1))*VLOOKUP($D791,系数!$K$2:$O$7,4,0))</f>
        <v>0</v>
      </c>
      <c r="J791" s="17">
        <f>INT((VLOOKUP($C791,装备数值,4,0)+VLOOKUP($C791,装备数值,7,0)*($E791-1))*VLOOKUP($D791,系数!$K$2:$O$7,5,0))</f>
        <v>0</v>
      </c>
      <c r="K791" s="17">
        <f>INT(VLOOKUP(E791,强化金币,2,1)*VLOOKUP(INDEX(装备!F:F,MATCH(属性!A791,装备!A:A,0)),系数!$K$12:$M$15,3,0))</f>
        <v>22500</v>
      </c>
      <c r="L791" s="17"/>
      <c r="M791" s="17"/>
      <c r="N791" s="17"/>
      <c r="O791" s="17">
        <f>IF(E791=1,"",VLOOKUP(E791,系数!$S$2:$AB$12,MATCH(属性!C791,评级,0),1))</f>
        <v>0</v>
      </c>
    </row>
    <row r="792" spans="1:15" ht="17.25" thickBot="1" x14ac:dyDescent="0.4">
      <c r="A792" s="17">
        <f t="shared" si="24"/>
        <v>7100007</v>
      </c>
      <c r="B792" s="17" t="s">
        <v>62</v>
      </c>
      <c r="C792" s="15">
        <f>INDEX(装备!G:G,MATCH(属性!A792,装备!A:A,0))</f>
        <v>6</v>
      </c>
      <c r="D792" s="15" t="str">
        <f>INDEX(装备!E:E,MATCH(属性!A792,装备!A:A,0))</f>
        <v>weapon</v>
      </c>
      <c r="E792" s="14">
        <v>70</v>
      </c>
      <c r="F792" s="17">
        <f>INT((VLOOKUP($C792,装备数值,2,0)+VLOOKUP($C792,装备数值,5,0)*($E792-1))*VLOOKUP($D792,系数!$K$2:$O$7,2,0))</f>
        <v>0</v>
      </c>
      <c r="G792" s="17">
        <f>INT((VLOOKUP($C792,装备数值,3,0)+VLOOKUP($C792,装备数值,6,0)*($E792-1))*VLOOKUP($D792,系数!$K$2:$O$7,3,0))</f>
        <v>198</v>
      </c>
      <c r="H792" s="17">
        <f t="shared" si="25"/>
        <v>198</v>
      </c>
      <c r="I792" s="17">
        <f>INT((VLOOKUP($C792,装备数值,4,0)+VLOOKUP($C792,装备数值,7,0)*($E792-1))*VLOOKUP($D792,系数!$K$2:$O$7,4,0))</f>
        <v>0</v>
      </c>
      <c r="J792" s="17">
        <f>INT((VLOOKUP($C792,装备数值,4,0)+VLOOKUP($C792,装备数值,7,0)*($E792-1))*VLOOKUP($D792,系数!$K$2:$O$7,5,0))</f>
        <v>0</v>
      </c>
      <c r="K792" s="17">
        <f>INT(VLOOKUP(E792,强化金币,2,1)*VLOOKUP(INDEX(装备!F:F,MATCH(属性!A792,装备!A:A,0)),系数!$K$12:$M$15,3,0))</f>
        <v>23250</v>
      </c>
      <c r="L792" s="17"/>
      <c r="M792" s="17"/>
      <c r="N792" s="17"/>
      <c r="O792" s="17">
        <f>IF(E792=1,"",VLOOKUP(E792,系数!$S$2:$AB$12,MATCH(属性!C792,评级,0),1))</f>
        <v>0</v>
      </c>
    </row>
    <row r="793" spans="1:15" ht="17.25" thickBot="1" x14ac:dyDescent="0.4">
      <c r="A793" s="17">
        <f t="shared" si="24"/>
        <v>7100007</v>
      </c>
      <c r="B793" s="17" t="s">
        <v>62</v>
      </c>
      <c r="C793" s="15">
        <f>INDEX(装备!G:G,MATCH(属性!A793,装备!A:A,0))</f>
        <v>6</v>
      </c>
      <c r="D793" s="15" t="str">
        <f>INDEX(装备!E:E,MATCH(属性!A793,装备!A:A,0))</f>
        <v>weapon</v>
      </c>
      <c r="E793" s="14">
        <v>71</v>
      </c>
      <c r="F793" s="17">
        <f>INT((VLOOKUP($C793,装备数值,2,0)+VLOOKUP($C793,装备数值,5,0)*($E793-1))*VLOOKUP($D793,系数!$K$2:$O$7,2,0))</f>
        <v>0</v>
      </c>
      <c r="G793" s="17">
        <f>INT((VLOOKUP($C793,装备数值,3,0)+VLOOKUP($C793,装备数值,6,0)*($E793-1))*VLOOKUP($D793,系数!$K$2:$O$7,3,0))</f>
        <v>200</v>
      </c>
      <c r="H793" s="17">
        <f t="shared" si="25"/>
        <v>200</v>
      </c>
      <c r="I793" s="17">
        <f>INT((VLOOKUP($C793,装备数值,4,0)+VLOOKUP($C793,装备数值,7,0)*($E793-1))*VLOOKUP($D793,系数!$K$2:$O$7,4,0))</f>
        <v>0</v>
      </c>
      <c r="J793" s="17">
        <f>INT((VLOOKUP($C793,装备数值,4,0)+VLOOKUP($C793,装备数值,7,0)*($E793-1))*VLOOKUP($D793,系数!$K$2:$O$7,5,0))</f>
        <v>0</v>
      </c>
      <c r="K793" s="17">
        <f>INT(VLOOKUP(E793,强化金币,2,1)*VLOOKUP(INDEX(装备!F:F,MATCH(属性!A793,装备!A:A,0)),系数!$K$12:$M$15,3,0))</f>
        <v>24000</v>
      </c>
      <c r="L793" s="17"/>
      <c r="M793" s="17"/>
      <c r="N793" s="17"/>
      <c r="O793" s="17">
        <f>IF(E793=1,"",VLOOKUP(E793,系数!$S$2:$AB$12,MATCH(属性!C793,评级,0),1))</f>
        <v>0</v>
      </c>
    </row>
    <row r="794" spans="1:15" ht="17.25" thickBot="1" x14ac:dyDescent="0.4">
      <c r="A794" s="17">
        <f t="shared" si="24"/>
        <v>7100007</v>
      </c>
      <c r="B794" s="17" t="s">
        <v>62</v>
      </c>
      <c r="C794" s="15">
        <f>INDEX(装备!G:G,MATCH(属性!A794,装备!A:A,0))</f>
        <v>6</v>
      </c>
      <c r="D794" s="15" t="str">
        <f>INDEX(装备!E:E,MATCH(属性!A794,装备!A:A,0))</f>
        <v>weapon</v>
      </c>
      <c r="E794" s="14">
        <v>72</v>
      </c>
      <c r="F794" s="17">
        <f>INT((VLOOKUP($C794,装备数值,2,0)+VLOOKUP($C794,装备数值,5,0)*($E794-1))*VLOOKUP($D794,系数!$K$2:$O$7,2,0))</f>
        <v>0</v>
      </c>
      <c r="G794" s="17">
        <f>INT((VLOOKUP($C794,装备数值,3,0)+VLOOKUP($C794,装备数值,6,0)*($E794-1))*VLOOKUP($D794,系数!$K$2:$O$7,3,0))</f>
        <v>202</v>
      </c>
      <c r="H794" s="17">
        <f t="shared" si="25"/>
        <v>202</v>
      </c>
      <c r="I794" s="17">
        <f>INT((VLOOKUP($C794,装备数值,4,0)+VLOOKUP($C794,装备数值,7,0)*($E794-1))*VLOOKUP($D794,系数!$K$2:$O$7,4,0))</f>
        <v>0</v>
      </c>
      <c r="J794" s="17">
        <f>INT((VLOOKUP($C794,装备数值,4,0)+VLOOKUP($C794,装备数值,7,0)*($E794-1))*VLOOKUP($D794,系数!$K$2:$O$7,5,0))</f>
        <v>0</v>
      </c>
      <c r="K794" s="17">
        <f>INT(VLOOKUP(E794,强化金币,2,1)*VLOOKUP(INDEX(装备!F:F,MATCH(属性!A794,装备!A:A,0)),系数!$K$12:$M$15,3,0))</f>
        <v>24750</v>
      </c>
      <c r="L794" s="17"/>
      <c r="M794" s="17"/>
      <c r="N794" s="17"/>
      <c r="O794" s="17">
        <f>IF(E794=1,"",VLOOKUP(E794,系数!$S$2:$AB$12,MATCH(属性!C794,评级,0),1))</f>
        <v>0</v>
      </c>
    </row>
    <row r="795" spans="1:15" ht="17.25" thickBot="1" x14ac:dyDescent="0.4">
      <c r="A795" s="17">
        <f t="shared" si="24"/>
        <v>7100007</v>
      </c>
      <c r="B795" s="17" t="s">
        <v>62</v>
      </c>
      <c r="C795" s="15">
        <f>INDEX(装备!G:G,MATCH(属性!A795,装备!A:A,0))</f>
        <v>6</v>
      </c>
      <c r="D795" s="15" t="str">
        <f>INDEX(装备!E:E,MATCH(属性!A795,装备!A:A,0))</f>
        <v>weapon</v>
      </c>
      <c r="E795" s="14">
        <v>73</v>
      </c>
      <c r="F795" s="17">
        <f>INT((VLOOKUP($C795,装备数值,2,0)+VLOOKUP($C795,装备数值,5,0)*($E795-1))*VLOOKUP($D795,系数!$K$2:$O$7,2,0))</f>
        <v>0</v>
      </c>
      <c r="G795" s="17">
        <f>INT((VLOOKUP($C795,装备数值,3,0)+VLOOKUP($C795,装备数值,6,0)*($E795-1))*VLOOKUP($D795,系数!$K$2:$O$7,3,0))</f>
        <v>204</v>
      </c>
      <c r="H795" s="17">
        <f t="shared" si="25"/>
        <v>204</v>
      </c>
      <c r="I795" s="17">
        <f>INT((VLOOKUP($C795,装备数值,4,0)+VLOOKUP($C795,装备数值,7,0)*($E795-1))*VLOOKUP($D795,系数!$K$2:$O$7,4,0))</f>
        <v>0</v>
      </c>
      <c r="J795" s="17">
        <f>INT((VLOOKUP($C795,装备数值,4,0)+VLOOKUP($C795,装备数值,7,0)*($E795-1))*VLOOKUP($D795,系数!$K$2:$O$7,5,0))</f>
        <v>0</v>
      </c>
      <c r="K795" s="17">
        <f>INT(VLOOKUP(E795,强化金币,2,1)*VLOOKUP(INDEX(装备!F:F,MATCH(属性!A795,装备!A:A,0)),系数!$K$12:$M$15,3,0))</f>
        <v>25500</v>
      </c>
      <c r="L795" s="17"/>
      <c r="M795" s="17"/>
      <c r="N795" s="17"/>
      <c r="O795" s="17">
        <f>IF(E795=1,"",VLOOKUP(E795,系数!$S$2:$AB$12,MATCH(属性!C795,评级,0),1))</f>
        <v>0</v>
      </c>
    </row>
    <row r="796" spans="1:15" ht="17.25" thickBot="1" x14ac:dyDescent="0.4">
      <c r="A796" s="17">
        <f t="shared" si="24"/>
        <v>7100007</v>
      </c>
      <c r="B796" s="17" t="s">
        <v>62</v>
      </c>
      <c r="C796" s="15">
        <f>INDEX(装备!G:G,MATCH(属性!A796,装备!A:A,0))</f>
        <v>6</v>
      </c>
      <c r="D796" s="15" t="str">
        <f>INDEX(装备!E:E,MATCH(属性!A796,装备!A:A,0))</f>
        <v>weapon</v>
      </c>
      <c r="E796" s="14">
        <v>74</v>
      </c>
      <c r="F796" s="17">
        <f>INT((VLOOKUP($C796,装备数值,2,0)+VLOOKUP($C796,装备数值,5,0)*($E796-1))*VLOOKUP($D796,系数!$K$2:$O$7,2,0))</f>
        <v>0</v>
      </c>
      <c r="G796" s="17">
        <f>INT((VLOOKUP($C796,装备数值,3,0)+VLOOKUP($C796,装备数值,6,0)*($E796-1))*VLOOKUP($D796,系数!$K$2:$O$7,3,0))</f>
        <v>206</v>
      </c>
      <c r="H796" s="17">
        <f t="shared" si="25"/>
        <v>206</v>
      </c>
      <c r="I796" s="17">
        <f>INT((VLOOKUP($C796,装备数值,4,0)+VLOOKUP($C796,装备数值,7,0)*($E796-1))*VLOOKUP($D796,系数!$K$2:$O$7,4,0))</f>
        <v>0</v>
      </c>
      <c r="J796" s="17">
        <f>INT((VLOOKUP($C796,装备数值,4,0)+VLOOKUP($C796,装备数值,7,0)*($E796-1))*VLOOKUP($D796,系数!$K$2:$O$7,5,0))</f>
        <v>0</v>
      </c>
      <c r="K796" s="17">
        <f>INT(VLOOKUP(E796,强化金币,2,1)*VLOOKUP(INDEX(装备!F:F,MATCH(属性!A796,装备!A:A,0)),系数!$K$12:$M$15,3,0))</f>
        <v>26250</v>
      </c>
      <c r="L796" s="17"/>
      <c r="M796" s="17"/>
      <c r="N796" s="17"/>
      <c r="O796" s="17">
        <f>IF(E796=1,"",VLOOKUP(E796,系数!$S$2:$AB$12,MATCH(属性!C796,评级,0),1))</f>
        <v>0</v>
      </c>
    </row>
    <row r="797" spans="1:15" ht="17.25" thickBot="1" x14ac:dyDescent="0.4">
      <c r="A797" s="17">
        <f t="shared" si="24"/>
        <v>7100007</v>
      </c>
      <c r="B797" s="17" t="s">
        <v>62</v>
      </c>
      <c r="C797" s="15">
        <f>INDEX(装备!G:G,MATCH(属性!A797,装备!A:A,0))</f>
        <v>6</v>
      </c>
      <c r="D797" s="15" t="str">
        <f>INDEX(装备!E:E,MATCH(属性!A797,装备!A:A,0))</f>
        <v>weapon</v>
      </c>
      <c r="E797" s="14">
        <v>75</v>
      </c>
      <c r="F797" s="17">
        <f>INT((VLOOKUP($C797,装备数值,2,0)+VLOOKUP($C797,装备数值,5,0)*($E797-1))*VLOOKUP($D797,系数!$K$2:$O$7,2,0))</f>
        <v>0</v>
      </c>
      <c r="G797" s="17">
        <f>INT((VLOOKUP($C797,装备数值,3,0)+VLOOKUP($C797,装备数值,6,0)*($E797-1))*VLOOKUP($D797,系数!$K$2:$O$7,3,0))</f>
        <v>208</v>
      </c>
      <c r="H797" s="17">
        <f t="shared" si="25"/>
        <v>208</v>
      </c>
      <c r="I797" s="17">
        <f>INT((VLOOKUP($C797,装备数值,4,0)+VLOOKUP($C797,装备数值,7,0)*($E797-1))*VLOOKUP($D797,系数!$K$2:$O$7,4,0))</f>
        <v>0</v>
      </c>
      <c r="J797" s="17">
        <f>INT((VLOOKUP($C797,装备数值,4,0)+VLOOKUP($C797,装备数值,7,0)*($E797-1))*VLOOKUP($D797,系数!$K$2:$O$7,5,0))</f>
        <v>0</v>
      </c>
      <c r="K797" s="17">
        <f>INT(VLOOKUP(E797,强化金币,2,1)*VLOOKUP(INDEX(装备!F:F,MATCH(属性!A797,装备!A:A,0)),系数!$K$12:$M$15,3,0))</f>
        <v>27000</v>
      </c>
      <c r="L797" s="17"/>
      <c r="M797" s="17"/>
      <c r="N797" s="17"/>
      <c r="O797" s="17">
        <f>IF(E797=1,"",VLOOKUP(E797,系数!$S$2:$AB$12,MATCH(属性!C797,评级,0),1))</f>
        <v>0</v>
      </c>
    </row>
    <row r="798" spans="1:15" ht="17.25" thickBot="1" x14ac:dyDescent="0.4">
      <c r="A798" s="17">
        <f t="shared" si="24"/>
        <v>7100007</v>
      </c>
      <c r="B798" s="17" t="s">
        <v>62</v>
      </c>
      <c r="C798" s="15">
        <f>INDEX(装备!G:G,MATCH(属性!A798,装备!A:A,0))</f>
        <v>6</v>
      </c>
      <c r="D798" s="15" t="str">
        <f>INDEX(装备!E:E,MATCH(属性!A798,装备!A:A,0))</f>
        <v>weapon</v>
      </c>
      <c r="E798" s="14">
        <v>76</v>
      </c>
      <c r="F798" s="17">
        <f>INT((VLOOKUP($C798,装备数值,2,0)+VLOOKUP($C798,装备数值,5,0)*($E798-1))*VLOOKUP($D798,系数!$K$2:$O$7,2,0))</f>
        <v>0</v>
      </c>
      <c r="G798" s="17">
        <f>INT((VLOOKUP($C798,装备数值,3,0)+VLOOKUP($C798,装备数值,6,0)*($E798-1))*VLOOKUP($D798,系数!$K$2:$O$7,3,0))</f>
        <v>210</v>
      </c>
      <c r="H798" s="17">
        <f t="shared" si="25"/>
        <v>210</v>
      </c>
      <c r="I798" s="17">
        <f>INT((VLOOKUP($C798,装备数值,4,0)+VLOOKUP($C798,装备数值,7,0)*($E798-1))*VLOOKUP($D798,系数!$K$2:$O$7,4,0))</f>
        <v>0</v>
      </c>
      <c r="J798" s="17">
        <f>INT((VLOOKUP($C798,装备数值,4,0)+VLOOKUP($C798,装备数值,7,0)*($E798-1))*VLOOKUP($D798,系数!$K$2:$O$7,5,0))</f>
        <v>0</v>
      </c>
      <c r="K798" s="17">
        <f>INT(VLOOKUP(E798,强化金币,2,1)*VLOOKUP(INDEX(装备!F:F,MATCH(属性!A798,装备!A:A,0)),系数!$K$12:$M$15,3,0))</f>
        <v>27750</v>
      </c>
      <c r="L798" s="17"/>
      <c r="M798" s="17"/>
      <c r="N798" s="17"/>
      <c r="O798" s="17">
        <f>IF(E798=1,"",VLOOKUP(E798,系数!$S$2:$AB$12,MATCH(属性!C798,评级,0),1))</f>
        <v>0</v>
      </c>
    </row>
    <row r="799" spans="1:15" ht="17.25" thickBot="1" x14ac:dyDescent="0.4">
      <c r="A799" s="17">
        <f t="shared" si="24"/>
        <v>7100007</v>
      </c>
      <c r="B799" s="17" t="s">
        <v>62</v>
      </c>
      <c r="C799" s="15">
        <f>INDEX(装备!G:G,MATCH(属性!A799,装备!A:A,0))</f>
        <v>6</v>
      </c>
      <c r="D799" s="15" t="str">
        <f>INDEX(装备!E:E,MATCH(属性!A799,装备!A:A,0))</f>
        <v>weapon</v>
      </c>
      <c r="E799" s="14">
        <v>77</v>
      </c>
      <c r="F799" s="17">
        <f>INT((VLOOKUP($C799,装备数值,2,0)+VLOOKUP($C799,装备数值,5,0)*($E799-1))*VLOOKUP($D799,系数!$K$2:$O$7,2,0))</f>
        <v>0</v>
      </c>
      <c r="G799" s="17">
        <f>INT((VLOOKUP($C799,装备数值,3,0)+VLOOKUP($C799,装备数值,6,0)*($E799-1))*VLOOKUP($D799,系数!$K$2:$O$7,3,0))</f>
        <v>212</v>
      </c>
      <c r="H799" s="17">
        <f t="shared" si="25"/>
        <v>212</v>
      </c>
      <c r="I799" s="17">
        <f>INT((VLOOKUP($C799,装备数值,4,0)+VLOOKUP($C799,装备数值,7,0)*($E799-1))*VLOOKUP($D799,系数!$K$2:$O$7,4,0))</f>
        <v>0</v>
      </c>
      <c r="J799" s="17">
        <f>INT((VLOOKUP($C799,装备数值,4,0)+VLOOKUP($C799,装备数值,7,0)*($E799-1))*VLOOKUP($D799,系数!$K$2:$O$7,5,0))</f>
        <v>0</v>
      </c>
      <c r="K799" s="17">
        <f>INT(VLOOKUP(E799,强化金币,2,1)*VLOOKUP(INDEX(装备!F:F,MATCH(属性!A799,装备!A:A,0)),系数!$K$12:$M$15,3,0))</f>
        <v>28500</v>
      </c>
      <c r="L799" s="17"/>
      <c r="M799" s="17"/>
      <c r="N799" s="17"/>
      <c r="O799" s="17">
        <f>IF(E799=1,"",VLOOKUP(E799,系数!$S$2:$AB$12,MATCH(属性!C799,评级,0),1))</f>
        <v>0</v>
      </c>
    </row>
    <row r="800" spans="1:15" ht="17.25" thickBot="1" x14ac:dyDescent="0.4">
      <c r="A800" s="17">
        <f t="shared" si="24"/>
        <v>7100007</v>
      </c>
      <c r="B800" s="17" t="s">
        <v>62</v>
      </c>
      <c r="C800" s="15">
        <f>INDEX(装备!G:G,MATCH(属性!A800,装备!A:A,0))</f>
        <v>6</v>
      </c>
      <c r="D800" s="15" t="str">
        <f>INDEX(装备!E:E,MATCH(属性!A800,装备!A:A,0))</f>
        <v>weapon</v>
      </c>
      <c r="E800" s="14">
        <v>78</v>
      </c>
      <c r="F800" s="17">
        <f>INT((VLOOKUP($C800,装备数值,2,0)+VLOOKUP($C800,装备数值,5,0)*($E800-1))*VLOOKUP($D800,系数!$K$2:$O$7,2,0))</f>
        <v>0</v>
      </c>
      <c r="G800" s="17">
        <f>INT((VLOOKUP($C800,装备数值,3,0)+VLOOKUP($C800,装备数值,6,0)*($E800-1))*VLOOKUP($D800,系数!$K$2:$O$7,3,0))</f>
        <v>214</v>
      </c>
      <c r="H800" s="17">
        <f t="shared" si="25"/>
        <v>214</v>
      </c>
      <c r="I800" s="17">
        <f>INT((VLOOKUP($C800,装备数值,4,0)+VLOOKUP($C800,装备数值,7,0)*($E800-1))*VLOOKUP($D800,系数!$K$2:$O$7,4,0))</f>
        <v>0</v>
      </c>
      <c r="J800" s="17">
        <f>INT((VLOOKUP($C800,装备数值,4,0)+VLOOKUP($C800,装备数值,7,0)*($E800-1))*VLOOKUP($D800,系数!$K$2:$O$7,5,0))</f>
        <v>0</v>
      </c>
      <c r="K800" s="17">
        <f>INT(VLOOKUP(E800,强化金币,2,1)*VLOOKUP(INDEX(装备!F:F,MATCH(属性!A800,装备!A:A,0)),系数!$K$12:$M$15,3,0))</f>
        <v>29250</v>
      </c>
      <c r="L800" s="17"/>
      <c r="M800" s="17"/>
      <c r="N800" s="17"/>
      <c r="O800" s="17">
        <f>IF(E800=1,"",VLOOKUP(E800,系数!$S$2:$AB$12,MATCH(属性!C800,评级,0),1))</f>
        <v>0</v>
      </c>
    </row>
    <row r="801" spans="1:15" ht="17.25" thickBot="1" x14ac:dyDescent="0.4">
      <c r="A801" s="17">
        <f t="shared" si="24"/>
        <v>7100007</v>
      </c>
      <c r="B801" s="17" t="s">
        <v>62</v>
      </c>
      <c r="C801" s="15">
        <f>INDEX(装备!G:G,MATCH(属性!A801,装备!A:A,0))</f>
        <v>6</v>
      </c>
      <c r="D801" s="15" t="str">
        <f>INDEX(装备!E:E,MATCH(属性!A801,装备!A:A,0))</f>
        <v>weapon</v>
      </c>
      <c r="E801" s="14">
        <v>79</v>
      </c>
      <c r="F801" s="17">
        <f>INT((VLOOKUP($C801,装备数值,2,0)+VLOOKUP($C801,装备数值,5,0)*($E801-1))*VLOOKUP($D801,系数!$K$2:$O$7,2,0))</f>
        <v>0</v>
      </c>
      <c r="G801" s="17">
        <f>INT((VLOOKUP($C801,装备数值,3,0)+VLOOKUP($C801,装备数值,6,0)*($E801-1))*VLOOKUP($D801,系数!$K$2:$O$7,3,0))</f>
        <v>216</v>
      </c>
      <c r="H801" s="17">
        <f t="shared" si="25"/>
        <v>216</v>
      </c>
      <c r="I801" s="17">
        <f>INT((VLOOKUP($C801,装备数值,4,0)+VLOOKUP($C801,装备数值,7,0)*($E801-1))*VLOOKUP($D801,系数!$K$2:$O$7,4,0))</f>
        <v>0</v>
      </c>
      <c r="J801" s="17">
        <f>INT((VLOOKUP($C801,装备数值,4,0)+VLOOKUP($C801,装备数值,7,0)*($E801-1))*VLOOKUP($D801,系数!$K$2:$O$7,5,0))</f>
        <v>0</v>
      </c>
      <c r="K801" s="17">
        <f>INT(VLOOKUP(E801,强化金币,2,1)*VLOOKUP(INDEX(装备!F:F,MATCH(属性!A801,装备!A:A,0)),系数!$K$12:$M$15,3,0))</f>
        <v>30000</v>
      </c>
      <c r="L801" s="17"/>
      <c r="M801" s="17"/>
      <c r="N801" s="17"/>
      <c r="O801" s="17">
        <f>IF(E801=1,"",VLOOKUP(E801,系数!$S$2:$AB$12,MATCH(属性!C801,评级,0),1))</f>
        <v>0</v>
      </c>
    </row>
    <row r="802" spans="1:15" ht="17.25" thickBot="1" x14ac:dyDescent="0.4">
      <c r="A802" s="17">
        <f t="shared" si="24"/>
        <v>7100007</v>
      </c>
      <c r="B802" s="17" t="s">
        <v>62</v>
      </c>
      <c r="C802" s="15">
        <f>INDEX(装备!G:G,MATCH(属性!A802,装备!A:A,0))</f>
        <v>6</v>
      </c>
      <c r="D802" s="15" t="str">
        <f>INDEX(装备!E:E,MATCH(属性!A802,装备!A:A,0))</f>
        <v>weapon</v>
      </c>
      <c r="E802" s="14">
        <v>80</v>
      </c>
      <c r="F802" s="17">
        <f>INT((VLOOKUP($C802,装备数值,2,0)+VLOOKUP($C802,装备数值,5,0)*($E802-1))*VLOOKUP($D802,系数!$K$2:$O$7,2,0))</f>
        <v>0</v>
      </c>
      <c r="G802" s="17">
        <f>INT((VLOOKUP($C802,装备数值,3,0)+VLOOKUP($C802,装备数值,6,0)*($E802-1))*VLOOKUP($D802,系数!$K$2:$O$7,3,0))</f>
        <v>218</v>
      </c>
      <c r="H802" s="17">
        <f t="shared" si="25"/>
        <v>218</v>
      </c>
      <c r="I802" s="17">
        <f>INT((VLOOKUP($C802,装备数值,4,0)+VLOOKUP($C802,装备数值,7,0)*($E802-1))*VLOOKUP($D802,系数!$K$2:$O$7,4,0))</f>
        <v>0</v>
      </c>
      <c r="J802" s="17">
        <f>INT((VLOOKUP($C802,装备数值,4,0)+VLOOKUP($C802,装备数值,7,0)*($E802-1))*VLOOKUP($D802,系数!$K$2:$O$7,5,0))</f>
        <v>0</v>
      </c>
      <c r="K802" s="17">
        <f>INT(VLOOKUP(E802,强化金币,2,1)*VLOOKUP(INDEX(装备!F:F,MATCH(属性!A802,装备!A:A,0)),系数!$K$12:$M$15,3,0))</f>
        <v>36000</v>
      </c>
      <c r="L802" s="17"/>
      <c r="M802" s="17"/>
      <c r="N802" s="17"/>
      <c r="O802" s="17">
        <f>IF(E802=1,"",VLOOKUP(E802,系数!$S$2:$AB$12,MATCH(属性!C802,评级,0),1))</f>
        <v>0</v>
      </c>
    </row>
    <row r="803" spans="1:15" ht="17.25" thickBot="1" x14ac:dyDescent="0.4">
      <c r="A803" s="17">
        <f t="shared" si="24"/>
        <v>7100007</v>
      </c>
      <c r="B803" s="17" t="s">
        <v>62</v>
      </c>
      <c r="C803" s="15">
        <f>INDEX(装备!G:G,MATCH(属性!A803,装备!A:A,0))</f>
        <v>6</v>
      </c>
      <c r="D803" s="15" t="str">
        <f>INDEX(装备!E:E,MATCH(属性!A803,装备!A:A,0))</f>
        <v>weapon</v>
      </c>
      <c r="E803" s="14">
        <v>81</v>
      </c>
      <c r="F803" s="17">
        <f>INT((VLOOKUP($C803,装备数值,2,0)+VLOOKUP($C803,装备数值,5,0)*($E803-1))*VLOOKUP($D803,系数!$K$2:$O$7,2,0))</f>
        <v>0</v>
      </c>
      <c r="G803" s="17">
        <f>INT((VLOOKUP($C803,装备数值,3,0)+VLOOKUP($C803,装备数值,6,0)*($E803-1))*VLOOKUP($D803,系数!$K$2:$O$7,3,0))</f>
        <v>220</v>
      </c>
      <c r="H803" s="17">
        <f t="shared" si="25"/>
        <v>220</v>
      </c>
      <c r="I803" s="17">
        <f>INT((VLOOKUP($C803,装备数值,4,0)+VLOOKUP($C803,装备数值,7,0)*($E803-1))*VLOOKUP($D803,系数!$K$2:$O$7,4,0))</f>
        <v>0</v>
      </c>
      <c r="J803" s="17">
        <f>INT((VLOOKUP($C803,装备数值,4,0)+VLOOKUP($C803,装备数值,7,0)*($E803-1))*VLOOKUP($D803,系数!$K$2:$O$7,5,0))</f>
        <v>0</v>
      </c>
      <c r="K803" s="17">
        <f>INT(VLOOKUP(E803,强化金币,2,1)*VLOOKUP(INDEX(装备!F:F,MATCH(属性!A803,装备!A:A,0)),系数!$K$12:$M$15,3,0))</f>
        <v>42000</v>
      </c>
      <c r="L803" s="17"/>
      <c r="M803" s="17"/>
      <c r="N803" s="17"/>
      <c r="O803" s="17">
        <f>IF(E803=1,"",VLOOKUP(E803,系数!$S$2:$AB$12,MATCH(属性!C803,评级,0),1))</f>
        <v>0</v>
      </c>
    </row>
    <row r="804" spans="1:15" ht="17.25" thickBot="1" x14ac:dyDescent="0.4">
      <c r="A804" s="17">
        <f t="shared" si="24"/>
        <v>7100007</v>
      </c>
      <c r="B804" s="17" t="s">
        <v>62</v>
      </c>
      <c r="C804" s="15">
        <f>INDEX(装备!G:G,MATCH(属性!A804,装备!A:A,0))</f>
        <v>6</v>
      </c>
      <c r="D804" s="15" t="str">
        <f>INDEX(装备!E:E,MATCH(属性!A804,装备!A:A,0))</f>
        <v>weapon</v>
      </c>
      <c r="E804" s="14">
        <v>82</v>
      </c>
      <c r="F804" s="17">
        <f>INT((VLOOKUP($C804,装备数值,2,0)+VLOOKUP($C804,装备数值,5,0)*($E804-1))*VLOOKUP($D804,系数!$K$2:$O$7,2,0))</f>
        <v>0</v>
      </c>
      <c r="G804" s="17">
        <f>INT((VLOOKUP($C804,装备数值,3,0)+VLOOKUP($C804,装备数值,6,0)*($E804-1))*VLOOKUP($D804,系数!$K$2:$O$7,3,0))</f>
        <v>222</v>
      </c>
      <c r="H804" s="17">
        <f t="shared" si="25"/>
        <v>222</v>
      </c>
      <c r="I804" s="17">
        <f>INT((VLOOKUP($C804,装备数值,4,0)+VLOOKUP($C804,装备数值,7,0)*($E804-1))*VLOOKUP($D804,系数!$K$2:$O$7,4,0))</f>
        <v>0</v>
      </c>
      <c r="J804" s="17">
        <f>INT((VLOOKUP($C804,装备数值,4,0)+VLOOKUP($C804,装备数值,7,0)*($E804-1))*VLOOKUP($D804,系数!$K$2:$O$7,5,0))</f>
        <v>0</v>
      </c>
      <c r="K804" s="17">
        <f>INT(VLOOKUP(E804,强化金币,2,1)*VLOOKUP(INDEX(装备!F:F,MATCH(属性!A804,装备!A:A,0)),系数!$K$12:$M$15,3,0))</f>
        <v>48000</v>
      </c>
      <c r="L804" s="17"/>
      <c r="M804" s="17"/>
      <c r="N804" s="17"/>
      <c r="O804" s="17">
        <f>IF(E804=1,"",VLOOKUP(E804,系数!$S$2:$AB$12,MATCH(属性!C804,评级,0),1))</f>
        <v>0</v>
      </c>
    </row>
    <row r="805" spans="1:15" ht="17.25" thickBot="1" x14ac:dyDescent="0.4">
      <c r="A805" s="17">
        <f t="shared" si="24"/>
        <v>7100007</v>
      </c>
      <c r="B805" s="17" t="s">
        <v>62</v>
      </c>
      <c r="C805" s="15">
        <f>INDEX(装备!G:G,MATCH(属性!A805,装备!A:A,0))</f>
        <v>6</v>
      </c>
      <c r="D805" s="15" t="str">
        <f>INDEX(装备!E:E,MATCH(属性!A805,装备!A:A,0))</f>
        <v>weapon</v>
      </c>
      <c r="E805" s="14">
        <v>83</v>
      </c>
      <c r="F805" s="17">
        <f>INT((VLOOKUP($C805,装备数值,2,0)+VLOOKUP($C805,装备数值,5,0)*($E805-1))*VLOOKUP($D805,系数!$K$2:$O$7,2,0))</f>
        <v>0</v>
      </c>
      <c r="G805" s="17">
        <f>INT((VLOOKUP($C805,装备数值,3,0)+VLOOKUP($C805,装备数值,6,0)*($E805-1))*VLOOKUP($D805,系数!$K$2:$O$7,3,0))</f>
        <v>224</v>
      </c>
      <c r="H805" s="17">
        <f t="shared" si="25"/>
        <v>224</v>
      </c>
      <c r="I805" s="17">
        <f>INT((VLOOKUP($C805,装备数值,4,0)+VLOOKUP($C805,装备数值,7,0)*($E805-1))*VLOOKUP($D805,系数!$K$2:$O$7,4,0))</f>
        <v>0</v>
      </c>
      <c r="J805" s="17">
        <f>INT((VLOOKUP($C805,装备数值,4,0)+VLOOKUP($C805,装备数值,7,0)*($E805-1))*VLOOKUP($D805,系数!$K$2:$O$7,5,0))</f>
        <v>0</v>
      </c>
      <c r="K805" s="17">
        <f>INT(VLOOKUP(E805,强化金币,2,1)*VLOOKUP(INDEX(装备!F:F,MATCH(属性!A805,装备!A:A,0)),系数!$K$12:$M$15,3,0))</f>
        <v>54000</v>
      </c>
      <c r="L805" s="17"/>
      <c r="M805" s="17"/>
      <c r="N805" s="17"/>
      <c r="O805" s="17">
        <f>IF(E805=1,"",VLOOKUP(E805,系数!$S$2:$AB$12,MATCH(属性!C805,评级,0),1))</f>
        <v>0</v>
      </c>
    </row>
    <row r="806" spans="1:15" ht="17.25" thickBot="1" x14ac:dyDescent="0.4">
      <c r="A806" s="17">
        <f t="shared" si="24"/>
        <v>7100007</v>
      </c>
      <c r="B806" s="17" t="s">
        <v>62</v>
      </c>
      <c r="C806" s="15">
        <f>INDEX(装备!G:G,MATCH(属性!A806,装备!A:A,0))</f>
        <v>6</v>
      </c>
      <c r="D806" s="15" t="str">
        <f>INDEX(装备!E:E,MATCH(属性!A806,装备!A:A,0))</f>
        <v>weapon</v>
      </c>
      <c r="E806" s="14">
        <v>84</v>
      </c>
      <c r="F806" s="17">
        <f>INT((VLOOKUP($C806,装备数值,2,0)+VLOOKUP($C806,装备数值,5,0)*($E806-1))*VLOOKUP($D806,系数!$K$2:$O$7,2,0))</f>
        <v>0</v>
      </c>
      <c r="G806" s="17">
        <f>INT((VLOOKUP($C806,装备数值,3,0)+VLOOKUP($C806,装备数值,6,0)*($E806-1))*VLOOKUP($D806,系数!$K$2:$O$7,3,0))</f>
        <v>226</v>
      </c>
      <c r="H806" s="17">
        <f t="shared" si="25"/>
        <v>226</v>
      </c>
      <c r="I806" s="17">
        <f>INT((VLOOKUP($C806,装备数值,4,0)+VLOOKUP($C806,装备数值,7,0)*($E806-1))*VLOOKUP($D806,系数!$K$2:$O$7,4,0))</f>
        <v>0</v>
      </c>
      <c r="J806" s="17">
        <f>INT((VLOOKUP($C806,装备数值,4,0)+VLOOKUP($C806,装备数值,7,0)*($E806-1))*VLOOKUP($D806,系数!$K$2:$O$7,5,0))</f>
        <v>0</v>
      </c>
      <c r="K806" s="17">
        <f>INT(VLOOKUP(E806,强化金币,2,1)*VLOOKUP(INDEX(装备!F:F,MATCH(属性!A806,装备!A:A,0)),系数!$K$12:$M$15,3,0))</f>
        <v>60000</v>
      </c>
      <c r="L806" s="17"/>
      <c r="M806" s="17"/>
      <c r="N806" s="17"/>
      <c r="O806" s="17">
        <f>IF(E806=1,"",VLOOKUP(E806,系数!$S$2:$AB$12,MATCH(属性!C806,评级,0),1))</f>
        <v>0</v>
      </c>
    </row>
    <row r="807" spans="1:15" ht="17.25" thickBot="1" x14ac:dyDescent="0.4">
      <c r="A807" s="17">
        <f t="shared" si="24"/>
        <v>7100007</v>
      </c>
      <c r="B807" s="17" t="s">
        <v>62</v>
      </c>
      <c r="C807" s="15">
        <f>INDEX(装备!G:G,MATCH(属性!A807,装备!A:A,0))</f>
        <v>6</v>
      </c>
      <c r="D807" s="15" t="str">
        <f>INDEX(装备!E:E,MATCH(属性!A807,装备!A:A,0))</f>
        <v>weapon</v>
      </c>
      <c r="E807" s="14">
        <v>85</v>
      </c>
      <c r="F807" s="17">
        <f>INT((VLOOKUP($C807,装备数值,2,0)+VLOOKUP($C807,装备数值,5,0)*($E807-1))*VLOOKUP($D807,系数!$K$2:$O$7,2,0))</f>
        <v>0</v>
      </c>
      <c r="G807" s="17">
        <f>INT((VLOOKUP($C807,装备数值,3,0)+VLOOKUP($C807,装备数值,6,0)*($E807-1))*VLOOKUP($D807,系数!$K$2:$O$7,3,0))</f>
        <v>228</v>
      </c>
      <c r="H807" s="17">
        <f t="shared" si="25"/>
        <v>228</v>
      </c>
      <c r="I807" s="17">
        <f>INT((VLOOKUP($C807,装备数值,4,0)+VLOOKUP($C807,装备数值,7,0)*($E807-1))*VLOOKUP($D807,系数!$K$2:$O$7,4,0))</f>
        <v>0</v>
      </c>
      <c r="J807" s="17">
        <f>INT((VLOOKUP($C807,装备数值,4,0)+VLOOKUP($C807,装备数值,7,0)*($E807-1))*VLOOKUP($D807,系数!$K$2:$O$7,5,0))</f>
        <v>0</v>
      </c>
      <c r="K807" s="17">
        <f>INT(VLOOKUP(E807,强化金币,2,1)*VLOOKUP(INDEX(装备!F:F,MATCH(属性!A807,装备!A:A,0)),系数!$K$12:$M$15,3,0))</f>
        <v>75000</v>
      </c>
      <c r="L807" s="17"/>
      <c r="M807" s="17"/>
      <c r="N807" s="17"/>
      <c r="O807" s="17">
        <f>IF(E807=1,"",VLOOKUP(E807,系数!$S$2:$AB$12,MATCH(属性!C807,评级,0),1))</f>
        <v>0</v>
      </c>
    </row>
    <row r="808" spans="1:15" ht="17.25" thickBot="1" x14ac:dyDescent="0.4">
      <c r="A808" s="17">
        <f t="shared" si="24"/>
        <v>7100007</v>
      </c>
      <c r="B808" s="17" t="s">
        <v>62</v>
      </c>
      <c r="C808" s="15">
        <f>INDEX(装备!G:G,MATCH(属性!A808,装备!A:A,0))</f>
        <v>6</v>
      </c>
      <c r="D808" s="15" t="str">
        <f>INDEX(装备!E:E,MATCH(属性!A808,装备!A:A,0))</f>
        <v>weapon</v>
      </c>
      <c r="E808" s="14">
        <v>86</v>
      </c>
      <c r="F808" s="17">
        <f>INT((VLOOKUP($C808,装备数值,2,0)+VLOOKUP($C808,装备数值,5,0)*($E808-1))*VLOOKUP($D808,系数!$K$2:$O$7,2,0))</f>
        <v>0</v>
      </c>
      <c r="G808" s="17">
        <f>INT((VLOOKUP($C808,装备数值,3,0)+VLOOKUP($C808,装备数值,6,0)*($E808-1))*VLOOKUP($D808,系数!$K$2:$O$7,3,0))</f>
        <v>230</v>
      </c>
      <c r="H808" s="17">
        <f t="shared" si="25"/>
        <v>230</v>
      </c>
      <c r="I808" s="17">
        <f>INT((VLOOKUP($C808,装备数值,4,0)+VLOOKUP($C808,装备数值,7,0)*($E808-1))*VLOOKUP($D808,系数!$K$2:$O$7,4,0))</f>
        <v>0</v>
      </c>
      <c r="J808" s="17">
        <f>INT((VLOOKUP($C808,装备数值,4,0)+VLOOKUP($C808,装备数值,7,0)*($E808-1))*VLOOKUP($D808,系数!$K$2:$O$7,5,0))</f>
        <v>0</v>
      </c>
      <c r="K808" s="17">
        <f>INT(VLOOKUP(E808,强化金币,2,1)*VLOOKUP(INDEX(装备!F:F,MATCH(属性!A808,装备!A:A,0)),系数!$K$12:$M$15,3,0))</f>
        <v>90000</v>
      </c>
      <c r="L808" s="17"/>
      <c r="M808" s="17"/>
      <c r="N808" s="17"/>
      <c r="O808" s="17">
        <f>IF(E808=1,"",VLOOKUP(E808,系数!$S$2:$AB$12,MATCH(属性!C808,评级,0),1))</f>
        <v>0</v>
      </c>
    </row>
    <row r="809" spans="1:15" ht="17.25" thickBot="1" x14ac:dyDescent="0.4">
      <c r="A809" s="17">
        <f t="shared" si="24"/>
        <v>7100007</v>
      </c>
      <c r="B809" s="17" t="s">
        <v>62</v>
      </c>
      <c r="C809" s="15">
        <f>INDEX(装备!G:G,MATCH(属性!A809,装备!A:A,0))</f>
        <v>6</v>
      </c>
      <c r="D809" s="15" t="str">
        <f>INDEX(装备!E:E,MATCH(属性!A809,装备!A:A,0))</f>
        <v>weapon</v>
      </c>
      <c r="E809" s="14">
        <v>87</v>
      </c>
      <c r="F809" s="17">
        <f>INT((VLOOKUP($C809,装备数值,2,0)+VLOOKUP($C809,装备数值,5,0)*($E809-1))*VLOOKUP($D809,系数!$K$2:$O$7,2,0))</f>
        <v>0</v>
      </c>
      <c r="G809" s="17">
        <f>INT((VLOOKUP($C809,装备数值,3,0)+VLOOKUP($C809,装备数值,6,0)*($E809-1))*VLOOKUP($D809,系数!$K$2:$O$7,3,0))</f>
        <v>232</v>
      </c>
      <c r="H809" s="17">
        <f t="shared" si="25"/>
        <v>232</v>
      </c>
      <c r="I809" s="17">
        <f>INT((VLOOKUP($C809,装备数值,4,0)+VLOOKUP($C809,装备数值,7,0)*($E809-1))*VLOOKUP($D809,系数!$K$2:$O$7,4,0))</f>
        <v>0</v>
      </c>
      <c r="J809" s="17">
        <f>INT((VLOOKUP($C809,装备数值,4,0)+VLOOKUP($C809,装备数值,7,0)*($E809-1))*VLOOKUP($D809,系数!$K$2:$O$7,5,0))</f>
        <v>0</v>
      </c>
      <c r="K809" s="17">
        <f>INT(VLOOKUP(E809,强化金币,2,1)*VLOOKUP(INDEX(装备!F:F,MATCH(属性!A809,装备!A:A,0)),系数!$K$12:$M$15,3,0))</f>
        <v>105000</v>
      </c>
      <c r="L809" s="17"/>
      <c r="M809" s="17"/>
      <c r="N809" s="17"/>
      <c r="O809" s="17">
        <f>IF(E809=1,"",VLOOKUP(E809,系数!$S$2:$AB$12,MATCH(属性!C809,评级,0),1))</f>
        <v>0</v>
      </c>
    </row>
    <row r="810" spans="1:15" ht="17.25" thickBot="1" x14ac:dyDescent="0.4">
      <c r="A810" s="17">
        <f t="shared" si="24"/>
        <v>7100007</v>
      </c>
      <c r="B810" s="17" t="s">
        <v>62</v>
      </c>
      <c r="C810" s="15">
        <f>INDEX(装备!G:G,MATCH(属性!A810,装备!A:A,0))</f>
        <v>6</v>
      </c>
      <c r="D810" s="15" t="str">
        <f>INDEX(装备!E:E,MATCH(属性!A810,装备!A:A,0))</f>
        <v>weapon</v>
      </c>
      <c r="E810" s="14">
        <v>88</v>
      </c>
      <c r="F810" s="17">
        <f>INT((VLOOKUP($C810,装备数值,2,0)+VLOOKUP($C810,装备数值,5,0)*($E810-1))*VLOOKUP($D810,系数!$K$2:$O$7,2,0))</f>
        <v>0</v>
      </c>
      <c r="G810" s="17">
        <f>INT((VLOOKUP($C810,装备数值,3,0)+VLOOKUP($C810,装备数值,6,0)*($E810-1))*VLOOKUP($D810,系数!$K$2:$O$7,3,0))</f>
        <v>234</v>
      </c>
      <c r="H810" s="17">
        <f t="shared" si="25"/>
        <v>234</v>
      </c>
      <c r="I810" s="17">
        <f>INT((VLOOKUP($C810,装备数值,4,0)+VLOOKUP($C810,装备数值,7,0)*($E810-1))*VLOOKUP($D810,系数!$K$2:$O$7,4,0))</f>
        <v>0</v>
      </c>
      <c r="J810" s="17">
        <f>INT((VLOOKUP($C810,装备数值,4,0)+VLOOKUP($C810,装备数值,7,0)*($E810-1))*VLOOKUP($D810,系数!$K$2:$O$7,5,0))</f>
        <v>0</v>
      </c>
      <c r="K810" s="17">
        <f>INT(VLOOKUP(E810,强化金币,2,1)*VLOOKUP(INDEX(装备!F:F,MATCH(属性!A810,装备!A:A,0)),系数!$K$12:$M$15,3,0))</f>
        <v>120000</v>
      </c>
      <c r="L810" s="17"/>
      <c r="M810" s="17"/>
      <c r="N810" s="17"/>
      <c r="O810" s="17">
        <f>IF(E810=1,"",VLOOKUP(E810,系数!$S$2:$AB$12,MATCH(属性!C810,评级,0),1))</f>
        <v>0</v>
      </c>
    </row>
    <row r="811" spans="1:15" ht="17.25" thickBot="1" x14ac:dyDescent="0.4">
      <c r="A811" s="17">
        <f t="shared" si="24"/>
        <v>7100007</v>
      </c>
      <c r="B811" s="17" t="s">
        <v>62</v>
      </c>
      <c r="C811" s="15">
        <f>INDEX(装备!G:G,MATCH(属性!A811,装备!A:A,0))</f>
        <v>6</v>
      </c>
      <c r="D811" s="15" t="str">
        <f>INDEX(装备!E:E,MATCH(属性!A811,装备!A:A,0))</f>
        <v>weapon</v>
      </c>
      <c r="E811" s="14">
        <v>89</v>
      </c>
      <c r="F811" s="17">
        <f>INT((VLOOKUP($C811,装备数值,2,0)+VLOOKUP($C811,装备数值,5,0)*($E811-1))*VLOOKUP($D811,系数!$K$2:$O$7,2,0))</f>
        <v>0</v>
      </c>
      <c r="G811" s="17">
        <f>INT((VLOOKUP($C811,装备数值,3,0)+VLOOKUP($C811,装备数值,6,0)*($E811-1))*VLOOKUP($D811,系数!$K$2:$O$7,3,0))</f>
        <v>236</v>
      </c>
      <c r="H811" s="17">
        <f t="shared" si="25"/>
        <v>236</v>
      </c>
      <c r="I811" s="17">
        <f>INT((VLOOKUP($C811,装备数值,4,0)+VLOOKUP($C811,装备数值,7,0)*($E811-1))*VLOOKUP($D811,系数!$K$2:$O$7,4,0))</f>
        <v>0</v>
      </c>
      <c r="J811" s="17">
        <f>INT((VLOOKUP($C811,装备数值,4,0)+VLOOKUP($C811,装备数值,7,0)*($E811-1))*VLOOKUP($D811,系数!$K$2:$O$7,5,0))</f>
        <v>0</v>
      </c>
      <c r="K811" s="17">
        <f>INT(VLOOKUP(E811,强化金币,2,1)*VLOOKUP(INDEX(装备!F:F,MATCH(属性!A811,装备!A:A,0)),系数!$K$12:$M$15,3,0))</f>
        <v>135000</v>
      </c>
      <c r="L811" s="17"/>
      <c r="M811" s="17"/>
      <c r="N811" s="17"/>
      <c r="O811" s="17">
        <f>IF(E811=1,"",VLOOKUP(E811,系数!$S$2:$AB$12,MATCH(属性!C811,评级,0),1))</f>
        <v>0</v>
      </c>
    </row>
    <row r="812" spans="1:15" ht="17.25" thickBot="1" x14ac:dyDescent="0.4">
      <c r="A812" s="17">
        <f t="shared" si="24"/>
        <v>7100007</v>
      </c>
      <c r="B812" s="17" t="s">
        <v>62</v>
      </c>
      <c r="C812" s="15">
        <f>INDEX(装备!G:G,MATCH(属性!A812,装备!A:A,0))</f>
        <v>6</v>
      </c>
      <c r="D812" s="15" t="str">
        <f>INDEX(装备!E:E,MATCH(属性!A812,装备!A:A,0))</f>
        <v>weapon</v>
      </c>
      <c r="E812" s="14">
        <v>90</v>
      </c>
      <c r="F812" s="17">
        <f>INT((VLOOKUP($C812,装备数值,2,0)+VLOOKUP($C812,装备数值,5,0)*($E812-1))*VLOOKUP($D812,系数!$K$2:$O$7,2,0))</f>
        <v>0</v>
      </c>
      <c r="G812" s="17">
        <f>INT((VLOOKUP($C812,装备数值,3,0)+VLOOKUP($C812,装备数值,6,0)*($E812-1))*VLOOKUP($D812,系数!$K$2:$O$7,3,0))</f>
        <v>238</v>
      </c>
      <c r="H812" s="17">
        <f t="shared" si="25"/>
        <v>238</v>
      </c>
      <c r="I812" s="17">
        <f>INT((VLOOKUP($C812,装备数值,4,0)+VLOOKUP($C812,装备数值,7,0)*($E812-1))*VLOOKUP($D812,系数!$K$2:$O$7,4,0))</f>
        <v>0</v>
      </c>
      <c r="J812" s="17">
        <f>INT((VLOOKUP($C812,装备数值,4,0)+VLOOKUP($C812,装备数值,7,0)*($E812-1))*VLOOKUP($D812,系数!$K$2:$O$7,5,0))</f>
        <v>0</v>
      </c>
      <c r="K812" s="17">
        <f>INT(VLOOKUP(E812,强化金币,2,1)*VLOOKUP(INDEX(装备!F:F,MATCH(属性!A812,装备!A:A,0)),系数!$K$12:$M$15,3,0))</f>
        <v>135000</v>
      </c>
      <c r="L812" s="17"/>
      <c r="M812" s="17"/>
      <c r="N812" s="17"/>
      <c r="O812" s="17">
        <f>IF(E812=1,"",VLOOKUP(E812,系数!$S$2:$AB$12,MATCH(属性!C812,评级,0),1))</f>
        <v>0</v>
      </c>
    </row>
    <row r="813" spans="1:15" ht="17.25" thickBot="1" x14ac:dyDescent="0.4">
      <c r="A813" s="17">
        <f t="shared" si="24"/>
        <v>7100007</v>
      </c>
      <c r="B813" s="17" t="s">
        <v>62</v>
      </c>
      <c r="C813" s="15">
        <f>INDEX(装备!G:G,MATCH(属性!A813,装备!A:A,0))</f>
        <v>6</v>
      </c>
      <c r="D813" s="15" t="str">
        <f>INDEX(装备!E:E,MATCH(属性!A813,装备!A:A,0))</f>
        <v>weapon</v>
      </c>
      <c r="E813" s="14">
        <v>91</v>
      </c>
      <c r="F813" s="17">
        <f>INT((VLOOKUP($C813,装备数值,2,0)+VLOOKUP($C813,装备数值,5,0)*($E813-1))*VLOOKUP($D813,系数!$K$2:$O$7,2,0))</f>
        <v>0</v>
      </c>
      <c r="G813" s="17">
        <f>INT((VLOOKUP($C813,装备数值,3,0)+VLOOKUP($C813,装备数值,6,0)*($E813-1))*VLOOKUP($D813,系数!$K$2:$O$7,3,0))</f>
        <v>240</v>
      </c>
      <c r="H813" s="17">
        <f t="shared" si="25"/>
        <v>240</v>
      </c>
      <c r="I813" s="17">
        <f>INT((VLOOKUP($C813,装备数值,4,0)+VLOOKUP($C813,装备数值,7,0)*($E813-1))*VLOOKUP($D813,系数!$K$2:$O$7,4,0))</f>
        <v>0</v>
      </c>
      <c r="J813" s="17">
        <f>INT((VLOOKUP($C813,装备数值,4,0)+VLOOKUP($C813,装备数值,7,0)*($E813-1))*VLOOKUP($D813,系数!$K$2:$O$7,5,0))</f>
        <v>0</v>
      </c>
      <c r="K813" s="17">
        <f>INT(VLOOKUP(E813,强化金币,2,1)*VLOOKUP(INDEX(装备!F:F,MATCH(属性!A813,装备!A:A,0)),系数!$K$12:$M$15,3,0))</f>
        <v>135000</v>
      </c>
      <c r="L813" s="17"/>
      <c r="M813" s="17"/>
      <c r="N813" s="17"/>
      <c r="O813" s="17">
        <f>IF(E813=1,"",VLOOKUP(E813,系数!$S$2:$AB$12,MATCH(属性!C813,评级,0),1))</f>
        <v>0</v>
      </c>
    </row>
    <row r="814" spans="1:15" ht="17.25" thickBot="1" x14ac:dyDescent="0.4">
      <c r="A814" s="17">
        <f t="shared" si="24"/>
        <v>7100007</v>
      </c>
      <c r="B814" s="17" t="s">
        <v>62</v>
      </c>
      <c r="C814" s="15">
        <f>INDEX(装备!G:G,MATCH(属性!A814,装备!A:A,0))</f>
        <v>6</v>
      </c>
      <c r="D814" s="15" t="str">
        <f>INDEX(装备!E:E,MATCH(属性!A814,装备!A:A,0))</f>
        <v>weapon</v>
      </c>
      <c r="E814" s="14">
        <v>92</v>
      </c>
      <c r="F814" s="17">
        <f>INT((VLOOKUP($C814,装备数值,2,0)+VLOOKUP($C814,装备数值,5,0)*($E814-1))*VLOOKUP($D814,系数!$K$2:$O$7,2,0))</f>
        <v>0</v>
      </c>
      <c r="G814" s="17">
        <f>INT((VLOOKUP($C814,装备数值,3,0)+VLOOKUP($C814,装备数值,6,0)*($E814-1))*VLOOKUP($D814,系数!$K$2:$O$7,3,0))</f>
        <v>242</v>
      </c>
      <c r="H814" s="17">
        <f t="shared" si="25"/>
        <v>242</v>
      </c>
      <c r="I814" s="17">
        <f>INT((VLOOKUP($C814,装备数值,4,0)+VLOOKUP($C814,装备数值,7,0)*($E814-1))*VLOOKUP($D814,系数!$K$2:$O$7,4,0))</f>
        <v>0</v>
      </c>
      <c r="J814" s="17">
        <f>INT((VLOOKUP($C814,装备数值,4,0)+VLOOKUP($C814,装备数值,7,0)*($E814-1))*VLOOKUP($D814,系数!$K$2:$O$7,5,0))</f>
        <v>0</v>
      </c>
      <c r="K814" s="17">
        <f>INT(VLOOKUP(E814,强化金币,2,1)*VLOOKUP(INDEX(装备!F:F,MATCH(属性!A814,装备!A:A,0)),系数!$K$12:$M$15,3,0))</f>
        <v>135000</v>
      </c>
      <c r="L814" s="17"/>
      <c r="M814" s="17"/>
      <c r="N814" s="17"/>
      <c r="O814" s="17">
        <f>IF(E814=1,"",VLOOKUP(E814,系数!$S$2:$AB$12,MATCH(属性!C814,评级,0),1))</f>
        <v>0</v>
      </c>
    </row>
    <row r="815" spans="1:15" ht="17.25" thickBot="1" x14ac:dyDescent="0.4">
      <c r="A815" s="17">
        <f t="shared" si="24"/>
        <v>7100007</v>
      </c>
      <c r="B815" s="17" t="s">
        <v>62</v>
      </c>
      <c r="C815" s="15">
        <f>INDEX(装备!G:G,MATCH(属性!A815,装备!A:A,0))</f>
        <v>6</v>
      </c>
      <c r="D815" s="15" t="str">
        <f>INDEX(装备!E:E,MATCH(属性!A815,装备!A:A,0))</f>
        <v>weapon</v>
      </c>
      <c r="E815" s="14">
        <v>93</v>
      </c>
      <c r="F815" s="17">
        <f>INT((VLOOKUP($C815,装备数值,2,0)+VLOOKUP($C815,装备数值,5,0)*($E815-1))*VLOOKUP($D815,系数!$K$2:$O$7,2,0))</f>
        <v>0</v>
      </c>
      <c r="G815" s="17">
        <f>INT((VLOOKUP($C815,装备数值,3,0)+VLOOKUP($C815,装备数值,6,0)*($E815-1))*VLOOKUP($D815,系数!$K$2:$O$7,3,0))</f>
        <v>244</v>
      </c>
      <c r="H815" s="17">
        <f t="shared" si="25"/>
        <v>244</v>
      </c>
      <c r="I815" s="17">
        <f>INT((VLOOKUP($C815,装备数值,4,0)+VLOOKUP($C815,装备数值,7,0)*($E815-1))*VLOOKUP($D815,系数!$K$2:$O$7,4,0))</f>
        <v>0</v>
      </c>
      <c r="J815" s="17">
        <f>INT((VLOOKUP($C815,装备数值,4,0)+VLOOKUP($C815,装备数值,7,0)*($E815-1))*VLOOKUP($D815,系数!$K$2:$O$7,5,0))</f>
        <v>0</v>
      </c>
      <c r="K815" s="17">
        <f>INT(VLOOKUP(E815,强化金币,2,1)*VLOOKUP(INDEX(装备!F:F,MATCH(属性!A815,装备!A:A,0)),系数!$K$12:$M$15,3,0))</f>
        <v>135000</v>
      </c>
      <c r="L815" s="17"/>
      <c r="M815" s="17"/>
      <c r="N815" s="17"/>
      <c r="O815" s="17">
        <f>IF(E815=1,"",VLOOKUP(E815,系数!$S$2:$AB$12,MATCH(属性!C815,评级,0),1))</f>
        <v>0</v>
      </c>
    </row>
    <row r="816" spans="1:15" ht="17.25" thickBot="1" x14ac:dyDescent="0.4">
      <c r="A816" s="17">
        <f t="shared" si="24"/>
        <v>7100007</v>
      </c>
      <c r="B816" s="17" t="s">
        <v>62</v>
      </c>
      <c r="C816" s="15">
        <f>INDEX(装备!G:G,MATCH(属性!A816,装备!A:A,0))</f>
        <v>6</v>
      </c>
      <c r="D816" s="15" t="str">
        <f>INDEX(装备!E:E,MATCH(属性!A816,装备!A:A,0))</f>
        <v>weapon</v>
      </c>
      <c r="E816" s="14">
        <v>94</v>
      </c>
      <c r="F816" s="17">
        <f>INT((VLOOKUP($C816,装备数值,2,0)+VLOOKUP($C816,装备数值,5,0)*($E816-1))*VLOOKUP($D816,系数!$K$2:$O$7,2,0))</f>
        <v>0</v>
      </c>
      <c r="G816" s="17">
        <f>INT((VLOOKUP($C816,装备数值,3,0)+VLOOKUP($C816,装备数值,6,0)*($E816-1))*VLOOKUP($D816,系数!$K$2:$O$7,3,0))</f>
        <v>246</v>
      </c>
      <c r="H816" s="17">
        <f t="shared" si="25"/>
        <v>246</v>
      </c>
      <c r="I816" s="17">
        <f>INT((VLOOKUP($C816,装备数值,4,0)+VLOOKUP($C816,装备数值,7,0)*($E816-1))*VLOOKUP($D816,系数!$K$2:$O$7,4,0))</f>
        <v>0</v>
      </c>
      <c r="J816" s="17">
        <f>INT((VLOOKUP($C816,装备数值,4,0)+VLOOKUP($C816,装备数值,7,0)*($E816-1))*VLOOKUP($D816,系数!$K$2:$O$7,5,0))</f>
        <v>0</v>
      </c>
      <c r="K816" s="17">
        <f>INT(VLOOKUP(E816,强化金币,2,1)*VLOOKUP(INDEX(装备!F:F,MATCH(属性!A816,装备!A:A,0)),系数!$K$12:$M$15,3,0))</f>
        <v>135000</v>
      </c>
      <c r="L816" s="17"/>
      <c r="M816" s="17"/>
      <c r="N816" s="17"/>
      <c r="O816" s="17">
        <f>IF(E816=1,"",VLOOKUP(E816,系数!$S$2:$AB$12,MATCH(属性!C816,评级,0),1))</f>
        <v>0</v>
      </c>
    </row>
    <row r="817" spans="1:15" ht="17.25" thickBot="1" x14ac:dyDescent="0.4">
      <c r="A817" s="17">
        <f t="shared" si="24"/>
        <v>7100007</v>
      </c>
      <c r="B817" s="17" t="s">
        <v>62</v>
      </c>
      <c r="C817" s="15">
        <f>INDEX(装备!G:G,MATCH(属性!A817,装备!A:A,0))</f>
        <v>6</v>
      </c>
      <c r="D817" s="15" t="str">
        <f>INDEX(装备!E:E,MATCH(属性!A817,装备!A:A,0))</f>
        <v>weapon</v>
      </c>
      <c r="E817" s="14">
        <v>95</v>
      </c>
      <c r="F817" s="17">
        <f>INT((VLOOKUP($C817,装备数值,2,0)+VLOOKUP($C817,装备数值,5,0)*($E817-1))*VLOOKUP($D817,系数!$K$2:$O$7,2,0))</f>
        <v>0</v>
      </c>
      <c r="G817" s="17">
        <f>INT((VLOOKUP($C817,装备数值,3,0)+VLOOKUP($C817,装备数值,6,0)*($E817-1))*VLOOKUP($D817,系数!$K$2:$O$7,3,0))</f>
        <v>248</v>
      </c>
      <c r="H817" s="17">
        <f t="shared" si="25"/>
        <v>248</v>
      </c>
      <c r="I817" s="17">
        <f>INT((VLOOKUP($C817,装备数值,4,0)+VLOOKUP($C817,装备数值,7,0)*($E817-1))*VLOOKUP($D817,系数!$K$2:$O$7,4,0))</f>
        <v>0</v>
      </c>
      <c r="J817" s="17">
        <f>INT((VLOOKUP($C817,装备数值,4,0)+VLOOKUP($C817,装备数值,7,0)*($E817-1))*VLOOKUP($D817,系数!$K$2:$O$7,5,0))</f>
        <v>0</v>
      </c>
      <c r="K817" s="17">
        <f>INT(VLOOKUP(E817,强化金币,2,1)*VLOOKUP(INDEX(装备!F:F,MATCH(属性!A817,装备!A:A,0)),系数!$K$12:$M$15,3,0))</f>
        <v>135000</v>
      </c>
      <c r="L817" s="17"/>
      <c r="M817" s="17"/>
      <c r="N817" s="17"/>
      <c r="O817" s="17">
        <f>IF(E817=1,"",VLOOKUP(E817,系数!$S$2:$AB$12,MATCH(属性!C817,评级,0),1))</f>
        <v>0</v>
      </c>
    </row>
    <row r="818" spans="1:15" ht="17.25" thickBot="1" x14ac:dyDescent="0.4">
      <c r="A818" s="17">
        <f t="shared" si="24"/>
        <v>7100007</v>
      </c>
      <c r="B818" s="17" t="s">
        <v>62</v>
      </c>
      <c r="C818" s="15">
        <f>INDEX(装备!G:G,MATCH(属性!A818,装备!A:A,0))</f>
        <v>6</v>
      </c>
      <c r="D818" s="15" t="str">
        <f>INDEX(装备!E:E,MATCH(属性!A818,装备!A:A,0))</f>
        <v>weapon</v>
      </c>
      <c r="E818" s="14">
        <v>96</v>
      </c>
      <c r="F818" s="17">
        <f>INT((VLOOKUP($C818,装备数值,2,0)+VLOOKUP($C818,装备数值,5,0)*($E818-1))*VLOOKUP($D818,系数!$K$2:$O$7,2,0))</f>
        <v>0</v>
      </c>
      <c r="G818" s="17">
        <f>INT((VLOOKUP($C818,装备数值,3,0)+VLOOKUP($C818,装备数值,6,0)*($E818-1))*VLOOKUP($D818,系数!$K$2:$O$7,3,0))</f>
        <v>250</v>
      </c>
      <c r="H818" s="17">
        <f t="shared" si="25"/>
        <v>250</v>
      </c>
      <c r="I818" s="17">
        <f>INT((VLOOKUP($C818,装备数值,4,0)+VLOOKUP($C818,装备数值,7,0)*($E818-1))*VLOOKUP($D818,系数!$K$2:$O$7,4,0))</f>
        <v>0</v>
      </c>
      <c r="J818" s="17">
        <f>INT((VLOOKUP($C818,装备数值,4,0)+VLOOKUP($C818,装备数值,7,0)*($E818-1))*VLOOKUP($D818,系数!$K$2:$O$7,5,0))</f>
        <v>0</v>
      </c>
      <c r="K818" s="17">
        <f>INT(VLOOKUP(E818,强化金币,2,1)*VLOOKUP(INDEX(装备!F:F,MATCH(属性!A818,装备!A:A,0)),系数!$K$12:$M$15,3,0))</f>
        <v>135000</v>
      </c>
      <c r="L818" s="17"/>
      <c r="M818" s="17"/>
      <c r="N818" s="17"/>
      <c r="O818" s="17">
        <f>IF(E818=1,"",VLOOKUP(E818,系数!$S$2:$AB$12,MATCH(属性!C818,评级,0),1))</f>
        <v>0</v>
      </c>
    </row>
    <row r="819" spans="1:15" ht="17.25" thickBot="1" x14ac:dyDescent="0.4">
      <c r="A819" s="17">
        <f t="shared" si="24"/>
        <v>7100007</v>
      </c>
      <c r="B819" s="17" t="s">
        <v>62</v>
      </c>
      <c r="C819" s="15">
        <f>INDEX(装备!G:G,MATCH(属性!A819,装备!A:A,0))</f>
        <v>6</v>
      </c>
      <c r="D819" s="15" t="str">
        <f>INDEX(装备!E:E,MATCH(属性!A819,装备!A:A,0))</f>
        <v>weapon</v>
      </c>
      <c r="E819" s="14">
        <v>97</v>
      </c>
      <c r="F819" s="17">
        <f>INT((VLOOKUP($C819,装备数值,2,0)+VLOOKUP($C819,装备数值,5,0)*($E819-1))*VLOOKUP($D819,系数!$K$2:$O$7,2,0))</f>
        <v>0</v>
      </c>
      <c r="G819" s="17">
        <f>INT((VLOOKUP($C819,装备数值,3,0)+VLOOKUP($C819,装备数值,6,0)*($E819-1))*VLOOKUP($D819,系数!$K$2:$O$7,3,0))</f>
        <v>252</v>
      </c>
      <c r="H819" s="17">
        <f t="shared" si="25"/>
        <v>252</v>
      </c>
      <c r="I819" s="17">
        <f>INT((VLOOKUP($C819,装备数值,4,0)+VLOOKUP($C819,装备数值,7,0)*($E819-1))*VLOOKUP($D819,系数!$K$2:$O$7,4,0))</f>
        <v>0</v>
      </c>
      <c r="J819" s="17">
        <f>INT((VLOOKUP($C819,装备数值,4,0)+VLOOKUP($C819,装备数值,7,0)*($E819-1))*VLOOKUP($D819,系数!$K$2:$O$7,5,0))</f>
        <v>0</v>
      </c>
      <c r="K819" s="17">
        <f>INT(VLOOKUP(E819,强化金币,2,1)*VLOOKUP(INDEX(装备!F:F,MATCH(属性!A819,装备!A:A,0)),系数!$K$12:$M$15,3,0))</f>
        <v>135000</v>
      </c>
      <c r="L819" s="17"/>
      <c r="M819" s="17"/>
      <c r="N819" s="17"/>
      <c r="O819" s="17">
        <f>IF(E819=1,"",VLOOKUP(E819,系数!$S$2:$AB$12,MATCH(属性!C819,评级,0),1))</f>
        <v>0</v>
      </c>
    </row>
    <row r="820" spans="1:15" ht="17.25" thickBot="1" x14ac:dyDescent="0.4">
      <c r="A820" s="17">
        <f t="shared" si="24"/>
        <v>7100007</v>
      </c>
      <c r="B820" s="17" t="s">
        <v>62</v>
      </c>
      <c r="C820" s="15">
        <f>INDEX(装备!G:G,MATCH(属性!A820,装备!A:A,0))</f>
        <v>6</v>
      </c>
      <c r="D820" s="15" t="str">
        <f>INDEX(装备!E:E,MATCH(属性!A820,装备!A:A,0))</f>
        <v>weapon</v>
      </c>
      <c r="E820" s="14">
        <v>98</v>
      </c>
      <c r="F820" s="17">
        <f>INT((VLOOKUP($C820,装备数值,2,0)+VLOOKUP($C820,装备数值,5,0)*($E820-1))*VLOOKUP($D820,系数!$K$2:$O$7,2,0))</f>
        <v>0</v>
      </c>
      <c r="G820" s="17">
        <f>INT((VLOOKUP($C820,装备数值,3,0)+VLOOKUP($C820,装备数值,6,0)*($E820-1))*VLOOKUP($D820,系数!$K$2:$O$7,3,0))</f>
        <v>254</v>
      </c>
      <c r="H820" s="17">
        <f t="shared" si="25"/>
        <v>254</v>
      </c>
      <c r="I820" s="17">
        <f>INT((VLOOKUP($C820,装备数值,4,0)+VLOOKUP($C820,装备数值,7,0)*($E820-1))*VLOOKUP($D820,系数!$K$2:$O$7,4,0))</f>
        <v>0</v>
      </c>
      <c r="J820" s="17">
        <f>INT((VLOOKUP($C820,装备数值,4,0)+VLOOKUP($C820,装备数值,7,0)*($E820-1))*VLOOKUP($D820,系数!$K$2:$O$7,5,0))</f>
        <v>0</v>
      </c>
      <c r="K820" s="17">
        <f>INT(VLOOKUP(E820,强化金币,2,1)*VLOOKUP(INDEX(装备!F:F,MATCH(属性!A820,装备!A:A,0)),系数!$K$12:$M$15,3,0))</f>
        <v>135000</v>
      </c>
      <c r="L820" s="17"/>
      <c r="M820" s="17"/>
      <c r="N820" s="17"/>
      <c r="O820" s="17">
        <f>IF(E820=1,"",VLOOKUP(E820,系数!$S$2:$AB$12,MATCH(属性!C820,评级,0),1))</f>
        <v>0</v>
      </c>
    </row>
    <row r="821" spans="1:15" ht="17.25" thickBot="1" x14ac:dyDescent="0.4">
      <c r="A821" s="17">
        <f t="shared" si="24"/>
        <v>7100007</v>
      </c>
      <c r="B821" s="17" t="s">
        <v>62</v>
      </c>
      <c r="C821" s="15">
        <f>INDEX(装备!G:G,MATCH(属性!A821,装备!A:A,0))</f>
        <v>6</v>
      </c>
      <c r="D821" s="15" t="str">
        <f>INDEX(装备!E:E,MATCH(属性!A821,装备!A:A,0))</f>
        <v>weapon</v>
      </c>
      <c r="E821" s="14">
        <v>99</v>
      </c>
      <c r="F821" s="17">
        <f>INT((VLOOKUP($C821,装备数值,2,0)+VLOOKUP($C821,装备数值,5,0)*($E821-1))*VLOOKUP($D821,系数!$K$2:$O$7,2,0))</f>
        <v>0</v>
      </c>
      <c r="G821" s="17">
        <f>INT((VLOOKUP($C821,装备数值,3,0)+VLOOKUP($C821,装备数值,6,0)*($E821-1))*VLOOKUP($D821,系数!$K$2:$O$7,3,0))</f>
        <v>256</v>
      </c>
      <c r="H821" s="17">
        <f t="shared" si="25"/>
        <v>256</v>
      </c>
      <c r="I821" s="17">
        <f>INT((VLOOKUP($C821,装备数值,4,0)+VLOOKUP($C821,装备数值,7,0)*($E821-1))*VLOOKUP($D821,系数!$K$2:$O$7,4,0))</f>
        <v>0</v>
      </c>
      <c r="J821" s="17">
        <f>INT((VLOOKUP($C821,装备数值,4,0)+VLOOKUP($C821,装备数值,7,0)*($E821-1))*VLOOKUP($D821,系数!$K$2:$O$7,5,0))</f>
        <v>0</v>
      </c>
      <c r="K821" s="17">
        <f>INT(VLOOKUP(E821,强化金币,2,1)*VLOOKUP(INDEX(装备!F:F,MATCH(属性!A821,装备!A:A,0)),系数!$K$12:$M$15,3,0))</f>
        <v>135000</v>
      </c>
      <c r="L821" s="17"/>
      <c r="M821" s="17"/>
      <c r="N821" s="17"/>
      <c r="O821" s="17">
        <f>IF(E821=1,"",VLOOKUP(E821,系数!$S$2:$AB$12,MATCH(属性!C821,评级,0),1))</f>
        <v>0</v>
      </c>
    </row>
    <row r="822" spans="1:15" ht="17.25" thickBot="1" x14ac:dyDescent="0.4">
      <c r="A822" s="17">
        <f t="shared" si="24"/>
        <v>7100007</v>
      </c>
      <c r="B822" s="17" t="s">
        <v>62</v>
      </c>
      <c r="C822" s="15">
        <f>INDEX(装备!G:G,MATCH(属性!A822,装备!A:A,0))</f>
        <v>6</v>
      </c>
      <c r="D822" s="15" t="str">
        <f>INDEX(装备!E:E,MATCH(属性!A822,装备!A:A,0))</f>
        <v>weapon</v>
      </c>
      <c r="E822" s="14">
        <v>100</v>
      </c>
      <c r="F822" s="17">
        <f>INT((VLOOKUP($C822,装备数值,2,0)+VLOOKUP($C822,装备数值,5,0)*($E822-1))*VLOOKUP($D822,系数!$K$2:$O$7,2,0))</f>
        <v>0</v>
      </c>
      <c r="G822" s="17">
        <f>INT((VLOOKUP($C822,装备数值,3,0)+VLOOKUP($C822,装备数值,6,0)*($E822-1))*VLOOKUP($D822,系数!$K$2:$O$7,3,0))</f>
        <v>258</v>
      </c>
      <c r="H822" s="17">
        <f t="shared" si="25"/>
        <v>258</v>
      </c>
      <c r="I822" s="17">
        <f>INT((VLOOKUP($C822,装备数值,4,0)+VLOOKUP($C822,装备数值,7,0)*($E822-1))*VLOOKUP($D822,系数!$K$2:$O$7,4,0))</f>
        <v>0</v>
      </c>
      <c r="J822" s="17">
        <f>INT((VLOOKUP($C822,装备数值,4,0)+VLOOKUP($C822,装备数值,7,0)*($E822-1))*VLOOKUP($D822,系数!$K$2:$O$7,5,0))</f>
        <v>0</v>
      </c>
      <c r="K822" s="17">
        <f>INT(VLOOKUP(E822,强化金币,2,1)*VLOOKUP(INDEX(装备!F:F,MATCH(属性!A822,装备!A:A,0)),系数!$K$12:$M$15,3,0))</f>
        <v>135000</v>
      </c>
      <c r="L822" s="17"/>
      <c r="M822" s="17"/>
      <c r="N822" s="17"/>
      <c r="O822" s="17">
        <f>IF(E822=1,"",VLOOKUP(E822,系数!$S$2:$AB$12,MATCH(属性!C822,评级,0),1))</f>
        <v>0</v>
      </c>
    </row>
    <row r="823" spans="1:15" ht="17.25" thickBot="1" x14ac:dyDescent="0.4">
      <c r="A823" s="17">
        <f t="shared" si="24"/>
        <v>7100007</v>
      </c>
      <c r="B823" s="17" t="s">
        <v>62</v>
      </c>
      <c r="C823" s="15">
        <f>INDEX(装备!G:G,MATCH(属性!A823,装备!A:A,0))</f>
        <v>6</v>
      </c>
      <c r="D823" s="15" t="str">
        <f>INDEX(装备!E:E,MATCH(属性!A823,装备!A:A,0))</f>
        <v>weapon</v>
      </c>
      <c r="E823" s="14">
        <v>101</v>
      </c>
      <c r="F823" s="17">
        <f>INT((VLOOKUP($C823,装备数值,2,0)+VLOOKUP($C823,装备数值,5,0)*($E823-1))*VLOOKUP($D823,系数!$K$2:$O$7,2,0))</f>
        <v>0</v>
      </c>
      <c r="G823" s="17">
        <f>INT((VLOOKUP($C823,装备数值,3,0)+VLOOKUP($C823,装备数值,6,0)*($E823-1))*VLOOKUP($D823,系数!$K$2:$O$7,3,0))</f>
        <v>260</v>
      </c>
      <c r="H823" s="17">
        <f t="shared" si="25"/>
        <v>260</v>
      </c>
      <c r="I823" s="17">
        <f>INT((VLOOKUP($C823,装备数值,4,0)+VLOOKUP($C823,装备数值,7,0)*($E823-1))*VLOOKUP($D823,系数!$K$2:$O$7,4,0))</f>
        <v>0</v>
      </c>
      <c r="J823" s="17">
        <f>INT((VLOOKUP($C823,装备数值,4,0)+VLOOKUP($C823,装备数值,7,0)*($E823-1))*VLOOKUP($D823,系数!$K$2:$O$7,5,0))</f>
        <v>0</v>
      </c>
      <c r="K823" s="17">
        <f>INT(VLOOKUP(E823,强化金币,2,1)*VLOOKUP(INDEX(装备!F:F,MATCH(属性!A823,装备!A:A,0)),系数!$K$12:$M$15,3,0))</f>
        <v>135000</v>
      </c>
      <c r="L823" s="17"/>
      <c r="M823" s="17"/>
      <c r="N823" s="17"/>
      <c r="O823" s="17">
        <f>IF(E823=1,"",VLOOKUP(E823,系数!$S$2:$AB$12,MATCH(属性!C823,评级,0),1))</f>
        <v>0</v>
      </c>
    </row>
    <row r="824" spans="1:15" ht="17.25" thickBot="1" x14ac:dyDescent="0.4">
      <c r="A824" s="17">
        <f t="shared" si="24"/>
        <v>7100007</v>
      </c>
      <c r="B824" s="17" t="s">
        <v>62</v>
      </c>
      <c r="C824" s="15">
        <f>INDEX(装备!G:G,MATCH(属性!A824,装备!A:A,0))</f>
        <v>6</v>
      </c>
      <c r="D824" s="15" t="str">
        <f>INDEX(装备!E:E,MATCH(属性!A824,装备!A:A,0))</f>
        <v>weapon</v>
      </c>
      <c r="E824" s="14">
        <v>102</v>
      </c>
      <c r="F824" s="17">
        <f>INT((VLOOKUP($C824,装备数值,2,0)+VLOOKUP($C824,装备数值,5,0)*($E824-1))*VLOOKUP($D824,系数!$K$2:$O$7,2,0))</f>
        <v>0</v>
      </c>
      <c r="G824" s="17">
        <f>INT((VLOOKUP($C824,装备数值,3,0)+VLOOKUP($C824,装备数值,6,0)*($E824-1))*VLOOKUP($D824,系数!$K$2:$O$7,3,0))</f>
        <v>262</v>
      </c>
      <c r="H824" s="17">
        <f t="shared" si="25"/>
        <v>262</v>
      </c>
      <c r="I824" s="17">
        <f>INT((VLOOKUP($C824,装备数值,4,0)+VLOOKUP($C824,装备数值,7,0)*($E824-1))*VLOOKUP($D824,系数!$K$2:$O$7,4,0))</f>
        <v>0</v>
      </c>
      <c r="J824" s="17">
        <f>INT((VLOOKUP($C824,装备数值,4,0)+VLOOKUP($C824,装备数值,7,0)*($E824-1))*VLOOKUP($D824,系数!$K$2:$O$7,5,0))</f>
        <v>0</v>
      </c>
      <c r="K824" s="17">
        <f>INT(VLOOKUP(E824,强化金币,2,1)*VLOOKUP(INDEX(装备!F:F,MATCH(属性!A824,装备!A:A,0)),系数!$K$12:$M$15,3,0))</f>
        <v>135000</v>
      </c>
      <c r="L824" s="17"/>
      <c r="M824" s="17"/>
      <c r="N824" s="17"/>
      <c r="O824" s="17">
        <f>IF(E824=1,"",VLOOKUP(E824,系数!$S$2:$AB$12,MATCH(属性!C824,评级,0),1))</f>
        <v>0</v>
      </c>
    </row>
    <row r="825" spans="1:15" ht="17.25" thickBot="1" x14ac:dyDescent="0.4">
      <c r="A825" s="17">
        <f t="shared" si="24"/>
        <v>7100007</v>
      </c>
      <c r="B825" s="17" t="s">
        <v>62</v>
      </c>
      <c r="C825" s="15">
        <f>INDEX(装备!G:G,MATCH(属性!A825,装备!A:A,0))</f>
        <v>6</v>
      </c>
      <c r="D825" s="15" t="str">
        <f>INDEX(装备!E:E,MATCH(属性!A825,装备!A:A,0))</f>
        <v>weapon</v>
      </c>
      <c r="E825" s="14">
        <v>103</v>
      </c>
      <c r="F825" s="17">
        <f>INT((VLOOKUP($C825,装备数值,2,0)+VLOOKUP($C825,装备数值,5,0)*($E825-1))*VLOOKUP($D825,系数!$K$2:$O$7,2,0))</f>
        <v>0</v>
      </c>
      <c r="G825" s="17">
        <f>INT((VLOOKUP($C825,装备数值,3,0)+VLOOKUP($C825,装备数值,6,0)*($E825-1))*VLOOKUP($D825,系数!$K$2:$O$7,3,0))</f>
        <v>264</v>
      </c>
      <c r="H825" s="17">
        <f t="shared" si="25"/>
        <v>264</v>
      </c>
      <c r="I825" s="17">
        <f>INT((VLOOKUP($C825,装备数值,4,0)+VLOOKUP($C825,装备数值,7,0)*($E825-1))*VLOOKUP($D825,系数!$K$2:$O$7,4,0))</f>
        <v>0</v>
      </c>
      <c r="J825" s="17">
        <f>INT((VLOOKUP($C825,装备数值,4,0)+VLOOKUP($C825,装备数值,7,0)*($E825-1))*VLOOKUP($D825,系数!$K$2:$O$7,5,0))</f>
        <v>0</v>
      </c>
      <c r="K825" s="17">
        <f>INT(VLOOKUP(E825,强化金币,2,1)*VLOOKUP(INDEX(装备!F:F,MATCH(属性!A825,装备!A:A,0)),系数!$K$12:$M$15,3,0))</f>
        <v>135000</v>
      </c>
      <c r="L825" s="17"/>
      <c r="M825" s="17"/>
      <c r="N825" s="17"/>
      <c r="O825" s="17">
        <f>IF(E825=1,"",VLOOKUP(E825,系数!$S$2:$AB$12,MATCH(属性!C825,评级,0),1))</f>
        <v>0</v>
      </c>
    </row>
    <row r="826" spans="1:15" ht="17.25" thickBot="1" x14ac:dyDescent="0.4">
      <c r="A826" s="17">
        <f t="shared" si="24"/>
        <v>7100007</v>
      </c>
      <c r="B826" s="17" t="s">
        <v>62</v>
      </c>
      <c r="C826" s="15">
        <f>INDEX(装备!G:G,MATCH(属性!A826,装备!A:A,0))</f>
        <v>6</v>
      </c>
      <c r="D826" s="15" t="str">
        <f>INDEX(装备!E:E,MATCH(属性!A826,装备!A:A,0))</f>
        <v>weapon</v>
      </c>
      <c r="E826" s="14">
        <v>104</v>
      </c>
      <c r="F826" s="17">
        <f>INT((VLOOKUP($C826,装备数值,2,0)+VLOOKUP($C826,装备数值,5,0)*($E826-1))*VLOOKUP($D826,系数!$K$2:$O$7,2,0))</f>
        <v>0</v>
      </c>
      <c r="G826" s="17">
        <f>INT((VLOOKUP($C826,装备数值,3,0)+VLOOKUP($C826,装备数值,6,0)*($E826-1))*VLOOKUP($D826,系数!$K$2:$O$7,3,0))</f>
        <v>266</v>
      </c>
      <c r="H826" s="17">
        <f t="shared" si="25"/>
        <v>266</v>
      </c>
      <c r="I826" s="17">
        <f>INT((VLOOKUP($C826,装备数值,4,0)+VLOOKUP($C826,装备数值,7,0)*($E826-1))*VLOOKUP($D826,系数!$K$2:$O$7,4,0))</f>
        <v>0</v>
      </c>
      <c r="J826" s="17">
        <f>INT((VLOOKUP($C826,装备数值,4,0)+VLOOKUP($C826,装备数值,7,0)*($E826-1))*VLOOKUP($D826,系数!$K$2:$O$7,5,0))</f>
        <v>0</v>
      </c>
      <c r="K826" s="17">
        <f>INT(VLOOKUP(E826,强化金币,2,1)*VLOOKUP(INDEX(装备!F:F,MATCH(属性!A826,装备!A:A,0)),系数!$K$12:$M$15,3,0))</f>
        <v>135000</v>
      </c>
      <c r="L826" s="17"/>
      <c r="M826" s="17"/>
      <c r="N826" s="17"/>
      <c r="O826" s="17">
        <f>IF(E826=1,"",VLOOKUP(E826,系数!$S$2:$AB$12,MATCH(属性!C826,评级,0),1))</f>
        <v>0</v>
      </c>
    </row>
    <row r="827" spans="1:15" ht="17.25" thickBot="1" x14ac:dyDescent="0.4">
      <c r="A827" s="17">
        <f t="shared" si="24"/>
        <v>7100007</v>
      </c>
      <c r="B827" s="17" t="s">
        <v>62</v>
      </c>
      <c r="C827" s="15">
        <f>INDEX(装备!G:G,MATCH(属性!A827,装备!A:A,0))</f>
        <v>6</v>
      </c>
      <c r="D827" s="15" t="str">
        <f>INDEX(装备!E:E,MATCH(属性!A827,装备!A:A,0))</f>
        <v>weapon</v>
      </c>
      <c r="E827" s="14">
        <v>105</v>
      </c>
      <c r="F827" s="17">
        <f>INT((VLOOKUP($C827,装备数值,2,0)+VLOOKUP($C827,装备数值,5,0)*($E827-1))*VLOOKUP($D827,系数!$K$2:$O$7,2,0))</f>
        <v>0</v>
      </c>
      <c r="G827" s="17">
        <f>INT((VLOOKUP($C827,装备数值,3,0)+VLOOKUP($C827,装备数值,6,0)*($E827-1))*VLOOKUP($D827,系数!$K$2:$O$7,3,0))</f>
        <v>268</v>
      </c>
      <c r="H827" s="17">
        <f t="shared" si="25"/>
        <v>268</v>
      </c>
      <c r="I827" s="17">
        <f>INT((VLOOKUP($C827,装备数值,4,0)+VLOOKUP($C827,装备数值,7,0)*($E827-1))*VLOOKUP($D827,系数!$K$2:$O$7,4,0))</f>
        <v>0</v>
      </c>
      <c r="J827" s="17">
        <f>INT((VLOOKUP($C827,装备数值,4,0)+VLOOKUP($C827,装备数值,7,0)*($E827-1))*VLOOKUP($D827,系数!$K$2:$O$7,5,0))</f>
        <v>0</v>
      </c>
      <c r="K827" s="17">
        <f>INT(VLOOKUP(E827,强化金币,2,1)*VLOOKUP(INDEX(装备!F:F,MATCH(属性!A827,装备!A:A,0)),系数!$K$12:$M$15,3,0))</f>
        <v>135000</v>
      </c>
      <c r="L827" s="17"/>
      <c r="M827" s="17"/>
      <c r="N827" s="17"/>
      <c r="O827" s="17">
        <f>IF(E827=1,"",VLOOKUP(E827,系数!$S$2:$AB$12,MATCH(属性!C827,评级,0),1))</f>
        <v>0</v>
      </c>
    </row>
    <row r="828" spans="1:15" ht="17.25" thickBot="1" x14ac:dyDescent="0.4">
      <c r="A828" s="17">
        <f t="shared" ref="A828:A891" si="26">A708+1</f>
        <v>7100007</v>
      </c>
      <c r="B828" s="17" t="s">
        <v>62</v>
      </c>
      <c r="C828" s="15">
        <f>INDEX(装备!G:G,MATCH(属性!A828,装备!A:A,0))</f>
        <v>6</v>
      </c>
      <c r="D828" s="15" t="str">
        <f>INDEX(装备!E:E,MATCH(属性!A828,装备!A:A,0))</f>
        <v>weapon</v>
      </c>
      <c r="E828" s="14">
        <v>106</v>
      </c>
      <c r="F828" s="17">
        <f>INT((VLOOKUP($C828,装备数值,2,0)+VLOOKUP($C828,装备数值,5,0)*($E828-1))*VLOOKUP($D828,系数!$K$2:$O$7,2,0))</f>
        <v>0</v>
      </c>
      <c r="G828" s="17">
        <f>INT((VLOOKUP($C828,装备数值,3,0)+VLOOKUP($C828,装备数值,6,0)*($E828-1))*VLOOKUP($D828,系数!$K$2:$O$7,3,0))</f>
        <v>270</v>
      </c>
      <c r="H828" s="17">
        <f t="shared" si="25"/>
        <v>270</v>
      </c>
      <c r="I828" s="17">
        <f>INT((VLOOKUP($C828,装备数值,4,0)+VLOOKUP($C828,装备数值,7,0)*($E828-1))*VLOOKUP($D828,系数!$K$2:$O$7,4,0))</f>
        <v>0</v>
      </c>
      <c r="J828" s="17">
        <f>INT((VLOOKUP($C828,装备数值,4,0)+VLOOKUP($C828,装备数值,7,0)*($E828-1))*VLOOKUP($D828,系数!$K$2:$O$7,5,0))</f>
        <v>0</v>
      </c>
      <c r="K828" s="17">
        <f>INT(VLOOKUP(E828,强化金币,2,1)*VLOOKUP(INDEX(装备!F:F,MATCH(属性!A828,装备!A:A,0)),系数!$K$12:$M$15,3,0))</f>
        <v>135000</v>
      </c>
      <c r="L828" s="17"/>
      <c r="M828" s="17"/>
      <c r="N828" s="17"/>
      <c r="O828" s="17">
        <f>IF(E828=1,"",VLOOKUP(E828,系数!$S$2:$AB$12,MATCH(属性!C828,评级,0),1))</f>
        <v>0</v>
      </c>
    </row>
    <row r="829" spans="1:15" ht="17.25" thickBot="1" x14ac:dyDescent="0.4">
      <c r="A829" s="17">
        <f t="shared" si="26"/>
        <v>7100007</v>
      </c>
      <c r="B829" s="17" t="s">
        <v>62</v>
      </c>
      <c r="C829" s="15">
        <f>INDEX(装备!G:G,MATCH(属性!A829,装备!A:A,0))</f>
        <v>6</v>
      </c>
      <c r="D829" s="15" t="str">
        <f>INDEX(装备!E:E,MATCH(属性!A829,装备!A:A,0))</f>
        <v>weapon</v>
      </c>
      <c r="E829" s="14">
        <v>107</v>
      </c>
      <c r="F829" s="17">
        <f>INT((VLOOKUP($C829,装备数值,2,0)+VLOOKUP($C829,装备数值,5,0)*($E829-1))*VLOOKUP($D829,系数!$K$2:$O$7,2,0))</f>
        <v>0</v>
      </c>
      <c r="G829" s="17">
        <f>INT((VLOOKUP($C829,装备数值,3,0)+VLOOKUP($C829,装备数值,6,0)*($E829-1))*VLOOKUP($D829,系数!$K$2:$O$7,3,0))</f>
        <v>272</v>
      </c>
      <c r="H829" s="17">
        <f t="shared" si="25"/>
        <v>272</v>
      </c>
      <c r="I829" s="17">
        <f>INT((VLOOKUP($C829,装备数值,4,0)+VLOOKUP($C829,装备数值,7,0)*($E829-1))*VLOOKUP($D829,系数!$K$2:$O$7,4,0))</f>
        <v>0</v>
      </c>
      <c r="J829" s="17">
        <f>INT((VLOOKUP($C829,装备数值,4,0)+VLOOKUP($C829,装备数值,7,0)*($E829-1))*VLOOKUP($D829,系数!$K$2:$O$7,5,0))</f>
        <v>0</v>
      </c>
      <c r="K829" s="17">
        <f>INT(VLOOKUP(E829,强化金币,2,1)*VLOOKUP(INDEX(装备!F:F,MATCH(属性!A829,装备!A:A,0)),系数!$K$12:$M$15,3,0))</f>
        <v>135000</v>
      </c>
      <c r="L829" s="17"/>
      <c r="M829" s="17"/>
      <c r="N829" s="17"/>
      <c r="O829" s="17">
        <f>IF(E829=1,"",VLOOKUP(E829,系数!$S$2:$AB$12,MATCH(属性!C829,评级,0),1))</f>
        <v>0</v>
      </c>
    </row>
    <row r="830" spans="1:15" ht="17.25" thickBot="1" x14ac:dyDescent="0.4">
      <c r="A830" s="17">
        <f t="shared" si="26"/>
        <v>7100007</v>
      </c>
      <c r="B830" s="17" t="s">
        <v>62</v>
      </c>
      <c r="C830" s="15">
        <f>INDEX(装备!G:G,MATCH(属性!A830,装备!A:A,0))</f>
        <v>6</v>
      </c>
      <c r="D830" s="15" t="str">
        <f>INDEX(装备!E:E,MATCH(属性!A830,装备!A:A,0))</f>
        <v>weapon</v>
      </c>
      <c r="E830" s="14">
        <v>108</v>
      </c>
      <c r="F830" s="17">
        <f>INT((VLOOKUP($C830,装备数值,2,0)+VLOOKUP($C830,装备数值,5,0)*($E830-1))*VLOOKUP($D830,系数!$K$2:$O$7,2,0))</f>
        <v>0</v>
      </c>
      <c r="G830" s="17">
        <f>INT((VLOOKUP($C830,装备数值,3,0)+VLOOKUP($C830,装备数值,6,0)*($E830-1))*VLOOKUP($D830,系数!$K$2:$O$7,3,0))</f>
        <v>274</v>
      </c>
      <c r="H830" s="17">
        <f t="shared" si="25"/>
        <v>274</v>
      </c>
      <c r="I830" s="17">
        <f>INT((VLOOKUP($C830,装备数值,4,0)+VLOOKUP($C830,装备数值,7,0)*($E830-1))*VLOOKUP($D830,系数!$K$2:$O$7,4,0))</f>
        <v>0</v>
      </c>
      <c r="J830" s="17">
        <f>INT((VLOOKUP($C830,装备数值,4,0)+VLOOKUP($C830,装备数值,7,0)*($E830-1))*VLOOKUP($D830,系数!$K$2:$O$7,5,0))</f>
        <v>0</v>
      </c>
      <c r="K830" s="17">
        <f>INT(VLOOKUP(E830,强化金币,2,1)*VLOOKUP(INDEX(装备!F:F,MATCH(属性!A830,装备!A:A,0)),系数!$K$12:$M$15,3,0))</f>
        <v>135000</v>
      </c>
      <c r="L830" s="17"/>
      <c r="M830" s="17"/>
      <c r="N830" s="17"/>
      <c r="O830" s="17">
        <f>IF(E830=1,"",VLOOKUP(E830,系数!$S$2:$AB$12,MATCH(属性!C830,评级,0),1))</f>
        <v>0</v>
      </c>
    </row>
    <row r="831" spans="1:15" ht="17.25" thickBot="1" x14ac:dyDescent="0.4">
      <c r="A831" s="17">
        <f t="shared" si="26"/>
        <v>7100007</v>
      </c>
      <c r="B831" s="17" t="s">
        <v>62</v>
      </c>
      <c r="C831" s="15">
        <f>INDEX(装备!G:G,MATCH(属性!A831,装备!A:A,0))</f>
        <v>6</v>
      </c>
      <c r="D831" s="15" t="str">
        <f>INDEX(装备!E:E,MATCH(属性!A831,装备!A:A,0))</f>
        <v>weapon</v>
      </c>
      <c r="E831" s="14">
        <v>109</v>
      </c>
      <c r="F831" s="17">
        <f>INT((VLOOKUP($C831,装备数值,2,0)+VLOOKUP($C831,装备数值,5,0)*($E831-1))*VLOOKUP($D831,系数!$K$2:$O$7,2,0))</f>
        <v>0</v>
      </c>
      <c r="G831" s="17">
        <f>INT((VLOOKUP($C831,装备数值,3,0)+VLOOKUP($C831,装备数值,6,0)*($E831-1))*VLOOKUP($D831,系数!$K$2:$O$7,3,0))</f>
        <v>276</v>
      </c>
      <c r="H831" s="17">
        <f t="shared" si="25"/>
        <v>276</v>
      </c>
      <c r="I831" s="17">
        <f>INT((VLOOKUP($C831,装备数值,4,0)+VLOOKUP($C831,装备数值,7,0)*($E831-1))*VLOOKUP($D831,系数!$K$2:$O$7,4,0))</f>
        <v>0</v>
      </c>
      <c r="J831" s="17">
        <f>INT((VLOOKUP($C831,装备数值,4,0)+VLOOKUP($C831,装备数值,7,0)*($E831-1))*VLOOKUP($D831,系数!$K$2:$O$7,5,0))</f>
        <v>0</v>
      </c>
      <c r="K831" s="17">
        <f>INT(VLOOKUP(E831,强化金币,2,1)*VLOOKUP(INDEX(装备!F:F,MATCH(属性!A831,装备!A:A,0)),系数!$K$12:$M$15,3,0))</f>
        <v>135000</v>
      </c>
      <c r="L831" s="17"/>
      <c r="M831" s="17"/>
      <c r="N831" s="17"/>
      <c r="O831" s="17">
        <f>IF(E831=1,"",VLOOKUP(E831,系数!$S$2:$AB$12,MATCH(属性!C831,评级,0),1))</f>
        <v>0</v>
      </c>
    </row>
    <row r="832" spans="1:15" ht="17.25" thickBot="1" x14ac:dyDescent="0.4">
      <c r="A832" s="17">
        <f t="shared" si="26"/>
        <v>7100007</v>
      </c>
      <c r="B832" s="17" t="s">
        <v>62</v>
      </c>
      <c r="C832" s="15">
        <f>INDEX(装备!G:G,MATCH(属性!A832,装备!A:A,0))</f>
        <v>6</v>
      </c>
      <c r="D832" s="15" t="str">
        <f>INDEX(装备!E:E,MATCH(属性!A832,装备!A:A,0))</f>
        <v>weapon</v>
      </c>
      <c r="E832" s="14">
        <v>110</v>
      </c>
      <c r="F832" s="17">
        <f>INT((VLOOKUP($C832,装备数值,2,0)+VLOOKUP($C832,装备数值,5,0)*($E832-1))*VLOOKUP($D832,系数!$K$2:$O$7,2,0))</f>
        <v>0</v>
      </c>
      <c r="G832" s="17">
        <f>INT((VLOOKUP($C832,装备数值,3,0)+VLOOKUP($C832,装备数值,6,0)*($E832-1))*VLOOKUP($D832,系数!$K$2:$O$7,3,0))</f>
        <v>278</v>
      </c>
      <c r="H832" s="17">
        <f t="shared" si="25"/>
        <v>278</v>
      </c>
      <c r="I832" s="17">
        <f>INT((VLOOKUP($C832,装备数值,4,0)+VLOOKUP($C832,装备数值,7,0)*($E832-1))*VLOOKUP($D832,系数!$K$2:$O$7,4,0))</f>
        <v>0</v>
      </c>
      <c r="J832" s="17">
        <f>INT((VLOOKUP($C832,装备数值,4,0)+VLOOKUP($C832,装备数值,7,0)*($E832-1))*VLOOKUP($D832,系数!$K$2:$O$7,5,0))</f>
        <v>0</v>
      </c>
      <c r="K832" s="17">
        <f>INT(VLOOKUP(E832,强化金币,2,1)*VLOOKUP(INDEX(装备!F:F,MATCH(属性!A832,装备!A:A,0)),系数!$K$12:$M$15,3,0))</f>
        <v>135000</v>
      </c>
      <c r="L832" s="17"/>
      <c r="M832" s="17"/>
      <c r="N832" s="17"/>
      <c r="O832" s="17">
        <f>IF(E832=1,"",VLOOKUP(E832,系数!$S$2:$AB$12,MATCH(属性!C832,评级,0),1))</f>
        <v>0</v>
      </c>
    </row>
    <row r="833" spans="1:15" ht="17.25" thickBot="1" x14ac:dyDescent="0.4">
      <c r="A833" s="17">
        <f t="shared" si="26"/>
        <v>7100007</v>
      </c>
      <c r="B833" s="17" t="s">
        <v>62</v>
      </c>
      <c r="C833" s="15">
        <f>INDEX(装备!G:G,MATCH(属性!A833,装备!A:A,0))</f>
        <v>6</v>
      </c>
      <c r="D833" s="15" t="str">
        <f>INDEX(装备!E:E,MATCH(属性!A833,装备!A:A,0))</f>
        <v>weapon</v>
      </c>
      <c r="E833" s="14">
        <v>111</v>
      </c>
      <c r="F833" s="17">
        <f>INT((VLOOKUP($C833,装备数值,2,0)+VLOOKUP($C833,装备数值,5,0)*($E833-1))*VLOOKUP($D833,系数!$K$2:$O$7,2,0))</f>
        <v>0</v>
      </c>
      <c r="G833" s="17">
        <f>INT((VLOOKUP($C833,装备数值,3,0)+VLOOKUP($C833,装备数值,6,0)*($E833-1))*VLOOKUP($D833,系数!$K$2:$O$7,3,0))</f>
        <v>280</v>
      </c>
      <c r="H833" s="17">
        <f t="shared" si="25"/>
        <v>280</v>
      </c>
      <c r="I833" s="17">
        <f>INT((VLOOKUP($C833,装备数值,4,0)+VLOOKUP($C833,装备数值,7,0)*($E833-1))*VLOOKUP($D833,系数!$K$2:$O$7,4,0))</f>
        <v>0</v>
      </c>
      <c r="J833" s="17">
        <f>INT((VLOOKUP($C833,装备数值,4,0)+VLOOKUP($C833,装备数值,7,0)*($E833-1))*VLOOKUP($D833,系数!$K$2:$O$7,5,0))</f>
        <v>0</v>
      </c>
      <c r="K833" s="17">
        <f>INT(VLOOKUP(E833,强化金币,2,1)*VLOOKUP(INDEX(装备!F:F,MATCH(属性!A833,装备!A:A,0)),系数!$K$12:$M$15,3,0))</f>
        <v>135000</v>
      </c>
      <c r="L833" s="17"/>
      <c r="M833" s="17"/>
      <c r="N833" s="17"/>
      <c r="O833" s="17">
        <f>IF(E833=1,"",VLOOKUP(E833,系数!$S$2:$AB$12,MATCH(属性!C833,评级,0),1))</f>
        <v>0</v>
      </c>
    </row>
    <row r="834" spans="1:15" ht="17.25" thickBot="1" x14ac:dyDescent="0.4">
      <c r="A834" s="17">
        <f t="shared" si="26"/>
        <v>7100007</v>
      </c>
      <c r="B834" s="17" t="s">
        <v>62</v>
      </c>
      <c r="C834" s="15">
        <f>INDEX(装备!G:G,MATCH(属性!A834,装备!A:A,0))</f>
        <v>6</v>
      </c>
      <c r="D834" s="15" t="str">
        <f>INDEX(装备!E:E,MATCH(属性!A834,装备!A:A,0))</f>
        <v>weapon</v>
      </c>
      <c r="E834" s="14">
        <v>112</v>
      </c>
      <c r="F834" s="17">
        <f>INT((VLOOKUP($C834,装备数值,2,0)+VLOOKUP($C834,装备数值,5,0)*($E834-1))*VLOOKUP($D834,系数!$K$2:$O$7,2,0))</f>
        <v>0</v>
      </c>
      <c r="G834" s="17">
        <f>INT((VLOOKUP($C834,装备数值,3,0)+VLOOKUP($C834,装备数值,6,0)*($E834-1))*VLOOKUP($D834,系数!$K$2:$O$7,3,0))</f>
        <v>282</v>
      </c>
      <c r="H834" s="17">
        <f t="shared" si="25"/>
        <v>282</v>
      </c>
      <c r="I834" s="17">
        <f>INT((VLOOKUP($C834,装备数值,4,0)+VLOOKUP($C834,装备数值,7,0)*($E834-1))*VLOOKUP($D834,系数!$K$2:$O$7,4,0))</f>
        <v>0</v>
      </c>
      <c r="J834" s="17">
        <f>INT((VLOOKUP($C834,装备数值,4,0)+VLOOKUP($C834,装备数值,7,0)*($E834-1))*VLOOKUP($D834,系数!$K$2:$O$7,5,0))</f>
        <v>0</v>
      </c>
      <c r="K834" s="17">
        <f>INT(VLOOKUP(E834,强化金币,2,1)*VLOOKUP(INDEX(装备!F:F,MATCH(属性!A834,装备!A:A,0)),系数!$K$12:$M$15,3,0))</f>
        <v>135000</v>
      </c>
      <c r="L834" s="17"/>
      <c r="M834" s="17"/>
      <c r="N834" s="17"/>
      <c r="O834" s="17">
        <f>IF(E834=1,"",VLOOKUP(E834,系数!$S$2:$AB$12,MATCH(属性!C834,评级,0),1))</f>
        <v>0</v>
      </c>
    </row>
    <row r="835" spans="1:15" ht="17.25" thickBot="1" x14ac:dyDescent="0.4">
      <c r="A835" s="17">
        <f t="shared" si="26"/>
        <v>7100007</v>
      </c>
      <c r="B835" s="17" t="s">
        <v>62</v>
      </c>
      <c r="C835" s="15">
        <f>INDEX(装备!G:G,MATCH(属性!A835,装备!A:A,0))</f>
        <v>6</v>
      </c>
      <c r="D835" s="15" t="str">
        <f>INDEX(装备!E:E,MATCH(属性!A835,装备!A:A,0))</f>
        <v>weapon</v>
      </c>
      <c r="E835" s="14">
        <v>113</v>
      </c>
      <c r="F835" s="17">
        <f>INT((VLOOKUP($C835,装备数值,2,0)+VLOOKUP($C835,装备数值,5,0)*($E835-1))*VLOOKUP($D835,系数!$K$2:$O$7,2,0))</f>
        <v>0</v>
      </c>
      <c r="G835" s="17">
        <f>INT((VLOOKUP($C835,装备数值,3,0)+VLOOKUP($C835,装备数值,6,0)*($E835-1))*VLOOKUP($D835,系数!$K$2:$O$7,3,0))</f>
        <v>284</v>
      </c>
      <c r="H835" s="17">
        <f t="shared" si="25"/>
        <v>284</v>
      </c>
      <c r="I835" s="17">
        <f>INT((VLOOKUP($C835,装备数值,4,0)+VLOOKUP($C835,装备数值,7,0)*($E835-1))*VLOOKUP($D835,系数!$K$2:$O$7,4,0))</f>
        <v>0</v>
      </c>
      <c r="J835" s="17">
        <f>INT((VLOOKUP($C835,装备数值,4,0)+VLOOKUP($C835,装备数值,7,0)*($E835-1))*VLOOKUP($D835,系数!$K$2:$O$7,5,0))</f>
        <v>0</v>
      </c>
      <c r="K835" s="17">
        <f>INT(VLOOKUP(E835,强化金币,2,1)*VLOOKUP(INDEX(装备!F:F,MATCH(属性!A835,装备!A:A,0)),系数!$K$12:$M$15,3,0))</f>
        <v>135000</v>
      </c>
      <c r="L835" s="17"/>
      <c r="M835" s="17"/>
      <c r="N835" s="17"/>
      <c r="O835" s="17">
        <f>IF(E835=1,"",VLOOKUP(E835,系数!$S$2:$AB$12,MATCH(属性!C835,评级,0),1))</f>
        <v>0</v>
      </c>
    </row>
    <row r="836" spans="1:15" ht="17.25" thickBot="1" x14ac:dyDescent="0.4">
      <c r="A836" s="17">
        <f t="shared" si="26"/>
        <v>7100007</v>
      </c>
      <c r="B836" s="17" t="s">
        <v>62</v>
      </c>
      <c r="C836" s="15">
        <f>INDEX(装备!G:G,MATCH(属性!A836,装备!A:A,0))</f>
        <v>6</v>
      </c>
      <c r="D836" s="15" t="str">
        <f>INDEX(装备!E:E,MATCH(属性!A836,装备!A:A,0))</f>
        <v>weapon</v>
      </c>
      <c r="E836" s="14">
        <v>114</v>
      </c>
      <c r="F836" s="17">
        <f>INT((VLOOKUP($C836,装备数值,2,0)+VLOOKUP($C836,装备数值,5,0)*($E836-1))*VLOOKUP($D836,系数!$K$2:$O$7,2,0))</f>
        <v>0</v>
      </c>
      <c r="G836" s="17">
        <f>INT((VLOOKUP($C836,装备数值,3,0)+VLOOKUP($C836,装备数值,6,0)*($E836-1))*VLOOKUP($D836,系数!$K$2:$O$7,3,0))</f>
        <v>286</v>
      </c>
      <c r="H836" s="17">
        <f t="shared" ref="H836:H899" si="27">G836</f>
        <v>286</v>
      </c>
      <c r="I836" s="17">
        <f>INT((VLOOKUP($C836,装备数值,4,0)+VLOOKUP($C836,装备数值,7,0)*($E836-1))*VLOOKUP($D836,系数!$K$2:$O$7,4,0))</f>
        <v>0</v>
      </c>
      <c r="J836" s="17">
        <f>INT((VLOOKUP($C836,装备数值,4,0)+VLOOKUP($C836,装备数值,7,0)*($E836-1))*VLOOKUP($D836,系数!$K$2:$O$7,5,0))</f>
        <v>0</v>
      </c>
      <c r="K836" s="17">
        <f>INT(VLOOKUP(E836,强化金币,2,1)*VLOOKUP(INDEX(装备!F:F,MATCH(属性!A836,装备!A:A,0)),系数!$K$12:$M$15,3,0))</f>
        <v>135000</v>
      </c>
      <c r="L836" s="17"/>
      <c r="M836" s="17"/>
      <c r="N836" s="17"/>
      <c r="O836" s="17">
        <f>IF(E836=1,"",VLOOKUP(E836,系数!$S$2:$AB$12,MATCH(属性!C836,评级,0),1))</f>
        <v>0</v>
      </c>
    </row>
    <row r="837" spans="1:15" ht="17.25" thickBot="1" x14ac:dyDescent="0.4">
      <c r="A837" s="17">
        <f t="shared" si="26"/>
        <v>7100007</v>
      </c>
      <c r="B837" s="17" t="s">
        <v>62</v>
      </c>
      <c r="C837" s="15">
        <f>INDEX(装备!G:G,MATCH(属性!A837,装备!A:A,0))</f>
        <v>6</v>
      </c>
      <c r="D837" s="15" t="str">
        <f>INDEX(装备!E:E,MATCH(属性!A837,装备!A:A,0))</f>
        <v>weapon</v>
      </c>
      <c r="E837" s="14">
        <v>115</v>
      </c>
      <c r="F837" s="17">
        <f>INT((VLOOKUP($C837,装备数值,2,0)+VLOOKUP($C837,装备数值,5,0)*($E837-1))*VLOOKUP($D837,系数!$K$2:$O$7,2,0))</f>
        <v>0</v>
      </c>
      <c r="G837" s="17">
        <f>INT((VLOOKUP($C837,装备数值,3,0)+VLOOKUP($C837,装备数值,6,0)*($E837-1))*VLOOKUP($D837,系数!$K$2:$O$7,3,0))</f>
        <v>288</v>
      </c>
      <c r="H837" s="17">
        <f t="shared" si="27"/>
        <v>288</v>
      </c>
      <c r="I837" s="17">
        <f>INT((VLOOKUP($C837,装备数值,4,0)+VLOOKUP($C837,装备数值,7,0)*($E837-1))*VLOOKUP($D837,系数!$K$2:$O$7,4,0))</f>
        <v>0</v>
      </c>
      <c r="J837" s="17">
        <f>INT((VLOOKUP($C837,装备数值,4,0)+VLOOKUP($C837,装备数值,7,0)*($E837-1))*VLOOKUP($D837,系数!$K$2:$O$7,5,0))</f>
        <v>0</v>
      </c>
      <c r="K837" s="17">
        <f>INT(VLOOKUP(E837,强化金币,2,1)*VLOOKUP(INDEX(装备!F:F,MATCH(属性!A837,装备!A:A,0)),系数!$K$12:$M$15,3,0))</f>
        <v>135000</v>
      </c>
      <c r="L837" s="17"/>
      <c r="M837" s="17"/>
      <c r="N837" s="17"/>
      <c r="O837" s="17">
        <f>IF(E837=1,"",VLOOKUP(E837,系数!$S$2:$AB$12,MATCH(属性!C837,评级,0),1))</f>
        <v>0</v>
      </c>
    </row>
    <row r="838" spans="1:15" ht="17.25" thickBot="1" x14ac:dyDescent="0.4">
      <c r="A838" s="17">
        <f t="shared" si="26"/>
        <v>7100007</v>
      </c>
      <c r="B838" s="17" t="s">
        <v>62</v>
      </c>
      <c r="C838" s="15">
        <f>INDEX(装备!G:G,MATCH(属性!A838,装备!A:A,0))</f>
        <v>6</v>
      </c>
      <c r="D838" s="15" t="str">
        <f>INDEX(装备!E:E,MATCH(属性!A838,装备!A:A,0))</f>
        <v>weapon</v>
      </c>
      <c r="E838" s="14">
        <v>116</v>
      </c>
      <c r="F838" s="17">
        <f>INT((VLOOKUP($C838,装备数值,2,0)+VLOOKUP($C838,装备数值,5,0)*($E838-1))*VLOOKUP($D838,系数!$K$2:$O$7,2,0))</f>
        <v>0</v>
      </c>
      <c r="G838" s="17">
        <f>INT((VLOOKUP($C838,装备数值,3,0)+VLOOKUP($C838,装备数值,6,0)*($E838-1))*VLOOKUP($D838,系数!$K$2:$O$7,3,0))</f>
        <v>290</v>
      </c>
      <c r="H838" s="17">
        <f t="shared" si="27"/>
        <v>290</v>
      </c>
      <c r="I838" s="17">
        <f>INT((VLOOKUP($C838,装备数值,4,0)+VLOOKUP($C838,装备数值,7,0)*($E838-1))*VLOOKUP($D838,系数!$K$2:$O$7,4,0))</f>
        <v>0</v>
      </c>
      <c r="J838" s="17">
        <f>INT((VLOOKUP($C838,装备数值,4,0)+VLOOKUP($C838,装备数值,7,0)*($E838-1))*VLOOKUP($D838,系数!$K$2:$O$7,5,0))</f>
        <v>0</v>
      </c>
      <c r="K838" s="17">
        <f>INT(VLOOKUP(E838,强化金币,2,1)*VLOOKUP(INDEX(装备!F:F,MATCH(属性!A838,装备!A:A,0)),系数!$K$12:$M$15,3,0))</f>
        <v>135000</v>
      </c>
      <c r="L838" s="17"/>
      <c r="M838" s="17"/>
      <c r="N838" s="17"/>
      <c r="O838" s="17">
        <f>IF(E838=1,"",VLOOKUP(E838,系数!$S$2:$AB$12,MATCH(属性!C838,评级,0),1))</f>
        <v>0</v>
      </c>
    </row>
    <row r="839" spans="1:15" ht="17.25" thickBot="1" x14ac:dyDescent="0.4">
      <c r="A839" s="17">
        <f t="shared" si="26"/>
        <v>7100007</v>
      </c>
      <c r="B839" s="17" t="s">
        <v>62</v>
      </c>
      <c r="C839" s="15">
        <f>INDEX(装备!G:G,MATCH(属性!A839,装备!A:A,0))</f>
        <v>6</v>
      </c>
      <c r="D839" s="15" t="str">
        <f>INDEX(装备!E:E,MATCH(属性!A839,装备!A:A,0))</f>
        <v>weapon</v>
      </c>
      <c r="E839" s="14">
        <v>117</v>
      </c>
      <c r="F839" s="17">
        <f>INT((VLOOKUP($C839,装备数值,2,0)+VLOOKUP($C839,装备数值,5,0)*($E839-1))*VLOOKUP($D839,系数!$K$2:$O$7,2,0))</f>
        <v>0</v>
      </c>
      <c r="G839" s="17">
        <f>INT((VLOOKUP($C839,装备数值,3,0)+VLOOKUP($C839,装备数值,6,0)*($E839-1))*VLOOKUP($D839,系数!$K$2:$O$7,3,0))</f>
        <v>292</v>
      </c>
      <c r="H839" s="17">
        <f t="shared" si="27"/>
        <v>292</v>
      </c>
      <c r="I839" s="17">
        <f>INT((VLOOKUP($C839,装备数值,4,0)+VLOOKUP($C839,装备数值,7,0)*($E839-1))*VLOOKUP($D839,系数!$K$2:$O$7,4,0))</f>
        <v>0</v>
      </c>
      <c r="J839" s="17">
        <f>INT((VLOOKUP($C839,装备数值,4,0)+VLOOKUP($C839,装备数值,7,0)*($E839-1))*VLOOKUP($D839,系数!$K$2:$O$7,5,0))</f>
        <v>0</v>
      </c>
      <c r="K839" s="17">
        <f>INT(VLOOKUP(E839,强化金币,2,1)*VLOOKUP(INDEX(装备!F:F,MATCH(属性!A839,装备!A:A,0)),系数!$K$12:$M$15,3,0))</f>
        <v>135000</v>
      </c>
      <c r="L839" s="17"/>
      <c r="M839" s="17"/>
      <c r="N839" s="17"/>
      <c r="O839" s="17">
        <f>IF(E839=1,"",VLOOKUP(E839,系数!$S$2:$AB$12,MATCH(属性!C839,评级,0),1))</f>
        <v>0</v>
      </c>
    </row>
    <row r="840" spans="1:15" ht="17.25" thickBot="1" x14ac:dyDescent="0.4">
      <c r="A840" s="17">
        <f t="shared" si="26"/>
        <v>7100007</v>
      </c>
      <c r="B840" s="17" t="s">
        <v>62</v>
      </c>
      <c r="C840" s="15">
        <f>INDEX(装备!G:G,MATCH(属性!A840,装备!A:A,0))</f>
        <v>6</v>
      </c>
      <c r="D840" s="15" t="str">
        <f>INDEX(装备!E:E,MATCH(属性!A840,装备!A:A,0))</f>
        <v>weapon</v>
      </c>
      <c r="E840" s="14">
        <v>118</v>
      </c>
      <c r="F840" s="17">
        <f>INT((VLOOKUP($C840,装备数值,2,0)+VLOOKUP($C840,装备数值,5,0)*($E840-1))*VLOOKUP($D840,系数!$K$2:$O$7,2,0))</f>
        <v>0</v>
      </c>
      <c r="G840" s="17">
        <f>INT((VLOOKUP($C840,装备数值,3,0)+VLOOKUP($C840,装备数值,6,0)*($E840-1))*VLOOKUP($D840,系数!$K$2:$O$7,3,0))</f>
        <v>294</v>
      </c>
      <c r="H840" s="17">
        <f t="shared" si="27"/>
        <v>294</v>
      </c>
      <c r="I840" s="17">
        <f>INT((VLOOKUP($C840,装备数值,4,0)+VLOOKUP($C840,装备数值,7,0)*($E840-1))*VLOOKUP($D840,系数!$K$2:$O$7,4,0))</f>
        <v>0</v>
      </c>
      <c r="J840" s="17">
        <f>INT((VLOOKUP($C840,装备数值,4,0)+VLOOKUP($C840,装备数值,7,0)*($E840-1))*VLOOKUP($D840,系数!$K$2:$O$7,5,0))</f>
        <v>0</v>
      </c>
      <c r="K840" s="17">
        <f>INT(VLOOKUP(E840,强化金币,2,1)*VLOOKUP(INDEX(装备!F:F,MATCH(属性!A840,装备!A:A,0)),系数!$K$12:$M$15,3,0))</f>
        <v>135000</v>
      </c>
      <c r="L840" s="17"/>
      <c r="M840" s="17"/>
      <c r="N840" s="17"/>
      <c r="O840" s="17">
        <f>IF(E840=1,"",VLOOKUP(E840,系数!$S$2:$AB$12,MATCH(属性!C840,评级,0),1))</f>
        <v>0</v>
      </c>
    </row>
    <row r="841" spans="1:15" ht="17.25" thickBot="1" x14ac:dyDescent="0.4">
      <c r="A841" s="17">
        <f t="shared" si="26"/>
        <v>7100007</v>
      </c>
      <c r="B841" s="17" t="s">
        <v>62</v>
      </c>
      <c r="C841" s="15">
        <f>INDEX(装备!G:G,MATCH(属性!A841,装备!A:A,0))</f>
        <v>6</v>
      </c>
      <c r="D841" s="15" t="str">
        <f>INDEX(装备!E:E,MATCH(属性!A841,装备!A:A,0))</f>
        <v>weapon</v>
      </c>
      <c r="E841" s="14">
        <v>119</v>
      </c>
      <c r="F841" s="17">
        <f>INT((VLOOKUP($C841,装备数值,2,0)+VLOOKUP($C841,装备数值,5,0)*($E841-1))*VLOOKUP($D841,系数!$K$2:$O$7,2,0))</f>
        <v>0</v>
      </c>
      <c r="G841" s="17">
        <f>INT((VLOOKUP($C841,装备数值,3,0)+VLOOKUP($C841,装备数值,6,0)*($E841-1))*VLOOKUP($D841,系数!$K$2:$O$7,3,0))</f>
        <v>296</v>
      </c>
      <c r="H841" s="17">
        <f t="shared" si="27"/>
        <v>296</v>
      </c>
      <c r="I841" s="17">
        <f>INT((VLOOKUP($C841,装备数值,4,0)+VLOOKUP($C841,装备数值,7,0)*($E841-1))*VLOOKUP($D841,系数!$K$2:$O$7,4,0))</f>
        <v>0</v>
      </c>
      <c r="J841" s="17">
        <f>INT((VLOOKUP($C841,装备数值,4,0)+VLOOKUP($C841,装备数值,7,0)*($E841-1))*VLOOKUP($D841,系数!$K$2:$O$7,5,0))</f>
        <v>0</v>
      </c>
      <c r="K841" s="17">
        <f>INT(VLOOKUP(E841,强化金币,2,1)*VLOOKUP(INDEX(装备!F:F,MATCH(属性!A841,装备!A:A,0)),系数!$K$12:$M$15,3,0))</f>
        <v>135000</v>
      </c>
      <c r="L841" s="17"/>
      <c r="M841" s="17"/>
      <c r="N841" s="17"/>
      <c r="O841" s="17">
        <f>IF(E841=1,"",VLOOKUP(E841,系数!$S$2:$AB$12,MATCH(属性!C841,评级,0),1))</f>
        <v>0</v>
      </c>
    </row>
    <row r="842" spans="1:15" ht="17.25" thickBot="1" x14ac:dyDescent="0.4">
      <c r="A842" s="17">
        <f t="shared" si="26"/>
        <v>7100007</v>
      </c>
      <c r="B842" s="17" t="s">
        <v>62</v>
      </c>
      <c r="C842" s="15">
        <f>INDEX(装备!G:G,MATCH(属性!A842,装备!A:A,0))</f>
        <v>6</v>
      </c>
      <c r="D842" s="15" t="str">
        <f>INDEX(装备!E:E,MATCH(属性!A842,装备!A:A,0))</f>
        <v>weapon</v>
      </c>
      <c r="E842" s="14">
        <v>120</v>
      </c>
      <c r="F842" s="17">
        <f>INT((VLOOKUP($C842,装备数值,2,0)+VLOOKUP($C842,装备数值,5,0)*($E842-1))*VLOOKUP($D842,系数!$K$2:$O$7,2,0))</f>
        <v>0</v>
      </c>
      <c r="G842" s="17">
        <f>INT((VLOOKUP($C842,装备数值,3,0)+VLOOKUP($C842,装备数值,6,0)*($E842-1))*VLOOKUP($D842,系数!$K$2:$O$7,3,0))</f>
        <v>298</v>
      </c>
      <c r="H842" s="17">
        <f t="shared" si="27"/>
        <v>298</v>
      </c>
      <c r="I842" s="17">
        <f>INT((VLOOKUP($C842,装备数值,4,0)+VLOOKUP($C842,装备数值,7,0)*($E842-1))*VLOOKUP($D842,系数!$K$2:$O$7,4,0))</f>
        <v>0</v>
      </c>
      <c r="J842" s="17">
        <f>INT((VLOOKUP($C842,装备数值,4,0)+VLOOKUP($C842,装备数值,7,0)*($E842-1))*VLOOKUP($D842,系数!$K$2:$O$7,5,0))</f>
        <v>0</v>
      </c>
      <c r="K842" s="17">
        <f>INT(VLOOKUP(E842,强化金币,2,1)*VLOOKUP(INDEX(装备!F:F,MATCH(属性!A842,装备!A:A,0)),系数!$K$12:$M$15,3,0))</f>
        <v>135000</v>
      </c>
      <c r="L842" s="17"/>
      <c r="M842" s="17"/>
      <c r="N842" s="17"/>
      <c r="O842" s="17">
        <f>IF(E842=1,"",VLOOKUP(E842,系数!$S$2:$AB$12,MATCH(属性!C842,评级,0),1))</f>
        <v>0</v>
      </c>
    </row>
    <row r="843" spans="1:15" ht="17.25" thickBot="1" x14ac:dyDescent="0.4">
      <c r="A843" s="15">
        <f t="shared" si="26"/>
        <v>7100008</v>
      </c>
      <c r="B843" s="15" t="s">
        <v>38</v>
      </c>
      <c r="C843" s="15">
        <f>INDEX(装备!G:G,MATCH(属性!A843,装备!A:A,0))</f>
        <v>6</v>
      </c>
      <c r="D843" s="15" t="str">
        <f>INDEX(装备!E:E,MATCH(属性!A843,装备!A:A,0))</f>
        <v>helmet</v>
      </c>
      <c r="E843" s="16">
        <v>1</v>
      </c>
      <c r="F843" s="17">
        <f>INT((VLOOKUP($C843,装备数值,2,0)+VLOOKUP($C843,装备数值,5,0)*($E843-1))*VLOOKUP($D843,系数!$K$2:$O$7,2,0))</f>
        <v>300</v>
      </c>
      <c r="G843" s="17">
        <f>INT((VLOOKUP($C843,装备数值,3,0)+VLOOKUP($C843,装备数值,6,0)*($E843-1))*VLOOKUP($D843,系数!$K$2:$O$7,3,0))</f>
        <v>0</v>
      </c>
      <c r="H843" s="17">
        <f t="shared" si="27"/>
        <v>0</v>
      </c>
      <c r="I843" s="17">
        <f>INT((VLOOKUP($C843,装备数值,4,0)+VLOOKUP($C843,装备数值,7,0)*($E843-1))*VLOOKUP($D843,系数!$K$2:$O$7,4,0))</f>
        <v>0</v>
      </c>
      <c r="J843" s="17">
        <f>INT((VLOOKUP($C843,装备数值,4,0)+VLOOKUP($C843,装备数值,7,0)*($E843-1))*VLOOKUP($D843,系数!$K$2:$O$7,5,0))</f>
        <v>0</v>
      </c>
      <c r="K843" s="17">
        <f>INT(VLOOKUP(E843,强化金币,2,1)*VLOOKUP(INDEX(装备!F:F,MATCH(属性!A843,装备!A:A,0)),系数!$K$12:$M$15,3,0))</f>
        <v>15</v>
      </c>
      <c r="L843" s="17"/>
      <c r="M843" s="17"/>
      <c r="N843" s="17"/>
      <c r="O843" s="17" t="str">
        <f>IF(E843=1,"",VLOOKUP(E843,系数!$S$2:$AB$12,MATCH(属性!C843,评级,0),1))</f>
        <v/>
      </c>
    </row>
    <row r="844" spans="1:15" ht="17.25" thickBot="1" x14ac:dyDescent="0.4">
      <c r="A844" s="17">
        <f t="shared" si="26"/>
        <v>7100008</v>
      </c>
      <c r="B844" s="17" t="s">
        <v>63</v>
      </c>
      <c r="C844" s="15">
        <f>INDEX(装备!G:G,MATCH(属性!A844,装备!A:A,0))</f>
        <v>6</v>
      </c>
      <c r="D844" s="15" t="str">
        <f>INDEX(装备!E:E,MATCH(属性!A844,装备!A:A,0))</f>
        <v>helmet</v>
      </c>
      <c r="E844" s="14">
        <v>2</v>
      </c>
      <c r="F844" s="17">
        <f>INT((VLOOKUP($C844,装备数值,2,0)+VLOOKUP($C844,装备数值,5,0)*($E844-1))*VLOOKUP($D844,系数!$K$2:$O$7,2,0))</f>
        <v>315</v>
      </c>
      <c r="G844" s="17">
        <f>INT((VLOOKUP($C844,装备数值,3,0)+VLOOKUP($C844,装备数值,6,0)*($E844-1))*VLOOKUP($D844,系数!$K$2:$O$7,3,0))</f>
        <v>0</v>
      </c>
      <c r="H844" s="17">
        <f t="shared" si="27"/>
        <v>0</v>
      </c>
      <c r="I844" s="17">
        <f>INT((VLOOKUP($C844,装备数值,4,0)+VLOOKUP($C844,装备数值,7,0)*($E844-1))*VLOOKUP($D844,系数!$K$2:$O$7,4,0))</f>
        <v>0</v>
      </c>
      <c r="J844" s="17">
        <f>INT((VLOOKUP($C844,装备数值,4,0)+VLOOKUP($C844,装备数值,7,0)*($E844-1))*VLOOKUP($D844,系数!$K$2:$O$7,5,0))</f>
        <v>0</v>
      </c>
      <c r="K844" s="17">
        <f>INT(VLOOKUP(E844,强化金币,2,1)*VLOOKUP(INDEX(装备!F:F,MATCH(属性!A844,装备!A:A,0)),系数!$K$12:$M$15,3,0))</f>
        <v>24</v>
      </c>
      <c r="L844" s="17"/>
      <c r="M844" s="17"/>
      <c r="N844" s="17"/>
      <c r="O844" s="17">
        <f>IF(E844=1,"",VLOOKUP(E844,系数!$S$2:$AB$12,MATCH(属性!C844,评级,0),1))</f>
        <v>0</v>
      </c>
    </row>
    <row r="845" spans="1:15" ht="17.25" thickBot="1" x14ac:dyDescent="0.4">
      <c r="A845" s="17">
        <f t="shared" si="26"/>
        <v>7100008</v>
      </c>
      <c r="B845" s="17" t="s">
        <v>63</v>
      </c>
      <c r="C845" s="15">
        <f>INDEX(装备!G:G,MATCH(属性!A845,装备!A:A,0))</f>
        <v>6</v>
      </c>
      <c r="D845" s="15" t="str">
        <f>INDEX(装备!E:E,MATCH(属性!A845,装备!A:A,0))</f>
        <v>helmet</v>
      </c>
      <c r="E845" s="14">
        <v>3</v>
      </c>
      <c r="F845" s="17">
        <f>INT((VLOOKUP($C845,装备数值,2,0)+VLOOKUP($C845,装备数值,5,0)*($E845-1))*VLOOKUP($D845,系数!$K$2:$O$7,2,0))</f>
        <v>330</v>
      </c>
      <c r="G845" s="17">
        <f>INT((VLOOKUP($C845,装备数值,3,0)+VLOOKUP($C845,装备数值,6,0)*($E845-1))*VLOOKUP($D845,系数!$K$2:$O$7,3,0))</f>
        <v>0</v>
      </c>
      <c r="H845" s="17">
        <f t="shared" si="27"/>
        <v>0</v>
      </c>
      <c r="I845" s="17">
        <f>INT((VLOOKUP($C845,装备数值,4,0)+VLOOKUP($C845,装备数值,7,0)*($E845-1))*VLOOKUP($D845,系数!$K$2:$O$7,4,0))</f>
        <v>0</v>
      </c>
      <c r="J845" s="17">
        <f>INT((VLOOKUP($C845,装备数值,4,0)+VLOOKUP($C845,装备数值,7,0)*($E845-1))*VLOOKUP($D845,系数!$K$2:$O$7,5,0))</f>
        <v>0</v>
      </c>
      <c r="K845" s="17">
        <f>INT(VLOOKUP(E845,强化金币,2,1)*VLOOKUP(INDEX(装备!F:F,MATCH(属性!A845,装备!A:A,0)),系数!$K$12:$M$15,3,0))</f>
        <v>30</v>
      </c>
      <c r="L845" s="17"/>
      <c r="M845" s="17"/>
      <c r="N845" s="17"/>
      <c r="O845" s="17">
        <f>IF(E845=1,"",VLOOKUP(E845,系数!$S$2:$AB$12,MATCH(属性!C845,评级,0),1))</f>
        <v>0</v>
      </c>
    </row>
    <row r="846" spans="1:15" ht="17.25" thickBot="1" x14ac:dyDescent="0.4">
      <c r="A846" s="17">
        <f t="shared" si="26"/>
        <v>7100008</v>
      </c>
      <c r="B846" s="17" t="s">
        <v>63</v>
      </c>
      <c r="C846" s="15">
        <f>INDEX(装备!G:G,MATCH(属性!A846,装备!A:A,0))</f>
        <v>6</v>
      </c>
      <c r="D846" s="15" t="str">
        <f>INDEX(装备!E:E,MATCH(属性!A846,装备!A:A,0))</f>
        <v>helmet</v>
      </c>
      <c r="E846" s="14">
        <v>4</v>
      </c>
      <c r="F846" s="17">
        <f>INT((VLOOKUP($C846,装备数值,2,0)+VLOOKUP($C846,装备数值,5,0)*($E846-1))*VLOOKUP($D846,系数!$K$2:$O$7,2,0))</f>
        <v>345</v>
      </c>
      <c r="G846" s="17">
        <f>INT((VLOOKUP($C846,装备数值,3,0)+VLOOKUP($C846,装备数值,6,0)*($E846-1))*VLOOKUP($D846,系数!$K$2:$O$7,3,0))</f>
        <v>0</v>
      </c>
      <c r="H846" s="17">
        <f t="shared" si="27"/>
        <v>0</v>
      </c>
      <c r="I846" s="17">
        <f>INT((VLOOKUP($C846,装备数值,4,0)+VLOOKUP($C846,装备数值,7,0)*($E846-1))*VLOOKUP($D846,系数!$K$2:$O$7,4,0))</f>
        <v>0</v>
      </c>
      <c r="J846" s="17">
        <f>INT((VLOOKUP($C846,装备数值,4,0)+VLOOKUP($C846,装备数值,7,0)*($E846-1))*VLOOKUP($D846,系数!$K$2:$O$7,5,0))</f>
        <v>0</v>
      </c>
      <c r="K846" s="17">
        <f>INT(VLOOKUP(E846,强化金币,2,1)*VLOOKUP(INDEX(装备!F:F,MATCH(属性!A846,装备!A:A,0)),系数!$K$12:$M$15,3,0))</f>
        <v>60</v>
      </c>
      <c r="L846" s="17"/>
      <c r="M846" s="17"/>
      <c r="N846" s="17"/>
      <c r="O846" s="17">
        <f>IF(E846=1,"",VLOOKUP(E846,系数!$S$2:$AB$12,MATCH(属性!C846,评级,0),1))</f>
        <v>0</v>
      </c>
    </row>
    <row r="847" spans="1:15" ht="17.25" thickBot="1" x14ac:dyDescent="0.4">
      <c r="A847" s="17">
        <f t="shared" si="26"/>
        <v>7100008</v>
      </c>
      <c r="B847" s="17" t="s">
        <v>63</v>
      </c>
      <c r="C847" s="15">
        <f>INDEX(装备!G:G,MATCH(属性!A847,装备!A:A,0))</f>
        <v>6</v>
      </c>
      <c r="D847" s="15" t="str">
        <f>INDEX(装备!E:E,MATCH(属性!A847,装备!A:A,0))</f>
        <v>helmet</v>
      </c>
      <c r="E847" s="14">
        <v>5</v>
      </c>
      <c r="F847" s="17">
        <f>INT((VLOOKUP($C847,装备数值,2,0)+VLOOKUP($C847,装备数值,5,0)*($E847-1))*VLOOKUP($D847,系数!$K$2:$O$7,2,0))</f>
        <v>360</v>
      </c>
      <c r="G847" s="17">
        <f>INT((VLOOKUP($C847,装备数值,3,0)+VLOOKUP($C847,装备数值,6,0)*($E847-1))*VLOOKUP($D847,系数!$K$2:$O$7,3,0))</f>
        <v>0</v>
      </c>
      <c r="H847" s="17">
        <f t="shared" si="27"/>
        <v>0</v>
      </c>
      <c r="I847" s="17">
        <f>INT((VLOOKUP($C847,装备数值,4,0)+VLOOKUP($C847,装备数值,7,0)*($E847-1))*VLOOKUP($D847,系数!$K$2:$O$7,4,0))</f>
        <v>0</v>
      </c>
      <c r="J847" s="17">
        <f>INT((VLOOKUP($C847,装备数值,4,0)+VLOOKUP($C847,装备数值,7,0)*($E847-1))*VLOOKUP($D847,系数!$K$2:$O$7,5,0))</f>
        <v>0</v>
      </c>
      <c r="K847" s="17">
        <f>INT(VLOOKUP(E847,强化金币,2,1)*VLOOKUP(INDEX(装备!F:F,MATCH(属性!A847,装备!A:A,0)),系数!$K$12:$M$15,3,0))</f>
        <v>90</v>
      </c>
      <c r="L847" s="17"/>
      <c r="M847" s="17"/>
      <c r="N847" s="17"/>
      <c r="O847" s="17">
        <f>IF(E847=1,"",VLOOKUP(E847,系数!$S$2:$AB$12,MATCH(属性!C847,评级,0),1))</f>
        <v>0</v>
      </c>
    </row>
    <row r="848" spans="1:15" ht="17.25" thickBot="1" x14ac:dyDescent="0.4">
      <c r="A848" s="17">
        <f t="shared" si="26"/>
        <v>7100008</v>
      </c>
      <c r="B848" s="17" t="s">
        <v>63</v>
      </c>
      <c r="C848" s="15">
        <f>INDEX(装备!G:G,MATCH(属性!A848,装备!A:A,0))</f>
        <v>6</v>
      </c>
      <c r="D848" s="15" t="str">
        <f>INDEX(装备!E:E,MATCH(属性!A848,装备!A:A,0))</f>
        <v>helmet</v>
      </c>
      <c r="E848" s="14">
        <v>6</v>
      </c>
      <c r="F848" s="17">
        <f>INT((VLOOKUP($C848,装备数值,2,0)+VLOOKUP($C848,装备数值,5,0)*($E848-1))*VLOOKUP($D848,系数!$K$2:$O$7,2,0))</f>
        <v>375</v>
      </c>
      <c r="G848" s="17">
        <f>INT((VLOOKUP($C848,装备数值,3,0)+VLOOKUP($C848,装备数值,6,0)*($E848-1))*VLOOKUP($D848,系数!$K$2:$O$7,3,0))</f>
        <v>0</v>
      </c>
      <c r="H848" s="17">
        <f t="shared" si="27"/>
        <v>0</v>
      </c>
      <c r="I848" s="17">
        <f>INT((VLOOKUP($C848,装备数值,4,0)+VLOOKUP($C848,装备数值,7,0)*($E848-1))*VLOOKUP($D848,系数!$K$2:$O$7,4,0))</f>
        <v>0</v>
      </c>
      <c r="J848" s="17">
        <f>INT((VLOOKUP($C848,装备数值,4,0)+VLOOKUP($C848,装备数值,7,0)*($E848-1))*VLOOKUP($D848,系数!$K$2:$O$7,5,0))</f>
        <v>0</v>
      </c>
      <c r="K848" s="17">
        <f>INT(VLOOKUP(E848,强化金币,2,1)*VLOOKUP(INDEX(装备!F:F,MATCH(属性!A848,装备!A:A,0)),系数!$K$12:$M$15,3,0))</f>
        <v>120</v>
      </c>
      <c r="L848" s="17"/>
      <c r="M848" s="17"/>
      <c r="N848" s="17"/>
      <c r="O848" s="17">
        <f>IF(E848=1,"",VLOOKUP(E848,系数!$S$2:$AB$12,MATCH(属性!C848,评级,0),1))</f>
        <v>0</v>
      </c>
    </row>
    <row r="849" spans="1:15" ht="17.25" thickBot="1" x14ac:dyDescent="0.4">
      <c r="A849" s="17">
        <f t="shared" si="26"/>
        <v>7100008</v>
      </c>
      <c r="B849" s="17" t="s">
        <v>63</v>
      </c>
      <c r="C849" s="15">
        <f>INDEX(装备!G:G,MATCH(属性!A849,装备!A:A,0))</f>
        <v>6</v>
      </c>
      <c r="D849" s="15" t="str">
        <f>INDEX(装备!E:E,MATCH(属性!A849,装备!A:A,0))</f>
        <v>helmet</v>
      </c>
      <c r="E849" s="14">
        <v>7</v>
      </c>
      <c r="F849" s="17">
        <f>INT((VLOOKUP($C849,装备数值,2,0)+VLOOKUP($C849,装备数值,5,0)*($E849-1))*VLOOKUP($D849,系数!$K$2:$O$7,2,0))</f>
        <v>390</v>
      </c>
      <c r="G849" s="17">
        <f>INT((VLOOKUP($C849,装备数值,3,0)+VLOOKUP($C849,装备数值,6,0)*($E849-1))*VLOOKUP($D849,系数!$K$2:$O$7,3,0))</f>
        <v>0</v>
      </c>
      <c r="H849" s="17">
        <f t="shared" si="27"/>
        <v>0</v>
      </c>
      <c r="I849" s="17">
        <f>INT((VLOOKUP($C849,装备数值,4,0)+VLOOKUP($C849,装备数值,7,0)*($E849-1))*VLOOKUP($D849,系数!$K$2:$O$7,4,0))</f>
        <v>0</v>
      </c>
      <c r="J849" s="17">
        <f>INT((VLOOKUP($C849,装备数值,4,0)+VLOOKUP($C849,装备数值,7,0)*($E849-1))*VLOOKUP($D849,系数!$K$2:$O$7,5,0))</f>
        <v>0</v>
      </c>
      <c r="K849" s="17">
        <f>INT(VLOOKUP(E849,强化金币,2,1)*VLOOKUP(INDEX(装备!F:F,MATCH(属性!A849,装备!A:A,0)),系数!$K$12:$M$15,3,0))</f>
        <v>150</v>
      </c>
      <c r="L849" s="17"/>
      <c r="M849" s="17"/>
      <c r="N849" s="17"/>
      <c r="O849" s="17">
        <f>IF(E849=1,"",VLOOKUP(E849,系数!$S$2:$AB$12,MATCH(属性!C849,评级,0),1))</f>
        <v>0</v>
      </c>
    </row>
    <row r="850" spans="1:15" ht="17.25" thickBot="1" x14ac:dyDescent="0.4">
      <c r="A850" s="17">
        <f t="shared" si="26"/>
        <v>7100008</v>
      </c>
      <c r="B850" s="17" t="s">
        <v>63</v>
      </c>
      <c r="C850" s="15">
        <f>INDEX(装备!G:G,MATCH(属性!A850,装备!A:A,0))</f>
        <v>6</v>
      </c>
      <c r="D850" s="15" t="str">
        <f>INDEX(装备!E:E,MATCH(属性!A850,装备!A:A,0))</f>
        <v>helmet</v>
      </c>
      <c r="E850" s="14">
        <v>8</v>
      </c>
      <c r="F850" s="17">
        <f>INT((VLOOKUP($C850,装备数值,2,0)+VLOOKUP($C850,装备数值,5,0)*($E850-1))*VLOOKUP($D850,系数!$K$2:$O$7,2,0))</f>
        <v>405</v>
      </c>
      <c r="G850" s="17">
        <f>INT((VLOOKUP($C850,装备数值,3,0)+VLOOKUP($C850,装备数值,6,0)*($E850-1))*VLOOKUP($D850,系数!$K$2:$O$7,3,0))</f>
        <v>0</v>
      </c>
      <c r="H850" s="17">
        <f t="shared" si="27"/>
        <v>0</v>
      </c>
      <c r="I850" s="17">
        <f>INT((VLOOKUP($C850,装备数值,4,0)+VLOOKUP($C850,装备数值,7,0)*($E850-1))*VLOOKUP($D850,系数!$K$2:$O$7,4,0))</f>
        <v>0</v>
      </c>
      <c r="J850" s="17">
        <f>INT((VLOOKUP($C850,装备数值,4,0)+VLOOKUP($C850,装备数值,7,0)*($E850-1))*VLOOKUP($D850,系数!$K$2:$O$7,5,0))</f>
        <v>0</v>
      </c>
      <c r="K850" s="17">
        <f>INT(VLOOKUP(E850,强化金币,2,1)*VLOOKUP(INDEX(装备!F:F,MATCH(属性!A850,装备!A:A,0)),系数!$K$12:$M$15,3,0))</f>
        <v>180</v>
      </c>
      <c r="L850" s="17"/>
      <c r="M850" s="17"/>
      <c r="N850" s="17"/>
      <c r="O850" s="17">
        <f>IF(E850=1,"",VLOOKUP(E850,系数!$S$2:$AB$12,MATCH(属性!C850,评级,0),1))</f>
        <v>0</v>
      </c>
    </row>
    <row r="851" spans="1:15" ht="17.25" thickBot="1" x14ac:dyDescent="0.4">
      <c r="A851" s="17">
        <f t="shared" si="26"/>
        <v>7100008</v>
      </c>
      <c r="B851" s="17" t="s">
        <v>63</v>
      </c>
      <c r="C851" s="15">
        <f>INDEX(装备!G:G,MATCH(属性!A851,装备!A:A,0))</f>
        <v>6</v>
      </c>
      <c r="D851" s="15" t="str">
        <f>INDEX(装备!E:E,MATCH(属性!A851,装备!A:A,0))</f>
        <v>helmet</v>
      </c>
      <c r="E851" s="14">
        <v>9</v>
      </c>
      <c r="F851" s="17">
        <f>INT((VLOOKUP($C851,装备数值,2,0)+VLOOKUP($C851,装备数值,5,0)*($E851-1))*VLOOKUP($D851,系数!$K$2:$O$7,2,0))</f>
        <v>420</v>
      </c>
      <c r="G851" s="17">
        <f>INT((VLOOKUP($C851,装备数值,3,0)+VLOOKUP($C851,装备数值,6,0)*($E851-1))*VLOOKUP($D851,系数!$K$2:$O$7,3,0))</f>
        <v>0</v>
      </c>
      <c r="H851" s="17">
        <f t="shared" si="27"/>
        <v>0</v>
      </c>
      <c r="I851" s="17">
        <f>INT((VLOOKUP($C851,装备数值,4,0)+VLOOKUP($C851,装备数值,7,0)*($E851-1))*VLOOKUP($D851,系数!$K$2:$O$7,4,0))</f>
        <v>0</v>
      </c>
      <c r="J851" s="17">
        <f>INT((VLOOKUP($C851,装备数值,4,0)+VLOOKUP($C851,装备数值,7,0)*($E851-1))*VLOOKUP($D851,系数!$K$2:$O$7,5,0))</f>
        <v>0</v>
      </c>
      <c r="K851" s="17">
        <f>INT(VLOOKUP(E851,强化金币,2,1)*VLOOKUP(INDEX(装备!F:F,MATCH(属性!A851,装备!A:A,0)),系数!$K$12:$M$15,3,0))</f>
        <v>210</v>
      </c>
      <c r="L851" s="17"/>
      <c r="M851" s="17"/>
      <c r="N851" s="17"/>
      <c r="O851" s="17">
        <f>IF(E851=1,"",VLOOKUP(E851,系数!$S$2:$AB$12,MATCH(属性!C851,评级,0),1))</f>
        <v>0</v>
      </c>
    </row>
    <row r="852" spans="1:15" ht="17.25" thickBot="1" x14ac:dyDescent="0.4">
      <c r="A852" s="17">
        <f t="shared" si="26"/>
        <v>7100008</v>
      </c>
      <c r="B852" s="17" t="s">
        <v>63</v>
      </c>
      <c r="C852" s="15">
        <f>INDEX(装备!G:G,MATCH(属性!A852,装备!A:A,0))</f>
        <v>6</v>
      </c>
      <c r="D852" s="15" t="str">
        <f>INDEX(装备!E:E,MATCH(属性!A852,装备!A:A,0))</f>
        <v>helmet</v>
      </c>
      <c r="E852" s="14">
        <v>10</v>
      </c>
      <c r="F852" s="17">
        <f>INT((VLOOKUP($C852,装备数值,2,0)+VLOOKUP($C852,装备数值,5,0)*($E852-1))*VLOOKUP($D852,系数!$K$2:$O$7,2,0))</f>
        <v>435</v>
      </c>
      <c r="G852" s="17">
        <f>INT((VLOOKUP($C852,装备数值,3,0)+VLOOKUP($C852,装备数值,6,0)*($E852-1))*VLOOKUP($D852,系数!$K$2:$O$7,3,0))</f>
        <v>0</v>
      </c>
      <c r="H852" s="17">
        <f t="shared" si="27"/>
        <v>0</v>
      </c>
      <c r="I852" s="17">
        <f>INT((VLOOKUP($C852,装备数值,4,0)+VLOOKUP($C852,装备数值,7,0)*($E852-1))*VLOOKUP($D852,系数!$K$2:$O$7,4,0))</f>
        <v>0</v>
      </c>
      <c r="J852" s="17">
        <f>INT((VLOOKUP($C852,装备数值,4,0)+VLOOKUP($C852,装备数值,7,0)*($E852-1))*VLOOKUP($D852,系数!$K$2:$O$7,5,0))</f>
        <v>0</v>
      </c>
      <c r="K852" s="17">
        <f>INT(VLOOKUP(E852,强化金币,2,1)*VLOOKUP(INDEX(装备!F:F,MATCH(属性!A852,装备!A:A,0)),系数!$K$12:$M$15,3,0))</f>
        <v>240</v>
      </c>
      <c r="L852" s="17"/>
      <c r="M852" s="17"/>
      <c r="N852" s="17"/>
      <c r="O852" s="17">
        <f>IF(E852=1,"",VLOOKUP(E852,系数!$S$2:$AB$12,MATCH(属性!C852,评级,0),1))</f>
        <v>0</v>
      </c>
    </row>
    <row r="853" spans="1:15" ht="17.25" thickBot="1" x14ac:dyDescent="0.4">
      <c r="A853" s="17">
        <f t="shared" si="26"/>
        <v>7100008</v>
      </c>
      <c r="B853" s="17" t="s">
        <v>63</v>
      </c>
      <c r="C853" s="15">
        <f>INDEX(装备!G:G,MATCH(属性!A853,装备!A:A,0))</f>
        <v>6</v>
      </c>
      <c r="D853" s="15" t="str">
        <f>INDEX(装备!E:E,MATCH(属性!A853,装备!A:A,0))</f>
        <v>helmet</v>
      </c>
      <c r="E853" s="14">
        <v>11</v>
      </c>
      <c r="F853" s="17">
        <f>INT((VLOOKUP($C853,装备数值,2,0)+VLOOKUP($C853,装备数值,5,0)*($E853-1))*VLOOKUP($D853,系数!$K$2:$O$7,2,0))</f>
        <v>450</v>
      </c>
      <c r="G853" s="17">
        <f>INT((VLOOKUP($C853,装备数值,3,0)+VLOOKUP($C853,装备数值,6,0)*($E853-1))*VLOOKUP($D853,系数!$K$2:$O$7,3,0))</f>
        <v>0</v>
      </c>
      <c r="H853" s="17">
        <f t="shared" si="27"/>
        <v>0</v>
      </c>
      <c r="I853" s="17">
        <f>INT((VLOOKUP($C853,装备数值,4,0)+VLOOKUP($C853,装备数值,7,0)*($E853-1))*VLOOKUP($D853,系数!$K$2:$O$7,4,0))</f>
        <v>0</v>
      </c>
      <c r="J853" s="17">
        <f>INT((VLOOKUP($C853,装备数值,4,0)+VLOOKUP($C853,装备数值,7,0)*($E853-1))*VLOOKUP($D853,系数!$K$2:$O$7,5,0))</f>
        <v>0</v>
      </c>
      <c r="K853" s="17">
        <f>INT(VLOOKUP(E853,强化金币,2,1)*VLOOKUP(INDEX(装备!F:F,MATCH(属性!A853,装备!A:A,0)),系数!$K$12:$M$15,3,0))</f>
        <v>270</v>
      </c>
      <c r="L853" s="17"/>
      <c r="M853" s="17"/>
      <c r="N853" s="17"/>
      <c r="O853" s="17">
        <f>IF(E853=1,"",VLOOKUP(E853,系数!$S$2:$AB$12,MATCH(属性!C853,评级,0),1))</f>
        <v>0</v>
      </c>
    </row>
    <row r="854" spans="1:15" ht="17.25" thickBot="1" x14ac:dyDescent="0.4">
      <c r="A854" s="17">
        <f t="shared" si="26"/>
        <v>7100008</v>
      </c>
      <c r="B854" s="17" t="s">
        <v>63</v>
      </c>
      <c r="C854" s="15">
        <f>INDEX(装备!G:G,MATCH(属性!A854,装备!A:A,0))</f>
        <v>6</v>
      </c>
      <c r="D854" s="15" t="str">
        <f>INDEX(装备!E:E,MATCH(属性!A854,装备!A:A,0))</f>
        <v>helmet</v>
      </c>
      <c r="E854" s="14">
        <v>12</v>
      </c>
      <c r="F854" s="17">
        <f>INT((VLOOKUP($C854,装备数值,2,0)+VLOOKUP($C854,装备数值,5,0)*($E854-1))*VLOOKUP($D854,系数!$K$2:$O$7,2,0))</f>
        <v>465</v>
      </c>
      <c r="G854" s="17">
        <f>INT((VLOOKUP($C854,装备数值,3,0)+VLOOKUP($C854,装备数值,6,0)*($E854-1))*VLOOKUP($D854,系数!$K$2:$O$7,3,0))</f>
        <v>0</v>
      </c>
      <c r="H854" s="17">
        <f t="shared" si="27"/>
        <v>0</v>
      </c>
      <c r="I854" s="17">
        <f>INT((VLOOKUP($C854,装备数值,4,0)+VLOOKUP($C854,装备数值,7,0)*($E854-1))*VLOOKUP($D854,系数!$K$2:$O$7,4,0))</f>
        <v>0</v>
      </c>
      <c r="J854" s="17">
        <f>INT((VLOOKUP($C854,装备数值,4,0)+VLOOKUP($C854,装备数值,7,0)*($E854-1))*VLOOKUP($D854,系数!$K$2:$O$7,5,0))</f>
        <v>0</v>
      </c>
      <c r="K854" s="17">
        <f>INT(VLOOKUP(E854,强化金币,2,1)*VLOOKUP(INDEX(装备!F:F,MATCH(属性!A854,装备!A:A,0)),系数!$K$12:$M$15,3,0))</f>
        <v>300</v>
      </c>
      <c r="L854" s="17"/>
      <c r="M854" s="17"/>
      <c r="N854" s="17"/>
      <c r="O854" s="17">
        <f>IF(E854=1,"",VLOOKUP(E854,系数!$S$2:$AB$12,MATCH(属性!C854,评级,0),1))</f>
        <v>0</v>
      </c>
    </row>
    <row r="855" spans="1:15" ht="17.25" thickBot="1" x14ac:dyDescent="0.4">
      <c r="A855" s="17">
        <f t="shared" si="26"/>
        <v>7100008</v>
      </c>
      <c r="B855" s="17" t="s">
        <v>63</v>
      </c>
      <c r="C855" s="15">
        <f>INDEX(装备!G:G,MATCH(属性!A855,装备!A:A,0))</f>
        <v>6</v>
      </c>
      <c r="D855" s="15" t="str">
        <f>INDEX(装备!E:E,MATCH(属性!A855,装备!A:A,0))</f>
        <v>helmet</v>
      </c>
      <c r="E855" s="14">
        <v>13</v>
      </c>
      <c r="F855" s="17">
        <f>INT((VLOOKUP($C855,装备数值,2,0)+VLOOKUP($C855,装备数值,5,0)*($E855-1))*VLOOKUP($D855,系数!$K$2:$O$7,2,0))</f>
        <v>480</v>
      </c>
      <c r="G855" s="17">
        <f>INT((VLOOKUP($C855,装备数值,3,0)+VLOOKUP($C855,装备数值,6,0)*($E855-1))*VLOOKUP($D855,系数!$K$2:$O$7,3,0))</f>
        <v>0</v>
      </c>
      <c r="H855" s="17">
        <f t="shared" si="27"/>
        <v>0</v>
      </c>
      <c r="I855" s="17">
        <f>INT((VLOOKUP($C855,装备数值,4,0)+VLOOKUP($C855,装备数值,7,0)*($E855-1))*VLOOKUP($D855,系数!$K$2:$O$7,4,0))</f>
        <v>0</v>
      </c>
      <c r="J855" s="17">
        <f>INT((VLOOKUP($C855,装备数值,4,0)+VLOOKUP($C855,装备数值,7,0)*($E855-1))*VLOOKUP($D855,系数!$K$2:$O$7,5,0))</f>
        <v>0</v>
      </c>
      <c r="K855" s="17">
        <f>INT(VLOOKUP(E855,强化金币,2,1)*VLOOKUP(INDEX(装备!F:F,MATCH(属性!A855,装备!A:A,0)),系数!$K$12:$M$15,3,0))</f>
        <v>360</v>
      </c>
      <c r="L855" s="17"/>
      <c r="M855" s="17"/>
      <c r="N855" s="17"/>
      <c r="O855" s="17">
        <f>IF(E855=1,"",VLOOKUP(E855,系数!$S$2:$AB$12,MATCH(属性!C855,评级,0),1))</f>
        <v>0</v>
      </c>
    </row>
    <row r="856" spans="1:15" ht="17.25" thickBot="1" x14ac:dyDescent="0.4">
      <c r="A856" s="17">
        <f t="shared" si="26"/>
        <v>7100008</v>
      </c>
      <c r="B856" s="17" t="s">
        <v>63</v>
      </c>
      <c r="C856" s="15">
        <f>INDEX(装备!G:G,MATCH(属性!A856,装备!A:A,0))</f>
        <v>6</v>
      </c>
      <c r="D856" s="15" t="str">
        <f>INDEX(装备!E:E,MATCH(属性!A856,装备!A:A,0))</f>
        <v>helmet</v>
      </c>
      <c r="E856" s="14">
        <v>14</v>
      </c>
      <c r="F856" s="17">
        <f>INT((VLOOKUP($C856,装备数值,2,0)+VLOOKUP($C856,装备数值,5,0)*($E856-1))*VLOOKUP($D856,系数!$K$2:$O$7,2,0))</f>
        <v>495</v>
      </c>
      <c r="G856" s="17">
        <f>INT((VLOOKUP($C856,装备数值,3,0)+VLOOKUP($C856,装备数值,6,0)*($E856-1))*VLOOKUP($D856,系数!$K$2:$O$7,3,0))</f>
        <v>0</v>
      </c>
      <c r="H856" s="17">
        <f t="shared" si="27"/>
        <v>0</v>
      </c>
      <c r="I856" s="17">
        <f>INT((VLOOKUP($C856,装备数值,4,0)+VLOOKUP($C856,装备数值,7,0)*($E856-1))*VLOOKUP($D856,系数!$K$2:$O$7,4,0))</f>
        <v>0</v>
      </c>
      <c r="J856" s="17">
        <f>INT((VLOOKUP($C856,装备数值,4,0)+VLOOKUP($C856,装备数值,7,0)*($E856-1))*VLOOKUP($D856,系数!$K$2:$O$7,5,0))</f>
        <v>0</v>
      </c>
      <c r="K856" s="17">
        <f>INT(VLOOKUP(E856,强化金币,2,1)*VLOOKUP(INDEX(装备!F:F,MATCH(属性!A856,装备!A:A,0)),系数!$K$12:$M$15,3,0))</f>
        <v>420</v>
      </c>
      <c r="L856" s="17"/>
      <c r="M856" s="17"/>
      <c r="N856" s="17"/>
      <c r="O856" s="17">
        <f>IF(E856=1,"",VLOOKUP(E856,系数!$S$2:$AB$12,MATCH(属性!C856,评级,0),1))</f>
        <v>0</v>
      </c>
    </row>
    <row r="857" spans="1:15" ht="17.25" thickBot="1" x14ac:dyDescent="0.4">
      <c r="A857" s="17">
        <f t="shared" si="26"/>
        <v>7100008</v>
      </c>
      <c r="B857" s="17" t="s">
        <v>63</v>
      </c>
      <c r="C857" s="15">
        <f>INDEX(装备!G:G,MATCH(属性!A857,装备!A:A,0))</f>
        <v>6</v>
      </c>
      <c r="D857" s="15" t="str">
        <f>INDEX(装备!E:E,MATCH(属性!A857,装备!A:A,0))</f>
        <v>helmet</v>
      </c>
      <c r="E857" s="14">
        <v>15</v>
      </c>
      <c r="F857" s="17">
        <f>INT((VLOOKUP($C857,装备数值,2,0)+VLOOKUP($C857,装备数值,5,0)*($E857-1))*VLOOKUP($D857,系数!$K$2:$O$7,2,0))</f>
        <v>510</v>
      </c>
      <c r="G857" s="17">
        <f>INT((VLOOKUP($C857,装备数值,3,0)+VLOOKUP($C857,装备数值,6,0)*($E857-1))*VLOOKUP($D857,系数!$K$2:$O$7,3,0))</f>
        <v>0</v>
      </c>
      <c r="H857" s="17">
        <f t="shared" si="27"/>
        <v>0</v>
      </c>
      <c r="I857" s="17">
        <f>INT((VLOOKUP($C857,装备数值,4,0)+VLOOKUP($C857,装备数值,7,0)*($E857-1))*VLOOKUP($D857,系数!$K$2:$O$7,4,0))</f>
        <v>0</v>
      </c>
      <c r="J857" s="17">
        <f>INT((VLOOKUP($C857,装备数值,4,0)+VLOOKUP($C857,装备数值,7,0)*($E857-1))*VLOOKUP($D857,系数!$K$2:$O$7,5,0))</f>
        <v>0</v>
      </c>
      <c r="K857" s="17">
        <f>INT(VLOOKUP(E857,强化金币,2,1)*VLOOKUP(INDEX(装备!F:F,MATCH(属性!A857,装备!A:A,0)),系数!$K$12:$M$15,3,0))</f>
        <v>480</v>
      </c>
      <c r="L857" s="17"/>
      <c r="M857" s="17"/>
      <c r="N857" s="17"/>
      <c r="O857" s="17">
        <f>IF(E857=1,"",VLOOKUP(E857,系数!$S$2:$AB$12,MATCH(属性!C857,评级,0),1))</f>
        <v>0</v>
      </c>
    </row>
    <row r="858" spans="1:15" ht="17.25" thickBot="1" x14ac:dyDescent="0.4">
      <c r="A858" s="17">
        <f t="shared" si="26"/>
        <v>7100008</v>
      </c>
      <c r="B858" s="17" t="s">
        <v>63</v>
      </c>
      <c r="C858" s="15">
        <f>INDEX(装备!G:G,MATCH(属性!A858,装备!A:A,0))</f>
        <v>6</v>
      </c>
      <c r="D858" s="15" t="str">
        <f>INDEX(装备!E:E,MATCH(属性!A858,装备!A:A,0))</f>
        <v>helmet</v>
      </c>
      <c r="E858" s="14">
        <v>16</v>
      </c>
      <c r="F858" s="17">
        <f>INT((VLOOKUP($C858,装备数值,2,0)+VLOOKUP($C858,装备数值,5,0)*($E858-1))*VLOOKUP($D858,系数!$K$2:$O$7,2,0))</f>
        <v>525</v>
      </c>
      <c r="G858" s="17">
        <f>INT((VLOOKUP($C858,装备数值,3,0)+VLOOKUP($C858,装备数值,6,0)*($E858-1))*VLOOKUP($D858,系数!$K$2:$O$7,3,0))</f>
        <v>0</v>
      </c>
      <c r="H858" s="17">
        <f t="shared" si="27"/>
        <v>0</v>
      </c>
      <c r="I858" s="17">
        <f>INT((VLOOKUP($C858,装备数值,4,0)+VLOOKUP($C858,装备数值,7,0)*($E858-1))*VLOOKUP($D858,系数!$K$2:$O$7,4,0))</f>
        <v>0</v>
      </c>
      <c r="J858" s="17">
        <f>INT((VLOOKUP($C858,装备数值,4,0)+VLOOKUP($C858,装备数值,7,0)*($E858-1))*VLOOKUP($D858,系数!$K$2:$O$7,5,0))</f>
        <v>0</v>
      </c>
      <c r="K858" s="17">
        <f>INT(VLOOKUP(E858,强化金币,2,1)*VLOOKUP(INDEX(装备!F:F,MATCH(属性!A858,装备!A:A,0)),系数!$K$12:$M$15,3,0))</f>
        <v>540</v>
      </c>
      <c r="L858" s="17"/>
      <c r="M858" s="17"/>
      <c r="N858" s="17"/>
      <c r="O858" s="17">
        <f>IF(E858=1,"",VLOOKUP(E858,系数!$S$2:$AB$12,MATCH(属性!C858,评级,0),1))</f>
        <v>0</v>
      </c>
    </row>
    <row r="859" spans="1:15" ht="17.25" thickBot="1" x14ac:dyDescent="0.4">
      <c r="A859" s="17">
        <f t="shared" si="26"/>
        <v>7100008</v>
      </c>
      <c r="B859" s="17" t="s">
        <v>63</v>
      </c>
      <c r="C859" s="15">
        <f>INDEX(装备!G:G,MATCH(属性!A859,装备!A:A,0))</f>
        <v>6</v>
      </c>
      <c r="D859" s="15" t="str">
        <f>INDEX(装备!E:E,MATCH(属性!A859,装备!A:A,0))</f>
        <v>helmet</v>
      </c>
      <c r="E859" s="14">
        <v>17</v>
      </c>
      <c r="F859" s="17">
        <f>INT((VLOOKUP($C859,装备数值,2,0)+VLOOKUP($C859,装备数值,5,0)*($E859-1))*VLOOKUP($D859,系数!$K$2:$O$7,2,0))</f>
        <v>540</v>
      </c>
      <c r="G859" s="17">
        <f>INT((VLOOKUP($C859,装备数值,3,0)+VLOOKUP($C859,装备数值,6,0)*($E859-1))*VLOOKUP($D859,系数!$K$2:$O$7,3,0))</f>
        <v>0</v>
      </c>
      <c r="H859" s="17">
        <f t="shared" si="27"/>
        <v>0</v>
      </c>
      <c r="I859" s="17">
        <f>INT((VLOOKUP($C859,装备数值,4,0)+VLOOKUP($C859,装备数值,7,0)*($E859-1))*VLOOKUP($D859,系数!$K$2:$O$7,4,0))</f>
        <v>0</v>
      </c>
      <c r="J859" s="17">
        <f>INT((VLOOKUP($C859,装备数值,4,0)+VLOOKUP($C859,装备数值,7,0)*($E859-1))*VLOOKUP($D859,系数!$K$2:$O$7,5,0))</f>
        <v>0</v>
      </c>
      <c r="K859" s="17">
        <f>INT(VLOOKUP(E859,强化金币,2,1)*VLOOKUP(INDEX(装备!F:F,MATCH(属性!A859,装备!A:A,0)),系数!$K$12:$M$15,3,0))</f>
        <v>600</v>
      </c>
      <c r="L859" s="17"/>
      <c r="M859" s="17"/>
      <c r="N859" s="17"/>
      <c r="O859" s="17">
        <f>IF(E859=1,"",VLOOKUP(E859,系数!$S$2:$AB$12,MATCH(属性!C859,评级,0),1))</f>
        <v>0</v>
      </c>
    </row>
    <row r="860" spans="1:15" ht="17.25" thickBot="1" x14ac:dyDescent="0.4">
      <c r="A860" s="17">
        <f t="shared" si="26"/>
        <v>7100008</v>
      </c>
      <c r="B860" s="17" t="s">
        <v>63</v>
      </c>
      <c r="C860" s="15">
        <f>INDEX(装备!G:G,MATCH(属性!A860,装备!A:A,0))</f>
        <v>6</v>
      </c>
      <c r="D860" s="15" t="str">
        <f>INDEX(装备!E:E,MATCH(属性!A860,装备!A:A,0))</f>
        <v>helmet</v>
      </c>
      <c r="E860" s="14">
        <v>18</v>
      </c>
      <c r="F860" s="17">
        <f>INT((VLOOKUP($C860,装备数值,2,0)+VLOOKUP($C860,装备数值,5,0)*($E860-1))*VLOOKUP($D860,系数!$K$2:$O$7,2,0))</f>
        <v>555</v>
      </c>
      <c r="G860" s="17">
        <f>INT((VLOOKUP($C860,装备数值,3,0)+VLOOKUP($C860,装备数值,6,0)*($E860-1))*VLOOKUP($D860,系数!$K$2:$O$7,3,0))</f>
        <v>0</v>
      </c>
      <c r="H860" s="17">
        <f t="shared" si="27"/>
        <v>0</v>
      </c>
      <c r="I860" s="17">
        <f>INT((VLOOKUP($C860,装备数值,4,0)+VLOOKUP($C860,装备数值,7,0)*($E860-1))*VLOOKUP($D860,系数!$K$2:$O$7,4,0))</f>
        <v>0</v>
      </c>
      <c r="J860" s="17">
        <f>INT((VLOOKUP($C860,装备数值,4,0)+VLOOKUP($C860,装备数值,7,0)*($E860-1))*VLOOKUP($D860,系数!$K$2:$O$7,5,0))</f>
        <v>0</v>
      </c>
      <c r="K860" s="17">
        <f>INT(VLOOKUP(E860,强化金币,2,1)*VLOOKUP(INDEX(装备!F:F,MATCH(属性!A860,装备!A:A,0)),系数!$K$12:$M$15,3,0))</f>
        <v>660</v>
      </c>
      <c r="L860" s="17"/>
      <c r="M860" s="17"/>
      <c r="N860" s="17"/>
      <c r="O860" s="17">
        <f>IF(E860=1,"",VLOOKUP(E860,系数!$S$2:$AB$12,MATCH(属性!C860,评级,0),1))</f>
        <v>0</v>
      </c>
    </row>
    <row r="861" spans="1:15" ht="17.25" thickBot="1" x14ac:dyDescent="0.4">
      <c r="A861" s="17">
        <f t="shared" si="26"/>
        <v>7100008</v>
      </c>
      <c r="B861" s="17" t="s">
        <v>63</v>
      </c>
      <c r="C861" s="15">
        <f>INDEX(装备!G:G,MATCH(属性!A861,装备!A:A,0))</f>
        <v>6</v>
      </c>
      <c r="D861" s="15" t="str">
        <f>INDEX(装备!E:E,MATCH(属性!A861,装备!A:A,0))</f>
        <v>helmet</v>
      </c>
      <c r="E861" s="14">
        <v>19</v>
      </c>
      <c r="F861" s="17">
        <f>INT((VLOOKUP($C861,装备数值,2,0)+VLOOKUP($C861,装备数值,5,0)*($E861-1))*VLOOKUP($D861,系数!$K$2:$O$7,2,0))</f>
        <v>570</v>
      </c>
      <c r="G861" s="17">
        <f>INT((VLOOKUP($C861,装备数值,3,0)+VLOOKUP($C861,装备数值,6,0)*($E861-1))*VLOOKUP($D861,系数!$K$2:$O$7,3,0))</f>
        <v>0</v>
      </c>
      <c r="H861" s="17">
        <f t="shared" si="27"/>
        <v>0</v>
      </c>
      <c r="I861" s="17">
        <f>INT((VLOOKUP($C861,装备数值,4,0)+VLOOKUP($C861,装备数值,7,0)*($E861-1))*VLOOKUP($D861,系数!$K$2:$O$7,4,0))</f>
        <v>0</v>
      </c>
      <c r="J861" s="17">
        <f>INT((VLOOKUP($C861,装备数值,4,0)+VLOOKUP($C861,装备数值,7,0)*($E861-1))*VLOOKUP($D861,系数!$K$2:$O$7,5,0))</f>
        <v>0</v>
      </c>
      <c r="K861" s="17">
        <f>INT(VLOOKUP(E861,强化金币,2,1)*VLOOKUP(INDEX(装备!F:F,MATCH(属性!A861,装备!A:A,0)),系数!$K$12:$M$15,3,0))</f>
        <v>720</v>
      </c>
      <c r="L861" s="17"/>
      <c r="M861" s="17"/>
      <c r="N861" s="17"/>
      <c r="O861" s="17">
        <f>IF(E861=1,"",VLOOKUP(E861,系数!$S$2:$AB$12,MATCH(属性!C861,评级,0),1))</f>
        <v>0</v>
      </c>
    </row>
    <row r="862" spans="1:15" ht="17.25" thickBot="1" x14ac:dyDescent="0.4">
      <c r="A862" s="17">
        <f t="shared" si="26"/>
        <v>7100008</v>
      </c>
      <c r="B862" s="17" t="s">
        <v>63</v>
      </c>
      <c r="C862" s="15">
        <f>INDEX(装备!G:G,MATCH(属性!A862,装备!A:A,0))</f>
        <v>6</v>
      </c>
      <c r="D862" s="15" t="str">
        <f>INDEX(装备!E:E,MATCH(属性!A862,装备!A:A,0))</f>
        <v>helmet</v>
      </c>
      <c r="E862" s="14">
        <v>20</v>
      </c>
      <c r="F862" s="17">
        <f>INT((VLOOKUP($C862,装备数值,2,0)+VLOOKUP($C862,装备数值,5,0)*($E862-1))*VLOOKUP($D862,系数!$K$2:$O$7,2,0))</f>
        <v>585</v>
      </c>
      <c r="G862" s="17">
        <f>INT((VLOOKUP($C862,装备数值,3,0)+VLOOKUP($C862,装备数值,6,0)*($E862-1))*VLOOKUP($D862,系数!$K$2:$O$7,3,0))</f>
        <v>0</v>
      </c>
      <c r="H862" s="17">
        <f t="shared" si="27"/>
        <v>0</v>
      </c>
      <c r="I862" s="17">
        <f>INT((VLOOKUP($C862,装备数值,4,0)+VLOOKUP($C862,装备数值,7,0)*($E862-1))*VLOOKUP($D862,系数!$K$2:$O$7,4,0))</f>
        <v>0</v>
      </c>
      <c r="J862" s="17">
        <f>INT((VLOOKUP($C862,装备数值,4,0)+VLOOKUP($C862,装备数值,7,0)*($E862-1))*VLOOKUP($D862,系数!$K$2:$O$7,5,0))</f>
        <v>0</v>
      </c>
      <c r="K862" s="17">
        <f>INT(VLOOKUP(E862,强化金币,2,1)*VLOOKUP(INDEX(装备!F:F,MATCH(属性!A862,装备!A:A,0)),系数!$K$12:$M$15,3,0))</f>
        <v>780</v>
      </c>
      <c r="L862" s="17"/>
      <c r="M862" s="17"/>
      <c r="N862" s="17"/>
      <c r="O862" s="17">
        <f>IF(E862=1,"",VLOOKUP(E862,系数!$S$2:$AB$12,MATCH(属性!C862,评级,0),1))</f>
        <v>0</v>
      </c>
    </row>
    <row r="863" spans="1:15" ht="17.25" thickBot="1" x14ac:dyDescent="0.4">
      <c r="A863" s="17">
        <f t="shared" si="26"/>
        <v>7100008</v>
      </c>
      <c r="B863" s="17" t="s">
        <v>63</v>
      </c>
      <c r="C863" s="15">
        <f>INDEX(装备!G:G,MATCH(属性!A863,装备!A:A,0))</f>
        <v>6</v>
      </c>
      <c r="D863" s="15" t="str">
        <f>INDEX(装备!E:E,MATCH(属性!A863,装备!A:A,0))</f>
        <v>helmet</v>
      </c>
      <c r="E863" s="14">
        <v>21</v>
      </c>
      <c r="F863" s="17">
        <f>INT((VLOOKUP($C863,装备数值,2,0)+VLOOKUP($C863,装备数值,5,0)*($E863-1))*VLOOKUP($D863,系数!$K$2:$O$7,2,0))</f>
        <v>600</v>
      </c>
      <c r="G863" s="17">
        <f>INT((VLOOKUP($C863,装备数值,3,0)+VLOOKUP($C863,装备数值,6,0)*($E863-1))*VLOOKUP($D863,系数!$K$2:$O$7,3,0))</f>
        <v>0</v>
      </c>
      <c r="H863" s="17">
        <f t="shared" si="27"/>
        <v>0</v>
      </c>
      <c r="I863" s="17">
        <f>INT((VLOOKUP($C863,装备数值,4,0)+VLOOKUP($C863,装备数值,7,0)*($E863-1))*VLOOKUP($D863,系数!$K$2:$O$7,4,0))</f>
        <v>0</v>
      </c>
      <c r="J863" s="17">
        <f>INT((VLOOKUP($C863,装备数值,4,0)+VLOOKUP($C863,装备数值,7,0)*($E863-1))*VLOOKUP($D863,系数!$K$2:$O$7,5,0))</f>
        <v>0</v>
      </c>
      <c r="K863" s="17">
        <f>INT(VLOOKUP(E863,强化金币,2,1)*VLOOKUP(INDEX(装备!F:F,MATCH(属性!A863,装备!A:A,0)),系数!$K$12:$M$15,3,0))</f>
        <v>840</v>
      </c>
      <c r="L863" s="17"/>
      <c r="M863" s="17"/>
      <c r="N863" s="17"/>
      <c r="O863" s="17">
        <f>IF(E863=1,"",VLOOKUP(E863,系数!$S$2:$AB$12,MATCH(属性!C863,评级,0),1))</f>
        <v>0</v>
      </c>
    </row>
    <row r="864" spans="1:15" ht="17.25" thickBot="1" x14ac:dyDescent="0.4">
      <c r="A864" s="17">
        <f t="shared" si="26"/>
        <v>7100008</v>
      </c>
      <c r="B864" s="17" t="s">
        <v>63</v>
      </c>
      <c r="C864" s="15">
        <f>INDEX(装备!G:G,MATCH(属性!A864,装备!A:A,0))</f>
        <v>6</v>
      </c>
      <c r="D864" s="15" t="str">
        <f>INDEX(装备!E:E,MATCH(属性!A864,装备!A:A,0))</f>
        <v>helmet</v>
      </c>
      <c r="E864" s="14">
        <v>22</v>
      </c>
      <c r="F864" s="17">
        <f>INT((VLOOKUP($C864,装备数值,2,0)+VLOOKUP($C864,装备数值,5,0)*($E864-1))*VLOOKUP($D864,系数!$K$2:$O$7,2,0))</f>
        <v>615</v>
      </c>
      <c r="G864" s="17">
        <f>INT((VLOOKUP($C864,装备数值,3,0)+VLOOKUP($C864,装备数值,6,0)*($E864-1))*VLOOKUP($D864,系数!$K$2:$O$7,3,0))</f>
        <v>0</v>
      </c>
      <c r="H864" s="17">
        <f t="shared" si="27"/>
        <v>0</v>
      </c>
      <c r="I864" s="17">
        <f>INT((VLOOKUP($C864,装备数值,4,0)+VLOOKUP($C864,装备数值,7,0)*($E864-1))*VLOOKUP($D864,系数!$K$2:$O$7,4,0))</f>
        <v>0</v>
      </c>
      <c r="J864" s="17">
        <f>INT((VLOOKUP($C864,装备数值,4,0)+VLOOKUP($C864,装备数值,7,0)*($E864-1))*VLOOKUP($D864,系数!$K$2:$O$7,5,0))</f>
        <v>0</v>
      </c>
      <c r="K864" s="17">
        <f>INT(VLOOKUP(E864,强化金币,2,1)*VLOOKUP(INDEX(装备!F:F,MATCH(属性!A864,装备!A:A,0)),系数!$K$12:$M$15,3,0))</f>
        <v>900</v>
      </c>
      <c r="L864" s="17"/>
      <c r="M864" s="17"/>
      <c r="N864" s="17"/>
      <c r="O864" s="17">
        <f>IF(E864=1,"",VLOOKUP(E864,系数!$S$2:$AB$12,MATCH(属性!C864,评级,0),1))</f>
        <v>0</v>
      </c>
    </row>
    <row r="865" spans="1:15" ht="17.25" thickBot="1" x14ac:dyDescent="0.4">
      <c r="A865" s="17">
        <f t="shared" si="26"/>
        <v>7100008</v>
      </c>
      <c r="B865" s="17" t="s">
        <v>63</v>
      </c>
      <c r="C865" s="15">
        <f>INDEX(装备!G:G,MATCH(属性!A865,装备!A:A,0))</f>
        <v>6</v>
      </c>
      <c r="D865" s="15" t="str">
        <f>INDEX(装备!E:E,MATCH(属性!A865,装备!A:A,0))</f>
        <v>helmet</v>
      </c>
      <c r="E865" s="14">
        <v>23</v>
      </c>
      <c r="F865" s="17">
        <f>INT((VLOOKUP($C865,装备数值,2,0)+VLOOKUP($C865,装备数值,5,0)*($E865-1))*VLOOKUP($D865,系数!$K$2:$O$7,2,0))</f>
        <v>630</v>
      </c>
      <c r="G865" s="17">
        <f>INT((VLOOKUP($C865,装备数值,3,0)+VLOOKUP($C865,装备数值,6,0)*($E865-1))*VLOOKUP($D865,系数!$K$2:$O$7,3,0))</f>
        <v>0</v>
      </c>
      <c r="H865" s="17">
        <f t="shared" si="27"/>
        <v>0</v>
      </c>
      <c r="I865" s="17">
        <f>INT((VLOOKUP($C865,装备数值,4,0)+VLOOKUP($C865,装备数值,7,0)*($E865-1))*VLOOKUP($D865,系数!$K$2:$O$7,4,0))</f>
        <v>0</v>
      </c>
      <c r="J865" s="17">
        <f>INT((VLOOKUP($C865,装备数值,4,0)+VLOOKUP($C865,装备数值,7,0)*($E865-1))*VLOOKUP($D865,系数!$K$2:$O$7,5,0))</f>
        <v>0</v>
      </c>
      <c r="K865" s="17">
        <f>INT(VLOOKUP(E865,强化金币,2,1)*VLOOKUP(INDEX(装备!F:F,MATCH(属性!A865,装备!A:A,0)),系数!$K$12:$M$15,3,0))</f>
        <v>960</v>
      </c>
      <c r="L865" s="17"/>
      <c r="M865" s="17"/>
      <c r="N865" s="17"/>
      <c r="O865" s="17">
        <f>IF(E865=1,"",VLOOKUP(E865,系数!$S$2:$AB$12,MATCH(属性!C865,评级,0),1))</f>
        <v>0</v>
      </c>
    </row>
    <row r="866" spans="1:15" ht="17.25" thickBot="1" x14ac:dyDescent="0.4">
      <c r="A866" s="17">
        <f t="shared" si="26"/>
        <v>7100008</v>
      </c>
      <c r="B866" s="17" t="s">
        <v>63</v>
      </c>
      <c r="C866" s="15">
        <f>INDEX(装备!G:G,MATCH(属性!A866,装备!A:A,0))</f>
        <v>6</v>
      </c>
      <c r="D866" s="15" t="str">
        <f>INDEX(装备!E:E,MATCH(属性!A866,装备!A:A,0))</f>
        <v>helmet</v>
      </c>
      <c r="E866" s="14">
        <v>24</v>
      </c>
      <c r="F866" s="17">
        <f>INT((VLOOKUP($C866,装备数值,2,0)+VLOOKUP($C866,装备数值,5,0)*($E866-1))*VLOOKUP($D866,系数!$K$2:$O$7,2,0))</f>
        <v>645</v>
      </c>
      <c r="G866" s="17">
        <f>INT((VLOOKUP($C866,装备数值,3,0)+VLOOKUP($C866,装备数值,6,0)*($E866-1))*VLOOKUP($D866,系数!$K$2:$O$7,3,0))</f>
        <v>0</v>
      </c>
      <c r="H866" s="17">
        <f t="shared" si="27"/>
        <v>0</v>
      </c>
      <c r="I866" s="17">
        <f>INT((VLOOKUP($C866,装备数值,4,0)+VLOOKUP($C866,装备数值,7,0)*($E866-1))*VLOOKUP($D866,系数!$K$2:$O$7,4,0))</f>
        <v>0</v>
      </c>
      <c r="J866" s="17">
        <f>INT((VLOOKUP($C866,装备数值,4,0)+VLOOKUP($C866,装备数值,7,0)*($E866-1))*VLOOKUP($D866,系数!$K$2:$O$7,5,0))</f>
        <v>0</v>
      </c>
      <c r="K866" s="17">
        <f>INT(VLOOKUP(E866,强化金币,2,1)*VLOOKUP(INDEX(装备!F:F,MATCH(属性!A866,装备!A:A,0)),系数!$K$12:$M$15,3,0))</f>
        <v>1020</v>
      </c>
      <c r="L866" s="17"/>
      <c r="M866" s="17"/>
      <c r="N866" s="17"/>
      <c r="O866" s="17">
        <f>IF(E866=1,"",VLOOKUP(E866,系数!$S$2:$AB$12,MATCH(属性!C866,评级,0),1))</f>
        <v>0</v>
      </c>
    </row>
    <row r="867" spans="1:15" ht="17.25" thickBot="1" x14ac:dyDescent="0.4">
      <c r="A867" s="17">
        <f t="shared" si="26"/>
        <v>7100008</v>
      </c>
      <c r="B867" s="17" t="s">
        <v>63</v>
      </c>
      <c r="C867" s="15">
        <f>INDEX(装备!G:G,MATCH(属性!A867,装备!A:A,0))</f>
        <v>6</v>
      </c>
      <c r="D867" s="15" t="str">
        <f>INDEX(装备!E:E,MATCH(属性!A867,装备!A:A,0))</f>
        <v>helmet</v>
      </c>
      <c r="E867" s="14">
        <v>25</v>
      </c>
      <c r="F867" s="17">
        <f>INT((VLOOKUP($C867,装备数值,2,0)+VLOOKUP($C867,装备数值,5,0)*($E867-1))*VLOOKUP($D867,系数!$K$2:$O$7,2,0))</f>
        <v>660</v>
      </c>
      <c r="G867" s="17">
        <f>INT((VLOOKUP($C867,装备数值,3,0)+VLOOKUP($C867,装备数值,6,0)*($E867-1))*VLOOKUP($D867,系数!$K$2:$O$7,3,0))</f>
        <v>0</v>
      </c>
      <c r="H867" s="17">
        <f t="shared" si="27"/>
        <v>0</v>
      </c>
      <c r="I867" s="17">
        <f>INT((VLOOKUP($C867,装备数值,4,0)+VLOOKUP($C867,装备数值,7,0)*($E867-1))*VLOOKUP($D867,系数!$K$2:$O$7,4,0))</f>
        <v>0</v>
      </c>
      <c r="J867" s="17">
        <f>INT((VLOOKUP($C867,装备数值,4,0)+VLOOKUP($C867,装备数值,7,0)*($E867-1))*VLOOKUP($D867,系数!$K$2:$O$7,5,0))</f>
        <v>0</v>
      </c>
      <c r="K867" s="17">
        <f>INT(VLOOKUP(E867,强化金币,2,1)*VLOOKUP(INDEX(装备!F:F,MATCH(属性!A867,装备!A:A,0)),系数!$K$12:$M$15,3,0))</f>
        <v>1080</v>
      </c>
      <c r="L867" s="17"/>
      <c r="M867" s="17"/>
      <c r="N867" s="17"/>
      <c r="O867" s="17">
        <f>IF(E867=1,"",VLOOKUP(E867,系数!$S$2:$AB$12,MATCH(属性!C867,评级,0),1))</f>
        <v>0</v>
      </c>
    </row>
    <row r="868" spans="1:15" ht="17.25" thickBot="1" x14ac:dyDescent="0.4">
      <c r="A868" s="17">
        <f t="shared" si="26"/>
        <v>7100008</v>
      </c>
      <c r="B868" s="17" t="s">
        <v>63</v>
      </c>
      <c r="C868" s="15">
        <f>INDEX(装备!G:G,MATCH(属性!A868,装备!A:A,0))</f>
        <v>6</v>
      </c>
      <c r="D868" s="15" t="str">
        <f>INDEX(装备!E:E,MATCH(属性!A868,装备!A:A,0))</f>
        <v>helmet</v>
      </c>
      <c r="E868" s="14">
        <v>26</v>
      </c>
      <c r="F868" s="17">
        <f>INT((VLOOKUP($C868,装备数值,2,0)+VLOOKUP($C868,装备数值,5,0)*($E868-1))*VLOOKUP($D868,系数!$K$2:$O$7,2,0))</f>
        <v>675</v>
      </c>
      <c r="G868" s="17">
        <f>INT((VLOOKUP($C868,装备数值,3,0)+VLOOKUP($C868,装备数值,6,0)*($E868-1))*VLOOKUP($D868,系数!$K$2:$O$7,3,0))</f>
        <v>0</v>
      </c>
      <c r="H868" s="17">
        <f t="shared" si="27"/>
        <v>0</v>
      </c>
      <c r="I868" s="17">
        <f>INT((VLOOKUP($C868,装备数值,4,0)+VLOOKUP($C868,装备数值,7,0)*($E868-1))*VLOOKUP($D868,系数!$K$2:$O$7,4,0))</f>
        <v>0</v>
      </c>
      <c r="J868" s="17">
        <f>INT((VLOOKUP($C868,装备数值,4,0)+VLOOKUP($C868,装备数值,7,0)*($E868-1))*VLOOKUP($D868,系数!$K$2:$O$7,5,0))</f>
        <v>0</v>
      </c>
      <c r="K868" s="17">
        <f>INT(VLOOKUP(E868,强化金币,2,1)*VLOOKUP(INDEX(装备!F:F,MATCH(属性!A868,装备!A:A,0)),系数!$K$12:$M$15,3,0))</f>
        <v>1140</v>
      </c>
      <c r="L868" s="17"/>
      <c r="M868" s="17"/>
      <c r="N868" s="17"/>
      <c r="O868" s="17">
        <f>IF(E868=1,"",VLOOKUP(E868,系数!$S$2:$AB$12,MATCH(属性!C868,评级,0),1))</f>
        <v>0</v>
      </c>
    </row>
    <row r="869" spans="1:15" ht="17.25" thickBot="1" x14ac:dyDescent="0.4">
      <c r="A869" s="17">
        <f t="shared" si="26"/>
        <v>7100008</v>
      </c>
      <c r="B869" s="17" t="s">
        <v>63</v>
      </c>
      <c r="C869" s="15">
        <f>INDEX(装备!G:G,MATCH(属性!A869,装备!A:A,0))</f>
        <v>6</v>
      </c>
      <c r="D869" s="15" t="str">
        <f>INDEX(装备!E:E,MATCH(属性!A869,装备!A:A,0))</f>
        <v>helmet</v>
      </c>
      <c r="E869" s="14">
        <v>27</v>
      </c>
      <c r="F869" s="17">
        <f>INT((VLOOKUP($C869,装备数值,2,0)+VLOOKUP($C869,装备数值,5,0)*($E869-1))*VLOOKUP($D869,系数!$K$2:$O$7,2,0))</f>
        <v>690</v>
      </c>
      <c r="G869" s="17">
        <f>INT((VLOOKUP($C869,装备数值,3,0)+VLOOKUP($C869,装备数值,6,0)*($E869-1))*VLOOKUP($D869,系数!$K$2:$O$7,3,0))</f>
        <v>0</v>
      </c>
      <c r="H869" s="17">
        <f t="shared" si="27"/>
        <v>0</v>
      </c>
      <c r="I869" s="17">
        <f>INT((VLOOKUP($C869,装备数值,4,0)+VLOOKUP($C869,装备数值,7,0)*($E869-1))*VLOOKUP($D869,系数!$K$2:$O$7,4,0))</f>
        <v>0</v>
      </c>
      <c r="J869" s="17">
        <f>INT((VLOOKUP($C869,装备数值,4,0)+VLOOKUP($C869,装备数值,7,0)*($E869-1))*VLOOKUP($D869,系数!$K$2:$O$7,5,0))</f>
        <v>0</v>
      </c>
      <c r="K869" s="17">
        <f>INT(VLOOKUP(E869,强化金币,2,1)*VLOOKUP(INDEX(装备!F:F,MATCH(属性!A869,装备!A:A,0)),系数!$K$12:$M$15,3,0))</f>
        <v>1200</v>
      </c>
      <c r="L869" s="17"/>
      <c r="M869" s="17"/>
      <c r="N869" s="17"/>
      <c r="O869" s="17">
        <f>IF(E869=1,"",VLOOKUP(E869,系数!$S$2:$AB$12,MATCH(属性!C869,评级,0),1))</f>
        <v>0</v>
      </c>
    </row>
    <row r="870" spans="1:15" ht="17.25" thickBot="1" x14ac:dyDescent="0.4">
      <c r="A870" s="17">
        <f t="shared" si="26"/>
        <v>7100008</v>
      </c>
      <c r="B870" s="17" t="s">
        <v>63</v>
      </c>
      <c r="C870" s="15">
        <f>INDEX(装备!G:G,MATCH(属性!A870,装备!A:A,0))</f>
        <v>6</v>
      </c>
      <c r="D870" s="15" t="str">
        <f>INDEX(装备!E:E,MATCH(属性!A870,装备!A:A,0))</f>
        <v>helmet</v>
      </c>
      <c r="E870" s="14">
        <v>28</v>
      </c>
      <c r="F870" s="17">
        <f>INT((VLOOKUP($C870,装备数值,2,0)+VLOOKUP($C870,装备数值,5,0)*($E870-1))*VLOOKUP($D870,系数!$K$2:$O$7,2,0))</f>
        <v>705</v>
      </c>
      <c r="G870" s="17">
        <f>INT((VLOOKUP($C870,装备数值,3,0)+VLOOKUP($C870,装备数值,6,0)*($E870-1))*VLOOKUP($D870,系数!$K$2:$O$7,3,0))</f>
        <v>0</v>
      </c>
      <c r="H870" s="17">
        <f t="shared" si="27"/>
        <v>0</v>
      </c>
      <c r="I870" s="17">
        <f>INT((VLOOKUP($C870,装备数值,4,0)+VLOOKUP($C870,装备数值,7,0)*($E870-1))*VLOOKUP($D870,系数!$K$2:$O$7,4,0))</f>
        <v>0</v>
      </c>
      <c r="J870" s="17">
        <f>INT((VLOOKUP($C870,装备数值,4,0)+VLOOKUP($C870,装备数值,7,0)*($E870-1))*VLOOKUP($D870,系数!$K$2:$O$7,5,0))</f>
        <v>0</v>
      </c>
      <c r="K870" s="17">
        <f>INT(VLOOKUP(E870,强化金币,2,1)*VLOOKUP(INDEX(装备!F:F,MATCH(属性!A870,装备!A:A,0)),系数!$K$12:$M$15,3,0))</f>
        <v>1260</v>
      </c>
      <c r="L870" s="17"/>
      <c r="M870" s="17"/>
      <c r="N870" s="17"/>
      <c r="O870" s="17">
        <f>IF(E870=1,"",VLOOKUP(E870,系数!$S$2:$AB$12,MATCH(属性!C870,评级,0),1))</f>
        <v>0</v>
      </c>
    </row>
    <row r="871" spans="1:15" ht="17.25" thickBot="1" x14ac:dyDescent="0.4">
      <c r="A871" s="17">
        <f t="shared" si="26"/>
        <v>7100008</v>
      </c>
      <c r="B871" s="17" t="s">
        <v>63</v>
      </c>
      <c r="C871" s="15">
        <f>INDEX(装备!G:G,MATCH(属性!A871,装备!A:A,0))</f>
        <v>6</v>
      </c>
      <c r="D871" s="15" t="str">
        <f>INDEX(装备!E:E,MATCH(属性!A871,装备!A:A,0))</f>
        <v>helmet</v>
      </c>
      <c r="E871" s="14">
        <v>29</v>
      </c>
      <c r="F871" s="17">
        <f>INT((VLOOKUP($C871,装备数值,2,0)+VLOOKUP($C871,装备数值,5,0)*($E871-1))*VLOOKUP($D871,系数!$K$2:$O$7,2,0))</f>
        <v>720</v>
      </c>
      <c r="G871" s="17">
        <f>INT((VLOOKUP($C871,装备数值,3,0)+VLOOKUP($C871,装备数值,6,0)*($E871-1))*VLOOKUP($D871,系数!$K$2:$O$7,3,0))</f>
        <v>0</v>
      </c>
      <c r="H871" s="17">
        <f t="shared" si="27"/>
        <v>0</v>
      </c>
      <c r="I871" s="17">
        <f>INT((VLOOKUP($C871,装备数值,4,0)+VLOOKUP($C871,装备数值,7,0)*($E871-1))*VLOOKUP($D871,系数!$K$2:$O$7,4,0))</f>
        <v>0</v>
      </c>
      <c r="J871" s="17">
        <f>INT((VLOOKUP($C871,装备数值,4,0)+VLOOKUP($C871,装备数值,7,0)*($E871-1))*VLOOKUP($D871,系数!$K$2:$O$7,5,0))</f>
        <v>0</v>
      </c>
      <c r="K871" s="17">
        <f>INT(VLOOKUP(E871,强化金币,2,1)*VLOOKUP(INDEX(装备!F:F,MATCH(属性!A871,装备!A:A,0)),系数!$K$12:$M$15,3,0))</f>
        <v>1350</v>
      </c>
      <c r="L871" s="17"/>
      <c r="M871" s="17"/>
      <c r="N871" s="17"/>
      <c r="O871" s="17">
        <f>IF(E871=1,"",VLOOKUP(E871,系数!$S$2:$AB$12,MATCH(属性!C871,评级,0),1))</f>
        <v>0</v>
      </c>
    </row>
    <row r="872" spans="1:15" ht="17.25" thickBot="1" x14ac:dyDescent="0.4">
      <c r="A872" s="17">
        <f t="shared" si="26"/>
        <v>7100008</v>
      </c>
      <c r="B872" s="17" t="s">
        <v>63</v>
      </c>
      <c r="C872" s="15">
        <f>INDEX(装备!G:G,MATCH(属性!A872,装备!A:A,0))</f>
        <v>6</v>
      </c>
      <c r="D872" s="15" t="str">
        <f>INDEX(装备!E:E,MATCH(属性!A872,装备!A:A,0))</f>
        <v>helmet</v>
      </c>
      <c r="E872" s="14">
        <v>30</v>
      </c>
      <c r="F872" s="17">
        <f>INT((VLOOKUP($C872,装备数值,2,0)+VLOOKUP($C872,装备数值,5,0)*($E872-1))*VLOOKUP($D872,系数!$K$2:$O$7,2,0))</f>
        <v>735</v>
      </c>
      <c r="G872" s="17">
        <f>INT((VLOOKUP($C872,装备数值,3,0)+VLOOKUP($C872,装备数值,6,0)*($E872-1))*VLOOKUP($D872,系数!$K$2:$O$7,3,0))</f>
        <v>0</v>
      </c>
      <c r="H872" s="17">
        <f t="shared" si="27"/>
        <v>0</v>
      </c>
      <c r="I872" s="17">
        <f>INT((VLOOKUP($C872,装备数值,4,0)+VLOOKUP($C872,装备数值,7,0)*($E872-1))*VLOOKUP($D872,系数!$K$2:$O$7,4,0))</f>
        <v>0</v>
      </c>
      <c r="J872" s="17">
        <f>INT((VLOOKUP($C872,装备数值,4,0)+VLOOKUP($C872,装备数值,7,0)*($E872-1))*VLOOKUP($D872,系数!$K$2:$O$7,5,0))</f>
        <v>0</v>
      </c>
      <c r="K872" s="17">
        <f>INT(VLOOKUP(E872,强化金币,2,1)*VLOOKUP(INDEX(装备!F:F,MATCH(属性!A872,装备!A:A,0)),系数!$K$12:$M$15,3,0))</f>
        <v>1500</v>
      </c>
      <c r="L872" s="17"/>
      <c r="M872" s="17"/>
      <c r="N872" s="17"/>
      <c r="O872" s="17">
        <f>IF(E872=1,"",VLOOKUP(E872,系数!$S$2:$AB$12,MATCH(属性!C872,评级,0),1))</f>
        <v>0</v>
      </c>
    </row>
    <row r="873" spans="1:15" ht="17.25" thickBot="1" x14ac:dyDescent="0.4">
      <c r="A873" s="17">
        <f t="shared" si="26"/>
        <v>7100008</v>
      </c>
      <c r="B873" s="17" t="s">
        <v>63</v>
      </c>
      <c r="C873" s="15">
        <f>INDEX(装备!G:G,MATCH(属性!A873,装备!A:A,0))</f>
        <v>6</v>
      </c>
      <c r="D873" s="15" t="str">
        <f>INDEX(装备!E:E,MATCH(属性!A873,装备!A:A,0))</f>
        <v>helmet</v>
      </c>
      <c r="E873" s="14">
        <v>31</v>
      </c>
      <c r="F873" s="17">
        <f>INT((VLOOKUP($C873,装备数值,2,0)+VLOOKUP($C873,装备数值,5,0)*($E873-1))*VLOOKUP($D873,系数!$K$2:$O$7,2,0))</f>
        <v>750</v>
      </c>
      <c r="G873" s="17">
        <f>INT((VLOOKUP($C873,装备数值,3,0)+VLOOKUP($C873,装备数值,6,0)*($E873-1))*VLOOKUP($D873,系数!$K$2:$O$7,3,0))</f>
        <v>0</v>
      </c>
      <c r="H873" s="17">
        <f t="shared" si="27"/>
        <v>0</v>
      </c>
      <c r="I873" s="17">
        <f>INT((VLOOKUP($C873,装备数值,4,0)+VLOOKUP($C873,装备数值,7,0)*($E873-1))*VLOOKUP($D873,系数!$K$2:$O$7,4,0))</f>
        <v>0</v>
      </c>
      <c r="J873" s="17">
        <f>INT((VLOOKUP($C873,装备数值,4,0)+VLOOKUP($C873,装备数值,7,0)*($E873-1))*VLOOKUP($D873,系数!$K$2:$O$7,5,0))</f>
        <v>0</v>
      </c>
      <c r="K873" s="17">
        <f>INT(VLOOKUP(E873,强化金币,2,1)*VLOOKUP(INDEX(装备!F:F,MATCH(属性!A873,装备!A:A,0)),系数!$K$12:$M$15,3,0))</f>
        <v>1650</v>
      </c>
      <c r="L873" s="17"/>
      <c r="M873" s="17"/>
      <c r="N873" s="17"/>
      <c r="O873" s="17">
        <f>IF(E873=1,"",VLOOKUP(E873,系数!$S$2:$AB$12,MATCH(属性!C873,评级,0),1))</f>
        <v>0</v>
      </c>
    </row>
    <row r="874" spans="1:15" ht="17.25" thickBot="1" x14ac:dyDescent="0.4">
      <c r="A874" s="17">
        <f t="shared" si="26"/>
        <v>7100008</v>
      </c>
      <c r="B874" s="17" t="s">
        <v>63</v>
      </c>
      <c r="C874" s="15">
        <f>INDEX(装备!G:G,MATCH(属性!A874,装备!A:A,0))</f>
        <v>6</v>
      </c>
      <c r="D874" s="15" t="str">
        <f>INDEX(装备!E:E,MATCH(属性!A874,装备!A:A,0))</f>
        <v>helmet</v>
      </c>
      <c r="E874" s="14">
        <v>32</v>
      </c>
      <c r="F874" s="17">
        <f>INT((VLOOKUP($C874,装备数值,2,0)+VLOOKUP($C874,装备数值,5,0)*($E874-1))*VLOOKUP($D874,系数!$K$2:$O$7,2,0))</f>
        <v>765</v>
      </c>
      <c r="G874" s="17">
        <f>INT((VLOOKUP($C874,装备数值,3,0)+VLOOKUP($C874,装备数值,6,0)*($E874-1))*VLOOKUP($D874,系数!$K$2:$O$7,3,0))</f>
        <v>0</v>
      </c>
      <c r="H874" s="17">
        <f t="shared" si="27"/>
        <v>0</v>
      </c>
      <c r="I874" s="17">
        <f>INT((VLOOKUP($C874,装备数值,4,0)+VLOOKUP($C874,装备数值,7,0)*($E874-1))*VLOOKUP($D874,系数!$K$2:$O$7,4,0))</f>
        <v>0</v>
      </c>
      <c r="J874" s="17">
        <f>INT((VLOOKUP($C874,装备数值,4,0)+VLOOKUP($C874,装备数值,7,0)*($E874-1))*VLOOKUP($D874,系数!$K$2:$O$7,5,0))</f>
        <v>0</v>
      </c>
      <c r="K874" s="17">
        <f>INT(VLOOKUP(E874,强化金币,2,1)*VLOOKUP(INDEX(装备!F:F,MATCH(属性!A874,装备!A:A,0)),系数!$K$12:$M$15,3,0))</f>
        <v>1800</v>
      </c>
      <c r="L874" s="17"/>
      <c r="M874" s="17"/>
      <c r="N874" s="17"/>
      <c r="O874" s="17">
        <f>IF(E874=1,"",VLOOKUP(E874,系数!$S$2:$AB$12,MATCH(属性!C874,评级,0),1))</f>
        <v>0</v>
      </c>
    </row>
    <row r="875" spans="1:15" ht="17.25" thickBot="1" x14ac:dyDescent="0.4">
      <c r="A875" s="17">
        <f t="shared" si="26"/>
        <v>7100008</v>
      </c>
      <c r="B875" s="17" t="s">
        <v>63</v>
      </c>
      <c r="C875" s="15">
        <f>INDEX(装备!G:G,MATCH(属性!A875,装备!A:A,0))</f>
        <v>6</v>
      </c>
      <c r="D875" s="15" t="str">
        <f>INDEX(装备!E:E,MATCH(属性!A875,装备!A:A,0))</f>
        <v>helmet</v>
      </c>
      <c r="E875" s="14">
        <v>33</v>
      </c>
      <c r="F875" s="17">
        <f>INT((VLOOKUP($C875,装备数值,2,0)+VLOOKUP($C875,装备数值,5,0)*($E875-1))*VLOOKUP($D875,系数!$K$2:$O$7,2,0))</f>
        <v>780</v>
      </c>
      <c r="G875" s="17">
        <f>INT((VLOOKUP($C875,装备数值,3,0)+VLOOKUP($C875,装备数值,6,0)*($E875-1))*VLOOKUP($D875,系数!$K$2:$O$7,3,0))</f>
        <v>0</v>
      </c>
      <c r="H875" s="17">
        <f t="shared" si="27"/>
        <v>0</v>
      </c>
      <c r="I875" s="17">
        <f>INT((VLOOKUP($C875,装备数值,4,0)+VLOOKUP($C875,装备数值,7,0)*($E875-1))*VLOOKUP($D875,系数!$K$2:$O$7,4,0))</f>
        <v>0</v>
      </c>
      <c r="J875" s="17">
        <f>INT((VLOOKUP($C875,装备数值,4,0)+VLOOKUP($C875,装备数值,7,0)*($E875-1))*VLOOKUP($D875,系数!$K$2:$O$7,5,0))</f>
        <v>0</v>
      </c>
      <c r="K875" s="17">
        <f>INT(VLOOKUP(E875,强化金币,2,1)*VLOOKUP(INDEX(装备!F:F,MATCH(属性!A875,装备!A:A,0)),系数!$K$12:$M$15,3,0))</f>
        <v>1950</v>
      </c>
      <c r="L875" s="17"/>
      <c r="M875" s="17"/>
      <c r="N875" s="17"/>
      <c r="O875" s="17">
        <f>IF(E875=1,"",VLOOKUP(E875,系数!$S$2:$AB$12,MATCH(属性!C875,评级,0),1))</f>
        <v>0</v>
      </c>
    </row>
    <row r="876" spans="1:15" ht="17.25" thickBot="1" x14ac:dyDescent="0.4">
      <c r="A876" s="17">
        <f t="shared" si="26"/>
        <v>7100008</v>
      </c>
      <c r="B876" s="17" t="s">
        <v>63</v>
      </c>
      <c r="C876" s="15">
        <f>INDEX(装备!G:G,MATCH(属性!A876,装备!A:A,0))</f>
        <v>6</v>
      </c>
      <c r="D876" s="15" t="str">
        <f>INDEX(装备!E:E,MATCH(属性!A876,装备!A:A,0))</f>
        <v>helmet</v>
      </c>
      <c r="E876" s="14">
        <v>34</v>
      </c>
      <c r="F876" s="17">
        <f>INT((VLOOKUP($C876,装备数值,2,0)+VLOOKUP($C876,装备数值,5,0)*($E876-1))*VLOOKUP($D876,系数!$K$2:$O$7,2,0))</f>
        <v>795</v>
      </c>
      <c r="G876" s="17">
        <f>INT((VLOOKUP($C876,装备数值,3,0)+VLOOKUP($C876,装备数值,6,0)*($E876-1))*VLOOKUP($D876,系数!$K$2:$O$7,3,0))</f>
        <v>0</v>
      </c>
      <c r="H876" s="17">
        <f t="shared" si="27"/>
        <v>0</v>
      </c>
      <c r="I876" s="17">
        <f>INT((VLOOKUP($C876,装备数值,4,0)+VLOOKUP($C876,装备数值,7,0)*($E876-1))*VLOOKUP($D876,系数!$K$2:$O$7,4,0))</f>
        <v>0</v>
      </c>
      <c r="J876" s="17">
        <f>INT((VLOOKUP($C876,装备数值,4,0)+VLOOKUP($C876,装备数值,7,0)*($E876-1))*VLOOKUP($D876,系数!$K$2:$O$7,5,0))</f>
        <v>0</v>
      </c>
      <c r="K876" s="17">
        <f>INT(VLOOKUP(E876,强化金币,2,1)*VLOOKUP(INDEX(装备!F:F,MATCH(属性!A876,装备!A:A,0)),系数!$K$12:$M$15,3,0))</f>
        <v>2100</v>
      </c>
      <c r="L876" s="17"/>
      <c r="M876" s="17"/>
      <c r="N876" s="17"/>
      <c r="O876" s="17">
        <f>IF(E876=1,"",VLOOKUP(E876,系数!$S$2:$AB$12,MATCH(属性!C876,评级,0),1))</f>
        <v>0</v>
      </c>
    </row>
    <row r="877" spans="1:15" ht="17.25" thickBot="1" x14ac:dyDescent="0.4">
      <c r="A877" s="17">
        <f t="shared" si="26"/>
        <v>7100008</v>
      </c>
      <c r="B877" s="17" t="s">
        <v>63</v>
      </c>
      <c r="C877" s="15">
        <f>INDEX(装备!G:G,MATCH(属性!A877,装备!A:A,0))</f>
        <v>6</v>
      </c>
      <c r="D877" s="15" t="str">
        <f>INDEX(装备!E:E,MATCH(属性!A877,装备!A:A,0))</f>
        <v>helmet</v>
      </c>
      <c r="E877" s="14">
        <v>35</v>
      </c>
      <c r="F877" s="17">
        <f>INT((VLOOKUP($C877,装备数值,2,0)+VLOOKUP($C877,装备数值,5,0)*($E877-1))*VLOOKUP($D877,系数!$K$2:$O$7,2,0))</f>
        <v>810</v>
      </c>
      <c r="G877" s="17">
        <f>INT((VLOOKUP($C877,装备数值,3,0)+VLOOKUP($C877,装备数值,6,0)*($E877-1))*VLOOKUP($D877,系数!$K$2:$O$7,3,0))</f>
        <v>0</v>
      </c>
      <c r="H877" s="17">
        <f t="shared" si="27"/>
        <v>0</v>
      </c>
      <c r="I877" s="17">
        <f>INT((VLOOKUP($C877,装备数值,4,0)+VLOOKUP($C877,装备数值,7,0)*($E877-1))*VLOOKUP($D877,系数!$K$2:$O$7,4,0))</f>
        <v>0</v>
      </c>
      <c r="J877" s="17">
        <f>INT((VLOOKUP($C877,装备数值,4,0)+VLOOKUP($C877,装备数值,7,0)*($E877-1))*VLOOKUP($D877,系数!$K$2:$O$7,5,0))</f>
        <v>0</v>
      </c>
      <c r="K877" s="17">
        <f>INT(VLOOKUP(E877,强化金币,2,1)*VLOOKUP(INDEX(装备!F:F,MATCH(属性!A877,装备!A:A,0)),系数!$K$12:$M$15,3,0))</f>
        <v>2250</v>
      </c>
      <c r="L877" s="17"/>
      <c r="M877" s="17"/>
      <c r="N877" s="17"/>
      <c r="O877" s="17">
        <f>IF(E877=1,"",VLOOKUP(E877,系数!$S$2:$AB$12,MATCH(属性!C877,评级,0),1))</f>
        <v>0</v>
      </c>
    </row>
    <row r="878" spans="1:15" ht="17.25" thickBot="1" x14ac:dyDescent="0.4">
      <c r="A878" s="17">
        <f t="shared" si="26"/>
        <v>7100008</v>
      </c>
      <c r="B878" s="17" t="s">
        <v>63</v>
      </c>
      <c r="C878" s="15">
        <f>INDEX(装备!G:G,MATCH(属性!A878,装备!A:A,0))</f>
        <v>6</v>
      </c>
      <c r="D878" s="15" t="str">
        <f>INDEX(装备!E:E,MATCH(属性!A878,装备!A:A,0))</f>
        <v>helmet</v>
      </c>
      <c r="E878" s="14">
        <v>36</v>
      </c>
      <c r="F878" s="17">
        <f>INT((VLOOKUP($C878,装备数值,2,0)+VLOOKUP($C878,装备数值,5,0)*($E878-1))*VLOOKUP($D878,系数!$K$2:$O$7,2,0))</f>
        <v>825</v>
      </c>
      <c r="G878" s="17">
        <f>INT((VLOOKUP($C878,装备数值,3,0)+VLOOKUP($C878,装备数值,6,0)*($E878-1))*VLOOKUP($D878,系数!$K$2:$O$7,3,0))</f>
        <v>0</v>
      </c>
      <c r="H878" s="17">
        <f t="shared" si="27"/>
        <v>0</v>
      </c>
      <c r="I878" s="17">
        <f>INT((VLOOKUP($C878,装备数值,4,0)+VLOOKUP($C878,装备数值,7,0)*($E878-1))*VLOOKUP($D878,系数!$K$2:$O$7,4,0))</f>
        <v>0</v>
      </c>
      <c r="J878" s="17">
        <f>INT((VLOOKUP($C878,装备数值,4,0)+VLOOKUP($C878,装备数值,7,0)*($E878-1))*VLOOKUP($D878,系数!$K$2:$O$7,5,0))</f>
        <v>0</v>
      </c>
      <c r="K878" s="17">
        <f>INT(VLOOKUP(E878,强化金币,2,1)*VLOOKUP(INDEX(装备!F:F,MATCH(属性!A878,装备!A:A,0)),系数!$K$12:$M$15,3,0))</f>
        <v>2400</v>
      </c>
      <c r="L878" s="17"/>
      <c r="M878" s="17"/>
      <c r="N878" s="17"/>
      <c r="O878" s="17">
        <f>IF(E878=1,"",VLOOKUP(E878,系数!$S$2:$AB$12,MATCH(属性!C878,评级,0),1))</f>
        <v>0</v>
      </c>
    </row>
    <row r="879" spans="1:15" ht="17.25" thickBot="1" x14ac:dyDescent="0.4">
      <c r="A879" s="17">
        <f t="shared" si="26"/>
        <v>7100008</v>
      </c>
      <c r="B879" s="17" t="s">
        <v>63</v>
      </c>
      <c r="C879" s="15">
        <f>INDEX(装备!G:G,MATCH(属性!A879,装备!A:A,0))</f>
        <v>6</v>
      </c>
      <c r="D879" s="15" t="str">
        <f>INDEX(装备!E:E,MATCH(属性!A879,装备!A:A,0))</f>
        <v>helmet</v>
      </c>
      <c r="E879" s="14">
        <v>37</v>
      </c>
      <c r="F879" s="17">
        <f>INT((VLOOKUP($C879,装备数值,2,0)+VLOOKUP($C879,装备数值,5,0)*($E879-1))*VLOOKUP($D879,系数!$K$2:$O$7,2,0))</f>
        <v>840</v>
      </c>
      <c r="G879" s="17">
        <f>INT((VLOOKUP($C879,装备数值,3,0)+VLOOKUP($C879,装备数值,6,0)*($E879-1))*VLOOKUP($D879,系数!$K$2:$O$7,3,0))</f>
        <v>0</v>
      </c>
      <c r="H879" s="17">
        <f t="shared" si="27"/>
        <v>0</v>
      </c>
      <c r="I879" s="17">
        <f>INT((VLOOKUP($C879,装备数值,4,0)+VLOOKUP($C879,装备数值,7,0)*($E879-1))*VLOOKUP($D879,系数!$K$2:$O$7,4,0))</f>
        <v>0</v>
      </c>
      <c r="J879" s="17">
        <f>INT((VLOOKUP($C879,装备数值,4,0)+VLOOKUP($C879,装备数值,7,0)*($E879-1))*VLOOKUP($D879,系数!$K$2:$O$7,5,0))</f>
        <v>0</v>
      </c>
      <c r="K879" s="17">
        <f>INT(VLOOKUP(E879,强化金币,2,1)*VLOOKUP(INDEX(装备!F:F,MATCH(属性!A879,装备!A:A,0)),系数!$K$12:$M$15,3,0))</f>
        <v>2550</v>
      </c>
      <c r="L879" s="17"/>
      <c r="M879" s="17"/>
      <c r="N879" s="17"/>
      <c r="O879" s="17">
        <f>IF(E879=1,"",VLOOKUP(E879,系数!$S$2:$AB$12,MATCH(属性!C879,评级,0),1))</f>
        <v>0</v>
      </c>
    </row>
    <row r="880" spans="1:15" ht="17.25" thickBot="1" x14ac:dyDescent="0.4">
      <c r="A880" s="17">
        <f t="shared" si="26"/>
        <v>7100008</v>
      </c>
      <c r="B880" s="17" t="s">
        <v>63</v>
      </c>
      <c r="C880" s="15">
        <f>INDEX(装备!G:G,MATCH(属性!A880,装备!A:A,0))</f>
        <v>6</v>
      </c>
      <c r="D880" s="15" t="str">
        <f>INDEX(装备!E:E,MATCH(属性!A880,装备!A:A,0))</f>
        <v>helmet</v>
      </c>
      <c r="E880" s="14">
        <v>38</v>
      </c>
      <c r="F880" s="17">
        <f>INT((VLOOKUP($C880,装备数值,2,0)+VLOOKUP($C880,装备数值,5,0)*($E880-1))*VLOOKUP($D880,系数!$K$2:$O$7,2,0))</f>
        <v>855</v>
      </c>
      <c r="G880" s="17">
        <f>INT((VLOOKUP($C880,装备数值,3,0)+VLOOKUP($C880,装备数值,6,0)*($E880-1))*VLOOKUP($D880,系数!$K$2:$O$7,3,0))</f>
        <v>0</v>
      </c>
      <c r="H880" s="17">
        <f t="shared" si="27"/>
        <v>0</v>
      </c>
      <c r="I880" s="17">
        <f>INT((VLOOKUP($C880,装备数值,4,0)+VLOOKUP($C880,装备数值,7,0)*($E880-1))*VLOOKUP($D880,系数!$K$2:$O$7,4,0))</f>
        <v>0</v>
      </c>
      <c r="J880" s="17">
        <f>INT((VLOOKUP($C880,装备数值,4,0)+VLOOKUP($C880,装备数值,7,0)*($E880-1))*VLOOKUP($D880,系数!$K$2:$O$7,5,0))</f>
        <v>0</v>
      </c>
      <c r="K880" s="17">
        <f>INT(VLOOKUP(E880,强化金币,2,1)*VLOOKUP(INDEX(装备!F:F,MATCH(属性!A880,装备!A:A,0)),系数!$K$12:$M$15,3,0))</f>
        <v>2700</v>
      </c>
      <c r="L880" s="17"/>
      <c r="M880" s="17"/>
      <c r="N880" s="17"/>
      <c r="O880" s="17">
        <f>IF(E880=1,"",VLOOKUP(E880,系数!$S$2:$AB$12,MATCH(属性!C880,评级,0),1))</f>
        <v>0</v>
      </c>
    </row>
    <row r="881" spans="1:15" ht="17.25" thickBot="1" x14ac:dyDescent="0.4">
      <c r="A881" s="17">
        <f t="shared" si="26"/>
        <v>7100008</v>
      </c>
      <c r="B881" s="17" t="s">
        <v>63</v>
      </c>
      <c r="C881" s="15">
        <f>INDEX(装备!G:G,MATCH(属性!A881,装备!A:A,0))</f>
        <v>6</v>
      </c>
      <c r="D881" s="15" t="str">
        <f>INDEX(装备!E:E,MATCH(属性!A881,装备!A:A,0))</f>
        <v>helmet</v>
      </c>
      <c r="E881" s="14">
        <v>39</v>
      </c>
      <c r="F881" s="17">
        <f>INT((VLOOKUP($C881,装备数值,2,0)+VLOOKUP($C881,装备数值,5,0)*($E881-1))*VLOOKUP($D881,系数!$K$2:$O$7,2,0))</f>
        <v>870</v>
      </c>
      <c r="G881" s="17">
        <f>INT((VLOOKUP($C881,装备数值,3,0)+VLOOKUP($C881,装备数值,6,0)*($E881-1))*VLOOKUP($D881,系数!$K$2:$O$7,3,0))</f>
        <v>0</v>
      </c>
      <c r="H881" s="17">
        <f t="shared" si="27"/>
        <v>0</v>
      </c>
      <c r="I881" s="17">
        <f>INT((VLOOKUP($C881,装备数值,4,0)+VLOOKUP($C881,装备数值,7,0)*($E881-1))*VLOOKUP($D881,系数!$K$2:$O$7,4,0))</f>
        <v>0</v>
      </c>
      <c r="J881" s="17">
        <f>INT((VLOOKUP($C881,装备数值,4,0)+VLOOKUP($C881,装备数值,7,0)*($E881-1))*VLOOKUP($D881,系数!$K$2:$O$7,5,0))</f>
        <v>0</v>
      </c>
      <c r="K881" s="17">
        <f>INT(VLOOKUP(E881,强化金币,2,1)*VLOOKUP(INDEX(装备!F:F,MATCH(属性!A881,装备!A:A,0)),系数!$K$12:$M$15,3,0))</f>
        <v>3000</v>
      </c>
      <c r="L881" s="17"/>
      <c r="M881" s="17"/>
      <c r="N881" s="17"/>
      <c r="O881" s="17">
        <f>IF(E881=1,"",VLOOKUP(E881,系数!$S$2:$AB$12,MATCH(属性!C881,评级,0),1))</f>
        <v>0</v>
      </c>
    </row>
    <row r="882" spans="1:15" ht="17.25" thickBot="1" x14ac:dyDescent="0.4">
      <c r="A882" s="17">
        <f t="shared" si="26"/>
        <v>7100008</v>
      </c>
      <c r="B882" s="17" t="s">
        <v>63</v>
      </c>
      <c r="C882" s="15">
        <f>INDEX(装备!G:G,MATCH(属性!A882,装备!A:A,0))</f>
        <v>6</v>
      </c>
      <c r="D882" s="15" t="str">
        <f>INDEX(装备!E:E,MATCH(属性!A882,装备!A:A,0))</f>
        <v>helmet</v>
      </c>
      <c r="E882" s="14">
        <v>40</v>
      </c>
      <c r="F882" s="17">
        <f>INT((VLOOKUP($C882,装备数值,2,0)+VLOOKUP($C882,装备数值,5,0)*($E882-1))*VLOOKUP($D882,系数!$K$2:$O$7,2,0))</f>
        <v>885</v>
      </c>
      <c r="G882" s="17">
        <f>INT((VLOOKUP($C882,装备数值,3,0)+VLOOKUP($C882,装备数值,6,0)*($E882-1))*VLOOKUP($D882,系数!$K$2:$O$7,3,0))</f>
        <v>0</v>
      </c>
      <c r="H882" s="17">
        <f t="shared" si="27"/>
        <v>0</v>
      </c>
      <c r="I882" s="17">
        <f>INT((VLOOKUP($C882,装备数值,4,0)+VLOOKUP($C882,装备数值,7,0)*($E882-1))*VLOOKUP($D882,系数!$K$2:$O$7,4,0))</f>
        <v>0</v>
      </c>
      <c r="J882" s="17">
        <f>INT((VLOOKUP($C882,装备数值,4,0)+VLOOKUP($C882,装备数值,7,0)*($E882-1))*VLOOKUP($D882,系数!$K$2:$O$7,5,0))</f>
        <v>0</v>
      </c>
      <c r="K882" s="17">
        <f>INT(VLOOKUP(E882,强化金币,2,1)*VLOOKUP(INDEX(装备!F:F,MATCH(属性!A882,装备!A:A,0)),系数!$K$12:$M$15,3,0))</f>
        <v>3600</v>
      </c>
      <c r="L882" s="17"/>
      <c r="M882" s="17"/>
      <c r="N882" s="17"/>
      <c r="O882" s="17">
        <f>IF(E882=1,"",VLOOKUP(E882,系数!$S$2:$AB$12,MATCH(属性!C882,评级,0),1))</f>
        <v>0</v>
      </c>
    </row>
    <row r="883" spans="1:15" ht="17.25" thickBot="1" x14ac:dyDescent="0.4">
      <c r="A883" s="17">
        <f t="shared" si="26"/>
        <v>7100008</v>
      </c>
      <c r="B883" s="17" t="s">
        <v>63</v>
      </c>
      <c r="C883" s="15">
        <f>INDEX(装备!G:G,MATCH(属性!A883,装备!A:A,0))</f>
        <v>6</v>
      </c>
      <c r="D883" s="15" t="str">
        <f>INDEX(装备!E:E,MATCH(属性!A883,装备!A:A,0))</f>
        <v>helmet</v>
      </c>
      <c r="E883" s="14">
        <v>41</v>
      </c>
      <c r="F883" s="17">
        <f>INT((VLOOKUP($C883,装备数值,2,0)+VLOOKUP($C883,装备数值,5,0)*($E883-1))*VLOOKUP($D883,系数!$K$2:$O$7,2,0))</f>
        <v>900</v>
      </c>
      <c r="G883" s="17">
        <f>INT((VLOOKUP($C883,装备数值,3,0)+VLOOKUP($C883,装备数值,6,0)*($E883-1))*VLOOKUP($D883,系数!$K$2:$O$7,3,0))</f>
        <v>0</v>
      </c>
      <c r="H883" s="17">
        <f t="shared" si="27"/>
        <v>0</v>
      </c>
      <c r="I883" s="17">
        <f>INT((VLOOKUP($C883,装备数值,4,0)+VLOOKUP($C883,装备数值,7,0)*($E883-1))*VLOOKUP($D883,系数!$K$2:$O$7,4,0))</f>
        <v>0</v>
      </c>
      <c r="J883" s="17">
        <f>INT((VLOOKUP($C883,装备数值,4,0)+VLOOKUP($C883,装备数值,7,0)*($E883-1))*VLOOKUP($D883,系数!$K$2:$O$7,5,0))</f>
        <v>0</v>
      </c>
      <c r="K883" s="17">
        <f>INT(VLOOKUP(E883,强化金币,2,1)*VLOOKUP(INDEX(装备!F:F,MATCH(属性!A883,装备!A:A,0)),系数!$K$12:$M$15,3,0))</f>
        <v>4200</v>
      </c>
      <c r="L883" s="17"/>
      <c r="M883" s="17"/>
      <c r="N883" s="17"/>
      <c r="O883" s="17">
        <f>IF(E883=1,"",VLOOKUP(E883,系数!$S$2:$AB$12,MATCH(属性!C883,评级,0),1))</f>
        <v>0</v>
      </c>
    </row>
    <row r="884" spans="1:15" ht="17.25" thickBot="1" x14ac:dyDescent="0.4">
      <c r="A884" s="17">
        <f t="shared" si="26"/>
        <v>7100008</v>
      </c>
      <c r="B884" s="17" t="s">
        <v>63</v>
      </c>
      <c r="C884" s="15">
        <f>INDEX(装备!G:G,MATCH(属性!A884,装备!A:A,0))</f>
        <v>6</v>
      </c>
      <c r="D884" s="15" t="str">
        <f>INDEX(装备!E:E,MATCH(属性!A884,装备!A:A,0))</f>
        <v>helmet</v>
      </c>
      <c r="E884" s="14">
        <v>42</v>
      </c>
      <c r="F884" s="17">
        <f>INT((VLOOKUP($C884,装备数值,2,0)+VLOOKUP($C884,装备数值,5,0)*($E884-1))*VLOOKUP($D884,系数!$K$2:$O$7,2,0))</f>
        <v>915</v>
      </c>
      <c r="G884" s="17">
        <f>INT((VLOOKUP($C884,装备数值,3,0)+VLOOKUP($C884,装备数值,6,0)*($E884-1))*VLOOKUP($D884,系数!$K$2:$O$7,3,0))</f>
        <v>0</v>
      </c>
      <c r="H884" s="17">
        <f t="shared" si="27"/>
        <v>0</v>
      </c>
      <c r="I884" s="17">
        <f>INT((VLOOKUP($C884,装备数值,4,0)+VLOOKUP($C884,装备数值,7,0)*($E884-1))*VLOOKUP($D884,系数!$K$2:$O$7,4,0))</f>
        <v>0</v>
      </c>
      <c r="J884" s="17">
        <f>INT((VLOOKUP($C884,装备数值,4,0)+VLOOKUP($C884,装备数值,7,0)*($E884-1))*VLOOKUP($D884,系数!$K$2:$O$7,5,0))</f>
        <v>0</v>
      </c>
      <c r="K884" s="17">
        <f>INT(VLOOKUP(E884,强化金币,2,1)*VLOOKUP(INDEX(装备!F:F,MATCH(属性!A884,装备!A:A,0)),系数!$K$12:$M$15,3,0))</f>
        <v>4800</v>
      </c>
      <c r="L884" s="17"/>
      <c r="M884" s="17"/>
      <c r="N884" s="17"/>
      <c r="O884" s="17">
        <f>IF(E884=1,"",VLOOKUP(E884,系数!$S$2:$AB$12,MATCH(属性!C884,评级,0),1))</f>
        <v>0</v>
      </c>
    </row>
    <row r="885" spans="1:15" ht="17.25" thickBot="1" x14ac:dyDescent="0.4">
      <c r="A885" s="17">
        <f t="shared" si="26"/>
        <v>7100008</v>
      </c>
      <c r="B885" s="17" t="s">
        <v>63</v>
      </c>
      <c r="C885" s="15">
        <f>INDEX(装备!G:G,MATCH(属性!A885,装备!A:A,0))</f>
        <v>6</v>
      </c>
      <c r="D885" s="15" t="str">
        <f>INDEX(装备!E:E,MATCH(属性!A885,装备!A:A,0))</f>
        <v>helmet</v>
      </c>
      <c r="E885" s="14">
        <v>43</v>
      </c>
      <c r="F885" s="17">
        <f>INT((VLOOKUP($C885,装备数值,2,0)+VLOOKUP($C885,装备数值,5,0)*($E885-1))*VLOOKUP($D885,系数!$K$2:$O$7,2,0))</f>
        <v>930</v>
      </c>
      <c r="G885" s="17">
        <f>INT((VLOOKUP($C885,装备数值,3,0)+VLOOKUP($C885,装备数值,6,0)*($E885-1))*VLOOKUP($D885,系数!$K$2:$O$7,3,0))</f>
        <v>0</v>
      </c>
      <c r="H885" s="17">
        <f t="shared" si="27"/>
        <v>0</v>
      </c>
      <c r="I885" s="17">
        <f>INT((VLOOKUP($C885,装备数值,4,0)+VLOOKUP($C885,装备数值,7,0)*($E885-1))*VLOOKUP($D885,系数!$K$2:$O$7,4,0))</f>
        <v>0</v>
      </c>
      <c r="J885" s="17">
        <f>INT((VLOOKUP($C885,装备数值,4,0)+VLOOKUP($C885,装备数值,7,0)*($E885-1))*VLOOKUP($D885,系数!$K$2:$O$7,5,0))</f>
        <v>0</v>
      </c>
      <c r="K885" s="17">
        <f>INT(VLOOKUP(E885,强化金币,2,1)*VLOOKUP(INDEX(装备!F:F,MATCH(属性!A885,装备!A:A,0)),系数!$K$12:$M$15,3,0))</f>
        <v>5400</v>
      </c>
      <c r="L885" s="17"/>
      <c r="M885" s="17"/>
      <c r="N885" s="17"/>
      <c r="O885" s="17">
        <f>IF(E885=1,"",VLOOKUP(E885,系数!$S$2:$AB$12,MATCH(属性!C885,评级,0),1))</f>
        <v>0</v>
      </c>
    </row>
    <row r="886" spans="1:15" ht="17.25" thickBot="1" x14ac:dyDescent="0.4">
      <c r="A886" s="17">
        <f t="shared" si="26"/>
        <v>7100008</v>
      </c>
      <c r="B886" s="17" t="s">
        <v>63</v>
      </c>
      <c r="C886" s="15">
        <f>INDEX(装备!G:G,MATCH(属性!A886,装备!A:A,0))</f>
        <v>6</v>
      </c>
      <c r="D886" s="15" t="str">
        <f>INDEX(装备!E:E,MATCH(属性!A886,装备!A:A,0))</f>
        <v>helmet</v>
      </c>
      <c r="E886" s="14">
        <v>44</v>
      </c>
      <c r="F886" s="17">
        <f>INT((VLOOKUP($C886,装备数值,2,0)+VLOOKUP($C886,装备数值,5,0)*($E886-1))*VLOOKUP($D886,系数!$K$2:$O$7,2,0))</f>
        <v>945</v>
      </c>
      <c r="G886" s="17">
        <f>INT((VLOOKUP($C886,装备数值,3,0)+VLOOKUP($C886,装备数值,6,0)*($E886-1))*VLOOKUP($D886,系数!$K$2:$O$7,3,0))</f>
        <v>0</v>
      </c>
      <c r="H886" s="17">
        <f t="shared" si="27"/>
        <v>0</v>
      </c>
      <c r="I886" s="17">
        <f>INT((VLOOKUP($C886,装备数值,4,0)+VLOOKUP($C886,装备数值,7,0)*($E886-1))*VLOOKUP($D886,系数!$K$2:$O$7,4,0))</f>
        <v>0</v>
      </c>
      <c r="J886" s="17">
        <f>INT((VLOOKUP($C886,装备数值,4,0)+VLOOKUP($C886,装备数值,7,0)*($E886-1))*VLOOKUP($D886,系数!$K$2:$O$7,5,0))</f>
        <v>0</v>
      </c>
      <c r="K886" s="17">
        <f>INT(VLOOKUP(E886,强化金币,2,1)*VLOOKUP(INDEX(装备!F:F,MATCH(属性!A886,装备!A:A,0)),系数!$K$12:$M$15,3,0))</f>
        <v>6000</v>
      </c>
      <c r="L886" s="17"/>
      <c r="M886" s="17"/>
      <c r="N886" s="17"/>
      <c r="O886" s="17">
        <f>IF(E886=1,"",VLOOKUP(E886,系数!$S$2:$AB$12,MATCH(属性!C886,评级,0),1))</f>
        <v>0</v>
      </c>
    </row>
    <row r="887" spans="1:15" ht="17.25" thickBot="1" x14ac:dyDescent="0.4">
      <c r="A887" s="17">
        <f t="shared" si="26"/>
        <v>7100008</v>
      </c>
      <c r="B887" s="17" t="s">
        <v>63</v>
      </c>
      <c r="C887" s="15">
        <f>INDEX(装备!G:G,MATCH(属性!A887,装备!A:A,0))</f>
        <v>6</v>
      </c>
      <c r="D887" s="15" t="str">
        <f>INDEX(装备!E:E,MATCH(属性!A887,装备!A:A,0))</f>
        <v>helmet</v>
      </c>
      <c r="E887" s="14">
        <v>45</v>
      </c>
      <c r="F887" s="17">
        <f>INT((VLOOKUP($C887,装备数值,2,0)+VLOOKUP($C887,装备数值,5,0)*($E887-1))*VLOOKUP($D887,系数!$K$2:$O$7,2,0))</f>
        <v>960</v>
      </c>
      <c r="G887" s="17">
        <f>INT((VLOOKUP($C887,装备数值,3,0)+VLOOKUP($C887,装备数值,6,0)*($E887-1))*VLOOKUP($D887,系数!$K$2:$O$7,3,0))</f>
        <v>0</v>
      </c>
      <c r="H887" s="17">
        <f t="shared" si="27"/>
        <v>0</v>
      </c>
      <c r="I887" s="17">
        <f>INT((VLOOKUP($C887,装备数值,4,0)+VLOOKUP($C887,装备数值,7,0)*($E887-1))*VLOOKUP($D887,系数!$K$2:$O$7,4,0))</f>
        <v>0</v>
      </c>
      <c r="J887" s="17">
        <f>INT((VLOOKUP($C887,装备数值,4,0)+VLOOKUP($C887,装备数值,7,0)*($E887-1))*VLOOKUP($D887,系数!$K$2:$O$7,5,0))</f>
        <v>0</v>
      </c>
      <c r="K887" s="17">
        <f>INT(VLOOKUP(E887,强化金币,2,1)*VLOOKUP(INDEX(装备!F:F,MATCH(属性!A887,装备!A:A,0)),系数!$K$12:$M$15,3,0))</f>
        <v>6600</v>
      </c>
      <c r="L887" s="17"/>
      <c r="M887" s="17"/>
      <c r="N887" s="17"/>
      <c r="O887" s="17">
        <f>IF(E887=1,"",VLOOKUP(E887,系数!$S$2:$AB$12,MATCH(属性!C887,评级,0),1))</f>
        <v>0</v>
      </c>
    </row>
    <row r="888" spans="1:15" ht="17.25" thickBot="1" x14ac:dyDescent="0.4">
      <c r="A888" s="17">
        <f t="shared" si="26"/>
        <v>7100008</v>
      </c>
      <c r="B888" s="17" t="s">
        <v>63</v>
      </c>
      <c r="C888" s="15">
        <f>INDEX(装备!G:G,MATCH(属性!A888,装备!A:A,0))</f>
        <v>6</v>
      </c>
      <c r="D888" s="15" t="str">
        <f>INDEX(装备!E:E,MATCH(属性!A888,装备!A:A,0))</f>
        <v>helmet</v>
      </c>
      <c r="E888" s="14">
        <v>46</v>
      </c>
      <c r="F888" s="17">
        <f>INT((VLOOKUP($C888,装备数值,2,0)+VLOOKUP($C888,装备数值,5,0)*($E888-1))*VLOOKUP($D888,系数!$K$2:$O$7,2,0))</f>
        <v>975</v>
      </c>
      <c r="G888" s="17">
        <f>INT((VLOOKUP($C888,装备数值,3,0)+VLOOKUP($C888,装备数值,6,0)*($E888-1))*VLOOKUP($D888,系数!$K$2:$O$7,3,0))</f>
        <v>0</v>
      </c>
      <c r="H888" s="17">
        <f t="shared" si="27"/>
        <v>0</v>
      </c>
      <c r="I888" s="17">
        <f>INT((VLOOKUP($C888,装备数值,4,0)+VLOOKUP($C888,装备数值,7,0)*($E888-1))*VLOOKUP($D888,系数!$K$2:$O$7,4,0))</f>
        <v>0</v>
      </c>
      <c r="J888" s="17">
        <f>INT((VLOOKUP($C888,装备数值,4,0)+VLOOKUP($C888,装备数值,7,0)*($E888-1))*VLOOKUP($D888,系数!$K$2:$O$7,5,0))</f>
        <v>0</v>
      </c>
      <c r="K888" s="17">
        <f>INT(VLOOKUP(E888,强化金币,2,1)*VLOOKUP(INDEX(装备!F:F,MATCH(属性!A888,装备!A:A,0)),系数!$K$12:$M$15,3,0))</f>
        <v>7200</v>
      </c>
      <c r="L888" s="17"/>
      <c r="M888" s="17"/>
      <c r="N888" s="17"/>
      <c r="O888" s="17">
        <f>IF(E888=1,"",VLOOKUP(E888,系数!$S$2:$AB$12,MATCH(属性!C888,评级,0),1))</f>
        <v>0</v>
      </c>
    </row>
    <row r="889" spans="1:15" ht="17.25" thickBot="1" x14ac:dyDescent="0.4">
      <c r="A889" s="17">
        <f t="shared" si="26"/>
        <v>7100008</v>
      </c>
      <c r="B889" s="17" t="s">
        <v>63</v>
      </c>
      <c r="C889" s="15">
        <f>INDEX(装备!G:G,MATCH(属性!A889,装备!A:A,0))</f>
        <v>6</v>
      </c>
      <c r="D889" s="15" t="str">
        <f>INDEX(装备!E:E,MATCH(属性!A889,装备!A:A,0))</f>
        <v>helmet</v>
      </c>
      <c r="E889" s="14">
        <v>47</v>
      </c>
      <c r="F889" s="17">
        <f>INT((VLOOKUP($C889,装备数值,2,0)+VLOOKUP($C889,装备数值,5,0)*($E889-1))*VLOOKUP($D889,系数!$K$2:$O$7,2,0))</f>
        <v>990</v>
      </c>
      <c r="G889" s="17">
        <f>INT((VLOOKUP($C889,装备数值,3,0)+VLOOKUP($C889,装备数值,6,0)*($E889-1))*VLOOKUP($D889,系数!$K$2:$O$7,3,0))</f>
        <v>0</v>
      </c>
      <c r="H889" s="17">
        <f t="shared" si="27"/>
        <v>0</v>
      </c>
      <c r="I889" s="17">
        <f>INT((VLOOKUP($C889,装备数值,4,0)+VLOOKUP($C889,装备数值,7,0)*($E889-1))*VLOOKUP($D889,系数!$K$2:$O$7,4,0))</f>
        <v>0</v>
      </c>
      <c r="J889" s="17">
        <f>INT((VLOOKUP($C889,装备数值,4,0)+VLOOKUP($C889,装备数值,7,0)*($E889-1))*VLOOKUP($D889,系数!$K$2:$O$7,5,0))</f>
        <v>0</v>
      </c>
      <c r="K889" s="17">
        <f>INT(VLOOKUP(E889,强化金币,2,1)*VLOOKUP(INDEX(装备!F:F,MATCH(属性!A889,装备!A:A,0)),系数!$K$12:$M$15,3,0))</f>
        <v>7800</v>
      </c>
      <c r="L889" s="17"/>
      <c r="M889" s="17"/>
      <c r="N889" s="17"/>
      <c r="O889" s="17">
        <f>IF(E889=1,"",VLOOKUP(E889,系数!$S$2:$AB$12,MATCH(属性!C889,评级,0),1))</f>
        <v>0</v>
      </c>
    </row>
    <row r="890" spans="1:15" ht="17.25" thickBot="1" x14ac:dyDescent="0.4">
      <c r="A890" s="17">
        <f t="shared" si="26"/>
        <v>7100008</v>
      </c>
      <c r="B890" s="17" t="s">
        <v>63</v>
      </c>
      <c r="C890" s="15">
        <f>INDEX(装备!G:G,MATCH(属性!A890,装备!A:A,0))</f>
        <v>6</v>
      </c>
      <c r="D890" s="15" t="str">
        <f>INDEX(装备!E:E,MATCH(属性!A890,装备!A:A,0))</f>
        <v>helmet</v>
      </c>
      <c r="E890" s="14">
        <v>48</v>
      </c>
      <c r="F890" s="17">
        <f>INT((VLOOKUP($C890,装备数值,2,0)+VLOOKUP($C890,装备数值,5,0)*($E890-1))*VLOOKUP($D890,系数!$K$2:$O$7,2,0))</f>
        <v>1005</v>
      </c>
      <c r="G890" s="17">
        <f>INT((VLOOKUP($C890,装备数值,3,0)+VLOOKUP($C890,装备数值,6,0)*($E890-1))*VLOOKUP($D890,系数!$K$2:$O$7,3,0))</f>
        <v>0</v>
      </c>
      <c r="H890" s="17">
        <f t="shared" si="27"/>
        <v>0</v>
      </c>
      <c r="I890" s="17">
        <f>INT((VLOOKUP($C890,装备数值,4,0)+VLOOKUP($C890,装备数值,7,0)*($E890-1))*VLOOKUP($D890,系数!$K$2:$O$7,4,0))</f>
        <v>0</v>
      </c>
      <c r="J890" s="17">
        <f>INT((VLOOKUP($C890,装备数值,4,0)+VLOOKUP($C890,装备数值,7,0)*($E890-1))*VLOOKUP($D890,系数!$K$2:$O$7,5,0))</f>
        <v>0</v>
      </c>
      <c r="K890" s="17">
        <f>INT(VLOOKUP(E890,强化金币,2,1)*VLOOKUP(INDEX(装备!F:F,MATCH(属性!A890,装备!A:A,0)),系数!$K$12:$M$15,3,0))</f>
        <v>8400</v>
      </c>
      <c r="L890" s="17"/>
      <c r="M890" s="17"/>
      <c r="N890" s="17"/>
      <c r="O890" s="17">
        <f>IF(E890=1,"",VLOOKUP(E890,系数!$S$2:$AB$12,MATCH(属性!C890,评级,0),1))</f>
        <v>0</v>
      </c>
    </row>
    <row r="891" spans="1:15" ht="17.25" thickBot="1" x14ac:dyDescent="0.4">
      <c r="A891" s="17">
        <f t="shared" si="26"/>
        <v>7100008</v>
      </c>
      <c r="B891" s="17" t="s">
        <v>63</v>
      </c>
      <c r="C891" s="15">
        <f>INDEX(装备!G:G,MATCH(属性!A891,装备!A:A,0))</f>
        <v>6</v>
      </c>
      <c r="D891" s="15" t="str">
        <f>INDEX(装备!E:E,MATCH(属性!A891,装备!A:A,0))</f>
        <v>helmet</v>
      </c>
      <c r="E891" s="14">
        <v>49</v>
      </c>
      <c r="F891" s="17">
        <f>INT((VLOOKUP($C891,装备数值,2,0)+VLOOKUP($C891,装备数值,5,0)*($E891-1))*VLOOKUP($D891,系数!$K$2:$O$7,2,0))</f>
        <v>1020</v>
      </c>
      <c r="G891" s="17">
        <f>INT((VLOOKUP($C891,装备数值,3,0)+VLOOKUP($C891,装备数值,6,0)*($E891-1))*VLOOKUP($D891,系数!$K$2:$O$7,3,0))</f>
        <v>0</v>
      </c>
      <c r="H891" s="17">
        <f t="shared" si="27"/>
        <v>0</v>
      </c>
      <c r="I891" s="17">
        <f>INT((VLOOKUP($C891,装备数值,4,0)+VLOOKUP($C891,装备数值,7,0)*($E891-1))*VLOOKUP($D891,系数!$K$2:$O$7,4,0))</f>
        <v>0</v>
      </c>
      <c r="J891" s="17">
        <f>INT((VLOOKUP($C891,装备数值,4,0)+VLOOKUP($C891,装备数值,7,0)*($E891-1))*VLOOKUP($D891,系数!$K$2:$O$7,5,0))</f>
        <v>0</v>
      </c>
      <c r="K891" s="17">
        <f>INT(VLOOKUP(E891,强化金币,2,1)*VLOOKUP(INDEX(装备!F:F,MATCH(属性!A891,装备!A:A,0)),系数!$K$12:$M$15,3,0))</f>
        <v>9000</v>
      </c>
      <c r="L891" s="17"/>
      <c r="M891" s="17"/>
      <c r="N891" s="17"/>
      <c r="O891" s="17">
        <f>IF(E891=1,"",VLOOKUP(E891,系数!$S$2:$AB$12,MATCH(属性!C891,评级,0),1))</f>
        <v>0</v>
      </c>
    </row>
    <row r="892" spans="1:15" ht="17.25" thickBot="1" x14ac:dyDescent="0.4">
      <c r="A892" s="17">
        <f t="shared" ref="A892:A955" si="28">A772+1</f>
        <v>7100008</v>
      </c>
      <c r="B892" s="17" t="s">
        <v>63</v>
      </c>
      <c r="C892" s="15">
        <f>INDEX(装备!G:G,MATCH(属性!A892,装备!A:A,0))</f>
        <v>6</v>
      </c>
      <c r="D892" s="15" t="str">
        <f>INDEX(装备!E:E,MATCH(属性!A892,装备!A:A,0))</f>
        <v>helmet</v>
      </c>
      <c r="E892" s="14">
        <v>50</v>
      </c>
      <c r="F892" s="17">
        <f>INT((VLOOKUP($C892,装备数值,2,0)+VLOOKUP($C892,装备数值,5,0)*($E892-1))*VLOOKUP($D892,系数!$K$2:$O$7,2,0))</f>
        <v>1035</v>
      </c>
      <c r="G892" s="17">
        <f>INT((VLOOKUP($C892,装备数值,3,0)+VLOOKUP($C892,装备数值,6,0)*($E892-1))*VLOOKUP($D892,系数!$K$2:$O$7,3,0))</f>
        <v>0</v>
      </c>
      <c r="H892" s="17">
        <f t="shared" si="27"/>
        <v>0</v>
      </c>
      <c r="I892" s="17">
        <f>INT((VLOOKUP($C892,装备数值,4,0)+VLOOKUP($C892,装备数值,7,0)*($E892-1))*VLOOKUP($D892,系数!$K$2:$O$7,4,0))</f>
        <v>0</v>
      </c>
      <c r="J892" s="17">
        <f>INT((VLOOKUP($C892,装备数值,4,0)+VLOOKUP($C892,装备数值,7,0)*($E892-1))*VLOOKUP($D892,系数!$K$2:$O$7,5,0))</f>
        <v>0</v>
      </c>
      <c r="K892" s="17">
        <f>INT(VLOOKUP(E892,强化金币,2,1)*VLOOKUP(INDEX(装备!F:F,MATCH(属性!A892,装备!A:A,0)),系数!$K$12:$M$15,3,0))</f>
        <v>9600</v>
      </c>
      <c r="L892" s="17"/>
      <c r="M892" s="17"/>
      <c r="N892" s="17"/>
      <c r="O892" s="17">
        <f>IF(E892=1,"",VLOOKUP(E892,系数!$S$2:$AB$12,MATCH(属性!C892,评级,0),1))</f>
        <v>0</v>
      </c>
    </row>
    <row r="893" spans="1:15" ht="17.25" thickBot="1" x14ac:dyDescent="0.4">
      <c r="A893" s="17">
        <f t="shared" si="28"/>
        <v>7100008</v>
      </c>
      <c r="B893" s="17" t="s">
        <v>63</v>
      </c>
      <c r="C893" s="15">
        <f>INDEX(装备!G:G,MATCH(属性!A893,装备!A:A,0))</f>
        <v>6</v>
      </c>
      <c r="D893" s="15" t="str">
        <f>INDEX(装备!E:E,MATCH(属性!A893,装备!A:A,0))</f>
        <v>helmet</v>
      </c>
      <c r="E893" s="14">
        <v>51</v>
      </c>
      <c r="F893" s="17">
        <f>INT((VLOOKUP($C893,装备数值,2,0)+VLOOKUP($C893,装备数值,5,0)*($E893-1))*VLOOKUP($D893,系数!$K$2:$O$7,2,0))</f>
        <v>1050</v>
      </c>
      <c r="G893" s="17">
        <f>INT((VLOOKUP($C893,装备数值,3,0)+VLOOKUP($C893,装备数值,6,0)*($E893-1))*VLOOKUP($D893,系数!$K$2:$O$7,3,0))</f>
        <v>0</v>
      </c>
      <c r="H893" s="17">
        <f t="shared" si="27"/>
        <v>0</v>
      </c>
      <c r="I893" s="17">
        <f>INT((VLOOKUP($C893,装备数值,4,0)+VLOOKUP($C893,装备数值,7,0)*($E893-1))*VLOOKUP($D893,系数!$K$2:$O$7,4,0))</f>
        <v>0</v>
      </c>
      <c r="J893" s="17">
        <f>INT((VLOOKUP($C893,装备数值,4,0)+VLOOKUP($C893,装备数值,7,0)*($E893-1))*VLOOKUP($D893,系数!$K$2:$O$7,5,0))</f>
        <v>0</v>
      </c>
      <c r="K893" s="17">
        <f>INT(VLOOKUP(E893,强化金币,2,1)*VLOOKUP(INDEX(装备!F:F,MATCH(属性!A893,装备!A:A,0)),系数!$K$12:$M$15,3,0))</f>
        <v>10200</v>
      </c>
      <c r="L893" s="17"/>
      <c r="M893" s="17"/>
      <c r="N893" s="17"/>
      <c r="O893" s="17">
        <f>IF(E893=1,"",VLOOKUP(E893,系数!$S$2:$AB$12,MATCH(属性!C893,评级,0),1))</f>
        <v>0</v>
      </c>
    </row>
    <row r="894" spans="1:15" ht="17.25" thickBot="1" x14ac:dyDescent="0.4">
      <c r="A894" s="17">
        <f t="shared" si="28"/>
        <v>7100008</v>
      </c>
      <c r="B894" s="17" t="s">
        <v>63</v>
      </c>
      <c r="C894" s="15">
        <f>INDEX(装备!G:G,MATCH(属性!A894,装备!A:A,0))</f>
        <v>6</v>
      </c>
      <c r="D894" s="15" t="str">
        <f>INDEX(装备!E:E,MATCH(属性!A894,装备!A:A,0))</f>
        <v>helmet</v>
      </c>
      <c r="E894" s="14">
        <v>52</v>
      </c>
      <c r="F894" s="17">
        <f>INT((VLOOKUP($C894,装备数值,2,0)+VLOOKUP($C894,装备数值,5,0)*($E894-1))*VLOOKUP($D894,系数!$K$2:$O$7,2,0))</f>
        <v>1065</v>
      </c>
      <c r="G894" s="17">
        <f>INT((VLOOKUP($C894,装备数值,3,0)+VLOOKUP($C894,装备数值,6,0)*($E894-1))*VLOOKUP($D894,系数!$K$2:$O$7,3,0))</f>
        <v>0</v>
      </c>
      <c r="H894" s="17">
        <f t="shared" si="27"/>
        <v>0</v>
      </c>
      <c r="I894" s="17">
        <f>INT((VLOOKUP($C894,装备数值,4,0)+VLOOKUP($C894,装备数值,7,0)*($E894-1))*VLOOKUP($D894,系数!$K$2:$O$7,4,0))</f>
        <v>0</v>
      </c>
      <c r="J894" s="17">
        <f>INT((VLOOKUP($C894,装备数值,4,0)+VLOOKUP($C894,装备数值,7,0)*($E894-1))*VLOOKUP($D894,系数!$K$2:$O$7,5,0))</f>
        <v>0</v>
      </c>
      <c r="K894" s="17">
        <f>INT(VLOOKUP(E894,强化金币,2,1)*VLOOKUP(INDEX(装备!F:F,MATCH(属性!A894,装备!A:A,0)),系数!$K$12:$M$15,3,0))</f>
        <v>10800</v>
      </c>
      <c r="L894" s="17"/>
      <c r="M894" s="17"/>
      <c r="N894" s="17"/>
      <c r="O894" s="17">
        <f>IF(E894=1,"",VLOOKUP(E894,系数!$S$2:$AB$12,MATCH(属性!C894,评级,0),1))</f>
        <v>0</v>
      </c>
    </row>
    <row r="895" spans="1:15" ht="17.25" thickBot="1" x14ac:dyDescent="0.4">
      <c r="A895" s="17">
        <f t="shared" si="28"/>
        <v>7100008</v>
      </c>
      <c r="B895" s="17" t="s">
        <v>63</v>
      </c>
      <c r="C895" s="15">
        <f>INDEX(装备!G:G,MATCH(属性!A895,装备!A:A,0))</f>
        <v>6</v>
      </c>
      <c r="D895" s="15" t="str">
        <f>INDEX(装备!E:E,MATCH(属性!A895,装备!A:A,0))</f>
        <v>helmet</v>
      </c>
      <c r="E895" s="14">
        <v>53</v>
      </c>
      <c r="F895" s="17">
        <f>INT((VLOOKUP($C895,装备数值,2,0)+VLOOKUP($C895,装备数值,5,0)*($E895-1))*VLOOKUP($D895,系数!$K$2:$O$7,2,0))</f>
        <v>1080</v>
      </c>
      <c r="G895" s="17">
        <f>INT((VLOOKUP($C895,装备数值,3,0)+VLOOKUP($C895,装备数值,6,0)*($E895-1))*VLOOKUP($D895,系数!$K$2:$O$7,3,0))</f>
        <v>0</v>
      </c>
      <c r="H895" s="17">
        <f t="shared" si="27"/>
        <v>0</v>
      </c>
      <c r="I895" s="17">
        <f>INT((VLOOKUP($C895,装备数值,4,0)+VLOOKUP($C895,装备数值,7,0)*($E895-1))*VLOOKUP($D895,系数!$K$2:$O$7,4,0))</f>
        <v>0</v>
      </c>
      <c r="J895" s="17">
        <f>INT((VLOOKUP($C895,装备数值,4,0)+VLOOKUP($C895,装备数值,7,0)*($E895-1))*VLOOKUP($D895,系数!$K$2:$O$7,5,0))</f>
        <v>0</v>
      </c>
      <c r="K895" s="17">
        <f>INT(VLOOKUP(E895,强化金币,2,1)*VLOOKUP(INDEX(装备!F:F,MATCH(属性!A895,装备!A:A,0)),系数!$K$12:$M$15,3,0))</f>
        <v>11400</v>
      </c>
      <c r="L895" s="17"/>
      <c r="M895" s="17"/>
      <c r="N895" s="17"/>
      <c r="O895" s="17">
        <f>IF(E895=1,"",VLOOKUP(E895,系数!$S$2:$AB$12,MATCH(属性!C895,评级,0),1))</f>
        <v>0</v>
      </c>
    </row>
    <row r="896" spans="1:15" ht="17.25" thickBot="1" x14ac:dyDescent="0.4">
      <c r="A896" s="17">
        <f t="shared" si="28"/>
        <v>7100008</v>
      </c>
      <c r="B896" s="17" t="s">
        <v>63</v>
      </c>
      <c r="C896" s="15">
        <f>INDEX(装备!G:G,MATCH(属性!A896,装备!A:A,0))</f>
        <v>6</v>
      </c>
      <c r="D896" s="15" t="str">
        <f>INDEX(装备!E:E,MATCH(属性!A896,装备!A:A,0))</f>
        <v>helmet</v>
      </c>
      <c r="E896" s="14">
        <v>54</v>
      </c>
      <c r="F896" s="17">
        <f>INT((VLOOKUP($C896,装备数值,2,0)+VLOOKUP($C896,装备数值,5,0)*($E896-1))*VLOOKUP($D896,系数!$K$2:$O$7,2,0))</f>
        <v>1095</v>
      </c>
      <c r="G896" s="17">
        <f>INT((VLOOKUP($C896,装备数值,3,0)+VLOOKUP($C896,装备数值,6,0)*($E896-1))*VLOOKUP($D896,系数!$K$2:$O$7,3,0))</f>
        <v>0</v>
      </c>
      <c r="H896" s="17">
        <f t="shared" si="27"/>
        <v>0</v>
      </c>
      <c r="I896" s="17">
        <f>INT((VLOOKUP($C896,装备数值,4,0)+VLOOKUP($C896,装备数值,7,0)*($E896-1))*VLOOKUP($D896,系数!$K$2:$O$7,4,0))</f>
        <v>0</v>
      </c>
      <c r="J896" s="17">
        <f>INT((VLOOKUP($C896,装备数值,4,0)+VLOOKUP($C896,装备数值,7,0)*($E896-1))*VLOOKUP($D896,系数!$K$2:$O$7,5,0))</f>
        <v>0</v>
      </c>
      <c r="K896" s="17">
        <f>INT(VLOOKUP(E896,强化金币,2,1)*VLOOKUP(INDEX(装备!F:F,MATCH(属性!A896,装备!A:A,0)),系数!$K$12:$M$15,3,0))</f>
        <v>12000</v>
      </c>
      <c r="L896" s="17"/>
      <c r="M896" s="17"/>
      <c r="N896" s="17"/>
      <c r="O896" s="17">
        <f>IF(E896=1,"",VLOOKUP(E896,系数!$S$2:$AB$12,MATCH(属性!C896,评级,0),1))</f>
        <v>0</v>
      </c>
    </row>
    <row r="897" spans="1:15" ht="17.25" thickBot="1" x14ac:dyDescent="0.4">
      <c r="A897" s="17">
        <f t="shared" si="28"/>
        <v>7100008</v>
      </c>
      <c r="B897" s="17" t="s">
        <v>63</v>
      </c>
      <c r="C897" s="15">
        <f>INDEX(装备!G:G,MATCH(属性!A897,装备!A:A,0))</f>
        <v>6</v>
      </c>
      <c r="D897" s="15" t="str">
        <f>INDEX(装备!E:E,MATCH(属性!A897,装备!A:A,0))</f>
        <v>helmet</v>
      </c>
      <c r="E897" s="14">
        <v>55</v>
      </c>
      <c r="F897" s="17">
        <f>INT((VLOOKUP($C897,装备数值,2,0)+VLOOKUP($C897,装备数值,5,0)*($E897-1))*VLOOKUP($D897,系数!$K$2:$O$7,2,0))</f>
        <v>1110</v>
      </c>
      <c r="G897" s="17">
        <f>INT((VLOOKUP($C897,装备数值,3,0)+VLOOKUP($C897,装备数值,6,0)*($E897-1))*VLOOKUP($D897,系数!$K$2:$O$7,3,0))</f>
        <v>0</v>
      </c>
      <c r="H897" s="17">
        <f t="shared" si="27"/>
        <v>0</v>
      </c>
      <c r="I897" s="17">
        <f>INT((VLOOKUP($C897,装备数值,4,0)+VLOOKUP($C897,装备数值,7,0)*($E897-1))*VLOOKUP($D897,系数!$K$2:$O$7,4,0))</f>
        <v>0</v>
      </c>
      <c r="J897" s="17">
        <f>INT((VLOOKUP($C897,装备数值,4,0)+VLOOKUP($C897,装备数值,7,0)*($E897-1))*VLOOKUP($D897,系数!$K$2:$O$7,5,0))</f>
        <v>0</v>
      </c>
      <c r="K897" s="17">
        <f>INT(VLOOKUP(E897,强化金币,2,1)*VLOOKUP(INDEX(装备!F:F,MATCH(属性!A897,装备!A:A,0)),系数!$K$12:$M$15,3,0))</f>
        <v>12600</v>
      </c>
      <c r="L897" s="17"/>
      <c r="M897" s="17"/>
      <c r="N897" s="17"/>
      <c r="O897" s="17">
        <f>IF(E897=1,"",VLOOKUP(E897,系数!$S$2:$AB$12,MATCH(属性!C897,评级,0),1))</f>
        <v>0</v>
      </c>
    </row>
    <row r="898" spans="1:15" ht="17.25" thickBot="1" x14ac:dyDescent="0.4">
      <c r="A898" s="17">
        <f t="shared" si="28"/>
        <v>7100008</v>
      </c>
      <c r="B898" s="17" t="s">
        <v>63</v>
      </c>
      <c r="C898" s="15">
        <f>INDEX(装备!G:G,MATCH(属性!A898,装备!A:A,0))</f>
        <v>6</v>
      </c>
      <c r="D898" s="15" t="str">
        <f>INDEX(装备!E:E,MATCH(属性!A898,装备!A:A,0))</f>
        <v>helmet</v>
      </c>
      <c r="E898" s="14">
        <v>56</v>
      </c>
      <c r="F898" s="17">
        <f>INT((VLOOKUP($C898,装备数值,2,0)+VLOOKUP($C898,装备数值,5,0)*($E898-1))*VLOOKUP($D898,系数!$K$2:$O$7,2,0))</f>
        <v>1125</v>
      </c>
      <c r="G898" s="17">
        <f>INT((VLOOKUP($C898,装备数值,3,0)+VLOOKUP($C898,装备数值,6,0)*($E898-1))*VLOOKUP($D898,系数!$K$2:$O$7,3,0))</f>
        <v>0</v>
      </c>
      <c r="H898" s="17">
        <f t="shared" si="27"/>
        <v>0</v>
      </c>
      <c r="I898" s="17">
        <f>INT((VLOOKUP($C898,装备数值,4,0)+VLOOKUP($C898,装备数值,7,0)*($E898-1))*VLOOKUP($D898,系数!$K$2:$O$7,4,0))</f>
        <v>0</v>
      </c>
      <c r="J898" s="17">
        <f>INT((VLOOKUP($C898,装备数值,4,0)+VLOOKUP($C898,装备数值,7,0)*($E898-1))*VLOOKUP($D898,系数!$K$2:$O$7,5,0))</f>
        <v>0</v>
      </c>
      <c r="K898" s="17">
        <f>INT(VLOOKUP(E898,强化金币,2,1)*VLOOKUP(INDEX(装备!F:F,MATCH(属性!A898,装备!A:A,0)),系数!$K$12:$M$15,3,0))</f>
        <v>13200</v>
      </c>
      <c r="L898" s="17"/>
      <c r="M898" s="17"/>
      <c r="N898" s="17"/>
      <c r="O898" s="17">
        <f>IF(E898=1,"",VLOOKUP(E898,系数!$S$2:$AB$12,MATCH(属性!C898,评级,0),1))</f>
        <v>0</v>
      </c>
    </row>
    <row r="899" spans="1:15" ht="17.25" thickBot="1" x14ac:dyDescent="0.4">
      <c r="A899" s="17">
        <f t="shared" si="28"/>
        <v>7100008</v>
      </c>
      <c r="B899" s="17" t="s">
        <v>63</v>
      </c>
      <c r="C899" s="15">
        <f>INDEX(装备!G:G,MATCH(属性!A899,装备!A:A,0))</f>
        <v>6</v>
      </c>
      <c r="D899" s="15" t="str">
        <f>INDEX(装备!E:E,MATCH(属性!A899,装备!A:A,0))</f>
        <v>helmet</v>
      </c>
      <c r="E899" s="14">
        <v>57</v>
      </c>
      <c r="F899" s="17">
        <f>INT((VLOOKUP($C899,装备数值,2,0)+VLOOKUP($C899,装备数值,5,0)*($E899-1))*VLOOKUP($D899,系数!$K$2:$O$7,2,0))</f>
        <v>1140</v>
      </c>
      <c r="G899" s="17">
        <f>INT((VLOOKUP($C899,装备数值,3,0)+VLOOKUP($C899,装备数值,6,0)*($E899-1))*VLOOKUP($D899,系数!$K$2:$O$7,3,0))</f>
        <v>0</v>
      </c>
      <c r="H899" s="17">
        <f t="shared" si="27"/>
        <v>0</v>
      </c>
      <c r="I899" s="17">
        <f>INT((VLOOKUP($C899,装备数值,4,0)+VLOOKUP($C899,装备数值,7,0)*($E899-1))*VLOOKUP($D899,系数!$K$2:$O$7,4,0))</f>
        <v>0</v>
      </c>
      <c r="J899" s="17">
        <f>INT((VLOOKUP($C899,装备数值,4,0)+VLOOKUP($C899,装备数值,7,0)*($E899-1))*VLOOKUP($D899,系数!$K$2:$O$7,5,0))</f>
        <v>0</v>
      </c>
      <c r="K899" s="17">
        <f>INT(VLOOKUP(E899,强化金币,2,1)*VLOOKUP(INDEX(装备!F:F,MATCH(属性!A899,装备!A:A,0)),系数!$K$12:$M$15,3,0))</f>
        <v>13800</v>
      </c>
      <c r="L899" s="17"/>
      <c r="M899" s="17"/>
      <c r="N899" s="17"/>
      <c r="O899" s="17">
        <f>IF(E899=1,"",VLOOKUP(E899,系数!$S$2:$AB$12,MATCH(属性!C899,评级,0),1))</f>
        <v>0</v>
      </c>
    </row>
    <row r="900" spans="1:15" ht="17.25" thickBot="1" x14ac:dyDescent="0.4">
      <c r="A900" s="17">
        <f t="shared" si="28"/>
        <v>7100008</v>
      </c>
      <c r="B900" s="17" t="s">
        <v>63</v>
      </c>
      <c r="C900" s="15">
        <f>INDEX(装备!G:G,MATCH(属性!A900,装备!A:A,0))</f>
        <v>6</v>
      </c>
      <c r="D900" s="15" t="str">
        <f>INDEX(装备!E:E,MATCH(属性!A900,装备!A:A,0))</f>
        <v>helmet</v>
      </c>
      <c r="E900" s="14">
        <v>58</v>
      </c>
      <c r="F900" s="17">
        <f>INT((VLOOKUP($C900,装备数值,2,0)+VLOOKUP($C900,装备数值,5,0)*($E900-1))*VLOOKUP($D900,系数!$K$2:$O$7,2,0))</f>
        <v>1155</v>
      </c>
      <c r="G900" s="17">
        <f>INT((VLOOKUP($C900,装备数值,3,0)+VLOOKUP($C900,装备数值,6,0)*($E900-1))*VLOOKUP($D900,系数!$K$2:$O$7,3,0))</f>
        <v>0</v>
      </c>
      <c r="H900" s="17">
        <f t="shared" ref="H900:H963" si="29">G900</f>
        <v>0</v>
      </c>
      <c r="I900" s="17">
        <f>INT((VLOOKUP($C900,装备数值,4,0)+VLOOKUP($C900,装备数值,7,0)*($E900-1))*VLOOKUP($D900,系数!$K$2:$O$7,4,0))</f>
        <v>0</v>
      </c>
      <c r="J900" s="17">
        <f>INT((VLOOKUP($C900,装备数值,4,0)+VLOOKUP($C900,装备数值,7,0)*($E900-1))*VLOOKUP($D900,系数!$K$2:$O$7,5,0))</f>
        <v>0</v>
      </c>
      <c r="K900" s="17">
        <f>INT(VLOOKUP(E900,强化金币,2,1)*VLOOKUP(INDEX(装备!F:F,MATCH(属性!A900,装备!A:A,0)),系数!$K$12:$M$15,3,0))</f>
        <v>14400</v>
      </c>
      <c r="L900" s="17"/>
      <c r="M900" s="17"/>
      <c r="N900" s="17"/>
      <c r="O900" s="17">
        <f>IF(E900=1,"",VLOOKUP(E900,系数!$S$2:$AB$12,MATCH(属性!C900,评级,0),1))</f>
        <v>0</v>
      </c>
    </row>
    <row r="901" spans="1:15" ht="17.25" thickBot="1" x14ac:dyDescent="0.4">
      <c r="A901" s="17">
        <f t="shared" si="28"/>
        <v>7100008</v>
      </c>
      <c r="B901" s="17" t="s">
        <v>63</v>
      </c>
      <c r="C901" s="15">
        <f>INDEX(装备!G:G,MATCH(属性!A901,装备!A:A,0))</f>
        <v>6</v>
      </c>
      <c r="D901" s="15" t="str">
        <f>INDEX(装备!E:E,MATCH(属性!A901,装备!A:A,0))</f>
        <v>helmet</v>
      </c>
      <c r="E901" s="14">
        <v>59</v>
      </c>
      <c r="F901" s="17">
        <f>INT((VLOOKUP($C901,装备数值,2,0)+VLOOKUP($C901,装备数值,5,0)*($E901-1))*VLOOKUP($D901,系数!$K$2:$O$7,2,0))</f>
        <v>1170</v>
      </c>
      <c r="G901" s="17">
        <f>INT((VLOOKUP($C901,装备数值,3,0)+VLOOKUP($C901,装备数值,6,0)*($E901-1))*VLOOKUP($D901,系数!$K$2:$O$7,3,0))</f>
        <v>0</v>
      </c>
      <c r="H901" s="17">
        <f t="shared" si="29"/>
        <v>0</v>
      </c>
      <c r="I901" s="17">
        <f>INT((VLOOKUP($C901,装备数值,4,0)+VLOOKUP($C901,装备数值,7,0)*($E901-1))*VLOOKUP($D901,系数!$K$2:$O$7,4,0))</f>
        <v>0</v>
      </c>
      <c r="J901" s="17">
        <f>INT((VLOOKUP($C901,装备数值,4,0)+VLOOKUP($C901,装备数值,7,0)*($E901-1))*VLOOKUP($D901,系数!$K$2:$O$7,5,0))</f>
        <v>0</v>
      </c>
      <c r="K901" s="17">
        <f>INT(VLOOKUP(E901,强化金币,2,1)*VLOOKUP(INDEX(装备!F:F,MATCH(属性!A901,装备!A:A,0)),系数!$K$12:$M$15,3,0))</f>
        <v>15000</v>
      </c>
      <c r="L901" s="17"/>
      <c r="M901" s="17"/>
      <c r="N901" s="17"/>
      <c r="O901" s="17">
        <f>IF(E901=1,"",VLOOKUP(E901,系数!$S$2:$AB$12,MATCH(属性!C901,评级,0),1))</f>
        <v>0</v>
      </c>
    </row>
    <row r="902" spans="1:15" ht="17.25" thickBot="1" x14ac:dyDescent="0.4">
      <c r="A902" s="17">
        <f t="shared" si="28"/>
        <v>7100008</v>
      </c>
      <c r="B902" s="17" t="s">
        <v>63</v>
      </c>
      <c r="C902" s="15">
        <f>INDEX(装备!G:G,MATCH(属性!A902,装备!A:A,0))</f>
        <v>6</v>
      </c>
      <c r="D902" s="15" t="str">
        <f>INDEX(装备!E:E,MATCH(属性!A902,装备!A:A,0))</f>
        <v>helmet</v>
      </c>
      <c r="E902" s="14">
        <v>60</v>
      </c>
      <c r="F902" s="17">
        <f>INT((VLOOKUP($C902,装备数值,2,0)+VLOOKUP($C902,装备数值,5,0)*($E902-1))*VLOOKUP($D902,系数!$K$2:$O$7,2,0))</f>
        <v>1185</v>
      </c>
      <c r="G902" s="17">
        <f>INT((VLOOKUP($C902,装备数值,3,0)+VLOOKUP($C902,装备数值,6,0)*($E902-1))*VLOOKUP($D902,系数!$K$2:$O$7,3,0))</f>
        <v>0</v>
      </c>
      <c r="H902" s="17">
        <f t="shared" si="29"/>
        <v>0</v>
      </c>
      <c r="I902" s="17">
        <f>INT((VLOOKUP($C902,装备数值,4,0)+VLOOKUP($C902,装备数值,7,0)*($E902-1))*VLOOKUP($D902,系数!$K$2:$O$7,4,0))</f>
        <v>0</v>
      </c>
      <c r="J902" s="17">
        <f>INT((VLOOKUP($C902,装备数值,4,0)+VLOOKUP($C902,装备数值,7,0)*($E902-1))*VLOOKUP($D902,系数!$K$2:$O$7,5,0))</f>
        <v>0</v>
      </c>
      <c r="K902" s="17">
        <f>INT(VLOOKUP(E902,强化金币,2,1)*VLOOKUP(INDEX(装备!F:F,MATCH(属性!A902,装备!A:A,0)),系数!$K$12:$M$15,3,0))</f>
        <v>15750</v>
      </c>
      <c r="L902" s="17"/>
      <c r="M902" s="17"/>
      <c r="N902" s="17"/>
      <c r="O902" s="17">
        <f>IF(E902=1,"",VLOOKUP(E902,系数!$S$2:$AB$12,MATCH(属性!C902,评级,0),1))</f>
        <v>0</v>
      </c>
    </row>
    <row r="903" spans="1:15" ht="17.25" thickBot="1" x14ac:dyDescent="0.4">
      <c r="A903" s="17">
        <f t="shared" si="28"/>
        <v>7100008</v>
      </c>
      <c r="B903" s="17" t="s">
        <v>63</v>
      </c>
      <c r="C903" s="15">
        <f>INDEX(装备!G:G,MATCH(属性!A903,装备!A:A,0))</f>
        <v>6</v>
      </c>
      <c r="D903" s="15" t="str">
        <f>INDEX(装备!E:E,MATCH(属性!A903,装备!A:A,0))</f>
        <v>helmet</v>
      </c>
      <c r="E903" s="14">
        <v>61</v>
      </c>
      <c r="F903" s="17">
        <f>INT((VLOOKUP($C903,装备数值,2,0)+VLOOKUP($C903,装备数值,5,0)*($E903-1))*VLOOKUP($D903,系数!$K$2:$O$7,2,0))</f>
        <v>1200</v>
      </c>
      <c r="G903" s="17">
        <f>INT((VLOOKUP($C903,装备数值,3,0)+VLOOKUP($C903,装备数值,6,0)*($E903-1))*VLOOKUP($D903,系数!$K$2:$O$7,3,0))</f>
        <v>0</v>
      </c>
      <c r="H903" s="17">
        <f t="shared" si="29"/>
        <v>0</v>
      </c>
      <c r="I903" s="17">
        <f>INT((VLOOKUP($C903,装备数值,4,0)+VLOOKUP($C903,装备数值,7,0)*($E903-1))*VLOOKUP($D903,系数!$K$2:$O$7,4,0))</f>
        <v>0</v>
      </c>
      <c r="J903" s="17">
        <f>INT((VLOOKUP($C903,装备数值,4,0)+VLOOKUP($C903,装备数值,7,0)*($E903-1))*VLOOKUP($D903,系数!$K$2:$O$7,5,0))</f>
        <v>0</v>
      </c>
      <c r="K903" s="17">
        <f>INT(VLOOKUP(E903,强化金币,2,1)*VLOOKUP(INDEX(装备!F:F,MATCH(属性!A903,装备!A:A,0)),系数!$K$12:$M$15,3,0))</f>
        <v>16500</v>
      </c>
      <c r="L903" s="17"/>
      <c r="M903" s="17"/>
      <c r="N903" s="17"/>
      <c r="O903" s="17">
        <f>IF(E903=1,"",VLOOKUP(E903,系数!$S$2:$AB$12,MATCH(属性!C903,评级,0),1))</f>
        <v>0</v>
      </c>
    </row>
    <row r="904" spans="1:15" ht="17.25" thickBot="1" x14ac:dyDescent="0.4">
      <c r="A904" s="17">
        <f t="shared" si="28"/>
        <v>7100008</v>
      </c>
      <c r="B904" s="17" t="s">
        <v>63</v>
      </c>
      <c r="C904" s="15">
        <f>INDEX(装备!G:G,MATCH(属性!A904,装备!A:A,0))</f>
        <v>6</v>
      </c>
      <c r="D904" s="15" t="str">
        <f>INDEX(装备!E:E,MATCH(属性!A904,装备!A:A,0))</f>
        <v>helmet</v>
      </c>
      <c r="E904" s="14">
        <v>62</v>
      </c>
      <c r="F904" s="17">
        <f>INT((VLOOKUP($C904,装备数值,2,0)+VLOOKUP($C904,装备数值,5,0)*($E904-1))*VLOOKUP($D904,系数!$K$2:$O$7,2,0))</f>
        <v>1215</v>
      </c>
      <c r="G904" s="17">
        <f>INT((VLOOKUP($C904,装备数值,3,0)+VLOOKUP($C904,装备数值,6,0)*($E904-1))*VLOOKUP($D904,系数!$K$2:$O$7,3,0))</f>
        <v>0</v>
      </c>
      <c r="H904" s="17">
        <f t="shared" si="29"/>
        <v>0</v>
      </c>
      <c r="I904" s="17">
        <f>INT((VLOOKUP($C904,装备数值,4,0)+VLOOKUP($C904,装备数值,7,0)*($E904-1))*VLOOKUP($D904,系数!$K$2:$O$7,4,0))</f>
        <v>0</v>
      </c>
      <c r="J904" s="17">
        <f>INT((VLOOKUP($C904,装备数值,4,0)+VLOOKUP($C904,装备数值,7,0)*($E904-1))*VLOOKUP($D904,系数!$K$2:$O$7,5,0))</f>
        <v>0</v>
      </c>
      <c r="K904" s="17">
        <f>INT(VLOOKUP(E904,强化金币,2,1)*VLOOKUP(INDEX(装备!F:F,MATCH(属性!A904,装备!A:A,0)),系数!$K$12:$M$15,3,0))</f>
        <v>17250</v>
      </c>
      <c r="L904" s="17"/>
      <c r="M904" s="17"/>
      <c r="N904" s="17"/>
      <c r="O904" s="17">
        <f>IF(E904=1,"",VLOOKUP(E904,系数!$S$2:$AB$12,MATCH(属性!C904,评级,0),1))</f>
        <v>0</v>
      </c>
    </row>
    <row r="905" spans="1:15" ht="17.25" thickBot="1" x14ac:dyDescent="0.4">
      <c r="A905" s="17">
        <f t="shared" si="28"/>
        <v>7100008</v>
      </c>
      <c r="B905" s="17" t="s">
        <v>63</v>
      </c>
      <c r="C905" s="15">
        <f>INDEX(装备!G:G,MATCH(属性!A905,装备!A:A,0))</f>
        <v>6</v>
      </c>
      <c r="D905" s="15" t="str">
        <f>INDEX(装备!E:E,MATCH(属性!A905,装备!A:A,0))</f>
        <v>helmet</v>
      </c>
      <c r="E905" s="14">
        <v>63</v>
      </c>
      <c r="F905" s="17">
        <f>INT((VLOOKUP($C905,装备数值,2,0)+VLOOKUP($C905,装备数值,5,0)*($E905-1))*VLOOKUP($D905,系数!$K$2:$O$7,2,0))</f>
        <v>1230</v>
      </c>
      <c r="G905" s="17">
        <f>INT((VLOOKUP($C905,装备数值,3,0)+VLOOKUP($C905,装备数值,6,0)*($E905-1))*VLOOKUP($D905,系数!$K$2:$O$7,3,0))</f>
        <v>0</v>
      </c>
      <c r="H905" s="17">
        <f t="shared" si="29"/>
        <v>0</v>
      </c>
      <c r="I905" s="17">
        <f>INT((VLOOKUP($C905,装备数值,4,0)+VLOOKUP($C905,装备数值,7,0)*($E905-1))*VLOOKUP($D905,系数!$K$2:$O$7,4,0))</f>
        <v>0</v>
      </c>
      <c r="J905" s="17">
        <f>INT((VLOOKUP($C905,装备数值,4,0)+VLOOKUP($C905,装备数值,7,0)*($E905-1))*VLOOKUP($D905,系数!$K$2:$O$7,5,0))</f>
        <v>0</v>
      </c>
      <c r="K905" s="17">
        <f>INT(VLOOKUP(E905,强化金币,2,1)*VLOOKUP(INDEX(装备!F:F,MATCH(属性!A905,装备!A:A,0)),系数!$K$12:$M$15,3,0))</f>
        <v>18000</v>
      </c>
      <c r="L905" s="17"/>
      <c r="M905" s="17"/>
      <c r="N905" s="17"/>
      <c r="O905" s="17">
        <f>IF(E905=1,"",VLOOKUP(E905,系数!$S$2:$AB$12,MATCH(属性!C905,评级,0),1))</f>
        <v>0</v>
      </c>
    </row>
    <row r="906" spans="1:15" ht="17.25" thickBot="1" x14ac:dyDescent="0.4">
      <c r="A906" s="17">
        <f t="shared" si="28"/>
        <v>7100008</v>
      </c>
      <c r="B906" s="17" t="s">
        <v>63</v>
      </c>
      <c r="C906" s="15">
        <f>INDEX(装备!G:G,MATCH(属性!A906,装备!A:A,0))</f>
        <v>6</v>
      </c>
      <c r="D906" s="15" t="str">
        <f>INDEX(装备!E:E,MATCH(属性!A906,装备!A:A,0))</f>
        <v>helmet</v>
      </c>
      <c r="E906" s="14">
        <v>64</v>
      </c>
      <c r="F906" s="17">
        <f>INT((VLOOKUP($C906,装备数值,2,0)+VLOOKUP($C906,装备数值,5,0)*($E906-1))*VLOOKUP($D906,系数!$K$2:$O$7,2,0))</f>
        <v>1245</v>
      </c>
      <c r="G906" s="17">
        <f>INT((VLOOKUP($C906,装备数值,3,0)+VLOOKUP($C906,装备数值,6,0)*($E906-1))*VLOOKUP($D906,系数!$K$2:$O$7,3,0))</f>
        <v>0</v>
      </c>
      <c r="H906" s="17">
        <f t="shared" si="29"/>
        <v>0</v>
      </c>
      <c r="I906" s="17">
        <f>INT((VLOOKUP($C906,装备数值,4,0)+VLOOKUP($C906,装备数值,7,0)*($E906-1))*VLOOKUP($D906,系数!$K$2:$O$7,4,0))</f>
        <v>0</v>
      </c>
      <c r="J906" s="17">
        <f>INT((VLOOKUP($C906,装备数值,4,0)+VLOOKUP($C906,装备数值,7,0)*($E906-1))*VLOOKUP($D906,系数!$K$2:$O$7,5,0))</f>
        <v>0</v>
      </c>
      <c r="K906" s="17">
        <f>INT(VLOOKUP(E906,强化金币,2,1)*VLOOKUP(INDEX(装备!F:F,MATCH(属性!A906,装备!A:A,0)),系数!$K$12:$M$15,3,0))</f>
        <v>18750</v>
      </c>
      <c r="L906" s="17"/>
      <c r="M906" s="17"/>
      <c r="N906" s="17"/>
      <c r="O906" s="17">
        <f>IF(E906=1,"",VLOOKUP(E906,系数!$S$2:$AB$12,MATCH(属性!C906,评级,0),1))</f>
        <v>0</v>
      </c>
    </row>
    <row r="907" spans="1:15" ht="17.25" thickBot="1" x14ac:dyDescent="0.4">
      <c r="A907" s="17">
        <f t="shared" si="28"/>
        <v>7100008</v>
      </c>
      <c r="B907" s="17" t="s">
        <v>63</v>
      </c>
      <c r="C907" s="15">
        <f>INDEX(装备!G:G,MATCH(属性!A907,装备!A:A,0))</f>
        <v>6</v>
      </c>
      <c r="D907" s="15" t="str">
        <f>INDEX(装备!E:E,MATCH(属性!A907,装备!A:A,0))</f>
        <v>helmet</v>
      </c>
      <c r="E907" s="14">
        <v>65</v>
      </c>
      <c r="F907" s="17">
        <f>INT((VLOOKUP($C907,装备数值,2,0)+VLOOKUP($C907,装备数值,5,0)*($E907-1))*VLOOKUP($D907,系数!$K$2:$O$7,2,0))</f>
        <v>1260</v>
      </c>
      <c r="G907" s="17">
        <f>INT((VLOOKUP($C907,装备数值,3,0)+VLOOKUP($C907,装备数值,6,0)*($E907-1))*VLOOKUP($D907,系数!$K$2:$O$7,3,0))</f>
        <v>0</v>
      </c>
      <c r="H907" s="17">
        <f t="shared" si="29"/>
        <v>0</v>
      </c>
      <c r="I907" s="17">
        <f>INT((VLOOKUP($C907,装备数值,4,0)+VLOOKUP($C907,装备数值,7,0)*($E907-1))*VLOOKUP($D907,系数!$K$2:$O$7,4,0))</f>
        <v>0</v>
      </c>
      <c r="J907" s="17">
        <f>INT((VLOOKUP($C907,装备数值,4,0)+VLOOKUP($C907,装备数值,7,0)*($E907-1))*VLOOKUP($D907,系数!$K$2:$O$7,5,0))</f>
        <v>0</v>
      </c>
      <c r="K907" s="17">
        <f>INT(VLOOKUP(E907,强化金币,2,1)*VLOOKUP(INDEX(装备!F:F,MATCH(属性!A907,装备!A:A,0)),系数!$K$12:$M$15,3,0))</f>
        <v>19500</v>
      </c>
      <c r="L907" s="17"/>
      <c r="M907" s="17"/>
      <c r="N907" s="17"/>
      <c r="O907" s="17">
        <f>IF(E907=1,"",VLOOKUP(E907,系数!$S$2:$AB$12,MATCH(属性!C907,评级,0),1))</f>
        <v>0</v>
      </c>
    </row>
    <row r="908" spans="1:15" ht="17.25" thickBot="1" x14ac:dyDescent="0.4">
      <c r="A908" s="17">
        <f t="shared" si="28"/>
        <v>7100008</v>
      </c>
      <c r="B908" s="17" t="s">
        <v>63</v>
      </c>
      <c r="C908" s="15">
        <f>INDEX(装备!G:G,MATCH(属性!A908,装备!A:A,0))</f>
        <v>6</v>
      </c>
      <c r="D908" s="15" t="str">
        <f>INDEX(装备!E:E,MATCH(属性!A908,装备!A:A,0))</f>
        <v>helmet</v>
      </c>
      <c r="E908" s="14">
        <v>66</v>
      </c>
      <c r="F908" s="17">
        <f>INT((VLOOKUP($C908,装备数值,2,0)+VLOOKUP($C908,装备数值,5,0)*($E908-1))*VLOOKUP($D908,系数!$K$2:$O$7,2,0))</f>
        <v>1275</v>
      </c>
      <c r="G908" s="17">
        <f>INT((VLOOKUP($C908,装备数值,3,0)+VLOOKUP($C908,装备数值,6,0)*($E908-1))*VLOOKUP($D908,系数!$K$2:$O$7,3,0))</f>
        <v>0</v>
      </c>
      <c r="H908" s="17">
        <f t="shared" si="29"/>
        <v>0</v>
      </c>
      <c r="I908" s="17">
        <f>INT((VLOOKUP($C908,装备数值,4,0)+VLOOKUP($C908,装备数值,7,0)*($E908-1))*VLOOKUP($D908,系数!$K$2:$O$7,4,0))</f>
        <v>0</v>
      </c>
      <c r="J908" s="17">
        <f>INT((VLOOKUP($C908,装备数值,4,0)+VLOOKUP($C908,装备数值,7,0)*($E908-1))*VLOOKUP($D908,系数!$K$2:$O$7,5,0))</f>
        <v>0</v>
      </c>
      <c r="K908" s="17">
        <f>INT(VLOOKUP(E908,强化金币,2,1)*VLOOKUP(INDEX(装备!F:F,MATCH(属性!A908,装备!A:A,0)),系数!$K$12:$M$15,3,0))</f>
        <v>20250</v>
      </c>
      <c r="L908" s="17"/>
      <c r="M908" s="17"/>
      <c r="N908" s="17"/>
      <c r="O908" s="17">
        <f>IF(E908=1,"",VLOOKUP(E908,系数!$S$2:$AB$12,MATCH(属性!C908,评级,0),1))</f>
        <v>0</v>
      </c>
    </row>
    <row r="909" spans="1:15" ht="17.25" thickBot="1" x14ac:dyDescent="0.4">
      <c r="A909" s="17">
        <f t="shared" si="28"/>
        <v>7100008</v>
      </c>
      <c r="B909" s="17" t="s">
        <v>63</v>
      </c>
      <c r="C909" s="15">
        <f>INDEX(装备!G:G,MATCH(属性!A909,装备!A:A,0))</f>
        <v>6</v>
      </c>
      <c r="D909" s="15" t="str">
        <f>INDEX(装备!E:E,MATCH(属性!A909,装备!A:A,0))</f>
        <v>helmet</v>
      </c>
      <c r="E909" s="14">
        <v>67</v>
      </c>
      <c r="F909" s="17">
        <f>INT((VLOOKUP($C909,装备数值,2,0)+VLOOKUP($C909,装备数值,5,0)*($E909-1))*VLOOKUP($D909,系数!$K$2:$O$7,2,0))</f>
        <v>1290</v>
      </c>
      <c r="G909" s="17">
        <f>INT((VLOOKUP($C909,装备数值,3,0)+VLOOKUP($C909,装备数值,6,0)*($E909-1))*VLOOKUP($D909,系数!$K$2:$O$7,3,0))</f>
        <v>0</v>
      </c>
      <c r="H909" s="17">
        <f t="shared" si="29"/>
        <v>0</v>
      </c>
      <c r="I909" s="17">
        <f>INT((VLOOKUP($C909,装备数值,4,0)+VLOOKUP($C909,装备数值,7,0)*($E909-1))*VLOOKUP($D909,系数!$K$2:$O$7,4,0))</f>
        <v>0</v>
      </c>
      <c r="J909" s="17">
        <f>INT((VLOOKUP($C909,装备数值,4,0)+VLOOKUP($C909,装备数值,7,0)*($E909-1))*VLOOKUP($D909,系数!$K$2:$O$7,5,0))</f>
        <v>0</v>
      </c>
      <c r="K909" s="17">
        <f>INT(VLOOKUP(E909,强化金币,2,1)*VLOOKUP(INDEX(装备!F:F,MATCH(属性!A909,装备!A:A,0)),系数!$K$12:$M$15,3,0))</f>
        <v>21000</v>
      </c>
      <c r="L909" s="17"/>
      <c r="M909" s="17"/>
      <c r="N909" s="17"/>
      <c r="O909" s="17">
        <f>IF(E909=1,"",VLOOKUP(E909,系数!$S$2:$AB$12,MATCH(属性!C909,评级,0),1))</f>
        <v>0</v>
      </c>
    </row>
    <row r="910" spans="1:15" ht="17.25" thickBot="1" x14ac:dyDescent="0.4">
      <c r="A910" s="17">
        <f t="shared" si="28"/>
        <v>7100008</v>
      </c>
      <c r="B910" s="17" t="s">
        <v>63</v>
      </c>
      <c r="C910" s="15">
        <f>INDEX(装备!G:G,MATCH(属性!A910,装备!A:A,0))</f>
        <v>6</v>
      </c>
      <c r="D910" s="15" t="str">
        <f>INDEX(装备!E:E,MATCH(属性!A910,装备!A:A,0))</f>
        <v>helmet</v>
      </c>
      <c r="E910" s="14">
        <v>68</v>
      </c>
      <c r="F910" s="17">
        <f>INT((VLOOKUP($C910,装备数值,2,0)+VLOOKUP($C910,装备数值,5,0)*($E910-1))*VLOOKUP($D910,系数!$K$2:$O$7,2,0))</f>
        <v>1305</v>
      </c>
      <c r="G910" s="17">
        <f>INT((VLOOKUP($C910,装备数值,3,0)+VLOOKUP($C910,装备数值,6,0)*($E910-1))*VLOOKUP($D910,系数!$K$2:$O$7,3,0))</f>
        <v>0</v>
      </c>
      <c r="H910" s="17">
        <f t="shared" si="29"/>
        <v>0</v>
      </c>
      <c r="I910" s="17">
        <f>INT((VLOOKUP($C910,装备数值,4,0)+VLOOKUP($C910,装备数值,7,0)*($E910-1))*VLOOKUP($D910,系数!$K$2:$O$7,4,0))</f>
        <v>0</v>
      </c>
      <c r="J910" s="17">
        <f>INT((VLOOKUP($C910,装备数值,4,0)+VLOOKUP($C910,装备数值,7,0)*($E910-1))*VLOOKUP($D910,系数!$K$2:$O$7,5,0))</f>
        <v>0</v>
      </c>
      <c r="K910" s="17">
        <f>INT(VLOOKUP(E910,强化金币,2,1)*VLOOKUP(INDEX(装备!F:F,MATCH(属性!A910,装备!A:A,0)),系数!$K$12:$M$15,3,0))</f>
        <v>21750</v>
      </c>
      <c r="L910" s="17"/>
      <c r="M910" s="17"/>
      <c r="N910" s="17"/>
      <c r="O910" s="17">
        <f>IF(E910=1,"",VLOOKUP(E910,系数!$S$2:$AB$12,MATCH(属性!C910,评级,0),1))</f>
        <v>0</v>
      </c>
    </row>
    <row r="911" spans="1:15" ht="17.25" thickBot="1" x14ac:dyDescent="0.4">
      <c r="A911" s="17">
        <f t="shared" si="28"/>
        <v>7100008</v>
      </c>
      <c r="B911" s="17" t="s">
        <v>63</v>
      </c>
      <c r="C911" s="15">
        <f>INDEX(装备!G:G,MATCH(属性!A911,装备!A:A,0))</f>
        <v>6</v>
      </c>
      <c r="D911" s="15" t="str">
        <f>INDEX(装备!E:E,MATCH(属性!A911,装备!A:A,0))</f>
        <v>helmet</v>
      </c>
      <c r="E911" s="14">
        <v>69</v>
      </c>
      <c r="F911" s="17">
        <f>INT((VLOOKUP($C911,装备数值,2,0)+VLOOKUP($C911,装备数值,5,0)*($E911-1))*VLOOKUP($D911,系数!$K$2:$O$7,2,0))</f>
        <v>1320</v>
      </c>
      <c r="G911" s="17">
        <f>INT((VLOOKUP($C911,装备数值,3,0)+VLOOKUP($C911,装备数值,6,0)*($E911-1))*VLOOKUP($D911,系数!$K$2:$O$7,3,0))</f>
        <v>0</v>
      </c>
      <c r="H911" s="17">
        <f t="shared" si="29"/>
        <v>0</v>
      </c>
      <c r="I911" s="17">
        <f>INT((VLOOKUP($C911,装备数值,4,0)+VLOOKUP($C911,装备数值,7,0)*($E911-1))*VLOOKUP($D911,系数!$K$2:$O$7,4,0))</f>
        <v>0</v>
      </c>
      <c r="J911" s="17">
        <f>INT((VLOOKUP($C911,装备数值,4,0)+VLOOKUP($C911,装备数值,7,0)*($E911-1))*VLOOKUP($D911,系数!$K$2:$O$7,5,0))</f>
        <v>0</v>
      </c>
      <c r="K911" s="17">
        <f>INT(VLOOKUP(E911,强化金币,2,1)*VLOOKUP(INDEX(装备!F:F,MATCH(属性!A911,装备!A:A,0)),系数!$K$12:$M$15,3,0))</f>
        <v>22500</v>
      </c>
      <c r="L911" s="17"/>
      <c r="M911" s="17"/>
      <c r="N911" s="17"/>
      <c r="O911" s="17">
        <f>IF(E911=1,"",VLOOKUP(E911,系数!$S$2:$AB$12,MATCH(属性!C911,评级,0),1))</f>
        <v>0</v>
      </c>
    </row>
    <row r="912" spans="1:15" ht="17.25" thickBot="1" x14ac:dyDescent="0.4">
      <c r="A912" s="17">
        <f t="shared" si="28"/>
        <v>7100008</v>
      </c>
      <c r="B912" s="17" t="s">
        <v>63</v>
      </c>
      <c r="C912" s="15">
        <f>INDEX(装备!G:G,MATCH(属性!A912,装备!A:A,0))</f>
        <v>6</v>
      </c>
      <c r="D912" s="15" t="str">
        <f>INDEX(装备!E:E,MATCH(属性!A912,装备!A:A,0))</f>
        <v>helmet</v>
      </c>
      <c r="E912" s="14">
        <v>70</v>
      </c>
      <c r="F912" s="17">
        <f>INT((VLOOKUP($C912,装备数值,2,0)+VLOOKUP($C912,装备数值,5,0)*($E912-1))*VLOOKUP($D912,系数!$K$2:$O$7,2,0))</f>
        <v>1335</v>
      </c>
      <c r="G912" s="17">
        <f>INT((VLOOKUP($C912,装备数值,3,0)+VLOOKUP($C912,装备数值,6,0)*($E912-1))*VLOOKUP($D912,系数!$K$2:$O$7,3,0))</f>
        <v>0</v>
      </c>
      <c r="H912" s="17">
        <f t="shared" si="29"/>
        <v>0</v>
      </c>
      <c r="I912" s="17">
        <f>INT((VLOOKUP($C912,装备数值,4,0)+VLOOKUP($C912,装备数值,7,0)*($E912-1))*VLOOKUP($D912,系数!$K$2:$O$7,4,0))</f>
        <v>0</v>
      </c>
      <c r="J912" s="17">
        <f>INT((VLOOKUP($C912,装备数值,4,0)+VLOOKUP($C912,装备数值,7,0)*($E912-1))*VLOOKUP($D912,系数!$K$2:$O$7,5,0))</f>
        <v>0</v>
      </c>
      <c r="K912" s="17">
        <f>INT(VLOOKUP(E912,强化金币,2,1)*VLOOKUP(INDEX(装备!F:F,MATCH(属性!A912,装备!A:A,0)),系数!$K$12:$M$15,3,0))</f>
        <v>23250</v>
      </c>
      <c r="L912" s="17"/>
      <c r="M912" s="17"/>
      <c r="N912" s="17"/>
      <c r="O912" s="17">
        <f>IF(E912=1,"",VLOOKUP(E912,系数!$S$2:$AB$12,MATCH(属性!C912,评级,0),1))</f>
        <v>0</v>
      </c>
    </row>
    <row r="913" spans="1:15" ht="17.25" thickBot="1" x14ac:dyDescent="0.4">
      <c r="A913" s="17">
        <f t="shared" si="28"/>
        <v>7100008</v>
      </c>
      <c r="B913" s="17" t="s">
        <v>63</v>
      </c>
      <c r="C913" s="15">
        <f>INDEX(装备!G:G,MATCH(属性!A913,装备!A:A,0))</f>
        <v>6</v>
      </c>
      <c r="D913" s="15" t="str">
        <f>INDEX(装备!E:E,MATCH(属性!A913,装备!A:A,0))</f>
        <v>helmet</v>
      </c>
      <c r="E913" s="14">
        <v>71</v>
      </c>
      <c r="F913" s="17">
        <f>INT((VLOOKUP($C913,装备数值,2,0)+VLOOKUP($C913,装备数值,5,0)*($E913-1))*VLOOKUP($D913,系数!$K$2:$O$7,2,0))</f>
        <v>1350</v>
      </c>
      <c r="G913" s="17">
        <f>INT((VLOOKUP($C913,装备数值,3,0)+VLOOKUP($C913,装备数值,6,0)*($E913-1))*VLOOKUP($D913,系数!$K$2:$O$7,3,0))</f>
        <v>0</v>
      </c>
      <c r="H913" s="17">
        <f t="shared" si="29"/>
        <v>0</v>
      </c>
      <c r="I913" s="17">
        <f>INT((VLOOKUP($C913,装备数值,4,0)+VLOOKUP($C913,装备数值,7,0)*($E913-1))*VLOOKUP($D913,系数!$K$2:$O$7,4,0))</f>
        <v>0</v>
      </c>
      <c r="J913" s="17">
        <f>INT((VLOOKUP($C913,装备数值,4,0)+VLOOKUP($C913,装备数值,7,0)*($E913-1))*VLOOKUP($D913,系数!$K$2:$O$7,5,0))</f>
        <v>0</v>
      </c>
      <c r="K913" s="17">
        <f>INT(VLOOKUP(E913,强化金币,2,1)*VLOOKUP(INDEX(装备!F:F,MATCH(属性!A913,装备!A:A,0)),系数!$K$12:$M$15,3,0))</f>
        <v>24000</v>
      </c>
      <c r="L913" s="17"/>
      <c r="M913" s="17"/>
      <c r="N913" s="17"/>
      <c r="O913" s="17">
        <f>IF(E913=1,"",VLOOKUP(E913,系数!$S$2:$AB$12,MATCH(属性!C913,评级,0),1))</f>
        <v>0</v>
      </c>
    </row>
    <row r="914" spans="1:15" ht="17.25" thickBot="1" x14ac:dyDescent="0.4">
      <c r="A914" s="17">
        <f t="shared" si="28"/>
        <v>7100008</v>
      </c>
      <c r="B914" s="17" t="s">
        <v>63</v>
      </c>
      <c r="C914" s="15">
        <f>INDEX(装备!G:G,MATCH(属性!A914,装备!A:A,0))</f>
        <v>6</v>
      </c>
      <c r="D914" s="15" t="str">
        <f>INDEX(装备!E:E,MATCH(属性!A914,装备!A:A,0))</f>
        <v>helmet</v>
      </c>
      <c r="E914" s="14">
        <v>72</v>
      </c>
      <c r="F914" s="17">
        <f>INT((VLOOKUP($C914,装备数值,2,0)+VLOOKUP($C914,装备数值,5,0)*($E914-1))*VLOOKUP($D914,系数!$K$2:$O$7,2,0))</f>
        <v>1365</v>
      </c>
      <c r="G914" s="17">
        <f>INT((VLOOKUP($C914,装备数值,3,0)+VLOOKUP($C914,装备数值,6,0)*($E914-1))*VLOOKUP($D914,系数!$K$2:$O$7,3,0))</f>
        <v>0</v>
      </c>
      <c r="H914" s="17">
        <f t="shared" si="29"/>
        <v>0</v>
      </c>
      <c r="I914" s="17">
        <f>INT((VLOOKUP($C914,装备数值,4,0)+VLOOKUP($C914,装备数值,7,0)*($E914-1))*VLOOKUP($D914,系数!$K$2:$O$7,4,0))</f>
        <v>0</v>
      </c>
      <c r="J914" s="17">
        <f>INT((VLOOKUP($C914,装备数值,4,0)+VLOOKUP($C914,装备数值,7,0)*($E914-1))*VLOOKUP($D914,系数!$K$2:$O$7,5,0))</f>
        <v>0</v>
      </c>
      <c r="K914" s="17">
        <f>INT(VLOOKUP(E914,强化金币,2,1)*VLOOKUP(INDEX(装备!F:F,MATCH(属性!A914,装备!A:A,0)),系数!$K$12:$M$15,3,0))</f>
        <v>24750</v>
      </c>
      <c r="L914" s="17"/>
      <c r="M914" s="17"/>
      <c r="N914" s="17"/>
      <c r="O914" s="17">
        <f>IF(E914=1,"",VLOOKUP(E914,系数!$S$2:$AB$12,MATCH(属性!C914,评级,0),1))</f>
        <v>0</v>
      </c>
    </row>
    <row r="915" spans="1:15" ht="17.25" thickBot="1" x14ac:dyDescent="0.4">
      <c r="A915" s="17">
        <f t="shared" si="28"/>
        <v>7100008</v>
      </c>
      <c r="B915" s="17" t="s">
        <v>63</v>
      </c>
      <c r="C915" s="15">
        <f>INDEX(装备!G:G,MATCH(属性!A915,装备!A:A,0))</f>
        <v>6</v>
      </c>
      <c r="D915" s="15" t="str">
        <f>INDEX(装备!E:E,MATCH(属性!A915,装备!A:A,0))</f>
        <v>helmet</v>
      </c>
      <c r="E915" s="14">
        <v>73</v>
      </c>
      <c r="F915" s="17">
        <f>INT((VLOOKUP($C915,装备数值,2,0)+VLOOKUP($C915,装备数值,5,0)*($E915-1))*VLOOKUP($D915,系数!$K$2:$O$7,2,0))</f>
        <v>1380</v>
      </c>
      <c r="G915" s="17">
        <f>INT((VLOOKUP($C915,装备数值,3,0)+VLOOKUP($C915,装备数值,6,0)*($E915-1))*VLOOKUP($D915,系数!$K$2:$O$7,3,0))</f>
        <v>0</v>
      </c>
      <c r="H915" s="17">
        <f t="shared" si="29"/>
        <v>0</v>
      </c>
      <c r="I915" s="17">
        <f>INT((VLOOKUP($C915,装备数值,4,0)+VLOOKUP($C915,装备数值,7,0)*($E915-1))*VLOOKUP($D915,系数!$K$2:$O$7,4,0))</f>
        <v>0</v>
      </c>
      <c r="J915" s="17">
        <f>INT((VLOOKUP($C915,装备数值,4,0)+VLOOKUP($C915,装备数值,7,0)*($E915-1))*VLOOKUP($D915,系数!$K$2:$O$7,5,0))</f>
        <v>0</v>
      </c>
      <c r="K915" s="17">
        <f>INT(VLOOKUP(E915,强化金币,2,1)*VLOOKUP(INDEX(装备!F:F,MATCH(属性!A915,装备!A:A,0)),系数!$K$12:$M$15,3,0))</f>
        <v>25500</v>
      </c>
      <c r="L915" s="17"/>
      <c r="M915" s="17"/>
      <c r="N915" s="17"/>
      <c r="O915" s="17">
        <f>IF(E915=1,"",VLOOKUP(E915,系数!$S$2:$AB$12,MATCH(属性!C915,评级,0),1))</f>
        <v>0</v>
      </c>
    </row>
    <row r="916" spans="1:15" ht="17.25" thickBot="1" x14ac:dyDescent="0.4">
      <c r="A916" s="17">
        <f t="shared" si="28"/>
        <v>7100008</v>
      </c>
      <c r="B916" s="17" t="s">
        <v>63</v>
      </c>
      <c r="C916" s="15">
        <f>INDEX(装备!G:G,MATCH(属性!A916,装备!A:A,0))</f>
        <v>6</v>
      </c>
      <c r="D916" s="15" t="str">
        <f>INDEX(装备!E:E,MATCH(属性!A916,装备!A:A,0))</f>
        <v>helmet</v>
      </c>
      <c r="E916" s="14">
        <v>74</v>
      </c>
      <c r="F916" s="17">
        <f>INT((VLOOKUP($C916,装备数值,2,0)+VLOOKUP($C916,装备数值,5,0)*($E916-1))*VLOOKUP($D916,系数!$K$2:$O$7,2,0))</f>
        <v>1395</v>
      </c>
      <c r="G916" s="17">
        <f>INT((VLOOKUP($C916,装备数值,3,0)+VLOOKUP($C916,装备数值,6,0)*($E916-1))*VLOOKUP($D916,系数!$K$2:$O$7,3,0))</f>
        <v>0</v>
      </c>
      <c r="H916" s="17">
        <f t="shared" si="29"/>
        <v>0</v>
      </c>
      <c r="I916" s="17">
        <f>INT((VLOOKUP($C916,装备数值,4,0)+VLOOKUP($C916,装备数值,7,0)*($E916-1))*VLOOKUP($D916,系数!$K$2:$O$7,4,0))</f>
        <v>0</v>
      </c>
      <c r="J916" s="17">
        <f>INT((VLOOKUP($C916,装备数值,4,0)+VLOOKUP($C916,装备数值,7,0)*($E916-1))*VLOOKUP($D916,系数!$K$2:$O$7,5,0))</f>
        <v>0</v>
      </c>
      <c r="K916" s="17">
        <f>INT(VLOOKUP(E916,强化金币,2,1)*VLOOKUP(INDEX(装备!F:F,MATCH(属性!A916,装备!A:A,0)),系数!$K$12:$M$15,3,0))</f>
        <v>26250</v>
      </c>
      <c r="L916" s="17"/>
      <c r="M916" s="17"/>
      <c r="N916" s="17"/>
      <c r="O916" s="17">
        <f>IF(E916=1,"",VLOOKUP(E916,系数!$S$2:$AB$12,MATCH(属性!C916,评级,0),1))</f>
        <v>0</v>
      </c>
    </row>
    <row r="917" spans="1:15" ht="17.25" thickBot="1" x14ac:dyDescent="0.4">
      <c r="A917" s="17">
        <f t="shared" si="28"/>
        <v>7100008</v>
      </c>
      <c r="B917" s="17" t="s">
        <v>63</v>
      </c>
      <c r="C917" s="15">
        <f>INDEX(装备!G:G,MATCH(属性!A917,装备!A:A,0))</f>
        <v>6</v>
      </c>
      <c r="D917" s="15" t="str">
        <f>INDEX(装备!E:E,MATCH(属性!A917,装备!A:A,0))</f>
        <v>helmet</v>
      </c>
      <c r="E917" s="14">
        <v>75</v>
      </c>
      <c r="F917" s="17">
        <f>INT((VLOOKUP($C917,装备数值,2,0)+VLOOKUP($C917,装备数值,5,0)*($E917-1))*VLOOKUP($D917,系数!$K$2:$O$7,2,0))</f>
        <v>1410</v>
      </c>
      <c r="G917" s="17">
        <f>INT((VLOOKUP($C917,装备数值,3,0)+VLOOKUP($C917,装备数值,6,0)*($E917-1))*VLOOKUP($D917,系数!$K$2:$O$7,3,0))</f>
        <v>0</v>
      </c>
      <c r="H917" s="17">
        <f t="shared" si="29"/>
        <v>0</v>
      </c>
      <c r="I917" s="17">
        <f>INT((VLOOKUP($C917,装备数值,4,0)+VLOOKUP($C917,装备数值,7,0)*($E917-1))*VLOOKUP($D917,系数!$K$2:$O$7,4,0))</f>
        <v>0</v>
      </c>
      <c r="J917" s="17">
        <f>INT((VLOOKUP($C917,装备数值,4,0)+VLOOKUP($C917,装备数值,7,0)*($E917-1))*VLOOKUP($D917,系数!$K$2:$O$7,5,0))</f>
        <v>0</v>
      </c>
      <c r="K917" s="17">
        <f>INT(VLOOKUP(E917,强化金币,2,1)*VLOOKUP(INDEX(装备!F:F,MATCH(属性!A917,装备!A:A,0)),系数!$K$12:$M$15,3,0))</f>
        <v>27000</v>
      </c>
      <c r="L917" s="17"/>
      <c r="M917" s="17"/>
      <c r="N917" s="17"/>
      <c r="O917" s="17">
        <f>IF(E917=1,"",VLOOKUP(E917,系数!$S$2:$AB$12,MATCH(属性!C917,评级,0),1))</f>
        <v>0</v>
      </c>
    </row>
    <row r="918" spans="1:15" ht="17.25" thickBot="1" x14ac:dyDescent="0.4">
      <c r="A918" s="17">
        <f t="shared" si="28"/>
        <v>7100008</v>
      </c>
      <c r="B918" s="17" t="s">
        <v>63</v>
      </c>
      <c r="C918" s="15">
        <f>INDEX(装备!G:G,MATCH(属性!A918,装备!A:A,0))</f>
        <v>6</v>
      </c>
      <c r="D918" s="15" t="str">
        <f>INDEX(装备!E:E,MATCH(属性!A918,装备!A:A,0))</f>
        <v>helmet</v>
      </c>
      <c r="E918" s="14">
        <v>76</v>
      </c>
      <c r="F918" s="17">
        <f>INT((VLOOKUP($C918,装备数值,2,0)+VLOOKUP($C918,装备数值,5,0)*($E918-1))*VLOOKUP($D918,系数!$K$2:$O$7,2,0))</f>
        <v>1425</v>
      </c>
      <c r="G918" s="17">
        <f>INT((VLOOKUP($C918,装备数值,3,0)+VLOOKUP($C918,装备数值,6,0)*($E918-1))*VLOOKUP($D918,系数!$K$2:$O$7,3,0))</f>
        <v>0</v>
      </c>
      <c r="H918" s="17">
        <f t="shared" si="29"/>
        <v>0</v>
      </c>
      <c r="I918" s="17">
        <f>INT((VLOOKUP($C918,装备数值,4,0)+VLOOKUP($C918,装备数值,7,0)*($E918-1))*VLOOKUP($D918,系数!$K$2:$O$7,4,0))</f>
        <v>0</v>
      </c>
      <c r="J918" s="17">
        <f>INT((VLOOKUP($C918,装备数值,4,0)+VLOOKUP($C918,装备数值,7,0)*($E918-1))*VLOOKUP($D918,系数!$K$2:$O$7,5,0))</f>
        <v>0</v>
      </c>
      <c r="K918" s="17">
        <f>INT(VLOOKUP(E918,强化金币,2,1)*VLOOKUP(INDEX(装备!F:F,MATCH(属性!A918,装备!A:A,0)),系数!$K$12:$M$15,3,0))</f>
        <v>27750</v>
      </c>
      <c r="L918" s="17"/>
      <c r="M918" s="17"/>
      <c r="N918" s="17"/>
      <c r="O918" s="17">
        <f>IF(E918=1,"",VLOOKUP(E918,系数!$S$2:$AB$12,MATCH(属性!C918,评级,0),1))</f>
        <v>0</v>
      </c>
    </row>
    <row r="919" spans="1:15" ht="17.25" thickBot="1" x14ac:dyDescent="0.4">
      <c r="A919" s="17">
        <f t="shared" si="28"/>
        <v>7100008</v>
      </c>
      <c r="B919" s="17" t="s">
        <v>63</v>
      </c>
      <c r="C919" s="15">
        <f>INDEX(装备!G:G,MATCH(属性!A919,装备!A:A,0))</f>
        <v>6</v>
      </c>
      <c r="D919" s="15" t="str">
        <f>INDEX(装备!E:E,MATCH(属性!A919,装备!A:A,0))</f>
        <v>helmet</v>
      </c>
      <c r="E919" s="14">
        <v>77</v>
      </c>
      <c r="F919" s="17">
        <f>INT((VLOOKUP($C919,装备数值,2,0)+VLOOKUP($C919,装备数值,5,0)*($E919-1))*VLOOKUP($D919,系数!$K$2:$O$7,2,0))</f>
        <v>1440</v>
      </c>
      <c r="G919" s="17">
        <f>INT((VLOOKUP($C919,装备数值,3,0)+VLOOKUP($C919,装备数值,6,0)*($E919-1))*VLOOKUP($D919,系数!$K$2:$O$7,3,0))</f>
        <v>0</v>
      </c>
      <c r="H919" s="17">
        <f t="shared" si="29"/>
        <v>0</v>
      </c>
      <c r="I919" s="17">
        <f>INT((VLOOKUP($C919,装备数值,4,0)+VLOOKUP($C919,装备数值,7,0)*($E919-1))*VLOOKUP($D919,系数!$K$2:$O$7,4,0))</f>
        <v>0</v>
      </c>
      <c r="J919" s="17">
        <f>INT((VLOOKUP($C919,装备数值,4,0)+VLOOKUP($C919,装备数值,7,0)*($E919-1))*VLOOKUP($D919,系数!$K$2:$O$7,5,0))</f>
        <v>0</v>
      </c>
      <c r="K919" s="17">
        <f>INT(VLOOKUP(E919,强化金币,2,1)*VLOOKUP(INDEX(装备!F:F,MATCH(属性!A919,装备!A:A,0)),系数!$K$12:$M$15,3,0))</f>
        <v>28500</v>
      </c>
      <c r="L919" s="17"/>
      <c r="M919" s="17"/>
      <c r="N919" s="17"/>
      <c r="O919" s="17">
        <f>IF(E919=1,"",VLOOKUP(E919,系数!$S$2:$AB$12,MATCH(属性!C919,评级,0),1))</f>
        <v>0</v>
      </c>
    </row>
    <row r="920" spans="1:15" ht="17.25" thickBot="1" x14ac:dyDescent="0.4">
      <c r="A920" s="17">
        <f t="shared" si="28"/>
        <v>7100008</v>
      </c>
      <c r="B920" s="17" t="s">
        <v>63</v>
      </c>
      <c r="C920" s="15">
        <f>INDEX(装备!G:G,MATCH(属性!A920,装备!A:A,0))</f>
        <v>6</v>
      </c>
      <c r="D920" s="15" t="str">
        <f>INDEX(装备!E:E,MATCH(属性!A920,装备!A:A,0))</f>
        <v>helmet</v>
      </c>
      <c r="E920" s="14">
        <v>78</v>
      </c>
      <c r="F920" s="17">
        <f>INT((VLOOKUP($C920,装备数值,2,0)+VLOOKUP($C920,装备数值,5,0)*($E920-1))*VLOOKUP($D920,系数!$K$2:$O$7,2,0))</f>
        <v>1455</v>
      </c>
      <c r="G920" s="17">
        <f>INT((VLOOKUP($C920,装备数值,3,0)+VLOOKUP($C920,装备数值,6,0)*($E920-1))*VLOOKUP($D920,系数!$K$2:$O$7,3,0))</f>
        <v>0</v>
      </c>
      <c r="H920" s="17">
        <f t="shared" si="29"/>
        <v>0</v>
      </c>
      <c r="I920" s="17">
        <f>INT((VLOOKUP($C920,装备数值,4,0)+VLOOKUP($C920,装备数值,7,0)*($E920-1))*VLOOKUP($D920,系数!$K$2:$O$7,4,0))</f>
        <v>0</v>
      </c>
      <c r="J920" s="17">
        <f>INT((VLOOKUP($C920,装备数值,4,0)+VLOOKUP($C920,装备数值,7,0)*($E920-1))*VLOOKUP($D920,系数!$K$2:$O$7,5,0))</f>
        <v>0</v>
      </c>
      <c r="K920" s="17">
        <f>INT(VLOOKUP(E920,强化金币,2,1)*VLOOKUP(INDEX(装备!F:F,MATCH(属性!A920,装备!A:A,0)),系数!$K$12:$M$15,3,0))</f>
        <v>29250</v>
      </c>
      <c r="L920" s="17"/>
      <c r="M920" s="17"/>
      <c r="N920" s="17"/>
      <c r="O920" s="17">
        <f>IF(E920=1,"",VLOOKUP(E920,系数!$S$2:$AB$12,MATCH(属性!C920,评级,0),1))</f>
        <v>0</v>
      </c>
    </row>
    <row r="921" spans="1:15" ht="17.25" thickBot="1" x14ac:dyDescent="0.4">
      <c r="A921" s="17">
        <f t="shared" si="28"/>
        <v>7100008</v>
      </c>
      <c r="B921" s="17" t="s">
        <v>63</v>
      </c>
      <c r="C921" s="15">
        <f>INDEX(装备!G:G,MATCH(属性!A921,装备!A:A,0))</f>
        <v>6</v>
      </c>
      <c r="D921" s="15" t="str">
        <f>INDEX(装备!E:E,MATCH(属性!A921,装备!A:A,0))</f>
        <v>helmet</v>
      </c>
      <c r="E921" s="14">
        <v>79</v>
      </c>
      <c r="F921" s="17">
        <f>INT((VLOOKUP($C921,装备数值,2,0)+VLOOKUP($C921,装备数值,5,0)*($E921-1))*VLOOKUP($D921,系数!$K$2:$O$7,2,0))</f>
        <v>1470</v>
      </c>
      <c r="G921" s="17">
        <f>INT((VLOOKUP($C921,装备数值,3,0)+VLOOKUP($C921,装备数值,6,0)*($E921-1))*VLOOKUP($D921,系数!$K$2:$O$7,3,0))</f>
        <v>0</v>
      </c>
      <c r="H921" s="17">
        <f t="shared" si="29"/>
        <v>0</v>
      </c>
      <c r="I921" s="17">
        <f>INT((VLOOKUP($C921,装备数值,4,0)+VLOOKUP($C921,装备数值,7,0)*($E921-1))*VLOOKUP($D921,系数!$K$2:$O$7,4,0))</f>
        <v>0</v>
      </c>
      <c r="J921" s="17">
        <f>INT((VLOOKUP($C921,装备数值,4,0)+VLOOKUP($C921,装备数值,7,0)*($E921-1))*VLOOKUP($D921,系数!$K$2:$O$7,5,0))</f>
        <v>0</v>
      </c>
      <c r="K921" s="17">
        <f>INT(VLOOKUP(E921,强化金币,2,1)*VLOOKUP(INDEX(装备!F:F,MATCH(属性!A921,装备!A:A,0)),系数!$K$12:$M$15,3,0))</f>
        <v>30000</v>
      </c>
      <c r="L921" s="17"/>
      <c r="M921" s="17"/>
      <c r="N921" s="17"/>
      <c r="O921" s="17">
        <f>IF(E921=1,"",VLOOKUP(E921,系数!$S$2:$AB$12,MATCH(属性!C921,评级,0),1))</f>
        <v>0</v>
      </c>
    </row>
    <row r="922" spans="1:15" ht="17.25" thickBot="1" x14ac:dyDescent="0.4">
      <c r="A922" s="17">
        <f t="shared" si="28"/>
        <v>7100008</v>
      </c>
      <c r="B922" s="17" t="s">
        <v>63</v>
      </c>
      <c r="C922" s="15">
        <f>INDEX(装备!G:G,MATCH(属性!A922,装备!A:A,0))</f>
        <v>6</v>
      </c>
      <c r="D922" s="15" t="str">
        <f>INDEX(装备!E:E,MATCH(属性!A922,装备!A:A,0))</f>
        <v>helmet</v>
      </c>
      <c r="E922" s="14">
        <v>80</v>
      </c>
      <c r="F922" s="17">
        <f>INT((VLOOKUP($C922,装备数值,2,0)+VLOOKUP($C922,装备数值,5,0)*($E922-1))*VLOOKUP($D922,系数!$K$2:$O$7,2,0))</f>
        <v>1485</v>
      </c>
      <c r="G922" s="17">
        <f>INT((VLOOKUP($C922,装备数值,3,0)+VLOOKUP($C922,装备数值,6,0)*($E922-1))*VLOOKUP($D922,系数!$K$2:$O$7,3,0))</f>
        <v>0</v>
      </c>
      <c r="H922" s="17">
        <f t="shared" si="29"/>
        <v>0</v>
      </c>
      <c r="I922" s="17">
        <f>INT((VLOOKUP($C922,装备数值,4,0)+VLOOKUP($C922,装备数值,7,0)*($E922-1))*VLOOKUP($D922,系数!$K$2:$O$7,4,0))</f>
        <v>0</v>
      </c>
      <c r="J922" s="17">
        <f>INT((VLOOKUP($C922,装备数值,4,0)+VLOOKUP($C922,装备数值,7,0)*($E922-1))*VLOOKUP($D922,系数!$K$2:$O$7,5,0))</f>
        <v>0</v>
      </c>
      <c r="K922" s="17">
        <f>INT(VLOOKUP(E922,强化金币,2,1)*VLOOKUP(INDEX(装备!F:F,MATCH(属性!A922,装备!A:A,0)),系数!$K$12:$M$15,3,0))</f>
        <v>36000</v>
      </c>
      <c r="L922" s="17"/>
      <c r="M922" s="17"/>
      <c r="N922" s="17"/>
      <c r="O922" s="17">
        <f>IF(E922=1,"",VLOOKUP(E922,系数!$S$2:$AB$12,MATCH(属性!C922,评级,0),1))</f>
        <v>0</v>
      </c>
    </row>
    <row r="923" spans="1:15" ht="17.25" thickBot="1" x14ac:dyDescent="0.4">
      <c r="A923" s="17">
        <f t="shared" si="28"/>
        <v>7100008</v>
      </c>
      <c r="B923" s="17" t="s">
        <v>63</v>
      </c>
      <c r="C923" s="15">
        <f>INDEX(装备!G:G,MATCH(属性!A923,装备!A:A,0))</f>
        <v>6</v>
      </c>
      <c r="D923" s="15" t="str">
        <f>INDEX(装备!E:E,MATCH(属性!A923,装备!A:A,0))</f>
        <v>helmet</v>
      </c>
      <c r="E923" s="14">
        <v>81</v>
      </c>
      <c r="F923" s="17">
        <f>INT((VLOOKUP($C923,装备数值,2,0)+VLOOKUP($C923,装备数值,5,0)*($E923-1))*VLOOKUP($D923,系数!$K$2:$O$7,2,0))</f>
        <v>1500</v>
      </c>
      <c r="G923" s="17">
        <f>INT((VLOOKUP($C923,装备数值,3,0)+VLOOKUP($C923,装备数值,6,0)*($E923-1))*VLOOKUP($D923,系数!$K$2:$O$7,3,0))</f>
        <v>0</v>
      </c>
      <c r="H923" s="17">
        <f t="shared" si="29"/>
        <v>0</v>
      </c>
      <c r="I923" s="17">
        <f>INT((VLOOKUP($C923,装备数值,4,0)+VLOOKUP($C923,装备数值,7,0)*($E923-1))*VLOOKUP($D923,系数!$K$2:$O$7,4,0))</f>
        <v>0</v>
      </c>
      <c r="J923" s="17">
        <f>INT((VLOOKUP($C923,装备数值,4,0)+VLOOKUP($C923,装备数值,7,0)*($E923-1))*VLOOKUP($D923,系数!$K$2:$O$7,5,0))</f>
        <v>0</v>
      </c>
      <c r="K923" s="17">
        <f>INT(VLOOKUP(E923,强化金币,2,1)*VLOOKUP(INDEX(装备!F:F,MATCH(属性!A923,装备!A:A,0)),系数!$K$12:$M$15,3,0))</f>
        <v>42000</v>
      </c>
      <c r="L923" s="17"/>
      <c r="M923" s="17"/>
      <c r="N923" s="17"/>
      <c r="O923" s="17">
        <f>IF(E923=1,"",VLOOKUP(E923,系数!$S$2:$AB$12,MATCH(属性!C923,评级,0),1))</f>
        <v>0</v>
      </c>
    </row>
    <row r="924" spans="1:15" ht="17.25" thickBot="1" x14ac:dyDescent="0.4">
      <c r="A924" s="17">
        <f t="shared" si="28"/>
        <v>7100008</v>
      </c>
      <c r="B924" s="17" t="s">
        <v>63</v>
      </c>
      <c r="C924" s="15">
        <f>INDEX(装备!G:G,MATCH(属性!A924,装备!A:A,0))</f>
        <v>6</v>
      </c>
      <c r="D924" s="15" t="str">
        <f>INDEX(装备!E:E,MATCH(属性!A924,装备!A:A,0))</f>
        <v>helmet</v>
      </c>
      <c r="E924" s="14">
        <v>82</v>
      </c>
      <c r="F924" s="17">
        <f>INT((VLOOKUP($C924,装备数值,2,0)+VLOOKUP($C924,装备数值,5,0)*($E924-1))*VLOOKUP($D924,系数!$K$2:$O$7,2,0))</f>
        <v>1515</v>
      </c>
      <c r="G924" s="17">
        <f>INT((VLOOKUP($C924,装备数值,3,0)+VLOOKUP($C924,装备数值,6,0)*($E924-1))*VLOOKUP($D924,系数!$K$2:$O$7,3,0))</f>
        <v>0</v>
      </c>
      <c r="H924" s="17">
        <f t="shared" si="29"/>
        <v>0</v>
      </c>
      <c r="I924" s="17">
        <f>INT((VLOOKUP($C924,装备数值,4,0)+VLOOKUP($C924,装备数值,7,0)*($E924-1))*VLOOKUP($D924,系数!$K$2:$O$7,4,0))</f>
        <v>0</v>
      </c>
      <c r="J924" s="17">
        <f>INT((VLOOKUP($C924,装备数值,4,0)+VLOOKUP($C924,装备数值,7,0)*($E924-1))*VLOOKUP($D924,系数!$K$2:$O$7,5,0))</f>
        <v>0</v>
      </c>
      <c r="K924" s="17">
        <f>INT(VLOOKUP(E924,强化金币,2,1)*VLOOKUP(INDEX(装备!F:F,MATCH(属性!A924,装备!A:A,0)),系数!$K$12:$M$15,3,0))</f>
        <v>48000</v>
      </c>
      <c r="L924" s="17"/>
      <c r="M924" s="17"/>
      <c r="N924" s="17"/>
      <c r="O924" s="17">
        <f>IF(E924=1,"",VLOOKUP(E924,系数!$S$2:$AB$12,MATCH(属性!C924,评级,0),1))</f>
        <v>0</v>
      </c>
    </row>
    <row r="925" spans="1:15" ht="17.25" thickBot="1" x14ac:dyDescent="0.4">
      <c r="A925" s="17">
        <f t="shared" si="28"/>
        <v>7100008</v>
      </c>
      <c r="B925" s="17" t="s">
        <v>63</v>
      </c>
      <c r="C925" s="15">
        <f>INDEX(装备!G:G,MATCH(属性!A925,装备!A:A,0))</f>
        <v>6</v>
      </c>
      <c r="D925" s="15" t="str">
        <f>INDEX(装备!E:E,MATCH(属性!A925,装备!A:A,0))</f>
        <v>helmet</v>
      </c>
      <c r="E925" s="14">
        <v>83</v>
      </c>
      <c r="F925" s="17">
        <f>INT((VLOOKUP($C925,装备数值,2,0)+VLOOKUP($C925,装备数值,5,0)*($E925-1))*VLOOKUP($D925,系数!$K$2:$O$7,2,0))</f>
        <v>1530</v>
      </c>
      <c r="G925" s="17">
        <f>INT((VLOOKUP($C925,装备数值,3,0)+VLOOKUP($C925,装备数值,6,0)*($E925-1))*VLOOKUP($D925,系数!$K$2:$O$7,3,0))</f>
        <v>0</v>
      </c>
      <c r="H925" s="17">
        <f t="shared" si="29"/>
        <v>0</v>
      </c>
      <c r="I925" s="17">
        <f>INT((VLOOKUP($C925,装备数值,4,0)+VLOOKUP($C925,装备数值,7,0)*($E925-1))*VLOOKUP($D925,系数!$K$2:$O$7,4,0))</f>
        <v>0</v>
      </c>
      <c r="J925" s="17">
        <f>INT((VLOOKUP($C925,装备数值,4,0)+VLOOKUP($C925,装备数值,7,0)*($E925-1))*VLOOKUP($D925,系数!$K$2:$O$7,5,0))</f>
        <v>0</v>
      </c>
      <c r="K925" s="17">
        <f>INT(VLOOKUP(E925,强化金币,2,1)*VLOOKUP(INDEX(装备!F:F,MATCH(属性!A925,装备!A:A,0)),系数!$K$12:$M$15,3,0))</f>
        <v>54000</v>
      </c>
      <c r="L925" s="17"/>
      <c r="M925" s="17"/>
      <c r="N925" s="17"/>
      <c r="O925" s="17">
        <f>IF(E925=1,"",VLOOKUP(E925,系数!$S$2:$AB$12,MATCH(属性!C925,评级,0),1))</f>
        <v>0</v>
      </c>
    </row>
    <row r="926" spans="1:15" ht="17.25" thickBot="1" x14ac:dyDescent="0.4">
      <c r="A926" s="17">
        <f t="shared" si="28"/>
        <v>7100008</v>
      </c>
      <c r="B926" s="17" t="s">
        <v>63</v>
      </c>
      <c r="C926" s="15">
        <f>INDEX(装备!G:G,MATCH(属性!A926,装备!A:A,0))</f>
        <v>6</v>
      </c>
      <c r="D926" s="15" t="str">
        <f>INDEX(装备!E:E,MATCH(属性!A926,装备!A:A,0))</f>
        <v>helmet</v>
      </c>
      <c r="E926" s="14">
        <v>84</v>
      </c>
      <c r="F926" s="17">
        <f>INT((VLOOKUP($C926,装备数值,2,0)+VLOOKUP($C926,装备数值,5,0)*($E926-1))*VLOOKUP($D926,系数!$K$2:$O$7,2,0))</f>
        <v>1545</v>
      </c>
      <c r="G926" s="17">
        <f>INT((VLOOKUP($C926,装备数值,3,0)+VLOOKUP($C926,装备数值,6,0)*($E926-1))*VLOOKUP($D926,系数!$K$2:$O$7,3,0))</f>
        <v>0</v>
      </c>
      <c r="H926" s="17">
        <f t="shared" si="29"/>
        <v>0</v>
      </c>
      <c r="I926" s="17">
        <f>INT((VLOOKUP($C926,装备数值,4,0)+VLOOKUP($C926,装备数值,7,0)*($E926-1))*VLOOKUP($D926,系数!$K$2:$O$7,4,0))</f>
        <v>0</v>
      </c>
      <c r="J926" s="17">
        <f>INT((VLOOKUP($C926,装备数值,4,0)+VLOOKUP($C926,装备数值,7,0)*($E926-1))*VLOOKUP($D926,系数!$K$2:$O$7,5,0))</f>
        <v>0</v>
      </c>
      <c r="K926" s="17">
        <f>INT(VLOOKUP(E926,强化金币,2,1)*VLOOKUP(INDEX(装备!F:F,MATCH(属性!A926,装备!A:A,0)),系数!$K$12:$M$15,3,0))</f>
        <v>60000</v>
      </c>
      <c r="L926" s="17"/>
      <c r="M926" s="17"/>
      <c r="N926" s="17"/>
      <c r="O926" s="17">
        <f>IF(E926=1,"",VLOOKUP(E926,系数!$S$2:$AB$12,MATCH(属性!C926,评级,0),1))</f>
        <v>0</v>
      </c>
    </row>
    <row r="927" spans="1:15" ht="17.25" thickBot="1" x14ac:dyDescent="0.4">
      <c r="A927" s="17">
        <f t="shared" si="28"/>
        <v>7100008</v>
      </c>
      <c r="B927" s="17" t="s">
        <v>63</v>
      </c>
      <c r="C927" s="15">
        <f>INDEX(装备!G:G,MATCH(属性!A927,装备!A:A,0))</f>
        <v>6</v>
      </c>
      <c r="D927" s="15" t="str">
        <f>INDEX(装备!E:E,MATCH(属性!A927,装备!A:A,0))</f>
        <v>helmet</v>
      </c>
      <c r="E927" s="14">
        <v>85</v>
      </c>
      <c r="F927" s="17">
        <f>INT((VLOOKUP($C927,装备数值,2,0)+VLOOKUP($C927,装备数值,5,0)*($E927-1))*VLOOKUP($D927,系数!$K$2:$O$7,2,0))</f>
        <v>1560</v>
      </c>
      <c r="G927" s="17">
        <f>INT((VLOOKUP($C927,装备数值,3,0)+VLOOKUP($C927,装备数值,6,0)*($E927-1))*VLOOKUP($D927,系数!$K$2:$O$7,3,0))</f>
        <v>0</v>
      </c>
      <c r="H927" s="17">
        <f t="shared" si="29"/>
        <v>0</v>
      </c>
      <c r="I927" s="17">
        <f>INT((VLOOKUP($C927,装备数值,4,0)+VLOOKUP($C927,装备数值,7,0)*($E927-1))*VLOOKUP($D927,系数!$K$2:$O$7,4,0))</f>
        <v>0</v>
      </c>
      <c r="J927" s="17">
        <f>INT((VLOOKUP($C927,装备数值,4,0)+VLOOKUP($C927,装备数值,7,0)*($E927-1))*VLOOKUP($D927,系数!$K$2:$O$7,5,0))</f>
        <v>0</v>
      </c>
      <c r="K927" s="17">
        <f>INT(VLOOKUP(E927,强化金币,2,1)*VLOOKUP(INDEX(装备!F:F,MATCH(属性!A927,装备!A:A,0)),系数!$K$12:$M$15,3,0))</f>
        <v>75000</v>
      </c>
      <c r="L927" s="17"/>
      <c r="M927" s="17"/>
      <c r="N927" s="17"/>
      <c r="O927" s="17">
        <f>IF(E927=1,"",VLOOKUP(E927,系数!$S$2:$AB$12,MATCH(属性!C927,评级,0),1))</f>
        <v>0</v>
      </c>
    </row>
    <row r="928" spans="1:15" ht="17.25" thickBot="1" x14ac:dyDescent="0.4">
      <c r="A928" s="17">
        <f t="shared" si="28"/>
        <v>7100008</v>
      </c>
      <c r="B928" s="17" t="s">
        <v>63</v>
      </c>
      <c r="C928" s="15">
        <f>INDEX(装备!G:G,MATCH(属性!A928,装备!A:A,0))</f>
        <v>6</v>
      </c>
      <c r="D928" s="15" t="str">
        <f>INDEX(装备!E:E,MATCH(属性!A928,装备!A:A,0))</f>
        <v>helmet</v>
      </c>
      <c r="E928" s="14">
        <v>86</v>
      </c>
      <c r="F928" s="17">
        <f>INT((VLOOKUP($C928,装备数值,2,0)+VLOOKUP($C928,装备数值,5,0)*($E928-1))*VLOOKUP($D928,系数!$K$2:$O$7,2,0))</f>
        <v>1575</v>
      </c>
      <c r="G928" s="17">
        <f>INT((VLOOKUP($C928,装备数值,3,0)+VLOOKUP($C928,装备数值,6,0)*($E928-1))*VLOOKUP($D928,系数!$K$2:$O$7,3,0))</f>
        <v>0</v>
      </c>
      <c r="H928" s="17">
        <f t="shared" si="29"/>
        <v>0</v>
      </c>
      <c r="I928" s="17">
        <f>INT((VLOOKUP($C928,装备数值,4,0)+VLOOKUP($C928,装备数值,7,0)*($E928-1))*VLOOKUP($D928,系数!$K$2:$O$7,4,0))</f>
        <v>0</v>
      </c>
      <c r="J928" s="17">
        <f>INT((VLOOKUP($C928,装备数值,4,0)+VLOOKUP($C928,装备数值,7,0)*($E928-1))*VLOOKUP($D928,系数!$K$2:$O$7,5,0))</f>
        <v>0</v>
      </c>
      <c r="K928" s="17">
        <f>INT(VLOOKUP(E928,强化金币,2,1)*VLOOKUP(INDEX(装备!F:F,MATCH(属性!A928,装备!A:A,0)),系数!$K$12:$M$15,3,0))</f>
        <v>90000</v>
      </c>
      <c r="L928" s="17"/>
      <c r="M928" s="17"/>
      <c r="N928" s="17"/>
      <c r="O928" s="17">
        <f>IF(E928=1,"",VLOOKUP(E928,系数!$S$2:$AB$12,MATCH(属性!C928,评级,0),1))</f>
        <v>0</v>
      </c>
    </row>
    <row r="929" spans="1:15" ht="17.25" thickBot="1" x14ac:dyDescent="0.4">
      <c r="A929" s="17">
        <f t="shared" si="28"/>
        <v>7100008</v>
      </c>
      <c r="B929" s="17" t="s">
        <v>63</v>
      </c>
      <c r="C929" s="15">
        <f>INDEX(装备!G:G,MATCH(属性!A929,装备!A:A,0))</f>
        <v>6</v>
      </c>
      <c r="D929" s="15" t="str">
        <f>INDEX(装备!E:E,MATCH(属性!A929,装备!A:A,0))</f>
        <v>helmet</v>
      </c>
      <c r="E929" s="14">
        <v>87</v>
      </c>
      <c r="F929" s="17">
        <f>INT((VLOOKUP($C929,装备数值,2,0)+VLOOKUP($C929,装备数值,5,0)*($E929-1))*VLOOKUP($D929,系数!$K$2:$O$7,2,0))</f>
        <v>1590</v>
      </c>
      <c r="G929" s="17">
        <f>INT((VLOOKUP($C929,装备数值,3,0)+VLOOKUP($C929,装备数值,6,0)*($E929-1))*VLOOKUP($D929,系数!$K$2:$O$7,3,0))</f>
        <v>0</v>
      </c>
      <c r="H929" s="17">
        <f t="shared" si="29"/>
        <v>0</v>
      </c>
      <c r="I929" s="17">
        <f>INT((VLOOKUP($C929,装备数值,4,0)+VLOOKUP($C929,装备数值,7,0)*($E929-1))*VLOOKUP($D929,系数!$K$2:$O$7,4,0))</f>
        <v>0</v>
      </c>
      <c r="J929" s="17">
        <f>INT((VLOOKUP($C929,装备数值,4,0)+VLOOKUP($C929,装备数值,7,0)*($E929-1))*VLOOKUP($D929,系数!$K$2:$O$7,5,0))</f>
        <v>0</v>
      </c>
      <c r="K929" s="17">
        <f>INT(VLOOKUP(E929,强化金币,2,1)*VLOOKUP(INDEX(装备!F:F,MATCH(属性!A929,装备!A:A,0)),系数!$K$12:$M$15,3,0))</f>
        <v>105000</v>
      </c>
      <c r="L929" s="17"/>
      <c r="M929" s="17"/>
      <c r="N929" s="17"/>
      <c r="O929" s="17">
        <f>IF(E929=1,"",VLOOKUP(E929,系数!$S$2:$AB$12,MATCH(属性!C929,评级,0),1))</f>
        <v>0</v>
      </c>
    </row>
    <row r="930" spans="1:15" ht="17.25" thickBot="1" x14ac:dyDescent="0.4">
      <c r="A930" s="17">
        <f t="shared" si="28"/>
        <v>7100008</v>
      </c>
      <c r="B930" s="17" t="s">
        <v>63</v>
      </c>
      <c r="C930" s="15">
        <f>INDEX(装备!G:G,MATCH(属性!A930,装备!A:A,0))</f>
        <v>6</v>
      </c>
      <c r="D930" s="15" t="str">
        <f>INDEX(装备!E:E,MATCH(属性!A930,装备!A:A,0))</f>
        <v>helmet</v>
      </c>
      <c r="E930" s="14">
        <v>88</v>
      </c>
      <c r="F930" s="17">
        <f>INT((VLOOKUP($C930,装备数值,2,0)+VLOOKUP($C930,装备数值,5,0)*($E930-1))*VLOOKUP($D930,系数!$K$2:$O$7,2,0))</f>
        <v>1605</v>
      </c>
      <c r="G930" s="17">
        <f>INT((VLOOKUP($C930,装备数值,3,0)+VLOOKUP($C930,装备数值,6,0)*($E930-1))*VLOOKUP($D930,系数!$K$2:$O$7,3,0))</f>
        <v>0</v>
      </c>
      <c r="H930" s="17">
        <f t="shared" si="29"/>
        <v>0</v>
      </c>
      <c r="I930" s="17">
        <f>INT((VLOOKUP($C930,装备数值,4,0)+VLOOKUP($C930,装备数值,7,0)*($E930-1))*VLOOKUP($D930,系数!$K$2:$O$7,4,0))</f>
        <v>0</v>
      </c>
      <c r="J930" s="17">
        <f>INT((VLOOKUP($C930,装备数值,4,0)+VLOOKUP($C930,装备数值,7,0)*($E930-1))*VLOOKUP($D930,系数!$K$2:$O$7,5,0))</f>
        <v>0</v>
      </c>
      <c r="K930" s="17">
        <f>INT(VLOOKUP(E930,强化金币,2,1)*VLOOKUP(INDEX(装备!F:F,MATCH(属性!A930,装备!A:A,0)),系数!$K$12:$M$15,3,0))</f>
        <v>120000</v>
      </c>
      <c r="L930" s="17"/>
      <c r="M930" s="17"/>
      <c r="N930" s="17"/>
      <c r="O930" s="17">
        <f>IF(E930=1,"",VLOOKUP(E930,系数!$S$2:$AB$12,MATCH(属性!C930,评级,0),1))</f>
        <v>0</v>
      </c>
    </row>
    <row r="931" spans="1:15" ht="17.25" thickBot="1" x14ac:dyDescent="0.4">
      <c r="A931" s="17">
        <f t="shared" si="28"/>
        <v>7100008</v>
      </c>
      <c r="B931" s="17" t="s">
        <v>63</v>
      </c>
      <c r="C931" s="15">
        <f>INDEX(装备!G:G,MATCH(属性!A931,装备!A:A,0))</f>
        <v>6</v>
      </c>
      <c r="D931" s="15" t="str">
        <f>INDEX(装备!E:E,MATCH(属性!A931,装备!A:A,0))</f>
        <v>helmet</v>
      </c>
      <c r="E931" s="14">
        <v>89</v>
      </c>
      <c r="F931" s="17">
        <f>INT((VLOOKUP($C931,装备数值,2,0)+VLOOKUP($C931,装备数值,5,0)*($E931-1))*VLOOKUP($D931,系数!$K$2:$O$7,2,0))</f>
        <v>1620</v>
      </c>
      <c r="G931" s="17">
        <f>INT((VLOOKUP($C931,装备数值,3,0)+VLOOKUP($C931,装备数值,6,0)*($E931-1))*VLOOKUP($D931,系数!$K$2:$O$7,3,0))</f>
        <v>0</v>
      </c>
      <c r="H931" s="17">
        <f t="shared" si="29"/>
        <v>0</v>
      </c>
      <c r="I931" s="17">
        <f>INT((VLOOKUP($C931,装备数值,4,0)+VLOOKUP($C931,装备数值,7,0)*($E931-1))*VLOOKUP($D931,系数!$K$2:$O$7,4,0))</f>
        <v>0</v>
      </c>
      <c r="J931" s="17">
        <f>INT((VLOOKUP($C931,装备数值,4,0)+VLOOKUP($C931,装备数值,7,0)*($E931-1))*VLOOKUP($D931,系数!$K$2:$O$7,5,0))</f>
        <v>0</v>
      </c>
      <c r="K931" s="17">
        <f>INT(VLOOKUP(E931,强化金币,2,1)*VLOOKUP(INDEX(装备!F:F,MATCH(属性!A931,装备!A:A,0)),系数!$K$12:$M$15,3,0))</f>
        <v>135000</v>
      </c>
      <c r="L931" s="17"/>
      <c r="M931" s="17"/>
      <c r="N931" s="17"/>
      <c r="O931" s="17">
        <f>IF(E931=1,"",VLOOKUP(E931,系数!$S$2:$AB$12,MATCH(属性!C931,评级,0),1))</f>
        <v>0</v>
      </c>
    </row>
    <row r="932" spans="1:15" ht="17.25" thickBot="1" x14ac:dyDescent="0.4">
      <c r="A932" s="17">
        <f t="shared" si="28"/>
        <v>7100008</v>
      </c>
      <c r="B932" s="17" t="s">
        <v>63</v>
      </c>
      <c r="C932" s="15">
        <f>INDEX(装备!G:G,MATCH(属性!A932,装备!A:A,0))</f>
        <v>6</v>
      </c>
      <c r="D932" s="15" t="str">
        <f>INDEX(装备!E:E,MATCH(属性!A932,装备!A:A,0))</f>
        <v>helmet</v>
      </c>
      <c r="E932" s="14">
        <v>90</v>
      </c>
      <c r="F932" s="17">
        <f>INT((VLOOKUP($C932,装备数值,2,0)+VLOOKUP($C932,装备数值,5,0)*($E932-1))*VLOOKUP($D932,系数!$K$2:$O$7,2,0))</f>
        <v>1635</v>
      </c>
      <c r="G932" s="17">
        <f>INT((VLOOKUP($C932,装备数值,3,0)+VLOOKUP($C932,装备数值,6,0)*($E932-1))*VLOOKUP($D932,系数!$K$2:$O$7,3,0))</f>
        <v>0</v>
      </c>
      <c r="H932" s="17">
        <f t="shared" si="29"/>
        <v>0</v>
      </c>
      <c r="I932" s="17">
        <f>INT((VLOOKUP($C932,装备数值,4,0)+VLOOKUP($C932,装备数值,7,0)*($E932-1))*VLOOKUP($D932,系数!$K$2:$O$7,4,0))</f>
        <v>0</v>
      </c>
      <c r="J932" s="17">
        <f>INT((VLOOKUP($C932,装备数值,4,0)+VLOOKUP($C932,装备数值,7,0)*($E932-1))*VLOOKUP($D932,系数!$K$2:$O$7,5,0))</f>
        <v>0</v>
      </c>
      <c r="K932" s="17">
        <f>INT(VLOOKUP(E932,强化金币,2,1)*VLOOKUP(INDEX(装备!F:F,MATCH(属性!A932,装备!A:A,0)),系数!$K$12:$M$15,3,0))</f>
        <v>135000</v>
      </c>
      <c r="L932" s="17"/>
      <c r="M932" s="17"/>
      <c r="N932" s="17"/>
      <c r="O932" s="17">
        <f>IF(E932=1,"",VLOOKUP(E932,系数!$S$2:$AB$12,MATCH(属性!C932,评级,0),1))</f>
        <v>0</v>
      </c>
    </row>
    <row r="933" spans="1:15" ht="17.25" thickBot="1" x14ac:dyDescent="0.4">
      <c r="A933" s="17">
        <f t="shared" si="28"/>
        <v>7100008</v>
      </c>
      <c r="B933" s="17" t="s">
        <v>63</v>
      </c>
      <c r="C933" s="15">
        <f>INDEX(装备!G:G,MATCH(属性!A933,装备!A:A,0))</f>
        <v>6</v>
      </c>
      <c r="D933" s="15" t="str">
        <f>INDEX(装备!E:E,MATCH(属性!A933,装备!A:A,0))</f>
        <v>helmet</v>
      </c>
      <c r="E933" s="14">
        <v>91</v>
      </c>
      <c r="F933" s="17">
        <f>INT((VLOOKUP($C933,装备数值,2,0)+VLOOKUP($C933,装备数值,5,0)*($E933-1))*VLOOKUP($D933,系数!$K$2:$O$7,2,0))</f>
        <v>1650</v>
      </c>
      <c r="G933" s="17">
        <f>INT((VLOOKUP($C933,装备数值,3,0)+VLOOKUP($C933,装备数值,6,0)*($E933-1))*VLOOKUP($D933,系数!$K$2:$O$7,3,0))</f>
        <v>0</v>
      </c>
      <c r="H933" s="17">
        <f t="shared" si="29"/>
        <v>0</v>
      </c>
      <c r="I933" s="17">
        <f>INT((VLOOKUP($C933,装备数值,4,0)+VLOOKUP($C933,装备数值,7,0)*($E933-1))*VLOOKUP($D933,系数!$K$2:$O$7,4,0))</f>
        <v>0</v>
      </c>
      <c r="J933" s="17">
        <f>INT((VLOOKUP($C933,装备数值,4,0)+VLOOKUP($C933,装备数值,7,0)*($E933-1))*VLOOKUP($D933,系数!$K$2:$O$7,5,0))</f>
        <v>0</v>
      </c>
      <c r="K933" s="17">
        <f>INT(VLOOKUP(E933,强化金币,2,1)*VLOOKUP(INDEX(装备!F:F,MATCH(属性!A933,装备!A:A,0)),系数!$K$12:$M$15,3,0))</f>
        <v>135000</v>
      </c>
      <c r="L933" s="17"/>
      <c r="M933" s="17"/>
      <c r="N933" s="17"/>
      <c r="O933" s="17">
        <f>IF(E933=1,"",VLOOKUP(E933,系数!$S$2:$AB$12,MATCH(属性!C933,评级,0),1))</f>
        <v>0</v>
      </c>
    </row>
    <row r="934" spans="1:15" ht="17.25" thickBot="1" x14ac:dyDescent="0.4">
      <c r="A934" s="17">
        <f t="shared" si="28"/>
        <v>7100008</v>
      </c>
      <c r="B934" s="17" t="s">
        <v>63</v>
      </c>
      <c r="C934" s="15">
        <f>INDEX(装备!G:G,MATCH(属性!A934,装备!A:A,0))</f>
        <v>6</v>
      </c>
      <c r="D934" s="15" t="str">
        <f>INDEX(装备!E:E,MATCH(属性!A934,装备!A:A,0))</f>
        <v>helmet</v>
      </c>
      <c r="E934" s="14">
        <v>92</v>
      </c>
      <c r="F934" s="17">
        <f>INT((VLOOKUP($C934,装备数值,2,0)+VLOOKUP($C934,装备数值,5,0)*($E934-1))*VLOOKUP($D934,系数!$K$2:$O$7,2,0))</f>
        <v>1665</v>
      </c>
      <c r="G934" s="17">
        <f>INT((VLOOKUP($C934,装备数值,3,0)+VLOOKUP($C934,装备数值,6,0)*($E934-1))*VLOOKUP($D934,系数!$K$2:$O$7,3,0))</f>
        <v>0</v>
      </c>
      <c r="H934" s="17">
        <f t="shared" si="29"/>
        <v>0</v>
      </c>
      <c r="I934" s="17">
        <f>INT((VLOOKUP($C934,装备数值,4,0)+VLOOKUP($C934,装备数值,7,0)*($E934-1))*VLOOKUP($D934,系数!$K$2:$O$7,4,0))</f>
        <v>0</v>
      </c>
      <c r="J934" s="17">
        <f>INT((VLOOKUP($C934,装备数值,4,0)+VLOOKUP($C934,装备数值,7,0)*($E934-1))*VLOOKUP($D934,系数!$K$2:$O$7,5,0))</f>
        <v>0</v>
      </c>
      <c r="K934" s="17">
        <f>INT(VLOOKUP(E934,强化金币,2,1)*VLOOKUP(INDEX(装备!F:F,MATCH(属性!A934,装备!A:A,0)),系数!$K$12:$M$15,3,0))</f>
        <v>135000</v>
      </c>
      <c r="L934" s="17"/>
      <c r="M934" s="17"/>
      <c r="N934" s="17"/>
      <c r="O934" s="17">
        <f>IF(E934=1,"",VLOOKUP(E934,系数!$S$2:$AB$12,MATCH(属性!C934,评级,0),1))</f>
        <v>0</v>
      </c>
    </row>
    <row r="935" spans="1:15" ht="17.25" thickBot="1" x14ac:dyDescent="0.4">
      <c r="A935" s="17">
        <f t="shared" si="28"/>
        <v>7100008</v>
      </c>
      <c r="B935" s="17" t="s">
        <v>63</v>
      </c>
      <c r="C935" s="15">
        <f>INDEX(装备!G:G,MATCH(属性!A935,装备!A:A,0))</f>
        <v>6</v>
      </c>
      <c r="D935" s="15" t="str">
        <f>INDEX(装备!E:E,MATCH(属性!A935,装备!A:A,0))</f>
        <v>helmet</v>
      </c>
      <c r="E935" s="14">
        <v>93</v>
      </c>
      <c r="F935" s="17">
        <f>INT((VLOOKUP($C935,装备数值,2,0)+VLOOKUP($C935,装备数值,5,0)*($E935-1))*VLOOKUP($D935,系数!$K$2:$O$7,2,0))</f>
        <v>1680</v>
      </c>
      <c r="G935" s="17">
        <f>INT((VLOOKUP($C935,装备数值,3,0)+VLOOKUP($C935,装备数值,6,0)*($E935-1))*VLOOKUP($D935,系数!$K$2:$O$7,3,0))</f>
        <v>0</v>
      </c>
      <c r="H935" s="17">
        <f t="shared" si="29"/>
        <v>0</v>
      </c>
      <c r="I935" s="17">
        <f>INT((VLOOKUP($C935,装备数值,4,0)+VLOOKUP($C935,装备数值,7,0)*($E935-1))*VLOOKUP($D935,系数!$K$2:$O$7,4,0))</f>
        <v>0</v>
      </c>
      <c r="J935" s="17">
        <f>INT((VLOOKUP($C935,装备数值,4,0)+VLOOKUP($C935,装备数值,7,0)*($E935-1))*VLOOKUP($D935,系数!$K$2:$O$7,5,0))</f>
        <v>0</v>
      </c>
      <c r="K935" s="17">
        <f>INT(VLOOKUP(E935,强化金币,2,1)*VLOOKUP(INDEX(装备!F:F,MATCH(属性!A935,装备!A:A,0)),系数!$K$12:$M$15,3,0))</f>
        <v>135000</v>
      </c>
      <c r="L935" s="17"/>
      <c r="M935" s="17"/>
      <c r="N935" s="17"/>
      <c r="O935" s="17">
        <f>IF(E935=1,"",VLOOKUP(E935,系数!$S$2:$AB$12,MATCH(属性!C935,评级,0),1))</f>
        <v>0</v>
      </c>
    </row>
    <row r="936" spans="1:15" ht="17.25" thickBot="1" x14ac:dyDescent="0.4">
      <c r="A936" s="17">
        <f t="shared" si="28"/>
        <v>7100008</v>
      </c>
      <c r="B936" s="17" t="s">
        <v>63</v>
      </c>
      <c r="C936" s="15">
        <f>INDEX(装备!G:G,MATCH(属性!A936,装备!A:A,0))</f>
        <v>6</v>
      </c>
      <c r="D936" s="15" t="str">
        <f>INDEX(装备!E:E,MATCH(属性!A936,装备!A:A,0))</f>
        <v>helmet</v>
      </c>
      <c r="E936" s="14">
        <v>94</v>
      </c>
      <c r="F936" s="17">
        <f>INT((VLOOKUP($C936,装备数值,2,0)+VLOOKUP($C936,装备数值,5,0)*($E936-1))*VLOOKUP($D936,系数!$K$2:$O$7,2,0))</f>
        <v>1695</v>
      </c>
      <c r="G936" s="17">
        <f>INT((VLOOKUP($C936,装备数值,3,0)+VLOOKUP($C936,装备数值,6,0)*($E936-1))*VLOOKUP($D936,系数!$K$2:$O$7,3,0))</f>
        <v>0</v>
      </c>
      <c r="H936" s="17">
        <f t="shared" si="29"/>
        <v>0</v>
      </c>
      <c r="I936" s="17">
        <f>INT((VLOOKUP($C936,装备数值,4,0)+VLOOKUP($C936,装备数值,7,0)*($E936-1))*VLOOKUP($D936,系数!$K$2:$O$7,4,0))</f>
        <v>0</v>
      </c>
      <c r="J936" s="17">
        <f>INT((VLOOKUP($C936,装备数值,4,0)+VLOOKUP($C936,装备数值,7,0)*($E936-1))*VLOOKUP($D936,系数!$K$2:$O$7,5,0))</f>
        <v>0</v>
      </c>
      <c r="K936" s="17">
        <f>INT(VLOOKUP(E936,强化金币,2,1)*VLOOKUP(INDEX(装备!F:F,MATCH(属性!A936,装备!A:A,0)),系数!$K$12:$M$15,3,0))</f>
        <v>135000</v>
      </c>
      <c r="L936" s="17"/>
      <c r="M936" s="17"/>
      <c r="N936" s="17"/>
      <c r="O936" s="17">
        <f>IF(E936=1,"",VLOOKUP(E936,系数!$S$2:$AB$12,MATCH(属性!C936,评级,0),1))</f>
        <v>0</v>
      </c>
    </row>
    <row r="937" spans="1:15" ht="17.25" thickBot="1" x14ac:dyDescent="0.4">
      <c r="A937" s="17">
        <f t="shared" si="28"/>
        <v>7100008</v>
      </c>
      <c r="B937" s="17" t="s">
        <v>63</v>
      </c>
      <c r="C937" s="15">
        <f>INDEX(装备!G:G,MATCH(属性!A937,装备!A:A,0))</f>
        <v>6</v>
      </c>
      <c r="D937" s="15" t="str">
        <f>INDEX(装备!E:E,MATCH(属性!A937,装备!A:A,0))</f>
        <v>helmet</v>
      </c>
      <c r="E937" s="14">
        <v>95</v>
      </c>
      <c r="F937" s="17">
        <f>INT((VLOOKUP($C937,装备数值,2,0)+VLOOKUP($C937,装备数值,5,0)*($E937-1))*VLOOKUP($D937,系数!$K$2:$O$7,2,0))</f>
        <v>1710</v>
      </c>
      <c r="G937" s="17">
        <f>INT((VLOOKUP($C937,装备数值,3,0)+VLOOKUP($C937,装备数值,6,0)*($E937-1))*VLOOKUP($D937,系数!$K$2:$O$7,3,0))</f>
        <v>0</v>
      </c>
      <c r="H937" s="17">
        <f t="shared" si="29"/>
        <v>0</v>
      </c>
      <c r="I937" s="17">
        <f>INT((VLOOKUP($C937,装备数值,4,0)+VLOOKUP($C937,装备数值,7,0)*($E937-1))*VLOOKUP($D937,系数!$K$2:$O$7,4,0))</f>
        <v>0</v>
      </c>
      <c r="J937" s="17">
        <f>INT((VLOOKUP($C937,装备数值,4,0)+VLOOKUP($C937,装备数值,7,0)*($E937-1))*VLOOKUP($D937,系数!$K$2:$O$7,5,0))</f>
        <v>0</v>
      </c>
      <c r="K937" s="17">
        <f>INT(VLOOKUP(E937,强化金币,2,1)*VLOOKUP(INDEX(装备!F:F,MATCH(属性!A937,装备!A:A,0)),系数!$K$12:$M$15,3,0))</f>
        <v>135000</v>
      </c>
      <c r="L937" s="17"/>
      <c r="M937" s="17"/>
      <c r="N937" s="17"/>
      <c r="O937" s="17">
        <f>IF(E937=1,"",VLOOKUP(E937,系数!$S$2:$AB$12,MATCH(属性!C937,评级,0),1))</f>
        <v>0</v>
      </c>
    </row>
    <row r="938" spans="1:15" ht="17.25" thickBot="1" x14ac:dyDescent="0.4">
      <c r="A938" s="17">
        <f t="shared" si="28"/>
        <v>7100008</v>
      </c>
      <c r="B938" s="17" t="s">
        <v>63</v>
      </c>
      <c r="C938" s="15">
        <f>INDEX(装备!G:G,MATCH(属性!A938,装备!A:A,0))</f>
        <v>6</v>
      </c>
      <c r="D938" s="15" t="str">
        <f>INDEX(装备!E:E,MATCH(属性!A938,装备!A:A,0))</f>
        <v>helmet</v>
      </c>
      <c r="E938" s="14">
        <v>96</v>
      </c>
      <c r="F938" s="17">
        <f>INT((VLOOKUP($C938,装备数值,2,0)+VLOOKUP($C938,装备数值,5,0)*($E938-1))*VLOOKUP($D938,系数!$K$2:$O$7,2,0))</f>
        <v>1725</v>
      </c>
      <c r="G938" s="17">
        <f>INT((VLOOKUP($C938,装备数值,3,0)+VLOOKUP($C938,装备数值,6,0)*($E938-1))*VLOOKUP($D938,系数!$K$2:$O$7,3,0))</f>
        <v>0</v>
      </c>
      <c r="H938" s="17">
        <f t="shared" si="29"/>
        <v>0</v>
      </c>
      <c r="I938" s="17">
        <f>INT((VLOOKUP($C938,装备数值,4,0)+VLOOKUP($C938,装备数值,7,0)*($E938-1))*VLOOKUP($D938,系数!$K$2:$O$7,4,0))</f>
        <v>0</v>
      </c>
      <c r="J938" s="17">
        <f>INT((VLOOKUP($C938,装备数值,4,0)+VLOOKUP($C938,装备数值,7,0)*($E938-1))*VLOOKUP($D938,系数!$K$2:$O$7,5,0))</f>
        <v>0</v>
      </c>
      <c r="K938" s="17">
        <f>INT(VLOOKUP(E938,强化金币,2,1)*VLOOKUP(INDEX(装备!F:F,MATCH(属性!A938,装备!A:A,0)),系数!$K$12:$M$15,3,0))</f>
        <v>135000</v>
      </c>
      <c r="L938" s="17"/>
      <c r="M938" s="17"/>
      <c r="N938" s="17"/>
      <c r="O938" s="17">
        <f>IF(E938=1,"",VLOOKUP(E938,系数!$S$2:$AB$12,MATCH(属性!C938,评级,0),1))</f>
        <v>0</v>
      </c>
    </row>
    <row r="939" spans="1:15" ht="17.25" thickBot="1" x14ac:dyDescent="0.4">
      <c r="A939" s="17">
        <f t="shared" si="28"/>
        <v>7100008</v>
      </c>
      <c r="B939" s="17" t="s">
        <v>63</v>
      </c>
      <c r="C939" s="15">
        <f>INDEX(装备!G:G,MATCH(属性!A939,装备!A:A,0))</f>
        <v>6</v>
      </c>
      <c r="D939" s="15" t="str">
        <f>INDEX(装备!E:E,MATCH(属性!A939,装备!A:A,0))</f>
        <v>helmet</v>
      </c>
      <c r="E939" s="14">
        <v>97</v>
      </c>
      <c r="F939" s="17">
        <f>INT((VLOOKUP($C939,装备数值,2,0)+VLOOKUP($C939,装备数值,5,0)*($E939-1))*VLOOKUP($D939,系数!$K$2:$O$7,2,0))</f>
        <v>1740</v>
      </c>
      <c r="G939" s="17">
        <f>INT((VLOOKUP($C939,装备数值,3,0)+VLOOKUP($C939,装备数值,6,0)*($E939-1))*VLOOKUP($D939,系数!$K$2:$O$7,3,0))</f>
        <v>0</v>
      </c>
      <c r="H939" s="17">
        <f t="shared" si="29"/>
        <v>0</v>
      </c>
      <c r="I939" s="17">
        <f>INT((VLOOKUP($C939,装备数值,4,0)+VLOOKUP($C939,装备数值,7,0)*($E939-1))*VLOOKUP($D939,系数!$K$2:$O$7,4,0))</f>
        <v>0</v>
      </c>
      <c r="J939" s="17">
        <f>INT((VLOOKUP($C939,装备数值,4,0)+VLOOKUP($C939,装备数值,7,0)*($E939-1))*VLOOKUP($D939,系数!$K$2:$O$7,5,0))</f>
        <v>0</v>
      </c>
      <c r="K939" s="17">
        <f>INT(VLOOKUP(E939,强化金币,2,1)*VLOOKUP(INDEX(装备!F:F,MATCH(属性!A939,装备!A:A,0)),系数!$K$12:$M$15,3,0))</f>
        <v>135000</v>
      </c>
      <c r="L939" s="17"/>
      <c r="M939" s="17"/>
      <c r="N939" s="17"/>
      <c r="O939" s="17">
        <f>IF(E939=1,"",VLOOKUP(E939,系数!$S$2:$AB$12,MATCH(属性!C939,评级,0),1))</f>
        <v>0</v>
      </c>
    </row>
    <row r="940" spans="1:15" ht="17.25" thickBot="1" x14ac:dyDescent="0.4">
      <c r="A940" s="17">
        <f t="shared" si="28"/>
        <v>7100008</v>
      </c>
      <c r="B940" s="17" t="s">
        <v>63</v>
      </c>
      <c r="C940" s="15">
        <f>INDEX(装备!G:G,MATCH(属性!A940,装备!A:A,0))</f>
        <v>6</v>
      </c>
      <c r="D940" s="15" t="str">
        <f>INDEX(装备!E:E,MATCH(属性!A940,装备!A:A,0))</f>
        <v>helmet</v>
      </c>
      <c r="E940" s="14">
        <v>98</v>
      </c>
      <c r="F940" s="17">
        <f>INT((VLOOKUP($C940,装备数值,2,0)+VLOOKUP($C940,装备数值,5,0)*($E940-1))*VLOOKUP($D940,系数!$K$2:$O$7,2,0))</f>
        <v>1755</v>
      </c>
      <c r="G940" s="17">
        <f>INT((VLOOKUP($C940,装备数值,3,0)+VLOOKUP($C940,装备数值,6,0)*($E940-1))*VLOOKUP($D940,系数!$K$2:$O$7,3,0))</f>
        <v>0</v>
      </c>
      <c r="H940" s="17">
        <f t="shared" si="29"/>
        <v>0</v>
      </c>
      <c r="I940" s="17">
        <f>INT((VLOOKUP($C940,装备数值,4,0)+VLOOKUP($C940,装备数值,7,0)*($E940-1))*VLOOKUP($D940,系数!$K$2:$O$7,4,0))</f>
        <v>0</v>
      </c>
      <c r="J940" s="17">
        <f>INT((VLOOKUP($C940,装备数值,4,0)+VLOOKUP($C940,装备数值,7,0)*($E940-1))*VLOOKUP($D940,系数!$K$2:$O$7,5,0))</f>
        <v>0</v>
      </c>
      <c r="K940" s="17">
        <f>INT(VLOOKUP(E940,强化金币,2,1)*VLOOKUP(INDEX(装备!F:F,MATCH(属性!A940,装备!A:A,0)),系数!$K$12:$M$15,3,0))</f>
        <v>135000</v>
      </c>
      <c r="L940" s="17"/>
      <c r="M940" s="17"/>
      <c r="N940" s="17"/>
      <c r="O940" s="17">
        <f>IF(E940=1,"",VLOOKUP(E940,系数!$S$2:$AB$12,MATCH(属性!C940,评级,0),1))</f>
        <v>0</v>
      </c>
    </row>
    <row r="941" spans="1:15" ht="17.25" thickBot="1" x14ac:dyDescent="0.4">
      <c r="A941" s="17">
        <f t="shared" si="28"/>
        <v>7100008</v>
      </c>
      <c r="B941" s="17" t="s">
        <v>63</v>
      </c>
      <c r="C941" s="15">
        <f>INDEX(装备!G:G,MATCH(属性!A941,装备!A:A,0))</f>
        <v>6</v>
      </c>
      <c r="D941" s="15" t="str">
        <f>INDEX(装备!E:E,MATCH(属性!A941,装备!A:A,0))</f>
        <v>helmet</v>
      </c>
      <c r="E941" s="14">
        <v>99</v>
      </c>
      <c r="F941" s="17">
        <f>INT((VLOOKUP($C941,装备数值,2,0)+VLOOKUP($C941,装备数值,5,0)*($E941-1))*VLOOKUP($D941,系数!$K$2:$O$7,2,0))</f>
        <v>1770</v>
      </c>
      <c r="G941" s="17">
        <f>INT((VLOOKUP($C941,装备数值,3,0)+VLOOKUP($C941,装备数值,6,0)*($E941-1))*VLOOKUP($D941,系数!$K$2:$O$7,3,0))</f>
        <v>0</v>
      </c>
      <c r="H941" s="17">
        <f t="shared" si="29"/>
        <v>0</v>
      </c>
      <c r="I941" s="17">
        <f>INT((VLOOKUP($C941,装备数值,4,0)+VLOOKUP($C941,装备数值,7,0)*($E941-1))*VLOOKUP($D941,系数!$K$2:$O$7,4,0))</f>
        <v>0</v>
      </c>
      <c r="J941" s="17">
        <f>INT((VLOOKUP($C941,装备数值,4,0)+VLOOKUP($C941,装备数值,7,0)*($E941-1))*VLOOKUP($D941,系数!$K$2:$O$7,5,0))</f>
        <v>0</v>
      </c>
      <c r="K941" s="17">
        <f>INT(VLOOKUP(E941,强化金币,2,1)*VLOOKUP(INDEX(装备!F:F,MATCH(属性!A941,装备!A:A,0)),系数!$K$12:$M$15,3,0))</f>
        <v>135000</v>
      </c>
      <c r="L941" s="17"/>
      <c r="M941" s="17"/>
      <c r="N941" s="17"/>
      <c r="O941" s="17">
        <f>IF(E941=1,"",VLOOKUP(E941,系数!$S$2:$AB$12,MATCH(属性!C941,评级,0),1))</f>
        <v>0</v>
      </c>
    </row>
    <row r="942" spans="1:15" ht="17.25" thickBot="1" x14ac:dyDescent="0.4">
      <c r="A942" s="17">
        <f t="shared" si="28"/>
        <v>7100008</v>
      </c>
      <c r="B942" s="17" t="s">
        <v>63</v>
      </c>
      <c r="C942" s="15">
        <f>INDEX(装备!G:G,MATCH(属性!A942,装备!A:A,0))</f>
        <v>6</v>
      </c>
      <c r="D942" s="15" t="str">
        <f>INDEX(装备!E:E,MATCH(属性!A942,装备!A:A,0))</f>
        <v>helmet</v>
      </c>
      <c r="E942" s="14">
        <v>100</v>
      </c>
      <c r="F942" s="17">
        <f>INT((VLOOKUP($C942,装备数值,2,0)+VLOOKUP($C942,装备数值,5,0)*($E942-1))*VLOOKUP($D942,系数!$K$2:$O$7,2,0))</f>
        <v>1785</v>
      </c>
      <c r="G942" s="17">
        <f>INT((VLOOKUP($C942,装备数值,3,0)+VLOOKUP($C942,装备数值,6,0)*($E942-1))*VLOOKUP($D942,系数!$K$2:$O$7,3,0))</f>
        <v>0</v>
      </c>
      <c r="H942" s="17">
        <f t="shared" si="29"/>
        <v>0</v>
      </c>
      <c r="I942" s="17">
        <f>INT((VLOOKUP($C942,装备数值,4,0)+VLOOKUP($C942,装备数值,7,0)*($E942-1))*VLOOKUP($D942,系数!$K$2:$O$7,4,0))</f>
        <v>0</v>
      </c>
      <c r="J942" s="17">
        <f>INT((VLOOKUP($C942,装备数值,4,0)+VLOOKUP($C942,装备数值,7,0)*($E942-1))*VLOOKUP($D942,系数!$K$2:$O$7,5,0))</f>
        <v>0</v>
      </c>
      <c r="K942" s="17">
        <f>INT(VLOOKUP(E942,强化金币,2,1)*VLOOKUP(INDEX(装备!F:F,MATCH(属性!A942,装备!A:A,0)),系数!$K$12:$M$15,3,0))</f>
        <v>135000</v>
      </c>
      <c r="L942" s="17"/>
      <c r="M942" s="17"/>
      <c r="N942" s="17"/>
      <c r="O942" s="17">
        <f>IF(E942=1,"",VLOOKUP(E942,系数!$S$2:$AB$12,MATCH(属性!C942,评级,0),1))</f>
        <v>0</v>
      </c>
    </row>
    <row r="943" spans="1:15" ht="17.25" thickBot="1" x14ac:dyDescent="0.4">
      <c r="A943" s="17">
        <f t="shared" si="28"/>
        <v>7100008</v>
      </c>
      <c r="B943" s="17" t="s">
        <v>63</v>
      </c>
      <c r="C943" s="15">
        <f>INDEX(装备!G:G,MATCH(属性!A943,装备!A:A,0))</f>
        <v>6</v>
      </c>
      <c r="D943" s="15" t="str">
        <f>INDEX(装备!E:E,MATCH(属性!A943,装备!A:A,0))</f>
        <v>helmet</v>
      </c>
      <c r="E943" s="14">
        <v>101</v>
      </c>
      <c r="F943" s="17">
        <f>INT((VLOOKUP($C943,装备数值,2,0)+VLOOKUP($C943,装备数值,5,0)*($E943-1))*VLOOKUP($D943,系数!$K$2:$O$7,2,0))</f>
        <v>1800</v>
      </c>
      <c r="G943" s="17">
        <f>INT((VLOOKUP($C943,装备数值,3,0)+VLOOKUP($C943,装备数值,6,0)*($E943-1))*VLOOKUP($D943,系数!$K$2:$O$7,3,0))</f>
        <v>0</v>
      </c>
      <c r="H943" s="17">
        <f t="shared" si="29"/>
        <v>0</v>
      </c>
      <c r="I943" s="17">
        <f>INT((VLOOKUP($C943,装备数值,4,0)+VLOOKUP($C943,装备数值,7,0)*($E943-1))*VLOOKUP($D943,系数!$K$2:$O$7,4,0))</f>
        <v>0</v>
      </c>
      <c r="J943" s="17">
        <f>INT((VLOOKUP($C943,装备数值,4,0)+VLOOKUP($C943,装备数值,7,0)*($E943-1))*VLOOKUP($D943,系数!$K$2:$O$7,5,0))</f>
        <v>0</v>
      </c>
      <c r="K943" s="17">
        <f>INT(VLOOKUP(E943,强化金币,2,1)*VLOOKUP(INDEX(装备!F:F,MATCH(属性!A943,装备!A:A,0)),系数!$K$12:$M$15,3,0))</f>
        <v>135000</v>
      </c>
      <c r="L943" s="17"/>
      <c r="M943" s="17"/>
      <c r="N943" s="17"/>
      <c r="O943" s="17">
        <f>IF(E943=1,"",VLOOKUP(E943,系数!$S$2:$AB$12,MATCH(属性!C943,评级,0),1))</f>
        <v>0</v>
      </c>
    </row>
    <row r="944" spans="1:15" ht="17.25" thickBot="1" x14ac:dyDescent="0.4">
      <c r="A944" s="17">
        <f t="shared" si="28"/>
        <v>7100008</v>
      </c>
      <c r="B944" s="17" t="s">
        <v>63</v>
      </c>
      <c r="C944" s="15">
        <f>INDEX(装备!G:G,MATCH(属性!A944,装备!A:A,0))</f>
        <v>6</v>
      </c>
      <c r="D944" s="15" t="str">
        <f>INDEX(装备!E:E,MATCH(属性!A944,装备!A:A,0))</f>
        <v>helmet</v>
      </c>
      <c r="E944" s="14">
        <v>102</v>
      </c>
      <c r="F944" s="17">
        <f>INT((VLOOKUP($C944,装备数值,2,0)+VLOOKUP($C944,装备数值,5,0)*($E944-1))*VLOOKUP($D944,系数!$K$2:$O$7,2,0))</f>
        <v>1815</v>
      </c>
      <c r="G944" s="17">
        <f>INT((VLOOKUP($C944,装备数值,3,0)+VLOOKUP($C944,装备数值,6,0)*($E944-1))*VLOOKUP($D944,系数!$K$2:$O$7,3,0))</f>
        <v>0</v>
      </c>
      <c r="H944" s="17">
        <f t="shared" si="29"/>
        <v>0</v>
      </c>
      <c r="I944" s="17">
        <f>INT((VLOOKUP($C944,装备数值,4,0)+VLOOKUP($C944,装备数值,7,0)*($E944-1))*VLOOKUP($D944,系数!$K$2:$O$7,4,0))</f>
        <v>0</v>
      </c>
      <c r="J944" s="17">
        <f>INT((VLOOKUP($C944,装备数值,4,0)+VLOOKUP($C944,装备数值,7,0)*($E944-1))*VLOOKUP($D944,系数!$K$2:$O$7,5,0))</f>
        <v>0</v>
      </c>
      <c r="K944" s="17">
        <f>INT(VLOOKUP(E944,强化金币,2,1)*VLOOKUP(INDEX(装备!F:F,MATCH(属性!A944,装备!A:A,0)),系数!$K$12:$M$15,3,0))</f>
        <v>135000</v>
      </c>
      <c r="L944" s="17"/>
      <c r="M944" s="17"/>
      <c r="N944" s="17"/>
      <c r="O944" s="17">
        <f>IF(E944=1,"",VLOOKUP(E944,系数!$S$2:$AB$12,MATCH(属性!C944,评级,0),1))</f>
        <v>0</v>
      </c>
    </row>
    <row r="945" spans="1:15" ht="17.25" thickBot="1" x14ac:dyDescent="0.4">
      <c r="A945" s="17">
        <f t="shared" si="28"/>
        <v>7100008</v>
      </c>
      <c r="B945" s="17" t="s">
        <v>63</v>
      </c>
      <c r="C945" s="15">
        <f>INDEX(装备!G:G,MATCH(属性!A945,装备!A:A,0))</f>
        <v>6</v>
      </c>
      <c r="D945" s="15" t="str">
        <f>INDEX(装备!E:E,MATCH(属性!A945,装备!A:A,0))</f>
        <v>helmet</v>
      </c>
      <c r="E945" s="14">
        <v>103</v>
      </c>
      <c r="F945" s="17">
        <f>INT((VLOOKUP($C945,装备数值,2,0)+VLOOKUP($C945,装备数值,5,0)*($E945-1))*VLOOKUP($D945,系数!$K$2:$O$7,2,0))</f>
        <v>1830</v>
      </c>
      <c r="G945" s="17">
        <f>INT((VLOOKUP($C945,装备数值,3,0)+VLOOKUP($C945,装备数值,6,0)*($E945-1))*VLOOKUP($D945,系数!$K$2:$O$7,3,0))</f>
        <v>0</v>
      </c>
      <c r="H945" s="17">
        <f t="shared" si="29"/>
        <v>0</v>
      </c>
      <c r="I945" s="17">
        <f>INT((VLOOKUP($C945,装备数值,4,0)+VLOOKUP($C945,装备数值,7,0)*($E945-1))*VLOOKUP($D945,系数!$K$2:$O$7,4,0))</f>
        <v>0</v>
      </c>
      <c r="J945" s="17">
        <f>INT((VLOOKUP($C945,装备数值,4,0)+VLOOKUP($C945,装备数值,7,0)*($E945-1))*VLOOKUP($D945,系数!$K$2:$O$7,5,0))</f>
        <v>0</v>
      </c>
      <c r="K945" s="17">
        <f>INT(VLOOKUP(E945,强化金币,2,1)*VLOOKUP(INDEX(装备!F:F,MATCH(属性!A945,装备!A:A,0)),系数!$K$12:$M$15,3,0))</f>
        <v>135000</v>
      </c>
      <c r="L945" s="17"/>
      <c r="M945" s="17"/>
      <c r="N945" s="17"/>
      <c r="O945" s="17">
        <f>IF(E945=1,"",VLOOKUP(E945,系数!$S$2:$AB$12,MATCH(属性!C945,评级,0),1))</f>
        <v>0</v>
      </c>
    </row>
    <row r="946" spans="1:15" ht="17.25" thickBot="1" x14ac:dyDescent="0.4">
      <c r="A946" s="17">
        <f t="shared" si="28"/>
        <v>7100008</v>
      </c>
      <c r="B946" s="17" t="s">
        <v>63</v>
      </c>
      <c r="C946" s="15">
        <f>INDEX(装备!G:G,MATCH(属性!A946,装备!A:A,0))</f>
        <v>6</v>
      </c>
      <c r="D946" s="15" t="str">
        <f>INDEX(装备!E:E,MATCH(属性!A946,装备!A:A,0))</f>
        <v>helmet</v>
      </c>
      <c r="E946" s="14">
        <v>104</v>
      </c>
      <c r="F946" s="17">
        <f>INT((VLOOKUP($C946,装备数值,2,0)+VLOOKUP($C946,装备数值,5,0)*($E946-1))*VLOOKUP($D946,系数!$K$2:$O$7,2,0))</f>
        <v>1845</v>
      </c>
      <c r="G946" s="17">
        <f>INT((VLOOKUP($C946,装备数值,3,0)+VLOOKUP($C946,装备数值,6,0)*($E946-1))*VLOOKUP($D946,系数!$K$2:$O$7,3,0))</f>
        <v>0</v>
      </c>
      <c r="H946" s="17">
        <f t="shared" si="29"/>
        <v>0</v>
      </c>
      <c r="I946" s="17">
        <f>INT((VLOOKUP($C946,装备数值,4,0)+VLOOKUP($C946,装备数值,7,0)*($E946-1))*VLOOKUP($D946,系数!$K$2:$O$7,4,0))</f>
        <v>0</v>
      </c>
      <c r="J946" s="17">
        <f>INT((VLOOKUP($C946,装备数值,4,0)+VLOOKUP($C946,装备数值,7,0)*($E946-1))*VLOOKUP($D946,系数!$K$2:$O$7,5,0))</f>
        <v>0</v>
      </c>
      <c r="K946" s="17">
        <f>INT(VLOOKUP(E946,强化金币,2,1)*VLOOKUP(INDEX(装备!F:F,MATCH(属性!A946,装备!A:A,0)),系数!$K$12:$M$15,3,0))</f>
        <v>135000</v>
      </c>
      <c r="L946" s="17"/>
      <c r="M946" s="17"/>
      <c r="N946" s="17"/>
      <c r="O946" s="17">
        <f>IF(E946=1,"",VLOOKUP(E946,系数!$S$2:$AB$12,MATCH(属性!C946,评级,0),1))</f>
        <v>0</v>
      </c>
    </row>
    <row r="947" spans="1:15" ht="17.25" thickBot="1" x14ac:dyDescent="0.4">
      <c r="A947" s="17">
        <f t="shared" si="28"/>
        <v>7100008</v>
      </c>
      <c r="B947" s="17" t="s">
        <v>63</v>
      </c>
      <c r="C947" s="15">
        <f>INDEX(装备!G:G,MATCH(属性!A947,装备!A:A,0))</f>
        <v>6</v>
      </c>
      <c r="D947" s="15" t="str">
        <f>INDEX(装备!E:E,MATCH(属性!A947,装备!A:A,0))</f>
        <v>helmet</v>
      </c>
      <c r="E947" s="14">
        <v>105</v>
      </c>
      <c r="F947" s="17">
        <f>INT((VLOOKUP($C947,装备数值,2,0)+VLOOKUP($C947,装备数值,5,0)*($E947-1))*VLOOKUP($D947,系数!$K$2:$O$7,2,0))</f>
        <v>1860</v>
      </c>
      <c r="G947" s="17">
        <f>INT((VLOOKUP($C947,装备数值,3,0)+VLOOKUP($C947,装备数值,6,0)*($E947-1))*VLOOKUP($D947,系数!$K$2:$O$7,3,0))</f>
        <v>0</v>
      </c>
      <c r="H947" s="17">
        <f t="shared" si="29"/>
        <v>0</v>
      </c>
      <c r="I947" s="17">
        <f>INT((VLOOKUP($C947,装备数值,4,0)+VLOOKUP($C947,装备数值,7,0)*($E947-1))*VLOOKUP($D947,系数!$K$2:$O$7,4,0))</f>
        <v>0</v>
      </c>
      <c r="J947" s="17">
        <f>INT((VLOOKUP($C947,装备数值,4,0)+VLOOKUP($C947,装备数值,7,0)*($E947-1))*VLOOKUP($D947,系数!$K$2:$O$7,5,0))</f>
        <v>0</v>
      </c>
      <c r="K947" s="17">
        <f>INT(VLOOKUP(E947,强化金币,2,1)*VLOOKUP(INDEX(装备!F:F,MATCH(属性!A947,装备!A:A,0)),系数!$K$12:$M$15,3,0))</f>
        <v>135000</v>
      </c>
      <c r="L947" s="17"/>
      <c r="M947" s="17"/>
      <c r="N947" s="17"/>
      <c r="O947" s="17">
        <f>IF(E947=1,"",VLOOKUP(E947,系数!$S$2:$AB$12,MATCH(属性!C947,评级,0),1))</f>
        <v>0</v>
      </c>
    </row>
    <row r="948" spans="1:15" ht="17.25" thickBot="1" x14ac:dyDescent="0.4">
      <c r="A948" s="17">
        <f t="shared" si="28"/>
        <v>7100008</v>
      </c>
      <c r="B948" s="17" t="s">
        <v>63</v>
      </c>
      <c r="C948" s="15">
        <f>INDEX(装备!G:G,MATCH(属性!A948,装备!A:A,0))</f>
        <v>6</v>
      </c>
      <c r="D948" s="15" t="str">
        <f>INDEX(装备!E:E,MATCH(属性!A948,装备!A:A,0))</f>
        <v>helmet</v>
      </c>
      <c r="E948" s="14">
        <v>106</v>
      </c>
      <c r="F948" s="17">
        <f>INT((VLOOKUP($C948,装备数值,2,0)+VLOOKUP($C948,装备数值,5,0)*($E948-1))*VLOOKUP($D948,系数!$K$2:$O$7,2,0))</f>
        <v>1875</v>
      </c>
      <c r="G948" s="17">
        <f>INT((VLOOKUP($C948,装备数值,3,0)+VLOOKUP($C948,装备数值,6,0)*($E948-1))*VLOOKUP($D948,系数!$K$2:$O$7,3,0))</f>
        <v>0</v>
      </c>
      <c r="H948" s="17">
        <f t="shared" si="29"/>
        <v>0</v>
      </c>
      <c r="I948" s="17">
        <f>INT((VLOOKUP($C948,装备数值,4,0)+VLOOKUP($C948,装备数值,7,0)*($E948-1))*VLOOKUP($D948,系数!$K$2:$O$7,4,0))</f>
        <v>0</v>
      </c>
      <c r="J948" s="17">
        <f>INT((VLOOKUP($C948,装备数值,4,0)+VLOOKUP($C948,装备数值,7,0)*($E948-1))*VLOOKUP($D948,系数!$K$2:$O$7,5,0))</f>
        <v>0</v>
      </c>
      <c r="K948" s="17">
        <f>INT(VLOOKUP(E948,强化金币,2,1)*VLOOKUP(INDEX(装备!F:F,MATCH(属性!A948,装备!A:A,0)),系数!$K$12:$M$15,3,0))</f>
        <v>135000</v>
      </c>
      <c r="L948" s="17"/>
      <c r="M948" s="17"/>
      <c r="N948" s="17"/>
      <c r="O948" s="17">
        <f>IF(E948=1,"",VLOOKUP(E948,系数!$S$2:$AB$12,MATCH(属性!C948,评级,0),1))</f>
        <v>0</v>
      </c>
    </row>
    <row r="949" spans="1:15" ht="17.25" thickBot="1" x14ac:dyDescent="0.4">
      <c r="A949" s="17">
        <f t="shared" si="28"/>
        <v>7100008</v>
      </c>
      <c r="B949" s="17" t="s">
        <v>63</v>
      </c>
      <c r="C949" s="15">
        <f>INDEX(装备!G:G,MATCH(属性!A949,装备!A:A,0))</f>
        <v>6</v>
      </c>
      <c r="D949" s="15" t="str">
        <f>INDEX(装备!E:E,MATCH(属性!A949,装备!A:A,0))</f>
        <v>helmet</v>
      </c>
      <c r="E949" s="14">
        <v>107</v>
      </c>
      <c r="F949" s="17">
        <f>INT((VLOOKUP($C949,装备数值,2,0)+VLOOKUP($C949,装备数值,5,0)*($E949-1))*VLOOKUP($D949,系数!$K$2:$O$7,2,0))</f>
        <v>1890</v>
      </c>
      <c r="G949" s="17">
        <f>INT((VLOOKUP($C949,装备数值,3,0)+VLOOKUP($C949,装备数值,6,0)*($E949-1))*VLOOKUP($D949,系数!$K$2:$O$7,3,0))</f>
        <v>0</v>
      </c>
      <c r="H949" s="17">
        <f t="shared" si="29"/>
        <v>0</v>
      </c>
      <c r="I949" s="17">
        <f>INT((VLOOKUP($C949,装备数值,4,0)+VLOOKUP($C949,装备数值,7,0)*($E949-1))*VLOOKUP($D949,系数!$K$2:$O$7,4,0))</f>
        <v>0</v>
      </c>
      <c r="J949" s="17">
        <f>INT((VLOOKUP($C949,装备数值,4,0)+VLOOKUP($C949,装备数值,7,0)*($E949-1))*VLOOKUP($D949,系数!$K$2:$O$7,5,0))</f>
        <v>0</v>
      </c>
      <c r="K949" s="17">
        <f>INT(VLOOKUP(E949,强化金币,2,1)*VLOOKUP(INDEX(装备!F:F,MATCH(属性!A949,装备!A:A,0)),系数!$K$12:$M$15,3,0))</f>
        <v>135000</v>
      </c>
      <c r="L949" s="17"/>
      <c r="M949" s="17"/>
      <c r="N949" s="17"/>
      <c r="O949" s="17">
        <f>IF(E949=1,"",VLOOKUP(E949,系数!$S$2:$AB$12,MATCH(属性!C949,评级,0),1))</f>
        <v>0</v>
      </c>
    </row>
    <row r="950" spans="1:15" ht="17.25" thickBot="1" x14ac:dyDescent="0.4">
      <c r="A950" s="17">
        <f t="shared" si="28"/>
        <v>7100008</v>
      </c>
      <c r="B950" s="17" t="s">
        <v>63</v>
      </c>
      <c r="C950" s="15">
        <f>INDEX(装备!G:G,MATCH(属性!A950,装备!A:A,0))</f>
        <v>6</v>
      </c>
      <c r="D950" s="15" t="str">
        <f>INDEX(装备!E:E,MATCH(属性!A950,装备!A:A,0))</f>
        <v>helmet</v>
      </c>
      <c r="E950" s="14">
        <v>108</v>
      </c>
      <c r="F950" s="17">
        <f>INT((VLOOKUP($C950,装备数值,2,0)+VLOOKUP($C950,装备数值,5,0)*($E950-1))*VLOOKUP($D950,系数!$K$2:$O$7,2,0))</f>
        <v>1905</v>
      </c>
      <c r="G950" s="17">
        <f>INT((VLOOKUP($C950,装备数值,3,0)+VLOOKUP($C950,装备数值,6,0)*($E950-1))*VLOOKUP($D950,系数!$K$2:$O$7,3,0))</f>
        <v>0</v>
      </c>
      <c r="H950" s="17">
        <f t="shared" si="29"/>
        <v>0</v>
      </c>
      <c r="I950" s="17">
        <f>INT((VLOOKUP($C950,装备数值,4,0)+VLOOKUP($C950,装备数值,7,0)*($E950-1))*VLOOKUP($D950,系数!$K$2:$O$7,4,0))</f>
        <v>0</v>
      </c>
      <c r="J950" s="17">
        <f>INT((VLOOKUP($C950,装备数值,4,0)+VLOOKUP($C950,装备数值,7,0)*($E950-1))*VLOOKUP($D950,系数!$K$2:$O$7,5,0))</f>
        <v>0</v>
      </c>
      <c r="K950" s="17">
        <f>INT(VLOOKUP(E950,强化金币,2,1)*VLOOKUP(INDEX(装备!F:F,MATCH(属性!A950,装备!A:A,0)),系数!$K$12:$M$15,3,0))</f>
        <v>135000</v>
      </c>
      <c r="L950" s="17"/>
      <c r="M950" s="17"/>
      <c r="N950" s="17"/>
      <c r="O950" s="17">
        <f>IF(E950=1,"",VLOOKUP(E950,系数!$S$2:$AB$12,MATCH(属性!C950,评级,0),1))</f>
        <v>0</v>
      </c>
    </row>
    <row r="951" spans="1:15" ht="17.25" thickBot="1" x14ac:dyDescent="0.4">
      <c r="A951" s="17">
        <f t="shared" si="28"/>
        <v>7100008</v>
      </c>
      <c r="B951" s="17" t="s">
        <v>63</v>
      </c>
      <c r="C951" s="15">
        <f>INDEX(装备!G:G,MATCH(属性!A951,装备!A:A,0))</f>
        <v>6</v>
      </c>
      <c r="D951" s="15" t="str">
        <f>INDEX(装备!E:E,MATCH(属性!A951,装备!A:A,0))</f>
        <v>helmet</v>
      </c>
      <c r="E951" s="14">
        <v>109</v>
      </c>
      <c r="F951" s="17">
        <f>INT((VLOOKUP($C951,装备数值,2,0)+VLOOKUP($C951,装备数值,5,0)*($E951-1))*VLOOKUP($D951,系数!$K$2:$O$7,2,0))</f>
        <v>1920</v>
      </c>
      <c r="G951" s="17">
        <f>INT((VLOOKUP($C951,装备数值,3,0)+VLOOKUP($C951,装备数值,6,0)*($E951-1))*VLOOKUP($D951,系数!$K$2:$O$7,3,0))</f>
        <v>0</v>
      </c>
      <c r="H951" s="17">
        <f t="shared" si="29"/>
        <v>0</v>
      </c>
      <c r="I951" s="17">
        <f>INT((VLOOKUP($C951,装备数值,4,0)+VLOOKUP($C951,装备数值,7,0)*($E951-1))*VLOOKUP($D951,系数!$K$2:$O$7,4,0))</f>
        <v>0</v>
      </c>
      <c r="J951" s="17">
        <f>INT((VLOOKUP($C951,装备数值,4,0)+VLOOKUP($C951,装备数值,7,0)*($E951-1))*VLOOKUP($D951,系数!$K$2:$O$7,5,0))</f>
        <v>0</v>
      </c>
      <c r="K951" s="17">
        <f>INT(VLOOKUP(E951,强化金币,2,1)*VLOOKUP(INDEX(装备!F:F,MATCH(属性!A951,装备!A:A,0)),系数!$K$12:$M$15,3,0))</f>
        <v>135000</v>
      </c>
      <c r="L951" s="17"/>
      <c r="M951" s="17"/>
      <c r="N951" s="17"/>
      <c r="O951" s="17">
        <f>IF(E951=1,"",VLOOKUP(E951,系数!$S$2:$AB$12,MATCH(属性!C951,评级,0),1))</f>
        <v>0</v>
      </c>
    </row>
    <row r="952" spans="1:15" ht="17.25" thickBot="1" x14ac:dyDescent="0.4">
      <c r="A952" s="17">
        <f t="shared" si="28"/>
        <v>7100008</v>
      </c>
      <c r="B952" s="17" t="s">
        <v>63</v>
      </c>
      <c r="C952" s="15">
        <f>INDEX(装备!G:G,MATCH(属性!A952,装备!A:A,0))</f>
        <v>6</v>
      </c>
      <c r="D952" s="15" t="str">
        <f>INDEX(装备!E:E,MATCH(属性!A952,装备!A:A,0))</f>
        <v>helmet</v>
      </c>
      <c r="E952" s="14">
        <v>110</v>
      </c>
      <c r="F952" s="17">
        <f>INT((VLOOKUP($C952,装备数值,2,0)+VLOOKUP($C952,装备数值,5,0)*($E952-1))*VLOOKUP($D952,系数!$K$2:$O$7,2,0))</f>
        <v>1935</v>
      </c>
      <c r="G952" s="17">
        <f>INT((VLOOKUP($C952,装备数值,3,0)+VLOOKUP($C952,装备数值,6,0)*($E952-1))*VLOOKUP($D952,系数!$K$2:$O$7,3,0))</f>
        <v>0</v>
      </c>
      <c r="H952" s="17">
        <f t="shared" si="29"/>
        <v>0</v>
      </c>
      <c r="I952" s="17">
        <f>INT((VLOOKUP($C952,装备数值,4,0)+VLOOKUP($C952,装备数值,7,0)*($E952-1))*VLOOKUP($D952,系数!$K$2:$O$7,4,0))</f>
        <v>0</v>
      </c>
      <c r="J952" s="17">
        <f>INT((VLOOKUP($C952,装备数值,4,0)+VLOOKUP($C952,装备数值,7,0)*($E952-1))*VLOOKUP($D952,系数!$K$2:$O$7,5,0))</f>
        <v>0</v>
      </c>
      <c r="K952" s="17">
        <f>INT(VLOOKUP(E952,强化金币,2,1)*VLOOKUP(INDEX(装备!F:F,MATCH(属性!A952,装备!A:A,0)),系数!$K$12:$M$15,3,0))</f>
        <v>135000</v>
      </c>
      <c r="L952" s="17"/>
      <c r="M952" s="17"/>
      <c r="N952" s="17"/>
      <c r="O952" s="17">
        <f>IF(E952=1,"",VLOOKUP(E952,系数!$S$2:$AB$12,MATCH(属性!C952,评级,0),1))</f>
        <v>0</v>
      </c>
    </row>
    <row r="953" spans="1:15" ht="17.25" thickBot="1" x14ac:dyDescent="0.4">
      <c r="A953" s="17">
        <f t="shared" si="28"/>
        <v>7100008</v>
      </c>
      <c r="B953" s="17" t="s">
        <v>63</v>
      </c>
      <c r="C953" s="15">
        <f>INDEX(装备!G:G,MATCH(属性!A953,装备!A:A,0))</f>
        <v>6</v>
      </c>
      <c r="D953" s="15" t="str">
        <f>INDEX(装备!E:E,MATCH(属性!A953,装备!A:A,0))</f>
        <v>helmet</v>
      </c>
      <c r="E953" s="14">
        <v>111</v>
      </c>
      <c r="F953" s="17">
        <f>INT((VLOOKUP($C953,装备数值,2,0)+VLOOKUP($C953,装备数值,5,0)*($E953-1))*VLOOKUP($D953,系数!$K$2:$O$7,2,0))</f>
        <v>1950</v>
      </c>
      <c r="G953" s="17">
        <f>INT((VLOOKUP($C953,装备数值,3,0)+VLOOKUP($C953,装备数值,6,0)*($E953-1))*VLOOKUP($D953,系数!$K$2:$O$7,3,0))</f>
        <v>0</v>
      </c>
      <c r="H953" s="17">
        <f t="shared" si="29"/>
        <v>0</v>
      </c>
      <c r="I953" s="17">
        <f>INT((VLOOKUP($C953,装备数值,4,0)+VLOOKUP($C953,装备数值,7,0)*($E953-1))*VLOOKUP($D953,系数!$K$2:$O$7,4,0))</f>
        <v>0</v>
      </c>
      <c r="J953" s="17">
        <f>INT((VLOOKUP($C953,装备数值,4,0)+VLOOKUP($C953,装备数值,7,0)*($E953-1))*VLOOKUP($D953,系数!$K$2:$O$7,5,0))</f>
        <v>0</v>
      </c>
      <c r="K953" s="17">
        <f>INT(VLOOKUP(E953,强化金币,2,1)*VLOOKUP(INDEX(装备!F:F,MATCH(属性!A953,装备!A:A,0)),系数!$K$12:$M$15,3,0))</f>
        <v>135000</v>
      </c>
      <c r="L953" s="17"/>
      <c r="M953" s="17"/>
      <c r="N953" s="17"/>
      <c r="O953" s="17">
        <f>IF(E953=1,"",VLOOKUP(E953,系数!$S$2:$AB$12,MATCH(属性!C953,评级,0),1))</f>
        <v>0</v>
      </c>
    </row>
    <row r="954" spans="1:15" ht="17.25" thickBot="1" x14ac:dyDescent="0.4">
      <c r="A954" s="17">
        <f t="shared" si="28"/>
        <v>7100008</v>
      </c>
      <c r="B954" s="17" t="s">
        <v>63</v>
      </c>
      <c r="C954" s="15">
        <f>INDEX(装备!G:G,MATCH(属性!A954,装备!A:A,0))</f>
        <v>6</v>
      </c>
      <c r="D954" s="15" t="str">
        <f>INDEX(装备!E:E,MATCH(属性!A954,装备!A:A,0))</f>
        <v>helmet</v>
      </c>
      <c r="E954" s="14">
        <v>112</v>
      </c>
      <c r="F954" s="17">
        <f>INT((VLOOKUP($C954,装备数值,2,0)+VLOOKUP($C954,装备数值,5,0)*($E954-1))*VLOOKUP($D954,系数!$K$2:$O$7,2,0))</f>
        <v>1965</v>
      </c>
      <c r="G954" s="17">
        <f>INT((VLOOKUP($C954,装备数值,3,0)+VLOOKUP($C954,装备数值,6,0)*($E954-1))*VLOOKUP($D954,系数!$K$2:$O$7,3,0))</f>
        <v>0</v>
      </c>
      <c r="H954" s="17">
        <f t="shared" si="29"/>
        <v>0</v>
      </c>
      <c r="I954" s="17">
        <f>INT((VLOOKUP($C954,装备数值,4,0)+VLOOKUP($C954,装备数值,7,0)*($E954-1))*VLOOKUP($D954,系数!$K$2:$O$7,4,0))</f>
        <v>0</v>
      </c>
      <c r="J954" s="17">
        <f>INT((VLOOKUP($C954,装备数值,4,0)+VLOOKUP($C954,装备数值,7,0)*($E954-1))*VLOOKUP($D954,系数!$K$2:$O$7,5,0))</f>
        <v>0</v>
      </c>
      <c r="K954" s="17">
        <f>INT(VLOOKUP(E954,强化金币,2,1)*VLOOKUP(INDEX(装备!F:F,MATCH(属性!A954,装备!A:A,0)),系数!$K$12:$M$15,3,0))</f>
        <v>135000</v>
      </c>
      <c r="L954" s="17"/>
      <c r="M954" s="17"/>
      <c r="N954" s="17"/>
      <c r="O954" s="17">
        <f>IF(E954=1,"",VLOOKUP(E954,系数!$S$2:$AB$12,MATCH(属性!C954,评级,0),1))</f>
        <v>0</v>
      </c>
    </row>
    <row r="955" spans="1:15" ht="17.25" thickBot="1" x14ac:dyDescent="0.4">
      <c r="A955" s="17">
        <f t="shared" si="28"/>
        <v>7100008</v>
      </c>
      <c r="B955" s="17" t="s">
        <v>63</v>
      </c>
      <c r="C955" s="15">
        <f>INDEX(装备!G:G,MATCH(属性!A955,装备!A:A,0))</f>
        <v>6</v>
      </c>
      <c r="D955" s="15" t="str">
        <f>INDEX(装备!E:E,MATCH(属性!A955,装备!A:A,0))</f>
        <v>helmet</v>
      </c>
      <c r="E955" s="14">
        <v>113</v>
      </c>
      <c r="F955" s="17">
        <f>INT((VLOOKUP($C955,装备数值,2,0)+VLOOKUP($C955,装备数值,5,0)*($E955-1))*VLOOKUP($D955,系数!$K$2:$O$7,2,0))</f>
        <v>1980</v>
      </c>
      <c r="G955" s="17">
        <f>INT((VLOOKUP($C955,装备数值,3,0)+VLOOKUP($C955,装备数值,6,0)*($E955-1))*VLOOKUP($D955,系数!$K$2:$O$7,3,0))</f>
        <v>0</v>
      </c>
      <c r="H955" s="17">
        <f t="shared" si="29"/>
        <v>0</v>
      </c>
      <c r="I955" s="17">
        <f>INT((VLOOKUP($C955,装备数值,4,0)+VLOOKUP($C955,装备数值,7,0)*($E955-1))*VLOOKUP($D955,系数!$K$2:$O$7,4,0))</f>
        <v>0</v>
      </c>
      <c r="J955" s="17">
        <f>INT((VLOOKUP($C955,装备数值,4,0)+VLOOKUP($C955,装备数值,7,0)*($E955-1))*VLOOKUP($D955,系数!$K$2:$O$7,5,0))</f>
        <v>0</v>
      </c>
      <c r="K955" s="17">
        <f>INT(VLOOKUP(E955,强化金币,2,1)*VLOOKUP(INDEX(装备!F:F,MATCH(属性!A955,装备!A:A,0)),系数!$K$12:$M$15,3,0))</f>
        <v>135000</v>
      </c>
      <c r="L955" s="17"/>
      <c r="M955" s="17"/>
      <c r="N955" s="17"/>
      <c r="O955" s="17">
        <f>IF(E955=1,"",VLOOKUP(E955,系数!$S$2:$AB$12,MATCH(属性!C955,评级,0),1))</f>
        <v>0</v>
      </c>
    </row>
    <row r="956" spans="1:15" ht="17.25" thickBot="1" x14ac:dyDescent="0.4">
      <c r="A956" s="17">
        <f t="shared" ref="A956:A1019" si="30">A836+1</f>
        <v>7100008</v>
      </c>
      <c r="B956" s="17" t="s">
        <v>63</v>
      </c>
      <c r="C956" s="15">
        <f>INDEX(装备!G:G,MATCH(属性!A956,装备!A:A,0))</f>
        <v>6</v>
      </c>
      <c r="D956" s="15" t="str">
        <f>INDEX(装备!E:E,MATCH(属性!A956,装备!A:A,0))</f>
        <v>helmet</v>
      </c>
      <c r="E956" s="14">
        <v>114</v>
      </c>
      <c r="F956" s="17">
        <f>INT((VLOOKUP($C956,装备数值,2,0)+VLOOKUP($C956,装备数值,5,0)*($E956-1))*VLOOKUP($D956,系数!$K$2:$O$7,2,0))</f>
        <v>1995</v>
      </c>
      <c r="G956" s="17">
        <f>INT((VLOOKUP($C956,装备数值,3,0)+VLOOKUP($C956,装备数值,6,0)*($E956-1))*VLOOKUP($D956,系数!$K$2:$O$7,3,0))</f>
        <v>0</v>
      </c>
      <c r="H956" s="17">
        <f t="shared" si="29"/>
        <v>0</v>
      </c>
      <c r="I956" s="17">
        <f>INT((VLOOKUP($C956,装备数值,4,0)+VLOOKUP($C956,装备数值,7,0)*($E956-1))*VLOOKUP($D956,系数!$K$2:$O$7,4,0))</f>
        <v>0</v>
      </c>
      <c r="J956" s="17">
        <f>INT((VLOOKUP($C956,装备数值,4,0)+VLOOKUP($C956,装备数值,7,0)*($E956-1))*VLOOKUP($D956,系数!$K$2:$O$7,5,0))</f>
        <v>0</v>
      </c>
      <c r="K956" s="17">
        <f>INT(VLOOKUP(E956,强化金币,2,1)*VLOOKUP(INDEX(装备!F:F,MATCH(属性!A956,装备!A:A,0)),系数!$K$12:$M$15,3,0))</f>
        <v>135000</v>
      </c>
      <c r="L956" s="17"/>
      <c r="M956" s="17"/>
      <c r="N956" s="17"/>
      <c r="O956" s="17">
        <f>IF(E956=1,"",VLOOKUP(E956,系数!$S$2:$AB$12,MATCH(属性!C956,评级,0),1))</f>
        <v>0</v>
      </c>
    </row>
    <row r="957" spans="1:15" ht="17.25" thickBot="1" x14ac:dyDescent="0.4">
      <c r="A957" s="17">
        <f t="shared" si="30"/>
        <v>7100008</v>
      </c>
      <c r="B957" s="17" t="s">
        <v>63</v>
      </c>
      <c r="C957" s="15">
        <f>INDEX(装备!G:G,MATCH(属性!A957,装备!A:A,0))</f>
        <v>6</v>
      </c>
      <c r="D957" s="15" t="str">
        <f>INDEX(装备!E:E,MATCH(属性!A957,装备!A:A,0))</f>
        <v>helmet</v>
      </c>
      <c r="E957" s="14">
        <v>115</v>
      </c>
      <c r="F957" s="17">
        <f>INT((VLOOKUP($C957,装备数值,2,0)+VLOOKUP($C957,装备数值,5,0)*($E957-1))*VLOOKUP($D957,系数!$K$2:$O$7,2,0))</f>
        <v>2010</v>
      </c>
      <c r="G957" s="17">
        <f>INT((VLOOKUP($C957,装备数值,3,0)+VLOOKUP($C957,装备数值,6,0)*($E957-1))*VLOOKUP($D957,系数!$K$2:$O$7,3,0))</f>
        <v>0</v>
      </c>
      <c r="H957" s="17">
        <f t="shared" si="29"/>
        <v>0</v>
      </c>
      <c r="I957" s="17">
        <f>INT((VLOOKUP($C957,装备数值,4,0)+VLOOKUP($C957,装备数值,7,0)*($E957-1))*VLOOKUP($D957,系数!$K$2:$O$7,4,0))</f>
        <v>0</v>
      </c>
      <c r="J957" s="17">
        <f>INT((VLOOKUP($C957,装备数值,4,0)+VLOOKUP($C957,装备数值,7,0)*($E957-1))*VLOOKUP($D957,系数!$K$2:$O$7,5,0))</f>
        <v>0</v>
      </c>
      <c r="K957" s="17">
        <f>INT(VLOOKUP(E957,强化金币,2,1)*VLOOKUP(INDEX(装备!F:F,MATCH(属性!A957,装备!A:A,0)),系数!$K$12:$M$15,3,0))</f>
        <v>135000</v>
      </c>
      <c r="L957" s="17"/>
      <c r="M957" s="17"/>
      <c r="N957" s="17"/>
      <c r="O957" s="17">
        <f>IF(E957=1,"",VLOOKUP(E957,系数!$S$2:$AB$12,MATCH(属性!C957,评级,0),1))</f>
        <v>0</v>
      </c>
    </row>
    <row r="958" spans="1:15" ht="17.25" thickBot="1" x14ac:dyDescent="0.4">
      <c r="A958" s="17">
        <f t="shared" si="30"/>
        <v>7100008</v>
      </c>
      <c r="B958" s="17" t="s">
        <v>63</v>
      </c>
      <c r="C958" s="15">
        <f>INDEX(装备!G:G,MATCH(属性!A958,装备!A:A,0))</f>
        <v>6</v>
      </c>
      <c r="D958" s="15" t="str">
        <f>INDEX(装备!E:E,MATCH(属性!A958,装备!A:A,0))</f>
        <v>helmet</v>
      </c>
      <c r="E958" s="14">
        <v>116</v>
      </c>
      <c r="F958" s="17">
        <f>INT((VLOOKUP($C958,装备数值,2,0)+VLOOKUP($C958,装备数值,5,0)*($E958-1))*VLOOKUP($D958,系数!$K$2:$O$7,2,0))</f>
        <v>2025</v>
      </c>
      <c r="G958" s="17">
        <f>INT((VLOOKUP($C958,装备数值,3,0)+VLOOKUP($C958,装备数值,6,0)*($E958-1))*VLOOKUP($D958,系数!$K$2:$O$7,3,0))</f>
        <v>0</v>
      </c>
      <c r="H958" s="17">
        <f t="shared" si="29"/>
        <v>0</v>
      </c>
      <c r="I958" s="17">
        <f>INT((VLOOKUP($C958,装备数值,4,0)+VLOOKUP($C958,装备数值,7,0)*($E958-1))*VLOOKUP($D958,系数!$K$2:$O$7,4,0))</f>
        <v>0</v>
      </c>
      <c r="J958" s="17">
        <f>INT((VLOOKUP($C958,装备数值,4,0)+VLOOKUP($C958,装备数值,7,0)*($E958-1))*VLOOKUP($D958,系数!$K$2:$O$7,5,0))</f>
        <v>0</v>
      </c>
      <c r="K958" s="17">
        <f>INT(VLOOKUP(E958,强化金币,2,1)*VLOOKUP(INDEX(装备!F:F,MATCH(属性!A958,装备!A:A,0)),系数!$K$12:$M$15,3,0))</f>
        <v>135000</v>
      </c>
      <c r="L958" s="17"/>
      <c r="M958" s="17"/>
      <c r="N958" s="17"/>
      <c r="O958" s="17">
        <f>IF(E958=1,"",VLOOKUP(E958,系数!$S$2:$AB$12,MATCH(属性!C958,评级,0),1))</f>
        <v>0</v>
      </c>
    </row>
    <row r="959" spans="1:15" ht="17.25" thickBot="1" x14ac:dyDescent="0.4">
      <c r="A959" s="17">
        <f t="shared" si="30"/>
        <v>7100008</v>
      </c>
      <c r="B959" s="17" t="s">
        <v>63</v>
      </c>
      <c r="C959" s="15">
        <f>INDEX(装备!G:G,MATCH(属性!A959,装备!A:A,0))</f>
        <v>6</v>
      </c>
      <c r="D959" s="15" t="str">
        <f>INDEX(装备!E:E,MATCH(属性!A959,装备!A:A,0))</f>
        <v>helmet</v>
      </c>
      <c r="E959" s="14">
        <v>117</v>
      </c>
      <c r="F959" s="17">
        <f>INT((VLOOKUP($C959,装备数值,2,0)+VLOOKUP($C959,装备数值,5,0)*($E959-1))*VLOOKUP($D959,系数!$K$2:$O$7,2,0))</f>
        <v>2040</v>
      </c>
      <c r="G959" s="17">
        <f>INT((VLOOKUP($C959,装备数值,3,0)+VLOOKUP($C959,装备数值,6,0)*($E959-1))*VLOOKUP($D959,系数!$K$2:$O$7,3,0))</f>
        <v>0</v>
      </c>
      <c r="H959" s="17">
        <f t="shared" si="29"/>
        <v>0</v>
      </c>
      <c r="I959" s="17">
        <f>INT((VLOOKUP($C959,装备数值,4,0)+VLOOKUP($C959,装备数值,7,0)*($E959-1))*VLOOKUP($D959,系数!$K$2:$O$7,4,0))</f>
        <v>0</v>
      </c>
      <c r="J959" s="17">
        <f>INT((VLOOKUP($C959,装备数值,4,0)+VLOOKUP($C959,装备数值,7,0)*($E959-1))*VLOOKUP($D959,系数!$K$2:$O$7,5,0))</f>
        <v>0</v>
      </c>
      <c r="K959" s="17">
        <f>INT(VLOOKUP(E959,强化金币,2,1)*VLOOKUP(INDEX(装备!F:F,MATCH(属性!A959,装备!A:A,0)),系数!$K$12:$M$15,3,0))</f>
        <v>135000</v>
      </c>
      <c r="L959" s="17"/>
      <c r="M959" s="17"/>
      <c r="N959" s="17"/>
      <c r="O959" s="17">
        <f>IF(E959=1,"",VLOOKUP(E959,系数!$S$2:$AB$12,MATCH(属性!C959,评级,0),1))</f>
        <v>0</v>
      </c>
    </row>
    <row r="960" spans="1:15" ht="17.25" thickBot="1" x14ac:dyDescent="0.4">
      <c r="A960" s="17">
        <f t="shared" si="30"/>
        <v>7100008</v>
      </c>
      <c r="B960" s="17" t="s">
        <v>63</v>
      </c>
      <c r="C960" s="15">
        <f>INDEX(装备!G:G,MATCH(属性!A960,装备!A:A,0))</f>
        <v>6</v>
      </c>
      <c r="D960" s="15" t="str">
        <f>INDEX(装备!E:E,MATCH(属性!A960,装备!A:A,0))</f>
        <v>helmet</v>
      </c>
      <c r="E960" s="14">
        <v>118</v>
      </c>
      <c r="F960" s="17">
        <f>INT((VLOOKUP($C960,装备数值,2,0)+VLOOKUP($C960,装备数值,5,0)*($E960-1))*VLOOKUP($D960,系数!$K$2:$O$7,2,0))</f>
        <v>2055</v>
      </c>
      <c r="G960" s="17">
        <f>INT((VLOOKUP($C960,装备数值,3,0)+VLOOKUP($C960,装备数值,6,0)*($E960-1))*VLOOKUP($D960,系数!$K$2:$O$7,3,0))</f>
        <v>0</v>
      </c>
      <c r="H960" s="17">
        <f t="shared" si="29"/>
        <v>0</v>
      </c>
      <c r="I960" s="17">
        <f>INT((VLOOKUP($C960,装备数值,4,0)+VLOOKUP($C960,装备数值,7,0)*($E960-1))*VLOOKUP($D960,系数!$K$2:$O$7,4,0))</f>
        <v>0</v>
      </c>
      <c r="J960" s="17">
        <f>INT((VLOOKUP($C960,装备数值,4,0)+VLOOKUP($C960,装备数值,7,0)*($E960-1))*VLOOKUP($D960,系数!$K$2:$O$7,5,0))</f>
        <v>0</v>
      </c>
      <c r="K960" s="17">
        <f>INT(VLOOKUP(E960,强化金币,2,1)*VLOOKUP(INDEX(装备!F:F,MATCH(属性!A960,装备!A:A,0)),系数!$K$12:$M$15,3,0))</f>
        <v>135000</v>
      </c>
      <c r="L960" s="17"/>
      <c r="M960" s="17"/>
      <c r="N960" s="17"/>
      <c r="O960" s="17">
        <f>IF(E960=1,"",VLOOKUP(E960,系数!$S$2:$AB$12,MATCH(属性!C960,评级,0),1))</f>
        <v>0</v>
      </c>
    </row>
    <row r="961" spans="1:15" ht="17.25" thickBot="1" x14ac:dyDescent="0.4">
      <c r="A961" s="17">
        <f t="shared" si="30"/>
        <v>7100008</v>
      </c>
      <c r="B961" s="17" t="s">
        <v>63</v>
      </c>
      <c r="C961" s="15">
        <f>INDEX(装备!G:G,MATCH(属性!A961,装备!A:A,0))</f>
        <v>6</v>
      </c>
      <c r="D961" s="15" t="str">
        <f>INDEX(装备!E:E,MATCH(属性!A961,装备!A:A,0))</f>
        <v>helmet</v>
      </c>
      <c r="E961" s="14">
        <v>119</v>
      </c>
      <c r="F961" s="17">
        <f>INT((VLOOKUP($C961,装备数值,2,0)+VLOOKUP($C961,装备数值,5,0)*($E961-1))*VLOOKUP($D961,系数!$K$2:$O$7,2,0))</f>
        <v>2070</v>
      </c>
      <c r="G961" s="17">
        <f>INT((VLOOKUP($C961,装备数值,3,0)+VLOOKUP($C961,装备数值,6,0)*($E961-1))*VLOOKUP($D961,系数!$K$2:$O$7,3,0))</f>
        <v>0</v>
      </c>
      <c r="H961" s="17">
        <f t="shared" si="29"/>
        <v>0</v>
      </c>
      <c r="I961" s="17">
        <f>INT((VLOOKUP($C961,装备数值,4,0)+VLOOKUP($C961,装备数值,7,0)*($E961-1))*VLOOKUP($D961,系数!$K$2:$O$7,4,0))</f>
        <v>0</v>
      </c>
      <c r="J961" s="17">
        <f>INT((VLOOKUP($C961,装备数值,4,0)+VLOOKUP($C961,装备数值,7,0)*($E961-1))*VLOOKUP($D961,系数!$K$2:$O$7,5,0))</f>
        <v>0</v>
      </c>
      <c r="K961" s="17">
        <f>INT(VLOOKUP(E961,强化金币,2,1)*VLOOKUP(INDEX(装备!F:F,MATCH(属性!A961,装备!A:A,0)),系数!$K$12:$M$15,3,0))</f>
        <v>135000</v>
      </c>
      <c r="L961" s="17"/>
      <c r="M961" s="17"/>
      <c r="N961" s="17"/>
      <c r="O961" s="17">
        <f>IF(E961=1,"",VLOOKUP(E961,系数!$S$2:$AB$12,MATCH(属性!C961,评级,0),1))</f>
        <v>0</v>
      </c>
    </row>
    <row r="962" spans="1:15" ht="17.25" thickBot="1" x14ac:dyDescent="0.4">
      <c r="A962" s="17">
        <f t="shared" si="30"/>
        <v>7100008</v>
      </c>
      <c r="B962" s="17" t="s">
        <v>63</v>
      </c>
      <c r="C962" s="15">
        <f>INDEX(装备!G:G,MATCH(属性!A962,装备!A:A,0))</f>
        <v>6</v>
      </c>
      <c r="D962" s="15" t="str">
        <f>INDEX(装备!E:E,MATCH(属性!A962,装备!A:A,0))</f>
        <v>helmet</v>
      </c>
      <c r="E962" s="14">
        <v>120</v>
      </c>
      <c r="F962" s="17">
        <f>INT((VLOOKUP($C962,装备数值,2,0)+VLOOKUP($C962,装备数值,5,0)*($E962-1))*VLOOKUP($D962,系数!$K$2:$O$7,2,0))</f>
        <v>2085</v>
      </c>
      <c r="G962" s="17">
        <f>INT((VLOOKUP($C962,装备数值,3,0)+VLOOKUP($C962,装备数值,6,0)*($E962-1))*VLOOKUP($D962,系数!$K$2:$O$7,3,0))</f>
        <v>0</v>
      </c>
      <c r="H962" s="17">
        <f t="shared" si="29"/>
        <v>0</v>
      </c>
      <c r="I962" s="17">
        <f>INT((VLOOKUP($C962,装备数值,4,0)+VLOOKUP($C962,装备数值,7,0)*($E962-1))*VLOOKUP($D962,系数!$K$2:$O$7,4,0))</f>
        <v>0</v>
      </c>
      <c r="J962" s="17">
        <f>INT((VLOOKUP($C962,装备数值,4,0)+VLOOKUP($C962,装备数值,7,0)*($E962-1))*VLOOKUP($D962,系数!$K$2:$O$7,5,0))</f>
        <v>0</v>
      </c>
      <c r="K962" s="17">
        <f>INT(VLOOKUP(E962,强化金币,2,1)*VLOOKUP(INDEX(装备!F:F,MATCH(属性!A962,装备!A:A,0)),系数!$K$12:$M$15,3,0))</f>
        <v>135000</v>
      </c>
      <c r="L962" s="17"/>
      <c r="M962" s="17"/>
      <c r="N962" s="17"/>
      <c r="O962" s="17">
        <f>IF(E962=1,"",VLOOKUP(E962,系数!$S$2:$AB$12,MATCH(属性!C962,评级,0),1))</f>
        <v>0</v>
      </c>
    </row>
    <row r="963" spans="1:15" ht="17.25" thickBot="1" x14ac:dyDescent="0.4">
      <c r="A963" s="15">
        <f t="shared" si="30"/>
        <v>7100009</v>
      </c>
      <c r="B963" s="15" t="s">
        <v>64</v>
      </c>
      <c r="C963" s="15">
        <f>INDEX(装备!G:G,MATCH(属性!A963,装备!A:A,0))</f>
        <v>6</v>
      </c>
      <c r="D963" s="15" t="str">
        <f>INDEX(装备!E:E,MATCH(属性!A963,装备!A:A,0))</f>
        <v>armour</v>
      </c>
      <c r="E963" s="16">
        <v>1</v>
      </c>
      <c r="F963" s="17">
        <f>INT((VLOOKUP($C963,装备数值,2,0)+VLOOKUP($C963,装备数值,5,0)*($E963-1))*VLOOKUP($D963,系数!$K$2:$O$7,2,0))</f>
        <v>300</v>
      </c>
      <c r="G963" s="17">
        <f>INT((VLOOKUP($C963,装备数值,3,0)+VLOOKUP($C963,装备数值,6,0)*($E963-1))*VLOOKUP($D963,系数!$K$2:$O$7,3,0))</f>
        <v>0</v>
      </c>
      <c r="H963" s="17">
        <f t="shared" si="29"/>
        <v>0</v>
      </c>
      <c r="I963" s="17">
        <f>INT((VLOOKUP($C963,装备数值,4,0)+VLOOKUP($C963,装备数值,7,0)*($E963-1))*VLOOKUP($D963,系数!$K$2:$O$7,4,0))</f>
        <v>0</v>
      </c>
      <c r="J963" s="17">
        <f>INT((VLOOKUP($C963,装备数值,4,0)+VLOOKUP($C963,装备数值,7,0)*($E963-1))*VLOOKUP($D963,系数!$K$2:$O$7,5,0))</f>
        <v>0</v>
      </c>
      <c r="K963" s="17">
        <f>INT(VLOOKUP(E963,强化金币,2,1)*VLOOKUP(INDEX(装备!F:F,MATCH(属性!A963,装备!A:A,0)),系数!$K$12:$M$15,3,0))</f>
        <v>15</v>
      </c>
      <c r="L963" s="17"/>
      <c r="M963" s="17"/>
      <c r="N963" s="17"/>
      <c r="O963" s="17" t="str">
        <f>IF(E963=1,"",VLOOKUP(E963,系数!$S$2:$AB$12,MATCH(属性!C963,评级,0),1))</f>
        <v/>
      </c>
    </row>
    <row r="964" spans="1:15" ht="17.25" thickBot="1" x14ac:dyDescent="0.4">
      <c r="A964" s="17">
        <f t="shared" si="30"/>
        <v>7100009</v>
      </c>
      <c r="B964" s="17" t="s">
        <v>39</v>
      </c>
      <c r="C964" s="15">
        <f>INDEX(装备!G:G,MATCH(属性!A964,装备!A:A,0))</f>
        <v>6</v>
      </c>
      <c r="D964" s="15" t="str">
        <f>INDEX(装备!E:E,MATCH(属性!A964,装备!A:A,0))</f>
        <v>armour</v>
      </c>
      <c r="E964" s="14">
        <v>2</v>
      </c>
      <c r="F964" s="17">
        <f>INT((VLOOKUP($C964,装备数值,2,0)+VLOOKUP($C964,装备数值,5,0)*($E964-1))*VLOOKUP($D964,系数!$K$2:$O$7,2,0))</f>
        <v>315</v>
      </c>
      <c r="G964" s="17">
        <f>INT((VLOOKUP($C964,装备数值,3,0)+VLOOKUP($C964,装备数值,6,0)*($E964-1))*VLOOKUP($D964,系数!$K$2:$O$7,3,0))</f>
        <v>0</v>
      </c>
      <c r="H964" s="17">
        <f t="shared" ref="H964:H1027" si="31">G964</f>
        <v>0</v>
      </c>
      <c r="I964" s="17">
        <f>INT((VLOOKUP($C964,装备数值,4,0)+VLOOKUP($C964,装备数值,7,0)*($E964-1))*VLOOKUP($D964,系数!$K$2:$O$7,4,0))</f>
        <v>0</v>
      </c>
      <c r="J964" s="17">
        <f>INT((VLOOKUP($C964,装备数值,4,0)+VLOOKUP($C964,装备数值,7,0)*($E964-1))*VLOOKUP($D964,系数!$K$2:$O$7,5,0))</f>
        <v>0</v>
      </c>
      <c r="K964" s="17">
        <f>INT(VLOOKUP(E964,强化金币,2,1)*VLOOKUP(INDEX(装备!F:F,MATCH(属性!A964,装备!A:A,0)),系数!$K$12:$M$15,3,0))</f>
        <v>24</v>
      </c>
      <c r="L964" s="17"/>
      <c r="M964" s="17"/>
      <c r="N964" s="17"/>
      <c r="O964" s="17">
        <f>IF(E964=1,"",VLOOKUP(E964,系数!$S$2:$AB$12,MATCH(属性!C964,评级,0),1))</f>
        <v>0</v>
      </c>
    </row>
    <row r="965" spans="1:15" ht="17.25" thickBot="1" x14ac:dyDescent="0.4">
      <c r="A965" s="17">
        <f t="shared" si="30"/>
        <v>7100009</v>
      </c>
      <c r="B965" s="17" t="s">
        <v>39</v>
      </c>
      <c r="C965" s="15">
        <f>INDEX(装备!G:G,MATCH(属性!A965,装备!A:A,0))</f>
        <v>6</v>
      </c>
      <c r="D965" s="15" t="str">
        <f>INDEX(装备!E:E,MATCH(属性!A965,装备!A:A,0))</f>
        <v>armour</v>
      </c>
      <c r="E965" s="14">
        <v>3</v>
      </c>
      <c r="F965" s="17">
        <f>INT((VLOOKUP($C965,装备数值,2,0)+VLOOKUP($C965,装备数值,5,0)*($E965-1))*VLOOKUP($D965,系数!$K$2:$O$7,2,0))</f>
        <v>330</v>
      </c>
      <c r="G965" s="17">
        <f>INT((VLOOKUP($C965,装备数值,3,0)+VLOOKUP($C965,装备数值,6,0)*($E965-1))*VLOOKUP($D965,系数!$K$2:$O$7,3,0))</f>
        <v>0</v>
      </c>
      <c r="H965" s="17">
        <f t="shared" si="31"/>
        <v>0</v>
      </c>
      <c r="I965" s="17">
        <f>INT((VLOOKUP($C965,装备数值,4,0)+VLOOKUP($C965,装备数值,7,0)*($E965-1))*VLOOKUP($D965,系数!$K$2:$O$7,4,0))</f>
        <v>0</v>
      </c>
      <c r="J965" s="17">
        <f>INT((VLOOKUP($C965,装备数值,4,0)+VLOOKUP($C965,装备数值,7,0)*($E965-1))*VLOOKUP($D965,系数!$K$2:$O$7,5,0))</f>
        <v>0</v>
      </c>
      <c r="K965" s="17">
        <f>INT(VLOOKUP(E965,强化金币,2,1)*VLOOKUP(INDEX(装备!F:F,MATCH(属性!A965,装备!A:A,0)),系数!$K$12:$M$15,3,0))</f>
        <v>30</v>
      </c>
      <c r="L965" s="17"/>
      <c r="M965" s="17"/>
      <c r="N965" s="17"/>
      <c r="O965" s="17">
        <f>IF(E965=1,"",VLOOKUP(E965,系数!$S$2:$AB$12,MATCH(属性!C965,评级,0),1))</f>
        <v>0</v>
      </c>
    </row>
    <row r="966" spans="1:15" ht="17.25" thickBot="1" x14ac:dyDescent="0.4">
      <c r="A966" s="17">
        <f t="shared" si="30"/>
        <v>7100009</v>
      </c>
      <c r="B966" s="17" t="s">
        <v>39</v>
      </c>
      <c r="C966" s="15">
        <f>INDEX(装备!G:G,MATCH(属性!A966,装备!A:A,0))</f>
        <v>6</v>
      </c>
      <c r="D966" s="15" t="str">
        <f>INDEX(装备!E:E,MATCH(属性!A966,装备!A:A,0))</f>
        <v>armour</v>
      </c>
      <c r="E966" s="14">
        <v>4</v>
      </c>
      <c r="F966" s="17">
        <f>INT((VLOOKUP($C966,装备数值,2,0)+VLOOKUP($C966,装备数值,5,0)*($E966-1))*VLOOKUP($D966,系数!$K$2:$O$7,2,0))</f>
        <v>345</v>
      </c>
      <c r="G966" s="17">
        <f>INT((VLOOKUP($C966,装备数值,3,0)+VLOOKUP($C966,装备数值,6,0)*($E966-1))*VLOOKUP($D966,系数!$K$2:$O$7,3,0))</f>
        <v>0</v>
      </c>
      <c r="H966" s="17">
        <f t="shared" si="31"/>
        <v>0</v>
      </c>
      <c r="I966" s="17">
        <f>INT((VLOOKUP($C966,装备数值,4,0)+VLOOKUP($C966,装备数值,7,0)*($E966-1))*VLOOKUP($D966,系数!$K$2:$O$7,4,0))</f>
        <v>0</v>
      </c>
      <c r="J966" s="17">
        <f>INT((VLOOKUP($C966,装备数值,4,0)+VLOOKUP($C966,装备数值,7,0)*($E966-1))*VLOOKUP($D966,系数!$K$2:$O$7,5,0))</f>
        <v>0</v>
      </c>
      <c r="K966" s="17">
        <f>INT(VLOOKUP(E966,强化金币,2,1)*VLOOKUP(INDEX(装备!F:F,MATCH(属性!A966,装备!A:A,0)),系数!$K$12:$M$15,3,0))</f>
        <v>60</v>
      </c>
      <c r="L966" s="17"/>
      <c r="M966" s="17"/>
      <c r="N966" s="17"/>
      <c r="O966" s="17">
        <f>IF(E966=1,"",VLOOKUP(E966,系数!$S$2:$AB$12,MATCH(属性!C966,评级,0),1))</f>
        <v>0</v>
      </c>
    </row>
    <row r="967" spans="1:15" ht="17.25" thickBot="1" x14ac:dyDescent="0.4">
      <c r="A967" s="17">
        <f t="shared" si="30"/>
        <v>7100009</v>
      </c>
      <c r="B967" s="17" t="s">
        <v>39</v>
      </c>
      <c r="C967" s="15">
        <f>INDEX(装备!G:G,MATCH(属性!A967,装备!A:A,0))</f>
        <v>6</v>
      </c>
      <c r="D967" s="15" t="str">
        <f>INDEX(装备!E:E,MATCH(属性!A967,装备!A:A,0))</f>
        <v>armour</v>
      </c>
      <c r="E967" s="14">
        <v>5</v>
      </c>
      <c r="F967" s="17">
        <f>INT((VLOOKUP($C967,装备数值,2,0)+VLOOKUP($C967,装备数值,5,0)*($E967-1))*VLOOKUP($D967,系数!$K$2:$O$7,2,0))</f>
        <v>360</v>
      </c>
      <c r="G967" s="17">
        <f>INT((VLOOKUP($C967,装备数值,3,0)+VLOOKUP($C967,装备数值,6,0)*($E967-1))*VLOOKUP($D967,系数!$K$2:$O$7,3,0))</f>
        <v>0</v>
      </c>
      <c r="H967" s="17">
        <f t="shared" si="31"/>
        <v>0</v>
      </c>
      <c r="I967" s="17">
        <f>INT((VLOOKUP($C967,装备数值,4,0)+VLOOKUP($C967,装备数值,7,0)*($E967-1))*VLOOKUP($D967,系数!$K$2:$O$7,4,0))</f>
        <v>0</v>
      </c>
      <c r="J967" s="17">
        <f>INT((VLOOKUP($C967,装备数值,4,0)+VLOOKUP($C967,装备数值,7,0)*($E967-1))*VLOOKUP($D967,系数!$K$2:$O$7,5,0))</f>
        <v>0</v>
      </c>
      <c r="K967" s="17">
        <f>INT(VLOOKUP(E967,强化金币,2,1)*VLOOKUP(INDEX(装备!F:F,MATCH(属性!A967,装备!A:A,0)),系数!$K$12:$M$15,3,0))</f>
        <v>90</v>
      </c>
      <c r="L967" s="17"/>
      <c r="M967" s="17"/>
      <c r="N967" s="17"/>
      <c r="O967" s="17">
        <f>IF(E967=1,"",VLOOKUP(E967,系数!$S$2:$AB$12,MATCH(属性!C967,评级,0),1))</f>
        <v>0</v>
      </c>
    </row>
    <row r="968" spans="1:15" ht="17.25" thickBot="1" x14ac:dyDescent="0.4">
      <c r="A968" s="17">
        <f t="shared" si="30"/>
        <v>7100009</v>
      </c>
      <c r="B968" s="17" t="s">
        <v>39</v>
      </c>
      <c r="C968" s="15">
        <f>INDEX(装备!G:G,MATCH(属性!A968,装备!A:A,0))</f>
        <v>6</v>
      </c>
      <c r="D968" s="15" t="str">
        <f>INDEX(装备!E:E,MATCH(属性!A968,装备!A:A,0))</f>
        <v>armour</v>
      </c>
      <c r="E968" s="14">
        <v>6</v>
      </c>
      <c r="F968" s="17">
        <f>INT((VLOOKUP($C968,装备数值,2,0)+VLOOKUP($C968,装备数值,5,0)*($E968-1))*VLOOKUP($D968,系数!$K$2:$O$7,2,0))</f>
        <v>375</v>
      </c>
      <c r="G968" s="17">
        <f>INT((VLOOKUP($C968,装备数值,3,0)+VLOOKUP($C968,装备数值,6,0)*($E968-1))*VLOOKUP($D968,系数!$K$2:$O$7,3,0))</f>
        <v>0</v>
      </c>
      <c r="H968" s="17">
        <f t="shared" si="31"/>
        <v>0</v>
      </c>
      <c r="I968" s="17">
        <f>INT((VLOOKUP($C968,装备数值,4,0)+VLOOKUP($C968,装备数值,7,0)*($E968-1))*VLOOKUP($D968,系数!$K$2:$O$7,4,0))</f>
        <v>0</v>
      </c>
      <c r="J968" s="17">
        <f>INT((VLOOKUP($C968,装备数值,4,0)+VLOOKUP($C968,装备数值,7,0)*($E968-1))*VLOOKUP($D968,系数!$K$2:$O$7,5,0))</f>
        <v>0</v>
      </c>
      <c r="K968" s="17">
        <f>INT(VLOOKUP(E968,强化金币,2,1)*VLOOKUP(INDEX(装备!F:F,MATCH(属性!A968,装备!A:A,0)),系数!$K$12:$M$15,3,0))</f>
        <v>120</v>
      </c>
      <c r="L968" s="17"/>
      <c r="M968" s="17"/>
      <c r="N968" s="17"/>
      <c r="O968" s="17">
        <f>IF(E968=1,"",VLOOKUP(E968,系数!$S$2:$AB$12,MATCH(属性!C968,评级,0),1))</f>
        <v>0</v>
      </c>
    </row>
    <row r="969" spans="1:15" ht="17.25" thickBot="1" x14ac:dyDescent="0.4">
      <c r="A969" s="17">
        <f t="shared" si="30"/>
        <v>7100009</v>
      </c>
      <c r="B969" s="17" t="s">
        <v>39</v>
      </c>
      <c r="C969" s="15">
        <f>INDEX(装备!G:G,MATCH(属性!A969,装备!A:A,0))</f>
        <v>6</v>
      </c>
      <c r="D969" s="15" t="str">
        <f>INDEX(装备!E:E,MATCH(属性!A969,装备!A:A,0))</f>
        <v>armour</v>
      </c>
      <c r="E969" s="14">
        <v>7</v>
      </c>
      <c r="F969" s="17">
        <f>INT((VLOOKUP($C969,装备数值,2,0)+VLOOKUP($C969,装备数值,5,0)*($E969-1))*VLOOKUP($D969,系数!$K$2:$O$7,2,0))</f>
        <v>390</v>
      </c>
      <c r="G969" s="17">
        <f>INT((VLOOKUP($C969,装备数值,3,0)+VLOOKUP($C969,装备数值,6,0)*($E969-1))*VLOOKUP($D969,系数!$K$2:$O$7,3,0))</f>
        <v>0</v>
      </c>
      <c r="H969" s="17">
        <f t="shared" si="31"/>
        <v>0</v>
      </c>
      <c r="I969" s="17">
        <f>INT((VLOOKUP($C969,装备数值,4,0)+VLOOKUP($C969,装备数值,7,0)*($E969-1))*VLOOKUP($D969,系数!$K$2:$O$7,4,0))</f>
        <v>0</v>
      </c>
      <c r="J969" s="17">
        <f>INT((VLOOKUP($C969,装备数值,4,0)+VLOOKUP($C969,装备数值,7,0)*($E969-1))*VLOOKUP($D969,系数!$K$2:$O$7,5,0))</f>
        <v>0</v>
      </c>
      <c r="K969" s="17">
        <f>INT(VLOOKUP(E969,强化金币,2,1)*VLOOKUP(INDEX(装备!F:F,MATCH(属性!A969,装备!A:A,0)),系数!$K$12:$M$15,3,0))</f>
        <v>150</v>
      </c>
      <c r="L969" s="17"/>
      <c r="M969" s="17"/>
      <c r="N969" s="17"/>
      <c r="O969" s="17">
        <f>IF(E969=1,"",VLOOKUP(E969,系数!$S$2:$AB$12,MATCH(属性!C969,评级,0),1))</f>
        <v>0</v>
      </c>
    </row>
    <row r="970" spans="1:15" ht="17.25" thickBot="1" x14ac:dyDescent="0.4">
      <c r="A970" s="17">
        <f t="shared" si="30"/>
        <v>7100009</v>
      </c>
      <c r="B970" s="17" t="s">
        <v>39</v>
      </c>
      <c r="C970" s="15">
        <f>INDEX(装备!G:G,MATCH(属性!A970,装备!A:A,0))</f>
        <v>6</v>
      </c>
      <c r="D970" s="15" t="str">
        <f>INDEX(装备!E:E,MATCH(属性!A970,装备!A:A,0))</f>
        <v>armour</v>
      </c>
      <c r="E970" s="14">
        <v>8</v>
      </c>
      <c r="F970" s="17">
        <f>INT((VLOOKUP($C970,装备数值,2,0)+VLOOKUP($C970,装备数值,5,0)*($E970-1))*VLOOKUP($D970,系数!$K$2:$O$7,2,0))</f>
        <v>405</v>
      </c>
      <c r="G970" s="17">
        <f>INT((VLOOKUP($C970,装备数值,3,0)+VLOOKUP($C970,装备数值,6,0)*($E970-1))*VLOOKUP($D970,系数!$K$2:$O$7,3,0))</f>
        <v>0</v>
      </c>
      <c r="H970" s="17">
        <f t="shared" si="31"/>
        <v>0</v>
      </c>
      <c r="I970" s="17">
        <f>INT((VLOOKUP($C970,装备数值,4,0)+VLOOKUP($C970,装备数值,7,0)*($E970-1))*VLOOKUP($D970,系数!$K$2:$O$7,4,0))</f>
        <v>0</v>
      </c>
      <c r="J970" s="17">
        <f>INT((VLOOKUP($C970,装备数值,4,0)+VLOOKUP($C970,装备数值,7,0)*($E970-1))*VLOOKUP($D970,系数!$K$2:$O$7,5,0))</f>
        <v>0</v>
      </c>
      <c r="K970" s="17">
        <f>INT(VLOOKUP(E970,强化金币,2,1)*VLOOKUP(INDEX(装备!F:F,MATCH(属性!A970,装备!A:A,0)),系数!$K$12:$M$15,3,0))</f>
        <v>180</v>
      </c>
      <c r="L970" s="17"/>
      <c r="M970" s="17"/>
      <c r="N970" s="17"/>
      <c r="O970" s="17">
        <f>IF(E970=1,"",VLOOKUP(E970,系数!$S$2:$AB$12,MATCH(属性!C970,评级,0),1))</f>
        <v>0</v>
      </c>
    </row>
    <row r="971" spans="1:15" ht="17.25" thickBot="1" x14ac:dyDescent="0.4">
      <c r="A971" s="17">
        <f t="shared" si="30"/>
        <v>7100009</v>
      </c>
      <c r="B971" s="17" t="s">
        <v>39</v>
      </c>
      <c r="C971" s="15">
        <f>INDEX(装备!G:G,MATCH(属性!A971,装备!A:A,0))</f>
        <v>6</v>
      </c>
      <c r="D971" s="15" t="str">
        <f>INDEX(装备!E:E,MATCH(属性!A971,装备!A:A,0))</f>
        <v>armour</v>
      </c>
      <c r="E971" s="14">
        <v>9</v>
      </c>
      <c r="F971" s="17">
        <f>INT((VLOOKUP($C971,装备数值,2,0)+VLOOKUP($C971,装备数值,5,0)*($E971-1))*VLOOKUP($D971,系数!$K$2:$O$7,2,0))</f>
        <v>420</v>
      </c>
      <c r="G971" s="17">
        <f>INT((VLOOKUP($C971,装备数值,3,0)+VLOOKUP($C971,装备数值,6,0)*($E971-1))*VLOOKUP($D971,系数!$K$2:$O$7,3,0))</f>
        <v>0</v>
      </c>
      <c r="H971" s="17">
        <f t="shared" si="31"/>
        <v>0</v>
      </c>
      <c r="I971" s="17">
        <f>INT((VLOOKUP($C971,装备数值,4,0)+VLOOKUP($C971,装备数值,7,0)*($E971-1))*VLOOKUP($D971,系数!$K$2:$O$7,4,0))</f>
        <v>0</v>
      </c>
      <c r="J971" s="17">
        <f>INT((VLOOKUP($C971,装备数值,4,0)+VLOOKUP($C971,装备数值,7,0)*($E971-1))*VLOOKUP($D971,系数!$K$2:$O$7,5,0))</f>
        <v>0</v>
      </c>
      <c r="K971" s="17">
        <f>INT(VLOOKUP(E971,强化金币,2,1)*VLOOKUP(INDEX(装备!F:F,MATCH(属性!A971,装备!A:A,0)),系数!$K$12:$M$15,3,0))</f>
        <v>210</v>
      </c>
      <c r="L971" s="17"/>
      <c r="M971" s="17"/>
      <c r="N971" s="17"/>
      <c r="O971" s="17">
        <f>IF(E971=1,"",VLOOKUP(E971,系数!$S$2:$AB$12,MATCH(属性!C971,评级,0),1))</f>
        <v>0</v>
      </c>
    </row>
    <row r="972" spans="1:15" ht="17.25" thickBot="1" x14ac:dyDescent="0.4">
      <c r="A972" s="17">
        <f t="shared" si="30"/>
        <v>7100009</v>
      </c>
      <c r="B972" s="17" t="s">
        <v>39</v>
      </c>
      <c r="C972" s="15">
        <f>INDEX(装备!G:G,MATCH(属性!A972,装备!A:A,0))</f>
        <v>6</v>
      </c>
      <c r="D972" s="15" t="str">
        <f>INDEX(装备!E:E,MATCH(属性!A972,装备!A:A,0))</f>
        <v>armour</v>
      </c>
      <c r="E972" s="14">
        <v>10</v>
      </c>
      <c r="F972" s="17">
        <f>INT((VLOOKUP($C972,装备数值,2,0)+VLOOKUP($C972,装备数值,5,0)*($E972-1))*VLOOKUP($D972,系数!$K$2:$O$7,2,0))</f>
        <v>435</v>
      </c>
      <c r="G972" s="17">
        <f>INT((VLOOKUP($C972,装备数值,3,0)+VLOOKUP($C972,装备数值,6,0)*($E972-1))*VLOOKUP($D972,系数!$K$2:$O$7,3,0))</f>
        <v>0</v>
      </c>
      <c r="H972" s="17">
        <f t="shared" si="31"/>
        <v>0</v>
      </c>
      <c r="I972" s="17">
        <f>INT((VLOOKUP($C972,装备数值,4,0)+VLOOKUP($C972,装备数值,7,0)*($E972-1))*VLOOKUP($D972,系数!$K$2:$O$7,4,0))</f>
        <v>0</v>
      </c>
      <c r="J972" s="17">
        <f>INT((VLOOKUP($C972,装备数值,4,0)+VLOOKUP($C972,装备数值,7,0)*($E972-1))*VLOOKUP($D972,系数!$K$2:$O$7,5,0))</f>
        <v>0</v>
      </c>
      <c r="K972" s="17">
        <f>INT(VLOOKUP(E972,强化金币,2,1)*VLOOKUP(INDEX(装备!F:F,MATCH(属性!A972,装备!A:A,0)),系数!$K$12:$M$15,3,0))</f>
        <v>240</v>
      </c>
      <c r="L972" s="17"/>
      <c r="M972" s="17"/>
      <c r="N972" s="17"/>
      <c r="O972" s="17">
        <f>IF(E972=1,"",VLOOKUP(E972,系数!$S$2:$AB$12,MATCH(属性!C972,评级,0),1))</f>
        <v>0</v>
      </c>
    </row>
    <row r="973" spans="1:15" ht="17.25" thickBot="1" x14ac:dyDescent="0.4">
      <c r="A973" s="17">
        <f t="shared" si="30"/>
        <v>7100009</v>
      </c>
      <c r="B973" s="17" t="s">
        <v>39</v>
      </c>
      <c r="C973" s="15">
        <f>INDEX(装备!G:G,MATCH(属性!A973,装备!A:A,0))</f>
        <v>6</v>
      </c>
      <c r="D973" s="15" t="str">
        <f>INDEX(装备!E:E,MATCH(属性!A973,装备!A:A,0))</f>
        <v>armour</v>
      </c>
      <c r="E973" s="14">
        <v>11</v>
      </c>
      <c r="F973" s="17">
        <f>INT((VLOOKUP($C973,装备数值,2,0)+VLOOKUP($C973,装备数值,5,0)*($E973-1))*VLOOKUP($D973,系数!$K$2:$O$7,2,0))</f>
        <v>450</v>
      </c>
      <c r="G973" s="17">
        <f>INT((VLOOKUP($C973,装备数值,3,0)+VLOOKUP($C973,装备数值,6,0)*($E973-1))*VLOOKUP($D973,系数!$K$2:$O$7,3,0))</f>
        <v>0</v>
      </c>
      <c r="H973" s="17">
        <f t="shared" si="31"/>
        <v>0</v>
      </c>
      <c r="I973" s="17">
        <f>INT((VLOOKUP($C973,装备数值,4,0)+VLOOKUP($C973,装备数值,7,0)*($E973-1))*VLOOKUP($D973,系数!$K$2:$O$7,4,0))</f>
        <v>0</v>
      </c>
      <c r="J973" s="17">
        <f>INT((VLOOKUP($C973,装备数值,4,0)+VLOOKUP($C973,装备数值,7,0)*($E973-1))*VLOOKUP($D973,系数!$K$2:$O$7,5,0))</f>
        <v>0</v>
      </c>
      <c r="K973" s="17">
        <f>INT(VLOOKUP(E973,强化金币,2,1)*VLOOKUP(INDEX(装备!F:F,MATCH(属性!A973,装备!A:A,0)),系数!$K$12:$M$15,3,0))</f>
        <v>270</v>
      </c>
      <c r="L973" s="17"/>
      <c r="M973" s="17"/>
      <c r="N973" s="17"/>
      <c r="O973" s="17">
        <f>IF(E973=1,"",VLOOKUP(E973,系数!$S$2:$AB$12,MATCH(属性!C973,评级,0),1))</f>
        <v>0</v>
      </c>
    </row>
    <row r="974" spans="1:15" ht="17.25" thickBot="1" x14ac:dyDescent="0.4">
      <c r="A974" s="17">
        <f t="shared" si="30"/>
        <v>7100009</v>
      </c>
      <c r="B974" s="17" t="s">
        <v>39</v>
      </c>
      <c r="C974" s="15">
        <f>INDEX(装备!G:G,MATCH(属性!A974,装备!A:A,0))</f>
        <v>6</v>
      </c>
      <c r="D974" s="15" t="str">
        <f>INDEX(装备!E:E,MATCH(属性!A974,装备!A:A,0))</f>
        <v>armour</v>
      </c>
      <c r="E974" s="14">
        <v>12</v>
      </c>
      <c r="F974" s="17">
        <f>INT((VLOOKUP($C974,装备数值,2,0)+VLOOKUP($C974,装备数值,5,0)*($E974-1))*VLOOKUP($D974,系数!$K$2:$O$7,2,0))</f>
        <v>465</v>
      </c>
      <c r="G974" s="17">
        <f>INT((VLOOKUP($C974,装备数值,3,0)+VLOOKUP($C974,装备数值,6,0)*($E974-1))*VLOOKUP($D974,系数!$K$2:$O$7,3,0))</f>
        <v>0</v>
      </c>
      <c r="H974" s="17">
        <f t="shared" si="31"/>
        <v>0</v>
      </c>
      <c r="I974" s="17">
        <f>INT((VLOOKUP($C974,装备数值,4,0)+VLOOKUP($C974,装备数值,7,0)*($E974-1))*VLOOKUP($D974,系数!$K$2:$O$7,4,0))</f>
        <v>0</v>
      </c>
      <c r="J974" s="17">
        <f>INT((VLOOKUP($C974,装备数值,4,0)+VLOOKUP($C974,装备数值,7,0)*($E974-1))*VLOOKUP($D974,系数!$K$2:$O$7,5,0))</f>
        <v>0</v>
      </c>
      <c r="K974" s="17">
        <f>INT(VLOOKUP(E974,强化金币,2,1)*VLOOKUP(INDEX(装备!F:F,MATCH(属性!A974,装备!A:A,0)),系数!$K$12:$M$15,3,0))</f>
        <v>300</v>
      </c>
      <c r="L974" s="17"/>
      <c r="M974" s="17"/>
      <c r="N974" s="17"/>
      <c r="O974" s="17">
        <f>IF(E974=1,"",VLOOKUP(E974,系数!$S$2:$AB$12,MATCH(属性!C974,评级,0),1))</f>
        <v>0</v>
      </c>
    </row>
    <row r="975" spans="1:15" ht="17.25" thickBot="1" x14ac:dyDescent="0.4">
      <c r="A975" s="17">
        <f t="shared" si="30"/>
        <v>7100009</v>
      </c>
      <c r="B975" s="17" t="s">
        <v>39</v>
      </c>
      <c r="C975" s="15">
        <f>INDEX(装备!G:G,MATCH(属性!A975,装备!A:A,0))</f>
        <v>6</v>
      </c>
      <c r="D975" s="15" t="str">
        <f>INDEX(装备!E:E,MATCH(属性!A975,装备!A:A,0))</f>
        <v>armour</v>
      </c>
      <c r="E975" s="14">
        <v>13</v>
      </c>
      <c r="F975" s="17">
        <f>INT((VLOOKUP($C975,装备数值,2,0)+VLOOKUP($C975,装备数值,5,0)*($E975-1))*VLOOKUP($D975,系数!$K$2:$O$7,2,0))</f>
        <v>480</v>
      </c>
      <c r="G975" s="17">
        <f>INT((VLOOKUP($C975,装备数值,3,0)+VLOOKUP($C975,装备数值,6,0)*($E975-1))*VLOOKUP($D975,系数!$K$2:$O$7,3,0))</f>
        <v>0</v>
      </c>
      <c r="H975" s="17">
        <f t="shared" si="31"/>
        <v>0</v>
      </c>
      <c r="I975" s="17">
        <f>INT((VLOOKUP($C975,装备数值,4,0)+VLOOKUP($C975,装备数值,7,0)*($E975-1))*VLOOKUP($D975,系数!$K$2:$O$7,4,0))</f>
        <v>0</v>
      </c>
      <c r="J975" s="17">
        <f>INT((VLOOKUP($C975,装备数值,4,0)+VLOOKUP($C975,装备数值,7,0)*($E975-1))*VLOOKUP($D975,系数!$K$2:$O$7,5,0))</f>
        <v>0</v>
      </c>
      <c r="K975" s="17">
        <f>INT(VLOOKUP(E975,强化金币,2,1)*VLOOKUP(INDEX(装备!F:F,MATCH(属性!A975,装备!A:A,0)),系数!$K$12:$M$15,3,0))</f>
        <v>360</v>
      </c>
      <c r="L975" s="17"/>
      <c r="M975" s="17"/>
      <c r="N975" s="17"/>
      <c r="O975" s="17">
        <f>IF(E975=1,"",VLOOKUP(E975,系数!$S$2:$AB$12,MATCH(属性!C975,评级,0),1))</f>
        <v>0</v>
      </c>
    </row>
    <row r="976" spans="1:15" ht="17.25" thickBot="1" x14ac:dyDescent="0.4">
      <c r="A976" s="17">
        <f t="shared" si="30"/>
        <v>7100009</v>
      </c>
      <c r="B976" s="17" t="s">
        <v>39</v>
      </c>
      <c r="C976" s="15">
        <f>INDEX(装备!G:G,MATCH(属性!A976,装备!A:A,0))</f>
        <v>6</v>
      </c>
      <c r="D976" s="15" t="str">
        <f>INDEX(装备!E:E,MATCH(属性!A976,装备!A:A,0))</f>
        <v>armour</v>
      </c>
      <c r="E976" s="14">
        <v>14</v>
      </c>
      <c r="F976" s="17">
        <f>INT((VLOOKUP($C976,装备数值,2,0)+VLOOKUP($C976,装备数值,5,0)*($E976-1))*VLOOKUP($D976,系数!$K$2:$O$7,2,0))</f>
        <v>495</v>
      </c>
      <c r="G976" s="17">
        <f>INT((VLOOKUP($C976,装备数值,3,0)+VLOOKUP($C976,装备数值,6,0)*($E976-1))*VLOOKUP($D976,系数!$K$2:$O$7,3,0))</f>
        <v>0</v>
      </c>
      <c r="H976" s="17">
        <f t="shared" si="31"/>
        <v>0</v>
      </c>
      <c r="I976" s="17">
        <f>INT((VLOOKUP($C976,装备数值,4,0)+VLOOKUP($C976,装备数值,7,0)*($E976-1))*VLOOKUP($D976,系数!$K$2:$O$7,4,0))</f>
        <v>0</v>
      </c>
      <c r="J976" s="17">
        <f>INT((VLOOKUP($C976,装备数值,4,0)+VLOOKUP($C976,装备数值,7,0)*($E976-1))*VLOOKUP($D976,系数!$K$2:$O$7,5,0))</f>
        <v>0</v>
      </c>
      <c r="K976" s="17">
        <f>INT(VLOOKUP(E976,强化金币,2,1)*VLOOKUP(INDEX(装备!F:F,MATCH(属性!A976,装备!A:A,0)),系数!$K$12:$M$15,3,0))</f>
        <v>420</v>
      </c>
      <c r="L976" s="17"/>
      <c r="M976" s="17"/>
      <c r="N976" s="17"/>
      <c r="O976" s="17">
        <f>IF(E976=1,"",VLOOKUP(E976,系数!$S$2:$AB$12,MATCH(属性!C976,评级,0),1))</f>
        <v>0</v>
      </c>
    </row>
    <row r="977" spans="1:15" ht="17.25" thickBot="1" x14ac:dyDescent="0.4">
      <c r="A977" s="17">
        <f t="shared" si="30"/>
        <v>7100009</v>
      </c>
      <c r="B977" s="17" t="s">
        <v>39</v>
      </c>
      <c r="C977" s="15">
        <f>INDEX(装备!G:G,MATCH(属性!A977,装备!A:A,0))</f>
        <v>6</v>
      </c>
      <c r="D977" s="15" t="str">
        <f>INDEX(装备!E:E,MATCH(属性!A977,装备!A:A,0))</f>
        <v>armour</v>
      </c>
      <c r="E977" s="14">
        <v>15</v>
      </c>
      <c r="F977" s="17">
        <f>INT((VLOOKUP($C977,装备数值,2,0)+VLOOKUP($C977,装备数值,5,0)*($E977-1))*VLOOKUP($D977,系数!$K$2:$O$7,2,0))</f>
        <v>510</v>
      </c>
      <c r="G977" s="17">
        <f>INT((VLOOKUP($C977,装备数值,3,0)+VLOOKUP($C977,装备数值,6,0)*($E977-1))*VLOOKUP($D977,系数!$K$2:$O$7,3,0))</f>
        <v>0</v>
      </c>
      <c r="H977" s="17">
        <f t="shared" si="31"/>
        <v>0</v>
      </c>
      <c r="I977" s="17">
        <f>INT((VLOOKUP($C977,装备数值,4,0)+VLOOKUP($C977,装备数值,7,0)*($E977-1))*VLOOKUP($D977,系数!$K$2:$O$7,4,0))</f>
        <v>0</v>
      </c>
      <c r="J977" s="17">
        <f>INT((VLOOKUP($C977,装备数值,4,0)+VLOOKUP($C977,装备数值,7,0)*($E977-1))*VLOOKUP($D977,系数!$K$2:$O$7,5,0))</f>
        <v>0</v>
      </c>
      <c r="K977" s="17">
        <f>INT(VLOOKUP(E977,强化金币,2,1)*VLOOKUP(INDEX(装备!F:F,MATCH(属性!A977,装备!A:A,0)),系数!$K$12:$M$15,3,0))</f>
        <v>480</v>
      </c>
      <c r="L977" s="17"/>
      <c r="M977" s="17"/>
      <c r="N977" s="17"/>
      <c r="O977" s="17">
        <f>IF(E977=1,"",VLOOKUP(E977,系数!$S$2:$AB$12,MATCH(属性!C977,评级,0),1))</f>
        <v>0</v>
      </c>
    </row>
    <row r="978" spans="1:15" ht="17.25" thickBot="1" x14ac:dyDescent="0.4">
      <c r="A978" s="17">
        <f t="shared" si="30"/>
        <v>7100009</v>
      </c>
      <c r="B978" s="17" t="s">
        <v>39</v>
      </c>
      <c r="C978" s="15">
        <f>INDEX(装备!G:G,MATCH(属性!A978,装备!A:A,0))</f>
        <v>6</v>
      </c>
      <c r="D978" s="15" t="str">
        <f>INDEX(装备!E:E,MATCH(属性!A978,装备!A:A,0))</f>
        <v>armour</v>
      </c>
      <c r="E978" s="14">
        <v>16</v>
      </c>
      <c r="F978" s="17">
        <f>INT((VLOOKUP($C978,装备数值,2,0)+VLOOKUP($C978,装备数值,5,0)*($E978-1))*VLOOKUP($D978,系数!$K$2:$O$7,2,0))</f>
        <v>525</v>
      </c>
      <c r="G978" s="17">
        <f>INT((VLOOKUP($C978,装备数值,3,0)+VLOOKUP($C978,装备数值,6,0)*($E978-1))*VLOOKUP($D978,系数!$K$2:$O$7,3,0))</f>
        <v>0</v>
      </c>
      <c r="H978" s="17">
        <f t="shared" si="31"/>
        <v>0</v>
      </c>
      <c r="I978" s="17">
        <f>INT((VLOOKUP($C978,装备数值,4,0)+VLOOKUP($C978,装备数值,7,0)*($E978-1))*VLOOKUP($D978,系数!$K$2:$O$7,4,0))</f>
        <v>0</v>
      </c>
      <c r="J978" s="17">
        <f>INT((VLOOKUP($C978,装备数值,4,0)+VLOOKUP($C978,装备数值,7,0)*($E978-1))*VLOOKUP($D978,系数!$K$2:$O$7,5,0))</f>
        <v>0</v>
      </c>
      <c r="K978" s="17">
        <f>INT(VLOOKUP(E978,强化金币,2,1)*VLOOKUP(INDEX(装备!F:F,MATCH(属性!A978,装备!A:A,0)),系数!$K$12:$M$15,3,0))</f>
        <v>540</v>
      </c>
      <c r="L978" s="17"/>
      <c r="M978" s="17"/>
      <c r="N978" s="17"/>
      <c r="O978" s="17">
        <f>IF(E978=1,"",VLOOKUP(E978,系数!$S$2:$AB$12,MATCH(属性!C978,评级,0),1))</f>
        <v>0</v>
      </c>
    </row>
    <row r="979" spans="1:15" ht="17.25" thickBot="1" x14ac:dyDescent="0.4">
      <c r="A979" s="17">
        <f t="shared" si="30"/>
        <v>7100009</v>
      </c>
      <c r="B979" s="17" t="s">
        <v>39</v>
      </c>
      <c r="C979" s="15">
        <f>INDEX(装备!G:G,MATCH(属性!A979,装备!A:A,0))</f>
        <v>6</v>
      </c>
      <c r="D979" s="15" t="str">
        <f>INDEX(装备!E:E,MATCH(属性!A979,装备!A:A,0))</f>
        <v>armour</v>
      </c>
      <c r="E979" s="14">
        <v>17</v>
      </c>
      <c r="F979" s="17">
        <f>INT((VLOOKUP($C979,装备数值,2,0)+VLOOKUP($C979,装备数值,5,0)*($E979-1))*VLOOKUP($D979,系数!$K$2:$O$7,2,0))</f>
        <v>540</v>
      </c>
      <c r="G979" s="17">
        <f>INT((VLOOKUP($C979,装备数值,3,0)+VLOOKUP($C979,装备数值,6,0)*($E979-1))*VLOOKUP($D979,系数!$K$2:$O$7,3,0))</f>
        <v>0</v>
      </c>
      <c r="H979" s="17">
        <f t="shared" si="31"/>
        <v>0</v>
      </c>
      <c r="I979" s="17">
        <f>INT((VLOOKUP($C979,装备数值,4,0)+VLOOKUP($C979,装备数值,7,0)*($E979-1))*VLOOKUP($D979,系数!$K$2:$O$7,4,0))</f>
        <v>0</v>
      </c>
      <c r="J979" s="17">
        <f>INT((VLOOKUP($C979,装备数值,4,0)+VLOOKUP($C979,装备数值,7,0)*($E979-1))*VLOOKUP($D979,系数!$K$2:$O$7,5,0))</f>
        <v>0</v>
      </c>
      <c r="K979" s="17">
        <f>INT(VLOOKUP(E979,强化金币,2,1)*VLOOKUP(INDEX(装备!F:F,MATCH(属性!A979,装备!A:A,0)),系数!$K$12:$M$15,3,0))</f>
        <v>600</v>
      </c>
      <c r="L979" s="17"/>
      <c r="M979" s="17"/>
      <c r="N979" s="17"/>
      <c r="O979" s="17">
        <f>IF(E979=1,"",VLOOKUP(E979,系数!$S$2:$AB$12,MATCH(属性!C979,评级,0),1))</f>
        <v>0</v>
      </c>
    </row>
    <row r="980" spans="1:15" ht="17.25" thickBot="1" x14ac:dyDescent="0.4">
      <c r="A980" s="17">
        <f t="shared" si="30"/>
        <v>7100009</v>
      </c>
      <c r="B980" s="17" t="s">
        <v>39</v>
      </c>
      <c r="C980" s="15">
        <f>INDEX(装备!G:G,MATCH(属性!A980,装备!A:A,0))</f>
        <v>6</v>
      </c>
      <c r="D980" s="15" t="str">
        <f>INDEX(装备!E:E,MATCH(属性!A980,装备!A:A,0))</f>
        <v>armour</v>
      </c>
      <c r="E980" s="14">
        <v>18</v>
      </c>
      <c r="F980" s="17">
        <f>INT((VLOOKUP($C980,装备数值,2,0)+VLOOKUP($C980,装备数值,5,0)*($E980-1))*VLOOKUP($D980,系数!$K$2:$O$7,2,0))</f>
        <v>555</v>
      </c>
      <c r="G980" s="17">
        <f>INT((VLOOKUP($C980,装备数值,3,0)+VLOOKUP($C980,装备数值,6,0)*($E980-1))*VLOOKUP($D980,系数!$K$2:$O$7,3,0))</f>
        <v>0</v>
      </c>
      <c r="H980" s="17">
        <f t="shared" si="31"/>
        <v>0</v>
      </c>
      <c r="I980" s="17">
        <f>INT((VLOOKUP($C980,装备数值,4,0)+VLOOKUP($C980,装备数值,7,0)*($E980-1))*VLOOKUP($D980,系数!$K$2:$O$7,4,0))</f>
        <v>0</v>
      </c>
      <c r="J980" s="17">
        <f>INT((VLOOKUP($C980,装备数值,4,0)+VLOOKUP($C980,装备数值,7,0)*($E980-1))*VLOOKUP($D980,系数!$K$2:$O$7,5,0))</f>
        <v>0</v>
      </c>
      <c r="K980" s="17">
        <f>INT(VLOOKUP(E980,强化金币,2,1)*VLOOKUP(INDEX(装备!F:F,MATCH(属性!A980,装备!A:A,0)),系数!$K$12:$M$15,3,0))</f>
        <v>660</v>
      </c>
      <c r="L980" s="17"/>
      <c r="M980" s="17"/>
      <c r="N980" s="17"/>
      <c r="O980" s="17">
        <f>IF(E980=1,"",VLOOKUP(E980,系数!$S$2:$AB$12,MATCH(属性!C980,评级,0),1))</f>
        <v>0</v>
      </c>
    </row>
    <row r="981" spans="1:15" ht="17.25" thickBot="1" x14ac:dyDescent="0.4">
      <c r="A981" s="17">
        <f t="shared" si="30"/>
        <v>7100009</v>
      </c>
      <c r="B981" s="17" t="s">
        <v>39</v>
      </c>
      <c r="C981" s="15">
        <f>INDEX(装备!G:G,MATCH(属性!A981,装备!A:A,0))</f>
        <v>6</v>
      </c>
      <c r="D981" s="15" t="str">
        <f>INDEX(装备!E:E,MATCH(属性!A981,装备!A:A,0))</f>
        <v>armour</v>
      </c>
      <c r="E981" s="14">
        <v>19</v>
      </c>
      <c r="F981" s="17">
        <f>INT((VLOOKUP($C981,装备数值,2,0)+VLOOKUP($C981,装备数值,5,0)*($E981-1))*VLOOKUP($D981,系数!$K$2:$O$7,2,0))</f>
        <v>570</v>
      </c>
      <c r="G981" s="17">
        <f>INT((VLOOKUP($C981,装备数值,3,0)+VLOOKUP($C981,装备数值,6,0)*($E981-1))*VLOOKUP($D981,系数!$K$2:$O$7,3,0))</f>
        <v>0</v>
      </c>
      <c r="H981" s="17">
        <f t="shared" si="31"/>
        <v>0</v>
      </c>
      <c r="I981" s="17">
        <f>INT((VLOOKUP($C981,装备数值,4,0)+VLOOKUP($C981,装备数值,7,0)*($E981-1))*VLOOKUP($D981,系数!$K$2:$O$7,4,0))</f>
        <v>0</v>
      </c>
      <c r="J981" s="17">
        <f>INT((VLOOKUP($C981,装备数值,4,0)+VLOOKUP($C981,装备数值,7,0)*($E981-1))*VLOOKUP($D981,系数!$K$2:$O$7,5,0))</f>
        <v>0</v>
      </c>
      <c r="K981" s="17">
        <f>INT(VLOOKUP(E981,强化金币,2,1)*VLOOKUP(INDEX(装备!F:F,MATCH(属性!A981,装备!A:A,0)),系数!$K$12:$M$15,3,0))</f>
        <v>720</v>
      </c>
      <c r="L981" s="17"/>
      <c r="M981" s="17"/>
      <c r="N981" s="17"/>
      <c r="O981" s="17">
        <f>IF(E981=1,"",VLOOKUP(E981,系数!$S$2:$AB$12,MATCH(属性!C981,评级,0),1))</f>
        <v>0</v>
      </c>
    </row>
    <row r="982" spans="1:15" ht="17.25" thickBot="1" x14ac:dyDescent="0.4">
      <c r="A982" s="17">
        <f t="shared" si="30"/>
        <v>7100009</v>
      </c>
      <c r="B982" s="17" t="s">
        <v>39</v>
      </c>
      <c r="C982" s="15">
        <f>INDEX(装备!G:G,MATCH(属性!A982,装备!A:A,0))</f>
        <v>6</v>
      </c>
      <c r="D982" s="15" t="str">
        <f>INDEX(装备!E:E,MATCH(属性!A982,装备!A:A,0))</f>
        <v>armour</v>
      </c>
      <c r="E982" s="14">
        <v>20</v>
      </c>
      <c r="F982" s="17">
        <f>INT((VLOOKUP($C982,装备数值,2,0)+VLOOKUP($C982,装备数值,5,0)*($E982-1))*VLOOKUP($D982,系数!$K$2:$O$7,2,0))</f>
        <v>585</v>
      </c>
      <c r="G982" s="17">
        <f>INT((VLOOKUP($C982,装备数值,3,0)+VLOOKUP($C982,装备数值,6,0)*($E982-1))*VLOOKUP($D982,系数!$K$2:$O$7,3,0))</f>
        <v>0</v>
      </c>
      <c r="H982" s="17">
        <f t="shared" si="31"/>
        <v>0</v>
      </c>
      <c r="I982" s="17">
        <f>INT((VLOOKUP($C982,装备数值,4,0)+VLOOKUP($C982,装备数值,7,0)*($E982-1))*VLOOKUP($D982,系数!$K$2:$O$7,4,0))</f>
        <v>0</v>
      </c>
      <c r="J982" s="17">
        <f>INT((VLOOKUP($C982,装备数值,4,0)+VLOOKUP($C982,装备数值,7,0)*($E982-1))*VLOOKUP($D982,系数!$K$2:$O$7,5,0))</f>
        <v>0</v>
      </c>
      <c r="K982" s="17">
        <f>INT(VLOOKUP(E982,强化金币,2,1)*VLOOKUP(INDEX(装备!F:F,MATCH(属性!A982,装备!A:A,0)),系数!$K$12:$M$15,3,0))</f>
        <v>780</v>
      </c>
      <c r="L982" s="17"/>
      <c r="M982" s="17"/>
      <c r="N982" s="17"/>
      <c r="O982" s="17">
        <f>IF(E982=1,"",VLOOKUP(E982,系数!$S$2:$AB$12,MATCH(属性!C982,评级,0),1))</f>
        <v>0</v>
      </c>
    </row>
    <row r="983" spans="1:15" ht="17.25" thickBot="1" x14ac:dyDescent="0.4">
      <c r="A983" s="17">
        <f t="shared" si="30"/>
        <v>7100009</v>
      </c>
      <c r="B983" s="17" t="s">
        <v>39</v>
      </c>
      <c r="C983" s="15">
        <f>INDEX(装备!G:G,MATCH(属性!A983,装备!A:A,0))</f>
        <v>6</v>
      </c>
      <c r="D983" s="15" t="str">
        <f>INDEX(装备!E:E,MATCH(属性!A983,装备!A:A,0))</f>
        <v>armour</v>
      </c>
      <c r="E983" s="14">
        <v>21</v>
      </c>
      <c r="F983" s="17">
        <f>INT((VLOOKUP($C983,装备数值,2,0)+VLOOKUP($C983,装备数值,5,0)*($E983-1))*VLOOKUP($D983,系数!$K$2:$O$7,2,0))</f>
        <v>600</v>
      </c>
      <c r="G983" s="17">
        <f>INT((VLOOKUP($C983,装备数值,3,0)+VLOOKUP($C983,装备数值,6,0)*($E983-1))*VLOOKUP($D983,系数!$K$2:$O$7,3,0))</f>
        <v>0</v>
      </c>
      <c r="H983" s="17">
        <f t="shared" si="31"/>
        <v>0</v>
      </c>
      <c r="I983" s="17">
        <f>INT((VLOOKUP($C983,装备数值,4,0)+VLOOKUP($C983,装备数值,7,0)*($E983-1))*VLOOKUP($D983,系数!$K$2:$O$7,4,0))</f>
        <v>0</v>
      </c>
      <c r="J983" s="17">
        <f>INT((VLOOKUP($C983,装备数值,4,0)+VLOOKUP($C983,装备数值,7,0)*($E983-1))*VLOOKUP($D983,系数!$K$2:$O$7,5,0))</f>
        <v>0</v>
      </c>
      <c r="K983" s="17">
        <f>INT(VLOOKUP(E983,强化金币,2,1)*VLOOKUP(INDEX(装备!F:F,MATCH(属性!A983,装备!A:A,0)),系数!$K$12:$M$15,3,0))</f>
        <v>840</v>
      </c>
      <c r="L983" s="17"/>
      <c r="M983" s="17"/>
      <c r="N983" s="17"/>
      <c r="O983" s="17">
        <f>IF(E983=1,"",VLOOKUP(E983,系数!$S$2:$AB$12,MATCH(属性!C983,评级,0),1))</f>
        <v>0</v>
      </c>
    </row>
    <row r="984" spans="1:15" ht="17.25" thickBot="1" x14ac:dyDescent="0.4">
      <c r="A984" s="17">
        <f t="shared" si="30"/>
        <v>7100009</v>
      </c>
      <c r="B984" s="17" t="s">
        <v>39</v>
      </c>
      <c r="C984" s="15">
        <f>INDEX(装备!G:G,MATCH(属性!A984,装备!A:A,0))</f>
        <v>6</v>
      </c>
      <c r="D984" s="15" t="str">
        <f>INDEX(装备!E:E,MATCH(属性!A984,装备!A:A,0))</f>
        <v>armour</v>
      </c>
      <c r="E984" s="14">
        <v>22</v>
      </c>
      <c r="F984" s="17">
        <f>INT((VLOOKUP($C984,装备数值,2,0)+VLOOKUP($C984,装备数值,5,0)*($E984-1))*VLOOKUP($D984,系数!$K$2:$O$7,2,0))</f>
        <v>615</v>
      </c>
      <c r="G984" s="17">
        <f>INT((VLOOKUP($C984,装备数值,3,0)+VLOOKUP($C984,装备数值,6,0)*($E984-1))*VLOOKUP($D984,系数!$K$2:$O$7,3,0))</f>
        <v>0</v>
      </c>
      <c r="H984" s="17">
        <f t="shared" si="31"/>
        <v>0</v>
      </c>
      <c r="I984" s="17">
        <f>INT((VLOOKUP($C984,装备数值,4,0)+VLOOKUP($C984,装备数值,7,0)*($E984-1))*VLOOKUP($D984,系数!$K$2:$O$7,4,0))</f>
        <v>0</v>
      </c>
      <c r="J984" s="17">
        <f>INT((VLOOKUP($C984,装备数值,4,0)+VLOOKUP($C984,装备数值,7,0)*($E984-1))*VLOOKUP($D984,系数!$K$2:$O$7,5,0))</f>
        <v>0</v>
      </c>
      <c r="K984" s="17">
        <f>INT(VLOOKUP(E984,强化金币,2,1)*VLOOKUP(INDEX(装备!F:F,MATCH(属性!A984,装备!A:A,0)),系数!$K$12:$M$15,3,0))</f>
        <v>900</v>
      </c>
      <c r="L984" s="17"/>
      <c r="M984" s="17"/>
      <c r="N984" s="17"/>
      <c r="O984" s="17">
        <f>IF(E984=1,"",VLOOKUP(E984,系数!$S$2:$AB$12,MATCH(属性!C984,评级,0),1))</f>
        <v>0</v>
      </c>
    </row>
    <row r="985" spans="1:15" ht="17.25" thickBot="1" x14ac:dyDescent="0.4">
      <c r="A985" s="17">
        <f t="shared" si="30"/>
        <v>7100009</v>
      </c>
      <c r="B985" s="17" t="s">
        <v>39</v>
      </c>
      <c r="C985" s="15">
        <f>INDEX(装备!G:G,MATCH(属性!A985,装备!A:A,0))</f>
        <v>6</v>
      </c>
      <c r="D985" s="15" t="str">
        <f>INDEX(装备!E:E,MATCH(属性!A985,装备!A:A,0))</f>
        <v>armour</v>
      </c>
      <c r="E985" s="14">
        <v>23</v>
      </c>
      <c r="F985" s="17">
        <f>INT((VLOOKUP($C985,装备数值,2,0)+VLOOKUP($C985,装备数值,5,0)*($E985-1))*VLOOKUP($D985,系数!$K$2:$O$7,2,0))</f>
        <v>630</v>
      </c>
      <c r="G985" s="17">
        <f>INT((VLOOKUP($C985,装备数值,3,0)+VLOOKUP($C985,装备数值,6,0)*($E985-1))*VLOOKUP($D985,系数!$K$2:$O$7,3,0))</f>
        <v>0</v>
      </c>
      <c r="H985" s="17">
        <f t="shared" si="31"/>
        <v>0</v>
      </c>
      <c r="I985" s="17">
        <f>INT((VLOOKUP($C985,装备数值,4,0)+VLOOKUP($C985,装备数值,7,0)*($E985-1))*VLOOKUP($D985,系数!$K$2:$O$7,4,0))</f>
        <v>0</v>
      </c>
      <c r="J985" s="17">
        <f>INT((VLOOKUP($C985,装备数值,4,0)+VLOOKUP($C985,装备数值,7,0)*($E985-1))*VLOOKUP($D985,系数!$K$2:$O$7,5,0))</f>
        <v>0</v>
      </c>
      <c r="K985" s="17">
        <f>INT(VLOOKUP(E985,强化金币,2,1)*VLOOKUP(INDEX(装备!F:F,MATCH(属性!A985,装备!A:A,0)),系数!$K$12:$M$15,3,0))</f>
        <v>960</v>
      </c>
      <c r="L985" s="17"/>
      <c r="M985" s="17"/>
      <c r="N985" s="17"/>
      <c r="O985" s="17">
        <f>IF(E985=1,"",VLOOKUP(E985,系数!$S$2:$AB$12,MATCH(属性!C985,评级,0),1))</f>
        <v>0</v>
      </c>
    </row>
    <row r="986" spans="1:15" ht="17.25" thickBot="1" x14ac:dyDescent="0.4">
      <c r="A986" s="17">
        <f t="shared" si="30"/>
        <v>7100009</v>
      </c>
      <c r="B986" s="17" t="s">
        <v>39</v>
      </c>
      <c r="C986" s="15">
        <f>INDEX(装备!G:G,MATCH(属性!A986,装备!A:A,0))</f>
        <v>6</v>
      </c>
      <c r="D986" s="15" t="str">
        <f>INDEX(装备!E:E,MATCH(属性!A986,装备!A:A,0))</f>
        <v>armour</v>
      </c>
      <c r="E986" s="14">
        <v>24</v>
      </c>
      <c r="F986" s="17">
        <f>INT((VLOOKUP($C986,装备数值,2,0)+VLOOKUP($C986,装备数值,5,0)*($E986-1))*VLOOKUP($D986,系数!$K$2:$O$7,2,0))</f>
        <v>645</v>
      </c>
      <c r="G986" s="17">
        <f>INT((VLOOKUP($C986,装备数值,3,0)+VLOOKUP($C986,装备数值,6,0)*($E986-1))*VLOOKUP($D986,系数!$K$2:$O$7,3,0))</f>
        <v>0</v>
      </c>
      <c r="H986" s="17">
        <f t="shared" si="31"/>
        <v>0</v>
      </c>
      <c r="I986" s="17">
        <f>INT((VLOOKUP($C986,装备数值,4,0)+VLOOKUP($C986,装备数值,7,0)*($E986-1))*VLOOKUP($D986,系数!$K$2:$O$7,4,0))</f>
        <v>0</v>
      </c>
      <c r="J986" s="17">
        <f>INT((VLOOKUP($C986,装备数值,4,0)+VLOOKUP($C986,装备数值,7,0)*($E986-1))*VLOOKUP($D986,系数!$K$2:$O$7,5,0))</f>
        <v>0</v>
      </c>
      <c r="K986" s="17">
        <f>INT(VLOOKUP(E986,强化金币,2,1)*VLOOKUP(INDEX(装备!F:F,MATCH(属性!A986,装备!A:A,0)),系数!$K$12:$M$15,3,0))</f>
        <v>1020</v>
      </c>
      <c r="L986" s="17"/>
      <c r="M986" s="17"/>
      <c r="N986" s="17"/>
      <c r="O986" s="17">
        <f>IF(E986=1,"",VLOOKUP(E986,系数!$S$2:$AB$12,MATCH(属性!C986,评级,0),1))</f>
        <v>0</v>
      </c>
    </row>
    <row r="987" spans="1:15" ht="17.25" thickBot="1" x14ac:dyDescent="0.4">
      <c r="A987" s="17">
        <f t="shared" si="30"/>
        <v>7100009</v>
      </c>
      <c r="B987" s="17" t="s">
        <v>39</v>
      </c>
      <c r="C987" s="15">
        <f>INDEX(装备!G:G,MATCH(属性!A987,装备!A:A,0))</f>
        <v>6</v>
      </c>
      <c r="D987" s="15" t="str">
        <f>INDEX(装备!E:E,MATCH(属性!A987,装备!A:A,0))</f>
        <v>armour</v>
      </c>
      <c r="E987" s="14">
        <v>25</v>
      </c>
      <c r="F987" s="17">
        <f>INT((VLOOKUP($C987,装备数值,2,0)+VLOOKUP($C987,装备数值,5,0)*($E987-1))*VLOOKUP($D987,系数!$K$2:$O$7,2,0))</f>
        <v>660</v>
      </c>
      <c r="G987" s="17">
        <f>INT((VLOOKUP($C987,装备数值,3,0)+VLOOKUP($C987,装备数值,6,0)*($E987-1))*VLOOKUP($D987,系数!$K$2:$O$7,3,0))</f>
        <v>0</v>
      </c>
      <c r="H987" s="17">
        <f t="shared" si="31"/>
        <v>0</v>
      </c>
      <c r="I987" s="17">
        <f>INT((VLOOKUP($C987,装备数值,4,0)+VLOOKUP($C987,装备数值,7,0)*($E987-1))*VLOOKUP($D987,系数!$K$2:$O$7,4,0))</f>
        <v>0</v>
      </c>
      <c r="J987" s="17">
        <f>INT((VLOOKUP($C987,装备数值,4,0)+VLOOKUP($C987,装备数值,7,0)*($E987-1))*VLOOKUP($D987,系数!$K$2:$O$7,5,0))</f>
        <v>0</v>
      </c>
      <c r="K987" s="17">
        <f>INT(VLOOKUP(E987,强化金币,2,1)*VLOOKUP(INDEX(装备!F:F,MATCH(属性!A987,装备!A:A,0)),系数!$K$12:$M$15,3,0))</f>
        <v>1080</v>
      </c>
      <c r="L987" s="17"/>
      <c r="M987" s="17"/>
      <c r="N987" s="17"/>
      <c r="O987" s="17">
        <f>IF(E987=1,"",VLOOKUP(E987,系数!$S$2:$AB$12,MATCH(属性!C987,评级,0),1))</f>
        <v>0</v>
      </c>
    </row>
    <row r="988" spans="1:15" ht="17.25" thickBot="1" x14ac:dyDescent="0.4">
      <c r="A988" s="17">
        <f t="shared" si="30"/>
        <v>7100009</v>
      </c>
      <c r="B988" s="17" t="s">
        <v>39</v>
      </c>
      <c r="C988" s="15">
        <f>INDEX(装备!G:G,MATCH(属性!A988,装备!A:A,0))</f>
        <v>6</v>
      </c>
      <c r="D988" s="15" t="str">
        <f>INDEX(装备!E:E,MATCH(属性!A988,装备!A:A,0))</f>
        <v>armour</v>
      </c>
      <c r="E988" s="14">
        <v>26</v>
      </c>
      <c r="F988" s="17">
        <f>INT((VLOOKUP($C988,装备数值,2,0)+VLOOKUP($C988,装备数值,5,0)*($E988-1))*VLOOKUP($D988,系数!$K$2:$O$7,2,0))</f>
        <v>675</v>
      </c>
      <c r="G988" s="17">
        <f>INT((VLOOKUP($C988,装备数值,3,0)+VLOOKUP($C988,装备数值,6,0)*($E988-1))*VLOOKUP($D988,系数!$K$2:$O$7,3,0))</f>
        <v>0</v>
      </c>
      <c r="H988" s="17">
        <f t="shared" si="31"/>
        <v>0</v>
      </c>
      <c r="I988" s="17">
        <f>INT((VLOOKUP($C988,装备数值,4,0)+VLOOKUP($C988,装备数值,7,0)*($E988-1))*VLOOKUP($D988,系数!$K$2:$O$7,4,0))</f>
        <v>0</v>
      </c>
      <c r="J988" s="17">
        <f>INT((VLOOKUP($C988,装备数值,4,0)+VLOOKUP($C988,装备数值,7,0)*($E988-1))*VLOOKUP($D988,系数!$K$2:$O$7,5,0))</f>
        <v>0</v>
      </c>
      <c r="K988" s="17">
        <f>INT(VLOOKUP(E988,强化金币,2,1)*VLOOKUP(INDEX(装备!F:F,MATCH(属性!A988,装备!A:A,0)),系数!$K$12:$M$15,3,0))</f>
        <v>1140</v>
      </c>
      <c r="L988" s="17"/>
      <c r="M988" s="17"/>
      <c r="N988" s="17"/>
      <c r="O988" s="17">
        <f>IF(E988=1,"",VLOOKUP(E988,系数!$S$2:$AB$12,MATCH(属性!C988,评级,0),1))</f>
        <v>0</v>
      </c>
    </row>
    <row r="989" spans="1:15" ht="17.25" thickBot="1" x14ac:dyDescent="0.4">
      <c r="A989" s="17">
        <f t="shared" si="30"/>
        <v>7100009</v>
      </c>
      <c r="B989" s="17" t="s">
        <v>39</v>
      </c>
      <c r="C989" s="15">
        <f>INDEX(装备!G:G,MATCH(属性!A989,装备!A:A,0))</f>
        <v>6</v>
      </c>
      <c r="D989" s="15" t="str">
        <f>INDEX(装备!E:E,MATCH(属性!A989,装备!A:A,0))</f>
        <v>armour</v>
      </c>
      <c r="E989" s="14">
        <v>27</v>
      </c>
      <c r="F989" s="17">
        <f>INT((VLOOKUP($C989,装备数值,2,0)+VLOOKUP($C989,装备数值,5,0)*($E989-1))*VLOOKUP($D989,系数!$K$2:$O$7,2,0))</f>
        <v>690</v>
      </c>
      <c r="G989" s="17">
        <f>INT((VLOOKUP($C989,装备数值,3,0)+VLOOKUP($C989,装备数值,6,0)*($E989-1))*VLOOKUP($D989,系数!$K$2:$O$7,3,0))</f>
        <v>0</v>
      </c>
      <c r="H989" s="17">
        <f t="shared" si="31"/>
        <v>0</v>
      </c>
      <c r="I989" s="17">
        <f>INT((VLOOKUP($C989,装备数值,4,0)+VLOOKUP($C989,装备数值,7,0)*($E989-1))*VLOOKUP($D989,系数!$K$2:$O$7,4,0))</f>
        <v>0</v>
      </c>
      <c r="J989" s="17">
        <f>INT((VLOOKUP($C989,装备数值,4,0)+VLOOKUP($C989,装备数值,7,0)*($E989-1))*VLOOKUP($D989,系数!$K$2:$O$7,5,0))</f>
        <v>0</v>
      </c>
      <c r="K989" s="17">
        <f>INT(VLOOKUP(E989,强化金币,2,1)*VLOOKUP(INDEX(装备!F:F,MATCH(属性!A989,装备!A:A,0)),系数!$K$12:$M$15,3,0))</f>
        <v>1200</v>
      </c>
      <c r="L989" s="17"/>
      <c r="M989" s="17"/>
      <c r="N989" s="17"/>
      <c r="O989" s="17">
        <f>IF(E989=1,"",VLOOKUP(E989,系数!$S$2:$AB$12,MATCH(属性!C989,评级,0),1))</f>
        <v>0</v>
      </c>
    </row>
    <row r="990" spans="1:15" ht="17.25" thickBot="1" x14ac:dyDescent="0.4">
      <c r="A990" s="17">
        <f t="shared" si="30"/>
        <v>7100009</v>
      </c>
      <c r="B990" s="17" t="s">
        <v>39</v>
      </c>
      <c r="C990" s="15">
        <f>INDEX(装备!G:G,MATCH(属性!A990,装备!A:A,0))</f>
        <v>6</v>
      </c>
      <c r="D990" s="15" t="str">
        <f>INDEX(装备!E:E,MATCH(属性!A990,装备!A:A,0))</f>
        <v>armour</v>
      </c>
      <c r="E990" s="14">
        <v>28</v>
      </c>
      <c r="F990" s="17">
        <f>INT((VLOOKUP($C990,装备数值,2,0)+VLOOKUP($C990,装备数值,5,0)*($E990-1))*VLOOKUP($D990,系数!$K$2:$O$7,2,0))</f>
        <v>705</v>
      </c>
      <c r="G990" s="17">
        <f>INT((VLOOKUP($C990,装备数值,3,0)+VLOOKUP($C990,装备数值,6,0)*($E990-1))*VLOOKUP($D990,系数!$K$2:$O$7,3,0))</f>
        <v>0</v>
      </c>
      <c r="H990" s="17">
        <f t="shared" si="31"/>
        <v>0</v>
      </c>
      <c r="I990" s="17">
        <f>INT((VLOOKUP($C990,装备数值,4,0)+VLOOKUP($C990,装备数值,7,0)*($E990-1))*VLOOKUP($D990,系数!$K$2:$O$7,4,0))</f>
        <v>0</v>
      </c>
      <c r="J990" s="17">
        <f>INT((VLOOKUP($C990,装备数值,4,0)+VLOOKUP($C990,装备数值,7,0)*($E990-1))*VLOOKUP($D990,系数!$K$2:$O$7,5,0))</f>
        <v>0</v>
      </c>
      <c r="K990" s="17">
        <f>INT(VLOOKUP(E990,强化金币,2,1)*VLOOKUP(INDEX(装备!F:F,MATCH(属性!A990,装备!A:A,0)),系数!$K$12:$M$15,3,0))</f>
        <v>1260</v>
      </c>
      <c r="L990" s="17"/>
      <c r="M990" s="17"/>
      <c r="N990" s="17"/>
      <c r="O990" s="17">
        <f>IF(E990=1,"",VLOOKUP(E990,系数!$S$2:$AB$12,MATCH(属性!C990,评级,0),1))</f>
        <v>0</v>
      </c>
    </row>
    <row r="991" spans="1:15" ht="17.25" thickBot="1" x14ac:dyDescent="0.4">
      <c r="A991" s="17">
        <f t="shared" si="30"/>
        <v>7100009</v>
      </c>
      <c r="B991" s="17" t="s">
        <v>39</v>
      </c>
      <c r="C991" s="15">
        <f>INDEX(装备!G:G,MATCH(属性!A991,装备!A:A,0))</f>
        <v>6</v>
      </c>
      <c r="D991" s="15" t="str">
        <f>INDEX(装备!E:E,MATCH(属性!A991,装备!A:A,0))</f>
        <v>armour</v>
      </c>
      <c r="E991" s="14">
        <v>29</v>
      </c>
      <c r="F991" s="17">
        <f>INT((VLOOKUP($C991,装备数值,2,0)+VLOOKUP($C991,装备数值,5,0)*($E991-1))*VLOOKUP($D991,系数!$K$2:$O$7,2,0))</f>
        <v>720</v>
      </c>
      <c r="G991" s="17">
        <f>INT((VLOOKUP($C991,装备数值,3,0)+VLOOKUP($C991,装备数值,6,0)*($E991-1))*VLOOKUP($D991,系数!$K$2:$O$7,3,0))</f>
        <v>0</v>
      </c>
      <c r="H991" s="17">
        <f t="shared" si="31"/>
        <v>0</v>
      </c>
      <c r="I991" s="17">
        <f>INT((VLOOKUP($C991,装备数值,4,0)+VLOOKUP($C991,装备数值,7,0)*($E991-1))*VLOOKUP($D991,系数!$K$2:$O$7,4,0))</f>
        <v>0</v>
      </c>
      <c r="J991" s="17">
        <f>INT((VLOOKUP($C991,装备数值,4,0)+VLOOKUP($C991,装备数值,7,0)*($E991-1))*VLOOKUP($D991,系数!$K$2:$O$7,5,0))</f>
        <v>0</v>
      </c>
      <c r="K991" s="17">
        <f>INT(VLOOKUP(E991,强化金币,2,1)*VLOOKUP(INDEX(装备!F:F,MATCH(属性!A991,装备!A:A,0)),系数!$K$12:$M$15,3,0))</f>
        <v>1350</v>
      </c>
      <c r="L991" s="17"/>
      <c r="M991" s="17"/>
      <c r="N991" s="17"/>
      <c r="O991" s="17">
        <f>IF(E991=1,"",VLOOKUP(E991,系数!$S$2:$AB$12,MATCH(属性!C991,评级,0),1))</f>
        <v>0</v>
      </c>
    </row>
    <row r="992" spans="1:15" ht="17.25" thickBot="1" x14ac:dyDescent="0.4">
      <c r="A992" s="17">
        <f t="shared" si="30"/>
        <v>7100009</v>
      </c>
      <c r="B992" s="17" t="s">
        <v>39</v>
      </c>
      <c r="C992" s="15">
        <f>INDEX(装备!G:G,MATCH(属性!A992,装备!A:A,0))</f>
        <v>6</v>
      </c>
      <c r="D992" s="15" t="str">
        <f>INDEX(装备!E:E,MATCH(属性!A992,装备!A:A,0))</f>
        <v>armour</v>
      </c>
      <c r="E992" s="14">
        <v>30</v>
      </c>
      <c r="F992" s="17">
        <f>INT((VLOOKUP($C992,装备数值,2,0)+VLOOKUP($C992,装备数值,5,0)*($E992-1))*VLOOKUP($D992,系数!$K$2:$O$7,2,0))</f>
        <v>735</v>
      </c>
      <c r="G992" s="17">
        <f>INT((VLOOKUP($C992,装备数值,3,0)+VLOOKUP($C992,装备数值,6,0)*($E992-1))*VLOOKUP($D992,系数!$K$2:$O$7,3,0))</f>
        <v>0</v>
      </c>
      <c r="H992" s="17">
        <f t="shared" si="31"/>
        <v>0</v>
      </c>
      <c r="I992" s="17">
        <f>INT((VLOOKUP($C992,装备数值,4,0)+VLOOKUP($C992,装备数值,7,0)*($E992-1))*VLOOKUP($D992,系数!$K$2:$O$7,4,0))</f>
        <v>0</v>
      </c>
      <c r="J992" s="17">
        <f>INT((VLOOKUP($C992,装备数值,4,0)+VLOOKUP($C992,装备数值,7,0)*($E992-1))*VLOOKUP($D992,系数!$K$2:$O$7,5,0))</f>
        <v>0</v>
      </c>
      <c r="K992" s="17">
        <f>INT(VLOOKUP(E992,强化金币,2,1)*VLOOKUP(INDEX(装备!F:F,MATCH(属性!A992,装备!A:A,0)),系数!$K$12:$M$15,3,0))</f>
        <v>1500</v>
      </c>
      <c r="L992" s="17"/>
      <c r="M992" s="17"/>
      <c r="N992" s="17"/>
      <c r="O992" s="17">
        <f>IF(E992=1,"",VLOOKUP(E992,系数!$S$2:$AB$12,MATCH(属性!C992,评级,0),1))</f>
        <v>0</v>
      </c>
    </row>
    <row r="993" spans="1:15" ht="17.25" thickBot="1" x14ac:dyDescent="0.4">
      <c r="A993" s="17">
        <f t="shared" si="30"/>
        <v>7100009</v>
      </c>
      <c r="B993" s="17" t="s">
        <v>39</v>
      </c>
      <c r="C993" s="15">
        <f>INDEX(装备!G:G,MATCH(属性!A993,装备!A:A,0))</f>
        <v>6</v>
      </c>
      <c r="D993" s="15" t="str">
        <f>INDEX(装备!E:E,MATCH(属性!A993,装备!A:A,0))</f>
        <v>armour</v>
      </c>
      <c r="E993" s="14">
        <v>31</v>
      </c>
      <c r="F993" s="17">
        <f>INT((VLOOKUP($C993,装备数值,2,0)+VLOOKUP($C993,装备数值,5,0)*($E993-1))*VLOOKUP($D993,系数!$K$2:$O$7,2,0))</f>
        <v>750</v>
      </c>
      <c r="G993" s="17">
        <f>INT((VLOOKUP($C993,装备数值,3,0)+VLOOKUP($C993,装备数值,6,0)*($E993-1))*VLOOKUP($D993,系数!$K$2:$O$7,3,0))</f>
        <v>0</v>
      </c>
      <c r="H993" s="17">
        <f t="shared" si="31"/>
        <v>0</v>
      </c>
      <c r="I993" s="17">
        <f>INT((VLOOKUP($C993,装备数值,4,0)+VLOOKUP($C993,装备数值,7,0)*($E993-1))*VLOOKUP($D993,系数!$K$2:$O$7,4,0))</f>
        <v>0</v>
      </c>
      <c r="J993" s="17">
        <f>INT((VLOOKUP($C993,装备数值,4,0)+VLOOKUP($C993,装备数值,7,0)*($E993-1))*VLOOKUP($D993,系数!$K$2:$O$7,5,0))</f>
        <v>0</v>
      </c>
      <c r="K993" s="17">
        <f>INT(VLOOKUP(E993,强化金币,2,1)*VLOOKUP(INDEX(装备!F:F,MATCH(属性!A993,装备!A:A,0)),系数!$K$12:$M$15,3,0))</f>
        <v>1650</v>
      </c>
      <c r="L993" s="17"/>
      <c r="M993" s="17"/>
      <c r="N993" s="17"/>
      <c r="O993" s="17">
        <f>IF(E993=1,"",VLOOKUP(E993,系数!$S$2:$AB$12,MATCH(属性!C993,评级,0),1))</f>
        <v>0</v>
      </c>
    </row>
    <row r="994" spans="1:15" ht="17.25" thickBot="1" x14ac:dyDescent="0.4">
      <c r="A994" s="17">
        <f t="shared" si="30"/>
        <v>7100009</v>
      </c>
      <c r="B994" s="17" t="s">
        <v>39</v>
      </c>
      <c r="C994" s="15">
        <f>INDEX(装备!G:G,MATCH(属性!A994,装备!A:A,0))</f>
        <v>6</v>
      </c>
      <c r="D994" s="15" t="str">
        <f>INDEX(装备!E:E,MATCH(属性!A994,装备!A:A,0))</f>
        <v>armour</v>
      </c>
      <c r="E994" s="14">
        <v>32</v>
      </c>
      <c r="F994" s="17">
        <f>INT((VLOOKUP($C994,装备数值,2,0)+VLOOKUP($C994,装备数值,5,0)*($E994-1))*VLOOKUP($D994,系数!$K$2:$O$7,2,0))</f>
        <v>765</v>
      </c>
      <c r="G994" s="17">
        <f>INT((VLOOKUP($C994,装备数值,3,0)+VLOOKUP($C994,装备数值,6,0)*($E994-1))*VLOOKUP($D994,系数!$K$2:$O$7,3,0))</f>
        <v>0</v>
      </c>
      <c r="H994" s="17">
        <f t="shared" si="31"/>
        <v>0</v>
      </c>
      <c r="I994" s="17">
        <f>INT((VLOOKUP($C994,装备数值,4,0)+VLOOKUP($C994,装备数值,7,0)*($E994-1))*VLOOKUP($D994,系数!$K$2:$O$7,4,0))</f>
        <v>0</v>
      </c>
      <c r="J994" s="17">
        <f>INT((VLOOKUP($C994,装备数值,4,0)+VLOOKUP($C994,装备数值,7,0)*($E994-1))*VLOOKUP($D994,系数!$K$2:$O$7,5,0))</f>
        <v>0</v>
      </c>
      <c r="K994" s="17">
        <f>INT(VLOOKUP(E994,强化金币,2,1)*VLOOKUP(INDEX(装备!F:F,MATCH(属性!A994,装备!A:A,0)),系数!$K$12:$M$15,3,0))</f>
        <v>1800</v>
      </c>
      <c r="L994" s="17"/>
      <c r="M994" s="17"/>
      <c r="N994" s="17"/>
      <c r="O994" s="17">
        <f>IF(E994=1,"",VLOOKUP(E994,系数!$S$2:$AB$12,MATCH(属性!C994,评级,0),1))</f>
        <v>0</v>
      </c>
    </row>
    <row r="995" spans="1:15" ht="17.25" thickBot="1" x14ac:dyDescent="0.4">
      <c r="A995" s="17">
        <f t="shared" si="30"/>
        <v>7100009</v>
      </c>
      <c r="B995" s="17" t="s">
        <v>39</v>
      </c>
      <c r="C995" s="15">
        <f>INDEX(装备!G:G,MATCH(属性!A995,装备!A:A,0))</f>
        <v>6</v>
      </c>
      <c r="D995" s="15" t="str">
        <f>INDEX(装备!E:E,MATCH(属性!A995,装备!A:A,0))</f>
        <v>armour</v>
      </c>
      <c r="E995" s="14">
        <v>33</v>
      </c>
      <c r="F995" s="17">
        <f>INT((VLOOKUP($C995,装备数值,2,0)+VLOOKUP($C995,装备数值,5,0)*($E995-1))*VLOOKUP($D995,系数!$K$2:$O$7,2,0))</f>
        <v>780</v>
      </c>
      <c r="G995" s="17">
        <f>INT((VLOOKUP($C995,装备数值,3,0)+VLOOKUP($C995,装备数值,6,0)*($E995-1))*VLOOKUP($D995,系数!$K$2:$O$7,3,0))</f>
        <v>0</v>
      </c>
      <c r="H995" s="17">
        <f t="shared" si="31"/>
        <v>0</v>
      </c>
      <c r="I995" s="17">
        <f>INT((VLOOKUP($C995,装备数值,4,0)+VLOOKUP($C995,装备数值,7,0)*($E995-1))*VLOOKUP($D995,系数!$K$2:$O$7,4,0))</f>
        <v>0</v>
      </c>
      <c r="J995" s="17">
        <f>INT((VLOOKUP($C995,装备数值,4,0)+VLOOKUP($C995,装备数值,7,0)*($E995-1))*VLOOKUP($D995,系数!$K$2:$O$7,5,0))</f>
        <v>0</v>
      </c>
      <c r="K995" s="17">
        <f>INT(VLOOKUP(E995,强化金币,2,1)*VLOOKUP(INDEX(装备!F:F,MATCH(属性!A995,装备!A:A,0)),系数!$K$12:$M$15,3,0))</f>
        <v>1950</v>
      </c>
      <c r="L995" s="17"/>
      <c r="M995" s="17"/>
      <c r="N995" s="17"/>
      <c r="O995" s="17">
        <f>IF(E995=1,"",VLOOKUP(E995,系数!$S$2:$AB$12,MATCH(属性!C995,评级,0),1))</f>
        <v>0</v>
      </c>
    </row>
    <row r="996" spans="1:15" ht="17.25" thickBot="1" x14ac:dyDescent="0.4">
      <c r="A996" s="17">
        <f t="shared" si="30"/>
        <v>7100009</v>
      </c>
      <c r="B996" s="17" t="s">
        <v>39</v>
      </c>
      <c r="C996" s="15">
        <f>INDEX(装备!G:G,MATCH(属性!A996,装备!A:A,0))</f>
        <v>6</v>
      </c>
      <c r="D996" s="15" t="str">
        <f>INDEX(装备!E:E,MATCH(属性!A996,装备!A:A,0))</f>
        <v>armour</v>
      </c>
      <c r="E996" s="14">
        <v>34</v>
      </c>
      <c r="F996" s="17">
        <f>INT((VLOOKUP($C996,装备数值,2,0)+VLOOKUP($C996,装备数值,5,0)*($E996-1))*VLOOKUP($D996,系数!$K$2:$O$7,2,0))</f>
        <v>795</v>
      </c>
      <c r="G996" s="17">
        <f>INT((VLOOKUP($C996,装备数值,3,0)+VLOOKUP($C996,装备数值,6,0)*($E996-1))*VLOOKUP($D996,系数!$K$2:$O$7,3,0))</f>
        <v>0</v>
      </c>
      <c r="H996" s="17">
        <f t="shared" si="31"/>
        <v>0</v>
      </c>
      <c r="I996" s="17">
        <f>INT((VLOOKUP($C996,装备数值,4,0)+VLOOKUP($C996,装备数值,7,0)*($E996-1))*VLOOKUP($D996,系数!$K$2:$O$7,4,0))</f>
        <v>0</v>
      </c>
      <c r="J996" s="17">
        <f>INT((VLOOKUP($C996,装备数值,4,0)+VLOOKUP($C996,装备数值,7,0)*($E996-1))*VLOOKUP($D996,系数!$K$2:$O$7,5,0))</f>
        <v>0</v>
      </c>
      <c r="K996" s="17">
        <f>INT(VLOOKUP(E996,强化金币,2,1)*VLOOKUP(INDEX(装备!F:F,MATCH(属性!A996,装备!A:A,0)),系数!$K$12:$M$15,3,0))</f>
        <v>2100</v>
      </c>
      <c r="L996" s="17"/>
      <c r="M996" s="17"/>
      <c r="N996" s="17"/>
      <c r="O996" s="17">
        <f>IF(E996=1,"",VLOOKUP(E996,系数!$S$2:$AB$12,MATCH(属性!C996,评级,0),1))</f>
        <v>0</v>
      </c>
    </row>
    <row r="997" spans="1:15" ht="17.25" thickBot="1" x14ac:dyDescent="0.4">
      <c r="A997" s="17">
        <f t="shared" si="30"/>
        <v>7100009</v>
      </c>
      <c r="B997" s="17" t="s">
        <v>39</v>
      </c>
      <c r="C997" s="15">
        <f>INDEX(装备!G:G,MATCH(属性!A997,装备!A:A,0))</f>
        <v>6</v>
      </c>
      <c r="D997" s="15" t="str">
        <f>INDEX(装备!E:E,MATCH(属性!A997,装备!A:A,0))</f>
        <v>armour</v>
      </c>
      <c r="E997" s="14">
        <v>35</v>
      </c>
      <c r="F997" s="17">
        <f>INT((VLOOKUP($C997,装备数值,2,0)+VLOOKUP($C997,装备数值,5,0)*($E997-1))*VLOOKUP($D997,系数!$K$2:$O$7,2,0))</f>
        <v>810</v>
      </c>
      <c r="G997" s="17">
        <f>INT((VLOOKUP($C997,装备数值,3,0)+VLOOKUP($C997,装备数值,6,0)*($E997-1))*VLOOKUP($D997,系数!$K$2:$O$7,3,0))</f>
        <v>0</v>
      </c>
      <c r="H997" s="17">
        <f t="shared" si="31"/>
        <v>0</v>
      </c>
      <c r="I997" s="17">
        <f>INT((VLOOKUP($C997,装备数值,4,0)+VLOOKUP($C997,装备数值,7,0)*($E997-1))*VLOOKUP($D997,系数!$K$2:$O$7,4,0))</f>
        <v>0</v>
      </c>
      <c r="J997" s="17">
        <f>INT((VLOOKUP($C997,装备数值,4,0)+VLOOKUP($C997,装备数值,7,0)*($E997-1))*VLOOKUP($D997,系数!$K$2:$O$7,5,0))</f>
        <v>0</v>
      </c>
      <c r="K997" s="17">
        <f>INT(VLOOKUP(E997,强化金币,2,1)*VLOOKUP(INDEX(装备!F:F,MATCH(属性!A997,装备!A:A,0)),系数!$K$12:$M$15,3,0))</f>
        <v>2250</v>
      </c>
      <c r="L997" s="17"/>
      <c r="M997" s="17"/>
      <c r="N997" s="17"/>
      <c r="O997" s="17">
        <f>IF(E997=1,"",VLOOKUP(E997,系数!$S$2:$AB$12,MATCH(属性!C997,评级,0),1))</f>
        <v>0</v>
      </c>
    </row>
    <row r="998" spans="1:15" ht="17.25" thickBot="1" x14ac:dyDescent="0.4">
      <c r="A998" s="17">
        <f t="shared" si="30"/>
        <v>7100009</v>
      </c>
      <c r="B998" s="17" t="s">
        <v>39</v>
      </c>
      <c r="C998" s="15">
        <f>INDEX(装备!G:G,MATCH(属性!A998,装备!A:A,0))</f>
        <v>6</v>
      </c>
      <c r="D998" s="15" t="str">
        <f>INDEX(装备!E:E,MATCH(属性!A998,装备!A:A,0))</f>
        <v>armour</v>
      </c>
      <c r="E998" s="14">
        <v>36</v>
      </c>
      <c r="F998" s="17">
        <f>INT((VLOOKUP($C998,装备数值,2,0)+VLOOKUP($C998,装备数值,5,0)*($E998-1))*VLOOKUP($D998,系数!$K$2:$O$7,2,0))</f>
        <v>825</v>
      </c>
      <c r="G998" s="17">
        <f>INT((VLOOKUP($C998,装备数值,3,0)+VLOOKUP($C998,装备数值,6,0)*($E998-1))*VLOOKUP($D998,系数!$K$2:$O$7,3,0))</f>
        <v>0</v>
      </c>
      <c r="H998" s="17">
        <f t="shared" si="31"/>
        <v>0</v>
      </c>
      <c r="I998" s="17">
        <f>INT((VLOOKUP($C998,装备数值,4,0)+VLOOKUP($C998,装备数值,7,0)*($E998-1))*VLOOKUP($D998,系数!$K$2:$O$7,4,0))</f>
        <v>0</v>
      </c>
      <c r="J998" s="17">
        <f>INT((VLOOKUP($C998,装备数值,4,0)+VLOOKUP($C998,装备数值,7,0)*($E998-1))*VLOOKUP($D998,系数!$K$2:$O$7,5,0))</f>
        <v>0</v>
      </c>
      <c r="K998" s="17">
        <f>INT(VLOOKUP(E998,强化金币,2,1)*VLOOKUP(INDEX(装备!F:F,MATCH(属性!A998,装备!A:A,0)),系数!$K$12:$M$15,3,0))</f>
        <v>2400</v>
      </c>
      <c r="L998" s="17"/>
      <c r="M998" s="17"/>
      <c r="N998" s="17"/>
      <c r="O998" s="17">
        <f>IF(E998=1,"",VLOOKUP(E998,系数!$S$2:$AB$12,MATCH(属性!C998,评级,0),1))</f>
        <v>0</v>
      </c>
    </row>
    <row r="999" spans="1:15" ht="17.25" thickBot="1" x14ac:dyDescent="0.4">
      <c r="A999" s="17">
        <f t="shared" si="30"/>
        <v>7100009</v>
      </c>
      <c r="B999" s="17" t="s">
        <v>39</v>
      </c>
      <c r="C999" s="15">
        <f>INDEX(装备!G:G,MATCH(属性!A999,装备!A:A,0))</f>
        <v>6</v>
      </c>
      <c r="D999" s="15" t="str">
        <f>INDEX(装备!E:E,MATCH(属性!A999,装备!A:A,0))</f>
        <v>armour</v>
      </c>
      <c r="E999" s="14">
        <v>37</v>
      </c>
      <c r="F999" s="17">
        <f>INT((VLOOKUP($C999,装备数值,2,0)+VLOOKUP($C999,装备数值,5,0)*($E999-1))*VLOOKUP($D999,系数!$K$2:$O$7,2,0))</f>
        <v>840</v>
      </c>
      <c r="G999" s="17">
        <f>INT((VLOOKUP($C999,装备数值,3,0)+VLOOKUP($C999,装备数值,6,0)*($E999-1))*VLOOKUP($D999,系数!$K$2:$O$7,3,0))</f>
        <v>0</v>
      </c>
      <c r="H999" s="17">
        <f t="shared" si="31"/>
        <v>0</v>
      </c>
      <c r="I999" s="17">
        <f>INT((VLOOKUP($C999,装备数值,4,0)+VLOOKUP($C999,装备数值,7,0)*($E999-1))*VLOOKUP($D999,系数!$K$2:$O$7,4,0))</f>
        <v>0</v>
      </c>
      <c r="J999" s="17">
        <f>INT((VLOOKUP($C999,装备数值,4,0)+VLOOKUP($C999,装备数值,7,0)*($E999-1))*VLOOKUP($D999,系数!$K$2:$O$7,5,0))</f>
        <v>0</v>
      </c>
      <c r="K999" s="17">
        <f>INT(VLOOKUP(E999,强化金币,2,1)*VLOOKUP(INDEX(装备!F:F,MATCH(属性!A999,装备!A:A,0)),系数!$K$12:$M$15,3,0))</f>
        <v>2550</v>
      </c>
      <c r="L999" s="17"/>
      <c r="M999" s="17"/>
      <c r="N999" s="17"/>
      <c r="O999" s="17">
        <f>IF(E999=1,"",VLOOKUP(E999,系数!$S$2:$AB$12,MATCH(属性!C999,评级,0),1))</f>
        <v>0</v>
      </c>
    </row>
    <row r="1000" spans="1:15" ht="17.25" thickBot="1" x14ac:dyDescent="0.4">
      <c r="A1000" s="17">
        <f t="shared" si="30"/>
        <v>7100009</v>
      </c>
      <c r="B1000" s="17" t="s">
        <v>39</v>
      </c>
      <c r="C1000" s="15">
        <f>INDEX(装备!G:G,MATCH(属性!A1000,装备!A:A,0))</f>
        <v>6</v>
      </c>
      <c r="D1000" s="15" t="str">
        <f>INDEX(装备!E:E,MATCH(属性!A1000,装备!A:A,0))</f>
        <v>armour</v>
      </c>
      <c r="E1000" s="14">
        <v>38</v>
      </c>
      <c r="F1000" s="17">
        <f>INT((VLOOKUP($C1000,装备数值,2,0)+VLOOKUP($C1000,装备数值,5,0)*($E1000-1))*VLOOKUP($D1000,系数!$K$2:$O$7,2,0))</f>
        <v>855</v>
      </c>
      <c r="G1000" s="17">
        <f>INT((VLOOKUP($C1000,装备数值,3,0)+VLOOKUP($C1000,装备数值,6,0)*($E1000-1))*VLOOKUP($D1000,系数!$K$2:$O$7,3,0))</f>
        <v>0</v>
      </c>
      <c r="H1000" s="17">
        <f t="shared" si="31"/>
        <v>0</v>
      </c>
      <c r="I1000" s="17">
        <f>INT((VLOOKUP($C1000,装备数值,4,0)+VLOOKUP($C1000,装备数值,7,0)*($E1000-1))*VLOOKUP($D1000,系数!$K$2:$O$7,4,0))</f>
        <v>0</v>
      </c>
      <c r="J1000" s="17">
        <f>INT((VLOOKUP($C1000,装备数值,4,0)+VLOOKUP($C1000,装备数值,7,0)*($E1000-1))*VLOOKUP($D1000,系数!$K$2:$O$7,5,0))</f>
        <v>0</v>
      </c>
      <c r="K1000" s="17">
        <f>INT(VLOOKUP(E1000,强化金币,2,1)*VLOOKUP(INDEX(装备!F:F,MATCH(属性!A1000,装备!A:A,0)),系数!$K$12:$M$15,3,0))</f>
        <v>2700</v>
      </c>
      <c r="L1000" s="17"/>
      <c r="M1000" s="17"/>
      <c r="N1000" s="17"/>
      <c r="O1000" s="17">
        <f>IF(E1000=1,"",VLOOKUP(E1000,系数!$S$2:$AB$12,MATCH(属性!C1000,评级,0),1))</f>
        <v>0</v>
      </c>
    </row>
    <row r="1001" spans="1:15" ht="17.25" thickBot="1" x14ac:dyDescent="0.4">
      <c r="A1001" s="17">
        <f t="shared" si="30"/>
        <v>7100009</v>
      </c>
      <c r="B1001" s="17" t="s">
        <v>39</v>
      </c>
      <c r="C1001" s="15">
        <f>INDEX(装备!G:G,MATCH(属性!A1001,装备!A:A,0))</f>
        <v>6</v>
      </c>
      <c r="D1001" s="15" t="str">
        <f>INDEX(装备!E:E,MATCH(属性!A1001,装备!A:A,0))</f>
        <v>armour</v>
      </c>
      <c r="E1001" s="14">
        <v>39</v>
      </c>
      <c r="F1001" s="17">
        <f>INT((VLOOKUP($C1001,装备数值,2,0)+VLOOKUP($C1001,装备数值,5,0)*($E1001-1))*VLOOKUP($D1001,系数!$K$2:$O$7,2,0))</f>
        <v>870</v>
      </c>
      <c r="G1001" s="17">
        <f>INT((VLOOKUP($C1001,装备数值,3,0)+VLOOKUP($C1001,装备数值,6,0)*($E1001-1))*VLOOKUP($D1001,系数!$K$2:$O$7,3,0))</f>
        <v>0</v>
      </c>
      <c r="H1001" s="17">
        <f t="shared" si="31"/>
        <v>0</v>
      </c>
      <c r="I1001" s="17">
        <f>INT((VLOOKUP($C1001,装备数值,4,0)+VLOOKUP($C1001,装备数值,7,0)*($E1001-1))*VLOOKUP($D1001,系数!$K$2:$O$7,4,0))</f>
        <v>0</v>
      </c>
      <c r="J1001" s="17">
        <f>INT((VLOOKUP($C1001,装备数值,4,0)+VLOOKUP($C1001,装备数值,7,0)*($E1001-1))*VLOOKUP($D1001,系数!$K$2:$O$7,5,0))</f>
        <v>0</v>
      </c>
      <c r="K1001" s="17">
        <f>INT(VLOOKUP(E1001,强化金币,2,1)*VLOOKUP(INDEX(装备!F:F,MATCH(属性!A1001,装备!A:A,0)),系数!$K$12:$M$15,3,0))</f>
        <v>3000</v>
      </c>
      <c r="L1001" s="17"/>
      <c r="M1001" s="17"/>
      <c r="N1001" s="17"/>
      <c r="O1001" s="17">
        <f>IF(E1001=1,"",VLOOKUP(E1001,系数!$S$2:$AB$12,MATCH(属性!C1001,评级,0),1))</f>
        <v>0</v>
      </c>
    </row>
    <row r="1002" spans="1:15" ht="17.25" thickBot="1" x14ac:dyDescent="0.4">
      <c r="A1002" s="17">
        <f t="shared" si="30"/>
        <v>7100009</v>
      </c>
      <c r="B1002" s="17" t="s">
        <v>39</v>
      </c>
      <c r="C1002" s="15">
        <f>INDEX(装备!G:G,MATCH(属性!A1002,装备!A:A,0))</f>
        <v>6</v>
      </c>
      <c r="D1002" s="15" t="str">
        <f>INDEX(装备!E:E,MATCH(属性!A1002,装备!A:A,0))</f>
        <v>armour</v>
      </c>
      <c r="E1002" s="14">
        <v>40</v>
      </c>
      <c r="F1002" s="17">
        <f>INT((VLOOKUP($C1002,装备数值,2,0)+VLOOKUP($C1002,装备数值,5,0)*($E1002-1))*VLOOKUP($D1002,系数!$K$2:$O$7,2,0))</f>
        <v>885</v>
      </c>
      <c r="G1002" s="17">
        <f>INT((VLOOKUP($C1002,装备数值,3,0)+VLOOKUP($C1002,装备数值,6,0)*($E1002-1))*VLOOKUP($D1002,系数!$K$2:$O$7,3,0))</f>
        <v>0</v>
      </c>
      <c r="H1002" s="17">
        <f t="shared" si="31"/>
        <v>0</v>
      </c>
      <c r="I1002" s="17">
        <f>INT((VLOOKUP($C1002,装备数值,4,0)+VLOOKUP($C1002,装备数值,7,0)*($E1002-1))*VLOOKUP($D1002,系数!$K$2:$O$7,4,0))</f>
        <v>0</v>
      </c>
      <c r="J1002" s="17">
        <f>INT((VLOOKUP($C1002,装备数值,4,0)+VLOOKUP($C1002,装备数值,7,0)*($E1002-1))*VLOOKUP($D1002,系数!$K$2:$O$7,5,0))</f>
        <v>0</v>
      </c>
      <c r="K1002" s="17">
        <f>INT(VLOOKUP(E1002,强化金币,2,1)*VLOOKUP(INDEX(装备!F:F,MATCH(属性!A1002,装备!A:A,0)),系数!$K$12:$M$15,3,0))</f>
        <v>3600</v>
      </c>
      <c r="L1002" s="17"/>
      <c r="M1002" s="17"/>
      <c r="N1002" s="17"/>
      <c r="O1002" s="17">
        <f>IF(E1002=1,"",VLOOKUP(E1002,系数!$S$2:$AB$12,MATCH(属性!C1002,评级,0),1))</f>
        <v>0</v>
      </c>
    </row>
    <row r="1003" spans="1:15" ht="17.25" thickBot="1" x14ac:dyDescent="0.4">
      <c r="A1003" s="17">
        <f t="shared" si="30"/>
        <v>7100009</v>
      </c>
      <c r="B1003" s="17" t="s">
        <v>39</v>
      </c>
      <c r="C1003" s="15">
        <f>INDEX(装备!G:G,MATCH(属性!A1003,装备!A:A,0))</f>
        <v>6</v>
      </c>
      <c r="D1003" s="15" t="str">
        <f>INDEX(装备!E:E,MATCH(属性!A1003,装备!A:A,0))</f>
        <v>armour</v>
      </c>
      <c r="E1003" s="14">
        <v>41</v>
      </c>
      <c r="F1003" s="17">
        <f>INT((VLOOKUP($C1003,装备数值,2,0)+VLOOKUP($C1003,装备数值,5,0)*($E1003-1))*VLOOKUP($D1003,系数!$K$2:$O$7,2,0))</f>
        <v>900</v>
      </c>
      <c r="G1003" s="17">
        <f>INT((VLOOKUP($C1003,装备数值,3,0)+VLOOKUP($C1003,装备数值,6,0)*($E1003-1))*VLOOKUP($D1003,系数!$K$2:$O$7,3,0))</f>
        <v>0</v>
      </c>
      <c r="H1003" s="17">
        <f t="shared" si="31"/>
        <v>0</v>
      </c>
      <c r="I1003" s="17">
        <f>INT((VLOOKUP($C1003,装备数值,4,0)+VLOOKUP($C1003,装备数值,7,0)*($E1003-1))*VLOOKUP($D1003,系数!$K$2:$O$7,4,0))</f>
        <v>0</v>
      </c>
      <c r="J1003" s="17">
        <f>INT((VLOOKUP($C1003,装备数值,4,0)+VLOOKUP($C1003,装备数值,7,0)*($E1003-1))*VLOOKUP($D1003,系数!$K$2:$O$7,5,0))</f>
        <v>0</v>
      </c>
      <c r="K1003" s="17">
        <f>INT(VLOOKUP(E1003,强化金币,2,1)*VLOOKUP(INDEX(装备!F:F,MATCH(属性!A1003,装备!A:A,0)),系数!$K$12:$M$15,3,0))</f>
        <v>4200</v>
      </c>
      <c r="L1003" s="17"/>
      <c r="M1003" s="17"/>
      <c r="N1003" s="17"/>
      <c r="O1003" s="17">
        <f>IF(E1003=1,"",VLOOKUP(E1003,系数!$S$2:$AB$12,MATCH(属性!C1003,评级,0),1))</f>
        <v>0</v>
      </c>
    </row>
    <row r="1004" spans="1:15" ht="17.25" thickBot="1" x14ac:dyDescent="0.4">
      <c r="A1004" s="17">
        <f t="shared" si="30"/>
        <v>7100009</v>
      </c>
      <c r="B1004" s="17" t="s">
        <v>39</v>
      </c>
      <c r="C1004" s="15">
        <f>INDEX(装备!G:G,MATCH(属性!A1004,装备!A:A,0))</f>
        <v>6</v>
      </c>
      <c r="D1004" s="15" t="str">
        <f>INDEX(装备!E:E,MATCH(属性!A1004,装备!A:A,0))</f>
        <v>armour</v>
      </c>
      <c r="E1004" s="14">
        <v>42</v>
      </c>
      <c r="F1004" s="17">
        <f>INT((VLOOKUP($C1004,装备数值,2,0)+VLOOKUP($C1004,装备数值,5,0)*($E1004-1))*VLOOKUP($D1004,系数!$K$2:$O$7,2,0))</f>
        <v>915</v>
      </c>
      <c r="G1004" s="17">
        <f>INT((VLOOKUP($C1004,装备数值,3,0)+VLOOKUP($C1004,装备数值,6,0)*($E1004-1))*VLOOKUP($D1004,系数!$K$2:$O$7,3,0))</f>
        <v>0</v>
      </c>
      <c r="H1004" s="17">
        <f t="shared" si="31"/>
        <v>0</v>
      </c>
      <c r="I1004" s="17">
        <f>INT((VLOOKUP($C1004,装备数值,4,0)+VLOOKUP($C1004,装备数值,7,0)*($E1004-1))*VLOOKUP($D1004,系数!$K$2:$O$7,4,0))</f>
        <v>0</v>
      </c>
      <c r="J1004" s="17">
        <f>INT((VLOOKUP($C1004,装备数值,4,0)+VLOOKUP($C1004,装备数值,7,0)*($E1004-1))*VLOOKUP($D1004,系数!$K$2:$O$7,5,0))</f>
        <v>0</v>
      </c>
      <c r="K1004" s="17">
        <f>INT(VLOOKUP(E1004,强化金币,2,1)*VLOOKUP(INDEX(装备!F:F,MATCH(属性!A1004,装备!A:A,0)),系数!$K$12:$M$15,3,0))</f>
        <v>4800</v>
      </c>
      <c r="L1004" s="17"/>
      <c r="M1004" s="17"/>
      <c r="N1004" s="17"/>
      <c r="O1004" s="17">
        <f>IF(E1004=1,"",VLOOKUP(E1004,系数!$S$2:$AB$12,MATCH(属性!C1004,评级,0),1))</f>
        <v>0</v>
      </c>
    </row>
    <row r="1005" spans="1:15" ht="17.25" thickBot="1" x14ac:dyDescent="0.4">
      <c r="A1005" s="17">
        <f t="shared" si="30"/>
        <v>7100009</v>
      </c>
      <c r="B1005" s="17" t="s">
        <v>39</v>
      </c>
      <c r="C1005" s="15">
        <f>INDEX(装备!G:G,MATCH(属性!A1005,装备!A:A,0))</f>
        <v>6</v>
      </c>
      <c r="D1005" s="15" t="str">
        <f>INDEX(装备!E:E,MATCH(属性!A1005,装备!A:A,0))</f>
        <v>armour</v>
      </c>
      <c r="E1005" s="14">
        <v>43</v>
      </c>
      <c r="F1005" s="17">
        <f>INT((VLOOKUP($C1005,装备数值,2,0)+VLOOKUP($C1005,装备数值,5,0)*($E1005-1))*VLOOKUP($D1005,系数!$K$2:$O$7,2,0))</f>
        <v>930</v>
      </c>
      <c r="G1005" s="17">
        <f>INT((VLOOKUP($C1005,装备数值,3,0)+VLOOKUP($C1005,装备数值,6,0)*($E1005-1))*VLOOKUP($D1005,系数!$K$2:$O$7,3,0))</f>
        <v>0</v>
      </c>
      <c r="H1005" s="17">
        <f t="shared" si="31"/>
        <v>0</v>
      </c>
      <c r="I1005" s="17">
        <f>INT((VLOOKUP($C1005,装备数值,4,0)+VLOOKUP($C1005,装备数值,7,0)*($E1005-1))*VLOOKUP($D1005,系数!$K$2:$O$7,4,0))</f>
        <v>0</v>
      </c>
      <c r="J1005" s="17">
        <f>INT((VLOOKUP($C1005,装备数值,4,0)+VLOOKUP($C1005,装备数值,7,0)*($E1005-1))*VLOOKUP($D1005,系数!$K$2:$O$7,5,0))</f>
        <v>0</v>
      </c>
      <c r="K1005" s="17">
        <f>INT(VLOOKUP(E1005,强化金币,2,1)*VLOOKUP(INDEX(装备!F:F,MATCH(属性!A1005,装备!A:A,0)),系数!$K$12:$M$15,3,0))</f>
        <v>5400</v>
      </c>
      <c r="L1005" s="17"/>
      <c r="M1005" s="17"/>
      <c r="N1005" s="17"/>
      <c r="O1005" s="17">
        <f>IF(E1005=1,"",VLOOKUP(E1005,系数!$S$2:$AB$12,MATCH(属性!C1005,评级,0),1))</f>
        <v>0</v>
      </c>
    </row>
    <row r="1006" spans="1:15" ht="17.25" thickBot="1" x14ac:dyDescent="0.4">
      <c r="A1006" s="17">
        <f t="shared" si="30"/>
        <v>7100009</v>
      </c>
      <c r="B1006" s="17" t="s">
        <v>39</v>
      </c>
      <c r="C1006" s="15">
        <f>INDEX(装备!G:G,MATCH(属性!A1006,装备!A:A,0))</f>
        <v>6</v>
      </c>
      <c r="D1006" s="15" t="str">
        <f>INDEX(装备!E:E,MATCH(属性!A1006,装备!A:A,0))</f>
        <v>armour</v>
      </c>
      <c r="E1006" s="14">
        <v>44</v>
      </c>
      <c r="F1006" s="17">
        <f>INT((VLOOKUP($C1006,装备数值,2,0)+VLOOKUP($C1006,装备数值,5,0)*($E1006-1))*VLOOKUP($D1006,系数!$K$2:$O$7,2,0))</f>
        <v>945</v>
      </c>
      <c r="G1006" s="17">
        <f>INT((VLOOKUP($C1006,装备数值,3,0)+VLOOKUP($C1006,装备数值,6,0)*($E1006-1))*VLOOKUP($D1006,系数!$K$2:$O$7,3,0))</f>
        <v>0</v>
      </c>
      <c r="H1006" s="17">
        <f t="shared" si="31"/>
        <v>0</v>
      </c>
      <c r="I1006" s="17">
        <f>INT((VLOOKUP($C1006,装备数值,4,0)+VLOOKUP($C1006,装备数值,7,0)*($E1006-1))*VLOOKUP($D1006,系数!$K$2:$O$7,4,0))</f>
        <v>0</v>
      </c>
      <c r="J1006" s="17">
        <f>INT((VLOOKUP($C1006,装备数值,4,0)+VLOOKUP($C1006,装备数值,7,0)*($E1006-1))*VLOOKUP($D1006,系数!$K$2:$O$7,5,0))</f>
        <v>0</v>
      </c>
      <c r="K1006" s="17">
        <f>INT(VLOOKUP(E1006,强化金币,2,1)*VLOOKUP(INDEX(装备!F:F,MATCH(属性!A1006,装备!A:A,0)),系数!$K$12:$M$15,3,0))</f>
        <v>6000</v>
      </c>
      <c r="L1006" s="17"/>
      <c r="M1006" s="17"/>
      <c r="N1006" s="17"/>
      <c r="O1006" s="17">
        <f>IF(E1006=1,"",VLOOKUP(E1006,系数!$S$2:$AB$12,MATCH(属性!C1006,评级,0),1))</f>
        <v>0</v>
      </c>
    </row>
    <row r="1007" spans="1:15" ht="17.25" thickBot="1" x14ac:dyDescent="0.4">
      <c r="A1007" s="17">
        <f t="shared" si="30"/>
        <v>7100009</v>
      </c>
      <c r="B1007" s="17" t="s">
        <v>39</v>
      </c>
      <c r="C1007" s="15">
        <f>INDEX(装备!G:G,MATCH(属性!A1007,装备!A:A,0))</f>
        <v>6</v>
      </c>
      <c r="D1007" s="15" t="str">
        <f>INDEX(装备!E:E,MATCH(属性!A1007,装备!A:A,0))</f>
        <v>armour</v>
      </c>
      <c r="E1007" s="14">
        <v>45</v>
      </c>
      <c r="F1007" s="17">
        <f>INT((VLOOKUP($C1007,装备数值,2,0)+VLOOKUP($C1007,装备数值,5,0)*($E1007-1))*VLOOKUP($D1007,系数!$K$2:$O$7,2,0))</f>
        <v>960</v>
      </c>
      <c r="G1007" s="17">
        <f>INT((VLOOKUP($C1007,装备数值,3,0)+VLOOKUP($C1007,装备数值,6,0)*($E1007-1))*VLOOKUP($D1007,系数!$K$2:$O$7,3,0))</f>
        <v>0</v>
      </c>
      <c r="H1007" s="17">
        <f t="shared" si="31"/>
        <v>0</v>
      </c>
      <c r="I1007" s="17">
        <f>INT((VLOOKUP($C1007,装备数值,4,0)+VLOOKUP($C1007,装备数值,7,0)*($E1007-1))*VLOOKUP($D1007,系数!$K$2:$O$7,4,0))</f>
        <v>0</v>
      </c>
      <c r="J1007" s="17">
        <f>INT((VLOOKUP($C1007,装备数值,4,0)+VLOOKUP($C1007,装备数值,7,0)*($E1007-1))*VLOOKUP($D1007,系数!$K$2:$O$7,5,0))</f>
        <v>0</v>
      </c>
      <c r="K1007" s="17">
        <f>INT(VLOOKUP(E1007,强化金币,2,1)*VLOOKUP(INDEX(装备!F:F,MATCH(属性!A1007,装备!A:A,0)),系数!$K$12:$M$15,3,0))</f>
        <v>6600</v>
      </c>
      <c r="L1007" s="17"/>
      <c r="M1007" s="17"/>
      <c r="N1007" s="17"/>
      <c r="O1007" s="17">
        <f>IF(E1007=1,"",VLOOKUP(E1007,系数!$S$2:$AB$12,MATCH(属性!C1007,评级,0),1))</f>
        <v>0</v>
      </c>
    </row>
    <row r="1008" spans="1:15" ht="17.25" thickBot="1" x14ac:dyDescent="0.4">
      <c r="A1008" s="17">
        <f t="shared" si="30"/>
        <v>7100009</v>
      </c>
      <c r="B1008" s="17" t="s">
        <v>39</v>
      </c>
      <c r="C1008" s="15">
        <f>INDEX(装备!G:G,MATCH(属性!A1008,装备!A:A,0))</f>
        <v>6</v>
      </c>
      <c r="D1008" s="15" t="str">
        <f>INDEX(装备!E:E,MATCH(属性!A1008,装备!A:A,0))</f>
        <v>armour</v>
      </c>
      <c r="E1008" s="14">
        <v>46</v>
      </c>
      <c r="F1008" s="17">
        <f>INT((VLOOKUP($C1008,装备数值,2,0)+VLOOKUP($C1008,装备数值,5,0)*($E1008-1))*VLOOKUP($D1008,系数!$K$2:$O$7,2,0))</f>
        <v>975</v>
      </c>
      <c r="G1008" s="17">
        <f>INT((VLOOKUP($C1008,装备数值,3,0)+VLOOKUP($C1008,装备数值,6,0)*($E1008-1))*VLOOKUP($D1008,系数!$K$2:$O$7,3,0))</f>
        <v>0</v>
      </c>
      <c r="H1008" s="17">
        <f t="shared" si="31"/>
        <v>0</v>
      </c>
      <c r="I1008" s="17">
        <f>INT((VLOOKUP($C1008,装备数值,4,0)+VLOOKUP($C1008,装备数值,7,0)*($E1008-1))*VLOOKUP($D1008,系数!$K$2:$O$7,4,0))</f>
        <v>0</v>
      </c>
      <c r="J1008" s="17">
        <f>INT((VLOOKUP($C1008,装备数值,4,0)+VLOOKUP($C1008,装备数值,7,0)*($E1008-1))*VLOOKUP($D1008,系数!$K$2:$O$7,5,0))</f>
        <v>0</v>
      </c>
      <c r="K1008" s="17">
        <f>INT(VLOOKUP(E1008,强化金币,2,1)*VLOOKUP(INDEX(装备!F:F,MATCH(属性!A1008,装备!A:A,0)),系数!$K$12:$M$15,3,0))</f>
        <v>7200</v>
      </c>
      <c r="L1008" s="17"/>
      <c r="M1008" s="17"/>
      <c r="N1008" s="17"/>
      <c r="O1008" s="17">
        <f>IF(E1008=1,"",VLOOKUP(E1008,系数!$S$2:$AB$12,MATCH(属性!C1008,评级,0),1))</f>
        <v>0</v>
      </c>
    </row>
    <row r="1009" spans="1:15" ht="17.25" thickBot="1" x14ac:dyDescent="0.4">
      <c r="A1009" s="17">
        <f t="shared" si="30"/>
        <v>7100009</v>
      </c>
      <c r="B1009" s="17" t="s">
        <v>39</v>
      </c>
      <c r="C1009" s="15">
        <f>INDEX(装备!G:G,MATCH(属性!A1009,装备!A:A,0))</f>
        <v>6</v>
      </c>
      <c r="D1009" s="15" t="str">
        <f>INDEX(装备!E:E,MATCH(属性!A1009,装备!A:A,0))</f>
        <v>armour</v>
      </c>
      <c r="E1009" s="14">
        <v>47</v>
      </c>
      <c r="F1009" s="17">
        <f>INT((VLOOKUP($C1009,装备数值,2,0)+VLOOKUP($C1009,装备数值,5,0)*($E1009-1))*VLOOKUP($D1009,系数!$K$2:$O$7,2,0))</f>
        <v>990</v>
      </c>
      <c r="G1009" s="17">
        <f>INT((VLOOKUP($C1009,装备数值,3,0)+VLOOKUP($C1009,装备数值,6,0)*($E1009-1))*VLOOKUP($D1009,系数!$K$2:$O$7,3,0))</f>
        <v>0</v>
      </c>
      <c r="H1009" s="17">
        <f t="shared" si="31"/>
        <v>0</v>
      </c>
      <c r="I1009" s="17">
        <f>INT((VLOOKUP($C1009,装备数值,4,0)+VLOOKUP($C1009,装备数值,7,0)*($E1009-1))*VLOOKUP($D1009,系数!$K$2:$O$7,4,0))</f>
        <v>0</v>
      </c>
      <c r="J1009" s="17">
        <f>INT((VLOOKUP($C1009,装备数值,4,0)+VLOOKUP($C1009,装备数值,7,0)*($E1009-1))*VLOOKUP($D1009,系数!$K$2:$O$7,5,0))</f>
        <v>0</v>
      </c>
      <c r="K1009" s="17">
        <f>INT(VLOOKUP(E1009,强化金币,2,1)*VLOOKUP(INDEX(装备!F:F,MATCH(属性!A1009,装备!A:A,0)),系数!$K$12:$M$15,3,0))</f>
        <v>7800</v>
      </c>
      <c r="L1009" s="17"/>
      <c r="M1009" s="17"/>
      <c r="N1009" s="17"/>
      <c r="O1009" s="17">
        <f>IF(E1009=1,"",VLOOKUP(E1009,系数!$S$2:$AB$12,MATCH(属性!C1009,评级,0),1))</f>
        <v>0</v>
      </c>
    </row>
    <row r="1010" spans="1:15" ht="17.25" thickBot="1" x14ac:dyDescent="0.4">
      <c r="A1010" s="17">
        <f t="shared" si="30"/>
        <v>7100009</v>
      </c>
      <c r="B1010" s="17" t="s">
        <v>39</v>
      </c>
      <c r="C1010" s="15">
        <f>INDEX(装备!G:G,MATCH(属性!A1010,装备!A:A,0))</f>
        <v>6</v>
      </c>
      <c r="D1010" s="15" t="str">
        <f>INDEX(装备!E:E,MATCH(属性!A1010,装备!A:A,0))</f>
        <v>armour</v>
      </c>
      <c r="E1010" s="14">
        <v>48</v>
      </c>
      <c r="F1010" s="17">
        <f>INT((VLOOKUP($C1010,装备数值,2,0)+VLOOKUP($C1010,装备数值,5,0)*($E1010-1))*VLOOKUP($D1010,系数!$K$2:$O$7,2,0))</f>
        <v>1005</v>
      </c>
      <c r="G1010" s="17">
        <f>INT((VLOOKUP($C1010,装备数值,3,0)+VLOOKUP($C1010,装备数值,6,0)*($E1010-1))*VLOOKUP($D1010,系数!$K$2:$O$7,3,0))</f>
        <v>0</v>
      </c>
      <c r="H1010" s="17">
        <f t="shared" si="31"/>
        <v>0</v>
      </c>
      <c r="I1010" s="17">
        <f>INT((VLOOKUP($C1010,装备数值,4,0)+VLOOKUP($C1010,装备数值,7,0)*($E1010-1))*VLOOKUP($D1010,系数!$K$2:$O$7,4,0))</f>
        <v>0</v>
      </c>
      <c r="J1010" s="17">
        <f>INT((VLOOKUP($C1010,装备数值,4,0)+VLOOKUP($C1010,装备数值,7,0)*($E1010-1))*VLOOKUP($D1010,系数!$K$2:$O$7,5,0))</f>
        <v>0</v>
      </c>
      <c r="K1010" s="17">
        <f>INT(VLOOKUP(E1010,强化金币,2,1)*VLOOKUP(INDEX(装备!F:F,MATCH(属性!A1010,装备!A:A,0)),系数!$K$12:$M$15,3,0))</f>
        <v>8400</v>
      </c>
      <c r="L1010" s="17"/>
      <c r="M1010" s="17"/>
      <c r="N1010" s="17"/>
      <c r="O1010" s="17">
        <f>IF(E1010=1,"",VLOOKUP(E1010,系数!$S$2:$AB$12,MATCH(属性!C1010,评级,0),1))</f>
        <v>0</v>
      </c>
    </row>
    <row r="1011" spans="1:15" ht="17.25" thickBot="1" x14ac:dyDescent="0.4">
      <c r="A1011" s="17">
        <f t="shared" si="30"/>
        <v>7100009</v>
      </c>
      <c r="B1011" s="17" t="s">
        <v>39</v>
      </c>
      <c r="C1011" s="15">
        <f>INDEX(装备!G:G,MATCH(属性!A1011,装备!A:A,0))</f>
        <v>6</v>
      </c>
      <c r="D1011" s="15" t="str">
        <f>INDEX(装备!E:E,MATCH(属性!A1011,装备!A:A,0))</f>
        <v>armour</v>
      </c>
      <c r="E1011" s="14">
        <v>49</v>
      </c>
      <c r="F1011" s="17">
        <f>INT((VLOOKUP($C1011,装备数值,2,0)+VLOOKUP($C1011,装备数值,5,0)*($E1011-1))*VLOOKUP($D1011,系数!$K$2:$O$7,2,0))</f>
        <v>1020</v>
      </c>
      <c r="G1011" s="17">
        <f>INT((VLOOKUP($C1011,装备数值,3,0)+VLOOKUP($C1011,装备数值,6,0)*($E1011-1))*VLOOKUP($D1011,系数!$K$2:$O$7,3,0))</f>
        <v>0</v>
      </c>
      <c r="H1011" s="17">
        <f t="shared" si="31"/>
        <v>0</v>
      </c>
      <c r="I1011" s="17">
        <f>INT((VLOOKUP($C1011,装备数值,4,0)+VLOOKUP($C1011,装备数值,7,0)*($E1011-1))*VLOOKUP($D1011,系数!$K$2:$O$7,4,0))</f>
        <v>0</v>
      </c>
      <c r="J1011" s="17">
        <f>INT((VLOOKUP($C1011,装备数值,4,0)+VLOOKUP($C1011,装备数值,7,0)*($E1011-1))*VLOOKUP($D1011,系数!$K$2:$O$7,5,0))</f>
        <v>0</v>
      </c>
      <c r="K1011" s="17">
        <f>INT(VLOOKUP(E1011,强化金币,2,1)*VLOOKUP(INDEX(装备!F:F,MATCH(属性!A1011,装备!A:A,0)),系数!$K$12:$M$15,3,0))</f>
        <v>9000</v>
      </c>
      <c r="L1011" s="17"/>
      <c r="M1011" s="17"/>
      <c r="N1011" s="17"/>
      <c r="O1011" s="17">
        <f>IF(E1011=1,"",VLOOKUP(E1011,系数!$S$2:$AB$12,MATCH(属性!C1011,评级,0),1))</f>
        <v>0</v>
      </c>
    </row>
    <row r="1012" spans="1:15" ht="17.25" thickBot="1" x14ac:dyDescent="0.4">
      <c r="A1012" s="17">
        <f t="shared" si="30"/>
        <v>7100009</v>
      </c>
      <c r="B1012" s="17" t="s">
        <v>39</v>
      </c>
      <c r="C1012" s="15">
        <f>INDEX(装备!G:G,MATCH(属性!A1012,装备!A:A,0))</f>
        <v>6</v>
      </c>
      <c r="D1012" s="15" t="str">
        <f>INDEX(装备!E:E,MATCH(属性!A1012,装备!A:A,0))</f>
        <v>armour</v>
      </c>
      <c r="E1012" s="14">
        <v>50</v>
      </c>
      <c r="F1012" s="17">
        <f>INT((VLOOKUP($C1012,装备数值,2,0)+VLOOKUP($C1012,装备数值,5,0)*($E1012-1))*VLOOKUP($D1012,系数!$K$2:$O$7,2,0))</f>
        <v>1035</v>
      </c>
      <c r="G1012" s="17">
        <f>INT((VLOOKUP($C1012,装备数值,3,0)+VLOOKUP($C1012,装备数值,6,0)*($E1012-1))*VLOOKUP($D1012,系数!$K$2:$O$7,3,0))</f>
        <v>0</v>
      </c>
      <c r="H1012" s="17">
        <f t="shared" si="31"/>
        <v>0</v>
      </c>
      <c r="I1012" s="17">
        <f>INT((VLOOKUP($C1012,装备数值,4,0)+VLOOKUP($C1012,装备数值,7,0)*($E1012-1))*VLOOKUP($D1012,系数!$K$2:$O$7,4,0))</f>
        <v>0</v>
      </c>
      <c r="J1012" s="17">
        <f>INT((VLOOKUP($C1012,装备数值,4,0)+VLOOKUP($C1012,装备数值,7,0)*($E1012-1))*VLOOKUP($D1012,系数!$K$2:$O$7,5,0))</f>
        <v>0</v>
      </c>
      <c r="K1012" s="17">
        <f>INT(VLOOKUP(E1012,强化金币,2,1)*VLOOKUP(INDEX(装备!F:F,MATCH(属性!A1012,装备!A:A,0)),系数!$K$12:$M$15,3,0))</f>
        <v>9600</v>
      </c>
      <c r="L1012" s="17"/>
      <c r="M1012" s="17"/>
      <c r="N1012" s="17"/>
      <c r="O1012" s="17">
        <f>IF(E1012=1,"",VLOOKUP(E1012,系数!$S$2:$AB$12,MATCH(属性!C1012,评级,0),1))</f>
        <v>0</v>
      </c>
    </row>
    <row r="1013" spans="1:15" ht="17.25" thickBot="1" x14ac:dyDescent="0.4">
      <c r="A1013" s="17">
        <f t="shared" si="30"/>
        <v>7100009</v>
      </c>
      <c r="B1013" s="17" t="s">
        <v>39</v>
      </c>
      <c r="C1013" s="15">
        <f>INDEX(装备!G:G,MATCH(属性!A1013,装备!A:A,0))</f>
        <v>6</v>
      </c>
      <c r="D1013" s="15" t="str">
        <f>INDEX(装备!E:E,MATCH(属性!A1013,装备!A:A,0))</f>
        <v>armour</v>
      </c>
      <c r="E1013" s="14">
        <v>51</v>
      </c>
      <c r="F1013" s="17">
        <f>INT((VLOOKUP($C1013,装备数值,2,0)+VLOOKUP($C1013,装备数值,5,0)*($E1013-1))*VLOOKUP($D1013,系数!$K$2:$O$7,2,0))</f>
        <v>1050</v>
      </c>
      <c r="G1013" s="17">
        <f>INT((VLOOKUP($C1013,装备数值,3,0)+VLOOKUP($C1013,装备数值,6,0)*($E1013-1))*VLOOKUP($D1013,系数!$K$2:$O$7,3,0))</f>
        <v>0</v>
      </c>
      <c r="H1013" s="17">
        <f t="shared" si="31"/>
        <v>0</v>
      </c>
      <c r="I1013" s="17">
        <f>INT((VLOOKUP($C1013,装备数值,4,0)+VLOOKUP($C1013,装备数值,7,0)*($E1013-1))*VLOOKUP($D1013,系数!$K$2:$O$7,4,0))</f>
        <v>0</v>
      </c>
      <c r="J1013" s="17">
        <f>INT((VLOOKUP($C1013,装备数值,4,0)+VLOOKUP($C1013,装备数值,7,0)*($E1013-1))*VLOOKUP($D1013,系数!$K$2:$O$7,5,0))</f>
        <v>0</v>
      </c>
      <c r="K1013" s="17">
        <f>INT(VLOOKUP(E1013,强化金币,2,1)*VLOOKUP(INDEX(装备!F:F,MATCH(属性!A1013,装备!A:A,0)),系数!$K$12:$M$15,3,0))</f>
        <v>10200</v>
      </c>
      <c r="L1013" s="17"/>
      <c r="M1013" s="17"/>
      <c r="N1013" s="17"/>
      <c r="O1013" s="17">
        <f>IF(E1013=1,"",VLOOKUP(E1013,系数!$S$2:$AB$12,MATCH(属性!C1013,评级,0),1))</f>
        <v>0</v>
      </c>
    </row>
    <row r="1014" spans="1:15" ht="17.25" thickBot="1" x14ac:dyDescent="0.4">
      <c r="A1014" s="17">
        <f t="shared" si="30"/>
        <v>7100009</v>
      </c>
      <c r="B1014" s="17" t="s">
        <v>39</v>
      </c>
      <c r="C1014" s="15">
        <f>INDEX(装备!G:G,MATCH(属性!A1014,装备!A:A,0))</f>
        <v>6</v>
      </c>
      <c r="D1014" s="15" t="str">
        <f>INDEX(装备!E:E,MATCH(属性!A1014,装备!A:A,0))</f>
        <v>armour</v>
      </c>
      <c r="E1014" s="14">
        <v>52</v>
      </c>
      <c r="F1014" s="17">
        <f>INT((VLOOKUP($C1014,装备数值,2,0)+VLOOKUP($C1014,装备数值,5,0)*($E1014-1))*VLOOKUP($D1014,系数!$K$2:$O$7,2,0))</f>
        <v>1065</v>
      </c>
      <c r="G1014" s="17">
        <f>INT((VLOOKUP($C1014,装备数值,3,0)+VLOOKUP($C1014,装备数值,6,0)*($E1014-1))*VLOOKUP($D1014,系数!$K$2:$O$7,3,0))</f>
        <v>0</v>
      </c>
      <c r="H1014" s="17">
        <f t="shared" si="31"/>
        <v>0</v>
      </c>
      <c r="I1014" s="17">
        <f>INT((VLOOKUP($C1014,装备数值,4,0)+VLOOKUP($C1014,装备数值,7,0)*($E1014-1))*VLOOKUP($D1014,系数!$K$2:$O$7,4,0))</f>
        <v>0</v>
      </c>
      <c r="J1014" s="17">
        <f>INT((VLOOKUP($C1014,装备数值,4,0)+VLOOKUP($C1014,装备数值,7,0)*($E1014-1))*VLOOKUP($D1014,系数!$K$2:$O$7,5,0))</f>
        <v>0</v>
      </c>
      <c r="K1014" s="17">
        <f>INT(VLOOKUP(E1014,强化金币,2,1)*VLOOKUP(INDEX(装备!F:F,MATCH(属性!A1014,装备!A:A,0)),系数!$K$12:$M$15,3,0))</f>
        <v>10800</v>
      </c>
      <c r="L1014" s="17"/>
      <c r="M1014" s="17"/>
      <c r="N1014" s="17"/>
      <c r="O1014" s="17">
        <f>IF(E1014=1,"",VLOOKUP(E1014,系数!$S$2:$AB$12,MATCH(属性!C1014,评级,0),1))</f>
        <v>0</v>
      </c>
    </row>
    <row r="1015" spans="1:15" ht="17.25" thickBot="1" x14ac:dyDescent="0.4">
      <c r="A1015" s="17">
        <f t="shared" si="30"/>
        <v>7100009</v>
      </c>
      <c r="B1015" s="17" t="s">
        <v>39</v>
      </c>
      <c r="C1015" s="15">
        <f>INDEX(装备!G:G,MATCH(属性!A1015,装备!A:A,0))</f>
        <v>6</v>
      </c>
      <c r="D1015" s="15" t="str">
        <f>INDEX(装备!E:E,MATCH(属性!A1015,装备!A:A,0))</f>
        <v>armour</v>
      </c>
      <c r="E1015" s="14">
        <v>53</v>
      </c>
      <c r="F1015" s="17">
        <f>INT((VLOOKUP($C1015,装备数值,2,0)+VLOOKUP($C1015,装备数值,5,0)*($E1015-1))*VLOOKUP($D1015,系数!$K$2:$O$7,2,0))</f>
        <v>1080</v>
      </c>
      <c r="G1015" s="17">
        <f>INT((VLOOKUP($C1015,装备数值,3,0)+VLOOKUP($C1015,装备数值,6,0)*($E1015-1))*VLOOKUP($D1015,系数!$K$2:$O$7,3,0))</f>
        <v>0</v>
      </c>
      <c r="H1015" s="17">
        <f t="shared" si="31"/>
        <v>0</v>
      </c>
      <c r="I1015" s="17">
        <f>INT((VLOOKUP($C1015,装备数值,4,0)+VLOOKUP($C1015,装备数值,7,0)*($E1015-1))*VLOOKUP($D1015,系数!$K$2:$O$7,4,0))</f>
        <v>0</v>
      </c>
      <c r="J1015" s="17">
        <f>INT((VLOOKUP($C1015,装备数值,4,0)+VLOOKUP($C1015,装备数值,7,0)*($E1015-1))*VLOOKUP($D1015,系数!$K$2:$O$7,5,0))</f>
        <v>0</v>
      </c>
      <c r="K1015" s="17">
        <f>INT(VLOOKUP(E1015,强化金币,2,1)*VLOOKUP(INDEX(装备!F:F,MATCH(属性!A1015,装备!A:A,0)),系数!$K$12:$M$15,3,0))</f>
        <v>11400</v>
      </c>
      <c r="L1015" s="17"/>
      <c r="M1015" s="17"/>
      <c r="N1015" s="17"/>
      <c r="O1015" s="17">
        <f>IF(E1015=1,"",VLOOKUP(E1015,系数!$S$2:$AB$12,MATCH(属性!C1015,评级,0),1))</f>
        <v>0</v>
      </c>
    </row>
    <row r="1016" spans="1:15" ht="17.25" thickBot="1" x14ac:dyDescent="0.4">
      <c r="A1016" s="17">
        <f t="shared" si="30"/>
        <v>7100009</v>
      </c>
      <c r="B1016" s="17" t="s">
        <v>39</v>
      </c>
      <c r="C1016" s="15">
        <f>INDEX(装备!G:G,MATCH(属性!A1016,装备!A:A,0))</f>
        <v>6</v>
      </c>
      <c r="D1016" s="15" t="str">
        <f>INDEX(装备!E:E,MATCH(属性!A1016,装备!A:A,0))</f>
        <v>armour</v>
      </c>
      <c r="E1016" s="14">
        <v>54</v>
      </c>
      <c r="F1016" s="17">
        <f>INT((VLOOKUP($C1016,装备数值,2,0)+VLOOKUP($C1016,装备数值,5,0)*($E1016-1))*VLOOKUP($D1016,系数!$K$2:$O$7,2,0))</f>
        <v>1095</v>
      </c>
      <c r="G1016" s="17">
        <f>INT((VLOOKUP($C1016,装备数值,3,0)+VLOOKUP($C1016,装备数值,6,0)*($E1016-1))*VLOOKUP($D1016,系数!$K$2:$O$7,3,0))</f>
        <v>0</v>
      </c>
      <c r="H1016" s="17">
        <f t="shared" si="31"/>
        <v>0</v>
      </c>
      <c r="I1016" s="17">
        <f>INT((VLOOKUP($C1016,装备数值,4,0)+VLOOKUP($C1016,装备数值,7,0)*($E1016-1))*VLOOKUP($D1016,系数!$K$2:$O$7,4,0))</f>
        <v>0</v>
      </c>
      <c r="J1016" s="17">
        <f>INT((VLOOKUP($C1016,装备数值,4,0)+VLOOKUP($C1016,装备数值,7,0)*($E1016-1))*VLOOKUP($D1016,系数!$K$2:$O$7,5,0))</f>
        <v>0</v>
      </c>
      <c r="K1016" s="17">
        <f>INT(VLOOKUP(E1016,强化金币,2,1)*VLOOKUP(INDEX(装备!F:F,MATCH(属性!A1016,装备!A:A,0)),系数!$K$12:$M$15,3,0))</f>
        <v>12000</v>
      </c>
      <c r="L1016" s="17"/>
      <c r="M1016" s="17"/>
      <c r="N1016" s="17"/>
      <c r="O1016" s="17">
        <f>IF(E1016=1,"",VLOOKUP(E1016,系数!$S$2:$AB$12,MATCH(属性!C1016,评级,0),1))</f>
        <v>0</v>
      </c>
    </row>
    <row r="1017" spans="1:15" ht="17.25" thickBot="1" x14ac:dyDescent="0.4">
      <c r="A1017" s="17">
        <f t="shared" si="30"/>
        <v>7100009</v>
      </c>
      <c r="B1017" s="17" t="s">
        <v>39</v>
      </c>
      <c r="C1017" s="15">
        <f>INDEX(装备!G:G,MATCH(属性!A1017,装备!A:A,0))</f>
        <v>6</v>
      </c>
      <c r="D1017" s="15" t="str">
        <f>INDEX(装备!E:E,MATCH(属性!A1017,装备!A:A,0))</f>
        <v>armour</v>
      </c>
      <c r="E1017" s="14">
        <v>55</v>
      </c>
      <c r="F1017" s="17">
        <f>INT((VLOOKUP($C1017,装备数值,2,0)+VLOOKUP($C1017,装备数值,5,0)*($E1017-1))*VLOOKUP($D1017,系数!$K$2:$O$7,2,0))</f>
        <v>1110</v>
      </c>
      <c r="G1017" s="17">
        <f>INT((VLOOKUP($C1017,装备数值,3,0)+VLOOKUP($C1017,装备数值,6,0)*($E1017-1))*VLOOKUP($D1017,系数!$K$2:$O$7,3,0))</f>
        <v>0</v>
      </c>
      <c r="H1017" s="17">
        <f t="shared" si="31"/>
        <v>0</v>
      </c>
      <c r="I1017" s="17">
        <f>INT((VLOOKUP($C1017,装备数值,4,0)+VLOOKUP($C1017,装备数值,7,0)*($E1017-1))*VLOOKUP($D1017,系数!$K$2:$O$7,4,0))</f>
        <v>0</v>
      </c>
      <c r="J1017" s="17">
        <f>INT((VLOOKUP($C1017,装备数值,4,0)+VLOOKUP($C1017,装备数值,7,0)*($E1017-1))*VLOOKUP($D1017,系数!$K$2:$O$7,5,0))</f>
        <v>0</v>
      </c>
      <c r="K1017" s="17">
        <f>INT(VLOOKUP(E1017,强化金币,2,1)*VLOOKUP(INDEX(装备!F:F,MATCH(属性!A1017,装备!A:A,0)),系数!$K$12:$M$15,3,0))</f>
        <v>12600</v>
      </c>
      <c r="L1017" s="17"/>
      <c r="M1017" s="17"/>
      <c r="N1017" s="17"/>
      <c r="O1017" s="17">
        <f>IF(E1017=1,"",VLOOKUP(E1017,系数!$S$2:$AB$12,MATCH(属性!C1017,评级,0),1))</f>
        <v>0</v>
      </c>
    </row>
    <row r="1018" spans="1:15" ht="17.25" thickBot="1" x14ac:dyDescent="0.4">
      <c r="A1018" s="17">
        <f t="shared" si="30"/>
        <v>7100009</v>
      </c>
      <c r="B1018" s="17" t="s">
        <v>39</v>
      </c>
      <c r="C1018" s="15">
        <f>INDEX(装备!G:G,MATCH(属性!A1018,装备!A:A,0))</f>
        <v>6</v>
      </c>
      <c r="D1018" s="15" t="str">
        <f>INDEX(装备!E:E,MATCH(属性!A1018,装备!A:A,0))</f>
        <v>armour</v>
      </c>
      <c r="E1018" s="14">
        <v>56</v>
      </c>
      <c r="F1018" s="17">
        <f>INT((VLOOKUP($C1018,装备数值,2,0)+VLOOKUP($C1018,装备数值,5,0)*($E1018-1))*VLOOKUP($D1018,系数!$K$2:$O$7,2,0))</f>
        <v>1125</v>
      </c>
      <c r="G1018" s="17">
        <f>INT((VLOOKUP($C1018,装备数值,3,0)+VLOOKUP($C1018,装备数值,6,0)*($E1018-1))*VLOOKUP($D1018,系数!$K$2:$O$7,3,0))</f>
        <v>0</v>
      </c>
      <c r="H1018" s="17">
        <f t="shared" si="31"/>
        <v>0</v>
      </c>
      <c r="I1018" s="17">
        <f>INT((VLOOKUP($C1018,装备数值,4,0)+VLOOKUP($C1018,装备数值,7,0)*($E1018-1))*VLOOKUP($D1018,系数!$K$2:$O$7,4,0))</f>
        <v>0</v>
      </c>
      <c r="J1018" s="17">
        <f>INT((VLOOKUP($C1018,装备数值,4,0)+VLOOKUP($C1018,装备数值,7,0)*($E1018-1))*VLOOKUP($D1018,系数!$K$2:$O$7,5,0))</f>
        <v>0</v>
      </c>
      <c r="K1018" s="17">
        <f>INT(VLOOKUP(E1018,强化金币,2,1)*VLOOKUP(INDEX(装备!F:F,MATCH(属性!A1018,装备!A:A,0)),系数!$K$12:$M$15,3,0))</f>
        <v>13200</v>
      </c>
      <c r="L1018" s="17"/>
      <c r="M1018" s="17"/>
      <c r="N1018" s="17"/>
      <c r="O1018" s="17">
        <f>IF(E1018=1,"",VLOOKUP(E1018,系数!$S$2:$AB$12,MATCH(属性!C1018,评级,0),1))</f>
        <v>0</v>
      </c>
    </row>
    <row r="1019" spans="1:15" ht="17.25" thickBot="1" x14ac:dyDescent="0.4">
      <c r="A1019" s="17">
        <f t="shared" si="30"/>
        <v>7100009</v>
      </c>
      <c r="B1019" s="17" t="s">
        <v>39</v>
      </c>
      <c r="C1019" s="15">
        <f>INDEX(装备!G:G,MATCH(属性!A1019,装备!A:A,0))</f>
        <v>6</v>
      </c>
      <c r="D1019" s="15" t="str">
        <f>INDEX(装备!E:E,MATCH(属性!A1019,装备!A:A,0))</f>
        <v>armour</v>
      </c>
      <c r="E1019" s="14">
        <v>57</v>
      </c>
      <c r="F1019" s="17">
        <f>INT((VLOOKUP($C1019,装备数值,2,0)+VLOOKUP($C1019,装备数值,5,0)*($E1019-1))*VLOOKUP($D1019,系数!$K$2:$O$7,2,0))</f>
        <v>1140</v>
      </c>
      <c r="G1019" s="17">
        <f>INT((VLOOKUP($C1019,装备数值,3,0)+VLOOKUP($C1019,装备数值,6,0)*($E1019-1))*VLOOKUP($D1019,系数!$K$2:$O$7,3,0))</f>
        <v>0</v>
      </c>
      <c r="H1019" s="17">
        <f t="shared" si="31"/>
        <v>0</v>
      </c>
      <c r="I1019" s="17">
        <f>INT((VLOOKUP($C1019,装备数值,4,0)+VLOOKUP($C1019,装备数值,7,0)*($E1019-1))*VLOOKUP($D1019,系数!$K$2:$O$7,4,0))</f>
        <v>0</v>
      </c>
      <c r="J1019" s="17">
        <f>INT((VLOOKUP($C1019,装备数值,4,0)+VLOOKUP($C1019,装备数值,7,0)*($E1019-1))*VLOOKUP($D1019,系数!$K$2:$O$7,5,0))</f>
        <v>0</v>
      </c>
      <c r="K1019" s="17">
        <f>INT(VLOOKUP(E1019,强化金币,2,1)*VLOOKUP(INDEX(装备!F:F,MATCH(属性!A1019,装备!A:A,0)),系数!$K$12:$M$15,3,0))</f>
        <v>13800</v>
      </c>
      <c r="L1019" s="17"/>
      <c r="M1019" s="17"/>
      <c r="N1019" s="17"/>
      <c r="O1019" s="17">
        <f>IF(E1019=1,"",VLOOKUP(E1019,系数!$S$2:$AB$12,MATCH(属性!C1019,评级,0),1))</f>
        <v>0</v>
      </c>
    </row>
    <row r="1020" spans="1:15" ht="17.25" thickBot="1" x14ac:dyDescent="0.4">
      <c r="A1020" s="17">
        <f t="shared" ref="A1020:A1083" si="32">A900+1</f>
        <v>7100009</v>
      </c>
      <c r="B1020" s="17" t="s">
        <v>39</v>
      </c>
      <c r="C1020" s="15">
        <f>INDEX(装备!G:G,MATCH(属性!A1020,装备!A:A,0))</f>
        <v>6</v>
      </c>
      <c r="D1020" s="15" t="str">
        <f>INDEX(装备!E:E,MATCH(属性!A1020,装备!A:A,0))</f>
        <v>armour</v>
      </c>
      <c r="E1020" s="14">
        <v>58</v>
      </c>
      <c r="F1020" s="17">
        <f>INT((VLOOKUP($C1020,装备数值,2,0)+VLOOKUP($C1020,装备数值,5,0)*($E1020-1))*VLOOKUP($D1020,系数!$K$2:$O$7,2,0))</f>
        <v>1155</v>
      </c>
      <c r="G1020" s="17">
        <f>INT((VLOOKUP($C1020,装备数值,3,0)+VLOOKUP($C1020,装备数值,6,0)*($E1020-1))*VLOOKUP($D1020,系数!$K$2:$O$7,3,0))</f>
        <v>0</v>
      </c>
      <c r="H1020" s="17">
        <f t="shared" si="31"/>
        <v>0</v>
      </c>
      <c r="I1020" s="17">
        <f>INT((VLOOKUP($C1020,装备数值,4,0)+VLOOKUP($C1020,装备数值,7,0)*($E1020-1))*VLOOKUP($D1020,系数!$K$2:$O$7,4,0))</f>
        <v>0</v>
      </c>
      <c r="J1020" s="17">
        <f>INT((VLOOKUP($C1020,装备数值,4,0)+VLOOKUP($C1020,装备数值,7,0)*($E1020-1))*VLOOKUP($D1020,系数!$K$2:$O$7,5,0))</f>
        <v>0</v>
      </c>
      <c r="K1020" s="17">
        <f>INT(VLOOKUP(E1020,强化金币,2,1)*VLOOKUP(INDEX(装备!F:F,MATCH(属性!A1020,装备!A:A,0)),系数!$K$12:$M$15,3,0))</f>
        <v>14400</v>
      </c>
      <c r="L1020" s="17"/>
      <c r="M1020" s="17"/>
      <c r="N1020" s="17"/>
      <c r="O1020" s="17">
        <f>IF(E1020=1,"",VLOOKUP(E1020,系数!$S$2:$AB$12,MATCH(属性!C1020,评级,0),1))</f>
        <v>0</v>
      </c>
    </row>
    <row r="1021" spans="1:15" ht="17.25" thickBot="1" x14ac:dyDescent="0.4">
      <c r="A1021" s="17">
        <f t="shared" si="32"/>
        <v>7100009</v>
      </c>
      <c r="B1021" s="17" t="s">
        <v>39</v>
      </c>
      <c r="C1021" s="15">
        <f>INDEX(装备!G:G,MATCH(属性!A1021,装备!A:A,0))</f>
        <v>6</v>
      </c>
      <c r="D1021" s="15" t="str">
        <f>INDEX(装备!E:E,MATCH(属性!A1021,装备!A:A,0))</f>
        <v>armour</v>
      </c>
      <c r="E1021" s="14">
        <v>59</v>
      </c>
      <c r="F1021" s="17">
        <f>INT((VLOOKUP($C1021,装备数值,2,0)+VLOOKUP($C1021,装备数值,5,0)*($E1021-1))*VLOOKUP($D1021,系数!$K$2:$O$7,2,0))</f>
        <v>1170</v>
      </c>
      <c r="G1021" s="17">
        <f>INT((VLOOKUP($C1021,装备数值,3,0)+VLOOKUP($C1021,装备数值,6,0)*($E1021-1))*VLOOKUP($D1021,系数!$K$2:$O$7,3,0))</f>
        <v>0</v>
      </c>
      <c r="H1021" s="17">
        <f t="shared" si="31"/>
        <v>0</v>
      </c>
      <c r="I1021" s="17">
        <f>INT((VLOOKUP($C1021,装备数值,4,0)+VLOOKUP($C1021,装备数值,7,0)*($E1021-1))*VLOOKUP($D1021,系数!$K$2:$O$7,4,0))</f>
        <v>0</v>
      </c>
      <c r="J1021" s="17">
        <f>INT((VLOOKUP($C1021,装备数值,4,0)+VLOOKUP($C1021,装备数值,7,0)*($E1021-1))*VLOOKUP($D1021,系数!$K$2:$O$7,5,0))</f>
        <v>0</v>
      </c>
      <c r="K1021" s="17">
        <f>INT(VLOOKUP(E1021,强化金币,2,1)*VLOOKUP(INDEX(装备!F:F,MATCH(属性!A1021,装备!A:A,0)),系数!$K$12:$M$15,3,0))</f>
        <v>15000</v>
      </c>
      <c r="L1021" s="17"/>
      <c r="M1021" s="17"/>
      <c r="N1021" s="17"/>
      <c r="O1021" s="17">
        <f>IF(E1021=1,"",VLOOKUP(E1021,系数!$S$2:$AB$12,MATCH(属性!C1021,评级,0),1))</f>
        <v>0</v>
      </c>
    </row>
    <row r="1022" spans="1:15" ht="17.25" thickBot="1" x14ac:dyDescent="0.4">
      <c r="A1022" s="17">
        <f t="shared" si="32"/>
        <v>7100009</v>
      </c>
      <c r="B1022" s="17" t="s">
        <v>39</v>
      </c>
      <c r="C1022" s="15">
        <f>INDEX(装备!G:G,MATCH(属性!A1022,装备!A:A,0))</f>
        <v>6</v>
      </c>
      <c r="D1022" s="15" t="str">
        <f>INDEX(装备!E:E,MATCH(属性!A1022,装备!A:A,0))</f>
        <v>armour</v>
      </c>
      <c r="E1022" s="14">
        <v>60</v>
      </c>
      <c r="F1022" s="17">
        <f>INT((VLOOKUP($C1022,装备数值,2,0)+VLOOKUP($C1022,装备数值,5,0)*($E1022-1))*VLOOKUP($D1022,系数!$K$2:$O$7,2,0))</f>
        <v>1185</v>
      </c>
      <c r="G1022" s="17">
        <f>INT((VLOOKUP($C1022,装备数值,3,0)+VLOOKUP($C1022,装备数值,6,0)*($E1022-1))*VLOOKUP($D1022,系数!$K$2:$O$7,3,0))</f>
        <v>0</v>
      </c>
      <c r="H1022" s="17">
        <f t="shared" si="31"/>
        <v>0</v>
      </c>
      <c r="I1022" s="17">
        <f>INT((VLOOKUP($C1022,装备数值,4,0)+VLOOKUP($C1022,装备数值,7,0)*($E1022-1))*VLOOKUP($D1022,系数!$K$2:$O$7,4,0))</f>
        <v>0</v>
      </c>
      <c r="J1022" s="17">
        <f>INT((VLOOKUP($C1022,装备数值,4,0)+VLOOKUP($C1022,装备数值,7,0)*($E1022-1))*VLOOKUP($D1022,系数!$K$2:$O$7,5,0))</f>
        <v>0</v>
      </c>
      <c r="K1022" s="17">
        <f>INT(VLOOKUP(E1022,强化金币,2,1)*VLOOKUP(INDEX(装备!F:F,MATCH(属性!A1022,装备!A:A,0)),系数!$K$12:$M$15,3,0))</f>
        <v>15750</v>
      </c>
      <c r="L1022" s="17"/>
      <c r="M1022" s="17"/>
      <c r="N1022" s="17"/>
      <c r="O1022" s="17">
        <f>IF(E1022=1,"",VLOOKUP(E1022,系数!$S$2:$AB$12,MATCH(属性!C1022,评级,0),1))</f>
        <v>0</v>
      </c>
    </row>
    <row r="1023" spans="1:15" ht="17.25" thickBot="1" x14ac:dyDescent="0.4">
      <c r="A1023" s="17">
        <f t="shared" si="32"/>
        <v>7100009</v>
      </c>
      <c r="B1023" s="17" t="s">
        <v>39</v>
      </c>
      <c r="C1023" s="15">
        <f>INDEX(装备!G:G,MATCH(属性!A1023,装备!A:A,0))</f>
        <v>6</v>
      </c>
      <c r="D1023" s="15" t="str">
        <f>INDEX(装备!E:E,MATCH(属性!A1023,装备!A:A,0))</f>
        <v>armour</v>
      </c>
      <c r="E1023" s="14">
        <v>61</v>
      </c>
      <c r="F1023" s="17">
        <f>INT((VLOOKUP($C1023,装备数值,2,0)+VLOOKUP($C1023,装备数值,5,0)*($E1023-1))*VLOOKUP($D1023,系数!$K$2:$O$7,2,0))</f>
        <v>1200</v>
      </c>
      <c r="G1023" s="17">
        <f>INT((VLOOKUP($C1023,装备数值,3,0)+VLOOKUP($C1023,装备数值,6,0)*($E1023-1))*VLOOKUP($D1023,系数!$K$2:$O$7,3,0))</f>
        <v>0</v>
      </c>
      <c r="H1023" s="17">
        <f t="shared" si="31"/>
        <v>0</v>
      </c>
      <c r="I1023" s="17">
        <f>INT((VLOOKUP($C1023,装备数值,4,0)+VLOOKUP($C1023,装备数值,7,0)*($E1023-1))*VLOOKUP($D1023,系数!$K$2:$O$7,4,0))</f>
        <v>0</v>
      </c>
      <c r="J1023" s="17">
        <f>INT((VLOOKUP($C1023,装备数值,4,0)+VLOOKUP($C1023,装备数值,7,0)*($E1023-1))*VLOOKUP($D1023,系数!$K$2:$O$7,5,0))</f>
        <v>0</v>
      </c>
      <c r="K1023" s="17">
        <f>INT(VLOOKUP(E1023,强化金币,2,1)*VLOOKUP(INDEX(装备!F:F,MATCH(属性!A1023,装备!A:A,0)),系数!$K$12:$M$15,3,0))</f>
        <v>16500</v>
      </c>
      <c r="L1023" s="17"/>
      <c r="M1023" s="17"/>
      <c r="N1023" s="17"/>
      <c r="O1023" s="17">
        <f>IF(E1023=1,"",VLOOKUP(E1023,系数!$S$2:$AB$12,MATCH(属性!C1023,评级,0),1))</f>
        <v>0</v>
      </c>
    </row>
    <row r="1024" spans="1:15" ht="17.25" thickBot="1" x14ac:dyDescent="0.4">
      <c r="A1024" s="17">
        <f t="shared" si="32"/>
        <v>7100009</v>
      </c>
      <c r="B1024" s="17" t="s">
        <v>39</v>
      </c>
      <c r="C1024" s="15">
        <f>INDEX(装备!G:G,MATCH(属性!A1024,装备!A:A,0))</f>
        <v>6</v>
      </c>
      <c r="D1024" s="15" t="str">
        <f>INDEX(装备!E:E,MATCH(属性!A1024,装备!A:A,0))</f>
        <v>armour</v>
      </c>
      <c r="E1024" s="14">
        <v>62</v>
      </c>
      <c r="F1024" s="17">
        <f>INT((VLOOKUP($C1024,装备数值,2,0)+VLOOKUP($C1024,装备数值,5,0)*($E1024-1))*VLOOKUP($D1024,系数!$K$2:$O$7,2,0))</f>
        <v>1215</v>
      </c>
      <c r="G1024" s="17">
        <f>INT((VLOOKUP($C1024,装备数值,3,0)+VLOOKUP($C1024,装备数值,6,0)*($E1024-1))*VLOOKUP($D1024,系数!$K$2:$O$7,3,0))</f>
        <v>0</v>
      </c>
      <c r="H1024" s="17">
        <f t="shared" si="31"/>
        <v>0</v>
      </c>
      <c r="I1024" s="17">
        <f>INT((VLOOKUP($C1024,装备数值,4,0)+VLOOKUP($C1024,装备数值,7,0)*($E1024-1))*VLOOKUP($D1024,系数!$K$2:$O$7,4,0))</f>
        <v>0</v>
      </c>
      <c r="J1024" s="17">
        <f>INT((VLOOKUP($C1024,装备数值,4,0)+VLOOKUP($C1024,装备数值,7,0)*($E1024-1))*VLOOKUP($D1024,系数!$K$2:$O$7,5,0))</f>
        <v>0</v>
      </c>
      <c r="K1024" s="17">
        <f>INT(VLOOKUP(E1024,强化金币,2,1)*VLOOKUP(INDEX(装备!F:F,MATCH(属性!A1024,装备!A:A,0)),系数!$K$12:$M$15,3,0))</f>
        <v>17250</v>
      </c>
      <c r="L1024" s="17"/>
      <c r="M1024" s="17"/>
      <c r="N1024" s="17"/>
      <c r="O1024" s="17">
        <f>IF(E1024=1,"",VLOOKUP(E1024,系数!$S$2:$AB$12,MATCH(属性!C1024,评级,0),1))</f>
        <v>0</v>
      </c>
    </row>
    <row r="1025" spans="1:15" ht="17.25" thickBot="1" x14ac:dyDescent="0.4">
      <c r="A1025" s="17">
        <f t="shared" si="32"/>
        <v>7100009</v>
      </c>
      <c r="B1025" s="17" t="s">
        <v>39</v>
      </c>
      <c r="C1025" s="15">
        <f>INDEX(装备!G:G,MATCH(属性!A1025,装备!A:A,0))</f>
        <v>6</v>
      </c>
      <c r="D1025" s="15" t="str">
        <f>INDEX(装备!E:E,MATCH(属性!A1025,装备!A:A,0))</f>
        <v>armour</v>
      </c>
      <c r="E1025" s="14">
        <v>63</v>
      </c>
      <c r="F1025" s="17">
        <f>INT((VLOOKUP($C1025,装备数值,2,0)+VLOOKUP($C1025,装备数值,5,0)*($E1025-1))*VLOOKUP($D1025,系数!$K$2:$O$7,2,0))</f>
        <v>1230</v>
      </c>
      <c r="G1025" s="17">
        <f>INT((VLOOKUP($C1025,装备数值,3,0)+VLOOKUP($C1025,装备数值,6,0)*($E1025-1))*VLOOKUP($D1025,系数!$K$2:$O$7,3,0))</f>
        <v>0</v>
      </c>
      <c r="H1025" s="17">
        <f t="shared" si="31"/>
        <v>0</v>
      </c>
      <c r="I1025" s="17">
        <f>INT((VLOOKUP($C1025,装备数值,4,0)+VLOOKUP($C1025,装备数值,7,0)*($E1025-1))*VLOOKUP($D1025,系数!$K$2:$O$7,4,0))</f>
        <v>0</v>
      </c>
      <c r="J1025" s="17">
        <f>INT((VLOOKUP($C1025,装备数值,4,0)+VLOOKUP($C1025,装备数值,7,0)*($E1025-1))*VLOOKUP($D1025,系数!$K$2:$O$7,5,0))</f>
        <v>0</v>
      </c>
      <c r="K1025" s="17">
        <f>INT(VLOOKUP(E1025,强化金币,2,1)*VLOOKUP(INDEX(装备!F:F,MATCH(属性!A1025,装备!A:A,0)),系数!$K$12:$M$15,3,0))</f>
        <v>18000</v>
      </c>
      <c r="L1025" s="17"/>
      <c r="M1025" s="17"/>
      <c r="N1025" s="17"/>
      <c r="O1025" s="17">
        <f>IF(E1025=1,"",VLOOKUP(E1025,系数!$S$2:$AB$12,MATCH(属性!C1025,评级,0),1))</f>
        <v>0</v>
      </c>
    </row>
    <row r="1026" spans="1:15" ht="17.25" thickBot="1" x14ac:dyDescent="0.4">
      <c r="A1026" s="17">
        <f t="shared" si="32"/>
        <v>7100009</v>
      </c>
      <c r="B1026" s="17" t="s">
        <v>39</v>
      </c>
      <c r="C1026" s="15">
        <f>INDEX(装备!G:G,MATCH(属性!A1026,装备!A:A,0))</f>
        <v>6</v>
      </c>
      <c r="D1026" s="15" t="str">
        <f>INDEX(装备!E:E,MATCH(属性!A1026,装备!A:A,0))</f>
        <v>armour</v>
      </c>
      <c r="E1026" s="14">
        <v>64</v>
      </c>
      <c r="F1026" s="17">
        <f>INT((VLOOKUP($C1026,装备数值,2,0)+VLOOKUP($C1026,装备数值,5,0)*($E1026-1))*VLOOKUP($D1026,系数!$K$2:$O$7,2,0))</f>
        <v>1245</v>
      </c>
      <c r="G1026" s="17">
        <f>INT((VLOOKUP($C1026,装备数值,3,0)+VLOOKUP($C1026,装备数值,6,0)*($E1026-1))*VLOOKUP($D1026,系数!$K$2:$O$7,3,0))</f>
        <v>0</v>
      </c>
      <c r="H1026" s="17">
        <f t="shared" si="31"/>
        <v>0</v>
      </c>
      <c r="I1026" s="17">
        <f>INT((VLOOKUP($C1026,装备数值,4,0)+VLOOKUP($C1026,装备数值,7,0)*($E1026-1))*VLOOKUP($D1026,系数!$K$2:$O$7,4,0))</f>
        <v>0</v>
      </c>
      <c r="J1026" s="17">
        <f>INT((VLOOKUP($C1026,装备数值,4,0)+VLOOKUP($C1026,装备数值,7,0)*($E1026-1))*VLOOKUP($D1026,系数!$K$2:$O$7,5,0))</f>
        <v>0</v>
      </c>
      <c r="K1026" s="17">
        <f>INT(VLOOKUP(E1026,强化金币,2,1)*VLOOKUP(INDEX(装备!F:F,MATCH(属性!A1026,装备!A:A,0)),系数!$K$12:$M$15,3,0))</f>
        <v>18750</v>
      </c>
      <c r="L1026" s="17"/>
      <c r="M1026" s="17"/>
      <c r="N1026" s="17"/>
      <c r="O1026" s="17">
        <f>IF(E1026=1,"",VLOOKUP(E1026,系数!$S$2:$AB$12,MATCH(属性!C1026,评级,0),1))</f>
        <v>0</v>
      </c>
    </row>
    <row r="1027" spans="1:15" ht="17.25" thickBot="1" x14ac:dyDescent="0.4">
      <c r="A1027" s="17">
        <f t="shared" si="32"/>
        <v>7100009</v>
      </c>
      <c r="B1027" s="17" t="s">
        <v>39</v>
      </c>
      <c r="C1027" s="15">
        <f>INDEX(装备!G:G,MATCH(属性!A1027,装备!A:A,0))</f>
        <v>6</v>
      </c>
      <c r="D1027" s="15" t="str">
        <f>INDEX(装备!E:E,MATCH(属性!A1027,装备!A:A,0))</f>
        <v>armour</v>
      </c>
      <c r="E1027" s="14">
        <v>65</v>
      </c>
      <c r="F1027" s="17">
        <f>INT((VLOOKUP($C1027,装备数值,2,0)+VLOOKUP($C1027,装备数值,5,0)*($E1027-1))*VLOOKUP($D1027,系数!$K$2:$O$7,2,0))</f>
        <v>1260</v>
      </c>
      <c r="G1027" s="17">
        <f>INT((VLOOKUP($C1027,装备数值,3,0)+VLOOKUP($C1027,装备数值,6,0)*($E1027-1))*VLOOKUP($D1027,系数!$K$2:$O$7,3,0))</f>
        <v>0</v>
      </c>
      <c r="H1027" s="17">
        <f t="shared" si="31"/>
        <v>0</v>
      </c>
      <c r="I1027" s="17">
        <f>INT((VLOOKUP($C1027,装备数值,4,0)+VLOOKUP($C1027,装备数值,7,0)*($E1027-1))*VLOOKUP($D1027,系数!$K$2:$O$7,4,0))</f>
        <v>0</v>
      </c>
      <c r="J1027" s="17">
        <f>INT((VLOOKUP($C1027,装备数值,4,0)+VLOOKUP($C1027,装备数值,7,0)*($E1027-1))*VLOOKUP($D1027,系数!$K$2:$O$7,5,0))</f>
        <v>0</v>
      </c>
      <c r="K1027" s="17">
        <f>INT(VLOOKUP(E1027,强化金币,2,1)*VLOOKUP(INDEX(装备!F:F,MATCH(属性!A1027,装备!A:A,0)),系数!$K$12:$M$15,3,0))</f>
        <v>19500</v>
      </c>
      <c r="L1027" s="17"/>
      <c r="M1027" s="17"/>
      <c r="N1027" s="17"/>
      <c r="O1027" s="17">
        <f>IF(E1027=1,"",VLOOKUP(E1027,系数!$S$2:$AB$12,MATCH(属性!C1027,评级,0),1))</f>
        <v>0</v>
      </c>
    </row>
    <row r="1028" spans="1:15" ht="17.25" thickBot="1" x14ac:dyDescent="0.4">
      <c r="A1028" s="17">
        <f t="shared" si="32"/>
        <v>7100009</v>
      </c>
      <c r="B1028" s="17" t="s">
        <v>39</v>
      </c>
      <c r="C1028" s="15">
        <f>INDEX(装备!G:G,MATCH(属性!A1028,装备!A:A,0))</f>
        <v>6</v>
      </c>
      <c r="D1028" s="15" t="str">
        <f>INDEX(装备!E:E,MATCH(属性!A1028,装备!A:A,0))</f>
        <v>armour</v>
      </c>
      <c r="E1028" s="14">
        <v>66</v>
      </c>
      <c r="F1028" s="17">
        <f>INT((VLOOKUP($C1028,装备数值,2,0)+VLOOKUP($C1028,装备数值,5,0)*($E1028-1))*VLOOKUP($D1028,系数!$K$2:$O$7,2,0))</f>
        <v>1275</v>
      </c>
      <c r="G1028" s="17">
        <f>INT((VLOOKUP($C1028,装备数值,3,0)+VLOOKUP($C1028,装备数值,6,0)*($E1028-1))*VLOOKUP($D1028,系数!$K$2:$O$7,3,0))</f>
        <v>0</v>
      </c>
      <c r="H1028" s="17">
        <f t="shared" ref="H1028:H1091" si="33">G1028</f>
        <v>0</v>
      </c>
      <c r="I1028" s="17">
        <f>INT((VLOOKUP($C1028,装备数值,4,0)+VLOOKUP($C1028,装备数值,7,0)*($E1028-1))*VLOOKUP($D1028,系数!$K$2:$O$7,4,0))</f>
        <v>0</v>
      </c>
      <c r="J1028" s="17">
        <f>INT((VLOOKUP($C1028,装备数值,4,0)+VLOOKUP($C1028,装备数值,7,0)*($E1028-1))*VLOOKUP($D1028,系数!$K$2:$O$7,5,0))</f>
        <v>0</v>
      </c>
      <c r="K1028" s="17">
        <f>INT(VLOOKUP(E1028,强化金币,2,1)*VLOOKUP(INDEX(装备!F:F,MATCH(属性!A1028,装备!A:A,0)),系数!$K$12:$M$15,3,0))</f>
        <v>20250</v>
      </c>
      <c r="L1028" s="17"/>
      <c r="M1028" s="17"/>
      <c r="N1028" s="17"/>
      <c r="O1028" s="17">
        <f>IF(E1028=1,"",VLOOKUP(E1028,系数!$S$2:$AB$12,MATCH(属性!C1028,评级,0),1))</f>
        <v>0</v>
      </c>
    </row>
    <row r="1029" spans="1:15" ht="17.25" thickBot="1" x14ac:dyDescent="0.4">
      <c r="A1029" s="17">
        <f t="shared" si="32"/>
        <v>7100009</v>
      </c>
      <c r="B1029" s="17" t="s">
        <v>39</v>
      </c>
      <c r="C1029" s="15">
        <f>INDEX(装备!G:G,MATCH(属性!A1029,装备!A:A,0))</f>
        <v>6</v>
      </c>
      <c r="D1029" s="15" t="str">
        <f>INDEX(装备!E:E,MATCH(属性!A1029,装备!A:A,0))</f>
        <v>armour</v>
      </c>
      <c r="E1029" s="14">
        <v>67</v>
      </c>
      <c r="F1029" s="17">
        <f>INT((VLOOKUP($C1029,装备数值,2,0)+VLOOKUP($C1029,装备数值,5,0)*($E1029-1))*VLOOKUP($D1029,系数!$K$2:$O$7,2,0))</f>
        <v>1290</v>
      </c>
      <c r="G1029" s="17">
        <f>INT((VLOOKUP($C1029,装备数值,3,0)+VLOOKUP($C1029,装备数值,6,0)*($E1029-1))*VLOOKUP($D1029,系数!$K$2:$O$7,3,0))</f>
        <v>0</v>
      </c>
      <c r="H1029" s="17">
        <f t="shared" si="33"/>
        <v>0</v>
      </c>
      <c r="I1029" s="17">
        <f>INT((VLOOKUP($C1029,装备数值,4,0)+VLOOKUP($C1029,装备数值,7,0)*($E1029-1))*VLOOKUP($D1029,系数!$K$2:$O$7,4,0))</f>
        <v>0</v>
      </c>
      <c r="J1029" s="17">
        <f>INT((VLOOKUP($C1029,装备数值,4,0)+VLOOKUP($C1029,装备数值,7,0)*($E1029-1))*VLOOKUP($D1029,系数!$K$2:$O$7,5,0))</f>
        <v>0</v>
      </c>
      <c r="K1029" s="17">
        <f>INT(VLOOKUP(E1029,强化金币,2,1)*VLOOKUP(INDEX(装备!F:F,MATCH(属性!A1029,装备!A:A,0)),系数!$K$12:$M$15,3,0))</f>
        <v>21000</v>
      </c>
      <c r="L1029" s="17"/>
      <c r="M1029" s="17"/>
      <c r="N1029" s="17"/>
      <c r="O1029" s="17">
        <f>IF(E1029=1,"",VLOOKUP(E1029,系数!$S$2:$AB$12,MATCH(属性!C1029,评级,0),1))</f>
        <v>0</v>
      </c>
    </row>
    <row r="1030" spans="1:15" ht="17.25" thickBot="1" x14ac:dyDescent="0.4">
      <c r="A1030" s="17">
        <f t="shared" si="32"/>
        <v>7100009</v>
      </c>
      <c r="B1030" s="17" t="s">
        <v>39</v>
      </c>
      <c r="C1030" s="15">
        <f>INDEX(装备!G:G,MATCH(属性!A1030,装备!A:A,0))</f>
        <v>6</v>
      </c>
      <c r="D1030" s="15" t="str">
        <f>INDEX(装备!E:E,MATCH(属性!A1030,装备!A:A,0))</f>
        <v>armour</v>
      </c>
      <c r="E1030" s="14">
        <v>68</v>
      </c>
      <c r="F1030" s="17">
        <f>INT((VLOOKUP($C1030,装备数值,2,0)+VLOOKUP($C1030,装备数值,5,0)*($E1030-1))*VLOOKUP($D1030,系数!$K$2:$O$7,2,0))</f>
        <v>1305</v>
      </c>
      <c r="G1030" s="17">
        <f>INT((VLOOKUP($C1030,装备数值,3,0)+VLOOKUP($C1030,装备数值,6,0)*($E1030-1))*VLOOKUP($D1030,系数!$K$2:$O$7,3,0))</f>
        <v>0</v>
      </c>
      <c r="H1030" s="17">
        <f t="shared" si="33"/>
        <v>0</v>
      </c>
      <c r="I1030" s="17">
        <f>INT((VLOOKUP($C1030,装备数值,4,0)+VLOOKUP($C1030,装备数值,7,0)*($E1030-1))*VLOOKUP($D1030,系数!$K$2:$O$7,4,0))</f>
        <v>0</v>
      </c>
      <c r="J1030" s="17">
        <f>INT((VLOOKUP($C1030,装备数值,4,0)+VLOOKUP($C1030,装备数值,7,0)*($E1030-1))*VLOOKUP($D1030,系数!$K$2:$O$7,5,0))</f>
        <v>0</v>
      </c>
      <c r="K1030" s="17">
        <f>INT(VLOOKUP(E1030,强化金币,2,1)*VLOOKUP(INDEX(装备!F:F,MATCH(属性!A1030,装备!A:A,0)),系数!$K$12:$M$15,3,0))</f>
        <v>21750</v>
      </c>
      <c r="L1030" s="17"/>
      <c r="M1030" s="17"/>
      <c r="N1030" s="17"/>
      <c r="O1030" s="17">
        <f>IF(E1030=1,"",VLOOKUP(E1030,系数!$S$2:$AB$12,MATCH(属性!C1030,评级,0),1))</f>
        <v>0</v>
      </c>
    </row>
    <row r="1031" spans="1:15" ht="17.25" thickBot="1" x14ac:dyDescent="0.4">
      <c r="A1031" s="17">
        <f t="shared" si="32"/>
        <v>7100009</v>
      </c>
      <c r="B1031" s="17" t="s">
        <v>39</v>
      </c>
      <c r="C1031" s="15">
        <f>INDEX(装备!G:G,MATCH(属性!A1031,装备!A:A,0))</f>
        <v>6</v>
      </c>
      <c r="D1031" s="15" t="str">
        <f>INDEX(装备!E:E,MATCH(属性!A1031,装备!A:A,0))</f>
        <v>armour</v>
      </c>
      <c r="E1031" s="14">
        <v>69</v>
      </c>
      <c r="F1031" s="17">
        <f>INT((VLOOKUP($C1031,装备数值,2,0)+VLOOKUP($C1031,装备数值,5,0)*($E1031-1))*VLOOKUP($D1031,系数!$K$2:$O$7,2,0))</f>
        <v>1320</v>
      </c>
      <c r="G1031" s="17">
        <f>INT((VLOOKUP($C1031,装备数值,3,0)+VLOOKUP($C1031,装备数值,6,0)*($E1031-1))*VLOOKUP($D1031,系数!$K$2:$O$7,3,0))</f>
        <v>0</v>
      </c>
      <c r="H1031" s="17">
        <f t="shared" si="33"/>
        <v>0</v>
      </c>
      <c r="I1031" s="17">
        <f>INT((VLOOKUP($C1031,装备数值,4,0)+VLOOKUP($C1031,装备数值,7,0)*($E1031-1))*VLOOKUP($D1031,系数!$K$2:$O$7,4,0))</f>
        <v>0</v>
      </c>
      <c r="J1031" s="17">
        <f>INT((VLOOKUP($C1031,装备数值,4,0)+VLOOKUP($C1031,装备数值,7,0)*($E1031-1))*VLOOKUP($D1031,系数!$K$2:$O$7,5,0))</f>
        <v>0</v>
      </c>
      <c r="K1031" s="17">
        <f>INT(VLOOKUP(E1031,强化金币,2,1)*VLOOKUP(INDEX(装备!F:F,MATCH(属性!A1031,装备!A:A,0)),系数!$K$12:$M$15,3,0))</f>
        <v>22500</v>
      </c>
      <c r="L1031" s="17"/>
      <c r="M1031" s="17"/>
      <c r="N1031" s="17"/>
      <c r="O1031" s="17">
        <f>IF(E1031=1,"",VLOOKUP(E1031,系数!$S$2:$AB$12,MATCH(属性!C1031,评级,0),1))</f>
        <v>0</v>
      </c>
    </row>
    <row r="1032" spans="1:15" ht="17.25" thickBot="1" x14ac:dyDescent="0.4">
      <c r="A1032" s="17">
        <f t="shared" si="32"/>
        <v>7100009</v>
      </c>
      <c r="B1032" s="17" t="s">
        <v>39</v>
      </c>
      <c r="C1032" s="15">
        <f>INDEX(装备!G:G,MATCH(属性!A1032,装备!A:A,0))</f>
        <v>6</v>
      </c>
      <c r="D1032" s="15" t="str">
        <f>INDEX(装备!E:E,MATCH(属性!A1032,装备!A:A,0))</f>
        <v>armour</v>
      </c>
      <c r="E1032" s="14">
        <v>70</v>
      </c>
      <c r="F1032" s="17">
        <f>INT((VLOOKUP($C1032,装备数值,2,0)+VLOOKUP($C1032,装备数值,5,0)*($E1032-1))*VLOOKUP($D1032,系数!$K$2:$O$7,2,0))</f>
        <v>1335</v>
      </c>
      <c r="G1032" s="17">
        <f>INT((VLOOKUP($C1032,装备数值,3,0)+VLOOKUP($C1032,装备数值,6,0)*($E1032-1))*VLOOKUP($D1032,系数!$K$2:$O$7,3,0))</f>
        <v>0</v>
      </c>
      <c r="H1032" s="17">
        <f t="shared" si="33"/>
        <v>0</v>
      </c>
      <c r="I1032" s="17">
        <f>INT((VLOOKUP($C1032,装备数值,4,0)+VLOOKUP($C1032,装备数值,7,0)*($E1032-1))*VLOOKUP($D1032,系数!$K$2:$O$7,4,0))</f>
        <v>0</v>
      </c>
      <c r="J1032" s="17">
        <f>INT((VLOOKUP($C1032,装备数值,4,0)+VLOOKUP($C1032,装备数值,7,0)*($E1032-1))*VLOOKUP($D1032,系数!$K$2:$O$7,5,0))</f>
        <v>0</v>
      </c>
      <c r="K1032" s="17">
        <f>INT(VLOOKUP(E1032,强化金币,2,1)*VLOOKUP(INDEX(装备!F:F,MATCH(属性!A1032,装备!A:A,0)),系数!$K$12:$M$15,3,0))</f>
        <v>23250</v>
      </c>
      <c r="L1032" s="17"/>
      <c r="M1032" s="17"/>
      <c r="N1032" s="17"/>
      <c r="O1032" s="17">
        <f>IF(E1032=1,"",VLOOKUP(E1032,系数!$S$2:$AB$12,MATCH(属性!C1032,评级,0),1))</f>
        <v>0</v>
      </c>
    </row>
    <row r="1033" spans="1:15" ht="17.25" thickBot="1" x14ac:dyDescent="0.4">
      <c r="A1033" s="17">
        <f t="shared" si="32"/>
        <v>7100009</v>
      </c>
      <c r="B1033" s="17" t="s">
        <v>39</v>
      </c>
      <c r="C1033" s="15">
        <f>INDEX(装备!G:G,MATCH(属性!A1033,装备!A:A,0))</f>
        <v>6</v>
      </c>
      <c r="D1033" s="15" t="str">
        <f>INDEX(装备!E:E,MATCH(属性!A1033,装备!A:A,0))</f>
        <v>armour</v>
      </c>
      <c r="E1033" s="14">
        <v>71</v>
      </c>
      <c r="F1033" s="17">
        <f>INT((VLOOKUP($C1033,装备数值,2,0)+VLOOKUP($C1033,装备数值,5,0)*($E1033-1))*VLOOKUP($D1033,系数!$K$2:$O$7,2,0))</f>
        <v>1350</v>
      </c>
      <c r="G1033" s="17">
        <f>INT((VLOOKUP($C1033,装备数值,3,0)+VLOOKUP($C1033,装备数值,6,0)*($E1033-1))*VLOOKUP($D1033,系数!$K$2:$O$7,3,0))</f>
        <v>0</v>
      </c>
      <c r="H1033" s="17">
        <f t="shared" si="33"/>
        <v>0</v>
      </c>
      <c r="I1033" s="17">
        <f>INT((VLOOKUP($C1033,装备数值,4,0)+VLOOKUP($C1033,装备数值,7,0)*($E1033-1))*VLOOKUP($D1033,系数!$K$2:$O$7,4,0))</f>
        <v>0</v>
      </c>
      <c r="J1033" s="17">
        <f>INT((VLOOKUP($C1033,装备数值,4,0)+VLOOKUP($C1033,装备数值,7,0)*($E1033-1))*VLOOKUP($D1033,系数!$K$2:$O$7,5,0))</f>
        <v>0</v>
      </c>
      <c r="K1033" s="17">
        <f>INT(VLOOKUP(E1033,强化金币,2,1)*VLOOKUP(INDEX(装备!F:F,MATCH(属性!A1033,装备!A:A,0)),系数!$K$12:$M$15,3,0))</f>
        <v>24000</v>
      </c>
      <c r="L1033" s="17"/>
      <c r="M1033" s="17"/>
      <c r="N1033" s="17"/>
      <c r="O1033" s="17">
        <f>IF(E1033=1,"",VLOOKUP(E1033,系数!$S$2:$AB$12,MATCH(属性!C1033,评级,0),1))</f>
        <v>0</v>
      </c>
    </row>
    <row r="1034" spans="1:15" ht="17.25" thickBot="1" x14ac:dyDescent="0.4">
      <c r="A1034" s="17">
        <f t="shared" si="32"/>
        <v>7100009</v>
      </c>
      <c r="B1034" s="17" t="s">
        <v>39</v>
      </c>
      <c r="C1034" s="15">
        <f>INDEX(装备!G:G,MATCH(属性!A1034,装备!A:A,0))</f>
        <v>6</v>
      </c>
      <c r="D1034" s="15" t="str">
        <f>INDEX(装备!E:E,MATCH(属性!A1034,装备!A:A,0))</f>
        <v>armour</v>
      </c>
      <c r="E1034" s="14">
        <v>72</v>
      </c>
      <c r="F1034" s="17">
        <f>INT((VLOOKUP($C1034,装备数值,2,0)+VLOOKUP($C1034,装备数值,5,0)*($E1034-1))*VLOOKUP($D1034,系数!$K$2:$O$7,2,0))</f>
        <v>1365</v>
      </c>
      <c r="G1034" s="17">
        <f>INT((VLOOKUP($C1034,装备数值,3,0)+VLOOKUP($C1034,装备数值,6,0)*($E1034-1))*VLOOKUP($D1034,系数!$K$2:$O$7,3,0))</f>
        <v>0</v>
      </c>
      <c r="H1034" s="17">
        <f t="shared" si="33"/>
        <v>0</v>
      </c>
      <c r="I1034" s="17">
        <f>INT((VLOOKUP($C1034,装备数值,4,0)+VLOOKUP($C1034,装备数值,7,0)*($E1034-1))*VLOOKUP($D1034,系数!$K$2:$O$7,4,0))</f>
        <v>0</v>
      </c>
      <c r="J1034" s="17">
        <f>INT((VLOOKUP($C1034,装备数值,4,0)+VLOOKUP($C1034,装备数值,7,0)*($E1034-1))*VLOOKUP($D1034,系数!$K$2:$O$7,5,0))</f>
        <v>0</v>
      </c>
      <c r="K1034" s="17">
        <f>INT(VLOOKUP(E1034,强化金币,2,1)*VLOOKUP(INDEX(装备!F:F,MATCH(属性!A1034,装备!A:A,0)),系数!$K$12:$M$15,3,0))</f>
        <v>24750</v>
      </c>
      <c r="L1034" s="17"/>
      <c r="M1034" s="17"/>
      <c r="N1034" s="17"/>
      <c r="O1034" s="17">
        <f>IF(E1034=1,"",VLOOKUP(E1034,系数!$S$2:$AB$12,MATCH(属性!C1034,评级,0),1))</f>
        <v>0</v>
      </c>
    </row>
    <row r="1035" spans="1:15" ht="17.25" thickBot="1" x14ac:dyDescent="0.4">
      <c r="A1035" s="17">
        <f t="shared" si="32"/>
        <v>7100009</v>
      </c>
      <c r="B1035" s="17" t="s">
        <v>39</v>
      </c>
      <c r="C1035" s="15">
        <f>INDEX(装备!G:G,MATCH(属性!A1035,装备!A:A,0))</f>
        <v>6</v>
      </c>
      <c r="D1035" s="15" t="str">
        <f>INDEX(装备!E:E,MATCH(属性!A1035,装备!A:A,0))</f>
        <v>armour</v>
      </c>
      <c r="E1035" s="14">
        <v>73</v>
      </c>
      <c r="F1035" s="17">
        <f>INT((VLOOKUP($C1035,装备数值,2,0)+VLOOKUP($C1035,装备数值,5,0)*($E1035-1))*VLOOKUP($D1035,系数!$K$2:$O$7,2,0))</f>
        <v>1380</v>
      </c>
      <c r="G1035" s="17">
        <f>INT((VLOOKUP($C1035,装备数值,3,0)+VLOOKUP($C1035,装备数值,6,0)*($E1035-1))*VLOOKUP($D1035,系数!$K$2:$O$7,3,0))</f>
        <v>0</v>
      </c>
      <c r="H1035" s="17">
        <f t="shared" si="33"/>
        <v>0</v>
      </c>
      <c r="I1035" s="17">
        <f>INT((VLOOKUP($C1035,装备数值,4,0)+VLOOKUP($C1035,装备数值,7,0)*($E1035-1))*VLOOKUP($D1035,系数!$K$2:$O$7,4,0))</f>
        <v>0</v>
      </c>
      <c r="J1035" s="17">
        <f>INT((VLOOKUP($C1035,装备数值,4,0)+VLOOKUP($C1035,装备数值,7,0)*($E1035-1))*VLOOKUP($D1035,系数!$K$2:$O$7,5,0))</f>
        <v>0</v>
      </c>
      <c r="K1035" s="17">
        <f>INT(VLOOKUP(E1035,强化金币,2,1)*VLOOKUP(INDEX(装备!F:F,MATCH(属性!A1035,装备!A:A,0)),系数!$K$12:$M$15,3,0))</f>
        <v>25500</v>
      </c>
      <c r="L1035" s="17"/>
      <c r="M1035" s="17"/>
      <c r="N1035" s="17"/>
      <c r="O1035" s="17">
        <f>IF(E1035=1,"",VLOOKUP(E1035,系数!$S$2:$AB$12,MATCH(属性!C1035,评级,0),1))</f>
        <v>0</v>
      </c>
    </row>
    <row r="1036" spans="1:15" ht="17.25" thickBot="1" x14ac:dyDescent="0.4">
      <c r="A1036" s="17">
        <f t="shared" si="32"/>
        <v>7100009</v>
      </c>
      <c r="B1036" s="17" t="s">
        <v>39</v>
      </c>
      <c r="C1036" s="15">
        <f>INDEX(装备!G:G,MATCH(属性!A1036,装备!A:A,0))</f>
        <v>6</v>
      </c>
      <c r="D1036" s="15" t="str">
        <f>INDEX(装备!E:E,MATCH(属性!A1036,装备!A:A,0))</f>
        <v>armour</v>
      </c>
      <c r="E1036" s="14">
        <v>74</v>
      </c>
      <c r="F1036" s="17">
        <f>INT((VLOOKUP($C1036,装备数值,2,0)+VLOOKUP($C1036,装备数值,5,0)*($E1036-1))*VLOOKUP($D1036,系数!$K$2:$O$7,2,0))</f>
        <v>1395</v>
      </c>
      <c r="G1036" s="17">
        <f>INT((VLOOKUP($C1036,装备数值,3,0)+VLOOKUP($C1036,装备数值,6,0)*($E1036-1))*VLOOKUP($D1036,系数!$K$2:$O$7,3,0))</f>
        <v>0</v>
      </c>
      <c r="H1036" s="17">
        <f t="shared" si="33"/>
        <v>0</v>
      </c>
      <c r="I1036" s="17">
        <f>INT((VLOOKUP($C1036,装备数值,4,0)+VLOOKUP($C1036,装备数值,7,0)*($E1036-1))*VLOOKUP($D1036,系数!$K$2:$O$7,4,0))</f>
        <v>0</v>
      </c>
      <c r="J1036" s="17">
        <f>INT((VLOOKUP($C1036,装备数值,4,0)+VLOOKUP($C1036,装备数值,7,0)*($E1036-1))*VLOOKUP($D1036,系数!$K$2:$O$7,5,0))</f>
        <v>0</v>
      </c>
      <c r="K1036" s="17">
        <f>INT(VLOOKUP(E1036,强化金币,2,1)*VLOOKUP(INDEX(装备!F:F,MATCH(属性!A1036,装备!A:A,0)),系数!$K$12:$M$15,3,0))</f>
        <v>26250</v>
      </c>
      <c r="L1036" s="17"/>
      <c r="M1036" s="17"/>
      <c r="N1036" s="17"/>
      <c r="O1036" s="17">
        <f>IF(E1036=1,"",VLOOKUP(E1036,系数!$S$2:$AB$12,MATCH(属性!C1036,评级,0),1))</f>
        <v>0</v>
      </c>
    </row>
    <row r="1037" spans="1:15" ht="17.25" thickBot="1" x14ac:dyDescent="0.4">
      <c r="A1037" s="17">
        <f t="shared" si="32"/>
        <v>7100009</v>
      </c>
      <c r="B1037" s="17" t="s">
        <v>39</v>
      </c>
      <c r="C1037" s="15">
        <f>INDEX(装备!G:G,MATCH(属性!A1037,装备!A:A,0))</f>
        <v>6</v>
      </c>
      <c r="D1037" s="15" t="str">
        <f>INDEX(装备!E:E,MATCH(属性!A1037,装备!A:A,0))</f>
        <v>armour</v>
      </c>
      <c r="E1037" s="14">
        <v>75</v>
      </c>
      <c r="F1037" s="17">
        <f>INT((VLOOKUP($C1037,装备数值,2,0)+VLOOKUP($C1037,装备数值,5,0)*($E1037-1))*VLOOKUP($D1037,系数!$K$2:$O$7,2,0))</f>
        <v>1410</v>
      </c>
      <c r="G1037" s="17">
        <f>INT((VLOOKUP($C1037,装备数值,3,0)+VLOOKUP($C1037,装备数值,6,0)*($E1037-1))*VLOOKUP($D1037,系数!$K$2:$O$7,3,0))</f>
        <v>0</v>
      </c>
      <c r="H1037" s="17">
        <f t="shared" si="33"/>
        <v>0</v>
      </c>
      <c r="I1037" s="17">
        <f>INT((VLOOKUP($C1037,装备数值,4,0)+VLOOKUP($C1037,装备数值,7,0)*($E1037-1))*VLOOKUP($D1037,系数!$K$2:$O$7,4,0))</f>
        <v>0</v>
      </c>
      <c r="J1037" s="17">
        <f>INT((VLOOKUP($C1037,装备数值,4,0)+VLOOKUP($C1037,装备数值,7,0)*($E1037-1))*VLOOKUP($D1037,系数!$K$2:$O$7,5,0))</f>
        <v>0</v>
      </c>
      <c r="K1037" s="17">
        <f>INT(VLOOKUP(E1037,强化金币,2,1)*VLOOKUP(INDEX(装备!F:F,MATCH(属性!A1037,装备!A:A,0)),系数!$K$12:$M$15,3,0))</f>
        <v>27000</v>
      </c>
      <c r="L1037" s="17"/>
      <c r="M1037" s="17"/>
      <c r="N1037" s="17"/>
      <c r="O1037" s="17">
        <f>IF(E1037=1,"",VLOOKUP(E1037,系数!$S$2:$AB$12,MATCH(属性!C1037,评级,0),1))</f>
        <v>0</v>
      </c>
    </row>
    <row r="1038" spans="1:15" ht="17.25" thickBot="1" x14ac:dyDescent="0.4">
      <c r="A1038" s="17">
        <f t="shared" si="32"/>
        <v>7100009</v>
      </c>
      <c r="B1038" s="17" t="s">
        <v>39</v>
      </c>
      <c r="C1038" s="15">
        <f>INDEX(装备!G:G,MATCH(属性!A1038,装备!A:A,0))</f>
        <v>6</v>
      </c>
      <c r="D1038" s="15" t="str">
        <f>INDEX(装备!E:E,MATCH(属性!A1038,装备!A:A,0))</f>
        <v>armour</v>
      </c>
      <c r="E1038" s="14">
        <v>76</v>
      </c>
      <c r="F1038" s="17">
        <f>INT((VLOOKUP($C1038,装备数值,2,0)+VLOOKUP($C1038,装备数值,5,0)*($E1038-1))*VLOOKUP($D1038,系数!$K$2:$O$7,2,0))</f>
        <v>1425</v>
      </c>
      <c r="G1038" s="17">
        <f>INT((VLOOKUP($C1038,装备数值,3,0)+VLOOKUP($C1038,装备数值,6,0)*($E1038-1))*VLOOKUP($D1038,系数!$K$2:$O$7,3,0))</f>
        <v>0</v>
      </c>
      <c r="H1038" s="17">
        <f t="shared" si="33"/>
        <v>0</v>
      </c>
      <c r="I1038" s="17">
        <f>INT((VLOOKUP($C1038,装备数值,4,0)+VLOOKUP($C1038,装备数值,7,0)*($E1038-1))*VLOOKUP($D1038,系数!$K$2:$O$7,4,0))</f>
        <v>0</v>
      </c>
      <c r="J1038" s="17">
        <f>INT((VLOOKUP($C1038,装备数值,4,0)+VLOOKUP($C1038,装备数值,7,0)*($E1038-1))*VLOOKUP($D1038,系数!$K$2:$O$7,5,0))</f>
        <v>0</v>
      </c>
      <c r="K1038" s="17">
        <f>INT(VLOOKUP(E1038,强化金币,2,1)*VLOOKUP(INDEX(装备!F:F,MATCH(属性!A1038,装备!A:A,0)),系数!$K$12:$M$15,3,0))</f>
        <v>27750</v>
      </c>
      <c r="L1038" s="17"/>
      <c r="M1038" s="17"/>
      <c r="N1038" s="17"/>
      <c r="O1038" s="17">
        <f>IF(E1038=1,"",VLOOKUP(E1038,系数!$S$2:$AB$12,MATCH(属性!C1038,评级,0),1))</f>
        <v>0</v>
      </c>
    </row>
    <row r="1039" spans="1:15" ht="17.25" thickBot="1" x14ac:dyDescent="0.4">
      <c r="A1039" s="17">
        <f t="shared" si="32"/>
        <v>7100009</v>
      </c>
      <c r="B1039" s="17" t="s">
        <v>39</v>
      </c>
      <c r="C1039" s="15">
        <f>INDEX(装备!G:G,MATCH(属性!A1039,装备!A:A,0))</f>
        <v>6</v>
      </c>
      <c r="D1039" s="15" t="str">
        <f>INDEX(装备!E:E,MATCH(属性!A1039,装备!A:A,0))</f>
        <v>armour</v>
      </c>
      <c r="E1039" s="14">
        <v>77</v>
      </c>
      <c r="F1039" s="17">
        <f>INT((VLOOKUP($C1039,装备数值,2,0)+VLOOKUP($C1039,装备数值,5,0)*($E1039-1))*VLOOKUP($D1039,系数!$K$2:$O$7,2,0))</f>
        <v>1440</v>
      </c>
      <c r="G1039" s="17">
        <f>INT((VLOOKUP($C1039,装备数值,3,0)+VLOOKUP($C1039,装备数值,6,0)*($E1039-1))*VLOOKUP($D1039,系数!$K$2:$O$7,3,0))</f>
        <v>0</v>
      </c>
      <c r="H1039" s="17">
        <f t="shared" si="33"/>
        <v>0</v>
      </c>
      <c r="I1039" s="17">
        <f>INT((VLOOKUP($C1039,装备数值,4,0)+VLOOKUP($C1039,装备数值,7,0)*($E1039-1))*VLOOKUP($D1039,系数!$K$2:$O$7,4,0))</f>
        <v>0</v>
      </c>
      <c r="J1039" s="17">
        <f>INT((VLOOKUP($C1039,装备数值,4,0)+VLOOKUP($C1039,装备数值,7,0)*($E1039-1))*VLOOKUP($D1039,系数!$K$2:$O$7,5,0))</f>
        <v>0</v>
      </c>
      <c r="K1039" s="17">
        <f>INT(VLOOKUP(E1039,强化金币,2,1)*VLOOKUP(INDEX(装备!F:F,MATCH(属性!A1039,装备!A:A,0)),系数!$K$12:$M$15,3,0))</f>
        <v>28500</v>
      </c>
      <c r="L1039" s="17"/>
      <c r="M1039" s="17"/>
      <c r="N1039" s="17"/>
      <c r="O1039" s="17">
        <f>IF(E1039=1,"",VLOOKUP(E1039,系数!$S$2:$AB$12,MATCH(属性!C1039,评级,0),1))</f>
        <v>0</v>
      </c>
    </row>
    <row r="1040" spans="1:15" ht="17.25" thickBot="1" x14ac:dyDescent="0.4">
      <c r="A1040" s="17">
        <f t="shared" si="32"/>
        <v>7100009</v>
      </c>
      <c r="B1040" s="17" t="s">
        <v>39</v>
      </c>
      <c r="C1040" s="15">
        <f>INDEX(装备!G:G,MATCH(属性!A1040,装备!A:A,0))</f>
        <v>6</v>
      </c>
      <c r="D1040" s="15" t="str">
        <f>INDEX(装备!E:E,MATCH(属性!A1040,装备!A:A,0))</f>
        <v>armour</v>
      </c>
      <c r="E1040" s="14">
        <v>78</v>
      </c>
      <c r="F1040" s="17">
        <f>INT((VLOOKUP($C1040,装备数值,2,0)+VLOOKUP($C1040,装备数值,5,0)*($E1040-1))*VLOOKUP($D1040,系数!$K$2:$O$7,2,0))</f>
        <v>1455</v>
      </c>
      <c r="G1040" s="17">
        <f>INT((VLOOKUP($C1040,装备数值,3,0)+VLOOKUP($C1040,装备数值,6,0)*($E1040-1))*VLOOKUP($D1040,系数!$K$2:$O$7,3,0))</f>
        <v>0</v>
      </c>
      <c r="H1040" s="17">
        <f t="shared" si="33"/>
        <v>0</v>
      </c>
      <c r="I1040" s="17">
        <f>INT((VLOOKUP($C1040,装备数值,4,0)+VLOOKUP($C1040,装备数值,7,0)*($E1040-1))*VLOOKUP($D1040,系数!$K$2:$O$7,4,0))</f>
        <v>0</v>
      </c>
      <c r="J1040" s="17">
        <f>INT((VLOOKUP($C1040,装备数值,4,0)+VLOOKUP($C1040,装备数值,7,0)*($E1040-1))*VLOOKUP($D1040,系数!$K$2:$O$7,5,0))</f>
        <v>0</v>
      </c>
      <c r="K1040" s="17">
        <f>INT(VLOOKUP(E1040,强化金币,2,1)*VLOOKUP(INDEX(装备!F:F,MATCH(属性!A1040,装备!A:A,0)),系数!$K$12:$M$15,3,0))</f>
        <v>29250</v>
      </c>
      <c r="L1040" s="17"/>
      <c r="M1040" s="17"/>
      <c r="N1040" s="17"/>
      <c r="O1040" s="17">
        <f>IF(E1040=1,"",VLOOKUP(E1040,系数!$S$2:$AB$12,MATCH(属性!C1040,评级,0),1))</f>
        <v>0</v>
      </c>
    </row>
    <row r="1041" spans="1:15" ht="17.25" thickBot="1" x14ac:dyDescent="0.4">
      <c r="A1041" s="17">
        <f t="shared" si="32"/>
        <v>7100009</v>
      </c>
      <c r="B1041" s="17" t="s">
        <v>39</v>
      </c>
      <c r="C1041" s="15">
        <f>INDEX(装备!G:G,MATCH(属性!A1041,装备!A:A,0))</f>
        <v>6</v>
      </c>
      <c r="D1041" s="15" t="str">
        <f>INDEX(装备!E:E,MATCH(属性!A1041,装备!A:A,0))</f>
        <v>armour</v>
      </c>
      <c r="E1041" s="14">
        <v>79</v>
      </c>
      <c r="F1041" s="17">
        <f>INT((VLOOKUP($C1041,装备数值,2,0)+VLOOKUP($C1041,装备数值,5,0)*($E1041-1))*VLOOKUP($D1041,系数!$K$2:$O$7,2,0))</f>
        <v>1470</v>
      </c>
      <c r="G1041" s="17">
        <f>INT((VLOOKUP($C1041,装备数值,3,0)+VLOOKUP($C1041,装备数值,6,0)*($E1041-1))*VLOOKUP($D1041,系数!$K$2:$O$7,3,0))</f>
        <v>0</v>
      </c>
      <c r="H1041" s="17">
        <f t="shared" si="33"/>
        <v>0</v>
      </c>
      <c r="I1041" s="17">
        <f>INT((VLOOKUP($C1041,装备数值,4,0)+VLOOKUP($C1041,装备数值,7,0)*($E1041-1))*VLOOKUP($D1041,系数!$K$2:$O$7,4,0))</f>
        <v>0</v>
      </c>
      <c r="J1041" s="17">
        <f>INT((VLOOKUP($C1041,装备数值,4,0)+VLOOKUP($C1041,装备数值,7,0)*($E1041-1))*VLOOKUP($D1041,系数!$K$2:$O$7,5,0))</f>
        <v>0</v>
      </c>
      <c r="K1041" s="17">
        <f>INT(VLOOKUP(E1041,强化金币,2,1)*VLOOKUP(INDEX(装备!F:F,MATCH(属性!A1041,装备!A:A,0)),系数!$K$12:$M$15,3,0))</f>
        <v>30000</v>
      </c>
      <c r="L1041" s="17"/>
      <c r="M1041" s="17"/>
      <c r="N1041" s="17"/>
      <c r="O1041" s="17">
        <f>IF(E1041=1,"",VLOOKUP(E1041,系数!$S$2:$AB$12,MATCH(属性!C1041,评级,0),1))</f>
        <v>0</v>
      </c>
    </row>
    <row r="1042" spans="1:15" ht="17.25" thickBot="1" x14ac:dyDescent="0.4">
      <c r="A1042" s="17">
        <f t="shared" si="32"/>
        <v>7100009</v>
      </c>
      <c r="B1042" s="17" t="s">
        <v>39</v>
      </c>
      <c r="C1042" s="15">
        <f>INDEX(装备!G:G,MATCH(属性!A1042,装备!A:A,0))</f>
        <v>6</v>
      </c>
      <c r="D1042" s="15" t="str">
        <f>INDEX(装备!E:E,MATCH(属性!A1042,装备!A:A,0))</f>
        <v>armour</v>
      </c>
      <c r="E1042" s="14">
        <v>80</v>
      </c>
      <c r="F1042" s="17">
        <f>INT((VLOOKUP($C1042,装备数值,2,0)+VLOOKUP($C1042,装备数值,5,0)*($E1042-1))*VLOOKUP($D1042,系数!$K$2:$O$7,2,0))</f>
        <v>1485</v>
      </c>
      <c r="G1042" s="17">
        <f>INT((VLOOKUP($C1042,装备数值,3,0)+VLOOKUP($C1042,装备数值,6,0)*($E1042-1))*VLOOKUP($D1042,系数!$K$2:$O$7,3,0))</f>
        <v>0</v>
      </c>
      <c r="H1042" s="17">
        <f t="shared" si="33"/>
        <v>0</v>
      </c>
      <c r="I1042" s="17">
        <f>INT((VLOOKUP($C1042,装备数值,4,0)+VLOOKUP($C1042,装备数值,7,0)*($E1042-1))*VLOOKUP($D1042,系数!$K$2:$O$7,4,0))</f>
        <v>0</v>
      </c>
      <c r="J1042" s="17">
        <f>INT((VLOOKUP($C1042,装备数值,4,0)+VLOOKUP($C1042,装备数值,7,0)*($E1042-1))*VLOOKUP($D1042,系数!$K$2:$O$7,5,0))</f>
        <v>0</v>
      </c>
      <c r="K1042" s="17">
        <f>INT(VLOOKUP(E1042,强化金币,2,1)*VLOOKUP(INDEX(装备!F:F,MATCH(属性!A1042,装备!A:A,0)),系数!$K$12:$M$15,3,0))</f>
        <v>36000</v>
      </c>
      <c r="L1042" s="17"/>
      <c r="M1042" s="17"/>
      <c r="N1042" s="17"/>
      <c r="O1042" s="17">
        <f>IF(E1042=1,"",VLOOKUP(E1042,系数!$S$2:$AB$12,MATCH(属性!C1042,评级,0),1))</f>
        <v>0</v>
      </c>
    </row>
    <row r="1043" spans="1:15" ht="17.25" thickBot="1" x14ac:dyDescent="0.4">
      <c r="A1043" s="17">
        <f t="shared" si="32"/>
        <v>7100009</v>
      </c>
      <c r="B1043" s="17" t="s">
        <v>39</v>
      </c>
      <c r="C1043" s="15">
        <f>INDEX(装备!G:G,MATCH(属性!A1043,装备!A:A,0))</f>
        <v>6</v>
      </c>
      <c r="D1043" s="15" t="str">
        <f>INDEX(装备!E:E,MATCH(属性!A1043,装备!A:A,0))</f>
        <v>armour</v>
      </c>
      <c r="E1043" s="14">
        <v>81</v>
      </c>
      <c r="F1043" s="17">
        <f>INT((VLOOKUP($C1043,装备数值,2,0)+VLOOKUP($C1043,装备数值,5,0)*($E1043-1))*VLOOKUP($D1043,系数!$K$2:$O$7,2,0))</f>
        <v>1500</v>
      </c>
      <c r="G1043" s="17">
        <f>INT((VLOOKUP($C1043,装备数值,3,0)+VLOOKUP($C1043,装备数值,6,0)*($E1043-1))*VLOOKUP($D1043,系数!$K$2:$O$7,3,0))</f>
        <v>0</v>
      </c>
      <c r="H1043" s="17">
        <f t="shared" si="33"/>
        <v>0</v>
      </c>
      <c r="I1043" s="17">
        <f>INT((VLOOKUP($C1043,装备数值,4,0)+VLOOKUP($C1043,装备数值,7,0)*($E1043-1))*VLOOKUP($D1043,系数!$K$2:$O$7,4,0))</f>
        <v>0</v>
      </c>
      <c r="J1043" s="17">
        <f>INT((VLOOKUP($C1043,装备数值,4,0)+VLOOKUP($C1043,装备数值,7,0)*($E1043-1))*VLOOKUP($D1043,系数!$K$2:$O$7,5,0))</f>
        <v>0</v>
      </c>
      <c r="K1043" s="17">
        <f>INT(VLOOKUP(E1043,强化金币,2,1)*VLOOKUP(INDEX(装备!F:F,MATCH(属性!A1043,装备!A:A,0)),系数!$K$12:$M$15,3,0))</f>
        <v>42000</v>
      </c>
      <c r="L1043" s="17"/>
      <c r="M1043" s="17"/>
      <c r="N1043" s="17"/>
      <c r="O1043" s="17">
        <f>IF(E1043=1,"",VLOOKUP(E1043,系数!$S$2:$AB$12,MATCH(属性!C1043,评级,0),1))</f>
        <v>0</v>
      </c>
    </row>
    <row r="1044" spans="1:15" ht="17.25" thickBot="1" x14ac:dyDescent="0.4">
      <c r="A1044" s="17">
        <f t="shared" si="32"/>
        <v>7100009</v>
      </c>
      <c r="B1044" s="17" t="s">
        <v>39</v>
      </c>
      <c r="C1044" s="15">
        <f>INDEX(装备!G:G,MATCH(属性!A1044,装备!A:A,0))</f>
        <v>6</v>
      </c>
      <c r="D1044" s="15" t="str">
        <f>INDEX(装备!E:E,MATCH(属性!A1044,装备!A:A,0))</f>
        <v>armour</v>
      </c>
      <c r="E1044" s="14">
        <v>82</v>
      </c>
      <c r="F1044" s="17">
        <f>INT((VLOOKUP($C1044,装备数值,2,0)+VLOOKUP($C1044,装备数值,5,0)*($E1044-1))*VLOOKUP($D1044,系数!$K$2:$O$7,2,0))</f>
        <v>1515</v>
      </c>
      <c r="G1044" s="17">
        <f>INT((VLOOKUP($C1044,装备数值,3,0)+VLOOKUP($C1044,装备数值,6,0)*($E1044-1))*VLOOKUP($D1044,系数!$K$2:$O$7,3,0))</f>
        <v>0</v>
      </c>
      <c r="H1044" s="17">
        <f t="shared" si="33"/>
        <v>0</v>
      </c>
      <c r="I1044" s="17">
        <f>INT((VLOOKUP($C1044,装备数值,4,0)+VLOOKUP($C1044,装备数值,7,0)*($E1044-1))*VLOOKUP($D1044,系数!$K$2:$O$7,4,0))</f>
        <v>0</v>
      </c>
      <c r="J1044" s="17">
        <f>INT((VLOOKUP($C1044,装备数值,4,0)+VLOOKUP($C1044,装备数值,7,0)*($E1044-1))*VLOOKUP($D1044,系数!$K$2:$O$7,5,0))</f>
        <v>0</v>
      </c>
      <c r="K1044" s="17">
        <f>INT(VLOOKUP(E1044,强化金币,2,1)*VLOOKUP(INDEX(装备!F:F,MATCH(属性!A1044,装备!A:A,0)),系数!$K$12:$M$15,3,0))</f>
        <v>48000</v>
      </c>
      <c r="L1044" s="17"/>
      <c r="M1044" s="17"/>
      <c r="N1044" s="17"/>
      <c r="O1044" s="17">
        <f>IF(E1044=1,"",VLOOKUP(E1044,系数!$S$2:$AB$12,MATCH(属性!C1044,评级,0),1))</f>
        <v>0</v>
      </c>
    </row>
    <row r="1045" spans="1:15" ht="17.25" thickBot="1" x14ac:dyDescent="0.4">
      <c r="A1045" s="17">
        <f t="shared" si="32"/>
        <v>7100009</v>
      </c>
      <c r="B1045" s="17" t="s">
        <v>39</v>
      </c>
      <c r="C1045" s="15">
        <f>INDEX(装备!G:G,MATCH(属性!A1045,装备!A:A,0))</f>
        <v>6</v>
      </c>
      <c r="D1045" s="15" t="str">
        <f>INDEX(装备!E:E,MATCH(属性!A1045,装备!A:A,0))</f>
        <v>armour</v>
      </c>
      <c r="E1045" s="14">
        <v>83</v>
      </c>
      <c r="F1045" s="17">
        <f>INT((VLOOKUP($C1045,装备数值,2,0)+VLOOKUP($C1045,装备数值,5,0)*($E1045-1))*VLOOKUP($D1045,系数!$K$2:$O$7,2,0))</f>
        <v>1530</v>
      </c>
      <c r="G1045" s="17">
        <f>INT((VLOOKUP($C1045,装备数值,3,0)+VLOOKUP($C1045,装备数值,6,0)*($E1045-1))*VLOOKUP($D1045,系数!$K$2:$O$7,3,0))</f>
        <v>0</v>
      </c>
      <c r="H1045" s="17">
        <f t="shared" si="33"/>
        <v>0</v>
      </c>
      <c r="I1045" s="17">
        <f>INT((VLOOKUP($C1045,装备数值,4,0)+VLOOKUP($C1045,装备数值,7,0)*($E1045-1))*VLOOKUP($D1045,系数!$K$2:$O$7,4,0))</f>
        <v>0</v>
      </c>
      <c r="J1045" s="17">
        <f>INT((VLOOKUP($C1045,装备数值,4,0)+VLOOKUP($C1045,装备数值,7,0)*($E1045-1))*VLOOKUP($D1045,系数!$K$2:$O$7,5,0))</f>
        <v>0</v>
      </c>
      <c r="K1045" s="17">
        <f>INT(VLOOKUP(E1045,强化金币,2,1)*VLOOKUP(INDEX(装备!F:F,MATCH(属性!A1045,装备!A:A,0)),系数!$K$12:$M$15,3,0))</f>
        <v>54000</v>
      </c>
      <c r="L1045" s="17"/>
      <c r="M1045" s="17"/>
      <c r="N1045" s="17"/>
      <c r="O1045" s="17">
        <f>IF(E1045=1,"",VLOOKUP(E1045,系数!$S$2:$AB$12,MATCH(属性!C1045,评级,0),1))</f>
        <v>0</v>
      </c>
    </row>
    <row r="1046" spans="1:15" ht="17.25" thickBot="1" x14ac:dyDescent="0.4">
      <c r="A1046" s="17">
        <f t="shared" si="32"/>
        <v>7100009</v>
      </c>
      <c r="B1046" s="17" t="s">
        <v>39</v>
      </c>
      <c r="C1046" s="15">
        <f>INDEX(装备!G:G,MATCH(属性!A1046,装备!A:A,0))</f>
        <v>6</v>
      </c>
      <c r="D1046" s="15" t="str">
        <f>INDEX(装备!E:E,MATCH(属性!A1046,装备!A:A,0))</f>
        <v>armour</v>
      </c>
      <c r="E1046" s="14">
        <v>84</v>
      </c>
      <c r="F1046" s="17">
        <f>INT((VLOOKUP($C1046,装备数值,2,0)+VLOOKUP($C1046,装备数值,5,0)*($E1046-1))*VLOOKUP($D1046,系数!$K$2:$O$7,2,0))</f>
        <v>1545</v>
      </c>
      <c r="G1046" s="17">
        <f>INT((VLOOKUP($C1046,装备数值,3,0)+VLOOKUP($C1046,装备数值,6,0)*($E1046-1))*VLOOKUP($D1046,系数!$K$2:$O$7,3,0))</f>
        <v>0</v>
      </c>
      <c r="H1046" s="17">
        <f t="shared" si="33"/>
        <v>0</v>
      </c>
      <c r="I1046" s="17">
        <f>INT((VLOOKUP($C1046,装备数值,4,0)+VLOOKUP($C1046,装备数值,7,0)*($E1046-1))*VLOOKUP($D1046,系数!$K$2:$O$7,4,0))</f>
        <v>0</v>
      </c>
      <c r="J1046" s="17">
        <f>INT((VLOOKUP($C1046,装备数值,4,0)+VLOOKUP($C1046,装备数值,7,0)*($E1046-1))*VLOOKUP($D1046,系数!$K$2:$O$7,5,0))</f>
        <v>0</v>
      </c>
      <c r="K1046" s="17">
        <f>INT(VLOOKUP(E1046,强化金币,2,1)*VLOOKUP(INDEX(装备!F:F,MATCH(属性!A1046,装备!A:A,0)),系数!$K$12:$M$15,3,0))</f>
        <v>60000</v>
      </c>
      <c r="L1046" s="17"/>
      <c r="M1046" s="17"/>
      <c r="N1046" s="17"/>
      <c r="O1046" s="17">
        <f>IF(E1046=1,"",VLOOKUP(E1046,系数!$S$2:$AB$12,MATCH(属性!C1046,评级,0),1))</f>
        <v>0</v>
      </c>
    </row>
    <row r="1047" spans="1:15" ht="17.25" thickBot="1" x14ac:dyDescent="0.4">
      <c r="A1047" s="17">
        <f t="shared" si="32"/>
        <v>7100009</v>
      </c>
      <c r="B1047" s="17" t="s">
        <v>39</v>
      </c>
      <c r="C1047" s="15">
        <f>INDEX(装备!G:G,MATCH(属性!A1047,装备!A:A,0))</f>
        <v>6</v>
      </c>
      <c r="D1047" s="15" t="str">
        <f>INDEX(装备!E:E,MATCH(属性!A1047,装备!A:A,0))</f>
        <v>armour</v>
      </c>
      <c r="E1047" s="14">
        <v>85</v>
      </c>
      <c r="F1047" s="17">
        <f>INT((VLOOKUP($C1047,装备数值,2,0)+VLOOKUP($C1047,装备数值,5,0)*($E1047-1))*VLOOKUP($D1047,系数!$K$2:$O$7,2,0))</f>
        <v>1560</v>
      </c>
      <c r="G1047" s="17">
        <f>INT((VLOOKUP($C1047,装备数值,3,0)+VLOOKUP($C1047,装备数值,6,0)*($E1047-1))*VLOOKUP($D1047,系数!$K$2:$O$7,3,0))</f>
        <v>0</v>
      </c>
      <c r="H1047" s="17">
        <f t="shared" si="33"/>
        <v>0</v>
      </c>
      <c r="I1047" s="17">
        <f>INT((VLOOKUP($C1047,装备数值,4,0)+VLOOKUP($C1047,装备数值,7,0)*($E1047-1))*VLOOKUP($D1047,系数!$K$2:$O$7,4,0))</f>
        <v>0</v>
      </c>
      <c r="J1047" s="17">
        <f>INT((VLOOKUP($C1047,装备数值,4,0)+VLOOKUP($C1047,装备数值,7,0)*($E1047-1))*VLOOKUP($D1047,系数!$K$2:$O$7,5,0))</f>
        <v>0</v>
      </c>
      <c r="K1047" s="17">
        <f>INT(VLOOKUP(E1047,强化金币,2,1)*VLOOKUP(INDEX(装备!F:F,MATCH(属性!A1047,装备!A:A,0)),系数!$K$12:$M$15,3,0))</f>
        <v>75000</v>
      </c>
      <c r="L1047" s="17"/>
      <c r="M1047" s="17"/>
      <c r="N1047" s="17"/>
      <c r="O1047" s="17">
        <f>IF(E1047=1,"",VLOOKUP(E1047,系数!$S$2:$AB$12,MATCH(属性!C1047,评级,0),1))</f>
        <v>0</v>
      </c>
    </row>
    <row r="1048" spans="1:15" ht="17.25" thickBot="1" x14ac:dyDescent="0.4">
      <c r="A1048" s="17">
        <f t="shared" si="32"/>
        <v>7100009</v>
      </c>
      <c r="B1048" s="17" t="s">
        <v>39</v>
      </c>
      <c r="C1048" s="15">
        <f>INDEX(装备!G:G,MATCH(属性!A1048,装备!A:A,0))</f>
        <v>6</v>
      </c>
      <c r="D1048" s="15" t="str">
        <f>INDEX(装备!E:E,MATCH(属性!A1048,装备!A:A,0))</f>
        <v>armour</v>
      </c>
      <c r="E1048" s="14">
        <v>86</v>
      </c>
      <c r="F1048" s="17">
        <f>INT((VLOOKUP($C1048,装备数值,2,0)+VLOOKUP($C1048,装备数值,5,0)*($E1048-1))*VLOOKUP($D1048,系数!$K$2:$O$7,2,0))</f>
        <v>1575</v>
      </c>
      <c r="G1048" s="17">
        <f>INT((VLOOKUP($C1048,装备数值,3,0)+VLOOKUP($C1048,装备数值,6,0)*($E1048-1))*VLOOKUP($D1048,系数!$K$2:$O$7,3,0))</f>
        <v>0</v>
      </c>
      <c r="H1048" s="17">
        <f t="shared" si="33"/>
        <v>0</v>
      </c>
      <c r="I1048" s="17">
        <f>INT((VLOOKUP($C1048,装备数值,4,0)+VLOOKUP($C1048,装备数值,7,0)*($E1048-1))*VLOOKUP($D1048,系数!$K$2:$O$7,4,0))</f>
        <v>0</v>
      </c>
      <c r="J1048" s="17">
        <f>INT((VLOOKUP($C1048,装备数值,4,0)+VLOOKUP($C1048,装备数值,7,0)*($E1048-1))*VLOOKUP($D1048,系数!$K$2:$O$7,5,0))</f>
        <v>0</v>
      </c>
      <c r="K1048" s="17">
        <f>INT(VLOOKUP(E1048,强化金币,2,1)*VLOOKUP(INDEX(装备!F:F,MATCH(属性!A1048,装备!A:A,0)),系数!$K$12:$M$15,3,0))</f>
        <v>90000</v>
      </c>
      <c r="L1048" s="17"/>
      <c r="M1048" s="17"/>
      <c r="N1048" s="17"/>
      <c r="O1048" s="17">
        <f>IF(E1048=1,"",VLOOKUP(E1048,系数!$S$2:$AB$12,MATCH(属性!C1048,评级,0),1))</f>
        <v>0</v>
      </c>
    </row>
    <row r="1049" spans="1:15" ht="17.25" thickBot="1" x14ac:dyDescent="0.4">
      <c r="A1049" s="17">
        <f t="shared" si="32"/>
        <v>7100009</v>
      </c>
      <c r="B1049" s="17" t="s">
        <v>39</v>
      </c>
      <c r="C1049" s="15">
        <f>INDEX(装备!G:G,MATCH(属性!A1049,装备!A:A,0))</f>
        <v>6</v>
      </c>
      <c r="D1049" s="15" t="str">
        <f>INDEX(装备!E:E,MATCH(属性!A1049,装备!A:A,0))</f>
        <v>armour</v>
      </c>
      <c r="E1049" s="14">
        <v>87</v>
      </c>
      <c r="F1049" s="17">
        <f>INT((VLOOKUP($C1049,装备数值,2,0)+VLOOKUP($C1049,装备数值,5,0)*($E1049-1))*VLOOKUP($D1049,系数!$K$2:$O$7,2,0))</f>
        <v>1590</v>
      </c>
      <c r="G1049" s="17">
        <f>INT((VLOOKUP($C1049,装备数值,3,0)+VLOOKUP($C1049,装备数值,6,0)*($E1049-1))*VLOOKUP($D1049,系数!$K$2:$O$7,3,0))</f>
        <v>0</v>
      </c>
      <c r="H1049" s="17">
        <f t="shared" si="33"/>
        <v>0</v>
      </c>
      <c r="I1049" s="17">
        <f>INT((VLOOKUP($C1049,装备数值,4,0)+VLOOKUP($C1049,装备数值,7,0)*($E1049-1))*VLOOKUP($D1049,系数!$K$2:$O$7,4,0))</f>
        <v>0</v>
      </c>
      <c r="J1049" s="17">
        <f>INT((VLOOKUP($C1049,装备数值,4,0)+VLOOKUP($C1049,装备数值,7,0)*($E1049-1))*VLOOKUP($D1049,系数!$K$2:$O$7,5,0))</f>
        <v>0</v>
      </c>
      <c r="K1049" s="17">
        <f>INT(VLOOKUP(E1049,强化金币,2,1)*VLOOKUP(INDEX(装备!F:F,MATCH(属性!A1049,装备!A:A,0)),系数!$K$12:$M$15,3,0))</f>
        <v>105000</v>
      </c>
      <c r="L1049" s="17"/>
      <c r="M1049" s="17"/>
      <c r="N1049" s="17"/>
      <c r="O1049" s="17">
        <f>IF(E1049=1,"",VLOOKUP(E1049,系数!$S$2:$AB$12,MATCH(属性!C1049,评级,0),1))</f>
        <v>0</v>
      </c>
    </row>
    <row r="1050" spans="1:15" ht="17.25" thickBot="1" x14ac:dyDescent="0.4">
      <c r="A1050" s="17">
        <f t="shared" si="32"/>
        <v>7100009</v>
      </c>
      <c r="B1050" s="17" t="s">
        <v>39</v>
      </c>
      <c r="C1050" s="15">
        <f>INDEX(装备!G:G,MATCH(属性!A1050,装备!A:A,0))</f>
        <v>6</v>
      </c>
      <c r="D1050" s="15" t="str">
        <f>INDEX(装备!E:E,MATCH(属性!A1050,装备!A:A,0))</f>
        <v>armour</v>
      </c>
      <c r="E1050" s="14">
        <v>88</v>
      </c>
      <c r="F1050" s="17">
        <f>INT((VLOOKUP($C1050,装备数值,2,0)+VLOOKUP($C1050,装备数值,5,0)*($E1050-1))*VLOOKUP($D1050,系数!$K$2:$O$7,2,0))</f>
        <v>1605</v>
      </c>
      <c r="G1050" s="17">
        <f>INT((VLOOKUP($C1050,装备数值,3,0)+VLOOKUP($C1050,装备数值,6,0)*($E1050-1))*VLOOKUP($D1050,系数!$K$2:$O$7,3,0))</f>
        <v>0</v>
      </c>
      <c r="H1050" s="17">
        <f t="shared" si="33"/>
        <v>0</v>
      </c>
      <c r="I1050" s="17">
        <f>INT((VLOOKUP($C1050,装备数值,4,0)+VLOOKUP($C1050,装备数值,7,0)*($E1050-1))*VLOOKUP($D1050,系数!$K$2:$O$7,4,0))</f>
        <v>0</v>
      </c>
      <c r="J1050" s="17">
        <f>INT((VLOOKUP($C1050,装备数值,4,0)+VLOOKUP($C1050,装备数值,7,0)*($E1050-1))*VLOOKUP($D1050,系数!$K$2:$O$7,5,0))</f>
        <v>0</v>
      </c>
      <c r="K1050" s="17">
        <f>INT(VLOOKUP(E1050,强化金币,2,1)*VLOOKUP(INDEX(装备!F:F,MATCH(属性!A1050,装备!A:A,0)),系数!$K$12:$M$15,3,0))</f>
        <v>120000</v>
      </c>
      <c r="L1050" s="17"/>
      <c r="M1050" s="17"/>
      <c r="N1050" s="17"/>
      <c r="O1050" s="17">
        <f>IF(E1050=1,"",VLOOKUP(E1050,系数!$S$2:$AB$12,MATCH(属性!C1050,评级,0),1))</f>
        <v>0</v>
      </c>
    </row>
    <row r="1051" spans="1:15" ht="17.25" thickBot="1" x14ac:dyDescent="0.4">
      <c r="A1051" s="17">
        <f t="shared" si="32"/>
        <v>7100009</v>
      </c>
      <c r="B1051" s="17" t="s">
        <v>39</v>
      </c>
      <c r="C1051" s="15">
        <f>INDEX(装备!G:G,MATCH(属性!A1051,装备!A:A,0))</f>
        <v>6</v>
      </c>
      <c r="D1051" s="15" t="str">
        <f>INDEX(装备!E:E,MATCH(属性!A1051,装备!A:A,0))</f>
        <v>armour</v>
      </c>
      <c r="E1051" s="14">
        <v>89</v>
      </c>
      <c r="F1051" s="17">
        <f>INT((VLOOKUP($C1051,装备数值,2,0)+VLOOKUP($C1051,装备数值,5,0)*($E1051-1))*VLOOKUP($D1051,系数!$K$2:$O$7,2,0))</f>
        <v>1620</v>
      </c>
      <c r="G1051" s="17">
        <f>INT((VLOOKUP($C1051,装备数值,3,0)+VLOOKUP($C1051,装备数值,6,0)*($E1051-1))*VLOOKUP($D1051,系数!$K$2:$O$7,3,0))</f>
        <v>0</v>
      </c>
      <c r="H1051" s="17">
        <f t="shared" si="33"/>
        <v>0</v>
      </c>
      <c r="I1051" s="17">
        <f>INT((VLOOKUP($C1051,装备数值,4,0)+VLOOKUP($C1051,装备数值,7,0)*($E1051-1))*VLOOKUP($D1051,系数!$K$2:$O$7,4,0))</f>
        <v>0</v>
      </c>
      <c r="J1051" s="17">
        <f>INT((VLOOKUP($C1051,装备数值,4,0)+VLOOKUP($C1051,装备数值,7,0)*($E1051-1))*VLOOKUP($D1051,系数!$K$2:$O$7,5,0))</f>
        <v>0</v>
      </c>
      <c r="K1051" s="17">
        <f>INT(VLOOKUP(E1051,强化金币,2,1)*VLOOKUP(INDEX(装备!F:F,MATCH(属性!A1051,装备!A:A,0)),系数!$K$12:$M$15,3,0))</f>
        <v>135000</v>
      </c>
      <c r="L1051" s="17"/>
      <c r="M1051" s="17"/>
      <c r="N1051" s="17"/>
      <c r="O1051" s="17">
        <f>IF(E1051=1,"",VLOOKUP(E1051,系数!$S$2:$AB$12,MATCH(属性!C1051,评级,0),1))</f>
        <v>0</v>
      </c>
    </row>
    <row r="1052" spans="1:15" ht="17.25" thickBot="1" x14ac:dyDescent="0.4">
      <c r="A1052" s="17">
        <f t="shared" si="32"/>
        <v>7100009</v>
      </c>
      <c r="B1052" s="17" t="s">
        <v>39</v>
      </c>
      <c r="C1052" s="15">
        <f>INDEX(装备!G:G,MATCH(属性!A1052,装备!A:A,0))</f>
        <v>6</v>
      </c>
      <c r="D1052" s="15" t="str">
        <f>INDEX(装备!E:E,MATCH(属性!A1052,装备!A:A,0))</f>
        <v>armour</v>
      </c>
      <c r="E1052" s="14">
        <v>90</v>
      </c>
      <c r="F1052" s="17">
        <f>INT((VLOOKUP($C1052,装备数值,2,0)+VLOOKUP($C1052,装备数值,5,0)*($E1052-1))*VLOOKUP($D1052,系数!$K$2:$O$7,2,0))</f>
        <v>1635</v>
      </c>
      <c r="G1052" s="17">
        <f>INT((VLOOKUP($C1052,装备数值,3,0)+VLOOKUP($C1052,装备数值,6,0)*($E1052-1))*VLOOKUP($D1052,系数!$K$2:$O$7,3,0))</f>
        <v>0</v>
      </c>
      <c r="H1052" s="17">
        <f t="shared" si="33"/>
        <v>0</v>
      </c>
      <c r="I1052" s="17">
        <f>INT((VLOOKUP($C1052,装备数值,4,0)+VLOOKUP($C1052,装备数值,7,0)*($E1052-1))*VLOOKUP($D1052,系数!$K$2:$O$7,4,0))</f>
        <v>0</v>
      </c>
      <c r="J1052" s="17">
        <f>INT((VLOOKUP($C1052,装备数值,4,0)+VLOOKUP($C1052,装备数值,7,0)*($E1052-1))*VLOOKUP($D1052,系数!$K$2:$O$7,5,0))</f>
        <v>0</v>
      </c>
      <c r="K1052" s="17">
        <f>INT(VLOOKUP(E1052,强化金币,2,1)*VLOOKUP(INDEX(装备!F:F,MATCH(属性!A1052,装备!A:A,0)),系数!$K$12:$M$15,3,0))</f>
        <v>135000</v>
      </c>
      <c r="L1052" s="17"/>
      <c r="M1052" s="17"/>
      <c r="N1052" s="17"/>
      <c r="O1052" s="17">
        <f>IF(E1052=1,"",VLOOKUP(E1052,系数!$S$2:$AB$12,MATCH(属性!C1052,评级,0),1))</f>
        <v>0</v>
      </c>
    </row>
    <row r="1053" spans="1:15" ht="17.25" thickBot="1" x14ac:dyDescent="0.4">
      <c r="A1053" s="17">
        <f t="shared" si="32"/>
        <v>7100009</v>
      </c>
      <c r="B1053" s="17" t="s">
        <v>39</v>
      </c>
      <c r="C1053" s="15">
        <f>INDEX(装备!G:G,MATCH(属性!A1053,装备!A:A,0))</f>
        <v>6</v>
      </c>
      <c r="D1053" s="15" t="str">
        <f>INDEX(装备!E:E,MATCH(属性!A1053,装备!A:A,0))</f>
        <v>armour</v>
      </c>
      <c r="E1053" s="14">
        <v>91</v>
      </c>
      <c r="F1053" s="17">
        <f>INT((VLOOKUP($C1053,装备数值,2,0)+VLOOKUP($C1053,装备数值,5,0)*($E1053-1))*VLOOKUP($D1053,系数!$K$2:$O$7,2,0))</f>
        <v>1650</v>
      </c>
      <c r="G1053" s="17">
        <f>INT((VLOOKUP($C1053,装备数值,3,0)+VLOOKUP($C1053,装备数值,6,0)*($E1053-1))*VLOOKUP($D1053,系数!$K$2:$O$7,3,0))</f>
        <v>0</v>
      </c>
      <c r="H1053" s="17">
        <f t="shared" si="33"/>
        <v>0</v>
      </c>
      <c r="I1053" s="17">
        <f>INT((VLOOKUP($C1053,装备数值,4,0)+VLOOKUP($C1053,装备数值,7,0)*($E1053-1))*VLOOKUP($D1053,系数!$K$2:$O$7,4,0))</f>
        <v>0</v>
      </c>
      <c r="J1053" s="17">
        <f>INT((VLOOKUP($C1053,装备数值,4,0)+VLOOKUP($C1053,装备数值,7,0)*($E1053-1))*VLOOKUP($D1053,系数!$K$2:$O$7,5,0))</f>
        <v>0</v>
      </c>
      <c r="K1053" s="17">
        <f>INT(VLOOKUP(E1053,强化金币,2,1)*VLOOKUP(INDEX(装备!F:F,MATCH(属性!A1053,装备!A:A,0)),系数!$K$12:$M$15,3,0))</f>
        <v>135000</v>
      </c>
      <c r="L1053" s="17"/>
      <c r="M1053" s="17"/>
      <c r="N1053" s="17"/>
      <c r="O1053" s="17">
        <f>IF(E1053=1,"",VLOOKUP(E1053,系数!$S$2:$AB$12,MATCH(属性!C1053,评级,0),1))</f>
        <v>0</v>
      </c>
    </row>
    <row r="1054" spans="1:15" ht="17.25" thickBot="1" x14ac:dyDescent="0.4">
      <c r="A1054" s="17">
        <f t="shared" si="32"/>
        <v>7100009</v>
      </c>
      <c r="B1054" s="17" t="s">
        <v>39</v>
      </c>
      <c r="C1054" s="15">
        <f>INDEX(装备!G:G,MATCH(属性!A1054,装备!A:A,0))</f>
        <v>6</v>
      </c>
      <c r="D1054" s="15" t="str">
        <f>INDEX(装备!E:E,MATCH(属性!A1054,装备!A:A,0))</f>
        <v>armour</v>
      </c>
      <c r="E1054" s="14">
        <v>92</v>
      </c>
      <c r="F1054" s="17">
        <f>INT((VLOOKUP($C1054,装备数值,2,0)+VLOOKUP($C1054,装备数值,5,0)*($E1054-1))*VLOOKUP($D1054,系数!$K$2:$O$7,2,0))</f>
        <v>1665</v>
      </c>
      <c r="G1054" s="17">
        <f>INT((VLOOKUP($C1054,装备数值,3,0)+VLOOKUP($C1054,装备数值,6,0)*($E1054-1))*VLOOKUP($D1054,系数!$K$2:$O$7,3,0))</f>
        <v>0</v>
      </c>
      <c r="H1054" s="17">
        <f t="shared" si="33"/>
        <v>0</v>
      </c>
      <c r="I1054" s="17">
        <f>INT((VLOOKUP($C1054,装备数值,4,0)+VLOOKUP($C1054,装备数值,7,0)*($E1054-1))*VLOOKUP($D1054,系数!$K$2:$O$7,4,0))</f>
        <v>0</v>
      </c>
      <c r="J1054" s="17">
        <f>INT((VLOOKUP($C1054,装备数值,4,0)+VLOOKUP($C1054,装备数值,7,0)*($E1054-1))*VLOOKUP($D1054,系数!$K$2:$O$7,5,0))</f>
        <v>0</v>
      </c>
      <c r="K1054" s="17">
        <f>INT(VLOOKUP(E1054,强化金币,2,1)*VLOOKUP(INDEX(装备!F:F,MATCH(属性!A1054,装备!A:A,0)),系数!$K$12:$M$15,3,0))</f>
        <v>135000</v>
      </c>
      <c r="L1054" s="17"/>
      <c r="M1054" s="17"/>
      <c r="N1054" s="17"/>
      <c r="O1054" s="17">
        <f>IF(E1054=1,"",VLOOKUP(E1054,系数!$S$2:$AB$12,MATCH(属性!C1054,评级,0),1))</f>
        <v>0</v>
      </c>
    </row>
    <row r="1055" spans="1:15" ht="17.25" thickBot="1" x14ac:dyDescent="0.4">
      <c r="A1055" s="17">
        <f t="shared" si="32"/>
        <v>7100009</v>
      </c>
      <c r="B1055" s="17" t="s">
        <v>39</v>
      </c>
      <c r="C1055" s="15">
        <f>INDEX(装备!G:G,MATCH(属性!A1055,装备!A:A,0))</f>
        <v>6</v>
      </c>
      <c r="D1055" s="15" t="str">
        <f>INDEX(装备!E:E,MATCH(属性!A1055,装备!A:A,0))</f>
        <v>armour</v>
      </c>
      <c r="E1055" s="14">
        <v>93</v>
      </c>
      <c r="F1055" s="17">
        <f>INT((VLOOKUP($C1055,装备数值,2,0)+VLOOKUP($C1055,装备数值,5,0)*($E1055-1))*VLOOKUP($D1055,系数!$K$2:$O$7,2,0))</f>
        <v>1680</v>
      </c>
      <c r="G1055" s="17">
        <f>INT((VLOOKUP($C1055,装备数值,3,0)+VLOOKUP($C1055,装备数值,6,0)*($E1055-1))*VLOOKUP($D1055,系数!$K$2:$O$7,3,0))</f>
        <v>0</v>
      </c>
      <c r="H1055" s="17">
        <f t="shared" si="33"/>
        <v>0</v>
      </c>
      <c r="I1055" s="17">
        <f>INT((VLOOKUP($C1055,装备数值,4,0)+VLOOKUP($C1055,装备数值,7,0)*($E1055-1))*VLOOKUP($D1055,系数!$K$2:$O$7,4,0))</f>
        <v>0</v>
      </c>
      <c r="J1055" s="17">
        <f>INT((VLOOKUP($C1055,装备数值,4,0)+VLOOKUP($C1055,装备数值,7,0)*($E1055-1))*VLOOKUP($D1055,系数!$K$2:$O$7,5,0))</f>
        <v>0</v>
      </c>
      <c r="K1055" s="17">
        <f>INT(VLOOKUP(E1055,强化金币,2,1)*VLOOKUP(INDEX(装备!F:F,MATCH(属性!A1055,装备!A:A,0)),系数!$K$12:$M$15,3,0))</f>
        <v>135000</v>
      </c>
      <c r="L1055" s="17"/>
      <c r="M1055" s="17"/>
      <c r="N1055" s="17"/>
      <c r="O1055" s="17">
        <f>IF(E1055=1,"",VLOOKUP(E1055,系数!$S$2:$AB$12,MATCH(属性!C1055,评级,0),1))</f>
        <v>0</v>
      </c>
    </row>
    <row r="1056" spans="1:15" ht="17.25" thickBot="1" x14ac:dyDescent="0.4">
      <c r="A1056" s="17">
        <f t="shared" si="32"/>
        <v>7100009</v>
      </c>
      <c r="B1056" s="17" t="s">
        <v>39</v>
      </c>
      <c r="C1056" s="15">
        <f>INDEX(装备!G:G,MATCH(属性!A1056,装备!A:A,0))</f>
        <v>6</v>
      </c>
      <c r="D1056" s="15" t="str">
        <f>INDEX(装备!E:E,MATCH(属性!A1056,装备!A:A,0))</f>
        <v>armour</v>
      </c>
      <c r="E1056" s="14">
        <v>94</v>
      </c>
      <c r="F1056" s="17">
        <f>INT((VLOOKUP($C1056,装备数值,2,0)+VLOOKUP($C1056,装备数值,5,0)*($E1056-1))*VLOOKUP($D1056,系数!$K$2:$O$7,2,0))</f>
        <v>1695</v>
      </c>
      <c r="G1056" s="17">
        <f>INT((VLOOKUP($C1056,装备数值,3,0)+VLOOKUP($C1056,装备数值,6,0)*($E1056-1))*VLOOKUP($D1056,系数!$K$2:$O$7,3,0))</f>
        <v>0</v>
      </c>
      <c r="H1056" s="17">
        <f t="shared" si="33"/>
        <v>0</v>
      </c>
      <c r="I1056" s="17">
        <f>INT((VLOOKUP($C1056,装备数值,4,0)+VLOOKUP($C1056,装备数值,7,0)*($E1056-1))*VLOOKUP($D1056,系数!$K$2:$O$7,4,0))</f>
        <v>0</v>
      </c>
      <c r="J1056" s="17">
        <f>INT((VLOOKUP($C1056,装备数值,4,0)+VLOOKUP($C1056,装备数值,7,0)*($E1056-1))*VLOOKUP($D1056,系数!$K$2:$O$7,5,0))</f>
        <v>0</v>
      </c>
      <c r="K1056" s="17">
        <f>INT(VLOOKUP(E1056,强化金币,2,1)*VLOOKUP(INDEX(装备!F:F,MATCH(属性!A1056,装备!A:A,0)),系数!$K$12:$M$15,3,0))</f>
        <v>135000</v>
      </c>
      <c r="L1056" s="17"/>
      <c r="M1056" s="17"/>
      <c r="N1056" s="17"/>
      <c r="O1056" s="17">
        <f>IF(E1056=1,"",VLOOKUP(E1056,系数!$S$2:$AB$12,MATCH(属性!C1056,评级,0),1))</f>
        <v>0</v>
      </c>
    </row>
    <row r="1057" spans="1:15" ht="17.25" thickBot="1" x14ac:dyDescent="0.4">
      <c r="A1057" s="17">
        <f t="shared" si="32"/>
        <v>7100009</v>
      </c>
      <c r="B1057" s="17" t="s">
        <v>39</v>
      </c>
      <c r="C1057" s="15">
        <f>INDEX(装备!G:G,MATCH(属性!A1057,装备!A:A,0))</f>
        <v>6</v>
      </c>
      <c r="D1057" s="15" t="str">
        <f>INDEX(装备!E:E,MATCH(属性!A1057,装备!A:A,0))</f>
        <v>armour</v>
      </c>
      <c r="E1057" s="14">
        <v>95</v>
      </c>
      <c r="F1057" s="17">
        <f>INT((VLOOKUP($C1057,装备数值,2,0)+VLOOKUP($C1057,装备数值,5,0)*($E1057-1))*VLOOKUP($D1057,系数!$K$2:$O$7,2,0))</f>
        <v>1710</v>
      </c>
      <c r="G1057" s="17">
        <f>INT((VLOOKUP($C1057,装备数值,3,0)+VLOOKUP($C1057,装备数值,6,0)*($E1057-1))*VLOOKUP($D1057,系数!$K$2:$O$7,3,0))</f>
        <v>0</v>
      </c>
      <c r="H1057" s="17">
        <f t="shared" si="33"/>
        <v>0</v>
      </c>
      <c r="I1057" s="17">
        <f>INT((VLOOKUP($C1057,装备数值,4,0)+VLOOKUP($C1057,装备数值,7,0)*($E1057-1))*VLOOKUP($D1057,系数!$K$2:$O$7,4,0))</f>
        <v>0</v>
      </c>
      <c r="J1057" s="17">
        <f>INT((VLOOKUP($C1057,装备数值,4,0)+VLOOKUP($C1057,装备数值,7,0)*($E1057-1))*VLOOKUP($D1057,系数!$K$2:$O$7,5,0))</f>
        <v>0</v>
      </c>
      <c r="K1057" s="17">
        <f>INT(VLOOKUP(E1057,强化金币,2,1)*VLOOKUP(INDEX(装备!F:F,MATCH(属性!A1057,装备!A:A,0)),系数!$K$12:$M$15,3,0))</f>
        <v>135000</v>
      </c>
      <c r="L1057" s="17"/>
      <c r="M1057" s="17"/>
      <c r="N1057" s="17"/>
      <c r="O1057" s="17">
        <f>IF(E1057=1,"",VLOOKUP(E1057,系数!$S$2:$AB$12,MATCH(属性!C1057,评级,0),1))</f>
        <v>0</v>
      </c>
    </row>
    <row r="1058" spans="1:15" ht="17.25" thickBot="1" x14ac:dyDescent="0.4">
      <c r="A1058" s="17">
        <f t="shared" si="32"/>
        <v>7100009</v>
      </c>
      <c r="B1058" s="17" t="s">
        <v>39</v>
      </c>
      <c r="C1058" s="15">
        <f>INDEX(装备!G:G,MATCH(属性!A1058,装备!A:A,0))</f>
        <v>6</v>
      </c>
      <c r="D1058" s="15" t="str">
        <f>INDEX(装备!E:E,MATCH(属性!A1058,装备!A:A,0))</f>
        <v>armour</v>
      </c>
      <c r="E1058" s="14">
        <v>96</v>
      </c>
      <c r="F1058" s="17">
        <f>INT((VLOOKUP($C1058,装备数值,2,0)+VLOOKUP($C1058,装备数值,5,0)*($E1058-1))*VLOOKUP($D1058,系数!$K$2:$O$7,2,0))</f>
        <v>1725</v>
      </c>
      <c r="G1058" s="17">
        <f>INT((VLOOKUP($C1058,装备数值,3,0)+VLOOKUP($C1058,装备数值,6,0)*($E1058-1))*VLOOKUP($D1058,系数!$K$2:$O$7,3,0))</f>
        <v>0</v>
      </c>
      <c r="H1058" s="17">
        <f t="shared" si="33"/>
        <v>0</v>
      </c>
      <c r="I1058" s="17">
        <f>INT((VLOOKUP($C1058,装备数值,4,0)+VLOOKUP($C1058,装备数值,7,0)*($E1058-1))*VLOOKUP($D1058,系数!$K$2:$O$7,4,0))</f>
        <v>0</v>
      </c>
      <c r="J1058" s="17">
        <f>INT((VLOOKUP($C1058,装备数值,4,0)+VLOOKUP($C1058,装备数值,7,0)*($E1058-1))*VLOOKUP($D1058,系数!$K$2:$O$7,5,0))</f>
        <v>0</v>
      </c>
      <c r="K1058" s="17">
        <f>INT(VLOOKUP(E1058,强化金币,2,1)*VLOOKUP(INDEX(装备!F:F,MATCH(属性!A1058,装备!A:A,0)),系数!$K$12:$M$15,3,0))</f>
        <v>135000</v>
      </c>
      <c r="L1058" s="17"/>
      <c r="M1058" s="17"/>
      <c r="N1058" s="17"/>
      <c r="O1058" s="17">
        <f>IF(E1058=1,"",VLOOKUP(E1058,系数!$S$2:$AB$12,MATCH(属性!C1058,评级,0),1))</f>
        <v>0</v>
      </c>
    </row>
    <row r="1059" spans="1:15" ht="17.25" thickBot="1" x14ac:dyDescent="0.4">
      <c r="A1059" s="17">
        <f t="shared" si="32"/>
        <v>7100009</v>
      </c>
      <c r="B1059" s="17" t="s">
        <v>39</v>
      </c>
      <c r="C1059" s="15">
        <f>INDEX(装备!G:G,MATCH(属性!A1059,装备!A:A,0))</f>
        <v>6</v>
      </c>
      <c r="D1059" s="15" t="str">
        <f>INDEX(装备!E:E,MATCH(属性!A1059,装备!A:A,0))</f>
        <v>armour</v>
      </c>
      <c r="E1059" s="14">
        <v>97</v>
      </c>
      <c r="F1059" s="17">
        <f>INT((VLOOKUP($C1059,装备数值,2,0)+VLOOKUP($C1059,装备数值,5,0)*($E1059-1))*VLOOKUP($D1059,系数!$K$2:$O$7,2,0))</f>
        <v>1740</v>
      </c>
      <c r="G1059" s="17">
        <f>INT((VLOOKUP($C1059,装备数值,3,0)+VLOOKUP($C1059,装备数值,6,0)*($E1059-1))*VLOOKUP($D1059,系数!$K$2:$O$7,3,0))</f>
        <v>0</v>
      </c>
      <c r="H1059" s="17">
        <f t="shared" si="33"/>
        <v>0</v>
      </c>
      <c r="I1059" s="17">
        <f>INT((VLOOKUP($C1059,装备数值,4,0)+VLOOKUP($C1059,装备数值,7,0)*($E1059-1))*VLOOKUP($D1059,系数!$K$2:$O$7,4,0))</f>
        <v>0</v>
      </c>
      <c r="J1059" s="17">
        <f>INT((VLOOKUP($C1059,装备数值,4,0)+VLOOKUP($C1059,装备数值,7,0)*($E1059-1))*VLOOKUP($D1059,系数!$K$2:$O$7,5,0))</f>
        <v>0</v>
      </c>
      <c r="K1059" s="17">
        <f>INT(VLOOKUP(E1059,强化金币,2,1)*VLOOKUP(INDEX(装备!F:F,MATCH(属性!A1059,装备!A:A,0)),系数!$K$12:$M$15,3,0))</f>
        <v>135000</v>
      </c>
      <c r="L1059" s="17"/>
      <c r="M1059" s="17"/>
      <c r="N1059" s="17"/>
      <c r="O1059" s="17">
        <f>IF(E1059=1,"",VLOOKUP(E1059,系数!$S$2:$AB$12,MATCH(属性!C1059,评级,0),1))</f>
        <v>0</v>
      </c>
    </row>
    <row r="1060" spans="1:15" ht="17.25" thickBot="1" x14ac:dyDescent="0.4">
      <c r="A1060" s="17">
        <f t="shared" si="32"/>
        <v>7100009</v>
      </c>
      <c r="B1060" s="17" t="s">
        <v>39</v>
      </c>
      <c r="C1060" s="15">
        <f>INDEX(装备!G:G,MATCH(属性!A1060,装备!A:A,0))</f>
        <v>6</v>
      </c>
      <c r="D1060" s="15" t="str">
        <f>INDEX(装备!E:E,MATCH(属性!A1060,装备!A:A,0))</f>
        <v>armour</v>
      </c>
      <c r="E1060" s="14">
        <v>98</v>
      </c>
      <c r="F1060" s="17">
        <f>INT((VLOOKUP($C1060,装备数值,2,0)+VLOOKUP($C1060,装备数值,5,0)*($E1060-1))*VLOOKUP($D1060,系数!$K$2:$O$7,2,0))</f>
        <v>1755</v>
      </c>
      <c r="G1060" s="17">
        <f>INT((VLOOKUP($C1060,装备数值,3,0)+VLOOKUP($C1060,装备数值,6,0)*($E1060-1))*VLOOKUP($D1060,系数!$K$2:$O$7,3,0))</f>
        <v>0</v>
      </c>
      <c r="H1060" s="17">
        <f t="shared" si="33"/>
        <v>0</v>
      </c>
      <c r="I1060" s="17">
        <f>INT((VLOOKUP($C1060,装备数值,4,0)+VLOOKUP($C1060,装备数值,7,0)*($E1060-1))*VLOOKUP($D1060,系数!$K$2:$O$7,4,0))</f>
        <v>0</v>
      </c>
      <c r="J1060" s="17">
        <f>INT((VLOOKUP($C1060,装备数值,4,0)+VLOOKUP($C1060,装备数值,7,0)*($E1060-1))*VLOOKUP($D1060,系数!$K$2:$O$7,5,0))</f>
        <v>0</v>
      </c>
      <c r="K1060" s="17">
        <f>INT(VLOOKUP(E1060,强化金币,2,1)*VLOOKUP(INDEX(装备!F:F,MATCH(属性!A1060,装备!A:A,0)),系数!$K$12:$M$15,3,0))</f>
        <v>135000</v>
      </c>
      <c r="L1060" s="17"/>
      <c r="M1060" s="17"/>
      <c r="N1060" s="17"/>
      <c r="O1060" s="17">
        <f>IF(E1060=1,"",VLOOKUP(E1060,系数!$S$2:$AB$12,MATCH(属性!C1060,评级,0),1))</f>
        <v>0</v>
      </c>
    </row>
    <row r="1061" spans="1:15" ht="17.25" thickBot="1" x14ac:dyDescent="0.4">
      <c r="A1061" s="17">
        <f t="shared" si="32"/>
        <v>7100009</v>
      </c>
      <c r="B1061" s="17" t="s">
        <v>39</v>
      </c>
      <c r="C1061" s="15">
        <f>INDEX(装备!G:G,MATCH(属性!A1061,装备!A:A,0))</f>
        <v>6</v>
      </c>
      <c r="D1061" s="15" t="str">
        <f>INDEX(装备!E:E,MATCH(属性!A1061,装备!A:A,0))</f>
        <v>armour</v>
      </c>
      <c r="E1061" s="14">
        <v>99</v>
      </c>
      <c r="F1061" s="17">
        <f>INT((VLOOKUP($C1061,装备数值,2,0)+VLOOKUP($C1061,装备数值,5,0)*($E1061-1))*VLOOKUP($D1061,系数!$K$2:$O$7,2,0))</f>
        <v>1770</v>
      </c>
      <c r="G1061" s="17">
        <f>INT((VLOOKUP($C1061,装备数值,3,0)+VLOOKUP($C1061,装备数值,6,0)*($E1061-1))*VLOOKUP($D1061,系数!$K$2:$O$7,3,0))</f>
        <v>0</v>
      </c>
      <c r="H1061" s="17">
        <f t="shared" si="33"/>
        <v>0</v>
      </c>
      <c r="I1061" s="17">
        <f>INT((VLOOKUP($C1061,装备数值,4,0)+VLOOKUP($C1061,装备数值,7,0)*($E1061-1))*VLOOKUP($D1061,系数!$K$2:$O$7,4,0))</f>
        <v>0</v>
      </c>
      <c r="J1061" s="17">
        <f>INT((VLOOKUP($C1061,装备数值,4,0)+VLOOKUP($C1061,装备数值,7,0)*($E1061-1))*VLOOKUP($D1061,系数!$K$2:$O$7,5,0))</f>
        <v>0</v>
      </c>
      <c r="K1061" s="17">
        <f>INT(VLOOKUP(E1061,强化金币,2,1)*VLOOKUP(INDEX(装备!F:F,MATCH(属性!A1061,装备!A:A,0)),系数!$K$12:$M$15,3,0))</f>
        <v>135000</v>
      </c>
      <c r="L1061" s="17"/>
      <c r="M1061" s="17"/>
      <c r="N1061" s="17"/>
      <c r="O1061" s="17">
        <f>IF(E1061=1,"",VLOOKUP(E1061,系数!$S$2:$AB$12,MATCH(属性!C1061,评级,0),1))</f>
        <v>0</v>
      </c>
    </row>
    <row r="1062" spans="1:15" ht="17.25" thickBot="1" x14ac:dyDescent="0.4">
      <c r="A1062" s="17">
        <f t="shared" si="32"/>
        <v>7100009</v>
      </c>
      <c r="B1062" s="17" t="s">
        <v>39</v>
      </c>
      <c r="C1062" s="15">
        <f>INDEX(装备!G:G,MATCH(属性!A1062,装备!A:A,0))</f>
        <v>6</v>
      </c>
      <c r="D1062" s="15" t="str">
        <f>INDEX(装备!E:E,MATCH(属性!A1062,装备!A:A,0))</f>
        <v>armour</v>
      </c>
      <c r="E1062" s="14">
        <v>100</v>
      </c>
      <c r="F1062" s="17">
        <f>INT((VLOOKUP($C1062,装备数值,2,0)+VLOOKUP($C1062,装备数值,5,0)*($E1062-1))*VLOOKUP($D1062,系数!$K$2:$O$7,2,0))</f>
        <v>1785</v>
      </c>
      <c r="G1062" s="17">
        <f>INT((VLOOKUP($C1062,装备数值,3,0)+VLOOKUP($C1062,装备数值,6,0)*($E1062-1))*VLOOKUP($D1062,系数!$K$2:$O$7,3,0))</f>
        <v>0</v>
      </c>
      <c r="H1062" s="17">
        <f t="shared" si="33"/>
        <v>0</v>
      </c>
      <c r="I1062" s="17">
        <f>INT((VLOOKUP($C1062,装备数值,4,0)+VLOOKUP($C1062,装备数值,7,0)*($E1062-1))*VLOOKUP($D1062,系数!$K$2:$O$7,4,0))</f>
        <v>0</v>
      </c>
      <c r="J1062" s="17">
        <f>INT((VLOOKUP($C1062,装备数值,4,0)+VLOOKUP($C1062,装备数值,7,0)*($E1062-1))*VLOOKUP($D1062,系数!$K$2:$O$7,5,0))</f>
        <v>0</v>
      </c>
      <c r="K1062" s="17">
        <f>INT(VLOOKUP(E1062,强化金币,2,1)*VLOOKUP(INDEX(装备!F:F,MATCH(属性!A1062,装备!A:A,0)),系数!$K$12:$M$15,3,0))</f>
        <v>135000</v>
      </c>
      <c r="L1062" s="17"/>
      <c r="M1062" s="17"/>
      <c r="N1062" s="17"/>
      <c r="O1062" s="17">
        <f>IF(E1062=1,"",VLOOKUP(E1062,系数!$S$2:$AB$12,MATCH(属性!C1062,评级,0),1))</f>
        <v>0</v>
      </c>
    </row>
    <row r="1063" spans="1:15" ht="17.25" thickBot="1" x14ac:dyDescent="0.4">
      <c r="A1063" s="17">
        <f t="shared" si="32"/>
        <v>7100009</v>
      </c>
      <c r="B1063" s="17" t="s">
        <v>39</v>
      </c>
      <c r="C1063" s="15">
        <f>INDEX(装备!G:G,MATCH(属性!A1063,装备!A:A,0))</f>
        <v>6</v>
      </c>
      <c r="D1063" s="15" t="str">
        <f>INDEX(装备!E:E,MATCH(属性!A1063,装备!A:A,0))</f>
        <v>armour</v>
      </c>
      <c r="E1063" s="14">
        <v>101</v>
      </c>
      <c r="F1063" s="17">
        <f>INT((VLOOKUP($C1063,装备数值,2,0)+VLOOKUP($C1063,装备数值,5,0)*($E1063-1))*VLOOKUP($D1063,系数!$K$2:$O$7,2,0))</f>
        <v>1800</v>
      </c>
      <c r="G1063" s="17">
        <f>INT((VLOOKUP($C1063,装备数值,3,0)+VLOOKUP($C1063,装备数值,6,0)*($E1063-1))*VLOOKUP($D1063,系数!$K$2:$O$7,3,0))</f>
        <v>0</v>
      </c>
      <c r="H1063" s="17">
        <f t="shared" si="33"/>
        <v>0</v>
      </c>
      <c r="I1063" s="17">
        <f>INT((VLOOKUP($C1063,装备数值,4,0)+VLOOKUP($C1063,装备数值,7,0)*($E1063-1))*VLOOKUP($D1063,系数!$K$2:$O$7,4,0))</f>
        <v>0</v>
      </c>
      <c r="J1063" s="17">
        <f>INT((VLOOKUP($C1063,装备数值,4,0)+VLOOKUP($C1063,装备数值,7,0)*($E1063-1))*VLOOKUP($D1063,系数!$K$2:$O$7,5,0))</f>
        <v>0</v>
      </c>
      <c r="K1063" s="17">
        <f>INT(VLOOKUP(E1063,强化金币,2,1)*VLOOKUP(INDEX(装备!F:F,MATCH(属性!A1063,装备!A:A,0)),系数!$K$12:$M$15,3,0))</f>
        <v>135000</v>
      </c>
      <c r="L1063" s="17"/>
      <c r="M1063" s="17"/>
      <c r="N1063" s="17"/>
      <c r="O1063" s="17">
        <f>IF(E1063=1,"",VLOOKUP(E1063,系数!$S$2:$AB$12,MATCH(属性!C1063,评级,0),1))</f>
        <v>0</v>
      </c>
    </row>
    <row r="1064" spans="1:15" ht="17.25" thickBot="1" x14ac:dyDescent="0.4">
      <c r="A1064" s="17">
        <f t="shared" si="32"/>
        <v>7100009</v>
      </c>
      <c r="B1064" s="17" t="s">
        <v>39</v>
      </c>
      <c r="C1064" s="15">
        <f>INDEX(装备!G:G,MATCH(属性!A1064,装备!A:A,0))</f>
        <v>6</v>
      </c>
      <c r="D1064" s="15" t="str">
        <f>INDEX(装备!E:E,MATCH(属性!A1064,装备!A:A,0))</f>
        <v>armour</v>
      </c>
      <c r="E1064" s="14">
        <v>102</v>
      </c>
      <c r="F1064" s="17">
        <f>INT((VLOOKUP($C1064,装备数值,2,0)+VLOOKUP($C1064,装备数值,5,0)*($E1064-1))*VLOOKUP($D1064,系数!$K$2:$O$7,2,0))</f>
        <v>1815</v>
      </c>
      <c r="G1064" s="17">
        <f>INT((VLOOKUP($C1064,装备数值,3,0)+VLOOKUP($C1064,装备数值,6,0)*($E1064-1))*VLOOKUP($D1064,系数!$K$2:$O$7,3,0))</f>
        <v>0</v>
      </c>
      <c r="H1064" s="17">
        <f t="shared" si="33"/>
        <v>0</v>
      </c>
      <c r="I1064" s="17">
        <f>INT((VLOOKUP($C1064,装备数值,4,0)+VLOOKUP($C1064,装备数值,7,0)*($E1064-1))*VLOOKUP($D1064,系数!$K$2:$O$7,4,0))</f>
        <v>0</v>
      </c>
      <c r="J1064" s="17">
        <f>INT((VLOOKUP($C1064,装备数值,4,0)+VLOOKUP($C1064,装备数值,7,0)*($E1064-1))*VLOOKUP($D1064,系数!$K$2:$O$7,5,0))</f>
        <v>0</v>
      </c>
      <c r="K1064" s="17">
        <f>INT(VLOOKUP(E1064,强化金币,2,1)*VLOOKUP(INDEX(装备!F:F,MATCH(属性!A1064,装备!A:A,0)),系数!$K$12:$M$15,3,0))</f>
        <v>135000</v>
      </c>
      <c r="L1064" s="17"/>
      <c r="M1064" s="17"/>
      <c r="N1064" s="17"/>
      <c r="O1064" s="17">
        <f>IF(E1064=1,"",VLOOKUP(E1064,系数!$S$2:$AB$12,MATCH(属性!C1064,评级,0),1))</f>
        <v>0</v>
      </c>
    </row>
    <row r="1065" spans="1:15" ht="17.25" thickBot="1" x14ac:dyDescent="0.4">
      <c r="A1065" s="17">
        <f t="shared" si="32"/>
        <v>7100009</v>
      </c>
      <c r="B1065" s="17" t="s">
        <v>39</v>
      </c>
      <c r="C1065" s="15">
        <f>INDEX(装备!G:G,MATCH(属性!A1065,装备!A:A,0))</f>
        <v>6</v>
      </c>
      <c r="D1065" s="15" t="str">
        <f>INDEX(装备!E:E,MATCH(属性!A1065,装备!A:A,0))</f>
        <v>armour</v>
      </c>
      <c r="E1065" s="14">
        <v>103</v>
      </c>
      <c r="F1065" s="17">
        <f>INT((VLOOKUP($C1065,装备数值,2,0)+VLOOKUP($C1065,装备数值,5,0)*($E1065-1))*VLOOKUP($D1065,系数!$K$2:$O$7,2,0))</f>
        <v>1830</v>
      </c>
      <c r="G1065" s="17">
        <f>INT((VLOOKUP($C1065,装备数值,3,0)+VLOOKUP($C1065,装备数值,6,0)*($E1065-1))*VLOOKUP($D1065,系数!$K$2:$O$7,3,0))</f>
        <v>0</v>
      </c>
      <c r="H1065" s="17">
        <f t="shared" si="33"/>
        <v>0</v>
      </c>
      <c r="I1065" s="17">
        <f>INT((VLOOKUP($C1065,装备数值,4,0)+VLOOKUP($C1065,装备数值,7,0)*($E1065-1))*VLOOKUP($D1065,系数!$K$2:$O$7,4,0))</f>
        <v>0</v>
      </c>
      <c r="J1065" s="17">
        <f>INT((VLOOKUP($C1065,装备数值,4,0)+VLOOKUP($C1065,装备数值,7,0)*($E1065-1))*VLOOKUP($D1065,系数!$K$2:$O$7,5,0))</f>
        <v>0</v>
      </c>
      <c r="K1065" s="17">
        <f>INT(VLOOKUP(E1065,强化金币,2,1)*VLOOKUP(INDEX(装备!F:F,MATCH(属性!A1065,装备!A:A,0)),系数!$K$12:$M$15,3,0))</f>
        <v>135000</v>
      </c>
      <c r="L1065" s="17"/>
      <c r="M1065" s="17"/>
      <c r="N1065" s="17"/>
      <c r="O1065" s="17">
        <f>IF(E1065=1,"",VLOOKUP(E1065,系数!$S$2:$AB$12,MATCH(属性!C1065,评级,0),1))</f>
        <v>0</v>
      </c>
    </row>
    <row r="1066" spans="1:15" ht="17.25" thickBot="1" x14ac:dyDescent="0.4">
      <c r="A1066" s="17">
        <f t="shared" si="32"/>
        <v>7100009</v>
      </c>
      <c r="B1066" s="17" t="s">
        <v>39</v>
      </c>
      <c r="C1066" s="15">
        <f>INDEX(装备!G:G,MATCH(属性!A1066,装备!A:A,0))</f>
        <v>6</v>
      </c>
      <c r="D1066" s="15" t="str">
        <f>INDEX(装备!E:E,MATCH(属性!A1066,装备!A:A,0))</f>
        <v>armour</v>
      </c>
      <c r="E1066" s="14">
        <v>104</v>
      </c>
      <c r="F1066" s="17">
        <f>INT((VLOOKUP($C1066,装备数值,2,0)+VLOOKUP($C1066,装备数值,5,0)*($E1066-1))*VLOOKUP($D1066,系数!$K$2:$O$7,2,0))</f>
        <v>1845</v>
      </c>
      <c r="G1066" s="17">
        <f>INT((VLOOKUP($C1066,装备数值,3,0)+VLOOKUP($C1066,装备数值,6,0)*($E1066-1))*VLOOKUP($D1066,系数!$K$2:$O$7,3,0))</f>
        <v>0</v>
      </c>
      <c r="H1066" s="17">
        <f t="shared" si="33"/>
        <v>0</v>
      </c>
      <c r="I1066" s="17">
        <f>INT((VLOOKUP($C1066,装备数值,4,0)+VLOOKUP($C1066,装备数值,7,0)*($E1066-1))*VLOOKUP($D1066,系数!$K$2:$O$7,4,0))</f>
        <v>0</v>
      </c>
      <c r="J1066" s="17">
        <f>INT((VLOOKUP($C1066,装备数值,4,0)+VLOOKUP($C1066,装备数值,7,0)*($E1066-1))*VLOOKUP($D1066,系数!$K$2:$O$7,5,0))</f>
        <v>0</v>
      </c>
      <c r="K1066" s="17">
        <f>INT(VLOOKUP(E1066,强化金币,2,1)*VLOOKUP(INDEX(装备!F:F,MATCH(属性!A1066,装备!A:A,0)),系数!$K$12:$M$15,3,0))</f>
        <v>135000</v>
      </c>
      <c r="L1066" s="17"/>
      <c r="M1066" s="17"/>
      <c r="N1066" s="17"/>
      <c r="O1066" s="17">
        <f>IF(E1066=1,"",VLOOKUP(E1066,系数!$S$2:$AB$12,MATCH(属性!C1066,评级,0),1))</f>
        <v>0</v>
      </c>
    </row>
    <row r="1067" spans="1:15" ht="17.25" thickBot="1" x14ac:dyDescent="0.4">
      <c r="A1067" s="17">
        <f t="shared" si="32"/>
        <v>7100009</v>
      </c>
      <c r="B1067" s="17" t="s">
        <v>39</v>
      </c>
      <c r="C1067" s="15">
        <f>INDEX(装备!G:G,MATCH(属性!A1067,装备!A:A,0))</f>
        <v>6</v>
      </c>
      <c r="D1067" s="15" t="str">
        <f>INDEX(装备!E:E,MATCH(属性!A1067,装备!A:A,0))</f>
        <v>armour</v>
      </c>
      <c r="E1067" s="14">
        <v>105</v>
      </c>
      <c r="F1067" s="17">
        <f>INT((VLOOKUP($C1067,装备数值,2,0)+VLOOKUP($C1067,装备数值,5,0)*($E1067-1))*VLOOKUP($D1067,系数!$K$2:$O$7,2,0))</f>
        <v>1860</v>
      </c>
      <c r="G1067" s="17">
        <f>INT((VLOOKUP($C1067,装备数值,3,0)+VLOOKUP($C1067,装备数值,6,0)*($E1067-1))*VLOOKUP($D1067,系数!$K$2:$O$7,3,0))</f>
        <v>0</v>
      </c>
      <c r="H1067" s="17">
        <f t="shared" si="33"/>
        <v>0</v>
      </c>
      <c r="I1067" s="17">
        <f>INT((VLOOKUP($C1067,装备数值,4,0)+VLOOKUP($C1067,装备数值,7,0)*($E1067-1))*VLOOKUP($D1067,系数!$K$2:$O$7,4,0))</f>
        <v>0</v>
      </c>
      <c r="J1067" s="17">
        <f>INT((VLOOKUP($C1067,装备数值,4,0)+VLOOKUP($C1067,装备数值,7,0)*($E1067-1))*VLOOKUP($D1067,系数!$K$2:$O$7,5,0))</f>
        <v>0</v>
      </c>
      <c r="K1067" s="17">
        <f>INT(VLOOKUP(E1067,强化金币,2,1)*VLOOKUP(INDEX(装备!F:F,MATCH(属性!A1067,装备!A:A,0)),系数!$K$12:$M$15,3,0))</f>
        <v>135000</v>
      </c>
      <c r="L1067" s="17"/>
      <c r="M1067" s="17"/>
      <c r="N1067" s="17"/>
      <c r="O1067" s="17">
        <f>IF(E1067=1,"",VLOOKUP(E1067,系数!$S$2:$AB$12,MATCH(属性!C1067,评级,0),1))</f>
        <v>0</v>
      </c>
    </row>
    <row r="1068" spans="1:15" ht="17.25" thickBot="1" x14ac:dyDescent="0.4">
      <c r="A1068" s="17">
        <f t="shared" si="32"/>
        <v>7100009</v>
      </c>
      <c r="B1068" s="17" t="s">
        <v>39</v>
      </c>
      <c r="C1068" s="15">
        <f>INDEX(装备!G:G,MATCH(属性!A1068,装备!A:A,0))</f>
        <v>6</v>
      </c>
      <c r="D1068" s="15" t="str">
        <f>INDEX(装备!E:E,MATCH(属性!A1068,装备!A:A,0))</f>
        <v>armour</v>
      </c>
      <c r="E1068" s="14">
        <v>106</v>
      </c>
      <c r="F1068" s="17">
        <f>INT((VLOOKUP($C1068,装备数值,2,0)+VLOOKUP($C1068,装备数值,5,0)*($E1068-1))*VLOOKUP($D1068,系数!$K$2:$O$7,2,0))</f>
        <v>1875</v>
      </c>
      <c r="G1068" s="17">
        <f>INT((VLOOKUP($C1068,装备数值,3,0)+VLOOKUP($C1068,装备数值,6,0)*($E1068-1))*VLOOKUP($D1068,系数!$K$2:$O$7,3,0))</f>
        <v>0</v>
      </c>
      <c r="H1068" s="17">
        <f t="shared" si="33"/>
        <v>0</v>
      </c>
      <c r="I1068" s="17">
        <f>INT((VLOOKUP($C1068,装备数值,4,0)+VLOOKUP($C1068,装备数值,7,0)*($E1068-1))*VLOOKUP($D1068,系数!$K$2:$O$7,4,0))</f>
        <v>0</v>
      </c>
      <c r="J1068" s="17">
        <f>INT((VLOOKUP($C1068,装备数值,4,0)+VLOOKUP($C1068,装备数值,7,0)*($E1068-1))*VLOOKUP($D1068,系数!$K$2:$O$7,5,0))</f>
        <v>0</v>
      </c>
      <c r="K1068" s="17">
        <f>INT(VLOOKUP(E1068,强化金币,2,1)*VLOOKUP(INDEX(装备!F:F,MATCH(属性!A1068,装备!A:A,0)),系数!$K$12:$M$15,3,0))</f>
        <v>135000</v>
      </c>
      <c r="L1068" s="17"/>
      <c r="M1068" s="17"/>
      <c r="N1068" s="17"/>
      <c r="O1068" s="17">
        <f>IF(E1068=1,"",VLOOKUP(E1068,系数!$S$2:$AB$12,MATCH(属性!C1068,评级,0),1))</f>
        <v>0</v>
      </c>
    </row>
    <row r="1069" spans="1:15" ht="17.25" thickBot="1" x14ac:dyDescent="0.4">
      <c r="A1069" s="17">
        <f t="shared" si="32"/>
        <v>7100009</v>
      </c>
      <c r="B1069" s="17" t="s">
        <v>39</v>
      </c>
      <c r="C1069" s="15">
        <f>INDEX(装备!G:G,MATCH(属性!A1069,装备!A:A,0))</f>
        <v>6</v>
      </c>
      <c r="D1069" s="15" t="str">
        <f>INDEX(装备!E:E,MATCH(属性!A1069,装备!A:A,0))</f>
        <v>armour</v>
      </c>
      <c r="E1069" s="14">
        <v>107</v>
      </c>
      <c r="F1069" s="17">
        <f>INT((VLOOKUP($C1069,装备数值,2,0)+VLOOKUP($C1069,装备数值,5,0)*($E1069-1))*VLOOKUP($D1069,系数!$K$2:$O$7,2,0))</f>
        <v>1890</v>
      </c>
      <c r="G1069" s="17">
        <f>INT((VLOOKUP($C1069,装备数值,3,0)+VLOOKUP($C1069,装备数值,6,0)*($E1069-1))*VLOOKUP($D1069,系数!$K$2:$O$7,3,0))</f>
        <v>0</v>
      </c>
      <c r="H1069" s="17">
        <f t="shared" si="33"/>
        <v>0</v>
      </c>
      <c r="I1069" s="17">
        <f>INT((VLOOKUP($C1069,装备数值,4,0)+VLOOKUP($C1069,装备数值,7,0)*($E1069-1))*VLOOKUP($D1069,系数!$K$2:$O$7,4,0))</f>
        <v>0</v>
      </c>
      <c r="J1069" s="17">
        <f>INT((VLOOKUP($C1069,装备数值,4,0)+VLOOKUP($C1069,装备数值,7,0)*($E1069-1))*VLOOKUP($D1069,系数!$K$2:$O$7,5,0))</f>
        <v>0</v>
      </c>
      <c r="K1069" s="17">
        <f>INT(VLOOKUP(E1069,强化金币,2,1)*VLOOKUP(INDEX(装备!F:F,MATCH(属性!A1069,装备!A:A,0)),系数!$K$12:$M$15,3,0))</f>
        <v>135000</v>
      </c>
      <c r="L1069" s="17"/>
      <c r="M1069" s="17"/>
      <c r="N1069" s="17"/>
      <c r="O1069" s="17">
        <f>IF(E1069=1,"",VLOOKUP(E1069,系数!$S$2:$AB$12,MATCH(属性!C1069,评级,0),1))</f>
        <v>0</v>
      </c>
    </row>
    <row r="1070" spans="1:15" ht="17.25" thickBot="1" x14ac:dyDescent="0.4">
      <c r="A1070" s="17">
        <f t="shared" si="32"/>
        <v>7100009</v>
      </c>
      <c r="B1070" s="17" t="s">
        <v>39</v>
      </c>
      <c r="C1070" s="15">
        <f>INDEX(装备!G:G,MATCH(属性!A1070,装备!A:A,0))</f>
        <v>6</v>
      </c>
      <c r="D1070" s="15" t="str">
        <f>INDEX(装备!E:E,MATCH(属性!A1070,装备!A:A,0))</f>
        <v>armour</v>
      </c>
      <c r="E1070" s="14">
        <v>108</v>
      </c>
      <c r="F1070" s="17">
        <f>INT((VLOOKUP($C1070,装备数值,2,0)+VLOOKUP($C1070,装备数值,5,0)*($E1070-1))*VLOOKUP($D1070,系数!$K$2:$O$7,2,0))</f>
        <v>1905</v>
      </c>
      <c r="G1070" s="17">
        <f>INT((VLOOKUP($C1070,装备数值,3,0)+VLOOKUP($C1070,装备数值,6,0)*($E1070-1))*VLOOKUP($D1070,系数!$K$2:$O$7,3,0))</f>
        <v>0</v>
      </c>
      <c r="H1070" s="17">
        <f t="shared" si="33"/>
        <v>0</v>
      </c>
      <c r="I1070" s="17">
        <f>INT((VLOOKUP($C1070,装备数值,4,0)+VLOOKUP($C1070,装备数值,7,0)*($E1070-1))*VLOOKUP($D1070,系数!$K$2:$O$7,4,0))</f>
        <v>0</v>
      </c>
      <c r="J1070" s="17">
        <f>INT((VLOOKUP($C1070,装备数值,4,0)+VLOOKUP($C1070,装备数值,7,0)*($E1070-1))*VLOOKUP($D1070,系数!$K$2:$O$7,5,0))</f>
        <v>0</v>
      </c>
      <c r="K1070" s="17">
        <f>INT(VLOOKUP(E1070,强化金币,2,1)*VLOOKUP(INDEX(装备!F:F,MATCH(属性!A1070,装备!A:A,0)),系数!$K$12:$M$15,3,0))</f>
        <v>135000</v>
      </c>
      <c r="L1070" s="17"/>
      <c r="M1070" s="17"/>
      <c r="N1070" s="17"/>
      <c r="O1070" s="17">
        <f>IF(E1070=1,"",VLOOKUP(E1070,系数!$S$2:$AB$12,MATCH(属性!C1070,评级,0),1))</f>
        <v>0</v>
      </c>
    </row>
    <row r="1071" spans="1:15" ht="17.25" thickBot="1" x14ac:dyDescent="0.4">
      <c r="A1071" s="17">
        <f t="shared" si="32"/>
        <v>7100009</v>
      </c>
      <c r="B1071" s="17" t="s">
        <v>39</v>
      </c>
      <c r="C1071" s="15">
        <f>INDEX(装备!G:G,MATCH(属性!A1071,装备!A:A,0))</f>
        <v>6</v>
      </c>
      <c r="D1071" s="15" t="str">
        <f>INDEX(装备!E:E,MATCH(属性!A1071,装备!A:A,0))</f>
        <v>armour</v>
      </c>
      <c r="E1071" s="14">
        <v>109</v>
      </c>
      <c r="F1071" s="17">
        <f>INT((VLOOKUP($C1071,装备数值,2,0)+VLOOKUP($C1071,装备数值,5,0)*($E1071-1))*VLOOKUP($D1071,系数!$K$2:$O$7,2,0))</f>
        <v>1920</v>
      </c>
      <c r="G1071" s="17">
        <f>INT((VLOOKUP($C1071,装备数值,3,0)+VLOOKUP($C1071,装备数值,6,0)*($E1071-1))*VLOOKUP($D1071,系数!$K$2:$O$7,3,0))</f>
        <v>0</v>
      </c>
      <c r="H1071" s="17">
        <f t="shared" si="33"/>
        <v>0</v>
      </c>
      <c r="I1071" s="17">
        <f>INT((VLOOKUP($C1071,装备数值,4,0)+VLOOKUP($C1071,装备数值,7,0)*($E1071-1))*VLOOKUP($D1071,系数!$K$2:$O$7,4,0))</f>
        <v>0</v>
      </c>
      <c r="J1071" s="17">
        <f>INT((VLOOKUP($C1071,装备数值,4,0)+VLOOKUP($C1071,装备数值,7,0)*($E1071-1))*VLOOKUP($D1071,系数!$K$2:$O$7,5,0))</f>
        <v>0</v>
      </c>
      <c r="K1071" s="17">
        <f>INT(VLOOKUP(E1071,强化金币,2,1)*VLOOKUP(INDEX(装备!F:F,MATCH(属性!A1071,装备!A:A,0)),系数!$K$12:$M$15,3,0))</f>
        <v>135000</v>
      </c>
      <c r="L1071" s="17"/>
      <c r="M1071" s="17"/>
      <c r="N1071" s="17"/>
      <c r="O1071" s="17">
        <f>IF(E1071=1,"",VLOOKUP(E1071,系数!$S$2:$AB$12,MATCH(属性!C1071,评级,0),1))</f>
        <v>0</v>
      </c>
    </row>
    <row r="1072" spans="1:15" ht="17.25" thickBot="1" x14ac:dyDescent="0.4">
      <c r="A1072" s="17">
        <f t="shared" si="32"/>
        <v>7100009</v>
      </c>
      <c r="B1072" s="17" t="s">
        <v>39</v>
      </c>
      <c r="C1072" s="15">
        <f>INDEX(装备!G:G,MATCH(属性!A1072,装备!A:A,0))</f>
        <v>6</v>
      </c>
      <c r="D1072" s="15" t="str">
        <f>INDEX(装备!E:E,MATCH(属性!A1072,装备!A:A,0))</f>
        <v>armour</v>
      </c>
      <c r="E1072" s="14">
        <v>110</v>
      </c>
      <c r="F1072" s="17">
        <f>INT((VLOOKUP($C1072,装备数值,2,0)+VLOOKUP($C1072,装备数值,5,0)*($E1072-1))*VLOOKUP($D1072,系数!$K$2:$O$7,2,0))</f>
        <v>1935</v>
      </c>
      <c r="G1072" s="17">
        <f>INT((VLOOKUP($C1072,装备数值,3,0)+VLOOKUP($C1072,装备数值,6,0)*($E1072-1))*VLOOKUP($D1072,系数!$K$2:$O$7,3,0))</f>
        <v>0</v>
      </c>
      <c r="H1072" s="17">
        <f t="shared" si="33"/>
        <v>0</v>
      </c>
      <c r="I1072" s="17">
        <f>INT((VLOOKUP($C1072,装备数值,4,0)+VLOOKUP($C1072,装备数值,7,0)*($E1072-1))*VLOOKUP($D1072,系数!$K$2:$O$7,4,0))</f>
        <v>0</v>
      </c>
      <c r="J1072" s="17">
        <f>INT((VLOOKUP($C1072,装备数值,4,0)+VLOOKUP($C1072,装备数值,7,0)*($E1072-1))*VLOOKUP($D1072,系数!$K$2:$O$7,5,0))</f>
        <v>0</v>
      </c>
      <c r="K1072" s="17">
        <f>INT(VLOOKUP(E1072,强化金币,2,1)*VLOOKUP(INDEX(装备!F:F,MATCH(属性!A1072,装备!A:A,0)),系数!$K$12:$M$15,3,0))</f>
        <v>135000</v>
      </c>
      <c r="L1072" s="17"/>
      <c r="M1072" s="17"/>
      <c r="N1072" s="17"/>
      <c r="O1072" s="17">
        <f>IF(E1072=1,"",VLOOKUP(E1072,系数!$S$2:$AB$12,MATCH(属性!C1072,评级,0),1))</f>
        <v>0</v>
      </c>
    </row>
    <row r="1073" spans="1:15" ht="17.25" thickBot="1" x14ac:dyDescent="0.4">
      <c r="A1073" s="17">
        <f t="shared" si="32"/>
        <v>7100009</v>
      </c>
      <c r="B1073" s="17" t="s">
        <v>39</v>
      </c>
      <c r="C1073" s="15">
        <f>INDEX(装备!G:G,MATCH(属性!A1073,装备!A:A,0))</f>
        <v>6</v>
      </c>
      <c r="D1073" s="15" t="str">
        <f>INDEX(装备!E:E,MATCH(属性!A1073,装备!A:A,0))</f>
        <v>armour</v>
      </c>
      <c r="E1073" s="14">
        <v>111</v>
      </c>
      <c r="F1073" s="17">
        <f>INT((VLOOKUP($C1073,装备数值,2,0)+VLOOKUP($C1073,装备数值,5,0)*($E1073-1))*VLOOKUP($D1073,系数!$K$2:$O$7,2,0))</f>
        <v>1950</v>
      </c>
      <c r="G1073" s="17">
        <f>INT((VLOOKUP($C1073,装备数值,3,0)+VLOOKUP($C1073,装备数值,6,0)*($E1073-1))*VLOOKUP($D1073,系数!$K$2:$O$7,3,0))</f>
        <v>0</v>
      </c>
      <c r="H1073" s="17">
        <f t="shared" si="33"/>
        <v>0</v>
      </c>
      <c r="I1073" s="17">
        <f>INT((VLOOKUP($C1073,装备数值,4,0)+VLOOKUP($C1073,装备数值,7,0)*($E1073-1))*VLOOKUP($D1073,系数!$K$2:$O$7,4,0))</f>
        <v>0</v>
      </c>
      <c r="J1073" s="17">
        <f>INT((VLOOKUP($C1073,装备数值,4,0)+VLOOKUP($C1073,装备数值,7,0)*($E1073-1))*VLOOKUP($D1073,系数!$K$2:$O$7,5,0))</f>
        <v>0</v>
      </c>
      <c r="K1073" s="17">
        <f>INT(VLOOKUP(E1073,强化金币,2,1)*VLOOKUP(INDEX(装备!F:F,MATCH(属性!A1073,装备!A:A,0)),系数!$K$12:$M$15,3,0))</f>
        <v>135000</v>
      </c>
      <c r="L1073" s="17"/>
      <c r="M1073" s="17"/>
      <c r="N1073" s="17"/>
      <c r="O1073" s="17">
        <f>IF(E1073=1,"",VLOOKUP(E1073,系数!$S$2:$AB$12,MATCH(属性!C1073,评级,0),1))</f>
        <v>0</v>
      </c>
    </row>
    <row r="1074" spans="1:15" ht="17.25" thickBot="1" x14ac:dyDescent="0.4">
      <c r="A1074" s="17">
        <f t="shared" si="32"/>
        <v>7100009</v>
      </c>
      <c r="B1074" s="17" t="s">
        <v>39</v>
      </c>
      <c r="C1074" s="15">
        <f>INDEX(装备!G:G,MATCH(属性!A1074,装备!A:A,0))</f>
        <v>6</v>
      </c>
      <c r="D1074" s="15" t="str">
        <f>INDEX(装备!E:E,MATCH(属性!A1074,装备!A:A,0))</f>
        <v>armour</v>
      </c>
      <c r="E1074" s="14">
        <v>112</v>
      </c>
      <c r="F1074" s="17">
        <f>INT((VLOOKUP($C1074,装备数值,2,0)+VLOOKUP($C1074,装备数值,5,0)*($E1074-1))*VLOOKUP($D1074,系数!$K$2:$O$7,2,0))</f>
        <v>1965</v>
      </c>
      <c r="G1074" s="17">
        <f>INT((VLOOKUP($C1074,装备数值,3,0)+VLOOKUP($C1074,装备数值,6,0)*($E1074-1))*VLOOKUP($D1074,系数!$K$2:$O$7,3,0))</f>
        <v>0</v>
      </c>
      <c r="H1074" s="17">
        <f t="shared" si="33"/>
        <v>0</v>
      </c>
      <c r="I1074" s="17">
        <f>INT((VLOOKUP($C1074,装备数值,4,0)+VLOOKUP($C1074,装备数值,7,0)*($E1074-1))*VLOOKUP($D1074,系数!$K$2:$O$7,4,0))</f>
        <v>0</v>
      </c>
      <c r="J1074" s="17">
        <f>INT((VLOOKUP($C1074,装备数值,4,0)+VLOOKUP($C1074,装备数值,7,0)*($E1074-1))*VLOOKUP($D1074,系数!$K$2:$O$7,5,0))</f>
        <v>0</v>
      </c>
      <c r="K1074" s="17">
        <f>INT(VLOOKUP(E1074,强化金币,2,1)*VLOOKUP(INDEX(装备!F:F,MATCH(属性!A1074,装备!A:A,0)),系数!$K$12:$M$15,3,0))</f>
        <v>135000</v>
      </c>
      <c r="L1074" s="17"/>
      <c r="M1074" s="17"/>
      <c r="N1074" s="17"/>
      <c r="O1074" s="17">
        <f>IF(E1074=1,"",VLOOKUP(E1074,系数!$S$2:$AB$12,MATCH(属性!C1074,评级,0),1))</f>
        <v>0</v>
      </c>
    </row>
    <row r="1075" spans="1:15" ht="17.25" thickBot="1" x14ac:dyDescent="0.4">
      <c r="A1075" s="17">
        <f t="shared" si="32"/>
        <v>7100009</v>
      </c>
      <c r="B1075" s="17" t="s">
        <v>39</v>
      </c>
      <c r="C1075" s="15">
        <f>INDEX(装备!G:G,MATCH(属性!A1075,装备!A:A,0))</f>
        <v>6</v>
      </c>
      <c r="D1075" s="15" t="str">
        <f>INDEX(装备!E:E,MATCH(属性!A1075,装备!A:A,0))</f>
        <v>armour</v>
      </c>
      <c r="E1075" s="14">
        <v>113</v>
      </c>
      <c r="F1075" s="17">
        <f>INT((VLOOKUP($C1075,装备数值,2,0)+VLOOKUP($C1075,装备数值,5,0)*($E1075-1))*VLOOKUP($D1075,系数!$K$2:$O$7,2,0))</f>
        <v>1980</v>
      </c>
      <c r="G1075" s="17">
        <f>INT((VLOOKUP($C1075,装备数值,3,0)+VLOOKUP($C1075,装备数值,6,0)*($E1075-1))*VLOOKUP($D1075,系数!$K$2:$O$7,3,0))</f>
        <v>0</v>
      </c>
      <c r="H1075" s="17">
        <f t="shared" si="33"/>
        <v>0</v>
      </c>
      <c r="I1075" s="17">
        <f>INT((VLOOKUP($C1075,装备数值,4,0)+VLOOKUP($C1075,装备数值,7,0)*($E1075-1))*VLOOKUP($D1075,系数!$K$2:$O$7,4,0))</f>
        <v>0</v>
      </c>
      <c r="J1075" s="17">
        <f>INT((VLOOKUP($C1075,装备数值,4,0)+VLOOKUP($C1075,装备数值,7,0)*($E1075-1))*VLOOKUP($D1075,系数!$K$2:$O$7,5,0))</f>
        <v>0</v>
      </c>
      <c r="K1075" s="17">
        <f>INT(VLOOKUP(E1075,强化金币,2,1)*VLOOKUP(INDEX(装备!F:F,MATCH(属性!A1075,装备!A:A,0)),系数!$K$12:$M$15,3,0))</f>
        <v>135000</v>
      </c>
      <c r="L1075" s="17"/>
      <c r="M1075" s="17"/>
      <c r="N1075" s="17"/>
      <c r="O1075" s="17">
        <f>IF(E1075=1,"",VLOOKUP(E1075,系数!$S$2:$AB$12,MATCH(属性!C1075,评级,0),1))</f>
        <v>0</v>
      </c>
    </row>
    <row r="1076" spans="1:15" ht="17.25" thickBot="1" x14ac:dyDescent="0.4">
      <c r="A1076" s="17">
        <f t="shared" si="32"/>
        <v>7100009</v>
      </c>
      <c r="B1076" s="17" t="s">
        <v>39</v>
      </c>
      <c r="C1076" s="15">
        <f>INDEX(装备!G:G,MATCH(属性!A1076,装备!A:A,0))</f>
        <v>6</v>
      </c>
      <c r="D1076" s="15" t="str">
        <f>INDEX(装备!E:E,MATCH(属性!A1076,装备!A:A,0))</f>
        <v>armour</v>
      </c>
      <c r="E1076" s="14">
        <v>114</v>
      </c>
      <c r="F1076" s="17">
        <f>INT((VLOOKUP($C1076,装备数值,2,0)+VLOOKUP($C1076,装备数值,5,0)*($E1076-1))*VLOOKUP($D1076,系数!$K$2:$O$7,2,0))</f>
        <v>1995</v>
      </c>
      <c r="G1076" s="17">
        <f>INT((VLOOKUP($C1076,装备数值,3,0)+VLOOKUP($C1076,装备数值,6,0)*($E1076-1))*VLOOKUP($D1076,系数!$K$2:$O$7,3,0))</f>
        <v>0</v>
      </c>
      <c r="H1076" s="17">
        <f t="shared" si="33"/>
        <v>0</v>
      </c>
      <c r="I1076" s="17">
        <f>INT((VLOOKUP($C1076,装备数值,4,0)+VLOOKUP($C1076,装备数值,7,0)*($E1076-1))*VLOOKUP($D1076,系数!$K$2:$O$7,4,0))</f>
        <v>0</v>
      </c>
      <c r="J1076" s="17">
        <f>INT((VLOOKUP($C1076,装备数值,4,0)+VLOOKUP($C1076,装备数值,7,0)*($E1076-1))*VLOOKUP($D1076,系数!$K$2:$O$7,5,0))</f>
        <v>0</v>
      </c>
      <c r="K1076" s="17">
        <f>INT(VLOOKUP(E1076,强化金币,2,1)*VLOOKUP(INDEX(装备!F:F,MATCH(属性!A1076,装备!A:A,0)),系数!$K$12:$M$15,3,0))</f>
        <v>135000</v>
      </c>
      <c r="L1076" s="17"/>
      <c r="M1076" s="17"/>
      <c r="N1076" s="17"/>
      <c r="O1076" s="17">
        <f>IF(E1076=1,"",VLOOKUP(E1076,系数!$S$2:$AB$12,MATCH(属性!C1076,评级,0),1))</f>
        <v>0</v>
      </c>
    </row>
    <row r="1077" spans="1:15" ht="17.25" thickBot="1" x14ac:dyDescent="0.4">
      <c r="A1077" s="17">
        <f t="shared" si="32"/>
        <v>7100009</v>
      </c>
      <c r="B1077" s="17" t="s">
        <v>39</v>
      </c>
      <c r="C1077" s="15">
        <f>INDEX(装备!G:G,MATCH(属性!A1077,装备!A:A,0))</f>
        <v>6</v>
      </c>
      <c r="D1077" s="15" t="str">
        <f>INDEX(装备!E:E,MATCH(属性!A1077,装备!A:A,0))</f>
        <v>armour</v>
      </c>
      <c r="E1077" s="14">
        <v>115</v>
      </c>
      <c r="F1077" s="17">
        <f>INT((VLOOKUP($C1077,装备数值,2,0)+VLOOKUP($C1077,装备数值,5,0)*($E1077-1))*VLOOKUP($D1077,系数!$K$2:$O$7,2,0))</f>
        <v>2010</v>
      </c>
      <c r="G1077" s="17">
        <f>INT((VLOOKUP($C1077,装备数值,3,0)+VLOOKUP($C1077,装备数值,6,0)*($E1077-1))*VLOOKUP($D1077,系数!$K$2:$O$7,3,0))</f>
        <v>0</v>
      </c>
      <c r="H1077" s="17">
        <f t="shared" si="33"/>
        <v>0</v>
      </c>
      <c r="I1077" s="17">
        <f>INT((VLOOKUP($C1077,装备数值,4,0)+VLOOKUP($C1077,装备数值,7,0)*($E1077-1))*VLOOKUP($D1077,系数!$K$2:$O$7,4,0))</f>
        <v>0</v>
      </c>
      <c r="J1077" s="17">
        <f>INT((VLOOKUP($C1077,装备数值,4,0)+VLOOKUP($C1077,装备数值,7,0)*($E1077-1))*VLOOKUP($D1077,系数!$K$2:$O$7,5,0))</f>
        <v>0</v>
      </c>
      <c r="K1077" s="17">
        <f>INT(VLOOKUP(E1077,强化金币,2,1)*VLOOKUP(INDEX(装备!F:F,MATCH(属性!A1077,装备!A:A,0)),系数!$K$12:$M$15,3,0))</f>
        <v>135000</v>
      </c>
      <c r="L1077" s="17"/>
      <c r="M1077" s="17"/>
      <c r="N1077" s="17"/>
      <c r="O1077" s="17">
        <f>IF(E1077=1,"",VLOOKUP(E1077,系数!$S$2:$AB$12,MATCH(属性!C1077,评级,0),1))</f>
        <v>0</v>
      </c>
    </row>
    <row r="1078" spans="1:15" ht="17.25" thickBot="1" x14ac:dyDescent="0.4">
      <c r="A1078" s="17">
        <f t="shared" si="32"/>
        <v>7100009</v>
      </c>
      <c r="B1078" s="17" t="s">
        <v>39</v>
      </c>
      <c r="C1078" s="15">
        <f>INDEX(装备!G:G,MATCH(属性!A1078,装备!A:A,0))</f>
        <v>6</v>
      </c>
      <c r="D1078" s="15" t="str">
        <f>INDEX(装备!E:E,MATCH(属性!A1078,装备!A:A,0))</f>
        <v>armour</v>
      </c>
      <c r="E1078" s="14">
        <v>116</v>
      </c>
      <c r="F1078" s="17">
        <f>INT((VLOOKUP($C1078,装备数值,2,0)+VLOOKUP($C1078,装备数值,5,0)*($E1078-1))*VLOOKUP($D1078,系数!$K$2:$O$7,2,0))</f>
        <v>2025</v>
      </c>
      <c r="G1078" s="17">
        <f>INT((VLOOKUP($C1078,装备数值,3,0)+VLOOKUP($C1078,装备数值,6,0)*($E1078-1))*VLOOKUP($D1078,系数!$K$2:$O$7,3,0))</f>
        <v>0</v>
      </c>
      <c r="H1078" s="17">
        <f t="shared" si="33"/>
        <v>0</v>
      </c>
      <c r="I1078" s="17">
        <f>INT((VLOOKUP($C1078,装备数值,4,0)+VLOOKUP($C1078,装备数值,7,0)*($E1078-1))*VLOOKUP($D1078,系数!$K$2:$O$7,4,0))</f>
        <v>0</v>
      </c>
      <c r="J1078" s="17">
        <f>INT((VLOOKUP($C1078,装备数值,4,0)+VLOOKUP($C1078,装备数值,7,0)*($E1078-1))*VLOOKUP($D1078,系数!$K$2:$O$7,5,0))</f>
        <v>0</v>
      </c>
      <c r="K1078" s="17">
        <f>INT(VLOOKUP(E1078,强化金币,2,1)*VLOOKUP(INDEX(装备!F:F,MATCH(属性!A1078,装备!A:A,0)),系数!$K$12:$M$15,3,0))</f>
        <v>135000</v>
      </c>
      <c r="L1078" s="17"/>
      <c r="M1078" s="17"/>
      <c r="N1078" s="17"/>
      <c r="O1078" s="17">
        <f>IF(E1078=1,"",VLOOKUP(E1078,系数!$S$2:$AB$12,MATCH(属性!C1078,评级,0),1))</f>
        <v>0</v>
      </c>
    </row>
    <row r="1079" spans="1:15" ht="17.25" thickBot="1" x14ac:dyDescent="0.4">
      <c r="A1079" s="17">
        <f t="shared" si="32"/>
        <v>7100009</v>
      </c>
      <c r="B1079" s="17" t="s">
        <v>39</v>
      </c>
      <c r="C1079" s="15">
        <f>INDEX(装备!G:G,MATCH(属性!A1079,装备!A:A,0))</f>
        <v>6</v>
      </c>
      <c r="D1079" s="15" t="str">
        <f>INDEX(装备!E:E,MATCH(属性!A1079,装备!A:A,0))</f>
        <v>armour</v>
      </c>
      <c r="E1079" s="14">
        <v>117</v>
      </c>
      <c r="F1079" s="17">
        <f>INT((VLOOKUP($C1079,装备数值,2,0)+VLOOKUP($C1079,装备数值,5,0)*($E1079-1))*VLOOKUP($D1079,系数!$K$2:$O$7,2,0))</f>
        <v>2040</v>
      </c>
      <c r="G1079" s="17">
        <f>INT((VLOOKUP($C1079,装备数值,3,0)+VLOOKUP($C1079,装备数值,6,0)*($E1079-1))*VLOOKUP($D1079,系数!$K$2:$O$7,3,0))</f>
        <v>0</v>
      </c>
      <c r="H1079" s="17">
        <f t="shared" si="33"/>
        <v>0</v>
      </c>
      <c r="I1079" s="17">
        <f>INT((VLOOKUP($C1079,装备数值,4,0)+VLOOKUP($C1079,装备数值,7,0)*($E1079-1))*VLOOKUP($D1079,系数!$K$2:$O$7,4,0))</f>
        <v>0</v>
      </c>
      <c r="J1079" s="17">
        <f>INT((VLOOKUP($C1079,装备数值,4,0)+VLOOKUP($C1079,装备数值,7,0)*($E1079-1))*VLOOKUP($D1079,系数!$K$2:$O$7,5,0))</f>
        <v>0</v>
      </c>
      <c r="K1079" s="17">
        <f>INT(VLOOKUP(E1079,强化金币,2,1)*VLOOKUP(INDEX(装备!F:F,MATCH(属性!A1079,装备!A:A,0)),系数!$K$12:$M$15,3,0))</f>
        <v>135000</v>
      </c>
      <c r="L1079" s="17"/>
      <c r="M1079" s="17"/>
      <c r="N1079" s="17"/>
      <c r="O1079" s="17">
        <f>IF(E1079=1,"",VLOOKUP(E1079,系数!$S$2:$AB$12,MATCH(属性!C1079,评级,0),1))</f>
        <v>0</v>
      </c>
    </row>
    <row r="1080" spans="1:15" ht="17.25" thickBot="1" x14ac:dyDescent="0.4">
      <c r="A1080" s="17">
        <f t="shared" si="32"/>
        <v>7100009</v>
      </c>
      <c r="B1080" s="17" t="s">
        <v>39</v>
      </c>
      <c r="C1080" s="15">
        <f>INDEX(装备!G:G,MATCH(属性!A1080,装备!A:A,0))</f>
        <v>6</v>
      </c>
      <c r="D1080" s="15" t="str">
        <f>INDEX(装备!E:E,MATCH(属性!A1080,装备!A:A,0))</f>
        <v>armour</v>
      </c>
      <c r="E1080" s="14">
        <v>118</v>
      </c>
      <c r="F1080" s="17">
        <f>INT((VLOOKUP($C1080,装备数值,2,0)+VLOOKUP($C1080,装备数值,5,0)*($E1080-1))*VLOOKUP($D1080,系数!$K$2:$O$7,2,0))</f>
        <v>2055</v>
      </c>
      <c r="G1080" s="17">
        <f>INT((VLOOKUP($C1080,装备数值,3,0)+VLOOKUP($C1080,装备数值,6,0)*($E1080-1))*VLOOKUP($D1080,系数!$K$2:$O$7,3,0))</f>
        <v>0</v>
      </c>
      <c r="H1080" s="17">
        <f t="shared" si="33"/>
        <v>0</v>
      </c>
      <c r="I1080" s="17">
        <f>INT((VLOOKUP($C1080,装备数值,4,0)+VLOOKUP($C1080,装备数值,7,0)*($E1080-1))*VLOOKUP($D1080,系数!$K$2:$O$7,4,0))</f>
        <v>0</v>
      </c>
      <c r="J1080" s="17">
        <f>INT((VLOOKUP($C1080,装备数值,4,0)+VLOOKUP($C1080,装备数值,7,0)*($E1080-1))*VLOOKUP($D1080,系数!$K$2:$O$7,5,0))</f>
        <v>0</v>
      </c>
      <c r="K1080" s="17">
        <f>INT(VLOOKUP(E1080,强化金币,2,1)*VLOOKUP(INDEX(装备!F:F,MATCH(属性!A1080,装备!A:A,0)),系数!$K$12:$M$15,3,0))</f>
        <v>135000</v>
      </c>
      <c r="L1080" s="17"/>
      <c r="M1080" s="17"/>
      <c r="N1080" s="17"/>
      <c r="O1080" s="17">
        <f>IF(E1080=1,"",VLOOKUP(E1080,系数!$S$2:$AB$12,MATCH(属性!C1080,评级,0),1))</f>
        <v>0</v>
      </c>
    </row>
    <row r="1081" spans="1:15" ht="17.25" thickBot="1" x14ac:dyDescent="0.4">
      <c r="A1081" s="17">
        <f t="shared" si="32"/>
        <v>7100009</v>
      </c>
      <c r="B1081" s="17" t="s">
        <v>39</v>
      </c>
      <c r="C1081" s="15">
        <f>INDEX(装备!G:G,MATCH(属性!A1081,装备!A:A,0))</f>
        <v>6</v>
      </c>
      <c r="D1081" s="15" t="str">
        <f>INDEX(装备!E:E,MATCH(属性!A1081,装备!A:A,0))</f>
        <v>armour</v>
      </c>
      <c r="E1081" s="14">
        <v>119</v>
      </c>
      <c r="F1081" s="17">
        <f>INT((VLOOKUP($C1081,装备数值,2,0)+VLOOKUP($C1081,装备数值,5,0)*($E1081-1))*VLOOKUP($D1081,系数!$K$2:$O$7,2,0))</f>
        <v>2070</v>
      </c>
      <c r="G1081" s="17">
        <f>INT((VLOOKUP($C1081,装备数值,3,0)+VLOOKUP($C1081,装备数值,6,0)*($E1081-1))*VLOOKUP($D1081,系数!$K$2:$O$7,3,0))</f>
        <v>0</v>
      </c>
      <c r="H1081" s="17">
        <f t="shared" si="33"/>
        <v>0</v>
      </c>
      <c r="I1081" s="17">
        <f>INT((VLOOKUP($C1081,装备数值,4,0)+VLOOKUP($C1081,装备数值,7,0)*($E1081-1))*VLOOKUP($D1081,系数!$K$2:$O$7,4,0))</f>
        <v>0</v>
      </c>
      <c r="J1081" s="17">
        <f>INT((VLOOKUP($C1081,装备数值,4,0)+VLOOKUP($C1081,装备数值,7,0)*($E1081-1))*VLOOKUP($D1081,系数!$K$2:$O$7,5,0))</f>
        <v>0</v>
      </c>
      <c r="K1081" s="17">
        <f>INT(VLOOKUP(E1081,强化金币,2,1)*VLOOKUP(INDEX(装备!F:F,MATCH(属性!A1081,装备!A:A,0)),系数!$K$12:$M$15,3,0))</f>
        <v>135000</v>
      </c>
      <c r="L1081" s="17"/>
      <c r="M1081" s="17"/>
      <c r="N1081" s="17"/>
      <c r="O1081" s="17">
        <f>IF(E1081=1,"",VLOOKUP(E1081,系数!$S$2:$AB$12,MATCH(属性!C1081,评级,0),1))</f>
        <v>0</v>
      </c>
    </row>
    <row r="1082" spans="1:15" ht="17.25" thickBot="1" x14ac:dyDescent="0.4">
      <c r="A1082" s="17">
        <f t="shared" si="32"/>
        <v>7100009</v>
      </c>
      <c r="B1082" s="17" t="s">
        <v>39</v>
      </c>
      <c r="C1082" s="15">
        <f>INDEX(装备!G:G,MATCH(属性!A1082,装备!A:A,0))</f>
        <v>6</v>
      </c>
      <c r="D1082" s="15" t="str">
        <f>INDEX(装备!E:E,MATCH(属性!A1082,装备!A:A,0))</f>
        <v>armour</v>
      </c>
      <c r="E1082" s="14">
        <v>120</v>
      </c>
      <c r="F1082" s="17">
        <f>INT((VLOOKUP($C1082,装备数值,2,0)+VLOOKUP($C1082,装备数值,5,0)*($E1082-1))*VLOOKUP($D1082,系数!$K$2:$O$7,2,0))</f>
        <v>2085</v>
      </c>
      <c r="G1082" s="17">
        <f>INT((VLOOKUP($C1082,装备数值,3,0)+VLOOKUP($C1082,装备数值,6,0)*($E1082-1))*VLOOKUP($D1082,系数!$K$2:$O$7,3,0))</f>
        <v>0</v>
      </c>
      <c r="H1082" s="17">
        <f t="shared" si="33"/>
        <v>0</v>
      </c>
      <c r="I1082" s="17">
        <f>INT((VLOOKUP($C1082,装备数值,4,0)+VLOOKUP($C1082,装备数值,7,0)*($E1082-1))*VLOOKUP($D1082,系数!$K$2:$O$7,4,0))</f>
        <v>0</v>
      </c>
      <c r="J1082" s="17">
        <f>INT((VLOOKUP($C1082,装备数值,4,0)+VLOOKUP($C1082,装备数值,7,0)*($E1082-1))*VLOOKUP($D1082,系数!$K$2:$O$7,5,0))</f>
        <v>0</v>
      </c>
      <c r="K1082" s="17">
        <f>INT(VLOOKUP(E1082,强化金币,2,1)*VLOOKUP(INDEX(装备!F:F,MATCH(属性!A1082,装备!A:A,0)),系数!$K$12:$M$15,3,0))</f>
        <v>135000</v>
      </c>
      <c r="L1082" s="17"/>
      <c r="M1082" s="17"/>
      <c r="N1082" s="17"/>
      <c r="O1082" s="17">
        <f>IF(E1082=1,"",VLOOKUP(E1082,系数!$S$2:$AB$12,MATCH(属性!C1082,评级,0),1))</f>
        <v>0</v>
      </c>
    </row>
    <row r="1083" spans="1:15" ht="17.25" thickBot="1" x14ac:dyDescent="0.4">
      <c r="A1083" s="15">
        <f t="shared" si="32"/>
        <v>7100010</v>
      </c>
      <c r="B1083" s="15" t="s">
        <v>40</v>
      </c>
      <c r="C1083" s="15">
        <f>INDEX(装备!G:G,MATCH(属性!A1083,装备!A:A,0))</f>
        <v>6</v>
      </c>
      <c r="D1083" s="15" t="str">
        <f>INDEX(装备!E:E,MATCH(属性!A1083,装备!A:A,0))</f>
        <v>trousers</v>
      </c>
      <c r="E1083" s="16">
        <v>1</v>
      </c>
      <c r="F1083" s="17">
        <f>INT((VLOOKUP($C1083,装备数值,2,0)+VLOOKUP($C1083,装备数值,5,0)*($E1083-1))*VLOOKUP($D1083,系数!$K$2:$O$7,2,0))</f>
        <v>300</v>
      </c>
      <c r="G1083" s="17">
        <f>INT((VLOOKUP($C1083,装备数值,3,0)+VLOOKUP($C1083,装备数值,6,0)*($E1083-1))*VLOOKUP($D1083,系数!$K$2:$O$7,3,0))</f>
        <v>0</v>
      </c>
      <c r="H1083" s="17">
        <f t="shared" si="33"/>
        <v>0</v>
      </c>
      <c r="I1083" s="17">
        <f>INT((VLOOKUP($C1083,装备数值,4,0)+VLOOKUP($C1083,装备数值,7,0)*($E1083-1))*VLOOKUP($D1083,系数!$K$2:$O$7,4,0))</f>
        <v>0</v>
      </c>
      <c r="J1083" s="17">
        <f>INT((VLOOKUP($C1083,装备数值,4,0)+VLOOKUP($C1083,装备数值,7,0)*($E1083-1))*VLOOKUP($D1083,系数!$K$2:$O$7,5,0))</f>
        <v>0</v>
      </c>
      <c r="K1083" s="17">
        <f>INT(VLOOKUP(E1083,强化金币,2,1)*VLOOKUP(INDEX(装备!F:F,MATCH(属性!A1083,装备!A:A,0)),系数!$K$12:$M$15,3,0))</f>
        <v>15</v>
      </c>
      <c r="L1083" s="17"/>
      <c r="M1083" s="17"/>
      <c r="N1083" s="17"/>
      <c r="O1083" s="17" t="str">
        <f>IF(E1083=1,"",VLOOKUP(E1083,系数!$S$2:$AB$12,MATCH(属性!C1083,评级,0),1))</f>
        <v/>
      </c>
    </row>
    <row r="1084" spans="1:15" ht="17.25" thickBot="1" x14ac:dyDescent="0.4">
      <c r="A1084" s="17">
        <f t="shared" ref="A1084:A1147" si="34">A964+1</f>
        <v>7100010</v>
      </c>
      <c r="B1084" s="17" t="s">
        <v>40</v>
      </c>
      <c r="C1084" s="15">
        <f>INDEX(装备!G:G,MATCH(属性!A1084,装备!A:A,0))</f>
        <v>6</v>
      </c>
      <c r="D1084" s="15" t="str">
        <f>INDEX(装备!E:E,MATCH(属性!A1084,装备!A:A,0))</f>
        <v>trousers</v>
      </c>
      <c r="E1084" s="14">
        <v>2</v>
      </c>
      <c r="F1084" s="17">
        <f>INT((VLOOKUP($C1084,装备数值,2,0)+VLOOKUP($C1084,装备数值,5,0)*($E1084-1))*VLOOKUP($D1084,系数!$K$2:$O$7,2,0))</f>
        <v>315</v>
      </c>
      <c r="G1084" s="17">
        <f>INT((VLOOKUP($C1084,装备数值,3,0)+VLOOKUP($C1084,装备数值,6,0)*($E1084-1))*VLOOKUP($D1084,系数!$K$2:$O$7,3,0))</f>
        <v>0</v>
      </c>
      <c r="H1084" s="17">
        <f t="shared" si="33"/>
        <v>0</v>
      </c>
      <c r="I1084" s="17">
        <f>INT((VLOOKUP($C1084,装备数值,4,0)+VLOOKUP($C1084,装备数值,7,0)*($E1084-1))*VLOOKUP($D1084,系数!$K$2:$O$7,4,0))</f>
        <v>0</v>
      </c>
      <c r="J1084" s="17">
        <f>INT((VLOOKUP($C1084,装备数值,4,0)+VLOOKUP($C1084,装备数值,7,0)*($E1084-1))*VLOOKUP($D1084,系数!$K$2:$O$7,5,0))</f>
        <v>0</v>
      </c>
      <c r="K1084" s="17">
        <f>INT(VLOOKUP(E1084,强化金币,2,1)*VLOOKUP(INDEX(装备!F:F,MATCH(属性!A1084,装备!A:A,0)),系数!$K$12:$M$15,3,0))</f>
        <v>24</v>
      </c>
      <c r="L1084" s="17"/>
      <c r="M1084" s="17"/>
      <c r="N1084" s="17"/>
      <c r="O1084" s="17">
        <f>IF(E1084=1,"",VLOOKUP(E1084,系数!$S$2:$AB$12,MATCH(属性!C1084,评级,0),1))</f>
        <v>0</v>
      </c>
    </row>
    <row r="1085" spans="1:15" ht="17.25" thickBot="1" x14ac:dyDescent="0.4">
      <c r="A1085" s="17">
        <f t="shared" si="34"/>
        <v>7100010</v>
      </c>
      <c r="B1085" s="17" t="s">
        <v>40</v>
      </c>
      <c r="C1085" s="15">
        <f>INDEX(装备!G:G,MATCH(属性!A1085,装备!A:A,0))</f>
        <v>6</v>
      </c>
      <c r="D1085" s="15" t="str">
        <f>INDEX(装备!E:E,MATCH(属性!A1085,装备!A:A,0))</f>
        <v>trousers</v>
      </c>
      <c r="E1085" s="14">
        <v>3</v>
      </c>
      <c r="F1085" s="17">
        <f>INT((VLOOKUP($C1085,装备数值,2,0)+VLOOKUP($C1085,装备数值,5,0)*($E1085-1))*VLOOKUP($D1085,系数!$K$2:$O$7,2,0))</f>
        <v>330</v>
      </c>
      <c r="G1085" s="17">
        <f>INT((VLOOKUP($C1085,装备数值,3,0)+VLOOKUP($C1085,装备数值,6,0)*($E1085-1))*VLOOKUP($D1085,系数!$K$2:$O$7,3,0))</f>
        <v>0</v>
      </c>
      <c r="H1085" s="17">
        <f t="shared" si="33"/>
        <v>0</v>
      </c>
      <c r="I1085" s="17">
        <f>INT((VLOOKUP($C1085,装备数值,4,0)+VLOOKUP($C1085,装备数值,7,0)*($E1085-1))*VLOOKUP($D1085,系数!$K$2:$O$7,4,0))</f>
        <v>0</v>
      </c>
      <c r="J1085" s="17">
        <f>INT((VLOOKUP($C1085,装备数值,4,0)+VLOOKUP($C1085,装备数值,7,0)*($E1085-1))*VLOOKUP($D1085,系数!$K$2:$O$7,5,0))</f>
        <v>0</v>
      </c>
      <c r="K1085" s="17">
        <f>INT(VLOOKUP(E1085,强化金币,2,1)*VLOOKUP(INDEX(装备!F:F,MATCH(属性!A1085,装备!A:A,0)),系数!$K$12:$M$15,3,0))</f>
        <v>30</v>
      </c>
      <c r="L1085" s="17"/>
      <c r="M1085" s="17"/>
      <c r="N1085" s="17"/>
      <c r="O1085" s="17">
        <f>IF(E1085=1,"",VLOOKUP(E1085,系数!$S$2:$AB$12,MATCH(属性!C1085,评级,0),1))</f>
        <v>0</v>
      </c>
    </row>
    <row r="1086" spans="1:15" ht="17.25" thickBot="1" x14ac:dyDescent="0.4">
      <c r="A1086" s="17">
        <f t="shared" si="34"/>
        <v>7100010</v>
      </c>
      <c r="B1086" s="17" t="s">
        <v>40</v>
      </c>
      <c r="C1086" s="15">
        <f>INDEX(装备!G:G,MATCH(属性!A1086,装备!A:A,0))</f>
        <v>6</v>
      </c>
      <c r="D1086" s="15" t="str">
        <f>INDEX(装备!E:E,MATCH(属性!A1086,装备!A:A,0))</f>
        <v>trousers</v>
      </c>
      <c r="E1086" s="14">
        <v>4</v>
      </c>
      <c r="F1086" s="17">
        <f>INT((VLOOKUP($C1086,装备数值,2,0)+VLOOKUP($C1086,装备数值,5,0)*($E1086-1))*VLOOKUP($D1086,系数!$K$2:$O$7,2,0))</f>
        <v>345</v>
      </c>
      <c r="G1086" s="17">
        <f>INT((VLOOKUP($C1086,装备数值,3,0)+VLOOKUP($C1086,装备数值,6,0)*($E1086-1))*VLOOKUP($D1086,系数!$K$2:$O$7,3,0))</f>
        <v>0</v>
      </c>
      <c r="H1086" s="17">
        <f t="shared" si="33"/>
        <v>0</v>
      </c>
      <c r="I1086" s="17">
        <f>INT((VLOOKUP($C1086,装备数值,4,0)+VLOOKUP($C1086,装备数值,7,0)*($E1086-1))*VLOOKUP($D1086,系数!$K$2:$O$7,4,0))</f>
        <v>0</v>
      </c>
      <c r="J1086" s="17">
        <f>INT((VLOOKUP($C1086,装备数值,4,0)+VLOOKUP($C1086,装备数值,7,0)*($E1086-1))*VLOOKUP($D1086,系数!$K$2:$O$7,5,0))</f>
        <v>0</v>
      </c>
      <c r="K1086" s="17">
        <f>INT(VLOOKUP(E1086,强化金币,2,1)*VLOOKUP(INDEX(装备!F:F,MATCH(属性!A1086,装备!A:A,0)),系数!$K$12:$M$15,3,0))</f>
        <v>60</v>
      </c>
      <c r="L1086" s="17"/>
      <c r="M1086" s="17"/>
      <c r="N1086" s="17"/>
      <c r="O1086" s="17">
        <f>IF(E1086=1,"",VLOOKUP(E1086,系数!$S$2:$AB$12,MATCH(属性!C1086,评级,0),1))</f>
        <v>0</v>
      </c>
    </row>
    <row r="1087" spans="1:15" ht="17.25" thickBot="1" x14ac:dyDescent="0.4">
      <c r="A1087" s="17">
        <f t="shared" si="34"/>
        <v>7100010</v>
      </c>
      <c r="B1087" s="17" t="s">
        <v>40</v>
      </c>
      <c r="C1087" s="15">
        <f>INDEX(装备!G:G,MATCH(属性!A1087,装备!A:A,0))</f>
        <v>6</v>
      </c>
      <c r="D1087" s="15" t="str">
        <f>INDEX(装备!E:E,MATCH(属性!A1087,装备!A:A,0))</f>
        <v>trousers</v>
      </c>
      <c r="E1087" s="14">
        <v>5</v>
      </c>
      <c r="F1087" s="17">
        <f>INT((VLOOKUP($C1087,装备数值,2,0)+VLOOKUP($C1087,装备数值,5,0)*($E1087-1))*VLOOKUP($D1087,系数!$K$2:$O$7,2,0))</f>
        <v>360</v>
      </c>
      <c r="G1087" s="17">
        <f>INT((VLOOKUP($C1087,装备数值,3,0)+VLOOKUP($C1087,装备数值,6,0)*($E1087-1))*VLOOKUP($D1087,系数!$K$2:$O$7,3,0))</f>
        <v>0</v>
      </c>
      <c r="H1087" s="17">
        <f t="shared" si="33"/>
        <v>0</v>
      </c>
      <c r="I1087" s="17">
        <f>INT((VLOOKUP($C1087,装备数值,4,0)+VLOOKUP($C1087,装备数值,7,0)*($E1087-1))*VLOOKUP($D1087,系数!$K$2:$O$7,4,0))</f>
        <v>0</v>
      </c>
      <c r="J1087" s="17">
        <f>INT((VLOOKUP($C1087,装备数值,4,0)+VLOOKUP($C1087,装备数值,7,0)*($E1087-1))*VLOOKUP($D1087,系数!$K$2:$O$7,5,0))</f>
        <v>0</v>
      </c>
      <c r="K1087" s="17">
        <f>INT(VLOOKUP(E1087,强化金币,2,1)*VLOOKUP(INDEX(装备!F:F,MATCH(属性!A1087,装备!A:A,0)),系数!$K$12:$M$15,3,0))</f>
        <v>90</v>
      </c>
      <c r="L1087" s="17"/>
      <c r="M1087" s="17"/>
      <c r="N1087" s="17"/>
      <c r="O1087" s="17">
        <f>IF(E1087=1,"",VLOOKUP(E1087,系数!$S$2:$AB$12,MATCH(属性!C1087,评级,0),1))</f>
        <v>0</v>
      </c>
    </row>
    <row r="1088" spans="1:15" ht="17.25" thickBot="1" x14ac:dyDescent="0.4">
      <c r="A1088" s="17">
        <f t="shared" si="34"/>
        <v>7100010</v>
      </c>
      <c r="B1088" s="17" t="s">
        <v>40</v>
      </c>
      <c r="C1088" s="15">
        <f>INDEX(装备!G:G,MATCH(属性!A1088,装备!A:A,0))</f>
        <v>6</v>
      </c>
      <c r="D1088" s="15" t="str">
        <f>INDEX(装备!E:E,MATCH(属性!A1088,装备!A:A,0))</f>
        <v>trousers</v>
      </c>
      <c r="E1088" s="14">
        <v>6</v>
      </c>
      <c r="F1088" s="17">
        <f>INT((VLOOKUP($C1088,装备数值,2,0)+VLOOKUP($C1088,装备数值,5,0)*($E1088-1))*VLOOKUP($D1088,系数!$K$2:$O$7,2,0))</f>
        <v>375</v>
      </c>
      <c r="G1088" s="17">
        <f>INT((VLOOKUP($C1088,装备数值,3,0)+VLOOKUP($C1088,装备数值,6,0)*($E1088-1))*VLOOKUP($D1088,系数!$K$2:$O$7,3,0))</f>
        <v>0</v>
      </c>
      <c r="H1088" s="17">
        <f t="shared" si="33"/>
        <v>0</v>
      </c>
      <c r="I1088" s="17">
        <f>INT((VLOOKUP($C1088,装备数值,4,0)+VLOOKUP($C1088,装备数值,7,0)*($E1088-1))*VLOOKUP($D1088,系数!$K$2:$O$7,4,0))</f>
        <v>0</v>
      </c>
      <c r="J1088" s="17">
        <f>INT((VLOOKUP($C1088,装备数值,4,0)+VLOOKUP($C1088,装备数值,7,0)*($E1088-1))*VLOOKUP($D1088,系数!$K$2:$O$7,5,0))</f>
        <v>0</v>
      </c>
      <c r="K1088" s="17">
        <f>INT(VLOOKUP(E1088,强化金币,2,1)*VLOOKUP(INDEX(装备!F:F,MATCH(属性!A1088,装备!A:A,0)),系数!$K$12:$M$15,3,0))</f>
        <v>120</v>
      </c>
      <c r="L1088" s="17"/>
      <c r="M1088" s="17"/>
      <c r="N1088" s="17"/>
      <c r="O1088" s="17">
        <f>IF(E1088=1,"",VLOOKUP(E1088,系数!$S$2:$AB$12,MATCH(属性!C1088,评级,0),1))</f>
        <v>0</v>
      </c>
    </row>
    <row r="1089" spans="1:15" ht="17.25" thickBot="1" x14ac:dyDescent="0.4">
      <c r="A1089" s="17">
        <f t="shared" si="34"/>
        <v>7100010</v>
      </c>
      <c r="B1089" s="17" t="s">
        <v>40</v>
      </c>
      <c r="C1089" s="15">
        <f>INDEX(装备!G:G,MATCH(属性!A1089,装备!A:A,0))</f>
        <v>6</v>
      </c>
      <c r="D1089" s="15" t="str">
        <f>INDEX(装备!E:E,MATCH(属性!A1089,装备!A:A,0))</f>
        <v>trousers</v>
      </c>
      <c r="E1089" s="14">
        <v>7</v>
      </c>
      <c r="F1089" s="17">
        <f>INT((VLOOKUP($C1089,装备数值,2,0)+VLOOKUP($C1089,装备数值,5,0)*($E1089-1))*VLOOKUP($D1089,系数!$K$2:$O$7,2,0))</f>
        <v>390</v>
      </c>
      <c r="G1089" s="17">
        <f>INT((VLOOKUP($C1089,装备数值,3,0)+VLOOKUP($C1089,装备数值,6,0)*($E1089-1))*VLOOKUP($D1089,系数!$K$2:$O$7,3,0))</f>
        <v>0</v>
      </c>
      <c r="H1089" s="17">
        <f t="shared" si="33"/>
        <v>0</v>
      </c>
      <c r="I1089" s="17">
        <f>INT((VLOOKUP($C1089,装备数值,4,0)+VLOOKUP($C1089,装备数值,7,0)*($E1089-1))*VLOOKUP($D1089,系数!$K$2:$O$7,4,0))</f>
        <v>0</v>
      </c>
      <c r="J1089" s="17">
        <f>INT((VLOOKUP($C1089,装备数值,4,0)+VLOOKUP($C1089,装备数值,7,0)*($E1089-1))*VLOOKUP($D1089,系数!$K$2:$O$7,5,0))</f>
        <v>0</v>
      </c>
      <c r="K1089" s="17">
        <f>INT(VLOOKUP(E1089,强化金币,2,1)*VLOOKUP(INDEX(装备!F:F,MATCH(属性!A1089,装备!A:A,0)),系数!$K$12:$M$15,3,0))</f>
        <v>150</v>
      </c>
      <c r="L1089" s="17"/>
      <c r="M1089" s="17"/>
      <c r="N1089" s="17"/>
      <c r="O1089" s="17">
        <f>IF(E1089=1,"",VLOOKUP(E1089,系数!$S$2:$AB$12,MATCH(属性!C1089,评级,0),1))</f>
        <v>0</v>
      </c>
    </row>
    <row r="1090" spans="1:15" ht="17.25" thickBot="1" x14ac:dyDescent="0.4">
      <c r="A1090" s="17">
        <f t="shared" si="34"/>
        <v>7100010</v>
      </c>
      <c r="B1090" s="17" t="s">
        <v>40</v>
      </c>
      <c r="C1090" s="15">
        <f>INDEX(装备!G:G,MATCH(属性!A1090,装备!A:A,0))</f>
        <v>6</v>
      </c>
      <c r="D1090" s="15" t="str">
        <f>INDEX(装备!E:E,MATCH(属性!A1090,装备!A:A,0))</f>
        <v>trousers</v>
      </c>
      <c r="E1090" s="14">
        <v>8</v>
      </c>
      <c r="F1090" s="17">
        <f>INT((VLOOKUP($C1090,装备数值,2,0)+VLOOKUP($C1090,装备数值,5,0)*($E1090-1))*VLOOKUP($D1090,系数!$K$2:$O$7,2,0))</f>
        <v>405</v>
      </c>
      <c r="G1090" s="17">
        <f>INT((VLOOKUP($C1090,装备数值,3,0)+VLOOKUP($C1090,装备数值,6,0)*($E1090-1))*VLOOKUP($D1090,系数!$K$2:$O$7,3,0))</f>
        <v>0</v>
      </c>
      <c r="H1090" s="17">
        <f t="shared" si="33"/>
        <v>0</v>
      </c>
      <c r="I1090" s="17">
        <f>INT((VLOOKUP($C1090,装备数值,4,0)+VLOOKUP($C1090,装备数值,7,0)*($E1090-1))*VLOOKUP($D1090,系数!$K$2:$O$7,4,0))</f>
        <v>0</v>
      </c>
      <c r="J1090" s="17">
        <f>INT((VLOOKUP($C1090,装备数值,4,0)+VLOOKUP($C1090,装备数值,7,0)*($E1090-1))*VLOOKUP($D1090,系数!$K$2:$O$7,5,0))</f>
        <v>0</v>
      </c>
      <c r="K1090" s="17">
        <f>INT(VLOOKUP(E1090,强化金币,2,1)*VLOOKUP(INDEX(装备!F:F,MATCH(属性!A1090,装备!A:A,0)),系数!$K$12:$M$15,3,0))</f>
        <v>180</v>
      </c>
      <c r="L1090" s="17"/>
      <c r="M1090" s="17"/>
      <c r="N1090" s="17"/>
      <c r="O1090" s="17">
        <f>IF(E1090=1,"",VLOOKUP(E1090,系数!$S$2:$AB$12,MATCH(属性!C1090,评级,0),1))</f>
        <v>0</v>
      </c>
    </row>
    <row r="1091" spans="1:15" ht="17.25" thickBot="1" x14ac:dyDescent="0.4">
      <c r="A1091" s="17">
        <f t="shared" si="34"/>
        <v>7100010</v>
      </c>
      <c r="B1091" s="17" t="s">
        <v>40</v>
      </c>
      <c r="C1091" s="15">
        <f>INDEX(装备!G:G,MATCH(属性!A1091,装备!A:A,0))</f>
        <v>6</v>
      </c>
      <c r="D1091" s="15" t="str">
        <f>INDEX(装备!E:E,MATCH(属性!A1091,装备!A:A,0))</f>
        <v>trousers</v>
      </c>
      <c r="E1091" s="14">
        <v>9</v>
      </c>
      <c r="F1091" s="17">
        <f>INT((VLOOKUP($C1091,装备数值,2,0)+VLOOKUP($C1091,装备数值,5,0)*($E1091-1))*VLOOKUP($D1091,系数!$K$2:$O$7,2,0))</f>
        <v>420</v>
      </c>
      <c r="G1091" s="17">
        <f>INT((VLOOKUP($C1091,装备数值,3,0)+VLOOKUP($C1091,装备数值,6,0)*($E1091-1))*VLOOKUP($D1091,系数!$K$2:$O$7,3,0))</f>
        <v>0</v>
      </c>
      <c r="H1091" s="17">
        <f t="shared" si="33"/>
        <v>0</v>
      </c>
      <c r="I1091" s="17">
        <f>INT((VLOOKUP($C1091,装备数值,4,0)+VLOOKUP($C1091,装备数值,7,0)*($E1091-1))*VLOOKUP($D1091,系数!$K$2:$O$7,4,0))</f>
        <v>0</v>
      </c>
      <c r="J1091" s="17">
        <f>INT((VLOOKUP($C1091,装备数值,4,0)+VLOOKUP($C1091,装备数值,7,0)*($E1091-1))*VLOOKUP($D1091,系数!$K$2:$O$7,5,0))</f>
        <v>0</v>
      </c>
      <c r="K1091" s="17">
        <f>INT(VLOOKUP(E1091,强化金币,2,1)*VLOOKUP(INDEX(装备!F:F,MATCH(属性!A1091,装备!A:A,0)),系数!$K$12:$M$15,3,0))</f>
        <v>210</v>
      </c>
      <c r="L1091" s="17"/>
      <c r="M1091" s="17"/>
      <c r="N1091" s="17"/>
      <c r="O1091" s="17">
        <f>IF(E1091=1,"",VLOOKUP(E1091,系数!$S$2:$AB$12,MATCH(属性!C1091,评级,0),1))</f>
        <v>0</v>
      </c>
    </row>
    <row r="1092" spans="1:15" ht="17.25" thickBot="1" x14ac:dyDescent="0.4">
      <c r="A1092" s="17">
        <f t="shared" si="34"/>
        <v>7100010</v>
      </c>
      <c r="B1092" s="17" t="s">
        <v>40</v>
      </c>
      <c r="C1092" s="15">
        <f>INDEX(装备!G:G,MATCH(属性!A1092,装备!A:A,0))</f>
        <v>6</v>
      </c>
      <c r="D1092" s="15" t="str">
        <f>INDEX(装备!E:E,MATCH(属性!A1092,装备!A:A,0))</f>
        <v>trousers</v>
      </c>
      <c r="E1092" s="14">
        <v>10</v>
      </c>
      <c r="F1092" s="17">
        <f>INT((VLOOKUP($C1092,装备数值,2,0)+VLOOKUP($C1092,装备数值,5,0)*($E1092-1))*VLOOKUP($D1092,系数!$K$2:$O$7,2,0))</f>
        <v>435</v>
      </c>
      <c r="G1092" s="17">
        <f>INT((VLOOKUP($C1092,装备数值,3,0)+VLOOKUP($C1092,装备数值,6,0)*($E1092-1))*VLOOKUP($D1092,系数!$K$2:$O$7,3,0))</f>
        <v>0</v>
      </c>
      <c r="H1092" s="17">
        <f t="shared" ref="H1092:H1155" si="35">G1092</f>
        <v>0</v>
      </c>
      <c r="I1092" s="17">
        <f>INT((VLOOKUP($C1092,装备数值,4,0)+VLOOKUP($C1092,装备数值,7,0)*($E1092-1))*VLOOKUP($D1092,系数!$K$2:$O$7,4,0))</f>
        <v>0</v>
      </c>
      <c r="J1092" s="17">
        <f>INT((VLOOKUP($C1092,装备数值,4,0)+VLOOKUP($C1092,装备数值,7,0)*($E1092-1))*VLOOKUP($D1092,系数!$K$2:$O$7,5,0))</f>
        <v>0</v>
      </c>
      <c r="K1092" s="17">
        <f>INT(VLOOKUP(E1092,强化金币,2,1)*VLOOKUP(INDEX(装备!F:F,MATCH(属性!A1092,装备!A:A,0)),系数!$K$12:$M$15,3,0))</f>
        <v>240</v>
      </c>
      <c r="L1092" s="17"/>
      <c r="M1092" s="17"/>
      <c r="N1092" s="17"/>
      <c r="O1092" s="17">
        <f>IF(E1092=1,"",VLOOKUP(E1092,系数!$S$2:$AB$12,MATCH(属性!C1092,评级,0),1))</f>
        <v>0</v>
      </c>
    </row>
    <row r="1093" spans="1:15" ht="17.25" thickBot="1" x14ac:dyDescent="0.4">
      <c r="A1093" s="17">
        <f t="shared" si="34"/>
        <v>7100010</v>
      </c>
      <c r="B1093" s="17" t="s">
        <v>40</v>
      </c>
      <c r="C1093" s="15">
        <f>INDEX(装备!G:G,MATCH(属性!A1093,装备!A:A,0))</f>
        <v>6</v>
      </c>
      <c r="D1093" s="15" t="str">
        <f>INDEX(装备!E:E,MATCH(属性!A1093,装备!A:A,0))</f>
        <v>trousers</v>
      </c>
      <c r="E1093" s="14">
        <v>11</v>
      </c>
      <c r="F1093" s="17">
        <f>INT((VLOOKUP($C1093,装备数值,2,0)+VLOOKUP($C1093,装备数值,5,0)*($E1093-1))*VLOOKUP($D1093,系数!$K$2:$O$7,2,0))</f>
        <v>450</v>
      </c>
      <c r="G1093" s="17">
        <f>INT((VLOOKUP($C1093,装备数值,3,0)+VLOOKUP($C1093,装备数值,6,0)*($E1093-1))*VLOOKUP($D1093,系数!$K$2:$O$7,3,0))</f>
        <v>0</v>
      </c>
      <c r="H1093" s="17">
        <f t="shared" si="35"/>
        <v>0</v>
      </c>
      <c r="I1093" s="17">
        <f>INT((VLOOKUP($C1093,装备数值,4,0)+VLOOKUP($C1093,装备数值,7,0)*($E1093-1))*VLOOKUP($D1093,系数!$K$2:$O$7,4,0))</f>
        <v>0</v>
      </c>
      <c r="J1093" s="17">
        <f>INT((VLOOKUP($C1093,装备数值,4,0)+VLOOKUP($C1093,装备数值,7,0)*($E1093-1))*VLOOKUP($D1093,系数!$K$2:$O$7,5,0))</f>
        <v>0</v>
      </c>
      <c r="K1093" s="17">
        <f>INT(VLOOKUP(E1093,强化金币,2,1)*VLOOKUP(INDEX(装备!F:F,MATCH(属性!A1093,装备!A:A,0)),系数!$K$12:$M$15,3,0))</f>
        <v>270</v>
      </c>
      <c r="L1093" s="17"/>
      <c r="M1093" s="17"/>
      <c r="N1093" s="17"/>
      <c r="O1093" s="17">
        <f>IF(E1093=1,"",VLOOKUP(E1093,系数!$S$2:$AB$12,MATCH(属性!C1093,评级,0),1))</f>
        <v>0</v>
      </c>
    </row>
    <row r="1094" spans="1:15" ht="17.25" thickBot="1" x14ac:dyDescent="0.4">
      <c r="A1094" s="17">
        <f t="shared" si="34"/>
        <v>7100010</v>
      </c>
      <c r="B1094" s="17" t="s">
        <v>40</v>
      </c>
      <c r="C1094" s="15">
        <f>INDEX(装备!G:G,MATCH(属性!A1094,装备!A:A,0))</f>
        <v>6</v>
      </c>
      <c r="D1094" s="15" t="str">
        <f>INDEX(装备!E:E,MATCH(属性!A1094,装备!A:A,0))</f>
        <v>trousers</v>
      </c>
      <c r="E1094" s="14">
        <v>12</v>
      </c>
      <c r="F1094" s="17">
        <f>INT((VLOOKUP($C1094,装备数值,2,0)+VLOOKUP($C1094,装备数值,5,0)*($E1094-1))*VLOOKUP($D1094,系数!$K$2:$O$7,2,0))</f>
        <v>465</v>
      </c>
      <c r="G1094" s="17">
        <f>INT((VLOOKUP($C1094,装备数值,3,0)+VLOOKUP($C1094,装备数值,6,0)*($E1094-1))*VLOOKUP($D1094,系数!$K$2:$O$7,3,0))</f>
        <v>0</v>
      </c>
      <c r="H1094" s="17">
        <f t="shared" si="35"/>
        <v>0</v>
      </c>
      <c r="I1094" s="17">
        <f>INT((VLOOKUP($C1094,装备数值,4,0)+VLOOKUP($C1094,装备数值,7,0)*($E1094-1))*VLOOKUP($D1094,系数!$K$2:$O$7,4,0))</f>
        <v>0</v>
      </c>
      <c r="J1094" s="17">
        <f>INT((VLOOKUP($C1094,装备数值,4,0)+VLOOKUP($C1094,装备数值,7,0)*($E1094-1))*VLOOKUP($D1094,系数!$K$2:$O$7,5,0))</f>
        <v>0</v>
      </c>
      <c r="K1094" s="17">
        <f>INT(VLOOKUP(E1094,强化金币,2,1)*VLOOKUP(INDEX(装备!F:F,MATCH(属性!A1094,装备!A:A,0)),系数!$K$12:$M$15,3,0))</f>
        <v>300</v>
      </c>
      <c r="L1094" s="17"/>
      <c r="M1094" s="17"/>
      <c r="N1094" s="17"/>
      <c r="O1094" s="17">
        <f>IF(E1094=1,"",VLOOKUP(E1094,系数!$S$2:$AB$12,MATCH(属性!C1094,评级,0),1))</f>
        <v>0</v>
      </c>
    </row>
    <row r="1095" spans="1:15" ht="17.25" thickBot="1" x14ac:dyDescent="0.4">
      <c r="A1095" s="17">
        <f t="shared" si="34"/>
        <v>7100010</v>
      </c>
      <c r="B1095" s="17" t="s">
        <v>40</v>
      </c>
      <c r="C1095" s="15">
        <f>INDEX(装备!G:G,MATCH(属性!A1095,装备!A:A,0))</f>
        <v>6</v>
      </c>
      <c r="D1095" s="15" t="str">
        <f>INDEX(装备!E:E,MATCH(属性!A1095,装备!A:A,0))</f>
        <v>trousers</v>
      </c>
      <c r="E1095" s="14">
        <v>13</v>
      </c>
      <c r="F1095" s="17">
        <f>INT((VLOOKUP($C1095,装备数值,2,0)+VLOOKUP($C1095,装备数值,5,0)*($E1095-1))*VLOOKUP($D1095,系数!$K$2:$O$7,2,0))</f>
        <v>480</v>
      </c>
      <c r="G1095" s="17">
        <f>INT((VLOOKUP($C1095,装备数值,3,0)+VLOOKUP($C1095,装备数值,6,0)*($E1095-1))*VLOOKUP($D1095,系数!$K$2:$O$7,3,0))</f>
        <v>0</v>
      </c>
      <c r="H1095" s="17">
        <f t="shared" si="35"/>
        <v>0</v>
      </c>
      <c r="I1095" s="17">
        <f>INT((VLOOKUP($C1095,装备数值,4,0)+VLOOKUP($C1095,装备数值,7,0)*($E1095-1))*VLOOKUP($D1095,系数!$K$2:$O$7,4,0))</f>
        <v>0</v>
      </c>
      <c r="J1095" s="17">
        <f>INT((VLOOKUP($C1095,装备数值,4,0)+VLOOKUP($C1095,装备数值,7,0)*($E1095-1))*VLOOKUP($D1095,系数!$K$2:$O$7,5,0))</f>
        <v>0</v>
      </c>
      <c r="K1095" s="17">
        <f>INT(VLOOKUP(E1095,强化金币,2,1)*VLOOKUP(INDEX(装备!F:F,MATCH(属性!A1095,装备!A:A,0)),系数!$K$12:$M$15,3,0))</f>
        <v>360</v>
      </c>
      <c r="L1095" s="17"/>
      <c r="M1095" s="17"/>
      <c r="N1095" s="17"/>
      <c r="O1095" s="17">
        <f>IF(E1095=1,"",VLOOKUP(E1095,系数!$S$2:$AB$12,MATCH(属性!C1095,评级,0),1))</f>
        <v>0</v>
      </c>
    </row>
    <row r="1096" spans="1:15" ht="17.25" thickBot="1" x14ac:dyDescent="0.4">
      <c r="A1096" s="17">
        <f t="shared" si="34"/>
        <v>7100010</v>
      </c>
      <c r="B1096" s="17" t="s">
        <v>40</v>
      </c>
      <c r="C1096" s="15">
        <f>INDEX(装备!G:G,MATCH(属性!A1096,装备!A:A,0))</f>
        <v>6</v>
      </c>
      <c r="D1096" s="15" t="str">
        <f>INDEX(装备!E:E,MATCH(属性!A1096,装备!A:A,0))</f>
        <v>trousers</v>
      </c>
      <c r="E1096" s="14">
        <v>14</v>
      </c>
      <c r="F1096" s="17">
        <f>INT((VLOOKUP($C1096,装备数值,2,0)+VLOOKUP($C1096,装备数值,5,0)*($E1096-1))*VLOOKUP($D1096,系数!$K$2:$O$7,2,0))</f>
        <v>495</v>
      </c>
      <c r="G1096" s="17">
        <f>INT((VLOOKUP($C1096,装备数值,3,0)+VLOOKUP($C1096,装备数值,6,0)*($E1096-1))*VLOOKUP($D1096,系数!$K$2:$O$7,3,0))</f>
        <v>0</v>
      </c>
      <c r="H1096" s="17">
        <f t="shared" si="35"/>
        <v>0</v>
      </c>
      <c r="I1096" s="17">
        <f>INT((VLOOKUP($C1096,装备数值,4,0)+VLOOKUP($C1096,装备数值,7,0)*($E1096-1))*VLOOKUP($D1096,系数!$K$2:$O$7,4,0))</f>
        <v>0</v>
      </c>
      <c r="J1096" s="17">
        <f>INT((VLOOKUP($C1096,装备数值,4,0)+VLOOKUP($C1096,装备数值,7,0)*($E1096-1))*VLOOKUP($D1096,系数!$K$2:$O$7,5,0))</f>
        <v>0</v>
      </c>
      <c r="K1096" s="17">
        <f>INT(VLOOKUP(E1096,强化金币,2,1)*VLOOKUP(INDEX(装备!F:F,MATCH(属性!A1096,装备!A:A,0)),系数!$K$12:$M$15,3,0))</f>
        <v>420</v>
      </c>
      <c r="L1096" s="17"/>
      <c r="M1096" s="17"/>
      <c r="N1096" s="17"/>
      <c r="O1096" s="17">
        <f>IF(E1096=1,"",VLOOKUP(E1096,系数!$S$2:$AB$12,MATCH(属性!C1096,评级,0),1))</f>
        <v>0</v>
      </c>
    </row>
    <row r="1097" spans="1:15" ht="17.25" thickBot="1" x14ac:dyDescent="0.4">
      <c r="A1097" s="17">
        <f t="shared" si="34"/>
        <v>7100010</v>
      </c>
      <c r="B1097" s="17" t="s">
        <v>40</v>
      </c>
      <c r="C1097" s="15">
        <f>INDEX(装备!G:G,MATCH(属性!A1097,装备!A:A,0))</f>
        <v>6</v>
      </c>
      <c r="D1097" s="15" t="str">
        <f>INDEX(装备!E:E,MATCH(属性!A1097,装备!A:A,0))</f>
        <v>trousers</v>
      </c>
      <c r="E1097" s="14">
        <v>15</v>
      </c>
      <c r="F1097" s="17">
        <f>INT((VLOOKUP($C1097,装备数值,2,0)+VLOOKUP($C1097,装备数值,5,0)*($E1097-1))*VLOOKUP($D1097,系数!$K$2:$O$7,2,0))</f>
        <v>510</v>
      </c>
      <c r="G1097" s="17">
        <f>INT((VLOOKUP($C1097,装备数值,3,0)+VLOOKUP($C1097,装备数值,6,0)*($E1097-1))*VLOOKUP($D1097,系数!$K$2:$O$7,3,0))</f>
        <v>0</v>
      </c>
      <c r="H1097" s="17">
        <f t="shared" si="35"/>
        <v>0</v>
      </c>
      <c r="I1097" s="17">
        <f>INT((VLOOKUP($C1097,装备数值,4,0)+VLOOKUP($C1097,装备数值,7,0)*($E1097-1))*VLOOKUP($D1097,系数!$K$2:$O$7,4,0))</f>
        <v>0</v>
      </c>
      <c r="J1097" s="17">
        <f>INT((VLOOKUP($C1097,装备数值,4,0)+VLOOKUP($C1097,装备数值,7,0)*($E1097-1))*VLOOKUP($D1097,系数!$K$2:$O$7,5,0))</f>
        <v>0</v>
      </c>
      <c r="K1097" s="17">
        <f>INT(VLOOKUP(E1097,强化金币,2,1)*VLOOKUP(INDEX(装备!F:F,MATCH(属性!A1097,装备!A:A,0)),系数!$K$12:$M$15,3,0))</f>
        <v>480</v>
      </c>
      <c r="L1097" s="17"/>
      <c r="M1097" s="17"/>
      <c r="N1097" s="17"/>
      <c r="O1097" s="17">
        <f>IF(E1097=1,"",VLOOKUP(E1097,系数!$S$2:$AB$12,MATCH(属性!C1097,评级,0),1))</f>
        <v>0</v>
      </c>
    </row>
    <row r="1098" spans="1:15" ht="17.25" thickBot="1" x14ac:dyDescent="0.4">
      <c r="A1098" s="17">
        <f t="shared" si="34"/>
        <v>7100010</v>
      </c>
      <c r="B1098" s="17" t="s">
        <v>40</v>
      </c>
      <c r="C1098" s="15">
        <f>INDEX(装备!G:G,MATCH(属性!A1098,装备!A:A,0))</f>
        <v>6</v>
      </c>
      <c r="D1098" s="15" t="str">
        <f>INDEX(装备!E:E,MATCH(属性!A1098,装备!A:A,0))</f>
        <v>trousers</v>
      </c>
      <c r="E1098" s="14">
        <v>16</v>
      </c>
      <c r="F1098" s="17">
        <f>INT((VLOOKUP($C1098,装备数值,2,0)+VLOOKUP($C1098,装备数值,5,0)*($E1098-1))*VLOOKUP($D1098,系数!$K$2:$O$7,2,0))</f>
        <v>525</v>
      </c>
      <c r="G1098" s="17">
        <f>INT((VLOOKUP($C1098,装备数值,3,0)+VLOOKUP($C1098,装备数值,6,0)*($E1098-1))*VLOOKUP($D1098,系数!$K$2:$O$7,3,0))</f>
        <v>0</v>
      </c>
      <c r="H1098" s="17">
        <f t="shared" si="35"/>
        <v>0</v>
      </c>
      <c r="I1098" s="17">
        <f>INT((VLOOKUP($C1098,装备数值,4,0)+VLOOKUP($C1098,装备数值,7,0)*($E1098-1))*VLOOKUP($D1098,系数!$K$2:$O$7,4,0))</f>
        <v>0</v>
      </c>
      <c r="J1098" s="17">
        <f>INT((VLOOKUP($C1098,装备数值,4,0)+VLOOKUP($C1098,装备数值,7,0)*($E1098-1))*VLOOKUP($D1098,系数!$K$2:$O$7,5,0))</f>
        <v>0</v>
      </c>
      <c r="K1098" s="17">
        <f>INT(VLOOKUP(E1098,强化金币,2,1)*VLOOKUP(INDEX(装备!F:F,MATCH(属性!A1098,装备!A:A,0)),系数!$K$12:$M$15,3,0))</f>
        <v>540</v>
      </c>
      <c r="L1098" s="17"/>
      <c r="M1098" s="17"/>
      <c r="N1098" s="17"/>
      <c r="O1098" s="17">
        <f>IF(E1098=1,"",VLOOKUP(E1098,系数!$S$2:$AB$12,MATCH(属性!C1098,评级,0),1))</f>
        <v>0</v>
      </c>
    </row>
    <row r="1099" spans="1:15" ht="17.25" thickBot="1" x14ac:dyDescent="0.4">
      <c r="A1099" s="17">
        <f t="shared" si="34"/>
        <v>7100010</v>
      </c>
      <c r="B1099" s="17" t="s">
        <v>40</v>
      </c>
      <c r="C1099" s="15">
        <f>INDEX(装备!G:G,MATCH(属性!A1099,装备!A:A,0))</f>
        <v>6</v>
      </c>
      <c r="D1099" s="15" t="str">
        <f>INDEX(装备!E:E,MATCH(属性!A1099,装备!A:A,0))</f>
        <v>trousers</v>
      </c>
      <c r="E1099" s="14">
        <v>17</v>
      </c>
      <c r="F1099" s="17">
        <f>INT((VLOOKUP($C1099,装备数值,2,0)+VLOOKUP($C1099,装备数值,5,0)*($E1099-1))*VLOOKUP($D1099,系数!$K$2:$O$7,2,0))</f>
        <v>540</v>
      </c>
      <c r="G1099" s="17">
        <f>INT((VLOOKUP($C1099,装备数值,3,0)+VLOOKUP($C1099,装备数值,6,0)*($E1099-1))*VLOOKUP($D1099,系数!$K$2:$O$7,3,0))</f>
        <v>0</v>
      </c>
      <c r="H1099" s="17">
        <f t="shared" si="35"/>
        <v>0</v>
      </c>
      <c r="I1099" s="17">
        <f>INT((VLOOKUP($C1099,装备数值,4,0)+VLOOKUP($C1099,装备数值,7,0)*($E1099-1))*VLOOKUP($D1099,系数!$K$2:$O$7,4,0))</f>
        <v>0</v>
      </c>
      <c r="J1099" s="17">
        <f>INT((VLOOKUP($C1099,装备数值,4,0)+VLOOKUP($C1099,装备数值,7,0)*($E1099-1))*VLOOKUP($D1099,系数!$K$2:$O$7,5,0))</f>
        <v>0</v>
      </c>
      <c r="K1099" s="17">
        <f>INT(VLOOKUP(E1099,强化金币,2,1)*VLOOKUP(INDEX(装备!F:F,MATCH(属性!A1099,装备!A:A,0)),系数!$K$12:$M$15,3,0))</f>
        <v>600</v>
      </c>
      <c r="L1099" s="17"/>
      <c r="M1099" s="17"/>
      <c r="N1099" s="17"/>
      <c r="O1099" s="17">
        <f>IF(E1099=1,"",VLOOKUP(E1099,系数!$S$2:$AB$12,MATCH(属性!C1099,评级,0),1))</f>
        <v>0</v>
      </c>
    </row>
    <row r="1100" spans="1:15" ht="17.25" thickBot="1" x14ac:dyDescent="0.4">
      <c r="A1100" s="17">
        <f t="shared" si="34"/>
        <v>7100010</v>
      </c>
      <c r="B1100" s="17" t="s">
        <v>40</v>
      </c>
      <c r="C1100" s="15">
        <f>INDEX(装备!G:G,MATCH(属性!A1100,装备!A:A,0))</f>
        <v>6</v>
      </c>
      <c r="D1100" s="15" t="str">
        <f>INDEX(装备!E:E,MATCH(属性!A1100,装备!A:A,0))</f>
        <v>trousers</v>
      </c>
      <c r="E1100" s="14">
        <v>18</v>
      </c>
      <c r="F1100" s="17">
        <f>INT((VLOOKUP($C1100,装备数值,2,0)+VLOOKUP($C1100,装备数值,5,0)*($E1100-1))*VLOOKUP($D1100,系数!$K$2:$O$7,2,0))</f>
        <v>555</v>
      </c>
      <c r="G1100" s="17">
        <f>INT((VLOOKUP($C1100,装备数值,3,0)+VLOOKUP($C1100,装备数值,6,0)*($E1100-1))*VLOOKUP($D1100,系数!$K$2:$O$7,3,0))</f>
        <v>0</v>
      </c>
      <c r="H1100" s="17">
        <f t="shared" si="35"/>
        <v>0</v>
      </c>
      <c r="I1100" s="17">
        <f>INT((VLOOKUP($C1100,装备数值,4,0)+VLOOKUP($C1100,装备数值,7,0)*($E1100-1))*VLOOKUP($D1100,系数!$K$2:$O$7,4,0))</f>
        <v>0</v>
      </c>
      <c r="J1100" s="17">
        <f>INT((VLOOKUP($C1100,装备数值,4,0)+VLOOKUP($C1100,装备数值,7,0)*($E1100-1))*VLOOKUP($D1100,系数!$K$2:$O$7,5,0))</f>
        <v>0</v>
      </c>
      <c r="K1100" s="17">
        <f>INT(VLOOKUP(E1100,强化金币,2,1)*VLOOKUP(INDEX(装备!F:F,MATCH(属性!A1100,装备!A:A,0)),系数!$K$12:$M$15,3,0))</f>
        <v>660</v>
      </c>
      <c r="L1100" s="17"/>
      <c r="M1100" s="17"/>
      <c r="N1100" s="17"/>
      <c r="O1100" s="17">
        <f>IF(E1100=1,"",VLOOKUP(E1100,系数!$S$2:$AB$12,MATCH(属性!C1100,评级,0),1))</f>
        <v>0</v>
      </c>
    </row>
    <row r="1101" spans="1:15" ht="17.25" thickBot="1" x14ac:dyDescent="0.4">
      <c r="A1101" s="17">
        <f t="shared" si="34"/>
        <v>7100010</v>
      </c>
      <c r="B1101" s="17" t="s">
        <v>40</v>
      </c>
      <c r="C1101" s="15">
        <f>INDEX(装备!G:G,MATCH(属性!A1101,装备!A:A,0))</f>
        <v>6</v>
      </c>
      <c r="D1101" s="15" t="str">
        <f>INDEX(装备!E:E,MATCH(属性!A1101,装备!A:A,0))</f>
        <v>trousers</v>
      </c>
      <c r="E1101" s="14">
        <v>19</v>
      </c>
      <c r="F1101" s="17">
        <f>INT((VLOOKUP($C1101,装备数值,2,0)+VLOOKUP($C1101,装备数值,5,0)*($E1101-1))*VLOOKUP($D1101,系数!$K$2:$O$7,2,0))</f>
        <v>570</v>
      </c>
      <c r="G1101" s="17">
        <f>INT((VLOOKUP($C1101,装备数值,3,0)+VLOOKUP($C1101,装备数值,6,0)*($E1101-1))*VLOOKUP($D1101,系数!$K$2:$O$7,3,0))</f>
        <v>0</v>
      </c>
      <c r="H1101" s="17">
        <f t="shared" si="35"/>
        <v>0</v>
      </c>
      <c r="I1101" s="17">
        <f>INT((VLOOKUP($C1101,装备数值,4,0)+VLOOKUP($C1101,装备数值,7,0)*($E1101-1))*VLOOKUP($D1101,系数!$K$2:$O$7,4,0))</f>
        <v>0</v>
      </c>
      <c r="J1101" s="17">
        <f>INT((VLOOKUP($C1101,装备数值,4,0)+VLOOKUP($C1101,装备数值,7,0)*($E1101-1))*VLOOKUP($D1101,系数!$K$2:$O$7,5,0))</f>
        <v>0</v>
      </c>
      <c r="K1101" s="17">
        <f>INT(VLOOKUP(E1101,强化金币,2,1)*VLOOKUP(INDEX(装备!F:F,MATCH(属性!A1101,装备!A:A,0)),系数!$K$12:$M$15,3,0))</f>
        <v>720</v>
      </c>
      <c r="L1101" s="17"/>
      <c r="M1101" s="17"/>
      <c r="N1101" s="17"/>
      <c r="O1101" s="17">
        <f>IF(E1101=1,"",VLOOKUP(E1101,系数!$S$2:$AB$12,MATCH(属性!C1101,评级,0),1))</f>
        <v>0</v>
      </c>
    </row>
    <row r="1102" spans="1:15" ht="17.25" thickBot="1" x14ac:dyDescent="0.4">
      <c r="A1102" s="17">
        <f t="shared" si="34"/>
        <v>7100010</v>
      </c>
      <c r="B1102" s="17" t="s">
        <v>40</v>
      </c>
      <c r="C1102" s="15">
        <f>INDEX(装备!G:G,MATCH(属性!A1102,装备!A:A,0))</f>
        <v>6</v>
      </c>
      <c r="D1102" s="15" t="str">
        <f>INDEX(装备!E:E,MATCH(属性!A1102,装备!A:A,0))</f>
        <v>trousers</v>
      </c>
      <c r="E1102" s="14">
        <v>20</v>
      </c>
      <c r="F1102" s="17">
        <f>INT((VLOOKUP($C1102,装备数值,2,0)+VLOOKUP($C1102,装备数值,5,0)*($E1102-1))*VLOOKUP($D1102,系数!$K$2:$O$7,2,0))</f>
        <v>585</v>
      </c>
      <c r="G1102" s="17">
        <f>INT((VLOOKUP($C1102,装备数值,3,0)+VLOOKUP($C1102,装备数值,6,0)*($E1102-1))*VLOOKUP($D1102,系数!$K$2:$O$7,3,0))</f>
        <v>0</v>
      </c>
      <c r="H1102" s="17">
        <f t="shared" si="35"/>
        <v>0</v>
      </c>
      <c r="I1102" s="17">
        <f>INT((VLOOKUP($C1102,装备数值,4,0)+VLOOKUP($C1102,装备数值,7,0)*($E1102-1))*VLOOKUP($D1102,系数!$K$2:$O$7,4,0))</f>
        <v>0</v>
      </c>
      <c r="J1102" s="17">
        <f>INT((VLOOKUP($C1102,装备数值,4,0)+VLOOKUP($C1102,装备数值,7,0)*($E1102-1))*VLOOKUP($D1102,系数!$K$2:$O$7,5,0))</f>
        <v>0</v>
      </c>
      <c r="K1102" s="17">
        <f>INT(VLOOKUP(E1102,强化金币,2,1)*VLOOKUP(INDEX(装备!F:F,MATCH(属性!A1102,装备!A:A,0)),系数!$K$12:$M$15,3,0))</f>
        <v>780</v>
      </c>
      <c r="L1102" s="17"/>
      <c r="M1102" s="17"/>
      <c r="N1102" s="17"/>
      <c r="O1102" s="17">
        <f>IF(E1102=1,"",VLOOKUP(E1102,系数!$S$2:$AB$12,MATCH(属性!C1102,评级,0),1))</f>
        <v>0</v>
      </c>
    </row>
    <row r="1103" spans="1:15" ht="17.25" thickBot="1" x14ac:dyDescent="0.4">
      <c r="A1103" s="17">
        <f t="shared" si="34"/>
        <v>7100010</v>
      </c>
      <c r="B1103" s="17" t="s">
        <v>40</v>
      </c>
      <c r="C1103" s="15">
        <f>INDEX(装备!G:G,MATCH(属性!A1103,装备!A:A,0))</f>
        <v>6</v>
      </c>
      <c r="D1103" s="15" t="str">
        <f>INDEX(装备!E:E,MATCH(属性!A1103,装备!A:A,0))</f>
        <v>trousers</v>
      </c>
      <c r="E1103" s="14">
        <v>21</v>
      </c>
      <c r="F1103" s="17">
        <f>INT((VLOOKUP($C1103,装备数值,2,0)+VLOOKUP($C1103,装备数值,5,0)*($E1103-1))*VLOOKUP($D1103,系数!$K$2:$O$7,2,0))</f>
        <v>600</v>
      </c>
      <c r="G1103" s="17">
        <f>INT((VLOOKUP($C1103,装备数值,3,0)+VLOOKUP($C1103,装备数值,6,0)*($E1103-1))*VLOOKUP($D1103,系数!$K$2:$O$7,3,0))</f>
        <v>0</v>
      </c>
      <c r="H1103" s="17">
        <f t="shared" si="35"/>
        <v>0</v>
      </c>
      <c r="I1103" s="17">
        <f>INT((VLOOKUP($C1103,装备数值,4,0)+VLOOKUP($C1103,装备数值,7,0)*($E1103-1))*VLOOKUP($D1103,系数!$K$2:$O$7,4,0))</f>
        <v>0</v>
      </c>
      <c r="J1103" s="17">
        <f>INT((VLOOKUP($C1103,装备数值,4,0)+VLOOKUP($C1103,装备数值,7,0)*($E1103-1))*VLOOKUP($D1103,系数!$K$2:$O$7,5,0))</f>
        <v>0</v>
      </c>
      <c r="K1103" s="17">
        <f>INT(VLOOKUP(E1103,强化金币,2,1)*VLOOKUP(INDEX(装备!F:F,MATCH(属性!A1103,装备!A:A,0)),系数!$K$12:$M$15,3,0))</f>
        <v>840</v>
      </c>
      <c r="L1103" s="17"/>
      <c r="M1103" s="17"/>
      <c r="N1103" s="17"/>
      <c r="O1103" s="17">
        <f>IF(E1103=1,"",VLOOKUP(E1103,系数!$S$2:$AB$12,MATCH(属性!C1103,评级,0),1))</f>
        <v>0</v>
      </c>
    </row>
    <row r="1104" spans="1:15" ht="17.25" thickBot="1" x14ac:dyDescent="0.4">
      <c r="A1104" s="17">
        <f t="shared" si="34"/>
        <v>7100010</v>
      </c>
      <c r="B1104" s="17" t="s">
        <v>40</v>
      </c>
      <c r="C1104" s="15">
        <f>INDEX(装备!G:G,MATCH(属性!A1104,装备!A:A,0))</f>
        <v>6</v>
      </c>
      <c r="D1104" s="15" t="str">
        <f>INDEX(装备!E:E,MATCH(属性!A1104,装备!A:A,0))</f>
        <v>trousers</v>
      </c>
      <c r="E1104" s="14">
        <v>22</v>
      </c>
      <c r="F1104" s="17">
        <f>INT((VLOOKUP($C1104,装备数值,2,0)+VLOOKUP($C1104,装备数值,5,0)*($E1104-1))*VLOOKUP($D1104,系数!$K$2:$O$7,2,0))</f>
        <v>615</v>
      </c>
      <c r="G1104" s="17">
        <f>INT((VLOOKUP($C1104,装备数值,3,0)+VLOOKUP($C1104,装备数值,6,0)*($E1104-1))*VLOOKUP($D1104,系数!$K$2:$O$7,3,0))</f>
        <v>0</v>
      </c>
      <c r="H1104" s="17">
        <f t="shared" si="35"/>
        <v>0</v>
      </c>
      <c r="I1104" s="17">
        <f>INT((VLOOKUP($C1104,装备数值,4,0)+VLOOKUP($C1104,装备数值,7,0)*($E1104-1))*VLOOKUP($D1104,系数!$K$2:$O$7,4,0))</f>
        <v>0</v>
      </c>
      <c r="J1104" s="17">
        <f>INT((VLOOKUP($C1104,装备数值,4,0)+VLOOKUP($C1104,装备数值,7,0)*($E1104-1))*VLOOKUP($D1104,系数!$K$2:$O$7,5,0))</f>
        <v>0</v>
      </c>
      <c r="K1104" s="17">
        <f>INT(VLOOKUP(E1104,强化金币,2,1)*VLOOKUP(INDEX(装备!F:F,MATCH(属性!A1104,装备!A:A,0)),系数!$K$12:$M$15,3,0))</f>
        <v>900</v>
      </c>
      <c r="L1104" s="17"/>
      <c r="M1104" s="17"/>
      <c r="N1104" s="17"/>
      <c r="O1104" s="17">
        <f>IF(E1104=1,"",VLOOKUP(E1104,系数!$S$2:$AB$12,MATCH(属性!C1104,评级,0),1))</f>
        <v>0</v>
      </c>
    </row>
    <row r="1105" spans="1:15" ht="17.25" thickBot="1" x14ac:dyDescent="0.4">
      <c r="A1105" s="17">
        <f t="shared" si="34"/>
        <v>7100010</v>
      </c>
      <c r="B1105" s="17" t="s">
        <v>40</v>
      </c>
      <c r="C1105" s="15">
        <f>INDEX(装备!G:G,MATCH(属性!A1105,装备!A:A,0))</f>
        <v>6</v>
      </c>
      <c r="D1105" s="15" t="str">
        <f>INDEX(装备!E:E,MATCH(属性!A1105,装备!A:A,0))</f>
        <v>trousers</v>
      </c>
      <c r="E1105" s="14">
        <v>23</v>
      </c>
      <c r="F1105" s="17">
        <f>INT((VLOOKUP($C1105,装备数值,2,0)+VLOOKUP($C1105,装备数值,5,0)*($E1105-1))*VLOOKUP($D1105,系数!$K$2:$O$7,2,0))</f>
        <v>630</v>
      </c>
      <c r="G1105" s="17">
        <f>INT((VLOOKUP($C1105,装备数值,3,0)+VLOOKUP($C1105,装备数值,6,0)*($E1105-1))*VLOOKUP($D1105,系数!$K$2:$O$7,3,0))</f>
        <v>0</v>
      </c>
      <c r="H1105" s="17">
        <f t="shared" si="35"/>
        <v>0</v>
      </c>
      <c r="I1105" s="17">
        <f>INT((VLOOKUP($C1105,装备数值,4,0)+VLOOKUP($C1105,装备数值,7,0)*($E1105-1))*VLOOKUP($D1105,系数!$K$2:$O$7,4,0))</f>
        <v>0</v>
      </c>
      <c r="J1105" s="17">
        <f>INT((VLOOKUP($C1105,装备数值,4,0)+VLOOKUP($C1105,装备数值,7,0)*($E1105-1))*VLOOKUP($D1105,系数!$K$2:$O$7,5,0))</f>
        <v>0</v>
      </c>
      <c r="K1105" s="17">
        <f>INT(VLOOKUP(E1105,强化金币,2,1)*VLOOKUP(INDEX(装备!F:F,MATCH(属性!A1105,装备!A:A,0)),系数!$K$12:$M$15,3,0))</f>
        <v>960</v>
      </c>
      <c r="L1105" s="17"/>
      <c r="M1105" s="17"/>
      <c r="N1105" s="17"/>
      <c r="O1105" s="17">
        <f>IF(E1105=1,"",VLOOKUP(E1105,系数!$S$2:$AB$12,MATCH(属性!C1105,评级,0),1))</f>
        <v>0</v>
      </c>
    </row>
    <row r="1106" spans="1:15" ht="17.25" thickBot="1" x14ac:dyDescent="0.4">
      <c r="A1106" s="17">
        <f t="shared" si="34"/>
        <v>7100010</v>
      </c>
      <c r="B1106" s="17" t="s">
        <v>40</v>
      </c>
      <c r="C1106" s="15">
        <f>INDEX(装备!G:G,MATCH(属性!A1106,装备!A:A,0))</f>
        <v>6</v>
      </c>
      <c r="D1106" s="15" t="str">
        <f>INDEX(装备!E:E,MATCH(属性!A1106,装备!A:A,0))</f>
        <v>trousers</v>
      </c>
      <c r="E1106" s="14">
        <v>24</v>
      </c>
      <c r="F1106" s="17">
        <f>INT((VLOOKUP($C1106,装备数值,2,0)+VLOOKUP($C1106,装备数值,5,0)*($E1106-1))*VLOOKUP($D1106,系数!$K$2:$O$7,2,0))</f>
        <v>645</v>
      </c>
      <c r="G1106" s="17">
        <f>INT((VLOOKUP($C1106,装备数值,3,0)+VLOOKUP($C1106,装备数值,6,0)*($E1106-1))*VLOOKUP($D1106,系数!$K$2:$O$7,3,0))</f>
        <v>0</v>
      </c>
      <c r="H1106" s="17">
        <f t="shared" si="35"/>
        <v>0</v>
      </c>
      <c r="I1106" s="17">
        <f>INT((VLOOKUP($C1106,装备数值,4,0)+VLOOKUP($C1106,装备数值,7,0)*($E1106-1))*VLOOKUP($D1106,系数!$K$2:$O$7,4,0))</f>
        <v>0</v>
      </c>
      <c r="J1106" s="17">
        <f>INT((VLOOKUP($C1106,装备数值,4,0)+VLOOKUP($C1106,装备数值,7,0)*($E1106-1))*VLOOKUP($D1106,系数!$K$2:$O$7,5,0))</f>
        <v>0</v>
      </c>
      <c r="K1106" s="17">
        <f>INT(VLOOKUP(E1106,强化金币,2,1)*VLOOKUP(INDEX(装备!F:F,MATCH(属性!A1106,装备!A:A,0)),系数!$K$12:$M$15,3,0))</f>
        <v>1020</v>
      </c>
      <c r="L1106" s="17"/>
      <c r="M1106" s="17"/>
      <c r="N1106" s="17"/>
      <c r="O1106" s="17">
        <f>IF(E1106=1,"",VLOOKUP(E1106,系数!$S$2:$AB$12,MATCH(属性!C1106,评级,0),1))</f>
        <v>0</v>
      </c>
    </row>
    <row r="1107" spans="1:15" ht="17.25" thickBot="1" x14ac:dyDescent="0.4">
      <c r="A1107" s="17">
        <f t="shared" si="34"/>
        <v>7100010</v>
      </c>
      <c r="B1107" s="17" t="s">
        <v>40</v>
      </c>
      <c r="C1107" s="15">
        <f>INDEX(装备!G:G,MATCH(属性!A1107,装备!A:A,0))</f>
        <v>6</v>
      </c>
      <c r="D1107" s="15" t="str">
        <f>INDEX(装备!E:E,MATCH(属性!A1107,装备!A:A,0))</f>
        <v>trousers</v>
      </c>
      <c r="E1107" s="14">
        <v>25</v>
      </c>
      <c r="F1107" s="17">
        <f>INT((VLOOKUP($C1107,装备数值,2,0)+VLOOKUP($C1107,装备数值,5,0)*($E1107-1))*VLOOKUP($D1107,系数!$K$2:$O$7,2,0))</f>
        <v>660</v>
      </c>
      <c r="G1107" s="17">
        <f>INT((VLOOKUP($C1107,装备数值,3,0)+VLOOKUP($C1107,装备数值,6,0)*($E1107-1))*VLOOKUP($D1107,系数!$K$2:$O$7,3,0))</f>
        <v>0</v>
      </c>
      <c r="H1107" s="17">
        <f t="shared" si="35"/>
        <v>0</v>
      </c>
      <c r="I1107" s="17">
        <f>INT((VLOOKUP($C1107,装备数值,4,0)+VLOOKUP($C1107,装备数值,7,0)*($E1107-1))*VLOOKUP($D1107,系数!$K$2:$O$7,4,0))</f>
        <v>0</v>
      </c>
      <c r="J1107" s="17">
        <f>INT((VLOOKUP($C1107,装备数值,4,0)+VLOOKUP($C1107,装备数值,7,0)*($E1107-1))*VLOOKUP($D1107,系数!$K$2:$O$7,5,0))</f>
        <v>0</v>
      </c>
      <c r="K1107" s="17">
        <f>INT(VLOOKUP(E1107,强化金币,2,1)*VLOOKUP(INDEX(装备!F:F,MATCH(属性!A1107,装备!A:A,0)),系数!$K$12:$M$15,3,0))</f>
        <v>1080</v>
      </c>
      <c r="L1107" s="17"/>
      <c r="M1107" s="17"/>
      <c r="N1107" s="17"/>
      <c r="O1107" s="17">
        <f>IF(E1107=1,"",VLOOKUP(E1107,系数!$S$2:$AB$12,MATCH(属性!C1107,评级,0),1))</f>
        <v>0</v>
      </c>
    </row>
    <row r="1108" spans="1:15" ht="17.25" thickBot="1" x14ac:dyDescent="0.4">
      <c r="A1108" s="17">
        <f t="shared" si="34"/>
        <v>7100010</v>
      </c>
      <c r="B1108" s="17" t="s">
        <v>40</v>
      </c>
      <c r="C1108" s="15">
        <f>INDEX(装备!G:G,MATCH(属性!A1108,装备!A:A,0))</f>
        <v>6</v>
      </c>
      <c r="D1108" s="15" t="str">
        <f>INDEX(装备!E:E,MATCH(属性!A1108,装备!A:A,0))</f>
        <v>trousers</v>
      </c>
      <c r="E1108" s="14">
        <v>26</v>
      </c>
      <c r="F1108" s="17">
        <f>INT((VLOOKUP($C1108,装备数值,2,0)+VLOOKUP($C1108,装备数值,5,0)*($E1108-1))*VLOOKUP($D1108,系数!$K$2:$O$7,2,0))</f>
        <v>675</v>
      </c>
      <c r="G1108" s="17">
        <f>INT((VLOOKUP($C1108,装备数值,3,0)+VLOOKUP($C1108,装备数值,6,0)*($E1108-1))*VLOOKUP($D1108,系数!$K$2:$O$7,3,0))</f>
        <v>0</v>
      </c>
      <c r="H1108" s="17">
        <f t="shared" si="35"/>
        <v>0</v>
      </c>
      <c r="I1108" s="17">
        <f>INT((VLOOKUP($C1108,装备数值,4,0)+VLOOKUP($C1108,装备数值,7,0)*($E1108-1))*VLOOKUP($D1108,系数!$K$2:$O$7,4,0))</f>
        <v>0</v>
      </c>
      <c r="J1108" s="17">
        <f>INT((VLOOKUP($C1108,装备数值,4,0)+VLOOKUP($C1108,装备数值,7,0)*($E1108-1))*VLOOKUP($D1108,系数!$K$2:$O$7,5,0))</f>
        <v>0</v>
      </c>
      <c r="K1108" s="17">
        <f>INT(VLOOKUP(E1108,强化金币,2,1)*VLOOKUP(INDEX(装备!F:F,MATCH(属性!A1108,装备!A:A,0)),系数!$K$12:$M$15,3,0))</f>
        <v>1140</v>
      </c>
      <c r="L1108" s="17"/>
      <c r="M1108" s="17"/>
      <c r="N1108" s="17"/>
      <c r="O1108" s="17">
        <f>IF(E1108=1,"",VLOOKUP(E1108,系数!$S$2:$AB$12,MATCH(属性!C1108,评级,0),1))</f>
        <v>0</v>
      </c>
    </row>
    <row r="1109" spans="1:15" ht="17.25" thickBot="1" x14ac:dyDescent="0.4">
      <c r="A1109" s="17">
        <f t="shared" si="34"/>
        <v>7100010</v>
      </c>
      <c r="B1109" s="17" t="s">
        <v>40</v>
      </c>
      <c r="C1109" s="15">
        <f>INDEX(装备!G:G,MATCH(属性!A1109,装备!A:A,0))</f>
        <v>6</v>
      </c>
      <c r="D1109" s="15" t="str">
        <f>INDEX(装备!E:E,MATCH(属性!A1109,装备!A:A,0))</f>
        <v>trousers</v>
      </c>
      <c r="E1109" s="14">
        <v>27</v>
      </c>
      <c r="F1109" s="17">
        <f>INT((VLOOKUP($C1109,装备数值,2,0)+VLOOKUP($C1109,装备数值,5,0)*($E1109-1))*VLOOKUP($D1109,系数!$K$2:$O$7,2,0))</f>
        <v>690</v>
      </c>
      <c r="G1109" s="17">
        <f>INT((VLOOKUP($C1109,装备数值,3,0)+VLOOKUP($C1109,装备数值,6,0)*($E1109-1))*VLOOKUP($D1109,系数!$K$2:$O$7,3,0))</f>
        <v>0</v>
      </c>
      <c r="H1109" s="17">
        <f t="shared" si="35"/>
        <v>0</v>
      </c>
      <c r="I1109" s="17">
        <f>INT((VLOOKUP($C1109,装备数值,4,0)+VLOOKUP($C1109,装备数值,7,0)*($E1109-1))*VLOOKUP($D1109,系数!$K$2:$O$7,4,0))</f>
        <v>0</v>
      </c>
      <c r="J1109" s="17">
        <f>INT((VLOOKUP($C1109,装备数值,4,0)+VLOOKUP($C1109,装备数值,7,0)*($E1109-1))*VLOOKUP($D1109,系数!$K$2:$O$7,5,0))</f>
        <v>0</v>
      </c>
      <c r="K1109" s="17">
        <f>INT(VLOOKUP(E1109,强化金币,2,1)*VLOOKUP(INDEX(装备!F:F,MATCH(属性!A1109,装备!A:A,0)),系数!$K$12:$M$15,3,0))</f>
        <v>1200</v>
      </c>
      <c r="L1109" s="17"/>
      <c r="M1109" s="17"/>
      <c r="N1109" s="17"/>
      <c r="O1109" s="17">
        <f>IF(E1109=1,"",VLOOKUP(E1109,系数!$S$2:$AB$12,MATCH(属性!C1109,评级,0),1))</f>
        <v>0</v>
      </c>
    </row>
    <row r="1110" spans="1:15" ht="17.25" thickBot="1" x14ac:dyDescent="0.4">
      <c r="A1110" s="17">
        <f t="shared" si="34"/>
        <v>7100010</v>
      </c>
      <c r="B1110" s="17" t="s">
        <v>40</v>
      </c>
      <c r="C1110" s="15">
        <f>INDEX(装备!G:G,MATCH(属性!A1110,装备!A:A,0))</f>
        <v>6</v>
      </c>
      <c r="D1110" s="15" t="str">
        <f>INDEX(装备!E:E,MATCH(属性!A1110,装备!A:A,0))</f>
        <v>trousers</v>
      </c>
      <c r="E1110" s="14">
        <v>28</v>
      </c>
      <c r="F1110" s="17">
        <f>INT((VLOOKUP($C1110,装备数值,2,0)+VLOOKUP($C1110,装备数值,5,0)*($E1110-1))*VLOOKUP($D1110,系数!$K$2:$O$7,2,0))</f>
        <v>705</v>
      </c>
      <c r="G1110" s="17">
        <f>INT((VLOOKUP($C1110,装备数值,3,0)+VLOOKUP($C1110,装备数值,6,0)*($E1110-1))*VLOOKUP($D1110,系数!$K$2:$O$7,3,0))</f>
        <v>0</v>
      </c>
      <c r="H1110" s="17">
        <f t="shared" si="35"/>
        <v>0</v>
      </c>
      <c r="I1110" s="17">
        <f>INT((VLOOKUP($C1110,装备数值,4,0)+VLOOKUP($C1110,装备数值,7,0)*($E1110-1))*VLOOKUP($D1110,系数!$K$2:$O$7,4,0))</f>
        <v>0</v>
      </c>
      <c r="J1110" s="17">
        <f>INT((VLOOKUP($C1110,装备数值,4,0)+VLOOKUP($C1110,装备数值,7,0)*($E1110-1))*VLOOKUP($D1110,系数!$K$2:$O$7,5,0))</f>
        <v>0</v>
      </c>
      <c r="K1110" s="17">
        <f>INT(VLOOKUP(E1110,强化金币,2,1)*VLOOKUP(INDEX(装备!F:F,MATCH(属性!A1110,装备!A:A,0)),系数!$K$12:$M$15,3,0))</f>
        <v>1260</v>
      </c>
      <c r="L1110" s="17"/>
      <c r="M1110" s="17"/>
      <c r="N1110" s="17"/>
      <c r="O1110" s="17">
        <f>IF(E1110=1,"",VLOOKUP(E1110,系数!$S$2:$AB$12,MATCH(属性!C1110,评级,0),1))</f>
        <v>0</v>
      </c>
    </row>
    <row r="1111" spans="1:15" ht="17.25" thickBot="1" x14ac:dyDescent="0.4">
      <c r="A1111" s="17">
        <f t="shared" si="34"/>
        <v>7100010</v>
      </c>
      <c r="B1111" s="17" t="s">
        <v>40</v>
      </c>
      <c r="C1111" s="15">
        <f>INDEX(装备!G:G,MATCH(属性!A1111,装备!A:A,0))</f>
        <v>6</v>
      </c>
      <c r="D1111" s="15" t="str">
        <f>INDEX(装备!E:E,MATCH(属性!A1111,装备!A:A,0))</f>
        <v>trousers</v>
      </c>
      <c r="E1111" s="14">
        <v>29</v>
      </c>
      <c r="F1111" s="17">
        <f>INT((VLOOKUP($C1111,装备数值,2,0)+VLOOKUP($C1111,装备数值,5,0)*($E1111-1))*VLOOKUP($D1111,系数!$K$2:$O$7,2,0))</f>
        <v>720</v>
      </c>
      <c r="G1111" s="17">
        <f>INT((VLOOKUP($C1111,装备数值,3,0)+VLOOKUP($C1111,装备数值,6,0)*($E1111-1))*VLOOKUP($D1111,系数!$K$2:$O$7,3,0))</f>
        <v>0</v>
      </c>
      <c r="H1111" s="17">
        <f t="shared" si="35"/>
        <v>0</v>
      </c>
      <c r="I1111" s="17">
        <f>INT((VLOOKUP($C1111,装备数值,4,0)+VLOOKUP($C1111,装备数值,7,0)*($E1111-1))*VLOOKUP($D1111,系数!$K$2:$O$7,4,0))</f>
        <v>0</v>
      </c>
      <c r="J1111" s="17">
        <f>INT((VLOOKUP($C1111,装备数值,4,0)+VLOOKUP($C1111,装备数值,7,0)*($E1111-1))*VLOOKUP($D1111,系数!$K$2:$O$7,5,0))</f>
        <v>0</v>
      </c>
      <c r="K1111" s="17">
        <f>INT(VLOOKUP(E1111,强化金币,2,1)*VLOOKUP(INDEX(装备!F:F,MATCH(属性!A1111,装备!A:A,0)),系数!$K$12:$M$15,3,0))</f>
        <v>1350</v>
      </c>
      <c r="L1111" s="17"/>
      <c r="M1111" s="17"/>
      <c r="N1111" s="17"/>
      <c r="O1111" s="17">
        <f>IF(E1111=1,"",VLOOKUP(E1111,系数!$S$2:$AB$12,MATCH(属性!C1111,评级,0),1))</f>
        <v>0</v>
      </c>
    </row>
    <row r="1112" spans="1:15" ht="17.25" thickBot="1" x14ac:dyDescent="0.4">
      <c r="A1112" s="17">
        <f t="shared" si="34"/>
        <v>7100010</v>
      </c>
      <c r="B1112" s="17" t="s">
        <v>40</v>
      </c>
      <c r="C1112" s="15">
        <f>INDEX(装备!G:G,MATCH(属性!A1112,装备!A:A,0))</f>
        <v>6</v>
      </c>
      <c r="D1112" s="15" t="str">
        <f>INDEX(装备!E:E,MATCH(属性!A1112,装备!A:A,0))</f>
        <v>trousers</v>
      </c>
      <c r="E1112" s="14">
        <v>30</v>
      </c>
      <c r="F1112" s="17">
        <f>INT((VLOOKUP($C1112,装备数值,2,0)+VLOOKUP($C1112,装备数值,5,0)*($E1112-1))*VLOOKUP($D1112,系数!$K$2:$O$7,2,0))</f>
        <v>735</v>
      </c>
      <c r="G1112" s="17">
        <f>INT((VLOOKUP($C1112,装备数值,3,0)+VLOOKUP($C1112,装备数值,6,0)*($E1112-1))*VLOOKUP($D1112,系数!$K$2:$O$7,3,0))</f>
        <v>0</v>
      </c>
      <c r="H1112" s="17">
        <f t="shared" si="35"/>
        <v>0</v>
      </c>
      <c r="I1112" s="17">
        <f>INT((VLOOKUP($C1112,装备数值,4,0)+VLOOKUP($C1112,装备数值,7,0)*($E1112-1))*VLOOKUP($D1112,系数!$K$2:$O$7,4,0))</f>
        <v>0</v>
      </c>
      <c r="J1112" s="17">
        <f>INT((VLOOKUP($C1112,装备数值,4,0)+VLOOKUP($C1112,装备数值,7,0)*($E1112-1))*VLOOKUP($D1112,系数!$K$2:$O$7,5,0))</f>
        <v>0</v>
      </c>
      <c r="K1112" s="17">
        <f>INT(VLOOKUP(E1112,强化金币,2,1)*VLOOKUP(INDEX(装备!F:F,MATCH(属性!A1112,装备!A:A,0)),系数!$K$12:$M$15,3,0))</f>
        <v>1500</v>
      </c>
      <c r="L1112" s="17"/>
      <c r="M1112" s="17"/>
      <c r="N1112" s="17"/>
      <c r="O1112" s="17">
        <f>IF(E1112=1,"",VLOOKUP(E1112,系数!$S$2:$AB$12,MATCH(属性!C1112,评级,0),1))</f>
        <v>0</v>
      </c>
    </row>
    <row r="1113" spans="1:15" ht="17.25" thickBot="1" x14ac:dyDescent="0.4">
      <c r="A1113" s="17">
        <f t="shared" si="34"/>
        <v>7100010</v>
      </c>
      <c r="B1113" s="17" t="s">
        <v>40</v>
      </c>
      <c r="C1113" s="15">
        <f>INDEX(装备!G:G,MATCH(属性!A1113,装备!A:A,0))</f>
        <v>6</v>
      </c>
      <c r="D1113" s="15" t="str">
        <f>INDEX(装备!E:E,MATCH(属性!A1113,装备!A:A,0))</f>
        <v>trousers</v>
      </c>
      <c r="E1113" s="14">
        <v>31</v>
      </c>
      <c r="F1113" s="17">
        <f>INT((VLOOKUP($C1113,装备数值,2,0)+VLOOKUP($C1113,装备数值,5,0)*($E1113-1))*VLOOKUP($D1113,系数!$K$2:$O$7,2,0))</f>
        <v>750</v>
      </c>
      <c r="G1113" s="17">
        <f>INT((VLOOKUP($C1113,装备数值,3,0)+VLOOKUP($C1113,装备数值,6,0)*($E1113-1))*VLOOKUP($D1113,系数!$K$2:$O$7,3,0))</f>
        <v>0</v>
      </c>
      <c r="H1113" s="17">
        <f t="shared" si="35"/>
        <v>0</v>
      </c>
      <c r="I1113" s="17">
        <f>INT((VLOOKUP($C1113,装备数值,4,0)+VLOOKUP($C1113,装备数值,7,0)*($E1113-1))*VLOOKUP($D1113,系数!$K$2:$O$7,4,0))</f>
        <v>0</v>
      </c>
      <c r="J1113" s="17">
        <f>INT((VLOOKUP($C1113,装备数值,4,0)+VLOOKUP($C1113,装备数值,7,0)*($E1113-1))*VLOOKUP($D1113,系数!$K$2:$O$7,5,0))</f>
        <v>0</v>
      </c>
      <c r="K1113" s="17">
        <f>INT(VLOOKUP(E1113,强化金币,2,1)*VLOOKUP(INDEX(装备!F:F,MATCH(属性!A1113,装备!A:A,0)),系数!$K$12:$M$15,3,0))</f>
        <v>1650</v>
      </c>
      <c r="L1113" s="17"/>
      <c r="M1113" s="17"/>
      <c r="N1113" s="17"/>
      <c r="O1113" s="17">
        <f>IF(E1113=1,"",VLOOKUP(E1113,系数!$S$2:$AB$12,MATCH(属性!C1113,评级,0),1))</f>
        <v>0</v>
      </c>
    </row>
    <row r="1114" spans="1:15" ht="17.25" thickBot="1" x14ac:dyDescent="0.4">
      <c r="A1114" s="17">
        <f t="shared" si="34"/>
        <v>7100010</v>
      </c>
      <c r="B1114" s="17" t="s">
        <v>40</v>
      </c>
      <c r="C1114" s="15">
        <f>INDEX(装备!G:G,MATCH(属性!A1114,装备!A:A,0))</f>
        <v>6</v>
      </c>
      <c r="D1114" s="15" t="str">
        <f>INDEX(装备!E:E,MATCH(属性!A1114,装备!A:A,0))</f>
        <v>trousers</v>
      </c>
      <c r="E1114" s="14">
        <v>32</v>
      </c>
      <c r="F1114" s="17">
        <f>INT((VLOOKUP($C1114,装备数值,2,0)+VLOOKUP($C1114,装备数值,5,0)*($E1114-1))*VLOOKUP($D1114,系数!$K$2:$O$7,2,0))</f>
        <v>765</v>
      </c>
      <c r="G1114" s="17">
        <f>INT((VLOOKUP($C1114,装备数值,3,0)+VLOOKUP($C1114,装备数值,6,0)*($E1114-1))*VLOOKUP($D1114,系数!$K$2:$O$7,3,0))</f>
        <v>0</v>
      </c>
      <c r="H1114" s="17">
        <f t="shared" si="35"/>
        <v>0</v>
      </c>
      <c r="I1114" s="17">
        <f>INT((VLOOKUP($C1114,装备数值,4,0)+VLOOKUP($C1114,装备数值,7,0)*($E1114-1))*VLOOKUP($D1114,系数!$K$2:$O$7,4,0))</f>
        <v>0</v>
      </c>
      <c r="J1114" s="17">
        <f>INT((VLOOKUP($C1114,装备数值,4,0)+VLOOKUP($C1114,装备数值,7,0)*($E1114-1))*VLOOKUP($D1114,系数!$K$2:$O$7,5,0))</f>
        <v>0</v>
      </c>
      <c r="K1114" s="17">
        <f>INT(VLOOKUP(E1114,强化金币,2,1)*VLOOKUP(INDEX(装备!F:F,MATCH(属性!A1114,装备!A:A,0)),系数!$K$12:$M$15,3,0))</f>
        <v>1800</v>
      </c>
      <c r="L1114" s="17"/>
      <c r="M1114" s="17"/>
      <c r="N1114" s="17"/>
      <c r="O1114" s="17">
        <f>IF(E1114=1,"",VLOOKUP(E1114,系数!$S$2:$AB$12,MATCH(属性!C1114,评级,0),1))</f>
        <v>0</v>
      </c>
    </row>
    <row r="1115" spans="1:15" ht="17.25" thickBot="1" x14ac:dyDescent="0.4">
      <c r="A1115" s="17">
        <f t="shared" si="34"/>
        <v>7100010</v>
      </c>
      <c r="B1115" s="17" t="s">
        <v>40</v>
      </c>
      <c r="C1115" s="15">
        <f>INDEX(装备!G:G,MATCH(属性!A1115,装备!A:A,0))</f>
        <v>6</v>
      </c>
      <c r="D1115" s="15" t="str">
        <f>INDEX(装备!E:E,MATCH(属性!A1115,装备!A:A,0))</f>
        <v>trousers</v>
      </c>
      <c r="E1115" s="14">
        <v>33</v>
      </c>
      <c r="F1115" s="17">
        <f>INT((VLOOKUP($C1115,装备数值,2,0)+VLOOKUP($C1115,装备数值,5,0)*($E1115-1))*VLOOKUP($D1115,系数!$K$2:$O$7,2,0))</f>
        <v>780</v>
      </c>
      <c r="G1115" s="17">
        <f>INT((VLOOKUP($C1115,装备数值,3,0)+VLOOKUP($C1115,装备数值,6,0)*($E1115-1))*VLOOKUP($D1115,系数!$K$2:$O$7,3,0))</f>
        <v>0</v>
      </c>
      <c r="H1115" s="17">
        <f t="shared" si="35"/>
        <v>0</v>
      </c>
      <c r="I1115" s="17">
        <f>INT((VLOOKUP($C1115,装备数值,4,0)+VLOOKUP($C1115,装备数值,7,0)*($E1115-1))*VLOOKUP($D1115,系数!$K$2:$O$7,4,0))</f>
        <v>0</v>
      </c>
      <c r="J1115" s="17">
        <f>INT((VLOOKUP($C1115,装备数值,4,0)+VLOOKUP($C1115,装备数值,7,0)*($E1115-1))*VLOOKUP($D1115,系数!$K$2:$O$7,5,0))</f>
        <v>0</v>
      </c>
      <c r="K1115" s="17">
        <f>INT(VLOOKUP(E1115,强化金币,2,1)*VLOOKUP(INDEX(装备!F:F,MATCH(属性!A1115,装备!A:A,0)),系数!$K$12:$M$15,3,0))</f>
        <v>1950</v>
      </c>
      <c r="L1115" s="17"/>
      <c r="M1115" s="17"/>
      <c r="N1115" s="17"/>
      <c r="O1115" s="17">
        <f>IF(E1115=1,"",VLOOKUP(E1115,系数!$S$2:$AB$12,MATCH(属性!C1115,评级,0),1))</f>
        <v>0</v>
      </c>
    </row>
    <row r="1116" spans="1:15" ht="17.25" thickBot="1" x14ac:dyDescent="0.4">
      <c r="A1116" s="17">
        <f t="shared" si="34"/>
        <v>7100010</v>
      </c>
      <c r="B1116" s="17" t="s">
        <v>40</v>
      </c>
      <c r="C1116" s="15">
        <f>INDEX(装备!G:G,MATCH(属性!A1116,装备!A:A,0))</f>
        <v>6</v>
      </c>
      <c r="D1116" s="15" t="str">
        <f>INDEX(装备!E:E,MATCH(属性!A1116,装备!A:A,0))</f>
        <v>trousers</v>
      </c>
      <c r="E1116" s="14">
        <v>34</v>
      </c>
      <c r="F1116" s="17">
        <f>INT((VLOOKUP($C1116,装备数值,2,0)+VLOOKUP($C1116,装备数值,5,0)*($E1116-1))*VLOOKUP($D1116,系数!$K$2:$O$7,2,0))</f>
        <v>795</v>
      </c>
      <c r="G1116" s="17">
        <f>INT((VLOOKUP($C1116,装备数值,3,0)+VLOOKUP($C1116,装备数值,6,0)*($E1116-1))*VLOOKUP($D1116,系数!$K$2:$O$7,3,0))</f>
        <v>0</v>
      </c>
      <c r="H1116" s="17">
        <f t="shared" si="35"/>
        <v>0</v>
      </c>
      <c r="I1116" s="17">
        <f>INT((VLOOKUP($C1116,装备数值,4,0)+VLOOKUP($C1116,装备数值,7,0)*($E1116-1))*VLOOKUP($D1116,系数!$K$2:$O$7,4,0))</f>
        <v>0</v>
      </c>
      <c r="J1116" s="17">
        <f>INT((VLOOKUP($C1116,装备数值,4,0)+VLOOKUP($C1116,装备数值,7,0)*($E1116-1))*VLOOKUP($D1116,系数!$K$2:$O$7,5,0))</f>
        <v>0</v>
      </c>
      <c r="K1116" s="17">
        <f>INT(VLOOKUP(E1116,强化金币,2,1)*VLOOKUP(INDEX(装备!F:F,MATCH(属性!A1116,装备!A:A,0)),系数!$K$12:$M$15,3,0))</f>
        <v>2100</v>
      </c>
      <c r="L1116" s="17"/>
      <c r="M1116" s="17"/>
      <c r="N1116" s="17"/>
      <c r="O1116" s="17">
        <f>IF(E1116=1,"",VLOOKUP(E1116,系数!$S$2:$AB$12,MATCH(属性!C1116,评级,0),1))</f>
        <v>0</v>
      </c>
    </row>
    <row r="1117" spans="1:15" ht="17.25" thickBot="1" x14ac:dyDescent="0.4">
      <c r="A1117" s="17">
        <f t="shared" si="34"/>
        <v>7100010</v>
      </c>
      <c r="B1117" s="17" t="s">
        <v>40</v>
      </c>
      <c r="C1117" s="15">
        <f>INDEX(装备!G:G,MATCH(属性!A1117,装备!A:A,0))</f>
        <v>6</v>
      </c>
      <c r="D1117" s="15" t="str">
        <f>INDEX(装备!E:E,MATCH(属性!A1117,装备!A:A,0))</f>
        <v>trousers</v>
      </c>
      <c r="E1117" s="14">
        <v>35</v>
      </c>
      <c r="F1117" s="17">
        <f>INT((VLOOKUP($C1117,装备数值,2,0)+VLOOKUP($C1117,装备数值,5,0)*($E1117-1))*VLOOKUP($D1117,系数!$K$2:$O$7,2,0))</f>
        <v>810</v>
      </c>
      <c r="G1117" s="17">
        <f>INT((VLOOKUP($C1117,装备数值,3,0)+VLOOKUP($C1117,装备数值,6,0)*($E1117-1))*VLOOKUP($D1117,系数!$K$2:$O$7,3,0))</f>
        <v>0</v>
      </c>
      <c r="H1117" s="17">
        <f t="shared" si="35"/>
        <v>0</v>
      </c>
      <c r="I1117" s="17">
        <f>INT((VLOOKUP($C1117,装备数值,4,0)+VLOOKUP($C1117,装备数值,7,0)*($E1117-1))*VLOOKUP($D1117,系数!$K$2:$O$7,4,0))</f>
        <v>0</v>
      </c>
      <c r="J1117" s="17">
        <f>INT((VLOOKUP($C1117,装备数值,4,0)+VLOOKUP($C1117,装备数值,7,0)*($E1117-1))*VLOOKUP($D1117,系数!$K$2:$O$7,5,0))</f>
        <v>0</v>
      </c>
      <c r="K1117" s="17">
        <f>INT(VLOOKUP(E1117,强化金币,2,1)*VLOOKUP(INDEX(装备!F:F,MATCH(属性!A1117,装备!A:A,0)),系数!$K$12:$M$15,3,0))</f>
        <v>2250</v>
      </c>
      <c r="L1117" s="17"/>
      <c r="M1117" s="17"/>
      <c r="N1117" s="17"/>
      <c r="O1117" s="17">
        <f>IF(E1117=1,"",VLOOKUP(E1117,系数!$S$2:$AB$12,MATCH(属性!C1117,评级,0),1))</f>
        <v>0</v>
      </c>
    </row>
    <row r="1118" spans="1:15" ht="17.25" thickBot="1" x14ac:dyDescent="0.4">
      <c r="A1118" s="17">
        <f t="shared" si="34"/>
        <v>7100010</v>
      </c>
      <c r="B1118" s="17" t="s">
        <v>40</v>
      </c>
      <c r="C1118" s="15">
        <f>INDEX(装备!G:G,MATCH(属性!A1118,装备!A:A,0))</f>
        <v>6</v>
      </c>
      <c r="D1118" s="15" t="str">
        <f>INDEX(装备!E:E,MATCH(属性!A1118,装备!A:A,0))</f>
        <v>trousers</v>
      </c>
      <c r="E1118" s="14">
        <v>36</v>
      </c>
      <c r="F1118" s="17">
        <f>INT((VLOOKUP($C1118,装备数值,2,0)+VLOOKUP($C1118,装备数值,5,0)*($E1118-1))*VLOOKUP($D1118,系数!$K$2:$O$7,2,0))</f>
        <v>825</v>
      </c>
      <c r="G1118" s="17">
        <f>INT((VLOOKUP($C1118,装备数值,3,0)+VLOOKUP($C1118,装备数值,6,0)*($E1118-1))*VLOOKUP($D1118,系数!$K$2:$O$7,3,0))</f>
        <v>0</v>
      </c>
      <c r="H1118" s="17">
        <f t="shared" si="35"/>
        <v>0</v>
      </c>
      <c r="I1118" s="17">
        <f>INT((VLOOKUP($C1118,装备数值,4,0)+VLOOKUP($C1118,装备数值,7,0)*($E1118-1))*VLOOKUP($D1118,系数!$K$2:$O$7,4,0))</f>
        <v>0</v>
      </c>
      <c r="J1118" s="17">
        <f>INT((VLOOKUP($C1118,装备数值,4,0)+VLOOKUP($C1118,装备数值,7,0)*($E1118-1))*VLOOKUP($D1118,系数!$K$2:$O$7,5,0))</f>
        <v>0</v>
      </c>
      <c r="K1118" s="17">
        <f>INT(VLOOKUP(E1118,强化金币,2,1)*VLOOKUP(INDEX(装备!F:F,MATCH(属性!A1118,装备!A:A,0)),系数!$K$12:$M$15,3,0))</f>
        <v>2400</v>
      </c>
      <c r="L1118" s="17"/>
      <c r="M1118" s="17"/>
      <c r="N1118" s="17"/>
      <c r="O1118" s="17">
        <f>IF(E1118=1,"",VLOOKUP(E1118,系数!$S$2:$AB$12,MATCH(属性!C1118,评级,0),1))</f>
        <v>0</v>
      </c>
    </row>
    <row r="1119" spans="1:15" ht="17.25" thickBot="1" x14ac:dyDescent="0.4">
      <c r="A1119" s="17">
        <f t="shared" si="34"/>
        <v>7100010</v>
      </c>
      <c r="B1119" s="17" t="s">
        <v>40</v>
      </c>
      <c r="C1119" s="15">
        <f>INDEX(装备!G:G,MATCH(属性!A1119,装备!A:A,0))</f>
        <v>6</v>
      </c>
      <c r="D1119" s="15" t="str">
        <f>INDEX(装备!E:E,MATCH(属性!A1119,装备!A:A,0))</f>
        <v>trousers</v>
      </c>
      <c r="E1119" s="14">
        <v>37</v>
      </c>
      <c r="F1119" s="17">
        <f>INT((VLOOKUP($C1119,装备数值,2,0)+VLOOKUP($C1119,装备数值,5,0)*($E1119-1))*VLOOKUP($D1119,系数!$K$2:$O$7,2,0))</f>
        <v>840</v>
      </c>
      <c r="G1119" s="17">
        <f>INT((VLOOKUP($C1119,装备数值,3,0)+VLOOKUP($C1119,装备数值,6,0)*($E1119-1))*VLOOKUP($D1119,系数!$K$2:$O$7,3,0))</f>
        <v>0</v>
      </c>
      <c r="H1119" s="17">
        <f t="shared" si="35"/>
        <v>0</v>
      </c>
      <c r="I1119" s="17">
        <f>INT((VLOOKUP($C1119,装备数值,4,0)+VLOOKUP($C1119,装备数值,7,0)*($E1119-1))*VLOOKUP($D1119,系数!$K$2:$O$7,4,0))</f>
        <v>0</v>
      </c>
      <c r="J1119" s="17">
        <f>INT((VLOOKUP($C1119,装备数值,4,0)+VLOOKUP($C1119,装备数值,7,0)*($E1119-1))*VLOOKUP($D1119,系数!$K$2:$O$7,5,0))</f>
        <v>0</v>
      </c>
      <c r="K1119" s="17">
        <f>INT(VLOOKUP(E1119,强化金币,2,1)*VLOOKUP(INDEX(装备!F:F,MATCH(属性!A1119,装备!A:A,0)),系数!$K$12:$M$15,3,0))</f>
        <v>2550</v>
      </c>
      <c r="L1119" s="17"/>
      <c r="M1119" s="17"/>
      <c r="N1119" s="17"/>
      <c r="O1119" s="17">
        <f>IF(E1119=1,"",VLOOKUP(E1119,系数!$S$2:$AB$12,MATCH(属性!C1119,评级,0),1))</f>
        <v>0</v>
      </c>
    </row>
    <row r="1120" spans="1:15" ht="17.25" thickBot="1" x14ac:dyDescent="0.4">
      <c r="A1120" s="17">
        <f t="shared" si="34"/>
        <v>7100010</v>
      </c>
      <c r="B1120" s="17" t="s">
        <v>40</v>
      </c>
      <c r="C1120" s="15">
        <f>INDEX(装备!G:G,MATCH(属性!A1120,装备!A:A,0))</f>
        <v>6</v>
      </c>
      <c r="D1120" s="15" t="str">
        <f>INDEX(装备!E:E,MATCH(属性!A1120,装备!A:A,0))</f>
        <v>trousers</v>
      </c>
      <c r="E1120" s="14">
        <v>38</v>
      </c>
      <c r="F1120" s="17">
        <f>INT((VLOOKUP($C1120,装备数值,2,0)+VLOOKUP($C1120,装备数值,5,0)*($E1120-1))*VLOOKUP($D1120,系数!$K$2:$O$7,2,0))</f>
        <v>855</v>
      </c>
      <c r="G1120" s="17">
        <f>INT((VLOOKUP($C1120,装备数值,3,0)+VLOOKUP($C1120,装备数值,6,0)*($E1120-1))*VLOOKUP($D1120,系数!$K$2:$O$7,3,0))</f>
        <v>0</v>
      </c>
      <c r="H1120" s="17">
        <f t="shared" si="35"/>
        <v>0</v>
      </c>
      <c r="I1120" s="17">
        <f>INT((VLOOKUP($C1120,装备数值,4,0)+VLOOKUP($C1120,装备数值,7,0)*($E1120-1))*VLOOKUP($D1120,系数!$K$2:$O$7,4,0))</f>
        <v>0</v>
      </c>
      <c r="J1120" s="17">
        <f>INT((VLOOKUP($C1120,装备数值,4,0)+VLOOKUP($C1120,装备数值,7,0)*($E1120-1))*VLOOKUP($D1120,系数!$K$2:$O$7,5,0))</f>
        <v>0</v>
      </c>
      <c r="K1120" s="17">
        <f>INT(VLOOKUP(E1120,强化金币,2,1)*VLOOKUP(INDEX(装备!F:F,MATCH(属性!A1120,装备!A:A,0)),系数!$K$12:$M$15,3,0))</f>
        <v>2700</v>
      </c>
      <c r="L1120" s="17"/>
      <c r="M1120" s="17"/>
      <c r="N1120" s="17"/>
      <c r="O1120" s="17">
        <f>IF(E1120=1,"",VLOOKUP(E1120,系数!$S$2:$AB$12,MATCH(属性!C1120,评级,0),1))</f>
        <v>0</v>
      </c>
    </row>
    <row r="1121" spans="1:15" ht="17.25" thickBot="1" x14ac:dyDescent="0.4">
      <c r="A1121" s="17">
        <f t="shared" si="34"/>
        <v>7100010</v>
      </c>
      <c r="B1121" s="17" t="s">
        <v>40</v>
      </c>
      <c r="C1121" s="15">
        <f>INDEX(装备!G:G,MATCH(属性!A1121,装备!A:A,0))</f>
        <v>6</v>
      </c>
      <c r="D1121" s="15" t="str">
        <f>INDEX(装备!E:E,MATCH(属性!A1121,装备!A:A,0))</f>
        <v>trousers</v>
      </c>
      <c r="E1121" s="14">
        <v>39</v>
      </c>
      <c r="F1121" s="17">
        <f>INT((VLOOKUP($C1121,装备数值,2,0)+VLOOKUP($C1121,装备数值,5,0)*($E1121-1))*VLOOKUP($D1121,系数!$K$2:$O$7,2,0))</f>
        <v>870</v>
      </c>
      <c r="G1121" s="17">
        <f>INT((VLOOKUP($C1121,装备数值,3,0)+VLOOKUP($C1121,装备数值,6,0)*($E1121-1))*VLOOKUP($D1121,系数!$K$2:$O$7,3,0))</f>
        <v>0</v>
      </c>
      <c r="H1121" s="17">
        <f t="shared" si="35"/>
        <v>0</v>
      </c>
      <c r="I1121" s="17">
        <f>INT((VLOOKUP($C1121,装备数值,4,0)+VLOOKUP($C1121,装备数值,7,0)*($E1121-1))*VLOOKUP($D1121,系数!$K$2:$O$7,4,0))</f>
        <v>0</v>
      </c>
      <c r="J1121" s="17">
        <f>INT((VLOOKUP($C1121,装备数值,4,0)+VLOOKUP($C1121,装备数值,7,0)*($E1121-1))*VLOOKUP($D1121,系数!$K$2:$O$7,5,0))</f>
        <v>0</v>
      </c>
      <c r="K1121" s="17">
        <f>INT(VLOOKUP(E1121,强化金币,2,1)*VLOOKUP(INDEX(装备!F:F,MATCH(属性!A1121,装备!A:A,0)),系数!$K$12:$M$15,3,0))</f>
        <v>3000</v>
      </c>
      <c r="L1121" s="17"/>
      <c r="M1121" s="17"/>
      <c r="N1121" s="17"/>
      <c r="O1121" s="17">
        <f>IF(E1121=1,"",VLOOKUP(E1121,系数!$S$2:$AB$12,MATCH(属性!C1121,评级,0),1))</f>
        <v>0</v>
      </c>
    </row>
    <row r="1122" spans="1:15" ht="17.25" thickBot="1" x14ac:dyDescent="0.4">
      <c r="A1122" s="17">
        <f t="shared" si="34"/>
        <v>7100010</v>
      </c>
      <c r="B1122" s="17" t="s">
        <v>40</v>
      </c>
      <c r="C1122" s="15">
        <f>INDEX(装备!G:G,MATCH(属性!A1122,装备!A:A,0))</f>
        <v>6</v>
      </c>
      <c r="D1122" s="15" t="str">
        <f>INDEX(装备!E:E,MATCH(属性!A1122,装备!A:A,0))</f>
        <v>trousers</v>
      </c>
      <c r="E1122" s="14">
        <v>40</v>
      </c>
      <c r="F1122" s="17">
        <f>INT((VLOOKUP($C1122,装备数值,2,0)+VLOOKUP($C1122,装备数值,5,0)*($E1122-1))*VLOOKUP($D1122,系数!$K$2:$O$7,2,0))</f>
        <v>885</v>
      </c>
      <c r="G1122" s="17">
        <f>INT((VLOOKUP($C1122,装备数值,3,0)+VLOOKUP($C1122,装备数值,6,0)*($E1122-1))*VLOOKUP($D1122,系数!$K$2:$O$7,3,0))</f>
        <v>0</v>
      </c>
      <c r="H1122" s="17">
        <f t="shared" si="35"/>
        <v>0</v>
      </c>
      <c r="I1122" s="17">
        <f>INT((VLOOKUP($C1122,装备数值,4,0)+VLOOKUP($C1122,装备数值,7,0)*($E1122-1))*VLOOKUP($D1122,系数!$K$2:$O$7,4,0))</f>
        <v>0</v>
      </c>
      <c r="J1122" s="17">
        <f>INT((VLOOKUP($C1122,装备数值,4,0)+VLOOKUP($C1122,装备数值,7,0)*($E1122-1))*VLOOKUP($D1122,系数!$K$2:$O$7,5,0))</f>
        <v>0</v>
      </c>
      <c r="K1122" s="17">
        <f>INT(VLOOKUP(E1122,强化金币,2,1)*VLOOKUP(INDEX(装备!F:F,MATCH(属性!A1122,装备!A:A,0)),系数!$K$12:$M$15,3,0))</f>
        <v>3600</v>
      </c>
      <c r="L1122" s="17"/>
      <c r="M1122" s="17"/>
      <c r="N1122" s="17"/>
      <c r="O1122" s="17">
        <f>IF(E1122=1,"",VLOOKUP(E1122,系数!$S$2:$AB$12,MATCH(属性!C1122,评级,0),1))</f>
        <v>0</v>
      </c>
    </row>
    <row r="1123" spans="1:15" ht="17.25" thickBot="1" x14ac:dyDescent="0.4">
      <c r="A1123" s="17">
        <f t="shared" si="34"/>
        <v>7100010</v>
      </c>
      <c r="B1123" s="17" t="s">
        <v>40</v>
      </c>
      <c r="C1123" s="15">
        <f>INDEX(装备!G:G,MATCH(属性!A1123,装备!A:A,0))</f>
        <v>6</v>
      </c>
      <c r="D1123" s="15" t="str">
        <f>INDEX(装备!E:E,MATCH(属性!A1123,装备!A:A,0))</f>
        <v>trousers</v>
      </c>
      <c r="E1123" s="14">
        <v>41</v>
      </c>
      <c r="F1123" s="17">
        <f>INT((VLOOKUP($C1123,装备数值,2,0)+VLOOKUP($C1123,装备数值,5,0)*($E1123-1))*VLOOKUP($D1123,系数!$K$2:$O$7,2,0))</f>
        <v>900</v>
      </c>
      <c r="G1123" s="17">
        <f>INT((VLOOKUP($C1123,装备数值,3,0)+VLOOKUP($C1123,装备数值,6,0)*($E1123-1))*VLOOKUP($D1123,系数!$K$2:$O$7,3,0))</f>
        <v>0</v>
      </c>
      <c r="H1123" s="17">
        <f t="shared" si="35"/>
        <v>0</v>
      </c>
      <c r="I1123" s="17">
        <f>INT((VLOOKUP($C1123,装备数值,4,0)+VLOOKUP($C1123,装备数值,7,0)*($E1123-1))*VLOOKUP($D1123,系数!$K$2:$O$7,4,0))</f>
        <v>0</v>
      </c>
      <c r="J1123" s="17">
        <f>INT((VLOOKUP($C1123,装备数值,4,0)+VLOOKUP($C1123,装备数值,7,0)*($E1123-1))*VLOOKUP($D1123,系数!$K$2:$O$7,5,0))</f>
        <v>0</v>
      </c>
      <c r="K1123" s="17">
        <f>INT(VLOOKUP(E1123,强化金币,2,1)*VLOOKUP(INDEX(装备!F:F,MATCH(属性!A1123,装备!A:A,0)),系数!$K$12:$M$15,3,0))</f>
        <v>4200</v>
      </c>
      <c r="L1123" s="17"/>
      <c r="M1123" s="17"/>
      <c r="N1123" s="17"/>
      <c r="O1123" s="17">
        <f>IF(E1123=1,"",VLOOKUP(E1123,系数!$S$2:$AB$12,MATCH(属性!C1123,评级,0),1))</f>
        <v>0</v>
      </c>
    </row>
    <row r="1124" spans="1:15" ht="17.25" thickBot="1" x14ac:dyDescent="0.4">
      <c r="A1124" s="17">
        <f t="shared" si="34"/>
        <v>7100010</v>
      </c>
      <c r="B1124" s="17" t="s">
        <v>40</v>
      </c>
      <c r="C1124" s="15">
        <f>INDEX(装备!G:G,MATCH(属性!A1124,装备!A:A,0))</f>
        <v>6</v>
      </c>
      <c r="D1124" s="15" t="str">
        <f>INDEX(装备!E:E,MATCH(属性!A1124,装备!A:A,0))</f>
        <v>trousers</v>
      </c>
      <c r="E1124" s="14">
        <v>42</v>
      </c>
      <c r="F1124" s="17">
        <f>INT((VLOOKUP($C1124,装备数值,2,0)+VLOOKUP($C1124,装备数值,5,0)*($E1124-1))*VLOOKUP($D1124,系数!$K$2:$O$7,2,0))</f>
        <v>915</v>
      </c>
      <c r="G1124" s="17">
        <f>INT((VLOOKUP($C1124,装备数值,3,0)+VLOOKUP($C1124,装备数值,6,0)*($E1124-1))*VLOOKUP($D1124,系数!$K$2:$O$7,3,0))</f>
        <v>0</v>
      </c>
      <c r="H1124" s="17">
        <f t="shared" si="35"/>
        <v>0</v>
      </c>
      <c r="I1124" s="17">
        <f>INT((VLOOKUP($C1124,装备数值,4,0)+VLOOKUP($C1124,装备数值,7,0)*($E1124-1))*VLOOKUP($D1124,系数!$K$2:$O$7,4,0))</f>
        <v>0</v>
      </c>
      <c r="J1124" s="17">
        <f>INT((VLOOKUP($C1124,装备数值,4,0)+VLOOKUP($C1124,装备数值,7,0)*($E1124-1))*VLOOKUP($D1124,系数!$K$2:$O$7,5,0))</f>
        <v>0</v>
      </c>
      <c r="K1124" s="17">
        <f>INT(VLOOKUP(E1124,强化金币,2,1)*VLOOKUP(INDEX(装备!F:F,MATCH(属性!A1124,装备!A:A,0)),系数!$K$12:$M$15,3,0))</f>
        <v>4800</v>
      </c>
      <c r="L1124" s="17"/>
      <c r="M1124" s="17"/>
      <c r="N1124" s="17"/>
      <c r="O1124" s="17">
        <f>IF(E1124=1,"",VLOOKUP(E1124,系数!$S$2:$AB$12,MATCH(属性!C1124,评级,0),1))</f>
        <v>0</v>
      </c>
    </row>
    <row r="1125" spans="1:15" ht="17.25" thickBot="1" x14ac:dyDescent="0.4">
      <c r="A1125" s="17">
        <f t="shared" si="34"/>
        <v>7100010</v>
      </c>
      <c r="B1125" s="17" t="s">
        <v>40</v>
      </c>
      <c r="C1125" s="15">
        <f>INDEX(装备!G:G,MATCH(属性!A1125,装备!A:A,0))</f>
        <v>6</v>
      </c>
      <c r="D1125" s="15" t="str">
        <f>INDEX(装备!E:E,MATCH(属性!A1125,装备!A:A,0))</f>
        <v>trousers</v>
      </c>
      <c r="E1125" s="14">
        <v>43</v>
      </c>
      <c r="F1125" s="17">
        <f>INT((VLOOKUP($C1125,装备数值,2,0)+VLOOKUP($C1125,装备数值,5,0)*($E1125-1))*VLOOKUP($D1125,系数!$K$2:$O$7,2,0))</f>
        <v>930</v>
      </c>
      <c r="G1125" s="17">
        <f>INT((VLOOKUP($C1125,装备数值,3,0)+VLOOKUP($C1125,装备数值,6,0)*($E1125-1))*VLOOKUP($D1125,系数!$K$2:$O$7,3,0))</f>
        <v>0</v>
      </c>
      <c r="H1125" s="17">
        <f t="shared" si="35"/>
        <v>0</v>
      </c>
      <c r="I1125" s="17">
        <f>INT((VLOOKUP($C1125,装备数值,4,0)+VLOOKUP($C1125,装备数值,7,0)*($E1125-1))*VLOOKUP($D1125,系数!$K$2:$O$7,4,0))</f>
        <v>0</v>
      </c>
      <c r="J1125" s="17">
        <f>INT((VLOOKUP($C1125,装备数值,4,0)+VLOOKUP($C1125,装备数值,7,0)*($E1125-1))*VLOOKUP($D1125,系数!$K$2:$O$7,5,0))</f>
        <v>0</v>
      </c>
      <c r="K1125" s="17">
        <f>INT(VLOOKUP(E1125,强化金币,2,1)*VLOOKUP(INDEX(装备!F:F,MATCH(属性!A1125,装备!A:A,0)),系数!$K$12:$M$15,3,0))</f>
        <v>5400</v>
      </c>
      <c r="L1125" s="17"/>
      <c r="M1125" s="17"/>
      <c r="N1125" s="17"/>
      <c r="O1125" s="17">
        <f>IF(E1125=1,"",VLOOKUP(E1125,系数!$S$2:$AB$12,MATCH(属性!C1125,评级,0),1))</f>
        <v>0</v>
      </c>
    </row>
    <row r="1126" spans="1:15" ht="17.25" thickBot="1" x14ac:dyDescent="0.4">
      <c r="A1126" s="17">
        <f t="shared" si="34"/>
        <v>7100010</v>
      </c>
      <c r="B1126" s="17" t="s">
        <v>40</v>
      </c>
      <c r="C1126" s="15">
        <f>INDEX(装备!G:G,MATCH(属性!A1126,装备!A:A,0))</f>
        <v>6</v>
      </c>
      <c r="D1126" s="15" t="str">
        <f>INDEX(装备!E:E,MATCH(属性!A1126,装备!A:A,0))</f>
        <v>trousers</v>
      </c>
      <c r="E1126" s="14">
        <v>44</v>
      </c>
      <c r="F1126" s="17">
        <f>INT((VLOOKUP($C1126,装备数值,2,0)+VLOOKUP($C1126,装备数值,5,0)*($E1126-1))*VLOOKUP($D1126,系数!$K$2:$O$7,2,0))</f>
        <v>945</v>
      </c>
      <c r="G1126" s="17">
        <f>INT((VLOOKUP($C1126,装备数值,3,0)+VLOOKUP($C1126,装备数值,6,0)*($E1126-1))*VLOOKUP($D1126,系数!$K$2:$O$7,3,0))</f>
        <v>0</v>
      </c>
      <c r="H1126" s="17">
        <f t="shared" si="35"/>
        <v>0</v>
      </c>
      <c r="I1126" s="17">
        <f>INT((VLOOKUP($C1126,装备数值,4,0)+VLOOKUP($C1126,装备数值,7,0)*($E1126-1))*VLOOKUP($D1126,系数!$K$2:$O$7,4,0))</f>
        <v>0</v>
      </c>
      <c r="J1126" s="17">
        <f>INT((VLOOKUP($C1126,装备数值,4,0)+VLOOKUP($C1126,装备数值,7,0)*($E1126-1))*VLOOKUP($D1126,系数!$K$2:$O$7,5,0))</f>
        <v>0</v>
      </c>
      <c r="K1126" s="17">
        <f>INT(VLOOKUP(E1126,强化金币,2,1)*VLOOKUP(INDEX(装备!F:F,MATCH(属性!A1126,装备!A:A,0)),系数!$K$12:$M$15,3,0))</f>
        <v>6000</v>
      </c>
      <c r="L1126" s="17"/>
      <c r="M1126" s="17"/>
      <c r="N1126" s="17"/>
      <c r="O1126" s="17">
        <f>IF(E1126=1,"",VLOOKUP(E1126,系数!$S$2:$AB$12,MATCH(属性!C1126,评级,0),1))</f>
        <v>0</v>
      </c>
    </row>
    <row r="1127" spans="1:15" ht="17.25" thickBot="1" x14ac:dyDescent="0.4">
      <c r="A1127" s="17">
        <f t="shared" si="34"/>
        <v>7100010</v>
      </c>
      <c r="B1127" s="17" t="s">
        <v>40</v>
      </c>
      <c r="C1127" s="15">
        <f>INDEX(装备!G:G,MATCH(属性!A1127,装备!A:A,0))</f>
        <v>6</v>
      </c>
      <c r="D1127" s="15" t="str">
        <f>INDEX(装备!E:E,MATCH(属性!A1127,装备!A:A,0))</f>
        <v>trousers</v>
      </c>
      <c r="E1127" s="14">
        <v>45</v>
      </c>
      <c r="F1127" s="17">
        <f>INT((VLOOKUP($C1127,装备数值,2,0)+VLOOKUP($C1127,装备数值,5,0)*($E1127-1))*VLOOKUP($D1127,系数!$K$2:$O$7,2,0))</f>
        <v>960</v>
      </c>
      <c r="G1127" s="17">
        <f>INT((VLOOKUP($C1127,装备数值,3,0)+VLOOKUP($C1127,装备数值,6,0)*($E1127-1))*VLOOKUP($D1127,系数!$K$2:$O$7,3,0))</f>
        <v>0</v>
      </c>
      <c r="H1127" s="17">
        <f t="shared" si="35"/>
        <v>0</v>
      </c>
      <c r="I1127" s="17">
        <f>INT((VLOOKUP($C1127,装备数值,4,0)+VLOOKUP($C1127,装备数值,7,0)*($E1127-1))*VLOOKUP($D1127,系数!$K$2:$O$7,4,0))</f>
        <v>0</v>
      </c>
      <c r="J1127" s="17">
        <f>INT((VLOOKUP($C1127,装备数值,4,0)+VLOOKUP($C1127,装备数值,7,0)*($E1127-1))*VLOOKUP($D1127,系数!$K$2:$O$7,5,0))</f>
        <v>0</v>
      </c>
      <c r="K1127" s="17">
        <f>INT(VLOOKUP(E1127,强化金币,2,1)*VLOOKUP(INDEX(装备!F:F,MATCH(属性!A1127,装备!A:A,0)),系数!$K$12:$M$15,3,0))</f>
        <v>6600</v>
      </c>
      <c r="L1127" s="17"/>
      <c r="M1127" s="17"/>
      <c r="N1127" s="17"/>
      <c r="O1127" s="17">
        <f>IF(E1127=1,"",VLOOKUP(E1127,系数!$S$2:$AB$12,MATCH(属性!C1127,评级,0),1))</f>
        <v>0</v>
      </c>
    </row>
    <row r="1128" spans="1:15" ht="17.25" thickBot="1" x14ac:dyDescent="0.4">
      <c r="A1128" s="17">
        <f t="shared" si="34"/>
        <v>7100010</v>
      </c>
      <c r="B1128" s="17" t="s">
        <v>40</v>
      </c>
      <c r="C1128" s="15">
        <f>INDEX(装备!G:G,MATCH(属性!A1128,装备!A:A,0))</f>
        <v>6</v>
      </c>
      <c r="D1128" s="15" t="str">
        <f>INDEX(装备!E:E,MATCH(属性!A1128,装备!A:A,0))</f>
        <v>trousers</v>
      </c>
      <c r="E1128" s="14">
        <v>46</v>
      </c>
      <c r="F1128" s="17">
        <f>INT((VLOOKUP($C1128,装备数值,2,0)+VLOOKUP($C1128,装备数值,5,0)*($E1128-1))*VLOOKUP($D1128,系数!$K$2:$O$7,2,0))</f>
        <v>975</v>
      </c>
      <c r="G1128" s="17">
        <f>INT((VLOOKUP($C1128,装备数值,3,0)+VLOOKUP($C1128,装备数值,6,0)*($E1128-1))*VLOOKUP($D1128,系数!$K$2:$O$7,3,0))</f>
        <v>0</v>
      </c>
      <c r="H1128" s="17">
        <f t="shared" si="35"/>
        <v>0</v>
      </c>
      <c r="I1128" s="17">
        <f>INT((VLOOKUP($C1128,装备数值,4,0)+VLOOKUP($C1128,装备数值,7,0)*($E1128-1))*VLOOKUP($D1128,系数!$K$2:$O$7,4,0))</f>
        <v>0</v>
      </c>
      <c r="J1128" s="17">
        <f>INT((VLOOKUP($C1128,装备数值,4,0)+VLOOKUP($C1128,装备数值,7,0)*($E1128-1))*VLOOKUP($D1128,系数!$K$2:$O$7,5,0))</f>
        <v>0</v>
      </c>
      <c r="K1128" s="17">
        <f>INT(VLOOKUP(E1128,强化金币,2,1)*VLOOKUP(INDEX(装备!F:F,MATCH(属性!A1128,装备!A:A,0)),系数!$K$12:$M$15,3,0))</f>
        <v>7200</v>
      </c>
      <c r="L1128" s="17"/>
      <c r="M1128" s="17"/>
      <c r="N1128" s="17"/>
      <c r="O1128" s="17">
        <f>IF(E1128=1,"",VLOOKUP(E1128,系数!$S$2:$AB$12,MATCH(属性!C1128,评级,0),1))</f>
        <v>0</v>
      </c>
    </row>
    <row r="1129" spans="1:15" ht="17.25" thickBot="1" x14ac:dyDescent="0.4">
      <c r="A1129" s="17">
        <f t="shared" si="34"/>
        <v>7100010</v>
      </c>
      <c r="B1129" s="17" t="s">
        <v>40</v>
      </c>
      <c r="C1129" s="15">
        <f>INDEX(装备!G:G,MATCH(属性!A1129,装备!A:A,0))</f>
        <v>6</v>
      </c>
      <c r="D1129" s="15" t="str">
        <f>INDEX(装备!E:E,MATCH(属性!A1129,装备!A:A,0))</f>
        <v>trousers</v>
      </c>
      <c r="E1129" s="14">
        <v>47</v>
      </c>
      <c r="F1129" s="17">
        <f>INT((VLOOKUP($C1129,装备数值,2,0)+VLOOKUP($C1129,装备数值,5,0)*($E1129-1))*VLOOKUP($D1129,系数!$K$2:$O$7,2,0))</f>
        <v>990</v>
      </c>
      <c r="G1129" s="17">
        <f>INT((VLOOKUP($C1129,装备数值,3,0)+VLOOKUP($C1129,装备数值,6,0)*($E1129-1))*VLOOKUP($D1129,系数!$K$2:$O$7,3,0))</f>
        <v>0</v>
      </c>
      <c r="H1129" s="17">
        <f t="shared" si="35"/>
        <v>0</v>
      </c>
      <c r="I1129" s="17">
        <f>INT((VLOOKUP($C1129,装备数值,4,0)+VLOOKUP($C1129,装备数值,7,0)*($E1129-1))*VLOOKUP($D1129,系数!$K$2:$O$7,4,0))</f>
        <v>0</v>
      </c>
      <c r="J1129" s="17">
        <f>INT((VLOOKUP($C1129,装备数值,4,0)+VLOOKUP($C1129,装备数值,7,0)*($E1129-1))*VLOOKUP($D1129,系数!$K$2:$O$7,5,0))</f>
        <v>0</v>
      </c>
      <c r="K1129" s="17">
        <f>INT(VLOOKUP(E1129,强化金币,2,1)*VLOOKUP(INDEX(装备!F:F,MATCH(属性!A1129,装备!A:A,0)),系数!$K$12:$M$15,3,0))</f>
        <v>7800</v>
      </c>
      <c r="L1129" s="17"/>
      <c r="M1129" s="17"/>
      <c r="N1129" s="17"/>
      <c r="O1129" s="17">
        <f>IF(E1129=1,"",VLOOKUP(E1129,系数!$S$2:$AB$12,MATCH(属性!C1129,评级,0),1))</f>
        <v>0</v>
      </c>
    </row>
    <row r="1130" spans="1:15" ht="17.25" thickBot="1" x14ac:dyDescent="0.4">
      <c r="A1130" s="17">
        <f t="shared" si="34"/>
        <v>7100010</v>
      </c>
      <c r="B1130" s="17" t="s">
        <v>40</v>
      </c>
      <c r="C1130" s="15">
        <f>INDEX(装备!G:G,MATCH(属性!A1130,装备!A:A,0))</f>
        <v>6</v>
      </c>
      <c r="D1130" s="15" t="str">
        <f>INDEX(装备!E:E,MATCH(属性!A1130,装备!A:A,0))</f>
        <v>trousers</v>
      </c>
      <c r="E1130" s="14">
        <v>48</v>
      </c>
      <c r="F1130" s="17">
        <f>INT((VLOOKUP($C1130,装备数值,2,0)+VLOOKUP($C1130,装备数值,5,0)*($E1130-1))*VLOOKUP($D1130,系数!$K$2:$O$7,2,0))</f>
        <v>1005</v>
      </c>
      <c r="G1130" s="17">
        <f>INT((VLOOKUP($C1130,装备数值,3,0)+VLOOKUP($C1130,装备数值,6,0)*($E1130-1))*VLOOKUP($D1130,系数!$K$2:$O$7,3,0))</f>
        <v>0</v>
      </c>
      <c r="H1130" s="17">
        <f t="shared" si="35"/>
        <v>0</v>
      </c>
      <c r="I1130" s="17">
        <f>INT((VLOOKUP($C1130,装备数值,4,0)+VLOOKUP($C1130,装备数值,7,0)*($E1130-1))*VLOOKUP($D1130,系数!$K$2:$O$7,4,0))</f>
        <v>0</v>
      </c>
      <c r="J1130" s="17">
        <f>INT((VLOOKUP($C1130,装备数值,4,0)+VLOOKUP($C1130,装备数值,7,0)*($E1130-1))*VLOOKUP($D1130,系数!$K$2:$O$7,5,0))</f>
        <v>0</v>
      </c>
      <c r="K1130" s="17">
        <f>INT(VLOOKUP(E1130,强化金币,2,1)*VLOOKUP(INDEX(装备!F:F,MATCH(属性!A1130,装备!A:A,0)),系数!$K$12:$M$15,3,0))</f>
        <v>8400</v>
      </c>
      <c r="L1130" s="17"/>
      <c r="M1130" s="17"/>
      <c r="N1130" s="17"/>
      <c r="O1130" s="17">
        <f>IF(E1130=1,"",VLOOKUP(E1130,系数!$S$2:$AB$12,MATCH(属性!C1130,评级,0),1))</f>
        <v>0</v>
      </c>
    </row>
    <row r="1131" spans="1:15" ht="17.25" thickBot="1" x14ac:dyDescent="0.4">
      <c r="A1131" s="17">
        <f t="shared" si="34"/>
        <v>7100010</v>
      </c>
      <c r="B1131" s="17" t="s">
        <v>40</v>
      </c>
      <c r="C1131" s="15">
        <f>INDEX(装备!G:G,MATCH(属性!A1131,装备!A:A,0))</f>
        <v>6</v>
      </c>
      <c r="D1131" s="15" t="str">
        <f>INDEX(装备!E:E,MATCH(属性!A1131,装备!A:A,0))</f>
        <v>trousers</v>
      </c>
      <c r="E1131" s="14">
        <v>49</v>
      </c>
      <c r="F1131" s="17">
        <f>INT((VLOOKUP($C1131,装备数值,2,0)+VLOOKUP($C1131,装备数值,5,0)*($E1131-1))*VLOOKUP($D1131,系数!$K$2:$O$7,2,0))</f>
        <v>1020</v>
      </c>
      <c r="G1131" s="17">
        <f>INT((VLOOKUP($C1131,装备数值,3,0)+VLOOKUP($C1131,装备数值,6,0)*($E1131-1))*VLOOKUP($D1131,系数!$K$2:$O$7,3,0))</f>
        <v>0</v>
      </c>
      <c r="H1131" s="17">
        <f t="shared" si="35"/>
        <v>0</v>
      </c>
      <c r="I1131" s="17">
        <f>INT((VLOOKUP($C1131,装备数值,4,0)+VLOOKUP($C1131,装备数值,7,0)*($E1131-1))*VLOOKUP($D1131,系数!$K$2:$O$7,4,0))</f>
        <v>0</v>
      </c>
      <c r="J1131" s="17">
        <f>INT((VLOOKUP($C1131,装备数值,4,0)+VLOOKUP($C1131,装备数值,7,0)*($E1131-1))*VLOOKUP($D1131,系数!$K$2:$O$7,5,0))</f>
        <v>0</v>
      </c>
      <c r="K1131" s="17">
        <f>INT(VLOOKUP(E1131,强化金币,2,1)*VLOOKUP(INDEX(装备!F:F,MATCH(属性!A1131,装备!A:A,0)),系数!$K$12:$M$15,3,0))</f>
        <v>9000</v>
      </c>
      <c r="L1131" s="17"/>
      <c r="M1131" s="17"/>
      <c r="N1131" s="17"/>
      <c r="O1131" s="17">
        <f>IF(E1131=1,"",VLOOKUP(E1131,系数!$S$2:$AB$12,MATCH(属性!C1131,评级,0),1))</f>
        <v>0</v>
      </c>
    </row>
    <row r="1132" spans="1:15" ht="17.25" thickBot="1" x14ac:dyDescent="0.4">
      <c r="A1132" s="17">
        <f t="shared" si="34"/>
        <v>7100010</v>
      </c>
      <c r="B1132" s="17" t="s">
        <v>40</v>
      </c>
      <c r="C1132" s="15">
        <f>INDEX(装备!G:G,MATCH(属性!A1132,装备!A:A,0))</f>
        <v>6</v>
      </c>
      <c r="D1132" s="15" t="str">
        <f>INDEX(装备!E:E,MATCH(属性!A1132,装备!A:A,0))</f>
        <v>trousers</v>
      </c>
      <c r="E1132" s="14">
        <v>50</v>
      </c>
      <c r="F1132" s="17">
        <f>INT((VLOOKUP($C1132,装备数值,2,0)+VLOOKUP($C1132,装备数值,5,0)*($E1132-1))*VLOOKUP($D1132,系数!$K$2:$O$7,2,0))</f>
        <v>1035</v>
      </c>
      <c r="G1132" s="17">
        <f>INT((VLOOKUP($C1132,装备数值,3,0)+VLOOKUP($C1132,装备数值,6,0)*($E1132-1))*VLOOKUP($D1132,系数!$K$2:$O$7,3,0))</f>
        <v>0</v>
      </c>
      <c r="H1132" s="17">
        <f t="shared" si="35"/>
        <v>0</v>
      </c>
      <c r="I1132" s="17">
        <f>INT((VLOOKUP($C1132,装备数值,4,0)+VLOOKUP($C1132,装备数值,7,0)*($E1132-1))*VLOOKUP($D1132,系数!$K$2:$O$7,4,0))</f>
        <v>0</v>
      </c>
      <c r="J1132" s="17">
        <f>INT((VLOOKUP($C1132,装备数值,4,0)+VLOOKUP($C1132,装备数值,7,0)*($E1132-1))*VLOOKUP($D1132,系数!$K$2:$O$7,5,0))</f>
        <v>0</v>
      </c>
      <c r="K1132" s="17">
        <f>INT(VLOOKUP(E1132,强化金币,2,1)*VLOOKUP(INDEX(装备!F:F,MATCH(属性!A1132,装备!A:A,0)),系数!$K$12:$M$15,3,0))</f>
        <v>9600</v>
      </c>
      <c r="L1132" s="17"/>
      <c r="M1132" s="17"/>
      <c r="N1132" s="17"/>
      <c r="O1132" s="17">
        <f>IF(E1132=1,"",VLOOKUP(E1132,系数!$S$2:$AB$12,MATCH(属性!C1132,评级,0),1))</f>
        <v>0</v>
      </c>
    </row>
    <row r="1133" spans="1:15" ht="17.25" thickBot="1" x14ac:dyDescent="0.4">
      <c r="A1133" s="17">
        <f t="shared" si="34"/>
        <v>7100010</v>
      </c>
      <c r="B1133" s="17" t="s">
        <v>40</v>
      </c>
      <c r="C1133" s="15">
        <f>INDEX(装备!G:G,MATCH(属性!A1133,装备!A:A,0))</f>
        <v>6</v>
      </c>
      <c r="D1133" s="15" t="str">
        <f>INDEX(装备!E:E,MATCH(属性!A1133,装备!A:A,0))</f>
        <v>trousers</v>
      </c>
      <c r="E1133" s="14">
        <v>51</v>
      </c>
      <c r="F1133" s="17">
        <f>INT((VLOOKUP($C1133,装备数值,2,0)+VLOOKUP($C1133,装备数值,5,0)*($E1133-1))*VLOOKUP($D1133,系数!$K$2:$O$7,2,0))</f>
        <v>1050</v>
      </c>
      <c r="G1133" s="17">
        <f>INT((VLOOKUP($C1133,装备数值,3,0)+VLOOKUP($C1133,装备数值,6,0)*($E1133-1))*VLOOKUP($D1133,系数!$K$2:$O$7,3,0))</f>
        <v>0</v>
      </c>
      <c r="H1133" s="17">
        <f t="shared" si="35"/>
        <v>0</v>
      </c>
      <c r="I1133" s="17">
        <f>INT((VLOOKUP($C1133,装备数值,4,0)+VLOOKUP($C1133,装备数值,7,0)*($E1133-1))*VLOOKUP($D1133,系数!$K$2:$O$7,4,0))</f>
        <v>0</v>
      </c>
      <c r="J1133" s="17">
        <f>INT((VLOOKUP($C1133,装备数值,4,0)+VLOOKUP($C1133,装备数值,7,0)*($E1133-1))*VLOOKUP($D1133,系数!$K$2:$O$7,5,0))</f>
        <v>0</v>
      </c>
      <c r="K1133" s="17">
        <f>INT(VLOOKUP(E1133,强化金币,2,1)*VLOOKUP(INDEX(装备!F:F,MATCH(属性!A1133,装备!A:A,0)),系数!$K$12:$M$15,3,0))</f>
        <v>10200</v>
      </c>
      <c r="L1133" s="17"/>
      <c r="M1133" s="17"/>
      <c r="N1133" s="17"/>
      <c r="O1133" s="17">
        <f>IF(E1133=1,"",VLOOKUP(E1133,系数!$S$2:$AB$12,MATCH(属性!C1133,评级,0),1))</f>
        <v>0</v>
      </c>
    </row>
    <row r="1134" spans="1:15" ht="17.25" thickBot="1" x14ac:dyDescent="0.4">
      <c r="A1134" s="17">
        <f t="shared" si="34"/>
        <v>7100010</v>
      </c>
      <c r="B1134" s="17" t="s">
        <v>40</v>
      </c>
      <c r="C1134" s="15">
        <f>INDEX(装备!G:G,MATCH(属性!A1134,装备!A:A,0))</f>
        <v>6</v>
      </c>
      <c r="D1134" s="15" t="str">
        <f>INDEX(装备!E:E,MATCH(属性!A1134,装备!A:A,0))</f>
        <v>trousers</v>
      </c>
      <c r="E1134" s="14">
        <v>52</v>
      </c>
      <c r="F1134" s="17">
        <f>INT((VLOOKUP($C1134,装备数值,2,0)+VLOOKUP($C1134,装备数值,5,0)*($E1134-1))*VLOOKUP($D1134,系数!$K$2:$O$7,2,0))</f>
        <v>1065</v>
      </c>
      <c r="G1134" s="17">
        <f>INT((VLOOKUP($C1134,装备数值,3,0)+VLOOKUP($C1134,装备数值,6,0)*($E1134-1))*VLOOKUP($D1134,系数!$K$2:$O$7,3,0))</f>
        <v>0</v>
      </c>
      <c r="H1134" s="17">
        <f t="shared" si="35"/>
        <v>0</v>
      </c>
      <c r="I1134" s="17">
        <f>INT((VLOOKUP($C1134,装备数值,4,0)+VLOOKUP($C1134,装备数值,7,0)*($E1134-1))*VLOOKUP($D1134,系数!$K$2:$O$7,4,0))</f>
        <v>0</v>
      </c>
      <c r="J1134" s="17">
        <f>INT((VLOOKUP($C1134,装备数值,4,0)+VLOOKUP($C1134,装备数值,7,0)*($E1134-1))*VLOOKUP($D1134,系数!$K$2:$O$7,5,0))</f>
        <v>0</v>
      </c>
      <c r="K1134" s="17">
        <f>INT(VLOOKUP(E1134,强化金币,2,1)*VLOOKUP(INDEX(装备!F:F,MATCH(属性!A1134,装备!A:A,0)),系数!$K$12:$M$15,3,0))</f>
        <v>10800</v>
      </c>
      <c r="L1134" s="17"/>
      <c r="M1134" s="17"/>
      <c r="N1134" s="17"/>
      <c r="O1134" s="17">
        <f>IF(E1134=1,"",VLOOKUP(E1134,系数!$S$2:$AB$12,MATCH(属性!C1134,评级,0),1))</f>
        <v>0</v>
      </c>
    </row>
    <row r="1135" spans="1:15" ht="17.25" thickBot="1" x14ac:dyDescent="0.4">
      <c r="A1135" s="17">
        <f t="shared" si="34"/>
        <v>7100010</v>
      </c>
      <c r="B1135" s="17" t="s">
        <v>40</v>
      </c>
      <c r="C1135" s="15">
        <f>INDEX(装备!G:G,MATCH(属性!A1135,装备!A:A,0))</f>
        <v>6</v>
      </c>
      <c r="D1135" s="15" t="str">
        <f>INDEX(装备!E:E,MATCH(属性!A1135,装备!A:A,0))</f>
        <v>trousers</v>
      </c>
      <c r="E1135" s="14">
        <v>53</v>
      </c>
      <c r="F1135" s="17">
        <f>INT((VLOOKUP($C1135,装备数值,2,0)+VLOOKUP($C1135,装备数值,5,0)*($E1135-1))*VLOOKUP($D1135,系数!$K$2:$O$7,2,0))</f>
        <v>1080</v>
      </c>
      <c r="G1135" s="17">
        <f>INT((VLOOKUP($C1135,装备数值,3,0)+VLOOKUP($C1135,装备数值,6,0)*($E1135-1))*VLOOKUP($D1135,系数!$K$2:$O$7,3,0))</f>
        <v>0</v>
      </c>
      <c r="H1135" s="17">
        <f t="shared" si="35"/>
        <v>0</v>
      </c>
      <c r="I1135" s="17">
        <f>INT((VLOOKUP($C1135,装备数值,4,0)+VLOOKUP($C1135,装备数值,7,0)*($E1135-1))*VLOOKUP($D1135,系数!$K$2:$O$7,4,0))</f>
        <v>0</v>
      </c>
      <c r="J1135" s="17">
        <f>INT((VLOOKUP($C1135,装备数值,4,0)+VLOOKUP($C1135,装备数值,7,0)*($E1135-1))*VLOOKUP($D1135,系数!$K$2:$O$7,5,0))</f>
        <v>0</v>
      </c>
      <c r="K1135" s="17">
        <f>INT(VLOOKUP(E1135,强化金币,2,1)*VLOOKUP(INDEX(装备!F:F,MATCH(属性!A1135,装备!A:A,0)),系数!$K$12:$M$15,3,0))</f>
        <v>11400</v>
      </c>
      <c r="L1135" s="17"/>
      <c r="M1135" s="17"/>
      <c r="N1135" s="17"/>
      <c r="O1135" s="17">
        <f>IF(E1135=1,"",VLOOKUP(E1135,系数!$S$2:$AB$12,MATCH(属性!C1135,评级,0),1))</f>
        <v>0</v>
      </c>
    </row>
    <row r="1136" spans="1:15" ht="17.25" thickBot="1" x14ac:dyDescent="0.4">
      <c r="A1136" s="17">
        <f t="shared" si="34"/>
        <v>7100010</v>
      </c>
      <c r="B1136" s="17" t="s">
        <v>40</v>
      </c>
      <c r="C1136" s="15">
        <f>INDEX(装备!G:G,MATCH(属性!A1136,装备!A:A,0))</f>
        <v>6</v>
      </c>
      <c r="D1136" s="15" t="str">
        <f>INDEX(装备!E:E,MATCH(属性!A1136,装备!A:A,0))</f>
        <v>trousers</v>
      </c>
      <c r="E1136" s="14">
        <v>54</v>
      </c>
      <c r="F1136" s="17">
        <f>INT((VLOOKUP($C1136,装备数值,2,0)+VLOOKUP($C1136,装备数值,5,0)*($E1136-1))*VLOOKUP($D1136,系数!$K$2:$O$7,2,0))</f>
        <v>1095</v>
      </c>
      <c r="G1136" s="17">
        <f>INT((VLOOKUP($C1136,装备数值,3,0)+VLOOKUP($C1136,装备数值,6,0)*($E1136-1))*VLOOKUP($D1136,系数!$K$2:$O$7,3,0))</f>
        <v>0</v>
      </c>
      <c r="H1136" s="17">
        <f t="shared" si="35"/>
        <v>0</v>
      </c>
      <c r="I1136" s="17">
        <f>INT((VLOOKUP($C1136,装备数值,4,0)+VLOOKUP($C1136,装备数值,7,0)*($E1136-1))*VLOOKUP($D1136,系数!$K$2:$O$7,4,0))</f>
        <v>0</v>
      </c>
      <c r="J1136" s="17">
        <f>INT((VLOOKUP($C1136,装备数值,4,0)+VLOOKUP($C1136,装备数值,7,0)*($E1136-1))*VLOOKUP($D1136,系数!$K$2:$O$7,5,0))</f>
        <v>0</v>
      </c>
      <c r="K1136" s="17">
        <f>INT(VLOOKUP(E1136,强化金币,2,1)*VLOOKUP(INDEX(装备!F:F,MATCH(属性!A1136,装备!A:A,0)),系数!$K$12:$M$15,3,0))</f>
        <v>12000</v>
      </c>
      <c r="L1136" s="17"/>
      <c r="M1136" s="17"/>
      <c r="N1136" s="17"/>
      <c r="O1136" s="17">
        <f>IF(E1136=1,"",VLOOKUP(E1136,系数!$S$2:$AB$12,MATCH(属性!C1136,评级,0),1))</f>
        <v>0</v>
      </c>
    </row>
    <row r="1137" spans="1:15" ht="17.25" thickBot="1" x14ac:dyDescent="0.4">
      <c r="A1137" s="17">
        <f t="shared" si="34"/>
        <v>7100010</v>
      </c>
      <c r="B1137" s="17" t="s">
        <v>40</v>
      </c>
      <c r="C1137" s="15">
        <f>INDEX(装备!G:G,MATCH(属性!A1137,装备!A:A,0))</f>
        <v>6</v>
      </c>
      <c r="D1137" s="15" t="str">
        <f>INDEX(装备!E:E,MATCH(属性!A1137,装备!A:A,0))</f>
        <v>trousers</v>
      </c>
      <c r="E1137" s="14">
        <v>55</v>
      </c>
      <c r="F1137" s="17">
        <f>INT((VLOOKUP($C1137,装备数值,2,0)+VLOOKUP($C1137,装备数值,5,0)*($E1137-1))*VLOOKUP($D1137,系数!$K$2:$O$7,2,0))</f>
        <v>1110</v>
      </c>
      <c r="G1137" s="17">
        <f>INT((VLOOKUP($C1137,装备数值,3,0)+VLOOKUP($C1137,装备数值,6,0)*($E1137-1))*VLOOKUP($D1137,系数!$K$2:$O$7,3,0))</f>
        <v>0</v>
      </c>
      <c r="H1137" s="17">
        <f t="shared" si="35"/>
        <v>0</v>
      </c>
      <c r="I1137" s="17">
        <f>INT((VLOOKUP($C1137,装备数值,4,0)+VLOOKUP($C1137,装备数值,7,0)*($E1137-1))*VLOOKUP($D1137,系数!$K$2:$O$7,4,0))</f>
        <v>0</v>
      </c>
      <c r="J1137" s="17">
        <f>INT((VLOOKUP($C1137,装备数值,4,0)+VLOOKUP($C1137,装备数值,7,0)*($E1137-1))*VLOOKUP($D1137,系数!$K$2:$O$7,5,0))</f>
        <v>0</v>
      </c>
      <c r="K1137" s="17">
        <f>INT(VLOOKUP(E1137,强化金币,2,1)*VLOOKUP(INDEX(装备!F:F,MATCH(属性!A1137,装备!A:A,0)),系数!$K$12:$M$15,3,0))</f>
        <v>12600</v>
      </c>
      <c r="L1137" s="17"/>
      <c r="M1137" s="17"/>
      <c r="N1137" s="17"/>
      <c r="O1137" s="17">
        <f>IF(E1137=1,"",VLOOKUP(E1137,系数!$S$2:$AB$12,MATCH(属性!C1137,评级,0),1))</f>
        <v>0</v>
      </c>
    </row>
    <row r="1138" spans="1:15" ht="17.25" thickBot="1" x14ac:dyDescent="0.4">
      <c r="A1138" s="17">
        <f t="shared" si="34"/>
        <v>7100010</v>
      </c>
      <c r="B1138" s="17" t="s">
        <v>40</v>
      </c>
      <c r="C1138" s="15">
        <f>INDEX(装备!G:G,MATCH(属性!A1138,装备!A:A,0))</f>
        <v>6</v>
      </c>
      <c r="D1138" s="15" t="str">
        <f>INDEX(装备!E:E,MATCH(属性!A1138,装备!A:A,0))</f>
        <v>trousers</v>
      </c>
      <c r="E1138" s="14">
        <v>56</v>
      </c>
      <c r="F1138" s="17">
        <f>INT((VLOOKUP($C1138,装备数值,2,0)+VLOOKUP($C1138,装备数值,5,0)*($E1138-1))*VLOOKUP($D1138,系数!$K$2:$O$7,2,0))</f>
        <v>1125</v>
      </c>
      <c r="G1138" s="17">
        <f>INT((VLOOKUP($C1138,装备数值,3,0)+VLOOKUP($C1138,装备数值,6,0)*($E1138-1))*VLOOKUP($D1138,系数!$K$2:$O$7,3,0))</f>
        <v>0</v>
      </c>
      <c r="H1138" s="17">
        <f t="shared" si="35"/>
        <v>0</v>
      </c>
      <c r="I1138" s="17">
        <f>INT((VLOOKUP($C1138,装备数值,4,0)+VLOOKUP($C1138,装备数值,7,0)*($E1138-1))*VLOOKUP($D1138,系数!$K$2:$O$7,4,0))</f>
        <v>0</v>
      </c>
      <c r="J1138" s="17">
        <f>INT((VLOOKUP($C1138,装备数值,4,0)+VLOOKUP($C1138,装备数值,7,0)*($E1138-1))*VLOOKUP($D1138,系数!$K$2:$O$7,5,0))</f>
        <v>0</v>
      </c>
      <c r="K1138" s="17">
        <f>INT(VLOOKUP(E1138,强化金币,2,1)*VLOOKUP(INDEX(装备!F:F,MATCH(属性!A1138,装备!A:A,0)),系数!$K$12:$M$15,3,0))</f>
        <v>13200</v>
      </c>
      <c r="L1138" s="17"/>
      <c r="M1138" s="17"/>
      <c r="N1138" s="17"/>
      <c r="O1138" s="17">
        <f>IF(E1138=1,"",VLOOKUP(E1138,系数!$S$2:$AB$12,MATCH(属性!C1138,评级,0),1))</f>
        <v>0</v>
      </c>
    </row>
    <row r="1139" spans="1:15" ht="17.25" thickBot="1" x14ac:dyDescent="0.4">
      <c r="A1139" s="17">
        <f t="shared" si="34"/>
        <v>7100010</v>
      </c>
      <c r="B1139" s="17" t="s">
        <v>40</v>
      </c>
      <c r="C1139" s="15">
        <f>INDEX(装备!G:G,MATCH(属性!A1139,装备!A:A,0))</f>
        <v>6</v>
      </c>
      <c r="D1139" s="15" t="str">
        <f>INDEX(装备!E:E,MATCH(属性!A1139,装备!A:A,0))</f>
        <v>trousers</v>
      </c>
      <c r="E1139" s="14">
        <v>57</v>
      </c>
      <c r="F1139" s="17">
        <f>INT((VLOOKUP($C1139,装备数值,2,0)+VLOOKUP($C1139,装备数值,5,0)*($E1139-1))*VLOOKUP($D1139,系数!$K$2:$O$7,2,0))</f>
        <v>1140</v>
      </c>
      <c r="G1139" s="17">
        <f>INT((VLOOKUP($C1139,装备数值,3,0)+VLOOKUP($C1139,装备数值,6,0)*($E1139-1))*VLOOKUP($D1139,系数!$K$2:$O$7,3,0))</f>
        <v>0</v>
      </c>
      <c r="H1139" s="17">
        <f t="shared" si="35"/>
        <v>0</v>
      </c>
      <c r="I1139" s="17">
        <f>INT((VLOOKUP($C1139,装备数值,4,0)+VLOOKUP($C1139,装备数值,7,0)*($E1139-1))*VLOOKUP($D1139,系数!$K$2:$O$7,4,0))</f>
        <v>0</v>
      </c>
      <c r="J1139" s="17">
        <f>INT((VLOOKUP($C1139,装备数值,4,0)+VLOOKUP($C1139,装备数值,7,0)*($E1139-1))*VLOOKUP($D1139,系数!$K$2:$O$7,5,0))</f>
        <v>0</v>
      </c>
      <c r="K1139" s="17">
        <f>INT(VLOOKUP(E1139,强化金币,2,1)*VLOOKUP(INDEX(装备!F:F,MATCH(属性!A1139,装备!A:A,0)),系数!$K$12:$M$15,3,0))</f>
        <v>13800</v>
      </c>
      <c r="L1139" s="17"/>
      <c r="M1139" s="17"/>
      <c r="N1139" s="17"/>
      <c r="O1139" s="17">
        <f>IF(E1139=1,"",VLOOKUP(E1139,系数!$S$2:$AB$12,MATCH(属性!C1139,评级,0),1))</f>
        <v>0</v>
      </c>
    </row>
    <row r="1140" spans="1:15" ht="17.25" thickBot="1" x14ac:dyDescent="0.4">
      <c r="A1140" s="17">
        <f t="shared" si="34"/>
        <v>7100010</v>
      </c>
      <c r="B1140" s="17" t="s">
        <v>40</v>
      </c>
      <c r="C1140" s="15">
        <f>INDEX(装备!G:G,MATCH(属性!A1140,装备!A:A,0))</f>
        <v>6</v>
      </c>
      <c r="D1140" s="15" t="str">
        <f>INDEX(装备!E:E,MATCH(属性!A1140,装备!A:A,0))</f>
        <v>trousers</v>
      </c>
      <c r="E1140" s="14">
        <v>58</v>
      </c>
      <c r="F1140" s="17">
        <f>INT((VLOOKUP($C1140,装备数值,2,0)+VLOOKUP($C1140,装备数值,5,0)*($E1140-1))*VLOOKUP($D1140,系数!$K$2:$O$7,2,0))</f>
        <v>1155</v>
      </c>
      <c r="G1140" s="17">
        <f>INT((VLOOKUP($C1140,装备数值,3,0)+VLOOKUP($C1140,装备数值,6,0)*($E1140-1))*VLOOKUP($D1140,系数!$K$2:$O$7,3,0))</f>
        <v>0</v>
      </c>
      <c r="H1140" s="17">
        <f t="shared" si="35"/>
        <v>0</v>
      </c>
      <c r="I1140" s="17">
        <f>INT((VLOOKUP($C1140,装备数值,4,0)+VLOOKUP($C1140,装备数值,7,0)*($E1140-1))*VLOOKUP($D1140,系数!$K$2:$O$7,4,0))</f>
        <v>0</v>
      </c>
      <c r="J1140" s="17">
        <f>INT((VLOOKUP($C1140,装备数值,4,0)+VLOOKUP($C1140,装备数值,7,0)*($E1140-1))*VLOOKUP($D1140,系数!$K$2:$O$7,5,0))</f>
        <v>0</v>
      </c>
      <c r="K1140" s="17">
        <f>INT(VLOOKUP(E1140,强化金币,2,1)*VLOOKUP(INDEX(装备!F:F,MATCH(属性!A1140,装备!A:A,0)),系数!$K$12:$M$15,3,0))</f>
        <v>14400</v>
      </c>
      <c r="L1140" s="17"/>
      <c r="M1140" s="17"/>
      <c r="N1140" s="17"/>
      <c r="O1140" s="17">
        <f>IF(E1140=1,"",VLOOKUP(E1140,系数!$S$2:$AB$12,MATCH(属性!C1140,评级,0),1))</f>
        <v>0</v>
      </c>
    </row>
    <row r="1141" spans="1:15" ht="17.25" thickBot="1" x14ac:dyDescent="0.4">
      <c r="A1141" s="17">
        <f t="shared" si="34"/>
        <v>7100010</v>
      </c>
      <c r="B1141" s="17" t="s">
        <v>40</v>
      </c>
      <c r="C1141" s="15">
        <f>INDEX(装备!G:G,MATCH(属性!A1141,装备!A:A,0))</f>
        <v>6</v>
      </c>
      <c r="D1141" s="15" t="str">
        <f>INDEX(装备!E:E,MATCH(属性!A1141,装备!A:A,0))</f>
        <v>trousers</v>
      </c>
      <c r="E1141" s="14">
        <v>59</v>
      </c>
      <c r="F1141" s="17">
        <f>INT((VLOOKUP($C1141,装备数值,2,0)+VLOOKUP($C1141,装备数值,5,0)*($E1141-1))*VLOOKUP($D1141,系数!$K$2:$O$7,2,0))</f>
        <v>1170</v>
      </c>
      <c r="G1141" s="17">
        <f>INT((VLOOKUP($C1141,装备数值,3,0)+VLOOKUP($C1141,装备数值,6,0)*($E1141-1))*VLOOKUP($D1141,系数!$K$2:$O$7,3,0))</f>
        <v>0</v>
      </c>
      <c r="H1141" s="17">
        <f t="shared" si="35"/>
        <v>0</v>
      </c>
      <c r="I1141" s="17">
        <f>INT((VLOOKUP($C1141,装备数值,4,0)+VLOOKUP($C1141,装备数值,7,0)*($E1141-1))*VLOOKUP($D1141,系数!$K$2:$O$7,4,0))</f>
        <v>0</v>
      </c>
      <c r="J1141" s="17">
        <f>INT((VLOOKUP($C1141,装备数值,4,0)+VLOOKUP($C1141,装备数值,7,0)*($E1141-1))*VLOOKUP($D1141,系数!$K$2:$O$7,5,0))</f>
        <v>0</v>
      </c>
      <c r="K1141" s="17">
        <f>INT(VLOOKUP(E1141,强化金币,2,1)*VLOOKUP(INDEX(装备!F:F,MATCH(属性!A1141,装备!A:A,0)),系数!$K$12:$M$15,3,0))</f>
        <v>15000</v>
      </c>
      <c r="L1141" s="17"/>
      <c r="M1141" s="17"/>
      <c r="N1141" s="17"/>
      <c r="O1141" s="17">
        <f>IF(E1141=1,"",VLOOKUP(E1141,系数!$S$2:$AB$12,MATCH(属性!C1141,评级,0),1))</f>
        <v>0</v>
      </c>
    </row>
    <row r="1142" spans="1:15" ht="17.25" thickBot="1" x14ac:dyDescent="0.4">
      <c r="A1142" s="17">
        <f t="shared" si="34"/>
        <v>7100010</v>
      </c>
      <c r="B1142" s="17" t="s">
        <v>40</v>
      </c>
      <c r="C1142" s="15">
        <f>INDEX(装备!G:G,MATCH(属性!A1142,装备!A:A,0))</f>
        <v>6</v>
      </c>
      <c r="D1142" s="15" t="str">
        <f>INDEX(装备!E:E,MATCH(属性!A1142,装备!A:A,0))</f>
        <v>trousers</v>
      </c>
      <c r="E1142" s="14">
        <v>60</v>
      </c>
      <c r="F1142" s="17">
        <f>INT((VLOOKUP($C1142,装备数值,2,0)+VLOOKUP($C1142,装备数值,5,0)*($E1142-1))*VLOOKUP($D1142,系数!$K$2:$O$7,2,0))</f>
        <v>1185</v>
      </c>
      <c r="G1142" s="17">
        <f>INT((VLOOKUP($C1142,装备数值,3,0)+VLOOKUP($C1142,装备数值,6,0)*($E1142-1))*VLOOKUP($D1142,系数!$K$2:$O$7,3,0))</f>
        <v>0</v>
      </c>
      <c r="H1142" s="17">
        <f t="shared" si="35"/>
        <v>0</v>
      </c>
      <c r="I1142" s="17">
        <f>INT((VLOOKUP($C1142,装备数值,4,0)+VLOOKUP($C1142,装备数值,7,0)*($E1142-1))*VLOOKUP($D1142,系数!$K$2:$O$7,4,0))</f>
        <v>0</v>
      </c>
      <c r="J1142" s="17">
        <f>INT((VLOOKUP($C1142,装备数值,4,0)+VLOOKUP($C1142,装备数值,7,0)*($E1142-1))*VLOOKUP($D1142,系数!$K$2:$O$7,5,0))</f>
        <v>0</v>
      </c>
      <c r="K1142" s="17">
        <f>INT(VLOOKUP(E1142,强化金币,2,1)*VLOOKUP(INDEX(装备!F:F,MATCH(属性!A1142,装备!A:A,0)),系数!$K$12:$M$15,3,0))</f>
        <v>15750</v>
      </c>
      <c r="L1142" s="17"/>
      <c r="M1142" s="17"/>
      <c r="N1142" s="17"/>
      <c r="O1142" s="17">
        <f>IF(E1142=1,"",VLOOKUP(E1142,系数!$S$2:$AB$12,MATCH(属性!C1142,评级,0),1))</f>
        <v>0</v>
      </c>
    </row>
    <row r="1143" spans="1:15" ht="17.25" thickBot="1" x14ac:dyDescent="0.4">
      <c r="A1143" s="17">
        <f t="shared" si="34"/>
        <v>7100010</v>
      </c>
      <c r="B1143" s="17" t="s">
        <v>40</v>
      </c>
      <c r="C1143" s="15">
        <f>INDEX(装备!G:G,MATCH(属性!A1143,装备!A:A,0))</f>
        <v>6</v>
      </c>
      <c r="D1143" s="15" t="str">
        <f>INDEX(装备!E:E,MATCH(属性!A1143,装备!A:A,0))</f>
        <v>trousers</v>
      </c>
      <c r="E1143" s="14">
        <v>61</v>
      </c>
      <c r="F1143" s="17">
        <f>INT((VLOOKUP($C1143,装备数值,2,0)+VLOOKUP($C1143,装备数值,5,0)*($E1143-1))*VLOOKUP($D1143,系数!$K$2:$O$7,2,0))</f>
        <v>1200</v>
      </c>
      <c r="G1143" s="17">
        <f>INT((VLOOKUP($C1143,装备数值,3,0)+VLOOKUP($C1143,装备数值,6,0)*($E1143-1))*VLOOKUP($D1143,系数!$K$2:$O$7,3,0))</f>
        <v>0</v>
      </c>
      <c r="H1143" s="17">
        <f t="shared" si="35"/>
        <v>0</v>
      </c>
      <c r="I1143" s="17">
        <f>INT((VLOOKUP($C1143,装备数值,4,0)+VLOOKUP($C1143,装备数值,7,0)*($E1143-1))*VLOOKUP($D1143,系数!$K$2:$O$7,4,0))</f>
        <v>0</v>
      </c>
      <c r="J1143" s="17">
        <f>INT((VLOOKUP($C1143,装备数值,4,0)+VLOOKUP($C1143,装备数值,7,0)*($E1143-1))*VLOOKUP($D1143,系数!$K$2:$O$7,5,0))</f>
        <v>0</v>
      </c>
      <c r="K1143" s="17">
        <f>INT(VLOOKUP(E1143,强化金币,2,1)*VLOOKUP(INDEX(装备!F:F,MATCH(属性!A1143,装备!A:A,0)),系数!$K$12:$M$15,3,0))</f>
        <v>16500</v>
      </c>
      <c r="L1143" s="17"/>
      <c r="M1143" s="17"/>
      <c r="N1143" s="17"/>
      <c r="O1143" s="17">
        <f>IF(E1143=1,"",VLOOKUP(E1143,系数!$S$2:$AB$12,MATCH(属性!C1143,评级,0),1))</f>
        <v>0</v>
      </c>
    </row>
    <row r="1144" spans="1:15" ht="17.25" thickBot="1" x14ac:dyDescent="0.4">
      <c r="A1144" s="17">
        <f t="shared" si="34"/>
        <v>7100010</v>
      </c>
      <c r="B1144" s="17" t="s">
        <v>40</v>
      </c>
      <c r="C1144" s="15">
        <f>INDEX(装备!G:G,MATCH(属性!A1144,装备!A:A,0))</f>
        <v>6</v>
      </c>
      <c r="D1144" s="15" t="str">
        <f>INDEX(装备!E:E,MATCH(属性!A1144,装备!A:A,0))</f>
        <v>trousers</v>
      </c>
      <c r="E1144" s="14">
        <v>62</v>
      </c>
      <c r="F1144" s="17">
        <f>INT((VLOOKUP($C1144,装备数值,2,0)+VLOOKUP($C1144,装备数值,5,0)*($E1144-1))*VLOOKUP($D1144,系数!$K$2:$O$7,2,0))</f>
        <v>1215</v>
      </c>
      <c r="G1144" s="17">
        <f>INT((VLOOKUP($C1144,装备数值,3,0)+VLOOKUP($C1144,装备数值,6,0)*($E1144-1))*VLOOKUP($D1144,系数!$K$2:$O$7,3,0))</f>
        <v>0</v>
      </c>
      <c r="H1144" s="17">
        <f t="shared" si="35"/>
        <v>0</v>
      </c>
      <c r="I1144" s="17">
        <f>INT((VLOOKUP($C1144,装备数值,4,0)+VLOOKUP($C1144,装备数值,7,0)*($E1144-1))*VLOOKUP($D1144,系数!$K$2:$O$7,4,0))</f>
        <v>0</v>
      </c>
      <c r="J1144" s="17">
        <f>INT((VLOOKUP($C1144,装备数值,4,0)+VLOOKUP($C1144,装备数值,7,0)*($E1144-1))*VLOOKUP($D1144,系数!$K$2:$O$7,5,0))</f>
        <v>0</v>
      </c>
      <c r="K1144" s="17">
        <f>INT(VLOOKUP(E1144,强化金币,2,1)*VLOOKUP(INDEX(装备!F:F,MATCH(属性!A1144,装备!A:A,0)),系数!$K$12:$M$15,3,0))</f>
        <v>17250</v>
      </c>
      <c r="L1144" s="17"/>
      <c r="M1144" s="17"/>
      <c r="N1144" s="17"/>
      <c r="O1144" s="17">
        <f>IF(E1144=1,"",VLOOKUP(E1144,系数!$S$2:$AB$12,MATCH(属性!C1144,评级,0),1))</f>
        <v>0</v>
      </c>
    </row>
    <row r="1145" spans="1:15" ht="17.25" thickBot="1" x14ac:dyDescent="0.4">
      <c r="A1145" s="17">
        <f t="shared" si="34"/>
        <v>7100010</v>
      </c>
      <c r="B1145" s="17" t="s">
        <v>40</v>
      </c>
      <c r="C1145" s="15">
        <f>INDEX(装备!G:G,MATCH(属性!A1145,装备!A:A,0))</f>
        <v>6</v>
      </c>
      <c r="D1145" s="15" t="str">
        <f>INDEX(装备!E:E,MATCH(属性!A1145,装备!A:A,0))</f>
        <v>trousers</v>
      </c>
      <c r="E1145" s="14">
        <v>63</v>
      </c>
      <c r="F1145" s="17">
        <f>INT((VLOOKUP($C1145,装备数值,2,0)+VLOOKUP($C1145,装备数值,5,0)*($E1145-1))*VLOOKUP($D1145,系数!$K$2:$O$7,2,0))</f>
        <v>1230</v>
      </c>
      <c r="G1145" s="17">
        <f>INT((VLOOKUP($C1145,装备数值,3,0)+VLOOKUP($C1145,装备数值,6,0)*($E1145-1))*VLOOKUP($D1145,系数!$K$2:$O$7,3,0))</f>
        <v>0</v>
      </c>
      <c r="H1145" s="17">
        <f t="shared" si="35"/>
        <v>0</v>
      </c>
      <c r="I1145" s="17">
        <f>INT((VLOOKUP($C1145,装备数值,4,0)+VLOOKUP($C1145,装备数值,7,0)*($E1145-1))*VLOOKUP($D1145,系数!$K$2:$O$7,4,0))</f>
        <v>0</v>
      </c>
      <c r="J1145" s="17">
        <f>INT((VLOOKUP($C1145,装备数值,4,0)+VLOOKUP($C1145,装备数值,7,0)*($E1145-1))*VLOOKUP($D1145,系数!$K$2:$O$7,5,0))</f>
        <v>0</v>
      </c>
      <c r="K1145" s="17">
        <f>INT(VLOOKUP(E1145,强化金币,2,1)*VLOOKUP(INDEX(装备!F:F,MATCH(属性!A1145,装备!A:A,0)),系数!$K$12:$M$15,3,0))</f>
        <v>18000</v>
      </c>
      <c r="L1145" s="17"/>
      <c r="M1145" s="17"/>
      <c r="N1145" s="17"/>
      <c r="O1145" s="17">
        <f>IF(E1145=1,"",VLOOKUP(E1145,系数!$S$2:$AB$12,MATCH(属性!C1145,评级,0),1))</f>
        <v>0</v>
      </c>
    </row>
    <row r="1146" spans="1:15" ht="17.25" thickBot="1" x14ac:dyDescent="0.4">
      <c r="A1146" s="17">
        <f t="shared" si="34"/>
        <v>7100010</v>
      </c>
      <c r="B1146" s="17" t="s">
        <v>40</v>
      </c>
      <c r="C1146" s="15">
        <f>INDEX(装备!G:G,MATCH(属性!A1146,装备!A:A,0))</f>
        <v>6</v>
      </c>
      <c r="D1146" s="15" t="str">
        <f>INDEX(装备!E:E,MATCH(属性!A1146,装备!A:A,0))</f>
        <v>trousers</v>
      </c>
      <c r="E1146" s="14">
        <v>64</v>
      </c>
      <c r="F1146" s="17">
        <f>INT((VLOOKUP($C1146,装备数值,2,0)+VLOOKUP($C1146,装备数值,5,0)*($E1146-1))*VLOOKUP($D1146,系数!$K$2:$O$7,2,0))</f>
        <v>1245</v>
      </c>
      <c r="G1146" s="17">
        <f>INT((VLOOKUP($C1146,装备数值,3,0)+VLOOKUP($C1146,装备数值,6,0)*($E1146-1))*VLOOKUP($D1146,系数!$K$2:$O$7,3,0))</f>
        <v>0</v>
      </c>
      <c r="H1146" s="17">
        <f t="shared" si="35"/>
        <v>0</v>
      </c>
      <c r="I1146" s="17">
        <f>INT((VLOOKUP($C1146,装备数值,4,0)+VLOOKUP($C1146,装备数值,7,0)*($E1146-1))*VLOOKUP($D1146,系数!$K$2:$O$7,4,0))</f>
        <v>0</v>
      </c>
      <c r="J1146" s="17">
        <f>INT((VLOOKUP($C1146,装备数值,4,0)+VLOOKUP($C1146,装备数值,7,0)*($E1146-1))*VLOOKUP($D1146,系数!$K$2:$O$7,5,0))</f>
        <v>0</v>
      </c>
      <c r="K1146" s="17">
        <f>INT(VLOOKUP(E1146,强化金币,2,1)*VLOOKUP(INDEX(装备!F:F,MATCH(属性!A1146,装备!A:A,0)),系数!$K$12:$M$15,3,0))</f>
        <v>18750</v>
      </c>
      <c r="L1146" s="17"/>
      <c r="M1146" s="17"/>
      <c r="N1146" s="17"/>
      <c r="O1146" s="17">
        <f>IF(E1146=1,"",VLOOKUP(E1146,系数!$S$2:$AB$12,MATCH(属性!C1146,评级,0),1))</f>
        <v>0</v>
      </c>
    </row>
    <row r="1147" spans="1:15" ht="17.25" thickBot="1" x14ac:dyDescent="0.4">
      <c r="A1147" s="17">
        <f t="shared" si="34"/>
        <v>7100010</v>
      </c>
      <c r="B1147" s="17" t="s">
        <v>40</v>
      </c>
      <c r="C1147" s="15">
        <f>INDEX(装备!G:G,MATCH(属性!A1147,装备!A:A,0))</f>
        <v>6</v>
      </c>
      <c r="D1147" s="15" t="str">
        <f>INDEX(装备!E:E,MATCH(属性!A1147,装备!A:A,0))</f>
        <v>trousers</v>
      </c>
      <c r="E1147" s="14">
        <v>65</v>
      </c>
      <c r="F1147" s="17">
        <f>INT((VLOOKUP($C1147,装备数值,2,0)+VLOOKUP($C1147,装备数值,5,0)*($E1147-1))*VLOOKUP($D1147,系数!$K$2:$O$7,2,0))</f>
        <v>1260</v>
      </c>
      <c r="G1147" s="17">
        <f>INT((VLOOKUP($C1147,装备数值,3,0)+VLOOKUP($C1147,装备数值,6,0)*($E1147-1))*VLOOKUP($D1147,系数!$K$2:$O$7,3,0))</f>
        <v>0</v>
      </c>
      <c r="H1147" s="17">
        <f t="shared" si="35"/>
        <v>0</v>
      </c>
      <c r="I1147" s="17">
        <f>INT((VLOOKUP($C1147,装备数值,4,0)+VLOOKUP($C1147,装备数值,7,0)*($E1147-1))*VLOOKUP($D1147,系数!$K$2:$O$7,4,0))</f>
        <v>0</v>
      </c>
      <c r="J1147" s="17">
        <f>INT((VLOOKUP($C1147,装备数值,4,0)+VLOOKUP($C1147,装备数值,7,0)*($E1147-1))*VLOOKUP($D1147,系数!$K$2:$O$7,5,0))</f>
        <v>0</v>
      </c>
      <c r="K1147" s="17">
        <f>INT(VLOOKUP(E1147,强化金币,2,1)*VLOOKUP(INDEX(装备!F:F,MATCH(属性!A1147,装备!A:A,0)),系数!$K$12:$M$15,3,0))</f>
        <v>19500</v>
      </c>
      <c r="L1147" s="17"/>
      <c r="M1147" s="17"/>
      <c r="N1147" s="17"/>
      <c r="O1147" s="17">
        <f>IF(E1147=1,"",VLOOKUP(E1147,系数!$S$2:$AB$12,MATCH(属性!C1147,评级,0),1))</f>
        <v>0</v>
      </c>
    </row>
    <row r="1148" spans="1:15" ht="17.25" thickBot="1" x14ac:dyDescent="0.4">
      <c r="A1148" s="17">
        <f t="shared" ref="A1148:A1211" si="36">A1028+1</f>
        <v>7100010</v>
      </c>
      <c r="B1148" s="17" t="s">
        <v>40</v>
      </c>
      <c r="C1148" s="15">
        <f>INDEX(装备!G:G,MATCH(属性!A1148,装备!A:A,0))</f>
        <v>6</v>
      </c>
      <c r="D1148" s="15" t="str">
        <f>INDEX(装备!E:E,MATCH(属性!A1148,装备!A:A,0))</f>
        <v>trousers</v>
      </c>
      <c r="E1148" s="14">
        <v>66</v>
      </c>
      <c r="F1148" s="17">
        <f>INT((VLOOKUP($C1148,装备数值,2,0)+VLOOKUP($C1148,装备数值,5,0)*($E1148-1))*VLOOKUP($D1148,系数!$K$2:$O$7,2,0))</f>
        <v>1275</v>
      </c>
      <c r="G1148" s="17">
        <f>INT((VLOOKUP($C1148,装备数值,3,0)+VLOOKUP($C1148,装备数值,6,0)*($E1148-1))*VLOOKUP($D1148,系数!$K$2:$O$7,3,0))</f>
        <v>0</v>
      </c>
      <c r="H1148" s="17">
        <f t="shared" si="35"/>
        <v>0</v>
      </c>
      <c r="I1148" s="17">
        <f>INT((VLOOKUP($C1148,装备数值,4,0)+VLOOKUP($C1148,装备数值,7,0)*($E1148-1))*VLOOKUP($D1148,系数!$K$2:$O$7,4,0))</f>
        <v>0</v>
      </c>
      <c r="J1148" s="17">
        <f>INT((VLOOKUP($C1148,装备数值,4,0)+VLOOKUP($C1148,装备数值,7,0)*($E1148-1))*VLOOKUP($D1148,系数!$K$2:$O$7,5,0))</f>
        <v>0</v>
      </c>
      <c r="K1148" s="17">
        <f>INT(VLOOKUP(E1148,强化金币,2,1)*VLOOKUP(INDEX(装备!F:F,MATCH(属性!A1148,装备!A:A,0)),系数!$K$12:$M$15,3,0))</f>
        <v>20250</v>
      </c>
      <c r="L1148" s="17"/>
      <c r="M1148" s="17"/>
      <c r="N1148" s="17"/>
      <c r="O1148" s="17">
        <f>IF(E1148=1,"",VLOOKUP(E1148,系数!$S$2:$AB$12,MATCH(属性!C1148,评级,0),1))</f>
        <v>0</v>
      </c>
    </row>
    <row r="1149" spans="1:15" ht="17.25" thickBot="1" x14ac:dyDescent="0.4">
      <c r="A1149" s="17">
        <f t="shared" si="36"/>
        <v>7100010</v>
      </c>
      <c r="B1149" s="17" t="s">
        <v>40</v>
      </c>
      <c r="C1149" s="15">
        <f>INDEX(装备!G:G,MATCH(属性!A1149,装备!A:A,0))</f>
        <v>6</v>
      </c>
      <c r="D1149" s="15" t="str">
        <f>INDEX(装备!E:E,MATCH(属性!A1149,装备!A:A,0))</f>
        <v>trousers</v>
      </c>
      <c r="E1149" s="14">
        <v>67</v>
      </c>
      <c r="F1149" s="17">
        <f>INT((VLOOKUP($C1149,装备数值,2,0)+VLOOKUP($C1149,装备数值,5,0)*($E1149-1))*VLOOKUP($D1149,系数!$K$2:$O$7,2,0))</f>
        <v>1290</v>
      </c>
      <c r="G1149" s="17">
        <f>INT((VLOOKUP($C1149,装备数值,3,0)+VLOOKUP($C1149,装备数值,6,0)*($E1149-1))*VLOOKUP($D1149,系数!$K$2:$O$7,3,0))</f>
        <v>0</v>
      </c>
      <c r="H1149" s="17">
        <f t="shared" si="35"/>
        <v>0</v>
      </c>
      <c r="I1149" s="17">
        <f>INT((VLOOKUP($C1149,装备数值,4,0)+VLOOKUP($C1149,装备数值,7,0)*($E1149-1))*VLOOKUP($D1149,系数!$K$2:$O$7,4,0))</f>
        <v>0</v>
      </c>
      <c r="J1149" s="17">
        <f>INT((VLOOKUP($C1149,装备数值,4,0)+VLOOKUP($C1149,装备数值,7,0)*($E1149-1))*VLOOKUP($D1149,系数!$K$2:$O$7,5,0))</f>
        <v>0</v>
      </c>
      <c r="K1149" s="17">
        <f>INT(VLOOKUP(E1149,强化金币,2,1)*VLOOKUP(INDEX(装备!F:F,MATCH(属性!A1149,装备!A:A,0)),系数!$K$12:$M$15,3,0))</f>
        <v>21000</v>
      </c>
      <c r="L1149" s="17"/>
      <c r="M1149" s="17"/>
      <c r="N1149" s="17"/>
      <c r="O1149" s="17">
        <f>IF(E1149=1,"",VLOOKUP(E1149,系数!$S$2:$AB$12,MATCH(属性!C1149,评级,0),1))</f>
        <v>0</v>
      </c>
    </row>
    <row r="1150" spans="1:15" ht="17.25" thickBot="1" x14ac:dyDescent="0.4">
      <c r="A1150" s="17">
        <f t="shared" si="36"/>
        <v>7100010</v>
      </c>
      <c r="B1150" s="17" t="s">
        <v>40</v>
      </c>
      <c r="C1150" s="15">
        <f>INDEX(装备!G:G,MATCH(属性!A1150,装备!A:A,0))</f>
        <v>6</v>
      </c>
      <c r="D1150" s="15" t="str">
        <f>INDEX(装备!E:E,MATCH(属性!A1150,装备!A:A,0))</f>
        <v>trousers</v>
      </c>
      <c r="E1150" s="14">
        <v>68</v>
      </c>
      <c r="F1150" s="17">
        <f>INT((VLOOKUP($C1150,装备数值,2,0)+VLOOKUP($C1150,装备数值,5,0)*($E1150-1))*VLOOKUP($D1150,系数!$K$2:$O$7,2,0))</f>
        <v>1305</v>
      </c>
      <c r="G1150" s="17">
        <f>INT((VLOOKUP($C1150,装备数值,3,0)+VLOOKUP($C1150,装备数值,6,0)*($E1150-1))*VLOOKUP($D1150,系数!$K$2:$O$7,3,0))</f>
        <v>0</v>
      </c>
      <c r="H1150" s="17">
        <f t="shared" si="35"/>
        <v>0</v>
      </c>
      <c r="I1150" s="17">
        <f>INT((VLOOKUP($C1150,装备数值,4,0)+VLOOKUP($C1150,装备数值,7,0)*($E1150-1))*VLOOKUP($D1150,系数!$K$2:$O$7,4,0))</f>
        <v>0</v>
      </c>
      <c r="J1150" s="17">
        <f>INT((VLOOKUP($C1150,装备数值,4,0)+VLOOKUP($C1150,装备数值,7,0)*($E1150-1))*VLOOKUP($D1150,系数!$K$2:$O$7,5,0))</f>
        <v>0</v>
      </c>
      <c r="K1150" s="17">
        <f>INT(VLOOKUP(E1150,强化金币,2,1)*VLOOKUP(INDEX(装备!F:F,MATCH(属性!A1150,装备!A:A,0)),系数!$K$12:$M$15,3,0))</f>
        <v>21750</v>
      </c>
      <c r="L1150" s="17"/>
      <c r="M1150" s="17"/>
      <c r="N1150" s="17"/>
      <c r="O1150" s="17">
        <f>IF(E1150=1,"",VLOOKUP(E1150,系数!$S$2:$AB$12,MATCH(属性!C1150,评级,0),1))</f>
        <v>0</v>
      </c>
    </row>
    <row r="1151" spans="1:15" ht="17.25" thickBot="1" x14ac:dyDescent="0.4">
      <c r="A1151" s="17">
        <f t="shared" si="36"/>
        <v>7100010</v>
      </c>
      <c r="B1151" s="17" t="s">
        <v>40</v>
      </c>
      <c r="C1151" s="15">
        <f>INDEX(装备!G:G,MATCH(属性!A1151,装备!A:A,0))</f>
        <v>6</v>
      </c>
      <c r="D1151" s="15" t="str">
        <f>INDEX(装备!E:E,MATCH(属性!A1151,装备!A:A,0))</f>
        <v>trousers</v>
      </c>
      <c r="E1151" s="14">
        <v>69</v>
      </c>
      <c r="F1151" s="17">
        <f>INT((VLOOKUP($C1151,装备数值,2,0)+VLOOKUP($C1151,装备数值,5,0)*($E1151-1))*VLOOKUP($D1151,系数!$K$2:$O$7,2,0))</f>
        <v>1320</v>
      </c>
      <c r="G1151" s="17">
        <f>INT((VLOOKUP($C1151,装备数值,3,0)+VLOOKUP($C1151,装备数值,6,0)*($E1151-1))*VLOOKUP($D1151,系数!$K$2:$O$7,3,0))</f>
        <v>0</v>
      </c>
      <c r="H1151" s="17">
        <f t="shared" si="35"/>
        <v>0</v>
      </c>
      <c r="I1151" s="17">
        <f>INT((VLOOKUP($C1151,装备数值,4,0)+VLOOKUP($C1151,装备数值,7,0)*($E1151-1))*VLOOKUP($D1151,系数!$K$2:$O$7,4,0))</f>
        <v>0</v>
      </c>
      <c r="J1151" s="17">
        <f>INT((VLOOKUP($C1151,装备数值,4,0)+VLOOKUP($C1151,装备数值,7,0)*($E1151-1))*VLOOKUP($D1151,系数!$K$2:$O$7,5,0))</f>
        <v>0</v>
      </c>
      <c r="K1151" s="17">
        <f>INT(VLOOKUP(E1151,强化金币,2,1)*VLOOKUP(INDEX(装备!F:F,MATCH(属性!A1151,装备!A:A,0)),系数!$K$12:$M$15,3,0))</f>
        <v>22500</v>
      </c>
      <c r="L1151" s="17"/>
      <c r="M1151" s="17"/>
      <c r="N1151" s="17"/>
      <c r="O1151" s="17">
        <f>IF(E1151=1,"",VLOOKUP(E1151,系数!$S$2:$AB$12,MATCH(属性!C1151,评级,0),1))</f>
        <v>0</v>
      </c>
    </row>
    <row r="1152" spans="1:15" ht="17.25" thickBot="1" x14ac:dyDescent="0.4">
      <c r="A1152" s="17">
        <f t="shared" si="36"/>
        <v>7100010</v>
      </c>
      <c r="B1152" s="17" t="s">
        <v>40</v>
      </c>
      <c r="C1152" s="15">
        <f>INDEX(装备!G:G,MATCH(属性!A1152,装备!A:A,0))</f>
        <v>6</v>
      </c>
      <c r="D1152" s="15" t="str">
        <f>INDEX(装备!E:E,MATCH(属性!A1152,装备!A:A,0))</f>
        <v>trousers</v>
      </c>
      <c r="E1152" s="14">
        <v>70</v>
      </c>
      <c r="F1152" s="17">
        <f>INT((VLOOKUP($C1152,装备数值,2,0)+VLOOKUP($C1152,装备数值,5,0)*($E1152-1))*VLOOKUP($D1152,系数!$K$2:$O$7,2,0))</f>
        <v>1335</v>
      </c>
      <c r="G1152" s="17">
        <f>INT((VLOOKUP($C1152,装备数值,3,0)+VLOOKUP($C1152,装备数值,6,0)*($E1152-1))*VLOOKUP($D1152,系数!$K$2:$O$7,3,0))</f>
        <v>0</v>
      </c>
      <c r="H1152" s="17">
        <f t="shared" si="35"/>
        <v>0</v>
      </c>
      <c r="I1152" s="17">
        <f>INT((VLOOKUP($C1152,装备数值,4,0)+VLOOKUP($C1152,装备数值,7,0)*($E1152-1))*VLOOKUP($D1152,系数!$K$2:$O$7,4,0))</f>
        <v>0</v>
      </c>
      <c r="J1152" s="17">
        <f>INT((VLOOKUP($C1152,装备数值,4,0)+VLOOKUP($C1152,装备数值,7,0)*($E1152-1))*VLOOKUP($D1152,系数!$K$2:$O$7,5,0))</f>
        <v>0</v>
      </c>
      <c r="K1152" s="17">
        <f>INT(VLOOKUP(E1152,强化金币,2,1)*VLOOKUP(INDEX(装备!F:F,MATCH(属性!A1152,装备!A:A,0)),系数!$K$12:$M$15,3,0))</f>
        <v>23250</v>
      </c>
      <c r="L1152" s="17"/>
      <c r="M1152" s="17"/>
      <c r="N1152" s="17"/>
      <c r="O1152" s="17">
        <f>IF(E1152=1,"",VLOOKUP(E1152,系数!$S$2:$AB$12,MATCH(属性!C1152,评级,0),1))</f>
        <v>0</v>
      </c>
    </row>
    <row r="1153" spans="1:15" ht="17.25" thickBot="1" x14ac:dyDescent="0.4">
      <c r="A1153" s="17">
        <f t="shared" si="36"/>
        <v>7100010</v>
      </c>
      <c r="B1153" s="17" t="s">
        <v>40</v>
      </c>
      <c r="C1153" s="15">
        <f>INDEX(装备!G:G,MATCH(属性!A1153,装备!A:A,0))</f>
        <v>6</v>
      </c>
      <c r="D1153" s="15" t="str">
        <f>INDEX(装备!E:E,MATCH(属性!A1153,装备!A:A,0))</f>
        <v>trousers</v>
      </c>
      <c r="E1153" s="14">
        <v>71</v>
      </c>
      <c r="F1153" s="17">
        <f>INT((VLOOKUP($C1153,装备数值,2,0)+VLOOKUP($C1153,装备数值,5,0)*($E1153-1))*VLOOKUP($D1153,系数!$K$2:$O$7,2,0))</f>
        <v>1350</v>
      </c>
      <c r="G1153" s="17">
        <f>INT((VLOOKUP($C1153,装备数值,3,0)+VLOOKUP($C1153,装备数值,6,0)*($E1153-1))*VLOOKUP($D1153,系数!$K$2:$O$7,3,0))</f>
        <v>0</v>
      </c>
      <c r="H1153" s="17">
        <f t="shared" si="35"/>
        <v>0</v>
      </c>
      <c r="I1153" s="17">
        <f>INT((VLOOKUP($C1153,装备数值,4,0)+VLOOKUP($C1153,装备数值,7,0)*($E1153-1))*VLOOKUP($D1153,系数!$K$2:$O$7,4,0))</f>
        <v>0</v>
      </c>
      <c r="J1153" s="17">
        <f>INT((VLOOKUP($C1153,装备数值,4,0)+VLOOKUP($C1153,装备数值,7,0)*($E1153-1))*VLOOKUP($D1153,系数!$K$2:$O$7,5,0))</f>
        <v>0</v>
      </c>
      <c r="K1153" s="17">
        <f>INT(VLOOKUP(E1153,强化金币,2,1)*VLOOKUP(INDEX(装备!F:F,MATCH(属性!A1153,装备!A:A,0)),系数!$K$12:$M$15,3,0))</f>
        <v>24000</v>
      </c>
      <c r="L1153" s="17"/>
      <c r="M1153" s="17"/>
      <c r="N1153" s="17"/>
      <c r="O1153" s="17">
        <f>IF(E1153=1,"",VLOOKUP(E1153,系数!$S$2:$AB$12,MATCH(属性!C1153,评级,0),1))</f>
        <v>0</v>
      </c>
    </row>
    <row r="1154" spans="1:15" ht="17.25" thickBot="1" x14ac:dyDescent="0.4">
      <c r="A1154" s="17">
        <f t="shared" si="36"/>
        <v>7100010</v>
      </c>
      <c r="B1154" s="17" t="s">
        <v>40</v>
      </c>
      <c r="C1154" s="15">
        <f>INDEX(装备!G:G,MATCH(属性!A1154,装备!A:A,0))</f>
        <v>6</v>
      </c>
      <c r="D1154" s="15" t="str">
        <f>INDEX(装备!E:E,MATCH(属性!A1154,装备!A:A,0))</f>
        <v>trousers</v>
      </c>
      <c r="E1154" s="14">
        <v>72</v>
      </c>
      <c r="F1154" s="17">
        <f>INT((VLOOKUP($C1154,装备数值,2,0)+VLOOKUP($C1154,装备数值,5,0)*($E1154-1))*VLOOKUP($D1154,系数!$K$2:$O$7,2,0))</f>
        <v>1365</v>
      </c>
      <c r="G1154" s="17">
        <f>INT((VLOOKUP($C1154,装备数值,3,0)+VLOOKUP($C1154,装备数值,6,0)*($E1154-1))*VLOOKUP($D1154,系数!$K$2:$O$7,3,0))</f>
        <v>0</v>
      </c>
      <c r="H1154" s="17">
        <f t="shared" si="35"/>
        <v>0</v>
      </c>
      <c r="I1154" s="17">
        <f>INT((VLOOKUP($C1154,装备数值,4,0)+VLOOKUP($C1154,装备数值,7,0)*($E1154-1))*VLOOKUP($D1154,系数!$K$2:$O$7,4,0))</f>
        <v>0</v>
      </c>
      <c r="J1154" s="17">
        <f>INT((VLOOKUP($C1154,装备数值,4,0)+VLOOKUP($C1154,装备数值,7,0)*($E1154-1))*VLOOKUP($D1154,系数!$K$2:$O$7,5,0))</f>
        <v>0</v>
      </c>
      <c r="K1154" s="17">
        <f>INT(VLOOKUP(E1154,强化金币,2,1)*VLOOKUP(INDEX(装备!F:F,MATCH(属性!A1154,装备!A:A,0)),系数!$K$12:$M$15,3,0))</f>
        <v>24750</v>
      </c>
      <c r="L1154" s="17"/>
      <c r="M1154" s="17"/>
      <c r="N1154" s="17"/>
      <c r="O1154" s="17">
        <f>IF(E1154=1,"",VLOOKUP(E1154,系数!$S$2:$AB$12,MATCH(属性!C1154,评级,0),1))</f>
        <v>0</v>
      </c>
    </row>
    <row r="1155" spans="1:15" ht="17.25" thickBot="1" x14ac:dyDescent="0.4">
      <c r="A1155" s="17">
        <f t="shared" si="36"/>
        <v>7100010</v>
      </c>
      <c r="B1155" s="17" t="s">
        <v>40</v>
      </c>
      <c r="C1155" s="15">
        <f>INDEX(装备!G:G,MATCH(属性!A1155,装备!A:A,0))</f>
        <v>6</v>
      </c>
      <c r="D1155" s="15" t="str">
        <f>INDEX(装备!E:E,MATCH(属性!A1155,装备!A:A,0))</f>
        <v>trousers</v>
      </c>
      <c r="E1155" s="14">
        <v>73</v>
      </c>
      <c r="F1155" s="17">
        <f>INT((VLOOKUP($C1155,装备数值,2,0)+VLOOKUP($C1155,装备数值,5,0)*($E1155-1))*VLOOKUP($D1155,系数!$K$2:$O$7,2,0))</f>
        <v>1380</v>
      </c>
      <c r="G1155" s="17">
        <f>INT((VLOOKUP($C1155,装备数值,3,0)+VLOOKUP($C1155,装备数值,6,0)*($E1155-1))*VLOOKUP($D1155,系数!$K$2:$O$7,3,0))</f>
        <v>0</v>
      </c>
      <c r="H1155" s="17">
        <f t="shared" si="35"/>
        <v>0</v>
      </c>
      <c r="I1155" s="17">
        <f>INT((VLOOKUP($C1155,装备数值,4,0)+VLOOKUP($C1155,装备数值,7,0)*($E1155-1))*VLOOKUP($D1155,系数!$K$2:$O$7,4,0))</f>
        <v>0</v>
      </c>
      <c r="J1155" s="17">
        <f>INT((VLOOKUP($C1155,装备数值,4,0)+VLOOKUP($C1155,装备数值,7,0)*($E1155-1))*VLOOKUP($D1155,系数!$K$2:$O$7,5,0))</f>
        <v>0</v>
      </c>
      <c r="K1155" s="17">
        <f>INT(VLOOKUP(E1155,强化金币,2,1)*VLOOKUP(INDEX(装备!F:F,MATCH(属性!A1155,装备!A:A,0)),系数!$K$12:$M$15,3,0))</f>
        <v>25500</v>
      </c>
      <c r="L1155" s="17"/>
      <c r="M1155" s="17"/>
      <c r="N1155" s="17"/>
      <c r="O1155" s="17">
        <f>IF(E1155=1,"",VLOOKUP(E1155,系数!$S$2:$AB$12,MATCH(属性!C1155,评级,0),1))</f>
        <v>0</v>
      </c>
    </row>
    <row r="1156" spans="1:15" ht="17.25" thickBot="1" x14ac:dyDescent="0.4">
      <c r="A1156" s="17">
        <f t="shared" si="36"/>
        <v>7100010</v>
      </c>
      <c r="B1156" s="17" t="s">
        <v>40</v>
      </c>
      <c r="C1156" s="15">
        <f>INDEX(装备!G:G,MATCH(属性!A1156,装备!A:A,0))</f>
        <v>6</v>
      </c>
      <c r="D1156" s="15" t="str">
        <f>INDEX(装备!E:E,MATCH(属性!A1156,装备!A:A,0))</f>
        <v>trousers</v>
      </c>
      <c r="E1156" s="14">
        <v>74</v>
      </c>
      <c r="F1156" s="17">
        <f>INT((VLOOKUP($C1156,装备数值,2,0)+VLOOKUP($C1156,装备数值,5,0)*($E1156-1))*VLOOKUP($D1156,系数!$K$2:$O$7,2,0))</f>
        <v>1395</v>
      </c>
      <c r="G1156" s="17">
        <f>INT((VLOOKUP($C1156,装备数值,3,0)+VLOOKUP($C1156,装备数值,6,0)*($E1156-1))*VLOOKUP($D1156,系数!$K$2:$O$7,3,0))</f>
        <v>0</v>
      </c>
      <c r="H1156" s="17">
        <f t="shared" ref="H1156:H1219" si="37">G1156</f>
        <v>0</v>
      </c>
      <c r="I1156" s="17">
        <f>INT((VLOOKUP($C1156,装备数值,4,0)+VLOOKUP($C1156,装备数值,7,0)*($E1156-1))*VLOOKUP($D1156,系数!$K$2:$O$7,4,0))</f>
        <v>0</v>
      </c>
      <c r="J1156" s="17">
        <f>INT((VLOOKUP($C1156,装备数值,4,0)+VLOOKUP($C1156,装备数值,7,0)*($E1156-1))*VLOOKUP($D1156,系数!$K$2:$O$7,5,0))</f>
        <v>0</v>
      </c>
      <c r="K1156" s="17">
        <f>INT(VLOOKUP(E1156,强化金币,2,1)*VLOOKUP(INDEX(装备!F:F,MATCH(属性!A1156,装备!A:A,0)),系数!$K$12:$M$15,3,0))</f>
        <v>26250</v>
      </c>
      <c r="L1156" s="17"/>
      <c r="M1156" s="17"/>
      <c r="N1156" s="17"/>
      <c r="O1156" s="17">
        <f>IF(E1156=1,"",VLOOKUP(E1156,系数!$S$2:$AB$12,MATCH(属性!C1156,评级,0),1))</f>
        <v>0</v>
      </c>
    </row>
    <row r="1157" spans="1:15" ht="17.25" thickBot="1" x14ac:dyDescent="0.4">
      <c r="A1157" s="17">
        <f t="shared" si="36"/>
        <v>7100010</v>
      </c>
      <c r="B1157" s="17" t="s">
        <v>40</v>
      </c>
      <c r="C1157" s="15">
        <f>INDEX(装备!G:G,MATCH(属性!A1157,装备!A:A,0))</f>
        <v>6</v>
      </c>
      <c r="D1157" s="15" t="str">
        <f>INDEX(装备!E:E,MATCH(属性!A1157,装备!A:A,0))</f>
        <v>trousers</v>
      </c>
      <c r="E1157" s="14">
        <v>75</v>
      </c>
      <c r="F1157" s="17">
        <f>INT((VLOOKUP($C1157,装备数值,2,0)+VLOOKUP($C1157,装备数值,5,0)*($E1157-1))*VLOOKUP($D1157,系数!$K$2:$O$7,2,0))</f>
        <v>1410</v>
      </c>
      <c r="G1157" s="17">
        <f>INT((VLOOKUP($C1157,装备数值,3,0)+VLOOKUP($C1157,装备数值,6,0)*($E1157-1))*VLOOKUP($D1157,系数!$K$2:$O$7,3,0))</f>
        <v>0</v>
      </c>
      <c r="H1157" s="17">
        <f t="shared" si="37"/>
        <v>0</v>
      </c>
      <c r="I1157" s="17">
        <f>INT((VLOOKUP($C1157,装备数值,4,0)+VLOOKUP($C1157,装备数值,7,0)*($E1157-1))*VLOOKUP($D1157,系数!$K$2:$O$7,4,0))</f>
        <v>0</v>
      </c>
      <c r="J1157" s="17">
        <f>INT((VLOOKUP($C1157,装备数值,4,0)+VLOOKUP($C1157,装备数值,7,0)*($E1157-1))*VLOOKUP($D1157,系数!$K$2:$O$7,5,0))</f>
        <v>0</v>
      </c>
      <c r="K1157" s="17">
        <f>INT(VLOOKUP(E1157,强化金币,2,1)*VLOOKUP(INDEX(装备!F:F,MATCH(属性!A1157,装备!A:A,0)),系数!$K$12:$M$15,3,0))</f>
        <v>27000</v>
      </c>
      <c r="L1157" s="17"/>
      <c r="M1157" s="17"/>
      <c r="N1157" s="17"/>
      <c r="O1157" s="17">
        <f>IF(E1157=1,"",VLOOKUP(E1157,系数!$S$2:$AB$12,MATCH(属性!C1157,评级,0),1))</f>
        <v>0</v>
      </c>
    </row>
    <row r="1158" spans="1:15" ht="17.25" thickBot="1" x14ac:dyDescent="0.4">
      <c r="A1158" s="17">
        <f t="shared" si="36"/>
        <v>7100010</v>
      </c>
      <c r="B1158" s="17" t="s">
        <v>40</v>
      </c>
      <c r="C1158" s="15">
        <f>INDEX(装备!G:G,MATCH(属性!A1158,装备!A:A,0))</f>
        <v>6</v>
      </c>
      <c r="D1158" s="15" t="str">
        <f>INDEX(装备!E:E,MATCH(属性!A1158,装备!A:A,0))</f>
        <v>trousers</v>
      </c>
      <c r="E1158" s="14">
        <v>76</v>
      </c>
      <c r="F1158" s="17">
        <f>INT((VLOOKUP($C1158,装备数值,2,0)+VLOOKUP($C1158,装备数值,5,0)*($E1158-1))*VLOOKUP($D1158,系数!$K$2:$O$7,2,0))</f>
        <v>1425</v>
      </c>
      <c r="G1158" s="17">
        <f>INT((VLOOKUP($C1158,装备数值,3,0)+VLOOKUP($C1158,装备数值,6,0)*($E1158-1))*VLOOKUP($D1158,系数!$K$2:$O$7,3,0))</f>
        <v>0</v>
      </c>
      <c r="H1158" s="17">
        <f t="shared" si="37"/>
        <v>0</v>
      </c>
      <c r="I1158" s="17">
        <f>INT((VLOOKUP($C1158,装备数值,4,0)+VLOOKUP($C1158,装备数值,7,0)*($E1158-1))*VLOOKUP($D1158,系数!$K$2:$O$7,4,0))</f>
        <v>0</v>
      </c>
      <c r="J1158" s="17">
        <f>INT((VLOOKUP($C1158,装备数值,4,0)+VLOOKUP($C1158,装备数值,7,0)*($E1158-1))*VLOOKUP($D1158,系数!$K$2:$O$7,5,0))</f>
        <v>0</v>
      </c>
      <c r="K1158" s="17">
        <f>INT(VLOOKUP(E1158,强化金币,2,1)*VLOOKUP(INDEX(装备!F:F,MATCH(属性!A1158,装备!A:A,0)),系数!$K$12:$M$15,3,0))</f>
        <v>27750</v>
      </c>
      <c r="L1158" s="17"/>
      <c r="M1158" s="17"/>
      <c r="N1158" s="17"/>
      <c r="O1158" s="17">
        <f>IF(E1158=1,"",VLOOKUP(E1158,系数!$S$2:$AB$12,MATCH(属性!C1158,评级,0),1))</f>
        <v>0</v>
      </c>
    </row>
    <row r="1159" spans="1:15" ht="17.25" thickBot="1" x14ac:dyDescent="0.4">
      <c r="A1159" s="17">
        <f t="shared" si="36"/>
        <v>7100010</v>
      </c>
      <c r="B1159" s="17" t="s">
        <v>40</v>
      </c>
      <c r="C1159" s="15">
        <f>INDEX(装备!G:G,MATCH(属性!A1159,装备!A:A,0))</f>
        <v>6</v>
      </c>
      <c r="D1159" s="15" t="str">
        <f>INDEX(装备!E:E,MATCH(属性!A1159,装备!A:A,0))</f>
        <v>trousers</v>
      </c>
      <c r="E1159" s="14">
        <v>77</v>
      </c>
      <c r="F1159" s="17">
        <f>INT((VLOOKUP($C1159,装备数值,2,0)+VLOOKUP($C1159,装备数值,5,0)*($E1159-1))*VLOOKUP($D1159,系数!$K$2:$O$7,2,0))</f>
        <v>1440</v>
      </c>
      <c r="G1159" s="17">
        <f>INT((VLOOKUP($C1159,装备数值,3,0)+VLOOKUP($C1159,装备数值,6,0)*($E1159-1))*VLOOKUP($D1159,系数!$K$2:$O$7,3,0))</f>
        <v>0</v>
      </c>
      <c r="H1159" s="17">
        <f t="shared" si="37"/>
        <v>0</v>
      </c>
      <c r="I1159" s="17">
        <f>INT((VLOOKUP($C1159,装备数值,4,0)+VLOOKUP($C1159,装备数值,7,0)*($E1159-1))*VLOOKUP($D1159,系数!$K$2:$O$7,4,0))</f>
        <v>0</v>
      </c>
      <c r="J1159" s="17">
        <f>INT((VLOOKUP($C1159,装备数值,4,0)+VLOOKUP($C1159,装备数值,7,0)*($E1159-1))*VLOOKUP($D1159,系数!$K$2:$O$7,5,0))</f>
        <v>0</v>
      </c>
      <c r="K1159" s="17">
        <f>INT(VLOOKUP(E1159,强化金币,2,1)*VLOOKUP(INDEX(装备!F:F,MATCH(属性!A1159,装备!A:A,0)),系数!$K$12:$M$15,3,0))</f>
        <v>28500</v>
      </c>
      <c r="L1159" s="17"/>
      <c r="M1159" s="17"/>
      <c r="N1159" s="17"/>
      <c r="O1159" s="17">
        <f>IF(E1159=1,"",VLOOKUP(E1159,系数!$S$2:$AB$12,MATCH(属性!C1159,评级,0),1))</f>
        <v>0</v>
      </c>
    </row>
    <row r="1160" spans="1:15" ht="17.25" thickBot="1" x14ac:dyDescent="0.4">
      <c r="A1160" s="17">
        <f t="shared" si="36"/>
        <v>7100010</v>
      </c>
      <c r="B1160" s="17" t="s">
        <v>40</v>
      </c>
      <c r="C1160" s="15">
        <f>INDEX(装备!G:G,MATCH(属性!A1160,装备!A:A,0))</f>
        <v>6</v>
      </c>
      <c r="D1160" s="15" t="str">
        <f>INDEX(装备!E:E,MATCH(属性!A1160,装备!A:A,0))</f>
        <v>trousers</v>
      </c>
      <c r="E1160" s="14">
        <v>78</v>
      </c>
      <c r="F1160" s="17">
        <f>INT((VLOOKUP($C1160,装备数值,2,0)+VLOOKUP($C1160,装备数值,5,0)*($E1160-1))*VLOOKUP($D1160,系数!$K$2:$O$7,2,0))</f>
        <v>1455</v>
      </c>
      <c r="G1160" s="17">
        <f>INT((VLOOKUP($C1160,装备数值,3,0)+VLOOKUP($C1160,装备数值,6,0)*($E1160-1))*VLOOKUP($D1160,系数!$K$2:$O$7,3,0))</f>
        <v>0</v>
      </c>
      <c r="H1160" s="17">
        <f t="shared" si="37"/>
        <v>0</v>
      </c>
      <c r="I1160" s="17">
        <f>INT((VLOOKUP($C1160,装备数值,4,0)+VLOOKUP($C1160,装备数值,7,0)*($E1160-1))*VLOOKUP($D1160,系数!$K$2:$O$7,4,0))</f>
        <v>0</v>
      </c>
      <c r="J1160" s="17">
        <f>INT((VLOOKUP($C1160,装备数值,4,0)+VLOOKUP($C1160,装备数值,7,0)*($E1160-1))*VLOOKUP($D1160,系数!$K$2:$O$7,5,0))</f>
        <v>0</v>
      </c>
      <c r="K1160" s="17">
        <f>INT(VLOOKUP(E1160,强化金币,2,1)*VLOOKUP(INDEX(装备!F:F,MATCH(属性!A1160,装备!A:A,0)),系数!$K$12:$M$15,3,0))</f>
        <v>29250</v>
      </c>
      <c r="L1160" s="17"/>
      <c r="M1160" s="17"/>
      <c r="N1160" s="17"/>
      <c r="O1160" s="17">
        <f>IF(E1160=1,"",VLOOKUP(E1160,系数!$S$2:$AB$12,MATCH(属性!C1160,评级,0),1))</f>
        <v>0</v>
      </c>
    </row>
    <row r="1161" spans="1:15" ht="17.25" thickBot="1" x14ac:dyDescent="0.4">
      <c r="A1161" s="17">
        <f t="shared" si="36"/>
        <v>7100010</v>
      </c>
      <c r="B1161" s="17" t="s">
        <v>40</v>
      </c>
      <c r="C1161" s="15">
        <f>INDEX(装备!G:G,MATCH(属性!A1161,装备!A:A,0))</f>
        <v>6</v>
      </c>
      <c r="D1161" s="15" t="str">
        <f>INDEX(装备!E:E,MATCH(属性!A1161,装备!A:A,0))</f>
        <v>trousers</v>
      </c>
      <c r="E1161" s="14">
        <v>79</v>
      </c>
      <c r="F1161" s="17">
        <f>INT((VLOOKUP($C1161,装备数值,2,0)+VLOOKUP($C1161,装备数值,5,0)*($E1161-1))*VLOOKUP($D1161,系数!$K$2:$O$7,2,0))</f>
        <v>1470</v>
      </c>
      <c r="G1161" s="17">
        <f>INT((VLOOKUP($C1161,装备数值,3,0)+VLOOKUP($C1161,装备数值,6,0)*($E1161-1))*VLOOKUP($D1161,系数!$K$2:$O$7,3,0))</f>
        <v>0</v>
      </c>
      <c r="H1161" s="17">
        <f t="shared" si="37"/>
        <v>0</v>
      </c>
      <c r="I1161" s="17">
        <f>INT((VLOOKUP($C1161,装备数值,4,0)+VLOOKUP($C1161,装备数值,7,0)*($E1161-1))*VLOOKUP($D1161,系数!$K$2:$O$7,4,0))</f>
        <v>0</v>
      </c>
      <c r="J1161" s="17">
        <f>INT((VLOOKUP($C1161,装备数值,4,0)+VLOOKUP($C1161,装备数值,7,0)*($E1161-1))*VLOOKUP($D1161,系数!$K$2:$O$7,5,0))</f>
        <v>0</v>
      </c>
      <c r="K1161" s="17">
        <f>INT(VLOOKUP(E1161,强化金币,2,1)*VLOOKUP(INDEX(装备!F:F,MATCH(属性!A1161,装备!A:A,0)),系数!$K$12:$M$15,3,0))</f>
        <v>30000</v>
      </c>
      <c r="L1161" s="17"/>
      <c r="M1161" s="17"/>
      <c r="N1161" s="17"/>
      <c r="O1161" s="17">
        <f>IF(E1161=1,"",VLOOKUP(E1161,系数!$S$2:$AB$12,MATCH(属性!C1161,评级,0),1))</f>
        <v>0</v>
      </c>
    </row>
    <row r="1162" spans="1:15" ht="17.25" thickBot="1" x14ac:dyDescent="0.4">
      <c r="A1162" s="17">
        <f t="shared" si="36"/>
        <v>7100010</v>
      </c>
      <c r="B1162" s="17" t="s">
        <v>40</v>
      </c>
      <c r="C1162" s="15">
        <f>INDEX(装备!G:G,MATCH(属性!A1162,装备!A:A,0))</f>
        <v>6</v>
      </c>
      <c r="D1162" s="15" t="str">
        <f>INDEX(装备!E:E,MATCH(属性!A1162,装备!A:A,0))</f>
        <v>trousers</v>
      </c>
      <c r="E1162" s="14">
        <v>80</v>
      </c>
      <c r="F1162" s="17">
        <f>INT((VLOOKUP($C1162,装备数值,2,0)+VLOOKUP($C1162,装备数值,5,0)*($E1162-1))*VLOOKUP($D1162,系数!$K$2:$O$7,2,0))</f>
        <v>1485</v>
      </c>
      <c r="G1162" s="17">
        <f>INT((VLOOKUP($C1162,装备数值,3,0)+VLOOKUP($C1162,装备数值,6,0)*($E1162-1))*VLOOKUP($D1162,系数!$K$2:$O$7,3,0))</f>
        <v>0</v>
      </c>
      <c r="H1162" s="17">
        <f t="shared" si="37"/>
        <v>0</v>
      </c>
      <c r="I1162" s="17">
        <f>INT((VLOOKUP($C1162,装备数值,4,0)+VLOOKUP($C1162,装备数值,7,0)*($E1162-1))*VLOOKUP($D1162,系数!$K$2:$O$7,4,0))</f>
        <v>0</v>
      </c>
      <c r="J1162" s="17">
        <f>INT((VLOOKUP($C1162,装备数值,4,0)+VLOOKUP($C1162,装备数值,7,0)*($E1162-1))*VLOOKUP($D1162,系数!$K$2:$O$7,5,0))</f>
        <v>0</v>
      </c>
      <c r="K1162" s="17">
        <f>INT(VLOOKUP(E1162,强化金币,2,1)*VLOOKUP(INDEX(装备!F:F,MATCH(属性!A1162,装备!A:A,0)),系数!$K$12:$M$15,3,0))</f>
        <v>36000</v>
      </c>
      <c r="L1162" s="17"/>
      <c r="M1162" s="17"/>
      <c r="N1162" s="17"/>
      <c r="O1162" s="17">
        <f>IF(E1162=1,"",VLOOKUP(E1162,系数!$S$2:$AB$12,MATCH(属性!C1162,评级,0),1))</f>
        <v>0</v>
      </c>
    </row>
    <row r="1163" spans="1:15" ht="17.25" thickBot="1" x14ac:dyDescent="0.4">
      <c r="A1163" s="17">
        <f t="shared" si="36"/>
        <v>7100010</v>
      </c>
      <c r="B1163" s="17" t="s">
        <v>40</v>
      </c>
      <c r="C1163" s="15">
        <f>INDEX(装备!G:G,MATCH(属性!A1163,装备!A:A,0))</f>
        <v>6</v>
      </c>
      <c r="D1163" s="15" t="str">
        <f>INDEX(装备!E:E,MATCH(属性!A1163,装备!A:A,0))</f>
        <v>trousers</v>
      </c>
      <c r="E1163" s="14">
        <v>81</v>
      </c>
      <c r="F1163" s="17">
        <f>INT((VLOOKUP($C1163,装备数值,2,0)+VLOOKUP($C1163,装备数值,5,0)*($E1163-1))*VLOOKUP($D1163,系数!$K$2:$O$7,2,0))</f>
        <v>1500</v>
      </c>
      <c r="G1163" s="17">
        <f>INT((VLOOKUP($C1163,装备数值,3,0)+VLOOKUP($C1163,装备数值,6,0)*($E1163-1))*VLOOKUP($D1163,系数!$K$2:$O$7,3,0))</f>
        <v>0</v>
      </c>
      <c r="H1163" s="17">
        <f t="shared" si="37"/>
        <v>0</v>
      </c>
      <c r="I1163" s="17">
        <f>INT((VLOOKUP($C1163,装备数值,4,0)+VLOOKUP($C1163,装备数值,7,0)*($E1163-1))*VLOOKUP($D1163,系数!$K$2:$O$7,4,0))</f>
        <v>0</v>
      </c>
      <c r="J1163" s="17">
        <f>INT((VLOOKUP($C1163,装备数值,4,0)+VLOOKUP($C1163,装备数值,7,0)*($E1163-1))*VLOOKUP($D1163,系数!$K$2:$O$7,5,0))</f>
        <v>0</v>
      </c>
      <c r="K1163" s="17">
        <f>INT(VLOOKUP(E1163,强化金币,2,1)*VLOOKUP(INDEX(装备!F:F,MATCH(属性!A1163,装备!A:A,0)),系数!$K$12:$M$15,3,0))</f>
        <v>42000</v>
      </c>
      <c r="L1163" s="17"/>
      <c r="M1163" s="17"/>
      <c r="N1163" s="17"/>
      <c r="O1163" s="17">
        <f>IF(E1163=1,"",VLOOKUP(E1163,系数!$S$2:$AB$12,MATCH(属性!C1163,评级,0),1))</f>
        <v>0</v>
      </c>
    </row>
    <row r="1164" spans="1:15" ht="17.25" thickBot="1" x14ac:dyDescent="0.4">
      <c r="A1164" s="17">
        <f t="shared" si="36"/>
        <v>7100010</v>
      </c>
      <c r="B1164" s="17" t="s">
        <v>40</v>
      </c>
      <c r="C1164" s="15">
        <f>INDEX(装备!G:G,MATCH(属性!A1164,装备!A:A,0))</f>
        <v>6</v>
      </c>
      <c r="D1164" s="15" t="str">
        <f>INDEX(装备!E:E,MATCH(属性!A1164,装备!A:A,0))</f>
        <v>trousers</v>
      </c>
      <c r="E1164" s="14">
        <v>82</v>
      </c>
      <c r="F1164" s="17">
        <f>INT((VLOOKUP($C1164,装备数值,2,0)+VLOOKUP($C1164,装备数值,5,0)*($E1164-1))*VLOOKUP($D1164,系数!$K$2:$O$7,2,0))</f>
        <v>1515</v>
      </c>
      <c r="G1164" s="17">
        <f>INT((VLOOKUP($C1164,装备数值,3,0)+VLOOKUP($C1164,装备数值,6,0)*($E1164-1))*VLOOKUP($D1164,系数!$K$2:$O$7,3,0))</f>
        <v>0</v>
      </c>
      <c r="H1164" s="17">
        <f t="shared" si="37"/>
        <v>0</v>
      </c>
      <c r="I1164" s="17">
        <f>INT((VLOOKUP($C1164,装备数值,4,0)+VLOOKUP($C1164,装备数值,7,0)*($E1164-1))*VLOOKUP($D1164,系数!$K$2:$O$7,4,0))</f>
        <v>0</v>
      </c>
      <c r="J1164" s="17">
        <f>INT((VLOOKUP($C1164,装备数值,4,0)+VLOOKUP($C1164,装备数值,7,0)*($E1164-1))*VLOOKUP($D1164,系数!$K$2:$O$7,5,0))</f>
        <v>0</v>
      </c>
      <c r="K1164" s="17">
        <f>INT(VLOOKUP(E1164,强化金币,2,1)*VLOOKUP(INDEX(装备!F:F,MATCH(属性!A1164,装备!A:A,0)),系数!$K$12:$M$15,3,0))</f>
        <v>48000</v>
      </c>
      <c r="L1164" s="17"/>
      <c r="M1164" s="17"/>
      <c r="N1164" s="17"/>
      <c r="O1164" s="17">
        <f>IF(E1164=1,"",VLOOKUP(E1164,系数!$S$2:$AB$12,MATCH(属性!C1164,评级,0),1))</f>
        <v>0</v>
      </c>
    </row>
    <row r="1165" spans="1:15" ht="17.25" thickBot="1" x14ac:dyDescent="0.4">
      <c r="A1165" s="17">
        <f t="shared" si="36"/>
        <v>7100010</v>
      </c>
      <c r="B1165" s="17" t="s">
        <v>40</v>
      </c>
      <c r="C1165" s="15">
        <f>INDEX(装备!G:G,MATCH(属性!A1165,装备!A:A,0))</f>
        <v>6</v>
      </c>
      <c r="D1165" s="15" t="str">
        <f>INDEX(装备!E:E,MATCH(属性!A1165,装备!A:A,0))</f>
        <v>trousers</v>
      </c>
      <c r="E1165" s="14">
        <v>83</v>
      </c>
      <c r="F1165" s="17">
        <f>INT((VLOOKUP($C1165,装备数值,2,0)+VLOOKUP($C1165,装备数值,5,0)*($E1165-1))*VLOOKUP($D1165,系数!$K$2:$O$7,2,0))</f>
        <v>1530</v>
      </c>
      <c r="G1165" s="17">
        <f>INT((VLOOKUP($C1165,装备数值,3,0)+VLOOKUP($C1165,装备数值,6,0)*($E1165-1))*VLOOKUP($D1165,系数!$K$2:$O$7,3,0))</f>
        <v>0</v>
      </c>
      <c r="H1165" s="17">
        <f t="shared" si="37"/>
        <v>0</v>
      </c>
      <c r="I1165" s="17">
        <f>INT((VLOOKUP($C1165,装备数值,4,0)+VLOOKUP($C1165,装备数值,7,0)*($E1165-1))*VLOOKUP($D1165,系数!$K$2:$O$7,4,0))</f>
        <v>0</v>
      </c>
      <c r="J1165" s="17">
        <f>INT((VLOOKUP($C1165,装备数值,4,0)+VLOOKUP($C1165,装备数值,7,0)*($E1165-1))*VLOOKUP($D1165,系数!$K$2:$O$7,5,0))</f>
        <v>0</v>
      </c>
      <c r="K1165" s="17">
        <f>INT(VLOOKUP(E1165,强化金币,2,1)*VLOOKUP(INDEX(装备!F:F,MATCH(属性!A1165,装备!A:A,0)),系数!$K$12:$M$15,3,0))</f>
        <v>54000</v>
      </c>
      <c r="L1165" s="17"/>
      <c r="M1165" s="17"/>
      <c r="N1165" s="17"/>
      <c r="O1165" s="17">
        <f>IF(E1165=1,"",VLOOKUP(E1165,系数!$S$2:$AB$12,MATCH(属性!C1165,评级,0),1))</f>
        <v>0</v>
      </c>
    </row>
    <row r="1166" spans="1:15" ht="17.25" thickBot="1" x14ac:dyDescent="0.4">
      <c r="A1166" s="17">
        <f t="shared" si="36"/>
        <v>7100010</v>
      </c>
      <c r="B1166" s="17" t="s">
        <v>40</v>
      </c>
      <c r="C1166" s="15">
        <f>INDEX(装备!G:G,MATCH(属性!A1166,装备!A:A,0))</f>
        <v>6</v>
      </c>
      <c r="D1166" s="15" t="str">
        <f>INDEX(装备!E:E,MATCH(属性!A1166,装备!A:A,0))</f>
        <v>trousers</v>
      </c>
      <c r="E1166" s="14">
        <v>84</v>
      </c>
      <c r="F1166" s="17">
        <f>INT((VLOOKUP($C1166,装备数值,2,0)+VLOOKUP($C1166,装备数值,5,0)*($E1166-1))*VLOOKUP($D1166,系数!$K$2:$O$7,2,0))</f>
        <v>1545</v>
      </c>
      <c r="G1166" s="17">
        <f>INT((VLOOKUP($C1166,装备数值,3,0)+VLOOKUP($C1166,装备数值,6,0)*($E1166-1))*VLOOKUP($D1166,系数!$K$2:$O$7,3,0))</f>
        <v>0</v>
      </c>
      <c r="H1166" s="17">
        <f t="shared" si="37"/>
        <v>0</v>
      </c>
      <c r="I1166" s="17">
        <f>INT((VLOOKUP($C1166,装备数值,4,0)+VLOOKUP($C1166,装备数值,7,0)*($E1166-1))*VLOOKUP($D1166,系数!$K$2:$O$7,4,0))</f>
        <v>0</v>
      </c>
      <c r="J1166" s="17">
        <f>INT((VLOOKUP($C1166,装备数值,4,0)+VLOOKUP($C1166,装备数值,7,0)*($E1166-1))*VLOOKUP($D1166,系数!$K$2:$O$7,5,0))</f>
        <v>0</v>
      </c>
      <c r="K1166" s="17">
        <f>INT(VLOOKUP(E1166,强化金币,2,1)*VLOOKUP(INDEX(装备!F:F,MATCH(属性!A1166,装备!A:A,0)),系数!$K$12:$M$15,3,0))</f>
        <v>60000</v>
      </c>
      <c r="L1166" s="17"/>
      <c r="M1166" s="17"/>
      <c r="N1166" s="17"/>
      <c r="O1166" s="17">
        <f>IF(E1166=1,"",VLOOKUP(E1166,系数!$S$2:$AB$12,MATCH(属性!C1166,评级,0),1))</f>
        <v>0</v>
      </c>
    </row>
    <row r="1167" spans="1:15" ht="17.25" thickBot="1" x14ac:dyDescent="0.4">
      <c r="A1167" s="17">
        <f t="shared" si="36"/>
        <v>7100010</v>
      </c>
      <c r="B1167" s="17" t="s">
        <v>40</v>
      </c>
      <c r="C1167" s="15">
        <f>INDEX(装备!G:G,MATCH(属性!A1167,装备!A:A,0))</f>
        <v>6</v>
      </c>
      <c r="D1167" s="15" t="str">
        <f>INDEX(装备!E:E,MATCH(属性!A1167,装备!A:A,0))</f>
        <v>trousers</v>
      </c>
      <c r="E1167" s="14">
        <v>85</v>
      </c>
      <c r="F1167" s="17">
        <f>INT((VLOOKUP($C1167,装备数值,2,0)+VLOOKUP($C1167,装备数值,5,0)*($E1167-1))*VLOOKUP($D1167,系数!$K$2:$O$7,2,0))</f>
        <v>1560</v>
      </c>
      <c r="G1167" s="17">
        <f>INT((VLOOKUP($C1167,装备数值,3,0)+VLOOKUP($C1167,装备数值,6,0)*($E1167-1))*VLOOKUP($D1167,系数!$K$2:$O$7,3,0))</f>
        <v>0</v>
      </c>
      <c r="H1167" s="17">
        <f t="shared" si="37"/>
        <v>0</v>
      </c>
      <c r="I1167" s="17">
        <f>INT((VLOOKUP($C1167,装备数值,4,0)+VLOOKUP($C1167,装备数值,7,0)*($E1167-1))*VLOOKUP($D1167,系数!$K$2:$O$7,4,0))</f>
        <v>0</v>
      </c>
      <c r="J1167" s="17">
        <f>INT((VLOOKUP($C1167,装备数值,4,0)+VLOOKUP($C1167,装备数值,7,0)*($E1167-1))*VLOOKUP($D1167,系数!$K$2:$O$7,5,0))</f>
        <v>0</v>
      </c>
      <c r="K1167" s="17">
        <f>INT(VLOOKUP(E1167,强化金币,2,1)*VLOOKUP(INDEX(装备!F:F,MATCH(属性!A1167,装备!A:A,0)),系数!$K$12:$M$15,3,0))</f>
        <v>75000</v>
      </c>
      <c r="L1167" s="17"/>
      <c r="M1167" s="17"/>
      <c r="N1167" s="17"/>
      <c r="O1167" s="17">
        <f>IF(E1167=1,"",VLOOKUP(E1167,系数!$S$2:$AB$12,MATCH(属性!C1167,评级,0),1))</f>
        <v>0</v>
      </c>
    </row>
    <row r="1168" spans="1:15" ht="17.25" thickBot="1" x14ac:dyDescent="0.4">
      <c r="A1168" s="17">
        <f t="shared" si="36"/>
        <v>7100010</v>
      </c>
      <c r="B1168" s="17" t="s">
        <v>40</v>
      </c>
      <c r="C1168" s="15">
        <f>INDEX(装备!G:G,MATCH(属性!A1168,装备!A:A,0))</f>
        <v>6</v>
      </c>
      <c r="D1168" s="15" t="str">
        <f>INDEX(装备!E:E,MATCH(属性!A1168,装备!A:A,0))</f>
        <v>trousers</v>
      </c>
      <c r="E1168" s="14">
        <v>86</v>
      </c>
      <c r="F1168" s="17">
        <f>INT((VLOOKUP($C1168,装备数值,2,0)+VLOOKUP($C1168,装备数值,5,0)*($E1168-1))*VLOOKUP($D1168,系数!$K$2:$O$7,2,0))</f>
        <v>1575</v>
      </c>
      <c r="G1168" s="17">
        <f>INT((VLOOKUP($C1168,装备数值,3,0)+VLOOKUP($C1168,装备数值,6,0)*($E1168-1))*VLOOKUP($D1168,系数!$K$2:$O$7,3,0))</f>
        <v>0</v>
      </c>
      <c r="H1168" s="17">
        <f t="shared" si="37"/>
        <v>0</v>
      </c>
      <c r="I1168" s="17">
        <f>INT((VLOOKUP($C1168,装备数值,4,0)+VLOOKUP($C1168,装备数值,7,0)*($E1168-1))*VLOOKUP($D1168,系数!$K$2:$O$7,4,0))</f>
        <v>0</v>
      </c>
      <c r="J1168" s="17">
        <f>INT((VLOOKUP($C1168,装备数值,4,0)+VLOOKUP($C1168,装备数值,7,0)*($E1168-1))*VLOOKUP($D1168,系数!$K$2:$O$7,5,0))</f>
        <v>0</v>
      </c>
      <c r="K1168" s="17">
        <f>INT(VLOOKUP(E1168,强化金币,2,1)*VLOOKUP(INDEX(装备!F:F,MATCH(属性!A1168,装备!A:A,0)),系数!$K$12:$M$15,3,0))</f>
        <v>90000</v>
      </c>
      <c r="L1168" s="17"/>
      <c r="M1168" s="17"/>
      <c r="N1168" s="17"/>
      <c r="O1168" s="17">
        <f>IF(E1168=1,"",VLOOKUP(E1168,系数!$S$2:$AB$12,MATCH(属性!C1168,评级,0),1))</f>
        <v>0</v>
      </c>
    </row>
    <row r="1169" spans="1:15" ht="17.25" thickBot="1" x14ac:dyDescent="0.4">
      <c r="A1169" s="17">
        <f t="shared" si="36"/>
        <v>7100010</v>
      </c>
      <c r="B1169" s="17" t="s">
        <v>40</v>
      </c>
      <c r="C1169" s="15">
        <f>INDEX(装备!G:G,MATCH(属性!A1169,装备!A:A,0))</f>
        <v>6</v>
      </c>
      <c r="D1169" s="15" t="str">
        <f>INDEX(装备!E:E,MATCH(属性!A1169,装备!A:A,0))</f>
        <v>trousers</v>
      </c>
      <c r="E1169" s="14">
        <v>87</v>
      </c>
      <c r="F1169" s="17">
        <f>INT((VLOOKUP($C1169,装备数值,2,0)+VLOOKUP($C1169,装备数值,5,0)*($E1169-1))*VLOOKUP($D1169,系数!$K$2:$O$7,2,0))</f>
        <v>1590</v>
      </c>
      <c r="G1169" s="17">
        <f>INT((VLOOKUP($C1169,装备数值,3,0)+VLOOKUP($C1169,装备数值,6,0)*($E1169-1))*VLOOKUP($D1169,系数!$K$2:$O$7,3,0))</f>
        <v>0</v>
      </c>
      <c r="H1169" s="17">
        <f t="shared" si="37"/>
        <v>0</v>
      </c>
      <c r="I1169" s="17">
        <f>INT((VLOOKUP($C1169,装备数值,4,0)+VLOOKUP($C1169,装备数值,7,0)*($E1169-1))*VLOOKUP($D1169,系数!$K$2:$O$7,4,0))</f>
        <v>0</v>
      </c>
      <c r="J1169" s="17">
        <f>INT((VLOOKUP($C1169,装备数值,4,0)+VLOOKUP($C1169,装备数值,7,0)*($E1169-1))*VLOOKUP($D1169,系数!$K$2:$O$7,5,0))</f>
        <v>0</v>
      </c>
      <c r="K1169" s="17">
        <f>INT(VLOOKUP(E1169,强化金币,2,1)*VLOOKUP(INDEX(装备!F:F,MATCH(属性!A1169,装备!A:A,0)),系数!$K$12:$M$15,3,0))</f>
        <v>105000</v>
      </c>
      <c r="L1169" s="17"/>
      <c r="M1169" s="17"/>
      <c r="N1169" s="17"/>
      <c r="O1169" s="17">
        <f>IF(E1169=1,"",VLOOKUP(E1169,系数!$S$2:$AB$12,MATCH(属性!C1169,评级,0),1))</f>
        <v>0</v>
      </c>
    </row>
    <row r="1170" spans="1:15" ht="17.25" thickBot="1" x14ac:dyDescent="0.4">
      <c r="A1170" s="17">
        <f t="shared" si="36"/>
        <v>7100010</v>
      </c>
      <c r="B1170" s="17" t="s">
        <v>40</v>
      </c>
      <c r="C1170" s="15">
        <f>INDEX(装备!G:G,MATCH(属性!A1170,装备!A:A,0))</f>
        <v>6</v>
      </c>
      <c r="D1170" s="15" t="str">
        <f>INDEX(装备!E:E,MATCH(属性!A1170,装备!A:A,0))</f>
        <v>trousers</v>
      </c>
      <c r="E1170" s="14">
        <v>88</v>
      </c>
      <c r="F1170" s="17">
        <f>INT((VLOOKUP($C1170,装备数值,2,0)+VLOOKUP($C1170,装备数值,5,0)*($E1170-1))*VLOOKUP($D1170,系数!$K$2:$O$7,2,0))</f>
        <v>1605</v>
      </c>
      <c r="G1170" s="17">
        <f>INT((VLOOKUP($C1170,装备数值,3,0)+VLOOKUP($C1170,装备数值,6,0)*($E1170-1))*VLOOKUP($D1170,系数!$K$2:$O$7,3,0))</f>
        <v>0</v>
      </c>
      <c r="H1170" s="17">
        <f t="shared" si="37"/>
        <v>0</v>
      </c>
      <c r="I1170" s="17">
        <f>INT((VLOOKUP($C1170,装备数值,4,0)+VLOOKUP($C1170,装备数值,7,0)*($E1170-1))*VLOOKUP($D1170,系数!$K$2:$O$7,4,0))</f>
        <v>0</v>
      </c>
      <c r="J1170" s="17">
        <f>INT((VLOOKUP($C1170,装备数值,4,0)+VLOOKUP($C1170,装备数值,7,0)*($E1170-1))*VLOOKUP($D1170,系数!$K$2:$O$7,5,0))</f>
        <v>0</v>
      </c>
      <c r="K1170" s="17">
        <f>INT(VLOOKUP(E1170,强化金币,2,1)*VLOOKUP(INDEX(装备!F:F,MATCH(属性!A1170,装备!A:A,0)),系数!$K$12:$M$15,3,0))</f>
        <v>120000</v>
      </c>
      <c r="L1170" s="17"/>
      <c r="M1170" s="17"/>
      <c r="N1170" s="17"/>
      <c r="O1170" s="17">
        <f>IF(E1170=1,"",VLOOKUP(E1170,系数!$S$2:$AB$12,MATCH(属性!C1170,评级,0),1))</f>
        <v>0</v>
      </c>
    </row>
    <row r="1171" spans="1:15" ht="17.25" thickBot="1" x14ac:dyDescent="0.4">
      <c r="A1171" s="17">
        <f t="shared" si="36"/>
        <v>7100010</v>
      </c>
      <c r="B1171" s="17" t="s">
        <v>40</v>
      </c>
      <c r="C1171" s="15">
        <f>INDEX(装备!G:G,MATCH(属性!A1171,装备!A:A,0))</f>
        <v>6</v>
      </c>
      <c r="D1171" s="15" t="str">
        <f>INDEX(装备!E:E,MATCH(属性!A1171,装备!A:A,0))</f>
        <v>trousers</v>
      </c>
      <c r="E1171" s="14">
        <v>89</v>
      </c>
      <c r="F1171" s="17">
        <f>INT((VLOOKUP($C1171,装备数值,2,0)+VLOOKUP($C1171,装备数值,5,0)*($E1171-1))*VLOOKUP($D1171,系数!$K$2:$O$7,2,0))</f>
        <v>1620</v>
      </c>
      <c r="G1171" s="17">
        <f>INT((VLOOKUP($C1171,装备数值,3,0)+VLOOKUP($C1171,装备数值,6,0)*($E1171-1))*VLOOKUP($D1171,系数!$K$2:$O$7,3,0))</f>
        <v>0</v>
      </c>
      <c r="H1171" s="17">
        <f t="shared" si="37"/>
        <v>0</v>
      </c>
      <c r="I1171" s="17">
        <f>INT((VLOOKUP($C1171,装备数值,4,0)+VLOOKUP($C1171,装备数值,7,0)*($E1171-1))*VLOOKUP($D1171,系数!$K$2:$O$7,4,0))</f>
        <v>0</v>
      </c>
      <c r="J1171" s="17">
        <f>INT((VLOOKUP($C1171,装备数值,4,0)+VLOOKUP($C1171,装备数值,7,0)*($E1171-1))*VLOOKUP($D1171,系数!$K$2:$O$7,5,0))</f>
        <v>0</v>
      </c>
      <c r="K1171" s="17">
        <f>INT(VLOOKUP(E1171,强化金币,2,1)*VLOOKUP(INDEX(装备!F:F,MATCH(属性!A1171,装备!A:A,0)),系数!$K$12:$M$15,3,0))</f>
        <v>135000</v>
      </c>
      <c r="L1171" s="17"/>
      <c r="M1171" s="17"/>
      <c r="N1171" s="17"/>
      <c r="O1171" s="17">
        <f>IF(E1171=1,"",VLOOKUP(E1171,系数!$S$2:$AB$12,MATCH(属性!C1171,评级,0),1))</f>
        <v>0</v>
      </c>
    </row>
    <row r="1172" spans="1:15" ht="17.25" thickBot="1" x14ac:dyDescent="0.4">
      <c r="A1172" s="17">
        <f t="shared" si="36"/>
        <v>7100010</v>
      </c>
      <c r="B1172" s="17" t="s">
        <v>40</v>
      </c>
      <c r="C1172" s="15">
        <f>INDEX(装备!G:G,MATCH(属性!A1172,装备!A:A,0))</f>
        <v>6</v>
      </c>
      <c r="D1172" s="15" t="str">
        <f>INDEX(装备!E:E,MATCH(属性!A1172,装备!A:A,0))</f>
        <v>trousers</v>
      </c>
      <c r="E1172" s="14">
        <v>90</v>
      </c>
      <c r="F1172" s="17">
        <f>INT((VLOOKUP($C1172,装备数值,2,0)+VLOOKUP($C1172,装备数值,5,0)*($E1172-1))*VLOOKUP($D1172,系数!$K$2:$O$7,2,0))</f>
        <v>1635</v>
      </c>
      <c r="G1172" s="17">
        <f>INT((VLOOKUP($C1172,装备数值,3,0)+VLOOKUP($C1172,装备数值,6,0)*($E1172-1))*VLOOKUP($D1172,系数!$K$2:$O$7,3,0))</f>
        <v>0</v>
      </c>
      <c r="H1172" s="17">
        <f t="shared" si="37"/>
        <v>0</v>
      </c>
      <c r="I1172" s="17">
        <f>INT((VLOOKUP($C1172,装备数值,4,0)+VLOOKUP($C1172,装备数值,7,0)*($E1172-1))*VLOOKUP($D1172,系数!$K$2:$O$7,4,0))</f>
        <v>0</v>
      </c>
      <c r="J1172" s="17">
        <f>INT((VLOOKUP($C1172,装备数值,4,0)+VLOOKUP($C1172,装备数值,7,0)*($E1172-1))*VLOOKUP($D1172,系数!$K$2:$O$7,5,0))</f>
        <v>0</v>
      </c>
      <c r="K1172" s="17">
        <f>INT(VLOOKUP(E1172,强化金币,2,1)*VLOOKUP(INDEX(装备!F:F,MATCH(属性!A1172,装备!A:A,0)),系数!$K$12:$M$15,3,0))</f>
        <v>135000</v>
      </c>
      <c r="L1172" s="17"/>
      <c r="M1172" s="17"/>
      <c r="N1172" s="17"/>
      <c r="O1172" s="17">
        <f>IF(E1172=1,"",VLOOKUP(E1172,系数!$S$2:$AB$12,MATCH(属性!C1172,评级,0),1))</f>
        <v>0</v>
      </c>
    </row>
    <row r="1173" spans="1:15" ht="17.25" thickBot="1" x14ac:dyDescent="0.4">
      <c r="A1173" s="17">
        <f t="shared" si="36"/>
        <v>7100010</v>
      </c>
      <c r="B1173" s="17" t="s">
        <v>40</v>
      </c>
      <c r="C1173" s="15">
        <f>INDEX(装备!G:G,MATCH(属性!A1173,装备!A:A,0))</f>
        <v>6</v>
      </c>
      <c r="D1173" s="15" t="str">
        <f>INDEX(装备!E:E,MATCH(属性!A1173,装备!A:A,0))</f>
        <v>trousers</v>
      </c>
      <c r="E1173" s="14">
        <v>91</v>
      </c>
      <c r="F1173" s="17">
        <f>INT((VLOOKUP($C1173,装备数值,2,0)+VLOOKUP($C1173,装备数值,5,0)*($E1173-1))*VLOOKUP($D1173,系数!$K$2:$O$7,2,0))</f>
        <v>1650</v>
      </c>
      <c r="G1173" s="17">
        <f>INT((VLOOKUP($C1173,装备数值,3,0)+VLOOKUP($C1173,装备数值,6,0)*($E1173-1))*VLOOKUP($D1173,系数!$K$2:$O$7,3,0))</f>
        <v>0</v>
      </c>
      <c r="H1173" s="17">
        <f t="shared" si="37"/>
        <v>0</v>
      </c>
      <c r="I1173" s="17">
        <f>INT((VLOOKUP($C1173,装备数值,4,0)+VLOOKUP($C1173,装备数值,7,0)*($E1173-1))*VLOOKUP($D1173,系数!$K$2:$O$7,4,0))</f>
        <v>0</v>
      </c>
      <c r="J1173" s="17">
        <f>INT((VLOOKUP($C1173,装备数值,4,0)+VLOOKUP($C1173,装备数值,7,0)*($E1173-1))*VLOOKUP($D1173,系数!$K$2:$O$7,5,0))</f>
        <v>0</v>
      </c>
      <c r="K1173" s="17">
        <f>INT(VLOOKUP(E1173,强化金币,2,1)*VLOOKUP(INDEX(装备!F:F,MATCH(属性!A1173,装备!A:A,0)),系数!$K$12:$M$15,3,0))</f>
        <v>135000</v>
      </c>
      <c r="L1173" s="17"/>
      <c r="M1173" s="17"/>
      <c r="N1173" s="17"/>
      <c r="O1173" s="17">
        <f>IF(E1173=1,"",VLOOKUP(E1173,系数!$S$2:$AB$12,MATCH(属性!C1173,评级,0),1))</f>
        <v>0</v>
      </c>
    </row>
    <row r="1174" spans="1:15" ht="17.25" thickBot="1" x14ac:dyDescent="0.4">
      <c r="A1174" s="17">
        <f t="shared" si="36"/>
        <v>7100010</v>
      </c>
      <c r="B1174" s="17" t="s">
        <v>40</v>
      </c>
      <c r="C1174" s="15">
        <f>INDEX(装备!G:G,MATCH(属性!A1174,装备!A:A,0))</f>
        <v>6</v>
      </c>
      <c r="D1174" s="15" t="str">
        <f>INDEX(装备!E:E,MATCH(属性!A1174,装备!A:A,0))</f>
        <v>trousers</v>
      </c>
      <c r="E1174" s="14">
        <v>92</v>
      </c>
      <c r="F1174" s="17">
        <f>INT((VLOOKUP($C1174,装备数值,2,0)+VLOOKUP($C1174,装备数值,5,0)*($E1174-1))*VLOOKUP($D1174,系数!$K$2:$O$7,2,0))</f>
        <v>1665</v>
      </c>
      <c r="G1174" s="17">
        <f>INT((VLOOKUP($C1174,装备数值,3,0)+VLOOKUP($C1174,装备数值,6,0)*($E1174-1))*VLOOKUP($D1174,系数!$K$2:$O$7,3,0))</f>
        <v>0</v>
      </c>
      <c r="H1174" s="17">
        <f t="shared" si="37"/>
        <v>0</v>
      </c>
      <c r="I1174" s="17">
        <f>INT((VLOOKUP($C1174,装备数值,4,0)+VLOOKUP($C1174,装备数值,7,0)*($E1174-1))*VLOOKUP($D1174,系数!$K$2:$O$7,4,0))</f>
        <v>0</v>
      </c>
      <c r="J1174" s="17">
        <f>INT((VLOOKUP($C1174,装备数值,4,0)+VLOOKUP($C1174,装备数值,7,0)*($E1174-1))*VLOOKUP($D1174,系数!$K$2:$O$7,5,0))</f>
        <v>0</v>
      </c>
      <c r="K1174" s="17">
        <f>INT(VLOOKUP(E1174,强化金币,2,1)*VLOOKUP(INDEX(装备!F:F,MATCH(属性!A1174,装备!A:A,0)),系数!$K$12:$M$15,3,0))</f>
        <v>135000</v>
      </c>
      <c r="L1174" s="17"/>
      <c r="M1174" s="17"/>
      <c r="N1174" s="17"/>
      <c r="O1174" s="17">
        <f>IF(E1174=1,"",VLOOKUP(E1174,系数!$S$2:$AB$12,MATCH(属性!C1174,评级,0),1))</f>
        <v>0</v>
      </c>
    </row>
    <row r="1175" spans="1:15" ht="17.25" thickBot="1" x14ac:dyDescent="0.4">
      <c r="A1175" s="17">
        <f t="shared" si="36"/>
        <v>7100010</v>
      </c>
      <c r="B1175" s="17" t="s">
        <v>40</v>
      </c>
      <c r="C1175" s="15">
        <f>INDEX(装备!G:G,MATCH(属性!A1175,装备!A:A,0))</f>
        <v>6</v>
      </c>
      <c r="D1175" s="15" t="str">
        <f>INDEX(装备!E:E,MATCH(属性!A1175,装备!A:A,0))</f>
        <v>trousers</v>
      </c>
      <c r="E1175" s="14">
        <v>93</v>
      </c>
      <c r="F1175" s="17">
        <f>INT((VLOOKUP($C1175,装备数值,2,0)+VLOOKUP($C1175,装备数值,5,0)*($E1175-1))*VLOOKUP($D1175,系数!$K$2:$O$7,2,0))</f>
        <v>1680</v>
      </c>
      <c r="G1175" s="17">
        <f>INT((VLOOKUP($C1175,装备数值,3,0)+VLOOKUP($C1175,装备数值,6,0)*($E1175-1))*VLOOKUP($D1175,系数!$K$2:$O$7,3,0))</f>
        <v>0</v>
      </c>
      <c r="H1175" s="17">
        <f t="shared" si="37"/>
        <v>0</v>
      </c>
      <c r="I1175" s="17">
        <f>INT((VLOOKUP($C1175,装备数值,4,0)+VLOOKUP($C1175,装备数值,7,0)*($E1175-1))*VLOOKUP($D1175,系数!$K$2:$O$7,4,0))</f>
        <v>0</v>
      </c>
      <c r="J1175" s="17">
        <f>INT((VLOOKUP($C1175,装备数值,4,0)+VLOOKUP($C1175,装备数值,7,0)*($E1175-1))*VLOOKUP($D1175,系数!$K$2:$O$7,5,0))</f>
        <v>0</v>
      </c>
      <c r="K1175" s="17">
        <f>INT(VLOOKUP(E1175,强化金币,2,1)*VLOOKUP(INDEX(装备!F:F,MATCH(属性!A1175,装备!A:A,0)),系数!$K$12:$M$15,3,0))</f>
        <v>135000</v>
      </c>
      <c r="L1175" s="17"/>
      <c r="M1175" s="17"/>
      <c r="N1175" s="17"/>
      <c r="O1175" s="17">
        <f>IF(E1175=1,"",VLOOKUP(E1175,系数!$S$2:$AB$12,MATCH(属性!C1175,评级,0),1))</f>
        <v>0</v>
      </c>
    </row>
    <row r="1176" spans="1:15" ht="17.25" thickBot="1" x14ac:dyDescent="0.4">
      <c r="A1176" s="17">
        <f t="shared" si="36"/>
        <v>7100010</v>
      </c>
      <c r="B1176" s="17" t="s">
        <v>40</v>
      </c>
      <c r="C1176" s="15">
        <f>INDEX(装备!G:G,MATCH(属性!A1176,装备!A:A,0))</f>
        <v>6</v>
      </c>
      <c r="D1176" s="15" t="str">
        <f>INDEX(装备!E:E,MATCH(属性!A1176,装备!A:A,0))</f>
        <v>trousers</v>
      </c>
      <c r="E1176" s="14">
        <v>94</v>
      </c>
      <c r="F1176" s="17">
        <f>INT((VLOOKUP($C1176,装备数值,2,0)+VLOOKUP($C1176,装备数值,5,0)*($E1176-1))*VLOOKUP($D1176,系数!$K$2:$O$7,2,0))</f>
        <v>1695</v>
      </c>
      <c r="G1176" s="17">
        <f>INT((VLOOKUP($C1176,装备数值,3,0)+VLOOKUP($C1176,装备数值,6,0)*($E1176-1))*VLOOKUP($D1176,系数!$K$2:$O$7,3,0))</f>
        <v>0</v>
      </c>
      <c r="H1176" s="17">
        <f t="shared" si="37"/>
        <v>0</v>
      </c>
      <c r="I1176" s="17">
        <f>INT((VLOOKUP($C1176,装备数值,4,0)+VLOOKUP($C1176,装备数值,7,0)*($E1176-1))*VLOOKUP($D1176,系数!$K$2:$O$7,4,0))</f>
        <v>0</v>
      </c>
      <c r="J1176" s="17">
        <f>INT((VLOOKUP($C1176,装备数值,4,0)+VLOOKUP($C1176,装备数值,7,0)*($E1176-1))*VLOOKUP($D1176,系数!$K$2:$O$7,5,0))</f>
        <v>0</v>
      </c>
      <c r="K1176" s="17">
        <f>INT(VLOOKUP(E1176,强化金币,2,1)*VLOOKUP(INDEX(装备!F:F,MATCH(属性!A1176,装备!A:A,0)),系数!$K$12:$M$15,3,0))</f>
        <v>135000</v>
      </c>
      <c r="L1176" s="17"/>
      <c r="M1176" s="17"/>
      <c r="N1176" s="17"/>
      <c r="O1176" s="17">
        <f>IF(E1176=1,"",VLOOKUP(E1176,系数!$S$2:$AB$12,MATCH(属性!C1176,评级,0),1))</f>
        <v>0</v>
      </c>
    </row>
    <row r="1177" spans="1:15" ht="17.25" thickBot="1" x14ac:dyDescent="0.4">
      <c r="A1177" s="17">
        <f t="shared" si="36"/>
        <v>7100010</v>
      </c>
      <c r="B1177" s="17" t="s">
        <v>40</v>
      </c>
      <c r="C1177" s="15">
        <f>INDEX(装备!G:G,MATCH(属性!A1177,装备!A:A,0))</f>
        <v>6</v>
      </c>
      <c r="D1177" s="15" t="str">
        <f>INDEX(装备!E:E,MATCH(属性!A1177,装备!A:A,0))</f>
        <v>trousers</v>
      </c>
      <c r="E1177" s="14">
        <v>95</v>
      </c>
      <c r="F1177" s="17">
        <f>INT((VLOOKUP($C1177,装备数值,2,0)+VLOOKUP($C1177,装备数值,5,0)*($E1177-1))*VLOOKUP($D1177,系数!$K$2:$O$7,2,0))</f>
        <v>1710</v>
      </c>
      <c r="G1177" s="17">
        <f>INT((VLOOKUP($C1177,装备数值,3,0)+VLOOKUP($C1177,装备数值,6,0)*($E1177-1))*VLOOKUP($D1177,系数!$K$2:$O$7,3,0))</f>
        <v>0</v>
      </c>
      <c r="H1177" s="17">
        <f t="shared" si="37"/>
        <v>0</v>
      </c>
      <c r="I1177" s="17">
        <f>INT((VLOOKUP($C1177,装备数值,4,0)+VLOOKUP($C1177,装备数值,7,0)*($E1177-1))*VLOOKUP($D1177,系数!$K$2:$O$7,4,0))</f>
        <v>0</v>
      </c>
      <c r="J1177" s="17">
        <f>INT((VLOOKUP($C1177,装备数值,4,0)+VLOOKUP($C1177,装备数值,7,0)*($E1177-1))*VLOOKUP($D1177,系数!$K$2:$O$7,5,0))</f>
        <v>0</v>
      </c>
      <c r="K1177" s="17">
        <f>INT(VLOOKUP(E1177,强化金币,2,1)*VLOOKUP(INDEX(装备!F:F,MATCH(属性!A1177,装备!A:A,0)),系数!$K$12:$M$15,3,0))</f>
        <v>135000</v>
      </c>
      <c r="L1177" s="17"/>
      <c r="M1177" s="17"/>
      <c r="N1177" s="17"/>
      <c r="O1177" s="17">
        <f>IF(E1177=1,"",VLOOKUP(E1177,系数!$S$2:$AB$12,MATCH(属性!C1177,评级,0),1))</f>
        <v>0</v>
      </c>
    </row>
    <row r="1178" spans="1:15" ht="17.25" thickBot="1" x14ac:dyDescent="0.4">
      <c r="A1178" s="17">
        <f t="shared" si="36"/>
        <v>7100010</v>
      </c>
      <c r="B1178" s="17" t="s">
        <v>40</v>
      </c>
      <c r="C1178" s="15">
        <f>INDEX(装备!G:G,MATCH(属性!A1178,装备!A:A,0))</f>
        <v>6</v>
      </c>
      <c r="D1178" s="15" t="str">
        <f>INDEX(装备!E:E,MATCH(属性!A1178,装备!A:A,0))</f>
        <v>trousers</v>
      </c>
      <c r="E1178" s="14">
        <v>96</v>
      </c>
      <c r="F1178" s="17">
        <f>INT((VLOOKUP($C1178,装备数值,2,0)+VLOOKUP($C1178,装备数值,5,0)*($E1178-1))*VLOOKUP($D1178,系数!$K$2:$O$7,2,0))</f>
        <v>1725</v>
      </c>
      <c r="G1178" s="17">
        <f>INT((VLOOKUP($C1178,装备数值,3,0)+VLOOKUP($C1178,装备数值,6,0)*($E1178-1))*VLOOKUP($D1178,系数!$K$2:$O$7,3,0))</f>
        <v>0</v>
      </c>
      <c r="H1178" s="17">
        <f t="shared" si="37"/>
        <v>0</v>
      </c>
      <c r="I1178" s="17">
        <f>INT((VLOOKUP($C1178,装备数值,4,0)+VLOOKUP($C1178,装备数值,7,0)*($E1178-1))*VLOOKUP($D1178,系数!$K$2:$O$7,4,0))</f>
        <v>0</v>
      </c>
      <c r="J1178" s="17">
        <f>INT((VLOOKUP($C1178,装备数值,4,0)+VLOOKUP($C1178,装备数值,7,0)*($E1178-1))*VLOOKUP($D1178,系数!$K$2:$O$7,5,0))</f>
        <v>0</v>
      </c>
      <c r="K1178" s="17">
        <f>INT(VLOOKUP(E1178,强化金币,2,1)*VLOOKUP(INDEX(装备!F:F,MATCH(属性!A1178,装备!A:A,0)),系数!$K$12:$M$15,3,0))</f>
        <v>135000</v>
      </c>
      <c r="L1178" s="17"/>
      <c r="M1178" s="17"/>
      <c r="N1178" s="17"/>
      <c r="O1178" s="17">
        <f>IF(E1178=1,"",VLOOKUP(E1178,系数!$S$2:$AB$12,MATCH(属性!C1178,评级,0),1))</f>
        <v>0</v>
      </c>
    </row>
    <row r="1179" spans="1:15" ht="17.25" thickBot="1" x14ac:dyDescent="0.4">
      <c r="A1179" s="17">
        <f t="shared" si="36"/>
        <v>7100010</v>
      </c>
      <c r="B1179" s="17" t="s">
        <v>40</v>
      </c>
      <c r="C1179" s="15">
        <f>INDEX(装备!G:G,MATCH(属性!A1179,装备!A:A,0))</f>
        <v>6</v>
      </c>
      <c r="D1179" s="15" t="str">
        <f>INDEX(装备!E:E,MATCH(属性!A1179,装备!A:A,0))</f>
        <v>trousers</v>
      </c>
      <c r="E1179" s="14">
        <v>97</v>
      </c>
      <c r="F1179" s="17">
        <f>INT((VLOOKUP($C1179,装备数值,2,0)+VLOOKUP($C1179,装备数值,5,0)*($E1179-1))*VLOOKUP($D1179,系数!$K$2:$O$7,2,0))</f>
        <v>1740</v>
      </c>
      <c r="G1179" s="17">
        <f>INT((VLOOKUP($C1179,装备数值,3,0)+VLOOKUP($C1179,装备数值,6,0)*($E1179-1))*VLOOKUP($D1179,系数!$K$2:$O$7,3,0))</f>
        <v>0</v>
      </c>
      <c r="H1179" s="17">
        <f t="shared" si="37"/>
        <v>0</v>
      </c>
      <c r="I1179" s="17">
        <f>INT((VLOOKUP($C1179,装备数值,4,0)+VLOOKUP($C1179,装备数值,7,0)*($E1179-1))*VLOOKUP($D1179,系数!$K$2:$O$7,4,0))</f>
        <v>0</v>
      </c>
      <c r="J1179" s="17">
        <f>INT((VLOOKUP($C1179,装备数值,4,0)+VLOOKUP($C1179,装备数值,7,0)*($E1179-1))*VLOOKUP($D1179,系数!$K$2:$O$7,5,0))</f>
        <v>0</v>
      </c>
      <c r="K1179" s="17">
        <f>INT(VLOOKUP(E1179,强化金币,2,1)*VLOOKUP(INDEX(装备!F:F,MATCH(属性!A1179,装备!A:A,0)),系数!$K$12:$M$15,3,0))</f>
        <v>135000</v>
      </c>
      <c r="L1179" s="17"/>
      <c r="M1179" s="17"/>
      <c r="N1179" s="17"/>
      <c r="O1179" s="17">
        <f>IF(E1179=1,"",VLOOKUP(E1179,系数!$S$2:$AB$12,MATCH(属性!C1179,评级,0),1))</f>
        <v>0</v>
      </c>
    </row>
    <row r="1180" spans="1:15" ht="17.25" thickBot="1" x14ac:dyDescent="0.4">
      <c r="A1180" s="17">
        <f t="shared" si="36"/>
        <v>7100010</v>
      </c>
      <c r="B1180" s="17" t="s">
        <v>40</v>
      </c>
      <c r="C1180" s="15">
        <f>INDEX(装备!G:G,MATCH(属性!A1180,装备!A:A,0))</f>
        <v>6</v>
      </c>
      <c r="D1180" s="15" t="str">
        <f>INDEX(装备!E:E,MATCH(属性!A1180,装备!A:A,0))</f>
        <v>trousers</v>
      </c>
      <c r="E1180" s="14">
        <v>98</v>
      </c>
      <c r="F1180" s="17">
        <f>INT((VLOOKUP($C1180,装备数值,2,0)+VLOOKUP($C1180,装备数值,5,0)*($E1180-1))*VLOOKUP($D1180,系数!$K$2:$O$7,2,0))</f>
        <v>1755</v>
      </c>
      <c r="G1180" s="17">
        <f>INT((VLOOKUP($C1180,装备数值,3,0)+VLOOKUP($C1180,装备数值,6,0)*($E1180-1))*VLOOKUP($D1180,系数!$K$2:$O$7,3,0))</f>
        <v>0</v>
      </c>
      <c r="H1180" s="17">
        <f t="shared" si="37"/>
        <v>0</v>
      </c>
      <c r="I1180" s="17">
        <f>INT((VLOOKUP($C1180,装备数值,4,0)+VLOOKUP($C1180,装备数值,7,0)*($E1180-1))*VLOOKUP($D1180,系数!$K$2:$O$7,4,0))</f>
        <v>0</v>
      </c>
      <c r="J1180" s="17">
        <f>INT((VLOOKUP($C1180,装备数值,4,0)+VLOOKUP($C1180,装备数值,7,0)*($E1180-1))*VLOOKUP($D1180,系数!$K$2:$O$7,5,0))</f>
        <v>0</v>
      </c>
      <c r="K1180" s="17">
        <f>INT(VLOOKUP(E1180,强化金币,2,1)*VLOOKUP(INDEX(装备!F:F,MATCH(属性!A1180,装备!A:A,0)),系数!$K$12:$M$15,3,0))</f>
        <v>135000</v>
      </c>
      <c r="L1180" s="17"/>
      <c r="M1180" s="17"/>
      <c r="N1180" s="17"/>
      <c r="O1180" s="17">
        <f>IF(E1180=1,"",VLOOKUP(E1180,系数!$S$2:$AB$12,MATCH(属性!C1180,评级,0),1))</f>
        <v>0</v>
      </c>
    </row>
    <row r="1181" spans="1:15" ht="17.25" thickBot="1" x14ac:dyDescent="0.4">
      <c r="A1181" s="17">
        <f t="shared" si="36"/>
        <v>7100010</v>
      </c>
      <c r="B1181" s="17" t="s">
        <v>40</v>
      </c>
      <c r="C1181" s="15">
        <f>INDEX(装备!G:G,MATCH(属性!A1181,装备!A:A,0))</f>
        <v>6</v>
      </c>
      <c r="D1181" s="15" t="str">
        <f>INDEX(装备!E:E,MATCH(属性!A1181,装备!A:A,0))</f>
        <v>trousers</v>
      </c>
      <c r="E1181" s="14">
        <v>99</v>
      </c>
      <c r="F1181" s="17">
        <f>INT((VLOOKUP($C1181,装备数值,2,0)+VLOOKUP($C1181,装备数值,5,0)*($E1181-1))*VLOOKUP($D1181,系数!$K$2:$O$7,2,0))</f>
        <v>1770</v>
      </c>
      <c r="G1181" s="17">
        <f>INT((VLOOKUP($C1181,装备数值,3,0)+VLOOKUP($C1181,装备数值,6,0)*($E1181-1))*VLOOKUP($D1181,系数!$K$2:$O$7,3,0))</f>
        <v>0</v>
      </c>
      <c r="H1181" s="17">
        <f t="shared" si="37"/>
        <v>0</v>
      </c>
      <c r="I1181" s="17">
        <f>INT((VLOOKUP($C1181,装备数值,4,0)+VLOOKUP($C1181,装备数值,7,0)*($E1181-1))*VLOOKUP($D1181,系数!$K$2:$O$7,4,0))</f>
        <v>0</v>
      </c>
      <c r="J1181" s="17">
        <f>INT((VLOOKUP($C1181,装备数值,4,0)+VLOOKUP($C1181,装备数值,7,0)*($E1181-1))*VLOOKUP($D1181,系数!$K$2:$O$7,5,0))</f>
        <v>0</v>
      </c>
      <c r="K1181" s="17">
        <f>INT(VLOOKUP(E1181,强化金币,2,1)*VLOOKUP(INDEX(装备!F:F,MATCH(属性!A1181,装备!A:A,0)),系数!$K$12:$M$15,3,0))</f>
        <v>135000</v>
      </c>
      <c r="L1181" s="17"/>
      <c r="M1181" s="17"/>
      <c r="N1181" s="17"/>
      <c r="O1181" s="17">
        <f>IF(E1181=1,"",VLOOKUP(E1181,系数!$S$2:$AB$12,MATCH(属性!C1181,评级,0),1))</f>
        <v>0</v>
      </c>
    </row>
    <row r="1182" spans="1:15" ht="17.25" thickBot="1" x14ac:dyDescent="0.4">
      <c r="A1182" s="17">
        <f t="shared" si="36"/>
        <v>7100010</v>
      </c>
      <c r="B1182" s="17" t="s">
        <v>40</v>
      </c>
      <c r="C1182" s="15">
        <f>INDEX(装备!G:G,MATCH(属性!A1182,装备!A:A,0))</f>
        <v>6</v>
      </c>
      <c r="D1182" s="15" t="str">
        <f>INDEX(装备!E:E,MATCH(属性!A1182,装备!A:A,0))</f>
        <v>trousers</v>
      </c>
      <c r="E1182" s="14">
        <v>100</v>
      </c>
      <c r="F1182" s="17">
        <f>INT((VLOOKUP($C1182,装备数值,2,0)+VLOOKUP($C1182,装备数值,5,0)*($E1182-1))*VLOOKUP($D1182,系数!$K$2:$O$7,2,0))</f>
        <v>1785</v>
      </c>
      <c r="G1182" s="17">
        <f>INT((VLOOKUP($C1182,装备数值,3,0)+VLOOKUP($C1182,装备数值,6,0)*($E1182-1))*VLOOKUP($D1182,系数!$K$2:$O$7,3,0))</f>
        <v>0</v>
      </c>
      <c r="H1182" s="17">
        <f t="shared" si="37"/>
        <v>0</v>
      </c>
      <c r="I1182" s="17">
        <f>INT((VLOOKUP($C1182,装备数值,4,0)+VLOOKUP($C1182,装备数值,7,0)*($E1182-1))*VLOOKUP($D1182,系数!$K$2:$O$7,4,0))</f>
        <v>0</v>
      </c>
      <c r="J1182" s="17">
        <f>INT((VLOOKUP($C1182,装备数值,4,0)+VLOOKUP($C1182,装备数值,7,0)*($E1182-1))*VLOOKUP($D1182,系数!$K$2:$O$7,5,0))</f>
        <v>0</v>
      </c>
      <c r="K1182" s="17">
        <f>INT(VLOOKUP(E1182,强化金币,2,1)*VLOOKUP(INDEX(装备!F:F,MATCH(属性!A1182,装备!A:A,0)),系数!$K$12:$M$15,3,0))</f>
        <v>135000</v>
      </c>
      <c r="L1182" s="17"/>
      <c r="M1182" s="17"/>
      <c r="N1182" s="17"/>
      <c r="O1182" s="17">
        <f>IF(E1182=1,"",VLOOKUP(E1182,系数!$S$2:$AB$12,MATCH(属性!C1182,评级,0),1))</f>
        <v>0</v>
      </c>
    </row>
    <row r="1183" spans="1:15" ht="17.25" thickBot="1" x14ac:dyDescent="0.4">
      <c r="A1183" s="17">
        <f t="shared" si="36"/>
        <v>7100010</v>
      </c>
      <c r="B1183" s="17" t="s">
        <v>40</v>
      </c>
      <c r="C1183" s="15">
        <f>INDEX(装备!G:G,MATCH(属性!A1183,装备!A:A,0))</f>
        <v>6</v>
      </c>
      <c r="D1183" s="15" t="str">
        <f>INDEX(装备!E:E,MATCH(属性!A1183,装备!A:A,0))</f>
        <v>trousers</v>
      </c>
      <c r="E1183" s="14">
        <v>101</v>
      </c>
      <c r="F1183" s="17">
        <f>INT((VLOOKUP($C1183,装备数值,2,0)+VLOOKUP($C1183,装备数值,5,0)*($E1183-1))*VLOOKUP($D1183,系数!$K$2:$O$7,2,0))</f>
        <v>1800</v>
      </c>
      <c r="G1183" s="17">
        <f>INT((VLOOKUP($C1183,装备数值,3,0)+VLOOKUP($C1183,装备数值,6,0)*($E1183-1))*VLOOKUP($D1183,系数!$K$2:$O$7,3,0))</f>
        <v>0</v>
      </c>
      <c r="H1183" s="17">
        <f t="shared" si="37"/>
        <v>0</v>
      </c>
      <c r="I1183" s="17">
        <f>INT((VLOOKUP($C1183,装备数值,4,0)+VLOOKUP($C1183,装备数值,7,0)*($E1183-1))*VLOOKUP($D1183,系数!$K$2:$O$7,4,0))</f>
        <v>0</v>
      </c>
      <c r="J1183" s="17">
        <f>INT((VLOOKUP($C1183,装备数值,4,0)+VLOOKUP($C1183,装备数值,7,0)*($E1183-1))*VLOOKUP($D1183,系数!$K$2:$O$7,5,0))</f>
        <v>0</v>
      </c>
      <c r="K1183" s="17">
        <f>INT(VLOOKUP(E1183,强化金币,2,1)*VLOOKUP(INDEX(装备!F:F,MATCH(属性!A1183,装备!A:A,0)),系数!$K$12:$M$15,3,0))</f>
        <v>135000</v>
      </c>
      <c r="L1183" s="17"/>
      <c r="M1183" s="17"/>
      <c r="N1183" s="17"/>
      <c r="O1183" s="17">
        <f>IF(E1183=1,"",VLOOKUP(E1183,系数!$S$2:$AB$12,MATCH(属性!C1183,评级,0),1))</f>
        <v>0</v>
      </c>
    </row>
    <row r="1184" spans="1:15" ht="17.25" thickBot="1" x14ac:dyDescent="0.4">
      <c r="A1184" s="17">
        <f t="shared" si="36"/>
        <v>7100010</v>
      </c>
      <c r="B1184" s="17" t="s">
        <v>40</v>
      </c>
      <c r="C1184" s="15">
        <f>INDEX(装备!G:G,MATCH(属性!A1184,装备!A:A,0))</f>
        <v>6</v>
      </c>
      <c r="D1184" s="15" t="str">
        <f>INDEX(装备!E:E,MATCH(属性!A1184,装备!A:A,0))</f>
        <v>trousers</v>
      </c>
      <c r="E1184" s="14">
        <v>102</v>
      </c>
      <c r="F1184" s="17">
        <f>INT((VLOOKUP($C1184,装备数值,2,0)+VLOOKUP($C1184,装备数值,5,0)*($E1184-1))*VLOOKUP($D1184,系数!$K$2:$O$7,2,0))</f>
        <v>1815</v>
      </c>
      <c r="G1184" s="17">
        <f>INT((VLOOKUP($C1184,装备数值,3,0)+VLOOKUP($C1184,装备数值,6,0)*($E1184-1))*VLOOKUP($D1184,系数!$K$2:$O$7,3,0))</f>
        <v>0</v>
      </c>
      <c r="H1184" s="17">
        <f t="shared" si="37"/>
        <v>0</v>
      </c>
      <c r="I1184" s="17">
        <f>INT((VLOOKUP($C1184,装备数值,4,0)+VLOOKUP($C1184,装备数值,7,0)*($E1184-1))*VLOOKUP($D1184,系数!$K$2:$O$7,4,0))</f>
        <v>0</v>
      </c>
      <c r="J1184" s="17">
        <f>INT((VLOOKUP($C1184,装备数值,4,0)+VLOOKUP($C1184,装备数值,7,0)*($E1184-1))*VLOOKUP($D1184,系数!$K$2:$O$7,5,0))</f>
        <v>0</v>
      </c>
      <c r="K1184" s="17">
        <f>INT(VLOOKUP(E1184,强化金币,2,1)*VLOOKUP(INDEX(装备!F:F,MATCH(属性!A1184,装备!A:A,0)),系数!$K$12:$M$15,3,0))</f>
        <v>135000</v>
      </c>
      <c r="L1184" s="17"/>
      <c r="M1184" s="17"/>
      <c r="N1184" s="17"/>
      <c r="O1184" s="17">
        <f>IF(E1184=1,"",VLOOKUP(E1184,系数!$S$2:$AB$12,MATCH(属性!C1184,评级,0),1))</f>
        <v>0</v>
      </c>
    </row>
    <row r="1185" spans="1:15" ht="17.25" thickBot="1" x14ac:dyDescent="0.4">
      <c r="A1185" s="17">
        <f t="shared" si="36"/>
        <v>7100010</v>
      </c>
      <c r="B1185" s="17" t="s">
        <v>40</v>
      </c>
      <c r="C1185" s="15">
        <f>INDEX(装备!G:G,MATCH(属性!A1185,装备!A:A,0))</f>
        <v>6</v>
      </c>
      <c r="D1185" s="15" t="str">
        <f>INDEX(装备!E:E,MATCH(属性!A1185,装备!A:A,0))</f>
        <v>trousers</v>
      </c>
      <c r="E1185" s="14">
        <v>103</v>
      </c>
      <c r="F1185" s="17">
        <f>INT((VLOOKUP($C1185,装备数值,2,0)+VLOOKUP($C1185,装备数值,5,0)*($E1185-1))*VLOOKUP($D1185,系数!$K$2:$O$7,2,0))</f>
        <v>1830</v>
      </c>
      <c r="G1185" s="17">
        <f>INT((VLOOKUP($C1185,装备数值,3,0)+VLOOKUP($C1185,装备数值,6,0)*($E1185-1))*VLOOKUP($D1185,系数!$K$2:$O$7,3,0))</f>
        <v>0</v>
      </c>
      <c r="H1185" s="17">
        <f t="shared" si="37"/>
        <v>0</v>
      </c>
      <c r="I1185" s="17">
        <f>INT((VLOOKUP($C1185,装备数值,4,0)+VLOOKUP($C1185,装备数值,7,0)*($E1185-1))*VLOOKUP($D1185,系数!$K$2:$O$7,4,0))</f>
        <v>0</v>
      </c>
      <c r="J1185" s="17">
        <f>INT((VLOOKUP($C1185,装备数值,4,0)+VLOOKUP($C1185,装备数值,7,0)*($E1185-1))*VLOOKUP($D1185,系数!$K$2:$O$7,5,0))</f>
        <v>0</v>
      </c>
      <c r="K1185" s="17">
        <f>INT(VLOOKUP(E1185,强化金币,2,1)*VLOOKUP(INDEX(装备!F:F,MATCH(属性!A1185,装备!A:A,0)),系数!$K$12:$M$15,3,0))</f>
        <v>135000</v>
      </c>
      <c r="L1185" s="17"/>
      <c r="M1185" s="17"/>
      <c r="N1185" s="17"/>
      <c r="O1185" s="17">
        <f>IF(E1185=1,"",VLOOKUP(E1185,系数!$S$2:$AB$12,MATCH(属性!C1185,评级,0),1))</f>
        <v>0</v>
      </c>
    </row>
    <row r="1186" spans="1:15" ht="17.25" thickBot="1" x14ac:dyDescent="0.4">
      <c r="A1186" s="17">
        <f t="shared" si="36"/>
        <v>7100010</v>
      </c>
      <c r="B1186" s="17" t="s">
        <v>40</v>
      </c>
      <c r="C1186" s="15">
        <f>INDEX(装备!G:G,MATCH(属性!A1186,装备!A:A,0))</f>
        <v>6</v>
      </c>
      <c r="D1186" s="15" t="str">
        <f>INDEX(装备!E:E,MATCH(属性!A1186,装备!A:A,0))</f>
        <v>trousers</v>
      </c>
      <c r="E1186" s="14">
        <v>104</v>
      </c>
      <c r="F1186" s="17">
        <f>INT((VLOOKUP($C1186,装备数值,2,0)+VLOOKUP($C1186,装备数值,5,0)*($E1186-1))*VLOOKUP($D1186,系数!$K$2:$O$7,2,0))</f>
        <v>1845</v>
      </c>
      <c r="G1186" s="17">
        <f>INT((VLOOKUP($C1186,装备数值,3,0)+VLOOKUP($C1186,装备数值,6,0)*($E1186-1))*VLOOKUP($D1186,系数!$K$2:$O$7,3,0))</f>
        <v>0</v>
      </c>
      <c r="H1186" s="17">
        <f t="shared" si="37"/>
        <v>0</v>
      </c>
      <c r="I1186" s="17">
        <f>INT((VLOOKUP($C1186,装备数值,4,0)+VLOOKUP($C1186,装备数值,7,0)*($E1186-1))*VLOOKUP($D1186,系数!$K$2:$O$7,4,0))</f>
        <v>0</v>
      </c>
      <c r="J1186" s="17">
        <f>INT((VLOOKUP($C1186,装备数值,4,0)+VLOOKUP($C1186,装备数值,7,0)*($E1186-1))*VLOOKUP($D1186,系数!$K$2:$O$7,5,0))</f>
        <v>0</v>
      </c>
      <c r="K1186" s="17">
        <f>INT(VLOOKUP(E1186,强化金币,2,1)*VLOOKUP(INDEX(装备!F:F,MATCH(属性!A1186,装备!A:A,0)),系数!$K$12:$M$15,3,0))</f>
        <v>135000</v>
      </c>
      <c r="L1186" s="17"/>
      <c r="M1186" s="17"/>
      <c r="N1186" s="17"/>
      <c r="O1186" s="17">
        <f>IF(E1186=1,"",VLOOKUP(E1186,系数!$S$2:$AB$12,MATCH(属性!C1186,评级,0),1))</f>
        <v>0</v>
      </c>
    </row>
    <row r="1187" spans="1:15" ht="17.25" thickBot="1" x14ac:dyDescent="0.4">
      <c r="A1187" s="17">
        <f t="shared" si="36"/>
        <v>7100010</v>
      </c>
      <c r="B1187" s="17" t="s">
        <v>40</v>
      </c>
      <c r="C1187" s="15">
        <f>INDEX(装备!G:G,MATCH(属性!A1187,装备!A:A,0))</f>
        <v>6</v>
      </c>
      <c r="D1187" s="15" t="str">
        <f>INDEX(装备!E:E,MATCH(属性!A1187,装备!A:A,0))</f>
        <v>trousers</v>
      </c>
      <c r="E1187" s="14">
        <v>105</v>
      </c>
      <c r="F1187" s="17">
        <f>INT((VLOOKUP($C1187,装备数值,2,0)+VLOOKUP($C1187,装备数值,5,0)*($E1187-1))*VLOOKUP($D1187,系数!$K$2:$O$7,2,0))</f>
        <v>1860</v>
      </c>
      <c r="G1187" s="17">
        <f>INT((VLOOKUP($C1187,装备数值,3,0)+VLOOKUP($C1187,装备数值,6,0)*($E1187-1))*VLOOKUP($D1187,系数!$K$2:$O$7,3,0))</f>
        <v>0</v>
      </c>
      <c r="H1187" s="17">
        <f t="shared" si="37"/>
        <v>0</v>
      </c>
      <c r="I1187" s="17">
        <f>INT((VLOOKUP($C1187,装备数值,4,0)+VLOOKUP($C1187,装备数值,7,0)*($E1187-1))*VLOOKUP($D1187,系数!$K$2:$O$7,4,0))</f>
        <v>0</v>
      </c>
      <c r="J1187" s="17">
        <f>INT((VLOOKUP($C1187,装备数值,4,0)+VLOOKUP($C1187,装备数值,7,0)*($E1187-1))*VLOOKUP($D1187,系数!$K$2:$O$7,5,0))</f>
        <v>0</v>
      </c>
      <c r="K1187" s="17">
        <f>INT(VLOOKUP(E1187,强化金币,2,1)*VLOOKUP(INDEX(装备!F:F,MATCH(属性!A1187,装备!A:A,0)),系数!$K$12:$M$15,3,0))</f>
        <v>135000</v>
      </c>
      <c r="L1187" s="17"/>
      <c r="M1187" s="17"/>
      <c r="N1187" s="17"/>
      <c r="O1187" s="17">
        <f>IF(E1187=1,"",VLOOKUP(E1187,系数!$S$2:$AB$12,MATCH(属性!C1187,评级,0),1))</f>
        <v>0</v>
      </c>
    </row>
    <row r="1188" spans="1:15" ht="17.25" thickBot="1" x14ac:dyDescent="0.4">
      <c r="A1188" s="17">
        <f t="shared" si="36"/>
        <v>7100010</v>
      </c>
      <c r="B1188" s="17" t="s">
        <v>40</v>
      </c>
      <c r="C1188" s="15">
        <f>INDEX(装备!G:G,MATCH(属性!A1188,装备!A:A,0))</f>
        <v>6</v>
      </c>
      <c r="D1188" s="15" t="str">
        <f>INDEX(装备!E:E,MATCH(属性!A1188,装备!A:A,0))</f>
        <v>trousers</v>
      </c>
      <c r="E1188" s="14">
        <v>106</v>
      </c>
      <c r="F1188" s="17">
        <f>INT((VLOOKUP($C1188,装备数值,2,0)+VLOOKUP($C1188,装备数值,5,0)*($E1188-1))*VLOOKUP($D1188,系数!$K$2:$O$7,2,0))</f>
        <v>1875</v>
      </c>
      <c r="G1188" s="17">
        <f>INT((VLOOKUP($C1188,装备数值,3,0)+VLOOKUP($C1188,装备数值,6,0)*($E1188-1))*VLOOKUP($D1188,系数!$K$2:$O$7,3,0))</f>
        <v>0</v>
      </c>
      <c r="H1188" s="17">
        <f t="shared" si="37"/>
        <v>0</v>
      </c>
      <c r="I1188" s="17">
        <f>INT((VLOOKUP($C1188,装备数值,4,0)+VLOOKUP($C1188,装备数值,7,0)*($E1188-1))*VLOOKUP($D1188,系数!$K$2:$O$7,4,0))</f>
        <v>0</v>
      </c>
      <c r="J1188" s="17">
        <f>INT((VLOOKUP($C1188,装备数值,4,0)+VLOOKUP($C1188,装备数值,7,0)*($E1188-1))*VLOOKUP($D1188,系数!$K$2:$O$7,5,0))</f>
        <v>0</v>
      </c>
      <c r="K1188" s="17">
        <f>INT(VLOOKUP(E1188,强化金币,2,1)*VLOOKUP(INDEX(装备!F:F,MATCH(属性!A1188,装备!A:A,0)),系数!$K$12:$M$15,3,0))</f>
        <v>135000</v>
      </c>
      <c r="L1188" s="17"/>
      <c r="M1188" s="17"/>
      <c r="N1188" s="17"/>
      <c r="O1188" s="17">
        <f>IF(E1188=1,"",VLOOKUP(E1188,系数!$S$2:$AB$12,MATCH(属性!C1188,评级,0),1))</f>
        <v>0</v>
      </c>
    </row>
    <row r="1189" spans="1:15" ht="17.25" thickBot="1" x14ac:dyDescent="0.4">
      <c r="A1189" s="17">
        <f t="shared" si="36"/>
        <v>7100010</v>
      </c>
      <c r="B1189" s="17" t="s">
        <v>40</v>
      </c>
      <c r="C1189" s="15">
        <f>INDEX(装备!G:G,MATCH(属性!A1189,装备!A:A,0))</f>
        <v>6</v>
      </c>
      <c r="D1189" s="15" t="str">
        <f>INDEX(装备!E:E,MATCH(属性!A1189,装备!A:A,0))</f>
        <v>trousers</v>
      </c>
      <c r="E1189" s="14">
        <v>107</v>
      </c>
      <c r="F1189" s="17">
        <f>INT((VLOOKUP($C1189,装备数值,2,0)+VLOOKUP($C1189,装备数值,5,0)*($E1189-1))*VLOOKUP($D1189,系数!$K$2:$O$7,2,0))</f>
        <v>1890</v>
      </c>
      <c r="G1189" s="17">
        <f>INT((VLOOKUP($C1189,装备数值,3,0)+VLOOKUP($C1189,装备数值,6,0)*($E1189-1))*VLOOKUP($D1189,系数!$K$2:$O$7,3,0))</f>
        <v>0</v>
      </c>
      <c r="H1189" s="17">
        <f t="shared" si="37"/>
        <v>0</v>
      </c>
      <c r="I1189" s="17">
        <f>INT((VLOOKUP($C1189,装备数值,4,0)+VLOOKUP($C1189,装备数值,7,0)*($E1189-1))*VLOOKUP($D1189,系数!$K$2:$O$7,4,0))</f>
        <v>0</v>
      </c>
      <c r="J1189" s="17">
        <f>INT((VLOOKUP($C1189,装备数值,4,0)+VLOOKUP($C1189,装备数值,7,0)*($E1189-1))*VLOOKUP($D1189,系数!$K$2:$O$7,5,0))</f>
        <v>0</v>
      </c>
      <c r="K1189" s="17">
        <f>INT(VLOOKUP(E1189,强化金币,2,1)*VLOOKUP(INDEX(装备!F:F,MATCH(属性!A1189,装备!A:A,0)),系数!$K$12:$M$15,3,0))</f>
        <v>135000</v>
      </c>
      <c r="L1189" s="17"/>
      <c r="M1189" s="17"/>
      <c r="N1189" s="17"/>
      <c r="O1189" s="17">
        <f>IF(E1189=1,"",VLOOKUP(E1189,系数!$S$2:$AB$12,MATCH(属性!C1189,评级,0),1))</f>
        <v>0</v>
      </c>
    </row>
    <row r="1190" spans="1:15" ht="17.25" thickBot="1" x14ac:dyDescent="0.4">
      <c r="A1190" s="17">
        <f t="shared" si="36"/>
        <v>7100010</v>
      </c>
      <c r="B1190" s="17" t="s">
        <v>40</v>
      </c>
      <c r="C1190" s="15">
        <f>INDEX(装备!G:G,MATCH(属性!A1190,装备!A:A,0))</f>
        <v>6</v>
      </c>
      <c r="D1190" s="15" t="str">
        <f>INDEX(装备!E:E,MATCH(属性!A1190,装备!A:A,0))</f>
        <v>trousers</v>
      </c>
      <c r="E1190" s="14">
        <v>108</v>
      </c>
      <c r="F1190" s="17">
        <f>INT((VLOOKUP($C1190,装备数值,2,0)+VLOOKUP($C1190,装备数值,5,0)*($E1190-1))*VLOOKUP($D1190,系数!$K$2:$O$7,2,0))</f>
        <v>1905</v>
      </c>
      <c r="G1190" s="17">
        <f>INT((VLOOKUP($C1190,装备数值,3,0)+VLOOKUP($C1190,装备数值,6,0)*($E1190-1))*VLOOKUP($D1190,系数!$K$2:$O$7,3,0))</f>
        <v>0</v>
      </c>
      <c r="H1190" s="17">
        <f t="shared" si="37"/>
        <v>0</v>
      </c>
      <c r="I1190" s="17">
        <f>INT((VLOOKUP($C1190,装备数值,4,0)+VLOOKUP($C1190,装备数值,7,0)*($E1190-1))*VLOOKUP($D1190,系数!$K$2:$O$7,4,0))</f>
        <v>0</v>
      </c>
      <c r="J1190" s="17">
        <f>INT((VLOOKUP($C1190,装备数值,4,0)+VLOOKUP($C1190,装备数值,7,0)*($E1190-1))*VLOOKUP($D1190,系数!$K$2:$O$7,5,0))</f>
        <v>0</v>
      </c>
      <c r="K1190" s="17">
        <f>INT(VLOOKUP(E1190,强化金币,2,1)*VLOOKUP(INDEX(装备!F:F,MATCH(属性!A1190,装备!A:A,0)),系数!$K$12:$M$15,3,0))</f>
        <v>135000</v>
      </c>
      <c r="L1190" s="17"/>
      <c r="M1190" s="17"/>
      <c r="N1190" s="17"/>
      <c r="O1190" s="17">
        <f>IF(E1190=1,"",VLOOKUP(E1190,系数!$S$2:$AB$12,MATCH(属性!C1190,评级,0),1))</f>
        <v>0</v>
      </c>
    </row>
    <row r="1191" spans="1:15" ht="17.25" thickBot="1" x14ac:dyDescent="0.4">
      <c r="A1191" s="17">
        <f t="shared" si="36"/>
        <v>7100010</v>
      </c>
      <c r="B1191" s="17" t="s">
        <v>40</v>
      </c>
      <c r="C1191" s="15">
        <f>INDEX(装备!G:G,MATCH(属性!A1191,装备!A:A,0))</f>
        <v>6</v>
      </c>
      <c r="D1191" s="15" t="str">
        <f>INDEX(装备!E:E,MATCH(属性!A1191,装备!A:A,0))</f>
        <v>trousers</v>
      </c>
      <c r="E1191" s="14">
        <v>109</v>
      </c>
      <c r="F1191" s="17">
        <f>INT((VLOOKUP($C1191,装备数值,2,0)+VLOOKUP($C1191,装备数值,5,0)*($E1191-1))*VLOOKUP($D1191,系数!$K$2:$O$7,2,0))</f>
        <v>1920</v>
      </c>
      <c r="G1191" s="17">
        <f>INT((VLOOKUP($C1191,装备数值,3,0)+VLOOKUP($C1191,装备数值,6,0)*($E1191-1))*VLOOKUP($D1191,系数!$K$2:$O$7,3,0))</f>
        <v>0</v>
      </c>
      <c r="H1191" s="17">
        <f t="shared" si="37"/>
        <v>0</v>
      </c>
      <c r="I1191" s="17">
        <f>INT((VLOOKUP($C1191,装备数值,4,0)+VLOOKUP($C1191,装备数值,7,0)*($E1191-1))*VLOOKUP($D1191,系数!$K$2:$O$7,4,0))</f>
        <v>0</v>
      </c>
      <c r="J1191" s="17">
        <f>INT((VLOOKUP($C1191,装备数值,4,0)+VLOOKUP($C1191,装备数值,7,0)*($E1191-1))*VLOOKUP($D1191,系数!$K$2:$O$7,5,0))</f>
        <v>0</v>
      </c>
      <c r="K1191" s="17">
        <f>INT(VLOOKUP(E1191,强化金币,2,1)*VLOOKUP(INDEX(装备!F:F,MATCH(属性!A1191,装备!A:A,0)),系数!$K$12:$M$15,3,0))</f>
        <v>135000</v>
      </c>
      <c r="L1191" s="17"/>
      <c r="M1191" s="17"/>
      <c r="N1191" s="17"/>
      <c r="O1191" s="17">
        <f>IF(E1191=1,"",VLOOKUP(E1191,系数!$S$2:$AB$12,MATCH(属性!C1191,评级,0),1))</f>
        <v>0</v>
      </c>
    </row>
    <row r="1192" spans="1:15" ht="17.25" thickBot="1" x14ac:dyDescent="0.4">
      <c r="A1192" s="17">
        <f t="shared" si="36"/>
        <v>7100010</v>
      </c>
      <c r="B1192" s="17" t="s">
        <v>40</v>
      </c>
      <c r="C1192" s="15">
        <f>INDEX(装备!G:G,MATCH(属性!A1192,装备!A:A,0))</f>
        <v>6</v>
      </c>
      <c r="D1192" s="15" t="str">
        <f>INDEX(装备!E:E,MATCH(属性!A1192,装备!A:A,0))</f>
        <v>trousers</v>
      </c>
      <c r="E1192" s="14">
        <v>110</v>
      </c>
      <c r="F1192" s="17">
        <f>INT((VLOOKUP($C1192,装备数值,2,0)+VLOOKUP($C1192,装备数值,5,0)*($E1192-1))*VLOOKUP($D1192,系数!$K$2:$O$7,2,0))</f>
        <v>1935</v>
      </c>
      <c r="G1192" s="17">
        <f>INT((VLOOKUP($C1192,装备数值,3,0)+VLOOKUP($C1192,装备数值,6,0)*($E1192-1))*VLOOKUP($D1192,系数!$K$2:$O$7,3,0))</f>
        <v>0</v>
      </c>
      <c r="H1192" s="17">
        <f t="shared" si="37"/>
        <v>0</v>
      </c>
      <c r="I1192" s="17">
        <f>INT((VLOOKUP($C1192,装备数值,4,0)+VLOOKUP($C1192,装备数值,7,0)*($E1192-1))*VLOOKUP($D1192,系数!$K$2:$O$7,4,0))</f>
        <v>0</v>
      </c>
      <c r="J1192" s="17">
        <f>INT((VLOOKUP($C1192,装备数值,4,0)+VLOOKUP($C1192,装备数值,7,0)*($E1192-1))*VLOOKUP($D1192,系数!$K$2:$O$7,5,0))</f>
        <v>0</v>
      </c>
      <c r="K1192" s="17">
        <f>INT(VLOOKUP(E1192,强化金币,2,1)*VLOOKUP(INDEX(装备!F:F,MATCH(属性!A1192,装备!A:A,0)),系数!$K$12:$M$15,3,0))</f>
        <v>135000</v>
      </c>
      <c r="L1192" s="17"/>
      <c r="M1192" s="17"/>
      <c r="N1192" s="17"/>
      <c r="O1192" s="17">
        <f>IF(E1192=1,"",VLOOKUP(E1192,系数!$S$2:$AB$12,MATCH(属性!C1192,评级,0),1))</f>
        <v>0</v>
      </c>
    </row>
    <row r="1193" spans="1:15" ht="17.25" thickBot="1" x14ac:dyDescent="0.4">
      <c r="A1193" s="17">
        <f t="shared" si="36"/>
        <v>7100010</v>
      </c>
      <c r="B1193" s="17" t="s">
        <v>40</v>
      </c>
      <c r="C1193" s="15">
        <f>INDEX(装备!G:G,MATCH(属性!A1193,装备!A:A,0))</f>
        <v>6</v>
      </c>
      <c r="D1193" s="15" t="str">
        <f>INDEX(装备!E:E,MATCH(属性!A1193,装备!A:A,0))</f>
        <v>trousers</v>
      </c>
      <c r="E1193" s="14">
        <v>111</v>
      </c>
      <c r="F1193" s="17">
        <f>INT((VLOOKUP($C1193,装备数值,2,0)+VLOOKUP($C1193,装备数值,5,0)*($E1193-1))*VLOOKUP($D1193,系数!$K$2:$O$7,2,0))</f>
        <v>1950</v>
      </c>
      <c r="G1193" s="17">
        <f>INT((VLOOKUP($C1193,装备数值,3,0)+VLOOKUP($C1193,装备数值,6,0)*($E1193-1))*VLOOKUP($D1193,系数!$K$2:$O$7,3,0))</f>
        <v>0</v>
      </c>
      <c r="H1193" s="17">
        <f t="shared" si="37"/>
        <v>0</v>
      </c>
      <c r="I1193" s="17">
        <f>INT((VLOOKUP($C1193,装备数值,4,0)+VLOOKUP($C1193,装备数值,7,0)*($E1193-1))*VLOOKUP($D1193,系数!$K$2:$O$7,4,0))</f>
        <v>0</v>
      </c>
      <c r="J1193" s="17">
        <f>INT((VLOOKUP($C1193,装备数值,4,0)+VLOOKUP($C1193,装备数值,7,0)*($E1193-1))*VLOOKUP($D1193,系数!$K$2:$O$7,5,0))</f>
        <v>0</v>
      </c>
      <c r="K1193" s="17">
        <f>INT(VLOOKUP(E1193,强化金币,2,1)*VLOOKUP(INDEX(装备!F:F,MATCH(属性!A1193,装备!A:A,0)),系数!$K$12:$M$15,3,0))</f>
        <v>135000</v>
      </c>
      <c r="L1193" s="17"/>
      <c r="M1193" s="17"/>
      <c r="N1193" s="17"/>
      <c r="O1193" s="17">
        <f>IF(E1193=1,"",VLOOKUP(E1193,系数!$S$2:$AB$12,MATCH(属性!C1193,评级,0),1))</f>
        <v>0</v>
      </c>
    </row>
    <row r="1194" spans="1:15" ht="17.25" thickBot="1" x14ac:dyDescent="0.4">
      <c r="A1194" s="17">
        <f t="shared" si="36"/>
        <v>7100010</v>
      </c>
      <c r="B1194" s="17" t="s">
        <v>40</v>
      </c>
      <c r="C1194" s="15">
        <f>INDEX(装备!G:G,MATCH(属性!A1194,装备!A:A,0))</f>
        <v>6</v>
      </c>
      <c r="D1194" s="15" t="str">
        <f>INDEX(装备!E:E,MATCH(属性!A1194,装备!A:A,0))</f>
        <v>trousers</v>
      </c>
      <c r="E1194" s="14">
        <v>112</v>
      </c>
      <c r="F1194" s="17">
        <f>INT((VLOOKUP($C1194,装备数值,2,0)+VLOOKUP($C1194,装备数值,5,0)*($E1194-1))*VLOOKUP($D1194,系数!$K$2:$O$7,2,0))</f>
        <v>1965</v>
      </c>
      <c r="G1194" s="17">
        <f>INT((VLOOKUP($C1194,装备数值,3,0)+VLOOKUP($C1194,装备数值,6,0)*($E1194-1))*VLOOKUP($D1194,系数!$K$2:$O$7,3,0))</f>
        <v>0</v>
      </c>
      <c r="H1194" s="17">
        <f t="shared" si="37"/>
        <v>0</v>
      </c>
      <c r="I1194" s="17">
        <f>INT((VLOOKUP($C1194,装备数值,4,0)+VLOOKUP($C1194,装备数值,7,0)*($E1194-1))*VLOOKUP($D1194,系数!$K$2:$O$7,4,0))</f>
        <v>0</v>
      </c>
      <c r="J1194" s="17">
        <f>INT((VLOOKUP($C1194,装备数值,4,0)+VLOOKUP($C1194,装备数值,7,0)*($E1194-1))*VLOOKUP($D1194,系数!$K$2:$O$7,5,0))</f>
        <v>0</v>
      </c>
      <c r="K1194" s="17">
        <f>INT(VLOOKUP(E1194,强化金币,2,1)*VLOOKUP(INDEX(装备!F:F,MATCH(属性!A1194,装备!A:A,0)),系数!$K$12:$M$15,3,0))</f>
        <v>135000</v>
      </c>
      <c r="L1194" s="17"/>
      <c r="M1194" s="17"/>
      <c r="N1194" s="17"/>
      <c r="O1194" s="17">
        <f>IF(E1194=1,"",VLOOKUP(E1194,系数!$S$2:$AB$12,MATCH(属性!C1194,评级,0),1))</f>
        <v>0</v>
      </c>
    </row>
    <row r="1195" spans="1:15" ht="17.25" thickBot="1" x14ac:dyDescent="0.4">
      <c r="A1195" s="17">
        <f t="shared" si="36"/>
        <v>7100010</v>
      </c>
      <c r="B1195" s="17" t="s">
        <v>40</v>
      </c>
      <c r="C1195" s="15">
        <f>INDEX(装备!G:G,MATCH(属性!A1195,装备!A:A,0))</f>
        <v>6</v>
      </c>
      <c r="D1195" s="15" t="str">
        <f>INDEX(装备!E:E,MATCH(属性!A1195,装备!A:A,0))</f>
        <v>trousers</v>
      </c>
      <c r="E1195" s="14">
        <v>113</v>
      </c>
      <c r="F1195" s="17">
        <f>INT((VLOOKUP($C1195,装备数值,2,0)+VLOOKUP($C1195,装备数值,5,0)*($E1195-1))*VLOOKUP($D1195,系数!$K$2:$O$7,2,0))</f>
        <v>1980</v>
      </c>
      <c r="G1195" s="17">
        <f>INT((VLOOKUP($C1195,装备数值,3,0)+VLOOKUP($C1195,装备数值,6,0)*($E1195-1))*VLOOKUP($D1195,系数!$K$2:$O$7,3,0))</f>
        <v>0</v>
      </c>
      <c r="H1195" s="17">
        <f t="shared" si="37"/>
        <v>0</v>
      </c>
      <c r="I1195" s="17">
        <f>INT((VLOOKUP($C1195,装备数值,4,0)+VLOOKUP($C1195,装备数值,7,0)*($E1195-1))*VLOOKUP($D1195,系数!$K$2:$O$7,4,0))</f>
        <v>0</v>
      </c>
      <c r="J1195" s="17">
        <f>INT((VLOOKUP($C1195,装备数值,4,0)+VLOOKUP($C1195,装备数值,7,0)*($E1195-1))*VLOOKUP($D1195,系数!$K$2:$O$7,5,0))</f>
        <v>0</v>
      </c>
      <c r="K1195" s="17">
        <f>INT(VLOOKUP(E1195,强化金币,2,1)*VLOOKUP(INDEX(装备!F:F,MATCH(属性!A1195,装备!A:A,0)),系数!$K$12:$M$15,3,0))</f>
        <v>135000</v>
      </c>
      <c r="L1195" s="17"/>
      <c r="M1195" s="17"/>
      <c r="N1195" s="17"/>
      <c r="O1195" s="17">
        <f>IF(E1195=1,"",VLOOKUP(E1195,系数!$S$2:$AB$12,MATCH(属性!C1195,评级,0),1))</f>
        <v>0</v>
      </c>
    </row>
    <row r="1196" spans="1:15" ht="17.25" thickBot="1" x14ac:dyDescent="0.4">
      <c r="A1196" s="17">
        <f t="shared" si="36"/>
        <v>7100010</v>
      </c>
      <c r="B1196" s="17" t="s">
        <v>40</v>
      </c>
      <c r="C1196" s="15">
        <f>INDEX(装备!G:G,MATCH(属性!A1196,装备!A:A,0))</f>
        <v>6</v>
      </c>
      <c r="D1196" s="15" t="str">
        <f>INDEX(装备!E:E,MATCH(属性!A1196,装备!A:A,0))</f>
        <v>trousers</v>
      </c>
      <c r="E1196" s="14">
        <v>114</v>
      </c>
      <c r="F1196" s="17">
        <f>INT((VLOOKUP($C1196,装备数值,2,0)+VLOOKUP($C1196,装备数值,5,0)*($E1196-1))*VLOOKUP($D1196,系数!$K$2:$O$7,2,0))</f>
        <v>1995</v>
      </c>
      <c r="G1196" s="17">
        <f>INT((VLOOKUP($C1196,装备数值,3,0)+VLOOKUP($C1196,装备数值,6,0)*($E1196-1))*VLOOKUP($D1196,系数!$K$2:$O$7,3,0))</f>
        <v>0</v>
      </c>
      <c r="H1196" s="17">
        <f t="shared" si="37"/>
        <v>0</v>
      </c>
      <c r="I1196" s="17">
        <f>INT((VLOOKUP($C1196,装备数值,4,0)+VLOOKUP($C1196,装备数值,7,0)*($E1196-1))*VLOOKUP($D1196,系数!$K$2:$O$7,4,0))</f>
        <v>0</v>
      </c>
      <c r="J1196" s="17">
        <f>INT((VLOOKUP($C1196,装备数值,4,0)+VLOOKUP($C1196,装备数值,7,0)*($E1196-1))*VLOOKUP($D1196,系数!$K$2:$O$7,5,0))</f>
        <v>0</v>
      </c>
      <c r="K1196" s="17">
        <f>INT(VLOOKUP(E1196,强化金币,2,1)*VLOOKUP(INDEX(装备!F:F,MATCH(属性!A1196,装备!A:A,0)),系数!$K$12:$M$15,3,0))</f>
        <v>135000</v>
      </c>
      <c r="L1196" s="17"/>
      <c r="M1196" s="17"/>
      <c r="N1196" s="17"/>
      <c r="O1196" s="17">
        <f>IF(E1196=1,"",VLOOKUP(E1196,系数!$S$2:$AB$12,MATCH(属性!C1196,评级,0),1))</f>
        <v>0</v>
      </c>
    </row>
    <row r="1197" spans="1:15" ht="17.25" thickBot="1" x14ac:dyDescent="0.4">
      <c r="A1197" s="17">
        <f t="shared" si="36"/>
        <v>7100010</v>
      </c>
      <c r="B1197" s="17" t="s">
        <v>40</v>
      </c>
      <c r="C1197" s="15">
        <f>INDEX(装备!G:G,MATCH(属性!A1197,装备!A:A,0))</f>
        <v>6</v>
      </c>
      <c r="D1197" s="15" t="str">
        <f>INDEX(装备!E:E,MATCH(属性!A1197,装备!A:A,0))</f>
        <v>trousers</v>
      </c>
      <c r="E1197" s="14">
        <v>115</v>
      </c>
      <c r="F1197" s="17">
        <f>INT((VLOOKUP($C1197,装备数值,2,0)+VLOOKUP($C1197,装备数值,5,0)*($E1197-1))*VLOOKUP($D1197,系数!$K$2:$O$7,2,0))</f>
        <v>2010</v>
      </c>
      <c r="G1197" s="17">
        <f>INT((VLOOKUP($C1197,装备数值,3,0)+VLOOKUP($C1197,装备数值,6,0)*($E1197-1))*VLOOKUP($D1197,系数!$K$2:$O$7,3,0))</f>
        <v>0</v>
      </c>
      <c r="H1197" s="17">
        <f t="shared" si="37"/>
        <v>0</v>
      </c>
      <c r="I1197" s="17">
        <f>INT((VLOOKUP($C1197,装备数值,4,0)+VLOOKUP($C1197,装备数值,7,0)*($E1197-1))*VLOOKUP($D1197,系数!$K$2:$O$7,4,0))</f>
        <v>0</v>
      </c>
      <c r="J1197" s="17">
        <f>INT((VLOOKUP($C1197,装备数值,4,0)+VLOOKUP($C1197,装备数值,7,0)*($E1197-1))*VLOOKUP($D1197,系数!$K$2:$O$7,5,0))</f>
        <v>0</v>
      </c>
      <c r="K1197" s="17">
        <f>INT(VLOOKUP(E1197,强化金币,2,1)*VLOOKUP(INDEX(装备!F:F,MATCH(属性!A1197,装备!A:A,0)),系数!$K$12:$M$15,3,0))</f>
        <v>135000</v>
      </c>
      <c r="L1197" s="17"/>
      <c r="M1197" s="17"/>
      <c r="N1197" s="17"/>
      <c r="O1197" s="17">
        <f>IF(E1197=1,"",VLOOKUP(E1197,系数!$S$2:$AB$12,MATCH(属性!C1197,评级,0),1))</f>
        <v>0</v>
      </c>
    </row>
    <row r="1198" spans="1:15" ht="17.25" thickBot="1" x14ac:dyDescent="0.4">
      <c r="A1198" s="17">
        <f t="shared" si="36"/>
        <v>7100010</v>
      </c>
      <c r="B1198" s="17" t="s">
        <v>40</v>
      </c>
      <c r="C1198" s="15">
        <f>INDEX(装备!G:G,MATCH(属性!A1198,装备!A:A,0))</f>
        <v>6</v>
      </c>
      <c r="D1198" s="15" t="str">
        <f>INDEX(装备!E:E,MATCH(属性!A1198,装备!A:A,0))</f>
        <v>trousers</v>
      </c>
      <c r="E1198" s="14">
        <v>116</v>
      </c>
      <c r="F1198" s="17">
        <f>INT((VLOOKUP($C1198,装备数值,2,0)+VLOOKUP($C1198,装备数值,5,0)*($E1198-1))*VLOOKUP($D1198,系数!$K$2:$O$7,2,0))</f>
        <v>2025</v>
      </c>
      <c r="G1198" s="17">
        <f>INT((VLOOKUP($C1198,装备数值,3,0)+VLOOKUP($C1198,装备数值,6,0)*($E1198-1))*VLOOKUP($D1198,系数!$K$2:$O$7,3,0))</f>
        <v>0</v>
      </c>
      <c r="H1198" s="17">
        <f t="shared" si="37"/>
        <v>0</v>
      </c>
      <c r="I1198" s="17">
        <f>INT((VLOOKUP($C1198,装备数值,4,0)+VLOOKUP($C1198,装备数值,7,0)*($E1198-1))*VLOOKUP($D1198,系数!$K$2:$O$7,4,0))</f>
        <v>0</v>
      </c>
      <c r="J1198" s="17">
        <f>INT((VLOOKUP($C1198,装备数值,4,0)+VLOOKUP($C1198,装备数值,7,0)*($E1198-1))*VLOOKUP($D1198,系数!$K$2:$O$7,5,0))</f>
        <v>0</v>
      </c>
      <c r="K1198" s="17">
        <f>INT(VLOOKUP(E1198,强化金币,2,1)*VLOOKUP(INDEX(装备!F:F,MATCH(属性!A1198,装备!A:A,0)),系数!$K$12:$M$15,3,0))</f>
        <v>135000</v>
      </c>
      <c r="L1198" s="17"/>
      <c r="M1198" s="17"/>
      <c r="N1198" s="17"/>
      <c r="O1198" s="17">
        <f>IF(E1198=1,"",VLOOKUP(E1198,系数!$S$2:$AB$12,MATCH(属性!C1198,评级,0),1))</f>
        <v>0</v>
      </c>
    </row>
    <row r="1199" spans="1:15" ht="17.25" thickBot="1" x14ac:dyDescent="0.4">
      <c r="A1199" s="17">
        <f t="shared" si="36"/>
        <v>7100010</v>
      </c>
      <c r="B1199" s="17" t="s">
        <v>40</v>
      </c>
      <c r="C1199" s="15">
        <f>INDEX(装备!G:G,MATCH(属性!A1199,装备!A:A,0))</f>
        <v>6</v>
      </c>
      <c r="D1199" s="15" t="str">
        <f>INDEX(装备!E:E,MATCH(属性!A1199,装备!A:A,0))</f>
        <v>trousers</v>
      </c>
      <c r="E1199" s="14">
        <v>117</v>
      </c>
      <c r="F1199" s="17">
        <f>INT((VLOOKUP($C1199,装备数值,2,0)+VLOOKUP($C1199,装备数值,5,0)*($E1199-1))*VLOOKUP($D1199,系数!$K$2:$O$7,2,0))</f>
        <v>2040</v>
      </c>
      <c r="G1199" s="17">
        <f>INT((VLOOKUP($C1199,装备数值,3,0)+VLOOKUP($C1199,装备数值,6,0)*($E1199-1))*VLOOKUP($D1199,系数!$K$2:$O$7,3,0))</f>
        <v>0</v>
      </c>
      <c r="H1199" s="17">
        <f t="shared" si="37"/>
        <v>0</v>
      </c>
      <c r="I1199" s="17">
        <f>INT((VLOOKUP($C1199,装备数值,4,0)+VLOOKUP($C1199,装备数值,7,0)*($E1199-1))*VLOOKUP($D1199,系数!$K$2:$O$7,4,0))</f>
        <v>0</v>
      </c>
      <c r="J1199" s="17">
        <f>INT((VLOOKUP($C1199,装备数值,4,0)+VLOOKUP($C1199,装备数值,7,0)*($E1199-1))*VLOOKUP($D1199,系数!$K$2:$O$7,5,0))</f>
        <v>0</v>
      </c>
      <c r="K1199" s="17">
        <f>INT(VLOOKUP(E1199,强化金币,2,1)*VLOOKUP(INDEX(装备!F:F,MATCH(属性!A1199,装备!A:A,0)),系数!$K$12:$M$15,3,0))</f>
        <v>135000</v>
      </c>
      <c r="L1199" s="17"/>
      <c r="M1199" s="17"/>
      <c r="N1199" s="17"/>
      <c r="O1199" s="17">
        <f>IF(E1199=1,"",VLOOKUP(E1199,系数!$S$2:$AB$12,MATCH(属性!C1199,评级,0),1))</f>
        <v>0</v>
      </c>
    </row>
    <row r="1200" spans="1:15" ht="17.25" thickBot="1" x14ac:dyDescent="0.4">
      <c r="A1200" s="17">
        <f t="shared" si="36"/>
        <v>7100010</v>
      </c>
      <c r="B1200" s="17" t="s">
        <v>40</v>
      </c>
      <c r="C1200" s="15">
        <f>INDEX(装备!G:G,MATCH(属性!A1200,装备!A:A,0))</f>
        <v>6</v>
      </c>
      <c r="D1200" s="15" t="str">
        <f>INDEX(装备!E:E,MATCH(属性!A1200,装备!A:A,0))</f>
        <v>trousers</v>
      </c>
      <c r="E1200" s="14">
        <v>118</v>
      </c>
      <c r="F1200" s="17">
        <f>INT((VLOOKUP($C1200,装备数值,2,0)+VLOOKUP($C1200,装备数值,5,0)*($E1200-1))*VLOOKUP($D1200,系数!$K$2:$O$7,2,0))</f>
        <v>2055</v>
      </c>
      <c r="G1200" s="17">
        <f>INT((VLOOKUP($C1200,装备数值,3,0)+VLOOKUP($C1200,装备数值,6,0)*($E1200-1))*VLOOKUP($D1200,系数!$K$2:$O$7,3,0))</f>
        <v>0</v>
      </c>
      <c r="H1200" s="17">
        <f t="shared" si="37"/>
        <v>0</v>
      </c>
      <c r="I1200" s="17">
        <f>INT((VLOOKUP($C1200,装备数值,4,0)+VLOOKUP($C1200,装备数值,7,0)*($E1200-1))*VLOOKUP($D1200,系数!$K$2:$O$7,4,0))</f>
        <v>0</v>
      </c>
      <c r="J1200" s="17">
        <f>INT((VLOOKUP($C1200,装备数值,4,0)+VLOOKUP($C1200,装备数值,7,0)*($E1200-1))*VLOOKUP($D1200,系数!$K$2:$O$7,5,0))</f>
        <v>0</v>
      </c>
      <c r="K1200" s="17">
        <f>INT(VLOOKUP(E1200,强化金币,2,1)*VLOOKUP(INDEX(装备!F:F,MATCH(属性!A1200,装备!A:A,0)),系数!$K$12:$M$15,3,0))</f>
        <v>135000</v>
      </c>
      <c r="L1200" s="17"/>
      <c r="M1200" s="17"/>
      <c r="N1200" s="17"/>
      <c r="O1200" s="17">
        <f>IF(E1200=1,"",VLOOKUP(E1200,系数!$S$2:$AB$12,MATCH(属性!C1200,评级,0),1))</f>
        <v>0</v>
      </c>
    </row>
    <row r="1201" spans="1:15" ht="17.25" thickBot="1" x14ac:dyDescent="0.4">
      <c r="A1201" s="17">
        <f t="shared" si="36"/>
        <v>7100010</v>
      </c>
      <c r="B1201" s="17" t="s">
        <v>40</v>
      </c>
      <c r="C1201" s="15">
        <f>INDEX(装备!G:G,MATCH(属性!A1201,装备!A:A,0))</f>
        <v>6</v>
      </c>
      <c r="D1201" s="15" t="str">
        <f>INDEX(装备!E:E,MATCH(属性!A1201,装备!A:A,0))</f>
        <v>trousers</v>
      </c>
      <c r="E1201" s="14">
        <v>119</v>
      </c>
      <c r="F1201" s="17">
        <f>INT((VLOOKUP($C1201,装备数值,2,0)+VLOOKUP($C1201,装备数值,5,0)*($E1201-1))*VLOOKUP($D1201,系数!$K$2:$O$7,2,0))</f>
        <v>2070</v>
      </c>
      <c r="G1201" s="17">
        <f>INT((VLOOKUP($C1201,装备数值,3,0)+VLOOKUP($C1201,装备数值,6,0)*($E1201-1))*VLOOKUP($D1201,系数!$K$2:$O$7,3,0))</f>
        <v>0</v>
      </c>
      <c r="H1201" s="17">
        <f t="shared" si="37"/>
        <v>0</v>
      </c>
      <c r="I1201" s="17">
        <f>INT((VLOOKUP($C1201,装备数值,4,0)+VLOOKUP($C1201,装备数值,7,0)*($E1201-1))*VLOOKUP($D1201,系数!$K$2:$O$7,4,0))</f>
        <v>0</v>
      </c>
      <c r="J1201" s="17">
        <f>INT((VLOOKUP($C1201,装备数值,4,0)+VLOOKUP($C1201,装备数值,7,0)*($E1201-1))*VLOOKUP($D1201,系数!$K$2:$O$7,5,0))</f>
        <v>0</v>
      </c>
      <c r="K1201" s="17">
        <f>INT(VLOOKUP(E1201,强化金币,2,1)*VLOOKUP(INDEX(装备!F:F,MATCH(属性!A1201,装备!A:A,0)),系数!$K$12:$M$15,3,0))</f>
        <v>135000</v>
      </c>
      <c r="L1201" s="17"/>
      <c r="M1201" s="17"/>
      <c r="N1201" s="17"/>
      <c r="O1201" s="17">
        <f>IF(E1201=1,"",VLOOKUP(E1201,系数!$S$2:$AB$12,MATCH(属性!C1201,评级,0),1))</f>
        <v>0</v>
      </c>
    </row>
    <row r="1202" spans="1:15" ht="17.25" thickBot="1" x14ac:dyDescent="0.4">
      <c r="A1202" s="17">
        <f t="shared" si="36"/>
        <v>7100010</v>
      </c>
      <c r="B1202" s="17" t="s">
        <v>40</v>
      </c>
      <c r="C1202" s="15">
        <f>INDEX(装备!G:G,MATCH(属性!A1202,装备!A:A,0))</f>
        <v>6</v>
      </c>
      <c r="D1202" s="15" t="str">
        <f>INDEX(装备!E:E,MATCH(属性!A1202,装备!A:A,0))</f>
        <v>trousers</v>
      </c>
      <c r="E1202" s="14">
        <v>120</v>
      </c>
      <c r="F1202" s="17">
        <f>INT((VLOOKUP($C1202,装备数值,2,0)+VLOOKUP($C1202,装备数值,5,0)*($E1202-1))*VLOOKUP($D1202,系数!$K$2:$O$7,2,0))</f>
        <v>2085</v>
      </c>
      <c r="G1202" s="17">
        <f>INT((VLOOKUP($C1202,装备数值,3,0)+VLOOKUP($C1202,装备数值,6,0)*($E1202-1))*VLOOKUP($D1202,系数!$K$2:$O$7,3,0))</f>
        <v>0</v>
      </c>
      <c r="H1202" s="17">
        <f t="shared" si="37"/>
        <v>0</v>
      </c>
      <c r="I1202" s="17">
        <f>INT((VLOOKUP($C1202,装备数值,4,0)+VLOOKUP($C1202,装备数值,7,0)*($E1202-1))*VLOOKUP($D1202,系数!$K$2:$O$7,4,0))</f>
        <v>0</v>
      </c>
      <c r="J1202" s="17">
        <f>INT((VLOOKUP($C1202,装备数值,4,0)+VLOOKUP($C1202,装备数值,7,0)*($E1202-1))*VLOOKUP($D1202,系数!$K$2:$O$7,5,0))</f>
        <v>0</v>
      </c>
      <c r="K1202" s="17">
        <f>INT(VLOOKUP(E1202,强化金币,2,1)*VLOOKUP(INDEX(装备!F:F,MATCH(属性!A1202,装备!A:A,0)),系数!$K$12:$M$15,3,0))</f>
        <v>135000</v>
      </c>
      <c r="L1202" s="17"/>
      <c r="M1202" s="17"/>
      <c r="N1202" s="17"/>
      <c r="O1202" s="17">
        <f>IF(E1202=1,"",VLOOKUP(E1202,系数!$S$2:$AB$12,MATCH(属性!C1202,评级,0),1))</f>
        <v>0</v>
      </c>
    </row>
    <row r="1203" spans="1:15" ht="17.25" thickBot="1" x14ac:dyDescent="0.4">
      <c r="A1203" s="15">
        <f t="shared" si="36"/>
        <v>7100011</v>
      </c>
      <c r="B1203" s="15" t="s">
        <v>41</v>
      </c>
      <c r="C1203" s="15">
        <f>INDEX(装备!G:G,MATCH(属性!A1203,装备!A:A,0))</f>
        <v>6</v>
      </c>
      <c r="D1203" s="15" t="str">
        <f>INDEX(装备!E:E,MATCH(属性!A1203,装备!A:A,0))</f>
        <v>necklace</v>
      </c>
      <c r="E1203" s="16">
        <v>1</v>
      </c>
      <c r="F1203" s="17">
        <f>INT((VLOOKUP($C1203,装备数值,2,0)+VLOOKUP($C1203,装备数值,5,0)*($E1203-1))*VLOOKUP($D1203,系数!$K$2:$O$7,2,0))</f>
        <v>0</v>
      </c>
      <c r="G1203" s="17">
        <f>INT((VLOOKUP($C1203,装备数值,3,0)+VLOOKUP($C1203,装备数值,6,0)*($E1203-1))*VLOOKUP($D1203,系数!$K$2:$O$7,3,0))</f>
        <v>60</v>
      </c>
      <c r="H1203" s="17">
        <f t="shared" si="37"/>
        <v>60</v>
      </c>
      <c r="I1203" s="17">
        <f>INT((VLOOKUP($C1203,装备数值,4,0)+VLOOKUP($C1203,装备数值,7,0)*($E1203-1))*VLOOKUP($D1203,系数!$K$2:$O$7,4,0))</f>
        <v>0</v>
      </c>
      <c r="J1203" s="17">
        <f>INT((VLOOKUP($C1203,装备数值,4,0)+VLOOKUP($C1203,装备数值,7,0)*($E1203-1))*VLOOKUP($D1203,系数!$K$2:$O$7,5,0))</f>
        <v>0</v>
      </c>
      <c r="K1203" s="17">
        <f>INT(VLOOKUP(E1203,强化金币,2,1)*VLOOKUP(INDEX(装备!F:F,MATCH(属性!A1203,装备!A:A,0)),系数!$K$12:$M$15,3,0))</f>
        <v>15</v>
      </c>
      <c r="L1203" s="17"/>
      <c r="M1203" s="17"/>
      <c r="N1203" s="17"/>
      <c r="O1203" s="17" t="str">
        <f>IF(E1203=1,"",VLOOKUP(E1203,系数!$S$2:$AB$12,MATCH(属性!C1203,评级,0),1))</f>
        <v/>
      </c>
    </row>
    <row r="1204" spans="1:15" ht="17.25" thickBot="1" x14ac:dyDescent="0.4">
      <c r="A1204" s="17">
        <f t="shared" si="36"/>
        <v>7100011</v>
      </c>
      <c r="B1204" s="17" t="s">
        <v>65</v>
      </c>
      <c r="C1204" s="15">
        <f>INDEX(装备!G:G,MATCH(属性!A1204,装备!A:A,0))</f>
        <v>6</v>
      </c>
      <c r="D1204" s="15" t="str">
        <f>INDEX(装备!E:E,MATCH(属性!A1204,装备!A:A,0))</f>
        <v>necklace</v>
      </c>
      <c r="E1204" s="14">
        <v>2</v>
      </c>
      <c r="F1204" s="17">
        <f>INT((VLOOKUP($C1204,装备数值,2,0)+VLOOKUP($C1204,装备数值,5,0)*($E1204-1))*VLOOKUP($D1204,系数!$K$2:$O$7,2,0))</f>
        <v>0</v>
      </c>
      <c r="G1204" s="17">
        <f>INT((VLOOKUP($C1204,装备数值,3,0)+VLOOKUP($C1204,装备数值,6,0)*($E1204-1))*VLOOKUP($D1204,系数!$K$2:$O$7,3,0))</f>
        <v>62</v>
      </c>
      <c r="H1204" s="17">
        <f t="shared" si="37"/>
        <v>62</v>
      </c>
      <c r="I1204" s="17">
        <f>INT((VLOOKUP($C1204,装备数值,4,0)+VLOOKUP($C1204,装备数值,7,0)*($E1204-1))*VLOOKUP($D1204,系数!$K$2:$O$7,4,0))</f>
        <v>0</v>
      </c>
      <c r="J1204" s="17">
        <f>INT((VLOOKUP($C1204,装备数值,4,0)+VLOOKUP($C1204,装备数值,7,0)*($E1204-1))*VLOOKUP($D1204,系数!$K$2:$O$7,5,0))</f>
        <v>0</v>
      </c>
      <c r="K1204" s="17">
        <f>INT(VLOOKUP(E1204,强化金币,2,1)*VLOOKUP(INDEX(装备!F:F,MATCH(属性!A1204,装备!A:A,0)),系数!$K$12:$M$15,3,0))</f>
        <v>24</v>
      </c>
      <c r="L1204" s="17"/>
      <c r="M1204" s="17"/>
      <c r="N1204" s="17"/>
      <c r="O1204" s="17">
        <f>IF(E1204=1,"",VLOOKUP(E1204,系数!$S$2:$AB$12,MATCH(属性!C1204,评级,0),1))</f>
        <v>0</v>
      </c>
    </row>
    <row r="1205" spans="1:15" ht="17.25" thickBot="1" x14ac:dyDescent="0.4">
      <c r="A1205" s="17">
        <f t="shared" si="36"/>
        <v>7100011</v>
      </c>
      <c r="B1205" s="17" t="s">
        <v>65</v>
      </c>
      <c r="C1205" s="15">
        <f>INDEX(装备!G:G,MATCH(属性!A1205,装备!A:A,0))</f>
        <v>6</v>
      </c>
      <c r="D1205" s="15" t="str">
        <f>INDEX(装备!E:E,MATCH(属性!A1205,装备!A:A,0))</f>
        <v>necklace</v>
      </c>
      <c r="E1205" s="14">
        <v>3</v>
      </c>
      <c r="F1205" s="17">
        <f>INT((VLOOKUP($C1205,装备数值,2,0)+VLOOKUP($C1205,装备数值,5,0)*($E1205-1))*VLOOKUP($D1205,系数!$K$2:$O$7,2,0))</f>
        <v>0</v>
      </c>
      <c r="G1205" s="17">
        <f>INT((VLOOKUP($C1205,装备数值,3,0)+VLOOKUP($C1205,装备数值,6,0)*($E1205-1))*VLOOKUP($D1205,系数!$K$2:$O$7,3,0))</f>
        <v>64</v>
      </c>
      <c r="H1205" s="17">
        <f t="shared" si="37"/>
        <v>64</v>
      </c>
      <c r="I1205" s="17">
        <f>INT((VLOOKUP($C1205,装备数值,4,0)+VLOOKUP($C1205,装备数值,7,0)*($E1205-1))*VLOOKUP($D1205,系数!$K$2:$O$7,4,0))</f>
        <v>0</v>
      </c>
      <c r="J1205" s="17">
        <f>INT((VLOOKUP($C1205,装备数值,4,0)+VLOOKUP($C1205,装备数值,7,0)*($E1205-1))*VLOOKUP($D1205,系数!$K$2:$O$7,5,0))</f>
        <v>0</v>
      </c>
      <c r="K1205" s="17">
        <f>INT(VLOOKUP(E1205,强化金币,2,1)*VLOOKUP(INDEX(装备!F:F,MATCH(属性!A1205,装备!A:A,0)),系数!$K$12:$M$15,3,0))</f>
        <v>30</v>
      </c>
      <c r="L1205" s="17"/>
      <c r="M1205" s="17"/>
      <c r="N1205" s="17"/>
      <c r="O1205" s="17">
        <f>IF(E1205=1,"",VLOOKUP(E1205,系数!$S$2:$AB$12,MATCH(属性!C1205,评级,0),1))</f>
        <v>0</v>
      </c>
    </row>
    <row r="1206" spans="1:15" ht="17.25" thickBot="1" x14ac:dyDescent="0.4">
      <c r="A1206" s="17">
        <f t="shared" si="36"/>
        <v>7100011</v>
      </c>
      <c r="B1206" s="17" t="s">
        <v>65</v>
      </c>
      <c r="C1206" s="15">
        <f>INDEX(装备!G:G,MATCH(属性!A1206,装备!A:A,0))</f>
        <v>6</v>
      </c>
      <c r="D1206" s="15" t="str">
        <f>INDEX(装备!E:E,MATCH(属性!A1206,装备!A:A,0))</f>
        <v>necklace</v>
      </c>
      <c r="E1206" s="14">
        <v>4</v>
      </c>
      <c r="F1206" s="17">
        <f>INT((VLOOKUP($C1206,装备数值,2,0)+VLOOKUP($C1206,装备数值,5,0)*($E1206-1))*VLOOKUP($D1206,系数!$K$2:$O$7,2,0))</f>
        <v>0</v>
      </c>
      <c r="G1206" s="17">
        <f>INT((VLOOKUP($C1206,装备数值,3,0)+VLOOKUP($C1206,装备数值,6,0)*($E1206-1))*VLOOKUP($D1206,系数!$K$2:$O$7,3,0))</f>
        <v>66</v>
      </c>
      <c r="H1206" s="17">
        <f t="shared" si="37"/>
        <v>66</v>
      </c>
      <c r="I1206" s="17">
        <f>INT((VLOOKUP($C1206,装备数值,4,0)+VLOOKUP($C1206,装备数值,7,0)*($E1206-1))*VLOOKUP($D1206,系数!$K$2:$O$7,4,0))</f>
        <v>0</v>
      </c>
      <c r="J1206" s="17">
        <f>INT((VLOOKUP($C1206,装备数值,4,0)+VLOOKUP($C1206,装备数值,7,0)*($E1206-1))*VLOOKUP($D1206,系数!$K$2:$O$7,5,0))</f>
        <v>0</v>
      </c>
      <c r="K1206" s="17">
        <f>INT(VLOOKUP(E1206,强化金币,2,1)*VLOOKUP(INDEX(装备!F:F,MATCH(属性!A1206,装备!A:A,0)),系数!$K$12:$M$15,3,0))</f>
        <v>60</v>
      </c>
      <c r="L1206" s="17"/>
      <c r="M1206" s="17"/>
      <c r="N1206" s="17"/>
      <c r="O1206" s="17">
        <f>IF(E1206=1,"",VLOOKUP(E1206,系数!$S$2:$AB$12,MATCH(属性!C1206,评级,0),1))</f>
        <v>0</v>
      </c>
    </row>
    <row r="1207" spans="1:15" ht="17.25" thickBot="1" x14ac:dyDescent="0.4">
      <c r="A1207" s="17">
        <f t="shared" si="36"/>
        <v>7100011</v>
      </c>
      <c r="B1207" s="17" t="s">
        <v>65</v>
      </c>
      <c r="C1207" s="15">
        <f>INDEX(装备!G:G,MATCH(属性!A1207,装备!A:A,0))</f>
        <v>6</v>
      </c>
      <c r="D1207" s="15" t="str">
        <f>INDEX(装备!E:E,MATCH(属性!A1207,装备!A:A,0))</f>
        <v>necklace</v>
      </c>
      <c r="E1207" s="14">
        <v>5</v>
      </c>
      <c r="F1207" s="17">
        <f>INT((VLOOKUP($C1207,装备数值,2,0)+VLOOKUP($C1207,装备数值,5,0)*($E1207-1))*VLOOKUP($D1207,系数!$K$2:$O$7,2,0))</f>
        <v>0</v>
      </c>
      <c r="G1207" s="17">
        <f>INT((VLOOKUP($C1207,装备数值,3,0)+VLOOKUP($C1207,装备数值,6,0)*($E1207-1))*VLOOKUP($D1207,系数!$K$2:$O$7,3,0))</f>
        <v>68</v>
      </c>
      <c r="H1207" s="17">
        <f t="shared" si="37"/>
        <v>68</v>
      </c>
      <c r="I1207" s="17">
        <f>INT((VLOOKUP($C1207,装备数值,4,0)+VLOOKUP($C1207,装备数值,7,0)*($E1207-1))*VLOOKUP($D1207,系数!$K$2:$O$7,4,0))</f>
        <v>0</v>
      </c>
      <c r="J1207" s="17">
        <f>INT((VLOOKUP($C1207,装备数值,4,0)+VLOOKUP($C1207,装备数值,7,0)*($E1207-1))*VLOOKUP($D1207,系数!$K$2:$O$7,5,0))</f>
        <v>0</v>
      </c>
      <c r="K1207" s="17">
        <f>INT(VLOOKUP(E1207,强化金币,2,1)*VLOOKUP(INDEX(装备!F:F,MATCH(属性!A1207,装备!A:A,0)),系数!$K$12:$M$15,3,0))</f>
        <v>90</v>
      </c>
      <c r="L1207" s="17"/>
      <c r="M1207" s="17"/>
      <c r="N1207" s="17"/>
      <c r="O1207" s="17">
        <f>IF(E1207=1,"",VLOOKUP(E1207,系数!$S$2:$AB$12,MATCH(属性!C1207,评级,0),1))</f>
        <v>0</v>
      </c>
    </row>
    <row r="1208" spans="1:15" ht="17.25" thickBot="1" x14ac:dyDescent="0.4">
      <c r="A1208" s="17">
        <f t="shared" si="36"/>
        <v>7100011</v>
      </c>
      <c r="B1208" s="17" t="s">
        <v>65</v>
      </c>
      <c r="C1208" s="15">
        <f>INDEX(装备!G:G,MATCH(属性!A1208,装备!A:A,0))</f>
        <v>6</v>
      </c>
      <c r="D1208" s="15" t="str">
        <f>INDEX(装备!E:E,MATCH(属性!A1208,装备!A:A,0))</f>
        <v>necklace</v>
      </c>
      <c r="E1208" s="14">
        <v>6</v>
      </c>
      <c r="F1208" s="17">
        <f>INT((VLOOKUP($C1208,装备数值,2,0)+VLOOKUP($C1208,装备数值,5,0)*($E1208-1))*VLOOKUP($D1208,系数!$K$2:$O$7,2,0))</f>
        <v>0</v>
      </c>
      <c r="G1208" s="17">
        <f>INT((VLOOKUP($C1208,装备数值,3,0)+VLOOKUP($C1208,装备数值,6,0)*($E1208-1))*VLOOKUP($D1208,系数!$K$2:$O$7,3,0))</f>
        <v>70</v>
      </c>
      <c r="H1208" s="17">
        <f t="shared" si="37"/>
        <v>70</v>
      </c>
      <c r="I1208" s="17">
        <f>INT((VLOOKUP($C1208,装备数值,4,0)+VLOOKUP($C1208,装备数值,7,0)*($E1208-1))*VLOOKUP($D1208,系数!$K$2:$O$7,4,0))</f>
        <v>0</v>
      </c>
      <c r="J1208" s="17">
        <f>INT((VLOOKUP($C1208,装备数值,4,0)+VLOOKUP($C1208,装备数值,7,0)*($E1208-1))*VLOOKUP($D1208,系数!$K$2:$O$7,5,0))</f>
        <v>0</v>
      </c>
      <c r="K1208" s="17">
        <f>INT(VLOOKUP(E1208,强化金币,2,1)*VLOOKUP(INDEX(装备!F:F,MATCH(属性!A1208,装备!A:A,0)),系数!$K$12:$M$15,3,0))</f>
        <v>120</v>
      </c>
      <c r="L1208" s="17"/>
      <c r="M1208" s="17"/>
      <c r="N1208" s="17"/>
      <c r="O1208" s="17">
        <f>IF(E1208=1,"",VLOOKUP(E1208,系数!$S$2:$AB$12,MATCH(属性!C1208,评级,0),1))</f>
        <v>0</v>
      </c>
    </row>
    <row r="1209" spans="1:15" ht="17.25" thickBot="1" x14ac:dyDescent="0.4">
      <c r="A1209" s="17">
        <f t="shared" si="36"/>
        <v>7100011</v>
      </c>
      <c r="B1209" s="17" t="s">
        <v>65</v>
      </c>
      <c r="C1209" s="15">
        <f>INDEX(装备!G:G,MATCH(属性!A1209,装备!A:A,0))</f>
        <v>6</v>
      </c>
      <c r="D1209" s="15" t="str">
        <f>INDEX(装备!E:E,MATCH(属性!A1209,装备!A:A,0))</f>
        <v>necklace</v>
      </c>
      <c r="E1209" s="14">
        <v>7</v>
      </c>
      <c r="F1209" s="17">
        <f>INT((VLOOKUP($C1209,装备数值,2,0)+VLOOKUP($C1209,装备数值,5,0)*($E1209-1))*VLOOKUP($D1209,系数!$K$2:$O$7,2,0))</f>
        <v>0</v>
      </c>
      <c r="G1209" s="17">
        <f>INT((VLOOKUP($C1209,装备数值,3,0)+VLOOKUP($C1209,装备数值,6,0)*($E1209-1))*VLOOKUP($D1209,系数!$K$2:$O$7,3,0))</f>
        <v>72</v>
      </c>
      <c r="H1209" s="17">
        <f t="shared" si="37"/>
        <v>72</v>
      </c>
      <c r="I1209" s="17">
        <f>INT((VLOOKUP($C1209,装备数值,4,0)+VLOOKUP($C1209,装备数值,7,0)*($E1209-1))*VLOOKUP($D1209,系数!$K$2:$O$7,4,0))</f>
        <v>0</v>
      </c>
      <c r="J1209" s="17">
        <f>INT((VLOOKUP($C1209,装备数值,4,0)+VLOOKUP($C1209,装备数值,7,0)*($E1209-1))*VLOOKUP($D1209,系数!$K$2:$O$7,5,0))</f>
        <v>0</v>
      </c>
      <c r="K1209" s="17">
        <f>INT(VLOOKUP(E1209,强化金币,2,1)*VLOOKUP(INDEX(装备!F:F,MATCH(属性!A1209,装备!A:A,0)),系数!$K$12:$M$15,3,0))</f>
        <v>150</v>
      </c>
      <c r="L1209" s="17"/>
      <c r="M1209" s="17"/>
      <c r="N1209" s="17"/>
      <c r="O1209" s="17">
        <f>IF(E1209=1,"",VLOOKUP(E1209,系数!$S$2:$AB$12,MATCH(属性!C1209,评级,0),1))</f>
        <v>0</v>
      </c>
    </row>
    <row r="1210" spans="1:15" ht="17.25" thickBot="1" x14ac:dyDescent="0.4">
      <c r="A1210" s="17">
        <f t="shared" si="36"/>
        <v>7100011</v>
      </c>
      <c r="B1210" s="17" t="s">
        <v>65</v>
      </c>
      <c r="C1210" s="15">
        <f>INDEX(装备!G:G,MATCH(属性!A1210,装备!A:A,0))</f>
        <v>6</v>
      </c>
      <c r="D1210" s="15" t="str">
        <f>INDEX(装备!E:E,MATCH(属性!A1210,装备!A:A,0))</f>
        <v>necklace</v>
      </c>
      <c r="E1210" s="14">
        <v>8</v>
      </c>
      <c r="F1210" s="17">
        <f>INT((VLOOKUP($C1210,装备数值,2,0)+VLOOKUP($C1210,装备数值,5,0)*($E1210-1))*VLOOKUP($D1210,系数!$K$2:$O$7,2,0))</f>
        <v>0</v>
      </c>
      <c r="G1210" s="17">
        <f>INT((VLOOKUP($C1210,装备数值,3,0)+VLOOKUP($C1210,装备数值,6,0)*($E1210-1))*VLOOKUP($D1210,系数!$K$2:$O$7,3,0))</f>
        <v>74</v>
      </c>
      <c r="H1210" s="17">
        <f t="shared" si="37"/>
        <v>74</v>
      </c>
      <c r="I1210" s="17">
        <f>INT((VLOOKUP($C1210,装备数值,4,0)+VLOOKUP($C1210,装备数值,7,0)*($E1210-1))*VLOOKUP($D1210,系数!$K$2:$O$7,4,0))</f>
        <v>0</v>
      </c>
      <c r="J1210" s="17">
        <f>INT((VLOOKUP($C1210,装备数值,4,0)+VLOOKUP($C1210,装备数值,7,0)*($E1210-1))*VLOOKUP($D1210,系数!$K$2:$O$7,5,0))</f>
        <v>0</v>
      </c>
      <c r="K1210" s="17">
        <f>INT(VLOOKUP(E1210,强化金币,2,1)*VLOOKUP(INDEX(装备!F:F,MATCH(属性!A1210,装备!A:A,0)),系数!$K$12:$M$15,3,0))</f>
        <v>180</v>
      </c>
      <c r="L1210" s="17"/>
      <c r="M1210" s="17"/>
      <c r="N1210" s="17"/>
      <c r="O1210" s="17">
        <f>IF(E1210=1,"",VLOOKUP(E1210,系数!$S$2:$AB$12,MATCH(属性!C1210,评级,0),1))</f>
        <v>0</v>
      </c>
    </row>
    <row r="1211" spans="1:15" ht="17.25" thickBot="1" x14ac:dyDescent="0.4">
      <c r="A1211" s="17">
        <f t="shared" si="36"/>
        <v>7100011</v>
      </c>
      <c r="B1211" s="17" t="s">
        <v>65</v>
      </c>
      <c r="C1211" s="15">
        <f>INDEX(装备!G:G,MATCH(属性!A1211,装备!A:A,0))</f>
        <v>6</v>
      </c>
      <c r="D1211" s="15" t="str">
        <f>INDEX(装备!E:E,MATCH(属性!A1211,装备!A:A,0))</f>
        <v>necklace</v>
      </c>
      <c r="E1211" s="14">
        <v>9</v>
      </c>
      <c r="F1211" s="17">
        <f>INT((VLOOKUP($C1211,装备数值,2,0)+VLOOKUP($C1211,装备数值,5,0)*($E1211-1))*VLOOKUP($D1211,系数!$K$2:$O$7,2,0))</f>
        <v>0</v>
      </c>
      <c r="G1211" s="17">
        <f>INT((VLOOKUP($C1211,装备数值,3,0)+VLOOKUP($C1211,装备数值,6,0)*($E1211-1))*VLOOKUP($D1211,系数!$K$2:$O$7,3,0))</f>
        <v>76</v>
      </c>
      <c r="H1211" s="17">
        <f t="shared" si="37"/>
        <v>76</v>
      </c>
      <c r="I1211" s="17">
        <f>INT((VLOOKUP($C1211,装备数值,4,0)+VLOOKUP($C1211,装备数值,7,0)*($E1211-1))*VLOOKUP($D1211,系数!$K$2:$O$7,4,0))</f>
        <v>0</v>
      </c>
      <c r="J1211" s="17">
        <f>INT((VLOOKUP($C1211,装备数值,4,0)+VLOOKUP($C1211,装备数值,7,0)*($E1211-1))*VLOOKUP($D1211,系数!$K$2:$O$7,5,0))</f>
        <v>0</v>
      </c>
      <c r="K1211" s="17">
        <f>INT(VLOOKUP(E1211,强化金币,2,1)*VLOOKUP(INDEX(装备!F:F,MATCH(属性!A1211,装备!A:A,0)),系数!$K$12:$M$15,3,0))</f>
        <v>210</v>
      </c>
      <c r="L1211" s="17"/>
      <c r="M1211" s="17"/>
      <c r="N1211" s="17"/>
      <c r="O1211" s="17">
        <f>IF(E1211=1,"",VLOOKUP(E1211,系数!$S$2:$AB$12,MATCH(属性!C1211,评级,0),1))</f>
        <v>0</v>
      </c>
    </row>
    <row r="1212" spans="1:15" ht="17.25" thickBot="1" x14ac:dyDescent="0.4">
      <c r="A1212" s="17">
        <f t="shared" ref="A1212:A1275" si="38">A1092+1</f>
        <v>7100011</v>
      </c>
      <c r="B1212" s="17" t="s">
        <v>65</v>
      </c>
      <c r="C1212" s="15">
        <f>INDEX(装备!G:G,MATCH(属性!A1212,装备!A:A,0))</f>
        <v>6</v>
      </c>
      <c r="D1212" s="15" t="str">
        <f>INDEX(装备!E:E,MATCH(属性!A1212,装备!A:A,0))</f>
        <v>necklace</v>
      </c>
      <c r="E1212" s="14">
        <v>10</v>
      </c>
      <c r="F1212" s="17">
        <f>INT((VLOOKUP($C1212,装备数值,2,0)+VLOOKUP($C1212,装备数值,5,0)*($E1212-1))*VLOOKUP($D1212,系数!$K$2:$O$7,2,0))</f>
        <v>0</v>
      </c>
      <c r="G1212" s="17">
        <f>INT((VLOOKUP($C1212,装备数值,3,0)+VLOOKUP($C1212,装备数值,6,0)*($E1212-1))*VLOOKUP($D1212,系数!$K$2:$O$7,3,0))</f>
        <v>78</v>
      </c>
      <c r="H1212" s="17">
        <f t="shared" si="37"/>
        <v>78</v>
      </c>
      <c r="I1212" s="17">
        <f>INT((VLOOKUP($C1212,装备数值,4,0)+VLOOKUP($C1212,装备数值,7,0)*($E1212-1))*VLOOKUP($D1212,系数!$K$2:$O$7,4,0))</f>
        <v>0</v>
      </c>
      <c r="J1212" s="17">
        <f>INT((VLOOKUP($C1212,装备数值,4,0)+VLOOKUP($C1212,装备数值,7,0)*($E1212-1))*VLOOKUP($D1212,系数!$K$2:$O$7,5,0))</f>
        <v>0</v>
      </c>
      <c r="K1212" s="17">
        <f>INT(VLOOKUP(E1212,强化金币,2,1)*VLOOKUP(INDEX(装备!F:F,MATCH(属性!A1212,装备!A:A,0)),系数!$K$12:$M$15,3,0))</f>
        <v>240</v>
      </c>
      <c r="L1212" s="17"/>
      <c r="M1212" s="17"/>
      <c r="N1212" s="17"/>
      <c r="O1212" s="17">
        <f>IF(E1212=1,"",VLOOKUP(E1212,系数!$S$2:$AB$12,MATCH(属性!C1212,评级,0),1))</f>
        <v>0</v>
      </c>
    </row>
    <row r="1213" spans="1:15" ht="17.25" thickBot="1" x14ac:dyDescent="0.4">
      <c r="A1213" s="17">
        <f t="shared" si="38"/>
        <v>7100011</v>
      </c>
      <c r="B1213" s="17" t="s">
        <v>65</v>
      </c>
      <c r="C1213" s="15">
        <f>INDEX(装备!G:G,MATCH(属性!A1213,装备!A:A,0))</f>
        <v>6</v>
      </c>
      <c r="D1213" s="15" t="str">
        <f>INDEX(装备!E:E,MATCH(属性!A1213,装备!A:A,0))</f>
        <v>necklace</v>
      </c>
      <c r="E1213" s="14">
        <v>11</v>
      </c>
      <c r="F1213" s="17">
        <f>INT((VLOOKUP($C1213,装备数值,2,0)+VLOOKUP($C1213,装备数值,5,0)*($E1213-1))*VLOOKUP($D1213,系数!$K$2:$O$7,2,0))</f>
        <v>0</v>
      </c>
      <c r="G1213" s="17">
        <f>INT((VLOOKUP($C1213,装备数值,3,0)+VLOOKUP($C1213,装备数值,6,0)*($E1213-1))*VLOOKUP($D1213,系数!$K$2:$O$7,3,0))</f>
        <v>80</v>
      </c>
      <c r="H1213" s="17">
        <f t="shared" si="37"/>
        <v>80</v>
      </c>
      <c r="I1213" s="17">
        <f>INT((VLOOKUP($C1213,装备数值,4,0)+VLOOKUP($C1213,装备数值,7,0)*($E1213-1))*VLOOKUP($D1213,系数!$K$2:$O$7,4,0))</f>
        <v>0</v>
      </c>
      <c r="J1213" s="17">
        <f>INT((VLOOKUP($C1213,装备数值,4,0)+VLOOKUP($C1213,装备数值,7,0)*($E1213-1))*VLOOKUP($D1213,系数!$K$2:$O$7,5,0))</f>
        <v>0</v>
      </c>
      <c r="K1213" s="17">
        <f>INT(VLOOKUP(E1213,强化金币,2,1)*VLOOKUP(INDEX(装备!F:F,MATCH(属性!A1213,装备!A:A,0)),系数!$K$12:$M$15,3,0))</f>
        <v>270</v>
      </c>
      <c r="L1213" s="17"/>
      <c r="M1213" s="17"/>
      <c r="N1213" s="17"/>
      <c r="O1213" s="17">
        <f>IF(E1213=1,"",VLOOKUP(E1213,系数!$S$2:$AB$12,MATCH(属性!C1213,评级,0),1))</f>
        <v>0</v>
      </c>
    </row>
    <row r="1214" spans="1:15" ht="17.25" thickBot="1" x14ac:dyDescent="0.4">
      <c r="A1214" s="17">
        <f t="shared" si="38"/>
        <v>7100011</v>
      </c>
      <c r="B1214" s="17" t="s">
        <v>65</v>
      </c>
      <c r="C1214" s="15">
        <f>INDEX(装备!G:G,MATCH(属性!A1214,装备!A:A,0))</f>
        <v>6</v>
      </c>
      <c r="D1214" s="15" t="str">
        <f>INDEX(装备!E:E,MATCH(属性!A1214,装备!A:A,0))</f>
        <v>necklace</v>
      </c>
      <c r="E1214" s="14">
        <v>12</v>
      </c>
      <c r="F1214" s="17">
        <f>INT((VLOOKUP($C1214,装备数值,2,0)+VLOOKUP($C1214,装备数值,5,0)*($E1214-1))*VLOOKUP($D1214,系数!$K$2:$O$7,2,0))</f>
        <v>0</v>
      </c>
      <c r="G1214" s="17">
        <f>INT((VLOOKUP($C1214,装备数值,3,0)+VLOOKUP($C1214,装备数值,6,0)*($E1214-1))*VLOOKUP($D1214,系数!$K$2:$O$7,3,0))</f>
        <v>82</v>
      </c>
      <c r="H1214" s="17">
        <f t="shared" si="37"/>
        <v>82</v>
      </c>
      <c r="I1214" s="17">
        <f>INT((VLOOKUP($C1214,装备数值,4,0)+VLOOKUP($C1214,装备数值,7,0)*($E1214-1))*VLOOKUP($D1214,系数!$K$2:$O$7,4,0))</f>
        <v>0</v>
      </c>
      <c r="J1214" s="17">
        <f>INT((VLOOKUP($C1214,装备数值,4,0)+VLOOKUP($C1214,装备数值,7,0)*($E1214-1))*VLOOKUP($D1214,系数!$K$2:$O$7,5,0))</f>
        <v>0</v>
      </c>
      <c r="K1214" s="17">
        <f>INT(VLOOKUP(E1214,强化金币,2,1)*VLOOKUP(INDEX(装备!F:F,MATCH(属性!A1214,装备!A:A,0)),系数!$K$12:$M$15,3,0))</f>
        <v>300</v>
      </c>
      <c r="L1214" s="17"/>
      <c r="M1214" s="17"/>
      <c r="N1214" s="17"/>
      <c r="O1214" s="17">
        <f>IF(E1214=1,"",VLOOKUP(E1214,系数!$S$2:$AB$12,MATCH(属性!C1214,评级,0),1))</f>
        <v>0</v>
      </c>
    </row>
    <row r="1215" spans="1:15" ht="17.25" thickBot="1" x14ac:dyDescent="0.4">
      <c r="A1215" s="17">
        <f t="shared" si="38"/>
        <v>7100011</v>
      </c>
      <c r="B1215" s="17" t="s">
        <v>65</v>
      </c>
      <c r="C1215" s="15">
        <f>INDEX(装备!G:G,MATCH(属性!A1215,装备!A:A,0))</f>
        <v>6</v>
      </c>
      <c r="D1215" s="15" t="str">
        <f>INDEX(装备!E:E,MATCH(属性!A1215,装备!A:A,0))</f>
        <v>necklace</v>
      </c>
      <c r="E1215" s="14">
        <v>13</v>
      </c>
      <c r="F1215" s="17">
        <f>INT((VLOOKUP($C1215,装备数值,2,0)+VLOOKUP($C1215,装备数值,5,0)*($E1215-1))*VLOOKUP($D1215,系数!$K$2:$O$7,2,0))</f>
        <v>0</v>
      </c>
      <c r="G1215" s="17">
        <f>INT((VLOOKUP($C1215,装备数值,3,0)+VLOOKUP($C1215,装备数值,6,0)*($E1215-1))*VLOOKUP($D1215,系数!$K$2:$O$7,3,0))</f>
        <v>84</v>
      </c>
      <c r="H1215" s="17">
        <f t="shared" si="37"/>
        <v>84</v>
      </c>
      <c r="I1215" s="17">
        <f>INT((VLOOKUP($C1215,装备数值,4,0)+VLOOKUP($C1215,装备数值,7,0)*($E1215-1))*VLOOKUP($D1215,系数!$K$2:$O$7,4,0))</f>
        <v>0</v>
      </c>
      <c r="J1215" s="17">
        <f>INT((VLOOKUP($C1215,装备数值,4,0)+VLOOKUP($C1215,装备数值,7,0)*($E1215-1))*VLOOKUP($D1215,系数!$K$2:$O$7,5,0))</f>
        <v>0</v>
      </c>
      <c r="K1215" s="17">
        <f>INT(VLOOKUP(E1215,强化金币,2,1)*VLOOKUP(INDEX(装备!F:F,MATCH(属性!A1215,装备!A:A,0)),系数!$K$12:$M$15,3,0))</f>
        <v>360</v>
      </c>
      <c r="L1215" s="17"/>
      <c r="M1215" s="17"/>
      <c r="N1215" s="17"/>
      <c r="O1215" s="17">
        <f>IF(E1215=1,"",VLOOKUP(E1215,系数!$S$2:$AB$12,MATCH(属性!C1215,评级,0),1))</f>
        <v>0</v>
      </c>
    </row>
    <row r="1216" spans="1:15" ht="17.25" thickBot="1" x14ac:dyDescent="0.4">
      <c r="A1216" s="17">
        <f t="shared" si="38"/>
        <v>7100011</v>
      </c>
      <c r="B1216" s="17" t="s">
        <v>65</v>
      </c>
      <c r="C1216" s="15">
        <f>INDEX(装备!G:G,MATCH(属性!A1216,装备!A:A,0))</f>
        <v>6</v>
      </c>
      <c r="D1216" s="15" t="str">
        <f>INDEX(装备!E:E,MATCH(属性!A1216,装备!A:A,0))</f>
        <v>necklace</v>
      </c>
      <c r="E1216" s="14">
        <v>14</v>
      </c>
      <c r="F1216" s="17">
        <f>INT((VLOOKUP($C1216,装备数值,2,0)+VLOOKUP($C1216,装备数值,5,0)*($E1216-1))*VLOOKUP($D1216,系数!$K$2:$O$7,2,0))</f>
        <v>0</v>
      </c>
      <c r="G1216" s="17">
        <f>INT((VLOOKUP($C1216,装备数值,3,0)+VLOOKUP($C1216,装备数值,6,0)*($E1216-1))*VLOOKUP($D1216,系数!$K$2:$O$7,3,0))</f>
        <v>86</v>
      </c>
      <c r="H1216" s="17">
        <f t="shared" si="37"/>
        <v>86</v>
      </c>
      <c r="I1216" s="17">
        <f>INT((VLOOKUP($C1216,装备数值,4,0)+VLOOKUP($C1216,装备数值,7,0)*($E1216-1))*VLOOKUP($D1216,系数!$K$2:$O$7,4,0))</f>
        <v>0</v>
      </c>
      <c r="J1216" s="17">
        <f>INT((VLOOKUP($C1216,装备数值,4,0)+VLOOKUP($C1216,装备数值,7,0)*($E1216-1))*VLOOKUP($D1216,系数!$K$2:$O$7,5,0))</f>
        <v>0</v>
      </c>
      <c r="K1216" s="17">
        <f>INT(VLOOKUP(E1216,强化金币,2,1)*VLOOKUP(INDEX(装备!F:F,MATCH(属性!A1216,装备!A:A,0)),系数!$K$12:$M$15,3,0))</f>
        <v>420</v>
      </c>
      <c r="L1216" s="17"/>
      <c r="M1216" s="17"/>
      <c r="N1216" s="17"/>
      <c r="O1216" s="17">
        <f>IF(E1216=1,"",VLOOKUP(E1216,系数!$S$2:$AB$12,MATCH(属性!C1216,评级,0),1))</f>
        <v>0</v>
      </c>
    </row>
    <row r="1217" spans="1:15" ht="17.25" thickBot="1" x14ac:dyDescent="0.4">
      <c r="A1217" s="17">
        <f t="shared" si="38"/>
        <v>7100011</v>
      </c>
      <c r="B1217" s="17" t="s">
        <v>65</v>
      </c>
      <c r="C1217" s="15">
        <f>INDEX(装备!G:G,MATCH(属性!A1217,装备!A:A,0))</f>
        <v>6</v>
      </c>
      <c r="D1217" s="15" t="str">
        <f>INDEX(装备!E:E,MATCH(属性!A1217,装备!A:A,0))</f>
        <v>necklace</v>
      </c>
      <c r="E1217" s="14">
        <v>15</v>
      </c>
      <c r="F1217" s="17">
        <f>INT((VLOOKUP($C1217,装备数值,2,0)+VLOOKUP($C1217,装备数值,5,0)*($E1217-1))*VLOOKUP($D1217,系数!$K$2:$O$7,2,0))</f>
        <v>0</v>
      </c>
      <c r="G1217" s="17">
        <f>INT((VLOOKUP($C1217,装备数值,3,0)+VLOOKUP($C1217,装备数值,6,0)*($E1217-1))*VLOOKUP($D1217,系数!$K$2:$O$7,3,0))</f>
        <v>88</v>
      </c>
      <c r="H1217" s="17">
        <f t="shared" si="37"/>
        <v>88</v>
      </c>
      <c r="I1217" s="17">
        <f>INT((VLOOKUP($C1217,装备数值,4,0)+VLOOKUP($C1217,装备数值,7,0)*($E1217-1))*VLOOKUP($D1217,系数!$K$2:$O$7,4,0))</f>
        <v>0</v>
      </c>
      <c r="J1217" s="17">
        <f>INT((VLOOKUP($C1217,装备数值,4,0)+VLOOKUP($C1217,装备数值,7,0)*($E1217-1))*VLOOKUP($D1217,系数!$K$2:$O$7,5,0))</f>
        <v>0</v>
      </c>
      <c r="K1217" s="17">
        <f>INT(VLOOKUP(E1217,强化金币,2,1)*VLOOKUP(INDEX(装备!F:F,MATCH(属性!A1217,装备!A:A,0)),系数!$K$12:$M$15,3,0))</f>
        <v>480</v>
      </c>
      <c r="L1217" s="17"/>
      <c r="M1217" s="17"/>
      <c r="N1217" s="17"/>
      <c r="O1217" s="17">
        <f>IF(E1217=1,"",VLOOKUP(E1217,系数!$S$2:$AB$12,MATCH(属性!C1217,评级,0),1))</f>
        <v>0</v>
      </c>
    </row>
    <row r="1218" spans="1:15" ht="17.25" thickBot="1" x14ac:dyDescent="0.4">
      <c r="A1218" s="17">
        <f t="shared" si="38"/>
        <v>7100011</v>
      </c>
      <c r="B1218" s="17" t="s">
        <v>65</v>
      </c>
      <c r="C1218" s="15">
        <f>INDEX(装备!G:G,MATCH(属性!A1218,装备!A:A,0))</f>
        <v>6</v>
      </c>
      <c r="D1218" s="15" t="str">
        <f>INDEX(装备!E:E,MATCH(属性!A1218,装备!A:A,0))</f>
        <v>necklace</v>
      </c>
      <c r="E1218" s="14">
        <v>16</v>
      </c>
      <c r="F1218" s="17">
        <f>INT((VLOOKUP($C1218,装备数值,2,0)+VLOOKUP($C1218,装备数值,5,0)*($E1218-1))*VLOOKUP($D1218,系数!$K$2:$O$7,2,0))</f>
        <v>0</v>
      </c>
      <c r="G1218" s="17">
        <f>INT((VLOOKUP($C1218,装备数值,3,0)+VLOOKUP($C1218,装备数值,6,0)*($E1218-1))*VLOOKUP($D1218,系数!$K$2:$O$7,3,0))</f>
        <v>90</v>
      </c>
      <c r="H1218" s="17">
        <f t="shared" si="37"/>
        <v>90</v>
      </c>
      <c r="I1218" s="17">
        <f>INT((VLOOKUP($C1218,装备数值,4,0)+VLOOKUP($C1218,装备数值,7,0)*($E1218-1))*VLOOKUP($D1218,系数!$K$2:$O$7,4,0))</f>
        <v>0</v>
      </c>
      <c r="J1218" s="17">
        <f>INT((VLOOKUP($C1218,装备数值,4,0)+VLOOKUP($C1218,装备数值,7,0)*($E1218-1))*VLOOKUP($D1218,系数!$K$2:$O$7,5,0))</f>
        <v>0</v>
      </c>
      <c r="K1218" s="17">
        <f>INT(VLOOKUP(E1218,强化金币,2,1)*VLOOKUP(INDEX(装备!F:F,MATCH(属性!A1218,装备!A:A,0)),系数!$K$12:$M$15,3,0))</f>
        <v>540</v>
      </c>
      <c r="L1218" s="17"/>
      <c r="M1218" s="17"/>
      <c r="N1218" s="17"/>
      <c r="O1218" s="17">
        <f>IF(E1218=1,"",VLOOKUP(E1218,系数!$S$2:$AB$12,MATCH(属性!C1218,评级,0),1))</f>
        <v>0</v>
      </c>
    </row>
    <row r="1219" spans="1:15" ht="17.25" thickBot="1" x14ac:dyDescent="0.4">
      <c r="A1219" s="17">
        <f t="shared" si="38"/>
        <v>7100011</v>
      </c>
      <c r="B1219" s="17" t="s">
        <v>65</v>
      </c>
      <c r="C1219" s="15">
        <f>INDEX(装备!G:G,MATCH(属性!A1219,装备!A:A,0))</f>
        <v>6</v>
      </c>
      <c r="D1219" s="15" t="str">
        <f>INDEX(装备!E:E,MATCH(属性!A1219,装备!A:A,0))</f>
        <v>necklace</v>
      </c>
      <c r="E1219" s="14">
        <v>17</v>
      </c>
      <c r="F1219" s="17">
        <f>INT((VLOOKUP($C1219,装备数值,2,0)+VLOOKUP($C1219,装备数值,5,0)*($E1219-1))*VLOOKUP($D1219,系数!$K$2:$O$7,2,0))</f>
        <v>0</v>
      </c>
      <c r="G1219" s="17">
        <f>INT((VLOOKUP($C1219,装备数值,3,0)+VLOOKUP($C1219,装备数值,6,0)*($E1219-1))*VLOOKUP($D1219,系数!$K$2:$O$7,3,0))</f>
        <v>92</v>
      </c>
      <c r="H1219" s="17">
        <f t="shared" si="37"/>
        <v>92</v>
      </c>
      <c r="I1219" s="17">
        <f>INT((VLOOKUP($C1219,装备数值,4,0)+VLOOKUP($C1219,装备数值,7,0)*($E1219-1))*VLOOKUP($D1219,系数!$K$2:$O$7,4,0))</f>
        <v>0</v>
      </c>
      <c r="J1219" s="17">
        <f>INT((VLOOKUP($C1219,装备数值,4,0)+VLOOKUP($C1219,装备数值,7,0)*($E1219-1))*VLOOKUP($D1219,系数!$K$2:$O$7,5,0))</f>
        <v>0</v>
      </c>
      <c r="K1219" s="17">
        <f>INT(VLOOKUP(E1219,强化金币,2,1)*VLOOKUP(INDEX(装备!F:F,MATCH(属性!A1219,装备!A:A,0)),系数!$K$12:$M$15,3,0))</f>
        <v>600</v>
      </c>
      <c r="L1219" s="17"/>
      <c r="M1219" s="17"/>
      <c r="N1219" s="17"/>
      <c r="O1219" s="17">
        <f>IF(E1219=1,"",VLOOKUP(E1219,系数!$S$2:$AB$12,MATCH(属性!C1219,评级,0),1))</f>
        <v>0</v>
      </c>
    </row>
    <row r="1220" spans="1:15" ht="17.25" thickBot="1" x14ac:dyDescent="0.4">
      <c r="A1220" s="17">
        <f t="shared" si="38"/>
        <v>7100011</v>
      </c>
      <c r="B1220" s="17" t="s">
        <v>65</v>
      </c>
      <c r="C1220" s="15">
        <f>INDEX(装备!G:G,MATCH(属性!A1220,装备!A:A,0))</f>
        <v>6</v>
      </c>
      <c r="D1220" s="15" t="str">
        <f>INDEX(装备!E:E,MATCH(属性!A1220,装备!A:A,0))</f>
        <v>necklace</v>
      </c>
      <c r="E1220" s="14">
        <v>18</v>
      </c>
      <c r="F1220" s="17">
        <f>INT((VLOOKUP($C1220,装备数值,2,0)+VLOOKUP($C1220,装备数值,5,0)*($E1220-1))*VLOOKUP($D1220,系数!$K$2:$O$7,2,0))</f>
        <v>0</v>
      </c>
      <c r="G1220" s="17">
        <f>INT((VLOOKUP($C1220,装备数值,3,0)+VLOOKUP($C1220,装备数值,6,0)*($E1220-1))*VLOOKUP($D1220,系数!$K$2:$O$7,3,0))</f>
        <v>94</v>
      </c>
      <c r="H1220" s="17">
        <f t="shared" ref="H1220:H1283" si="39">G1220</f>
        <v>94</v>
      </c>
      <c r="I1220" s="17">
        <f>INT((VLOOKUP($C1220,装备数值,4,0)+VLOOKUP($C1220,装备数值,7,0)*($E1220-1))*VLOOKUP($D1220,系数!$K$2:$O$7,4,0))</f>
        <v>0</v>
      </c>
      <c r="J1220" s="17">
        <f>INT((VLOOKUP($C1220,装备数值,4,0)+VLOOKUP($C1220,装备数值,7,0)*($E1220-1))*VLOOKUP($D1220,系数!$K$2:$O$7,5,0))</f>
        <v>0</v>
      </c>
      <c r="K1220" s="17">
        <f>INT(VLOOKUP(E1220,强化金币,2,1)*VLOOKUP(INDEX(装备!F:F,MATCH(属性!A1220,装备!A:A,0)),系数!$K$12:$M$15,3,0))</f>
        <v>660</v>
      </c>
      <c r="L1220" s="17"/>
      <c r="M1220" s="17"/>
      <c r="N1220" s="17"/>
      <c r="O1220" s="17">
        <f>IF(E1220=1,"",VLOOKUP(E1220,系数!$S$2:$AB$12,MATCH(属性!C1220,评级,0),1))</f>
        <v>0</v>
      </c>
    </row>
    <row r="1221" spans="1:15" ht="17.25" thickBot="1" x14ac:dyDescent="0.4">
      <c r="A1221" s="17">
        <f t="shared" si="38"/>
        <v>7100011</v>
      </c>
      <c r="B1221" s="17" t="s">
        <v>65</v>
      </c>
      <c r="C1221" s="15">
        <f>INDEX(装备!G:G,MATCH(属性!A1221,装备!A:A,0))</f>
        <v>6</v>
      </c>
      <c r="D1221" s="15" t="str">
        <f>INDEX(装备!E:E,MATCH(属性!A1221,装备!A:A,0))</f>
        <v>necklace</v>
      </c>
      <c r="E1221" s="14">
        <v>19</v>
      </c>
      <c r="F1221" s="17">
        <f>INT((VLOOKUP($C1221,装备数值,2,0)+VLOOKUP($C1221,装备数值,5,0)*($E1221-1))*VLOOKUP($D1221,系数!$K$2:$O$7,2,0))</f>
        <v>0</v>
      </c>
      <c r="G1221" s="17">
        <f>INT((VLOOKUP($C1221,装备数值,3,0)+VLOOKUP($C1221,装备数值,6,0)*($E1221-1))*VLOOKUP($D1221,系数!$K$2:$O$7,3,0))</f>
        <v>96</v>
      </c>
      <c r="H1221" s="17">
        <f t="shared" si="39"/>
        <v>96</v>
      </c>
      <c r="I1221" s="17">
        <f>INT((VLOOKUP($C1221,装备数值,4,0)+VLOOKUP($C1221,装备数值,7,0)*($E1221-1))*VLOOKUP($D1221,系数!$K$2:$O$7,4,0))</f>
        <v>0</v>
      </c>
      <c r="J1221" s="17">
        <f>INT((VLOOKUP($C1221,装备数值,4,0)+VLOOKUP($C1221,装备数值,7,0)*($E1221-1))*VLOOKUP($D1221,系数!$K$2:$O$7,5,0))</f>
        <v>0</v>
      </c>
      <c r="K1221" s="17">
        <f>INT(VLOOKUP(E1221,强化金币,2,1)*VLOOKUP(INDEX(装备!F:F,MATCH(属性!A1221,装备!A:A,0)),系数!$K$12:$M$15,3,0))</f>
        <v>720</v>
      </c>
      <c r="L1221" s="17"/>
      <c r="M1221" s="17"/>
      <c r="N1221" s="17"/>
      <c r="O1221" s="17">
        <f>IF(E1221=1,"",VLOOKUP(E1221,系数!$S$2:$AB$12,MATCH(属性!C1221,评级,0),1))</f>
        <v>0</v>
      </c>
    </row>
    <row r="1222" spans="1:15" ht="17.25" thickBot="1" x14ac:dyDescent="0.4">
      <c r="A1222" s="17">
        <f t="shared" si="38"/>
        <v>7100011</v>
      </c>
      <c r="B1222" s="17" t="s">
        <v>65</v>
      </c>
      <c r="C1222" s="15">
        <f>INDEX(装备!G:G,MATCH(属性!A1222,装备!A:A,0))</f>
        <v>6</v>
      </c>
      <c r="D1222" s="15" t="str">
        <f>INDEX(装备!E:E,MATCH(属性!A1222,装备!A:A,0))</f>
        <v>necklace</v>
      </c>
      <c r="E1222" s="14">
        <v>20</v>
      </c>
      <c r="F1222" s="17">
        <f>INT((VLOOKUP($C1222,装备数值,2,0)+VLOOKUP($C1222,装备数值,5,0)*($E1222-1))*VLOOKUP($D1222,系数!$K$2:$O$7,2,0))</f>
        <v>0</v>
      </c>
      <c r="G1222" s="17">
        <f>INT((VLOOKUP($C1222,装备数值,3,0)+VLOOKUP($C1222,装备数值,6,0)*($E1222-1))*VLOOKUP($D1222,系数!$K$2:$O$7,3,0))</f>
        <v>98</v>
      </c>
      <c r="H1222" s="17">
        <f t="shared" si="39"/>
        <v>98</v>
      </c>
      <c r="I1222" s="17">
        <f>INT((VLOOKUP($C1222,装备数值,4,0)+VLOOKUP($C1222,装备数值,7,0)*($E1222-1))*VLOOKUP($D1222,系数!$K$2:$O$7,4,0))</f>
        <v>0</v>
      </c>
      <c r="J1222" s="17">
        <f>INT((VLOOKUP($C1222,装备数值,4,0)+VLOOKUP($C1222,装备数值,7,0)*($E1222-1))*VLOOKUP($D1222,系数!$K$2:$O$7,5,0))</f>
        <v>0</v>
      </c>
      <c r="K1222" s="17">
        <f>INT(VLOOKUP(E1222,强化金币,2,1)*VLOOKUP(INDEX(装备!F:F,MATCH(属性!A1222,装备!A:A,0)),系数!$K$12:$M$15,3,0))</f>
        <v>780</v>
      </c>
      <c r="L1222" s="17"/>
      <c r="M1222" s="17"/>
      <c r="N1222" s="17"/>
      <c r="O1222" s="17">
        <f>IF(E1222=1,"",VLOOKUP(E1222,系数!$S$2:$AB$12,MATCH(属性!C1222,评级,0),1))</f>
        <v>0</v>
      </c>
    </row>
    <row r="1223" spans="1:15" ht="17.25" thickBot="1" x14ac:dyDescent="0.4">
      <c r="A1223" s="17">
        <f t="shared" si="38"/>
        <v>7100011</v>
      </c>
      <c r="B1223" s="17" t="s">
        <v>65</v>
      </c>
      <c r="C1223" s="15">
        <f>INDEX(装备!G:G,MATCH(属性!A1223,装备!A:A,0))</f>
        <v>6</v>
      </c>
      <c r="D1223" s="15" t="str">
        <f>INDEX(装备!E:E,MATCH(属性!A1223,装备!A:A,0))</f>
        <v>necklace</v>
      </c>
      <c r="E1223" s="14">
        <v>21</v>
      </c>
      <c r="F1223" s="17">
        <f>INT((VLOOKUP($C1223,装备数值,2,0)+VLOOKUP($C1223,装备数值,5,0)*($E1223-1))*VLOOKUP($D1223,系数!$K$2:$O$7,2,0))</f>
        <v>0</v>
      </c>
      <c r="G1223" s="17">
        <f>INT((VLOOKUP($C1223,装备数值,3,0)+VLOOKUP($C1223,装备数值,6,0)*($E1223-1))*VLOOKUP($D1223,系数!$K$2:$O$7,3,0))</f>
        <v>100</v>
      </c>
      <c r="H1223" s="17">
        <f t="shared" si="39"/>
        <v>100</v>
      </c>
      <c r="I1223" s="17">
        <f>INT((VLOOKUP($C1223,装备数值,4,0)+VLOOKUP($C1223,装备数值,7,0)*($E1223-1))*VLOOKUP($D1223,系数!$K$2:$O$7,4,0))</f>
        <v>0</v>
      </c>
      <c r="J1223" s="17">
        <f>INT((VLOOKUP($C1223,装备数值,4,0)+VLOOKUP($C1223,装备数值,7,0)*($E1223-1))*VLOOKUP($D1223,系数!$K$2:$O$7,5,0))</f>
        <v>0</v>
      </c>
      <c r="K1223" s="17">
        <f>INT(VLOOKUP(E1223,强化金币,2,1)*VLOOKUP(INDEX(装备!F:F,MATCH(属性!A1223,装备!A:A,0)),系数!$K$12:$M$15,3,0))</f>
        <v>840</v>
      </c>
      <c r="L1223" s="17"/>
      <c r="M1223" s="17"/>
      <c r="N1223" s="17"/>
      <c r="O1223" s="17">
        <f>IF(E1223=1,"",VLOOKUP(E1223,系数!$S$2:$AB$12,MATCH(属性!C1223,评级,0),1))</f>
        <v>0</v>
      </c>
    </row>
    <row r="1224" spans="1:15" ht="17.25" thickBot="1" x14ac:dyDescent="0.4">
      <c r="A1224" s="17">
        <f t="shared" si="38"/>
        <v>7100011</v>
      </c>
      <c r="B1224" s="17" t="s">
        <v>65</v>
      </c>
      <c r="C1224" s="15">
        <f>INDEX(装备!G:G,MATCH(属性!A1224,装备!A:A,0))</f>
        <v>6</v>
      </c>
      <c r="D1224" s="15" t="str">
        <f>INDEX(装备!E:E,MATCH(属性!A1224,装备!A:A,0))</f>
        <v>necklace</v>
      </c>
      <c r="E1224" s="14">
        <v>22</v>
      </c>
      <c r="F1224" s="17">
        <f>INT((VLOOKUP($C1224,装备数值,2,0)+VLOOKUP($C1224,装备数值,5,0)*($E1224-1))*VLOOKUP($D1224,系数!$K$2:$O$7,2,0))</f>
        <v>0</v>
      </c>
      <c r="G1224" s="17">
        <f>INT((VLOOKUP($C1224,装备数值,3,0)+VLOOKUP($C1224,装备数值,6,0)*($E1224-1))*VLOOKUP($D1224,系数!$K$2:$O$7,3,0))</f>
        <v>102</v>
      </c>
      <c r="H1224" s="17">
        <f t="shared" si="39"/>
        <v>102</v>
      </c>
      <c r="I1224" s="17">
        <f>INT((VLOOKUP($C1224,装备数值,4,0)+VLOOKUP($C1224,装备数值,7,0)*($E1224-1))*VLOOKUP($D1224,系数!$K$2:$O$7,4,0))</f>
        <v>0</v>
      </c>
      <c r="J1224" s="17">
        <f>INT((VLOOKUP($C1224,装备数值,4,0)+VLOOKUP($C1224,装备数值,7,0)*($E1224-1))*VLOOKUP($D1224,系数!$K$2:$O$7,5,0))</f>
        <v>0</v>
      </c>
      <c r="K1224" s="17">
        <f>INT(VLOOKUP(E1224,强化金币,2,1)*VLOOKUP(INDEX(装备!F:F,MATCH(属性!A1224,装备!A:A,0)),系数!$K$12:$M$15,3,0))</f>
        <v>900</v>
      </c>
      <c r="L1224" s="17"/>
      <c r="M1224" s="17"/>
      <c r="N1224" s="17"/>
      <c r="O1224" s="17">
        <f>IF(E1224=1,"",VLOOKUP(E1224,系数!$S$2:$AB$12,MATCH(属性!C1224,评级,0),1))</f>
        <v>0</v>
      </c>
    </row>
    <row r="1225" spans="1:15" ht="17.25" thickBot="1" x14ac:dyDescent="0.4">
      <c r="A1225" s="17">
        <f t="shared" si="38"/>
        <v>7100011</v>
      </c>
      <c r="B1225" s="17" t="s">
        <v>65</v>
      </c>
      <c r="C1225" s="15">
        <f>INDEX(装备!G:G,MATCH(属性!A1225,装备!A:A,0))</f>
        <v>6</v>
      </c>
      <c r="D1225" s="15" t="str">
        <f>INDEX(装备!E:E,MATCH(属性!A1225,装备!A:A,0))</f>
        <v>necklace</v>
      </c>
      <c r="E1225" s="14">
        <v>23</v>
      </c>
      <c r="F1225" s="17">
        <f>INT((VLOOKUP($C1225,装备数值,2,0)+VLOOKUP($C1225,装备数值,5,0)*($E1225-1))*VLOOKUP($D1225,系数!$K$2:$O$7,2,0))</f>
        <v>0</v>
      </c>
      <c r="G1225" s="17">
        <f>INT((VLOOKUP($C1225,装备数值,3,0)+VLOOKUP($C1225,装备数值,6,0)*($E1225-1))*VLOOKUP($D1225,系数!$K$2:$O$7,3,0))</f>
        <v>104</v>
      </c>
      <c r="H1225" s="17">
        <f t="shared" si="39"/>
        <v>104</v>
      </c>
      <c r="I1225" s="17">
        <f>INT((VLOOKUP($C1225,装备数值,4,0)+VLOOKUP($C1225,装备数值,7,0)*($E1225-1))*VLOOKUP($D1225,系数!$K$2:$O$7,4,0))</f>
        <v>0</v>
      </c>
      <c r="J1225" s="17">
        <f>INT((VLOOKUP($C1225,装备数值,4,0)+VLOOKUP($C1225,装备数值,7,0)*($E1225-1))*VLOOKUP($D1225,系数!$K$2:$O$7,5,0))</f>
        <v>0</v>
      </c>
      <c r="K1225" s="17">
        <f>INT(VLOOKUP(E1225,强化金币,2,1)*VLOOKUP(INDEX(装备!F:F,MATCH(属性!A1225,装备!A:A,0)),系数!$K$12:$M$15,3,0))</f>
        <v>960</v>
      </c>
      <c r="L1225" s="17"/>
      <c r="M1225" s="17"/>
      <c r="N1225" s="17"/>
      <c r="O1225" s="17">
        <f>IF(E1225=1,"",VLOOKUP(E1225,系数!$S$2:$AB$12,MATCH(属性!C1225,评级,0),1))</f>
        <v>0</v>
      </c>
    </row>
    <row r="1226" spans="1:15" ht="17.25" thickBot="1" x14ac:dyDescent="0.4">
      <c r="A1226" s="17">
        <f t="shared" si="38"/>
        <v>7100011</v>
      </c>
      <c r="B1226" s="17" t="s">
        <v>65</v>
      </c>
      <c r="C1226" s="15">
        <f>INDEX(装备!G:G,MATCH(属性!A1226,装备!A:A,0))</f>
        <v>6</v>
      </c>
      <c r="D1226" s="15" t="str">
        <f>INDEX(装备!E:E,MATCH(属性!A1226,装备!A:A,0))</f>
        <v>necklace</v>
      </c>
      <c r="E1226" s="14">
        <v>24</v>
      </c>
      <c r="F1226" s="17">
        <f>INT((VLOOKUP($C1226,装备数值,2,0)+VLOOKUP($C1226,装备数值,5,0)*($E1226-1))*VLOOKUP($D1226,系数!$K$2:$O$7,2,0))</f>
        <v>0</v>
      </c>
      <c r="G1226" s="17">
        <f>INT((VLOOKUP($C1226,装备数值,3,0)+VLOOKUP($C1226,装备数值,6,0)*($E1226-1))*VLOOKUP($D1226,系数!$K$2:$O$7,3,0))</f>
        <v>106</v>
      </c>
      <c r="H1226" s="17">
        <f t="shared" si="39"/>
        <v>106</v>
      </c>
      <c r="I1226" s="17">
        <f>INT((VLOOKUP($C1226,装备数值,4,0)+VLOOKUP($C1226,装备数值,7,0)*($E1226-1))*VLOOKUP($D1226,系数!$K$2:$O$7,4,0))</f>
        <v>0</v>
      </c>
      <c r="J1226" s="17">
        <f>INT((VLOOKUP($C1226,装备数值,4,0)+VLOOKUP($C1226,装备数值,7,0)*($E1226-1))*VLOOKUP($D1226,系数!$K$2:$O$7,5,0))</f>
        <v>0</v>
      </c>
      <c r="K1226" s="17">
        <f>INT(VLOOKUP(E1226,强化金币,2,1)*VLOOKUP(INDEX(装备!F:F,MATCH(属性!A1226,装备!A:A,0)),系数!$K$12:$M$15,3,0))</f>
        <v>1020</v>
      </c>
      <c r="L1226" s="17"/>
      <c r="M1226" s="17"/>
      <c r="N1226" s="17"/>
      <c r="O1226" s="17">
        <f>IF(E1226=1,"",VLOOKUP(E1226,系数!$S$2:$AB$12,MATCH(属性!C1226,评级,0),1))</f>
        <v>0</v>
      </c>
    </row>
    <row r="1227" spans="1:15" ht="17.25" thickBot="1" x14ac:dyDescent="0.4">
      <c r="A1227" s="17">
        <f t="shared" si="38"/>
        <v>7100011</v>
      </c>
      <c r="B1227" s="17" t="s">
        <v>65</v>
      </c>
      <c r="C1227" s="15">
        <f>INDEX(装备!G:G,MATCH(属性!A1227,装备!A:A,0))</f>
        <v>6</v>
      </c>
      <c r="D1227" s="15" t="str">
        <f>INDEX(装备!E:E,MATCH(属性!A1227,装备!A:A,0))</f>
        <v>necklace</v>
      </c>
      <c r="E1227" s="14">
        <v>25</v>
      </c>
      <c r="F1227" s="17">
        <f>INT((VLOOKUP($C1227,装备数值,2,0)+VLOOKUP($C1227,装备数值,5,0)*($E1227-1))*VLOOKUP($D1227,系数!$K$2:$O$7,2,0))</f>
        <v>0</v>
      </c>
      <c r="G1227" s="17">
        <f>INT((VLOOKUP($C1227,装备数值,3,0)+VLOOKUP($C1227,装备数值,6,0)*($E1227-1))*VLOOKUP($D1227,系数!$K$2:$O$7,3,0))</f>
        <v>108</v>
      </c>
      <c r="H1227" s="17">
        <f t="shared" si="39"/>
        <v>108</v>
      </c>
      <c r="I1227" s="17">
        <f>INT((VLOOKUP($C1227,装备数值,4,0)+VLOOKUP($C1227,装备数值,7,0)*($E1227-1))*VLOOKUP($D1227,系数!$K$2:$O$7,4,0))</f>
        <v>0</v>
      </c>
      <c r="J1227" s="17">
        <f>INT((VLOOKUP($C1227,装备数值,4,0)+VLOOKUP($C1227,装备数值,7,0)*($E1227-1))*VLOOKUP($D1227,系数!$K$2:$O$7,5,0))</f>
        <v>0</v>
      </c>
      <c r="K1227" s="17">
        <f>INT(VLOOKUP(E1227,强化金币,2,1)*VLOOKUP(INDEX(装备!F:F,MATCH(属性!A1227,装备!A:A,0)),系数!$K$12:$M$15,3,0))</f>
        <v>1080</v>
      </c>
      <c r="L1227" s="17"/>
      <c r="M1227" s="17"/>
      <c r="N1227" s="17"/>
      <c r="O1227" s="17">
        <f>IF(E1227=1,"",VLOOKUP(E1227,系数!$S$2:$AB$12,MATCH(属性!C1227,评级,0),1))</f>
        <v>0</v>
      </c>
    </row>
    <row r="1228" spans="1:15" ht="17.25" thickBot="1" x14ac:dyDescent="0.4">
      <c r="A1228" s="17">
        <f t="shared" si="38"/>
        <v>7100011</v>
      </c>
      <c r="B1228" s="17" t="s">
        <v>65</v>
      </c>
      <c r="C1228" s="15">
        <f>INDEX(装备!G:G,MATCH(属性!A1228,装备!A:A,0))</f>
        <v>6</v>
      </c>
      <c r="D1228" s="15" t="str">
        <f>INDEX(装备!E:E,MATCH(属性!A1228,装备!A:A,0))</f>
        <v>necklace</v>
      </c>
      <c r="E1228" s="14">
        <v>26</v>
      </c>
      <c r="F1228" s="17">
        <f>INT((VLOOKUP($C1228,装备数值,2,0)+VLOOKUP($C1228,装备数值,5,0)*($E1228-1))*VLOOKUP($D1228,系数!$K$2:$O$7,2,0))</f>
        <v>0</v>
      </c>
      <c r="G1228" s="17">
        <f>INT((VLOOKUP($C1228,装备数值,3,0)+VLOOKUP($C1228,装备数值,6,0)*($E1228-1))*VLOOKUP($D1228,系数!$K$2:$O$7,3,0))</f>
        <v>110</v>
      </c>
      <c r="H1228" s="17">
        <f t="shared" si="39"/>
        <v>110</v>
      </c>
      <c r="I1228" s="17">
        <f>INT((VLOOKUP($C1228,装备数值,4,0)+VLOOKUP($C1228,装备数值,7,0)*($E1228-1))*VLOOKUP($D1228,系数!$K$2:$O$7,4,0))</f>
        <v>0</v>
      </c>
      <c r="J1228" s="17">
        <f>INT((VLOOKUP($C1228,装备数值,4,0)+VLOOKUP($C1228,装备数值,7,0)*($E1228-1))*VLOOKUP($D1228,系数!$K$2:$O$7,5,0))</f>
        <v>0</v>
      </c>
      <c r="K1228" s="17">
        <f>INT(VLOOKUP(E1228,强化金币,2,1)*VLOOKUP(INDEX(装备!F:F,MATCH(属性!A1228,装备!A:A,0)),系数!$K$12:$M$15,3,0))</f>
        <v>1140</v>
      </c>
      <c r="L1228" s="17"/>
      <c r="M1228" s="17"/>
      <c r="N1228" s="17"/>
      <c r="O1228" s="17">
        <f>IF(E1228=1,"",VLOOKUP(E1228,系数!$S$2:$AB$12,MATCH(属性!C1228,评级,0),1))</f>
        <v>0</v>
      </c>
    </row>
    <row r="1229" spans="1:15" ht="17.25" thickBot="1" x14ac:dyDescent="0.4">
      <c r="A1229" s="17">
        <f t="shared" si="38"/>
        <v>7100011</v>
      </c>
      <c r="B1229" s="17" t="s">
        <v>65</v>
      </c>
      <c r="C1229" s="15">
        <f>INDEX(装备!G:G,MATCH(属性!A1229,装备!A:A,0))</f>
        <v>6</v>
      </c>
      <c r="D1229" s="15" t="str">
        <f>INDEX(装备!E:E,MATCH(属性!A1229,装备!A:A,0))</f>
        <v>necklace</v>
      </c>
      <c r="E1229" s="14">
        <v>27</v>
      </c>
      <c r="F1229" s="17">
        <f>INT((VLOOKUP($C1229,装备数值,2,0)+VLOOKUP($C1229,装备数值,5,0)*($E1229-1))*VLOOKUP($D1229,系数!$K$2:$O$7,2,0))</f>
        <v>0</v>
      </c>
      <c r="G1229" s="17">
        <f>INT((VLOOKUP($C1229,装备数值,3,0)+VLOOKUP($C1229,装备数值,6,0)*($E1229-1))*VLOOKUP($D1229,系数!$K$2:$O$7,3,0))</f>
        <v>112</v>
      </c>
      <c r="H1229" s="17">
        <f t="shared" si="39"/>
        <v>112</v>
      </c>
      <c r="I1229" s="17">
        <f>INT((VLOOKUP($C1229,装备数值,4,0)+VLOOKUP($C1229,装备数值,7,0)*($E1229-1))*VLOOKUP($D1229,系数!$K$2:$O$7,4,0))</f>
        <v>0</v>
      </c>
      <c r="J1229" s="17">
        <f>INT((VLOOKUP($C1229,装备数值,4,0)+VLOOKUP($C1229,装备数值,7,0)*($E1229-1))*VLOOKUP($D1229,系数!$K$2:$O$7,5,0))</f>
        <v>0</v>
      </c>
      <c r="K1229" s="17">
        <f>INT(VLOOKUP(E1229,强化金币,2,1)*VLOOKUP(INDEX(装备!F:F,MATCH(属性!A1229,装备!A:A,0)),系数!$K$12:$M$15,3,0))</f>
        <v>1200</v>
      </c>
      <c r="L1229" s="17"/>
      <c r="M1229" s="17"/>
      <c r="N1229" s="17"/>
      <c r="O1229" s="17">
        <f>IF(E1229=1,"",VLOOKUP(E1229,系数!$S$2:$AB$12,MATCH(属性!C1229,评级,0),1))</f>
        <v>0</v>
      </c>
    </row>
    <row r="1230" spans="1:15" ht="17.25" thickBot="1" x14ac:dyDescent="0.4">
      <c r="A1230" s="17">
        <f t="shared" si="38"/>
        <v>7100011</v>
      </c>
      <c r="B1230" s="17" t="s">
        <v>65</v>
      </c>
      <c r="C1230" s="15">
        <f>INDEX(装备!G:G,MATCH(属性!A1230,装备!A:A,0))</f>
        <v>6</v>
      </c>
      <c r="D1230" s="15" t="str">
        <f>INDEX(装备!E:E,MATCH(属性!A1230,装备!A:A,0))</f>
        <v>necklace</v>
      </c>
      <c r="E1230" s="14">
        <v>28</v>
      </c>
      <c r="F1230" s="17">
        <f>INT((VLOOKUP($C1230,装备数值,2,0)+VLOOKUP($C1230,装备数值,5,0)*($E1230-1))*VLOOKUP($D1230,系数!$K$2:$O$7,2,0))</f>
        <v>0</v>
      </c>
      <c r="G1230" s="17">
        <f>INT((VLOOKUP($C1230,装备数值,3,0)+VLOOKUP($C1230,装备数值,6,0)*($E1230-1))*VLOOKUP($D1230,系数!$K$2:$O$7,3,0))</f>
        <v>114</v>
      </c>
      <c r="H1230" s="17">
        <f t="shared" si="39"/>
        <v>114</v>
      </c>
      <c r="I1230" s="17">
        <f>INT((VLOOKUP($C1230,装备数值,4,0)+VLOOKUP($C1230,装备数值,7,0)*($E1230-1))*VLOOKUP($D1230,系数!$K$2:$O$7,4,0))</f>
        <v>0</v>
      </c>
      <c r="J1230" s="17">
        <f>INT((VLOOKUP($C1230,装备数值,4,0)+VLOOKUP($C1230,装备数值,7,0)*($E1230-1))*VLOOKUP($D1230,系数!$K$2:$O$7,5,0))</f>
        <v>0</v>
      </c>
      <c r="K1230" s="17">
        <f>INT(VLOOKUP(E1230,强化金币,2,1)*VLOOKUP(INDEX(装备!F:F,MATCH(属性!A1230,装备!A:A,0)),系数!$K$12:$M$15,3,0))</f>
        <v>1260</v>
      </c>
      <c r="L1230" s="17"/>
      <c r="M1230" s="17"/>
      <c r="N1230" s="17"/>
      <c r="O1230" s="17">
        <f>IF(E1230=1,"",VLOOKUP(E1230,系数!$S$2:$AB$12,MATCH(属性!C1230,评级,0),1))</f>
        <v>0</v>
      </c>
    </row>
    <row r="1231" spans="1:15" ht="17.25" thickBot="1" x14ac:dyDescent="0.4">
      <c r="A1231" s="17">
        <f t="shared" si="38"/>
        <v>7100011</v>
      </c>
      <c r="B1231" s="17" t="s">
        <v>65</v>
      </c>
      <c r="C1231" s="15">
        <f>INDEX(装备!G:G,MATCH(属性!A1231,装备!A:A,0))</f>
        <v>6</v>
      </c>
      <c r="D1231" s="15" t="str">
        <f>INDEX(装备!E:E,MATCH(属性!A1231,装备!A:A,0))</f>
        <v>necklace</v>
      </c>
      <c r="E1231" s="14">
        <v>29</v>
      </c>
      <c r="F1231" s="17">
        <f>INT((VLOOKUP($C1231,装备数值,2,0)+VLOOKUP($C1231,装备数值,5,0)*($E1231-1))*VLOOKUP($D1231,系数!$K$2:$O$7,2,0))</f>
        <v>0</v>
      </c>
      <c r="G1231" s="17">
        <f>INT((VLOOKUP($C1231,装备数值,3,0)+VLOOKUP($C1231,装备数值,6,0)*($E1231-1))*VLOOKUP($D1231,系数!$K$2:$O$7,3,0))</f>
        <v>116</v>
      </c>
      <c r="H1231" s="17">
        <f t="shared" si="39"/>
        <v>116</v>
      </c>
      <c r="I1231" s="17">
        <f>INT((VLOOKUP($C1231,装备数值,4,0)+VLOOKUP($C1231,装备数值,7,0)*($E1231-1))*VLOOKUP($D1231,系数!$K$2:$O$7,4,0))</f>
        <v>0</v>
      </c>
      <c r="J1231" s="17">
        <f>INT((VLOOKUP($C1231,装备数值,4,0)+VLOOKUP($C1231,装备数值,7,0)*($E1231-1))*VLOOKUP($D1231,系数!$K$2:$O$7,5,0))</f>
        <v>0</v>
      </c>
      <c r="K1231" s="17">
        <f>INT(VLOOKUP(E1231,强化金币,2,1)*VLOOKUP(INDEX(装备!F:F,MATCH(属性!A1231,装备!A:A,0)),系数!$K$12:$M$15,3,0))</f>
        <v>1350</v>
      </c>
      <c r="L1231" s="17"/>
      <c r="M1231" s="17"/>
      <c r="N1231" s="17"/>
      <c r="O1231" s="17">
        <f>IF(E1231=1,"",VLOOKUP(E1231,系数!$S$2:$AB$12,MATCH(属性!C1231,评级,0),1))</f>
        <v>0</v>
      </c>
    </row>
    <row r="1232" spans="1:15" ht="17.25" thickBot="1" x14ac:dyDescent="0.4">
      <c r="A1232" s="17">
        <f t="shared" si="38"/>
        <v>7100011</v>
      </c>
      <c r="B1232" s="17" t="s">
        <v>65</v>
      </c>
      <c r="C1232" s="15">
        <f>INDEX(装备!G:G,MATCH(属性!A1232,装备!A:A,0))</f>
        <v>6</v>
      </c>
      <c r="D1232" s="15" t="str">
        <f>INDEX(装备!E:E,MATCH(属性!A1232,装备!A:A,0))</f>
        <v>necklace</v>
      </c>
      <c r="E1232" s="14">
        <v>30</v>
      </c>
      <c r="F1232" s="17">
        <f>INT((VLOOKUP($C1232,装备数值,2,0)+VLOOKUP($C1232,装备数值,5,0)*($E1232-1))*VLOOKUP($D1232,系数!$K$2:$O$7,2,0))</f>
        <v>0</v>
      </c>
      <c r="G1232" s="17">
        <f>INT((VLOOKUP($C1232,装备数值,3,0)+VLOOKUP($C1232,装备数值,6,0)*($E1232-1))*VLOOKUP($D1232,系数!$K$2:$O$7,3,0))</f>
        <v>118</v>
      </c>
      <c r="H1232" s="17">
        <f t="shared" si="39"/>
        <v>118</v>
      </c>
      <c r="I1232" s="17">
        <f>INT((VLOOKUP($C1232,装备数值,4,0)+VLOOKUP($C1232,装备数值,7,0)*($E1232-1))*VLOOKUP($D1232,系数!$K$2:$O$7,4,0))</f>
        <v>0</v>
      </c>
      <c r="J1232" s="17">
        <f>INT((VLOOKUP($C1232,装备数值,4,0)+VLOOKUP($C1232,装备数值,7,0)*($E1232-1))*VLOOKUP($D1232,系数!$K$2:$O$7,5,0))</f>
        <v>0</v>
      </c>
      <c r="K1232" s="17">
        <f>INT(VLOOKUP(E1232,强化金币,2,1)*VLOOKUP(INDEX(装备!F:F,MATCH(属性!A1232,装备!A:A,0)),系数!$K$12:$M$15,3,0))</f>
        <v>1500</v>
      </c>
      <c r="L1232" s="17"/>
      <c r="M1232" s="17"/>
      <c r="N1232" s="17"/>
      <c r="O1232" s="17">
        <f>IF(E1232=1,"",VLOOKUP(E1232,系数!$S$2:$AB$12,MATCH(属性!C1232,评级,0),1))</f>
        <v>0</v>
      </c>
    </row>
    <row r="1233" spans="1:15" ht="17.25" thickBot="1" x14ac:dyDescent="0.4">
      <c r="A1233" s="17">
        <f t="shared" si="38"/>
        <v>7100011</v>
      </c>
      <c r="B1233" s="17" t="s">
        <v>65</v>
      </c>
      <c r="C1233" s="15">
        <f>INDEX(装备!G:G,MATCH(属性!A1233,装备!A:A,0))</f>
        <v>6</v>
      </c>
      <c r="D1233" s="15" t="str">
        <f>INDEX(装备!E:E,MATCH(属性!A1233,装备!A:A,0))</f>
        <v>necklace</v>
      </c>
      <c r="E1233" s="14">
        <v>31</v>
      </c>
      <c r="F1233" s="17">
        <f>INT((VLOOKUP($C1233,装备数值,2,0)+VLOOKUP($C1233,装备数值,5,0)*($E1233-1))*VLOOKUP($D1233,系数!$K$2:$O$7,2,0))</f>
        <v>0</v>
      </c>
      <c r="G1233" s="17">
        <f>INT((VLOOKUP($C1233,装备数值,3,0)+VLOOKUP($C1233,装备数值,6,0)*($E1233-1))*VLOOKUP($D1233,系数!$K$2:$O$7,3,0))</f>
        <v>120</v>
      </c>
      <c r="H1233" s="17">
        <f t="shared" si="39"/>
        <v>120</v>
      </c>
      <c r="I1233" s="17">
        <f>INT((VLOOKUP($C1233,装备数值,4,0)+VLOOKUP($C1233,装备数值,7,0)*($E1233-1))*VLOOKUP($D1233,系数!$K$2:$O$7,4,0))</f>
        <v>0</v>
      </c>
      <c r="J1233" s="17">
        <f>INT((VLOOKUP($C1233,装备数值,4,0)+VLOOKUP($C1233,装备数值,7,0)*($E1233-1))*VLOOKUP($D1233,系数!$K$2:$O$7,5,0))</f>
        <v>0</v>
      </c>
      <c r="K1233" s="17">
        <f>INT(VLOOKUP(E1233,强化金币,2,1)*VLOOKUP(INDEX(装备!F:F,MATCH(属性!A1233,装备!A:A,0)),系数!$K$12:$M$15,3,0))</f>
        <v>1650</v>
      </c>
      <c r="L1233" s="17"/>
      <c r="M1233" s="17"/>
      <c r="N1233" s="17"/>
      <c r="O1233" s="17">
        <f>IF(E1233=1,"",VLOOKUP(E1233,系数!$S$2:$AB$12,MATCH(属性!C1233,评级,0),1))</f>
        <v>0</v>
      </c>
    </row>
    <row r="1234" spans="1:15" ht="17.25" thickBot="1" x14ac:dyDescent="0.4">
      <c r="A1234" s="17">
        <f t="shared" si="38"/>
        <v>7100011</v>
      </c>
      <c r="B1234" s="17" t="s">
        <v>65</v>
      </c>
      <c r="C1234" s="15">
        <f>INDEX(装备!G:G,MATCH(属性!A1234,装备!A:A,0))</f>
        <v>6</v>
      </c>
      <c r="D1234" s="15" t="str">
        <f>INDEX(装备!E:E,MATCH(属性!A1234,装备!A:A,0))</f>
        <v>necklace</v>
      </c>
      <c r="E1234" s="14">
        <v>32</v>
      </c>
      <c r="F1234" s="17">
        <f>INT((VLOOKUP($C1234,装备数值,2,0)+VLOOKUP($C1234,装备数值,5,0)*($E1234-1))*VLOOKUP($D1234,系数!$K$2:$O$7,2,0))</f>
        <v>0</v>
      </c>
      <c r="G1234" s="17">
        <f>INT((VLOOKUP($C1234,装备数值,3,0)+VLOOKUP($C1234,装备数值,6,0)*($E1234-1))*VLOOKUP($D1234,系数!$K$2:$O$7,3,0))</f>
        <v>122</v>
      </c>
      <c r="H1234" s="17">
        <f t="shared" si="39"/>
        <v>122</v>
      </c>
      <c r="I1234" s="17">
        <f>INT((VLOOKUP($C1234,装备数值,4,0)+VLOOKUP($C1234,装备数值,7,0)*($E1234-1))*VLOOKUP($D1234,系数!$K$2:$O$7,4,0))</f>
        <v>0</v>
      </c>
      <c r="J1234" s="17">
        <f>INT((VLOOKUP($C1234,装备数值,4,0)+VLOOKUP($C1234,装备数值,7,0)*($E1234-1))*VLOOKUP($D1234,系数!$K$2:$O$7,5,0))</f>
        <v>0</v>
      </c>
      <c r="K1234" s="17">
        <f>INT(VLOOKUP(E1234,强化金币,2,1)*VLOOKUP(INDEX(装备!F:F,MATCH(属性!A1234,装备!A:A,0)),系数!$K$12:$M$15,3,0))</f>
        <v>1800</v>
      </c>
      <c r="L1234" s="17"/>
      <c r="M1234" s="17"/>
      <c r="N1234" s="17"/>
      <c r="O1234" s="17">
        <f>IF(E1234=1,"",VLOOKUP(E1234,系数!$S$2:$AB$12,MATCH(属性!C1234,评级,0),1))</f>
        <v>0</v>
      </c>
    </row>
    <row r="1235" spans="1:15" ht="17.25" thickBot="1" x14ac:dyDescent="0.4">
      <c r="A1235" s="17">
        <f t="shared" si="38"/>
        <v>7100011</v>
      </c>
      <c r="B1235" s="17" t="s">
        <v>65</v>
      </c>
      <c r="C1235" s="15">
        <f>INDEX(装备!G:G,MATCH(属性!A1235,装备!A:A,0))</f>
        <v>6</v>
      </c>
      <c r="D1235" s="15" t="str">
        <f>INDEX(装备!E:E,MATCH(属性!A1235,装备!A:A,0))</f>
        <v>necklace</v>
      </c>
      <c r="E1235" s="14">
        <v>33</v>
      </c>
      <c r="F1235" s="17">
        <f>INT((VLOOKUP($C1235,装备数值,2,0)+VLOOKUP($C1235,装备数值,5,0)*($E1235-1))*VLOOKUP($D1235,系数!$K$2:$O$7,2,0))</f>
        <v>0</v>
      </c>
      <c r="G1235" s="17">
        <f>INT((VLOOKUP($C1235,装备数值,3,0)+VLOOKUP($C1235,装备数值,6,0)*($E1235-1))*VLOOKUP($D1235,系数!$K$2:$O$7,3,0))</f>
        <v>124</v>
      </c>
      <c r="H1235" s="17">
        <f t="shared" si="39"/>
        <v>124</v>
      </c>
      <c r="I1235" s="17">
        <f>INT((VLOOKUP($C1235,装备数值,4,0)+VLOOKUP($C1235,装备数值,7,0)*($E1235-1))*VLOOKUP($D1235,系数!$K$2:$O$7,4,0))</f>
        <v>0</v>
      </c>
      <c r="J1235" s="17">
        <f>INT((VLOOKUP($C1235,装备数值,4,0)+VLOOKUP($C1235,装备数值,7,0)*($E1235-1))*VLOOKUP($D1235,系数!$K$2:$O$7,5,0))</f>
        <v>0</v>
      </c>
      <c r="K1235" s="17">
        <f>INT(VLOOKUP(E1235,强化金币,2,1)*VLOOKUP(INDEX(装备!F:F,MATCH(属性!A1235,装备!A:A,0)),系数!$K$12:$M$15,3,0))</f>
        <v>1950</v>
      </c>
      <c r="L1235" s="17"/>
      <c r="M1235" s="17"/>
      <c r="N1235" s="17"/>
      <c r="O1235" s="17">
        <f>IF(E1235=1,"",VLOOKUP(E1235,系数!$S$2:$AB$12,MATCH(属性!C1235,评级,0),1))</f>
        <v>0</v>
      </c>
    </row>
    <row r="1236" spans="1:15" ht="17.25" thickBot="1" x14ac:dyDescent="0.4">
      <c r="A1236" s="17">
        <f t="shared" si="38"/>
        <v>7100011</v>
      </c>
      <c r="B1236" s="17" t="s">
        <v>65</v>
      </c>
      <c r="C1236" s="15">
        <f>INDEX(装备!G:G,MATCH(属性!A1236,装备!A:A,0))</f>
        <v>6</v>
      </c>
      <c r="D1236" s="15" t="str">
        <f>INDEX(装备!E:E,MATCH(属性!A1236,装备!A:A,0))</f>
        <v>necklace</v>
      </c>
      <c r="E1236" s="14">
        <v>34</v>
      </c>
      <c r="F1236" s="17">
        <f>INT((VLOOKUP($C1236,装备数值,2,0)+VLOOKUP($C1236,装备数值,5,0)*($E1236-1))*VLOOKUP($D1236,系数!$K$2:$O$7,2,0))</f>
        <v>0</v>
      </c>
      <c r="G1236" s="17">
        <f>INT((VLOOKUP($C1236,装备数值,3,0)+VLOOKUP($C1236,装备数值,6,0)*($E1236-1))*VLOOKUP($D1236,系数!$K$2:$O$7,3,0))</f>
        <v>126</v>
      </c>
      <c r="H1236" s="17">
        <f t="shared" si="39"/>
        <v>126</v>
      </c>
      <c r="I1236" s="17">
        <f>INT((VLOOKUP($C1236,装备数值,4,0)+VLOOKUP($C1236,装备数值,7,0)*($E1236-1))*VLOOKUP($D1236,系数!$K$2:$O$7,4,0))</f>
        <v>0</v>
      </c>
      <c r="J1236" s="17">
        <f>INT((VLOOKUP($C1236,装备数值,4,0)+VLOOKUP($C1236,装备数值,7,0)*($E1236-1))*VLOOKUP($D1236,系数!$K$2:$O$7,5,0))</f>
        <v>0</v>
      </c>
      <c r="K1236" s="17">
        <f>INT(VLOOKUP(E1236,强化金币,2,1)*VLOOKUP(INDEX(装备!F:F,MATCH(属性!A1236,装备!A:A,0)),系数!$K$12:$M$15,3,0))</f>
        <v>2100</v>
      </c>
      <c r="L1236" s="17"/>
      <c r="M1236" s="17"/>
      <c r="N1236" s="17"/>
      <c r="O1236" s="17">
        <f>IF(E1236=1,"",VLOOKUP(E1236,系数!$S$2:$AB$12,MATCH(属性!C1236,评级,0),1))</f>
        <v>0</v>
      </c>
    </row>
    <row r="1237" spans="1:15" ht="17.25" thickBot="1" x14ac:dyDescent="0.4">
      <c r="A1237" s="17">
        <f t="shared" si="38"/>
        <v>7100011</v>
      </c>
      <c r="B1237" s="17" t="s">
        <v>65</v>
      </c>
      <c r="C1237" s="15">
        <f>INDEX(装备!G:G,MATCH(属性!A1237,装备!A:A,0))</f>
        <v>6</v>
      </c>
      <c r="D1237" s="15" t="str">
        <f>INDEX(装备!E:E,MATCH(属性!A1237,装备!A:A,0))</f>
        <v>necklace</v>
      </c>
      <c r="E1237" s="14">
        <v>35</v>
      </c>
      <c r="F1237" s="17">
        <f>INT((VLOOKUP($C1237,装备数值,2,0)+VLOOKUP($C1237,装备数值,5,0)*($E1237-1))*VLOOKUP($D1237,系数!$K$2:$O$7,2,0))</f>
        <v>0</v>
      </c>
      <c r="G1237" s="17">
        <f>INT((VLOOKUP($C1237,装备数值,3,0)+VLOOKUP($C1237,装备数值,6,0)*($E1237-1))*VLOOKUP($D1237,系数!$K$2:$O$7,3,0))</f>
        <v>128</v>
      </c>
      <c r="H1237" s="17">
        <f t="shared" si="39"/>
        <v>128</v>
      </c>
      <c r="I1237" s="17">
        <f>INT((VLOOKUP($C1237,装备数值,4,0)+VLOOKUP($C1237,装备数值,7,0)*($E1237-1))*VLOOKUP($D1237,系数!$K$2:$O$7,4,0))</f>
        <v>0</v>
      </c>
      <c r="J1237" s="17">
        <f>INT((VLOOKUP($C1237,装备数值,4,0)+VLOOKUP($C1237,装备数值,7,0)*($E1237-1))*VLOOKUP($D1237,系数!$K$2:$O$7,5,0))</f>
        <v>0</v>
      </c>
      <c r="K1237" s="17">
        <f>INT(VLOOKUP(E1237,强化金币,2,1)*VLOOKUP(INDEX(装备!F:F,MATCH(属性!A1237,装备!A:A,0)),系数!$K$12:$M$15,3,0))</f>
        <v>2250</v>
      </c>
      <c r="L1237" s="17"/>
      <c r="M1237" s="17"/>
      <c r="N1237" s="17"/>
      <c r="O1237" s="17">
        <f>IF(E1237=1,"",VLOOKUP(E1237,系数!$S$2:$AB$12,MATCH(属性!C1237,评级,0),1))</f>
        <v>0</v>
      </c>
    </row>
    <row r="1238" spans="1:15" ht="17.25" thickBot="1" x14ac:dyDescent="0.4">
      <c r="A1238" s="17">
        <f t="shared" si="38"/>
        <v>7100011</v>
      </c>
      <c r="B1238" s="17" t="s">
        <v>65</v>
      </c>
      <c r="C1238" s="15">
        <f>INDEX(装备!G:G,MATCH(属性!A1238,装备!A:A,0))</f>
        <v>6</v>
      </c>
      <c r="D1238" s="15" t="str">
        <f>INDEX(装备!E:E,MATCH(属性!A1238,装备!A:A,0))</f>
        <v>necklace</v>
      </c>
      <c r="E1238" s="14">
        <v>36</v>
      </c>
      <c r="F1238" s="17">
        <f>INT((VLOOKUP($C1238,装备数值,2,0)+VLOOKUP($C1238,装备数值,5,0)*($E1238-1))*VLOOKUP($D1238,系数!$K$2:$O$7,2,0))</f>
        <v>0</v>
      </c>
      <c r="G1238" s="17">
        <f>INT((VLOOKUP($C1238,装备数值,3,0)+VLOOKUP($C1238,装备数值,6,0)*($E1238-1))*VLOOKUP($D1238,系数!$K$2:$O$7,3,0))</f>
        <v>130</v>
      </c>
      <c r="H1238" s="17">
        <f t="shared" si="39"/>
        <v>130</v>
      </c>
      <c r="I1238" s="17">
        <f>INT((VLOOKUP($C1238,装备数值,4,0)+VLOOKUP($C1238,装备数值,7,0)*($E1238-1))*VLOOKUP($D1238,系数!$K$2:$O$7,4,0))</f>
        <v>0</v>
      </c>
      <c r="J1238" s="17">
        <f>INT((VLOOKUP($C1238,装备数值,4,0)+VLOOKUP($C1238,装备数值,7,0)*($E1238-1))*VLOOKUP($D1238,系数!$K$2:$O$7,5,0))</f>
        <v>0</v>
      </c>
      <c r="K1238" s="17">
        <f>INT(VLOOKUP(E1238,强化金币,2,1)*VLOOKUP(INDEX(装备!F:F,MATCH(属性!A1238,装备!A:A,0)),系数!$K$12:$M$15,3,0))</f>
        <v>2400</v>
      </c>
      <c r="L1238" s="17"/>
      <c r="M1238" s="17"/>
      <c r="N1238" s="17"/>
      <c r="O1238" s="17">
        <f>IF(E1238=1,"",VLOOKUP(E1238,系数!$S$2:$AB$12,MATCH(属性!C1238,评级,0),1))</f>
        <v>0</v>
      </c>
    </row>
    <row r="1239" spans="1:15" ht="17.25" thickBot="1" x14ac:dyDescent="0.4">
      <c r="A1239" s="17">
        <f t="shared" si="38"/>
        <v>7100011</v>
      </c>
      <c r="B1239" s="17" t="s">
        <v>65</v>
      </c>
      <c r="C1239" s="15">
        <f>INDEX(装备!G:G,MATCH(属性!A1239,装备!A:A,0))</f>
        <v>6</v>
      </c>
      <c r="D1239" s="15" t="str">
        <f>INDEX(装备!E:E,MATCH(属性!A1239,装备!A:A,0))</f>
        <v>necklace</v>
      </c>
      <c r="E1239" s="14">
        <v>37</v>
      </c>
      <c r="F1239" s="17">
        <f>INT((VLOOKUP($C1239,装备数值,2,0)+VLOOKUP($C1239,装备数值,5,0)*($E1239-1))*VLOOKUP($D1239,系数!$K$2:$O$7,2,0))</f>
        <v>0</v>
      </c>
      <c r="G1239" s="17">
        <f>INT((VLOOKUP($C1239,装备数值,3,0)+VLOOKUP($C1239,装备数值,6,0)*($E1239-1))*VLOOKUP($D1239,系数!$K$2:$O$7,3,0))</f>
        <v>132</v>
      </c>
      <c r="H1239" s="17">
        <f t="shared" si="39"/>
        <v>132</v>
      </c>
      <c r="I1239" s="17">
        <f>INT((VLOOKUP($C1239,装备数值,4,0)+VLOOKUP($C1239,装备数值,7,0)*($E1239-1))*VLOOKUP($D1239,系数!$K$2:$O$7,4,0))</f>
        <v>0</v>
      </c>
      <c r="J1239" s="17">
        <f>INT((VLOOKUP($C1239,装备数值,4,0)+VLOOKUP($C1239,装备数值,7,0)*($E1239-1))*VLOOKUP($D1239,系数!$K$2:$O$7,5,0))</f>
        <v>0</v>
      </c>
      <c r="K1239" s="17">
        <f>INT(VLOOKUP(E1239,强化金币,2,1)*VLOOKUP(INDEX(装备!F:F,MATCH(属性!A1239,装备!A:A,0)),系数!$K$12:$M$15,3,0))</f>
        <v>2550</v>
      </c>
      <c r="L1239" s="17"/>
      <c r="M1239" s="17"/>
      <c r="N1239" s="17"/>
      <c r="O1239" s="17">
        <f>IF(E1239=1,"",VLOOKUP(E1239,系数!$S$2:$AB$12,MATCH(属性!C1239,评级,0),1))</f>
        <v>0</v>
      </c>
    </row>
    <row r="1240" spans="1:15" ht="17.25" thickBot="1" x14ac:dyDescent="0.4">
      <c r="A1240" s="17">
        <f t="shared" si="38"/>
        <v>7100011</v>
      </c>
      <c r="B1240" s="17" t="s">
        <v>65</v>
      </c>
      <c r="C1240" s="15">
        <f>INDEX(装备!G:G,MATCH(属性!A1240,装备!A:A,0))</f>
        <v>6</v>
      </c>
      <c r="D1240" s="15" t="str">
        <f>INDEX(装备!E:E,MATCH(属性!A1240,装备!A:A,0))</f>
        <v>necklace</v>
      </c>
      <c r="E1240" s="14">
        <v>38</v>
      </c>
      <c r="F1240" s="17">
        <f>INT((VLOOKUP($C1240,装备数值,2,0)+VLOOKUP($C1240,装备数值,5,0)*($E1240-1))*VLOOKUP($D1240,系数!$K$2:$O$7,2,0))</f>
        <v>0</v>
      </c>
      <c r="G1240" s="17">
        <f>INT((VLOOKUP($C1240,装备数值,3,0)+VLOOKUP($C1240,装备数值,6,0)*($E1240-1))*VLOOKUP($D1240,系数!$K$2:$O$7,3,0))</f>
        <v>134</v>
      </c>
      <c r="H1240" s="17">
        <f t="shared" si="39"/>
        <v>134</v>
      </c>
      <c r="I1240" s="17">
        <f>INT((VLOOKUP($C1240,装备数值,4,0)+VLOOKUP($C1240,装备数值,7,0)*($E1240-1))*VLOOKUP($D1240,系数!$K$2:$O$7,4,0))</f>
        <v>0</v>
      </c>
      <c r="J1240" s="17">
        <f>INT((VLOOKUP($C1240,装备数值,4,0)+VLOOKUP($C1240,装备数值,7,0)*($E1240-1))*VLOOKUP($D1240,系数!$K$2:$O$7,5,0))</f>
        <v>0</v>
      </c>
      <c r="K1240" s="17">
        <f>INT(VLOOKUP(E1240,强化金币,2,1)*VLOOKUP(INDEX(装备!F:F,MATCH(属性!A1240,装备!A:A,0)),系数!$K$12:$M$15,3,0))</f>
        <v>2700</v>
      </c>
      <c r="L1240" s="17"/>
      <c r="M1240" s="17"/>
      <c r="N1240" s="17"/>
      <c r="O1240" s="17">
        <f>IF(E1240=1,"",VLOOKUP(E1240,系数!$S$2:$AB$12,MATCH(属性!C1240,评级,0),1))</f>
        <v>0</v>
      </c>
    </row>
    <row r="1241" spans="1:15" ht="17.25" thickBot="1" x14ac:dyDescent="0.4">
      <c r="A1241" s="17">
        <f t="shared" si="38"/>
        <v>7100011</v>
      </c>
      <c r="B1241" s="17" t="s">
        <v>65</v>
      </c>
      <c r="C1241" s="15">
        <f>INDEX(装备!G:G,MATCH(属性!A1241,装备!A:A,0))</f>
        <v>6</v>
      </c>
      <c r="D1241" s="15" t="str">
        <f>INDEX(装备!E:E,MATCH(属性!A1241,装备!A:A,0))</f>
        <v>necklace</v>
      </c>
      <c r="E1241" s="14">
        <v>39</v>
      </c>
      <c r="F1241" s="17">
        <f>INT((VLOOKUP($C1241,装备数值,2,0)+VLOOKUP($C1241,装备数值,5,0)*($E1241-1))*VLOOKUP($D1241,系数!$K$2:$O$7,2,0))</f>
        <v>0</v>
      </c>
      <c r="G1241" s="17">
        <f>INT((VLOOKUP($C1241,装备数值,3,0)+VLOOKUP($C1241,装备数值,6,0)*($E1241-1))*VLOOKUP($D1241,系数!$K$2:$O$7,3,0))</f>
        <v>136</v>
      </c>
      <c r="H1241" s="17">
        <f t="shared" si="39"/>
        <v>136</v>
      </c>
      <c r="I1241" s="17">
        <f>INT((VLOOKUP($C1241,装备数值,4,0)+VLOOKUP($C1241,装备数值,7,0)*($E1241-1))*VLOOKUP($D1241,系数!$K$2:$O$7,4,0))</f>
        <v>0</v>
      </c>
      <c r="J1241" s="17">
        <f>INT((VLOOKUP($C1241,装备数值,4,0)+VLOOKUP($C1241,装备数值,7,0)*($E1241-1))*VLOOKUP($D1241,系数!$K$2:$O$7,5,0))</f>
        <v>0</v>
      </c>
      <c r="K1241" s="17">
        <f>INT(VLOOKUP(E1241,强化金币,2,1)*VLOOKUP(INDEX(装备!F:F,MATCH(属性!A1241,装备!A:A,0)),系数!$K$12:$M$15,3,0))</f>
        <v>3000</v>
      </c>
      <c r="L1241" s="17"/>
      <c r="M1241" s="17"/>
      <c r="N1241" s="17"/>
      <c r="O1241" s="17">
        <f>IF(E1241=1,"",VLOOKUP(E1241,系数!$S$2:$AB$12,MATCH(属性!C1241,评级,0),1))</f>
        <v>0</v>
      </c>
    </row>
    <row r="1242" spans="1:15" ht="17.25" thickBot="1" x14ac:dyDescent="0.4">
      <c r="A1242" s="17">
        <f t="shared" si="38"/>
        <v>7100011</v>
      </c>
      <c r="B1242" s="17" t="s">
        <v>65</v>
      </c>
      <c r="C1242" s="15">
        <f>INDEX(装备!G:G,MATCH(属性!A1242,装备!A:A,0))</f>
        <v>6</v>
      </c>
      <c r="D1242" s="15" t="str">
        <f>INDEX(装备!E:E,MATCH(属性!A1242,装备!A:A,0))</f>
        <v>necklace</v>
      </c>
      <c r="E1242" s="14">
        <v>40</v>
      </c>
      <c r="F1242" s="17">
        <f>INT((VLOOKUP($C1242,装备数值,2,0)+VLOOKUP($C1242,装备数值,5,0)*($E1242-1))*VLOOKUP($D1242,系数!$K$2:$O$7,2,0))</f>
        <v>0</v>
      </c>
      <c r="G1242" s="17">
        <f>INT((VLOOKUP($C1242,装备数值,3,0)+VLOOKUP($C1242,装备数值,6,0)*($E1242-1))*VLOOKUP($D1242,系数!$K$2:$O$7,3,0))</f>
        <v>138</v>
      </c>
      <c r="H1242" s="17">
        <f t="shared" si="39"/>
        <v>138</v>
      </c>
      <c r="I1242" s="17">
        <f>INT((VLOOKUP($C1242,装备数值,4,0)+VLOOKUP($C1242,装备数值,7,0)*($E1242-1))*VLOOKUP($D1242,系数!$K$2:$O$7,4,0))</f>
        <v>0</v>
      </c>
      <c r="J1242" s="17">
        <f>INT((VLOOKUP($C1242,装备数值,4,0)+VLOOKUP($C1242,装备数值,7,0)*($E1242-1))*VLOOKUP($D1242,系数!$K$2:$O$7,5,0))</f>
        <v>0</v>
      </c>
      <c r="K1242" s="17">
        <f>INT(VLOOKUP(E1242,强化金币,2,1)*VLOOKUP(INDEX(装备!F:F,MATCH(属性!A1242,装备!A:A,0)),系数!$K$12:$M$15,3,0))</f>
        <v>3600</v>
      </c>
      <c r="L1242" s="17"/>
      <c r="M1242" s="17"/>
      <c r="N1242" s="17"/>
      <c r="O1242" s="17">
        <f>IF(E1242=1,"",VLOOKUP(E1242,系数!$S$2:$AB$12,MATCH(属性!C1242,评级,0),1))</f>
        <v>0</v>
      </c>
    </row>
    <row r="1243" spans="1:15" ht="17.25" thickBot="1" x14ac:dyDescent="0.4">
      <c r="A1243" s="17">
        <f t="shared" si="38"/>
        <v>7100011</v>
      </c>
      <c r="B1243" s="17" t="s">
        <v>65</v>
      </c>
      <c r="C1243" s="15">
        <f>INDEX(装备!G:G,MATCH(属性!A1243,装备!A:A,0))</f>
        <v>6</v>
      </c>
      <c r="D1243" s="15" t="str">
        <f>INDEX(装备!E:E,MATCH(属性!A1243,装备!A:A,0))</f>
        <v>necklace</v>
      </c>
      <c r="E1243" s="14">
        <v>41</v>
      </c>
      <c r="F1243" s="17">
        <f>INT((VLOOKUP($C1243,装备数值,2,0)+VLOOKUP($C1243,装备数值,5,0)*($E1243-1))*VLOOKUP($D1243,系数!$K$2:$O$7,2,0))</f>
        <v>0</v>
      </c>
      <c r="G1243" s="17">
        <f>INT((VLOOKUP($C1243,装备数值,3,0)+VLOOKUP($C1243,装备数值,6,0)*($E1243-1))*VLOOKUP($D1243,系数!$K$2:$O$7,3,0))</f>
        <v>140</v>
      </c>
      <c r="H1243" s="17">
        <f t="shared" si="39"/>
        <v>140</v>
      </c>
      <c r="I1243" s="17">
        <f>INT((VLOOKUP($C1243,装备数值,4,0)+VLOOKUP($C1243,装备数值,7,0)*($E1243-1))*VLOOKUP($D1243,系数!$K$2:$O$7,4,0))</f>
        <v>0</v>
      </c>
      <c r="J1243" s="17">
        <f>INT((VLOOKUP($C1243,装备数值,4,0)+VLOOKUP($C1243,装备数值,7,0)*($E1243-1))*VLOOKUP($D1243,系数!$K$2:$O$7,5,0))</f>
        <v>0</v>
      </c>
      <c r="K1243" s="17">
        <f>INT(VLOOKUP(E1243,强化金币,2,1)*VLOOKUP(INDEX(装备!F:F,MATCH(属性!A1243,装备!A:A,0)),系数!$K$12:$M$15,3,0))</f>
        <v>4200</v>
      </c>
      <c r="L1243" s="17"/>
      <c r="M1243" s="17"/>
      <c r="N1243" s="17"/>
      <c r="O1243" s="17">
        <f>IF(E1243=1,"",VLOOKUP(E1243,系数!$S$2:$AB$12,MATCH(属性!C1243,评级,0),1))</f>
        <v>0</v>
      </c>
    </row>
    <row r="1244" spans="1:15" ht="17.25" thickBot="1" x14ac:dyDescent="0.4">
      <c r="A1244" s="17">
        <f t="shared" si="38"/>
        <v>7100011</v>
      </c>
      <c r="B1244" s="17" t="s">
        <v>65</v>
      </c>
      <c r="C1244" s="15">
        <f>INDEX(装备!G:G,MATCH(属性!A1244,装备!A:A,0))</f>
        <v>6</v>
      </c>
      <c r="D1244" s="15" t="str">
        <f>INDEX(装备!E:E,MATCH(属性!A1244,装备!A:A,0))</f>
        <v>necklace</v>
      </c>
      <c r="E1244" s="14">
        <v>42</v>
      </c>
      <c r="F1244" s="17">
        <f>INT((VLOOKUP($C1244,装备数值,2,0)+VLOOKUP($C1244,装备数值,5,0)*($E1244-1))*VLOOKUP($D1244,系数!$K$2:$O$7,2,0))</f>
        <v>0</v>
      </c>
      <c r="G1244" s="17">
        <f>INT((VLOOKUP($C1244,装备数值,3,0)+VLOOKUP($C1244,装备数值,6,0)*($E1244-1))*VLOOKUP($D1244,系数!$K$2:$O$7,3,0))</f>
        <v>142</v>
      </c>
      <c r="H1244" s="17">
        <f t="shared" si="39"/>
        <v>142</v>
      </c>
      <c r="I1244" s="17">
        <f>INT((VLOOKUP($C1244,装备数值,4,0)+VLOOKUP($C1244,装备数值,7,0)*($E1244-1))*VLOOKUP($D1244,系数!$K$2:$O$7,4,0))</f>
        <v>0</v>
      </c>
      <c r="J1244" s="17">
        <f>INT((VLOOKUP($C1244,装备数值,4,0)+VLOOKUP($C1244,装备数值,7,0)*($E1244-1))*VLOOKUP($D1244,系数!$K$2:$O$7,5,0))</f>
        <v>0</v>
      </c>
      <c r="K1244" s="17">
        <f>INT(VLOOKUP(E1244,强化金币,2,1)*VLOOKUP(INDEX(装备!F:F,MATCH(属性!A1244,装备!A:A,0)),系数!$K$12:$M$15,3,0))</f>
        <v>4800</v>
      </c>
      <c r="L1244" s="17"/>
      <c r="M1244" s="17"/>
      <c r="N1244" s="17"/>
      <c r="O1244" s="17">
        <f>IF(E1244=1,"",VLOOKUP(E1244,系数!$S$2:$AB$12,MATCH(属性!C1244,评级,0),1))</f>
        <v>0</v>
      </c>
    </row>
    <row r="1245" spans="1:15" ht="17.25" thickBot="1" x14ac:dyDescent="0.4">
      <c r="A1245" s="17">
        <f t="shared" si="38"/>
        <v>7100011</v>
      </c>
      <c r="B1245" s="17" t="s">
        <v>65</v>
      </c>
      <c r="C1245" s="15">
        <f>INDEX(装备!G:G,MATCH(属性!A1245,装备!A:A,0))</f>
        <v>6</v>
      </c>
      <c r="D1245" s="15" t="str">
        <f>INDEX(装备!E:E,MATCH(属性!A1245,装备!A:A,0))</f>
        <v>necklace</v>
      </c>
      <c r="E1245" s="14">
        <v>43</v>
      </c>
      <c r="F1245" s="17">
        <f>INT((VLOOKUP($C1245,装备数值,2,0)+VLOOKUP($C1245,装备数值,5,0)*($E1245-1))*VLOOKUP($D1245,系数!$K$2:$O$7,2,0))</f>
        <v>0</v>
      </c>
      <c r="G1245" s="17">
        <f>INT((VLOOKUP($C1245,装备数值,3,0)+VLOOKUP($C1245,装备数值,6,0)*($E1245-1))*VLOOKUP($D1245,系数!$K$2:$O$7,3,0))</f>
        <v>144</v>
      </c>
      <c r="H1245" s="17">
        <f t="shared" si="39"/>
        <v>144</v>
      </c>
      <c r="I1245" s="17">
        <f>INT((VLOOKUP($C1245,装备数值,4,0)+VLOOKUP($C1245,装备数值,7,0)*($E1245-1))*VLOOKUP($D1245,系数!$K$2:$O$7,4,0))</f>
        <v>0</v>
      </c>
      <c r="J1245" s="17">
        <f>INT((VLOOKUP($C1245,装备数值,4,0)+VLOOKUP($C1245,装备数值,7,0)*($E1245-1))*VLOOKUP($D1245,系数!$K$2:$O$7,5,0))</f>
        <v>0</v>
      </c>
      <c r="K1245" s="17">
        <f>INT(VLOOKUP(E1245,强化金币,2,1)*VLOOKUP(INDEX(装备!F:F,MATCH(属性!A1245,装备!A:A,0)),系数!$K$12:$M$15,3,0))</f>
        <v>5400</v>
      </c>
      <c r="L1245" s="17"/>
      <c r="M1245" s="17"/>
      <c r="N1245" s="17"/>
      <c r="O1245" s="17">
        <f>IF(E1245=1,"",VLOOKUP(E1245,系数!$S$2:$AB$12,MATCH(属性!C1245,评级,0),1))</f>
        <v>0</v>
      </c>
    </row>
    <row r="1246" spans="1:15" ht="17.25" thickBot="1" x14ac:dyDescent="0.4">
      <c r="A1246" s="17">
        <f t="shared" si="38"/>
        <v>7100011</v>
      </c>
      <c r="B1246" s="17" t="s">
        <v>65</v>
      </c>
      <c r="C1246" s="15">
        <f>INDEX(装备!G:G,MATCH(属性!A1246,装备!A:A,0))</f>
        <v>6</v>
      </c>
      <c r="D1246" s="15" t="str">
        <f>INDEX(装备!E:E,MATCH(属性!A1246,装备!A:A,0))</f>
        <v>necklace</v>
      </c>
      <c r="E1246" s="14">
        <v>44</v>
      </c>
      <c r="F1246" s="17">
        <f>INT((VLOOKUP($C1246,装备数值,2,0)+VLOOKUP($C1246,装备数值,5,0)*($E1246-1))*VLOOKUP($D1246,系数!$K$2:$O$7,2,0))</f>
        <v>0</v>
      </c>
      <c r="G1246" s="17">
        <f>INT((VLOOKUP($C1246,装备数值,3,0)+VLOOKUP($C1246,装备数值,6,0)*($E1246-1))*VLOOKUP($D1246,系数!$K$2:$O$7,3,0))</f>
        <v>146</v>
      </c>
      <c r="H1246" s="17">
        <f t="shared" si="39"/>
        <v>146</v>
      </c>
      <c r="I1246" s="17">
        <f>INT((VLOOKUP($C1246,装备数值,4,0)+VLOOKUP($C1246,装备数值,7,0)*($E1246-1))*VLOOKUP($D1246,系数!$K$2:$O$7,4,0))</f>
        <v>0</v>
      </c>
      <c r="J1246" s="17">
        <f>INT((VLOOKUP($C1246,装备数值,4,0)+VLOOKUP($C1246,装备数值,7,0)*($E1246-1))*VLOOKUP($D1246,系数!$K$2:$O$7,5,0))</f>
        <v>0</v>
      </c>
      <c r="K1246" s="17">
        <f>INT(VLOOKUP(E1246,强化金币,2,1)*VLOOKUP(INDEX(装备!F:F,MATCH(属性!A1246,装备!A:A,0)),系数!$K$12:$M$15,3,0))</f>
        <v>6000</v>
      </c>
      <c r="L1246" s="17"/>
      <c r="M1246" s="17"/>
      <c r="N1246" s="17"/>
      <c r="O1246" s="17">
        <f>IF(E1246=1,"",VLOOKUP(E1246,系数!$S$2:$AB$12,MATCH(属性!C1246,评级,0),1))</f>
        <v>0</v>
      </c>
    </row>
    <row r="1247" spans="1:15" ht="17.25" thickBot="1" x14ac:dyDescent="0.4">
      <c r="A1247" s="17">
        <f t="shared" si="38"/>
        <v>7100011</v>
      </c>
      <c r="B1247" s="17" t="s">
        <v>65</v>
      </c>
      <c r="C1247" s="15">
        <f>INDEX(装备!G:G,MATCH(属性!A1247,装备!A:A,0))</f>
        <v>6</v>
      </c>
      <c r="D1247" s="15" t="str">
        <f>INDEX(装备!E:E,MATCH(属性!A1247,装备!A:A,0))</f>
        <v>necklace</v>
      </c>
      <c r="E1247" s="14">
        <v>45</v>
      </c>
      <c r="F1247" s="17">
        <f>INT((VLOOKUP($C1247,装备数值,2,0)+VLOOKUP($C1247,装备数值,5,0)*($E1247-1))*VLOOKUP($D1247,系数!$K$2:$O$7,2,0))</f>
        <v>0</v>
      </c>
      <c r="G1247" s="17">
        <f>INT((VLOOKUP($C1247,装备数值,3,0)+VLOOKUP($C1247,装备数值,6,0)*($E1247-1))*VLOOKUP($D1247,系数!$K$2:$O$7,3,0))</f>
        <v>148</v>
      </c>
      <c r="H1247" s="17">
        <f t="shared" si="39"/>
        <v>148</v>
      </c>
      <c r="I1247" s="17">
        <f>INT((VLOOKUP($C1247,装备数值,4,0)+VLOOKUP($C1247,装备数值,7,0)*($E1247-1))*VLOOKUP($D1247,系数!$K$2:$O$7,4,0))</f>
        <v>0</v>
      </c>
      <c r="J1247" s="17">
        <f>INT((VLOOKUP($C1247,装备数值,4,0)+VLOOKUP($C1247,装备数值,7,0)*($E1247-1))*VLOOKUP($D1247,系数!$K$2:$O$7,5,0))</f>
        <v>0</v>
      </c>
      <c r="K1247" s="17">
        <f>INT(VLOOKUP(E1247,强化金币,2,1)*VLOOKUP(INDEX(装备!F:F,MATCH(属性!A1247,装备!A:A,0)),系数!$K$12:$M$15,3,0))</f>
        <v>6600</v>
      </c>
      <c r="L1247" s="17"/>
      <c r="M1247" s="17"/>
      <c r="N1247" s="17"/>
      <c r="O1247" s="17">
        <f>IF(E1247=1,"",VLOOKUP(E1247,系数!$S$2:$AB$12,MATCH(属性!C1247,评级,0),1))</f>
        <v>0</v>
      </c>
    </row>
    <row r="1248" spans="1:15" ht="17.25" thickBot="1" x14ac:dyDescent="0.4">
      <c r="A1248" s="17">
        <f t="shared" si="38"/>
        <v>7100011</v>
      </c>
      <c r="B1248" s="17" t="s">
        <v>65</v>
      </c>
      <c r="C1248" s="15">
        <f>INDEX(装备!G:G,MATCH(属性!A1248,装备!A:A,0))</f>
        <v>6</v>
      </c>
      <c r="D1248" s="15" t="str">
        <f>INDEX(装备!E:E,MATCH(属性!A1248,装备!A:A,0))</f>
        <v>necklace</v>
      </c>
      <c r="E1248" s="14">
        <v>46</v>
      </c>
      <c r="F1248" s="17">
        <f>INT((VLOOKUP($C1248,装备数值,2,0)+VLOOKUP($C1248,装备数值,5,0)*($E1248-1))*VLOOKUP($D1248,系数!$K$2:$O$7,2,0))</f>
        <v>0</v>
      </c>
      <c r="G1248" s="17">
        <f>INT((VLOOKUP($C1248,装备数值,3,0)+VLOOKUP($C1248,装备数值,6,0)*($E1248-1))*VLOOKUP($D1248,系数!$K$2:$O$7,3,0))</f>
        <v>150</v>
      </c>
      <c r="H1248" s="17">
        <f t="shared" si="39"/>
        <v>150</v>
      </c>
      <c r="I1248" s="17">
        <f>INT((VLOOKUP($C1248,装备数值,4,0)+VLOOKUP($C1248,装备数值,7,0)*($E1248-1))*VLOOKUP($D1248,系数!$K$2:$O$7,4,0))</f>
        <v>0</v>
      </c>
      <c r="J1248" s="17">
        <f>INT((VLOOKUP($C1248,装备数值,4,0)+VLOOKUP($C1248,装备数值,7,0)*($E1248-1))*VLOOKUP($D1248,系数!$K$2:$O$7,5,0))</f>
        <v>0</v>
      </c>
      <c r="K1248" s="17">
        <f>INT(VLOOKUP(E1248,强化金币,2,1)*VLOOKUP(INDEX(装备!F:F,MATCH(属性!A1248,装备!A:A,0)),系数!$K$12:$M$15,3,0))</f>
        <v>7200</v>
      </c>
      <c r="L1248" s="17"/>
      <c r="M1248" s="17"/>
      <c r="N1248" s="17"/>
      <c r="O1248" s="17">
        <f>IF(E1248=1,"",VLOOKUP(E1248,系数!$S$2:$AB$12,MATCH(属性!C1248,评级,0),1))</f>
        <v>0</v>
      </c>
    </row>
    <row r="1249" spans="1:15" ht="17.25" thickBot="1" x14ac:dyDescent="0.4">
      <c r="A1249" s="17">
        <f t="shared" si="38"/>
        <v>7100011</v>
      </c>
      <c r="B1249" s="17" t="s">
        <v>65</v>
      </c>
      <c r="C1249" s="15">
        <f>INDEX(装备!G:G,MATCH(属性!A1249,装备!A:A,0))</f>
        <v>6</v>
      </c>
      <c r="D1249" s="15" t="str">
        <f>INDEX(装备!E:E,MATCH(属性!A1249,装备!A:A,0))</f>
        <v>necklace</v>
      </c>
      <c r="E1249" s="14">
        <v>47</v>
      </c>
      <c r="F1249" s="17">
        <f>INT((VLOOKUP($C1249,装备数值,2,0)+VLOOKUP($C1249,装备数值,5,0)*($E1249-1))*VLOOKUP($D1249,系数!$K$2:$O$7,2,0))</f>
        <v>0</v>
      </c>
      <c r="G1249" s="17">
        <f>INT((VLOOKUP($C1249,装备数值,3,0)+VLOOKUP($C1249,装备数值,6,0)*($E1249-1))*VLOOKUP($D1249,系数!$K$2:$O$7,3,0))</f>
        <v>152</v>
      </c>
      <c r="H1249" s="17">
        <f t="shared" si="39"/>
        <v>152</v>
      </c>
      <c r="I1249" s="17">
        <f>INT((VLOOKUP($C1249,装备数值,4,0)+VLOOKUP($C1249,装备数值,7,0)*($E1249-1))*VLOOKUP($D1249,系数!$K$2:$O$7,4,0))</f>
        <v>0</v>
      </c>
      <c r="J1249" s="17">
        <f>INT((VLOOKUP($C1249,装备数值,4,0)+VLOOKUP($C1249,装备数值,7,0)*($E1249-1))*VLOOKUP($D1249,系数!$K$2:$O$7,5,0))</f>
        <v>0</v>
      </c>
      <c r="K1249" s="17">
        <f>INT(VLOOKUP(E1249,强化金币,2,1)*VLOOKUP(INDEX(装备!F:F,MATCH(属性!A1249,装备!A:A,0)),系数!$K$12:$M$15,3,0))</f>
        <v>7800</v>
      </c>
      <c r="L1249" s="17"/>
      <c r="M1249" s="17"/>
      <c r="N1249" s="17"/>
      <c r="O1249" s="17">
        <f>IF(E1249=1,"",VLOOKUP(E1249,系数!$S$2:$AB$12,MATCH(属性!C1249,评级,0),1))</f>
        <v>0</v>
      </c>
    </row>
    <row r="1250" spans="1:15" ht="17.25" thickBot="1" x14ac:dyDescent="0.4">
      <c r="A1250" s="17">
        <f t="shared" si="38"/>
        <v>7100011</v>
      </c>
      <c r="B1250" s="17" t="s">
        <v>65</v>
      </c>
      <c r="C1250" s="15">
        <f>INDEX(装备!G:G,MATCH(属性!A1250,装备!A:A,0))</f>
        <v>6</v>
      </c>
      <c r="D1250" s="15" t="str">
        <f>INDEX(装备!E:E,MATCH(属性!A1250,装备!A:A,0))</f>
        <v>necklace</v>
      </c>
      <c r="E1250" s="14">
        <v>48</v>
      </c>
      <c r="F1250" s="17">
        <f>INT((VLOOKUP($C1250,装备数值,2,0)+VLOOKUP($C1250,装备数值,5,0)*($E1250-1))*VLOOKUP($D1250,系数!$K$2:$O$7,2,0))</f>
        <v>0</v>
      </c>
      <c r="G1250" s="17">
        <f>INT((VLOOKUP($C1250,装备数值,3,0)+VLOOKUP($C1250,装备数值,6,0)*($E1250-1))*VLOOKUP($D1250,系数!$K$2:$O$7,3,0))</f>
        <v>154</v>
      </c>
      <c r="H1250" s="17">
        <f t="shared" si="39"/>
        <v>154</v>
      </c>
      <c r="I1250" s="17">
        <f>INT((VLOOKUP($C1250,装备数值,4,0)+VLOOKUP($C1250,装备数值,7,0)*($E1250-1))*VLOOKUP($D1250,系数!$K$2:$O$7,4,0))</f>
        <v>0</v>
      </c>
      <c r="J1250" s="17">
        <f>INT((VLOOKUP($C1250,装备数值,4,0)+VLOOKUP($C1250,装备数值,7,0)*($E1250-1))*VLOOKUP($D1250,系数!$K$2:$O$7,5,0))</f>
        <v>0</v>
      </c>
      <c r="K1250" s="17">
        <f>INT(VLOOKUP(E1250,强化金币,2,1)*VLOOKUP(INDEX(装备!F:F,MATCH(属性!A1250,装备!A:A,0)),系数!$K$12:$M$15,3,0))</f>
        <v>8400</v>
      </c>
      <c r="L1250" s="17"/>
      <c r="M1250" s="17"/>
      <c r="N1250" s="17"/>
      <c r="O1250" s="17">
        <f>IF(E1250=1,"",VLOOKUP(E1250,系数!$S$2:$AB$12,MATCH(属性!C1250,评级,0),1))</f>
        <v>0</v>
      </c>
    </row>
    <row r="1251" spans="1:15" ht="17.25" thickBot="1" x14ac:dyDescent="0.4">
      <c r="A1251" s="17">
        <f t="shared" si="38"/>
        <v>7100011</v>
      </c>
      <c r="B1251" s="17" t="s">
        <v>65</v>
      </c>
      <c r="C1251" s="15">
        <f>INDEX(装备!G:G,MATCH(属性!A1251,装备!A:A,0))</f>
        <v>6</v>
      </c>
      <c r="D1251" s="15" t="str">
        <f>INDEX(装备!E:E,MATCH(属性!A1251,装备!A:A,0))</f>
        <v>necklace</v>
      </c>
      <c r="E1251" s="14">
        <v>49</v>
      </c>
      <c r="F1251" s="17">
        <f>INT((VLOOKUP($C1251,装备数值,2,0)+VLOOKUP($C1251,装备数值,5,0)*($E1251-1))*VLOOKUP($D1251,系数!$K$2:$O$7,2,0))</f>
        <v>0</v>
      </c>
      <c r="G1251" s="17">
        <f>INT((VLOOKUP($C1251,装备数值,3,0)+VLOOKUP($C1251,装备数值,6,0)*($E1251-1))*VLOOKUP($D1251,系数!$K$2:$O$7,3,0))</f>
        <v>156</v>
      </c>
      <c r="H1251" s="17">
        <f t="shared" si="39"/>
        <v>156</v>
      </c>
      <c r="I1251" s="17">
        <f>INT((VLOOKUP($C1251,装备数值,4,0)+VLOOKUP($C1251,装备数值,7,0)*($E1251-1))*VLOOKUP($D1251,系数!$K$2:$O$7,4,0))</f>
        <v>0</v>
      </c>
      <c r="J1251" s="17">
        <f>INT((VLOOKUP($C1251,装备数值,4,0)+VLOOKUP($C1251,装备数值,7,0)*($E1251-1))*VLOOKUP($D1251,系数!$K$2:$O$7,5,0))</f>
        <v>0</v>
      </c>
      <c r="K1251" s="17">
        <f>INT(VLOOKUP(E1251,强化金币,2,1)*VLOOKUP(INDEX(装备!F:F,MATCH(属性!A1251,装备!A:A,0)),系数!$K$12:$M$15,3,0))</f>
        <v>9000</v>
      </c>
      <c r="L1251" s="17"/>
      <c r="M1251" s="17"/>
      <c r="N1251" s="17"/>
      <c r="O1251" s="17">
        <f>IF(E1251=1,"",VLOOKUP(E1251,系数!$S$2:$AB$12,MATCH(属性!C1251,评级,0),1))</f>
        <v>0</v>
      </c>
    </row>
    <row r="1252" spans="1:15" ht="17.25" thickBot="1" x14ac:dyDescent="0.4">
      <c r="A1252" s="17">
        <f t="shared" si="38"/>
        <v>7100011</v>
      </c>
      <c r="B1252" s="17" t="s">
        <v>65</v>
      </c>
      <c r="C1252" s="15">
        <f>INDEX(装备!G:G,MATCH(属性!A1252,装备!A:A,0))</f>
        <v>6</v>
      </c>
      <c r="D1252" s="15" t="str">
        <f>INDEX(装备!E:E,MATCH(属性!A1252,装备!A:A,0))</f>
        <v>necklace</v>
      </c>
      <c r="E1252" s="14">
        <v>50</v>
      </c>
      <c r="F1252" s="17">
        <f>INT((VLOOKUP($C1252,装备数值,2,0)+VLOOKUP($C1252,装备数值,5,0)*($E1252-1))*VLOOKUP($D1252,系数!$K$2:$O$7,2,0))</f>
        <v>0</v>
      </c>
      <c r="G1252" s="17">
        <f>INT((VLOOKUP($C1252,装备数值,3,0)+VLOOKUP($C1252,装备数值,6,0)*($E1252-1))*VLOOKUP($D1252,系数!$K$2:$O$7,3,0))</f>
        <v>158</v>
      </c>
      <c r="H1252" s="17">
        <f t="shared" si="39"/>
        <v>158</v>
      </c>
      <c r="I1252" s="17">
        <f>INT((VLOOKUP($C1252,装备数值,4,0)+VLOOKUP($C1252,装备数值,7,0)*($E1252-1))*VLOOKUP($D1252,系数!$K$2:$O$7,4,0))</f>
        <v>0</v>
      </c>
      <c r="J1252" s="17">
        <f>INT((VLOOKUP($C1252,装备数值,4,0)+VLOOKUP($C1252,装备数值,7,0)*($E1252-1))*VLOOKUP($D1252,系数!$K$2:$O$7,5,0))</f>
        <v>0</v>
      </c>
      <c r="K1252" s="17">
        <f>INT(VLOOKUP(E1252,强化金币,2,1)*VLOOKUP(INDEX(装备!F:F,MATCH(属性!A1252,装备!A:A,0)),系数!$K$12:$M$15,3,0))</f>
        <v>9600</v>
      </c>
      <c r="L1252" s="17"/>
      <c r="M1252" s="17"/>
      <c r="N1252" s="17"/>
      <c r="O1252" s="17">
        <f>IF(E1252=1,"",VLOOKUP(E1252,系数!$S$2:$AB$12,MATCH(属性!C1252,评级,0),1))</f>
        <v>0</v>
      </c>
    </row>
    <row r="1253" spans="1:15" ht="17.25" thickBot="1" x14ac:dyDescent="0.4">
      <c r="A1253" s="17">
        <f t="shared" si="38"/>
        <v>7100011</v>
      </c>
      <c r="B1253" s="17" t="s">
        <v>65</v>
      </c>
      <c r="C1253" s="15">
        <f>INDEX(装备!G:G,MATCH(属性!A1253,装备!A:A,0))</f>
        <v>6</v>
      </c>
      <c r="D1253" s="15" t="str">
        <f>INDEX(装备!E:E,MATCH(属性!A1253,装备!A:A,0))</f>
        <v>necklace</v>
      </c>
      <c r="E1253" s="14">
        <v>51</v>
      </c>
      <c r="F1253" s="17">
        <f>INT((VLOOKUP($C1253,装备数值,2,0)+VLOOKUP($C1253,装备数值,5,0)*($E1253-1))*VLOOKUP($D1253,系数!$K$2:$O$7,2,0))</f>
        <v>0</v>
      </c>
      <c r="G1253" s="17">
        <f>INT((VLOOKUP($C1253,装备数值,3,0)+VLOOKUP($C1253,装备数值,6,0)*($E1253-1))*VLOOKUP($D1253,系数!$K$2:$O$7,3,0))</f>
        <v>160</v>
      </c>
      <c r="H1253" s="17">
        <f t="shared" si="39"/>
        <v>160</v>
      </c>
      <c r="I1253" s="17">
        <f>INT((VLOOKUP($C1253,装备数值,4,0)+VLOOKUP($C1253,装备数值,7,0)*($E1253-1))*VLOOKUP($D1253,系数!$K$2:$O$7,4,0))</f>
        <v>0</v>
      </c>
      <c r="J1253" s="17">
        <f>INT((VLOOKUP($C1253,装备数值,4,0)+VLOOKUP($C1253,装备数值,7,0)*($E1253-1))*VLOOKUP($D1253,系数!$K$2:$O$7,5,0))</f>
        <v>0</v>
      </c>
      <c r="K1253" s="17">
        <f>INT(VLOOKUP(E1253,强化金币,2,1)*VLOOKUP(INDEX(装备!F:F,MATCH(属性!A1253,装备!A:A,0)),系数!$K$12:$M$15,3,0))</f>
        <v>10200</v>
      </c>
      <c r="L1253" s="17"/>
      <c r="M1253" s="17"/>
      <c r="N1253" s="17"/>
      <c r="O1253" s="17">
        <f>IF(E1253=1,"",VLOOKUP(E1253,系数!$S$2:$AB$12,MATCH(属性!C1253,评级,0),1))</f>
        <v>0</v>
      </c>
    </row>
    <row r="1254" spans="1:15" ht="17.25" thickBot="1" x14ac:dyDescent="0.4">
      <c r="A1254" s="17">
        <f t="shared" si="38"/>
        <v>7100011</v>
      </c>
      <c r="B1254" s="17" t="s">
        <v>65</v>
      </c>
      <c r="C1254" s="15">
        <f>INDEX(装备!G:G,MATCH(属性!A1254,装备!A:A,0))</f>
        <v>6</v>
      </c>
      <c r="D1254" s="15" t="str">
        <f>INDEX(装备!E:E,MATCH(属性!A1254,装备!A:A,0))</f>
        <v>necklace</v>
      </c>
      <c r="E1254" s="14">
        <v>52</v>
      </c>
      <c r="F1254" s="17">
        <f>INT((VLOOKUP($C1254,装备数值,2,0)+VLOOKUP($C1254,装备数值,5,0)*($E1254-1))*VLOOKUP($D1254,系数!$K$2:$O$7,2,0))</f>
        <v>0</v>
      </c>
      <c r="G1254" s="17">
        <f>INT((VLOOKUP($C1254,装备数值,3,0)+VLOOKUP($C1254,装备数值,6,0)*($E1254-1))*VLOOKUP($D1254,系数!$K$2:$O$7,3,0))</f>
        <v>162</v>
      </c>
      <c r="H1254" s="17">
        <f t="shared" si="39"/>
        <v>162</v>
      </c>
      <c r="I1254" s="17">
        <f>INT((VLOOKUP($C1254,装备数值,4,0)+VLOOKUP($C1254,装备数值,7,0)*($E1254-1))*VLOOKUP($D1254,系数!$K$2:$O$7,4,0))</f>
        <v>0</v>
      </c>
      <c r="J1254" s="17">
        <f>INT((VLOOKUP($C1254,装备数值,4,0)+VLOOKUP($C1254,装备数值,7,0)*($E1254-1))*VLOOKUP($D1254,系数!$K$2:$O$7,5,0))</f>
        <v>0</v>
      </c>
      <c r="K1254" s="17">
        <f>INT(VLOOKUP(E1254,强化金币,2,1)*VLOOKUP(INDEX(装备!F:F,MATCH(属性!A1254,装备!A:A,0)),系数!$K$12:$M$15,3,0))</f>
        <v>10800</v>
      </c>
      <c r="L1254" s="17"/>
      <c r="M1254" s="17"/>
      <c r="N1254" s="17"/>
      <c r="O1254" s="17">
        <f>IF(E1254=1,"",VLOOKUP(E1254,系数!$S$2:$AB$12,MATCH(属性!C1254,评级,0),1))</f>
        <v>0</v>
      </c>
    </row>
    <row r="1255" spans="1:15" ht="17.25" thickBot="1" x14ac:dyDescent="0.4">
      <c r="A1255" s="17">
        <f t="shared" si="38"/>
        <v>7100011</v>
      </c>
      <c r="B1255" s="17" t="s">
        <v>65</v>
      </c>
      <c r="C1255" s="15">
        <f>INDEX(装备!G:G,MATCH(属性!A1255,装备!A:A,0))</f>
        <v>6</v>
      </c>
      <c r="D1255" s="15" t="str">
        <f>INDEX(装备!E:E,MATCH(属性!A1255,装备!A:A,0))</f>
        <v>necklace</v>
      </c>
      <c r="E1255" s="14">
        <v>53</v>
      </c>
      <c r="F1255" s="17">
        <f>INT((VLOOKUP($C1255,装备数值,2,0)+VLOOKUP($C1255,装备数值,5,0)*($E1255-1))*VLOOKUP($D1255,系数!$K$2:$O$7,2,0))</f>
        <v>0</v>
      </c>
      <c r="G1255" s="17">
        <f>INT((VLOOKUP($C1255,装备数值,3,0)+VLOOKUP($C1255,装备数值,6,0)*($E1255-1))*VLOOKUP($D1255,系数!$K$2:$O$7,3,0))</f>
        <v>164</v>
      </c>
      <c r="H1255" s="17">
        <f t="shared" si="39"/>
        <v>164</v>
      </c>
      <c r="I1255" s="17">
        <f>INT((VLOOKUP($C1255,装备数值,4,0)+VLOOKUP($C1255,装备数值,7,0)*($E1255-1))*VLOOKUP($D1255,系数!$K$2:$O$7,4,0))</f>
        <v>0</v>
      </c>
      <c r="J1255" s="17">
        <f>INT((VLOOKUP($C1255,装备数值,4,0)+VLOOKUP($C1255,装备数值,7,0)*($E1255-1))*VLOOKUP($D1255,系数!$K$2:$O$7,5,0))</f>
        <v>0</v>
      </c>
      <c r="K1255" s="17">
        <f>INT(VLOOKUP(E1255,强化金币,2,1)*VLOOKUP(INDEX(装备!F:F,MATCH(属性!A1255,装备!A:A,0)),系数!$K$12:$M$15,3,0))</f>
        <v>11400</v>
      </c>
      <c r="L1255" s="17"/>
      <c r="M1255" s="17"/>
      <c r="N1255" s="17"/>
      <c r="O1255" s="17">
        <f>IF(E1255=1,"",VLOOKUP(E1255,系数!$S$2:$AB$12,MATCH(属性!C1255,评级,0),1))</f>
        <v>0</v>
      </c>
    </row>
    <row r="1256" spans="1:15" ht="17.25" thickBot="1" x14ac:dyDescent="0.4">
      <c r="A1256" s="17">
        <f t="shared" si="38"/>
        <v>7100011</v>
      </c>
      <c r="B1256" s="17" t="s">
        <v>65</v>
      </c>
      <c r="C1256" s="15">
        <f>INDEX(装备!G:G,MATCH(属性!A1256,装备!A:A,0))</f>
        <v>6</v>
      </c>
      <c r="D1256" s="15" t="str">
        <f>INDEX(装备!E:E,MATCH(属性!A1256,装备!A:A,0))</f>
        <v>necklace</v>
      </c>
      <c r="E1256" s="14">
        <v>54</v>
      </c>
      <c r="F1256" s="17">
        <f>INT((VLOOKUP($C1256,装备数值,2,0)+VLOOKUP($C1256,装备数值,5,0)*($E1256-1))*VLOOKUP($D1256,系数!$K$2:$O$7,2,0))</f>
        <v>0</v>
      </c>
      <c r="G1256" s="17">
        <f>INT((VLOOKUP($C1256,装备数值,3,0)+VLOOKUP($C1256,装备数值,6,0)*($E1256-1))*VLOOKUP($D1256,系数!$K$2:$O$7,3,0))</f>
        <v>166</v>
      </c>
      <c r="H1256" s="17">
        <f t="shared" si="39"/>
        <v>166</v>
      </c>
      <c r="I1256" s="17">
        <f>INT((VLOOKUP($C1256,装备数值,4,0)+VLOOKUP($C1256,装备数值,7,0)*($E1256-1))*VLOOKUP($D1256,系数!$K$2:$O$7,4,0))</f>
        <v>0</v>
      </c>
      <c r="J1256" s="17">
        <f>INT((VLOOKUP($C1256,装备数值,4,0)+VLOOKUP($C1256,装备数值,7,0)*($E1256-1))*VLOOKUP($D1256,系数!$K$2:$O$7,5,0))</f>
        <v>0</v>
      </c>
      <c r="K1256" s="17">
        <f>INT(VLOOKUP(E1256,强化金币,2,1)*VLOOKUP(INDEX(装备!F:F,MATCH(属性!A1256,装备!A:A,0)),系数!$K$12:$M$15,3,0))</f>
        <v>12000</v>
      </c>
      <c r="L1256" s="17"/>
      <c r="M1256" s="17"/>
      <c r="N1256" s="17"/>
      <c r="O1256" s="17">
        <f>IF(E1256=1,"",VLOOKUP(E1256,系数!$S$2:$AB$12,MATCH(属性!C1256,评级,0),1))</f>
        <v>0</v>
      </c>
    </row>
    <row r="1257" spans="1:15" ht="17.25" thickBot="1" x14ac:dyDescent="0.4">
      <c r="A1257" s="17">
        <f t="shared" si="38"/>
        <v>7100011</v>
      </c>
      <c r="B1257" s="17" t="s">
        <v>65</v>
      </c>
      <c r="C1257" s="15">
        <f>INDEX(装备!G:G,MATCH(属性!A1257,装备!A:A,0))</f>
        <v>6</v>
      </c>
      <c r="D1257" s="15" t="str">
        <f>INDEX(装备!E:E,MATCH(属性!A1257,装备!A:A,0))</f>
        <v>necklace</v>
      </c>
      <c r="E1257" s="14">
        <v>55</v>
      </c>
      <c r="F1257" s="17">
        <f>INT((VLOOKUP($C1257,装备数值,2,0)+VLOOKUP($C1257,装备数值,5,0)*($E1257-1))*VLOOKUP($D1257,系数!$K$2:$O$7,2,0))</f>
        <v>0</v>
      </c>
      <c r="G1257" s="17">
        <f>INT((VLOOKUP($C1257,装备数值,3,0)+VLOOKUP($C1257,装备数值,6,0)*($E1257-1))*VLOOKUP($D1257,系数!$K$2:$O$7,3,0))</f>
        <v>168</v>
      </c>
      <c r="H1257" s="17">
        <f t="shared" si="39"/>
        <v>168</v>
      </c>
      <c r="I1257" s="17">
        <f>INT((VLOOKUP($C1257,装备数值,4,0)+VLOOKUP($C1257,装备数值,7,0)*($E1257-1))*VLOOKUP($D1257,系数!$K$2:$O$7,4,0))</f>
        <v>0</v>
      </c>
      <c r="J1257" s="17">
        <f>INT((VLOOKUP($C1257,装备数值,4,0)+VLOOKUP($C1257,装备数值,7,0)*($E1257-1))*VLOOKUP($D1257,系数!$K$2:$O$7,5,0))</f>
        <v>0</v>
      </c>
      <c r="K1257" s="17">
        <f>INT(VLOOKUP(E1257,强化金币,2,1)*VLOOKUP(INDEX(装备!F:F,MATCH(属性!A1257,装备!A:A,0)),系数!$K$12:$M$15,3,0))</f>
        <v>12600</v>
      </c>
      <c r="L1257" s="17"/>
      <c r="M1257" s="17"/>
      <c r="N1257" s="17"/>
      <c r="O1257" s="17">
        <f>IF(E1257=1,"",VLOOKUP(E1257,系数!$S$2:$AB$12,MATCH(属性!C1257,评级,0),1))</f>
        <v>0</v>
      </c>
    </row>
    <row r="1258" spans="1:15" ht="17.25" thickBot="1" x14ac:dyDescent="0.4">
      <c r="A1258" s="17">
        <f t="shared" si="38"/>
        <v>7100011</v>
      </c>
      <c r="B1258" s="17" t="s">
        <v>65</v>
      </c>
      <c r="C1258" s="15">
        <f>INDEX(装备!G:G,MATCH(属性!A1258,装备!A:A,0))</f>
        <v>6</v>
      </c>
      <c r="D1258" s="15" t="str">
        <f>INDEX(装备!E:E,MATCH(属性!A1258,装备!A:A,0))</f>
        <v>necklace</v>
      </c>
      <c r="E1258" s="14">
        <v>56</v>
      </c>
      <c r="F1258" s="17">
        <f>INT((VLOOKUP($C1258,装备数值,2,0)+VLOOKUP($C1258,装备数值,5,0)*($E1258-1))*VLOOKUP($D1258,系数!$K$2:$O$7,2,0))</f>
        <v>0</v>
      </c>
      <c r="G1258" s="17">
        <f>INT((VLOOKUP($C1258,装备数值,3,0)+VLOOKUP($C1258,装备数值,6,0)*($E1258-1))*VLOOKUP($D1258,系数!$K$2:$O$7,3,0))</f>
        <v>170</v>
      </c>
      <c r="H1258" s="17">
        <f t="shared" si="39"/>
        <v>170</v>
      </c>
      <c r="I1258" s="17">
        <f>INT((VLOOKUP($C1258,装备数值,4,0)+VLOOKUP($C1258,装备数值,7,0)*($E1258-1))*VLOOKUP($D1258,系数!$K$2:$O$7,4,0))</f>
        <v>0</v>
      </c>
      <c r="J1258" s="17">
        <f>INT((VLOOKUP($C1258,装备数值,4,0)+VLOOKUP($C1258,装备数值,7,0)*($E1258-1))*VLOOKUP($D1258,系数!$K$2:$O$7,5,0))</f>
        <v>0</v>
      </c>
      <c r="K1258" s="17">
        <f>INT(VLOOKUP(E1258,强化金币,2,1)*VLOOKUP(INDEX(装备!F:F,MATCH(属性!A1258,装备!A:A,0)),系数!$K$12:$M$15,3,0))</f>
        <v>13200</v>
      </c>
      <c r="L1258" s="17"/>
      <c r="M1258" s="17"/>
      <c r="N1258" s="17"/>
      <c r="O1258" s="17">
        <f>IF(E1258=1,"",VLOOKUP(E1258,系数!$S$2:$AB$12,MATCH(属性!C1258,评级,0),1))</f>
        <v>0</v>
      </c>
    </row>
    <row r="1259" spans="1:15" ht="17.25" thickBot="1" x14ac:dyDescent="0.4">
      <c r="A1259" s="17">
        <f t="shared" si="38"/>
        <v>7100011</v>
      </c>
      <c r="B1259" s="17" t="s">
        <v>65</v>
      </c>
      <c r="C1259" s="15">
        <f>INDEX(装备!G:G,MATCH(属性!A1259,装备!A:A,0))</f>
        <v>6</v>
      </c>
      <c r="D1259" s="15" t="str">
        <f>INDEX(装备!E:E,MATCH(属性!A1259,装备!A:A,0))</f>
        <v>necklace</v>
      </c>
      <c r="E1259" s="14">
        <v>57</v>
      </c>
      <c r="F1259" s="17">
        <f>INT((VLOOKUP($C1259,装备数值,2,0)+VLOOKUP($C1259,装备数值,5,0)*($E1259-1))*VLOOKUP($D1259,系数!$K$2:$O$7,2,0))</f>
        <v>0</v>
      </c>
      <c r="G1259" s="17">
        <f>INT((VLOOKUP($C1259,装备数值,3,0)+VLOOKUP($C1259,装备数值,6,0)*($E1259-1))*VLOOKUP($D1259,系数!$K$2:$O$7,3,0))</f>
        <v>172</v>
      </c>
      <c r="H1259" s="17">
        <f t="shared" si="39"/>
        <v>172</v>
      </c>
      <c r="I1259" s="17">
        <f>INT((VLOOKUP($C1259,装备数值,4,0)+VLOOKUP($C1259,装备数值,7,0)*($E1259-1))*VLOOKUP($D1259,系数!$K$2:$O$7,4,0))</f>
        <v>0</v>
      </c>
      <c r="J1259" s="17">
        <f>INT((VLOOKUP($C1259,装备数值,4,0)+VLOOKUP($C1259,装备数值,7,0)*($E1259-1))*VLOOKUP($D1259,系数!$K$2:$O$7,5,0))</f>
        <v>0</v>
      </c>
      <c r="K1259" s="17">
        <f>INT(VLOOKUP(E1259,强化金币,2,1)*VLOOKUP(INDEX(装备!F:F,MATCH(属性!A1259,装备!A:A,0)),系数!$K$12:$M$15,3,0))</f>
        <v>13800</v>
      </c>
      <c r="L1259" s="17"/>
      <c r="M1259" s="17"/>
      <c r="N1259" s="17"/>
      <c r="O1259" s="17">
        <f>IF(E1259=1,"",VLOOKUP(E1259,系数!$S$2:$AB$12,MATCH(属性!C1259,评级,0),1))</f>
        <v>0</v>
      </c>
    </row>
    <row r="1260" spans="1:15" ht="17.25" thickBot="1" x14ac:dyDescent="0.4">
      <c r="A1260" s="17">
        <f t="shared" si="38"/>
        <v>7100011</v>
      </c>
      <c r="B1260" s="17" t="s">
        <v>65</v>
      </c>
      <c r="C1260" s="15">
        <f>INDEX(装备!G:G,MATCH(属性!A1260,装备!A:A,0))</f>
        <v>6</v>
      </c>
      <c r="D1260" s="15" t="str">
        <f>INDEX(装备!E:E,MATCH(属性!A1260,装备!A:A,0))</f>
        <v>necklace</v>
      </c>
      <c r="E1260" s="14">
        <v>58</v>
      </c>
      <c r="F1260" s="17">
        <f>INT((VLOOKUP($C1260,装备数值,2,0)+VLOOKUP($C1260,装备数值,5,0)*($E1260-1))*VLOOKUP($D1260,系数!$K$2:$O$7,2,0))</f>
        <v>0</v>
      </c>
      <c r="G1260" s="17">
        <f>INT((VLOOKUP($C1260,装备数值,3,0)+VLOOKUP($C1260,装备数值,6,0)*($E1260-1))*VLOOKUP($D1260,系数!$K$2:$O$7,3,0))</f>
        <v>174</v>
      </c>
      <c r="H1260" s="17">
        <f t="shared" si="39"/>
        <v>174</v>
      </c>
      <c r="I1260" s="17">
        <f>INT((VLOOKUP($C1260,装备数值,4,0)+VLOOKUP($C1260,装备数值,7,0)*($E1260-1))*VLOOKUP($D1260,系数!$K$2:$O$7,4,0))</f>
        <v>0</v>
      </c>
      <c r="J1260" s="17">
        <f>INT((VLOOKUP($C1260,装备数值,4,0)+VLOOKUP($C1260,装备数值,7,0)*($E1260-1))*VLOOKUP($D1260,系数!$K$2:$O$7,5,0))</f>
        <v>0</v>
      </c>
      <c r="K1260" s="17">
        <f>INT(VLOOKUP(E1260,强化金币,2,1)*VLOOKUP(INDEX(装备!F:F,MATCH(属性!A1260,装备!A:A,0)),系数!$K$12:$M$15,3,0))</f>
        <v>14400</v>
      </c>
      <c r="L1260" s="17"/>
      <c r="M1260" s="17"/>
      <c r="N1260" s="17"/>
      <c r="O1260" s="17">
        <f>IF(E1260=1,"",VLOOKUP(E1260,系数!$S$2:$AB$12,MATCH(属性!C1260,评级,0),1))</f>
        <v>0</v>
      </c>
    </row>
    <row r="1261" spans="1:15" ht="17.25" thickBot="1" x14ac:dyDescent="0.4">
      <c r="A1261" s="17">
        <f t="shared" si="38"/>
        <v>7100011</v>
      </c>
      <c r="B1261" s="17" t="s">
        <v>65</v>
      </c>
      <c r="C1261" s="15">
        <f>INDEX(装备!G:G,MATCH(属性!A1261,装备!A:A,0))</f>
        <v>6</v>
      </c>
      <c r="D1261" s="15" t="str">
        <f>INDEX(装备!E:E,MATCH(属性!A1261,装备!A:A,0))</f>
        <v>necklace</v>
      </c>
      <c r="E1261" s="14">
        <v>59</v>
      </c>
      <c r="F1261" s="17">
        <f>INT((VLOOKUP($C1261,装备数值,2,0)+VLOOKUP($C1261,装备数值,5,0)*($E1261-1))*VLOOKUP($D1261,系数!$K$2:$O$7,2,0))</f>
        <v>0</v>
      </c>
      <c r="G1261" s="17">
        <f>INT((VLOOKUP($C1261,装备数值,3,0)+VLOOKUP($C1261,装备数值,6,0)*($E1261-1))*VLOOKUP($D1261,系数!$K$2:$O$7,3,0))</f>
        <v>176</v>
      </c>
      <c r="H1261" s="17">
        <f t="shared" si="39"/>
        <v>176</v>
      </c>
      <c r="I1261" s="17">
        <f>INT((VLOOKUP($C1261,装备数值,4,0)+VLOOKUP($C1261,装备数值,7,0)*($E1261-1))*VLOOKUP($D1261,系数!$K$2:$O$7,4,0))</f>
        <v>0</v>
      </c>
      <c r="J1261" s="17">
        <f>INT((VLOOKUP($C1261,装备数值,4,0)+VLOOKUP($C1261,装备数值,7,0)*($E1261-1))*VLOOKUP($D1261,系数!$K$2:$O$7,5,0))</f>
        <v>0</v>
      </c>
      <c r="K1261" s="17">
        <f>INT(VLOOKUP(E1261,强化金币,2,1)*VLOOKUP(INDEX(装备!F:F,MATCH(属性!A1261,装备!A:A,0)),系数!$K$12:$M$15,3,0))</f>
        <v>15000</v>
      </c>
      <c r="L1261" s="17"/>
      <c r="M1261" s="17"/>
      <c r="N1261" s="17"/>
      <c r="O1261" s="17">
        <f>IF(E1261=1,"",VLOOKUP(E1261,系数!$S$2:$AB$12,MATCH(属性!C1261,评级,0),1))</f>
        <v>0</v>
      </c>
    </row>
    <row r="1262" spans="1:15" ht="17.25" thickBot="1" x14ac:dyDescent="0.4">
      <c r="A1262" s="17">
        <f t="shared" si="38"/>
        <v>7100011</v>
      </c>
      <c r="B1262" s="17" t="s">
        <v>65</v>
      </c>
      <c r="C1262" s="15">
        <f>INDEX(装备!G:G,MATCH(属性!A1262,装备!A:A,0))</f>
        <v>6</v>
      </c>
      <c r="D1262" s="15" t="str">
        <f>INDEX(装备!E:E,MATCH(属性!A1262,装备!A:A,0))</f>
        <v>necklace</v>
      </c>
      <c r="E1262" s="14">
        <v>60</v>
      </c>
      <c r="F1262" s="17">
        <f>INT((VLOOKUP($C1262,装备数值,2,0)+VLOOKUP($C1262,装备数值,5,0)*($E1262-1))*VLOOKUP($D1262,系数!$K$2:$O$7,2,0))</f>
        <v>0</v>
      </c>
      <c r="G1262" s="17">
        <f>INT((VLOOKUP($C1262,装备数值,3,0)+VLOOKUP($C1262,装备数值,6,0)*($E1262-1))*VLOOKUP($D1262,系数!$K$2:$O$7,3,0))</f>
        <v>178</v>
      </c>
      <c r="H1262" s="17">
        <f t="shared" si="39"/>
        <v>178</v>
      </c>
      <c r="I1262" s="17">
        <f>INT((VLOOKUP($C1262,装备数值,4,0)+VLOOKUP($C1262,装备数值,7,0)*($E1262-1))*VLOOKUP($D1262,系数!$K$2:$O$7,4,0))</f>
        <v>0</v>
      </c>
      <c r="J1262" s="17">
        <f>INT((VLOOKUP($C1262,装备数值,4,0)+VLOOKUP($C1262,装备数值,7,0)*($E1262-1))*VLOOKUP($D1262,系数!$K$2:$O$7,5,0))</f>
        <v>0</v>
      </c>
      <c r="K1262" s="17">
        <f>INT(VLOOKUP(E1262,强化金币,2,1)*VLOOKUP(INDEX(装备!F:F,MATCH(属性!A1262,装备!A:A,0)),系数!$K$12:$M$15,3,0))</f>
        <v>15750</v>
      </c>
      <c r="L1262" s="17"/>
      <c r="M1262" s="17"/>
      <c r="N1262" s="17"/>
      <c r="O1262" s="17">
        <f>IF(E1262=1,"",VLOOKUP(E1262,系数!$S$2:$AB$12,MATCH(属性!C1262,评级,0),1))</f>
        <v>0</v>
      </c>
    </row>
    <row r="1263" spans="1:15" ht="17.25" thickBot="1" x14ac:dyDescent="0.4">
      <c r="A1263" s="17">
        <f t="shared" si="38"/>
        <v>7100011</v>
      </c>
      <c r="B1263" s="17" t="s">
        <v>65</v>
      </c>
      <c r="C1263" s="15">
        <f>INDEX(装备!G:G,MATCH(属性!A1263,装备!A:A,0))</f>
        <v>6</v>
      </c>
      <c r="D1263" s="15" t="str">
        <f>INDEX(装备!E:E,MATCH(属性!A1263,装备!A:A,0))</f>
        <v>necklace</v>
      </c>
      <c r="E1263" s="14">
        <v>61</v>
      </c>
      <c r="F1263" s="17">
        <f>INT((VLOOKUP($C1263,装备数值,2,0)+VLOOKUP($C1263,装备数值,5,0)*($E1263-1))*VLOOKUP($D1263,系数!$K$2:$O$7,2,0))</f>
        <v>0</v>
      </c>
      <c r="G1263" s="17">
        <f>INT((VLOOKUP($C1263,装备数值,3,0)+VLOOKUP($C1263,装备数值,6,0)*($E1263-1))*VLOOKUP($D1263,系数!$K$2:$O$7,3,0))</f>
        <v>180</v>
      </c>
      <c r="H1263" s="17">
        <f t="shared" si="39"/>
        <v>180</v>
      </c>
      <c r="I1263" s="17">
        <f>INT((VLOOKUP($C1263,装备数值,4,0)+VLOOKUP($C1263,装备数值,7,0)*($E1263-1))*VLOOKUP($D1263,系数!$K$2:$O$7,4,0))</f>
        <v>0</v>
      </c>
      <c r="J1263" s="17">
        <f>INT((VLOOKUP($C1263,装备数值,4,0)+VLOOKUP($C1263,装备数值,7,0)*($E1263-1))*VLOOKUP($D1263,系数!$K$2:$O$7,5,0))</f>
        <v>0</v>
      </c>
      <c r="K1263" s="17">
        <f>INT(VLOOKUP(E1263,强化金币,2,1)*VLOOKUP(INDEX(装备!F:F,MATCH(属性!A1263,装备!A:A,0)),系数!$K$12:$M$15,3,0))</f>
        <v>16500</v>
      </c>
      <c r="L1263" s="17"/>
      <c r="M1263" s="17"/>
      <c r="N1263" s="17"/>
      <c r="O1263" s="17">
        <f>IF(E1263=1,"",VLOOKUP(E1263,系数!$S$2:$AB$12,MATCH(属性!C1263,评级,0),1))</f>
        <v>0</v>
      </c>
    </row>
    <row r="1264" spans="1:15" ht="17.25" thickBot="1" x14ac:dyDescent="0.4">
      <c r="A1264" s="17">
        <f t="shared" si="38"/>
        <v>7100011</v>
      </c>
      <c r="B1264" s="17" t="s">
        <v>65</v>
      </c>
      <c r="C1264" s="15">
        <f>INDEX(装备!G:G,MATCH(属性!A1264,装备!A:A,0))</f>
        <v>6</v>
      </c>
      <c r="D1264" s="15" t="str">
        <f>INDEX(装备!E:E,MATCH(属性!A1264,装备!A:A,0))</f>
        <v>necklace</v>
      </c>
      <c r="E1264" s="14">
        <v>62</v>
      </c>
      <c r="F1264" s="17">
        <f>INT((VLOOKUP($C1264,装备数值,2,0)+VLOOKUP($C1264,装备数值,5,0)*($E1264-1))*VLOOKUP($D1264,系数!$K$2:$O$7,2,0))</f>
        <v>0</v>
      </c>
      <c r="G1264" s="17">
        <f>INT((VLOOKUP($C1264,装备数值,3,0)+VLOOKUP($C1264,装备数值,6,0)*($E1264-1))*VLOOKUP($D1264,系数!$K$2:$O$7,3,0))</f>
        <v>182</v>
      </c>
      <c r="H1264" s="17">
        <f t="shared" si="39"/>
        <v>182</v>
      </c>
      <c r="I1264" s="17">
        <f>INT((VLOOKUP($C1264,装备数值,4,0)+VLOOKUP($C1264,装备数值,7,0)*($E1264-1))*VLOOKUP($D1264,系数!$K$2:$O$7,4,0))</f>
        <v>0</v>
      </c>
      <c r="J1264" s="17">
        <f>INT((VLOOKUP($C1264,装备数值,4,0)+VLOOKUP($C1264,装备数值,7,0)*($E1264-1))*VLOOKUP($D1264,系数!$K$2:$O$7,5,0))</f>
        <v>0</v>
      </c>
      <c r="K1264" s="17">
        <f>INT(VLOOKUP(E1264,强化金币,2,1)*VLOOKUP(INDEX(装备!F:F,MATCH(属性!A1264,装备!A:A,0)),系数!$K$12:$M$15,3,0))</f>
        <v>17250</v>
      </c>
      <c r="L1264" s="17"/>
      <c r="M1264" s="17"/>
      <c r="N1264" s="17"/>
      <c r="O1264" s="17">
        <f>IF(E1264=1,"",VLOOKUP(E1264,系数!$S$2:$AB$12,MATCH(属性!C1264,评级,0),1))</f>
        <v>0</v>
      </c>
    </row>
    <row r="1265" spans="1:15" ht="17.25" thickBot="1" x14ac:dyDescent="0.4">
      <c r="A1265" s="17">
        <f t="shared" si="38"/>
        <v>7100011</v>
      </c>
      <c r="B1265" s="17" t="s">
        <v>65</v>
      </c>
      <c r="C1265" s="15">
        <f>INDEX(装备!G:G,MATCH(属性!A1265,装备!A:A,0))</f>
        <v>6</v>
      </c>
      <c r="D1265" s="15" t="str">
        <f>INDEX(装备!E:E,MATCH(属性!A1265,装备!A:A,0))</f>
        <v>necklace</v>
      </c>
      <c r="E1265" s="14">
        <v>63</v>
      </c>
      <c r="F1265" s="17">
        <f>INT((VLOOKUP($C1265,装备数值,2,0)+VLOOKUP($C1265,装备数值,5,0)*($E1265-1))*VLOOKUP($D1265,系数!$K$2:$O$7,2,0))</f>
        <v>0</v>
      </c>
      <c r="G1265" s="17">
        <f>INT((VLOOKUP($C1265,装备数值,3,0)+VLOOKUP($C1265,装备数值,6,0)*($E1265-1))*VLOOKUP($D1265,系数!$K$2:$O$7,3,0))</f>
        <v>184</v>
      </c>
      <c r="H1265" s="17">
        <f t="shared" si="39"/>
        <v>184</v>
      </c>
      <c r="I1265" s="17">
        <f>INT((VLOOKUP($C1265,装备数值,4,0)+VLOOKUP($C1265,装备数值,7,0)*($E1265-1))*VLOOKUP($D1265,系数!$K$2:$O$7,4,0))</f>
        <v>0</v>
      </c>
      <c r="J1265" s="17">
        <f>INT((VLOOKUP($C1265,装备数值,4,0)+VLOOKUP($C1265,装备数值,7,0)*($E1265-1))*VLOOKUP($D1265,系数!$K$2:$O$7,5,0))</f>
        <v>0</v>
      </c>
      <c r="K1265" s="17">
        <f>INT(VLOOKUP(E1265,强化金币,2,1)*VLOOKUP(INDEX(装备!F:F,MATCH(属性!A1265,装备!A:A,0)),系数!$K$12:$M$15,3,0))</f>
        <v>18000</v>
      </c>
      <c r="L1265" s="17"/>
      <c r="M1265" s="17"/>
      <c r="N1265" s="17"/>
      <c r="O1265" s="17">
        <f>IF(E1265=1,"",VLOOKUP(E1265,系数!$S$2:$AB$12,MATCH(属性!C1265,评级,0),1))</f>
        <v>0</v>
      </c>
    </row>
    <row r="1266" spans="1:15" ht="17.25" thickBot="1" x14ac:dyDescent="0.4">
      <c r="A1266" s="17">
        <f t="shared" si="38"/>
        <v>7100011</v>
      </c>
      <c r="B1266" s="17" t="s">
        <v>65</v>
      </c>
      <c r="C1266" s="15">
        <f>INDEX(装备!G:G,MATCH(属性!A1266,装备!A:A,0))</f>
        <v>6</v>
      </c>
      <c r="D1266" s="15" t="str">
        <f>INDEX(装备!E:E,MATCH(属性!A1266,装备!A:A,0))</f>
        <v>necklace</v>
      </c>
      <c r="E1266" s="14">
        <v>64</v>
      </c>
      <c r="F1266" s="17">
        <f>INT((VLOOKUP($C1266,装备数值,2,0)+VLOOKUP($C1266,装备数值,5,0)*($E1266-1))*VLOOKUP($D1266,系数!$K$2:$O$7,2,0))</f>
        <v>0</v>
      </c>
      <c r="G1266" s="17">
        <f>INT((VLOOKUP($C1266,装备数值,3,0)+VLOOKUP($C1266,装备数值,6,0)*($E1266-1))*VLOOKUP($D1266,系数!$K$2:$O$7,3,0))</f>
        <v>186</v>
      </c>
      <c r="H1266" s="17">
        <f t="shared" si="39"/>
        <v>186</v>
      </c>
      <c r="I1266" s="17">
        <f>INT((VLOOKUP($C1266,装备数值,4,0)+VLOOKUP($C1266,装备数值,7,0)*($E1266-1))*VLOOKUP($D1266,系数!$K$2:$O$7,4,0))</f>
        <v>0</v>
      </c>
      <c r="J1266" s="17">
        <f>INT((VLOOKUP($C1266,装备数值,4,0)+VLOOKUP($C1266,装备数值,7,0)*($E1266-1))*VLOOKUP($D1266,系数!$K$2:$O$7,5,0))</f>
        <v>0</v>
      </c>
      <c r="K1266" s="17">
        <f>INT(VLOOKUP(E1266,强化金币,2,1)*VLOOKUP(INDEX(装备!F:F,MATCH(属性!A1266,装备!A:A,0)),系数!$K$12:$M$15,3,0))</f>
        <v>18750</v>
      </c>
      <c r="L1266" s="17"/>
      <c r="M1266" s="17"/>
      <c r="N1266" s="17"/>
      <c r="O1266" s="17">
        <f>IF(E1266=1,"",VLOOKUP(E1266,系数!$S$2:$AB$12,MATCH(属性!C1266,评级,0),1))</f>
        <v>0</v>
      </c>
    </row>
    <row r="1267" spans="1:15" ht="17.25" thickBot="1" x14ac:dyDescent="0.4">
      <c r="A1267" s="17">
        <f t="shared" si="38"/>
        <v>7100011</v>
      </c>
      <c r="B1267" s="17" t="s">
        <v>65</v>
      </c>
      <c r="C1267" s="15">
        <f>INDEX(装备!G:G,MATCH(属性!A1267,装备!A:A,0))</f>
        <v>6</v>
      </c>
      <c r="D1267" s="15" t="str">
        <f>INDEX(装备!E:E,MATCH(属性!A1267,装备!A:A,0))</f>
        <v>necklace</v>
      </c>
      <c r="E1267" s="14">
        <v>65</v>
      </c>
      <c r="F1267" s="17">
        <f>INT((VLOOKUP($C1267,装备数值,2,0)+VLOOKUP($C1267,装备数值,5,0)*($E1267-1))*VLOOKUP($D1267,系数!$K$2:$O$7,2,0))</f>
        <v>0</v>
      </c>
      <c r="G1267" s="17">
        <f>INT((VLOOKUP($C1267,装备数值,3,0)+VLOOKUP($C1267,装备数值,6,0)*($E1267-1))*VLOOKUP($D1267,系数!$K$2:$O$7,3,0))</f>
        <v>188</v>
      </c>
      <c r="H1267" s="17">
        <f t="shared" si="39"/>
        <v>188</v>
      </c>
      <c r="I1267" s="17">
        <f>INT((VLOOKUP($C1267,装备数值,4,0)+VLOOKUP($C1267,装备数值,7,0)*($E1267-1))*VLOOKUP($D1267,系数!$K$2:$O$7,4,0))</f>
        <v>0</v>
      </c>
      <c r="J1267" s="17">
        <f>INT((VLOOKUP($C1267,装备数值,4,0)+VLOOKUP($C1267,装备数值,7,0)*($E1267-1))*VLOOKUP($D1267,系数!$K$2:$O$7,5,0))</f>
        <v>0</v>
      </c>
      <c r="K1267" s="17">
        <f>INT(VLOOKUP(E1267,强化金币,2,1)*VLOOKUP(INDEX(装备!F:F,MATCH(属性!A1267,装备!A:A,0)),系数!$K$12:$M$15,3,0))</f>
        <v>19500</v>
      </c>
      <c r="L1267" s="17"/>
      <c r="M1267" s="17"/>
      <c r="N1267" s="17"/>
      <c r="O1267" s="17">
        <f>IF(E1267=1,"",VLOOKUP(E1267,系数!$S$2:$AB$12,MATCH(属性!C1267,评级,0),1))</f>
        <v>0</v>
      </c>
    </row>
    <row r="1268" spans="1:15" ht="17.25" thickBot="1" x14ac:dyDescent="0.4">
      <c r="A1268" s="17">
        <f t="shared" si="38"/>
        <v>7100011</v>
      </c>
      <c r="B1268" s="17" t="s">
        <v>65</v>
      </c>
      <c r="C1268" s="15">
        <f>INDEX(装备!G:G,MATCH(属性!A1268,装备!A:A,0))</f>
        <v>6</v>
      </c>
      <c r="D1268" s="15" t="str">
        <f>INDEX(装备!E:E,MATCH(属性!A1268,装备!A:A,0))</f>
        <v>necklace</v>
      </c>
      <c r="E1268" s="14">
        <v>66</v>
      </c>
      <c r="F1268" s="17">
        <f>INT((VLOOKUP($C1268,装备数值,2,0)+VLOOKUP($C1268,装备数值,5,0)*($E1268-1))*VLOOKUP($D1268,系数!$K$2:$O$7,2,0))</f>
        <v>0</v>
      </c>
      <c r="G1268" s="17">
        <f>INT((VLOOKUP($C1268,装备数值,3,0)+VLOOKUP($C1268,装备数值,6,0)*($E1268-1))*VLOOKUP($D1268,系数!$K$2:$O$7,3,0))</f>
        <v>190</v>
      </c>
      <c r="H1268" s="17">
        <f t="shared" si="39"/>
        <v>190</v>
      </c>
      <c r="I1268" s="17">
        <f>INT((VLOOKUP($C1268,装备数值,4,0)+VLOOKUP($C1268,装备数值,7,0)*($E1268-1))*VLOOKUP($D1268,系数!$K$2:$O$7,4,0))</f>
        <v>0</v>
      </c>
      <c r="J1268" s="17">
        <f>INT((VLOOKUP($C1268,装备数值,4,0)+VLOOKUP($C1268,装备数值,7,0)*($E1268-1))*VLOOKUP($D1268,系数!$K$2:$O$7,5,0))</f>
        <v>0</v>
      </c>
      <c r="K1268" s="17">
        <f>INT(VLOOKUP(E1268,强化金币,2,1)*VLOOKUP(INDEX(装备!F:F,MATCH(属性!A1268,装备!A:A,0)),系数!$K$12:$M$15,3,0))</f>
        <v>20250</v>
      </c>
      <c r="L1268" s="17"/>
      <c r="M1268" s="17"/>
      <c r="N1268" s="17"/>
      <c r="O1268" s="17">
        <f>IF(E1268=1,"",VLOOKUP(E1268,系数!$S$2:$AB$12,MATCH(属性!C1268,评级,0),1))</f>
        <v>0</v>
      </c>
    </row>
    <row r="1269" spans="1:15" ht="17.25" thickBot="1" x14ac:dyDescent="0.4">
      <c r="A1269" s="17">
        <f t="shared" si="38"/>
        <v>7100011</v>
      </c>
      <c r="B1269" s="17" t="s">
        <v>65</v>
      </c>
      <c r="C1269" s="15">
        <f>INDEX(装备!G:G,MATCH(属性!A1269,装备!A:A,0))</f>
        <v>6</v>
      </c>
      <c r="D1269" s="15" t="str">
        <f>INDEX(装备!E:E,MATCH(属性!A1269,装备!A:A,0))</f>
        <v>necklace</v>
      </c>
      <c r="E1269" s="14">
        <v>67</v>
      </c>
      <c r="F1269" s="17">
        <f>INT((VLOOKUP($C1269,装备数值,2,0)+VLOOKUP($C1269,装备数值,5,0)*($E1269-1))*VLOOKUP($D1269,系数!$K$2:$O$7,2,0))</f>
        <v>0</v>
      </c>
      <c r="G1269" s="17">
        <f>INT((VLOOKUP($C1269,装备数值,3,0)+VLOOKUP($C1269,装备数值,6,0)*($E1269-1))*VLOOKUP($D1269,系数!$K$2:$O$7,3,0))</f>
        <v>192</v>
      </c>
      <c r="H1269" s="17">
        <f t="shared" si="39"/>
        <v>192</v>
      </c>
      <c r="I1269" s="17">
        <f>INT((VLOOKUP($C1269,装备数值,4,0)+VLOOKUP($C1269,装备数值,7,0)*($E1269-1))*VLOOKUP($D1269,系数!$K$2:$O$7,4,0))</f>
        <v>0</v>
      </c>
      <c r="J1269" s="17">
        <f>INT((VLOOKUP($C1269,装备数值,4,0)+VLOOKUP($C1269,装备数值,7,0)*($E1269-1))*VLOOKUP($D1269,系数!$K$2:$O$7,5,0))</f>
        <v>0</v>
      </c>
      <c r="K1269" s="17">
        <f>INT(VLOOKUP(E1269,强化金币,2,1)*VLOOKUP(INDEX(装备!F:F,MATCH(属性!A1269,装备!A:A,0)),系数!$K$12:$M$15,3,0))</f>
        <v>21000</v>
      </c>
      <c r="L1269" s="17"/>
      <c r="M1269" s="17"/>
      <c r="N1269" s="17"/>
      <c r="O1269" s="17">
        <f>IF(E1269=1,"",VLOOKUP(E1269,系数!$S$2:$AB$12,MATCH(属性!C1269,评级,0),1))</f>
        <v>0</v>
      </c>
    </row>
    <row r="1270" spans="1:15" ht="17.25" thickBot="1" x14ac:dyDescent="0.4">
      <c r="A1270" s="17">
        <f t="shared" si="38"/>
        <v>7100011</v>
      </c>
      <c r="B1270" s="17" t="s">
        <v>65</v>
      </c>
      <c r="C1270" s="15">
        <f>INDEX(装备!G:G,MATCH(属性!A1270,装备!A:A,0))</f>
        <v>6</v>
      </c>
      <c r="D1270" s="15" t="str">
        <f>INDEX(装备!E:E,MATCH(属性!A1270,装备!A:A,0))</f>
        <v>necklace</v>
      </c>
      <c r="E1270" s="14">
        <v>68</v>
      </c>
      <c r="F1270" s="17">
        <f>INT((VLOOKUP($C1270,装备数值,2,0)+VLOOKUP($C1270,装备数值,5,0)*($E1270-1))*VLOOKUP($D1270,系数!$K$2:$O$7,2,0))</f>
        <v>0</v>
      </c>
      <c r="G1270" s="17">
        <f>INT((VLOOKUP($C1270,装备数值,3,0)+VLOOKUP($C1270,装备数值,6,0)*($E1270-1))*VLOOKUP($D1270,系数!$K$2:$O$7,3,0))</f>
        <v>194</v>
      </c>
      <c r="H1270" s="17">
        <f t="shared" si="39"/>
        <v>194</v>
      </c>
      <c r="I1270" s="17">
        <f>INT((VLOOKUP($C1270,装备数值,4,0)+VLOOKUP($C1270,装备数值,7,0)*($E1270-1))*VLOOKUP($D1270,系数!$K$2:$O$7,4,0))</f>
        <v>0</v>
      </c>
      <c r="J1270" s="17">
        <f>INT((VLOOKUP($C1270,装备数值,4,0)+VLOOKUP($C1270,装备数值,7,0)*($E1270-1))*VLOOKUP($D1270,系数!$K$2:$O$7,5,0))</f>
        <v>0</v>
      </c>
      <c r="K1270" s="17">
        <f>INT(VLOOKUP(E1270,强化金币,2,1)*VLOOKUP(INDEX(装备!F:F,MATCH(属性!A1270,装备!A:A,0)),系数!$K$12:$M$15,3,0))</f>
        <v>21750</v>
      </c>
      <c r="L1270" s="17"/>
      <c r="M1270" s="17"/>
      <c r="N1270" s="17"/>
      <c r="O1270" s="17">
        <f>IF(E1270=1,"",VLOOKUP(E1270,系数!$S$2:$AB$12,MATCH(属性!C1270,评级,0),1))</f>
        <v>0</v>
      </c>
    </row>
    <row r="1271" spans="1:15" ht="17.25" thickBot="1" x14ac:dyDescent="0.4">
      <c r="A1271" s="17">
        <f t="shared" si="38"/>
        <v>7100011</v>
      </c>
      <c r="B1271" s="17" t="s">
        <v>65</v>
      </c>
      <c r="C1271" s="15">
        <f>INDEX(装备!G:G,MATCH(属性!A1271,装备!A:A,0))</f>
        <v>6</v>
      </c>
      <c r="D1271" s="15" t="str">
        <f>INDEX(装备!E:E,MATCH(属性!A1271,装备!A:A,0))</f>
        <v>necklace</v>
      </c>
      <c r="E1271" s="14">
        <v>69</v>
      </c>
      <c r="F1271" s="17">
        <f>INT((VLOOKUP($C1271,装备数值,2,0)+VLOOKUP($C1271,装备数值,5,0)*($E1271-1))*VLOOKUP($D1271,系数!$K$2:$O$7,2,0))</f>
        <v>0</v>
      </c>
      <c r="G1271" s="17">
        <f>INT((VLOOKUP($C1271,装备数值,3,0)+VLOOKUP($C1271,装备数值,6,0)*($E1271-1))*VLOOKUP($D1271,系数!$K$2:$O$7,3,0))</f>
        <v>196</v>
      </c>
      <c r="H1271" s="17">
        <f t="shared" si="39"/>
        <v>196</v>
      </c>
      <c r="I1271" s="17">
        <f>INT((VLOOKUP($C1271,装备数值,4,0)+VLOOKUP($C1271,装备数值,7,0)*($E1271-1))*VLOOKUP($D1271,系数!$K$2:$O$7,4,0))</f>
        <v>0</v>
      </c>
      <c r="J1271" s="17">
        <f>INT((VLOOKUP($C1271,装备数值,4,0)+VLOOKUP($C1271,装备数值,7,0)*($E1271-1))*VLOOKUP($D1271,系数!$K$2:$O$7,5,0))</f>
        <v>0</v>
      </c>
      <c r="K1271" s="17">
        <f>INT(VLOOKUP(E1271,强化金币,2,1)*VLOOKUP(INDEX(装备!F:F,MATCH(属性!A1271,装备!A:A,0)),系数!$K$12:$M$15,3,0))</f>
        <v>22500</v>
      </c>
      <c r="L1271" s="17"/>
      <c r="M1271" s="17"/>
      <c r="N1271" s="17"/>
      <c r="O1271" s="17">
        <f>IF(E1271=1,"",VLOOKUP(E1271,系数!$S$2:$AB$12,MATCH(属性!C1271,评级,0),1))</f>
        <v>0</v>
      </c>
    </row>
    <row r="1272" spans="1:15" ht="17.25" thickBot="1" x14ac:dyDescent="0.4">
      <c r="A1272" s="17">
        <f t="shared" si="38"/>
        <v>7100011</v>
      </c>
      <c r="B1272" s="17" t="s">
        <v>65</v>
      </c>
      <c r="C1272" s="15">
        <f>INDEX(装备!G:G,MATCH(属性!A1272,装备!A:A,0))</f>
        <v>6</v>
      </c>
      <c r="D1272" s="15" t="str">
        <f>INDEX(装备!E:E,MATCH(属性!A1272,装备!A:A,0))</f>
        <v>necklace</v>
      </c>
      <c r="E1272" s="14">
        <v>70</v>
      </c>
      <c r="F1272" s="17">
        <f>INT((VLOOKUP($C1272,装备数值,2,0)+VLOOKUP($C1272,装备数值,5,0)*($E1272-1))*VLOOKUP($D1272,系数!$K$2:$O$7,2,0))</f>
        <v>0</v>
      </c>
      <c r="G1272" s="17">
        <f>INT((VLOOKUP($C1272,装备数值,3,0)+VLOOKUP($C1272,装备数值,6,0)*($E1272-1))*VLOOKUP($D1272,系数!$K$2:$O$7,3,0))</f>
        <v>198</v>
      </c>
      <c r="H1272" s="17">
        <f t="shared" si="39"/>
        <v>198</v>
      </c>
      <c r="I1272" s="17">
        <f>INT((VLOOKUP($C1272,装备数值,4,0)+VLOOKUP($C1272,装备数值,7,0)*($E1272-1))*VLOOKUP($D1272,系数!$K$2:$O$7,4,0))</f>
        <v>0</v>
      </c>
      <c r="J1272" s="17">
        <f>INT((VLOOKUP($C1272,装备数值,4,0)+VLOOKUP($C1272,装备数值,7,0)*($E1272-1))*VLOOKUP($D1272,系数!$K$2:$O$7,5,0))</f>
        <v>0</v>
      </c>
      <c r="K1272" s="17">
        <f>INT(VLOOKUP(E1272,强化金币,2,1)*VLOOKUP(INDEX(装备!F:F,MATCH(属性!A1272,装备!A:A,0)),系数!$K$12:$M$15,3,0))</f>
        <v>23250</v>
      </c>
      <c r="L1272" s="17"/>
      <c r="M1272" s="17"/>
      <c r="N1272" s="17"/>
      <c r="O1272" s="17">
        <f>IF(E1272=1,"",VLOOKUP(E1272,系数!$S$2:$AB$12,MATCH(属性!C1272,评级,0),1))</f>
        <v>0</v>
      </c>
    </row>
    <row r="1273" spans="1:15" ht="17.25" thickBot="1" x14ac:dyDescent="0.4">
      <c r="A1273" s="17">
        <f t="shared" si="38"/>
        <v>7100011</v>
      </c>
      <c r="B1273" s="17" t="s">
        <v>65</v>
      </c>
      <c r="C1273" s="15">
        <f>INDEX(装备!G:G,MATCH(属性!A1273,装备!A:A,0))</f>
        <v>6</v>
      </c>
      <c r="D1273" s="15" t="str">
        <f>INDEX(装备!E:E,MATCH(属性!A1273,装备!A:A,0))</f>
        <v>necklace</v>
      </c>
      <c r="E1273" s="14">
        <v>71</v>
      </c>
      <c r="F1273" s="17">
        <f>INT((VLOOKUP($C1273,装备数值,2,0)+VLOOKUP($C1273,装备数值,5,0)*($E1273-1))*VLOOKUP($D1273,系数!$K$2:$O$7,2,0))</f>
        <v>0</v>
      </c>
      <c r="G1273" s="17">
        <f>INT((VLOOKUP($C1273,装备数值,3,0)+VLOOKUP($C1273,装备数值,6,0)*($E1273-1))*VLOOKUP($D1273,系数!$K$2:$O$7,3,0))</f>
        <v>200</v>
      </c>
      <c r="H1273" s="17">
        <f t="shared" si="39"/>
        <v>200</v>
      </c>
      <c r="I1273" s="17">
        <f>INT((VLOOKUP($C1273,装备数值,4,0)+VLOOKUP($C1273,装备数值,7,0)*($E1273-1))*VLOOKUP($D1273,系数!$K$2:$O$7,4,0))</f>
        <v>0</v>
      </c>
      <c r="J1273" s="17">
        <f>INT((VLOOKUP($C1273,装备数值,4,0)+VLOOKUP($C1273,装备数值,7,0)*($E1273-1))*VLOOKUP($D1273,系数!$K$2:$O$7,5,0))</f>
        <v>0</v>
      </c>
      <c r="K1273" s="17">
        <f>INT(VLOOKUP(E1273,强化金币,2,1)*VLOOKUP(INDEX(装备!F:F,MATCH(属性!A1273,装备!A:A,0)),系数!$K$12:$M$15,3,0))</f>
        <v>24000</v>
      </c>
      <c r="L1273" s="17"/>
      <c r="M1273" s="17"/>
      <c r="N1273" s="17"/>
      <c r="O1273" s="17">
        <f>IF(E1273=1,"",VLOOKUP(E1273,系数!$S$2:$AB$12,MATCH(属性!C1273,评级,0),1))</f>
        <v>0</v>
      </c>
    </row>
    <row r="1274" spans="1:15" ht="17.25" thickBot="1" x14ac:dyDescent="0.4">
      <c r="A1274" s="17">
        <f t="shared" si="38"/>
        <v>7100011</v>
      </c>
      <c r="B1274" s="17" t="s">
        <v>65</v>
      </c>
      <c r="C1274" s="15">
        <f>INDEX(装备!G:G,MATCH(属性!A1274,装备!A:A,0))</f>
        <v>6</v>
      </c>
      <c r="D1274" s="15" t="str">
        <f>INDEX(装备!E:E,MATCH(属性!A1274,装备!A:A,0))</f>
        <v>necklace</v>
      </c>
      <c r="E1274" s="14">
        <v>72</v>
      </c>
      <c r="F1274" s="17">
        <f>INT((VLOOKUP($C1274,装备数值,2,0)+VLOOKUP($C1274,装备数值,5,0)*($E1274-1))*VLOOKUP($D1274,系数!$K$2:$O$7,2,0))</f>
        <v>0</v>
      </c>
      <c r="G1274" s="17">
        <f>INT((VLOOKUP($C1274,装备数值,3,0)+VLOOKUP($C1274,装备数值,6,0)*($E1274-1))*VLOOKUP($D1274,系数!$K$2:$O$7,3,0))</f>
        <v>202</v>
      </c>
      <c r="H1274" s="17">
        <f t="shared" si="39"/>
        <v>202</v>
      </c>
      <c r="I1274" s="17">
        <f>INT((VLOOKUP($C1274,装备数值,4,0)+VLOOKUP($C1274,装备数值,7,0)*($E1274-1))*VLOOKUP($D1274,系数!$K$2:$O$7,4,0))</f>
        <v>0</v>
      </c>
      <c r="J1274" s="17">
        <f>INT((VLOOKUP($C1274,装备数值,4,0)+VLOOKUP($C1274,装备数值,7,0)*($E1274-1))*VLOOKUP($D1274,系数!$K$2:$O$7,5,0))</f>
        <v>0</v>
      </c>
      <c r="K1274" s="17">
        <f>INT(VLOOKUP(E1274,强化金币,2,1)*VLOOKUP(INDEX(装备!F:F,MATCH(属性!A1274,装备!A:A,0)),系数!$K$12:$M$15,3,0))</f>
        <v>24750</v>
      </c>
      <c r="L1274" s="17"/>
      <c r="M1274" s="17"/>
      <c r="N1274" s="17"/>
      <c r="O1274" s="17">
        <f>IF(E1274=1,"",VLOOKUP(E1274,系数!$S$2:$AB$12,MATCH(属性!C1274,评级,0),1))</f>
        <v>0</v>
      </c>
    </row>
    <row r="1275" spans="1:15" ht="17.25" thickBot="1" x14ac:dyDescent="0.4">
      <c r="A1275" s="17">
        <f t="shared" si="38"/>
        <v>7100011</v>
      </c>
      <c r="B1275" s="17" t="s">
        <v>65</v>
      </c>
      <c r="C1275" s="15">
        <f>INDEX(装备!G:G,MATCH(属性!A1275,装备!A:A,0))</f>
        <v>6</v>
      </c>
      <c r="D1275" s="15" t="str">
        <f>INDEX(装备!E:E,MATCH(属性!A1275,装备!A:A,0))</f>
        <v>necklace</v>
      </c>
      <c r="E1275" s="14">
        <v>73</v>
      </c>
      <c r="F1275" s="17">
        <f>INT((VLOOKUP($C1275,装备数值,2,0)+VLOOKUP($C1275,装备数值,5,0)*($E1275-1))*VLOOKUP($D1275,系数!$K$2:$O$7,2,0))</f>
        <v>0</v>
      </c>
      <c r="G1275" s="17">
        <f>INT((VLOOKUP($C1275,装备数值,3,0)+VLOOKUP($C1275,装备数值,6,0)*($E1275-1))*VLOOKUP($D1275,系数!$K$2:$O$7,3,0))</f>
        <v>204</v>
      </c>
      <c r="H1275" s="17">
        <f t="shared" si="39"/>
        <v>204</v>
      </c>
      <c r="I1275" s="17">
        <f>INT((VLOOKUP($C1275,装备数值,4,0)+VLOOKUP($C1275,装备数值,7,0)*($E1275-1))*VLOOKUP($D1275,系数!$K$2:$O$7,4,0))</f>
        <v>0</v>
      </c>
      <c r="J1275" s="17">
        <f>INT((VLOOKUP($C1275,装备数值,4,0)+VLOOKUP($C1275,装备数值,7,0)*($E1275-1))*VLOOKUP($D1275,系数!$K$2:$O$7,5,0))</f>
        <v>0</v>
      </c>
      <c r="K1275" s="17">
        <f>INT(VLOOKUP(E1275,强化金币,2,1)*VLOOKUP(INDEX(装备!F:F,MATCH(属性!A1275,装备!A:A,0)),系数!$K$12:$M$15,3,0))</f>
        <v>25500</v>
      </c>
      <c r="L1275" s="17"/>
      <c r="M1275" s="17"/>
      <c r="N1275" s="17"/>
      <c r="O1275" s="17">
        <f>IF(E1275=1,"",VLOOKUP(E1275,系数!$S$2:$AB$12,MATCH(属性!C1275,评级,0),1))</f>
        <v>0</v>
      </c>
    </row>
    <row r="1276" spans="1:15" ht="17.25" thickBot="1" x14ac:dyDescent="0.4">
      <c r="A1276" s="17">
        <f t="shared" ref="A1276:A1339" si="40">A1156+1</f>
        <v>7100011</v>
      </c>
      <c r="B1276" s="17" t="s">
        <v>65</v>
      </c>
      <c r="C1276" s="15">
        <f>INDEX(装备!G:G,MATCH(属性!A1276,装备!A:A,0))</f>
        <v>6</v>
      </c>
      <c r="D1276" s="15" t="str">
        <f>INDEX(装备!E:E,MATCH(属性!A1276,装备!A:A,0))</f>
        <v>necklace</v>
      </c>
      <c r="E1276" s="14">
        <v>74</v>
      </c>
      <c r="F1276" s="17">
        <f>INT((VLOOKUP($C1276,装备数值,2,0)+VLOOKUP($C1276,装备数值,5,0)*($E1276-1))*VLOOKUP($D1276,系数!$K$2:$O$7,2,0))</f>
        <v>0</v>
      </c>
      <c r="G1276" s="17">
        <f>INT((VLOOKUP($C1276,装备数值,3,0)+VLOOKUP($C1276,装备数值,6,0)*($E1276-1))*VLOOKUP($D1276,系数!$K$2:$O$7,3,0))</f>
        <v>206</v>
      </c>
      <c r="H1276" s="17">
        <f t="shared" si="39"/>
        <v>206</v>
      </c>
      <c r="I1276" s="17">
        <f>INT((VLOOKUP($C1276,装备数值,4,0)+VLOOKUP($C1276,装备数值,7,0)*($E1276-1))*VLOOKUP($D1276,系数!$K$2:$O$7,4,0))</f>
        <v>0</v>
      </c>
      <c r="J1276" s="17">
        <f>INT((VLOOKUP($C1276,装备数值,4,0)+VLOOKUP($C1276,装备数值,7,0)*($E1276-1))*VLOOKUP($D1276,系数!$K$2:$O$7,5,0))</f>
        <v>0</v>
      </c>
      <c r="K1276" s="17">
        <f>INT(VLOOKUP(E1276,强化金币,2,1)*VLOOKUP(INDEX(装备!F:F,MATCH(属性!A1276,装备!A:A,0)),系数!$K$12:$M$15,3,0))</f>
        <v>26250</v>
      </c>
      <c r="L1276" s="17"/>
      <c r="M1276" s="17"/>
      <c r="N1276" s="17"/>
      <c r="O1276" s="17">
        <f>IF(E1276=1,"",VLOOKUP(E1276,系数!$S$2:$AB$12,MATCH(属性!C1276,评级,0),1))</f>
        <v>0</v>
      </c>
    </row>
    <row r="1277" spans="1:15" ht="17.25" thickBot="1" x14ac:dyDescent="0.4">
      <c r="A1277" s="17">
        <f t="shared" si="40"/>
        <v>7100011</v>
      </c>
      <c r="B1277" s="17" t="s">
        <v>65</v>
      </c>
      <c r="C1277" s="15">
        <f>INDEX(装备!G:G,MATCH(属性!A1277,装备!A:A,0))</f>
        <v>6</v>
      </c>
      <c r="D1277" s="15" t="str">
        <f>INDEX(装备!E:E,MATCH(属性!A1277,装备!A:A,0))</f>
        <v>necklace</v>
      </c>
      <c r="E1277" s="14">
        <v>75</v>
      </c>
      <c r="F1277" s="17">
        <f>INT((VLOOKUP($C1277,装备数值,2,0)+VLOOKUP($C1277,装备数值,5,0)*($E1277-1))*VLOOKUP($D1277,系数!$K$2:$O$7,2,0))</f>
        <v>0</v>
      </c>
      <c r="G1277" s="17">
        <f>INT((VLOOKUP($C1277,装备数值,3,0)+VLOOKUP($C1277,装备数值,6,0)*($E1277-1))*VLOOKUP($D1277,系数!$K$2:$O$7,3,0))</f>
        <v>208</v>
      </c>
      <c r="H1277" s="17">
        <f t="shared" si="39"/>
        <v>208</v>
      </c>
      <c r="I1277" s="17">
        <f>INT((VLOOKUP($C1277,装备数值,4,0)+VLOOKUP($C1277,装备数值,7,0)*($E1277-1))*VLOOKUP($D1277,系数!$K$2:$O$7,4,0))</f>
        <v>0</v>
      </c>
      <c r="J1277" s="17">
        <f>INT((VLOOKUP($C1277,装备数值,4,0)+VLOOKUP($C1277,装备数值,7,0)*($E1277-1))*VLOOKUP($D1277,系数!$K$2:$O$7,5,0))</f>
        <v>0</v>
      </c>
      <c r="K1277" s="17">
        <f>INT(VLOOKUP(E1277,强化金币,2,1)*VLOOKUP(INDEX(装备!F:F,MATCH(属性!A1277,装备!A:A,0)),系数!$K$12:$M$15,3,0))</f>
        <v>27000</v>
      </c>
      <c r="L1277" s="17"/>
      <c r="M1277" s="17"/>
      <c r="N1277" s="17"/>
      <c r="O1277" s="17">
        <f>IF(E1277=1,"",VLOOKUP(E1277,系数!$S$2:$AB$12,MATCH(属性!C1277,评级,0),1))</f>
        <v>0</v>
      </c>
    </row>
    <row r="1278" spans="1:15" ht="17.25" thickBot="1" x14ac:dyDescent="0.4">
      <c r="A1278" s="17">
        <f t="shared" si="40"/>
        <v>7100011</v>
      </c>
      <c r="B1278" s="17" t="s">
        <v>65</v>
      </c>
      <c r="C1278" s="15">
        <f>INDEX(装备!G:G,MATCH(属性!A1278,装备!A:A,0))</f>
        <v>6</v>
      </c>
      <c r="D1278" s="15" t="str">
        <f>INDEX(装备!E:E,MATCH(属性!A1278,装备!A:A,0))</f>
        <v>necklace</v>
      </c>
      <c r="E1278" s="14">
        <v>76</v>
      </c>
      <c r="F1278" s="17">
        <f>INT((VLOOKUP($C1278,装备数值,2,0)+VLOOKUP($C1278,装备数值,5,0)*($E1278-1))*VLOOKUP($D1278,系数!$K$2:$O$7,2,0))</f>
        <v>0</v>
      </c>
      <c r="G1278" s="17">
        <f>INT((VLOOKUP($C1278,装备数值,3,0)+VLOOKUP($C1278,装备数值,6,0)*($E1278-1))*VLOOKUP($D1278,系数!$K$2:$O$7,3,0))</f>
        <v>210</v>
      </c>
      <c r="H1278" s="17">
        <f t="shared" si="39"/>
        <v>210</v>
      </c>
      <c r="I1278" s="17">
        <f>INT((VLOOKUP($C1278,装备数值,4,0)+VLOOKUP($C1278,装备数值,7,0)*($E1278-1))*VLOOKUP($D1278,系数!$K$2:$O$7,4,0))</f>
        <v>0</v>
      </c>
      <c r="J1278" s="17">
        <f>INT((VLOOKUP($C1278,装备数值,4,0)+VLOOKUP($C1278,装备数值,7,0)*($E1278-1))*VLOOKUP($D1278,系数!$K$2:$O$7,5,0))</f>
        <v>0</v>
      </c>
      <c r="K1278" s="17">
        <f>INT(VLOOKUP(E1278,强化金币,2,1)*VLOOKUP(INDEX(装备!F:F,MATCH(属性!A1278,装备!A:A,0)),系数!$K$12:$M$15,3,0))</f>
        <v>27750</v>
      </c>
      <c r="L1278" s="17"/>
      <c r="M1278" s="17"/>
      <c r="N1278" s="17"/>
      <c r="O1278" s="17">
        <f>IF(E1278=1,"",VLOOKUP(E1278,系数!$S$2:$AB$12,MATCH(属性!C1278,评级,0),1))</f>
        <v>0</v>
      </c>
    </row>
    <row r="1279" spans="1:15" ht="17.25" thickBot="1" x14ac:dyDescent="0.4">
      <c r="A1279" s="17">
        <f t="shared" si="40"/>
        <v>7100011</v>
      </c>
      <c r="B1279" s="17" t="s">
        <v>65</v>
      </c>
      <c r="C1279" s="15">
        <f>INDEX(装备!G:G,MATCH(属性!A1279,装备!A:A,0))</f>
        <v>6</v>
      </c>
      <c r="D1279" s="15" t="str">
        <f>INDEX(装备!E:E,MATCH(属性!A1279,装备!A:A,0))</f>
        <v>necklace</v>
      </c>
      <c r="E1279" s="14">
        <v>77</v>
      </c>
      <c r="F1279" s="17">
        <f>INT((VLOOKUP($C1279,装备数值,2,0)+VLOOKUP($C1279,装备数值,5,0)*($E1279-1))*VLOOKUP($D1279,系数!$K$2:$O$7,2,0))</f>
        <v>0</v>
      </c>
      <c r="G1279" s="17">
        <f>INT((VLOOKUP($C1279,装备数值,3,0)+VLOOKUP($C1279,装备数值,6,0)*($E1279-1))*VLOOKUP($D1279,系数!$K$2:$O$7,3,0))</f>
        <v>212</v>
      </c>
      <c r="H1279" s="17">
        <f t="shared" si="39"/>
        <v>212</v>
      </c>
      <c r="I1279" s="17">
        <f>INT((VLOOKUP($C1279,装备数值,4,0)+VLOOKUP($C1279,装备数值,7,0)*($E1279-1))*VLOOKUP($D1279,系数!$K$2:$O$7,4,0))</f>
        <v>0</v>
      </c>
      <c r="J1279" s="17">
        <f>INT((VLOOKUP($C1279,装备数值,4,0)+VLOOKUP($C1279,装备数值,7,0)*($E1279-1))*VLOOKUP($D1279,系数!$K$2:$O$7,5,0))</f>
        <v>0</v>
      </c>
      <c r="K1279" s="17">
        <f>INT(VLOOKUP(E1279,强化金币,2,1)*VLOOKUP(INDEX(装备!F:F,MATCH(属性!A1279,装备!A:A,0)),系数!$K$12:$M$15,3,0))</f>
        <v>28500</v>
      </c>
      <c r="L1279" s="17"/>
      <c r="M1279" s="17"/>
      <c r="N1279" s="17"/>
      <c r="O1279" s="17">
        <f>IF(E1279=1,"",VLOOKUP(E1279,系数!$S$2:$AB$12,MATCH(属性!C1279,评级,0),1))</f>
        <v>0</v>
      </c>
    </row>
    <row r="1280" spans="1:15" ht="17.25" thickBot="1" x14ac:dyDescent="0.4">
      <c r="A1280" s="17">
        <f t="shared" si="40"/>
        <v>7100011</v>
      </c>
      <c r="B1280" s="17" t="s">
        <v>65</v>
      </c>
      <c r="C1280" s="15">
        <f>INDEX(装备!G:G,MATCH(属性!A1280,装备!A:A,0))</f>
        <v>6</v>
      </c>
      <c r="D1280" s="15" t="str">
        <f>INDEX(装备!E:E,MATCH(属性!A1280,装备!A:A,0))</f>
        <v>necklace</v>
      </c>
      <c r="E1280" s="14">
        <v>78</v>
      </c>
      <c r="F1280" s="17">
        <f>INT((VLOOKUP($C1280,装备数值,2,0)+VLOOKUP($C1280,装备数值,5,0)*($E1280-1))*VLOOKUP($D1280,系数!$K$2:$O$7,2,0))</f>
        <v>0</v>
      </c>
      <c r="G1280" s="17">
        <f>INT((VLOOKUP($C1280,装备数值,3,0)+VLOOKUP($C1280,装备数值,6,0)*($E1280-1))*VLOOKUP($D1280,系数!$K$2:$O$7,3,0))</f>
        <v>214</v>
      </c>
      <c r="H1280" s="17">
        <f t="shared" si="39"/>
        <v>214</v>
      </c>
      <c r="I1280" s="17">
        <f>INT((VLOOKUP($C1280,装备数值,4,0)+VLOOKUP($C1280,装备数值,7,0)*($E1280-1))*VLOOKUP($D1280,系数!$K$2:$O$7,4,0))</f>
        <v>0</v>
      </c>
      <c r="J1280" s="17">
        <f>INT((VLOOKUP($C1280,装备数值,4,0)+VLOOKUP($C1280,装备数值,7,0)*($E1280-1))*VLOOKUP($D1280,系数!$K$2:$O$7,5,0))</f>
        <v>0</v>
      </c>
      <c r="K1280" s="17">
        <f>INT(VLOOKUP(E1280,强化金币,2,1)*VLOOKUP(INDEX(装备!F:F,MATCH(属性!A1280,装备!A:A,0)),系数!$K$12:$M$15,3,0))</f>
        <v>29250</v>
      </c>
      <c r="L1280" s="17"/>
      <c r="M1280" s="17"/>
      <c r="N1280" s="17"/>
      <c r="O1280" s="17">
        <f>IF(E1280=1,"",VLOOKUP(E1280,系数!$S$2:$AB$12,MATCH(属性!C1280,评级,0),1))</f>
        <v>0</v>
      </c>
    </row>
    <row r="1281" spans="1:15" ht="17.25" thickBot="1" x14ac:dyDescent="0.4">
      <c r="A1281" s="17">
        <f t="shared" si="40"/>
        <v>7100011</v>
      </c>
      <c r="B1281" s="17" t="s">
        <v>65</v>
      </c>
      <c r="C1281" s="15">
        <f>INDEX(装备!G:G,MATCH(属性!A1281,装备!A:A,0))</f>
        <v>6</v>
      </c>
      <c r="D1281" s="15" t="str">
        <f>INDEX(装备!E:E,MATCH(属性!A1281,装备!A:A,0))</f>
        <v>necklace</v>
      </c>
      <c r="E1281" s="14">
        <v>79</v>
      </c>
      <c r="F1281" s="17">
        <f>INT((VLOOKUP($C1281,装备数值,2,0)+VLOOKUP($C1281,装备数值,5,0)*($E1281-1))*VLOOKUP($D1281,系数!$K$2:$O$7,2,0))</f>
        <v>0</v>
      </c>
      <c r="G1281" s="17">
        <f>INT((VLOOKUP($C1281,装备数值,3,0)+VLOOKUP($C1281,装备数值,6,0)*($E1281-1))*VLOOKUP($D1281,系数!$K$2:$O$7,3,0))</f>
        <v>216</v>
      </c>
      <c r="H1281" s="17">
        <f t="shared" si="39"/>
        <v>216</v>
      </c>
      <c r="I1281" s="17">
        <f>INT((VLOOKUP($C1281,装备数值,4,0)+VLOOKUP($C1281,装备数值,7,0)*($E1281-1))*VLOOKUP($D1281,系数!$K$2:$O$7,4,0))</f>
        <v>0</v>
      </c>
      <c r="J1281" s="17">
        <f>INT((VLOOKUP($C1281,装备数值,4,0)+VLOOKUP($C1281,装备数值,7,0)*($E1281-1))*VLOOKUP($D1281,系数!$K$2:$O$7,5,0))</f>
        <v>0</v>
      </c>
      <c r="K1281" s="17">
        <f>INT(VLOOKUP(E1281,强化金币,2,1)*VLOOKUP(INDEX(装备!F:F,MATCH(属性!A1281,装备!A:A,0)),系数!$K$12:$M$15,3,0))</f>
        <v>30000</v>
      </c>
      <c r="L1281" s="17"/>
      <c r="M1281" s="17"/>
      <c r="N1281" s="17"/>
      <c r="O1281" s="17">
        <f>IF(E1281=1,"",VLOOKUP(E1281,系数!$S$2:$AB$12,MATCH(属性!C1281,评级,0),1))</f>
        <v>0</v>
      </c>
    </row>
    <row r="1282" spans="1:15" ht="17.25" thickBot="1" x14ac:dyDescent="0.4">
      <c r="A1282" s="17">
        <f t="shared" si="40"/>
        <v>7100011</v>
      </c>
      <c r="B1282" s="17" t="s">
        <v>65</v>
      </c>
      <c r="C1282" s="15">
        <f>INDEX(装备!G:G,MATCH(属性!A1282,装备!A:A,0))</f>
        <v>6</v>
      </c>
      <c r="D1282" s="15" t="str">
        <f>INDEX(装备!E:E,MATCH(属性!A1282,装备!A:A,0))</f>
        <v>necklace</v>
      </c>
      <c r="E1282" s="14">
        <v>80</v>
      </c>
      <c r="F1282" s="17">
        <f>INT((VLOOKUP($C1282,装备数值,2,0)+VLOOKUP($C1282,装备数值,5,0)*($E1282-1))*VLOOKUP($D1282,系数!$K$2:$O$7,2,0))</f>
        <v>0</v>
      </c>
      <c r="G1282" s="17">
        <f>INT((VLOOKUP($C1282,装备数值,3,0)+VLOOKUP($C1282,装备数值,6,0)*($E1282-1))*VLOOKUP($D1282,系数!$K$2:$O$7,3,0))</f>
        <v>218</v>
      </c>
      <c r="H1282" s="17">
        <f t="shared" si="39"/>
        <v>218</v>
      </c>
      <c r="I1282" s="17">
        <f>INT((VLOOKUP($C1282,装备数值,4,0)+VLOOKUP($C1282,装备数值,7,0)*($E1282-1))*VLOOKUP($D1282,系数!$K$2:$O$7,4,0))</f>
        <v>0</v>
      </c>
      <c r="J1282" s="17">
        <f>INT((VLOOKUP($C1282,装备数值,4,0)+VLOOKUP($C1282,装备数值,7,0)*($E1282-1))*VLOOKUP($D1282,系数!$K$2:$O$7,5,0))</f>
        <v>0</v>
      </c>
      <c r="K1282" s="17">
        <f>INT(VLOOKUP(E1282,强化金币,2,1)*VLOOKUP(INDEX(装备!F:F,MATCH(属性!A1282,装备!A:A,0)),系数!$K$12:$M$15,3,0))</f>
        <v>36000</v>
      </c>
      <c r="L1282" s="17"/>
      <c r="M1282" s="17"/>
      <c r="N1282" s="17"/>
      <c r="O1282" s="17">
        <f>IF(E1282=1,"",VLOOKUP(E1282,系数!$S$2:$AB$12,MATCH(属性!C1282,评级,0),1))</f>
        <v>0</v>
      </c>
    </row>
    <row r="1283" spans="1:15" ht="17.25" thickBot="1" x14ac:dyDescent="0.4">
      <c r="A1283" s="17">
        <f t="shared" si="40"/>
        <v>7100011</v>
      </c>
      <c r="B1283" s="17" t="s">
        <v>65</v>
      </c>
      <c r="C1283" s="15">
        <f>INDEX(装备!G:G,MATCH(属性!A1283,装备!A:A,0))</f>
        <v>6</v>
      </c>
      <c r="D1283" s="15" t="str">
        <f>INDEX(装备!E:E,MATCH(属性!A1283,装备!A:A,0))</f>
        <v>necklace</v>
      </c>
      <c r="E1283" s="14">
        <v>81</v>
      </c>
      <c r="F1283" s="17">
        <f>INT((VLOOKUP($C1283,装备数值,2,0)+VLOOKUP($C1283,装备数值,5,0)*($E1283-1))*VLOOKUP($D1283,系数!$K$2:$O$7,2,0))</f>
        <v>0</v>
      </c>
      <c r="G1283" s="17">
        <f>INT((VLOOKUP($C1283,装备数值,3,0)+VLOOKUP($C1283,装备数值,6,0)*($E1283-1))*VLOOKUP($D1283,系数!$K$2:$O$7,3,0))</f>
        <v>220</v>
      </c>
      <c r="H1283" s="17">
        <f t="shared" si="39"/>
        <v>220</v>
      </c>
      <c r="I1283" s="17">
        <f>INT((VLOOKUP($C1283,装备数值,4,0)+VLOOKUP($C1283,装备数值,7,0)*($E1283-1))*VLOOKUP($D1283,系数!$K$2:$O$7,4,0))</f>
        <v>0</v>
      </c>
      <c r="J1283" s="17">
        <f>INT((VLOOKUP($C1283,装备数值,4,0)+VLOOKUP($C1283,装备数值,7,0)*($E1283-1))*VLOOKUP($D1283,系数!$K$2:$O$7,5,0))</f>
        <v>0</v>
      </c>
      <c r="K1283" s="17">
        <f>INT(VLOOKUP(E1283,强化金币,2,1)*VLOOKUP(INDEX(装备!F:F,MATCH(属性!A1283,装备!A:A,0)),系数!$K$12:$M$15,3,0))</f>
        <v>42000</v>
      </c>
      <c r="L1283" s="17"/>
      <c r="M1283" s="17"/>
      <c r="N1283" s="17"/>
      <c r="O1283" s="17">
        <f>IF(E1283=1,"",VLOOKUP(E1283,系数!$S$2:$AB$12,MATCH(属性!C1283,评级,0),1))</f>
        <v>0</v>
      </c>
    </row>
    <row r="1284" spans="1:15" ht="17.25" thickBot="1" x14ac:dyDescent="0.4">
      <c r="A1284" s="17">
        <f t="shared" si="40"/>
        <v>7100011</v>
      </c>
      <c r="B1284" s="17" t="s">
        <v>65</v>
      </c>
      <c r="C1284" s="15">
        <f>INDEX(装备!G:G,MATCH(属性!A1284,装备!A:A,0))</f>
        <v>6</v>
      </c>
      <c r="D1284" s="15" t="str">
        <f>INDEX(装备!E:E,MATCH(属性!A1284,装备!A:A,0))</f>
        <v>necklace</v>
      </c>
      <c r="E1284" s="14">
        <v>82</v>
      </c>
      <c r="F1284" s="17">
        <f>INT((VLOOKUP($C1284,装备数值,2,0)+VLOOKUP($C1284,装备数值,5,0)*($E1284-1))*VLOOKUP($D1284,系数!$K$2:$O$7,2,0))</f>
        <v>0</v>
      </c>
      <c r="G1284" s="17">
        <f>INT((VLOOKUP($C1284,装备数值,3,0)+VLOOKUP($C1284,装备数值,6,0)*($E1284-1))*VLOOKUP($D1284,系数!$K$2:$O$7,3,0))</f>
        <v>222</v>
      </c>
      <c r="H1284" s="17">
        <f t="shared" ref="H1284:H1347" si="41">G1284</f>
        <v>222</v>
      </c>
      <c r="I1284" s="17">
        <f>INT((VLOOKUP($C1284,装备数值,4,0)+VLOOKUP($C1284,装备数值,7,0)*($E1284-1))*VLOOKUP($D1284,系数!$K$2:$O$7,4,0))</f>
        <v>0</v>
      </c>
      <c r="J1284" s="17">
        <f>INT((VLOOKUP($C1284,装备数值,4,0)+VLOOKUP($C1284,装备数值,7,0)*($E1284-1))*VLOOKUP($D1284,系数!$K$2:$O$7,5,0))</f>
        <v>0</v>
      </c>
      <c r="K1284" s="17">
        <f>INT(VLOOKUP(E1284,强化金币,2,1)*VLOOKUP(INDEX(装备!F:F,MATCH(属性!A1284,装备!A:A,0)),系数!$K$12:$M$15,3,0))</f>
        <v>48000</v>
      </c>
      <c r="L1284" s="17"/>
      <c r="M1284" s="17"/>
      <c r="N1284" s="17"/>
      <c r="O1284" s="17">
        <f>IF(E1284=1,"",VLOOKUP(E1284,系数!$S$2:$AB$12,MATCH(属性!C1284,评级,0),1))</f>
        <v>0</v>
      </c>
    </row>
    <row r="1285" spans="1:15" ht="17.25" thickBot="1" x14ac:dyDescent="0.4">
      <c r="A1285" s="17">
        <f t="shared" si="40"/>
        <v>7100011</v>
      </c>
      <c r="B1285" s="17" t="s">
        <v>65</v>
      </c>
      <c r="C1285" s="15">
        <f>INDEX(装备!G:G,MATCH(属性!A1285,装备!A:A,0))</f>
        <v>6</v>
      </c>
      <c r="D1285" s="15" t="str">
        <f>INDEX(装备!E:E,MATCH(属性!A1285,装备!A:A,0))</f>
        <v>necklace</v>
      </c>
      <c r="E1285" s="14">
        <v>83</v>
      </c>
      <c r="F1285" s="17">
        <f>INT((VLOOKUP($C1285,装备数值,2,0)+VLOOKUP($C1285,装备数值,5,0)*($E1285-1))*VLOOKUP($D1285,系数!$K$2:$O$7,2,0))</f>
        <v>0</v>
      </c>
      <c r="G1285" s="17">
        <f>INT((VLOOKUP($C1285,装备数值,3,0)+VLOOKUP($C1285,装备数值,6,0)*($E1285-1))*VLOOKUP($D1285,系数!$K$2:$O$7,3,0))</f>
        <v>224</v>
      </c>
      <c r="H1285" s="17">
        <f t="shared" si="41"/>
        <v>224</v>
      </c>
      <c r="I1285" s="17">
        <f>INT((VLOOKUP($C1285,装备数值,4,0)+VLOOKUP($C1285,装备数值,7,0)*($E1285-1))*VLOOKUP($D1285,系数!$K$2:$O$7,4,0))</f>
        <v>0</v>
      </c>
      <c r="J1285" s="17">
        <f>INT((VLOOKUP($C1285,装备数值,4,0)+VLOOKUP($C1285,装备数值,7,0)*($E1285-1))*VLOOKUP($D1285,系数!$K$2:$O$7,5,0))</f>
        <v>0</v>
      </c>
      <c r="K1285" s="17">
        <f>INT(VLOOKUP(E1285,强化金币,2,1)*VLOOKUP(INDEX(装备!F:F,MATCH(属性!A1285,装备!A:A,0)),系数!$K$12:$M$15,3,0))</f>
        <v>54000</v>
      </c>
      <c r="L1285" s="17"/>
      <c r="M1285" s="17"/>
      <c r="N1285" s="17"/>
      <c r="O1285" s="17">
        <f>IF(E1285=1,"",VLOOKUP(E1285,系数!$S$2:$AB$12,MATCH(属性!C1285,评级,0),1))</f>
        <v>0</v>
      </c>
    </row>
    <row r="1286" spans="1:15" ht="17.25" thickBot="1" x14ac:dyDescent="0.4">
      <c r="A1286" s="17">
        <f t="shared" si="40"/>
        <v>7100011</v>
      </c>
      <c r="B1286" s="17" t="s">
        <v>65</v>
      </c>
      <c r="C1286" s="15">
        <f>INDEX(装备!G:G,MATCH(属性!A1286,装备!A:A,0))</f>
        <v>6</v>
      </c>
      <c r="D1286" s="15" t="str">
        <f>INDEX(装备!E:E,MATCH(属性!A1286,装备!A:A,0))</f>
        <v>necklace</v>
      </c>
      <c r="E1286" s="14">
        <v>84</v>
      </c>
      <c r="F1286" s="17">
        <f>INT((VLOOKUP($C1286,装备数值,2,0)+VLOOKUP($C1286,装备数值,5,0)*($E1286-1))*VLOOKUP($D1286,系数!$K$2:$O$7,2,0))</f>
        <v>0</v>
      </c>
      <c r="G1286" s="17">
        <f>INT((VLOOKUP($C1286,装备数值,3,0)+VLOOKUP($C1286,装备数值,6,0)*($E1286-1))*VLOOKUP($D1286,系数!$K$2:$O$7,3,0))</f>
        <v>226</v>
      </c>
      <c r="H1286" s="17">
        <f t="shared" si="41"/>
        <v>226</v>
      </c>
      <c r="I1286" s="17">
        <f>INT((VLOOKUP($C1286,装备数值,4,0)+VLOOKUP($C1286,装备数值,7,0)*($E1286-1))*VLOOKUP($D1286,系数!$K$2:$O$7,4,0))</f>
        <v>0</v>
      </c>
      <c r="J1286" s="17">
        <f>INT((VLOOKUP($C1286,装备数值,4,0)+VLOOKUP($C1286,装备数值,7,0)*($E1286-1))*VLOOKUP($D1286,系数!$K$2:$O$7,5,0))</f>
        <v>0</v>
      </c>
      <c r="K1286" s="17">
        <f>INT(VLOOKUP(E1286,强化金币,2,1)*VLOOKUP(INDEX(装备!F:F,MATCH(属性!A1286,装备!A:A,0)),系数!$K$12:$M$15,3,0))</f>
        <v>60000</v>
      </c>
      <c r="L1286" s="17"/>
      <c r="M1286" s="17"/>
      <c r="N1286" s="17"/>
      <c r="O1286" s="17">
        <f>IF(E1286=1,"",VLOOKUP(E1286,系数!$S$2:$AB$12,MATCH(属性!C1286,评级,0),1))</f>
        <v>0</v>
      </c>
    </row>
    <row r="1287" spans="1:15" ht="17.25" thickBot="1" x14ac:dyDescent="0.4">
      <c r="A1287" s="17">
        <f t="shared" si="40"/>
        <v>7100011</v>
      </c>
      <c r="B1287" s="17" t="s">
        <v>65</v>
      </c>
      <c r="C1287" s="15">
        <f>INDEX(装备!G:G,MATCH(属性!A1287,装备!A:A,0))</f>
        <v>6</v>
      </c>
      <c r="D1287" s="15" t="str">
        <f>INDEX(装备!E:E,MATCH(属性!A1287,装备!A:A,0))</f>
        <v>necklace</v>
      </c>
      <c r="E1287" s="14">
        <v>85</v>
      </c>
      <c r="F1287" s="17">
        <f>INT((VLOOKUP($C1287,装备数值,2,0)+VLOOKUP($C1287,装备数值,5,0)*($E1287-1))*VLOOKUP($D1287,系数!$K$2:$O$7,2,0))</f>
        <v>0</v>
      </c>
      <c r="G1287" s="17">
        <f>INT((VLOOKUP($C1287,装备数值,3,0)+VLOOKUP($C1287,装备数值,6,0)*($E1287-1))*VLOOKUP($D1287,系数!$K$2:$O$7,3,0))</f>
        <v>228</v>
      </c>
      <c r="H1287" s="17">
        <f t="shared" si="41"/>
        <v>228</v>
      </c>
      <c r="I1287" s="17">
        <f>INT((VLOOKUP($C1287,装备数值,4,0)+VLOOKUP($C1287,装备数值,7,0)*($E1287-1))*VLOOKUP($D1287,系数!$K$2:$O$7,4,0))</f>
        <v>0</v>
      </c>
      <c r="J1287" s="17">
        <f>INT((VLOOKUP($C1287,装备数值,4,0)+VLOOKUP($C1287,装备数值,7,0)*($E1287-1))*VLOOKUP($D1287,系数!$K$2:$O$7,5,0))</f>
        <v>0</v>
      </c>
      <c r="K1287" s="17">
        <f>INT(VLOOKUP(E1287,强化金币,2,1)*VLOOKUP(INDEX(装备!F:F,MATCH(属性!A1287,装备!A:A,0)),系数!$K$12:$M$15,3,0))</f>
        <v>75000</v>
      </c>
      <c r="L1287" s="17"/>
      <c r="M1287" s="17"/>
      <c r="N1287" s="17"/>
      <c r="O1287" s="17">
        <f>IF(E1287=1,"",VLOOKUP(E1287,系数!$S$2:$AB$12,MATCH(属性!C1287,评级,0),1))</f>
        <v>0</v>
      </c>
    </row>
    <row r="1288" spans="1:15" ht="17.25" thickBot="1" x14ac:dyDescent="0.4">
      <c r="A1288" s="17">
        <f t="shared" si="40"/>
        <v>7100011</v>
      </c>
      <c r="B1288" s="17" t="s">
        <v>65</v>
      </c>
      <c r="C1288" s="15">
        <f>INDEX(装备!G:G,MATCH(属性!A1288,装备!A:A,0))</f>
        <v>6</v>
      </c>
      <c r="D1288" s="15" t="str">
        <f>INDEX(装备!E:E,MATCH(属性!A1288,装备!A:A,0))</f>
        <v>necklace</v>
      </c>
      <c r="E1288" s="14">
        <v>86</v>
      </c>
      <c r="F1288" s="17">
        <f>INT((VLOOKUP($C1288,装备数值,2,0)+VLOOKUP($C1288,装备数值,5,0)*($E1288-1))*VLOOKUP($D1288,系数!$K$2:$O$7,2,0))</f>
        <v>0</v>
      </c>
      <c r="G1288" s="17">
        <f>INT((VLOOKUP($C1288,装备数值,3,0)+VLOOKUP($C1288,装备数值,6,0)*($E1288-1))*VLOOKUP($D1288,系数!$K$2:$O$7,3,0))</f>
        <v>230</v>
      </c>
      <c r="H1288" s="17">
        <f t="shared" si="41"/>
        <v>230</v>
      </c>
      <c r="I1288" s="17">
        <f>INT((VLOOKUP($C1288,装备数值,4,0)+VLOOKUP($C1288,装备数值,7,0)*($E1288-1))*VLOOKUP($D1288,系数!$K$2:$O$7,4,0))</f>
        <v>0</v>
      </c>
      <c r="J1288" s="17">
        <f>INT((VLOOKUP($C1288,装备数值,4,0)+VLOOKUP($C1288,装备数值,7,0)*($E1288-1))*VLOOKUP($D1288,系数!$K$2:$O$7,5,0))</f>
        <v>0</v>
      </c>
      <c r="K1288" s="17">
        <f>INT(VLOOKUP(E1288,强化金币,2,1)*VLOOKUP(INDEX(装备!F:F,MATCH(属性!A1288,装备!A:A,0)),系数!$K$12:$M$15,3,0))</f>
        <v>90000</v>
      </c>
      <c r="L1288" s="17"/>
      <c r="M1288" s="17"/>
      <c r="N1288" s="17"/>
      <c r="O1288" s="17">
        <f>IF(E1288=1,"",VLOOKUP(E1288,系数!$S$2:$AB$12,MATCH(属性!C1288,评级,0),1))</f>
        <v>0</v>
      </c>
    </row>
    <row r="1289" spans="1:15" ht="17.25" thickBot="1" x14ac:dyDescent="0.4">
      <c r="A1289" s="17">
        <f t="shared" si="40"/>
        <v>7100011</v>
      </c>
      <c r="B1289" s="17" t="s">
        <v>65</v>
      </c>
      <c r="C1289" s="15">
        <f>INDEX(装备!G:G,MATCH(属性!A1289,装备!A:A,0))</f>
        <v>6</v>
      </c>
      <c r="D1289" s="15" t="str">
        <f>INDEX(装备!E:E,MATCH(属性!A1289,装备!A:A,0))</f>
        <v>necklace</v>
      </c>
      <c r="E1289" s="14">
        <v>87</v>
      </c>
      <c r="F1289" s="17">
        <f>INT((VLOOKUP($C1289,装备数值,2,0)+VLOOKUP($C1289,装备数值,5,0)*($E1289-1))*VLOOKUP($D1289,系数!$K$2:$O$7,2,0))</f>
        <v>0</v>
      </c>
      <c r="G1289" s="17">
        <f>INT((VLOOKUP($C1289,装备数值,3,0)+VLOOKUP($C1289,装备数值,6,0)*($E1289-1))*VLOOKUP($D1289,系数!$K$2:$O$7,3,0))</f>
        <v>232</v>
      </c>
      <c r="H1289" s="17">
        <f t="shared" si="41"/>
        <v>232</v>
      </c>
      <c r="I1289" s="17">
        <f>INT((VLOOKUP($C1289,装备数值,4,0)+VLOOKUP($C1289,装备数值,7,0)*($E1289-1))*VLOOKUP($D1289,系数!$K$2:$O$7,4,0))</f>
        <v>0</v>
      </c>
      <c r="J1289" s="17">
        <f>INT((VLOOKUP($C1289,装备数值,4,0)+VLOOKUP($C1289,装备数值,7,0)*($E1289-1))*VLOOKUP($D1289,系数!$K$2:$O$7,5,0))</f>
        <v>0</v>
      </c>
      <c r="K1289" s="17">
        <f>INT(VLOOKUP(E1289,强化金币,2,1)*VLOOKUP(INDEX(装备!F:F,MATCH(属性!A1289,装备!A:A,0)),系数!$K$12:$M$15,3,0))</f>
        <v>105000</v>
      </c>
      <c r="L1289" s="17"/>
      <c r="M1289" s="17"/>
      <c r="N1289" s="17"/>
      <c r="O1289" s="17">
        <f>IF(E1289=1,"",VLOOKUP(E1289,系数!$S$2:$AB$12,MATCH(属性!C1289,评级,0),1))</f>
        <v>0</v>
      </c>
    </row>
    <row r="1290" spans="1:15" ht="17.25" thickBot="1" x14ac:dyDescent="0.4">
      <c r="A1290" s="17">
        <f t="shared" si="40"/>
        <v>7100011</v>
      </c>
      <c r="B1290" s="17" t="s">
        <v>65</v>
      </c>
      <c r="C1290" s="15">
        <f>INDEX(装备!G:G,MATCH(属性!A1290,装备!A:A,0))</f>
        <v>6</v>
      </c>
      <c r="D1290" s="15" t="str">
        <f>INDEX(装备!E:E,MATCH(属性!A1290,装备!A:A,0))</f>
        <v>necklace</v>
      </c>
      <c r="E1290" s="14">
        <v>88</v>
      </c>
      <c r="F1290" s="17">
        <f>INT((VLOOKUP($C1290,装备数值,2,0)+VLOOKUP($C1290,装备数值,5,0)*($E1290-1))*VLOOKUP($D1290,系数!$K$2:$O$7,2,0))</f>
        <v>0</v>
      </c>
      <c r="G1290" s="17">
        <f>INT((VLOOKUP($C1290,装备数值,3,0)+VLOOKUP($C1290,装备数值,6,0)*($E1290-1))*VLOOKUP($D1290,系数!$K$2:$O$7,3,0))</f>
        <v>234</v>
      </c>
      <c r="H1290" s="17">
        <f t="shared" si="41"/>
        <v>234</v>
      </c>
      <c r="I1290" s="17">
        <f>INT((VLOOKUP($C1290,装备数值,4,0)+VLOOKUP($C1290,装备数值,7,0)*($E1290-1))*VLOOKUP($D1290,系数!$K$2:$O$7,4,0))</f>
        <v>0</v>
      </c>
      <c r="J1290" s="17">
        <f>INT((VLOOKUP($C1290,装备数值,4,0)+VLOOKUP($C1290,装备数值,7,0)*($E1290-1))*VLOOKUP($D1290,系数!$K$2:$O$7,5,0))</f>
        <v>0</v>
      </c>
      <c r="K1290" s="17">
        <f>INT(VLOOKUP(E1290,强化金币,2,1)*VLOOKUP(INDEX(装备!F:F,MATCH(属性!A1290,装备!A:A,0)),系数!$K$12:$M$15,3,0))</f>
        <v>120000</v>
      </c>
      <c r="L1290" s="17"/>
      <c r="M1290" s="17"/>
      <c r="N1290" s="17"/>
      <c r="O1290" s="17">
        <f>IF(E1290=1,"",VLOOKUP(E1290,系数!$S$2:$AB$12,MATCH(属性!C1290,评级,0),1))</f>
        <v>0</v>
      </c>
    </row>
    <row r="1291" spans="1:15" ht="17.25" thickBot="1" x14ac:dyDescent="0.4">
      <c r="A1291" s="17">
        <f t="shared" si="40"/>
        <v>7100011</v>
      </c>
      <c r="B1291" s="17" t="s">
        <v>65</v>
      </c>
      <c r="C1291" s="15">
        <f>INDEX(装备!G:G,MATCH(属性!A1291,装备!A:A,0))</f>
        <v>6</v>
      </c>
      <c r="D1291" s="15" t="str">
        <f>INDEX(装备!E:E,MATCH(属性!A1291,装备!A:A,0))</f>
        <v>necklace</v>
      </c>
      <c r="E1291" s="14">
        <v>89</v>
      </c>
      <c r="F1291" s="17">
        <f>INT((VLOOKUP($C1291,装备数值,2,0)+VLOOKUP($C1291,装备数值,5,0)*($E1291-1))*VLOOKUP($D1291,系数!$K$2:$O$7,2,0))</f>
        <v>0</v>
      </c>
      <c r="G1291" s="17">
        <f>INT((VLOOKUP($C1291,装备数值,3,0)+VLOOKUP($C1291,装备数值,6,0)*($E1291-1))*VLOOKUP($D1291,系数!$K$2:$O$7,3,0))</f>
        <v>236</v>
      </c>
      <c r="H1291" s="17">
        <f t="shared" si="41"/>
        <v>236</v>
      </c>
      <c r="I1291" s="17">
        <f>INT((VLOOKUP($C1291,装备数值,4,0)+VLOOKUP($C1291,装备数值,7,0)*($E1291-1))*VLOOKUP($D1291,系数!$K$2:$O$7,4,0))</f>
        <v>0</v>
      </c>
      <c r="J1291" s="17">
        <f>INT((VLOOKUP($C1291,装备数值,4,0)+VLOOKUP($C1291,装备数值,7,0)*($E1291-1))*VLOOKUP($D1291,系数!$K$2:$O$7,5,0))</f>
        <v>0</v>
      </c>
      <c r="K1291" s="17">
        <f>INT(VLOOKUP(E1291,强化金币,2,1)*VLOOKUP(INDEX(装备!F:F,MATCH(属性!A1291,装备!A:A,0)),系数!$K$12:$M$15,3,0))</f>
        <v>135000</v>
      </c>
      <c r="L1291" s="17"/>
      <c r="M1291" s="17"/>
      <c r="N1291" s="17"/>
      <c r="O1291" s="17">
        <f>IF(E1291=1,"",VLOOKUP(E1291,系数!$S$2:$AB$12,MATCH(属性!C1291,评级,0),1))</f>
        <v>0</v>
      </c>
    </row>
    <row r="1292" spans="1:15" ht="17.25" thickBot="1" x14ac:dyDescent="0.4">
      <c r="A1292" s="17">
        <f t="shared" si="40"/>
        <v>7100011</v>
      </c>
      <c r="B1292" s="17" t="s">
        <v>65</v>
      </c>
      <c r="C1292" s="15">
        <f>INDEX(装备!G:G,MATCH(属性!A1292,装备!A:A,0))</f>
        <v>6</v>
      </c>
      <c r="D1292" s="15" t="str">
        <f>INDEX(装备!E:E,MATCH(属性!A1292,装备!A:A,0))</f>
        <v>necklace</v>
      </c>
      <c r="E1292" s="14">
        <v>90</v>
      </c>
      <c r="F1292" s="17">
        <f>INT((VLOOKUP($C1292,装备数值,2,0)+VLOOKUP($C1292,装备数值,5,0)*($E1292-1))*VLOOKUP($D1292,系数!$K$2:$O$7,2,0))</f>
        <v>0</v>
      </c>
      <c r="G1292" s="17">
        <f>INT((VLOOKUP($C1292,装备数值,3,0)+VLOOKUP($C1292,装备数值,6,0)*($E1292-1))*VLOOKUP($D1292,系数!$K$2:$O$7,3,0))</f>
        <v>238</v>
      </c>
      <c r="H1292" s="17">
        <f t="shared" si="41"/>
        <v>238</v>
      </c>
      <c r="I1292" s="17">
        <f>INT((VLOOKUP($C1292,装备数值,4,0)+VLOOKUP($C1292,装备数值,7,0)*($E1292-1))*VLOOKUP($D1292,系数!$K$2:$O$7,4,0))</f>
        <v>0</v>
      </c>
      <c r="J1292" s="17">
        <f>INT((VLOOKUP($C1292,装备数值,4,0)+VLOOKUP($C1292,装备数值,7,0)*($E1292-1))*VLOOKUP($D1292,系数!$K$2:$O$7,5,0))</f>
        <v>0</v>
      </c>
      <c r="K1292" s="17">
        <f>INT(VLOOKUP(E1292,强化金币,2,1)*VLOOKUP(INDEX(装备!F:F,MATCH(属性!A1292,装备!A:A,0)),系数!$K$12:$M$15,3,0))</f>
        <v>135000</v>
      </c>
      <c r="L1292" s="17"/>
      <c r="M1292" s="17"/>
      <c r="N1292" s="17"/>
      <c r="O1292" s="17">
        <f>IF(E1292=1,"",VLOOKUP(E1292,系数!$S$2:$AB$12,MATCH(属性!C1292,评级,0),1))</f>
        <v>0</v>
      </c>
    </row>
    <row r="1293" spans="1:15" ht="17.25" thickBot="1" x14ac:dyDescent="0.4">
      <c r="A1293" s="17">
        <f t="shared" si="40"/>
        <v>7100011</v>
      </c>
      <c r="B1293" s="17" t="s">
        <v>65</v>
      </c>
      <c r="C1293" s="15">
        <f>INDEX(装备!G:G,MATCH(属性!A1293,装备!A:A,0))</f>
        <v>6</v>
      </c>
      <c r="D1293" s="15" t="str">
        <f>INDEX(装备!E:E,MATCH(属性!A1293,装备!A:A,0))</f>
        <v>necklace</v>
      </c>
      <c r="E1293" s="14">
        <v>91</v>
      </c>
      <c r="F1293" s="17">
        <f>INT((VLOOKUP($C1293,装备数值,2,0)+VLOOKUP($C1293,装备数值,5,0)*($E1293-1))*VLOOKUP($D1293,系数!$K$2:$O$7,2,0))</f>
        <v>0</v>
      </c>
      <c r="G1293" s="17">
        <f>INT((VLOOKUP($C1293,装备数值,3,0)+VLOOKUP($C1293,装备数值,6,0)*($E1293-1))*VLOOKUP($D1293,系数!$K$2:$O$7,3,0))</f>
        <v>240</v>
      </c>
      <c r="H1293" s="17">
        <f t="shared" si="41"/>
        <v>240</v>
      </c>
      <c r="I1293" s="17">
        <f>INT((VLOOKUP($C1293,装备数值,4,0)+VLOOKUP($C1293,装备数值,7,0)*($E1293-1))*VLOOKUP($D1293,系数!$K$2:$O$7,4,0))</f>
        <v>0</v>
      </c>
      <c r="J1293" s="17">
        <f>INT((VLOOKUP($C1293,装备数值,4,0)+VLOOKUP($C1293,装备数值,7,0)*($E1293-1))*VLOOKUP($D1293,系数!$K$2:$O$7,5,0))</f>
        <v>0</v>
      </c>
      <c r="K1293" s="17">
        <f>INT(VLOOKUP(E1293,强化金币,2,1)*VLOOKUP(INDEX(装备!F:F,MATCH(属性!A1293,装备!A:A,0)),系数!$K$12:$M$15,3,0))</f>
        <v>135000</v>
      </c>
      <c r="L1293" s="17"/>
      <c r="M1293" s="17"/>
      <c r="N1293" s="17"/>
      <c r="O1293" s="17">
        <f>IF(E1293=1,"",VLOOKUP(E1293,系数!$S$2:$AB$12,MATCH(属性!C1293,评级,0),1))</f>
        <v>0</v>
      </c>
    </row>
    <row r="1294" spans="1:15" ht="17.25" thickBot="1" x14ac:dyDescent="0.4">
      <c r="A1294" s="17">
        <f t="shared" si="40"/>
        <v>7100011</v>
      </c>
      <c r="B1294" s="17" t="s">
        <v>65</v>
      </c>
      <c r="C1294" s="15">
        <f>INDEX(装备!G:G,MATCH(属性!A1294,装备!A:A,0))</f>
        <v>6</v>
      </c>
      <c r="D1294" s="15" t="str">
        <f>INDEX(装备!E:E,MATCH(属性!A1294,装备!A:A,0))</f>
        <v>necklace</v>
      </c>
      <c r="E1294" s="14">
        <v>92</v>
      </c>
      <c r="F1294" s="17">
        <f>INT((VLOOKUP($C1294,装备数值,2,0)+VLOOKUP($C1294,装备数值,5,0)*($E1294-1))*VLOOKUP($D1294,系数!$K$2:$O$7,2,0))</f>
        <v>0</v>
      </c>
      <c r="G1294" s="17">
        <f>INT((VLOOKUP($C1294,装备数值,3,0)+VLOOKUP($C1294,装备数值,6,0)*($E1294-1))*VLOOKUP($D1294,系数!$K$2:$O$7,3,0))</f>
        <v>242</v>
      </c>
      <c r="H1294" s="17">
        <f t="shared" si="41"/>
        <v>242</v>
      </c>
      <c r="I1294" s="17">
        <f>INT((VLOOKUP($C1294,装备数值,4,0)+VLOOKUP($C1294,装备数值,7,0)*($E1294-1))*VLOOKUP($D1294,系数!$K$2:$O$7,4,0))</f>
        <v>0</v>
      </c>
      <c r="J1294" s="17">
        <f>INT((VLOOKUP($C1294,装备数值,4,0)+VLOOKUP($C1294,装备数值,7,0)*($E1294-1))*VLOOKUP($D1294,系数!$K$2:$O$7,5,0))</f>
        <v>0</v>
      </c>
      <c r="K1294" s="17">
        <f>INT(VLOOKUP(E1294,强化金币,2,1)*VLOOKUP(INDEX(装备!F:F,MATCH(属性!A1294,装备!A:A,0)),系数!$K$12:$M$15,3,0))</f>
        <v>135000</v>
      </c>
      <c r="L1294" s="17"/>
      <c r="M1294" s="17"/>
      <c r="N1294" s="17"/>
      <c r="O1294" s="17">
        <f>IF(E1294=1,"",VLOOKUP(E1294,系数!$S$2:$AB$12,MATCH(属性!C1294,评级,0),1))</f>
        <v>0</v>
      </c>
    </row>
    <row r="1295" spans="1:15" ht="17.25" thickBot="1" x14ac:dyDescent="0.4">
      <c r="A1295" s="17">
        <f t="shared" si="40"/>
        <v>7100011</v>
      </c>
      <c r="B1295" s="17" t="s">
        <v>65</v>
      </c>
      <c r="C1295" s="15">
        <f>INDEX(装备!G:G,MATCH(属性!A1295,装备!A:A,0))</f>
        <v>6</v>
      </c>
      <c r="D1295" s="15" t="str">
        <f>INDEX(装备!E:E,MATCH(属性!A1295,装备!A:A,0))</f>
        <v>necklace</v>
      </c>
      <c r="E1295" s="14">
        <v>93</v>
      </c>
      <c r="F1295" s="17">
        <f>INT((VLOOKUP($C1295,装备数值,2,0)+VLOOKUP($C1295,装备数值,5,0)*($E1295-1))*VLOOKUP($D1295,系数!$K$2:$O$7,2,0))</f>
        <v>0</v>
      </c>
      <c r="G1295" s="17">
        <f>INT((VLOOKUP($C1295,装备数值,3,0)+VLOOKUP($C1295,装备数值,6,0)*($E1295-1))*VLOOKUP($D1295,系数!$K$2:$O$7,3,0))</f>
        <v>244</v>
      </c>
      <c r="H1295" s="17">
        <f t="shared" si="41"/>
        <v>244</v>
      </c>
      <c r="I1295" s="17">
        <f>INT((VLOOKUP($C1295,装备数值,4,0)+VLOOKUP($C1295,装备数值,7,0)*($E1295-1))*VLOOKUP($D1295,系数!$K$2:$O$7,4,0))</f>
        <v>0</v>
      </c>
      <c r="J1295" s="17">
        <f>INT((VLOOKUP($C1295,装备数值,4,0)+VLOOKUP($C1295,装备数值,7,0)*($E1295-1))*VLOOKUP($D1295,系数!$K$2:$O$7,5,0))</f>
        <v>0</v>
      </c>
      <c r="K1295" s="17">
        <f>INT(VLOOKUP(E1295,强化金币,2,1)*VLOOKUP(INDEX(装备!F:F,MATCH(属性!A1295,装备!A:A,0)),系数!$K$12:$M$15,3,0))</f>
        <v>135000</v>
      </c>
      <c r="L1295" s="17"/>
      <c r="M1295" s="17"/>
      <c r="N1295" s="17"/>
      <c r="O1295" s="17">
        <f>IF(E1295=1,"",VLOOKUP(E1295,系数!$S$2:$AB$12,MATCH(属性!C1295,评级,0),1))</f>
        <v>0</v>
      </c>
    </row>
    <row r="1296" spans="1:15" ht="17.25" thickBot="1" x14ac:dyDescent="0.4">
      <c r="A1296" s="17">
        <f t="shared" si="40"/>
        <v>7100011</v>
      </c>
      <c r="B1296" s="17" t="s">
        <v>65</v>
      </c>
      <c r="C1296" s="15">
        <f>INDEX(装备!G:G,MATCH(属性!A1296,装备!A:A,0))</f>
        <v>6</v>
      </c>
      <c r="D1296" s="15" t="str">
        <f>INDEX(装备!E:E,MATCH(属性!A1296,装备!A:A,0))</f>
        <v>necklace</v>
      </c>
      <c r="E1296" s="14">
        <v>94</v>
      </c>
      <c r="F1296" s="17">
        <f>INT((VLOOKUP($C1296,装备数值,2,0)+VLOOKUP($C1296,装备数值,5,0)*($E1296-1))*VLOOKUP($D1296,系数!$K$2:$O$7,2,0))</f>
        <v>0</v>
      </c>
      <c r="G1296" s="17">
        <f>INT((VLOOKUP($C1296,装备数值,3,0)+VLOOKUP($C1296,装备数值,6,0)*($E1296-1))*VLOOKUP($D1296,系数!$K$2:$O$7,3,0))</f>
        <v>246</v>
      </c>
      <c r="H1296" s="17">
        <f t="shared" si="41"/>
        <v>246</v>
      </c>
      <c r="I1296" s="17">
        <f>INT((VLOOKUP($C1296,装备数值,4,0)+VLOOKUP($C1296,装备数值,7,0)*($E1296-1))*VLOOKUP($D1296,系数!$K$2:$O$7,4,0))</f>
        <v>0</v>
      </c>
      <c r="J1296" s="17">
        <f>INT((VLOOKUP($C1296,装备数值,4,0)+VLOOKUP($C1296,装备数值,7,0)*($E1296-1))*VLOOKUP($D1296,系数!$K$2:$O$7,5,0))</f>
        <v>0</v>
      </c>
      <c r="K1296" s="17">
        <f>INT(VLOOKUP(E1296,强化金币,2,1)*VLOOKUP(INDEX(装备!F:F,MATCH(属性!A1296,装备!A:A,0)),系数!$K$12:$M$15,3,0))</f>
        <v>135000</v>
      </c>
      <c r="L1296" s="17"/>
      <c r="M1296" s="17"/>
      <c r="N1296" s="17"/>
      <c r="O1296" s="17">
        <f>IF(E1296=1,"",VLOOKUP(E1296,系数!$S$2:$AB$12,MATCH(属性!C1296,评级,0),1))</f>
        <v>0</v>
      </c>
    </row>
    <row r="1297" spans="1:15" ht="17.25" thickBot="1" x14ac:dyDescent="0.4">
      <c r="A1297" s="17">
        <f t="shared" si="40"/>
        <v>7100011</v>
      </c>
      <c r="B1297" s="17" t="s">
        <v>65</v>
      </c>
      <c r="C1297" s="15">
        <f>INDEX(装备!G:G,MATCH(属性!A1297,装备!A:A,0))</f>
        <v>6</v>
      </c>
      <c r="D1297" s="15" t="str">
        <f>INDEX(装备!E:E,MATCH(属性!A1297,装备!A:A,0))</f>
        <v>necklace</v>
      </c>
      <c r="E1297" s="14">
        <v>95</v>
      </c>
      <c r="F1297" s="17">
        <f>INT((VLOOKUP($C1297,装备数值,2,0)+VLOOKUP($C1297,装备数值,5,0)*($E1297-1))*VLOOKUP($D1297,系数!$K$2:$O$7,2,0))</f>
        <v>0</v>
      </c>
      <c r="G1297" s="17">
        <f>INT((VLOOKUP($C1297,装备数值,3,0)+VLOOKUP($C1297,装备数值,6,0)*($E1297-1))*VLOOKUP($D1297,系数!$K$2:$O$7,3,0))</f>
        <v>248</v>
      </c>
      <c r="H1297" s="17">
        <f t="shared" si="41"/>
        <v>248</v>
      </c>
      <c r="I1297" s="17">
        <f>INT((VLOOKUP($C1297,装备数值,4,0)+VLOOKUP($C1297,装备数值,7,0)*($E1297-1))*VLOOKUP($D1297,系数!$K$2:$O$7,4,0))</f>
        <v>0</v>
      </c>
      <c r="J1297" s="17">
        <f>INT((VLOOKUP($C1297,装备数值,4,0)+VLOOKUP($C1297,装备数值,7,0)*($E1297-1))*VLOOKUP($D1297,系数!$K$2:$O$7,5,0))</f>
        <v>0</v>
      </c>
      <c r="K1297" s="17">
        <f>INT(VLOOKUP(E1297,强化金币,2,1)*VLOOKUP(INDEX(装备!F:F,MATCH(属性!A1297,装备!A:A,0)),系数!$K$12:$M$15,3,0))</f>
        <v>135000</v>
      </c>
      <c r="L1297" s="17"/>
      <c r="M1297" s="17"/>
      <c r="N1297" s="17"/>
      <c r="O1297" s="17">
        <f>IF(E1297=1,"",VLOOKUP(E1297,系数!$S$2:$AB$12,MATCH(属性!C1297,评级,0),1))</f>
        <v>0</v>
      </c>
    </row>
    <row r="1298" spans="1:15" ht="17.25" thickBot="1" x14ac:dyDescent="0.4">
      <c r="A1298" s="17">
        <f t="shared" si="40"/>
        <v>7100011</v>
      </c>
      <c r="B1298" s="17" t="s">
        <v>65</v>
      </c>
      <c r="C1298" s="15">
        <f>INDEX(装备!G:G,MATCH(属性!A1298,装备!A:A,0))</f>
        <v>6</v>
      </c>
      <c r="D1298" s="15" t="str">
        <f>INDEX(装备!E:E,MATCH(属性!A1298,装备!A:A,0))</f>
        <v>necklace</v>
      </c>
      <c r="E1298" s="14">
        <v>96</v>
      </c>
      <c r="F1298" s="17">
        <f>INT((VLOOKUP($C1298,装备数值,2,0)+VLOOKUP($C1298,装备数值,5,0)*($E1298-1))*VLOOKUP($D1298,系数!$K$2:$O$7,2,0))</f>
        <v>0</v>
      </c>
      <c r="G1298" s="17">
        <f>INT((VLOOKUP($C1298,装备数值,3,0)+VLOOKUP($C1298,装备数值,6,0)*($E1298-1))*VLOOKUP($D1298,系数!$K$2:$O$7,3,0))</f>
        <v>250</v>
      </c>
      <c r="H1298" s="17">
        <f t="shared" si="41"/>
        <v>250</v>
      </c>
      <c r="I1298" s="17">
        <f>INT((VLOOKUP($C1298,装备数值,4,0)+VLOOKUP($C1298,装备数值,7,0)*($E1298-1))*VLOOKUP($D1298,系数!$K$2:$O$7,4,0))</f>
        <v>0</v>
      </c>
      <c r="J1298" s="17">
        <f>INT((VLOOKUP($C1298,装备数值,4,0)+VLOOKUP($C1298,装备数值,7,0)*($E1298-1))*VLOOKUP($D1298,系数!$K$2:$O$7,5,0))</f>
        <v>0</v>
      </c>
      <c r="K1298" s="17">
        <f>INT(VLOOKUP(E1298,强化金币,2,1)*VLOOKUP(INDEX(装备!F:F,MATCH(属性!A1298,装备!A:A,0)),系数!$K$12:$M$15,3,0))</f>
        <v>135000</v>
      </c>
      <c r="L1298" s="17"/>
      <c r="M1298" s="17"/>
      <c r="N1298" s="17"/>
      <c r="O1298" s="17">
        <f>IF(E1298=1,"",VLOOKUP(E1298,系数!$S$2:$AB$12,MATCH(属性!C1298,评级,0),1))</f>
        <v>0</v>
      </c>
    </row>
    <row r="1299" spans="1:15" ht="17.25" thickBot="1" x14ac:dyDescent="0.4">
      <c r="A1299" s="17">
        <f t="shared" si="40"/>
        <v>7100011</v>
      </c>
      <c r="B1299" s="17" t="s">
        <v>65</v>
      </c>
      <c r="C1299" s="15">
        <f>INDEX(装备!G:G,MATCH(属性!A1299,装备!A:A,0))</f>
        <v>6</v>
      </c>
      <c r="D1299" s="15" t="str">
        <f>INDEX(装备!E:E,MATCH(属性!A1299,装备!A:A,0))</f>
        <v>necklace</v>
      </c>
      <c r="E1299" s="14">
        <v>97</v>
      </c>
      <c r="F1299" s="17">
        <f>INT((VLOOKUP($C1299,装备数值,2,0)+VLOOKUP($C1299,装备数值,5,0)*($E1299-1))*VLOOKUP($D1299,系数!$K$2:$O$7,2,0))</f>
        <v>0</v>
      </c>
      <c r="G1299" s="17">
        <f>INT((VLOOKUP($C1299,装备数值,3,0)+VLOOKUP($C1299,装备数值,6,0)*($E1299-1))*VLOOKUP($D1299,系数!$K$2:$O$7,3,0))</f>
        <v>252</v>
      </c>
      <c r="H1299" s="17">
        <f t="shared" si="41"/>
        <v>252</v>
      </c>
      <c r="I1299" s="17">
        <f>INT((VLOOKUP($C1299,装备数值,4,0)+VLOOKUP($C1299,装备数值,7,0)*($E1299-1))*VLOOKUP($D1299,系数!$K$2:$O$7,4,0))</f>
        <v>0</v>
      </c>
      <c r="J1299" s="17">
        <f>INT((VLOOKUP($C1299,装备数值,4,0)+VLOOKUP($C1299,装备数值,7,0)*($E1299-1))*VLOOKUP($D1299,系数!$K$2:$O$7,5,0))</f>
        <v>0</v>
      </c>
      <c r="K1299" s="17">
        <f>INT(VLOOKUP(E1299,强化金币,2,1)*VLOOKUP(INDEX(装备!F:F,MATCH(属性!A1299,装备!A:A,0)),系数!$K$12:$M$15,3,0))</f>
        <v>135000</v>
      </c>
      <c r="L1299" s="17"/>
      <c r="M1299" s="17"/>
      <c r="N1299" s="17"/>
      <c r="O1299" s="17">
        <f>IF(E1299=1,"",VLOOKUP(E1299,系数!$S$2:$AB$12,MATCH(属性!C1299,评级,0),1))</f>
        <v>0</v>
      </c>
    </row>
    <row r="1300" spans="1:15" ht="17.25" thickBot="1" x14ac:dyDescent="0.4">
      <c r="A1300" s="17">
        <f t="shared" si="40"/>
        <v>7100011</v>
      </c>
      <c r="B1300" s="17" t="s">
        <v>65</v>
      </c>
      <c r="C1300" s="15">
        <f>INDEX(装备!G:G,MATCH(属性!A1300,装备!A:A,0))</f>
        <v>6</v>
      </c>
      <c r="D1300" s="15" t="str">
        <f>INDEX(装备!E:E,MATCH(属性!A1300,装备!A:A,0))</f>
        <v>necklace</v>
      </c>
      <c r="E1300" s="14">
        <v>98</v>
      </c>
      <c r="F1300" s="17">
        <f>INT((VLOOKUP($C1300,装备数值,2,0)+VLOOKUP($C1300,装备数值,5,0)*($E1300-1))*VLOOKUP($D1300,系数!$K$2:$O$7,2,0))</f>
        <v>0</v>
      </c>
      <c r="G1300" s="17">
        <f>INT((VLOOKUP($C1300,装备数值,3,0)+VLOOKUP($C1300,装备数值,6,0)*($E1300-1))*VLOOKUP($D1300,系数!$K$2:$O$7,3,0))</f>
        <v>254</v>
      </c>
      <c r="H1300" s="17">
        <f t="shared" si="41"/>
        <v>254</v>
      </c>
      <c r="I1300" s="17">
        <f>INT((VLOOKUP($C1300,装备数值,4,0)+VLOOKUP($C1300,装备数值,7,0)*($E1300-1))*VLOOKUP($D1300,系数!$K$2:$O$7,4,0))</f>
        <v>0</v>
      </c>
      <c r="J1300" s="17">
        <f>INT((VLOOKUP($C1300,装备数值,4,0)+VLOOKUP($C1300,装备数值,7,0)*($E1300-1))*VLOOKUP($D1300,系数!$K$2:$O$7,5,0))</f>
        <v>0</v>
      </c>
      <c r="K1300" s="17">
        <f>INT(VLOOKUP(E1300,强化金币,2,1)*VLOOKUP(INDEX(装备!F:F,MATCH(属性!A1300,装备!A:A,0)),系数!$K$12:$M$15,3,0))</f>
        <v>135000</v>
      </c>
      <c r="L1300" s="17"/>
      <c r="M1300" s="17"/>
      <c r="N1300" s="17"/>
      <c r="O1300" s="17">
        <f>IF(E1300=1,"",VLOOKUP(E1300,系数!$S$2:$AB$12,MATCH(属性!C1300,评级,0),1))</f>
        <v>0</v>
      </c>
    </row>
    <row r="1301" spans="1:15" ht="17.25" thickBot="1" x14ac:dyDescent="0.4">
      <c r="A1301" s="17">
        <f t="shared" si="40"/>
        <v>7100011</v>
      </c>
      <c r="B1301" s="17" t="s">
        <v>65</v>
      </c>
      <c r="C1301" s="15">
        <f>INDEX(装备!G:G,MATCH(属性!A1301,装备!A:A,0))</f>
        <v>6</v>
      </c>
      <c r="D1301" s="15" t="str">
        <f>INDEX(装备!E:E,MATCH(属性!A1301,装备!A:A,0))</f>
        <v>necklace</v>
      </c>
      <c r="E1301" s="14">
        <v>99</v>
      </c>
      <c r="F1301" s="17">
        <f>INT((VLOOKUP($C1301,装备数值,2,0)+VLOOKUP($C1301,装备数值,5,0)*($E1301-1))*VLOOKUP($D1301,系数!$K$2:$O$7,2,0))</f>
        <v>0</v>
      </c>
      <c r="G1301" s="17">
        <f>INT((VLOOKUP($C1301,装备数值,3,0)+VLOOKUP($C1301,装备数值,6,0)*($E1301-1))*VLOOKUP($D1301,系数!$K$2:$O$7,3,0))</f>
        <v>256</v>
      </c>
      <c r="H1301" s="17">
        <f t="shared" si="41"/>
        <v>256</v>
      </c>
      <c r="I1301" s="17">
        <f>INT((VLOOKUP($C1301,装备数值,4,0)+VLOOKUP($C1301,装备数值,7,0)*($E1301-1))*VLOOKUP($D1301,系数!$K$2:$O$7,4,0))</f>
        <v>0</v>
      </c>
      <c r="J1301" s="17">
        <f>INT((VLOOKUP($C1301,装备数值,4,0)+VLOOKUP($C1301,装备数值,7,0)*($E1301-1))*VLOOKUP($D1301,系数!$K$2:$O$7,5,0))</f>
        <v>0</v>
      </c>
      <c r="K1301" s="17">
        <f>INT(VLOOKUP(E1301,强化金币,2,1)*VLOOKUP(INDEX(装备!F:F,MATCH(属性!A1301,装备!A:A,0)),系数!$K$12:$M$15,3,0))</f>
        <v>135000</v>
      </c>
      <c r="L1301" s="17"/>
      <c r="M1301" s="17"/>
      <c r="N1301" s="17"/>
      <c r="O1301" s="17">
        <f>IF(E1301=1,"",VLOOKUP(E1301,系数!$S$2:$AB$12,MATCH(属性!C1301,评级,0),1))</f>
        <v>0</v>
      </c>
    </row>
    <row r="1302" spans="1:15" ht="17.25" thickBot="1" x14ac:dyDescent="0.4">
      <c r="A1302" s="17">
        <f t="shared" si="40"/>
        <v>7100011</v>
      </c>
      <c r="B1302" s="17" t="s">
        <v>65</v>
      </c>
      <c r="C1302" s="15">
        <f>INDEX(装备!G:G,MATCH(属性!A1302,装备!A:A,0))</f>
        <v>6</v>
      </c>
      <c r="D1302" s="15" t="str">
        <f>INDEX(装备!E:E,MATCH(属性!A1302,装备!A:A,0))</f>
        <v>necklace</v>
      </c>
      <c r="E1302" s="14">
        <v>100</v>
      </c>
      <c r="F1302" s="17">
        <f>INT((VLOOKUP($C1302,装备数值,2,0)+VLOOKUP($C1302,装备数值,5,0)*($E1302-1))*VLOOKUP($D1302,系数!$K$2:$O$7,2,0))</f>
        <v>0</v>
      </c>
      <c r="G1302" s="17">
        <f>INT((VLOOKUP($C1302,装备数值,3,0)+VLOOKUP($C1302,装备数值,6,0)*($E1302-1))*VLOOKUP($D1302,系数!$K$2:$O$7,3,0))</f>
        <v>258</v>
      </c>
      <c r="H1302" s="17">
        <f t="shared" si="41"/>
        <v>258</v>
      </c>
      <c r="I1302" s="17">
        <f>INT((VLOOKUP($C1302,装备数值,4,0)+VLOOKUP($C1302,装备数值,7,0)*($E1302-1))*VLOOKUP($D1302,系数!$K$2:$O$7,4,0))</f>
        <v>0</v>
      </c>
      <c r="J1302" s="17">
        <f>INT((VLOOKUP($C1302,装备数值,4,0)+VLOOKUP($C1302,装备数值,7,0)*($E1302-1))*VLOOKUP($D1302,系数!$K$2:$O$7,5,0))</f>
        <v>0</v>
      </c>
      <c r="K1302" s="17">
        <f>INT(VLOOKUP(E1302,强化金币,2,1)*VLOOKUP(INDEX(装备!F:F,MATCH(属性!A1302,装备!A:A,0)),系数!$K$12:$M$15,3,0))</f>
        <v>135000</v>
      </c>
      <c r="L1302" s="17"/>
      <c r="M1302" s="17"/>
      <c r="N1302" s="17"/>
      <c r="O1302" s="17">
        <f>IF(E1302=1,"",VLOOKUP(E1302,系数!$S$2:$AB$12,MATCH(属性!C1302,评级,0),1))</f>
        <v>0</v>
      </c>
    </row>
    <row r="1303" spans="1:15" ht="17.25" thickBot="1" x14ac:dyDescent="0.4">
      <c r="A1303" s="17">
        <f t="shared" si="40"/>
        <v>7100011</v>
      </c>
      <c r="B1303" s="17" t="s">
        <v>65</v>
      </c>
      <c r="C1303" s="15">
        <f>INDEX(装备!G:G,MATCH(属性!A1303,装备!A:A,0))</f>
        <v>6</v>
      </c>
      <c r="D1303" s="15" t="str">
        <f>INDEX(装备!E:E,MATCH(属性!A1303,装备!A:A,0))</f>
        <v>necklace</v>
      </c>
      <c r="E1303" s="14">
        <v>101</v>
      </c>
      <c r="F1303" s="17">
        <f>INT((VLOOKUP($C1303,装备数值,2,0)+VLOOKUP($C1303,装备数值,5,0)*($E1303-1))*VLOOKUP($D1303,系数!$K$2:$O$7,2,0))</f>
        <v>0</v>
      </c>
      <c r="G1303" s="17">
        <f>INT((VLOOKUP($C1303,装备数值,3,0)+VLOOKUP($C1303,装备数值,6,0)*($E1303-1))*VLOOKUP($D1303,系数!$K$2:$O$7,3,0))</f>
        <v>260</v>
      </c>
      <c r="H1303" s="17">
        <f t="shared" si="41"/>
        <v>260</v>
      </c>
      <c r="I1303" s="17">
        <f>INT((VLOOKUP($C1303,装备数值,4,0)+VLOOKUP($C1303,装备数值,7,0)*($E1303-1))*VLOOKUP($D1303,系数!$K$2:$O$7,4,0))</f>
        <v>0</v>
      </c>
      <c r="J1303" s="17">
        <f>INT((VLOOKUP($C1303,装备数值,4,0)+VLOOKUP($C1303,装备数值,7,0)*($E1303-1))*VLOOKUP($D1303,系数!$K$2:$O$7,5,0))</f>
        <v>0</v>
      </c>
      <c r="K1303" s="17">
        <f>INT(VLOOKUP(E1303,强化金币,2,1)*VLOOKUP(INDEX(装备!F:F,MATCH(属性!A1303,装备!A:A,0)),系数!$K$12:$M$15,3,0))</f>
        <v>135000</v>
      </c>
      <c r="L1303" s="17"/>
      <c r="M1303" s="17"/>
      <c r="N1303" s="17"/>
      <c r="O1303" s="17">
        <f>IF(E1303=1,"",VLOOKUP(E1303,系数!$S$2:$AB$12,MATCH(属性!C1303,评级,0),1))</f>
        <v>0</v>
      </c>
    </row>
    <row r="1304" spans="1:15" ht="17.25" thickBot="1" x14ac:dyDescent="0.4">
      <c r="A1304" s="17">
        <f t="shared" si="40"/>
        <v>7100011</v>
      </c>
      <c r="B1304" s="17" t="s">
        <v>65</v>
      </c>
      <c r="C1304" s="15">
        <f>INDEX(装备!G:G,MATCH(属性!A1304,装备!A:A,0))</f>
        <v>6</v>
      </c>
      <c r="D1304" s="15" t="str">
        <f>INDEX(装备!E:E,MATCH(属性!A1304,装备!A:A,0))</f>
        <v>necklace</v>
      </c>
      <c r="E1304" s="14">
        <v>102</v>
      </c>
      <c r="F1304" s="17">
        <f>INT((VLOOKUP($C1304,装备数值,2,0)+VLOOKUP($C1304,装备数值,5,0)*($E1304-1))*VLOOKUP($D1304,系数!$K$2:$O$7,2,0))</f>
        <v>0</v>
      </c>
      <c r="G1304" s="17">
        <f>INT((VLOOKUP($C1304,装备数值,3,0)+VLOOKUP($C1304,装备数值,6,0)*($E1304-1))*VLOOKUP($D1304,系数!$K$2:$O$7,3,0))</f>
        <v>262</v>
      </c>
      <c r="H1304" s="17">
        <f t="shared" si="41"/>
        <v>262</v>
      </c>
      <c r="I1304" s="17">
        <f>INT((VLOOKUP($C1304,装备数值,4,0)+VLOOKUP($C1304,装备数值,7,0)*($E1304-1))*VLOOKUP($D1304,系数!$K$2:$O$7,4,0))</f>
        <v>0</v>
      </c>
      <c r="J1304" s="17">
        <f>INT((VLOOKUP($C1304,装备数值,4,0)+VLOOKUP($C1304,装备数值,7,0)*($E1304-1))*VLOOKUP($D1304,系数!$K$2:$O$7,5,0))</f>
        <v>0</v>
      </c>
      <c r="K1304" s="17">
        <f>INT(VLOOKUP(E1304,强化金币,2,1)*VLOOKUP(INDEX(装备!F:F,MATCH(属性!A1304,装备!A:A,0)),系数!$K$12:$M$15,3,0))</f>
        <v>135000</v>
      </c>
      <c r="L1304" s="17"/>
      <c r="M1304" s="17"/>
      <c r="N1304" s="17"/>
      <c r="O1304" s="17">
        <f>IF(E1304=1,"",VLOOKUP(E1304,系数!$S$2:$AB$12,MATCH(属性!C1304,评级,0),1))</f>
        <v>0</v>
      </c>
    </row>
    <row r="1305" spans="1:15" ht="17.25" thickBot="1" x14ac:dyDescent="0.4">
      <c r="A1305" s="17">
        <f t="shared" si="40"/>
        <v>7100011</v>
      </c>
      <c r="B1305" s="17" t="s">
        <v>65</v>
      </c>
      <c r="C1305" s="15">
        <f>INDEX(装备!G:G,MATCH(属性!A1305,装备!A:A,0))</f>
        <v>6</v>
      </c>
      <c r="D1305" s="15" t="str">
        <f>INDEX(装备!E:E,MATCH(属性!A1305,装备!A:A,0))</f>
        <v>necklace</v>
      </c>
      <c r="E1305" s="14">
        <v>103</v>
      </c>
      <c r="F1305" s="17">
        <f>INT((VLOOKUP($C1305,装备数值,2,0)+VLOOKUP($C1305,装备数值,5,0)*($E1305-1))*VLOOKUP($D1305,系数!$K$2:$O$7,2,0))</f>
        <v>0</v>
      </c>
      <c r="G1305" s="17">
        <f>INT((VLOOKUP($C1305,装备数值,3,0)+VLOOKUP($C1305,装备数值,6,0)*($E1305-1))*VLOOKUP($D1305,系数!$K$2:$O$7,3,0))</f>
        <v>264</v>
      </c>
      <c r="H1305" s="17">
        <f t="shared" si="41"/>
        <v>264</v>
      </c>
      <c r="I1305" s="17">
        <f>INT((VLOOKUP($C1305,装备数值,4,0)+VLOOKUP($C1305,装备数值,7,0)*($E1305-1))*VLOOKUP($D1305,系数!$K$2:$O$7,4,0))</f>
        <v>0</v>
      </c>
      <c r="J1305" s="17">
        <f>INT((VLOOKUP($C1305,装备数值,4,0)+VLOOKUP($C1305,装备数值,7,0)*($E1305-1))*VLOOKUP($D1305,系数!$K$2:$O$7,5,0))</f>
        <v>0</v>
      </c>
      <c r="K1305" s="17">
        <f>INT(VLOOKUP(E1305,强化金币,2,1)*VLOOKUP(INDEX(装备!F:F,MATCH(属性!A1305,装备!A:A,0)),系数!$K$12:$M$15,3,0))</f>
        <v>135000</v>
      </c>
      <c r="L1305" s="17"/>
      <c r="M1305" s="17"/>
      <c r="N1305" s="17"/>
      <c r="O1305" s="17">
        <f>IF(E1305=1,"",VLOOKUP(E1305,系数!$S$2:$AB$12,MATCH(属性!C1305,评级,0),1))</f>
        <v>0</v>
      </c>
    </row>
    <row r="1306" spans="1:15" ht="17.25" thickBot="1" x14ac:dyDescent="0.4">
      <c r="A1306" s="17">
        <f t="shared" si="40"/>
        <v>7100011</v>
      </c>
      <c r="B1306" s="17" t="s">
        <v>65</v>
      </c>
      <c r="C1306" s="15">
        <f>INDEX(装备!G:G,MATCH(属性!A1306,装备!A:A,0))</f>
        <v>6</v>
      </c>
      <c r="D1306" s="15" t="str">
        <f>INDEX(装备!E:E,MATCH(属性!A1306,装备!A:A,0))</f>
        <v>necklace</v>
      </c>
      <c r="E1306" s="14">
        <v>104</v>
      </c>
      <c r="F1306" s="17">
        <f>INT((VLOOKUP($C1306,装备数值,2,0)+VLOOKUP($C1306,装备数值,5,0)*($E1306-1))*VLOOKUP($D1306,系数!$K$2:$O$7,2,0))</f>
        <v>0</v>
      </c>
      <c r="G1306" s="17">
        <f>INT((VLOOKUP($C1306,装备数值,3,0)+VLOOKUP($C1306,装备数值,6,0)*($E1306-1))*VLOOKUP($D1306,系数!$K$2:$O$7,3,0))</f>
        <v>266</v>
      </c>
      <c r="H1306" s="17">
        <f t="shared" si="41"/>
        <v>266</v>
      </c>
      <c r="I1306" s="17">
        <f>INT((VLOOKUP($C1306,装备数值,4,0)+VLOOKUP($C1306,装备数值,7,0)*($E1306-1))*VLOOKUP($D1306,系数!$K$2:$O$7,4,0))</f>
        <v>0</v>
      </c>
      <c r="J1306" s="17">
        <f>INT((VLOOKUP($C1306,装备数值,4,0)+VLOOKUP($C1306,装备数值,7,0)*($E1306-1))*VLOOKUP($D1306,系数!$K$2:$O$7,5,0))</f>
        <v>0</v>
      </c>
      <c r="K1306" s="17">
        <f>INT(VLOOKUP(E1306,强化金币,2,1)*VLOOKUP(INDEX(装备!F:F,MATCH(属性!A1306,装备!A:A,0)),系数!$K$12:$M$15,3,0))</f>
        <v>135000</v>
      </c>
      <c r="L1306" s="17"/>
      <c r="M1306" s="17"/>
      <c r="N1306" s="17"/>
      <c r="O1306" s="17">
        <f>IF(E1306=1,"",VLOOKUP(E1306,系数!$S$2:$AB$12,MATCH(属性!C1306,评级,0),1))</f>
        <v>0</v>
      </c>
    </row>
    <row r="1307" spans="1:15" ht="17.25" thickBot="1" x14ac:dyDescent="0.4">
      <c r="A1307" s="17">
        <f t="shared" si="40"/>
        <v>7100011</v>
      </c>
      <c r="B1307" s="17" t="s">
        <v>65</v>
      </c>
      <c r="C1307" s="15">
        <f>INDEX(装备!G:G,MATCH(属性!A1307,装备!A:A,0))</f>
        <v>6</v>
      </c>
      <c r="D1307" s="15" t="str">
        <f>INDEX(装备!E:E,MATCH(属性!A1307,装备!A:A,0))</f>
        <v>necklace</v>
      </c>
      <c r="E1307" s="14">
        <v>105</v>
      </c>
      <c r="F1307" s="17">
        <f>INT((VLOOKUP($C1307,装备数值,2,0)+VLOOKUP($C1307,装备数值,5,0)*($E1307-1))*VLOOKUP($D1307,系数!$K$2:$O$7,2,0))</f>
        <v>0</v>
      </c>
      <c r="G1307" s="17">
        <f>INT((VLOOKUP($C1307,装备数值,3,0)+VLOOKUP($C1307,装备数值,6,0)*($E1307-1))*VLOOKUP($D1307,系数!$K$2:$O$7,3,0))</f>
        <v>268</v>
      </c>
      <c r="H1307" s="17">
        <f t="shared" si="41"/>
        <v>268</v>
      </c>
      <c r="I1307" s="17">
        <f>INT((VLOOKUP($C1307,装备数值,4,0)+VLOOKUP($C1307,装备数值,7,0)*($E1307-1))*VLOOKUP($D1307,系数!$K$2:$O$7,4,0))</f>
        <v>0</v>
      </c>
      <c r="J1307" s="17">
        <f>INT((VLOOKUP($C1307,装备数值,4,0)+VLOOKUP($C1307,装备数值,7,0)*($E1307-1))*VLOOKUP($D1307,系数!$K$2:$O$7,5,0))</f>
        <v>0</v>
      </c>
      <c r="K1307" s="17">
        <f>INT(VLOOKUP(E1307,强化金币,2,1)*VLOOKUP(INDEX(装备!F:F,MATCH(属性!A1307,装备!A:A,0)),系数!$K$12:$M$15,3,0))</f>
        <v>135000</v>
      </c>
      <c r="L1307" s="17"/>
      <c r="M1307" s="17"/>
      <c r="N1307" s="17"/>
      <c r="O1307" s="17">
        <f>IF(E1307=1,"",VLOOKUP(E1307,系数!$S$2:$AB$12,MATCH(属性!C1307,评级,0),1))</f>
        <v>0</v>
      </c>
    </row>
    <row r="1308" spans="1:15" ht="17.25" thickBot="1" x14ac:dyDescent="0.4">
      <c r="A1308" s="17">
        <f t="shared" si="40"/>
        <v>7100011</v>
      </c>
      <c r="B1308" s="17" t="s">
        <v>65</v>
      </c>
      <c r="C1308" s="15">
        <f>INDEX(装备!G:G,MATCH(属性!A1308,装备!A:A,0))</f>
        <v>6</v>
      </c>
      <c r="D1308" s="15" t="str">
        <f>INDEX(装备!E:E,MATCH(属性!A1308,装备!A:A,0))</f>
        <v>necklace</v>
      </c>
      <c r="E1308" s="14">
        <v>106</v>
      </c>
      <c r="F1308" s="17">
        <f>INT((VLOOKUP($C1308,装备数值,2,0)+VLOOKUP($C1308,装备数值,5,0)*($E1308-1))*VLOOKUP($D1308,系数!$K$2:$O$7,2,0))</f>
        <v>0</v>
      </c>
      <c r="G1308" s="17">
        <f>INT((VLOOKUP($C1308,装备数值,3,0)+VLOOKUP($C1308,装备数值,6,0)*($E1308-1))*VLOOKUP($D1308,系数!$K$2:$O$7,3,0))</f>
        <v>270</v>
      </c>
      <c r="H1308" s="17">
        <f t="shared" si="41"/>
        <v>270</v>
      </c>
      <c r="I1308" s="17">
        <f>INT((VLOOKUP($C1308,装备数值,4,0)+VLOOKUP($C1308,装备数值,7,0)*($E1308-1))*VLOOKUP($D1308,系数!$K$2:$O$7,4,0))</f>
        <v>0</v>
      </c>
      <c r="J1308" s="17">
        <f>INT((VLOOKUP($C1308,装备数值,4,0)+VLOOKUP($C1308,装备数值,7,0)*($E1308-1))*VLOOKUP($D1308,系数!$K$2:$O$7,5,0))</f>
        <v>0</v>
      </c>
      <c r="K1308" s="17">
        <f>INT(VLOOKUP(E1308,强化金币,2,1)*VLOOKUP(INDEX(装备!F:F,MATCH(属性!A1308,装备!A:A,0)),系数!$K$12:$M$15,3,0))</f>
        <v>135000</v>
      </c>
      <c r="L1308" s="17"/>
      <c r="M1308" s="17"/>
      <c r="N1308" s="17"/>
      <c r="O1308" s="17">
        <f>IF(E1308=1,"",VLOOKUP(E1308,系数!$S$2:$AB$12,MATCH(属性!C1308,评级,0),1))</f>
        <v>0</v>
      </c>
    </row>
    <row r="1309" spans="1:15" ht="17.25" thickBot="1" x14ac:dyDescent="0.4">
      <c r="A1309" s="17">
        <f t="shared" si="40"/>
        <v>7100011</v>
      </c>
      <c r="B1309" s="17" t="s">
        <v>65</v>
      </c>
      <c r="C1309" s="15">
        <f>INDEX(装备!G:G,MATCH(属性!A1309,装备!A:A,0))</f>
        <v>6</v>
      </c>
      <c r="D1309" s="15" t="str">
        <f>INDEX(装备!E:E,MATCH(属性!A1309,装备!A:A,0))</f>
        <v>necklace</v>
      </c>
      <c r="E1309" s="14">
        <v>107</v>
      </c>
      <c r="F1309" s="17">
        <f>INT((VLOOKUP($C1309,装备数值,2,0)+VLOOKUP($C1309,装备数值,5,0)*($E1309-1))*VLOOKUP($D1309,系数!$K$2:$O$7,2,0))</f>
        <v>0</v>
      </c>
      <c r="G1309" s="17">
        <f>INT((VLOOKUP($C1309,装备数值,3,0)+VLOOKUP($C1309,装备数值,6,0)*($E1309-1))*VLOOKUP($D1309,系数!$K$2:$O$7,3,0))</f>
        <v>272</v>
      </c>
      <c r="H1309" s="17">
        <f t="shared" si="41"/>
        <v>272</v>
      </c>
      <c r="I1309" s="17">
        <f>INT((VLOOKUP($C1309,装备数值,4,0)+VLOOKUP($C1309,装备数值,7,0)*($E1309-1))*VLOOKUP($D1309,系数!$K$2:$O$7,4,0))</f>
        <v>0</v>
      </c>
      <c r="J1309" s="17">
        <f>INT((VLOOKUP($C1309,装备数值,4,0)+VLOOKUP($C1309,装备数值,7,0)*($E1309-1))*VLOOKUP($D1309,系数!$K$2:$O$7,5,0))</f>
        <v>0</v>
      </c>
      <c r="K1309" s="17">
        <f>INT(VLOOKUP(E1309,强化金币,2,1)*VLOOKUP(INDEX(装备!F:F,MATCH(属性!A1309,装备!A:A,0)),系数!$K$12:$M$15,3,0))</f>
        <v>135000</v>
      </c>
      <c r="L1309" s="17"/>
      <c r="M1309" s="17"/>
      <c r="N1309" s="17"/>
      <c r="O1309" s="17">
        <f>IF(E1309=1,"",VLOOKUP(E1309,系数!$S$2:$AB$12,MATCH(属性!C1309,评级,0),1))</f>
        <v>0</v>
      </c>
    </row>
    <row r="1310" spans="1:15" ht="17.25" thickBot="1" x14ac:dyDescent="0.4">
      <c r="A1310" s="17">
        <f t="shared" si="40"/>
        <v>7100011</v>
      </c>
      <c r="B1310" s="17" t="s">
        <v>65</v>
      </c>
      <c r="C1310" s="15">
        <f>INDEX(装备!G:G,MATCH(属性!A1310,装备!A:A,0))</f>
        <v>6</v>
      </c>
      <c r="D1310" s="15" t="str">
        <f>INDEX(装备!E:E,MATCH(属性!A1310,装备!A:A,0))</f>
        <v>necklace</v>
      </c>
      <c r="E1310" s="14">
        <v>108</v>
      </c>
      <c r="F1310" s="17">
        <f>INT((VLOOKUP($C1310,装备数值,2,0)+VLOOKUP($C1310,装备数值,5,0)*($E1310-1))*VLOOKUP($D1310,系数!$K$2:$O$7,2,0))</f>
        <v>0</v>
      </c>
      <c r="G1310" s="17">
        <f>INT((VLOOKUP($C1310,装备数值,3,0)+VLOOKUP($C1310,装备数值,6,0)*($E1310-1))*VLOOKUP($D1310,系数!$K$2:$O$7,3,0))</f>
        <v>274</v>
      </c>
      <c r="H1310" s="17">
        <f t="shared" si="41"/>
        <v>274</v>
      </c>
      <c r="I1310" s="17">
        <f>INT((VLOOKUP($C1310,装备数值,4,0)+VLOOKUP($C1310,装备数值,7,0)*($E1310-1))*VLOOKUP($D1310,系数!$K$2:$O$7,4,0))</f>
        <v>0</v>
      </c>
      <c r="J1310" s="17">
        <f>INT((VLOOKUP($C1310,装备数值,4,0)+VLOOKUP($C1310,装备数值,7,0)*($E1310-1))*VLOOKUP($D1310,系数!$K$2:$O$7,5,0))</f>
        <v>0</v>
      </c>
      <c r="K1310" s="17">
        <f>INT(VLOOKUP(E1310,强化金币,2,1)*VLOOKUP(INDEX(装备!F:F,MATCH(属性!A1310,装备!A:A,0)),系数!$K$12:$M$15,3,0))</f>
        <v>135000</v>
      </c>
      <c r="L1310" s="17"/>
      <c r="M1310" s="17"/>
      <c r="N1310" s="17"/>
      <c r="O1310" s="17">
        <f>IF(E1310=1,"",VLOOKUP(E1310,系数!$S$2:$AB$12,MATCH(属性!C1310,评级,0),1))</f>
        <v>0</v>
      </c>
    </row>
    <row r="1311" spans="1:15" ht="17.25" thickBot="1" x14ac:dyDescent="0.4">
      <c r="A1311" s="17">
        <f t="shared" si="40"/>
        <v>7100011</v>
      </c>
      <c r="B1311" s="17" t="s">
        <v>65</v>
      </c>
      <c r="C1311" s="15">
        <f>INDEX(装备!G:G,MATCH(属性!A1311,装备!A:A,0))</f>
        <v>6</v>
      </c>
      <c r="D1311" s="15" t="str">
        <f>INDEX(装备!E:E,MATCH(属性!A1311,装备!A:A,0))</f>
        <v>necklace</v>
      </c>
      <c r="E1311" s="14">
        <v>109</v>
      </c>
      <c r="F1311" s="17">
        <f>INT((VLOOKUP($C1311,装备数值,2,0)+VLOOKUP($C1311,装备数值,5,0)*($E1311-1))*VLOOKUP($D1311,系数!$K$2:$O$7,2,0))</f>
        <v>0</v>
      </c>
      <c r="G1311" s="17">
        <f>INT((VLOOKUP($C1311,装备数值,3,0)+VLOOKUP($C1311,装备数值,6,0)*($E1311-1))*VLOOKUP($D1311,系数!$K$2:$O$7,3,0))</f>
        <v>276</v>
      </c>
      <c r="H1311" s="17">
        <f t="shared" si="41"/>
        <v>276</v>
      </c>
      <c r="I1311" s="17">
        <f>INT((VLOOKUP($C1311,装备数值,4,0)+VLOOKUP($C1311,装备数值,7,0)*($E1311-1))*VLOOKUP($D1311,系数!$K$2:$O$7,4,0))</f>
        <v>0</v>
      </c>
      <c r="J1311" s="17">
        <f>INT((VLOOKUP($C1311,装备数值,4,0)+VLOOKUP($C1311,装备数值,7,0)*($E1311-1))*VLOOKUP($D1311,系数!$K$2:$O$7,5,0))</f>
        <v>0</v>
      </c>
      <c r="K1311" s="17">
        <f>INT(VLOOKUP(E1311,强化金币,2,1)*VLOOKUP(INDEX(装备!F:F,MATCH(属性!A1311,装备!A:A,0)),系数!$K$12:$M$15,3,0))</f>
        <v>135000</v>
      </c>
      <c r="L1311" s="17"/>
      <c r="M1311" s="17"/>
      <c r="N1311" s="17"/>
      <c r="O1311" s="17">
        <f>IF(E1311=1,"",VLOOKUP(E1311,系数!$S$2:$AB$12,MATCH(属性!C1311,评级,0),1))</f>
        <v>0</v>
      </c>
    </row>
    <row r="1312" spans="1:15" ht="17.25" thickBot="1" x14ac:dyDescent="0.4">
      <c r="A1312" s="17">
        <f t="shared" si="40"/>
        <v>7100011</v>
      </c>
      <c r="B1312" s="17" t="s">
        <v>65</v>
      </c>
      <c r="C1312" s="15">
        <f>INDEX(装备!G:G,MATCH(属性!A1312,装备!A:A,0))</f>
        <v>6</v>
      </c>
      <c r="D1312" s="15" t="str">
        <f>INDEX(装备!E:E,MATCH(属性!A1312,装备!A:A,0))</f>
        <v>necklace</v>
      </c>
      <c r="E1312" s="14">
        <v>110</v>
      </c>
      <c r="F1312" s="17">
        <f>INT((VLOOKUP($C1312,装备数值,2,0)+VLOOKUP($C1312,装备数值,5,0)*($E1312-1))*VLOOKUP($D1312,系数!$K$2:$O$7,2,0))</f>
        <v>0</v>
      </c>
      <c r="G1312" s="17">
        <f>INT((VLOOKUP($C1312,装备数值,3,0)+VLOOKUP($C1312,装备数值,6,0)*($E1312-1))*VLOOKUP($D1312,系数!$K$2:$O$7,3,0))</f>
        <v>278</v>
      </c>
      <c r="H1312" s="17">
        <f t="shared" si="41"/>
        <v>278</v>
      </c>
      <c r="I1312" s="17">
        <f>INT((VLOOKUP($C1312,装备数值,4,0)+VLOOKUP($C1312,装备数值,7,0)*($E1312-1))*VLOOKUP($D1312,系数!$K$2:$O$7,4,0))</f>
        <v>0</v>
      </c>
      <c r="J1312" s="17">
        <f>INT((VLOOKUP($C1312,装备数值,4,0)+VLOOKUP($C1312,装备数值,7,0)*($E1312-1))*VLOOKUP($D1312,系数!$K$2:$O$7,5,0))</f>
        <v>0</v>
      </c>
      <c r="K1312" s="17">
        <f>INT(VLOOKUP(E1312,强化金币,2,1)*VLOOKUP(INDEX(装备!F:F,MATCH(属性!A1312,装备!A:A,0)),系数!$K$12:$M$15,3,0))</f>
        <v>135000</v>
      </c>
      <c r="L1312" s="17"/>
      <c r="M1312" s="17"/>
      <c r="N1312" s="17"/>
      <c r="O1312" s="17">
        <f>IF(E1312=1,"",VLOOKUP(E1312,系数!$S$2:$AB$12,MATCH(属性!C1312,评级,0),1))</f>
        <v>0</v>
      </c>
    </row>
    <row r="1313" spans="1:15" ht="17.25" thickBot="1" x14ac:dyDescent="0.4">
      <c r="A1313" s="17">
        <f t="shared" si="40"/>
        <v>7100011</v>
      </c>
      <c r="B1313" s="17" t="s">
        <v>65</v>
      </c>
      <c r="C1313" s="15">
        <f>INDEX(装备!G:G,MATCH(属性!A1313,装备!A:A,0))</f>
        <v>6</v>
      </c>
      <c r="D1313" s="15" t="str">
        <f>INDEX(装备!E:E,MATCH(属性!A1313,装备!A:A,0))</f>
        <v>necklace</v>
      </c>
      <c r="E1313" s="14">
        <v>111</v>
      </c>
      <c r="F1313" s="17">
        <f>INT((VLOOKUP($C1313,装备数值,2,0)+VLOOKUP($C1313,装备数值,5,0)*($E1313-1))*VLOOKUP($D1313,系数!$K$2:$O$7,2,0))</f>
        <v>0</v>
      </c>
      <c r="G1313" s="17">
        <f>INT((VLOOKUP($C1313,装备数值,3,0)+VLOOKUP($C1313,装备数值,6,0)*($E1313-1))*VLOOKUP($D1313,系数!$K$2:$O$7,3,0))</f>
        <v>280</v>
      </c>
      <c r="H1313" s="17">
        <f t="shared" si="41"/>
        <v>280</v>
      </c>
      <c r="I1313" s="17">
        <f>INT((VLOOKUP($C1313,装备数值,4,0)+VLOOKUP($C1313,装备数值,7,0)*($E1313-1))*VLOOKUP($D1313,系数!$K$2:$O$7,4,0))</f>
        <v>0</v>
      </c>
      <c r="J1313" s="17">
        <f>INT((VLOOKUP($C1313,装备数值,4,0)+VLOOKUP($C1313,装备数值,7,0)*($E1313-1))*VLOOKUP($D1313,系数!$K$2:$O$7,5,0))</f>
        <v>0</v>
      </c>
      <c r="K1313" s="17">
        <f>INT(VLOOKUP(E1313,强化金币,2,1)*VLOOKUP(INDEX(装备!F:F,MATCH(属性!A1313,装备!A:A,0)),系数!$K$12:$M$15,3,0))</f>
        <v>135000</v>
      </c>
      <c r="L1313" s="17"/>
      <c r="M1313" s="17"/>
      <c r="N1313" s="17"/>
      <c r="O1313" s="17">
        <f>IF(E1313=1,"",VLOOKUP(E1313,系数!$S$2:$AB$12,MATCH(属性!C1313,评级,0),1))</f>
        <v>0</v>
      </c>
    </row>
    <row r="1314" spans="1:15" ht="17.25" thickBot="1" x14ac:dyDescent="0.4">
      <c r="A1314" s="17">
        <f t="shared" si="40"/>
        <v>7100011</v>
      </c>
      <c r="B1314" s="17" t="s">
        <v>65</v>
      </c>
      <c r="C1314" s="15">
        <f>INDEX(装备!G:G,MATCH(属性!A1314,装备!A:A,0))</f>
        <v>6</v>
      </c>
      <c r="D1314" s="15" t="str">
        <f>INDEX(装备!E:E,MATCH(属性!A1314,装备!A:A,0))</f>
        <v>necklace</v>
      </c>
      <c r="E1314" s="14">
        <v>112</v>
      </c>
      <c r="F1314" s="17">
        <f>INT((VLOOKUP($C1314,装备数值,2,0)+VLOOKUP($C1314,装备数值,5,0)*($E1314-1))*VLOOKUP($D1314,系数!$K$2:$O$7,2,0))</f>
        <v>0</v>
      </c>
      <c r="G1314" s="17">
        <f>INT((VLOOKUP($C1314,装备数值,3,0)+VLOOKUP($C1314,装备数值,6,0)*($E1314-1))*VLOOKUP($D1314,系数!$K$2:$O$7,3,0))</f>
        <v>282</v>
      </c>
      <c r="H1314" s="17">
        <f t="shared" si="41"/>
        <v>282</v>
      </c>
      <c r="I1314" s="17">
        <f>INT((VLOOKUP($C1314,装备数值,4,0)+VLOOKUP($C1314,装备数值,7,0)*($E1314-1))*VLOOKUP($D1314,系数!$K$2:$O$7,4,0))</f>
        <v>0</v>
      </c>
      <c r="J1314" s="17">
        <f>INT((VLOOKUP($C1314,装备数值,4,0)+VLOOKUP($C1314,装备数值,7,0)*($E1314-1))*VLOOKUP($D1314,系数!$K$2:$O$7,5,0))</f>
        <v>0</v>
      </c>
      <c r="K1314" s="17">
        <f>INT(VLOOKUP(E1314,强化金币,2,1)*VLOOKUP(INDEX(装备!F:F,MATCH(属性!A1314,装备!A:A,0)),系数!$K$12:$M$15,3,0))</f>
        <v>135000</v>
      </c>
      <c r="L1314" s="17"/>
      <c r="M1314" s="17"/>
      <c r="N1314" s="17"/>
      <c r="O1314" s="17">
        <f>IF(E1314=1,"",VLOOKUP(E1314,系数!$S$2:$AB$12,MATCH(属性!C1314,评级,0),1))</f>
        <v>0</v>
      </c>
    </row>
    <row r="1315" spans="1:15" ht="17.25" thickBot="1" x14ac:dyDescent="0.4">
      <c r="A1315" s="17">
        <f t="shared" si="40"/>
        <v>7100011</v>
      </c>
      <c r="B1315" s="17" t="s">
        <v>65</v>
      </c>
      <c r="C1315" s="15">
        <f>INDEX(装备!G:G,MATCH(属性!A1315,装备!A:A,0))</f>
        <v>6</v>
      </c>
      <c r="D1315" s="15" t="str">
        <f>INDEX(装备!E:E,MATCH(属性!A1315,装备!A:A,0))</f>
        <v>necklace</v>
      </c>
      <c r="E1315" s="14">
        <v>113</v>
      </c>
      <c r="F1315" s="17">
        <f>INT((VLOOKUP($C1315,装备数值,2,0)+VLOOKUP($C1315,装备数值,5,0)*($E1315-1))*VLOOKUP($D1315,系数!$K$2:$O$7,2,0))</f>
        <v>0</v>
      </c>
      <c r="G1315" s="17">
        <f>INT((VLOOKUP($C1315,装备数值,3,0)+VLOOKUP($C1315,装备数值,6,0)*($E1315-1))*VLOOKUP($D1315,系数!$K$2:$O$7,3,0))</f>
        <v>284</v>
      </c>
      <c r="H1315" s="17">
        <f t="shared" si="41"/>
        <v>284</v>
      </c>
      <c r="I1315" s="17">
        <f>INT((VLOOKUP($C1315,装备数值,4,0)+VLOOKUP($C1315,装备数值,7,0)*($E1315-1))*VLOOKUP($D1315,系数!$K$2:$O$7,4,0))</f>
        <v>0</v>
      </c>
      <c r="J1315" s="17">
        <f>INT((VLOOKUP($C1315,装备数值,4,0)+VLOOKUP($C1315,装备数值,7,0)*($E1315-1))*VLOOKUP($D1315,系数!$K$2:$O$7,5,0))</f>
        <v>0</v>
      </c>
      <c r="K1315" s="17">
        <f>INT(VLOOKUP(E1315,强化金币,2,1)*VLOOKUP(INDEX(装备!F:F,MATCH(属性!A1315,装备!A:A,0)),系数!$K$12:$M$15,3,0))</f>
        <v>135000</v>
      </c>
      <c r="L1315" s="17"/>
      <c r="M1315" s="17"/>
      <c r="N1315" s="17"/>
      <c r="O1315" s="17">
        <f>IF(E1315=1,"",VLOOKUP(E1315,系数!$S$2:$AB$12,MATCH(属性!C1315,评级,0),1))</f>
        <v>0</v>
      </c>
    </row>
    <row r="1316" spans="1:15" ht="17.25" thickBot="1" x14ac:dyDescent="0.4">
      <c r="A1316" s="17">
        <f t="shared" si="40"/>
        <v>7100011</v>
      </c>
      <c r="B1316" s="17" t="s">
        <v>65</v>
      </c>
      <c r="C1316" s="15">
        <f>INDEX(装备!G:G,MATCH(属性!A1316,装备!A:A,0))</f>
        <v>6</v>
      </c>
      <c r="D1316" s="15" t="str">
        <f>INDEX(装备!E:E,MATCH(属性!A1316,装备!A:A,0))</f>
        <v>necklace</v>
      </c>
      <c r="E1316" s="14">
        <v>114</v>
      </c>
      <c r="F1316" s="17">
        <f>INT((VLOOKUP($C1316,装备数值,2,0)+VLOOKUP($C1316,装备数值,5,0)*($E1316-1))*VLOOKUP($D1316,系数!$K$2:$O$7,2,0))</f>
        <v>0</v>
      </c>
      <c r="G1316" s="17">
        <f>INT((VLOOKUP($C1316,装备数值,3,0)+VLOOKUP($C1316,装备数值,6,0)*($E1316-1))*VLOOKUP($D1316,系数!$K$2:$O$7,3,0))</f>
        <v>286</v>
      </c>
      <c r="H1316" s="17">
        <f t="shared" si="41"/>
        <v>286</v>
      </c>
      <c r="I1316" s="17">
        <f>INT((VLOOKUP($C1316,装备数值,4,0)+VLOOKUP($C1316,装备数值,7,0)*($E1316-1))*VLOOKUP($D1316,系数!$K$2:$O$7,4,0))</f>
        <v>0</v>
      </c>
      <c r="J1316" s="17">
        <f>INT((VLOOKUP($C1316,装备数值,4,0)+VLOOKUP($C1316,装备数值,7,0)*($E1316-1))*VLOOKUP($D1316,系数!$K$2:$O$7,5,0))</f>
        <v>0</v>
      </c>
      <c r="K1316" s="17">
        <f>INT(VLOOKUP(E1316,强化金币,2,1)*VLOOKUP(INDEX(装备!F:F,MATCH(属性!A1316,装备!A:A,0)),系数!$K$12:$M$15,3,0))</f>
        <v>135000</v>
      </c>
      <c r="L1316" s="17"/>
      <c r="M1316" s="17"/>
      <c r="N1316" s="17"/>
      <c r="O1316" s="17">
        <f>IF(E1316=1,"",VLOOKUP(E1316,系数!$S$2:$AB$12,MATCH(属性!C1316,评级,0),1))</f>
        <v>0</v>
      </c>
    </row>
    <row r="1317" spans="1:15" ht="17.25" thickBot="1" x14ac:dyDescent="0.4">
      <c r="A1317" s="17">
        <f t="shared" si="40"/>
        <v>7100011</v>
      </c>
      <c r="B1317" s="17" t="s">
        <v>65</v>
      </c>
      <c r="C1317" s="15">
        <f>INDEX(装备!G:G,MATCH(属性!A1317,装备!A:A,0))</f>
        <v>6</v>
      </c>
      <c r="D1317" s="15" t="str">
        <f>INDEX(装备!E:E,MATCH(属性!A1317,装备!A:A,0))</f>
        <v>necklace</v>
      </c>
      <c r="E1317" s="14">
        <v>115</v>
      </c>
      <c r="F1317" s="17">
        <f>INT((VLOOKUP($C1317,装备数值,2,0)+VLOOKUP($C1317,装备数值,5,0)*($E1317-1))*VLOOKUP($D1317,系数!$K$2:$O$7,2,0))</f>
        <v>0</v>
      </c>
      <c r="G1317" s="17">
        <f>INT((VLOOKUP($C1317,装备数值,3,0)+VLOOKUP($C1317,装备数值,6,0)*($E1317-1))*VLOOKUP($D1317,系数!$K$2:$O$7,3,0))</f>
        <v>288</v>
      </c>
      <c r="H1317" s="17">
        <f t="shared" si="41"/>
        <v>288</v>
      </c>
      <c r="I1317" s="17">
        <f>INT((VLOOKUP($C1317,装备数值,4,0)+VLOOKUP($C1317,装备数值,7,0)*($E1317-1))*VLOOKUP($D1317,系数!$K$2:$O$7,4,0))</f>
        <v>0</v>
      </c>
      <c r="J1317" s="17">
        <f>INT((VLOOKUP($C1317,装备数值,4,0)+VLOOKUP($C1317,装备数值,7,0)*($E1317-1))*VLOOKUP($D1317,系数!$K$2:$O$7,5,0))</f>
        <v>0</v>
      </c>
      <c r="K1317" s="17">
        <f>INT(VLOOKUP(E1317,强化金币,2,1)*VLOOKUP(INDEX(装备!F:F,MATCH(属性!A1317,装备!A:A,0)),系数!$K$12:$M$15,3,0))</f>
        <v>135000</v>
      </c>
      <c r="L1317" s="17"/>
      <c r="M1317" s="17"/>
      <c r="N1317" s="17"/>
      <c r="O1317" s="17">
        <f>IF(E1317=1,"",VLOOKUP(E1317,系数!$S$2:$AB$12,MATCH(属性!C1317,评级,0),1))</f>
        <v>0</v>
      </c>
    </row>
    <row r="1318" spans="1:15" ht="17.25" thickBot="1" x14ac:dyDescent="0.4">
      <c r="A1318" s="17">
        <f t="shared" si="40"/>
        <v>7100011</v>
      </c>
      <c r="B1318" s="17" t="s">
        <v>65</v>
      </c>
      <c r="C1318" s="15">
        <f>INDEX(装备!G:G,MATCH(属性!A1318,装备!A:A,0))</f>
        <v>6</v>
      </c>
      <c r="D1318" s="15" t="str">
        <f>INDEX(装备!E:E,MATCH(属性!A1318,装备!A:A,0))</f>
        <v>necklace</v>
      </c>
      <c r="E1318" s="14">
        <v>116</v>
      </c>
      <c r="F1318" s="17">
        <f>INT((VLOOKUP($C1318,装备数值,2,0)+VLOOKUP($C1318,装备数值,5,0)*($E1318-1))*VLOOKUP($D1318,系数!$K$2:$O$7,2,0))</f>
        <v>0</v>
      </c>
      <c r="G1318" s="17">
        <f>INT((VLOOKUP($C1318,装备数值,3,0)+VLOOKUP($C1318,装备数值,6,0)*($E1318-1))*VLOOKUP($D1318,系数!$K$2:$O$7,3,0))</f>
        <v>290</v>
      </c>
      <c r="H1318" s="17">
        <f t="shared" si="41"/>
        <v>290</v>
      </c>
      <c r="I1318" s="17">
        <f>INT((VLOOKUP($C1318,装备数值,4,0)+VLOOKUP($C1318,装备数值,7,0)*($E1318-1))*VLOOKUP($D1318,系数!$K$2:$O$7,4,0))</f>
        <v>0</v>
      </c>
      <c r="J1318" s="17">
        <f>INT((VLOOKUP($C1318,装备数值,4,0)+VLOOKUP($C1318,装备数值,7,0)*($E1318-1))*VLOOKUP($D1318,系数!$K$2:$O$7,5,0))</f>
        <v>0</v>
      </c>
      <c r="K1318" s="17">
        <f>INT(VLOOKUP(E1318,强化金币,2,1)*VLOOKUP(INDEX(装备!F:F,MATCH(属性!A1318,装备!A:A,0)),系数!$K$12:$M$15,3,0))</f>
        <v>135000</v>
      </c>
      <c r="L1318" s="17"/>
      <c r="M1318" s="17"/>
      <c r="N1318" s="17"/>
      <c r="O1318" s="17">
        <f>IF(E1318=1,"",VLOOKUP(E1318,系数!$S$2:$AB$12,MATCH(属性!C1318,评级,0),1))</f>
        <v>0</v>
      </c>
    </row>
    <row r="1319" spans="1:15" ht="17.25" thickBot="1" x14ac:dyDescent="0.4">
      <c r="A1319" s="17">
        <f t="shared" si="40"/>
        <v>7100011</v>
      </c>
      <c r="B1319" s="17" t="s">
        <v>65</v>
      </c>
      <c r="C1319" s="15">
        <f>INDEX(装备!G:G,MATCH(属性!A1319,装备!A:A,0))</f>
        <v>6</v>
      </c>
      <c r="D1319" s="15" t="str">
        <f>INDEX(装备!E:E,MATCH(属性!A1319,装备!A:A,0))</f>
        <v>necklace</v>
      </c>
      <c r="E1319" s="14">
        <v>117</v>
      </c>
      <c r="F1319" s="17">
        <f>INT((VLOOKUP($C1319,装备数值,2,0)+VLOOKUP($C1319,装备数值,5,0)*($E1319-1))*VLOOKUP($D1319,系数!$K$2:$O$7,2,0))</f>
        <v>0</v>
      </c>
      <c r="G1319" s="17">
        <f>INT((VLOOKUP($C1319,装备数值,3,0)+VLOOKUP($C1319,装备数值,6,0)*($E1319-1))*VLOOKUP($D1319,系数!$K$2:$O$7,3,0))</f>
        <v>292</v>
      </c>
      <c r="H1319" s="17">
        <f t="shared" si="41"/>
        <v>292</v>
      </c>
      <c r="I1319" s="17">
        <f>INT((VLOOKUP($C1319,装备数值,4,0)+VLOOKUP($C1319,装备数值,7,0)*($E1319-1))*VLOOKUP($D1319,系数!$K$2:$O$7,4,0))</f>
        <v>0</v>
      </c>
      <c r="J1319" s="17">
        <f>INT((VLOOKUP($C1319,装备数值,4,0)+VLOOKUP($C1319,装备数值,7,0)*($E1319-1))*VLOOKUP($D1319,系数!$K$2:$O$7,5,0))</f>
        <v>0</v>
      </c>
      <c r="K1319" s="17">
        <f>INT(VLOOKUP(E1319,强化金币,2,1)*VLOOKUP(INDEX(装备!F:F,MATCH(属性!A1319,装备!A:A,0)),系数!$K$12:$M$15,3,0))</f>
        <v>135000</v>
      </c>
      <c r="L1319" s="17"/>
      <c r="M1319" s="17"/>
      <c r="N1319" s="17"/>
      <c r="O1319" s="17">
        <f>IF(E1319=1,"",VLOOKUP(E1319,系数!$S$2:$AB$12,MATCH(属性!C1319,评级,0),1))</f>
        <v>0</v>
      </c>
    </row>
    <row r="1320" spans="1:15" ht="17.25" thickBot="1" x14ac:dyDescent="0.4">
      <c r="A1320" s="17">
        <f t="shared" si="40"/>
        <v>7100011</v>
      </c>
      <c r="B1320" s="17" t="s">
        <v>65</v>
      </c>
      <c r="C1320" s="15">
        <f>INDEX(装备!G:G,MATCH(属性!A1320,装备!A:A,0))</f>
        <v>6</v>
      </c>
      <c r="D1320" s="15" t="str">
        <f>INDEX(装备!E:E,MATCH(属性!A1320,装备!A:A,0))</f>
        <v>necklace</v>
      </c>
      <c r="E1320" s="14">
        <v>118</v>
      </c>
      <c r="F1320" s="17">
        <f>INT((VLOOKUP($C1320,装备数值,2,0)+VLOOKUP($C1320,装备数值,5,0)*($E1320-1))*VLOOKUP($D1320,系数!$K$2:$O$7,2,0))</f>
        <v>0</v>
      </c>
      <c r="G1320" s="17">
        <f>INT((VLOOKUP($C1320,装备数值,3,0)+VLOOKUP($C1320,装备数值,6,0)*($E1320-1))*VLOOKUP($D1320,系数!$K$2:$O$7,3,0))</f>
        <v>294</v>
      </c>
      <c r="H1320" s="17">
        <f t="shared" si="41"/>
        <v>294</v>
      </c>
      <c r="I1320" s="17">
        <f>INT((VLOOKUP($C1320,装备数值,4,0)+VLOOKUP($C1320,装备数值,7,0)*($E1320-1))*VLOOKUP($D1320,系数!$K$2:$O$7,4,0))</f>
        <v>0</v>
      </c>
      <c r="J1320" s="17">
        <f>INT((VLOOKUP($C1320,装备数值,4,0)+VLOOKUP($C1320,装备数值,7,0)*($E1320-1))*VLOOKUP($D1320,系数!$K$2:$O$7,5,0))</f>
        <v>0</v>
      </c>
      <c r="K1320" s="17">
        <f>INT(VLOOKUP(E1320,强化金币,2,1)*VLOOKUP(INDEX(装备!F:F,MATCH(属性!A1320,装备!A:A,0)),系数!$K$12:$M$15,3,0))</f>
        <v>135000</v>
      </c>
      <c r="L1320" s="17"/>
      <c r="M1320" s="17"/>
      <c r="N1320" s="17"/>
      <c r="O1320" s="17">
        <f>IF(E1320=1,"",VLOOKUP(E1320,系数!$S$2:$AB$12,MATCH(属性!C1320,评级,0),1))</f>
        <v>0</v>
      </c>
    </row>
    <row r="1321" spans="1:15" ht="17.25" thickBot="1" x14ac:dyDescent="0.4">
      <c r="A1321" s="17">
        <f t="shared" si="40"/>
        <v>7100011</v>
      </c>
      <c r="B1321" s="17" t="s">
        <v>65</v>
      </c>
      <c r="C1321" s="15">
        <f>INDEX(装备!G:G,MATCH(属性!A1321,装备!A:A,0))</f>
        <v>6</v>
      </c>
      <c r="D1321" s="15" t="str">
        <f>INDEX(装备!E:E,MATCH(属性!A1321,装备!A:A,0))</f>
        <v>necklace</v>
      </c>
      <c r="E1321" s="14">
        <v>119</v>
      </c>
      <c r="F1321" s="17">
        <f>INT((VLOOKUP($C1321,装备数值,2,0)+VLOOKUP($C1321,装备数值,5,0)*($E1321-1))*VLOOKUP($D1321,系数!$K$2:$O$7,2,0))</f>
        <v>0</v>
      </c>
      <c r="G1321" s="17">
        <f>INT((VLOOKUP($C1321,装备数值,3,0)+VLOOKUP($C1321,装备数值,6,0)*($E1321-1))*VLOOKUP($D1321,系数!$K$2:$O$7,3,0))</f>
        <v>296</v>
      </c>
      <c r="H1321" s="17">
        <f t="shared" si="41"/>
        <v>296</v>
      </c>
      <c r="I1321" s="17">
        <f>INT((VLOOKUP($C1321,装备数值,4,0)+VLOOKUP($C1321,装备数值,7,0)*($E1321-1))*VLOOKUP($D1321,系数!$K$2:$O$7,4,0))</f>
        <v>0</v>
      </c>
      <c r="J1321" s="17">
        <f>INT((VLOOKUP($C1321,装备数值,4,0)+VLOOKUP($C1321,装备数值,7,0)*($E1321-1))*VLOOKUP($D1321,系数!$K$2:$O$7,5,0))</f>
        <v>0</v>
      </c>
      <c r="K1321" s="17">
        <f>INT(VLOOKUP(E1321,强化金币,2,1)*VLOOKUP(INDEX(装备!F:F,MATCH(属性!A1321,装备!A:A,0)),系数!$K$12:$M$15,3,0))</f>
        <v>135000</v>
      </c>
      <c r="L1321" s="17"/>
      <c r="M1321" s="17"/>
      <c r="N1321" s="17"/>
      <c r="O1321" s="17">
        <f>IF(E1321=1,"",VLOOKUP(E1321,系数!$S$2:$AB$12,MATCH(属性!C1321,评级,0),1))</f>
        <v>0</v>
      </c>
    </row>
    <row r="1322" spans="1:15" ht="17.25" thickBot="1" x14ac:dyDescent="0.4">
      <c r="A1322" s="17">
        <f t="shared" si="40"/>
        <v>7100011</v>
      </c>
      <c r="B1322" s="17" t="s">
        <v>65</v>
      </c>
      <c r="C1322" s="15">
        <f>INDEX(装备!G:G,MATCH(属性!A1322,装备!A:A,0))</f>
        <v>6</v>
      </c>
      <c r="D1322" s="15" t="str">
        <f>INDEX(装备!E:E,MATCH(属性!A1322,装备!A:A,0))</f>
        <v>necklace</v>
      </c>
      <c r="E1322" s="14">
        <v>120</v>
      </c>
      <c r="F1322" s="17">
        <f>INT((VLOOKUP($C1322,装备数值,2,0)+VLOOKUP($C1322,装备数值,5,0)*($E1322-1))*VLOOKUP($D1322,系数!$K$2:$O$7,2,0))</f>
        <v>0</v>
      </c>
      <c r="G1322" s="17">
        <f>INT((VLOOKUP($C1322,装备数值,3,0)+VLOOKUP($C1322,装备数值,6,0)*($E1322-1))*VLOOKUP($D1322,系数!$K$2:$O$7,3,0))</f>
        <v>298</v>
      </c>
      <c r="H1322" s="17">
        <f t="shared" si="41"/>
        <v>298</v>
      </c>
      <c r="I1322" s="17">
        <f>INT((VLOOKUP($C1322,装备数值,4,0)+VLOOKUP($C1322,装备数值,7,0)*($E1322-1))*VLOOKUP($D1322,系数!$K$2:$O$7,4,0))</f>
        <v>0</v>
      </c>
      <c r="J1322" s="17">
        <f>INT((VLOOKUP($C1322,装备数值,4,0)+VLOOKUP($C1322,装备数值,7,0)*($E1322-1))*VLOOKUP($D1322,系数!$K$2:$O$7,5,0))</f>
        <v>0</v>
      </c>
      <c r="K1322" s="17">
        <f>INT(VLOOKUP(E1322,强化金币,2,1)*VLOOKUP(INDEX(装备!F:F,MATCH(属性!A1322,装备!A:A,0)),系数!$K$12:$M$15,3,0))</f>
        <v>135000</v>
      </c>
      <c r="L1322" s="17"/>
      <c r="M1322" s="17"/>
      <c r="N1322" s="17"/>
      <c r="O1322" s="17">
        <f>IF(E1322=1,"",VLOOKUP(E1322,系数!$S$2:$AB$12,MATCH(属性!C1322,评级,0),1))</f>
        <v>0</v>
      </c>
    </row>
    <row r="1323" spans="1:15" ht="17.25" thickBot="1" x14ac:dyDescent="0.4">
      <c r="A1323" s="15">
        <f t="shared" si="40"/>
        <v>7100012</v>
      </c>
      <c r="B1323" s="15" t="s">
        <v>42</v>
      </c>
      <c r="C1323" s="15">
        <f>INDEX(装备!G:G,MATCH(属性!A1323,装备!A:A,0))</f>
        <v>6</v>
      </c>
      <c r="D1323" s="15" t="str">
        <f>INDEX(装备!E:E,MATCH(属性!A1323,装备!A:A,0))</f>
        <v>ring</v>
      </c>
      <c r="E1323" s="16">
        <v>1</v>
      </c>
      <c r="F1323" s="17">
        <f>INT((VLOOKUP($C1323,装备数值,2,0)+VLOOKUP($C1323,装备数值,5,0)*($E1323-1))*VLOOKUP($D1323,系数!$K$2:$O$7,2,0))</f>
        <v>0</v>
      </c>
      <c r="G1323" s="17">
        <f>INT((VLOOKUP($C1323,装备数值,3,0)+VLOOKUP($C1323,装备数值,6,0)*($E1323-1))*VLOOKUP($D1323,系数!$K$2:$O$7,3,0))</f>
        <v>60</v>
      </c>
      <c r="H1323" s="17">
        <f t="shared" si="41"/>
        <v>60</v>
      </c>
      <c r="I1323" s="17">
        <f>INT((VLOOKUP($C1323,装备数值,4,0)+VLOOKUP($C1323,装备数值,7,0)*($E1323-1))*VLOOKUP($D1323,系数!$K$2:$O$7,4,0))</f>
        <v>0</v>
      </c>
      <c r="J1323" s="17">
        <f>INT((VLOOKUP($C1323,装备数值,4,0)+VLOOKUP($C1323,装备数值,7,0)*($E1323-1))*VLOOKUP($D1323,系数!$K$2:$O$7,5,0))</f>
        <v>0</v>
      </c>
      <c r="K1323" s="17">
        <f>INT(VLOOKUP(E1323,强化金币,2,1)*VLOOKUP(INDEX(装备!F:F,MATCH(属性!A1323,装备!A:A,0)),系数!$K$12:$M$15,3,0))</f>
        <v>15</v>
      </c>
      <c r="L1323" s="17"/>
      <c r="M1323" s="17"/>
      <c r="N1323" s="17"/>
      <c r="O1323" s="17" t="str">
        <f>IF(E1323=1,"",VLOOKUP(E1323,系数!$S$2:$AB$12,MATCH(属性!C1323,评级,0),1))</f>
        <v/>
      </c>
    </row>
    <row r="1324" spans="1:15" ht="17.25" thickBot="1" x14ac:dyDescent="0.4">
      <c r="A1324" s="17">
        <f t="shared" si="40"/>
        <v>7100012</v>
      </c>
      <c r="B1324" s="17" t="s">
        <v>66</v>
      </c>
      <c r="C1324" s="15">
        <f>INDEX(装备!G:G,MATCH(属性!A1324,装备!A:A,0))</f>
        <v>6</v>
      </c>
      <c r="D1324" s="15" t="str">
        <f>INDEX(装备!E:E,MATCH(属性!A1324,装备!A:A,0))</f>
        <v>ring</v>
      </c>
      <c r="E1324" s="14">
        <v>2</v>
      </c>
      <c r="F1324" s="17">
        <f>INT((VLOOKUP($C1324,装备数值,2,0)+VLOOKUP($C1324,装备数值,5,0)*($E1324-1))*VLOOKUP($D1324,系数!$K$2:$O$7,2,0))</f>
        <v>0</v>
      </c>
      <c r="G1324" s="17">
        <f>INT((VLOOKUP($C1324,装备数值,3,0)+VLOOKUP($C1324,装备数值,6,0)*($E1324-1))*VLOOKUP($D1324,系数!$K$2:$O$7,3,0))</f>
        <v>62</v>
      </c>
      <c r="H1324" s="17">
        <f t="shared" si="41"/>
        <v>62</v>
      </c>
      <c r="I1324" s="17">
        <f>INT((VLOOKUP($C1324,装备数值,4,0)+VLOOKUP($C1324,装备数值,7,0)*($E1324-1))*VLOOKUP($D1324,系数!$K$2:$O$7,4,0))</f>
        <v>0</v>
      </c>
      <c r="J1324" s="17">
        <f>INT((VLOOKUP($C1324,装备数值,4,0)+VLOOKUP($C1324,装备数值,7,0)*($E1324-1))*VLOOKUP($D1324,系数!$K$2:$O$7,5,0))</f>
        <v>0</v>
      </c>
      <c r="K1324" s="17">
        <f>INT(VLOOKUP(E1324,强化金币,2,1)*VLOOKUP(INDEX(装备!F:F,MATCH(属性!A1324,装备!A:A,0)),系数!$K$12:$M$15,3,0))</f>
        <v>24</v>
      </c>
      <c r="L1324" s="17"/>
      <c r="M1324" s="17"/>
      <c r="N1324" s="17"/>
      <c r="O1324" s="17">
        <f>IF(E1324=1,"",VLOOKUP(E1324,系数!$S$2:$AB$12,MATCH(属性!C1324,评级,0),1))</f>
        <v>0</v>
      </c>
    </row>
    <row r="1325" spans="1:15" ht="17.25" thickBot="1" x14ac:dyDescent="0.4">
      <c r="A1325" s="17">
        <f t="shared" si="40"/>
        <v>7100012</v>
      </c>
      <c r="B1325" s="17" t="s">
        <v>66</v>
      </c>
      <c r="C1325" s="15">
        <f>INDEX(装备!G:G,MATCH(属性!A1325,装备!A:A,0))</f>
        <v>6</v>
      </c>
      <c r="D1325" s="15" t="str">
        <f>INDEX(装备!E:E,MATCH(属性!A1325,装备!A:A,0))</f>
        <v>ring</v>
      </c>
      <c r="E1325" s="14">
        <v>3</v>
      </c>
      <c r="F1325" s="17">
        <f>INT((VLOOKUP($C1325,装备数值,2,0)+VLOOKUP($C1325,装备数值,5,0)*($E1325-1))*VLOOKUP($D1325,系数!$K$2:$O$7,2,0))</f>
        <v>0</v>
      </c>
      <c r="G1325" s="17">
        <f>INT((VLOOKUP($C1325,装备数值,3,0)+VLOOKUP($C1325,装备数值,6,0)*($E1325-1))*VLOOKUP($D1325,系数!$K$2:$O$7,3,0))</f>
        <v>64</v>
      </c>
      <c r="H1325" s="17">
        <f t="shared" si="41"/>
        <v>64</v>
      </c>
      <c r="I1325" s="17">
        <f>INT((VLOOKUP($C1325,装备数值,4,0)+VLOOKUP($C1325,装备数值,7,0)*($E1325-1))*VLOOKUP($D1325,系数!$K$2:$O$7,4,0))</f>
        <v>0</v>
      </c>
      <c r="J1325" s="17">
        <f>INT((VLOOKUP($C1325,装备数值,4,0)+VLOOKUP($C1325,装备数值,7,0)*($E1325-1))*VLOOKUP($D1325,系数!$K$2:$O$7,5,0))</f>
        <v>0</v>
      </c>
      <c r="K1325" s="17">
        <f>INT(VLOOKUP(E1325,强化金币,2,1)*VLOOKUP(INDEX(装备!F:F,MATCH(属性!A1325,装备!A:A,0)),系数!$K$12:$M$15,3,0))</f>
        <v>30</v>
      </c>
      <c r="L1325" s="17"/>
      <c r="M1325" s="17"/>
      <c r="N1325" s="17"/>
      <c r="O1325" s="17">
        <f>IF(E1325=1,"",VLOOKUP(E1325,系数!$S$2:$AB$12,MATCH(属性!C1325,评级,0),1))</f>
        <v>0</v>
      </c>
    </row>
    <row r="1326" spans="1:15" ht="17.25" thickBot="1" x14ac:dyDescent="0.4">
      <c r="A1326" s="17">
        <f t="shared" si="40"/>
        <v>7100012</v>
      </c>
      <c r="B1326" s="17" t="s">
        <v>66</v>
      </c>
      <c r="C1326" s="15">
        <f>INDEX(装备!G:G,MATCH(属性!A1326,装备!A:A,0))</f>
        <v>6</v>
      </c>
      <c r="D1326" s="15" t="str">
        <f>INDEX(装备!E:E,MATCH(属性!A1326,装备!A:A,0))</f>
        <v>ring</v>
      </c>
      <c r="E1326" s="14">
        <v>4</v>
      </c>
      <c r="F1326" s="17">
        <f>INT((VLOOKUP($C1326,装备数值,2,0)+VLOOKUP($C1326,装备数值,5,0)*($E1326-1))*VLOOKUP($D1326,系数!$K$2:$O$7,2,0))</f>
        <v>0</v>
      </c>
      <c r="G1326" s="17">
        <f>INT((VLOOKUP($C1326,装备数值,3,0)+VLOOKUP($C1326,装备数值,6,0)*($E1326-1))*VLOOKUP($D1326,系数!$K$2:$O$7,3,0))</f>
        <v>66</v>
      </c>
      <c r="H1326" s="17">
        <f t="shared" si="41"/>
        <v>66</v>
      </c>
      <c r="I1326" s="17">
        <f>INT((VLOOKUP($C1326,装备数值,4,0)+VLOOKUP($C1326,装备数值,7,0)*($E1326-1))*VLOOKUP($D1326,系数!$K$2:$O$7,4,0))</f>
        <v>0</v>
      </c>
      <c r="J1326" s="17">
        <f>INT((VLOOKUP($C1326,装备数值,4,0)+VLOOKUP($C1326,装备数值,7,0)*($E1326-1))*VLOOKUP($D1326,系数!$K$2:$O$7,5,0))</f>
        <v>0</v>
      </c>
      <c r="K1326" s="17">
        <f>INT(VLOOKUP(E1326,强化金币,2,1)*VLOOKUP(INDEX(装备!F:F,MATCH(属性!A1326,装备!A:A,0)),系数!$K$12:$M$15,3,0))</f>
        <v>60</v>
      </c>
      <c r="L1326" s="17"/>
      <c r="M1326" s="17"/>
      <c r="N1326" s="17"/>
      <c r="O1326" s="17">
        <f>IF(E1326=1,"",VLOOKUP(E1326,系数!$S$2:$AB$12,MATCH(属性!C1326,评级,0),1))</f>
        <v>0</v>
      </c>
    </row>
    <row r="1327" spans="1:15" ht="17.25" thickBot="1" x14ac:dyDescent="0.4">
      <c r="A1327" s="17">
        <f t="shared" si="40"/>
        <v>7100012</v>
      </c>
      <c r="B1327" s="17" t="s">
        <v>66</v>
      </c>
      <c r="C1327" s="15">
        <f>INDEX(装备!G:G,MATCH(属性!A1327,装备!A:A,0))</f>
        <v>6</v>
      </c>
      <c r="D1327" s="15" t="str">
        <f>INDEX(装备!E:E,MATCH(属性!A1327,装备!A:A,0))</f>
        <v>ring</v>
      </c>
      <c r="E1327" s="14">
        <v>5</v>
      </c>
      <c r="F1327" s="17">
        <f>INT((VLOOKUP($C1327,装备数值,2,0)+VLOOKUP($C1327,装备数值,5,0)*($E1327-1))*VLOOKUP($D1327,系数!$K$2:$O$7,2,0))</f>
        <v>0</v>
      </c>
      <c r="G1327" s="17">
        <f>INT((VLOOKUP($C1327,装备数值,3,0)+VLOOKUP($C1327,装备数值,6,0)*($E1327-1))*VLOOKUP($D1327,系数!$K$2:$O$7,3,0))</f>
        <v>68</v>
      </c>
      <c r="H1327" s="17">
        <f t="shared" si="41"/>
        <v>68</v>
      </c>
      <c r="I1327" s="17">
        <f>INT((VLOOKUP($C1327,装备数值,4,0)+VLOOKUP($C1327,装备数值,7,0)*($E1327-1))*VLOOKUP($D1327,系数!$K$2:$O$7,4,0))</f>
        <v>0</v>
      </c>
      <c r="J1327" s="17">
        <f>INT((VLOOKUP($C1327,装备数值,4,0)+VLOOKUP($C1327,装备数值,7,0)*($E1327-1))*VLOOKUP($D1327,系数!$K$2:$O$7,5,0))</f>
        <v>0</v>
      </c>
      <c r="K1327" s="17">
        <f>INT(VLOOKUP(E1327,强化金币,2,1)*VLOOKUP(INDEX(装备!F:F,MATCH(属性!A1327,装备!A:A,0)),系数!$K$12:$M$15,3,0))</f>
        <v>90</v>
      </c>
      <c r="L1327" s="17"/>
      <c r="M1327" s="17"/>
      <c r="N1327" s="17"/>
      <c r="O1327" s="17">
        <f>IF(E1327=1,"",VLOOKUP(E1327,系数!$S$2:$AB$12,MATCH(属性!C1327,评级,0),1))</f>
        <v>0</v>
      </c>
    </row>
    <row r="1328" spans="1:15" ht="17.25" thickBot="1" x14ac:dyDescent="0.4">
      <c r="A1328" s="17">
        <f t="shared" si="40"/>
        <v>7100012</v>
      </c>
      <c r="B1328" s="17" t="s">
        <v>66</v>
      </c>
      <c r="C1328" s="15">
        <f>INDEX(装备!G:G,MATCH(属性!A1328,装备!A:A,0))</f>
        <v>6</v>
      </c>
      <c r="D1328" s="15" t="str">
        <f>INDEX(装备!E:E,MATCH(属性!A1328,装备!A:A,0))</f>
        <v>ring</v>
      </c>
      <c r="E1328" s="14">
        <v>6</v>
      </c>
      <c r="F1328" s="17">
        <f>INT((VLOOKUP($C1328,装备数值,2,0)+VLOOKUP($C1328,装备数值,5,0)*($E1328-1))*VLOOKUP($D1328,系数!$K$2:$O$7,2,0))</f>
        <v>0</v>
      </c>
      <c r="G1328" s="17">
        <f>INT((VLOOKUP($C1328,装备数值,3,0)+VLOOKUP($C1328,装备数值,6,0)*($E1328-1))*VLOOKUP($D1328,系数!$K$2:$O$7,3,0))</f>
        <v>70</v>
      </c>
      <c r="H1328" s="17">
        <f t="shared" si="41"/>
        <v>70</v>
      </c>
      <c r="I1328" s="17">
        <f>INT((VLOOKUP($C1328,装备数值,4,0)+VLOOKUP($C1328,装备数值,7,0)*($E1328-1))*VLOOKUP($D1328,系数!$K$2:$O$7,4,0))</f>
        <v>0</v>
      </c>
      <c r="J1328" s="17">
        <f>INT((VLOOKUP($C1328,装备数值,4,0)+VLOOKUP($C1328,装备数值,7,0)*($E1328-1))*VLOOKUP($D1328,系数!$K$2:$O$7,5,0))</f>
        <v>0</v>
      </c>
      <c r="K1328" s="17">
        <f>INT(VLOOKUP(E1328,强化金币,2,1)*VLOOKUP(INDEX(装备!F:F,MATCH(属性!A1328,装备!A:A,0)),系数!$K$12:$M$15,3,0))</f>
        <v>120</v>
      </c>
      <c r="L1328" s="17"/>
      <c r="M1328" s="17"/>
      <c r="N1328" s="17"/>
      <c r="O1328" s="17">
        <f>IF(E1328=1,"",VLOOKUP(E1328,系数!$S$2:$AB$12,MATCH(属性!C1328,评级,0),1))</f>
        <v>0</v>
      </c>
    </row>
    <row r="1329" spans="1:15" ht="17.25" thickBot="1" x14ac:dyDescent="0.4">
      <c r="A1329" s="17">
        <f t="shared" si="40"/>
        <v>7100012</v>
      </c>
      <c r="B1329" s="17" t="s">
        <v>66</v>
      </c>
      <c r="C1329" s="15">
        <f>INDEX(装备!G:G,MATCH(属性!A1329,装备!A:A,0))</f>
        <v>6</v>
      </c>
      <c r="D1329" s="15" t="str">
        <f>INDEX(装备!E:E,MATCH(属性!A1329,装备!A:A,0))</f>
        <v>ring</v>
      </c>
      <c r="E1329" s="14">
        <v>7</v>
      </c>
      <c r="F1329" s="17">
        <f>INT((VLOOKUP($C1329,装备数值,2,0)+VLOOKUP($C1329,装备数值,5,0)*($E1329-1))*VLOOKUP($D1329,系数!$K$2:$O$7,2,0))</f>
        <v>0</v>
      </c>
      <c r="G1329" s="17">
        <f>INT((VLOOKUP($C1329,装备数值,3,0)+VLOOKUP($C1329,装备数值,6,0)*($E1329-1))*VLOOKUP($D1329,系数!$K$2:$O$7,3,0))</f>
        <v>72</v>
      </c>
      <c r="H1329" s="17">
        <f t="shared" si="41"/>
        <v>72</v>
      </c>
      <c r="I1329" s="17">
        <f>INT((VLOOKUP($C1329,装备数值,4,0)+VLOOKUP($C1329,装备数值,7,0)*($E1329-1))*VLOOKUP($D1329,系数!$K$2:$O$7,4,0))</f>
        <v>0</v>
      </c>
      <c r="J1329" s="17">
        <f>INT((VLOOKUP($C1329,装备数值,4,0)+VLOOKUP($C1329,装备数值,7,0)*($E1329-1))*VLOOKUP($D1329,系数!$K$2:$O$7,5,0))</f>
        <v>0</v>
      </c>
      <c r="K1329" s="17">
        <f>INT(VLOOKUP(E1329,强化金币,2,1)*VLOOKUP(INDEX(装备!F:F,MATCH(属性!A1329,装备!A:A,0)),系数!$K$12:$M$15,3,0))</f>
        <v>150</v>
      </c>
      <c r="L1329" s="17"/>
      <c r="M1329" s="17"/>
      <c r="N1329" s="17"/>
      <c r="O1329" s="17">
        <f>IF(E1329=1,"",VLOOKUP(E1329,系数!$S$2:$AB$12,MATCH(属性!C1329,评级,0),1))</f>
        <v>0</v>
      </c>
    </row>
    <row r="1330" spans="1:15" ht="17.25" thickBot="1" x14ac:dyDescent="0.4">
      <c r="A1330" s="17">
        <f t="shared" si="40"/>
        <v>7100012</v>
      </c>
      <c r="B1330" s="17" t="s">
        <v>66</v>
      </c>
      <c r="C1330" s="15">
        <f>INDEX(装备!G:G,MATCH(属性!A1330,装备!A:A,0))</f>
        <v>6</v>
      </c>
      <c r="D1330" s="15" t="str">
        <f>INDEX(装备!E:E,MATCH(属性!A1330,装备!A:A,0))</f>
        <v>ring</v>
      </c>
      <c r="E1330" s="14">
        <v>8</v>
      </c>
      <c r="F1330" s="17">
        <f>INT((VLOOKUP($C1330,装备数值,2,0)+VLOOKUP($C1330,装备数值,5,0)*($E1330-1))*VLOOKUP($D1330,系数!$K$2:$O$7,2,0))</f>
        <v>0</v>
      </c>
      <c r="G1330" s="17">
        <f>INT((VLOOKUP($C1330,装备数值,3,0)+VLOOKUP($C1330,装备数值,6,0)*($E1330-1))*VLOOKUP($D1330,系数!$K$2:$O$7,3,0))</f>
        <v>74</v>
      </c>
      <c r="H1330" s="17">
        <f t="shared" si="41"/>
        <v>74</v>
      </c>
      <c r="I1330" s="17">
        <f>INT((VLOOKUP($C1330,装备数值,4,0)+VLOOKUP($C1330,装备数值,7,0)*($E1330-1))*VLOOKUP($D1330,系数!$K$2:$O$7,4,0))</f>
        <v>0</v>
      </c>
      <c r="J1330" s="17">
        <f>INT((VLOOKUP($C1330,装备数值,4,0)+VLOOKUP($C1330,装备数值,7,0)*($E1330-1))*VLOOKUP($D1330,系数!$K$2:$O$7,5,0))</f>
        <v>0</v>
      </c>
      <c r="K1330" s="17">
        <f>INT(VLOOKUP(E1330,强化金币,2,1)*VLOOKUP(INDEX(装备!F:F,MATCH(属性!A1330,装备!A:A,0)),系数!$K$12:$M$15,3,0))</f>
        <v>180</v>
      </c>
      <c r="L1330" s="17"/>
      <c r="M1330" s="17"/>
      <c r="N1330" s="17"/>
      <c r="O1330" s="17">
        <f>IF(E1330=1,"",VLOOKUP(E1330,系数!$S$2:$AB$12,MATCH(属性!C1330,评级,0),1))</f>
        <v>0</v>
      </c>
    </row>
    <row r="1331" spans="1:15" ht="17.25" thickBot="1" x14ac:dyDescent="0.4">
      <c r="A1331" s="17">
        <f t="shared" si="40"/>
        <v>7100012</v>
      </c>
      <c r="B1331" s="17" t="s">
        <v>66</v>
      </c>
      <c r="C1331" s="15">
        <f>INDEX(装备!G:G,MATCH(属性!A1331,装备!A:A,0))</f>
        <v>6</v>
      </c>
      <c r="D1331" s="15" t="str">
        <f>INDEX(装备!E:E,MATCH(属性!A1331,装备!A:A,0))</f>
        <v>ring</v>
      </c>
      <c r="E1331" s="14">
        <v>9</v>
      </c>
      <c r="F1331" s="17">
        <f>INT((VLOOKUP($C1331,装备数值,2,0)+VLOOKUP($C1331,装备数值,5,0)*($E1331-1))*VLOOKUP($D1331,系数!$K$2:$O$7,2,0))</f>
        <v>0</v>
      </c>
      <c r="G1331" s="17">
        <f>INT((VLOOKUP($C1331,装备数值,3,0)+VLOOKUP($C1331,装备数值,6,0)*($E1331-1))*VLOOKUP($D1331,系数!$K$2:$O$7,3,0))</f>
        <v>76</v>
      </c>
      <c r="H1331" s="17">
        <f t="shared" si="41"/>
        <v>76</v>
      </c>
      <c r="I1331" s="17">
        <f>INT((VLOOKUP($C1331,装备数值,4,0)+VLOOKUP($C1331,装备数值,7,0)*($E1331-1))*VLOOKUP($D1331,系数!$K$2:$O$7,4,0))</f>
        <v>0</v>
      </c>
      <c r="J1331" s="17">
        <f>INT((VLOOKUP($C1331,装备数值,4,0)+VLOOKUP($C1331,装备数值,7,0)*($E1331-1))*VLOOKUP($D1331,系数!$K$2:$O$7,5,0))</f>
        <v>0</v>
      </c>
      <c r="K1331" s="17">
        <f>INT(VLOOKUP(E1331,强化金币,2,1)*VLOOKUP(INDEX(装备!F:F,MATCH(属性!A1331,装备!A:A,0)),系数!$K$12:$M$15,3,0))</f>
        <v>210</v>
      </c>
      <c r="L1331" s="17"/>
      <c r="M1331" s="17"/>
      <c r="N1331" s="17"/>
      <c r="O1331" s="17">
        <f>IF(E1331=1,"",VLOOKUP(E1331,系数!$S$2:$AB$12,MATCH(属性!C1331,评级,0),1))</f>
        <v>0</v>
      </c>
    </row>
    <row r="1332" spans="1:15" ht="17.25" thickBot="1" x14ac:dyDescent="0.4">
      <c r="A1332" s="17">
        <f t="shared" si="40"/>
        <v>7100012</v>
      </c>
      <c r="B1332" s="17" t="s">
        <v>66</v>
      </c>
      <c r="C1332" s="15">
        <f>INDEX(装备!G:G,MATCH(属性!A1332,装备!A:A,0))</f>
        <v>6</v>
      </c>
      <c r="D1332" s="15" t="str">
        <f>INDEX(装备!E:E,MATCH(属性!A1332,装备!A:A,0))</f>
        <v>ring</v>
      </c>
      <c r="E1332" s="14">
        <v>10</v>
      </c>
      <c r="F1332" s="17">
        <f>INT((VLOOKUP($C1332,装备数值,2,0)+VLOOKUP($C1332,装备数值,5,0)*($E1332-1))*VLOOKUP($D1332,系数!$K$2:$O$7,2,0))</f>
        <v>0</v>
      </c>
      <c r="G1332" s="17">
        <f>INT((VLOOKUP($C1332,装备数值,3,0)+VLOOKUP($C1332,装备数值,6,0)*($E1332-1))*VLOOKUP($D1332,系数!$K$2:$O$7,3,0))</f>
        <v>78</v>
      </c>
      <c r="H1332" s="17">
        <f t="shared" si="41"/>
        <v>78</v>
      </c>
      <c r="I1332" s="17">
        <f>INT((VLOOKUP($C1332,装备数值,4,0)+VLOOKUP($C1332,装备数值,7,0)*($E1332-1))*VLOOKUP($D1332,系数!$K$2:$O$7,4,0))</f>
        <v>0</v>
      </c>
      <c r="J1332" s="17">
        <f>INT((VLOOKUP($C1332,装备数值,4,0)+VLOOKUP($C1332,装备数值,7,0)*($E1332-1))*VLOOKUP($D1332,系数!$K$2:$O$7,5,0))</f>
        <v>0</v>
      </c>
      <c r="K1332" s="17">
        <f>INT(VLOOKUP(E1332,强化金币,2,1)*VLOOKUP(INDEX(装备!F:F,MATCH(属性!A1332,装备!A:A,0)),系数!$K$12:$M$15,3,0))</f>
        <v>240</v>
      </c>
      <c r="L1332" s="17"/>
      <c r="M1332" s="17"/>
      <c r="N1332" s="17"/>
      <c r="O1332" s="17">
        <f>IF(E1332=1,"",VLOOKUP(E1332,系数!$S$2:$AB$12,MATCH(属性!C1332,评级,0),1))</f>
        <v>0</v>
      </c>
    </row>
    <row r="1333" spans="1:15" ht="17.25" thickBot="1" x14ac:dyDescent="0.4">
      <c r="A1333" s="17">
        <f t="shared" si="40"/>
        <v>7100012</v>
      </c>
      <c r="B1333" s="17" t="s">
        <v>66</v>
      </c>
      <c r="C1333" s="15">
        <f>INDEX(装备!G:G,MATCH(属性!A1333,装备!A:A,0))</f>
        <v>6</v>
      </c>
      <c r="D1333" s="15" t="str">
        <f>INDEX(装备!E:E,MATCH(属性!A1333,装备!A:A,0))</f>
        <v>ring</v>
      </c>
      <c r="E1333" s="14">
        <v>11</v>
      </c>
      <c r="F1333" s="17">
        <f>INT((VLOOKUP($C1333,装备数值,2,0)+VLOOKUP($C1333,装备数值,5,0)*($E1333-1))*VLOOKUP($D1333,系数!$K$2:$O$7,2,0))</f>
        <v>0</v>
      </c>
      <c r="G1333" s="17">
        <f>INT((VLOOKUP($C1333,装备数值,3,0)+VLOOKUP($C1333,装备数值,6,0)*($E1333-1))*VLOOKUP($D1333,系数!$K$2:$O$7,3,0))</f>
        <v>80</v>
      </c>
      <c r="H1333" s="17">
        <f t="shared" si="41"/>
        <v>80</v>
      </c>
      <c r="I1333" s="17">
        <f>INT((VLOOKUP($C1333,装备数值,4,0)+VLOOKUP($C1333,装备数值,7,0)*($E1333-1))*VLOOKUP($D1333,系数!$K$2:$O$7,4,0))</f>
        <v>0</v>
      </c>
      <c r="J1333" s="17">
        <f>INT((VLOOKUP($C1333,装备数值,4,0)+VLOOKUP($C1333,装备数值,7,0)*($E1333-1))*VLOOKUP($D1333,系数!$K$2:$O$7,5,0))</f>
        <v>0</v>
      </c>
      <c r="K1333" s="17">
        <f>INT(VLOOKUP(E1333,强化金币,2,1)*VLOOKUP(INDEX(装备!F:F,MATCH(属性!A1333,装备!A:A,0)),系数!$K$12:$M$15,3,0))</f>
        <v>270</v>
      </c>
      <c r="L1333" s="17"/>
      <c r="M1333" s="17"/>
      <c r="N1333" s="17"/>
      <c r="O1333" s="17">
        <f>IF(E1333=1,"",VLOOKUP(E1333,系数!$S$2:$AB$12,MATCH(属性!C1333,评级,0),1))</f>
        <v>0</v>
      </c>
    </row>
    <row r="1334" spans="1:15" ht="17.25" thickBot="1" x14ac:dyDescent="0.4">
      <c r="A1334" s="17">
        <f t="shared" si="40"/>
        <v>7100012</v>
      </c>
      <c r="B1334" s="17" t="s">
        <v>66</v>
      </c>
      <c r="C1334" s="15">
        <f>INDEX(装备!G:G,MATCH(属性!A1334,装备!A:A,0))</f>
        <v>6</v>
      </c>
      <c r="D1334" s="15" t="str">
        <f>INDEX(装备!E:E,MATCH(属性!A1334,装备!A:A,0))</f>
        <v>ring</v>
      </c>
      <c r="E1334" s="14">
        <v>12</v>
      </c>
      <c r="F1334" s="17">
        <f>INT((VLOOKUP($C1334,装备数值,2,0)+VLOOKUP($C1334,装备数值,5,0)*($E1334-1))*VLOOKUP($D1334,系数!$K$2:$O$7,2,0))</f>
        <v>0</v>
      </c>
      <c r="G1334" s="17">
        <f>INT((VLOOKUP($C1334,装备数值,3,0)+VLOOKUP($C1334,装备数值,6,0)*($E1334-1))*VLOOKUP($D1334,系数!$K$2:$O$7,3,0))</f>
        <v>82</v>
      </c>
      <c r="H1334" s="17">
        <f t="shared" si="41"/>
        <v>82</v>
      </c>
      <c r="I1334" s="17">
        <f>INT((VLOOKUP($C1334,装备数值,4,0)+VLOOKUP($C1334,装备数值,7,0)*($E1334-1))*VLOOKUP($D1334,系数!$K$2:$O$7,4,0))</f>
        <v>0</v>
      </c>
      <c r="J1334" s="17">
        <f>INT((VLOOKUP($C1334,装备数值,4,0)+VLOOKUP($C1334,装备数值,7,0)*($E1334-1))*VLOOKUP($D1334,系数!$K$2:$O$7,5,0))</f>
        <v>0</v>
      </c>
      <c r="K1334" s="17">
        <f>INT(VLOOKUP(E1334,强化金币,2,1)*VLOOKUP(INDEX(装备!F:F,MATCH(属性!A1334,装备!A:A,0)),系数!$K$12:$M$15,3,0))</f>
        <v>300</v>
      </c>
      <c r="L1334" s="17"/>
      <c r="M1334" s="17"/>
      <c r="N1334" s="17"/>
      <c r="O1334" s="17">
        <f>IF(E1334=1,"",VLOOKUP(E1334,系数!$S$2:$AB$12,MATCH(属性!C1334,评级,0),1))</f>
        <v>0</v>
      </c>
    </row>
    <row r="1335" spans="1:15" ht="17.25" thickBot="1" x14ac:dyDescent="0.4">
      <c r="A1335" s="17">
        <f t="shared" si="40"/>
        <v>7100012</v>
      </c>
      <c r="B1335" s="17" t="s">
        <v>66</v>
      </c>
      <c r="C1335" s="15">
        <f>INDEX(装备!G:G,MATCH(属性!A1335,装备!A:A,0))</f>
        <v>6</v>
      </c>
      <c r="D1335" s="15" t="str">
        <f>INDEX(装备!E:E,MATCH(属性!A1335,装备!A:A,0))</f>
        <v>ring</v>
      </c>
      <c r="E1335" s="14">
        <v>13</v>
      </c>
      <c r="F1335" s="17">
        <f>INT((VLOOKUP($C1335,装备数值,2,0)+VLOOKUP($C1335,装备数值,5,0)*($E1335-1))*VLOOKUP($D1335,系数!$K$2:$O$7,2,0))</f>
        <v>0</v>
      </c>
      <c r="G1335" s="17">
        <f>INT((VLOOKUP($C1335,装备数值,3,0)+VLOOKUP($C1335,装备数值,6,0)*($E1335-1))*VLOOKUP($D1335,系数!$K$2:$O$7,3,0))</f>
        <v>84</v>
      </c>
      <c r="H1335" s="17">
        <f t="shared" si="41"/>
        <v>84</v>
      </c>
      <c r="I1335" s="17">
        <f>INT((VLOOKUP($C1335,装备数值,4,0)+VLOOKUP($C1335,装备数值,7,0)*($E1335-1))*VLOOKUP($D1335,系数!$K$2:$O$7,4,0))</f>
        <v>0</v>
      </c>
      <c r="J1335" s="17">
        <f>INT((VLOOKUP($C1335,装备数值,4,0)+VLOOKUP($C1335,装备数值,7,0)*($E1335-1))*VLOOKUP($D1335,系数!$K$2:$O$7,5,0))</f>
        <v>0</v>
      </c>
      <c r="K1335" s="17">
        <f>INT(VLOOKUP(E1335,强化金币,2,1)*VLOOKUP(INDEX(装备!F:F,MATCH(属性!A1335,装备!A:A,0)),系数!$K$12:$M$15,3,0))</f>
        <v>360</v>
      </c>
      <c r="L1335" s="17"/>
      <c r="M1335" s="17"/>
      <c r="N1335" s="17"/>
      <c r="O1335" s="17">
        <f>IF(E1335=1,"",VLOOKUP(E1335,系数!$S$2:$AB$12,MATCH(属性!C1335,评级,0),1))</f>
        <v>0</v>
      </c>
    </row>
    <row r="1336" spans="1:15" ht="17.25" thickBot="1" x14ac:dyDescent="0.4">
      <c r="A1336" s="17">
        <f t="shared" si="40"/>
        <v>7100012</v>
      </c>
      <c r="B1336" s="17" t="s">
        <v>66</v>
      </c>
      <c r="C1336" s="15">
        <f>INDEX(装备!G:G,MATCH(属性!A1336,装备!A:A,0))</f>
        <v>6</v>
      </c>
      <c r="D1336" s="15" t="str">
        <f>INDEX(装备!E:E,MATCH(属性!A1336,装备!A:A,0))</f>
        <v>ring</v>
      </c>
      <c r="E1336" s="14">
        <v>14</v>
      </c>
      <c r="F1336" s="17">
        <f>INT((VLOOKUP($C1336,装备数值,2,0)+VLOOKUP($C1336,装备数值,5,0)*($E1336-1))*VLOOKUP($D1336,系数!$K$2:$O$7,2,0))</f>
        <v>0</v>
      </c>
      <c r="G1336" s="17">
        <f>INT((VLOOKUP($C1336,装备数值,3,0)+VLOOKUP($C1336,装备数值,6,0)*($E1336-1))*VLOOKUP($D1336,系数!$K$2:$O$7,3,0))</f>
        <v>86</v>
      </c>
      <c r="H1336" s="17">
        <f t="shared" si="41"/>
        <v>86</v>
      </c>
      <c r="I1336" s="17">
        <f>INT((VLOOKUP($C1336,装备数值,4,0)+VLOOKUP($C1336,装备数值,7,0)*($E1336-1))*VLOOKUP($D1336,系数!$K$2:$O$7,4,0))</f>
        <v>0</v>
      </c>
      <c r="J1336" s="17">
        <f>INT((VLOOKUP($C1336,装备数值,4,0)+VLOOKUP($C1336,装备数值,7,0)*($E1336-1))*VLOOKUP($D1336,系数!$K$2:$O$7,5,0))</f>
        <v>0</v>
      </c>
      <c r="K1336" s="17">
        <f>INT(VLOOKUP(E1336,强化金币,2,1)*VLOOKUP(INDEX(装备!F:F,MATCH(属性!A1336,装备!A:A,0)),系数!$K$12:$M$15,3,0))</f>
        <v>420</v>
      </c>
      <c r="L1336" s="17"/>
      <c r="M1336" s="17"/>
      <c r="N1336" s="17"/>
      <c r="O1336" s="17">
        <f>IF(E1336=1,"",VLOOKUP(E1336,系数!$S$2:$AB$12,MATCH(属性!C1336,评级,0),1))</f>
        <v>0</v>
      </c>
    </row>
    <row r="1337" spans="1:15" ht="17.25" thickBot="1" x14ac:dyDescent="0.4">
      <c r="A1337" s="17">
        <f t="shared" si="40"/>
        <v>7100012</v>
      </c>
      <c r="B1337" s="17" t="s">
        <v>66</v>
      </c>
      <c r="C1337" s="15">
        <f>INDEX(装备!G:G,MATCH(属性!A1337,装备!A:A,0))</f>
        <v>6</v>
      </c>
      <c r="D1337" s="15" t="str">
        <f>INDEX(装备!E:E,MATCH(属性!A1337,装备!A:A,0))</f>
        <v>ring</v>
      </c>
      <c r="E1337" s="14">
        <v>15</v>
      </c>
      <c r="F1337" s="17">
        <f>INT((VLOOKUP($C1337,装备数值,2,0)+VLOOKUP($C1337,装备数值,5,0)*($E1337-1))*VLOOKUP($D1337,系数!$K$2:$O$7,2,0))</f>
        <v>0</v>
      </c>
      <c r="G1337" s="17">
        <f>INT((VLOOKUP($C1337,装备数值,3,0)+VLOOKUP($C1337,装备数值,6,0)*($E1337-1))*VLOOKUP($D1337,系数!$K$2:$O$7,3,0))</f>
        <v>88</v>
      </c>
      <c r="H1337" s="17">
        <f t="shared" si="41"/>
        <v>88</v>
      </c>
      <c r="I1337" s="17">
        <f>INT((VLOOKUP($C1337,装备数值,4,0)+VLOOKUP($C1337,装备数值,7,0)*($E1337-1))*VLOOKUP($D1337,系数!$K$2:$O$7,4,0))</f>
        <v>0</v>
      </c>
      <c r="J1337" s="17">
        <f>INT((VLOOKUP($C1337,装备数值,4,0)+VLOOKUP($C1337,装备数值,7,0)*($E1337-1))*VLOOKUP($D1337,系数!$K$2:$O$7,5,0))</f>
        <v>0</v>
      </c>
      <c r="K1337" s="17">
        <f>INT(VLOOKUP(E1337,强化金币,2,1)*VLOOKUP(INDEX(装备!F:F,MATCH(属性!A1337,装备!A:A,0)),系数!$K$12:$M$15,3,0))</f>
        <v>480</v>
      </c>
      <c r="L1337" s="17"/>
      <c r="M1337" s="17"/>
      <c r="N1337" s="17"/>
      <c r="O1337" s="17">
        <f>IF(E1337=1,"",VLOOKUP(E1337,系数!$S$2:$AB$12,MATCH(属性!C1337,评级,0),1))</f>
        <v>0</v>
      </c>
    </row>
    <row r="1338" spans="1:15" ht="17.25" thickBot="1" x14ac:dyDescent="0.4">
      <c r="A1338" s="17">
        <f t="shared" si="40"/>
        <v>7100012</v>
      </c>
      <c r="B1338" s="17" t="s">
        <v>66</v>
      </c>
      <c r="C1338" s="15">
        <f>INDEX(装备!G:G,MATCH(属性!A1338,装备!A:A,0))</f>
        <v>6</v>
      </c>
      <c r="D1338" s="15" t="str">
        <f>INDEX(装备!E:E,MATCH(属性!A1338,装备!A:A,0))</f>
        <v>ring</v>
      </c>
      <c r="E1338" s="14">
        <v>16</v>
      </c>
      <c r="F1338" s="17">
        <f>INT((VLOOKUP($C1338,装备数值,2,0)+VLOOKUP($C1338,装备数值,5,0)*($E1338-1))*VLOOKUP($D1338,系数!$K$2:$O$7,2,0))</f>
        <v>0</v>
      </c>
      <c r="G1338" s="17">
        <f>INT((VLOOKUP($C1338,装备数值,3,0)+VLOOKUP($C1338,装备数值,6,0)*($E1338-1))*VLOOKUP($D1338,系数!$K$2:$O$7,3,0))</f>
        <v>90</v>
      </c>
      <c r="H1338" s="17">
        <f t="shared" si="41"/>
        <v>90</v>
      </c>
      <c r="I1338" s="17">
        <f>INT((VLOOKUP($C1338,装备数值,4,0)+VLOOKUP($C1338,装备数值,7,0)*($E1338-1))*VLOOKUP($D1338,系数!$K$2:$O$7,4,0))</f>
        <v>0</v>
      </c>
      <c r="J1338" s="17">
        <f>INT((VLOOKUP($C1338,装备数值,4,0)+VLOOKUP($C1338,装备数值,7,0)*($E1338-1))*VLOOKUP($D1338,系数!$K$2:$O$7,5,0))</f>
        <v>0</v>
      </c>
      <c r="K1338" s="17">
        <f>INT(VLOOKUP(E1338,强化金币,2,1)*VLOOKUP(INDEX(装备!F:F,MATCH(属性!A1338,装备!A:A,0)),系数!$K$12:$M$15,3,0))</f>
        <v>540</v>
      </c>
      <c r="L1338" s="17"/>
      <c r="M1338" s="17"/>
      <c r="N1338" s="17"/>
      <c r="O1338" s="17">
        <f>IF(E1338=1,"",VLOOKUP(E1338,系数!$S$2:$AB$12,MATCH(属性!C1338,评级,0),1))</f>
        <v>0</v>
      </c>
    </row>
    <row r="1339" spans="1:15" ht="17.25" thickBot="1" x14ac:dyDescent="0.4">
      <c r="A1339" s="17">
        <f t="shared" si="40"/>
        <v>7100012</v>
      </c>
      <c r="B1339" s="17" t="s">
        <v>66</v>
      </c>
      <c r="C1339" s="15">
        <f>INDEX(装备!G:G,MATCH(属性!A1339,装备!A:A,0))</f>
        <v>6</v>
      </c>
      <c r="D1339" s="15" t="str">
        <f>INDEX(装备!E:E,MATCH(属性!A1339,装备!A:A,0))</f>
        <v>ring</v>
      </c>
      <c r="E1339" s="14">
        <v>17</v>
      </c>
      <c r="F1339" s="17">
        <f>INT((VLOOKUP($C1339,装备数值,2,0)+VLOOKUP($C1339,装备数值,5,0)*($E1339-1))*VLOOKUP($D1339,系数!$K$2:$O$7,2,0))</f>
        <v>0</v>
      </c>
      <c r="G1339" s="17">
        <f>INT((VLOOKUP($C1339,装备数值,3,0)+VLOOKUP($C1339,装备数值,6,0)*($E1339-1))*VLOOKUP($D1339,系数!$K$2:$O$7,3,0))</f>
        <v>92</v>
      </c>
      <c r="H1339" s="17">
        <f t="shared" si="41"/>
        <v>92</v>
      </c>
      <c r="I1339" s="17">
        <f>INT((VLOOKUP($C1339,装备数值,4,0)+VLOOKUP($C1339,装备数值,7,0)*($E1339-1))*VLOOKUP($D1339,系数!$K$2:$O$7,4,0))</f>
        <v>0</v>
      </c>
      <c r="J1339" s="17">
        <f>INT((VLOOKUP($C1339,装备数值,4,0)+VLOOKUP($C1339,装备数值,7,0)*($E1339-1))*VLOOKUP($D1339,系数!$K$2:$O$7,5,0))</f>
        <v>0</v>
      </c>
      <c r="K1339" s="17">
        <f>INT(VLOOKUP(E1339,强化金币,2,1)*VLOOKUP(INDEX(装备!F:F,MATCH(属性!A1339,装备!A:A,0)),系数!$K$12:$M$15,3,0))</f>
        <v>600</v>
      </c>
      <c r="L1339" s="17"/>
      <c r="M1339" s="17"/>
      <c r="N1339" s="17"/>
      <c r="O1339" s="17">
        <f>IF(E1339=1,"",VLOOKUP(E1339,系数!$S$2:$AB$12,MATCH(属性!C1339,评级,0),1))</f>
        <v>0</v>
      </c>
    </row>
    <row r="1340" spans="1:15" ht="17.25" thickBot="1" x14ac:dyDescent="0.4">
      <c r="A1340" s="17">
        <f t="shared" ref="A1340:A1403" si="42">A1220+1</f>
        <v>7100012</v>
      </c>
      <c r="B1340" s="17" t="s">
        <v>66</v>
      </c>
      <c r="C1340" s="15">
        <f>INDEX(装备!G:G,MATCH(属性!A1340,装备!A:A,0))</f>
        <v>6</v>
      </c>
      <c r="D1340" s="15" t="str">
        <f>INDEX(装备!E:E,MATCH(属性!A1340,装备!A:A,0))</f>
        <v>ring</v>
      </c>
      <c r="E1340" s="14">
        <v>18</v>
      </c>
      <c r="F1340" s="17">
        <f>INT((VLOOKUP($C1340,装备数值,2,0)+VLOOKUP($C1340,装备数值,5,0)*($E1340-1))*VLOOKUP($D1340,系数!$K$2:$O$7,2,0))</f>
        <v>0</v>
      </c>
      <c r="G1340" s="17">
        <f>INT((VLOOKUP($C1340,装备数值,3,0)+VLOOKUP($C1340,装备数值,6,0)*($E1340-1))*VLOOKUP($D1340,系数!$K$2:$O$7,3,0))</f>
        <v>94</v>
      </c>
      <c r="H1340" s="17">
        <f t="shared" si="41"/>
        <v>94</v>
      </c>
      <c r="I1340" s="17">
        <f>INT((VLOOKUP($C1340,装备数值,4,0)+VLOOKUP($C1340,装备数值,7,0)*($E1340-1))*VLOOKUP($D1340,系数!$K$2:$O$7,4,0))</f>
        <v>0</v>
      </c>
      <c r="J1340" s="17">
        <f>INT((VLOOKUP($C1340,装备数值,4,0)+VLOOKUP($C1340,装备数值,7,0)*($E1340-1))*VLOOKUP($D1340,系数!$K$2:$O$7,5,0))</f>
        <v>0</v>
      </c>
      <c r="K1340" s="17">
        <f>INT(VLOOKUP(E1340,强化金币,2,1)*VLOOKUP(INDEX(装备!F:F,MATCH(属性!A1340,装备!A:A,0)),系数!$K$12:$M$15,3,0))</f>
        <v>660</v>
      </c>
      <c r="L1340" s="17"/>
      <c r="M1340" s="17"/>
      <c r="N1340" s="17"/>
      <c r="O1340" s="17">
        <f>IF(E1340=1,"",VLOOKUP(E1340,系数!$S$2:$AB$12,MATCH(属性!C1340,评级,0),1))</f>
        <v>0</v>
      </c>
    </row>
    <row r="1341" spans="1:15" ht="17.25" thickBot="1" x14ac:dyDescent="0.4">
      <c r="A1341" s="17">
        <f t="shared" si="42"/>
        <v>7100012</v>
      </c>
      <c r="B1341" s="17" t="s">
        <v>66</v>
      </c>
      <c r="C1341" s="15">
        <f>INDEX(装备!G:G,MATCH(属性!A1341,装备!A:A,0))</f>
        <v>6</v>
      </c>
      <c r="D1341" s="15" t="str">
        <f>INDEX(装备!E:E,MATCH(属性!A1341,装备!A:A,0))</f>
        <v>ring</v>
      </c>
      <c r="E1341" s="14">
        <v>19</v>
      </c>
      <c r="F1341" s="17">
        <f>INT((VLOOKUP($C1341,装备数值,2,0)+VLOOKUP($C1341,装备数值,5,0)*($E1341-1))*VLOOKUP($D1341,系数!$K$2:$O$7,2,0))</f>
        <v>0</v>
      </c>
      <c r="G1341" s="17">
        <f>INT((VLOOKUP($C1341,装备数值,3,0)+VLOOKUP($C1341,装备数值,6,0)*($E1341-1))*VLOOKUP($D1341,系数!$K$2:$O$7,3,0))</f>
        <v>96</v>
      </c>
      <c r="H1341" s="17">
        <f t="shared" si="41"/>
        <v>96</v>
      </c>
      <c r="I1341" s="17">
        <f>INT((VLOOKUP($C1341,装备数值,4,0)+VLOOKUP($C1341,装备数值,7,0)*($E1341-1))*VLOOKUP($D1341,系数!$K$2:$O$7,4,0))</f>
        <v>0</v>
      </c>
      <c r="J1341" s="17">
        <f>INT((VLOOKUP($C1341,装备数值,4,0)+VLOOKUP($C1341,装备数值,7,0)*($E1341-1))*VLOOKUP($D1341,系数!$K$2:$O$7,5,0))</f>
        <v>0</v>
      </c>
      <c r="K1341" s="17">
        <f>INT(VLOOKUP(E1341,强化金币,2,1)*VLOOKUP(INDEX(装备!F:F,MATCH(属性!A1341,装备!A:A,0)),系数!$K$12:$M$15,3,0))</f>
        <v>720</v>
      </c>
      <c r="L1341" s="17"/>
      <c r="M1341" s="17"/>
      <c r="N1341" s="17"/>
      <c r="O1341" s="17">
        <f>IF(E1341=1,"",VLOOKUP(E1341,系数!$S$2:$AB$12,MATCH(属性!C1341,评级,0),1))</f>
        <v>0</v>
      </c>
    </row>
    <row r="1342" spans="1:15" ht="17.25" thickBot="1" x14ac:dyDescent="0.4">
      <c r="A1342" s="17">
        <f t="shared" si="42"/>
        <v>7100012</v>
      </c>
      <c r="B1342" s="17" t="s">
        <v>66</v>
      </c>
      <c r="C1342" s="15">
        <f>INDEX(装备!G:G,MATCH(属性!A1342,装备!A:A,0))</f>
        <v>6</v>
      </c>
      <c r="D1342" s="15" t="str">
        <f>INDEX(装备!E:E,MATCH(属性!A1342,装备!A:A,0))</f>
        <v>ring</v>
      </c>
      <c r="E1342" s="14">
        <v>20</v>
      </c>
      <c r="F1342" s="17">
        <f>INT((VLOOKUP($C1342,装备数值,2,0)+VLOOKUP($C1342,装备数值,5,0)*($E1342-1))*VLOOKUP($D1342,系数!$K$2:$O$7,2,0))</f>
        <v>0</v>
      </c>
      <c r="G1342" s="17">
        <f>INT((VLOOKUP($C1342,装备数值,3,0)+VLOOKUP($C1342,装备数值,6,0)*($E1342-1))*VLOOKUP($D1342,系数!$K$2:$O$7,3,0))</f>
        <v>98</v>
      </c>
      <c r="H1342" s="17">
        <f t="shared" si="41"/>
        <v>98</v>
      </c>
      <c r="I1342" s="17">
        <f>INT((VLOOKUP($C1342,装备数值,4,0)+VLOOKUP($C1342,装备数值,7,0)*($E1342-1))*VLOOKUP($D1342,系数!$K$2:$O$7,4,0))</f>
        <v>0</v>
      </c>
      <c r="J1342" s="17">
        <f>INT((VLOOKUP($C1342,装备数值,4,0)+VLOOKUP($C1342,装备数值,7,0)*($E1342-1))*VLOOKUP($D1342,系数!$K$2:$O$7,5,0))</f>
        <v>0</v>
      </c>
      <c r="K1342" s="17">
        <f>INT(VLOOKUP(E1342,强化金币,2,1)*VLOOKUP(INDEX(装备!F:F,MATCH(属性!A1342,装备!A:A,0)),系数!$K$12:$M$15,3,0))</f>
        <v>780</v>
      </c>
      <c r="L1342" s="17"/>
      <c r="M1342" s="17"/>
      <c r="N1342" s="17"/>
      <c r="O1342" s="17">
        <f>IF(E1342=1,"",VLOOKUP(E1342,系数!$S$2:$AB$12,MATCH(属性!C1342,评级,0),1))</f>
        <v>0</v>
      </c>
    </row>
    <row r="1343" spans="1:15" ht="17.25" thickBot="1" x14ac:dyDescent="0.4">
      <c r="A1343" s="17">
        <f t="shared" si="42"/>
        <v>7100012</v>
      </c>
      <c r="B1343" s="17" t="s">
        <v>66</v>
      </c>
      <c r="C1343" s="15">
        <f>INDEX(装备!G:G,MATCH(属性!A1343,装备!A:A,0))</f>
        <v>6</v>
      </c>
      <c r="D1343" s="15" t="str">
        <f>INDEX(装备!E:E,MATCH(属性!A1343,装备!A:A,0))</f>
        <v>ring</v>
      </c>
      <c r="E1343" s="14">
        <v>21</v>
      </c>
      <c r="F1343" s="17">
        <f>INT((VLOOKUP($C1343,装备数值,2,0)+VLOOKUP($C1343,装备数值,5,0)*($E1343-1))*VLOOKUP($D1343,系数!$K$2:$O$7,2,0))</f>
        <v>0</v>
      </c>
      <c r="G1343" s="17">
        <f>INT((VLOOKUP($C1343,装备数值,3,0)+VLOOKUP($C1343,装备数值,6,0)*($E1343-1))*VLOOKUP($D1343,系数!$K$2:$O$7,3,0))</f>
        <v>100</v>
      </c>
      <c r="H1343" s="17">
        <f t="shared" si="41"/>
        <v>100</v>
      </c>
      <c r="I1343" s="17">
        <f>INT((VLOOKUP($C1343,装备数值,4,0)+VLOOKUP($C1343,装备数值,7,0)*($E1343-1))*VLOOKUP($D1343,系数!$K$2:$O$7,4,0))</f>
        <v>0</v>
      </c>
      <c r="J1343" s="17">
        <f>INT((VLOOKUP($C1343,装备数值,4,0)+VLOOKUP($C1343,装备数值,7,0)*($E1343-1))*VLOOKUP($D1343,系数!$K$2:$O$7,5,0))</f>
        <v>0</v>
      </c>
      <c r="K1343" s="17">
        <f>INT(VLOOKUP(E1343,强化金币,2,1)*VLOOKUP(INDEX(装备!F:F,MATCH(属性!A1343,装备!A:A,0)),系数!$K$12:$M$15,3,0))</f>
        <v>840</v>
      </c>
      <c r="L1343" s="17"/>
      <c r="M1343" s="17"/>
      <c r="N1343" s="17"/>
      <c r="O1343" s="17">
        <f>IF(E1343=1,"",VLOOKUP(E1343,系数!$S$2:$AB$12,MATCH(属性!C1343,评级,0),1))</f>
        <v>0</v>
      </c>
    </row>
    <row r="1344" spans="1:15" ht="17.25" thickBot="1" x14ac:dyDescent="0.4">
      <c r="A1344" s="17">
        <f t="shared" si="42"/>
        <v>7100012</v>
      </c>
      <c r="B1344" s="17" t="s">
        <v>66</v>
      </c>
      <c r="C1344" s="15">
        <f>INDEX(装备!G:G,MATCH(属性!A1344,装备!A:A,0))</f>
        <v>6</v>
      </c>
      <c r="D1344" s="15" t="str">
        <f>INDEX(装备!E:E,MATCH(属性!A1344,装备!A:A,0))</f>
        <v>ring</v>
      </c>
      <c r="E1344" s="14">
        <v>22</v>
      </c>
      <c r="F1344" s="17">
        <f>INT((VLOOKUP($C1344,装备数值,2,0)+VLOOKUP($C1344,装备数值,5,0)*($E1344-1))*VLOOKUP($D1344,系数!$K$2:$O$7,2,0))</f>
        <v>0</v>
      </c>
      <c r="G1344" s="17">
        <f>INT((VLOOKUP($C1344,装备数值,3,0)+VLOOKUP($C1344,装备数值,6,0)*($E1344-1))*VLOOKUP($D1344,系数!$K$2:$O$7,3,0))</f>
        <v>102</v>
      </c>
      <c r="H1344" s="17">
        <f t="shared" si="41"/>
        <v>102</v>
      </c>
      <c r="I1344" s="17">
        <f>INT((VLOOKUP($C1344,装备数值,4,0)+VLOOKUP($C1344,装备数值,7,0)*($E1344-1))*VLOOKUP($D1344,系数!$K$2:$O$7,4,0))</f>
        <v>0</v>
      </c>
      <c r="J1344" s="17">
        <f>INT((VLOOKUP($C1344,装备数值,4,0)+VLOOKUP($C1344,装备数值,7,0)*($E1344-1))*VLOOKUP($D1344,系数!$K$2:$O$7,5,0))</f>
        <v>0</v>
      </c>
      <c r="K1344" s="17">
        <f>INT(VLOOKUP(E1344,强化金币,2,1)*VLOOKUP(INDEX(装备!F:F,MATCH(属性!A1344,装备!A:A,0)),系数!$K$12:$M$15,3,0))</f>
        <v>900</v>
      </c>
      <c r="L1344" s="17"/>
      <c r="M1344" s="17"/>
      <c r="N1344" s="17"/>
      <c r="O1344" s="17">
        <f>IF(E1344=1,"",VLOOKUP(E1344,系数!$S$2:$AB$12,MATCH(属性!C1344,评级,0),1))</f>
        <v>0</v>
      </c>
    </row>
    <row r="1345" spans="1:15" ht="17.25" thickBot="1" x14ac:dyDescent="0.4">
      <c r="A1345" s="17">
        <f t="shared" si="42"/>
        <v>7100012</v>
      </c>
      <c r="B1345" s="17" t="s">
        <v>66</v>
      </c>
      <c r="C1345" s="15">
        <f>INDEX(装备!G:G,MATCH(属性!A1345,装备!A:A,0))</f>
        <v>6</v>
      </c>
      <c r="D1345" s="15" t="str">
        <f>INDEX(装备!E:E,MATCH(属性!A1345,装备!A:A,0))</f>
        <v>ring</v>
      </c>
      <c r="E1345" s="14">
        <v>23</v>
      </c>
      <c r="F1345" s="17">
        <f>INT((VLOOKUP($C1345,装备数值,2,0)+VLOOKUP($C1345,装备数值,5,0)*($E1345-1))*VLOOKUP($D1345,系数!$K$2:$O$7,2,0))</f>
        <v>0</v>
      </c>
      <c r="G1345" s="17">
        <f>INT((VLOOKUP($C1345,装备数值,3,0)+VLOOKUP($C1345,装备数值,6,0)*($E1345-1))*VLOOKUP($D1345,系数!$K$2:$O$7,3,0))</f>
        <v>104</v>
      </c>
      <c r="H1345" s="17">
        <f t="shared" si="41"/>
        <v>104</v>
      </c>
      <c r="I1345" s="17">
        <f>INT((VLOOKUP($C1345,装备数值,4,0)+VLOOKUP($C1345,装备数值,7,0)*($E1345-1))*VLOOKUP($D1345,系数!$K$2:$O$7,4,0))</f>
        <v>0</v>
      </c>
      <c r="J1345" s="17">
        <f>INT((VLOOKUP($C1345,装备数值,4,0)+VLOOKUP($C1345,装备数值,7,0)*($E1345-1))*VLOOKUP($D1345,系数!$K$2:$O$7,5,0))</f>
        <v>0</v>
      </c>
      <c r="K1345" s="17">
        <f>INT(VLOOKUP(E1345,强化金币,2,1)*VLOOKUP(INDEX(装备!F:F,MATCH(属性!A1345,装备!A:A,0)),系数!$K$12:$M$15,3,0))</f>
        <v>960</v>
      </c>
      <c r="L1345" s="17"/>
      <c r="M1345" s="17"/>
      <c r="N1345" s="17"/>
      <c r="O1345" s="17">
        <f>IF(E1345=1,"",VLOOKUP(E1345,系数!$S$2:$AB$12,MATCH(属性!C1345,评级,0),1))</f>
        <v>0</v>
      </c>
    </row>
    <row r="1346" spans="1:15" ht="17.25" thickBot="1" x14ac:dyDescent="0.4">
      <c r="A1346" s="17">
        <f t="shared" si="42"/>
        <v>7100012</v>
      </c>
      <c r="B1346" s="17" t="s">
        <v>66</v>
      </c>
      <c r="C1346" s="15">
        <f>INDEX(装备!G:G,MATCH(属性!A1346,装备!A:A,0))</f>
        <v>6</v>
      </c>
      <c r="D1346" s="15" t="str">
        <f>INDEX(装备!E:E,MATCH(属性!A1346,装备!A:A,0))</f>
        <v>ring</v>
      </c>
      <c r="E1346" s="14">
        <v>24</v>
      </c>
      <c r="F1346" s="17">
        <f>INT((VLOOKUP($C1346,装备数值,2,0)+VLOOKUP($C1346,装备数值,5,0)*($E1346-1))*VLOOKUP($D1346,系数!$K$2:$O$7,2,0))</f>
        <v>0</v>
      </c>
      <c r="G1346" s="17">
        <f>INT((VLOOKUP($C1346,装备数值,3,0)+VLOOKUP($C1346,装备数值,6,0)*($E1346-1))*VLOOKUP($D1346,系数!$K$2:$O$7,3,0))</f>
        <v>106</v>
      </c>
      <c r="H1346" s="17">
        <f t="shared" si="41"/>
        <v>106</v>
      </c>
      <c r="I1346" s="17">
        <f>INT((VLOOKUP($C1346,装备数值,4,0)+VLOOKUP($C1346,装备数值,7,0)*($E1346-1))*VLOOKUP($D1346,系数!$K$2:$O$7,4,0))</f>
        <v>0</v>
      </c>
      <c r="J1346" s="17">
        <f>INT((VLOOKUP($C1346,装备数值,4,0)+VLOOKUP($C1346,装备数值,7,0)*($E1346-1))*VLOOKUP($D1346,系数!$K$2:$O$7,5,0))</f>
        <v>0</v>
      </c>
      <c r="K1346" s="17">
        <f>INT(VLOOKUP(E1346,强化金币,2,1)*VLOOKUP(INDEX(装备!F:F,MATCH(属性!A1346,装备!A:A,0)),系数!$K$12:$M$15,3,0))</f>
        <v>1020</v>
      </c>
      <c r="L1346" s="17"/>
      <c r="M1346" s="17"/>
      <c r="N1346" s="17"/>
      <c r="O1346" s="17">
        <f>IF(E1346=1,"",VLOOKUP(E1346,系数!$S$2:$AB$12,MATCH(属性!C1346,评级,0),1))</f>
        <v>0</v>
      </c>
    </row>
    <row r="1347" spans="1:15" ht="17.25" thickBot="1" x14ac:dyDescent="0.4">
      <c r="A1347" s="17">
        <f t="shared" si="42"/>
        <v>7100012</v>
      </c>
      <c r="B1347" s="17" t="s">
        <v>66</v>
      </c>
      <c r="C1347" s="15">
        <f>INDEX(装备!G:G,MATCH(属性!A1347,装备!A:A,0))</f>
        <v>6</v>
      </c>
      <c r="D1347" s="15" t="str">
        <f>INDEX(装备!E:E,MATCH(属性!A1347,装备!A:A,0))</f>
        <v>ring</v>
      </c>
      <c r="E1347" s="14">
        <v>25</v>
      </c>
      <c r="F1347" s="17">
        <f>INT((VLOOKUP($C1347,装备数值,2,0)+VLOOKUP($C1347,装备数值,5,0)*($E1347-1))*VLOOKUP($D1347,系数!$K$2:$O$7,2,0))</f>
        <v>0</v>
      </c>
      <c r="G1347" s="17">
        <f>INT((VLOOKUP($C1347,装备数值,3,0)+VLOOKUP($C1347,装备数值,6,0)*($E1347-1))*VLOOKUP($D1347,系数!$K$2:$O$7,3,0))</f>
        <v>108</v>
      </c>
      <c r="H1347" s="17">
        <f t="shared" si="41"/>
        <v>108</v>
      </c>
      <c r="I1347" s="17">
        <f>INT((VLOOKUP($C1347,装备数值,4,0)+VLOOKUP($C1347,装备数值,7,0)*($E1347-1))*VLOOKUP($D1347,系数!$K$2:$O$7,4,0))</f>
        <v>0</v>
      </c>
      <c r="J1347" s="17">
        <f>INT((VLOOKUP($C1347,装备数值,4,0)+VLOOKUP($C1347,装备数值,7,0)*($E1347-1))*VLOOKUP($D1347,系数!$K$2:$O$7,5,0))</f>
        <v>0</v>
      </c>
      <c r="K1347" s="17">
        <f>INT(VLOOKUP(E1347,强化金币,2,1)*VLOOKUP(INDEX(装备!F:F,MATCH(属性!A1347,装备!A:A,0)),系数!$K$12:$M$15,3,0))</f>
        <v>1080</v>
      </c>
      <c r="L1347" s="17"/>
      <c r="M1347" s="17"/>
      <c r="N1347" s="17"/>
      <c r="O1347" s="17">
        <f>IF(E1347=1,"",VLOOKUP(E1347,系数!$S$2:$AB$12,MATCH(属性!C1347,评级,0),1))</f>
        <v>0</v>
      </c>
    </row>
    <row r="1348" spans="1:15" ht="17.25" thickBot="1" x14ac:dyDescent="0.4">
      <c r="A1348" s="17">
        <f t="shared" si="42"/>
        <v>7100012</v>
      </c>
      <c r="B1348" s="17" t="s">
        <v>66</v>
      </c>
      <c r="C1348" s="15">
        <f>INDEX(装备!G:G,MATCH(属性!A1348,装备!A:A,0))</f>
        <v>6</v>
      </c>
      <c r="D1348" s="15" t="str">
        <f>INDEX(装备!E:E,MATCH(属性!A1348,装备!A:A,0))</f>
        <v>ring</v>
      </c>
      <c r="E1348" s="14">
        <v>26</v>
      </c>
      <c r="F1348" s="17">
        <f>INT((VLOOKUP($C1348,装备数值,2,0)+VLOOKUP($C1348,装备数值,5,0)*($E1348-1))*VLOOKUP($D1348,系数!$K$2:$O$7,2,0))</f>
        <v>0</v>
      </c>
      <c r="G1348" s="17">
        <f>INT((VLOOKUP($C1348,装备数值,3,0)+VLOOKUP($C1348,装备数值,6,0)*($E1348-1))*VLOOKUP($D1348,系数!$K$2:$O$7,3,0))</f>
        <v>110</v>
      </c>
      <c r="H1348" s="17">
        <f t="shared" ref="H1348:H1411" si="43">G1348</f>
        <v>110</v>
      </c>
      <c r="I1348" s="17">
        <f>INT((VLOOKUP($C1348,装备数值,4,0)+VLOOKUP($C1348,装备数值,7,0)*($E1348-1))*VLOOKUP($D1348,系数!$K$2:$O$7,4,0))</f>
        <v>0</v>
      </c>
      <c r="J1348" s="17">
        <f>INT((VLOOKUP($C1348,装备数值,4,0)+VLOOKUP($C1348,装备数值,7,0)*($E1348-1))*VLOOKUP($D1348,系数!$K$2:$O$7,5,0))</f>
        <v>0</v>
      </c>
      <c r="K1348" s="17">
        <f>INT(VLOOKUP(E1348,强化金币,2,1)*VLOOKUP(INDEX(装备!F:F,MATCH(属性!A1348,装备!A:A,0)),系数!$K$12:$M$15,3,0))</f>
        <v>1140</v>
      </c>
      <c r="L1348" s="17"/>
      <c r="M1348" s="17"/>
      <c r="N1348" s="17"/>
      <c r="O1348" s="17">
        <f>IF(E1348=1,"",VLOOKUP(E1348,系数!$S$2:$AB$12,MATCH(属性!C1348,评级,0),1))</f>
        <v>0</v>
      </c>
    </row>
    <row r="1349" spans="1:15" ht="17.25" thickBot="1" x14ac:dyDescent="0.4">
      <c r="A1349" s="17">
        <f t="shared" si="42"/>
        <v>7100012</v>
      </c>
      <c r="B1349" s="17" t="s">
        <v>66</v>
      </c>
      <c r="C1349" s="15">
        <f>INDEX(装备!G:G,MATCH(属性!A1349,装备!A:A,0))</f>
        <v>6</v>
      </c>
      <c r="D1349" s="15" t="str">
        <f>INDEX(装备!E:E,MATCH(属性!A1349,装备!A:A,0))</f>
        <v>ring</v>
      </c>
      <c r="E1349" s="14">
        <v>27</v>
      </c>
      <c r="F1349" s="17">
        <f>INT((VLOOKUP($C1349,装备数值,2,0)+VLOOKUP($C1349,装备数值,5,0)*($E1349-1))*VLOOKUP($D1349,系数!$K$2:$O$7,2,0))</f>
        <v>0</v>
      </c>
      <c r="G1349" s="17">
        <f>INT((VLOOKUP($C1349,装备数值,3,0)+VLOOKUP($C1349,装备数值,6,0)*($E1349-1))*VLOOKUP($D1349,系数!$K$2:$O$7,3,0))</f>
        <v>112</v>
      </c>
      <c r="H1349" s="17">
        <f t="shared" si="43"/>
        <v>112</v>
      </c>
      <c r="I1349" s="17">
        <f>INT((VLOOKUP($C1349,装备数值,4,0)+VLOOKUP($C1349,装备数值,7,0)*($E1349-1))*VLOOKUP($D1349,系数!$K$2:$O$7,4,0))</f>
        <v>0</v>
      </c>
      <c r="J1349" s="17">
        <f>INT((VLOOKUP($C1349,装备数值,4,0)+VLOOKUP($C1349,装备数值,7,0)*($E1349-1))*VLOOKUP($D1349,系数!$K$2:$O$7,5,0))</f>
        <v>0</v>
      </c>
      <c r="K1349" s="17">
        <f>INT(VLOOKUP(E1349,强化金币,2,1)*VLOOKUP(INDEX(装备!F:F,MATCH(属性!A1349,装备!A:A,0)),系数!$K$12:$M$15,3,0))</f>
        <v>1200</v>
      </c>
      <c r="L1349" s="17"/>
      <c r="M1349" s="17"/>
      <c r="N1349" s="17"/>
      <c r="O1349" s="17">
        <f>IF(E1349=1,"",VLOOKUP(E1349,系数!$S$2:$AB$12,MATCH(属性!C1349,评级,0),1))</f>
        <v>0</v>
      </c>
    </row>
    <row r="1350" spans="1:15" ht="17.25" thickBot="1" x14ac:dyDescent="0.4">
      <c r="A1350" s="17">
        <f t="shared" si="42"/>
        <v>7100012</v>
      </c>
      <c r="B1350" s="17" t="s">
        <v>66</v>
      </c>
      <c r="C1350" s="15">
        <f>INDEX(装备!G:G,MATCH(属性!A1350,装备!A:A,0))</f>
        <v>6</v>
      </c>
      <c r="D1350" s="15" t="str">
        <f>INDEX(装备!E:E,MATCH(属性!A1350,装备!A:A,0))</f>
        <v>ring</v>
      </c>
      <c r="E1350" s="14">
        <v>28</v>
      </c>
      <c r="F1350" s="17">
        <f>INT((VLOOKUP($C1350,装备数值,2,0)+VLOOKUP($C1350,装备数值,5,0)*($E1350-1))*VLOOKUP($D1350,系数!$K$2:$O$7,2,0))</f>
        <v>0</v>
      </c>
      <c r="G1350" s="17">
        <f>INT((VLOOKUP($C1350,装备数值,3,0)+VLOOKUP($C1350,装备数值,6,0)*($E1350-1))*VLOOKUP($D1350,系数!$K$2:$O$7,3,0))</f>
        <v>114</v>
      </c>
      <c r="H1350" s="17">
        <f t="shared" si="43"/>
        <v>114</v>
      </c>
      <c r="I1350" s="17">
        <f>INT((VLOOKUP($C1350,装备数值,4,0)+VLOOKUP($C1350,装备数值,7,0)*($E1350-1))*VLOOKUP($D1350,系数!$K$2:$O$7,4,0))</f>
        <v>0</v>
      </c>
      <c r="J1350" s="17">
        <f>INT((VLOOKUP($C1350,装备数值,4,0)+VLOOKUP($C1350,装备数值,7,0)*($E1350-1))*VLOOKUP($D1350,系数!$K$2:$O$7,5,0))</f>
        <v>0</v>
      </c>
      <c r="K1350" s="17">
        <f>INT(VLOOKUP(E1350,强化金币,2,1)*VLOOKUP(INDEX(装备!F:F,MATCH(属性!A1350,装备!A:A,0)),系数!$K$12:$M$15,3,0))</f>
        <v>1260</v>
      </c>
      <c r="L1350" s="17"/>
      <c r="M1350" s="17"/>
      <c r="N1350" s="17"/>
      <c r="O1350" s="17">
        <f>IF(E1350=1,"",VLOOKUP(E1350,系数!$S$2:$AB$12,MATCH(属性!C1350,评级,0),1))</f>
        <v>0</v>
      </c>
    </row>
    <row r="1351" spans="1:15" ht="17.25" thickBot="1" x14ac:dyDescent="0.4">
      <c r="A1351" s="17">
        <f t="shared" si="42"/>
        <v>7100012</v>
      </c>
      <c r="B1351" s="17" t="s">
        <v>66</v>
      </c>
      <c r="C1351" s="15">
        <f>INDEX(装备!G:G,MATCH(属性!A1351,装备!A:A,0))</f>
        <v>6</v>
      </c>
      <c r="D1351" s="15" t="str">
        <f>INDEX(装备!E:E,MATCH(属性!A1351,装备!A:A,0))</f>
        <v>ring</v>
      </c>
      <c r="E1351" s="14">
        <v>29</v>
      </c>
      <c r="F1351" s="17">
        <f>INT((VLOOKUP($C1351,装备数值,2,0)+VLOOKUP($C1351,装备数值,5,0)*($E1351-1))*VLOOKUP($D1351,系数!$K$2:$O$7,2,0))</f>
        <v>0</v>
      </c>
      <c r="G1351" s="17">
        <f>INT((VLOOKUP($C1351,装备数值,3,0)+VLOOKUP($C1351,装备数值,6,0)*($E1351-1))*VLOOKUP($D1351,系数!$K$2:$O$7,3,0))</f>
        <v>116</v>
      </c>
      <c r="H1351" s="17">
        <f t="shared" si="43"/>
        <v>116</v>
      </c>
      <c r="I1351" s="17">
        <f>INT((VLOOKUP($C1351,装备数值,4,0)+VLOOKUP($C1351,装备数值,7,0)*($E1351-1))*VLOOKUP($D1351,系数!$K$2:$O$7,4,0))</f>
        <v>0</v>
      </c>
      <c r="J1351" s="17">
        <f>INT((VLOOKUP($C1351,装备数值,4,0)+VLOOKUP($C1351,装备数值,7,0)*($E1351-1))*VLOOKUP($D1351,系数!$K$2:$O$7,5,0))</f>
        <v>0</v>
      </c>
      <c r="K1351" s="17">
        <f>INT(VLOOKUP(E1351,强化金币,2,1)*VLOOKUP(INDEX(装备!F:F,MATCH(属性!A1351,装备!A:A,0)),系数!$K$12:$M$15,3,0))</f>
        <v>1350</v>
      </c>
      <c r="L1351" s="17"/>
      <c r="M1351" s="17"/>
      <c r="N1351" s="17"/>
      <c r="O1351" s="17">
        <f>IF(E1351=1,"",VLOOKUP(E1351,系数!$S$2:$AB$12,MATCH(属性!C1351,评级,0),1))</f>
        <v>0</v>
      </c>
    </row>
    <row r="1352" spans="1:15" ht="17.25" thickBot="1" x14ac:dyDescent="0.4">
      <c r="A1352" s="17">
        <f t="shared" si="42"/>
        <v>7100012</v>
      </c>
      <c r="B1352" s="17" t="s">
        <v>66</v>
      </c>
      <c r="C1352" s="15">
        <f>INDEX(装备!G:G,MATCH(属性!A1352,装备!A:A,0))</f>
        <v>6</v>
      </c>
      <c r="D1352" s="15" t="str">
        <f>INDEX(装备!E:E,MATCH(属性!A1352,装备!A:A,0))</f>
        <v>ring</v>
      </c>
      <c r="E1352" s="14">
        <v>30</v>
      </c>
      <c r="F1352" s="17">
        <f>INT((VLOOKUP($C1352,装备数值,2,0)+VLOOKUP($C1352,装备数值,5,0)*($E1352-1))*VLOOKUP($D1352,系数!$K$2:$O$7,2,0))</f>
        <v>0</v>
      </c>
      <c r="G1352" s="17">
        <f>INT((VLOOKUP($C1352,装备数值,3,0)+VLOOKUP($C1352,装备数值,6,0)*($E1352-1))*VLOOKUP($D1352,系数!$K$2:$O$7,3,0))</f>
        <v>118</v>
      </c>
      <c r="H1352" s="17">
        <f t="shared" si="43"/>
        <v>118</v>
      </c>
      <c r="I1352" s="17">
        <f>INT((VLOOKUP($C1352,装备数值,4,0)+VLOOKUP($C1352,装备数值,7,0)*($E1352-1))*VLOOKUP($D1352,系数!$K$2:$O$7,4,0))</f>
        <v>0</v>
      </c>
      <c r="J1352" s="17">
        <f>INT((VLOOKUP($C1352,装备数值,4,0)+VLOOKUP($C1352,装备数值,7,0)*($E1352-1))*VLOOKUP($D1352,系数!$K$2:$O$7,5,0))</f>
        <v>0</v>
      </c>
      <c r="K1352" s="17">
        <f>INT(VLOOKUP(E1352,强化金币,2,1)*VLOOKUP(INDEX(装备!F:F,MATCH(属性!A1352,装备!A:A,0)),系数!$K$12:$M$15,3,0))</f>
        <v>1500</v>
      </c>
      <c r="L1352" s="17"/>
      <c r="M1352" s="17"/>
      <c r="N1352" s="17"/>
      <c r="O1352" s="17">
        <f>IF(E1352=1,"",VLOOKUP(E1352,系数!$S$2:$AB$12,MATCH(属性!C1352,评级,0),1))</f>
        <v>0</v>
      </c>
    </row>
    <row r="1353" spans="1:15" ht="17.25" thickBot="1" x14ac:dyDescent="0.4">
      <c r="A1353" s="17">
        <f t="shared" si="42"/>
        <v>7100012</v>
      </c>
      <c r="B1353" s="17" t="s">
        <v>66</v>
      </c>
      <c r="C1353" s="15">
        <f>INDEX(装备!G:G,MATCH(属性!A1353,装备!A:A,0))</f>
        <v>6</v>
      </c>
      <c r="D1353" s="15" t="str">
        <f>INDEX(装备!E:E,MATCH(属性!A1353,装备!A:A,0))</f>
        <v>ring</v>
      </c>
      <c r="E1353" s="14">
        <v>31</v>
      </c>
      <c r="F1353" s="17">
        <f>INT((VLOOKUP($C1353,装备数值,2,0)+VLOOKUP($C1353,装备数值,5,0)*($E1353-1))*VLOOKUP($D1353,系数!$K$2:$O$7,2,0))</f>
        <v>0</v>
      </c>
      <c r="G1353" s="17">
        <f>INT((VLOOKUP($C1353,装备数值,3,0)+VLOOKUP($C1353,装备数值,6,0)*($E1353-1))*VLOOKUP($D1353,系数!$K$2:$O$7,3,0))</f>
        <v>120</v>
      </c>
      <c r="H1353" s="17">
        <f t="shared" si="43"/>
        <v>120</v>
      </c>
      <c r="I1353" s="17">
        <f>INT((VLOOKUP($C1353,装备数值,4,0)+VLOOKUP($C1353,装备数值,7,0)*($E1353-1))*VLOOKUP($D1353,系数!$K$2:$O$7,4,0))</f>
        <v>0</v>
      </c>
      <c r="J1353" s="17">
        <f>INT((VLOOKUP($C1353,装备数值,4,0)+VLOOKUP($C1353,装备数值,7,0)*($E1353-1))*VLOOKUP($D1353,系数!$K$2:$O$7,5,0))</f>
        <v>0</v>
      </c>
      <c r="K1353" s="17">
        <f>INT(VLOOKUP(E1353,强化金币,2,1)*VLOOKUP(INDEX(装备!F:F,MATCH(属性!A1353,装备!A:A,0)),系数!$K$12:$M$15,3,0))</f>
        <v>1650</v>
      </c>
      <c r="L1353" s="17"/>
      <c r="M1353" s="17"/>
      <c r="N1353" s="17"/>
      <c r="O1353" s="17">
        <f>IF(E1353=1,"",VLOOKUP(E1353,系数!$S$2:$AB$12,MATCH(属性!C1353,评级,0),1))</f>
        <v>0</v>
      </c>
    </row>
    <row r="1354" spans="1:15" ht="17.25" thickBot="1" x14ac:dyDescent="0.4">
      <c r="A1354" s="17">
        <f t="shared" si="42"/>
        <v>7100012</v>
      </c>
      <c r="B1354" s="17" t="s">
        <v>66</v>
      </c>
      <c r="C1354" s="15">
        <f>INDEX(装备!G:G,MATCH(属性!A1354,装备!A:A,0))</f>
        <v>6</v>
      </c>
      <c r="D1354" s="15" t="str">
        <f>INDEX(装备!E:E,MATCH(属性!A1354,装备!A:A,0))</f>
        <v>ring</v>
      </c>
      <c r="E1354" s="14">
        <v>32</v>
      </c>
      <c r="F1354" s="17">
        <f>INT((VLOOKUP($C1354,装备数值,2,0)+VLOOKUP($C1354,装备数值,5,0)*($E1354-1))*VLOOKUP($D1354,系数!$K$2:$O$7,2,0))</f>
        <v>0</v>
      </c>
      <c r="G1354" s="17">
        <f>INT((VLOOKUP($C1354,装备数值,3,0)+VLOOKUP($C1354,装备数值,6,0)*($E1354-1))*VLOOKUP($D1354,系数!$K$2:$O$7,3,0))</f>
        <v>122</v>
      </c>
      <c r="H1354" s="17">
        <f t="shared" si="43"/>
        <v>122</v>
      </c>
      <c r="I1354" s="17">
        <f>INT((VLOOKUP($C1354,装备数值,4,0)+VLOOKUP($C1354,装备数值,7,0)*($E1354-1))*VLOOKUP($D1354,系数!$K$2:$O$7,4,0))</f>
        <v>0</v>
      </c>
      <c r="J1354" s="17">
        <f>INT((VLOOKUP($C1354,装备数值,4,0)+VLOOKUP($C1354,装备数值,7,0)*($E1354-1))*VLOOKUP($D1354,系数!$K$2:$O$7,5,0))</f>
        <v>0</v>
      </c>
      <c r="K1354" s="17">
        <f>INT(VLOOKUP(E1354,强化金币,2,1)*VLOOKUP(INDEX(装备!F:F,MATCH(属性!A1354,装备!A:A,0)),系数!$K$12:$M$15,3,0))</f>
        <v>1800</v>
      </c>
      <c r="L1354" s="17"/>
      <c r="M1354" s="17"/>
      <c r="N1354" s="17"/>
      <c r="O1354" s="17">
        <f>IF(E1354=1,"",VLOOKUP(E1354,系数!$S$2:$AB$12,MATCH(属性!C1354,评级,0),1))</f>
        <v>0</v>
      </c>
    </row>
    <row r="1355" spans="1:15" ht="17.25" thickBot="1" x14ac:dyDescent="0.4">
      <c r="A1355" s="17">
        <f t="shared" si="42"/>
        <v>7100012</v>
      </c>
      <c r="B1355" s="17" t="s">
        <v>66</v>
      </c>
      <c r="C1355" s="15">
        <f>INDEX(装备!G:G,MATCH(属性!A1355,装备!A:A,0))</f>
        <v>6</v>
      </c>
      <c r="D1355" s="15" t="str">
        <f>INDEX(装备!E:E,MATCH(属性!A1355,装备!A:A,0))</f>
        <v>ring</v>
      </c>
      <c r="E1355" s="14">
        <v>33</v>
      </c>
      <c r="F1355" s="17">
        <f>INT((VLOOKUP($C1355,装备数值,2,0)+VLOOKUP($C1355,装备数值,5,0)*($E1355-1))*VLOOKUP($D1355,系数!$K$2:$O$7,2,0))</f>
        <v>0</v>
      </c>
      <c r="G1355" s="17">
        <f>INT((VLOOKUP($C1355,装备数值,3,0)+VLOOKUP($C1355,装备数值,6,0)*($E1355-1))*VLOOKUP($D1355,系数!$K$2:$O$7,3,0))</f>
        <v>124</v>
      </c>
      <c r="H1355" s="17">
        <f t="shared" si="43"/>
        <v>124</v>
      </c>
      <c r="I1355" s="17">
        <f>INT((VLOOKUP($C1355,装备数值,4,0)+VLOOKUP($C1355,装备数值,7,0)*($E1355-1))*VLOOKUP($D1355,系数!$K$2:$O$7,4,0))</f>
        <v>0</v>
      </c>
      <c r="J1355" s="17">
        <f>INT((VLOOKUP($C1355,装备数值,4,0)+VLOOKUP($C1355,装备数值,7,0)*($E1355-1))*VLOOKUP($D1355,系数!$K$2:$O$7,5,0))</f>
        <v>0</v>
      </c>
      <c r="K1355" s="17">
        <f>INT(VLOOKUP(E1355,强化金币,2,1)*VLOOKUP(INDEX(装备!F:F,MATCH(属性!A1355,装备!A:A,0)),系数!$K$12:$M$15,3,0))</f>
        <v>1950</v>
      </c>
      <c r="L1355" s="17"/>
      <c r="M1355" s="17"/>
      <c r="N1355" s="17"/>
      <c r="O1355" s="17">
        <f>IF(E1355=1,"",VLOOKUP(E1355,系数!$S$2:$AB$12,MATCH(属性!C1355,评级,0),1))</f>
        <v>0</v>
      </c>
    </row>
    <row r="1356" spans="1:15" ht="17.25" thickBot="1" x14ac:dyDescent="0.4">
      <c r="A1356" s="17">
        <f t="shared" si="42"/>
        <v>7100012</v>
      </c>
      <c r="B1356" s="17" t="s">
        <v>66</v>
      </c>
      <c r="C1356" s="15">
        <f>INDEX(装备!G:G,MATCH(属性!A1356,装备!A:A,0))</f>
        <v>6</v>
      </c>
      <c r="D1356" s="15" t="str">
        <f>INDEX(装备!E:E,MATCH(属性!A1356,装备!A:A,0))</f>
        <v>ring</v>
      </c>
      <c r="E1356" s="14">
        <v>34</v>
      </c>
      <c r="F1356" s="17">
        <f>INT((VLOOKUP($C1356,装备数值,2,0)+VLOOKUP($C1356,装备数值,5,0)*($E1356-1))*VLOOKUP($D1356,系数!$K$2:$O$7,2,0))</f>
        <v>0</v>
      </c>
      <c r="G1356" s="17">
        <f>INT((VLOOKUP($C1356,装备数值,3,0)+VLOOKUP($C1356,装备数值,6,0)*($E1356-1))*VLOOKUP($D1356,系数!$K$2:$O$7,3,0))</f>
        <v>126</v>
      </c>
      <c r="H1356" s="17">
        <f t="shared" si="43"/>
        <v>126</v>
      </c>
      <c r="I1356" s="17">
        <f>INT((VLOOKUP($C1356,装备数值,4,0)+VLOOKUP($C1356,装备数值,7,0)*($E1356-1))*VLOOKUP($D1356,系数!$K$2:$O$7,4,0))</f>
        <v>0</v>
      </c>
      <c r="J1356" s="17">
        <f>INT((VLOOKUP($C1356,装备数值,4,0)+VLOOKUP($C1356,装备数值,7,0)*($E1356-1))*VLOOKUP($D1356,系数!$K$2:$O$7,5,0))</f>
        <v>0</v>
      </c>
      <c r="K1356" s="17">
        <f>INT(VLOOKUP(E1356,强化金币,2,1)*VLOOKUP(INDEX(装备!F:F,MATCH(属性!A1356,装备!A:A,0)),系数!$K$12:$M$15,3,0))</f>
        <v>2100</v>
      </c>
      <c r="L1356" s="17"/>
      <c r="M1356" s="17"/>
      <c r="N1356" s="17"/>
      <c r="O1356" s="17">
        <f>IF(E1356=1,"",VLOOKUP(E1356,系数!$S$2:$AB$12,MATCH(属性!C1356,评级,0),1))</f>
        <v>0</v>
      </c>
    </row>
    <row r="1357" spans="1:15" ht="17.25" thickBot="1" x14ac:dyDescent="0.4">
      <c r="A1357" s="17">
        <f t="shared" si="42"/>
        <v>7100012</v>
      </c>
      <c r="B1357" s="17" t="s">
        <v>66</v>
      </c>
      <c r="C1357" s="15">
        <f>INDEX(装备!G:G,MATCH(属性!A1357,装备!A:A,0))</f>
        <v>6</v>
      </c>
      <c r="D1357" s="15" t="str">
        <f>INDEX(装备!E:E,MATCH(属性!A1357,装备!A:A,0))</f>
        <v>ring</v>
      </c>
      <c r="E1357" s="14">
        <v>35</v>
      </c>
      <c r="F1357" s="17">
        <f>INT((VLOOKUP($C1357,装备数值,2,0)+VLOOKUP($C1357,装备数值,5,0)*($E1357-1))*VLOOKUP($D1357,系数!$K$2:$O$7,2,0))</f>
        <v>0</v>
      </c>
      <c r="G1357" s="17">
        <f>INT((VLOOKUP($C1357,装备数值,3,0)+VLOOKUP($C1357,装备数值,6,0)*($E1357-1))*VLOOKUP($D1357,系数!$K$2:$O$7,3,0))</f>
        <v>128</v>
      </c>
      <c r="H1357" s="17">
        <f t="shared" si="43"/>
        <v>128</v>
      </c>
      <c r="I1357" s="17">
        <f>INT((VLOOKUP($C1357,装备数值,4,0)+VLOOKUP($C1357,装备数值,7,0)*($E1357-1))*VLOOKUP($D1357,系数!$K$2:$O$7,4,0))</f>
        <v>0</v>
      </c>
      <c r="J1357" s="17">
        <f>INT((VLOOKUP($C1357,装备数值,4,0)+VLOOKUP($C1357,装备数值,7,0)*($E1357-1))*VLOOKUP($D1357,系数!$K$2:$O$7,5,0))</f>
        <v>0</v>
      </c>
      <c r="K1357" s="17">
        <f>INT(VLOOKUP(E1357,强化金币,2,1)*VLOOKUP(INDEX(装备!F:F,MATCH(属性!A1357,装备!A:A,0)),系数!$K$12:$M$15,3,0))</f>
        <v>2250</v>
      </c>
      <c r="L1357" s="17"/>
      <c r="M1357" s="17"/>
      <c r="N1357" s="17"/>
      <c r="O1357" s="17">
        <f>IF(E1357=1,"",VLOOKUP(E1357,系数!$S$2:$AB$12,MATCH(属性!C1357,评级,0),1))</f>
        <v>0</v>
      </c>
    </row>
    <row r="1358" spans="1:15" ht="17.25" thickBot="1" x14ac:dyDescent="0.4">
      <c r="A1358" s="17">
        <f t="shared" si="42"/>
        <v>7100012</v>
      </c>
      <c r="B1358" s="17" t="s">
        <v>66</v>
      </c>
      <c r="C1358" s="15">
        <f>INDEX(装备!G:G,MATCH(属性!A1358,装备!A:A,0))</f>
        <v>6</v>
      </c>
      <c r="D1358" s="15" t="str">
        <f>INDEX(装备!E:E,MATCH(属性!A1358,装备!A:A,0))</f>
        <v>ring</v>
      </c>
      <c r="E1358" s="14">
        <v>36</v>
      </c>
      <c r="F1358" s="17">
        <f>INT((VLOOKUP($C1358,装备数值,2,0)+VLOOKUP($C1358,装备数值,5,0)*($E1358-1))*VLOOKUP($D1358,系数!$K$2:$O$7,2,0))</f>
        <v>0</v>
      </c>
      <c r="G1358" s="17">
        <f>INT((VLOOKUP($C1358,装备数值,3,0)+VLOOKUP($C1358,装备数值,6,0)*($E1358-1))*VLOOKUP($D1358,系数!$K$2:$O$7,3,0))</f>
        <v>130</v>
      </c>
      <c r="H1358" s="17">
        <f t="shared" si="43"/>
        <v>130</v>
      </c>
      <c r="I1358" s="17">
        <f>INT((VLOOKUP($C1358,装备数值,4,0)+VLOOKUP($C1358,装备数值,7,0)*($E1358-1))*VLOOKUP($D1358,系数!$K$2:$O$7,4,0))</f>
        <v>0</v>
      </c>
      <c r="J1358" s="17">
        <f>INT((VLOOKUP($C1358,装备数值,4,0)+VLOOKUP($C1358,装备数值,7,0)*($E1358-1))*VLOOKUP($D1358,系数!$K$2:$O$7,5,0))</f>
        <v>0</v>
      </c>
      <c r="K1358" s="17">
        <f>INT(VLOOKUP(E1358,强化金币,2,1)*VLOOKUP(INDEX(装备!F:F,MATCH(属性!A1358,装备!A:A,0)),系数!$K$12:$M$15,3,0))</f>
        <v>2400</v>
      </c>
      <c r="L1358" s="17"/>
      <c r="M1358" s="17"/>
      <c r="N1358" s="17"/>
      <c r="O1358" s="17">
        <f>IF(E1358=1,"",VLOOKUP(E1358,系数!$S$2:$AB$12,MATCH(属性!C1358,评级,0),1))</f>
        <v>0</v>
      </c>
    </row>
    <row r="1359" spans="1:15" ht="17.25" thickBot="1" x14ac:dyDescent="0.4">
      <c r="A1359" s="17">
        <f t="shared" si="42"/>
        <v>7100012</v>
      </c>
      <c r="B1359" s="17" t="s">
        <v>66</v>
      </c>
      <c r="C1359" s="15">
        <f>INDEX(装备!G:G,MATCH(属性!A1359,装备!A:A,0))</f>
        <v>6</v>
      </c>
      <c r="D1359" s="15" t="str">
        <f>INDEX(装备!E:E,MATCH(属性!A1359,装备!A:A,0))</f>
        <v>ring</v>
      </c>
      <c r="E1359" s="14">
        <v>37</v>
      </c>
      <c r="F1359" s="17">
        <f>INT((VLOOKUP($C1359,装备数值,2,0)+VLOOKUP($C1359,装备数值,5,0)*($E1359-1))*VLOOKUP($D1359,系数!$K$2:$O$7,2,0))</f>
        <v>0</v>
      </c>
      <c r="G1359" s="17">
        <f>INT((VLOOKUP($C1359,装备数值,3,0)+VLOOKUP($C1359,装备数值,6,0)*($E1359-1))*VLOOKUP($D1359,系数!$K$2:$O$7,3,0))</f>
        <v>132</v>
      </c>
      <c r="H1359" s="17">
        <f t="shared" si="43"/>
        <v>132</v>
      </c>
      <c r="I1359" s="17">
        <f>INT((VLOOKUP($C1359,装备数值,4,0)+VLOOKUP($C1359,装备数值,7,0)*($E1359-1))*VLOOKUP($D1359,系数!$K$2:$O$7,4,0))</f>
        <v>0</v>
      </c>
      <c r="J1359" s="17">
        <f>INT((VLOOKUP($C1359,装备数值,4,0)+VLOOKUP($C1359,装备数值,7,0)*($E1359-1))*VLOOKUP($D1359,系数!$K$2:$O$7,5,0))</f>
        <v>0</v>
      </c>
      <c r="K1359" s="17">
        <f>INT(VLOOKUP(E1359,强化金币,2,1)*VLOOKUP(INDEX(装备!F:F,MATCH(属性!A1359,装备!A:A,0)),系数!$K$12:$M$15,3,0))</f>
        <v>2550</v>
      </c>
      <c r="L1359" s="17"/>
      <c r="M1359" s="17"/>
      <c r="N1359" s="17"/>
      <c r="O1359" s="17">
        <f>IF(E1359=1,"",VLOOKUP(E1359,系数!$S$2:$AB$12,MATCH(属性!C1359,评级,0),1))</f>
        <v>0</v>
      </c>
    </row>
    <row r="1360" spans="1:15" ht="17.25" thickBot="1" x14ac:dyDescent="0.4">
      <c r="A1360" s="17">
        <f t="shared" si="42"/>
        <v>7100012</v>
      </c>
      <c r="B1360" s="17" t="s">
        <v>66</v>
      </c>
      <c r="C1360" s="15">
        <f>INDEX(装备!G:G,MATCH(属性!A1360,装备!A:A,0))</f>
        <v>6</v>
      </c>
      <c r="D1360" s="15" t="str">
        <f>INDEX(装备!E:E,MATCH(属性!A1360,装备!A:A,0))</f>
        <v>ring</v>
      </c>
      <c r="E1360" s="14">
        <v>38</v>
      </c>
      <c r="F1360" s="17">
        <f>INT((VLOOKUP($C1360,装备数值,2,0)+VLOOKUP($C1360,装备数值,5,0)*($E1360-1))*VLOOKUP($D1360,系数!$K$2:$O$7,2,0))</f>
        <v>0</v>
      </c>
      <c r="G1360" s="17">
        <f>INT((VLOOKUP($C1360,装备数值,3,0)+VLOOKUP($C1360,装备数值,6,0)*($E1360-1))*VLOOKUP($D1360,系数!$K$2:$O$7,3,0))</f>
        <v>134</v>
      </c>
      <c r="H1360" s="17">
        <f t="shared" si="43"/>
        <v>134</v>
      </c>
      <c r="I1360" s="17">
        <f>INT((VLOOKUP($C1360,装备数值,4,0)+VLOOKUP($C1360,装备数值,7,0)*($E1360-1))*VLOOKUP($D1360,系数!$K$2:$O$7,4,0))</f>
        <v>0</v>
      </c>
      <c r="J1360" s="17">
        <f>INT((VLOOKUP($C1360,装备数值,4,0)+VLOOKUP($C1360,装备数值,7,0)*($E1360-1))*VLOOKUP($D1360,系数!$K$2:$O$7,5,0))</f>
        <v>0</v>
      </c>
      <c r="K1360" s="17">
        <f>INT(VLOOKUP(E1360,强化金币,2,1)*VLOOKUP(INDEX(装备!F:F,MATCH(属性!A1360,装备!A:A,0)),系数!$K$12:$M$15,3,0))</f>
        <v>2700</v>
      </c>
      <c r="L1360" s="17"/>
      <c r="M1360" s="17"/>
      <c r="N1360" s="17"/>
      <c r="O1360" s="17">
        <f>IF(E1360=1,"",VLOOKUP(E1360,系数!$S$2:$AB$12,MATCH(属性!C1360,评级,0),1))</f>
        <v>0</v>
      </c>
    </row>
    <row r="1361" spans="1:15" ht="17.25" thickBot="1" x14ac:dyDescent="0.4">
      <c r="A1361" s="17">
        <f t="shared" si="42"/>
        <v>7100012</v>
      </c>
      <c r="B1361" s="17" t="s">
        <v>66</v>
      </c>
      <c r="C1361" s="15">
        <f>INDEX(装备!G:G,MATCH(属性!A1361,装备!A:A,0))</f>
        <v>6</v>
      </c>
      <c r="D1361" s="15" t="str">
        <f>INDEX(装备!E:E,MATCH(属性!A1361,装备!A:A,0))</f>
        <v>ring</v>
      </c>
      <c r="E1361" s="14">
        <v>39</v>
      </c>
      <c r="F1361" s="17">
        <f>INT((VLOOKUP($C1361,装备数值,2,0)+VLOOKUP($C1361,装备数值,5,0)*($E1361-1))*VLOOKUP($D1361,系数!$K$2:$O$7,2,0))</f>
        <v>0</v>
      </c>
      <c r="G1361" s="17">
        <f>INT((VLOOKUP($C1361,装备数值,3,0)+VLOOKUP($C1361,装备数值,6,0)*($E1361-1))*VLOOKUP($D1361,系数!$K$2:$O$7,3,0))</f>
        <v>136</v>
      </c>
      <c r="H1361" s="17">
        <f t="shared" si="43"/>
        <v>136</v>
      </c>
      <c r="I1361" s="17">
        <f>INT((VLOOKUP($C1361,装备数值,4,0)+VLOOKUP($C1361,装备数值,7,0)*($E1361-1))*VLOOKUP($D1361,系数!$K$2:$O$7,4,0))</f>
        <v>0</v>
      </c>
      <c r="J1361" s="17">
        <f>INT((VLOOKUP($C1361,装备数值,4,0)+VLOOKUP($C1361,装备数值,7,0)*($E1361-1))*VLOOKUP($D1361,系数!$K$2:$O$7,5,0))</f>
        <v>0</v>
      </c>
      <c r="K1361" s="17">
        <f>INT(VLOOKUP(E1361,强化金币,2,1)*VLOOKUP(INDEX(装备!F:F,MATCH(属性!A1361,装备!A:A,0)),系数!$K$12:$M$15,3,0))</f>
        <v>3000</v>
      </c>
      <c r="L1361" s="17"/>
      <c r="M1361" s="17"/>
      <c r="N1361" s="17"/>
      <c r="O1361" s="17">
        <f>IF(E1361=1,"",VLOOKUP(E1361,系数!$S$2:$AB$12,MATCH(属性!C1361,评级,0),1))</f>
        <v>0</v>
      </c>
    </row>
    <row r="1362" spans="1:15" ht="17.25" thickBot="1" x14ac:dyDescent="0.4">
      <c r="A1362" s="17">
        <f t="shared" si="42"/>
        <v>7100012</v>
      </c>
      <c r="B1362" s="17" t="s">
        <v>66</v>
      </c>
      <c r="C1362" s="15">
        <f>INDEX(装备!G:G,MATCH(属性!A1362,装备!A:A,0))</f>
        <v>6</v>
      </c>
      <c r="D1362" s="15" t="str">
        <f>INDEX(装备!E:E,MATCH(属性!A1362,装备!A:A,0))</f>
        <v>ring</v>
      </c>
      <c r="E1362" s="14">
        <v>40</v>
      </c>
      <c r="F1362" s="17">
        <f>INT((VLOOKUP($C1362,装备数值,2,0)+VLOOKUP($C1362,装备数值,5,0)*($E1362-1))*VLOOKUP($D1362,系数!$K$2:$O$7,2,0))</f>
        <v>0</v>
      </c>
      <c r="G1362" s="17">
        <f>INT((VLOOKUP($C1362,装备数值,3,0)+VLOOKUP($C1362,装备数值,6,0)*($E1362-1))*VLOOKUP($D1362,系数!$K$2:$O$7,3,0))</f>
        <v>138</v>
      </c>
      <c r="H1362" s="17">
        <f t="shared" si="43"/>
        <v>138</v>
      </c>
      <c r="I1362" s="17">
        <f>INT((VLOOKUP($C1362,装备数值,4,0)+VLOOKUP($C1362,装备数值,7,0)*($E1362-1))*VLOOKUP($D1362,系数!$K$2:$O$7,4,0))</f>
        <v>0</v>
      </c>
      <c r="J1362" s="17">
        <f>INT((VLOOKUP($C1362,装备数值,4,0)+VLOOKUP($C1362,装备数值,7,0)*($E1362-1))*VLOOKUP($D1362,系数!$K$2:$O$7,5,0))</f>
        <v>0</v>
      </c>
      <c r="K1362" s="17">
        <f>INT(VLOOKUP(E1362,强化金币,2,1)*VLOOKUP(INDEX(装备!F:F,MATCH(属性!A1362,装备!A:A,0)),系数!$K$12:$M$15,3,0))</f>
        <v>3600</v>
      </c>
      <c r="L1362" s="17"/>
      <c r="M1362" s="17"/>
      <c r="N1362" s="17"/>
      <c r="O1362" s="17">
        <f>IF(E1362=1,"",VLOOKUP(E1362,系数!$S$2:$AB$12,MATCH(属性!C1362,评级,0),1))</f>
        <v>0</v>
      </c>
    </row>
    <row r="1363" spans="1:15" ht="17.25" thickBot="1" x14ac:dyDescent="0.4">
      <c r="A1363" s="17">
        <f t="shared" si="42"/>
        <v>7100012</v>
      </c>
      <c r="B1363" s="17" t="s">
        <v>66</v>
      </c>
      <c r="C1363" s="15">
        <f>INDEX(装备!G:G,MATCH(属性!A1363,装备!A:A,0))</f>
        <v>6</v>
      </c>
      <c r="D1363" s="15" t="str">
        <f>INDEX(装备!E:E,MATCH(属性!A1363,装备!A:A,0))</f>
        <v>ring</v>
      </c>
      <c r="E1363" s="14">
        <v>41</v>
      </c>
      <c r="F1363" s="17">
        <f>INT((VLOOKUP($C1363,装备数值,2,0)+VLOOKUP($C1363,装备数值,5,0)*($E1363-1))*VLOOKUP($D1363,系数!$K$2:$O$7,2,0))</f>
        <v>0</v>
      </c>
      <c r="G1363" s="17">
        <f>INT((VLOOKUP($C1363,装备数值,3,0)+VLOOKUP($C1363,装备数值,6,0)*($E1363-1))*VLOOKUP($D1363,系数!$K$2:$O$7,3,0))</f>
        <v>140</v>
      </c>
      <c r="H1363" s="17">
        <f t="shared" si="43"/>
        <v>140</v>
      </c>
      <c r="I1363" s="17">
        <f>INT((VLOOKUP($C1363,装备数值,4,0)+VLOOKUP($C1363,装备数值,7,0)*($E1363-1))*VLOOKUP($D1363,系数!$K$2:$O$7,4,0))</f>
        <v>0</v>
      </c>
      <c r="J1363" s="17">
        <f>INT((VLOOKUP($C1363,装备数值,4,0)+VLOOKUP($C1363,装备数值,7,0)*($E1363-1))*VLOOKUP($D1363,系数!$K$2:$O$7,5,0))</f>
        <v>0</v>
      </c>
      <c r="K1363" s="17">
        <f>INT(VLOOKUP(E1363,强化金币,2,1)*VLOOKUP(INDEX(装备!F:F,MATCH(属性!A1363,装备!A:A,0)),系数!$K$12:$M$15,3,0))</f>
        <v>4200</v>
      </c>
      <c r="L1363" s="17"/>
      <c r="M1363" s="17"/>
      <c r="N1363" s="17"/>
      <c r="O1363" s="17">
        <f>IF(E1363=1,"",VLOOKUP(E1363,系数!$S$2:$AB$12,MATCH(属性!C1363,评级,0),1))</f>
        <v>0</v>
      </c>
    </row>
    <row r="1364" spans="1:15" ht="17.25" thickBot="1" x14ac:dyDescent="0.4">
      <c r="A1364" s="17">
        <f t="shared" si="42"/>
        <v>7100012</v>
      </c>
      <c r="B1364" s="17" t="s">
        <v>66</v>
      </c>
      <c r="C1364" s="15">
        <f>INDEX(装备!G:G,MATCH(属性!A1364,装备!A:A,0))</f>
        <v>6</v>
      </c>
      <c r="D1364" s="15" t="str">
        <f>INDEX(装备!E:E,MATCH(属性!A1364,装备!A:A,0))</f>
        <v>ring</v>
      </c>
      <c r="E1364" s="14">
        <v>42</v>
      </c>
      <c r="F1364" s="17">
        <f>INT((VLOOKUP($C1364,装备数值,2,0)+VLOOKUP($C1364,装备数值,5,0)*($E1364-1))*VLOOKUP($D1364,系数!$K$2:$O$7,2,0))</f>
        <v>0</v>
      </c>
      <c r="G1364" s="17">
        <f>INT((VLOOKUP($C1364,装备数值,3,0)+VLOOKUP($C1364,装备数值,6,0)*($E1364-1))*VLOOKUP($D1364,系数!$K$2:$O$7,3,0))</f>
        <v>142</v>
      </c>
      <c r="H1364" s="17">
        <f t="shared" si="43"/>
        <v>142</v>
      </c>
      <c r="I1364" s="17">
        <f>INT((VLOOKUP($C1364,装备数值,4,0)+VLOOKUP($C1364,装备数值,7,0)*($E1364-1))*VLOOKUP($D1364,系数!$K$2:$O$7,4,0))</f>
        <v>0</v>
      </c>
      <c r="J1364" s="17">
        <f>INT((VLOOKUP($C1364,装备数值,4,0)+VLOOKUP($C1364,装备数值,7,0)*($E1364-1))*VLOOKUP($D1364,系数!$K$2:$O$7,5,0))</f>
        <v>0</v>
      </c>
      <c r="K1364" s="17">
        <f>INT(VLOOKUP(E1364,强化金币,2,1)*VLOOKUP(INDEX(装备!F:F,MATCH(属性!A1364,装备!A:A,0)),系数!$K$12:$M$15,3,0))</f>
        <v>4800</v>
      </c>
      <c r="L1364" s="17"/>
      <c r="M1364" s="17"/>
      <c r="N1364" s="17"/>
      <c r="O1364" s="17">
        <f>IF(E1364=1,"",VLOOKUP(E1364,系数!$S$2:$AB$12,MATCH(属性!C1364,评级,0),1))</f>
        <v>0</v>
      </c>
    </row>
    <row r="1365" spans="1:15" ht="17.25" thickBot="1" x14ac:dyDescent="0.4">
      <c r="A1365" s="17">
        <f t="shared" si="42"/>
        <v>7100012</v>
      </c>
      <c r="B1365" s="17" t="s">
        <v>66</v>
      </c>
      <c r="C1365" s="15">
        <f>INDEX(装备!G:G,MATCH(属性!A1365,装备!A:A,0))</f>
        <v>6</v>
      </c>
      <c r="D1365" s="15" t="str">
        <f>INDEX(装备!E:E,MATCH(属性!A1365,装备!A:A,0))</f>
        <v>ring</v>
      </c>
      <c r="E1365" s="14">
        <v>43</v>
      </c>
      <c r="F1365" s="17">
        <f>INT((VLOOKUP($C1365,装备数值,2,0)+VLOOKUP($C1365,装备数值,5,0)*($E1365-1))*VLOOKUP($D1365,系数!$K$2:$O$7,2,0))</f>
        <v>0</v>
      </c>
      <c r="G1365" s="17">
        <f>INT((VLOOKUP($C1365,装备数值,3,0)+VLOOKUP($C1365,装备数值,6,0)*($E1365-1))*VLOOKUP($D1365,系数!$K$2:$O$7,3,0))</f>
        <v>144</v>
      </c>
      <c r="H1365" s="17">
        <f t="shared" si="43"/>
        <v>144</v>
      </c>
      <c r="I1365" s="17">
        <f>INT((VLOOKUP($C1365,装备数值,4,0)+VLOOKUP($C1365,装备数值,7,0)*($E1365-1))*VLOOKUP($D1365,系数!$K$2:$O$7,4,0))</f>
        <v>0</v>
      </c>
      <c r="J1365" s="17">
        <f>INT((VLOOKUP($C1365,装备数值,4,0)+VLOOKUP($C1365,装备数值,7,0)*($E1365-1))*VLOOKUP($D1365,系数!$K$2:$O$7,5,0))</f>
        <v>0</v>
      </c>
      <c r="K1365" s="17">
        <f>INT(VLOOKUP(E1365,强化金币,2,1)*VLOOKUP(INDEX(装备!F:F,MATCH(属性!A1365,装备!A:A,0)),系数!$K$12:$M$15,3,0))</f>
        <v>5400</v>
      </c>
      <c r="L1365" s="17"/>
      <c r="M1365" s="17"/>
      <c r="N1365" s="17"/>
      <c r="O1365" s="17">
        <f>IF(E1365=1,"",VLOOKUP(E1365,系数!$S$2:$AB$12,MATCH(属性!C1365,评级,0),1))</f>
        <v>0</v>
      </c>
    </row>
    <row r="1366" spans="1:15" ht="17.25" thickBot="1" x14ac:dyDescent="0.4">
      <c r="A1366" s="17">
        <f t="shared" si="42"/>
        <v>7100012</v>
      </c>
      <c r="B1366" s="17" t="s">
        <v>66</v>
      </c>
      <c r="C1366" s="15">
        <f>INDEX(装备!G:G,MATCH(属性!A1366,装备!A:A,0))</f>
        <v>6</v>
      </c>
      <c r="D1366" s="15" t="str">
        <f>INDEX(装备!E:E,MATCH(属性!A1366,装备!A:A,0))</f>
        <v>ring</v>
      </c>
      <c r="E1366" s="14">
        <v>44</v>
      </c>
      <c r="F1366" s="17">
        <f>INT((VLOOKUP($C1366,装备数值,2,0)+VLOOKUP($C1366,装备数值,5,0)*($E1366-1))*VLOOKUP($D1366,系数!$K$2:$O$7,2,0))</f>
        <v>0</v>
      </c>
      <c r="G1366" s="17">
        <f>INT((VLOOKUP($C1366,装备数值,3,0)+VLOOKUP($C1366,装备数值,6,0)*($E1366-1))*VLOOKUP($D1366,系数!$K$2:$O$7,3,0))</f>
        <v>146</v>
      </c>
      <c r="H1366" s="17">
        <f t="shared" si="43"/>
        <v>146</v>
      </c>
      <c r="I1366" s="17">
        <f>INT((VLOOKUP($C1366,装备数值,4,0)+VLOOKUP($C1366,装备数值,7,0)*($E1366-1))*VLOOKUP($D1366,系数!$K$2:$O$7,4,0))</f>
        <v>0</v>
      </c>
      <c r="J1366" s="17">
        <f>INT((VLOOKUP($C1366,装备数值,4,0)+VLOOKUP($C1366,装备数值,7,0)*($E1366-1))*VLOOKUP($D1366,系数!$K$2:$O$7,5,0))</f>
        <v>0</v>
      </c>
      <c r="K1366" s="17">
        <f>INT(VLOOKUP(E1366,强化金币,2,1)*VLOOKUP(INDEX(装备!F:F,MATCH(属性!A1366,装备!A:A,0)),系数!$K$12:$M$15,3,0))</f>
        <v>6000</v>
      </c>
      <c r="L1366" s="17"/>
      <c r="M1366" s="17"/>
      <c r="N1366" s="17"/>
      <c r="O1366" s="17">
        <f>IF(E1366=1,"",VLOOKUP(E1366,系数!$S$2:$AB$12,MATCH(属性!C1366,评级,0),1))</f>
        <v>0</v>
      </c>
    </row>
    <row r="1367" spans="1:15" ht="17.25" thickBot="1" x14ac:dyDescent="0.4">
      <c r="A1367" s="17">
        <f t="shared" si="42"/>
        <v>7100012</v>
      </c>
      <c r="B1367" s="17" t="s">
        <v>66</v>
      </c>
      <c r="C1367" s="15">
        <f>INDEX(装备!G:G,MATCH(属性!A1367,装备!A:A,0))</f>
        <v>6</v>
      </c>
      <c r="D1367" s="15" t="str">
        <f>INDEX(装备!E:E,MATCH(属性!A1367,装备!A:A,0))</f>
        <v>ring</v>
      </c>
      <c r="E1367" s="14">
        <v>45</v>
      </c>
      <c r="F1367" s="17">
        <f>INT((VLOOKUP($C1367,装备数值,2,0)+VLOOKUP($C1367,装备数值,5,0)*($E1367-1))*VLOOKUP($D1367,系数!$K$2:$O$7,2,0))</f>
        <v>0</v>
      </c>
      <c r="G1367" s="17">
        <f>INT((VLOOKUP($C1367,装备数值,3,0)+VLOOKUP($C1367,装备数值,6,0)*($E1367-1))*VLOOKUP($D1367,系数!$K$2:$O$7,3,0))</f>
        <v>148</v>
      </c>
      <c r="H1367" s="17">
        <f t="shared" si="43"/>
        <v>148</v>
      </c>
      <c r="I1367" s="17">
        <f>INT((VLOOKUP($C1367,装备数值,4,0)+VLOOKUP($C1367,装备数值,7,0)*($E1367-1))*VLOOKUP($D1367,系数!$K$2:$O$7,4,0))</f>
        <v>0</v>
      </c>
      <c r="J1367" s="17">
        <f>INT((VLOOKUP($C1367,装备数值,4,0)+VLOOKUP($C1367,装备数值,7,0)*($E1367-1))*VLOOKUP($D1367,系数!$K$2:$O$7,5,0))</f>
        <v>0</v>
      </c>
      <c r="K1367" s="17">
        <f>INT(VLOOKUP(E1367,强化金币,2,1)*VLOOKUP(INDEX(装备!F:F,MATCH(属性!A1367,装备!A:A,0)),系数!$K$12:$M$15,3,0))</f>
        <v>6600</v>
      </c>
      <c r="L1367" s="17"/>
      <c r="M1367" s="17"/>
      <c r="N1367" s="17"/>
      <c r="O1367" s="17">
        <f>IF(E1367=1,"",VLOOKUP(E1367,系数!$S$2:$AB$12,MATCH(属性!C1367,评级,0),1))</f>
        <v>0</v>
      </c>
    </row>
    <row r="1368" spans="1:15" ht="17.25" thickBot="1" x14ac:dyDescent="0.4">
      <c r="A1368" s="17">
        <f t="shared" si="42"/>
        <v>7100012</v>
      </c>
      <c r="B1368" s="17" t="s">
        <v>66</v>
      </c>
      <c r="C1368" s="15">
        <f>INDEX(装备!G:G,MATCH(属性!A1368,装备!A:A,0))</f>
        <v>6</v>
      </c>
      <c r="D1368" s="15" t="str">
        <f>INDEX(装备!E:E,MATCH(属性!A1368,装备!A:A,0))</f>
        <v>ring</v>
      </c>
      <c r="E1368" s="14">
        <v>46</v>
      </c>
      <c r="F1368" s="17">
        <f>INT((VLOOKUP($C1368,装备数值,2,0)+VLOOKUP($C1368,装备数值,5,0)*($E1368-1))*VLOOKUP($D1368,系数!$K$2:$O$7,2,0))</f>
        <v>0</v>
      </c>
      <c r="G1368" s="17">
        <f>INT((VLOOKUP($C1368,装备数值,3,0)+VLOOKUP($C1368,装备数值,6,0)*($E1368-1))*VLOOKUP($D1368,系数!$K$2:$O$7,3,0))</f>
        <v>150</v>
      </c>
      <c r="H1368" s="17">
        <f t="shared" si="43"/>
        <v>150</v>
      </c>
      <c r="I1368" s="17">
        <f>INT((VLOOKUP($C1368,装备数值,4,0)+VLOOKUP($C1368,装备数值,7,0)*($E1368-1))*VLOOKUP($D1368,系数!$K$2:$O$7,4,0))</f>
        <v>0</v>
      </c>
      <c r="J1368" s="17">
        <f>INT((VLOOKUP($C1368,装备数值,4,0)+VLOOKUP($C1368,装备数值,7,0)*($E1368-1))*VLOOKUP($D1368,系数!$K$2:$O$7,5,0))</f>
        <v>0</v>
      </c>
      <c r="K1368" s="17">
        <f>INT(VLOOKUP(E1368,强化金币,2,1)*VLOOKUP(INDEX(装备!F:F,MATCH(属性!A1368,装备!A:A,0)),系数!$K$12:$M$15,3,0))</f>
        <v>7200</v>
      </c>
      <c r="L1368" s="17"/>
      <c r="M1368" s="17"/>
      <c r="N1368" s="17"/>
      <c r="O1368" s="17">
        <f>IF(E1368=1,"",VLOOKUP(E1368,系数!$S$2:$AB$12,MATCH(属性!C1368,评级,0),1))</f>
        <v>0</v>
      </c>
    </row>
    <row r="1369" spans="1:15" ht="17.25" thickBot="1" x14ac:dyDescent="0.4">
      <c r="A1369" s="17">
        <f t="shared" si="42"/>
        <v>7100012</v>
      </c>
      <c r="B1369" s="17" t="s">
        <v>66</v>
      </c>
      <c r="C1369" s="15">
        <f>INDEX(装备!G:G,MATCH(属性!A1369,装备!A:A,0))</f>
        <v>6</v>
      </c>
      <c r="D1369" s="15" t="str">
        <f>INDEX(装备!E:E,MATCH(属性!A1369,装备!A:A,0))</f>
        <v>ring</v>
      </c>
      <c r="E1369" s="14">
        <v>47</v>
      </c>
      <c r="F1369" s="17">
        <f>INT((VLOOKUP($C1369,装备数值,2,0)+VLOOKUP($C1369,装备数值,5,0)*($E1369-1))*VLOOKUP($D1369,系数!$K$2:$O$7,2,0))</f>
        <v>0</v>
      </c>
      <c r="G1369" s="17">
        <f>INT((VLOOKUP($C1369,装备数值,3,0)+VLOOKUP($C1369,装备数值,6,0)*($E1369-1))*VLOOKUP($D1369,系数!$K$2:$O$7,3,0))</f>
        <v>152</v>
      </c>
      <c r="H1369" s="17">
        <f t="shared" si="43"/>
        <v>152</v>
      </c>
      <c r="I1369" s="17">
        <f>INT((VLOOKUP($C1369,装备数值,4,0)+VLOOKUP($C1369,装备数值,7,0)*($E1369-1))*VLOOKUP($D1369,系数!$K$2:$O$7,4,0))</f>
        <v>0</v>
      </c>
      <c r="J1369" s="17">
        <f>INT((VLOOKUP($C1369,装备数值,4,0)+VLOOKUP($C1369,装备数值,7,0)*($E1369-1))*VLOOKUP($D1369,系数!$K$2:$O$7,5,0))</f>
        <v>0</v>
      </c>
      <c r="K1369" s="17">
        <f>INT(VLOOKUP(E1369,强化金币,2,1)*VLOOKUP(INDEX(装备!F:F,MATCH(属性!A1369,装备!A:A,0)),系数!$K$12:$M$15,3,0))</f>
        <v>7800</v>
      </c>
      <c r="L1369" s="17"/>
      <c r="M1369" s="17"/>
      <c r="N1369" s="17"/>
      <c r="O1369" s="17">
        <f>IF(E1369=1,"",VLOOKUP(E1369,系数!$S$2:$AB$12,MATCH(属性!C1369,评级,0),1))</f>
        <v>0</v>
      </c>
    </row>
    <row r="1370" spans="1:15" ht="17.25" thickBot="1" x14ac:dyDescent="0.4">
      <c r="A1370" s="17">
        <f t="shared" si="42"/>
        <v>7100012</v>
      </c>
      <c r="B1370" s="17" t="s">
        <v>66</v>
      </c>
      <c r="C1370" s="15">
        <f>INDEX(装备!G:G,MATCH(属性!A1370,装备!A:A,0))</f>
        <v>6</v>
      </c>
      <c r="D1370" s="15" t="str">
        <f>INDEX(装备!E:E,MATCH(属性!A1370,装备!A:A,0))</f>
        <v>ring</v>
      </c>
      <c r="E1370" s="14">
        <v>48</v>
      </c>
      <c r="F1370" s="17">
        <f>INT((VLOOKUP($C1370,装备数值,2,0)+VLOOKUP($C1370,装备数值,5,0)*($E1370-1))*VLOOKUP($D1370,系数!$K$2:$O$7,2,0))</f>
        <v>0</v>
      </c>
      <c r="G1370" s="17">
        <f>INT((VLOOKUP($C1370,装备数值,3,0)+VLOOKUP($C1370,装备数值,6,0)*($E1370-1))*VLOOKUP($D1370,系数!$K$2:$O$7,3,0))</f>
        <v>154</v>
      </c>
      <c r="H1370" s="17">
        <f t="shared" si="43"/>
        <v>154</v>
      </c>
      <c r="I1370" s="17">
        <f>INT((VLOOKUP($C1370,装备数值,4,0)+VLOOKUP($C1370,装备数值,7,0)*($E1370-1))*VLOOKUP($D1370,系数!$K$2:$O$7,4,0))</f>
        <v>0</v>
      </c>
      <c r="J1370" s="17">
        <f>INT((VLOOKUP($C1370,装备数值,4,0)+VLOOKUP($C1370,装备数值,7,0)*($E1370-1))*VLOOKUP($D1370,系数!$K$2:$O$7,5,0))</f>
        <v>0</v>
      </c>
      <c r="K1370" s="17">
        <f>INT(VLOOKUP(E1370,强化金币,2,1)*VLOOKUP(INDEX(装备!F:F,MATCH(属性!A1370,装备!A:A,0)),系数!$K$12:$M$15,3,0))</f>
        <v>8400</v>
      </c>
      <c r="L1370" s="17"/>
      <c r="M1370" s="17"/>
      <c r="N1370" s="17"/>
      <c r="O1370" s="17">
        <f>IF(E1370=1,"",VLOOKUP(E1370,系数!$S$2:$AB$12,MATCH(属性!C1370,评级,0),1))</f>
        <v>0</v>
      </c>
    </row>
    <row r="1371" spans="1:15" ht="17.25" thickBot="1" x14ac:dyDescent="0.4">
      <c r="A1371" s="17">
        <f t="shared" si="42"/>
        <v>7100012</v>
      </c>
      <c r="B1371" s="17" t="s">
        <v>66</v>
      </c>
      <c r="C1371" s="15">
        <f>INDEX(装备!G:G,MATCH(属性!A1371,装备!A:A,0))</f>
        <v>6</v>
      </c>
      <c r="D1371" s="15" t="str">
        <f>INDEX(装备!E:E,MATCH(属性!A1371,装备!A:A,0))</f>
        <v>ring</v>
      </c>
      <c r="E1371" s="14">
        <v>49</v>
      </c>
      <c r="F1371" s="17">
        <f>INT((VLOOKUP($C1371,装备数值,2,0)+VLOOKUP($C1371,装备数值,5,0)*($E1371-1))*VLOOKUP($D1371,系数!$K$2:$O$7,2,0))</f>
        <v>0</v>
      </c>
      <c r="G1371" s="17">
        <f>INT((VLOOKUP($C1371,装备数值,3,0)+VLOOKUP($C1371,装备数值,6,0)*($E1371-1))*VLOOKUP($D1371,系数!$K$2:$O$7,3,0))</f>
        <v>156</v>
      </c>
      <c r="H1371" s="17">
        <f t="shared" si="43"/>
        <v>156</v>
      </c>
      <c r="I1371" s="17">
        <f>INT((VLOOKUP($C1371,装备数值,4,0)+VLOOKUP($C1371,装备数值,7,0)*($E1371-1))*VLOOKUP($D1371,系数!$K$2:$O$7,4,0))</f>
        <v>0</v>
      </c>
      <c r="J1371" s="17">
        <f>INT((VLOOKUP($C1371,装备数值,4,0)+VLOOKUP($C1371,装备数值,7,0)*($E1371-1))*VLOOKUP($D1371,系数!$K$2:$O$7,5,0))</f>
        <v>0</v>
      </c>
      <c r="K1371" s="17">
        <f>INT(VLOOKUP(E1371,强化金币,2,1)*VLOOKUP(INDEX(装备!F:F,MATCH(属性!A1371,装备!A:A,0)),系数!$K$12:$M$15,3,0))</f>
        <v>9000</v>
      </c>
      <c r="L1371" s="17"/>
      <c r="M1371" s="17"/>
      <c r="N1371" s="17"/>
      <c r="O1371" s="17">
        <f>IF(E1371=1,"",VLOOKUP(E1371,系数!$S$2:$AB$12,MATCH(属性!C1371,评级,0),1))</f>
        <v>0</v>
      </c>
    </row>
    <row r="1372" spans="1:15" ht="17.25" thickBot="1" x14ac:dyDescent="0.4">
      <c r="A1372" s="17">
        <f t="shared" si="42"/>
        <v>7100012</v>
      </c>
      <c r="B1372" s="17" t="s">
        <v>66</v>
      </c>
      <c r="C1372" s="15">
        <f>INDEX(装备!G:G,MATCH(属性!A1372,装备!A:A,0))</f>
        <v>6</v>
      </c>
      <c r="D1372" s="15" t="str">
        <f>INDEX(装备!E:E,MATCH(属性!A1372,装备!A:A,0))</f>
        <v>ring</v>
      </c>
      <c r="E1372" s="14">
        <v>50</v>
      </c>
      <c r="F1372" s="17">
        <f>INT((VLOOKUP($C1372,装备数值,2,0)+VLOOKUP($C1372,装备数值,5,0)*($E1372-1))*VLOOKUP($D1372,系数!$K$2:$O$7,2,0))</f>
        <v>0</v>
      </c>
      <c r="G1372" s="17">
        <f>INT((VLOOKUP($C1372,装备数值,3,0)+VLOOKUP($C1372,装备数值,6,0)*($E1372-1))*VLOOKUP($D1372,系数!$K$2:$O$7,3,0))</f>
        <v>158</v>
      </c>
      <c r="H1372" s="17">
        <f t="shared" si="43"/>
        <v>158</v>
      </c>
      <c r="I1372" s="17">
        <f>INT((VLOOKUP($C1372,装备数值,4,0)+VLOOKUP($C1372,装备数值,7,0)*($E1372-1))*VLOOKUP($D1372,系数!$K$2:$O$7,4,0))</f>
        <v>0</v>
      </c>
      <c r="J1372" s="17">
        <f>INT((VLOOKUP($C1372,装备数值,4,0)+VLOOKUP($C1372,装备数值,7,0)*($E1372-1))*VLOOKUP($D1372,系数!$K$2:$O$7,5,0))</f>
        <v>0</v>
      </c>
      <c r="K1372" s="17">
        <f>INT(VLOOKUP(E1372,强化金币,2,1)*VLOOKUP(INDEX(装备!F:F,MATCH(属性!A1372,装备!A:A,0)),系数!$K$12:$M$15,3,0))</f>
        <v>9600</v>
      </c>
      <c r="L1372" s="17"/>
      <c r="M1372" s="17"/>
      <c r="N1372" s="17"/>
      <c r="O1372" s="17">
        <f>IF(E1372=1,"",VLOOKUP(E1372,系数!$S$2:$AB$12,MATCH(属性!C1372,评级,0),1))</f>
        <v>0</v>
      </c>
    </row>
    <row r="1373" spans="1:15" ht="17.25" thickBot="1" x14ac:dyDescent="0.4">
      <c r="A1373" s="17">
        <f t="shared" si="42"/>
        <v>7100012</v>
      </c>
      <c r="B1373" s="17" t="s">
        <v>66</v>
      </c>
      <c r="C1373" s="15">
        <f>INDEX(装备!G:G,MATCH(属性!A1373,装备!A:A,0))</f>
        <v>6</v>
      </c>
      <c r="D1373" s="15" t="str">
        <f>INDEX(装备!E:E,MATCH(属性!A1373,装备!A:A,0))</f>
        <v>ring</v>
      </c>
      <c r="E1373" s="14">
        <v>51</v>
      </c>
      <c r="F1373" s="17">
        <f>INT((VLOOKUP($C1373,装备数值,2,0)+VLOOKUP($C1373,装备数值,5,0)*($E1373-1))*VLOOKUP($D1373,系数!$K$2:$O$7,2,0))</f>
        <v>0</v>
      </c>
      <c r="G1373" s="17">
        <f>INT((VLOOKUP($C1373,装备数值,3,0)+VLOOKUP($C1373,装备数值,6,0)*($E1373-1))*VLOOKUP($D1373,系数!$K$2:$O$7,3,0))</f>
        <v>160</v>
      </c>
      <c r="H1373" s="17">
        <f t="shared" si="43"/>
        <v>160</v>
      </c>
      <c r="I1373" s="17">
        <f>INT((VLOOKUP($C1373,装备数值,4,0)+VLOOKUP($C1373,装备数值,7,0)*($E1373-1))*VLOOKUP($D1373,系数!$K$2:$O$7,4,0))</f>
        <v>0</v>
      </c>
      <c r="J1373" s="17">
        <f>INT((VLOOKUP($C1373,装备数值,4,0)+VLOOKUP($C1373,装备数值,7,0)*($E1373-1))*VLOOKUP($D1373,系数!$K$2:$O$7,5,0))</f>
        <v>0</v>
      </c>
      <c r="K1373" s="17">
        <f>INT(VLOOKUP(E1373,强化金币,2,1)*VLOOKUP(INDEX(装备!F:F,MATCH(属性!A1373,装备!A:A,0)),系数!$K$12:$M$15,3,0))</f>
        <v>10200</v>
      </c>
      <c r="L1373" s="17"/>
      <c r="M1373" s="17"/>
      <c r="N1373" s="17"/>
      <c r="O1373" s="17">
        <f>IF(E1373=1,"",VLOOKUP(E1373,系数!$S$2:$AB$12,MATCH(属性!C1373,评级,0),1))</f>
        <v>0</v>
      </c>
    </row>
    <row r="1374" spans="1:15" ht="17.25" thickBot="1" x14ac:dyDescent="0.4">
      <c r="A1374" s="17">
        <f t="shared" si="42"/>
        <v>7100012</v>
      </c>
      <c r="B1374" s="17" t="s">
        <v>66</v>
      </c>
      <c r="C1374" s="15">
        <f>INDEX(装备!G:G,MATCH(属性!A1374,装备!A:A,0))</f>
        <v>6</v>
      </c>
      <c r="D1374" s="15" t="str">
        <f>INDEX(装备!E:E,MATCH(属性!A1374,装备!A:A,0))</f>
        <v>ring</v>
      </c>
      <c r="E1374" s="14">
        <v>52</v>
      </c>
      <c r="F1374" s="17">
        <f>INT((VLOOKUP($C1374,装备数值,2,0)+VLOOKUP($C1374,装备数值,5,0)*($E1374-1))*VLOOKUP($D1374,系数!$K$2:$O$7,2,0))</f>
        <v>0</v>
      </c>
      <c r="G1374" s="17">
        <f>INT((VLOOKUP($C1374,装备数值,3,0)+VLOOKUP($C1374,装备数值,6,0)*($E1374-1))*VLOOKUP($D1374,系数!$K$2:$O$7,3,0))</f>
        <v>162</v>
      </c>
      <c r="H1374" s="17">
        <f t="shared" si="43"/>
        <v>162</v>
      </c>
      <c r="I1374" s="17">
        <f>INT((VLOOKUP($C1374,装备数值,4,0)+VLOOKUP($C1374,装备数值,7,0)*($E1374-1))*VLOOKUP($D1374,系数!$K$2:$O$7,4,0))</f>
        <v>0</v>
      </c>
      <c r="J1374" s="17">
        <f>INT((VLOOKUP($C1374,装备数值,4,0)+VLOOKUP($C1374,装备数值,7,0)*($E1374-1))*VLOOKUP($D1374,系数!$K$2:$O$7,5,0))</f>
        <v>0</v>
      </c>
      <c r="K1374" s="17">
        <f>INT(VLOOKUP(E1374,强化金币,2,1)*VLOOKUP(INDEX(装备!F:F,MATCH(属性!A1374,装备!A:A,0)),系数!$K$12:$M$15,3,0))</f>
        <v>10800</v>
      </c>
      <c r="L1374" s="17"/>
      <c r="M1374" s="17"/>
      <c r="N1374" s="17"/>
      <c r="O1374" s="17">
        <f>IF(E1374=1,"",VLOOKUP(E1374,系数!$S$2:$AB$12,MATCH(属性!C1374,评级,0),1))</f>
        <v>0</v>
      </c>
    </row>
    <row r="1375" spans="1:15" ht="17.25" thickBot="1" x14ac:dyDescent="0.4">
      <c r="A1375" s="17">
        <f t="shared" si="42"/>
        <v>7100012</v>
      </c>
      <c r="B1375" s="17" t="s">
        <v>66</v>
      </c>
      <c r="C1375" s="15">
        <f>INDEX(装备!G:G,MATCH(属性!A1375,装备!A:A,0))</f>
        <v>6</v>
      </c>
      <c r="D1375" s="15" t="str">
        <f>INDEX(装备!E:E,MATCH(属性!A1375,装备!A:A,0))</f>
        <v>ring</v>
      </c>
      <c r="E1375" s="14">
        <v>53</v>
      </c>
      <c r="F1375" s="17">
        <f>INT((VLOOKUP($C1375,装备数值,2,0)+VLOOKUP($C1375,装备数值,5,0)*($E1375-1))*VLOOKUP($D1375,系数!$K$2:$O$7,2,0))</f>
        <v>0</v>
      </c>
      <c r="G1375" s="17">
        <f>INT((VLOOKUP($C1375,装备数值,3,0)+VLOOKUP($C1375,装备数值,6,0)*($E1375-1))*VLOOKUP($D1375,系数!$K$2:$O$7,3,0))</f>
        <v>164</v>
      </c>
      <c r="H1375" s="17">
        <f t="shared" si="43"/>
        <v>164</v>
      </c>
      <c r="I1375" s="17">
        <f>INT((VLOOKUP($C1375,装备数值,4,0)+VLOOKUP($C1375,装备数值,7,0)*($E1375-1))*VLOOKUP($D1375,系数!$K$2:$O$7,4,0))</f>
        <v>0</v>
      </c>
      <c r="J1375" s="17">
        <f>INT((VLOOKUP($C1375,装备数值,4,0)+VLOOKUP($C1375,装备数值,7,0)*($E1375-1))*VLOOKUP($D1375,系数!$K$2:$O$7,5,0))</f>
        <v>0</v>
      </c>
      <c r="K1375" s="17">
        <f>INT(VLOOKUP(E1375,强化金币,2,1)*VLOOKUP(INDEX(装备!F:F,MATCH(属性!A1375,装备!A:A,0)),系数!$K$12:$M$15,3,0))</f>
        <v>11400</v>
      </c>
      <c r="L1375" s="17"/>
      <c r="M1375" s="17"/>
      <c r="N1375" s="17"/>
      <c r="O1375" s="17">
        <f>IF(E1375=1,"",VLOOKUP(E1375,系数!$S$2:$AB$12,MATCH(属性!C1375,评级,0),1))</f>
        <v>0</v>
      </c>
    </row>
    <row r="1376" spans="1:15" ht="17.25" thickBot="1" x14ac:dyDescent="0.4">
      <c r="A1376" s="17">
        <f t="shared" si="42"/>
        <v>7100012</v>
      </c>
      <c r="B1376" s="17" t="s">
        <v>66</v>
      </c>
      <c r="C1376" s="15">
        <f>INDEX(装备!G:G,MATCH(属性!A1376,装备!A:A,0))</f>
        <v>6</v>
      </c>
      <c r="D1376" s="15" t="str">
        <f>INDEX(装备!E:E,MATCH(属性!A1376,装备!A:A,0))</f>
        <v>ring</v>
      </c>
      <c r="E1376" s="14">
        <v>54</v>
      </c>
      <c r="F1376" s="17">
        <f>INT((VLOOKUP($C1376,装备数值,2,0)+VLOOKUP($C1376,装备数值,5,0)*($E1376-1))*VLOOKUP($D1376,系数!$K$2:$O$7,2,0))</f>
        <v>0</v>
      </c>
      <c r="G1376" s="17">
        <f>INT((VLOOKUP($C1376,装备数值,3,0)+VLOOKUP($C1376,装备数值,6,0)*($E1376-1))*VLOOKUP($D1376,系数!$K$2:$O$7,3,0))</f>
        <v>166</v>
      </c>
      <c r="H1376" s="17">
        <f t="shared" si="43"/>
        <v>166</v>
      </c>
      <c r="I1376" s="17">
        <f>INT((VLOOKUP($C1376,装备数值,4,0)+VLOOKUP($C1376,装备数值,7,0)*($E1376-1))*VLOOKUP($D1376,系数!$K$2:$O$7,4,0))</f>
        <v>0</v>
      </c>
      <c r="J1376" s="17">
        <f>INT((VLOOKUP($C1376,装备数值,4,0)+VLOOKUP($C1376,装备数值,7,0)*($E1376-1))*VLOOKUP($D1376,系数!$K$2:$O$7,5,0))</f>
        <v>0</v>
      </c>
      <c r="K1376" s="17">
        <f>INT(VLOOKUP(E1376,强化金币,2,1)*VLOOKUP(INDEX(装备!F:F,MATCH(属性!A1376,装备!A:A,0)),系数!$K$12:$M$15,3,0))</f>
        <v>12000</v>
      </c>
      <c r="L1376" s="17"/>
      <c r="M1376" s="17"/>
      <c r="N1376" s="17"/>
      <c r="O1376" s="17">
        <f>IF(E1376=1,"",VLOOKUP(E1376,系数!$S$2:$AB$12,MATCH(属性!C1376,评级,0),1))</f>
        <v>0</v>
      </c>
    </row>
    <row r="1377" spans="1:15" ht="17.25" thickBot="1" x14ac:dyDescent="0.4">
      <c r="A1377" s="17">
        <f t="shared" si="42"/>
        <v>7100012</v>
      </c>
      <c r="B1377" s="17" t="s">
        <v>66</v>
      </c>
      <c r="C1377" s="15">
        <f>INDEX(装备!G:G,MATCH(属性!A1377,装备!A:A,0))</f>
        <v>6</v>
      </c>
      <c r="D1377" s="15" t="str">
        <f>INDEX(装备!E:E,MATCH(属性!A1377,装备!A:A,0))</f>
        <v>ring</v>
      </c>
      <c r="E1377" s="14">
        <v>55</v>
      </c>
      <c r="F1377" s="17">
        <f>INT((VLOOKUP($C1377,装备数值,2,0)+VLOOKUP($C1377,装备数值,5,0)*($E1377-1))*VLOOKUP($D1377,系数!$K$2:$O$7,2,0))</f>
        <v>0</v>
      </c>
      <c r="G1377" s="17">
        <f>INT((VLOOKUP($C1377,装备数值,3,0)+VLOOKUP($C1377,装备数值,6,0)*($E1377-1))*VLOOKUP($D1377,系数!$K$2:$O$7,3,0))</f>
        <v>168</v>
      </c>
      <c r="H1377" s="17">
        <f t="shared" si="43"/>
        <v>168</v>
      </c>
      <c r="I1377" s="17">
        <f>INT((VLOOKUP($C1377,装备数值,4,0)+VLOOKUP($C1377,装备数值,7,0)*($E1377-1))*VLOOKUP($D1377,系数!$K$2:$O$7,4,0))</f>
        <v>0</v>
      </c>
      <c r="J1377" s="17">
        <f>INT((VLOOKUP($C1377,装备数值,4,0)+VLOOKUP($C1377,装备数值,7,0)*($E1377-1))*VLOOKUP($D1377,系数!$K$2:$O$7,5,0))</f>
        <v>0</v>
      </c>
      <c r="K1377" s="17">
        <f>INT(VLOOKUP(E1377,强化金币,2,1)*VLOOKUP(INDEX(装备!F:F,MATCH(属性!A1377,装备!A:A,0)),系数!$K$12:$M$15,3,0))</f>
        <v>12600</v>
      </c>
      <c r="L1377" s="17"/>
      <c r="M1377" s="17"/>
      <c r="N1377" s="17"/>
      <c r="O1377" s="17">
        <f>IF(E1377=1,"",VLOOKUP(E1377,系数!$S$2:$AB$12,MATCH(属性!C1377,评级,0),1))</f>
        <v>0</v>
      </c>
    </row>
    <row r="1378" spans="1:15" ht="17.25" thickBot="1" x14ac:dyDescent="0.4">
      <c r="A1378" s="17">
        <f t="shared" si="42"/>
        <v>7100012</v>
      </c>
      <c r="B1378" s="17" t="s">
        <v>66</v>
      </c>
      <c r="C1378" s="15">
        <f>INDEX(装备!G:G,MATCH(属性!A1378,装备!A:A,0))</f>
        <v>6</v>
      </c>
      <c r="D1378" s="15" t="str">
        <f>INDEX(装备!E:E,MATCH(属性!A1378,装备!A:A,0))</f>
        <v>ring</v>
      </c>
      <c r="E1378" s="14">
        <v>56</v>
      </c>
      <c r="F1378" s="17">
        <f>INT((VLOOKUP($C1378,装备数值,2,0)+VLOOKUP($C1378,装备数值,5,0)*($E1378-1))*VLOOKUP($D1378,系数!$K$2:$O$7,2,0))</f>
        <v>0</v>
      </c>
      <c r="G1378" s="17">
        <f>INT((VLOOKUP($C1378,装备数值,3,0)+VLOOKUP($C1378,装备数值,6,0)*($E1378-1))*VLOOKUP($D1378,系数!$K$2:$O$7,3,0))</f>
        <v>170</v>
      </c>
      <c r="H1378" s="17">
        <f t="shared" si="43"/>
        <v>170</v>
      </c>
      <c r="I1378" s="17">
        <f>INT((VLOOKUP($C1378,装备数值,4,0)+VLOOKUP($C1378,装备数值,7,0)*($E1378-1))*VLOOKUP($D1378,系数!$K$2:$O$7,4,0))</f>
        <v>0</v>
      </c>
      <c r="J1378" s="17">
        <f>INT((VLOOKUP($C1378,装备数值,4,0)+VLOOKUP($C1378,装备数值,7,0)*($E1378-1))*VLOOKUP($D1378,系数!$K$2:$O$7,5,0))</f>
        <v>0</v>
      </c>
      <c r="K1378" s="17">
        <f>INT(VLOOKUP(E1378,强化金币,2,1)*VLOOKUP(INDEX(装备!F:F,MATCH(属性!A1378,装备!A:A,0)),系数!$K$12:$M$15,3,0))</f>
        <v>13200</v>
      </c>
      <c r="L1378" s="17"/>
      <c r="M1378" s="17"/>
      <c r="N1378" s="17"/>
      <c r="O1378" s="17">
        <f>IF(E1378=1,"",VLOOKUP(E1378,系数!$S$2:$AB$12,MATCH(属性!C1378,评级,0),1))</f>
        <v>0</v>
      </c>
    </row>
    <row r="1379" spans="1:15" ht="17.25" thickBot="1" x14ac:dyDescent="0.4">
      <c r="A1379" s="17">
        <f t="shared" si="42"/>
        <v>7100012</v>
      </c>
      <c r="B1379" s="17" t="s">
        <v>66</v>
      </c>
      <c r="C1379" s="15">
        <f>INDEX(装备!G:G,MATCH(属性!A1379,装备!A:A,0))</f>
        <v>6</v>
      </c>
      <c r="D1379" s="15" t="str">
        <f>INDEX(装备!E:E,MATCH(属性!A1379,装备!A:A,0))</f>
        <v>ring</v>
      </c>
      <c r="E1379" s="14">
        <v>57</v>
      </c>
      <c r="F1379" s="17">
        <f>INT((VLOOKUP($C1379,装备数值,2,0)+VLOOKUP($C1379,装备数值,5,0)*($E1379-1))*VLOOKUP($D1379,系数!$K$2:$O$7,2,0))</f>
        <v>0</v>
      </c>
      <c r="G1379" s="17">
        <f>INT((VLOOKUP($C1379,装备数值,3,0)+VLOOKUP($C1379,装备数值,6,0)*($E1379-1))*VLOOKUP($D1379,系数!$K$2:$O$7,3,0))</f>
        <v>172</v>
      </c>
      <c r="H1379" s="17">
        <f t="shared" si="43"/>
        <v>172</v>
      </c>
      <c r="I1379" s="17">
        <f>INT((VLOOKUP($C1379,装备数值,4,0)+VLOOKUP($C1379,装备数值,7,0)*($E1379-1))*VLOOKUP($D1379,系数!$K$2:$O$7,4,0))</f>
        <v>0</v>
      </c>
      <c r="J1379" s="17">
        <f>INT((VLOOKUP($C1379,装备数值,4,0)+VLOOKUP($C1379,装备数值,7,0)*($E1379-1))*VLOOKUP($D1379,系数!$K$2:$O$7,5,0))</f>
        <v>0</v>
      </c>
      <c r="K1379" s="17">
        <f>INT(VLOOKUP(E1379,强化金币,2,1)*VLOOKUP(INDEX(装备!F:F,MATCH(属性!A1379,装备!A:A,0)),系数!$K$12:$M$15,3,0))</f>
        <v>13800</v>
      </c>
      <c r="L1379" s="17"/>
      <c r="M1379" s="17"/>
      <c r="N1379" s="17"/>
      <c r="O1379" s="17">
        <f>IF(E1379=1,"",VLOOKUP(E1379,系数!$S$2:$AB$12,MATCH(属性!C1379,评级,0),1))</f>
        <v>0</v>
      </c>
    </row>
    <row r="1380" spans="1:15" ht="17.25" thickBot="1" x14ac:dyDescent="0.4">
      <c r="A1380" s="17">
        <f t="shared" si="42"/>
        <v>7100012</v>
      </c>
      <c r="B1380" s="17" t="s">
        <v>66</v>
      </c>
      <c r="C1380" s="15">
        <f>INDEX(装备!G:G,MATCH(属性!A1380,装备!A:A,0))</f>
        <v>6</v>
      </c>
      <c r="D1380" s="15" t="str">
        <f>INDEX(装备!E:E,MATCH(属性!A1380,装备!A:A,0))</f>
        <v>ring</v>
      </c>
      <c r="E1380" s="14">
        <v>58</v>
      </c>
      <c r="F1380" s="17">
        <f>INT((VLOOKUP($C1380,装备数值,2,0)+VLOOKUP($C1380,装备数值,5,0)*($E1380-1))*VLOOKUP($D1380,系数!$K$2:$O$7,2,0))</f>
        <v>0</v>
      </c>
      <c r="G1380" s="17">
        <f>INT((VLOOKUP($C1380,装备数值,3,0)+VLOOKUP($C1380,装备数值,6,0)*($E1380-1))*VLOOKUP($D1380,系数!$K$2:$O$7,3,0))</f>
        <v>174</v>
      </c>
      <c r="H1380" s="17">
        <f t="shared" si="43"/>
        <v>174</v>
      </c>
      <c r="I1380" s="17">
        <f>INT((VLOOKUP($C1380,装备数值,4,0)+VLOOKUP($C1380,装备数值,7,0)*($E1380-1))*VLOOKUP($D1380,系数!$K$2:$O$7,4,0))</f>
        <v>0</v>
      </c>
      <c r="J1380" s="17">
        <f>INT((VLOOKUP($C1380,装备数值,4,0)+VLOOKUP($C1380,装备数值,7,0)*($E1380-1))*VLOOKUP($D1380,系数!$K$2:$O$7,5,0))</f>
        <v>0</v>
      </c>
      <c r="K1380" s="17">
        <f>INT(VLOOKUP(E1380,强化金币,2,1)*VLOOKUP(INDEX(装备!F:F,MATCH(属性!A1380,装备!A:A,0)),系数!$K$12:$M$15,3,0))</f>
        <v>14400</v>
      </c>
      <c r="L1380" s="17"/>
      <c r="M1380" s="17"/>
      <c r="N1380" s="17"/>
      <c r="O1380" s="17">
        <f>IF(E1380=1,"",VLOOKUP(E1380,系数!$S$2:$AB$12,MATCH(属性!C1380,评级,0),1))</f>
        <v>0</v>
      </c>
    </row>
    <row r="1381" spans="1:15" ht="17.25" thickBot="1" x14ac:dyDescent="0.4">
      <c r="A1381" s="17">
        <f t="shared" si="42"/>
        <v>7100012</v>
      </c>
      <c r="B1381" s="17" t="s">
        <v>66</v>
      </c>
      <c r="C1381" s="15">
        <f>INDEX(装备!G:G,MATCH(属性!A1381,装备!A:A,0))</f>
        <v>6</v>
      </c>
      <c r="D1381" s="15" t="str">
        <f>INDEX(装备!E:E,MATCH(属性!A1381,装备!A:A,0))</f>
        <v>ring</v>
      </c>
      <c r="E1381" s="14">
        <v>59</v>
      </c>
      <c r="F1381" s="17">
        <f>INT((VLOOKUP($C1381,装备数值,2,0)+VLOOKUP($C1381,装备数值,5,0)*($E1381-1))*VLOOKUP($D1381,系数!$K$2:$O$7,2,0))</f>
        <v>0</v>
      </c>
      <c r="G1381" s="17">
        <f>INT((VLOOKUP($C1381,装备数值,3,0)+VLOOKUP($C1381,装备数值,6,0)*($E1381-1))*VLOOKUP($D1381,系数!$K$2:$O$7,3,0))</f>
        <v>176</v>
      </c>
      <c r="H1381" s="17">
        <f t="shared" si="43"/>
        <v>176</v>
      </c>
      <c r="I1381" s="17">
        <f>INT((VLOOKUP($C1381,装备数值,4,0)+VLOOKUP($C1381,装备数值,7,0)*($E1381-1))*VLOOKUP($D1381,系数!$K$2:$O$7,4,0))</f>
        <v>0</v>
      </c>
      <c r="J1381" s="17">
        <f>INT((VLOOKUP($C1381,装备数值,4,0)+VLOOKUP($C1381,装备数值,7,0)*($E1381-1))*VLOOKUP($D1381,系数!$K$2:$O$7,5,0))</f>
        <v>0</v>
      </c>
      <c r="K1381" s="17">
        <f>INT(VLOOKUP(E1381,强化金币,2,1)*VLOOKUP(INDEX(装备!F:F,MATCH(属性!A1381,装备!A:A,0)),系数!$K$12:$M$15,3,0))</f>
        <v>15000</v>
      </c>
      <c r="L1381" s="17"/>
      <c r="M1381" s="17"/>
      <c r="N1381" s="17"/>
      <c r="O1381" s="17">
        <f>IF(E1381=1,"",VLOOKUP(E1381,系数!$S$2:$AB$12,MATCH(属性!C1381,评级,0),1))</f>
        <v>0</v>
      </c>
    </row>
    <row r="1382" spans="1:15" ht="17.25" thickBot="1" x14ac:dyDescent="0.4">
      <c r="A1382" s="17">
        <f t="shared" si="42"/>
        <v>7100012</v>
      </c>
      <c r="B1382" s="17" t="s">
        <v>66</v>
      </c>
      <c r="C1382" s="15">
        <f>INDEX(装备!G:G,MATCH(属性!A1382,装备!A:A,0))</f>
        <v>6</v>
      </c>
      <c r="D1382" s="15" t="str">
        <f>INDEX(装备!E:E,MATCH(属性!A1382,装备!A:A,0))</f>
        <v>ring</v>
      </c>
      <c r="E1382" s="14">
        <v>60</v>
      </c>
      <c r="F1382" s="17">
        <f>INT((VLOOKUP($C1382,装备数值,2,0)+VLOOKUP($C1382,装备数值,5,0)*($E1382-1))*VLOOKUP($D1382,系数!$K$2:$O$7,2,0))</f>
        <v>0</v>
      </c>
      <c r="G1382" s="17">
        <f>INT((VLOOKUP($C1382,装备数值,3,0)+VLOOKUP($C1382,装备数值,6,0)*($E1382-1))*VLOOKUP($D1382,系数!$K$2:$O$7,3,0))</f>
        <v>178</v>
      </c>
      <c r="H1382" s="17">
        <f t="shared" si="43"/>
        <v>178</v>
      </c>
      <c r="I1382" s="17">
        <f>INT((VLOOKUP($C1382,装备数值,4,0)+VLOOKUP($C1382,装备数值,7,0)*($E1382-1))*VLOOKUP($D1382,系数!$K$2:$O$7,4,0))</f>
        <v>0</v>
      </c>
      <c r="J1382" s="17">
        <f>INT((VLOOKUP($C1382,装备数值,4,0)+VLOOKUP($C1382,装备数值,7,0)*($E1382-1))*VLOOKUP($D1382,系数!$K$2:$O$7,5,0))</f>
        <v>0</v>
      </c>
      <c r="K1382" s="17">
        <f>INT(VLOOKUP(E1382,强化金币,2,1)*VLOOKUP(INDEX(装备!F:F,MATCH(属性!A1382,装备!A:A,0)),系数!$K$12:$M$15,3,0))</f>
        <v>15750</v>
      </c>
      <c r="L1382" s="17"/>
      <c r="M1382" s="17"/>
      <c r="N1382" s="17"/>
      <c r="O1382" s="17">
        <f>IF(E1382=1,"",VLOOKUP(E1382,系数!$S$2:$AB$12,MATCH(属性!C1382,评级,0),1))</f>
        <v>0</v>
      </c>
    </row>
    <row r="1383" spans="1:15" ht="17.25" thickBot="1" x14ac:dyDescent="0.4">
      <c r="A1383" s="17">
        <f t="shared" si="42"/>
        <v>7100012</v>
      </c>
      <c r="B1383" s="17" t="s">
        <v>66</v>
      </c>
      <c r="C1383" s="15">
        <f>INDEX(装备!G:G,MATCH(属性!A1383,装备!A:A,0))</f>
        <v>6</v>
      </c>
      <c r="D1383" s="15" t="str">
        <f>INDEX(装备!E:E,MATCH(属性!A1383,装备!A:A,0))</f>
        <v>ring</v>
      </c>
      <c r="E1383" s="14">
        <v>61</v>
      </c>
      <c r="F1383" s="17">
        <f>INT((VLOOKUP($C1383,装备数值,2,0)+VLOOKUP($C1383,装备数值,5,0)*($E1383-1))*VLOOKUP($D1383,系数!$K$2:$O$7,2,0))</f>
        <v>0</v>
      </c>
      <c r="G1383" s="17">
        <f>INT((VLOOKUP($C1383,装备数值,3,0)+VLOOKUP($C1383,装备数值,6,0)*($E1383-1))*VLOOKUP($D1383,系数!$K$2:$O$7,3,0))</f>
        <v>180</v>
      </c>
      <c r="H1383" s="17">
        <f t="shared" si="43"/>
        <v>180</v>
      </c>
      <c r="I1383" s="17">
        <f>INT((VLOOKUP($C1383,装备数值,4,0)+VLOOKUP($C1383,装备数值,7,0)*($E1383-1))*VLOOKUP($D1383,系数!$K$2:$O$7,4,0))</f>
        <v>0</v>
      </c>
      <c r="J1383" s="17">
        <f>INT((VLOOKUP($C1383,装备数值,4,0)+VLOOKUP($C1383,装备数值,7,0)*($E1383-1))*VLOOKUP($D1383,系数!$K$2:$O$7,5,0))</f>
        <v>0</v>
      </c>
      <c r="K1383" s="17">
        <f>INT(VLOOKUP(E1383,强化金币,2,1)*VLOOKUP(INDEX(装备!F:F,MATCH(属性!A1383,装备!A:A,0)),系数!$K$12:$M$15,3,0))</f>
        <v>16500</v>
      </c>
      <c r="L1383" s="17"/>
      <c r="M1383" s="17"/>
      <c r="N1383" s="17"/>
      <c r="O1383" s="17">
        <f>IF(E1383=1,"",VLOOKUP(E1383,系数!$S$2:$AB$12,MATCH(属性!C1383,评级,0),1))</f>
        <v>0</v>
      </c>
    </row>
    <row r="1384" spans="1:15" ht="17.25" thickBot="1" x14ac:dyDescent="0.4">
      <c r="A1384" s="17">
        <f t="shared" si="42"/>
        <v>7100012</v>
      </c>
      <c r="B1384" s="17" t="s">
        <v>66</v>
      </c>
      <c r="C1384" s="15">
        <f>INDEX(装备!G:G,MATCH(属性!A1384,装备!A:A,0))</f>
        <v>6</v>
      </c>
      <c r="D1384" s="15" t="str">
        <f>INDEX(装备!E:E,MATCH(属性!A1384,装备!A:A,0))</f>
        <v>ring</v>
      </c>
      <c r="E1384" s="14">
        <v>62</v>
      </c>
      <c r="F1384" s="17">
        <f>INT((VLOOKUP($C1384,装备数值,2,0)+VLOOKUP($C1384,装备数值,5,0)*($E1384-1))*VLOOKUP($D1384,系数!$K$2:$O$7,2,0))</f>
        <v>0</v>
      </c>
      <c r="G1384" s="17">
        <f>INT((VLOOKUP($C1384,装备数值,3,0)+VLOOKUP($C1384,装备数值,6,0)*($E1384-1))*VLOOKUP($D1384,系数!$K$2:$O$7,3,0))</f>
        <v>182</v>
      </c>
      <c r="H1384" s="17">
        <f t="shared" si="43"/>
        <v>182</v>
      </c>
      <c r="I1384" s="17">
        <f>INT((VLOOKUP($C1384,装备数值,4,0)+VLOOKUP($C1384,装备数值,7,0)*($E1384-1))*VLOOKUP($D1384,系数!$K$2:$O$7,4,0))</f>
        <v>0</v>
      </c>
      <c r="J1384" s="17">
        <f>INT((VLOOKUP($C1384,装备数值,4,0)+VLOOKUP($C1384,装备数值,7,0)*($E1384-1))*VLOOKUP($D1384,系数!$K$2:$O$7,5,0))</f>
        <v>0</v>
      </c>
      <c r="K1384" s="17">
        <f>INT(VLOOKUP(E1384,强化金币,2,1)*VLOOKUP(INDEX(装备!F:F,MATCH(属性!A1384,装备!A:A,0)),系数!$K$12:$M$15,3,0))</f>
        <v>17250</v>
      </c>
      <c r="L1384" s="17"/>
      <c r="M1384" s="17"/>
      <c r="N1384" s="17"/>
      <c r="O1384" s="17">
        <f>IF(E1384=1,"",VLOOKUP(E1384,系数!$S$2:$AB$12,MATCH(属性!C1384,评级,0),1))</f>
        <v>0</v>
      </c>
    </row>
    <row r="1385" spans="1:15" ht="17.25" thickBot="1" x14ac:dyDescent="0.4">
      <c r="A1385" s="17">
        <f t="shared" si="42"/>
        <v>7100012</v>
      </c>
      <c r="B1385" s="17" t="s">
        <v>66</v>
      </c>
      <c r="C1385" s="15">
        <f>INDEX(装备!G:G,MATCH(属性!A1385,装备!A:A,0))</f>
        <v>6</v>
      </c>
      <c r="D1385" s="15" t="str">
        <f>INDEX(装备!E:E,MATCH(属性!A1385,装备!A:A,0))</f>
        <v>ring</v>
      </c>
      <c r="E1385" s="14">
        <v>63</v>
      </c>
      <c r="F1385" s="17">
        <f>INT((VLOOKUP($C1385,装备数值,2,0)+VLOOKUP($C1385,装备数值,5,0)*($E1385-1))*VLOOKUP($D1385,系数!$K$2:$O$7,2,0))</f>
        <v>0</v>
      </c>
      <c r="G1385" s="17">
        <f>INT((VLOOKUP($C1385,装备数值,3,0)+VLOOKUP($C1385,装备数值,6,0)*($E1385-1))*VLOOKUP($D1385,系数!$K$2:$O$7,3,0))</f>
        <v>184</v>
      </c>
      <c r="H1385" s="17">
        <f t="shared" si="43"/>
        <v>184</v>
      </c>
      <c r="I1385" s="17">
        <f>INT((VLOOKUP($C1385,装备数值,4,0)+VLOOKUP($C1385,装备数值,7,0)*($E1385-1))*VLOOKUP($D1385,系数!$K$2:$O$7,4,0))</f>
        <v>0</v>
      </c>
      <c r="J1385" s="17">
        <f>INT((VLOOKUP($C1385,装备数值,4,0)+VLOOKUP($C1385,装备数值,7,0)*($E1385-1))*VLOOKUP($D1385,系数!$K$2:$O$7,5,0))</f>
        <v>0</v>
      </c>
      <c r="K1385" s="17">
        <f>INT(VLOOKUP(E1385,强化金币,2,1)*VLOOKUP(INDEX(装备!F:F,MATCH(属性!A1385,装备!A:A,0)),系数!$K$12:$M$15,3,0))</f>
        <v>18000</v>
      </c>
      <c r="L1385" s="17"/>
      <c r="M1385" s="17"/>
      <c r="N1385" s="17"/>
      <c r="O1385" s="17">
        <f>IF(E1385=1,"",VLOOKUP(E1385,系数!$S$2:$AB$12,MATCH(属性!C1385,评级,0),1))</f>
        <v>0</v>
      </c>
    </row>
    <row r="1386" spans="1:15" ht="17.25" thickBot="1" x14ac:dyDescent="0.4">
      <c r="A1386" s="17">
        <f t="shared" si="42"/>
        <v>7100012</v>
      </c>
      <c r="B1386" s="17" t="s">
        <v>66</v>
      </c>
      <c r="C1386" s="15">
        <f>INDEX(装备!G:G,MATCH(属性!A1386,装备!A:A,0))</f>
        <v>6</v>
      </c>
      <c r="D1386" s="15" t="str">
        <f>INDEX(装备!E:E,MATCH(属性!A1386,装备!A:A,0))</f>
        <v>ring</v>
      </c>
      <c r="E1386" s="14">
        <v>64</v>
      </c>
      <c r="F1386" s="17">
        <f>INT((VLOOKUP($C1386,装备数值,2,0)+VLOOKUP($C1386,装备数值,5,0)*($E1386-1))*VLOOKUP($D1386,系数!$K$2:$O$7,2,0))</f>
        <v>0</v>
      </c>
      <c r="G1386" s="17">
        <f>INT((VLOOKUP($C1386,装备数值,3,0)+VLOOKUP($C1386,装备数值,6,0)*($E1386-1))*VLOOKUP($D1386,系数!$K$2:$O$7,3,0))</f>
        <v>186</v>
      </c>
      <c r="H1386" s="17">
        <f t="shared" si="43"/>
        <v>186</v>
      </c>
      <c r="I1386" s="17">
        <f>INT((VLOOKUP($C1386,装备数值,4,0)+VLOOKUP($C1386,装备数值,7,0)*($E1386-1))*VLOOKUP($D1386,系数!$K$2:$O$7,4,0))</f>
        <v>0</v>
      </c>
      <c r="J1386" s="17">
        <f>INT((VLOOKUP($C1386,装备数值,4,0)+VLOOKUP($C1386,装备数值,7,0)*($E1386-1))*VLOOKUP($D1386,系数!$K$2:$O$7,5,0))</f>
        <v>0</v>
      </c>
      <c r="K1386" s="17">
        <f>INT(VLOOKUP(E1386,强化金币,2,1)*VLOOKUP(INDEX(装备!F:F,MATCH(属性!A1386,装备!A:A,0)),系数!$K$12:$M$15,3,0))</f>
        <v>18750</v>
      </c>
      <c r="L1386" s="17"/>
      <c r="M1386" s="17"/>
      <c r="N1386" s="17"/>
      <c r="O1386" s="17">
        <f>IF(E1386=1,"",VLOOKUP(E1386,系数!$S$2:$AB$12,MATCH(属性!C1386,评级,0),1))</f>
        <v>0</v>
      </c>
    </row>
    <row r="1387" spans="1:15" ht="17.25" thickBot="1" x14ac:dyDescent="0.4">
      <c r="A1387" s="17">
        <f t="shared" si="42"/>
        <v>7100012</v>
      </c>
      <c r="B1387" s="17" t="s">
        <v>66</v>
      </c>
      <c r="C1387" s="15">
        <f>INDEX(装备!G:G,MATCH(属性!A1387,装备!A:A,0))</f>
        <v>6</v>
      </c>
      <c r="D1387" s="15" t="str">
        <f>INDEX(装备!E:E,MATCH(属性!A1387,装备!A:A,0))</f>
        <v>ring</v>
      </c>
      <c r="E1387" s="14">
        <v>65</v>
      </c>
      <c r="F1387" s="17">
        <f>INT((VLOOKUP($C1387,装备数值,2,0)+VLOOKUP($C1387,装备数值,5,0)*($E1387-1))*VLOOKUP($D1387,系数!$K$2:$O$7,2,0))</f>
        <v>0</v>
      </c>
      <c r="G1387" s="17">
        <f>INT((VLOOKUP($C1387,装备数值,3,0)+VLOOKUP($C1387,装备数值,6,0)*($E1387-1))*VLOOKUP($D1387,系数!$K$2:$O$7,3,0))</f>
        <v>188</v>
      </c>
      <c r="H1387" s="17">
        <f t="shared" si="43"/>
        <v>188</v>
      </c>
      <c r="I1387" s="17">
        <f>INT((VLOOKUP($C1387,装备数值,4,0)+VLOOKUP($C1387,装备数值,7,0)*($E1387-1))*VLOOKUP($D1387,系数!$K$2:$O$7,4,0))</f>
        <v>0</v>
      </c>
      <c r="J1387" s="17">
        <f>INT((VLOOKUP($C1387,装备数值,4,0)+VLOOKUP($C1387,装备数值,7,0)*($E1387-1))*VLOOKUP($D1387,系数!$K$2:$O$7,5,0))</f>
        <v>0</v>
      </c>
      <c r="K1387" s="17">
        <f>INT(VLOOKUP(E1387,强化金币,2,1)*VLOOKUP(INDEX(装备!F:F,MATCH(属性!A1387,装备!A:A,0)),系数!$K$12:$M$15,3,0))</f>
        <v>19500</v>
      </c>
      <c r="L1387" s="17"/>
      <c r="M1387" s="17"/>
      <c r="N1387" s="17"/>
      <c r="O1387" s="17">
        <f>IF(E1387=1,"",VLOOKUP(E1387,系数!$S$2:$AB$12,MATCH(属性!C1387,评级,0),1))</f>
        <v>0</v>
      </c>
    </row>
    <row r="1388" spans="1:15" ht="17.25" thickBot="1" x14ac:dyDescent="0.4">
      <c r="A1388" s="17">
        <f t="shared" si="42"/>
        <v>7100012</v>
      </c>
      <c r="B1388" s="17" t="s">
        <v>66</v>
      </c>
      <c r="C1388" s="15">
        <f>INDEX(装备!G:G,MATCH(属性!A1388,装备!A:A,0))</f>
        <v>6</v>
      </c>
      <c r="D1388" s="15" t="str">
        <f>INDEX(装备!E:E,MATCH(属性!A1388,装备!A:A,0))</f>
        <v>ring</v>
      </c>
      <c r="E1388" s="14">
        <v>66</v>
      </c>
      <c r="F1388" s="17">
        <f>INT((VLOOKUP($C1388,装备数值,2,0)+VLOOKUP($C1388,装备数值,5,0)*($E1388-1))*VLOOKUP($D1388,系数!$K$2:$O$7,2,0))</f>
        <v>0</v>
      </c>
      <c r="G1388" s="17">
        <f>INT((VLOOKUP($C1388,装备数值,3,0)+VLOOKUP($C1388,装备数值,6,0)*($E1388-1))*VLOOKUP($D1388,系数!$K$2:$O$7,3,0))</f>
        <v>190</v>
      </c>
      <c r="H1388" s="17">
        <f t="shared" si="43"/>
        <v>190</v>
      </c>
      <c r="I1388" s="17">
        <f>INT((VLOOKUP($C1388,装备数值,4,0)+VLOOKUP($C1388,装备数值,7,0)*($E1388-1))*VLOOKUP($D1388,系数!$K$2:$O$7,4,0))</f>
        <v>0</v>
      </c>
      <c r="J1388" s="17">
        <f>INT((VLOOKUP($C1388,装备数值,4,0)+VLOOKUP($C1388,装备数值,7,0)*($E1388-1))*VLOOKUP($D1388,系数!$K$2:$O$7,5,0))</f>
        <v>0</v>
      </c>
      <c r="K1388" s="17">
        <f>INT(VLOOKUP(E1388,强化金币,2,1)*VLOOKUP(INDEX(装备!F:F,MATCH(属性!A1388,装备!A:A,0)),系数!$K$12:$M$15,3,0))</f>
        <v>20250</v>
      </c>
      <c r="L1388" s="17"/>
      <c r="M1388" s="17"/>
      <c r="N1388" s="17"/>
      <c r="O1388" s="17">
        <f>IF(E1388=1,"",VLOOKUP(E1388,系数!$S$2:$AB$12,MATCH(属性!C1388,评级,0),1))</f>
        <v>0</v>
      </c>
    </row>
    <row r="1389" spans="1:15" ht="17.25" thickBot="1" x14ac:dyDescent="0.4">
      <c r="A1389" s="17">
        <f t="shared" si="42"/>
        <v>7100012</v>
      </c>
      <c r="B1389" s="17" t="s">
        <v>66</v>
      </c>
      <c r="C1389" s="15">
        <f>INDEX(装备!G:G,MATCH(属性!A1389,装备!A:A,0))</f>
        <v>6</v>
      </c>
      <c r="D1389" s="15" t="str">
        <f>INDEX(装备!E:E,MATCH(属性!A1389,装备!A:A,0))</f>
        <v>ring</v>
      </c>
      <c r="E1389" s="14">
        <v>67</v>
      </c>
      <c r="F1389" s="17">
        <f>INT((VLOOKUP($C1389,装备数值,2,0)+VLOOKUP($C1389,装备数值,5,0)*($E1389-1))*VLOOKUP($D1389,系数!$K$2:$O$7,2,0))</f>
        <v>0</v>
      </c>
      <c r="G1389" s="17">
        <f>INT((VLOOKUP($C1389,装备数值,3,0)+VLOOKUP($C1389,装备数值,6,0)*($E1389-1))*VLOOKUP($D1389,系数!$K$2:$O$7,3,0))</f>
        <v>192</v>
      </c>
      <c r="H1389" s="17">
        <f t="shared" si="43"/>
        <v>192</v>
      </c>
      <c r="I1389" s="17">
        <f>INT((VLOOKUP($C1389,装备数值,4,0)+VLOOKUP($C1389,装备数值,7,0)*($E1389-1))*VLOOKUP($D1389,系数!$K$2:$O$7,4,0))</f>
        <v>0</v>
      </c>
      <c r="J1389" s="17">
        <f>INT((VLOOKUP($C1389,装备数值,4,0)+VLOOKUP($C1389,装备数值,7,0)*($E1389-1))*VLOOKUP($D1389,系数!$K$2:$O$7,5,0))</f>
        <v>0</v>
      </c>
      <c r="K1389" s="17">
        <f>INT(VLOOKUP(E1389,强化金币,2,1)*VLOOKUP(INDEX(装备!F:F,MATCH(属性!A1389,装备!A:A,0)),系数!$K$12:$M$15,3,0))</f>
        <v>21000</v>
      </c>
      <c r="L1389" s="17"/>
      <c r="M1389" s="17"/>
      <c r="N1389" s="17"/>
      <c r="O1389" s="17">
        <f>IF(E1389=1,"",VLOOKUP(E1389,系数!$S$2:$AB$12,MATCH(属性!C1389,评级,0),1))</f>
        <v>0</v>
      </c>
    </row>
    <row r="1390" spans="1:15" ht="17.25" thickBot="1" x14ac:dyDescent="0.4">
      <c r="A1390" s="17">
        <f t="shared" si="42"/>
        <v>7100012</v>
      </c>
      <c r="B1390" s="17" t="s">
        <v>66</v>
      </c>
      <c r="C1390" s="15">
        <f>INDEX(装备!G:G,MATCH(属性!A1390,装备!A:A,0))</f>
        <v>6</v>
      </c>
      <c r="D1390" s="15" t="str">
        <f>INDEX(装备!E:E,MATCH(属性!A1390,装备!A:A,0))</f>
        <v>ring</v>
      </c>
      <c r="E1390" s="14">
        <v>68</v>
      </c>
      <c r="F1390" s="17">
        <f>INT((VLOOKUP($C1390,装备数值,2,0)+VLOOKUP($C1390,装备数值,5,0)*($E1390-1))*VLOOKUP($D1390,系数!$K$2:$O$7,2,0))</f>
        <v>0</v>
      </c>
      <c r="G1390" s="17">
        <f>INT((VLOOKUP($C1390,装备数值,3,0)+VLOOKUP($C1390,装备数值,6,0)*($E1390-1))*VLOOKUP($D1390,系数!$K$2:$O$7,3,0))</f>
        <v>194</v>
      </c>
      <c r="H1390" s="17">
        <f t="shared" si="43"/>
        <v>194</v>
      </c>
      <c r="I1390" s="17">
        <f>INT((VLOOKUP($C1390,装备数值,4,0)+VLOOKUP($C1390,装备数值,7,0)*($E1390-1))*VLOOKUP($D1390,系数!$K$2:$O$7,4,0))</f>
        <v>0</v>
      </c>
      <c r="J1390" s="17">
        <f>INT((VLOOKUP($C1390,装备数值,4,0)+VLOOKUP($C1390,装备数值,7,0)*($E1390-1))*VLOOKUP($D1390,系数!$K$2:$O$7,5,0))</f>
        <v>0</v>
      </c>
      <c r="K1390" s="17">
        <f>INT(VLOOKUP(E1390,强化金币,2,1)*VLOOKUP(INDEX(装备!F:F,MATCH(属性!A1390,装备!A:A,0)),系数!$K$12:$M$15,3,0))</f>
        <v>21750</v>
      </c>
      <c r="L1390" s="17"/>
      <c r="M1390" s="17"/>
      <c r="N1390" s="17"/>
      <c r="O1390" s="17">
        <f>IF(E1390=1,"",VLOOKUP(E1390,系数!$S$2:$AB$12,MATCH(属性!C1390,评级,0),1))</f>
        <v>0</v>
      </c>
    </row>
    <row r="1391" spans="1:15" ht="17.25" thickBot="1" x14ac:dyDescent="0.4">
      <c r="A1391" s="17">
        <f t="shared" si="42"/>
        <v>7100012</v>
      </c>
      <c r="B1391" s="17" t="s">
        <v>66</v>
      </c>
      <c r="C1391" s="15">
        <f>INDEX(装备!G:G,MATCH(属性!A1391,装备!A:A,0))</f>
        <v>6</v>
      </c>
      <c r="D1391" s="15" t="str">
        <f>INDEX(装备!E:E,MATCH(属性!A1391,装备!A:A,0))</f>
        <v>ring</v>
      </c>
      <c r="E1391" s="14">
        <v>69</v>
      </c>
      <c r="F1391" s="17">
        <f>INT((VLOOKUP($C1391,装备数值,2,0)+VLOOKUP($C1391,装备数值,5,0)*($E1391-1))*VLOOKUP($D1391,系数!$K$2:$O$7,2,0))</f>
        <v>0</v>
      </c>
      <c r="G1391" s="17">
        <f>INT((VLOOKUP($C1391,装备数值,3,0)+VLOOKUP($C1391,装备数值,6,0)*($E1391-1))*VLOOKUP($D1391,系数!$K$2:$O$7,3,0))</f>
        <v>196</v>
      </c>
      <c r="H1391" s="17">
        <f t="shared" si="43"/>
        <v>196</v>
      </c>
      <c r="I1391" s="17">
        <f>INT((VLOOKUP($C1391,装备数值,4,0)+VLOOKUP($C1391,装备数值,7,0)*($E1391-1))*VLOOKUP($D1391,系数!$K$2:$O$7,4,0))</f>
        <v>0</v>
      </c>
      <c r="J1391" s="17">
        <f>INT((VLOOKUP($C1391,装备数值,4,0)+VLOOKUP($C1391,装备数值,7,0)*($E1391-1))*VLOOKUP($D1391,系数!$K$2:$O$7,5,0))</f>
        <v>0</v>
      </c>
      <c r="K1391" s="17">
        <f>INT(VLOOKUP(E1391,强化金币,2,1)*VLOOKUP(INDEX(装备!F:F,MATCH(属性!A1391,装备!A:A,0)),系数!$K$12:$M$15,3,0))</f>
        <v>22500</v>
      </c>
      <c r="L1391" s="17"/>
      <c r="M1391" s="17"/>
      <c r="N1391" s="17"/>
      <c r="O1391" s="17">
        <f>IF(E1391=1,"",VLOOKUP(E1391,系数!$S$2:$AB$12,MATCH(属性!C1391,评级,0),1))</f>
        <v>0</v>
      </c>
    </row>
    <row r="1392" spans="1:15" ht="17.25" thickBot="1" x14ac:dyDescent="0.4">
      <c r="A1392" s="17">
        <f t="shared" si="42"/>
        <v>7100012</v>
      </c>
      <c r="B1392" s="17" t="s">
        <v>66</v>
      </c>
      <c r="C1392" s="15">
        <f>INDEX(装备!G:G,MATCH(属性!A1392,装备!A:A,0))</f>
        <v>6</v>
      </c>
      <c r="D1392" s="15" t="str">
        <f>INDEX(装备!E:E,MATCH(属性!A1392,装备!A:A,0))</f>
        <v>ring</v>
      </c>
      <c r="E1392" s="14">
        <v>70</v>
      </c>
      <c r="F1392" s="17">
        <f>INT((VLOOKUP($C1392,装备数值,2,0)+VLOOKUP($C1392,装备数值,5,0)*($E1392-1))*VLOOKUP($D1392,系数!$K$2:$O$7,2,0))</f>
        <v>0</v>
      </c>
      <c r="G1392" s="17">
        <f>INT((VLOOKUP($C1392,装备数值,3,0)+VLOOKUP($C1392,装备数值,6,0)*($E1392-1))*VLOOKUP($D1392,系数!$K$2:$O$7,3,0))</f>
        <v>198</v>
      </c>
      <c r="H1392" s="17">
        <f t="shared" si="43"/>
        <v>198</v>
      </c>
      <c r="I1392" s="17">
        <f>INT((VLOOKUP($C1392,装备数值,4,0)+VLOOKUP($C1392,装备数值,7,0)*($E1392-1))*VLOOKUP($D1392,系数!$K$2:$O$7,4,0))</f>
        <v>0</v>
      </c>
      <c r="J1392" s="17">
        <f>INT((VLOOKUP($C1392,装备数值,4,0)+VLOOKUP($C1392,装备数值,7,0)*($E1392-1))*VLOOKUP($D1392,系数!$K$2:$O$7,5,0))</f>
        <v>0</v>
      </c>
      <c r="K1392" s="17">
        <f>INT(VLOOKUP(E1392,强化金币,2,1)*VLOOKUP(INDEX(装备!F:F,MATCH(属性!A1392,装备!A:A,0)),系数!$K$12:$M$15,3,0))</f>
        <v>23250</v>
      </c>
      <c r="L1392" s="17"/>
      <c r="M1392" s="17"/>
      <c r="N1392" s="17"/>
      <c r="O1392" s="17">
        <f>IF(E1392=1,"",VLOOKUP(E1392,系数!$S$2:$AB$12,MATCH(属性!C1392,评级,0),1))</f>
        <v>0</v>
      </c>
    </row>
    <row r="1393" spans="1:15" ht="17.25" thickBot="1" x14ac:dyDescent="0.4">
      <c r="A1393" s="17">
        <f t="shared" si="42"/>
        <v>7100012</v>
      </c>
      <c r="B1393" s="17" t="s">
        <v>66</v>
      </c>
      <c r="C1393" s="15">
        <f>INDEX(装备!G:G,MATCH(属性!A1393,装备!A:A,0))</f>
        <v>6</v>
      </c>
      <c r="D1393" s="15" t="str">
        <f>INDEX(装备!E:E,MATCH(属性!A1393,装备!A:A,0))</f>
        <v>ring</v>
      </c>
      <c r="E1393" s="14">
        <v>71</v>
      </c>
      <c r="F1393" s="17">
        <f>INT((VLOOKUP($C1393,装备数值,2,0)+VLOOKUP($C1393,装备数值,5,0)*($E1393-1))*VLOOKUP($D1393,系数!$K$2:$O$7,2,0))</f>
        <v>0</v>
      </c>
      <c r="G1393" s="17">
        <f>INT((VLOOKUP($C1393,装备数值,3,0)+VLOOKUP($C1393,装备数值,6,0)*($E1393-1))*VLOOKUP($D1393,系数!$K$2:$O$7,3,0))</f>
        <v>200</v>
      </c>
      <c r="H1393" s="17">
        <f t="shared" si="43"/>
        <v>200</v>
      </c>
      <c r="I1393" s="17">
        <f>INT((VLOOKUP($C1393,装备数值,4,0)+VLOOKUP($C1393,装备数值,7,0)*($E1393-1))*VLOOKUP($D1393,系数!$K$2:$O$7,4,0))</f>
        <v>0</v>
      </c>
      <c r="J1393" s="17">
        <f>INT((VLOOKUP($C1393,装备数值,4,0)+VLOOKUP($C1393,装备数值,7,0)*($E1393-1))*VLOOKUP($D1393,系数!$K$2:$O$7,5,0))</f>
        <v>0</v>
      </c>
      <c r="K1393" s="17">
        <f>INT(VLOOKUP(E1393,强化金币,2,1)*VLOOKUP(INDEX(装备!F:F,MATCH(属性!A1393,装备!A:A,0)),系数!$K$12:$M$15,3,0))</f>
        <v>24000</v>
      </c>
      <c r="L1393" s="17"/>
      <c r="M1393" s="17"/>
      <c r="N1393" s="17"/>
      <c r="O1393" s="17">
        <f>IF(E1393=1,"",VLOOKUP(E1393,系数!$S$2:$AB$12,MATCH(属性!C1393,评级,0),1))</f>
        <v>0</v>
      </c>
    </row>
    <row r="1394" spans="1:15" ht="17.25" thickBot="1" x14ac:dyDescent="0.4">
      <c r="A1394" s="17">
        <f t="shared" si="42"/>
        <v>7100012</v>
      </c>
      <c r="B1394" s="17" t="s">
        <v>66</v>
      </c>
      <c r="C1394" s="15">
        <f>INDEX(装备!G:G,MATCH(属性!A1394,装备!A:A,0))</f>
        <v>6</v>
      </c>
      <c r="D1394" s="15" t="str">
        <f>INDEX(装备!E:E,MATCH(属性!A1394,装备!A:A,0))</f>
        <v>ring</v>
      </c>
      <c r="E1394" s="14">
        <v>72</v>
      </c>
      <c r="F1394" s="17">
        <f>INT((VLOOKUP($C1394,装备数值,2,0)+VLOOKUP($C1394,装备数值,5,0)*($E1394-1))*VLOOKUP($D1394,系数!$K$2:$O$7,2,0))</f>
        <v>0</v>
      </c>
      <c r="G1394" s="17">
        <f>INT((VLOOKUP($C1394,装备数值,3,0)+VLOOKUP($C1394,装备数值,6,0)*($E1394-1))*VLOOKUP($D1394,系数!$K$2:$O$7,3,0))</f>
        <v>202</v>
      </c>
      <c r="H1394" s="17">
        <f t="shared" si="43"/>
        <v>202</v>
      </c>
      <c r="I1394" s="17">
        <f>INT((VLOOKUP($C1394,装备数值,4,0)+VLOOKUP($C1394,装备数值,7,0)*($E1394-1))*VLOOKUP($D1394,系数!$K$2:$O$7,4,0))</f>
        <v>0</v>
      </c>
      <c r="J1394" s="17">
        <f>INT((VLOOKUP($C1394,装备数值,4,0)+VLOOKUP($C1394,装备数值,7,0)*($E1394-1))*VLOOKUP($D1394,系数!$K$2:$O$7,5,0))</f>
        <v>0</v>
      </c>
      <c r="K1394" s="17">
        <f>INT(VLOOKUP(E1394,强化金币,2,1)*VLOOKUP(INDEX(装备!F:F,MATCH(属性!A1394,装备!A:A,0)),系数!$K$12:$M$15,3,0))</f>
        <v>24750</v>
      </c>
      <c r="L1394" s="17"/>
      <c r="M1394" s="17"/>
      <c r="N1394" s="17"/>
      <c r="O1394" s="17">
        <f>IF(E1394=1,"",VLOOKUP(E1394,系数!$S$2:$AB$12,MATCH(属性!C1394,评级,0),1))</f>
        <v>0</v>
      </c>
    </row>
    <row r="1395" spans="1:15" ht="17.25" thickBot="1" x14ac:dyDescent="0.4">
      <c r="A1395" s="17">
        <f t="shared" si="42"/>
        <v>7100012</v>
      </c>
      <c r="B1395" s="17" t="s">
        <v>66</v>
      </c>
      <c r="C1395" s="15">
        <f>INDEX(装备!G:G,MATCH(属性!A1395,装备!A:A,0))</f>
        <v>6</v>
      </c>
      <c r="D1395" s="15" t="str">
        <f>INDEX(装备!E:E,MATCH(属性!A1395,装备!A:A,0))</f>
        <v>ring</v>
      </c>
      <c r="E1395" s="14">
        <v>73</v>
      </c>
      <c r="F1395" s="17">
        <f>INT((VLOOKUP($C1395,装备数值,2,0)+VLOOKUP($C1395,装备数值,5,0)*($E1395-1))*VLOOKUP($D1395,系数!$K$2:$O$7,2,0))</f>
        <v>0</v>
      </c>
      <c r="G1395" s="17">
        <f>INT((VLOOKUP($C1395,装备数值,3,0)+VLOOKUP($C1395,装备数值,6,0)*($E1395-1))*VLOOKUP($D1395,系数!$K$2:$O$7,3,0))</f>
        <v>204</v>
      </c>
      <c r="H1395" s="17">
        <f t="shared" si="43"/>
        <v>204</v>
      </c>
      <c r="I1395" s="17">
        <f>INT((VLOOKUP($C1395,装备数值,4,0)+VLOOKUP($C1395,装备数值,7,0)*($E1395-1))*VLOOKUP($D1395,系数!$K$2:$O$7,4,0))</f>
        <v>0</v>
      </c>
      <c r="J1395" s="17">
        <f>INT((VLOOKUP($C1395,装备数值,4,0)+VLOOKUP($C1395,装备数值,7,0)*($E1395-1))*VLOOKUP($D1395,系数!$K$2:$O$7,5,0))</f>
        <v>0</v>
      </c>
      <c r="K1395" s="17">
        <f>INT(VLOOKUP(E1395,强化金币,2,1)*VLOOKUP(INDEX(装备!F:F,MATCH(属性!A1395,装备!A:A,0)),系数!$K$12:$M$15,3,0))</f>
        <v>25500</v>
      </c>
      <c r="L1395" s="17"/>
      <c r="M1395" s="17"/>
      <c r="N1395" s="17"/>
      <c r="O1395" s="17">
        <f>IF(E1395=1,"",VLOOKUP(E1395,系数!$S$2:$AB$12,MATCH(属性!C1395,评级,0),1))</f>
        <v>0</v>
      </c>
    </row>
    <row r="1396" spans="1:15" ht="17.25" thickBot="1" x14ac:dyDescent="0.4">
      <c r="A1396" s="17">
        <f t="shared" si="42"/>
        <v>7100012</v>
      </c>
      <c r="B1396" s="17" t="s">
        <v>66</v>
      </c>
      <c r="C1396" s="15">
        <f>INDEX(装备!G:G,MATCH(属性!A1396,装备!A:A,0))</f>
        <v>6</v>
      </c>
      <c r="D1396" s="15" t="str">
        <f>INDEX(装备!E:E,MATCH(属性!A1396,装备!A:A,0))</f>
        <v>ring</v>
      </c>
      <c r="E1396" s="14">
        <v>74</v>
      </c>
      <c r="F1396" s="17">
        <f>INT((VLOOKUP($C1396,装备数值,2,0)+VLOOKUP($C1396,装备数值,5,0)*($E1396-1))*VLOOKUP($D1396,系数!$K$2:$O$7,2,0))</f>
        <v>0</v>
      </c>
      <c r="G1396" s="17">
        <f>INT((VLOOKUP($C1396,装备数值,3,0)+VLOOKUP($C1396,装备数值,6,0)*($E1396-1))*VLOOKUP($D1396,系数!$K$2:$O$7,3,0))</f>
        <v>206</v>
      </c>
      <c r="H1396" s="17">
        <f t="shared" si="43"/>
        <v>206</v>
      </c>
      <c r="I1396" s="17">
        <f>INT((VLOOKUP($C1396,装备数值,4,0)+VLOOKUP($C1396,装备数值,7,0)*($E1396-1))*VLOOKUP($D1396,系数!$K$2:$O$7,4,0))</f>
        <v>0</v>
      </c>
      <c r="J1396" s="17">
        <f>INT((VLOOKUP($C1396,装备数值,4,0)+VLOOKUP($C1396,装备数值,7,0)*($E1396-1))*VLOOKUP($D1396,系数!$K$2:$O$7,5,0))</f>
        <v>0</v>
      </c>
      <c r="K1396" s="17">
        <f>INT(VLOOKUP(E1396,强化金币,2,1)*VLOOKUP(INDEX(装备!F:F,MATCH(属性!A1396,装备!A:A,0)),系数!$K$12:$M$15,3,0))</f>
        <v>26250</v>
      </c>
      <c r="L1396" s="17"/>
      <c r="M1396" s="17"/>
      <c r="N1396" s="17"/>
      <c r="O1396" s="17">
        <f>IF(E1396=1,"",VLOOKUP(E1396,系数!$S$2:$AB$12,MATCH(属性!C1396,评级,0),1))</f>
        <v>0</v>
      </c>
    </row>
    <row r="1397" spans="1:15" ht="17.25" thickBot="1" x14ac:dyDescent="0.4">
      <c r="A1397" s="17">
        <f t="shared" si="42"/>
        <v>7100012</v>
      </c>
      <c r="B1397" s="17" t="s">
        <v>66</v>
      </c>
      <c r="C1397" s="15">
        <f>INDEX(装备!G:G,MATCH(属性!A1397,装备!A:A,0))</f>
        <v>6</v>
      </c>
      <c r="D1397" s="15" t="str">
        <f>INDEX(装备!E:E,MATCH(属性!A1397,装备!A:A,0))</f>
        <v>ring</v>
      </c>
      <c r="E1397" s="14">
        <v>75</v>
      </c>
      <c r="F1397" s="17">
        <f>INT((VLOOKUP($C1397,装备数值,2,0)+VLOOKUP($C1397,装备数值,5,0)*($E1397-1))*VLOOKUP($D1397,系数!$K$2:$O$7,2,0))</f>
        <v>0</v>
      </c>
      <c r="G1397" s="17">
        <f>INT((VLOOKUP($C1397,装备数值,3,0)+VLOOKUP($C1397,装备数值,6,0)*($E1397-1))*VLOOKUP($D1397,系数!$K$2:$O$7,3,0))</f>
        <v>208</v>
      </c>
      <c r="H1397" s="17">
        <f t="shared" si="43"/>
        <v>208</v>
      </c>
      <c r="I1397" s="17">
        <f>INT((VLOOKUP($C1397,装备数值,4,0)+VLOOKUP($C1397,装备数值,7,0)*($E1397-1))*VLOOKUP($D1397,系数!$K$2:$O$7,4,0))</f>
        <v>0</v>
      </c>
      <c r="J1397" s="17">
        <f>INT((VLOOKUP($C1397,装备数值,4,0)+VLOOKUP($C1397,装备数值,7,0)*($E1397-1))*VLOOKUP($D1397,系数!$K$2:$O$7,5,0))</f>
        <v>0</v>
      </c>
      <c r="K1397" s="17">
        <f>INT(VLOOKUP(E1397,强化金币,2,1)*VLOOKUP(INDEX(装备!F:F,MATCH(属性!A1397,装备!A:A,0)),系数!$K$12:$M$15,3,0))</f>
        <v>27000</v>
      </c>
      <c r="L1397" s="17"/>
      <c r="M1397" s="17"/>
      <c r="N1397" s="17"/>
      <c r="O1397" s="17">
        <f>IF(E1397=1,"",VLOOKUP(E1397,系数!$S$2:$AB$12,MATCH(属性!C1397,评级,0),1))</f>
        <v>0</v>
      </c>
    </row>
    <row r="1398" spans="1:15" ht="17.25" thickBot="1" x14ac:dyDescent="0.4">
      <c r="A1398" s="17">
        <f t="shared" si="42"/>
        <v>7100012</v>
      </c>
      <c r="B1398" s="17" t="s">
        <v>66</v>
      </c>
      <c r="C1398" s="15">
        <f>INDEX(装备!G:G,MATCH(属性!A1398,装备!A:A,0))</f>
        <v>6</v>
      </c>
      <c r="D1398" s="15" t="str">
        <f>INDEX(装备!E:E,MATCH(属性!A1398,装备!A:A,0))</f>
        <v>ring</v>
      </c>
      <c r="E1398" s="14">
        <v>76</v>
      </c>
      <c r="F1398" s="17">
        <f>INT((VLOOKUP($C1398,装备数值,2,0)+VLOOKUP($C1398,装备数值,5,0)*($E1398-1))*VLOOKUP($D1398,系数!$K$2:$O$7,2,0))</f>
        <v>0</v>
      </c>
      <c r="G1398" s="17">
        <f>INT((VLOOKUP($C1398,装备数值,3,0)+VLOOKUP($C1398,装备数值,6,0)*($E1398-1))*VLOOKUP($D1398,系数!$K$2:$O$7,3,0))</f>
        <v>210</v>
      </c>
      <c r="H1398" s="17">
        <f t="shared" si="43"/>
        <v>210</v>
      </c>
      <c r="I1398" s="17">
        <f>INT((VLOOKUP($C1398,装备数值,4,0)+VLOOKUP($C1398,装备数值,7,0)*($E1398-1))*VLOOKUP($D1398,系数!$K$2:$O$7,4,0))</f>
        <v>0</v>
      </c>
      <c r="J1398" s="17">
        <f>INT((VLOOKUP($C1398,装备数值,4,0)+VLOOKUP($C1398,装备数值,7,0)*($E1398-1))*VLOOKUP($D1398,系数!$K$2:$O$7,5,0))</f>
        <v>0</v>
      </c>
      <c r="K1398" s="17">
        <f>INT(VLOOKUP(E1398,强化金币,2,1)*VLOOKUP(INDEX(装备!F:F,MATCH(属性!A1398,装备!A:A,0)),系数!$K$12:$M$15,3,0))</f>
        <v>27750</v>
      </c>
      <c r="L1398" s="17"/>
      <c r="M1398" s="17"/>
      <c r="N1398" s="17"/>
      <c r="O1398" s="17">
        <f>IF(E1398=1,"",VLOOKUP(E1398,系数!$S$2:$AB$12,MATCH(属性!C1398,评级,0),1))</f>
        <v>0</v>
      </c>
    </row>
    <row r="1399" spans="1:15" ht="17.25" thickBot="1" x14ac:dyDescent="0.4">
      <c r="A1399" s="17">
        <f t="shared" si="42"/>
        <v>7100012</v>
      </c>
      <c r="B1399" s="17" t="s">
        <v>66</v>
      </c>
      <c r="C1399" s="15">
        <f>INDEX(装备!G:G,MATCH(属性!A1399,装备!A:A,0))</f>
        <v>6</v>
      </c>
      <c r="D1399" s="15" t="str">
        <f>INDEX(装备!E:E,MATCH(属性!A1399,装备!A:A,0))</f>
        <v>ring</v>
      </c>
      <c r="E1399" s="14">
        <v>77</v>
      </c>
      <c r="F1399" s="17">
        <f>INT((VLOOKUP($C1399,装备数值,2,0)+VLOOKUP($C1399,装备数值,5,0)*($E1399-1))*VLOOKUP($D1399,系数!$K$2:$O$7,2,0))</f>
        <v>0</v>
      </c>
      <c r="G1399" s="17">
        <f>INT((VLOOKUP($C1399,装备数值,3,0)+VLOOKUP($C1399,装备数值,6,0)*($E1399-1))*VLOOKUP($D1399,系数!$K$2:$O$7,3,0))</f>
        <v>212</v>
      </c>
      <c r="H1399" s="17">
        <f t="shared" si="43"/>
        <v>212</v>
      </c>
      <c r="I1399" s="17">
        <f>INT((VLOOKUP($C1399,装备数值,4,0)+VLOOKUP($C1399,装备数值,7,0)*($E1399-1))*VLOOKUP($D1399,系数!$K$2:$O$7,4,0))</f>
        <v>0</v>
      </c>
      <c r="J1399" s="17">
        <f>INT((VLOOKUP($C1399,装备数值,4,0)+VLOOKUP($C1399,装备数值,7,0)*($E1399-1))*VLOOKUP($D1399,系数!$K$2:$O$7,5,0))</f>
        <v>0</v>
      </c>
      <c r="K1399" s="17">
        <f>INT(VLOOKUP(E1399,强化金币,2,1)*VLOOKUP(INDEX(装备!F:F,MATCH(属性!A1399,装备!A:A,0)),系数!$K$12:$M$15,3,0))</f>
        <v>28500</v>
      </c>
      <c r="L1399" s="17"/>
      <c r="M1399" s="17"/>
      <c r="N1399" s="17"/>
      <c r="O1399" s="17">
        <f>IF(E1399=1,"",VLOOKUP(E1399,系数!$S$2:$AB$12,MATCH(属性!C1399,评级,0),1))</f>
        <v>0</v>
      </c>
    </row>
    <row r="1400" spans="1:15" ht="17.25" thickBot="1" x14ac:dyDescent="0.4">
      <c r="A1400" s="17">
        <f t="shared" si="42"/>
        <v>7100012</v>
      </c>
      <c r="B1400" s="17" t="s">
        <v>66</v>
      </c>
      <c r="C1400" s="15">
        <f>INDEX(装备!G:G,MATCH(属性!A1400,装备!A:A,0))</f>
        <v>6</v>
      </c>
      <c r="D1400" s="15" t="str">
        <f>INDEX(装备!E:E,MATCH(属性!A1400,装备!A:A,0))</f>
        <v>ring</v>
      </c>
      <c r="E1400" s="14">
        <v>78</v>
      </c>
      <c r="F1400" s="17">
        <f>INT((VLOOKUP($C1400,装备数值,2,0)+VLOOKUP($C1400,装备数值,5,0)*($E1400-1))*VLOOKUP($D1400,系数!$K$2:$O$7,2,0))</f>
        <v>0</v>
      </c>
      <c r="G1400" s="17">
        <f>INT((VLOOKUP($C1400,装备数值,3,0)+VLOOKUP($C1400,装备数值,6,0)*($E1400-1))*VLOOKUP($D1400,系数!$K$2:$O$7,3,0))</f>
        <v>214</v>
      </c>
      <c r="H1400" s="17">
        <f t="shared" si="43"/>
        <v>214</v>
      </c>
      <c r="I1400" s="17">
        <f>INT((VLOOKUP($C1400,装备数值,4,0)+VLOOKUP($C1400,装备数值,7,0)*($E1400-1))*VLOOKUP($D1400,系数!$K$2:$O$7,4,0))</f>
        <v>0</v>
      </c>
      <c r="J1400" s="17">
        <f>INT((VLOOKUP($C1400,装备数值,4,0)+VLOOKUP($C1400,装备数值,7,0)*($E1400-1))*VLOOKUP($D1400,系数!$K$2:$O$7,5,0))</f>
        <v>0</v>
      </c>
      <c r="K1400" s="17">
        <f>INT(VLOOKUP(E1400,强化金币,2,1)*VLOOKUP(INDEX(装备!F:F,MATCH(属性!A1400,装备!A:A,0)),系数!$K$12:$M$15,3,0))</f>
        <v>29250</v>
      </c>
      <c r="L1400" s="17"/>
      <c r="M1400" s="17"/>
      <c r="N1400" s="17"/>
      <c r="O1400" s="17">
        <f>IF(E1400=1,"",VLOOKUP(E1400,系数!$S$2:$AB$12,MATCH(属性!C1400,评级,0),1))</f>
        <v>0</v>
      </c>
    </row>
    <row r="1401" spans="1:15" ht="17.25" thickBot="1" x14ac:dyDescent="0.4">
      <c r="A1401" s="17">
        <f t="shared" si="42"/>
        <v>7100012</v>
      </c>
      <c r="B1401" s="17" t="s">
        <v>66</v>
      </c>
      <c r="C1401" s="15">
        <f>INDEX(装备!G:G,MATCH(属性!A1401,装备!A:A,0))</f>
        <v>6</v>
      </c>
      <c r="D1401" s="15" t="str">
        <f>INDEX(装备!E:E,MATCH(属性!A1401,装备!A:A,0))</f>
        <v>ring</v>
      </c>
      <c r="E1401" s="14">
        <v>79</v>
      </c>
      <c r="F1401" s="17">
        <f>INT((VLOOKUP($C1401,装备数值,2,0)+VLOOKUP($C1401,装备数值,5,0)*($E1401-1))*VLOOKUP($D1401,系数!$K$2:$O$7,2,0))</f>
        <v>0</v>
      </c>
      <c r="G1401" s="17">
        <f>INT((VLOOKUP($C1401,装备数值,3,0)+VLOOKUP($C1401,装备数值,6,0)*($E1401-1))*VLOOKUP($D1401,系数!$K$2:$O$7,3,0))</f>
        <v>216</v>
      </c>
      <c r="H1401" s="17">
        <f t="shared" si="43"/>
        <v>216</v>
      </c>
      <c r="I1401" s="17">
        <f>INT((VLOOKUP($C1401,装备数值,4,0)+VLOOKUP($C1401,装备数值,7,0)*($E1401-1))*VLOOKUP($D1401,系数!$K$2:$O$7,4,0))</f>
        <v>0</v>
      </c>
      <c r="J1401" s="17">
        <f>INT((VLOOKUP($C1401,装备数值,4,0)+VLOOKUP($C1401,装备数值,7,0)*($E1401-1))*VLOOKUP($D1401,系数!$K$2:$O$7,5,0))</f>
        <v>0</v>
      </c>
      <c r="K1401" s="17">
        <f>INT(VLOOKUP(E1401,强化金币,2,1)*VLOOKUP(INDEX(装备!F:F,MATCH(属性!A1401,装备!A:A,0)),系数!$K$12:$M$15,3,0))</f>
        <v>30000</v>
      </c>
      <c r="L1401" s="17"/>
      <c r="M1401" s="17"/>
      <c r="N1401" s="17"/>
      <c r="O1401" s="17">
        <f>IF(E1401=1,"",VLOOKUP(E1401,系数!$S$2:$AB$12,MATCH(属性!C1401,评级,0),1))</f>
        <v>0</v>
      </c>
    </row>
    <row r="1402" spans="1:15" ht="17.25" thickBot="1" x14ac:dyDescent="0.4">
      <c r="A1402" s="17">
        <f t="shared" si="42"/>
        <v>7100012</v>
      </c>
      <c r="B1402" s="17" t="s">
        <v>66</v>
      </c>
      <c r="C1402" s="15">
        <f>INDEX(装备!G:G,MATCH(属性!A1402,装备!A:A,0))</f>
        <v>6</v>
      </c>
      <c r="D1402" s="15" t="str">
        <f>INDEX(装备!E:E,MATCH(属性!A1402,装备!A:A,0))</f>
        <v>ring</v>
      </c>
      <c r="E1402" s="14">
        <v>80</v>
      </c>
      <c r="F1402" s="17">
        <f>INT((VLOOKUP($C1402,装备数值,2,0)+VLOOKUP($C1402,装备数值,5,0)*($E1402-1))*VLOOKUP($D1402,系数!$K$2:$O$7,2,0))</f>
        <v>0</v>
      </c>
      <c r="G1402" s="17">
        <f>INT((VLOOKUP($C1402,装备数值,3,0)+VLOOKUP($C1402,装备数值,6,0)*($E1402-1))*VLOOKUP($D1402,系数!$K$2:$O$7,3,0))</f>
        <v>218</v>
      </c>
      <c r="H1402" s="17">
        <f t="shared" si="43"/>
        <v>218</v>
      </c>
      <c r="I1402" s="17">
        <f>INT((VLOOKUP($C1402,装备数值,4,0)+VLOOKUP($C1402,装备数值,7,0)*($E1402-1))*VLOOKUP($D1402,系数!$K$2:$O$7,4,0))</f>
        <v>0</v>
      </c>
      <c r="J1402" s="17">
        <f>INT((VLOOKUP($C1402,装备数值,4,0)+VLOOKUP($C1402,装备数值,7,0)*($E1402-1))*VLOOKUP($D1402,系数!$K$2:$O$7,5,0))</f>
        <v>0</v>
      </c>
      <c r="K1402" s="17">
        <f>INT(VLOOKUP(E1402,强化金币,2,1)*VLOOKUP(INDEX(装备!F:F,MATCH(属性!A1402,装备!A:A,0)),系数!$K$12:$M$15,3,0))</f>
        <v>36000</v>
      </c>
      <c r="L1402" s="17"/>
      <c r="M1402" s="17"/>
      <c r="N1402" s="17"/>
      <c r="O1402" s="17">
        <f>IF(E1402=1,"",VLOOKUP(E1402,系数!$S$2:$AB$12,MATCH(属性!C1402,评级,0),1))</f>
        <v>0</v>
      </c>
    </row>
    <row r="1403" spans="1:15" ht="17.25" thickBot="1" x14ac:dyDescent="0.4">
      <c r="A1403" s="17">
        <f t="shared" si="42"/>
        <v>7100012</v>
      </c>
      <c r="B1403" s="17" t="s">
        <v>66</v>
      </c>
      <c r="C1403" s="15">
        <f>INDEX(装备!G:G,MATCH(属性!A1403,装备!A:A,0))</f>
        <v>6</v>
      </c>
      <c r="D1403" s="15" t="str">
        <f>INDEX(装备!E:E,MATCH(属性!A1403,装备!A:A,0))</f>
        <v>ring</v>
      </c>
      <c r="E1403" s="14">
        <v>81</v>
      </c>
      <c r="F1403" s="17">
        <f>INT((VLOOKUP($C1403,装备数值,2,0)+VLOOKUP($C1403,装备数值,5,0)*($E1403-1))*VLOOKUP($D1403,系数!$K$2:$O$7,2,0))</f>
        <v>0</v>
      </c>
      <c r="G1403" s="17">
        <f>INT((VLOOKUP($C1403,装备数值,3,0)+VLOOKUP($C1403,装备数值,6,0)*($E1403-1))*VLOOKUP($D1403,系数!$K$2:$O$7,3,0))</f>
        <v>220</v>
      </c>
      <c r="H1403" s="17">
        <f t="shared" si="43"/>
        <v>220</v>
      </c>
      <c r="I1403" s="17">
        <f>INT((VLOOKUP($C1403,装备数值,4,0)+VLOOKUP($C1403,装备数值,7,0)*($E1403-1))*VLOOKUP($D1403,系数!$K$2:$O$7,4,0))</f>
        <v>0</v>
      </c>
      <c r="J1403" s="17">
        <f>INT((VLOOKUP($C1403,装备数值,4,0)+VLOOKUP($C1403,装备数值,7,0)*($E1403-1))*VLOOKUP($D1403,系数!$K$2:$O$7,5,0))</f>
        <v>0</v>
      </c>
      <c r="K1403" s="17">
        <f>INT(VLOOKUP(E1403,强化金币,2,1)*VLOOKUP(INDEX(装备!F:F,MATCH(属性!A1403,装备!A:A,0)),系数!$K$12:$M$15,3,0))</f>
        <v>42000</v>
      </c>
      <c r="L1403" s="17"/>
      <c r="M1403" s="17"/>
      <c r="N1403" s="17"/>
      <c r="O1403" s="17">
        <f>IF(E1403=1,"",VLOOKUP(E1403,系数!$S$2:$AB$12,MATCH(属性!C1403,评级,0),1))</f>
        <v>0</v>
      </c>
    </row>
    <row r="1404" spans="1:15" ht="17.25" thickBot="1" x14ac:dyDescent="0.4">
      <c r="A1404" s="17">
        <f t="shared" ref="A1404:A1467" si="44">A1284+1</f>
        <v>7100012</v>
      </c>
      <c r="B1404" s="17" t="s">
        <v>66</v>
      </c>
      <c r="C1404" s="15">
        <f>INDEX(装备!G:G,MATCH(属性!A1404,装备!A:A,0))</f>
        <v>6</v>
      </c>
      <c r="D1404" s="15" t="str">
        <f>INDEX(装备!E:E,MATCH(属性!A1404,装备!A:A,0))</f>
        <v>ring</v>
      </c>
      <c r="E1404" s="14">
        <v>82</v>
      </c>
      <c r="F1404" s="17">
        <f>INT((VLOOKUP($C1404,装备数值,2,0)+VLOOKUP($C1404,装备数值,5,0)*($E1404-1))*VLOOKUP($D1404,系数!$K$2:$O$7,2,0))</f>
        <v>0</v>
      </c>
      <c r="G1404" s="17">
        <f>INT((VLOOKUP($C1404,装备数值,3,0)+VLOOKUP($C1404,装备数值,6,0)*($E1404-1))*VLOOKUP($D1404,系数!$K$2:$O$7,3,0))</f>
        <v>222</v>
      </c>
      <c r="H1404" s="17">
        <f t="shared" si="43"/>
        <v>222</v>
      </c>
      <c r="I1404" s="17">
        <f>INT((VLOOKUP($C1404,装备数值,4,0)+VLOOKUP($C1404,装备数值,7,0)*($E1404-1))*VLOOKUP($D1404,系数!$K$2:$O$7,4,0))</f>
        <v>0</v>
      </c>
      <c r="J1404" s="17">
        <f>INT((VLOOKUP($C1404,装备数值,4,0)+VLOOKUP($C1404,装备数值,7,0)*($E1404-1))*VLOOKUP($D1404,系数!$K$2:$O$7,5,0))</f>
        <v>0</v>
      </c>
      <c r="K1404" s="17">
        <f>INT(VLOOKUP(E1404,强化金币,2,1)*VLOOKUP(INDEX(装备!F:F,MATCH(属性!A1404,装备!A:A,0)),系数!$K$12:$M$15,3,0))</f>
        <v>48000</v>
      </c>
      <c r="L1404" s="17"/>
      <c r="M1404" s="17"/>
      <c r="N1404" s="17"/>
      <c r="O1404" s="17">
        <f>IF(E1404=1,"",VLOOKUP(E1404,系数!$S$2:$AB$12,MATCH(属性!C1404,评级,0),1))</f>
        <v>0</v>
      </c>
    </row>
    <row r="1405" spans="1:15" ht="17.25" thickBot="1" x14ac:dyDescent="0.4">
      <c r="A1405" s="17">
        <f t="shared" si="44"/>
        <v>7100012</v>
      </c>
      <c r="B1405" s="17" t="s">
        <v>66</v>
      </c>
      <c r="C1405" s="15">
        <f>INDEX(装备!G:G,MATCH(属性!A1405,装备!A:A,0))</f>
        <v>6</v>
      </c>
      <c r="D1405" s="15" t="str">
        <f>INDEX(装备!E:E,MATCH(属性!A1405,装备!A:A,0))</f>
        <v>ring</v>
      </c>
      <c r="E1405" s="14">
        <v>83</v>
      </c>
      <c r="F1405" s="17">
        <f>INT((VLOOKUP($C1405,装备数值,2,0)+VLOOKUP($C1405,装备数值,5,0)*($E1405-1))*VLOOKUP($D1405,系数!$K$2:$O$7,2,0))</f>
        <v>0</v>
      </c>
      <c r="G1405" s="17">
        <f>INT((VLOOKUP($C1405,装备数值,3,0)+VLOOKUP($C1405,装备数值,6,0)*($E1405-1))*VLOOKUP($D1405,系数!$K$2:$O$7,3,0))</f>
        <v>224</v>
      </c>
      <c r="H1405" s="17">
        <f t="shared" si="43"/>
        <v>224</v>
      </c>
      <c r="I1405" s="17">
        <f>INT((VLOOKUP($C1405,装备数值,4,0)+VLOOKUP($C1405,装备数值,7,0)*($E1405-1))*VLOOKUP($D1405,系数!$K$2:$O$7,4,0))</f>
        <v>0</v>
      </c>
      <c r="J1405" s="17">
        <f>INT((VLOOKUP($C1405,装备数值,4,0)+VLOOKUP($C1405,装备数值,7,0)*($E1405-1))*VLOOKUP($D1405,系数!$K$2:$O$7,5,0))</f>
        <v>0</v>
      </c>
      <c r="K1405" s="17">
        <f>INT(VLOOKUP(E1405,强化金币,2,1)*VLOOKUP(INDEX(装备!F:F,MATCH(属性!A1405,装备!A:A,0)),系数!$K$12:$M$15,3,0))</f>
        <v>54000</v>
      </c>
      <c r="L1405" s="17"/>
      <c r="M1405" s="17"/>
      <c r="N1405" s="17"/>
      <c r="O1405" s="17">
        <f>IF(E1405=1,"",VLOOKUP(E1405,系数!$S$2:$AB$12,MATCH(属性!C1405,评级,0),1))</f>
        <v>0</v>
      </c>
    </row>
    <row r="1406" spans="1:15" ht="17.25" thickBot="1" x14ac:dyDescent="0.4">
      <c r="A1406" s="17">
        <f t="shared" si="44"/>
        <v>7100012</v>
      </c>
      <c r="B1406" s="17" t="s">
        <v>66</v>
      </c>
      <c r="C1406" s="15">
        <f>INDEX(装备!G:G,MATCH(属性!A1406,装备!A:A,0))</f>
        <v>6</v>
      </c>
      <c r="D1406" s="15" t="str">
        <f>INDEX(装备!E:E,MATCH(属性!A1406,装备!A:A,0))</f>
        <v>ring</v>
      </c>
      <c r="E1406" s="14">
        <v>84</v>
      </c>
      <c r="F1406" s="17">
        <f>INT((VLOOKUP($C1406,装备数值,2,0)+VLOOKUP($C1406,装备数值,5,0)*($E1406-1))*VLOOKUP($D1406,系数!$K$2:$O$7,2,0))</f>
        <v>0</v>
      </c>
      <c r="G1406" s="17">
        <f>INT((VLOOKUP($C1406,装备数值,3,0)+VLOOKUP($C1406,装备数值,6,0)*($E1406-1))*VLOOKUP($D1406,系数!$K$2:$O$7,3,0))</f>
        <v>226</v>
      </c>
      <c r="H1406" s="17">
        <f t="shared" si="43"/>
        <v>226</v>
      </c>
      <c r="I1406" s="17">
        <f>INT((VLOOKUP($C1406,装备数值,4,0)+VLOOKUP($C1406,装备数值,7,0)*($E1406-1))*VLOOKUP($D1406,系数!$K$2:$O$7,4,0))</f>
        <v>0</v>
      </c>
      <c r="J1406" s="17">
        <f>INT((VLOOKUP($C1406,装备数值,4,0)+VLOOKUP($C1406,装备数值,7,0)*($E1406-1))*VLOOKUP($D1406,系数!$K$2:$O$7,5,0))</f>
        <v>0</v>
      </c>
      <c r="K1406" s="17">
        <f>INT(VLOOKUP(E1406,强化金币,2,1)*VLOOKUP(INDEX(装备!F:F,MATCH(属性!A1406,装备!A:A,0)),系数!$K$12:$M$15,3,0))</f>
        <v>60000</v>
      </c>
      <c r="L1406" s="17"/>
      <c r="M1406" s="17"/>
      <c r="N1406" s="17"/>
      <c r="O1406" s="17">
        <f>IF(E1406=1,"",VLOOKUP(E1406,系数!$S$2:$AB$12,MATCH(属性!C1406,评级,0),1))</f>
        <v>0</v>
      </c>
    </row>
    <row r="1407" spans="1:15" ht="17.25" thickBot="1" x14ac:dyDescent="0.4">
      <c r="A1407" s="17">
        <f t="shared" si="44"/>
        <v>7100012</v>
      </c>
      <c r="B1407" s="17" t="s">
        <v>66</v>
      </c>
      <c r="C1407" s="15">
        <f>INDEX(装备!G:G,MATCH(属性!A1407,装备!A:A,0))</f>
        <v>6</v>
      </c>
      <c r="D1407" s="15" t="str">
        <f>INDEX(装备!E:E,MATCH(属性!A1407,装备!A:A,0))</f>
        <v>ring</v>
      </c>
      <c r="E1407" s="14">
        <v>85</v>
      </c>
      <c r="F1407" s="17">
        <f>INT((VLOOKUP($C1407,装备数值,2,0)+VLOOKUP($C1407,装备数值,5,0)*($E1407-1))*VLOOKUP($D1407,系数!$K$2:$O$7,2,0))</f>
        <v>0</v>
      </c>
      <c r="G1407" s="17">
        <f>INT((VLOOKUP($C1407,装备数值,3,0)+VLOOKUP($C1407,装备数值,6,0)*($E1407-1))*VLOOKUP($D1407,系数!$K$2:$O$7,3,0))</f>
        <v>228</v>
      </c>
      <c r="H1407" s="17">
        <f t="shared" si="43"/>
        <v>228</v>
      </c>
      <c r="I1407" s="17">
        <f>INT((VLOOKUP($C1407,装备数值,4,0)+VLOOKUP($C1407,装备数值,7,0)*($E1407-1))*VLOOKUP($D1407,系数!$K$2:$O$7,4,0))</f>
        <v>0</v>
      </c>
      <c r="J1407" s="17">
        <f>INT((VLOOKUP($C1407,装备数值,4,0)+VLOOKUP($C1407,装备数值,7,0)*($E1407-1))*VLOOKUP($D1407,系数!$K$2:$O$7,5,0))</f>
        <v>0</v>
      </c>
      <c r="K1407" s="17">
        <f>INT(VLOOKUP(E1407,强化金币,2,1)*VLOOKUP(INDEX(装备!F:F,MATCH(属性!A1407,装备!A:A,0)),系数!$K$12:$M$15,3,0))</f>
        <v>75000</v>
      </c>
      <c r="L1407" s="17"/>
      <c r="M1407" s="17"/>
      <c r="N1407" s="17"/>
      <c r="O1407" s="17">
        <f>IF(E1407=1,"",VLOOKUP(E1407,系数!$S$2:$AB$12,MATCH(属性!C1407,评级,0),1))</f>
        <v>0</v>
      </c>
    </row>
    <row r="1408" spans="1:15" ht="17.25" thickBot="1" x14ac:dyDescent="0.4">
      <c r="A1408" s="17">
        <f t="shared" si="44"/>
        <v>7100012</v>
      </c>
      <c r="B1408" s="17" t="s">
        <v>66</v>
      </c>
      <c r="C1408" s="15">
        <f>INDEX(装备!G:G,MATCH(属性!A1408,装备!A:A,0))</f>
        <v>6</v>
      </c>
      <c r="D1408" s="15" t="str">
        <f>INDEX(装备!E:E,MATCH(属性!A1408,装备!A:A,0))</f>
        <v>ring</v>
      </c>
      <c r="E1408" s="14">
        <v>86</v>
      </c>
      <c r="F1408" s="17">
        <f>INT((VLOOKUP($C1408,装备数值,2,0)+VLOOKUP($C1408,装备数值,5,0)*($E1408-1))*VLOOKUP($D1408,系数!$K$2:$O$7,2,0))</f>
        <v>0</v>
      </c>
      <c r="G1408" s="17">
        <f>INT((VLOOKUP($C1408,装备数值,3,0)+VLOOKUP($C1408,装备数值,6,0)*($E1408-1))*VLOOKUP($D1408,系数!$K$2:$O$7,3,0))</f>
        <v>230</v>
      </c>
      <c r="H1408" s="17">
        <f t="shared" si="43"/>
        <v>230</v>
      </c>
      <c r="I1408" s="17">
        <f>INT((VLOOKUP($C1408,装备数值,4,0)+VLOOKUP($C1408,装备数值,7,0)*($E1408-1))*VLOOKUP($D1408,系数!$K$2:$O$7,4,0))</f>
        <v>0</v>
      </c>
      <c r="J1408" s="17">
        <f>INT((VLOOKUP($C1408,装备数值,4,0)+VLOOKUP($C1408,装备数值,7,0)*($E1408-1))*VLOOKUP($D1408,系数!$K$2:$O$7,5,0))</f>
        <v>0</v>
      </c>
      <c r="K1408" s="17">
        <f>INT(VLOOKUP(E1408,强化金币,2,1)*VLOOKUP(INDEX(装备!F:F,MATCH(属性!A1408,装备!A:A,0)),系数!$K$12:$M$15,3,0))</f>
        <v>90000</v>
      </c>
      <c r="L1408" s="17"/>
      <c r="M1408" s="17"/>
      <c r="N1408" s="17"/>
      <c r="O1408" s="17">
        <f>IF(E1408=1,"",VLOOKUP(E1408,系数!$S$2:$AB$12,MATCH(属性!C1408,评级,0),1))</f>
        <v>0</v>
      </c>
    </row>
    <row r="1409" spans="1:15" ht="17.25" thickBot="1" x14ac:dyDescent="0.4">
      <c r="A1409" s="17">
        <f t="shared" si="44"/>
        <v>7100012</v>
      </c>
      <c r="B1409" s="17" t="s">
        <v>66</v>
      </c>
      <c r="C1409" s="15">
        <f>INDEX(装备!G:G,MATCH(属性!A1409,装备!A:A,0))</f>
        <v>6</v>
      </c>
      <c r="D1409" s="15" t="str">
        <f>INDEX(装备!E:E,MATCH(属性!A1409,装备!A:A,0))</f>
        <v>ring</v>
      </c>
      <c r="E1409" s="14">
        <v>87</v>
      </c>
      <c r="F1409" s="17">
        <f>INT((VLOOKUP($C1409,装备数值,2,0)+VLOOKUP($C1409,装备数值,5,0)*($E1409-1))*VLOOKUP($D1409,系数!$K$2:$O$7,2,0))</f>
        <v>0</v>
      </c>
      <c r="G1409" s="17">
        <f>INT((VLOOKUP($C1409,装备数值,3,0)+VLOOKUP($C1409,装备数值,6,0)*($E1409-1))*VLOOKUP($D1409,系数!$K$2:$O$7,3,0))</f>
        <v>232</v>
      </c>
      <c r="H1409" s="17">
        <f t="shared" si="43"/>
        <v>232</v>
      </c>
      <c r="I1409" s="17">
        <f>INT((VLOOKUP($C1409,装备数值,4,0)+VLOOKUP($C1409,装备数值,7,0)*($E1409-1))*VLOOKUP($D1409,系数!$K$2:$O$7,4,0))</f>
        <v>0</v>
      </c>
      <c r="J1409" s="17">
        <f>INT((VLOOKUP($C1409,装备数值,4,0)+VLOOKUP($C1409,装备数值,7,0)*($E1409-1))*VLOOKUP($D1409,系数!$K$2:$O$7,5,0))</f>
        <v>0</v>
      </c>
      <c r="K1409" s="17">
        <f>INT(VLOOKUP(E1409,强化金币,2,1)*VLOOKUP(INDEX(装备!F:F,MATCH(属性!A1409,装备!A:A,0)),系数!$K$12:$M$15,3,0))</f>
        <v>105000</v>
      </c>
      <c r="L1409" s="17"/>
      <c r="M1409" s="17"/>
      <c r="N1409" s="17"/>
      <c r="O1409" s="17">
        <f>IF(E1409=1,"",VLOOKUP(E1409,系数!$S$2:$AB$12,MATCH(属性!C1409,评级,0),1))</f>
        <v>0</v>
      </c>
    </row>
    <row r="1410" spans="1:15" ht="17.25" thickBot="1" x14ac:dyDescent="0.4">
      <c r="A1410" s="17">
        <f t="shared" si="44"/>
        <v>7100012</v>
      </c>
      <c r="B1410" s="17" t="s">
        <v>66</v>
      </c>
      <c r="C1410" s="15">
        <f>INDEX(装备!G:G,MATCH(属性!A1410,装备!A:A,0))</f>
        <v>6</v>
      </c>
      <c r="D1410" s="15" t="str">
        <f>INDEX(装备!E:E,MATCH(属性!A1410,装备!A:A,0))</f>
        <v>ring</v>
      </c>
      <c r="E1410" s="14">
        <v>88</v>
      </c>
      <c r="F1410" s="17">
        <f>INT((VLOOKUP($C1410,装备数值,2,0)+VLOOKUP($C1410,装备数值,5,0)*($E1410-1))*VLOOKUP($D1410,系数!$K$2:$O$7,2,0))</f>
        <v>0</v>
      </c>
      <c r="G1410" s="17">
        <f>INT((VLOOKUP($C1410,装备数值,3,0)+VLOOKUP($C1410,装备数值,6,0)*($E1410-1))*VLOOKUP($D1410,系数!$K$2:$O$7,3,0))</f>
        <v>234</v>
      </c>
      <c r="H1410" s="17">
        <f t="shared" si="43"/>
        <v>234</v>
      </c>
      <c r="I1410" s="17">
        <f>INT((VLOOKUP($C1410,装备数值,4,0)+VLOOKUP($C1410,装备数值,7,0)*($E1410-1))*VLOOKUP($D1410,系数!$K$2:$O$7,4,0))</f>
        <v>0</v>
      </c>
      <c r="J1410" s="17">
        <f>INT((VLOOKUP($C1410,装备数值,4,0)+VLOOKUP($C1410,装备数值,7,0)*($E1410-1))*VLOOKUP($D1410,系数!$K$2:$O$7,5,0))</f>
        <v>0</v>
      </c>
      <c r="K1410" s="17">
        <f>INT(VLOOKUP(E1410,强化金币,2,1)*VLOOKUP(INDEX(装备!F:F,MATCH(属性!A1410,装备!A:A,0)),系数!$K$12:$M$15,3,0))</f>
        <v>120000</v>
      </c>
      <c r="L1410" s="17"/>
      <c r="M1410" s="17"/>
      <c r="N1410" s="17"/>
      <c r="O1410" s="17">
        <f>IF(E1410=1,"",VLOOKUP(E1410,系数!$S$2:$AB$12,MATCH(属性!C1410,评级,0),1))</f>
        <v>0</v>
      </c>
    </row>
    <row r="1411" spans="1:15" ht="17.25" thickBot="1" x14ac:dyDescent="0.4">
      <c r="A1411" s="17">
        <f t="shared" si="44"/>
        <v>7100012</v>
      </c>
      <c r="B1411" s="17" t="s">
        <v>66</v>
      </c>
      <c r="C1411" s="15">
        <f>INDEX(装备!G:G,MATCH(属性!A1411,装备!A:A,0))</f>
        <v>6</v>
      </c>
      <c r="D1411" s="15" t="str">
        <f>INDEX(装备!E:E,MATCH(属性!A1411,装备!A:A,0))</f>
        <v>ring</v>
      </c>
      <c r="E1411" s="14">
        <v>89</v>
      </c>
      <c r="F1411" s="17">
        <f>INT((VLOOKUP($C1411,装备数值,2,0)+VLOOKUP($C1411,装备数值,5,0)*($E1411-1))*VLOOKUP($D1411,系数!$K$2:$O$7,2,0))</f>
        <v>0</v>
      </c>
      <c r="G1411" s="17">
        <f>INT((VLOOKUP($C1411,装备数值,3,0)+VLOOKUP($C1411,装备数值,6,0)*($E1411-1))*VLOOKUP($D1411,系数!$K$2:$O$7,3,0))</f>
        <v>236</v>
      </c>
      <c r="H1411" s="17">
        <f t="shared" si="43"/>
        <v>236</v>
      </c>
      <c r="I1411" s="17">
        <f>INT((VLOOKUP($C1411,装备数值,4,0)+VLOOKUP($C1411,装备数值,7,0)*($E1411-1))*VLOOKUP($D1411,系数!$K$2:$O$7,4,0))</f>
        <v>0</v>
      </c>
      <c r="J1411" s="17">
        <f>INT((VLOOKUP($C1411,装备数值,4,0)+VLOOKUP($C1411,装备数值,7,0)*($E1411-1))*VLOOKUP($D1411,系数!$K$2:$O$7,5,0))</f>
        <v>0</v>
      </c>
      <c r="K1411" s="17">
        <f>INT(VLOOKUP(E1411,强化金币,2,1)*VLOOKUP(INDEX(装备!F:F,MATCH(属性!A1411,装备!A:A,0)),系数!$K$12:$M$15,3,0))</f>
        <v>135000</v>
      </c>
      <c r="L1411" s="17"/>
      <c r="M1411" s="17"/>
      <c r="N1411" s="17"/>
      <c r="O1411" s="17">
        <f>IF(E1411=1,"",VLOOKUP(E1411,系数!$S$2:$AB$12,MATCH(属性!C1411,评级,0),1))</f>
        <v>0</v>
      </c>
    </row>
    <row r="1412" spans="1:15" ht="17.25" thickBot="1" x14ac:dyDescent="0.4">
      <c r="A1412" s="17">
        <f t="shared" si="44"/>
        <v>7100012</v>
      </c>
      <c r="B1412" s="17" t="s">
        <v>66</v>
      </c>
      <c r="C1412" s="15">
        <f>INDEX(装备!G:G,MATCH(属性!A1412,装备!A:A,0))</f>
        <v>6</v>
      </c>
      <c r="D1412" s="15" t="str">
        <f>INDEX(装备!E:E,MATCH(属性!A1412,装备!A:A,0))</f>
        <v>ring</v>
      </c>
      <c r="E1412" s="14">
        <v>90</v>
      </c>
      <c r="F1412" s="17">
        <f>INT((VLOOKUP($C1412,装备数值,2,0)+VLOOKUP($C1412,装备数值,5,0)*($E1412-1))*VLOOKUP($D1412,系数!$K$2:$O$7,2,0))</f>
        <v>0</v>
      </c>
      <c r="G1412" s="17">
        <f>INT((VLOOKUP($C1412,装备数值,3,0)+VLOOKUP($C1412,装备数值,6,0)*($E1412-1))*VLOOKUP($D1412,系数!$K$2:$O$7,3,0))</f>
        <v>238</v>
      </c>
      <c r="H1412" s="17">
        <f t="shared" ref="H1412:H1475" si="45">G1412</f>
        <v>238</v>
      </c>
      <c r="I1412" s="17">
        <f>INT((VLOOKUP($C1412,装备数值,4,0)+VLOOKUP($C1412,装备数值,7,0)*($E1412-1))*VLOOKUP($D1412,系数!$K$2:$O$7,4,0))</f>
        <v>0</v>
      </c>
      <c r="J1412" s="17">
        <f>INT((VLOOKUP($C1412,装备数值,4,0)+VLOOKUP($C1412,装备数值,7,0)*($E1412-1))*VLOOKUP($D1412,系数!$K$2:$O$7,5,0))</f>
        <v>0</v>
      </c>
      <c r="K1412" s="17">
        <f>INT(VLOOKUP(E1412,强化金币,2,1)*VLOOKUP(INDEX(装备!F:F,MATCH(属性!A1412,装备!A:A,0)),系数!$K$12:$M$15,3,0))</f>
        <v>135000</v>
      </c>
      <c r="L1412" s="17"/>
      <c r="M1412" s="17"/>
      <c r="N1412" s="17"/>
      <c r="O1412" s="17">
        <f>IF(E1412=1,"",VLOOKUP(E1412,系数!$S$2:$AB$12,MATCH(属性!C1412,评级,0),1))</f>
        <v>0</v>
      </c>
    </row>
    <row r="1413" spans="1:15" ht="17.25" thickBot="1" x14ac:dyDescent="0.4">
      <c r="A1413" s="17">
        <f t="shared" si="44"/>
        <v>7100012</v>
      </c>
      <c r="B1413" s="17" t="s">
        <v>66</v>
      </c>
      <c r="C1413" s="15">
        <f>INDEX(装备!G:G,MATCH(属性!A1413,装备!A:A,0))</f>
        <v>6</v>
      </c>
      <c r="D1413" s="15" t="str">
        <f>INDEX(装备!E:E,MATCH(属性!A1413,装备!A:A,0))</f>
        <v>ring</v>
      </c>
      <c r="E1413" s="14">
        <v>91</v>
      </c>
      <c r="F1413" s="17">
        <f>INT((VLOOKUP($C1413,装备数值,2,0)+VLOOKUP($C1413,装备数值,5,0)*($E1413-1))*VLOOKUP($D1413,系数!$K$2:$O$7,2,0))</f>
        <v>0</v>
      </c>
      <c r="G1413" s="17">
        <f>INT((VLOOKUP($C1413,装备数值,3,0)+VLOOKUP($C1413,装备数值,6,0)*($E1413-1))*VLOOKUP($D1413,系数!$K$2:$O$7,3,0))</f>
        <v>240</v>
      </c>
      <c r="H1413" s="17">
        <f t="shared" si="45"/>
        <v>240</v>
      </c>
      <c r="I1413" s="17">
        <f>INT((VLOOKUP($C1413,装备数值,4,0)+VLOOKUP($C1413,装备数值,7,0)*($E1413-1))*VLOOKUP($D1413,系数!$K$2:$O$7,4,0))</f>
        <v>0</v>
      </c>
      <c r="J1413" s="17">
        <f>INT((VLOOKUP($C1413,装备数值,4,0)+VLOOKUP($C1413,装备数值,7,0)*($E1413-1))*VLOOKUP($D1413,系数!$K$2:$O$7,5,0))</f>
        <v>0</v>
      </c>
      <c r="K1413" s="17">
        <f>INT(VLOOKUP(E1413,强化金币,2,1)*VLOOKUP(INDEX(装备!F:F,MATCH(属性!A1413,装备!A:A,0)),系数!$K$12:$M$15,3,0))</f>
        <v>135000</v>
      </c>
      <c r="L1413" s="17"/>
      <c r="M1413" s="17"/>
      <c r="N1413" s="17"/>
      <c r="O1413" s="17">
        <f>IF(E1413=1,"",VLOOKUP(E1413,系数!$S$2:$AB$12,MATCH(属性!C1413,评级,0),1))</f>
        <v>0</v>
      </c>
    </row>
    <row r="1414" spans="1:15" ht="17.25" thickBot="1" x14ac:dyDescent="0.4">
      <c r="A1414" s="17">
        <f t="shared" si="44"/>
        <v>7100012</v>
      </c>
      <c r="B1414" s="17" t="s">
        <v>66</v>
      </c>
      <c r="C1414" s="15">
        <f>INDEX(装备!G:G,MATCH(属性!A1414,装备!A:A,0))</f>
        <v>6</v>
      </c>
      <c r="D1414" s="15" t="str">
        <f>INDEX(装备!E:E,MATCH(属性!A1414,装备!A:A,0))</f>
        <v>ring</v>
      </c>
      <c r="E1414" s="14">
        <v>92</v>
      </c>
      <c r="F1414" s="17">
        <f>INT((VLOOKUP($C1414,装备数值,2,0)+VLOOKUP($C1414,装备数值,5,0)*($E1414-1))*VLOOKUP($D1414,系数!$K$2:$O$7,2,0))</f>
        <v>0</v>
      </c>
      <c r="G1414" s="17">
        <f>INT((VLOOKUP($C1414,装备数值,3,0)+VLOOKUP($C1414,装备数值,6,0)*($E1414-1))*VLOOKUP($D1414,系数!$K$2:$O$7,3,0))</f>
        <v>242</v>
      </c>
      <c r="H1414" s="17">
        <f t="shared" si="45"/>
        <v>242</v>
      </c>
      <c r="I1414" s="17">
        <f>INT((VLOOKUP($C1414,装备数值,4,0)+VLOOKUP($C1414,装备数值,7,0)*($E1414-1))*VLOOKUP($D1414,系数!$K$2:$O$7,4,0))</f>
        <v>0</v>
      </c>
      <c r="J1414" s="17">
        <f>INT((VLOOKUP($C1414,装备数值,4,0)+VLOOKUP($C1414,装备数值,7,0)*($E1414-1))*VLOOKUP($D1414,系数!$K$2:$O$7,5,0))</f>
        <v>0</v>
      </c>
      <c r="K1414" s="17">
        <f>INT(VLOOKUP(E1414,强化金币,2,1)*VLOOKUP(INDEX(装备!F:F,MATCH(属性!A1414,装备!A:A,0)),系数!$K$12:$M$15,3,0))</f>
        <v>135000</v>
      </c>
      <c r="L1414" s="17"/>
      <c r="M1414" s="17"/>
      <c r="N1414" s="17"/>
      <c r="O1414" s="17">
        <f>IF(E1414=1,"",VLOOKUP(E1414,系数!$S$2:$AB$12,MATCH(属性!C1414,评级,0),1))</f>
        <v>0</v>
      </c>
    </row>
    <row r="1415" spans="1:15" ht="17.25" thickBot="1" x14ac:dyDescent="0.4">
      <c r="A1415" s="17">
        <f t="shared" si="44"/>
        <v>7100012</v>
      </c>
      <c r="B1415" s="17" t="s">
        <v>66</v>
      </c>
      <c r="C1415" s="15">
        <f>INDEX(装备!G:G,MATCH(属性!A1415,装备!A:A,0))</f>
        <v>6</v>
      </c>
      <c r="D1415" s="15" t="str">
        <f>INDEX(装备!E:E,MATCH(属性!A1415,装备!A:A,0))</f>
        <v>ring</v>
      </c>
      <c r="E1415" s="14">
        <v>93</v>
      </c>
      <c r="F1415" s="17">
        <f>INT((VLOOKUP($C1415,装备数值,2,0)+VLOOKUP($C1415,装备数值,5,0)*($E1415-1))*VLOOKUP($D1415,系数!$K$2:$O$7,2,0))</f>
        <v>0</v>
      </c>
      <c r="G1415" s="17">
        <f>INT((VLOOKUP($C1415,装备数值,3,0)+VLOOKUP($C1415,装备数值,6,0)*($E1415-1))*VLOOKUP($D1415,系数!$K$2:$O$7,3,0))</f>
        <v>244</v>
      </c>
      <c r="H1415" s="17">
        <f t="shared" si="45"/>
        <v>244</v>
      </c>
      <c r="I1415" s="17">
        <f>INT((VLOOKUP($C1415,装备数值,4,0)+VLOOKUP($C1415,装备数值,7,0)*($E1415-1))*VLOOKUP($D1415,系数!$K$2:$O$7,4,0))</f>
        <v>0</v>
      </c>
      <c r="J1415" s="17">
        <f>INT((VLOOKUP($C1415,装备数值,4,0)+VLOOKUP($C1415,装备数值,7,0)*($E1415-1))*VLOOKUP($D1415,系数!$K$2:$O$7,5,0))</f>
        <v>0</v>
      </c>
      <c r="K1415" s="17">
        <f>INT(VLOOKUP(E1415,强化金币,2,1)*VLOOKUP(INDEX(装备!F:F,MATCH(属性!A1415,装备!A:A,0)),系数!$K$12:$M$15,3,0))</f>
        <v>135000</v>
      </c>
      <c r="L1415" s="17"/>
      <c r="M1415" s="17"/>
      <c r="N1415" s="17"/>
      <c r="O1415" s="17">
        <f>IF(E1415=1,"",VLOOKUP(E1415,系数!$S$2:$AB$12,MATCH(属性!C1415,评级,0),1))</f>
        <v>0</v>
      </c>
    </row>
    <row r="1416" spans="1:15" ht="17.25" thickBot="1" x14ac:dyDescent="0.4">
      <c r="A1416" s="17">
        <f t="shared" si="44"/>
        <v>7100012</v>
      </c>
      <c r="B1416" s="17" t="s">
        <v>66</v>
      </c>
      <c r="C1416" s="15">
        <f>INDEX(装备!G:G,MATCH(属性!A1416,装备!A:A,0))</f>
        <v>6</v>
      </c>
      <c r="D1416" s="15" t="str">
        <f>INDEX(装备!E:E,MATCH(属性!A1416,装备!A:A,0))</f>
        <v>ring</v>
      </c>
      <c r="E1416" s="14">
        <v>94</v>
      </c>
      <c r="F1416" s="17">
        <f>INT((VLOOKUP($C1416,装备数值,2,0)+VLOOKUP($C1416,装备数值,5,0)*($E1416-1))*VLOOKUP($D1416,系数!$K$2:$O$7,2,0))</f>
        <v>0</v>
      </c>
      <c r="G1416" s="17">
        <f>INT((VLOOKUP($C1416,装备数值,3,0)+VLOOKUP($C1416,装备数值,6,0)*($E1416-1))*VLOOKUP($D1416,系数!$K$2:$O$7,3,0))</f>
        <v>246</v>
      </c>
      <c r="H1416" s="17">
        <f t="shared" si="45"/>
        <v>246</v>
      </c>
      <c r="I1416" s="17">
        <f>INT((VLOOKUP($C1416,装备数值,4,0)+VLOOKUP($C1416,装备数值,7,0)*($E1416-1))*VLOOKUP($D1416,系数!$K$2:$O$7,4,0))</f>
        <v>0</v>
      </c>
      <c r="J1416" s="17">
        <f>INT((VLOOKUP($C1416,装备数值,4,0)+VLOOKUP($C1416,装备数值,7,0)*($E1416-1))*VLOOKUP($D1416,系数!$K$2:$O$7,5,0))</f>
        <v>0</v>
      </c>
      <c r="K1416" s="17">
        <f>INT(VLOOKUP(E1416,强化金币,2,1)*VLOOKUP(INDEX(装备!F:F,MATCH(属性!A1416,装备!A:A,0)),系数!$K$12:$M$15,3,0))</f>
        <v>135000</v>
      </c>
      <c r="L1416" s="17"/>
      <c r="M1416" s="17"/>
      <c r="N1416" s="17"/>
      <c r="O1416" s="17">
        <f>IF(E1416=1,"",VLOOKUP(E1416,系数!$S$2:$AB$12,MATCH(属性!C1416,评级,0),1))</f>
        <v>0</v>
      </c>
    </row>
    <row r="1417" spans="1:15" ht="17.25" thickBot="1" x14ac:dyDescent="0.4">
      <c r="A1417" s="17">
        <f t="shared" si="44"/>
        <v>7100012</v>
      </c>
      <c r="B1417" s="17" t="s">
        <v>66</v>
      </c>
      <c r="C1417" s="15">
        <f>INDEX(装备!G:G,MATCH(属性!A1417,装备!A:A,0))</f>
        <v>6</v>
      </c>
      <c r="D1417" s="15" t="str">
        <f>INDEX(装备!E:E,MATCH(属性!A1417,装备!A:A,0))</f>
        <v>ring</v>
      </c>
      <c r="E1417" s="14">
        <v>95</v>
      </c>
      <c r="F1417" s="17">
        <f>INT((VLOOKUP($C1417,装备数值,2,0)+VLOOKUP($C1417,装备数值,5,0)*($E1417-1))*VLOOKUP($D1417,系数!$K$2:$O$7,2,0))</f>
        <v>0</v>
      </c>
      <c r="G1417" s="17">
        <f>INT((VLOOKUP($C1417,装备数值,3,0)+VLOOKUP($C1417,装备数值,6,0)*($E1417-1))*VLOOKUP($D1417,系数!$K$2:$O$7,3,0))</f>
        <v>248</v>
      </c>
      <c r="H1417" s="17">
        <f t="shared" si="45"/>
        <v>248</v>
      </c>
      <c r="I1417" s="17">
        <f>INT((VLOOKUP($C1417,装备数值,4,0)+VLOOKUP($C1417,装备数值,7,0)*($E1417-1))*VLOOKUP($D1417,系数!$K$2:$O$7,4,0))</f>
        <v>0</v>
      </c>
      <c r="J1417" s="17">
        <f>INT((VLOOKUP($C1417,装备数值,4,0)+VLOOKUP($C1417,装备数值,7,0)*($E1417-1))*VLOOKUP($D1417,系数!$K$2:$O$7,5,0))</f>
        <v>0</v>
      </c>
      <c r="K1417" s="17">
        <f>INT(VLOOKUP(E1417,强化金币,2,1)*VLOOKUP(INDEX(装备!F:F,MATCH(属性!A1417,装备!A:A,0)),系数!$K$12:$M$15,3,0))</f>
        <v>135000</v>
      </c>
      <c r="L1417" s="17"/>
      <c r="M1417" s="17"/>
      <c r="N1417" s="17"/>
      <c r="O1417" s="17">
        <f>IF(E1417=1,"",VLOOKUP(E1417,系数!$S$2:$AB$12,MATCH(属性!C1417,评级,0),1))</f>
        <v>0</v>
      </c>
    </row>
    <row r="1418" spans="1:15" ht="17.25" thickBot="1" x14ac:dyDescent="0.4">
      <c r="A1418" s="17">
        <f t="shared" si="44"/>
        <v>7100012</v>
      </c>
      <c r="B1418" s="17" t="s">
        <v>66</v>
      </c>
      <c r="C1418" s="15">
        <f>INDEX(装备!G:G,MATCH(属性!A1418,装备!A:A,0))</f>
        <v>6</v>
      </c>
      <c r="D1418" s="15" t="str">
        <f>INDEX(装备!E:E,MATCH(属性!A1418,装备!A:A,0))</f>
        <v>ring</v>
      </c>
      <c r="E1418" s="14">
        <v>96</v>
      </c>
      <c r="F1418" s="17">
        <f>INT((VLOOKUP($C1418,装备数值,2,0)+VLOOKUP($C1418,装备数值,5,0)*($E1418-1))*VLOOKUP($D1418,系数!$K$2:$O$7,2,0))</f>
        <v>0</v>
      </c>
      <c r="G1418" s="17">
        <f>INT((VLOOKUP($C1418,装备数值,3,0)+VLOOKUP($C1418,装备数值,6,0)*($E1418-1))*VLOOKUP($D1418,系数!$K$2:$O$7,3,0))</f>
        <v>250</v>
      </c>
      <c r="H1418" s="17">
        <f t="shared" si="45"/>
        <v>250</v>
      </c>
      <c r="I1418" s="17">
        <f>INT((VLOOKUP($C1418,装备数值,4,0)+VLOOKUP($C1418,装备数值,7,0)*($E1418-1))*VLOOKUP($D1418,系数!$K$2:$O$7,4,0))</f>
        <v>0</v>
      </c>
      <c r="J1418" s="17">
        <f>INT((VLOOKUP($C1418,装备数值,4,0)+VLOOKUP($C1418,装备数值,7,0)*($E1418-1))*VLOOKUP($D1418,系数!$K$2:$O$7,5,0))</f>
        <v>0</v>
      </c>
      <c r="K1418" s="17">
        <f>INT(VLOOKUP(E1418,强化金币,2,1)*VLOOKUP(INDEX(装备!F:F,MATCH(属性!A1418,装备!A:A,0)),系数!$K$12:$M$15,3,0))</f>
        <v>135000</v>
      </c>
      <c r="L1418" s="17"/>
      <c r="M1418" s="17"/>
      <c r="N1418" s="17"/>
      <c r="O1418" s="17">
        <f>IF(E1418=1,"",VLOOKUP(E1418,系数!$S$2:$AB$12,MATCH(属性!C1418,评级,0),1))</f>
        <v>0</v>
      </c>
    </row>
    <row r="1419" spans="1:15" ht="17.25" thickBot="1" x14ac:dyDescent="0.4">
      <c r="A1419" s="17">
        <f t="shared" si="44"/>
        <v>7100012</v>
      </c>
      <c r="B1419" s="17" t="s">
        <v>66</v>
      </c>
      <c r="C1419" s="15">
        <f>INDEX(装备!G:G,MATCH(属性!A1419,装备!A:A,0))</f>
        <v>6</v>
      </c>
      <c r="D1419" s="15" t="str">
        <f>INDEX(装备!E:E,MATCH(属性!A1419,装备!A:A,0))</f>
        <v>ring</v>
      </c>
      <c r="E1419" s="14">
        <v>97</v>
      </c>
      <c r="F1419" s="17">
        <f>INT((VLOOKUP($C1419,装备数值,2,0)+VLOOKUP($C1419,装备数值,5,0)*($E1419-1))*VLOOKUP($D1419,系数!$K$2:$O$7,2,0))</f>
        <v>0</v>
      </c>
      <c r="G1419" s="17">
        <f>INT((VLOOKUP($C1419,装备数值,3,0)+VLOOKUP($C1419,装备数值,6,0)*($E1419-1))*VLOOKUP($D1419,系数!$K$2:$O$7,3,0))</f>
        <v>252</v>
      </c>
      <c r="H1419" s="17">
        <f t="shared" si="45"/>
        <v>252</v>
      </c>
      <c r="I1419" s="17">
        <f>INT((VLOOKUP($C1419,装备数值,4,0)+VLOOKUP($C1419,装备数值,7,0)*($E1419-1))*VLOOKUP($D1419,系数!$K$2:$O$7,4,0))</f>
        <v>0</v>
      </c>
      <c r="J1419" s="17">
        <f>INT((VLOOKUP($C1419,装备数值,4,0)+VLOOKUP($C1419,装备数值,7,0)*($E1419-1))*VLOOKUP($D1419,系数!$K$2:$O$7,5,0))</f>
        <v>0</v>
      </c>
      <c r="K1419" s="17">
        <f>INT(VLOOKUP(E1419,强化金币,2,1)*VLOOKUP(INDEX(装备!F:F,MATCH(属性!A1419,装备!A:A,0)),系数!$K$12:$M$15,3,0))</f>
        <v>135000</v>
      </c>
      <c r="L1419" s="17"/>
      <c r="M1419" s="17"/>
      <c r="N1419" s="17"/>
      <c r="O1419" s="17">
        <f>IF(E1419=1,"",VLOOKUP(E1419,系数!$S$2:$AB$12,MATCH(属性!C1419,评级,0),1))</f>
        <v>0</v>
      </c>
    </row>
    <row r="1420" spans="1:15" ht="17.25" thickBot="1" x14ac:dyDescent="0.4">
      <c r="A1420" s="17">
        <f t="shared" si="44"/>
        <v>7100012</v>
      </c>
      <c r="B1420" s="17" t="s">
        <v>66</v>
      </c>
      <c r="C1420" s="15">
        <f>INDEX(装备!G:G,MATCH(属性!A1420,装备!A:A,0))</f>
        <v>6</v>
      </c>
      <c r="D1420" s="15" t="str">
        <f>INDEX(装备!E:E,MATCH(属性!A1420,装备!A:A,0))</f>
        <v>ring</v>
      </c>
      <c r="E1420" s="14">
        <v>98</v>
      </c>
      <c r="F1420" s="17">
        <f>INT((VLOOKUP($C1420,装备数值,2,0)+VLOOKUP($C1420,装备数值,5,0)*($E1420-1))*VLOOKUP($D1420,系数!$K$2:$O$7,2,0))</f>
        <v>0</v>
      </c>
      <c r="G1420" s="17">
        <f>INT((VLOOKUP($C1420,装备数值,3,0)+VLOOKUP($C1420,装备数值,6,0)*($E1420-1))*VLOOKUP($D1420,系数!$K$2:$O$7,3,0))</f>
        <v>254</v>
      </c>
      <c r="H1420" s="17">
        <f t="shared" si="45"/>
        <v>254</v>
      </c>
      <c r="I1420" s="17">
        <f>INT((VLOOKUP($C1420,装备数值,4,0)+VLOOKUP($C1420,装备数值,7,0)*($E1420-1))*VLOOKUP($D1420,系数!$K$2:$O$7,4,0))</f>
        <v>0</v>
      </c>
      <c r="J1420" s="17">
        <f>INT((VLOOKUP($C1420,装备数值,4,0)+VLOOKUP($C1420,装备数值,7,0)*($E1420-1))*VLOOKUP($D1420,系数!$K$2:$O$7,5,0))</f>
        <v>0</v>
      </c>
      <c r="K1420" s="17">
        <f>INT(VLOOKUP(E1420,强化金币,2,1)*VLOOKUP(INDEX(装备!F:F,MATCH(属性!A1420,装备!A:A,0)),系数!$K$12:$M$15,3,0))</f>
        <v>135000</v>
      </c>
      <c r="L1420" s="17"/>
      <c r="M1420" s="17"/>
      <c r="N1420" s="17"/>
      <c r="O1420" s="17">
        <f>IF(E1420=1,"",VLOOKUP(E1420,系数!$S$2:$AB$12,MATCH(属性!C1420,评级,0),1))</f>
        <v>0</v>
      </c>
    </row>
    <row r="1421" spans="1:15" ht="17.25" thickBot="1" x14ac:dyDescent="0.4">
      <c r="A1421" s="17">
        <f t="shared" si="44"/>
        <v>7100012</v>
      </c>
      <c r="B1421" s="17" t="s">
        <v>66</v>
      </c>
      <c r="C1421" s="15">
        <f>INDEX(装备!G:G,MATCH(属性!A1421,装备!A:A,0))</f>
        <v>6</v>
      </c>
      <c r="D1421" s="15" t="str">
        <f>INDEX(装备!E:E,MATCH(属性!A1421,装备!A:A,0))</f>
        <v>ring</v>
      </c>
      <c r="E1421" s="14">
        <v>99</v>
      </c>
      <c r="F1421" s="17">
        <f>INT((VLOOKUP($C1421,装备数值,2,0)+VLOOKUP($C1421,装备数值,5,0)*($E1421-1))*VLOOKUP($D1421,系数!$K$2:$O$7,2,0))</f>
        <v>0</v>
      </c>
      <c r="G1421" s="17">
        <f>INT((VLOOKUP($C1421,装备数值,3,0)+VLOOKUP($C1421,装备数值,6,0)*($E1421-1))*VLOOKUP($D1421,系数!$K$2:$O$7,3,0))</f>
        <v>256</v>
      </c>
      <c r="H1421" s="17">
        <f t="shared" si="45"/>
        <v>256</v>
      </c>
      <c r="I1421" s="17">
        <f>INT((VLOOKUP($C1421,装备数值,4,0)+VLOOKUP($C1421,装备数值,7,0)*($E1421-1))*VLOOKUP($D1421,系数!$K$2:$O$7,4,0))</f>
        <v>0</v>
      </c>
      <c r="J1421" s="17">
        <f>INT((VLOOKUP($C1421,装备数值,4,0)+VLOOKUP($C1421,装备数值,7,0)*($E1421-1))*VLOOKUP($D1421,系数!$K$2:$O$7,5,0))</f>
        <v>0</v>
      </c>
      <c r="K1421" s="17">
        <f>INT(VLOOKUP(E1421,强化金币,2,1)*VLOOKUP(INDEX(装备!F:F,MATCH(属性!A1421,装备!A:A,0)),系数!$K$12:$M$15,3,0))</f>
        <v>135000</v>
      </c>
      <c r="L1421" s="17"/>
      <c r="M1421" s="17"/>
      <c r="N1421" s="17"/>
      <c r="O1421" s="17">
        <f>IF(E1421=1,"",VLOOKUP(E1421,系数!$S$2:$AB$12,MATCH(属性!C1421,评级,0),1))</f>
        <v>0</v>
      </c>
    </row>
    <row r="1422" spans="1:15" ht="17.25" thickBot="1" x14ac:dyDescent="0.4">
      <c r="A1422" s="17">
        <f t="shared" si="44"/>
        <v>7100012</v>
      </c>
      <c r="B1422" s="17" t="s">
        <v>66</v>
      </c>
      <c r="C1422" s="15">
        <f>INDEX(装备!G:G,MATCH(属性!A1422,装备!A:A,0))</f>
        <v>6</v>
      </c>
      <c r="D1422" s="15" t="str">
        <f>INDEX(装备!E:E,MATCH(属性!A1422,装备!A:A,0))</f>
        <v>ring</v>
      </c>
      <c r="E1422" s="14">
        <v>100</v>
      </c>
      <c r="F1422" s="17">
        <f>INT((VLOOKUP($C1422,装备数值,2,0)+VLOOKUP($C1422,装备数值,5,0)*($E1422-1))*VLOOKUP($D1422,系数!$K$2:$O$7,2,0))</f>
        <v>0</v>
      </c>
      <c r="G1422" s="17">
        <f>INT((VLOOKUP($C1422,装备数值,3,0)+VLOOKUP($C1422,装备数值,6,0)*($E1422-1))*VLOOKUP($D1422,系数!$K$2:$O$7,3,0))</f>
        <v>258</v>
      </c>
      <c r="H1422" s="17">
        <f t="shared" si="45"/>
        <v>258</v>
      </c>
      <c r="I1422" s="17">
        <f>INT((VLOOKUP($C1422,装备数值,4,0)+VLOOKUP($C1422,装备数值,7,0)*($E1422-1))*VLOOKUP($D1422,系数!$K$2:$O$7,4,0))</f>
        <v>0</v>
      </c>
      <c r="J1422" s="17">
        <f>INT((VLOOKUP($C1422,装备数值,4,0)+VLOOKUP($C1422,装备数值,7,0)*($E1422-1))*VLOOKUP($D1422,系数!$K$2:$O$7,5,0))</f>
        <v>0</v>
      </c>
      <c r="K1422" s="17">
        <f>INT(VLOOKUP(E1422,强化金币,2,1)*VLOOKUP(INDEX(装备!F:F,MATCH(属性!A1422,装备!A:A,0)),系数!$K$12:$M$15,3,0))</f>
        <v>135000</v>
      </c>
      <c r="L1422" s="17"/>
      <c r="M1422" s="17"/>
      <c r="N1422" s="17"/>
      <c r="O1422" s="17">
        <f>IF(E1422=1,"",VLOOKUP(E1422,系数!$S$2:$AB$12,MATCH(属性!C1422,评级,0),1))</f>
        <v>0</v>
      </c>
    </row>
    <row r="1423" spans="1:15" ht="17.25" thickBot="1" x14ac:dyDescent="0.4">
      <c r="A1423" s="17">
        <f t="shared" si="44"/>
        <v>7100012</v>
      </c>
      <c r="B1423" s="17" t="s">
        <v>66</v>
      </c>
      <c r="C1423" s="15">
        <f>INDEX(装备!G:G,MATCH(属性!A1423,装备!A:A,0))</f>
        <v>6</v>
      </c>
      <c r="D1423" s="15" t="str">
        <f>INDEX(装备!E:E,MATCH(属性!A1423,装备!A:A,0))</f>
        <v>ring</v>
      </c>
      <c r="E1423" s="14">
        <v>101</v>
      </c>
      <c r="F1423" s="17">
        <f>INT((VLOOKUP($C1423,装备数值,2,0)+VLOOKUP($C1423,装备数值,5,0)*($E1423-1))*VLOOKUP($D1423,系数!$K$2:$O$7,2,0))</f>
        <v>0</v>
      </c>
      <c r="G1423" s="17">
        <f>INT((VLOOKUP($C1423,装备数值,3,0)+VLOOKUP($C1423,装备数值,6,0)*($E1423-1))*VLOOKUP($D1423,系数!$K$2:$O$7,3,0))</f>
        <v>260</v>
      </c>
      <c r="H1423" s="17">
        <f t="shared" si="45"/>
        <v>260</v>
      </c>
      <c r="I1423" s="17">
        <f>INT((VLOOKUP($C1423,装备数值,4,0)+VLOOKUP($C1423,装备数值,7,0)*($E1423-1))*VLOOKUP($D1423,系数!$K$2:$O$7,4,0))</f>
        <v>0</v>
      </c>
      <c r="J1423" s="17">
        <f>INT((VLOOKUP($C1423,装备数值,4,0)+VLOOKUP($C1423,装备数值,7,0)*($E1423-1))*VLOOKUP($D1423,系数!$K$2:$O$7,5,0))</f>
        <v>0</v>
      </c>
      <c r="K1423" s="17">
        <f>INT(VLOOKUP(E1423,强化金币,2,1)*VLOOKUP(INDEX(装备!F:F,MATCH(属性!A1423,装备!A:A,0)),系数!$K$12:$M$15,3,0))</f>
        <v>135000</v>
      </c>
      <c r="L1423" s="17"/>
      <c r="M1423" s="17"/>
      <c r="N1423" s="17"/>
      <c r="O1423" s="17">
        <f>IF(E1423=1,"",VLOOKUP(E1423,系数!$S$2:$AB$12,MATCH(属性!C1423,评级,0),1))</f>
        <v>0</v>
      </c>
    </row>
    <row r="1424" spans="1:15" ht="17.25" thickBot="1" x14ac:dyDescent="0.4">
      <c r="A1424" s="17">
        <f t="shared" si="44"/>
        <v>7100012</v>
      </c>
      <c r="B1424" s="17" t="s">
        <v>66</v>
      </c>
      <c r="C1424" s="15">
        <f>INDEX(装备!G:G,MATCH(属性!A1424,装备!A:A,0))</f>
        <v>6</v>
      </c>
      <c r="D1424" s="15" t="str">
        <f>INDEX(装备!E:E,MATCH(属性!A1424,装备!A:A,0))</f>
        <v>ring</v>
      </c>
      <c r="E1424" s="14">
        <v>102</v>
      </c>
      <c r="F1424" s="17">
        <f>INT((VLOOKUP($C1424,装备数值,2,0)+VLOOKUP($C1424,装备数值,5,0)*($E1424-1))*VLOOKUP($D1424,系数!$K$2:$O$7,2,0))</f>
        <v>0</v>
      </c>
      <c r="G1424" s="17">
        <f>INT((VLOOKUP($C1424,装备数值,3,0)+VLOOKUP($C1424,装备数值,6,0)*($E1424-1))*VLOOKUP($D1424,系数!$K$2:$O$7,3,0))</f>
        <v>262</v>
      </c>
      <c r="H1424" s="17">
        <f t="shared" si="45"/>
        <v>262</v>
      </c>
      <c r="I1424" s="17">
        <f>INT((VLOOKUP($C1424,装备数值,4,0)+VLOOKUP($C1424,装备数值,7,0)*($E1424-1))*VLOOKUP($D1424,系数!$K$2:$O$7,4,0))</f>
        <v>0</v>
      </c>
      <c r="J1424" s="17">
        <f>INT((VLOOKUP($C1424,装备数值,4,0)+VLOOKUP($C1424,装备数值,7,0)*($E1424-1))*VLOOKUP($D1424,系数!$K$2:$O$7,5,0))</f>
        <v>0</v>
      </c>
      <c r="K1424" s="17">
        <f>INT(VLOOKUP(E1424,强化金币,2,1)*VLOOKUP(INDEX(装备!F:F,MATCH(属性!A1424,装备!A:A,0)),系数!$K$12:$M$15,3,0))</f>
        <v>135000</v>
      </c>
      <c r="L1424" s="17"/>
      <c r="M1424" s="17"/>
      <c r="N1424" s="17"/>
      <c r="O1424" s="17">
        <f>IF(E1424=1,"",VLOOKUP(E1424,系数!$S$2:$AB$12,MATCH(属性!C1424,评级,0),1))</f>
        <v>0</v>
      </c>
    </row>
    <row r="1425" spans="1:15" ht="17.25" thickBot="1" x14ac:dyDescent="0.4">
      <c r="A1425" s="17">
        <f t="shared" si="44"/>
        <v>7100012</v>
      </c>
      <c r="B1425" s="17" t="s">
        <v>66</v>
      </c>
      <c r="C1425" s="15">
        <f>INDEX(装备!G:G,MATCH(属性!A1425,装备!A:A,0))</f>
        <v>6</v>
      </c>
      <c r="D1425" s="15" t="str">
        <f>INDEX(装备!E:E,MATCH(属性!A1425,装备!A:A,0))</f>
        <v>ring</v>
      </c>
      <c r="E1425" s="14">
        <v>103</v>
      </c>
      <c r="F1425" s="17">
        <f>INT((VLOOKUP($C1425,装备数值,2,0)+VLOOKUP($C1425,装备数值,5,0)*($E1425-1))*VLOOKUP($D1425,系数!$K$2:$O$7,2,0))</f>
        <v>0</v>
      </c>
      <c r="G1425" s="17">
        <f>INT((VLOOKUP($C1425,装备数值,3,0)+VLOOKUP($C1425,装备数值,6,0)*($E1425-1))*VLOOKUP($D1425,系数!$K$2:$O$7,3,0))</f>
        <v>264</v>
      </c>
      <c r="H1425" s="17">
        <f t="shared" si="45"/>
        <v>264</v>
      </c>
      <c r="I1425" s="17">
        <f>INT((VLOOKUP($C1425,装备数值,4,0)+VLOOKUP($C1425,装备数值,7,0)*($E1425-1))*VLOOKUP($D1425,系数!$K$2:$O$7,4,0))</f>
        <v>0</v>
      </c>
      <c r="J1425" s="17">
        <f>INT((VLOOKUP($C1425,装备数值,4,0)+VLOOKUP($C1425,装备数值,7,0)*($E1425-1))*VLOOKUP($D1425,系数!$K$2:$O$7,5,0))</f>
        <v>0</v>
      </c>
      <c r="K1425" s="17">
        <f>INT(VLOOKUP(E1425,强化金币,2,1)*VLOOKUP(INDEX(装备!F:F,MATCH(属性!A1425,装备!A:A,0)),系数!$K$12:$M$15,3,0))</f>
        <v>135000</v>
      </c>
      <c r="L1425" s="17"/>
      <c r="M1425" s="17"/>
      <c r="N1425" s="17"/>
      <c r="O1425" s="17">
        <f>IF(E1425=1,"",VLOOKUP(E1425,系数!$S$2:$AB$12,MATCH(属性!C1425,评级,0),1))</f>
        <v>0</v>
      </c>
    </row>
    <row r="1426" spans="1:15" ht="17.25" thickBot="1" x14ac:dyDescent="0.4">
      <c r="A1426" s="17">
        <f t="shared" si="44"/>
        <v>7100012</v>
      </c>
      <c r="B1426" s="17" t="s">
        <v>66</v>
      </c>
      <c r="C1426" s="15">
        <f>INDEX(装备!G:G,MATCH(属性!A1426,装备!A:A,0))</f>
        <v>6</v>
      </c>
      <c r="D1426" s="15" t="str">
        <f>INDEX(装备!E:E,MATCH(属性!A1426,装备!A:A,0))</f>
        <v>ring</v>
      </c>
      <c r="E1426" s="14">
        <v>104</v>
      </c>
      <c r="F1426" s="17">
        <f>INT((VLOOKUP($C1426,装备数值,2,0)+VLOOKUP($C1426,装备数值,5,0)*($E1426-1))*VLOOKUP($D1426,系数!$K$2:$O$7,2,0))</f>
        <v>0</v>
      </c>
      <c r="G1426" s="17">
        <f>INT((VLOOKUP($C1426,装备数值,3,0)+VLOOKUP($C1426,装备数值,6,0)*($E1426-1))*VLOOKUP($D1426,系数!$K$2:$O$7,3,0))</f>
        <v>266</v>
      </c>
      <c r="H1426" s="17">
        <f t="shared" si="45"/>
        <v>266</v>
      </c>
      <c r="I1426" s="17">
        <f>INT((VLOOKUP($C1426,装备数值,4,0)+VLOOKUP($C1426,装备数值,7,0)*($E1426-1))*VLOOKUP($D1426,系数!$K$2:$O$7,4,0))</f>
        <v>0</v>
      </c>
      <c r="J1426" s="17">
        <f>INT((VLOOKUP($C1426,装备数值,4,0)+VLOOKUP($C1426,装备数值,7,0)*($E1426-1))*VLOOKUP($D1426,系数!$K$2:$O$7,5,0))</f>
        <v>0</v>
      </c>
      <c r="K1426" s="17">
        <f>INT(VLOOKUP(E1426,强化金币,2,1)*VLOOKUP(INDEX(装备!F:F,MATCH(属性!A1426,装备!A:A,0)),系数!$K$12:$M$15,3,0))</f>
        <v>135000</v>
      </c>
      <c r="L1426" s="17"/>
      <c r="M1426" s="17"/>
      <c r="N1426" s="17"/>
      <c r="O1426" s="17">
        <f>IF(E1426=1,"",VLOOKUP(E1426,系数!$S$2:$AB$12,MATCH(属性!C1426,评级,0),1))</f>
        <v>0</v>
      </c>
    </row>
    <row r="1427" spans="1:15" ht="17.25" thickBot="1" x14ac:dyDescent="0.4">
      <c r="A1427" s="17">
        <f t="shared" si="44"/>
        <v>7100012</v>
      </c>
      <c r="B1427" s="17" t="s">
        <v>66</v>
      </c>
      <c r="C1427" s="15">
        <f>INDEX(装备!G:G,MATCH(属性!A1427,装备!A:A,0))</f>
        <v>6</v>
      </c>
      <c r="D1427" s="15" t="str">
        <f>INDEX(装备!E:E,MATCH(属性!A1427,装备!A:A,0))</f>
        <v>ring</v>
      </c>
      <c r="E1427" s="14">
        <v>105</v>
      </c>
      <c r="F1427" s="17">
        <f>INT((VLOOKUP($C1427,装备数值,2,0)+VLOOKUP($C1427,装备数值,5,0)*($E1427-1))*VLOOKUP($D1427,系数!$K$2:$O$7,2,0))</f>
        <v>0</v>
      </c>
      <c r="G1427" s="17">
        <f>INT((VLOOKUP($C1427,装备数值,3,0)+VLOOKUP($C1427,装备数值,6,0)*($E1427-1))*VLOOKUP($D1427,系数!$K$2:$O$7,3,0))</f>
        <v>268</v>
      </c>
      <c r="H1427" s="17">
        <f t="shared" si="45"/>
        <v>268</v>
      </c>
      <c r="I1427" s="17">
        <f>INT((VLOOKUP($C1427,装备数值,4,0)+VLOOKUP($C1427,装备数值,7,0)*($E1427-1))*VLOOKUP($D1427,系数!$K$2:$O$7,4,0))</f>
        <v>0</v>
      </c>
      <c r="J1427" s="17">
        <f>INT((VLOOKUP($C1427,装备数值,4,0)+VLOOKUP($C1427,装备数值,7,0)*($E1427-1))*VLOOKUP($D1427,系数!$K$2:$O$7,5,0))</f>
        <v>0</v>
      </c>
      <c r="K1427" s="17">
        <f>INT(VLOOKUP(E1427,强化金币,2,1)*VLOOKUP(INDEX(装备!F:F,MATCH(属性!A1427,装备!A:A,0)),系数!$K$12:$M$15,3,0))</f>
        <v>135000</v>
      </c>
      <c r="L1427" s="17"/>
      <c r="M1427" s="17"/>
      <c r="N1427" s="17"/>
      <c r="O1427" s="17">
        <f>IF(E1427=1,"",VLOOKUP(E1427,系数!$S$2:$AB$12,MATCH(属性!C1427,评级,0),1))</f>
        <v>0</v>
      </c>
    </row>
    <row r="1428" spans="1:15" ht="17.25" thickBot="1" x14ac:dyDescent="0.4">
      <c r="A1428" s="17">
        <f t="shared" si="44"/>
        <v>7100012</v>
      </c>
      <c r="B1428" s="17" t="s">
        <v>66</v>
      </c>
      <c r="C1428" s="15">
        <f>INDEX(装备!G:G,MATCH(属性!A1428,装备!A:A,0))</f>
        <v>6</v>
      </c>
      <c r="D1428" s="15" t="str">
        <f>INDEX(装备!E:E,MATCH(属性!A1428,装备!A:A,0))</f>
        <v>ring</v>
      </c>
      <c r="E1428" s="14">
        <v>106</v>
      </c>
      <c r="F1428" s="17">
        <f>INT((VLOOKUP($C1428,装备数值,2,0)+VLOOKUP($C1428,装备数值,5,0)*($E1428-1))*VLOOKUP($D1428,系数!$K$2:$O$7,2,0))</f>
        <v>0</v>
      </c>
      <c r="G1428" s="17">
        <f>INT((VLOOKUP($C1428,装备数值,3,0)+VLOOKUP($C1428,装备数值,6,0)*($E1428-1))*VLOOKUP($D1428,系数!$K$2:$O$7,3,0))</f>
        <v>270</v>
      </c>
      <c r="H1428" s="17">
        <f t="shared" si="45"/>
        <v>270</v>
      </c>
      <c r="I1428" s="17">
        <f>INT((VLOOKUP($C1428,装备数值,4,0)+VLOOKUP($C1428,装备数值,7,0)*($E1428-1))*VLOOKUP($D1428,系数!$K$2:$O$7,4,0))</f>
        <v>0</v>
      </c>
      <c r="J1428" s="17">
        <f>INT((VLOOKUP($C1428,装备数值,4,0)+VLOOKUP($C1428,装备数值,7,0)*($E1428-1))*VLOOKUP($D1428,系数!$K$2:$O$7,5,0))</f>
        <v>0</v>
      </c>
      <c r="K1428" s="17">
        <f>INT(VLOOKUP(E1428,强化金币,2,1)*VLOOKUP(INDEX(装备!F:F,MATCH(属性!A1428,装备!A:A,0)),系数!$K$12:$M$15,3,0))</f>
        <v>135000</v>
      </c>
      <c r="L1428" s="17"/>
      <c r="M1428" s="17"/>
      <c r="N1428" s="17"/>
      <c r="O1428" s="17">
        <f>IF(E1428=1,"",VLOOKUP(E1428,系数!$S$2:$AB$12,MATCH(属性!C1428,评级,0),1))</f>
        <v>0</v>
      </c>
    </row>
    <row r="1429" spans="1:15" ht="17.25" thickBot="1" x14ac:dyDescent="0.4">
      <c r="A1429" s="17">
        <f t="shared" si="44"/>
        <v>7100012</v>
      </c>
      <c r="B1429" s="17" t="s">
        <v>66</v>
      </c>
      <c r="C1429" s="15">
        <f>INDEX(装备!G:G,MATCH(属性!A1429,装备!A:A,0))</f>
        <v>6</v>
      </c>
      <c r="D1429" s="15" t="str">
        <f>INDEX(装备!E:E,MATCH(属性!A1429,装备!A:A,0))</f>
        <v>ring</v>
      </c>
      <c r="E1429" s="14">
        <v>107</v>
      </c>
      <c r="F1429" s="17">
        <f>INT((VLOOKUP($C1429,装备数值,2,0)+VLOOKUP($C1429,装备数值,5,0)*($E1429-1))*VLOOKUP($D1429,系数!$K$2:$O$7,2,0))</f>
        <v>0</v>
      </c>
      <c r="G1429" s="17">
        <f>INT((VLOOKUP($C1429,装备数值,3,0)+VLOOKUP($C1429,装备数值,6,0)*($E1429-1))*VLOOKUP($D1429,系数!$K$2:$O$7,3,0))</f>
        <v>272</v>
      </c>
      <c r="H1429" s="17">
        <f t="shared" si="45"/>
        <v>272</v>
      </c>
      <c r="I1429" s="17">
        <f>INT((VLOOKUP($C1429,装备数值,4,0)+VLOOKUP($C1429,装备数值,7,0)*($E1429-1))*VLOOKUP($D1429,系数!$K$2:$O$7,4,0))</f>
        <v>0</v>
      </c>
      <c r="J1429" s="17">
        <f>INT((VLOOKUP($C1429,装备数值,4,0)+VLOOKUP($C1429,装备数值,7,0)*($E1429-1))*VLOOKUP($D1429,系数!$K$2:$O$7,5,0))</f>
        <v>0</v>
      </c>
      <c r="K1429" s="17">
        <f>INT(VLOOKUP(E1429,强化金币,2,1)*VLOOKUP(INDEX(装备!F:F,MATCH(属性!A1429,装备!A:A,0)),系数!$K$12:$M$15,3,0))</f>
        <v>135000</v>
      </c>
      <c r="L1429" s="17"/>
      <c r="M1429" s="17"/>
      <c r="N1429" s="17"/>
      <c r="O1429" s="17">
        <f>IF(E1429=1,"",VLOOKUP(E1429,系数!$S$2:$AB$12,MATCH(属性!C1429,评级,0),1))</f>
        <v>0</v>
      </c>
    </row>
    <row r="1430" spans="1:15" ht="17.25" thickBot="1" x14ac:dyDescent="0.4">
      <c r="A1430" s="17">
        <f t="shared" si="44"/>
        <v>7100012</v>
      </c>
      <c r="B1430" s="17" t="s">
        <v>66</v>
      </c>
      <c r="C1430" s="15">
        <f>INDEX(装备!G:G,MATCH(属性!A1430,装备!A:A,0))</f>
        <v>6</v>
      </c>
      <c r="D1430" s="15" t="str">
        <f>INDEX(装备!E:E,MATCH(属性!A1430,装备!A:A,0))</f>
        <v>ring</v>
      </c>
      <c r="E1430" s="14">
        <v>108</v>
      </c>
      <c r="F1430" s="17">
        <f>INT((VLOOKUP($C1430,装备数值,2,0)+VLOOKUP($C1430,装备数值,5,0)*($E1430-1))*VLOOKUP($D1430,系数!$K$2:$O$7,2,0))</f>
        <v>0</v>
      </c>
      <c r="G1430" s="17">
        <f>INT((VLOOKUP($C1430,装备数值,3,0)+VLOOKUP($C1430,装备数值,6,0)*($E1430-1))*VLOOKUP($D1430,系数!$K$2:$O$7,3,0))</f>
        <v>274</v>
      </c>
      <c r="H1430" s="17">
        <f t="shared" si="45"/>
        <v>274</v>
      </c>
      <c r="I1430" s="17">
        <f>INT((VLOOKUP($C1430,装备数值,4,0)+VLOOKUP($C1430,装备数值,7,0)*($E1430-1))*VLOOKUP($D1430,系数!$K$2:$O$7,4,0))</f>
        <v>0</v>
      </c>
      <c r="J1430" s="17">
        <f>INT((VLOOKUP($C1430,装备数值,4,0)+VLOOKUP($C1430,装备数值,7,0)*($E1430-1))*VLOOKUP($D1430,系数!$K$2:$O$7,5,0))</f>
        <v>0</v>
      </c>
      <c r="K1430" s="17">
        <f>INT(VLOOKUP(E1430,强化金币,2,1)*VLOOKUP(INDEX(装备!F:F,MATCH(属性!A1430,装备!A:A,0)),系数!$K$12:$M$15,3,0))</f>
        <v>135000</v>
      </c>
      <c r="L1430" s="17"/>
      <c r="M1430" s="17"/>
      <c r="N1430" s="17"/>
      <c r="O1430" s="17">
        <f>IF(E1430=1,"",VLOOKUP(E1430,系数!$S$2:$AB$12,MATCH(属性!C1430,评级,0),1))</f>
        <v>0</v>
      </c>
    </row>
    <row r="1431" spans="1:15" ht="17.25" thickBot="1" x14ac:dyDescent="0.4">
      <c r="A1431" s="17">
        <f t="shared" si="44"/>
        <v>7100012</v>
      </c>
      <c r="B1431" s="17" t="s">
        <v>66</v>
      </c>
      <c r="C1431" s="15">
        <f>INDEX(装备!G:G,MATCH(属性!A1431,装备!A:A,0))</f>
        <v>6</v>
      </c>
      <c r="D1431" s="15" t="str">
        <f>INDEX(装备!E:E,MATCH(属性!A1431,装备!A:A,0))</f>
        <v>ring</v>
      </c>
      <c r="E1431" s="14">
        <v>109</v>
      </c>
      <c r="F1431" s="17">
        <f>INT((VLOOKUP($C1431,装备数值,2,0)+VLOOKUP($C1431,装备数值,5,0)*($E1431-1))*VLOOKUP($D1431,系数!$K$2:$O$7,2,0))</f>
        <v>0</v>
      </c>
      <c r="G1431" s="17">
        <f>INT((VLOOKUP($C1431,装备数值,3,0)+VLOOKUP($C1431,装备数值,6,0)*($E1431-1))*VLOOKUP($D1431,系数!$K$2:$O$7,3,0))</f>
        <v>276</v>
      </c>
      <c r="H1431" s="17">
        <f t="shared" si="45"/>
        <v>276</v>
      </c>
      <c r="I1431" s="17">
        <f>INT((VLOOKUP($C1431,装备数值,4,0)+VLOOKUP($C1431,装备数值,7,0)*($E1431-1))*VLOOKUP($D1431,系数!$K$2:$O$7,4,0))</f>
        <v>0</v>
      </c>
      <c r="J1431" s="17">
        <f>INT((VLOOKUP($C1431,装备数值,4,0)+VLOOKUP($C1431,装备数值,7,0)*($E1431-1))*VLOOKUP($D1431,系数!$K$2:$O$7,5,0))</f>
        <v>0</v>
      </c>
      <c r="K1431" s="17">
        <f>INT(VLOOKUP(E1431,强化金币,2,1)*VLOOKUP(INDEX(装备!F:F,MATCH(属性!A1431,装备!A:A,0)),系数!$K$12:$M$15,3,0))</f>
        <v>135000</v>
      </c>
      <c r="L1431" s="17"/>
      <c r="M1431" s="17"/>
      <c r="N1431" s="17"/>
      <c r="O1431" s="17">
        <f>IF(E1431=1,"",VLOOKUP(E1431,系数!$S$2:$AB$12,MATCH(属性!C1431,评级,0),1))</f>
        <v>0</v>
      </c>
    </row>
    <row r="1432" spans="1:15" ht="17.25" thickBot="1" x14ac:dyDescent="0.4">
      <c r="A1432" s="17">
        <f t="shared" si="44"/>
        <v>7100012</v>
      </c>
      <c r="B1432" s="17" t="s">
        <v>66</v>
      </c>
      <c r="C1432" s="15">
        <f>INDEX(装备!G:G,MATCH(属性!A1432,装备!A:A,0))</f>
        <v>6</v>
      </c>
      <c r="D1432" s="15" t="str">
        <f>INDEX(装备!E:E,MATCH(属性!A1432,装备!A:A,0))</f>
        <v>ring</v>
      </c>
      <c r="E1432" s="14">
        <v>110</v>
      </c>
      <c r="F1432" s="17">
        <f>INT((VLOOKUP($C1432,装备数值,2,0)+VLOOKUP($C1432,装备数值,5,0)*($E1432-1))*VLOOKUP($D1432,系数!$K$2:$O$7,2,0))</f>
        <v>0</v>
      </c>
      <c r="G1432" s="17">
        <f>INT((VLOOKUP($C1432,装备数值,3,0)+VLOOKUP($C1432,装备数值,6,0)*($E1432-1))*VLOOKUP($D1432,系数!$K$2:$O$7,3,0))</f>
        <v>278</v>
      </c>
      <c r="H1432" s="17">
        <f t="shared" si="45"/>
        <v>278</v>
      </c>
      <c r="I1432" s="17">
        <f>INT((VLOOKUP($C1432,装备数值,4,0)+VLOOKUP($C1432,装备数值,7,0)*($E1432-1))*VLOOKUP($D1432,系数!$K$2:$O$7,4,0))</f>
        <v>0</v>
      </c>
      <c r="J1432" s="17">
        <f>INT((VLOOKUP($C1432,装备数值,4,0)+VLOOKUP($C1432,装备数值,7,0)*($E1432-1))*VLOOKUP($D1432,系数!$K$2:$O$7,5,0))</f>
        <v>0</v>
      </c>
      <c r="K1432" s="17">
        <f>INT(VLOOKUP(E1432,强化金币,2,1)*VLOOKUP(INDEX(装备!F:F,MATCH(属性!A1432,装备!A:A,0)),系数!$K$12:$M$15,3,0))</f>
        <v>135000</v>
      </c>
      <c r="L1432" s="17"/>
      <c r="M1432" s="17"/>
      <c r="N1432" s="17"/>
      <c r="O1432" s="17">
        <f>IF(E1432=1,"",VLOOKUP(E1432,系数!$S$2:$AB$12,MATCH(属性!C1432,评级,0),1))</f>
        <v>0</v>
      </c>
    </row>
    <row r="1433" spans="1:15" ht="17.25" thickBot="1" x14ac:dyDescent="0.4">
      <c r="A1433" s="17">
        <f t="shared" si="44"/>
        <v>7100012</v>
      </c>
      <c r="B1433" s="17" t="s">
        <v>66</v>
      </c>
      <c r="C1433" s="15">
        <f>INDEX(装备!G:G,MATCH(属性!A1433,装备!A:A,0))</f>
        <v>6</v>
      </c>
      <c r="D1433" s="15" t="str">
        <f>INDEX(装备!E:E,MATCH(属性!A1433,装备!A:A,0))</f>
        <v>ring</v>
      </c>
      <c r="E1433" s="14">
        <v>111</v>
      </c>
      <c r="F1433" s="17">
        <f>INT((VLOOKUP($C1433,装备数值,2,0)+VLOOKUP($C1433,装备数值,5,0)*($E1433-1))*VLOOKUP($D1433,系数!$K$2:$O$7,2,0))</f>
        <v>0</v>
      </c>
      <c r="G1433" s="17">
        <f>INT((VLOOKUP($C1433,装备数值,3,0)+VLOOKUP($C1433,装备数值,6,0)*($E1433-1))*VLOOKUP($D1433,系数!$K$2:$O$7,3,0))</f>
        <v>280</v>
      </c>
      <c r="H1433" s="17">
        <f t="shared" si="45"/>
        <v>280</v>
      </c>
      <c r="I1433" s="17">
        <f>INT((VLOOKUP($C1433,装备数值,4,0)+VLOOKUP($C1433,装备数值,7,0)*($E1433-1))*VLOOKUP($D1433,系数!$K$2:$O$7,4,0))</f>
        <v>0</v>
      </c>
      <c r="J1433" s="17">
        <f>INT((VLOOKUP($C1433,装备数值,4,0)+VLOOKUP($C1433,装备数值,7,0)*($E1433-1))*VLOOKUP($D1433,系数!$K$2:$O$7,5,0))</f>
        <v>0</v>
      </c>
      <c r="K1433" s="17">
        <f>INT(VLOOKUP(E1433,强化金币,2,1)*VLOOKUP(INDEX(装备!F:F,MATCH(属性!A1433,装备!A:A,0)),系数!$K$12:$M$15,3,0))</f>
        <v>135000</v>
      </c>
      <c r="L1433" s="17"/>
      <c r="M1433" s="17"/>
      <c r="N1433" s="17"/>
      <c r="O1433" s="17">
        <f>IF(E1433=1,"",VLOOKUP(E1433,系数!$S$2:$AB$12,MATCH(属性!C1433,评级,0),1))</f>
        <v>0</v>
      </c>
    </row>
    <row r="1434" spans="1:15" ht="17.25" thickBot="1" x14ac:dyDescent="0.4">
      <c r="A1434" s="17">
        <f t="shared" si="44"/>
        <v>7100012</v>
      </c>
      <c r="B1434" s="17" t="s">
        <v>66</v>
      </c>
      <c r="C1434" s="15">
        <f>INDEX(装备!G:G,MATCH(属性!A1434,装备!A:A,0))</f>
        <v>6</v>
      </c>
      <c r="D1434" s="15" t="str">
        <f>INDEX(装备!E:E,MATCH(属性!A1434,装备!A:A,0))</f>
        <v>ring</v>
      </c>
      <c r="E1434" s="14">
        <v>112</v>
      </c>
      <c r="F1434" s="17">
        <f>INT((VLOOKUP($C1434,装备数值,2,0)+VLOOKUP($C1434,装备数值,5,0)*($E1434-1))*VLOOKUP($D1434,系数!$K$2:$O$7,2,0))</f>
        <v>0</v>
      </c>
      <c r="G1434" s="17">
        <f>INT((VLOOKUP($C1434,装备数值,3,0)+VLOOKUP($C1434,装备数值,6,0)*($E1434-1))*VLOOKUP($D1434,系数!$K$2:$O$7,3,0))</f>
        <v>282</v>
      </c>
      <c r="H1434" s="17">
        <f t="shared" si="45"/>
        <v>282</v>
      </c>
      <c r="I1434" s="17">
        <f>INT((VLOOKUP($C1434,装备数值,4,0)+VLOOKUP($C1434,装备数值,7,0)*($E1434-1))*VLOOKUP($D1434,系数!$K$2:$O$7,4,0))</f>
        <v>0</v>
      </c>
      <c r="J1434" s="17">
        <f>INT((VLOOKUP($C1434,装备数值,4,0)+VLOOKUP($C1434,装备数值,7,0)*($E1434-1))*VLOOKUP($D1434,系数!$K$2:$O$7,5,0))</f>
        <v>0</v>
      </c>
      <c r="K1434" s="17">
        <f>INT(VLOOKUP(E1434,强化金币,2,1)*VLOOKUP(INDEX(装备!F:F,MATCH(属性!A1434,装备!A:A,0)),系数!$K$12:$M$15,3,0))</f>
        <v>135000</v>
      </c>
      <c r="L1434" s="17"/>
      <c r="M1434" s="17"/>
      <c r="N1434" s="17"/>
      <c r="O1434" s="17">
        <f>IF(E1434=1,"",VLOOKUP(E1434,系数!$S$2:$AB$12,MATCH(属性!C1434,评级,0),1))</f>
        <v>0</v>
      </c>
    </row>
    <row r="1435" spans="1:15" ht="17.25" thickBot="1" x14ac:dyDescent="0.4">
      <c r="A1435" s="17">
        <f t="shared" si="44"/>
        <v>7100012</v>
      </c>
      <c r="B1435" s="17" t="s">
        <v>66</v>
      </c>
      <c r="C1435" s="15">
        <f>INDEX(装备!G:G,MATCH(属性!A1435,装备!A:A,0))</f>
        <v>6</v>
      </c>
      <c r="D1435" s="15" t="str">
        <f>INDEX(装备!E:E,MATCH(属性!A1435,装备!A:A,0))</f>
        <v>ring</v>
      </c>
      <c r="E1435" s="14">
        <v>113</v>
      </c>
      <c r="F1435" s="17">
        <f>INT((VLOOKUP($C1435,装备数值,2,0)+VLOOKUP($C1435,装备数值,5,0)*($E1435-1))*VLOOKUP($D1435,系数!$K$2:$O$7,2,0))</f>
        <v>0</v>
      </c>
      <c r="G1435" s="17">
        <f>INT((VLOOKUP($C1435,装备数值,3,0)+VLOOKUP($C1435,装备数值,6,0)*($E1435-1))*VLOOKUP($D1435,系数!$K$2:$O$7,3,0))</f>
        <v>284</v>
      </c>
      <c r="H1435" s="17">
        <f t="shared" si="45"/>
        <v>284</v>
      </c>
      <c r="I1435" s="17">
        <f>INT((VLOOKUP($C1435,装备数值,4,0)+VLOOKUP($C1435,装备数值,7,0)*($E1435-1))*VLOOKUP($D1435,系数!$K$2:$O$7,4,0))</f>
        <v>0</v>
      </c>
      <c r="J1435" s="17">
        <f>INT((VLOOKUP($C1435,装备数值,4,0)+VLOOKUP($C1435,装备数值,7,0)*($E1435-1))*VLOOKUP($D1435,系数!$K$2:$O$7,5,0))</f>
        <v>0</v>
      </c>
      <c r="K1435" s="17">
        <f>INT(VLOOKUP(E1435,强化金币,2,1)*VLOOKUP(INDEX(装备!F:F,MATCH(属性!A1435,装备!A:A,0)),系数!$K$12:$M$15,3,0))</f>
        <v>135000</v>
      </c>
      <c r="L1435" s="17"/>
      <c r="M1435" s="17"/>
      <c r="N1435" s="17"/>
      <c r="O1435" s="17">
        <f>IF(E1435=1,"",VLOOKUP(E1435,系数!$S$2:$AB$12,MATCH(属性!C1435,评级,0),1))</f>
        <v>0</v>
      </c>
    </row>
    <row r="1436" spans="1:15" ht="17.25" thickBot="1" x14ac:dyDescent="0.4">
      <c r="A1436" s="17">
        <f t="shared" si="44"/>
        <v>7100012</v>
      </c>
      <c r="B1436" s="17" t="s">
        <v>66</v>
      </c>
      <c r="C1436" s="15">
        <f>INDEX(装备!G:G,MATCH(属性!A1436,装备!A:A,0))</f>
        <v>6</v>
      </c>
      <c r="D1436" s="15" t="str">
        <f>INDEX(装备!E:E,MATCH(属性!A1436,装备!A:A,0))</f>
        <v>ring</v>
      </c>
      <c r="E1436" s="14">
        <v>114</v>
      </c>
      <c r="F1436" s="17">
        <f>INT((VLOOKUP($C1436,装备数值,2,0)+VLOOKUP($C1436,装备数值,5,0)*($E1436-1))*VLOOKUP($D1436,系数!$K$2:$O$7,2,0))</f>
        <v>0</v>
      </c>
      <c r="G1436" s="17">
        <f>INT((VLOOKUP($C1436,装备数值,3,0)+VLOOKUP($C1436,装备数值,6,0)*($E1436-1))*VLOOKUP($D1436,系数!$K$2:$O$7,3,0))</f>
        <v>286</v>
      </c>
      <c r="H1436" s="17">
        <f t="shared" si="45"/>
        <v>286</v>
      </c>
      <c r="I1436" s="17">
        <f>INT((VLOOKUP($C1436,装备数值,4,0)+VLOOKUP($C1436,装备数值,7,0)*($E1436-1))*VLOOKUP($D1436,系数!$K$2:$O$7,4,0))</f>
        <v>0</v>
      </c>
      <c r="J1436" s="17">
        <f>INT((VLOOKUP($C1436,装备数值,4,0)+VLOOKUP($C1436,装备数值,7,0)*($E1436-1))*VLOOKUP($D1436,系数!$K$2:$O$7,5,0))</f>
        <v>0</v>
      </c>
      <c r="K1436" s="17">
        <f>INT(VLOOKUP(E1436,强化金币,2,1)*VLOOKUP(INDEX(装备!F:F,MATCH(属性!A1436,装备!A:A,0)),系数!$K$12:$M$15,3,0))</f>
        <v>135000</v>
      </c>
      <c r="L1436" s="17"/>
      <c r="M1436" s="17"/>
      <c r="N1436" s="17"/>
      <c r="O1436" s="17">
        <f>IF(E1436=1,"",VLOOKUP(E1436,系数!$S$2:$AB$12,MATCH(属性!C1436,评级,0),1))</f>
        <v>0</v>
      </c>
    </row>
    <row r="1437" spans="1:15" ht="17.25" thickBot="1" x14ac:dyDescent="0.4">
      <c r="A1437" s="17">
        <f t="shared" si="44"/>
        <v>7100012</v>
      </c>
      <c r="B1437" s="17" t="s">
        <v>66</v>
      </c>
      <c r="C1437" s="15">
        <f>INDEX(装备!G:G,MATCH(属性!A1437,装备!A:A,0))</f>
        <v>6</v>
      </c>
      <c r="D1437" s="15" t="str">
        <f>INDEX(装备!E:E,MATCH(属性!A1437,装备!A:A,0))</f>
        <v>ring</v>
      </c>
      <c r="E1437" s="14">
        <v>115</v>
      </c>
      <c r="F1437" s="17">
        <f>INT((VLOOKUP($C1437,装备数值,2,0)+VLOOKUP($C1437,装备数值,5,0)*($E1437-1))*VLOOKUP($D1437,系数!$K$2:$O$7,2,0))</f>
        <v>0</v>
      </c>
      <c r="G1437" s="17">
        <f>INT((VLOOKUP($C1437,装备数值,3,0)+VLOOKUP($C1437,装备数值,6,0)*($E1437-1))*VLOOKUP($D1437,系数!$K$2:$O$7,3,0))</f>
        <v>288</v>
      </c>
      <c r="H1437" s="17">
        <f t="shared" si="45"/>
        <v>288</v>
      </c>
      <c r="I1437" s="17">
        <f>INT((VLOOKUP($C1437,装备数值,4,0)+VLOOKUP($C1437,装备数值,7,0)*($E1437-1))*VLOOKUP($D1437,系数!$K$2:$O$7,4,0))</f>
        <v>0</v>
      </c>
      <c r="J1437" s="17">
        <f>INT((VLOOKUP($C1437,装备数值,4,0)+VLOOKUP($C1437,装备数值,7,0)*($E1437-1))*VLOOKUP($D1437,系数!$K$2:$O$7,5,0))</f>
        <v>0</v>
      </c>
      <c r="K1437" s="17">
        <f>INT(VLOOKUP(E1437,强化金币,2,1)*VLOOKUP(INDEX(装备!F:F,MATCH(属性!A1437,装备!A:A,0)),系数!$K$12:$M$15,3,0))</f>
        <v>135000</v>
      </c>
      <c r="L1437" s="17"/>
      <c r="M1437" s="17"/>
      <c r="N1437" s="17"/>
      <c r="O1437" s="17">
        <f>IF(E1437=1,"",VLOOKUP(E1437,系数!$S$2:$AB$12,MATCH(属性!C1437,评级,0),1))</f>
        <v>0</v>
      </c>
    </row>
    <row r="1438" spans="1:15" ht="17.25" thickBot="1" x14ac:dyDescent="0.4">
      <c r="A1438" s="17">
        <f t="shared" si="44"/>
        <v>7100012</v>
      </c>
      <c r="B1438" s="17" t="s">
        <v>66</v>
      </c>
      <c r="C1438" s="15">
        <f>INDEX(装备!G:G,MATCH(属性!A1438,装备!A:A,0))</f>
        <v>6</v>
      </c>
      <c r="D1438" s="15" t="str">
        <f>INDEX(装备!E:E,MATCH(属性!A1438,装备!A:A,0))</f>
        <v>ring</v>
      </c>
      <c r="E1438" s="14">
        <v>116</v>
      </c>
      <c r="F1438" s="17">
        <f>INT((VLOOKUP($C1438,装备数值,2,0)+VLOOKUP($C1438,装备数值,5,0)*($E1438-1))*VLOOKUP($D1438,系数!$K$2:$O$7,2,0))</f>
        <v>0</v>
      </c>
      <c r="G1438" s="17">
        <f>INT((VLOOKUP($C1438,装备数值,3,0)+VLOOKUP($C1438,装备数值,6,0)*($E1438-1))*VLOOKUP($D1438,系数!$K$2:$O$7,3,0))</f>
        <v>290</v>
      </c>
      <c r="H1438" s="17">
        <f t="shared" si="45"/>
        <v>290</v>
      </c>
      <c r="I1438" s="17">
        <f>INT((VLOOKUP($C1438,装备数值,4,0)+VLOOKUP($C1438,装备数值,7,0)*($E1438-1))*VLOOKUP($D1438,系数!$K$2:$O$7,4,0))</f>
        <v>0</v>
      </c>
      <c r="J1438" s="17">
        <f>INT((VLOOKUP($C1438,装备数值,4,0)+VLOOKUP($C1438,装备数值,7,0)*($E1438-1))*VLOOKUP($D1438,系数!$K$2:$O$7,5,0))</f>
        <v>0</v>
      </c>
      <c r="K1438" s="17">
        <f>INT(VLOOKUP(E1438,强化金币,2,1)*VLOOKUP(INDEX(装备!F:F,MATCH(属性!A1438,装备!A:A,0)),系数!$K$12:$M$15,3,0))</f>
        <v>135000</v>
      </c>
      <c r="L1438" s="17"/>
      <c r="M1438" s="17"/>
      <c r="N1438" s="17"/>
      <c r="O1438" s="17">
        <f>IF(E1438=1,"",VLOOKUP(E1438,系数!$S$2:$AB$12,MATCH(属性!C1438,评级,0),1))</f>
        <v>0</v>
      </c>
    </row>
    <row r="1439" spans="1:15" ht="17.25" thickBot="1" x14ac:dyDescent="0.4">
      <c r="A1439" s="17">
        <f t="shared" si="44"/>
        <v>7100012</v>
      </c>
      <c r="B1439" s="17" t="s">
        <v>66</v>
      </c>
      <c r="C1439" s="15">
        <f>INDEX(装备!G:G,MATCH(属性!A1439,装备!A:A,0))</f>
        <v>6</v>
      </c>
      <c r="D1439" s="15" t="str">
        <f>INDEX(装备!E:E,MATCH(属性!A1439,装备!A:A,0))</f>
        <v>ring</v>
      </c>
      <c r="E1439" s="14">
        <v>117</v>
      </c>
      <c r="F1439" s="17">
        <f>INT((VLOOKUP($C1439,装备数值,2,0)+VLOOKUP($C1439,装备数值,5,0)*($E1439-1))*VLOOKUP($D1439,系数!$K$2:$O$7,2,0))</f>
        <v>0</v>
      </c>
      <c r="G1439" s="17">
        <f>INT((VLOOKUP($C1439,装备数值,3,0)+VLOOKUP($C1439,装备数值,6,0)*($E1439-1))*VLOOKUP($D1439,系数!$K$2:$O$7,3,0))</f>
        <v>292</v>
      </c>
      <c r="H1439" s="17">
        <f t="shared" si="45"/>
        <v>292</v>
      </c>
      <c r="I1439" s="17">
        <f>INT((VLOOKUP($C1439,装备数值,4,0)+VLOOKUP($C1439,装备数值,7,0)*($E1439-1))*VLOOKUP($D1439,系数!$K$2:$O$7,4,0))</f>
        <v>0</v>
      </c>
      <c r="J1439" s="17">
        <f>INT((VLOOKUP($C1439,装备数值,4,0)+VLOOKUP($C1439,装备数值,7,0)*($E1439-1))*VLOOKUP($D1439,系数!$K$2:$O$7,5,0))</f>
        <v>0</v>
      </c>
      <c r="K1439" s="17">
        <f>INT(VLOOKUP(E1439,强化金币,2,1)*VLOOKUP(INDEX(装备!F:F,MATCH(属性!A1439,装备!A:A,0)),系数!$K$12:$M$15,3,0))</f>
        <v>135000</v>
      </c>
      <c r="L1439" s="17"/>
      <c r="M1439" s="17"/>
      <c r="N1439" s="17"/>
      <c r="O1439" s="17">
        <f>IF(E1439=1,"",VLOOKUP(E1439,系数!$S$2:$AB$12,MATCH(属性!C1439,评级,0),1))</f>
        <v>0</v>
      </c>
    </row>
    <row r="1440" spans="1:15" ht="17.25" thickBot="1" x14ac:dyDescent="0.4">
      <c r="A1440" s="17">
        <f t="shared" si="44"/>
        <v>7100012</v>
      </c>
      <c r="B1440" s="17" t="s">
        <v>66</v>
      </c>
      <c r="C1440" s="15">
        <f>INDEX(装备!G:G,MATCH(属性!A1440,装备!A:A,0))</f>
        <v>6</v>
      </c>
      <c r="D1440" s="15" t="str">
        <f>INDEX(装备!E:E,MATCH(属性!A1440,装备!A:A,0))</f>
        <v>ring</v>
      </c>
      <c r="E1440" s="14">
        <v>118</v>
      </c>
      <c r="F1440" s="17">
        <f>INT((VLOOKUP($C1440,装备数值,2,0)+VLOOKUP($C1440,装备数值,5,0)*($E1440-1))*VLOOKUP($D1440,系数!$K$2:$O$7,2,0))</f>
        <v>0</v>
      </c>
      <c r="G1440" s="17">
        <f>INT((VLOOKUP($C1440,装备数值,3,0)+VLOOKUP($C1440,装备数值,6,0)*($E1440-1))*VLOOKUP($D1440,系数!$K$2:$O$7,3,0))</f>
        <v>294</v>
      </c>
      <c r="H1440" s="17">
        <f t="shared" si="45"/>
        <v>294</v>
      </c>
      <c r="I1440" s="17">
        <f>INT((VLOOKUP($C1440,装备数值,4,0)+VLOOKUP($C1440,装备数值,7,0)*($E1440-1))*VLOOKUP($D1440,系数!$K$2:$O$7,4,0))</f>
        <v>0</v>
      </c>
      <c r="J1440" s="17">
        <f>INT((VLOOKUP($C1440,装备数值,4,0)+VLOOKUP($C1440,装备数值,7,0)*($E1440-1))*VLOOKUP($D1440,系数!$K$2:$O$7,5,0))</f>
        <v>0</v>
      </c>
      <c r="K1440" s="17">
        <f>INT(VLOOKUP(E1440,强化金币,2,1)*VLOOKUP(INDEX(装备!F:F,MATCH(属性!A1440,装备!A:A,0)),系数!$K$12:$M$15,3,0))</f>
        <v>135000</v>
      </c>
      <c r="L1440" s="17"/>
      <c r="M1440" s="17"/>
      <c r="N1440" s="17"/>
      <c r="O1440" s="17">
        <f>IF(E1440=1,"",VLOOKUP(E1440,系数!$S$2:$AB$12,MATCH(属性!C1440,评级,0),1))</f>
        <v>0</v>
      </c>
    </row>
    <row r="1441" spans="1:15" ht="17.25" thickBot="1" x14ac:dyDescent="0.4">
      <c r="A1441" s="17">
        <f t="shared" si="44"/>
        <v>7100012</v>
      </c>
      <c r="B1441" s="17" t="s">
        <v>66</v>
      </c>
      <c r="C1441" s="15">
        <f>INDEX(装备!G:G,MATCH(属性!A1441,装备!A:A,0))</f>
        <v>6</v>
      </c>
      <c r="D1441" s="15" t="str">
        <f>INDEX(装备!E:E,MATCH(属性!A1441,装备!A:A,0))</f>
        <v>ring</v>
      </c>
      <c r="E1441" s="14">
        <v>119</v>
      </c>
      <c r="F1441" s="17">
        <f>INT((VLOOKUP($C1441,装备数值,2,0)+VLOOKUP($C1441,装备数值,5,0)*($E1441-1))*VLOOKUP($D1441,系数!$K$2:$O$7,2,0))</f>
        <v>0</v>
      </c>
      <c r="G1441" s="17">
        <f>INT((VLOOKUP($C1441,装备数值,3,0)+VLOOKUP($C1441,装备数值,6,0)*($E1441-1))*VLOOKUP($D1441,系数!$K$2:$O$7,3,0))</f>
        <v>296</v>
      </c>
      <c r="H1441" s="17">
        <f t="shared" si="45"/>
        <v>296</v>
      </c>
      <c r="I1441" s="17">
        <f>INT((VLOOKUP($C1441,装备数值,4,0)+VLOOKUP($C1441,装备数值,7,0)*($E1441-1))*VLOOKUP($D1441,系数!$K$2:$O$7,4,0))</f>
        <v>0</v>
      </c>
      <c r="J1441" s="17">
        <f>INT((VLOOKUP($C1441,装备数值,4,0)+VLOOKUP($C1441,装备数值,7,0)*($E1441-1))*VLOOKUP($D1441,系数!$K$2:$O$7,5,0))</f>
        <v>0</v>
      </c>
      <c r="K1441" s="17">
        <f>INT(VLOOKUP(E1441,强化金币,2,1)*VLOOKUP(INDEX(装备!F:F,MATCH(属性!A1441,装备!A:A,0)),系数!$K$12:$M$15,3,0))</f>
        <v>135000</v>
      </c>
      <c r="L1441" s="17"/>
      <c r="M1441" s="17"/>
      <c r="N1441" s="17"/>
      <c r="O1441" s="17">
        <f>IF(E1441=1,"",VLOOKUP(E1441,系数!$S$2:$AB$12,MATCH(属性!C1441,评级,0),1))</f>
        <v>0</v>
      </c>
    </row>
    <row r="1442" spans="1:15" ht="17.25" thickBot="1" x14ac:dyDescent="0.4">
      <c r="A1442" s="17">
        <f t="shared" si="44"/>
        <v>7100012</v>
      </c>
      <c r="B1442" s="17" t="s">
        <v>66</v>
      </c>
      <c r="C1442" s="15">
        <f>INDEX(装备!G:G,MATCH(属性!A1442,装备!A:A,0))</f>
        <v>6</v>
      </c>
      <c r="D1442" s="15" t="str">
        <f>INDEX(装备!E:E,MATCH(属性!A1442,装备!A:A,0))</f>
        <v>ring</v>
      </c>
      <c r="E1442" s="14">
        <v>120</v>
      </c>
      <c r="F1442" s="17">
        <f>INT((VLOOKUP($C1442,装备数值,2,0)+VLOOKUP($C1442,装备数值,5,0)*($E1442-1))*VLOOKUP($D1442,系数!$K$2:$O$7,2,0))</f>
        <v>0</v>
      </c>
      <c r="G1442" s="17">
        <f>INT((VLOOKUP($C1442,装备数值,3,0)+VLOOKUP($C1442,装备数值,6,0)*($E1442-1))*VLOOKUP($D1442,系数!$K$2:$O$7,3,0))</f>
        <v>298</v>
      </c>
      <c r="H1442" s="17">
        <f t="shared" si="45"/>
        <v>298</v>
      </c>
      <c r="I1442" s="17">
        <f>INT((VLOOKUP($C1442,装备数值,4,0)+VLOOKUP($C1442,装备数值,7,0)*($E1442-1))*VLOOKUP($D1442,系数!$K$2:$O$7,4,0))</f>
        <v>0</v>
      </c>
      <c r="J1442" s="17">
        <f>INT((VLOOKUP($C1442,装备数值,4,0)+VLOOKUP($C1442,装备数值,7,0)*($E1442-1))*VLOOKUP($D1442,系数!$K$2:$O$7,5,0))</f>
        <v>0</v>
      </c>
      <c r="K1442" s="17">
        <f>INT(VLOOKUP(E1442,强化金币,2,1)*VLOOKUP(INDEX(装备!F:F,MATCH(属性!A1442,装备!A:A,0)),系数!$K$12:$M$15,3,0))</f>
        <v>135000</v>
      </c>
      <c r="L1442" s="17"/>
      <c r="M1442" s="17"/>
      <c r="N1442" s="17"/>
      <c r="O1442" s="17">
        <f>IF(E1442=1,"",VLOOKUP(E1442,系数!$S$2:$AB$12,MATCH(属性!C1442,评级,0),1))</f>
        <v>0</v>
      </c>
    </row>
    <row r="1443" spans="1:15" ht="17.25" thickBot="1" x14ac:dyDescent="0.4">
      <c r="A1443" s="15">
        <f t="shared" si="44"/>
        <v>7100013</v>
      </c>
      <c r="B1443" s="15" t="s">
        <v>68</v>
      </c>
      <c r="C1443" s="15">
        <f>INDEX(装备!G:G,MATCH(属性!A1443,装备!A:A,0))</f>
        <v>7</v>
      </c>
      <c r="D1443" s="15" t="str">
        <f>INDEX(装备!E:E,MATCH(属性!A1443,装备!A:A,0))</f>
        <v>weapon</v>
      </c>
      <c r="E1443" s="16">
        <v>1</v>
      </c>
      <c r="F1443" s="17">
        <f>INT((VLOOKUP($C1443,装备数值,2,0)+VLOOKUP($C1443,装备数值,5,0)*($E1443-1))*VLOOKUP($D1443,系数!$K$2:$O$7,2,0))</f>
        <v>0</v>
      </c>
      <c r="G1443" s="17">
        <f>INT((VLOOKUP($C1443,装备数值,3,0)+VLOOKUP($C1443,装备数值,6,0)*($E1443-1))*VLOOKUP($D1443,系数!$K$2:$O$7,3,0))</f>
        <v>78</v>
      </c>
      <c r="H1443" s="17">
        <f t="shared" si="45"/>
        <v>78</v>
      </c>
      <c r="I1443" s="17">
        <f>INT((VLOOKUP($C1443,装备数值,4,0)+VLOOKUP($C1443,装备数值,7,0)*($E1443-1))*VLOOKUP($D1443,系数!$K$2:$O$7,4,0))</f>
        <v>0</v>
      </c>
      <c r="J1443" s="17">
        <f>INT((VLOOKUP($C1443,装备数值,4,0)+VLOOKUP($C1443,装备数值,7,0)*($E1443-1))*VLOOKUP($D1443,系数!$K$2:$O$7,5,0))</f>
        <v>0</v>
      </c>
      <c r="K1443" s="17">
        <f>INT(VLOOKUP(E1443,强化金币,2,1)*VLOOKUP(INDEX(装备!F:F,MATCH(属性!A1443,装备!A:A,0)),系数!$K$12:$M$15,3,0))</f>
        <v>15</v>
      </c>
      <c r="L1443" s="17"/>
      <c r="M1443" s="17"/>
      <c r="N1443" s="17"/>
      <c r="O1443" s="17" t="str">
        <f>IF(E1443=1,"",VLOOKUP(E1443,系数!$S$2:$AB$12,MATCH(属性!C1443,评级,0),1))</f>
        <v/>
      </c>
    </row>
    <row r="1444" spans="1:15" ht="17.25" thickBot="1" x14ac:dyDescent="0.4">
      <c r="A1444" s="17">
        <f t="shared" si="44"/>
        <v>7100013</v>
      </c>
      <c r="B1444" s="17" t="s">
        <v>67</v>
      </c>
      <c r="C1444" s="15">
        <f>INDEX(装备!G:G,MATCH(属性!A1444,装备!A:A,0))</f>
        <v>7</v>
      </c>
      <c r="D1444" s="15" t="str">
        <f>INDEX(装备!E:E,MATCH(属性!A1444,装备!A:A,0))</f>
        <v>weapon</v>
      </c>
      <c r="E1444" s="14">
        <v>2</v>
      </c>
      <c r="F1444" s="17">
        <f>INT((VLOOKUP($C1444,装备数值,2,0)+VLOOKUP($C1444,装备数值,5,0)*($E1444-1))*VLOOKUP($D1444,系数!$K$2:$O$7,2,0))</f>
        <v>0</v>
      </c>
      <c r="G1444" s="17">
        <f>INT((VLOOKUP($C1444,装备数值,3,0)+VLOOKUP($C1444,装备数值,6,0)*($E1444-1))*VLOOKUP($D1444,系数!$K$2:$O$7,3,0))</f>
        <v>80</v>
      </c>
      <c r="H1444" s="17">
        <f t="shared" si="45"/>
        <v>80</v>
      </c>
      <c r="I1444" s="17">
        <f>INT((VLOOKUP($C1444,装备数值,4,0)+VLOOKUP($C1444,装备数值,7,0)*($E1444-1))*VLOOKUP($D1444,系数!$K$2:$O$7,4,0))</f>
        <v>0</v>
      </c>
      <c r="J1444" s="17">
        <f>INT((VLOOKUP($C1444,装备数值,4,0)+VLOOKUP($C1444,装备数值,7,0)*($E1444-1))*VLOOKUP($D1444,系数!$K$2:$O$7,5,0))</f>
        <v>0</v>
      </c>
      <c r="K1444" s="17">
        <f>INT(VLOOKUP(E1444,强化金币,2,1)*VLOOKUP(INDEX(装备!F:F,MATCH(属性!A1444,装备!A:A,0)),系数!$K$12:$M$15,3,0))</f>
        <v>24</v>
      </c>
      <c r="L1444" s="17"/>
      <c r="M1444" s="17"/>
      <c r="N1444" s="17"/>
      <c r="O1444" s="17">
        <f>IF(E1444=1,"",VLOOKUP(E1444,系数!$S$2:$AB$12,MATCH(属性!C1444,评级,0),1))</f>
        <v>0</v>
      </c>
    </row>
    <row r="1445" spans="1:15" ht="17.25" thickBot="1" x14ac:dyDescent="0.4">
      <c r="A1445" s="17">
        <f t="shared" si="44"/>
        <v>7100013</v>
      </c>
      <c r="B1445" s="17" t="s">
        <v>67</v>
      </c>
      <c r="C1445" s="15">
        <f>INDEX(装备!G:G,MATCH(属性!A1445,装备!A:A,0))</f>
        <v>7</v>
      </c>
      <c r="D1445" s="15" t="str">
        <f>INDEX(装备!E:E,MATCH(属性!A1445,装备!A:A,0))</f>
        <v>weapon</v>
      </c>
      <c r="E1445" s="14">
        <v>3</v>
      </c>
      <c r="F1445" s="17">
        <f>INT((VLOOKUP($C1445,装备数值,2,0)+VLOOKUP($C1445,装备数值,5,0)*($E1445-1))*VLOOKUP($D1445,系数!$K$2:$O$7,2,0))</f>
        <v>0</v>
      </c>
      <c r="G1445" s="17">
        <f>INT((VLOOKUP($C1445,装备数值,3,0)+VLOOKUP($C1445,装备数值,6,0)*($E1445-1))*VLOOKUP($D1445,系数!$K$2:$O$7,3,0))</f>
        <v>82</v>
      </c>
      <c r="H1445" s="17">
        <f t="shared" si="45"/>
        <v>82</v>
      </c>
      <c r="I1445" s="17">
        <f>INT((VLOOKUP($C1445,装备数值,4,0)+VLOOKUP($C1445,装备数值,7,0)*($E1445-1))*VLOOKUP($D1445,系数!$K$2:$O$7,4,0))</f>
        <v>0</v>
      </c>
      <c r="J1445" s="17">
        <f>INT((VLOOKUP($C1445,装备数值,4,0)+VLOOKUP($C1445,装备数值,7,0)*($E1445-1))*VLOOKUP($D1445,系数!$K$2:$O$7,5,0))</f>
        <v>0</v>
      </c>
      <c r="K1445" s="17">
        <f>INT(VLOOKUP(E1445,强化金币,2,1)*VLOOKUP(INDEX(装备!F:F,MATCH(属性!A1445,装备!A:A,0)),系数!$K$12:$M$15,3,0))</f>
        <v>30</v>
      </c>
      <c r="L1445" s="17"/>
      <c r="M1445" s="17"/>
      <c r="N1445" s="17"/>
      <c r="O1445" s="17">
        <f>IF(E1445=1,"",VLOOKUP(E1445,系数!$S$2:$AB$12,MATCH(属性!C1445,评级,0),1))</f>
        <v>0</v>
      </c>
    </row>
    <row r="1446" spans="1:15" ht="17.25" thickBot="1" x14ac:dyDescent="0.4">
      <c r="A1446" s="17">
        <f t="shared" si="44"/>
        <v>7100013</v>
      </c>
      <c r="B1446" s="17" t="s">
        <v>67</v>
      </c>
      <c r="C1446" s="15">
        <f>INDEX(装备!G:G,MATCH(属性!A1446,装备!A:A,0))</f>
        <v>7</v>
      </c>
      <c r="D1446" s="15" t="str">
        <f>INDEX(装备!E:E,MATCH(属性!A1446,装备!A:A,0))</f>
        <v>weapon</v>
      </c>
      <c r="E1446" s="14">
        <v>4</v>
      </c>
      <c r="F1446" s="17">
        <f>INT((VLOOKUP($C1446,装备数值,2,0)+VLOOKUP($C1446,装备数值,5,0)*($E1446-1))*VLOOKUP($D1446,系数!$K$2:$O$7,2,0))</f>
        <v>0</v>
      </c>
      <c r="G1446" s="17">
        <f>INT((VLOOKUP($C1446,装备数值,3,0)+VLOOKUP($C1446,装备数值,6,0)*($E1446-1))*VLOOKUP($D1446,系数!$K$2:$O$7,3,0))</f>
        <v>85</v>
      </c>
      <c r="H1446" s="17">
        <f t="shared" si="45"/>
        <v>85</v>
      </c>
      <c r="I1446" s="17">
        <f>INT((VLOOKUP($C1446,装备数值,4,0)+VLOOKUP($C1446,装备数值,7,0)*($E1446-1))*VLOOKUP($D1446,系数!$K$2:$O$7,4,0))</f>
        <v>0</v>
      </c>
      <c r="J1446" s="17">
        <f>INT((VLOOKUP($C1446,装备数值,4,0)+VLOOKUP($C1446,装备数值,7,0)*($E1446-1))*VLOOKUP($D1446,系数!$K$2:$O$7,5,0))</f>
        <v>0</v>
      </c>
      <c r="K1446" s="17">
        <f>INT(VLOOKUP(E1446,强化金币,2,1)*VLOOKUP(INDEX(装备!F:F,MATCH(属性!A1446,装备!A:A,0)),系数!$K$12:$M$15,3,0))</f>
        <v>60</v>
      </c>
      <c r="L1446" s="17"/>
      <c r="M1446" s="17"/>
      <c r="N1446" s="17"/>
      <c r="O1446" s="17">
        <f>IF(E1446=1,"",VLOOKUP(E1446,系数!$S$2:$AB$12,MATCH(属性!C1446,评级,0),1))</f>
        <v>0</v>
      </c>
    </row>
    <row r="1447" spans="1:15" ht="17.25" thickBot="1" x14ac:dyDescent="0.4">
      <c r="A1447" s="17">
        <f t="shared" si="44"/>
        <v>7100013</v>
      </c>
      <c r="B1447" s="17" t="s">
        <v>67</v>
      </c>
      <c r="C1447" s="15">
        <f>INDEX(装备!G:G,MATCH(属性!A1447,装备!A:A,0))</f>
        <v>7</v>
      </c>
      <c r="D1447" s="15" t="str">
        <f>INDEX(装备!E:E,MATCH(属性!A1447,装备!A:A,0))</f>
        <v>weapon</v>
      </c>
      <c r="E1447" s="14">
        <v>5</v>
      </c>
      <c r="F1447" s="17">
        <f>INT((VLOOKUP($C1447,装备数值,2,0)+VLOOKUP($C1447,装备数值,5,0)*($E1447-1))*VLOOKUP($D1447,系数!$K$2:$O$7,2,0))</f>
        <v>0</v>
      </c>
      <c r="G1447" s="17">
        <f>INT((VLOOKUP($C1447,装备数值,3,0)+VLOOKUP($C1447,装备数值,6,0)*($E1447-1))*VLOOKUP($D1447,系数!$K$2:$O$7,3,0))</f>
        <v>87</v>
      </c>
      <c r="H1447" s="17">
        <f t="shared" si="45"/>
        <v>87</v>
      </c>
      <c r="I1447" s="17">
        <f>INT((VLOOKUP($C1447,装备数值,4,0)+VLOOKUP($C1447,装备数值,7,0)*($E1447-1))*VLOOKUP($D1447,系数!$K$2:$O$7,4,0))</f>
        <v>0</v>
      </c>
      <c r="J1447" s="17">
        <f>INT((VLOOKUP($C1447,装备数值,4,0)+VLOOKUP($C1447,装备数值,7,0)*($E1447-1))*VLOOKUP($D1447,系数!$K$2:$O$7,5,0))</f>
        <v>0</v>
      </c>
      <c r="K1447" s="17">
        <f>INT(VLOOKUP(E1447,强化金币,2,1)*VLOOKUP(INDEX(装备!F:F,MATCH(属性!A1447,装备!A:A,0)),系数!$K$12:$M$15,3,0))</f>
        <v>90</v>
      </c>
      <c r="L1447" s="17"/>
      <c r="M1447" s="17"/>
      <c r="N1447" s="17"/>
      <c r="O1447" s="17">
        <f>IF(E1447=1,"",VLOOKUP(E1447,系数!$S$2:$AB$12,MATCH(属性!C1447,评级,0),1))</f>
        <v>0</v>
      </c>
    </row>
    <row r="1448" spans="1:15" ht="17.25" thickBot="1" x14ac:dyDescent="0.4">
      <c r="A1448" s="17">
        <f t="shared" si="44"/>
        <v>7100013</v>
      </c>
      <c r="B1448" s="17" t="s">
        <v>67</v>
      </c>
      <c r="C1448" s="15">
        <f>INDEX(装备!G:G,MATCH(属性!A1448,装备!A:A,0))</f>
        <v>7</v>
      </c>
      <c r="D1448" s="15" t="str">
        <f>INDEX(装备!E:E,MATCH(属性!A1448,装备!A:A,0))</f>
        <v>weapon</v>
      </c>
      <c r="E1448" s="14">
        <v>6</v>
      </c>
      <c r="F1448" s="17">
        <f>INT((VLOOKUP($C1448,装备数值,2,0)+VLOOKUP($C1448,装备数值,5,0)*($E1448-1))*VLOOKUP($D1448,系数!$K$2:$O$7,2,0))</f>
        <v>0</v>
      </c>
      <c r="G1448" s="17">
        <f>INT((VLOOKUP($C1448,装备数值,3,0)+VLOOKUP($C1448,装备数值,6,0)*($E1448-1))*VLOOKUP($D1448,系数!$K$2:$O$7,3,0))</f>
        <v>89</v>
      </c>
      <c r="H1448" s="17">
        <f t="shared" si="45"/>
        <v>89</v>
      </c>
      <c r="I1448" s="17">
        <f>INT((VLOOKUP($C1448,装备数值,4,0)+VLOOKUP($C1448,装备数值,7,0)*($E1448-1))*VLOOKUP($D1448,系数!$K$2:$O$7,4,0))</f>
        <v>0</v>
      </c>
      <c r="J1448" s="17">
        <f>INT((VLOOKUP($C1448,装备数值,4,0)+VLOOKUP($C1448,装备数值,7,0)*($E1448-1))*VLOOKUP($D1448,系数!$K$2:$O$7,5,0))</f>
        <v>0</v>
      </c>
      <c r="K1448" s="17">
        <f>INT(VLOOKUP(E1448,强化金币,2,1)*VLOOKUP(INDEX(装备!F:F,MATCH(属性!A1448,装备!A:A,0)),系数!$K$12:$M$15,3,0))</f>
        <v>120</v>
      </c>
      <c r="L1448" s="17"/>
      <c r="M1448" s="17"/>
      <c r="N1448" s="17"/>
      <c r="O1448" s="17">
        <f>IF(E1448=1,"",VLOOKUP(E1448,系数!$S$2:$AB$12,MATCH(属性!C1448,评级,0),1))</f>
        <v>0</v>
      </c>
    </row>
    <row r="1449" spans="1:15" ht="17.25" thickBot="1" x14ac:dyDescent="0.4">
      <c r="A1449" s="17">
        <f t="shared" si="44"/>
        <v>7100013</v>
      </c>
      <c r="B1449" s="17" t="s">
        <v>67</v>
      </c>
      <c r="C1449" s="15">
        <f>INDEX(装备!G:G,MATCH(属性!A1449,装备!A:A,0))</f>
        <v>7</v>
      </c>
      <c r="D1449" s="15" t="str">
        <f>INDEX(装备!E:E,MATCH(属性!A1449,装备!A:A,0))</f>
        <v>weapon</v>
      </c>
      <c r="E1449" s="14">
        <v>7</v>
      </c>
      <c r="F1449" s="17">
        <f>INT((VLOOKUP($C1449,装备数值,2,0)+VLOOKUP($C1449,装备数值,5,0)*($E1449-1))*VLOOKUP($D1449,系数!$K$2:$O$7,2,0))</f>
        <v>0</v>
      </c>
      <c r="G1449" s="17">
        <f>INT((VLOOKUP($C1449,装备数值,3,0)+VLOOKUP($C1449,装备数值,6,0)*($E1449-1))*VLOOKUP($D1449,系数!$K$2:$O$7,3,0))</f>
        <v>92</v>
      </c>
      <c r="H1449" s="17">
        <f t="shared" si="45"/>
        <v>92</v>
      </c>
      <c r="I1449" s="17">
        <f>INT((VLOOKUP($C1449,装备数值,4,0)+VLOOKUP($C1449,装备数值,7,0)*($E1449-1))*VLOOKUP($D1449,系数!$K$2:$O$7,4,0))</f>
        <v>0</v>
      </c>
      <c r="J1449" s="17">
        <f>INT((VLOOKUP($C1449,装备数值,4,0)+VLOOKUP($C1449,装备数值,7,0)*($E1449-1))*VLOOKUP($D1449,系数!$K$2:$O$7,5,0))</f>
        <v>0</v>
      </c>
      <c r="K1449" s="17">
        <f>INT(VLOOKUP(E1449,强化金币,2,1)*VLOOKUP(INDEX(装备!F:F,MATCH(属性!A1449,装备!A:A,0)),系数!$K$12:$M$15,3,0))</f>
        <v>150</v>
      </c>
      <c r="L1449" s="17"/>
      <c r="M1449" s="17"/>
      <c r="N1449" s="17"/>
      <c r="O1449" s="17">
        <f>IF(E1449=1,"",VLOOKUP(E1449,系数!$S$2:$AB$12,MATCH(属性!C1449,评级,0),1))</f>
        <v>0</v>
      </c>
    </row>
    <row r="1450" spans="1:15" ht="17.25" thickBot="1" x14ac:dyDescent="0.4">
      <c r="A1450" s="17">
        <f t="shared" si="44"/>
        <v>7100013</v>
      </c>
      <c r="B1450" s="17" t="s">
        <v>67</v>
      </c>
      <c r="C1450" s="15">
        <f>INDEX(装备!G:G,MATCH(属性!A1450,装备!A:A,0))</f>
        <v>7</v>
      </c>
      <c r="D1450" s="15" t="str">
        <f>INDEX(装备!E:E,MATCH(属性!A1450,装备!A:A,0))</f>
        <v>weapon</v>
      </c>
      <c r="E1450" s="14">
        <v>8</v>
      </c>
      <c r="F1450" s="17">
        <f>INT((VLOOKUP($C1450,装备数值,2,0)+VLOOKUP($C1450,装备数值,5,0)*($E1450-1))*VLOOKUP($D1450,系数!$K$2:$O$7,2,0))</f>
        <v>0</v>
      </c>
      <c r="G1450" s="17">
        <f>INT((VLOOKUP($C1450,装备数值,3,0)+VLOOKUP($C1450,装备数值,6,0)*($E1450-1))*VLOOKUP($D1450,系数!$K$2:$O$7,3,0))</f>
        <v>94</v>
      </c>
      <c r="H1450" s="17">
        <f t="shared" si="45"/>
        <v>94</v>
      </c>
      <c r="I1450" s="17">
        <f>INT((VLOOKUP($C1450,装备数值,4,0)+VLOOKUP($C1450,装备数值,7,0)*($E1450-1))*VLOOKUP($D1450,系数!$K$2:$O$7,4,0))</f>
        <v>0</v>
      </c>
      <c r="J1450" s="17">
        <f>INT((VLOOKUP($C1450,装备数值,4,0)+VLOOKUP($C1450,装备数值,7,0)*($E1450-1))*VLOOKUP($D1450,系数!$K$2:$O$7,5,0))</f>
        <v>0</v>
      </c>
      <c r="K1450" s="17">
        <f>INT(VLOOKUP(E1450,强化金币,2,1)*VLOOKUP(INDEX(装备!F:F,MATCH(属性!A1450,装备!A:A,0)),系数!$K$12:$M$15,3,0))</f>
        <v>180</v>
      </c>
      <c r="L1450" s="17"/>
      <c r="M1450" s="17"/>
      <c r="N1450" s="17"/>
      <c r="O1450" s="17">
        <f>IF(E1450=1,"",VLOOKUP(E1450,系数!$S$2:$AB$12,MATCH(属性!C1450,评级,0),1))</f>
        <v>0</v>
      </c>
    </row>
    <row r="1451" spans="1:15" ht="17.25" thickBot="1" x14ac:dyDescent="0.4">
      <c r="A1451" s="17">
        <f t="shared" si="44"/>
        <v>7100013</v>
      </c>
      <c r="B1451" s="17" t="s">
        <v>67</v>
      </c>
      <c r="C1451" s="15">
        <f>INDEX(装备!G:G,MATCH(属性!A1451,装备!A:A,0))</f>
        <v>7</v>
      </c>
      <c r="D1451" s="15" t="str">
        <f>INDEX(装备!E:E,MATCH(属性!A1451,装备!A:A,0))</f>
        <v>weapon</v>
      </c>
      <c r="E1451" s="14">
        <v>9</v>
      </c>
      <c r="F1451" s="17">
        <f>INT((VLOOKUP($C1451,装备数值,2,0)+VLOOKUP($C1451,装备数值,5,0)*($E1451-1))*VLOOKUP($D1451,系数!$K$2:$O$7,2,0))</f>
        <v>0</v>
      </c>
      <c r="G1451" s="17">
        <f>INT((VLOOKUP($C1451,装备数值,3,0)+VLOOKUP($C1451,装备数值,6,0)*($E1451-1))*VLOOKUP($D1451,系数!$K$2:$O$7,3,0))</f>
        <v>96</v>
      </c>
      <c r="H1451" s="17">
        <f t="shared" si="45"/>
        <v>96</v>
      </c>
      <c r="I1451" s="17">
        <f>INT((VLOOKUP($C1451,装备数值,4,0)+VLOOKUP($C1451,装备数值,7,0)*($E1451-1))*VLOOKUP($D1451,系数!$K$2:$O$7,4,0))</f>
        <v>0</v>
      </c>
      <c r="J1451" s="17">
        <f>INT((VLOOKUP($C1451,装备数值,4,0)+VLOOKUP($C1451,装备数值,7,0)*($E1451-1))*VLOOKUP($D1451,系数!$K$2:$O$7,5,0))</f>
        <v>0</v>
      </c>
      <c r="K1451" s="17">
        <f>INT(VLOOKUP(E1451,强化金币,2,1)*VLOOKUP(INDEX(装备!F:F,MATCH(属性!A1451,装备!A:A,0)),系数!$K$12:$M$15,3,0))</f>
        <v>210</v>
      </c>
      <c r="L1451" s="17"/>
      <c r="M1451" s="17"/>
      <c r="N1451" s="17"/>
      <c r="O1451" s="17">
        <f>IF(E1451=1,"",VLOOKUP(E1451,系数!$S$2:$AB$12,MATCH(属性!C1451,评级,0),1))</f>
        <v>0</v>
      </c>
    </row>
    <row r="1452" spans="1:15" ht="17.25" thickBot="1" x14ac:dyDescent="0.4">
      <c r="A1452" s="17">
        <f t="shared" si="44"/>
        <v>7100013</v>
      </c>
      <c r="B1452" s="17" t="s">
        <v>67</v>
      </c>
      <c r="C1452" s="15">
        <f>INDEX(装备!G:G,MATCH(属性!A1452,装备!A:A,0))</f>
        <v>7</v>
      </c>
      <c r="D1452" s="15" t="str">
        <f>INDEX(装备!E:E,MATCH(属性!A1452,装备!A:A,0))</f>
        <v>weapon</v>
      </c>
      <c r="E1452" s="14">
        <v>10</v>
      </c>
      <c r="F1452" s="17">
        <f>INT((VLOOKUP($C1452,装备数值,2,0)+VLOOKUP($C1452,装备数值,5,0)*($E1452-1))*VLOOKUP($D1452,系数!$K$2:$O$7,2,0))</f>
        <v>0</v>
      </c>
      <c r="G1452" s="17">
        <f>INT((VLOOKUP($C1452,装备数值,3,0)+VLOOKUP($C1452,装备数值,6,0)*($E1452-1))*VLOOKUP($D1452,系数!$K$2:$O$7,3,0))</f>
        <v>99</v>
      </c>
      <c r="H1452" s="17">
        <f t="shared" si="45"/>
        <v>99</v>
      </c>
      <c r="I1452" s="17">
        <f>INT((VLOOKUP($C1452,装备数值,4,0)+VLOOKUP($C1452,装备数值,7,0)*($E1452-1))*VLOOKUP($D1452,系数!$K$2:$O$7,4,0))</f>
        <v>0</v>
      </c>
      <c r="J1452" s="17">
        <f>INT((VLOOKUP($C1452,装备数值,4,0)+VLOOKUP($C1452,装备数值,7,0)*($E1452-1))*VLOOKUP($D1452,系数!$K$2:$O$7,5,0))</f>
        <v>0</v>
      </c>
      <c r="K1452" s="17">
        <f>INT(VLOOKUP(E1452,强化金币,2,1)*VLOOKUP(INDEX(装备!F:F,MATCH(属性!A1452,装备!A:A,0)),系数!$K$12:$M$15,3,0))</f>
        <v>240</v>
      </c>
      <c r="L1452" s="17"/>
      <c r="M1452" s="17"/>
      <c r="N1452" s="17"/>
      <c r="O1452" s="17">
        <f>IF(E1452=1,"",VLOOKUP(E1452,系数!$S$2:$AB$12,MATCH(属性!C1452,评级,0),1))</f>
        <v>0</v>
      </c>
    </row>
    <row r="1453" spans="1:15" ht="17.25" thickBot="1" x14ac:dyDescent="0.4">
      <c r="A1453" s="17">
        <f t="shared" si="44"/>
        <v>7100013</v>
      </c>
      <c r="B1453" s="17" t="s">
        <v>67</v>
      </c>
      <c r="C1453" s="15">
        <f>INDEX(装备!G:G,MATCH(属性!A1453,装备!A:A,0))</f>
        <v>7</v>
      </c>
      <c r="D1453" s="15" t="str">
        <f>INDEX(装备!E:E,MATCH(属性!A1453,装备!A:A,0))</f>
        <v>weapon</v>
      </c>
      <c r="E1453" s="14">
        <v>11</v>
      </c>
      <c r="F1453" s="17">
        <f>INT((VLOOKUP($C1453,装备数值,2,0)+VLOOKUP($C1453,装备数值,5,0)*($E1453-1))*VLOOKUP($D1453,系数!$K$2:$O$7,2,0))</f>
        <v>0</v>
      </c>
      <c r="G1453" s="17">
        <f>INT((VLOOKUP($C1453,装备数值,3,0)+VLOOKUP($C1453,装备数值,6,0)*($E1453-1))*VLOOKUP($D1453,系数!$K$2:$O$7,3,0))</f>
        <v>101</v>
      </c>
      <c r="H1453" s="17">
        <f t="shared" si="45"/>
        <v>101</v>
      </c>
      <c r="I1453" s="17">
        <f>INT((VLOOKUP($C1453,装备数值,4,0)+VLOOKUP($C1453,装备数值,7,0)*($E1453-1))*VLOOKUP($D1453,系数!$K$2:$O$7,4,0))</f>
        <v>0</v>
      </c>
      <c r="J1453" s="17">
        <f>INT((VLOOKUP($C1453,装备数值,4,0)+VLOOKUP($C1453,装备数值,7,0)*($E1453-1))*VLOOKUP($D1453,系数!$K$2:$O$7,5,0))</f>
        <v>0</v>
      </c>
      <c r="K1453" s="17">
        <f>INT(VLOOKUP(E1453,强化金币,2,1)*VLOOKUP(INDEX(装备!F:F,MATCH(属性!A1453,装备!A:A,0)),系数!$K$12:$M$15,3,0))</f>
        <v>270</v>
      </c>
      <c r="L1453" s="17"/>
      <c r="M1453" s="17"/>
      <c r="N1453" s="17"/>
      <c r="O1453" s="17">
        <f>IF(E1453=1,"",VLOOKUP(E1453,系数!$S$2:$AB$12,MATCH(属性!C1453,评级,0),1))</f>
        <v>0</v>
      </c>
    </row>
    <row r="1454" spans="1:15" ht="17.25" thickBot="1" x14ac:dyDescent="0.4">
      <c r="A1454" s="17">
        <f t="shared" si="44"/>
        <v>7100013</v>
      </c>
      <c r="B1454" s="17" t="s">
        <v>67</v>
      </c>
      <c r="C1454" s="15">
        <f>INDEX(装备!G:G,MATCH(属性!A1454,装备!A:A,0))</f>
        <v>7</v>
      </c>
      <c r="D1454" s="15" t="str">
        <f>INDEX(装备!E:E,MATCH(属性!A1454,装备!A:A,0))</f>
        <v>weapon</v>
      </c>
      <c r="E1454" s="14">
        <v>12</v>
      </c>
      <c r="F1454" s="17">
        <f>INT((VLOOKUP($C1454,装备数值,2,0)+VLOOKUP($C1454,装备数值,5,0)*($E1454-1))*VLOOKUP($D1454,系数!$K$2:$O$7,2,0))</f>
        <v>0</v>
      </c>
      <c r="G1454" s="17">
        <f>INT((VLOOKUP($C1454,装备数值,3,0)+VLOOKUP($C1454,装备数值,6,0)*($E1454-1))*VLOOKUP($D1454,系数!$K$2:$O$7,3,0))</f>
        <v>103</v>
      </c>
      <c r="H1454" s="17">
        <f t="shared" si="45"/>
        <v>103</v>
      </c>
      <c r="I1454" s="17">
        <f>INT((VLOOKUP($C1454,装备数值,4,0)+VLOOKUP($C1454,装备数值,7,0)*($E1454-1))*VLOOKUP($D1454,系数!$K$2:$O$7,4,0))</f>
        <v>0</v>
      </c>
      <c r="J1454" s="17">
        <f>INT((VLOOKUP($C1454,装备数值,4,0)+VLOOKUP($C1454,装备数值,7,0)*($E1454-1))*VLOOKUP($D1454,系数!$K$2:$O$7,5,0))</f>
        <v>0</v>
      </c>
      <c r="K1454" s="17">
        <f>INT(VLOOKUP(E1454,强化金币,2,1)*VLOOKUP(INDEX(装备!F:F,MATCH(属性!A1454,装备!A:A,0)),系数!$K$12:$M$15,3,0))</f>
        <v>300</v>
      </c>
      <c r="L1454" s="17"/>
      <c r="M1454" s="17"/>
      <c r="N1454" s="17"/>
      <c r="O1454" s="17">
        <f>IF(E1454=1,"",VLOOKUP(E1454,系数!$S$2:$AB$12,MATCH(属性!C1454,评级,0),1))</f>
        <v>0</v>
      </c>
    </row>
    <row r="1455" spans="1:15" ht="17.25" thickBot="1" x14ac:dyDescent="0.4">
      <c r="A1455" s="17">
        <f t="shared" si="44"/>
        <v>7100013</v>
      </c>
      <c r="B1455" s="17" t="s">
        <v>67</v>
      </c>
      <c r="C1455" s="15">
        <f>INDEX(装备!G:G,MATCH(属性!A1455,装备!A:A,0))</f>
        <v>7</v>
      </c>
      <c r="D1455" s="15" t="str">
        <f>INDEX(装备!E:E,MATCH(属性!A1455,装备!A:A,0))</f>
        <v>weapon</v>
      </c>
      <c r="E1455" s="14">
        <v>13</v>
      </c>
      <c r="F1455" s="17">
        <f>INT((VLOOKUP($C1455,装备数值,2,0)+VLOOKUP($C1455,装备数值,5,0)*($E1455-1))*VLOOKUP($D1455,系数!$K$2:$O$7,2,0))</f>
        <v>0</v>
      </c>
      <c r="G1455" s="17">
        <f>INT((VLOOKUP($C1455,装备数值,3,0)+VLOOKUP($C1455,装备数值,6,0)*($E1455-1))*VLOOKUP($D1455,系数!$K$2:$O$7,3,0))</f>
        <v>106</v>
      </c>
      <c r="H1455" s="17">
        <f t="shared" si="45"/>
        <v>106</v>
      </c>
      <c r="I1455" s="17">
        <f>INT((VLOOKUP($C1455,装备数值,4,0)+VLOOKUP($C1455,装备数值,7,0)*($E1455-1))*VLOOKUP($D1455,系数!$K$2:$O$7,4,0))</f>
        <v>0</v>
      </c>
      <c r="J1455" s="17">
        <f>INT((VLOOKUP($C1455,装备数值,4,0)+VLOOKUP($C1455,装备数值,7,0)*($E1455-1))*VLOOKUP($D1455,系数!$K$2:$O$7,5,0))</f>
        <v>0</v>
      </c>
      <c r="K1455" s="17">
        <f>INT(VLOOKUP(E1455,强化金币,2,1)*VLOOKUP(INDEX(装备!F:F,MATCH(属性!A1455,装备!A:A,0)),系数!$K$12:$M$15,3,0))</f>
        <v>360</v>
      </c>
      <c r="L1455" s="17"/>
      <c r="M1455" s="17"/>
      <c r="N1455" s="17"/>
      <c r="O1455" s="17">
        <f>IF(E1455=1,"",VLOOKUP(E1455,系数!$S$2:$AB$12,MATCH(属性!C1455,评级,0),1))</f>
        <v>0</v>
      </c>
    </row>
    <row r="1456" spans="1:15" ht="17.25" thickBot="1" x14ac:dyDescent="0.4">
      <c r="A1456" s="17">
        <f t="shared" si="44"/>
        <v>7100013</v>
      </c>
      <c r="B1456" s="17" t="s">
        <v>67</v>
      </c>
      <c r="C1456" s="15">
        <f>INDEX(装备!G:G,MATCH(属性!A1456,装备!A:A,0))</f>
        <v>7</v>
      </c>
      <c r="D1456" s="15" t="str">
        <f>INDEX(装备!E:E,MATCH(属性!A1456,装备!A:A,0))</f>
        <v>weapon</v>
      </c>
      <c r="E1456" s="14">
        <v>14</v>
      </c>
      <c r="F1456" s="17">
        <f>INT((VLOOKUP($C1456,装备数值,2,0)+VLOOKUP($C1456,装备数值,5,0)*($E1456-1))*VLOOKUP($D1456,系数!$K$2:$O$7,2,0))</f>
        <v>0</v>
      </c>
      <c r="G1456" s="17">
        <f>INT((VLOOKUP($C1456,装备数值,3,0)+VLOOKUP($C1456,装备数值,6,0)*($E1456-1))*VLOOKUP($D1456,系数!$K$2:$O$7,3,0))</f>
        <v>108</v>
      </c>
      <c r="H1456" s="17">
        <f t="shared" si="45"/>
        <v>108</v>
      </c>
      <c r="I1456" s="17">
        <f>INT((VLOOKUP($C1456,装备数值,4,0)+VLOOKUP($C1456,装备数值,7,0)*($E1456-1))*VLOOKUP($D1456,系数!$K$2:$O$7,4,0))</f>
        <v>0</v>
      </c>
      <c r="J1456" s="17">
        <f>INT((VLOOKUP($C1456,装备数值,4,0)+VLOOKUP($C1456,装备数值,7,0)*($E1456-1))*VLOOKUP($D1456,系数!$K$2:$O$7,5,0))</f>
        <v>0</v>
      </c>
      <c r="K1456" s="17">
        <f>INT(VLOOKUP(E1456,强化金币,2,1)*VLOOKUP(INDEX(装备!F:F,MATCH(属性!A1456,装备!A:A,0)),系数!$K$12:$M$15,3,0))</f>
        <v>420</v>
      </c>
      <c r="L1456" s="17"/>
      <c r="M1456" s="17"/>
      <c r="N1456" s="17"/>
      <c r="O1456" s="17">
        <f>IF(E1456=1,"",VLOOKUP(E1456,系数!$S$2:$AB$12,MATCH(属性!C1456,评级,0),1))</f>
        <v>0</v>
      </c>
    </row>
    <row r="1457" spans="1:15" ht="17.25" thickBot="1" x14ac:dyDescent="0.4">
      <c r="A1457" s="17">
        <f t="shared" si="44"/>
        <v>7100013</v>
      </c>
      <c r="B1457" s="17" t="s">
        <v>67</v>
      </c>
      <c r="C1457" s="15">
        <f>INDEX(装备!G:G,MATCH(属性!A1457,装备!A:A,0))</f>
        <v>7</v>
      </c>
      <c r="D1457" s="15" t="str">
        <f>INDEX(装备!E:E,MATCH(属性!A1457,装备!A:A,0))</f>
        <v>weapon</v>
      </c>
      <c r="E1457" s="14">
        <v>15</v>
      </c>
      <c r="F1457" s="17">
        <f>INT((VLOOKUP($C1457,装备数值,2,0)+VLOOKUP($C1457,装备数值,5,0)*($E1457-1))*VLOOKUP($D1457,系数!$K$2:$O$7,2,0))</f>
        <v>0</v>
      </c>
      <c r="G1457" s="17">
        <f>INT((VLOOKUP($C1457,装备数值,3,0)+VLOOKUP($C1457,装备数值,6,0)*($E1457-1))*VLOOKUP($D1457,系数!$K$2:$O$7,3,0))</f>
        <v>110</v>
      </c>
      <c r="H1457" s="17">
        <f t="shared" si="45"/>
        <v>110</v>
      </c>
      <c r="I1457" s="17">
        <f>INT((VLOOKUP($C1457,装备数值,4,0)+VLOOKUP($C1457,装备数值,7,0)*($E1457-1))*VLOOKUP($D1457,系数!$K$2:$O$7,4,0))</f>
        <v>0</v>
      </c>
      <c r="J1457" s="17">
        <f>INT((VLOOKUP($C1457,装备数值,4,0)+VLOOKUP($C1457,装备数值,7,0)*($E1457-1))*VLOOKUP($D1457,系数!$K$2:$O$7,5,0))</f>
        <v>0</v>
      </c>
      <c r="K1457" s="17">
        <f>INT(VLOOKUP(E1457,强化金币,2,1)*VLOOKUP(INDEX(装备!F:F,MATCH(属性!A1457,装备!A:A,0)),系数!$K$12:$M$15,3,0))</f>
        <v>480</v>
      </c>
      <c r="L1457" s="17"/>
      <c r="M1457" s="17"/>
      <c r="N1457" s="17"/>
      <c r="O1457" s="17">
        <f>IF(E1457=1,"",VLOOKUP(E1457,系数!$S$2:$AB$12,MATCH(属性!C1457,评级,0),1))</f>
        <v>0</v>
      </c>
    </row>
    <row r="1458" spans="1:15" ht="17.25" thickBot="1" x14ac:dyDescent="0.4">
      <c r="A1458" s="17">
        <f t="shared" si="44"/>
        <v>7100013</v>
      </c>
      <c r="B1458" s="17" t="s">
        <v>67</v>
      </c>
      <c r="C1458" s="15">
        <f>INDEX(装备!G:G,MATCH(属性!A1458,装备!A:A,0))</f>
        <v>7</v>
      </c>
      <c r="D1458" s="15" t="str">
        <f>INDEX(装备!E:E,MATCH(属性!A1458,装备!A:A,0))</f>
        <v>weapon</v>
      </c>
      <c r="E1458" s="14">
        <v>16</v>
      </c>
      <c r="F1458" s="17">
        <f>INT((VLOOKUP($C1458,装备数值,2,0)+VLOOKUP($C1458,装备数值,5,0)*($E1458-1))*VLOOKUP($D1458,系数!$K$2:$O$7,2,0))</f>
        <v>0</v>
      </c>
      <c r="G1458" s="17">
        <f>INT((VLOOKUP($C1458,装备数值,3,0)+VLOOKUP($C1458,装备数值,6,0)*($E1458-1))*VLOOKUP($D1458,系数!$K$2:$O$7,3,0))</f>
        <v>113</v>
      </c>
      <c r="H1458" s="17">
        <f t="shared" si="45"/>
        <v>113</v>
      </c>
      <c r="I1458" s="17">
        <f>INT((VLOOKUP($C1458,装备数值,4,0)+VLOOKUP($C1458,装备数值,7,0)*($E1458-1))*VLOOKUP($D1458,系数!$K$2:$O$7,4,0))</f>
        <v>0</v>
      </c>
      <c r="J1458" s="17">
        <f>INT((VLOOKUP($C1458,装备数值,4,0)+VLOOKUP($C1458,装备数值,7,0)*($E1458-1))*VLOOKUP($D1458,系数!$K$2:$O$7,5,0))</f>
        <v>0</v>
      </c>
      <c r="K1458" s="17">
        <f>INT(VLOOKUP(E1458,强化金币,2,1)*VLOOKUP(INDEX(装备!F:F,MATCH(属性!A1458,装备!A:A,0)),系数!$K$12:$M$15,3,0))</f>
        <v>540</v>
      </c>
      <c r="L1458" s="17"/>
      <c r="M1458" s="17"/>
      <c r="N1458" s="17"/>
      <c r="O1458" s="17">
        <f>IF(E1458=1,"",VLOOKUP(E1458,系数!$S$2:$AB$12,MATCH(属性!C1458,评级,0),1))</f>
        <v>0</v>
      </c>
    </row>
    <row r="1459" spans="1:15" ht="17.25" thickBot="1" x14ac:dyDescent="0.4">
      <c r="A1459" s="17">
        <f t="shared" si="44"/>
        <v>7100013</v>
      </c>
      <c r="B1459" s="17" t="s">
        <v>67</v>
      </c>
      <c r="C1459" s="15">
        <f>INDEX(装备!G:G,MATCH(属性!A1459,装备!A:A,0))</f>
        <v>7</v>
      </c>
      <c r="D1459" s="15" t="str">
        <f>INDEX(装备!E:E,MATCH(属性!A1459,装备!A:A,0))</f>
        <v>weapon</v>
      </c>
      <c r="E1459" s="14">
        <v>17</v>
      </c>
      <c r="F1459" s="17">
        <f>INT((VLOOKUP($C1459,装备数值,2,0)+VLOOKUP($C1459,装备数值,5,0)*($E1459-1))*VLOOKUP($D1459,系数!$K$2:$O$7,2,0))</f>
        <v>0</v>
      </c>
      <c r="G1459" s="17">
        <f>INT((VLOOKUP($C1459,装备数值,3,0)+VLOOKUP($C1459,装备数值,6,0)*($E1459-1))*VLOOKUP($D1459,系数!$K$2:$O$7,3,0))</f>
        <v>115</v>
      </c>
      <c r="H1459" s="17">
        <f t="shared" si="45"/>
        <v>115</v>
      </c>
      <c r="I1459" s="17">
        <f>INT((VLOOKUP($C1459,装备数值,4,0)+VLOOKUP($C1459,装备数值,7,0)*($E1459-1))*VLOOKUP($D1459,系数!$K$2:$O$7,4,0))</f>
        <v>0</v>
      </c>
      <c r="J1459" s="17">
        <f>INT((VLOOKUP($C1459,装备数值,4,0)+VLOOKUP($C1459,装备数值,7,0)*($E1459-1))*VLOOKUP($D1459,系数!$K$2:$O$7,5,0))</f>
        <v>0</v>
      </c>
      <c r="K1459" s="17">
        <f>INT(VLOOKUP(E1459,强化金币,2,1)*VLOOKUP(INDEX(装备!F:F,MATCH(属性!A1459,装备!A:A,0)),系数!$K$12:$M$15,3,0))</f>
        <v>600</v>
      </c>
      <c r="L1459" s="17"/>
      <c r="M1459" s="17"/>
      <c r="N1459" s="17"/>
      <c r="O1459" s="17">
        <f>IF(E1459=1,"",VLOOKUP(E1459,系数!$S$2:$AB$12,MATCH(属性!C1459,评级,0),1))</f>
        <v>0</v>
      </c>
    </row>
    <row r="1460" spans="1:15" ht="17.25" thickBot="1" x14ac:dyDescent="0.4">
      <c r="A1460" s="17">
        <f t="shared" si="44"/>
        <v>7100013</v>
      </c>
      <c r="B1460" s="17" t="s">
        <v>67</v>
      </c>
      <c r="C1460" s="15">
        <f>INDEX(装备!G:G,MATCH(属性!A1460,装备!A:A,0))</f>
        <v>7</v>
      </c>
      <c r="D1460" s="15" t="str">
        <f>INDEX(装备!E:E,MATCH(属性!A1460,装备!A:A,0))</f>
        <v>weapon</v>
      </c>
      <c r="E1460" s="14">
        <v>18</v>
      </c>
      <c r="F1460" s="17">
        <f>INT((VLOOKUP($C1460,装备数值,2,0)+VLOOKUP($C1460,装备数值,5,0)*($E1460-1))*VLOOKUP($D1460,系数!$K$2:$O$7,2,0))</f>
        <v>0</v>
      </c>
      <c r="G1460" s="17">
        <f>INT((VLOOKUP($C1460,装备数值,3,0)+VLOOKUP($C1460,装备数值,6,0)*($E1460-1))*VLOOKUP($D1460,系数!$K$2:$O$7,3,0))</f>
        <v>117</v>
      </c>
      <c r="H1460" s="17">
        <f t="shared" si="45"/>
        <v>117</v>
      </c>
      <c r="I1460" s="17">
        <f>INT((VLOOKUP($C1460,装备数值,4,0)+VLOOKUP($C1460,装备数值,7,0)*($E1460-1))*VLOOKUP($D1460,系数!$K$2:$O$7,4,0))</f>
        <v>0</v>
      </c>
      <c r="J1460" s="17">
        <f>INT((VLOOKUP($C1460,装备数值,4,0)+VLOOKUP($C1460,装备数值,7,0)*($E1460-1))*VLOOKUP($D1460,系数!$K$2:$O$7,5,0))</f>
        <v>0</v>
      </c>
      <c r="K1460" s="17">
        <f>INT(VLOOKUP(E1460,强化金币,2,1)*VLOOKUP(INDEX(装备!F:F,MATCH(属性!A1460,装备!A:A,0)),系数!$K$12:$M$15,3,0))</f>
        <v>660</v>
      </c>
      <c r="L1460" s="17"/>
      <c r="M1460" s="17"/>
      <c r="N1460" s="17"/>
      <c r="O1460" s="17">
        <f>IF(E1460=1,"",VLOOKUP(E1460,系数!$S$2:$AB$12,MATCH(属性!C1460,评级,0),1))</f>
        <v>0</v>
      </c>
    </row>
    <row r="1461" spans="1:15" ht="17.25" thickBot="1" x14ac:dyDescent="0.4">
      <c r="A1461" s="17">
        <f t="shared" si="44"/>
        <v>7100013</v>
      </c>
      <c r="B1461" s="17" t="s">
        <v>67</v>
      </c>
      <c r="C1461" s="15">
        <f>INDEX(装备!G:G,MATCH(属性!A1461,装备!A:A,0))</f>
        <v>7</v>
      </c>
      <c r="D1461" s="15" t="str">
        <f>INDEX(装备!E:E,MATCH(属性!A1461,装备!A:A,0))</f>
        <v>weapon</v>
      </c>
      <c r="E1461" s="14">
        <v>19</v>
      </c>
      <c r="F1461" s="17">
        <f>INT((VLOOKUP($C1461,装备数值,2,0)+VLOOKUP($C1461,装备数值,5,0)*($E1461-1))*VLOOKUP($D1461,系数!$K$2:$O$7,2,0))</f>
        <v>0</v>
      </c>
      <c r="G1461" s="17">
        <f>INT((VLOOKUP($C1461,装备数值,3,0)+VLOOKUP($C1461,装备数值,6,0)*($E1461-1))*VLOOKUP($D1461,系数!$K$2:$O$7,3,0))</f>
        <v>120</v>
      </c>
      <c r="H1461" s="17">
        <f t="shared" si="45"/>
        <v>120</v>
      </c>
      <c r="I1461" s="17">
        <f>INT((VLOOKUP($C1461,装备数值,4,0)+VLOOKUP($C1461,装备数值,7,0)*($E1461-1))*VLOOKUP($D1461,系数!$K$2:$O$7,4,0))</f>
        <v>0</v>
      </c>
      <c r="J1461" s="17">
        <f>INT((VLOOKUP($C1461,装备数值,4,0)+VLOOKUP($C1461,装备数值,7,0)*($E1461-1))*VLOOKUP($D1461,系数!$K$2:$O$7,5,0))</f>
        <v>0</v>
      </c>
      <c r="K1461" s="17">
        <f>INT(VLOOKUP(E1461,强化金币,2,1)*VLOOKUP(INDEX(装备!F:F,MATCH(属性!A1461,装备!A:A,0)),系数!$K$12:$M$15,3,0))</f>
        <v>720</v>
      </c>
      <c r="L1461" s="17"/>
      <c r="M1461" s="17"/>
      <c r="N1461" s="17"/>
      <c r="O1461" s="17">
        <f>IF(E1461=1,"",VLOOKUP(E1461,系数!$S$2:$AB$12,MATCH(属性!C1461,评级,0),1))</f>
        <v>0</v>
      </c>
    </row>
    <row r="1462" spans="1:15" ht="17.25" thickBot="1" x14ac:dyDescent="0.4">
      <c r="A1462" s="17">
        <f t="shared" si="44"/>
        <v>7100013</v>
      </c>
      <c r="B1462" s="17" t="s">
        <v>67</v>
      </c>
      <c r="C1462" s="15">
        <f>INDEX(装备!G:G,MATCH(属性!A1462,装备!A:A,0))</f>
        <v>7</v>
      </c>
      <c r="D1462" s="15" t="str">
        <f>INDEX(装备!E:E,MATCH(属性!A1462,装备!A:A,0))</f>
        <v>weapon</v>
      </c>
      <c r="E1462" s="14">
        <v>20</v>
      </c>
      <c r="F1462" s="17">
        <f>INT((VLOOKUP($C1462,装备数值,2,0)+VLOOKUP($C1462,装备数值,5,0)*($E1462-1))*VLOOKUP($D1462,系数!$K$2:$O$7,2,0))</f>
        <v>0</v>
      </c>
      <c r="G1462" s="17">
        <f>INT((VLOOKUP($C1462,装备数值,3,0)+VLOOKUP($C1462,装备数值,6,0)*($E1462-1))*VLOOKUP($D1462,系数!$K$2:$O$7,3,0))</f>
        <v>122</v>
      </c>
      <c r="H1462" s="17">
        <f t="shared" si="45"/>
        <v>122</v>
      </c>
      <c r="I1462" s="17">
        <f>INT((VLOOKUP($C1462,装备数值,4,0)+VLOOKUP($C1462,装备数值,7,0)*($E1462-1))*VLOOKUP($D1462,系数!$K$2:$O$7,4,0))</f>
        <v>0</v>
      </c>
      <c r="J1462" s="17">
        <f>INT((VLOOKUP($C1462,装备数值,4,0)+VLOOKUP($C1462,装备数值,7,0)*($E1462-1))*VLOOKUP($D1462,系数!$K$2:$O$7,5,0))</f>
        <v>0</v>
      </c>
      <c r="K1462" s="17">
        <f>INT(VLOOKUP(E1462,强化金币,2,1)*VLOOKUP(INDEX(装备!F:F,MATCH(属性!A1462,装备!A:A,0)),系数!$K$12:$M$15,3,0))</f>
        <v>780</v>
      </c>
      <c r="L1462" s="17"/>
      <c r="M1462" s="17"/>
      <c r="N1462" s="17"/>
      <c r="O1462" s="17">
        <f>IF(E1462=1,"",VLOOKUP(E1462,系数!$S$2:$AB$12,MATCH(属性!C1462,评级,0),1))</f>
        <v>0</v>
      </c>
    </row>
    <row r="1463" spans="1:15" ht="17.25" thickBot="1" x14ac:dyDescent="0.4">
      <c r="A1463" s="17">
        <f t="shared" si="44"/>
        <v>7100013</v>
      </c>
      <c r="B1463" s="17" t="s">
        <v>67</v>
      </c>
      <c r="C1463" s="15">
        <f>INDEX(装备!G:G,MATCH(属性!A1463,装备!A:A,0))</f>
        <v>7</v>
      </c>
      <c r="D1463" s="15" t="str">
        <f>INDEX(装备!E:E,MATCH(属性!A1463,装备!A:A,0))</f>
        <v>weapon</v>
      </c>
      <c r="E1463" s="14">
        <v>21</v>
      </c>
      <c r="F1463" s="17">
        <f>INT((VLOOKUP($C1463,装备数值,2,0)+VLOOKUP($C1463,装备数值,5,0)*($E1463-1))*VLOOKUP($D1463,系数!$K$2:$O$7,2,0))</f>
        <v>0</v>
      </c>
      <c r="G1463" s="17">
        <f>INT((VLOOKUP($C1463,装备数值,3,0)+VLOOKUP($C1463,装备数值,6,0)*($E1463-1))*VLOOKUP($D1463,系数!$K$2:$O$7,3,0))</f>
        <v>124</v>
      </c>
      <c r="H1463" s="17">
        <f t="shared" si="45"/>
        <v>124</v>
      </c>
      <c r="I1463" s="17">
        <f>INT((VLOOKUP($C1463,装备数值,4,0)+VLOOKUP($C1463,装备数值,7,0)*($E1463-1))*VLOOKUP($D1463,系数!$K$2:$O$7,4,0))</f>
        <v>0</v>
      </c>
      <c r="J1463" s="17">
        <f>INT((VLOOKUP($C1463,装备数值,4,0)+VLOOKUP($C1463,装备数值,7,0)*($E1463-1))*VLOOKUP($D1463,系数!$K$2:$O$7,5,0))</f>
        <v>0</v>
      </c>
      <c r="K1463" s="17">
        <f>INT(VLOOKUP(E1463,强化金币,2,1)*VLOOKUP(INDEX(装备!F:F,MATCH(属性!A1463,装备!A:A,0)),系数!$K$12:$M$15,3,0))</f>
        <v>840</v>
      </c>
      <c r="L1463" s="17"/>
      <c r="M1463" s="17"/>
      <c r="N1463" s="17"/>
      <c r="O1463" s="17">
        <f>IF(E1463=1,"",VLOOKUP(E1463,系数!$S$2:$AB$12,MATCH(属性!C1463,评级,0),1))</f>
        <v>0</v>
      </c>
    </row>
    <row r="1464" spans="1:15" ht="17.25" thickBot="1" x14ac:dyDescent="0.4">
      <c r="A1464" s="17">
        <f t="shared" si="44"/>
        <v>7100013</v>
      </c>
      <c r="B1464" s="17" t="s">
        <v>67</v>
      </c>
      <c r="C1464" s="15">
        <f>INDEX(装备!G:G,MATCH(属性!A1464,装备!A:A,0))</f>
        <v>7</v>
      </c>
      <c r="D1464" s="15" t="str">
        <f>INDEX(装备!E:E,MATCH(属性!A1464,装备!A:A,0))</f>
        <v>weapon</v>
      </c>
      <c r="E1464" s="14">
        <v>22</v>
      </c>
      <c r="F1464" s="17">
        <f>INT((VLOOKUP($C1464,装备数值,2,0)+VLOOKUP($C1464,装备数值,5,0)*($E1464-1))*VLOOKUP($D1464,系数!$K$2:$O$7,2,0))</f>
        <v>0</v>
      </c>
      <c r="G1464" s="17">
        <f>INT((VLOOKUP($C1464,装备数值,3,0)+VLOOKUP($C1464,装备数值,6,0)*($E1464-1))*VLOOKUP($D1464,系数!$K$2:$O$7,3,0))</f>
        <v>127</v>
      </c>
      <c r="H1464" s="17">
        <f t="shared" si="45"/>
        <v>127</v>
      </c>
      <c r="I1464" s="17">
        <f>INT((VLOOKUP($C1464,装备数值,4,0)+VLOOKUP($C1464,装备数值,7,0)*($E1464-1))*VLOOKUP($D1464,系数!$K$2:$O$7,4,0))</f>
        <v>0</v>
      </c>
      <c r="J1464" s="17">
        <f>INT((VLOOKUP($C1464,装备数值,4,0)+VLOOKUP($C1464,装备数值,7,0)*($E1464-1))*VLOOKUP($D1464,系数!$K$2:$O$7,5,0))</f>
        <v>0</v>
      </c>
      <c r="K1464" s="17">
        <f>INT(VLOOKUP(E1464,强化金币,2,1)*VLOOKUP(INDEX(装备!F:F,MATCH(属性!A1464,装备!A:A,0)),系数!$K$12:$M$15,3,0))</f>
        <v>900</v>
      </c>
      <c r="L1464" s="17"/>
      <c r="M1464" s="17"/>
      <c r="N1464" s="17"/>
      <c r="O1464" s="17">
        <f>IF(E1464=1,"",VLOOKUP(E1464,系数!$S$2:$AB$12,MATCH(属性!C1464,评级,0),1))</f>
        <v>0</v>
      </c>
    </row>
    <row r="1465" spans="1:15" ht="17.25" thickBot="1" x14ac:dyDescent="0.4">
      <c r="A1465" s="17">
        <f t="shared" si="44"/>
        <v>7100013</v>
      </c>
      <c r="B1465" s="17" t="s">
        <v>67</v>
      </c>
      <c r="C1465" s="15">
        <f>INDEX(装备!G:G,MATCH(属性!A1465,装备!A:A,0))</f>
        <v>7</v>
      </c>
      <c r="D1465" s="15" t="str">
        <f>INDEX(装备!E:E,MATCH(属性!A1465,装备!A:A,0))</f>
        <v>weapon</v>
      </c>
      <c r="E1465" s="14">
        <v>23</v>
      </c>
      <c r="F1465" s="17">
        <f>INT((VLOOKUP($C1465,装备数值,2,0)+VLOOKUP($C1465,装备数值,5,0)*($E1465-1))*VLOOKUP($D1465,系数!$K$2:$O$7,2,0))</f>
        <v>0</v>
      </c>
      <c r="G1465" s="17">
        <f>INT((VLOOKUP($C1465,装备数值,3,0)+VLOOKUP($C1465,装备数值,6,0)*($E1465-1))*VLOOKUP($D1465,系数!$K$2:$O$7,3,0))</f>
        <v>129</v>
      </c>
      <c r="H1465" s="17">
        <f t="shared" si="45"/>
        <v>129</v>
      </c>
      <c r="I1465" s="17">
        <f>INT((VLOOKUP($C1465,装备数值,4,0)+VLOOKUP($C1465,装备数值,7,0)*($E1465-1))*VLOOKUP($D1465,系数!$K$2:$O$7,4,0))</f>
        <v>0</v>
      </c>
      <c r="J1465" s="17">
        <f>INT((VLOOKUP($C1465,装备数值,4,0)+VLOOKUP($C1465,装备数值,7,0)*($E1465-1))*VLOOKUP($D1465,系数!$K$2:$O$7,5,0))</f>
        <v>0</v>
      </c>
      <c r="K1465" s="17">
        <f>INT(VLOOKUP(E1465,强化金币,2,1)*VLOOKUP(INDEX(装备!F:F,MATCH(属性!A1465,装备!A:A,0)),系数!$K$12:$M$15,3,0))</f>
        <v>960</v>
      </c>
      <c r="L1465" s="17"/>
      <c r="M1465" s="17"/>
      <c r="N1465" s="17"/>
      <c r="O1465" s="17">
        <f>IF(E1465=1,"",VLOOKUP(E1465,系数!$S$2:$AB$12,MATCH(属性!C1465,评级,0),1))</f>
        <v>0</v>
      </c>
    </row>
    <row r="1466" spans="1:15" ht="17.25" thickBot="1" x14ac:dyDescent="0.4">
      <c r="A1466" s="17">
        <f t="shared" si="44"/>
        <v>7100013</v>
      </c>
      <c r="B1466" s="17" t="s">
        <v>67</v>
      </c>
      <c r="C1466" s="15">
        <f>INDEX(装备!G:G,MATCH(属性!A1466,装备!A:A,0))</f>
        <v>7</v>
      </c>
      <c r="D1466" s="15" t="str">
        <f>INDEX(装备!E:E,MATCH(属性!A1466,装备!A:A,0))</f>
        <v>weapon</v>
      </c>
      <c r="E1466" s="14">
        <v>24</v>
      </c>
      <c r="F1466" s="17">
        <f>INT((VLOOKUP($C1466,装备数值,2,0)+VLOOKUP($C1466,装备数值,5,0)*($E1466-1))*VLOOKUP($D1466,系数!$K$2:$O$7,2,0))</f>
        <v>0</v>
      </c>
      <c r="G1466" s="17">
        <f>INT((VLOOKUP($C1466,装备数值,3,0)+VLOOKUP($C1466,装备数值,6,0)*($E1466-1))*VLOOKUP($D1466,系数!$K$2:$O$7,3,0))</f>
        <v>131</v>
      </c>
      <c r="H1466" s="17">
        <f t="shared" si="45"/>
        <v>131</v>
      </c>
      <c r="I1466" s="17">
        <f>INT((VLOOKUP($C1466,装备数值,4,0)+VLOOKUP($C1466,装备数值,7,0)*($E1466-1))*VLOOKUP($D1466,系数!$K$2:$O$7,4,0))</f>
        <v>0</v>
      </c>
      <c r="J1466" s="17">
        <f>INT((VLOOKUP($C1466,装备数值,4,0)+VLOOKUP($C1466,装备数值,7,0)*($E1466-1))*VLOOKUP($D1466,系数!$K$2:$O$7,5,0))</f>
        <v>0</v>
      </c>
      <c r="K1466" s="17">
        <f>INT(VLOOKUP(E1466,强化金币,2,1)*VLOOKUP(INDEX(装备!F:F,MATCH(属性!A1466,装备!A:A,0)),系数!$K$12:$M$15,3,0))</f>
        <v>1020</v>
      </c>
      <c r="L1466" s="17"/>
      <c r="M1466" s="17"/>
      <c r="N1466" s="17"/>
      <c r="O1466" s="17">
        <f>IF(E1466=1,"",VLOOKUP(E1466,系数!$S$2:$AB$12,MATCH(属性!C1466,评级,0),1))</f>
        <v>0</v>
      </c>
    </row>
    <row r="1467" spans="1:15" ht="17.25" thickBot="1" x14ac:dyDescent="0.4">
      <c r="A1467" s="17">
        <f t="shared" si="44"/>
        <v>7100013</v>
      </c>
      <c r="B1467" s="17" t="s">
        <v>67</v>
      </c>
      <c r="C1467" s="15">
        <f>INDEX(装备!G:G,MATCH(属性!A1467,装备!A:A,0))</f>
        <v>7</v>
      </c>
      <c r="D1467" s="15" t="str">
        <f>INDEX(装备!E:E,MATCH(属性!A1467,装备!A:A,0))</f>
        <v>weapon</v>
      </c>
      <c r="E1467" s="14">
        <v>25</v>
      </c>
      <c r="F1467" s="17">
        <f>INT((VLOOKUP($C1467,装备数值,2,0)+VLOOKUP($C1467,装备数值,5,0)*($E1467-1))*VLOOKUP($D1467,系数!$K$2:$O$7,2,0))</f>
        <v>0</v>
      </c>
      <c r="G1467" s="17">
        <f>INT((VLOOKUP($C1467,装备数值,3,0)+VLOOKUP($C1467,装备数值,6,0)*($E1467-1))*VLOOKUP($D1467,系数!$K$2:$O$7,3,0))</f>
        <v>134</v>
      </c>
      <c r="H1467" s="17">
        <f t="shared" si="45"/>
        <v>134</v>
      </c>
      <c r="I1467" s="17">
        <f>INT((VLOOKUP($C1467,装备数值,4,0)+VLOOKUP($C1467,装备数值,7,0)*($E1467-1))*VLOOKUP($D1467,系数!$K$2:$O$7,4,0))</f>
        <v>0</v>
      </c>
      <c r="J1467" s="17">
        <f>INT((VLOOKUP($C1467,装备数值,4,0)+VLOOKUP($C1467,装备数值,7,0)*($E1467-1))*VLOOKUP($D1467,系数!$K$2:$O$7,5,0))</f>
        <v>0</v>
      </c>
      <c r="K1467" s="17">
        <f>INT(VLOOKUP(E1467,强化金币,2,1)*VLOOKUP(INDEX(装备!F:F,MATCH(属性!A1467,装备!A:A,0)),系数!$K$12:$M$15,3,0))</f>
        <v>1080</v>
      </c>
      <c r="L1467" s="17"/>
      <c r="M1467" s="17"/>
      <c r="N1467" s="17"/>
      <c r="O1467" s="17">
        <f>IF(E1467=1,"",VLOOKUP(E1467,系数!$S$2:$AB$12,MATCH(属性!C1467,评级,0),1))</f>
        <v>0</v>
      </c>
    </row>
    <row r="1468" spans="1:15" ht="17.25" thickBot="1" x14ac:dyDescent="0.4">
      <c r="A1468" s="17">
        <f t="shared" ref="A1468:A1531" si="46">A1348+1</f>
        <v>7100013</v>
      </c>
      <c r="B1468" s="17" t="s">
        <v>67</v>
      </c>
      <c r="C1468" s="15">
        <f>INDEX(装备!G:G,MATCH(属性!A1468,装备!A:A,0))</f>
        <v>7</v>
      </c>
      <c r="D1468" s="15" t="str">
        <f>INDEX(装备!E:E,MATCH(属性!A1468,装备!A:A,0))</f>
        <v>weapon</v>
      </c>
      <c r="E1468" s="14">
        <v>26</v>
      </c>
      <c r="F1468" s="17">
        <f>INT((VLOOKUP($C1468,装备数值,2,0)+VLOOKUP($C1468,装备数值,5,0)*($E1468-1))*VLOOKUP($D1468,系数!$K$2:$O$7,2,0))</f>
        <v>0</v>
      </c>
      <c r="G1468" s="17">
        <f>INT((VLOOKUP($C1468,装备数值,3,0)+VLOOKUP($C1468,装备数值,6,0)*($E1468-1))*VLOOKUP($D1468,系数!$K$2:$O$7,3,0))</f>
        <v>136</v>
      </c>
      <c r="H1468" s="17">
        <f t="shared" si="45"/>
        <v>136</v>
      </c>
      <c r="I1468" s="17">
        <f>INT((VLOOKUP($C1468,装备数值,4,0)+VLOOKUP($C1468,装备数值,7,0)*($E1468-1))*VLOOKUP($D1468,系数!$K$2:$O$7,4,0))</f>
        <v>0</v>
      </c>
      <c r="J1468" s="17">
        <f>INT((VLOOKUP($C1468,装备数值,4,0)+VLOOKUP($C1468,装备数值,7,0)*($E1468-1))*VLOOKUP($D1468,系数!$K$2:$O$7,5,0))</f>
        <v>0</v>
      </c>
      <c r="K1468" s="17">
        <f>INT(VLOOKUP(E1468,强化金币,2,1)*VLOOKUP(INDEX(装备!F:F,MATCH(属性!A1468,装备!A:A,0)),系数!$K$12:$M$15,3,0))</f>
        <v>1140</v>
      </c>
      <c r="L1468" s="17"/>
      <c r="M1468" s="17"/>
      <c r="N1468" s="17"/>
      <c r="O1468" s="17">
        <f>IF(E1468=1,"",VLOOKUP(E1468,系数!$S$2:$AB$12,MATCH(属性!C1468,评级,0),1))</f>
        <v>0</v>
      </c>
    </row>
    <row r="1469" spans="1:15" ht="17.25" thickBot="1" x14ac:dyDescent="0.4">
      <c r="A1469" s="17">
        <f t="shared" si="46"/>
        <v>7100013</v>
      </c>
      <c r="B1469" s="17" t="s">
        <v>67</v>
      </c>
      <c r="C1469" s="15">
        <f>INDEX(装备!G:G,MATCH(属性!A1469,装备!A:A,0))</f>
        <v>7</v>
      </c>
      <c r="D1469" s="15" t="str">
        <f>INDEX(装备!E:E,MATCH(属性!A1469,装备!A:A,0))</f>
        <v>weapon</v>
      </c>
      <c r="E1469" s="14">
        <v>27</v>
      </c>
      <c r="F1469" s="17">
        <f>INT((VLOOKUP($C1469,装备数值,2,0)+VLOOKUP($C1469,装备数值,5,0)*($E1469-1))*VLOOKUP($D1469,系数!$K$2:$O$7,2,0))</f>
        <v>0</v>
      </c>
      <c r="G1469" s="17">
        <f>INT((VLOOKUP($C1469,装备数值,3,0)+VLOOKUP($C1469,装备数值,6,0)*($E1469-1))*VLOOKUP($D1469,系数!$K$2:$O$7,3,0))</f>
        <v>138</v>
      </c>
      <c r="H1469" s="17">
        <f t="shared" si="45"/>
        <v>138</v>
      </c>
      <c r="I1469" s="17">
        <f>INT((VLOOKUP($C1469,装备数值,4,0)+VLOOKUP($C1469,装备数值,7,0)*($E1469-1))*VLOOKUP($D1469,系数!$K$2:$O$7,4,0))</f>
        <v>0</v>
      </c>
      <c r="J1469" s="17">
        <f>INT((VLOOKUP($C1469,装备数值,4,0)+VLOOKUP($C1469,装备数值,7,0)*($E1469-1))*VLOOKUP($D1469,系数!$K$2:$O$7,5,0))</f>
        <v>0</v>
      </c>
      <c r="K1469" s="17">
        <f>INT(VLOOKUP(E1469,强化金币,2,1)*VLOOKUP(INDEX(装备!F:F,MATCH(属性!A1469,装备!A:A,0)),系数!$K$12:$M$15,3,0))</f>
        <v>1200</v>
      </c>
      <c r="L1469" s="17"/>
      <c r="M1469" s="17"/>
      <c r="N1469" s="17"/>
      <c r="O1469" s="17">
        <f>IF(E1469=1,"",VLOOKUP(E1469,系数!$S$2:$AB$12,MATCH(属性!C1469,评级,0),1))</f>
        <v>0</v>
      </c>
    </row>
    <row r="1470" spans="1:15" ht="17.25" thickBot="1" x14ac:dyDescent="0.4">
      <c r="A1470" s="17">
        <f t="shared" si="46"/>
        <v>7100013</v>
      </c>
      <c r="B1470" s="17" t="s">
        <v>67</v>
      </c>
      <c r="C1470" s="15">
        <f>INDEX(装备!G:G,MATCH(属性!A1470,装备!A:A,0))</f>
        <v>7</v>
      </c>
      <c r="D1470" s="15" t="str">
        <f>INDEX(装备!E:E,MATCH(属性!A1470,装备!A:A,0))</f>
        <v>weapon</v>
      </c>
      <c r="E1470" s="14">
        <v>28</v>
      </c>
      <c r="F1470" s="17">
        <f>INT((VLOOKUP($C1470,装备数值,2,0)+VLOOKUP($C1470,装备数值,5,0)*($E1470-1))*VLOOKUP($D1470,系数!$K$2:$O$7,2,0))</f>
        <v>0</v>
      </c>
      <c r="G1470" s="17">
        <f>INT((VLOOKUP($C1470,装备数值,3,0)+VLOOKUP($C1470,装备数值,6,0)*($E1470-1))*VLOOKUP($D1470,系数!$K$2:$O$7,3,0))</f>
        <v>141</v>
      </c>
      <c r="H1470" s="17">
        <f t="shared" si="45"/>
        <v>141</v>
      </c>
      <c r="I1470" s="17">
        <f>INT((VLOOKUP($C1470,装备数值,4,0)+VLOOKUP($C1470,装备数值,7,0)*($E1470-1))*VLOOKUP($D1470,系数!$K$2:$O$7,4,0))</f>
        <v>0</v>
      </c>
      <c r="J1470" s="17">
        <f>INT((VLOOKUP($C1470,装备数值,4,0)+VLOOKUP($C1470,装备数值,7,0)*($E1470-1))*VLOOKUP($D1470,系数!$K$2:$O$7,5,0))</f>
        <v>0</v>
      </c>
      <c r="K1470" s="17">
        <f>INT(VLOOKUP(E1470,强化金币,2,1)*VLOOKUP(INDEX(装备!F:F,MATCH(属性!A1470,装备!A:A,0)),系数!$K$12:$M$15,3,0))</f>
        <v>1260</v>
      </c>
      <c r="L1470" s="17"/>
      <c r="M1470" s="17"/>
      <c r="N1470" s="17"/>
      <c r="O1470" s="17">
        <f>IF(E1470=1,"",VLOOKUP(E1470,系数!$S$2:$AB$12,MATCH(属性!C1470,评级,0),1))</f>
        <v>0</v>
      </c>
    </row>
    <row r="1471" spans="1:15" ht="17.25" thickBot="1" x14ac:dyDescent="0.4">
      <c r="A1471" s="17">
        <f t="shared" si="46"/>
        <v>7100013</v>
      </c>
      <c r="B1471" s="17" t="s">
        <v>67</v>
      </c>
      <c r="C1471" s="15">
        <f>INDEX(装备!G:G,MATCH(属性!A1471,装备!A:A,0))</f>
        <v>7</v>
      </c>
      <c r="D1471" s="15" t="str">
        <f>INDEX(装备!E:E,MATCH(属性!A1471,装备!A:A,0))</f>
        <v>weapon</v>
      </c>
      <c r="E1471" s="14">
        <v>29</v>
      </c>
      <c r="F1471" s="17">
        <f>INT((VLOOKUP($C1471,装备数值,2,0)+VLOOKUP($C1471,装备数值,5,0)*($E1471-1))*VLOOKUP($D1471,系数!$K$2:$O$7,2,0))</f>
        <v>0</v>
      </c>
      <c r="G1471" s="17">
        <f>INT((VLOOKUP($C1471,装备数值,3,0)+VLOOKUP($C1471,装备数值,6,0)*($E1471-1))*VLOOKUP($D1471,系数!$K$2:$O$7,3,0))</f>
        <v>143</v>
      </c>
      <c r="H1471" s="17">
        <f t="shared" si="45"/>
        <v>143</v>
      </c>
      <c r="I1471" s="17">
        <f>INT((VLOOKUP($C1471,装备数值,4,0)+VLOOKUP($C1471,装备数值,7,0)*($E1471-1))*VLOOKUP($D1471,系数!$K$2:$O$7,4,0))</f>
        <v>0</v>
      </c>
      <c r="J1471" s="17">
        <f>INT((VLOOKUP($C1471,装备数值,4,0)+VLOOKUP($C1471,装备数值,7,0)*($E1471-1))*VLOOKUP($D1471,系数!$K$2:$O$7,5,0))</f>
        <v>0</v>
      </c>
      <c r="K1471" s="17">
        <f>INT(VLOOKUP(E1471,强化金币,2,1)*VLOOKUP(INDEX(装备!F:F,MATCH(属性!A1471,装备!A:A,0)),系数!$K$12:$M$15,3,0))</f>
        <v>1350</v>
      </c>
      <c r="L1471" s="17"/>
      <c r="M1471" s="17"/>
      <c r="N1471" s="17"/>
      <c r="O1471" s="17">
        <f>IF(E1471=1,"",VLOOKUP(E1471,系数!$S$2:$AB$12,MATCH(属性!C1471,评级,0),1))</f>
        <v>0</v>
      </c>
    </row>
    <row r="1472" spans="1:15" ht="17.25" thickBot="1" x14ac:dyDescent="0.4">
      <c r="A1472" s="17">
        <f t="shared" si="46"/>
        <v>7100013</v>
      </c>
      <c r="B1472" s="17" t="s">
        <v>67</v>
      </c>
      <c r="C1472" s="15">
        <f>INDEX(装备!G:G,MATCH(属性!A1472,装备!A:A,0))</f>
        <v>7</v>
      </c>
      <c r="D1472" s="15" t="str">
        <f>INDEX(装备!E:E,MATCH(属性!A1472,装备!A:A,0))</f>
        <v>weapon</v>
      </c>
      <c r="E1472" s="14">
        <v>30</v>
      </c>
      <c r="F1472" s="17">
        <f>INT((VLOOKUP($C1472,装备数值,2,0)+VLOOKUP($C1472,装备数值,5,0)*($E1472-1))*VLOOKUP($D1472,系数!$K$2:$O$7,2,0))</f>
        <v>0</v>
      </c>
      <c r="G1472" s="17">
        <f>INT((VLOOKUP($C1472,装备数值,3,0)+VLOOKUP($C1472,装备数值,6,0)*($E1472-1))*VLOOKUP($D1472,系数!$K$2:$O$7,3,0))</f>
        <v>145</v>
      </c>
      <c r="H1472" s="17">
        <f t="shared" si="45"/>
        <v>145</v>
      </c>
      <c r="I1472" s="17">
        <f>INT((VLOOKUP($C1472,装备数值,4,0)+VLOOKUP($C1472,装备数值,7,0)*($E1472-1))*VLOOKUP($D1472,系数!$K$2:$O$7,4,0))</f>
        <v>0</v>
      </c>
      <c r="J1472" s="17">
        <f>INT((VLOOKUP($C1472,装备数值,4,0)+VLOOKUP($C1472,装备数值,7,0)*($E1472-1))*VLOOKUP($D1472,系数!$K$2:$O$7,5,0))</f>
        <v>0</v>
      </c>
      <c r="K1472" s="17">
        <f>INT(VLOOKUP(E1472,强化金币,2,1)*VLOOKUP(INDEX(装备!F:F,MATCH(属性!A1472,装备!A:A,0)),系数!$K$12:$M$15,3,0))</f>
        <v>1500</v>
      </c>
      <c r="L1472" s="17"/>
      <c r="M1472" s="17"/>
      <c r="N1472" s="17"/>
      <c r="O1472" s="17">
        <f>IF(E1472=1,"",VLOOKUP(E1472,系数!$S$2:$AB$12,MATCH(属性!C1472,评级,0),1))</f>
        <v>0</v>
      </c>
    </row>
    <row r="1473" spans="1:15" ht="17.25" thickBot="1" x14ac:dyDescent="0.4">
      <c r="A1473" s="17">
        <f t="shared" si="46"/>
        <v>7100013</v>
      </c>
      <c r="B1473" s="17" t="s">
        <v>67</v>
      </c>
      <c r="C1473" s="15">
        <f>INDEX(装备!G:G,MATCH(属性!A1473,装备!A:A,0))</f>
        <v>7</v>
      </c>
      <c r="D1473" s="15" t="str">
        <f>INDEX(装备!E:E,MATCH(属性!A1473,装备!A:A,0))</f>
        <v>weapon</v>
      </c>
      <c r="E1473" s="14">
        <v>31</v>
      </c>
      <c r="F1473" s="17">
        <f>INT((VLOOKUP($C1473,装备数值,2,0)+VLOOKUP($C1473,装备数值,5,0)*($E1473-1))*VLOOKUP($D1473,系数!$K$2:$O$7,2,0))</f>
        <v>0</v>
      </c>
      <c r="G1473" s="17">
        <f>INT((VLOOKUP($C1473,装备数值,3,0)+VLOOKUP($C1473,装备数值,6,0)*($E1473-1))*VLOOKUP($D1473,系数!$K$2:$O$7,3,0))</f>
        <v>148</v>
      </c>
      <c r="H1473" s="17">
        <f t="shared" si="45"/>
        <v>148</v>
      </c>
      <c r="I1473" s="17">
        <f>INT((VLOOKUP($C1473,装备数值,4,0)+VLOOKUP($C1473,装备数值,7,0)*($E1473-1))*VLOOKUP($D1473,系数!$K$2:$O$7,4,0))</f>
        <v>0</v>
      </c>
      <c r="J1473" s="17">
        <f>INT((VLOOKUP($C1473,装备数值,4,0)+VLOOKUP($C1473,装备数值,7,0)*($E1473-1))*VLOOKUP($D1473,系数!$K$2:$O$7,5,0))</f>
        <v>0</v>
      </c>
      <c r="K1473" s="17">
        <f>INT(VLOOKUP(E1473,强化金币,2,1)*VLOOKUP(INDEX(装备!F:F,MATCH(属性!A1473,装备!A:A,0)),系数!$K$12:$M$15,3,0))</f>
        <v>1650</v>
      </c>
      <c r="L1473" s="17"/>
      <c r="M1473" s="17"/>
      <c r="N1473" s="17"/>
      <c r="O1473" s="17">
        <f>IF(E1473=1,"",VLOOKUP(E1473,系数!$S$2:$AB$12,MATCH(属性!C1473,评级,0),1))</f>
        <v>0</v>
      </c>
    </row>
    <row r="1474" spans="1:15" ht="17.25" thickBot="1" x14ac:dyDescent="0.4">
      <c r="A1474" s="17">
        <f t="shared" si="46"/>
        <v>7100013</v>
      </c>
      <c r="B1474" s="17" t="s">
        <v>67</v>
      </c>
      <c r="C1474" s="15">
        <f>INDEX(装备!G:G,MATCH(属性!A1474,装备!A:A,0))</f>
        <v>7</v>
      </c>
      <c r="D1474" s="15" t="str">
        <f>INDEX(装备!E:E,MATCH(属性!A1474,装备!A:A,0))</f>
        <v>weapon</v>
      </c>
      <c r="E1474" s="14">
        <v>32</v>
      </c>
      <c r="F1474" s="17">
        <f>INT((VLOOKUP($C1474,装备数值,2,0)+VLOOKUP($C1474,装备数值,5,0)*($E1474-1))*VLOOKUP($D1474,系数!$K$2:$O$7,2,0))</f>
        <v>0</v>
      </c>
      <c r="G1474" s="17">
        <f>INT((VLOOKUP($C1474,装备数值,3,0)+VLOOKUP($C1474,装备数值,6,0)*($E1474-1))*VLOOKUP($D1474,系数!$K$2:$O$7,3,0))</f>
        <v>150</v>
      </c>
      <c r="H1474" s="17">
        <f t="shared" si="45"/>
        <v>150</v>
      </c>
      <c r="I1474" s="17">
        <f>INT((VLOOKUP($C1474,装备数值,4,0)+VLOOKUP($C1474,装备数值,7,0)*($E1474-1))*VLOOKUP($D1474,系数!$K$2:$O$7,4,0))</f>
        <v>0</v>
      </c>
      <c r="J1474" s="17">
        <f>INT((VLOOKUP($C1474,装备数值,4,0)+VLOOKUP($C1474,装备数值,7,0)*($E1474-1))*VLOOKUP($D1474,系数!$K$2:$O$7,5,0))</f>
        <v>0</v>
      </c>
      <c r="K1474" s="17">
        <f>INT(VLOOKUP(E1474,强化金币,2,1)*VLOOKUP(INDEX(装备!F:F,MATCH(属性!A1474,装备!A:A,0)),系数!$K$12:$M$15,3,0))</f>
        <v>1800</v>
      </c>
      <c r="L1474" s="17"/>
      <c r="M1474" s="17"/>
      <c r="N1474" s="17"/>
      <c r="O1474" s="17">
        <f>IF(E1474=1,"",VLOOKUP(E1474,系数!$S$2:$AB$12,MATCH(属性!C1474,评级,0),1))</f>
        <v>0</v>
      </c>
    </row>
    <row r="1475" spans="1:15" ht="17.25" thickBot="1" x14ac:dyDescent="0.4">
      <c r="A1475" s="17">
        <f t="shared" si="46"/>
        <v>7100013</v>
      </c>
      <c r="B1475" s="17" t="s">
        <v>67</v>
      </c>
      <c r="C1475" s="15">
        <f>INDEX(装备!G:G,MATCH(属性!A1475,装备!A:A,0))</f>
        <v>7</v>
      </c>
      <c r="D1475" s="15" t="str">
        <f>INDEX(装备!E:E,MATCH(属性!A1475,装备!A:A,0))</f>
        <v>weapon</v>
      </c>
      <c r="E1475" s="14">
        <v>33</v>
      </c>
      <c r="F1475" s="17">
        <f>INT((VLOOKUP($C1475,装备数值,2,0)+VLOOKUP($C1475,装备数值,5,0)*($E1475-1))*VLOOKUP($D1475,系数!$K$2:$O$7,2,0))</f>
        <v>0</v>
      </c>
      <c r="G1475" s="17">
        <f>INT((VLOOKUP($C1475,装备数值,3,0)+VLOOKUP($C1475,装备数值,6,0)*($E1475-1))*VLOOKUP($D1475,系数!$K$2:$O$7,3,0))</f>
        <v>152</v>
      </c>
      <c r="H1475" s="17">
        <f t="shared" si="45"/>
        <v>152</v>
      </c>
      <c r="I1475" s="17">
        <f>INT((VLOOKUP($C1475,装备数值,4,0)+VLOOKUP($C1475,装备数值,7,0)*($E1475-1))*VLOOKUP($D1475,系数!$K$2:$O$7,4,0))</f>
        <v>0</v>
      </c>
      <c r="J1475" s="17">
        <f>INT((VLOOKUP($C1475,装备数值,4,0)+VLOOKUP($C1475,装备数值,7,0)*($E1475-1))*VLOOKUP($D1475,系数!$K$2:$O$7,5,0))</f>
        <v>0</v>
      </c>
      <c r="K1475" s="17">
        <f>INT(VLOOKUP(E1475,强化金币,2,1)*VLOOKUP(INDEX(装备!F:F,MATCH(属性!A1475,装备!A:A,0)),系数!$K$12:$M$15,3,0))</f>
        <v>1950</v>
      </c>
      <c r="L1475" s="17"/>
      <c r="M1475" s="17"/>
      <c r="N1475" s="17"/>
      <c r="O1475" s="17">
        <f>IF(E1475=1,"",VLOOKUP(E1475,系数!$S$2:$AB$12,MATCH(属性!C1475,评级,0),1))</f>
        <v>0</v>
      </c>
    </row>
    <row r="1476" spans="1:15" ht="17.25" thickBot="1" x14ac:dyDescent="0.4">
      <c r="A1476" s="17">
        <f t="shared" si="46"/>
        <v>7100013</v>
      </c>
      <c r="B1476" s="17" t="s">
        <v>67</v>
      </c>
      <c r="C1476" s="15">
        <f>INDEX(装备!G:G,MATCH(属性!A1476,装备!A:A,0))</f>
        <v>7</v>
      </c>
      <c r="D1476" s="15" t="str">
        <f>INDEX(装备!E:E,MATCH(属性!A1476,装备!A:A,0))</f>
        <v>weapon</v>
      </c>
      <c r="E1476" s="14">
        <v>34</v>
      </c>
      <c r="F1476" s="17">
        <f>INT((VLOOKUP($C1476,装备数值,2,0)+VLOOKUP($C1476,装备数值,5,0)*($E1476-1))*VLOOKUP($D1476,系数!$K$2:$O$7,2,0))</f>
        <v>0</v>
      </c>
      <c r="G1476" s="17">
        <f>INT((VLOOKUP($C1476,装备数值,3,0)+VLOOKUP($C1476,装备数值,6,0)*($E1476-1))*VLOOKUP($D1476,系数!$K$2:$O$7,3,0))</f>
        <v>155</v>
      </c>
      <c r="H1476" s="17">
        <f t="shared" ref="H1476:H1539" si="47">G1476</f>
        <v>155</v>
      </c>
      <c r="I1476" s="17">
        <f>INT((VLOOKUP($C1476,装备数值,4,0)+VLOOKUP($C1476,装备数值,7,0)*($E1476-1))*VLOOKUP($D1476,系数!$K$2:$O$7,4,0))</f>
        <v>0</v>
      </c>
      <c r="J1476" s="17">
        <f>INT((VLOOKUP($C1476,装备数值,4,0)+VLOOKUP($C1476,装备数值,7,0)*($E1476-1))*VLOOKUP($D1476,系数!$K$2:$O$7,5,0))</f>
        <v>0</v>
      </c>
      <c r="K1476" s="17">
        <f>INT(VLOOKUP(E1476,强化金币,2,1)*VLOOKUP(INDEX(装备!F:F,MATCH(属性!A1476,装备!A:A,0)),系数!$K$12:$M$15,3,0))</f>
        <v>2100</v>
      </c>
      <c r="L1476" s="17"/>
      <c r="M1476" s="17"/>
      <c r="N1476" s="17"/>
      <c r="O1476" s="17">
        <f>IF(E1476=1,"",VLOOKUP(E1476,系数!$S$2:$AB$12,MATCH(属性!C1476,评级,0),1))</f>
        <v>0</v>
      </c>
    </row>
    <row r="1477" spans="1:15" ht="17.25" thickBot="1" x14ac:dyDescent="0.4">
      <c r="A1477" s="17">
        <f t="shared" si="46"/>
        <v>7100013</v>
      </c>
      <c r="B1477" s="17" t="s">
        <v>67</v>
      </c>
      <c r="C1477" s="15">
        <f>INDEX(装备!G:G,MATCH(属性!A1477,装备!A:A,0))</f>
        <v>7</v>
      </c>
      <c r="D1477" s="15" t="str">
        <f>INDEX(装备!E:E,MATCH(属性!A1477,装备!A:A,0))</f>
        <v>weapon</v>
      </c>
      <c r="E1477" s="14">
        <v>35</v>
      </c>
      <c r="F1477" s="17">
        <f>INT((VLOOKUP($C1477,装备数值,2,0)+VLOOKUP($C1477,装备数值,5,0)*($E1477-1))*VLOOKUP($D1477,系数!$K$2:$O$7,2,0))</f>
        <v>0</v>
      </c>
      <c r="G1477" s="17">
        <f>INT((VLOOKUP($C1477,装备数值,3,0)+VLOOKUP($C1477,装备数值,6,0)*($E1477-1))*VLOOKUP($D1477,系数!$K$2:$O$7,3,0))</f>
        <v>157</v>
      </c>
      <c r="H1477" s="17">
        <f t="shared" si="47"/>
        <v>157</v>
      </c>
      <c r="I1477" s="17">
        <f>INT((VLOOKUP($C1477,装备数值,4,0)+VLOOKUP($C1477,装备数值,7,0)*($E1477-1))*VLOOKUP($D1477,系数!$K$2:$O$7,4,0))</f>
        <v>0</v>
      </c>
      <c r="J1477" s="17">
        <f>INT((VLOOKUP($C1477,装备数值,4,0)+VLOOKUP($C1477,装备数值,7,0)*($E1477-1))*VLOOKUP($D1477,系数!$K$2:$O$7,5,0))</f>
        <v>0</v>
      </c>
      <c r="K1477" s="17">
        <f>INT(VLOOKUP(E1477,强化金币,2,1)*VLOOKUP(INDEX(装备!F:F,MATCH(属性!A1477,装备!A:A,0)),系数!$K$12:$M$15,3,0))</f>
        <v>2250</v>
      </c>
      <c r="L1477" s="17"/>
      <c r="M1477" s="17"/>
      <c r="N1477" s="17"/>
      <c r="O1477" s="17">
        <f>IF(E1477=1,"",VLOOKUP(E1477,系数!$S$2:$AB$12,MATCH(属性!C1477,评级,0),1))</f>
        <v>0</v>
      </c>
    </row>
    <row r="1478" spans="1:15" ht="17.25" thickBot="1" x14ac:dyDescent="0.4">
      <c r="A1478" s="17">
        <f t="shared" si="46"/>
        <v>7100013</v>
      </c>
      <c r="B1478" s="17" t="s">
        <v>67</v>
      </c>
      <c r="C1478" s="15">
        <f>INDEX(装备!G:G,MATCH(属性!A1478,装备!A:A,0))</f>
        <v>7</v>
      </c>
      <c r="D1478" s="15" t="str">
        <f>INDEX(装备!E:E,MATCH(属性!A1478,装备!A:A,0))</f>
        <v>weapon</v>
      </c>
      <c r="E1478" s="14">
        <v>36</v>
      </c>
      <c r="F1478" s="17">
        <f>INT((VLOOKUP($C1478,装备数值,2,0)+VLOOKUP($C1478,装备数值,5,0)*($E1478-1))*VLOOKUP($D1478,系数!$K$2:$O$7,2,0))</f>
        <v>0</v>
      </c>
      <c r="G1478" s="17">
        <f>INT((VLOOKUP($C1478,装备数值,3,0)+VLOOKUP($C1478,装备数值,6,0)*($E1478-1))*VLOOKUP($D1478,系数!$K$2:$O$7,3,0))</f>
        <v>159</v>
      </c>
      <c r="H1478" s="17">
        <f t="shared" si="47"/>
        <v>159</v>
      </c>
      <c r="I1478" s="17">
        <f>INT((VLOOKUP($C1478,装备数值,4,0)+VLOOKUP($C1478,装备数值,7,0)*($E1478-1))*VLOOKUP($D1478,系数!$K$2:$O$7,4,0))</f>
        <v>0</v>
      </c>
      <c r="J1478" s="17">
        <f>INT((VLOOKUP($C1478,装备数值,4,0)+VLOOKUP($C1478,装备数值,7,0)*($E1478-1))*VLOOKUP($D1478,系数!$K$2:$O$7,5,0))</f>
        <v>0</v>
      </c>
      <c r="K1478" s="17">
        <f>INT(VLOOKUP(E1478,强化金币,2,1)*VLOOKUP(INDEX(装备!F:F,MATCH(属性!A1478,装备!A:A,0)),系数!$K$12:$M$15,3,0))</f>
        <v>2400</v>
      </c>
      <c r="L1478" s="17"/>
      <c r="M1478" s="17"/>
      <c r="N1478" s="17"/>
      <c r="O1478" s="17">
        <f>IF(E1478=1,"",VLOOKUP(E1478,系数!$S$2:$AB$12,MATCH(属性!C1478,评级,0),1))</f>
        <v>0</v>
      </c>
    </row>
    <row r="1479" spans="1:15" ht="17.25" thickBot="1" x14ac:dyDescent="0.4">
      <c r="A1479" s="17">
        <f t="shared" si="46"/>
        <v>7100013</v>
      </c>
      <c r="B1479" s="17" t="s">
        <v>67</v>
      </c>
      <c r="C1479" s="15">
        <f>INDEX(装备!G:G,MATCH(属性!A1479,装备!A:A,0))</f>
        <v>7</v>
      </c>
      <c r="D1479" s="15" t="str">
        <f>INDEX(装备!E:E,MATCH(属性!A1479,装备!A:A,0))</f>
        <v>weapon</v>
      </c>
      <c r="E1479" s="14">
        <v>37</v>
      </c>
      <c r="F1479" s="17">
        <f>INT((VLOOKUP($C1479,装备数值,2,0)+VLOOKUP($C1479,装备数值,5,0)*($E1479-1))*VLOOKUP($D1479,系数!$K$2:$O$7,2,0))</f>
        <v>0</v>
      </c>
      <c r="G1479" s="17">
        <f>INT((VLOOKUP($C1479,装备数值,3,0)+VLOOKUP($C1479,装备数值,6,0)*($E1479-1))*VLOOKUP($D1479,系数!$K$2:$O$7,3,0))</f>
        <v>162</v>
      </c>
      <c r="H1479" s="17">
        <f t="shared" si="47"/>
        <v>162</v>
      </c>
      <c r="I1479" s="17">
        <f>INT((VLOOKUP($C1479,装备数值,4,0)+VLOOKUP($C1479,装备数值,7,0)*($E1479-1))*VLOOKUP($D1479,系数!$K$2:$O$7,4,0))</f>
        <v>0</v>
      </c>
      <c r="J1479" s="17">
        <f>INT((VLOOKUP($C1479,装备数值,4,0)+VLOOKUP($C1479,装备数值,7,0)*($E1479-1))*VLOOKUP($D1479,系数!$K$2:$O$7,5,0))</f>
        <v>0</v>
      </c>
      <c r="K1479" s="17">
        <f>INT(VLOOKUP(E1479,强化金币,2,1)*VLOOKUP(INDEX(装备!F:F,MATCH(属性!A1479,装备!A:A,0)),系数!$K$12:$M$15,3,0))</f>
        <v>2550</v>
      </c>
      <c r="L1479" s="17"/>
      <c r="M1479" s="17"/>
      <c r="N1479" s="17"/>
      <c r="O1479" s="17">
        <f>IF(E1479=1,"",VLOOKUP(E1479,系数!$S$2:$AB$12,MATCH(属性!C1479,评级,0),1))</f>
        <v>0</v>
      </c>
    </row>
    <row r="1480" spans="1:15" ht="17.25" thickBot="1" x14ac:dyDescent="0.4">
      <c r="A1480" s="17">
        <f t="shared" si="46"/>
        <v>7100013</v>
      </c>
      <c r="B1480" s="17" t="s">
        <v>67</v>
      </c>
      <c r="C1480" s="15">
        <f>INDEX(装备!G:G,MATCH(属性!A1480,装备!A:A,0))</f>
        <v>7</v>
      </c>
      <c r="D1480" s="15" t="str">
        <f>INDEX(装备!E:E,MATCH(属性!A1480,装备!A:A,0))</f>
        <v>weapon</v>
      </c>
      <c r="E1480" s="14">
        <v>38</v>
      </c>
      <c r="F1480" s="17">
        <f>INT((VLOOKUP($C1480,装备数值,2,0)+VLOOKUP($C1480,装备数值,5,0)*($E1480-1))*VLOOKUP($D1480,系数!$K$2:$O$7,2,0))</f>
        <v>0</v>
      </c>
      <c r="G1480" s="17">
        <f>INT((VLOOKUP($C1480,装备数值,3,0)+VLOOKUP($C1480,装备数值,6,0)*($E1480-1))*VLOOKUP($D1480,系数!$K$2:$O$7,3,0))</f>
        <v>164</v>
      </c>
      <c r="H1480" s="17">
        <f t="shared" si="47"/>
        <v>164</v>
      </c>
      <c r="I1480" s="17">
        <f>INT((VLOOKUP($C1480,装备数值,4,0)+VLOOKUP($C1480,装备数值,7,0)*($E1480-1))*VLOOKUP($D1480,系数!$K$2:$O$7,4,0))</f>
        <v>0</v>
      </c>
      <c r="J1480" s="17">
        <f>INT((VLOOKUP($C1480,装备数值,4,0)+VLOOKUP($C1480,装备数值,7,0)*($E1480-1))*VLOOKUP($D1480,系数!$K$2:$O$7,5,0))</f>
        <v>0</v>
      </c>
      <c r="K1480" s="17">
        <f>INT(VLOOKUP(E1480,强化金币,2,1)*VLOOKUP(INDEX(装备!F:F,MATCH(属性!A1480,装备!A:A,0)),系数!$K$12:$M$15,3,0))</f>
        <v>2700</v>
      </c>
      <c r="L1480" s="17"/>
      <c r="M1480" s="17"/>
      <c r="N1480" s="17"/>
      <c r="O1480" s="17">
        <f>IF(E1480=1,"",VLOOKUP(E1480,系数!$S$2:$AB$12,MATCH(属性!C1480,评级,0),1))</f>
        <v>0</v>
      </c>
    </row>
    <row r="1481" spans="1:15" ht="17.25" thickBot="1" x14ac:dyDescent="0.4">
      <c r="A1481" s="17">
        <f t="shared" si="46"/>
        <v>7100013</v>
      </c>
      <c r="B1481" s="17" t="s">
        <v>67</v>
      </c>
      <c r="C1481" s="15">
        <f>INDEX(装备!G:G,MATCH(属性!A1481,装备!A:A,0))</f>
        <v>7</v>
      </c>
      <c r="D1481" s="15" t="str">
        <f>INDEX(装备!E:E,MATCH(属性!A1481,装备!A:A,0))</f>
        <v>weapon</v>
      </c>
      <c r="E1481" s="14">
        <v>39</v>
      </c>
      <c r="F1481" s="17">
        <f>INT((VLOOKUP($C1481,装备数值,2,0)+VLOOKUP($C1481,装备数值,5,0)*($E1481-1))*VLOOKUP($D1481,系数!$K$2:$O$7,2,0))</f>
        <v>0</v>
      </c>
      <c r="G1481" s="17">
        <f>INT((VLOOKUP($C1481,装备数值,3,0)+VLOOKUP($C1481,装备数值,6,0)*($E1481-1))*VLOOKUP($D1481,系数!$K$2:$O$7,3,0))</f>
        <v>167</v>
      </c>
      <c r="H1481" s="17">
        <f t="shared" si="47"/>
        <v>167</v>
      </c>
      <c r="I1481" s="17">
        <f>INT((VLOOKUP($C1481,装备数值,4,0)+VLOOKUP($C1481,装备数值,7,0)*($E1481-1))*VLOOKUP($D1481,系数!$K$2:$O$7,4,0))</f>
        <v>0</v>
      </c>
      <c r="J1481" s="17">
        <f>INT((VLOOKUP($C1481,装备数值,4,0)+VLOOKUP($C1481,装备数值,7,0)*($E1481-1))*VLOOKUP($D1481,系数!$K$2:$O$7,5,0))</f>
        <v>0</v>
      </c>
      <c r="K1481" s="17">
        <f>INT(VLOOKUP(E1481,强化金币,2,1)*VLOOKUP(INDEX(装备!F:F,MATCH(属性!A1481,装备!A:A,0)),系数!$K$12:$M$15,3,0))</f>
        <v>3000</v>
      </c>
      <c r="L1481" s="17"/>
      <c r="M1481" s="17"/>
      <c r="N1481" s="17"/>
      <c r="O1481" s="17">
        <f>IF(E1481=1,"",VLOOKUP(E1481,系数!$S$2:$AB$12,MATCH(属性!C1481,评级,0),1))</f>
        <v>0</v>
      </c>
    </row>
    <row r="1482" spans="1:15" ht="17.25" thickBot="1" x14ac:dyDescent="0.4">
      <c r="A1482" s="17">
        <f t="shared" si="46"/>
        <v>7100013</v>
      </c>
      <c r="B1482" s="17" t="s">
        <v>67</v>
      </c>
      <c r="C1482" s="15">
        <f>INDEX(装备!G:G,MATCH(属性!A1482,装备!A:A,0))</f>
        <v>7</v>
      </c>
      <c r="D1482" s="15" t="str">
        <f>INDEX(装备!E:E,MATCH(属性!A1482,装备!A:A,0))</f>
        <v>weapon</v>
      </c>
      <c r="E1482" s="14">
        <v>40</v>
      </c>
      <c r="F1482" s="17">
        <f>INT((VLOOKUP($C1482,装备数值,2,0)+VLOOKUP($C1482,装备数值,5,0)*($E1482-1))*VLOOKUP($D1482,系数!$K$2:$O$7,2,0))</f>
        <v>0</v>
      </c>
      <c r="G1482" s="17">
        <f>INT((VLOOKUP($C1482,装备数值,3,0)+VLOOKUP($C1482,装备数值,6,0)*($E1482-1))*VLOOKUP($D1482,系数!$K$2:$O$7,3,0))</f>
        <v>169</v>
      </c>
      <c r="H1482" s="17">
        <f t="shared" si="47"/>
        <v>169</v>
      </c>
      <c r="I1482" s="17">
        <f>INT((VLOOKUP($C1482,装备数值,4,0)+VLOOKUP($C1482,装备数值,7,0)*($E1482-1))*VLOOKUP($D1482,系数!$K$2:$O$7,4,0))</f>
        <v>0</v>
      </c>
      <c r="J1482" s="17">
        <f>INT((VLOOKUP($C1482,装备数值,4,0)+VLOOKUP($C1482,装备数值,7,0)*($E1482-1))*VLOOKUP($D1482,系数!$K$2:$O$7,5,0))</f>
        <v>0</v>
      </c>
      <c r="K1482" s="17">
        <f>INT(VLOOKUP(E1482,强化金币,2,1)*VLOOKUP(INDEX(装备!F:F,MATCH(属性!A1482,装备!A:A,0)),系数!$K$12:$M$15,3,0))</f>
        <v>3600</v>
      </c>
      <c r="L1482" s="17"/>
      <c r="M1482" s="17"/>
      <c r="N1482" s="17"/>
      <c r="O1482" s="17">
        <f>IF(E1482=1,"",VLOOKUP(E1482,系数!$S$2:$AB$12,MATCH(属性!C1482,评级,0),1))</f>
        <v>0</v>
      </c>
    </row>
    <row r="1483" spans="1:15" ht="17.25" thickBot="1" x14ac:dyDescent="0.4">
      <c r="A1483" s="17">
        <f t="shared" si="46"/>
        <v>7100013</v>
      </c>
      <c r="B1483" s="17" t="s">
        <v>67</v>
      </c>
      <c r="C1483" s="15">
        <f>INDEX(装备!G:G,MATCH(属性!A1483,装备!A:A,0))</f>
        <v>7</v>
      </c>
      <c r="D1483" s="15" t="str">
        <f>INDEX(装备!E:E,MATCH(属性!A1483,装备!A:A,0))</f>
        <v>weapon</v>
      </c>
      <c r="E1483" s="14">
        <v>41</v>
      </c>
      <c r="F1483" s="17">
        <f>INT((VLOOKUP($C1483,装备数值,2,0)+VLOOKUP($C1483,装备数值,5,0)*($E1483-1))*VLOOKUP($D1483,系数!$K$2:$O$7,2,0))</f>
        <v>0</v>
      </c>
      <c r="G1483" s="17">
        <f>INT((VLOOKUP($C1483,装备数值,3,0)+VLOOKUP($C1483,装备数值,6,0)*($E1483-1))*VLOOKUP($D1483,系数!$K$2:$O$7,3,0))</f>
        <v>171</v>
      </c>
      <c r="H1483" s="17">
        <f t="shared" si="47"/>
        <v>171</v>
      </c>
      <c r="I1483" s="17">
        <f>INT((VLOOKUP($C1483,装备数值,4,0)+VLOOKUP($C1483,装备数值,7,0)*($E1483-1))*VLOOKUP($D1483,系数!$K$2:$O$7,4,0))</f>
        <v>0</v>
      </c>
      <c r="J1483" s="17">
        <f>INT((VLOOKUP($C1483,装备数值,4,0)+VLOOKUP($C1483,装备数值,7,0)*($E1483-1))*VLOOKUP($D1483,系数!$K$2:$O$7,5,0))</f>
        <v>0</v>
      </c>
      <c r="K1483" s="17">
        <f>INT(VLOOKUP(E1483,强化金币,2,1)*VLOOKUP(INDEX(装备!F:F,MATCH(属性!A1483,装备!A:A,0)),系数!$K$12:$M$15,3,0))</f>
        <v>4200</v>
      </c>
      <c r="L1483" s="17"/>
      <c r="M1483" s="17"/>
      <c r="N1483" s="17"/>
      <c r="O1483" s="17">
        <f>IF(E1483=1,"",VLOOKUP(E1483,系数!$S$2:$AB$12,MATCH(属性!C1483,评级,0),1))</f>
        <v>0</v>
      </c>
    </row>
    <row r="1484" spans="1:15" ht="17.25" thickBot="1" x14ac:dyDescent="0.4">
      <c r="A1484" s="17">
        <f t="shared" si="46"/>
        <v>7100013</v>
      </c>
      <c r="B1484" s="17" t="s">
        <v>67</v>
      </c>
      <c r="C1484" s="15">
        <f>INDEX(装备!G:G,MATCH(属性!A1484,装备!A:A,0))</f>
        <v>7</v>
      </c>
      <c r="D1484" s="15" t="str">
        <f>INDEX(装备!E:E,MATCH(属性!A1484,装备!A:A,0))</f>
        <v>weapon</v>
      </c>
      <c r="E1484" s="14">
        <v>42</v>
      </c>
      <c r="F1484" s="17">
        <f>INT((VLOOKUP($C1484,装备数值,2,0)+VLOOKUP($C1484,装备数值,5,0)*($E1484-1))*VLOOKUP($D1484,系数!$K$2:$O$7,2,0))</f>
        <v>0</v>
      </c>
      <c r="G1484" s="17">
        <f>INT((VLOOKUP($C1484,装备数值,3,0)+VLOOKUP($C1484,装备数值,6,0)*($E1484-1))*VLOOKUP($D1484,系数!$K$2:$O$7,3,0))</f>
        <v>174</v>
      </c>
      <c r="H1484" s="17">
        <f t="shared" si="47"/>
        <v>174</v>
      </c>
      <c r="I1484" s="17">
        <f>INT((VLOOKUP($C1484,装备数值,4,0)+VLOOKUP($C1484,装备数值,7,0)*($E1484-1))*VLOOKUP($D1484,系数!$K$2:$O$7,4,0))</f>
        <v>0</v>
      </c>
      <c r="J1484" s="17">
        <f>INT((VLOOKUP($C1484,装备数值,4,0)+VLOOKUP($C1484,装备数值,7,0)*($E1484-1))*VLOOKUP($D1484,系数!$K$2:$O$7,5,0))</f>
        <v>0</v>
      </c>
      <c r="K1484" s="17">
        <f>INT(VLOOKUP(E1484,强化金币,2,1)*VLOOKUP(INDEX(装备!F:F,MATCH(属性!A1484,装备!A:A,0)),系数!$K$12:$M$15,3,0))</f>
        <v>4800</v>
      </c>
      <c r="L1484" s="17"/>
      <c r="M1484" s="17"/>
      <c r="N1484" s="17"/>
      <c r="O1484" s="17">
        <f>IF(E1484=1,"",VLOOKUP(E1484,系数!$S$2:$AB$12,MATCH(属性!C1484,评级,0),1))</f>
        <v>0</v>
      </c>
    </row>
    <row r="1485" spans="1:15" ht="17.25" thickBot="1" x14ac:dyDescent="0.4">
      <c r="A1485" s="17">
        <f t="shared" si="46"/>
        <v>7100013</v>
      </c>
      <c r="B1485" s="17" t="s">
        <v>67</v>
      </c>
      <c r="C1485" s="15">
        <f>INDEX(装备!G:G,MATCH(属性!A1485,装备!A:A,0))</f>
        <v>7</v>
      </c>
      <c r="D1485" s="15" t="str">
        <f>INDEX(装备!E:E,MATCH(属性!A1485,装备!A:A,0))</f>
        <v>weapon</v>
      </c>
      <c r="E1485" s="14">
        <v>43</v>
      </c>
      <c r="F1485" s="17">
        <f>INT((VLOOKUP($C1485,装备数值,2,0)+VLOOKUP($C1485,装备数值,5,0)*($E1485-1))*VLOOKUP($D1485,系数!$K$2:$O$7,2,0))</f>
        <v>0</v>
      </c>
      <c r="G1485" s="17">
        <f>INT((VLOOKUP($C1485,装备数值,3,0)+VLOOKUP($C1485,装备数值,6,0)*($E1485-1))*VLOOKUP($D1485,系数!$K$2:$O$7,3,0))</f>
        <v>176</v>
      </c>
      <c r="H1485" s="17">
        <f t="shared" si="47"/>
        <v>176</v>
      </c>
      <c r="I1485" s="17">
        <f>INT((VLOOKUP($C1485,装备数值,4,0)+VLOOKUP($C1485,装备数值,7,0)*($E1485-1))*VLOOKUP($D1485,系数!$K$2:$O$7,4,0))</f>
        <v>0</v>
      </c>
      <c r="J1485" s="17">
        <f>INT((VLOOKUP($C1485,装备数值,4,0)+VLOOKUP($C1485,装备数值,7,0)*($E1485-1))*VLOOKUP($D1485,系数!$K$2:$O$7,5,0))</f>
        <v>0</v>
      </c>
      <c r="K1485" s="17">
        <f>INT(VLOOKUP(E1485,强化金币,2,1)*VLOOKUP(INDEX(装备!F:F,MATCH(属性!A1485,装备!A:A,0)),系数!$K$12:$M$15,3,0))</f>
        <v>5400</v>
      </c>
      <c r="L1485" s="17"/>
      <c r="M1485" s="17"/>
      <c r="N1485" s="17"/>
      <c r="O1485" s="17">
        <f>IF(E1485=1,"",VLOOKUP(E1485,系数!$S$2:$AB$12,MATCH(属性!C1485,评级,0),1))</f>
        <v>0</v>
      </c>
    </row>
    <row r="1486" spans="1:15" ht="17.25" thickBot="1" x14ac:dyDescent="0.4">
      <c r="A1486" s="17">
        <f t="shared" si="46"/>
        <v>7100013</v>
      </c>
      <c r="B1486" s="17" t="s">
        <v>67</v>
      </c>
      <c r="C1486" s="15">
        <f>INDEX(装备!G:G,MATCH(属性!A1486,装备!A:A,0))</f>
        <v>7</v>
      </c>
      <c r="D1486" s="15" t="str">
        <f>INDEX(装备!E:E,MATCH(属性!A1486,装备!A:A,0))</f>
        <v>weapon</v>
      </c>
      <c r="E1486" s="14">
        <v>44</v>
      </c>
      <c r="F1486" s="17">
        <f>INT((VLOOKUP($C1486,装备数值,2,0)+VLOOKUP($C1486,装备数值,5,0)*($E1486-1))*VLOOKUP($D1486,系数!$K$2:$O$7,2,0))</f>
        <v>0</v>
      </c>
      <c r="G1486" s="17">
        <f>INT((VLOOKUP($C1486,装备数值,3,0)+VLOOKUP($C1486,装备数值,6,0)*($E1486-1))*VLOOKUP($D1486,系数!$K$2:$O$7,3,0))</f>
        <v>178</v>
      </c>
      <c r="H1486" s="17">
        <f t="shared" si="47"/>
        <v>178</v>
      </c>
      <c r="I1486" s="17">
        <f>INT((VLOOKUP($C1486,装备数值,4,0)+VLOOKUP($C1486,装备数值,7,0)*($E1486-1))*VLOOKUP($D1486,系数!$K$2:$O$7,4,0))</f>
        <v>0</v>
      </c>
      <c r="J1486" s="17">
        <f>INT((VLOOKUP($C1486,装备数值,4,0)+VLOOKUP($C1486,装备数值,7,0)*($E1486-1))*VLOOKUP($D1486,系数!$K$2:$O$7,5,0))</f>
        <v>0</v>
      </c>
      <c r="K1486" s="17">
        <f>INT(VLOOKUP(E1486,强化金币,2,1)*VLOOKUP(INDEX(装备!F:F,MATCH(属性!A1486,装备!A:A,0)),系数!$K$12:$M$15,3,0))</f>
        <v>6000</v>
      </c>
      <c r="L1486" s="17"/>
      <c r="M1486" s="17"/>
      <c r="N1486" s="17"/>
      <c r="O1486" s="17">
        <f>IF(E1486=1,"",VLOOKUP(E1486,系数!$S$2:$AB$12,MATCH(属性!C1486,评级,0),1))</f>
        <v>0</v>
      </c>
    </row>
    <row r="1487" spans="1:15" ht="17.25" thickBot="1" x14ac:dyDescent="0.4">
      <c r="A1487" s="17">
        <f t="shared" si="46"/>
        <v>7100013</v>
      </c>
      <c r="B1487" s="17" t="s">
        <v>67</v>
      </c>
      <c r="C1487" s="15">
        <f>INDEX(装备!G:G,MATCH(属性!A1487,装备!A:A,0))</f>
        <v>7</v>
      </c>
      <c r="D1487" s="15" t="str">
        <f>INDEX(装备!E:E,MATCH(属性!A1487,装备!A:A,0))</f>
        <v>weapon</v>
      </c>
      <c r="E1487" s="14">
        <v>45</v>
      </c>
      <c r="F1487" s="17">
        <f>INT((VLOOKUP($C1487,装备数值,2,0)+VLOOKUP($C1487,装备数值,5,0)*($E1487-1))*VLOOKUP($D1487,系数!$K$2:$O$7,2,0))</f>
        <v>0</v>
      </c>
      <c r="G1487" s="17">
        <f>INT((VLOOKUP($C1487,装备数值,3,0)+VLOOKUP($C1487,装备数值,6,0)*($E1487-1))*VLOOKUP($D1487,系数!$K$2:$O$7,3,0))</f>
        <v>181</v>
      </c>
      <c r="H1487" s="17">
        <f t="shared" si="47"/>
        <v>181</v>
      </c>
      <c r="I1487" s="17">
        <f>INT((VLOOKUP($C1487,装备数值,4,0)+VLOOKUP($C1487,装备数值,7,0)*($E1487-1))*VLOOKUP($D1487,系数!$K$2:$O$7,4,0))</f>
        <v>0</v>
      </c>
      <c r="J1487" s="17">
        <f>INT((VLOOKUP($C1487,装备数值,4,0)+VLOOKUP($C1487,装备数值,7,0)*($E1487-1))*VLOOKUP($D1487,系数!$K$2:$O$7,5,0))</f>
        <v>0</v>
      </c>
      <c r="K1487" s="17">
        <f>INT(VLOOKUP(E1487,强化金币,2,1)*VLOOKUP(INDEX(装备!F:F,MATCH(属性!A1487,装备!A:A,0)),系数!$K$12:$M$15,3,0))</f>
        <v>6600</v>
      </c>
      <c r="L1487" s="17"/>
      <c r="M1487" s="17"/>
      <c r="N1487" s="17"/>
      <c r="O1487" s="17">
        <f>IF(E1487=1,"",VLOOKUP(E1487,系数!$S$2:$AB$12,MATCH(属性!C1487,评级,0),1))</f>
        <v>0</v>
      </c>
    </row>
    <row r="1488" spans="1:15" ht="17.25" thickBot="1" x14ac:dyDescent="0.4">
      <c r="A1488" s="17">
        <f t="shared" si="46"/>
        <v>7100013</v>
      </c>
      <c r="B1488" s="17" t="s">
        <v>67</v>
      </c>
      <c r="C1488" s="15">
        <f>INDEX(装备!G:G,MATCH(属性!A1488,装备!A:A,0))</f>
        <v>7</v>
      </c>
      <c r="D1488" s="15" t="str">
        <f>INDEX(装备!E:E,MATCH(属性!A1488,装备!A:A,0))</f>
        <v>weapon</v>
      </c>
      <c r="E1488" s="14">
        <v>46</v>
      </c>
      <c r="F1488" s="17">
        <f>INT((VLOOKUP($C1488,装备数值,2,0)+VLOOKUP($C1488,装备数值,5,0)*($E1488-1))*VLOOKUP($D1488,系数!$K$2:$O$7,2,0))</f>
        <v>0</v>
      </c>
      <c r="G1488" s="17">
        <f>INT((VLOOKUP($C1488,装备数值,3,0)+VLOOKUP($C1488,装备数值,6,0)*($E1488-1))*VLOOKUP($D1488,系数!$K$2:$O$7,3,0))</f>
        <v>183</v>
      </c>
      <c r="H1488" s="17">
        <f t="shared" si="47"/>
        <v>183</v>
      </c>
      <c r="I1488" s="17">
        <f>INT((VLOOKUP($C1488,装备数值,4,0)+VLOOKUP($C1488,装备数值,7,0)*($E1488-1))*VLOOKUP($D1488,系数!$K$2:$O$7,4,0))</f>
        <v>0</v>
      </c>
      <c r="J1488" s="17">
        <f>INT((VLOOKUP($C1488,装备数值,4,0)+VLOOKUP($C1488,装备数值,7,0)*($E1488-1))*VLOOKUP($D1488,系数!$K$2:$O$7,5,0))</f>
        <v>0</v>
      </c>
      <c r="K1488" s="17">
        <f>INT(VLOOKUP(E1488,强化金币,2,1)*VLOOKUP(INDEX(装备!F:F,MATCH(属性!A1488,装备!A:A,0)),系数!$K$12:$M$15,3,0))</f>
        <v>7200</v>
      </c>
      <c r="L1488" s="17"/>
      <c r="M1488" s="17"/>
      <c r="N1488" s="17"/>
      <c r="O1488" s="17">
        <f>IF(E1488=1,"",VLOOKUP(E1488,系数!$S$2:$AB$12,MATCH(属性!C1488,评级,0),1))</f>
        <v>0</v>
      </c>
    </row>
    <row r="1489" spans="1:15" ht="17.25" thickBot="1" x14ac:dyDescent="0.4">
      <c r="A1489" s="17">
        <f t="shared" si="46"/>
        <v>7100013</v>
      </c>
      <c r="B1489" s="17" t="s">
        <v>67</v>
      </c>
      <c r="C1489" s="15">
        <f>INDEX(装备!G:G,MATCH(属性!A1489,装备!A:A,0))</f>
        <v>7</v>
      </c>
      <c r="D1489" s="15" t="str">
        <f>INDEX(装备!E:E,MATCH(属性!A1489,装备!A:A,0))</f>
        <v>weapon</v>
      </c>
      <c r="E1489" s="14">
        <v>47</v>
      </c>
      <c r="F1489" s="17">
        <f>INT((VLOOKUP($C1489,装备数值,2,0)+VLOOKUP($C1489,装备数值,5,0)*($E1489-1))*VLOOKUP($D1489,系数!$K$2:$O$7,2,0))</f>
        <v>0</v>
      </c>
      <c r="G1489" s="17">
        <f>INT((VLOOKUP($C1489,装备数值,3,0)+VLOOKUP($C1489,装备数值,6,0)*($E1489-1))*VLOOKUP($D1489,系数!$K$2:$O$7,3,0))</f>
        <v>185</v>
      </c>
      <c r="H1489" s="17">
        <f t="shared" si="47"/>
        <v>185</v>
      </c>
      <c r="I1489" s="17">
        <f>INT((VLOOKUP($C1489,装备数值,4,0)+VLOOKUP($C1489,装备数值,7,0)*($E1489-1))*VLOOKUP($D1489,系数!$K$2:$O$7,4,0))</f>
        <v>0</v>
      </c>
      <c r="J1489" s="17">
        <f>INT((VLOOKUP($C1489,装备数值,4,0)+VLOOKUP($C1489,装备数值,7,0)*($E1489-1))*VLOOKUP($D1489,系数!$K$2:$O$7,5,0))</f>
        <v>0</v>
      </c>
      <c r="K1489" s="17">
        <f>INT(VLOOKUP(E1489,强化金币,2,1)*VLOOKUP(INDEX(装备!F:F,MATCH(属性!A1489,装备!A:A,0)),系数!$K$12:$M$15,3,0))</f>
        <v>7800</v>
      </c>
      <c r="L1489" s="17"/>
      <c r="M1489" s="17"/>
      <c r="N1489" s="17"/>
      <c r="O1489" s="17">
        <f>IF(E1489=1,"",VLOOKUP(E1489,系数!$S$2:$AB$12,MATCH(属性!C1489,评级,0),1))</f>
        <v>0</v>
      </c>
    </row>
    <row r="1490" spans="1:15" ht="17.25" thickBot="1" x14ac:dyDescent="0.4">
      <c r="A1490" s="17">
        <f t="shared" si="46"/>
        <v>7100013</v>
      </c>
      <c r="B1490" s="17" t="s">
        <v>67</v>
      </c>
      <c r="C1490" s="15">
        <f>INDEX(装备!G:G,MATCH(属性!A1490,装备!A:A,0))</f>
        <v>7</v>
      </c>
      <c r="D1490" s="15" t="str">
        <f>INDEX(装备!E:E,MATCH(属性!A1490,装备!A:A,0))</f>
        <v>weapon</v>
      </c>
      <c r="E1490" s="14">
        <v>48</v>
      </c>
      <c r="F1490" s="17">
        <f>INT((VLOOKUP($C1490,装备数值,2,0)+VLOOKUP($C1490,装备数值,5,0)*($E1490-1))*VLOOKUP($D1490,系数!$K$2:$O$7,2,0))</f>
        <v>0</v>
      </c>
      <c r="G1490" s="17">
        <f>INT((VLOOKUP($C1490,装备数值,3,0)+VLOOKUP($C1490,装备数值,6,0)*($E1490-1))*VLOOKUP($D1490,系数!$K$2:$O$7,3,0))</f>
        <v>188</v>
      </c>
      <c r="H1490" s="17">
        <f t="shared" si="47"/>
        <v>188</v>
      </c>
      <c r="I1490" s="17">
        <f>INT((VLOOKUP($C1490,装备数值,4,0)+VLOOKUP($C1490,装备数值,7,0)*($E1490-1))*VLOOKUP($D1490,系数!$K$2:$O$7,4,0))</f>
        <v>0</v>
      </c>
      <c r="J1490" s="17">
        <f>INT((VLOOKUP($C1490,装备数值,4,0)+VLOOKUP($C1490,装备数值,7,0)*($E1490-1))*VLOOKUP($D1490,系数!$K$2:$O$7,5,0))</f>
        <v>0</v>
      </c>
      <c r="K1490" s="17">
        <f>INT(VLOOKUP(E1490,强化金币,2,1)*VLOOKUP(INDEX(装备!F:F,MATCH(属性!A1490,装备!A:A,0)),系数!$K$12:$M$15,3,0))</f>
        <v>8400</v>
      </c>
      <c r="L1490" s="17"/>
      <c r="M1490" s="17"/>
      <c r="N1490" s="17"/>
      <c r="O1490" s="17">
        <f>IF(E1490=1,"",VLOOKUP(E1490,系数!$S$2:$AB$12,MATCH(属性!C1490,评级,0),1))</f>
        <v>0</v>
      </c>
    </row>
    <row r="1491" spans="1:15" ht="17.25" thickBot="1" x14ac:dyDescent="0.4">
      <c r="A1491" s="17">
        <f t="shared" si="46"/>
        <v>7100013</v>
      </c>
      <c r="B1491" s="17" t="s">
        <v>67</v>
      </c>
      <c r="C1491" s="15">
        <f>INDEX(装备!G:G,MATCH(属性!A1491,装备!A:A,0))</f>
        <v>7</v>
      </c>
      <c r="D1491" s="15" t="str">
        <f>INDEX(装备!E:E,MATCH(属性!A1491,装备!A:A,0))</f>
        <v>weapon</v>
      </c>
      <c r="E1491" s="14">
        <v>49</v>
      </c>
      <c r="F1491" s="17">
        <f>INT((VLOOKUP($C1491,装备数值,2,0)+VLOOKUP($C1491,装备数值,5,0)*($E1491-1))*VLOOKUP($D1491,系数!$K$2:$O$7,2,0))</f>
        <v>0</v>
      </c>
      <c r="G1491" s="17">
        <f>INT((VLOOKUP($C1491,装备数值,3,0)+VLOOKUP($C1491,装备数值,6,0)*($E1491-1))*VLOOKUP($D1491,系数!$K$2:$O$7,3,0))</f>
        <v>190</v>
      </c>
      <c r="H1491" s="17">
        <f t="shared" si="47"/>
        <v>190</v>
      </c>
      <c r="I1491" s="17">
        <f>INT((VLOOKUP($C1491,装备数值,4,0)+VLOOKUP($C1491,装备数值,7,0)*($E1491-1))*VLOOKUP($D1491,系数!$K$2:$O$7,4,0))</f>
        <v>0</v>
      </c>
      <c r="J1491" s="17">
        <f>INT((VLOOKUP($C1491,装备数值,4,0)+VLOOKUP($C1491,装备数值,7,0)*($E1491-1))*VLOOKUP($D1491,系数!$K$2:$O$7,5,0))</f>
        <v>0</v>
      </c>
      <c r="K1491" s="17">
        <f>INT(VLOOKUP(E1491,强化金币,2,1)*VLOOKUP(INDEX(装备!F:F,MATCH(属性!A1491,装备!A:A,0)),系数!$K$12:$M$15,3,0))</f>
        <v>9000</v>
      </c>
      <c r="L1491" s="17"/>
      <c r="M1491" s="17"/>
      <c r="N1491" s="17"/>
      <c r="O1491" s="17">
        <f>IF(E1491=1,"",VLOOKUP(E1491,系数!$S$2:$AB$12,MATCH(属性!C1491,评级,0),1))</f>
        <v>0</v>
      </c>
    </row>
    <row r="1492" spans="1:15" ht="17.25" thickBot="1" x14ac:dyDescent="0.4">
      <c r="A1492" s="17">
        <f t="shared" si="46"/>
        <v>7100013</v>
      </c>
      <c r="B1492" s="17" t="s">
        <v>67</v>
      </c>
      <c r="C1492" s="15">
        <f>INDEX(装备!G:G,MATCH(属性!A1492,装备!A:A,0))</f>
        <v>7</v>
      </c>
      <c r="D1492" s="15" t="str">
        <f>INDEX(装备!E:E,MATCH(属性!A1492,装备!A:A,0))</f>
        <v>weapon</v>
      </c>
      <c r="E1492" s="14">
        <v>50</v>
      </c>
      <c r="F1492" s="17">
        <f>INT((VLOOKUP($C1492,装备数值,2,0)+VLOOKUP($C1492,装备数值,5,0)*($E1492-1))*VLOOKUP($D1492,系数!$K$2:$O$7,2,0))</f>
        <v>0</v>
      </c>
      <c r="G1492" s="17">
        <f>INT((VLOOKUP($C1492,装备数值,3,0)+VLOOKUP($C1492,装备数值,6,0)*($E1492-1))*VLOOKUP($D1492,系数!$K$2:$O$7,3,0))</f>
        <v>192</v>
      </c>
      <c r="H1492" s="17">
        <f t="shared" si="47"/>
        <v>192</v>
      </c>
      <c r="I1492" s="17">
        <f>INT((VLOOKUP($C1492,装备数值,4,0)+VLOOKUP($C1492,装备数值,7,0)*($E1492-1))*VLOOKUP($D1492,系数!$K$2:$O$7,4,0))</f>
        <v>0</v>
      </c>
      <c r="J1492" s="17">
        <f>INT((VLOOKUP($C1492,装备数值,4,0)+VLOOKUP($C1492,装备数值,7,0)*($E1492-1))*VLOOKUP($D1492,系数!$K$2:$O$7,5,0))</f>
        <v>0</v>
      </c>
      <c r="K1492" s="17">
        <f>INT(VLOOKUP(E1492,强化金币,2,1)*VLOOKUP(INDEX(装备!F:F,MATCH(属性!A1492,装备!A:A,0)),系数!$K$12:$M$15,3,0))</f>
        <v>9600</v>
      </c>
      <c r="L1492" s="17"/>
      <c r="M1492" s="17"/>
      <c r="N1492" s="17"/>
      <c r="O1492" s="17">
        <f>IF(E1492=1,"",VLOOKUP(E1492,系数!$S$2:$AB$12,MATCH(属性!C1492,评级,0),1))</f>
        <v>0</v>
      </c>
    </row>
    <row r="1493" spans="1:15" ht="17.25" thickBot="1" x14ac:dyDescent="0.4">
      <c r="A1493" s="17">
        <f t="shared" si="46"/>
        <v>7100013</v>
      </c>
      <c r="B1493" s="17" t="s">
        <v>67</v>
      </c>
      <c r="C1493" s="15">
        <f>INDEX(装备!G:G,MATCH(属性!A1493,装备!A:A,0))</f>
        <v>7</v>
      </c>
      <c r="D1493" s="15" t="str">
        <f>INDEX(装备!E:E,MATCH(属性!A1493,装备!A:A,0))</f>
        <v>weapon</v>
      </c>
      <c r="E1493" s="14">
        <v>51</v>
      </c>
      <c r="F1493" s="17">
        <f>INT((VLOOKUP($C1493,装备数值,2,0)+VLOOKUP($C1493,装备数值,5,0)*($E1493-1))*VLOOKUP($D1493,系数!$K$2:$O$7,2,0))</f>
        <v>0</v>
      </c>
      <c r="G1493" s="17">
        <f>INT((VLOOKUP($C1493,装备数值,3,0)+VLOOKUP($C1493,装备数值,6,0)*($E1493-1))*VLOOKUP($D1493,系数!$K$2:$O$7,3,0))</f>
        <v>195</v>
      </c>
      <c r="H1493" s="17">
        <f t="shared" si="47"/>
        <v>195</v>
      </c>
      <c r="I1493" s="17">
        <f>INT((VLOOKUP($C1493,装备数值,4,0)+VLOOKUP($C1493,装备数值,7,0)*($E1493-1))*VLOOKUP($D1493,系数!$K$2:$O$7,4,0))</f>
        <v>0</v>
      </c>
      <c r="J1493" s="17">
        <f>INT((VLOOKUP($C1493,装备数值,4,0)+VLOOKUP($C1493,装备数值,7,0)*($E1493-1))*VLOOKUP($D1493,系数!$K$2:$O$7,5,0))</f>
        <v>0</v>
      </c>
      <c r="K1493" s="17">
        <f>INT(VLOOKUP(E1493,强化金币,2,1)*VLOOKUP(INDEX(装备!F:F,MATCH(属性!A1493,装备!A:A,0)),系数!$K$12:$M$15,3,0))</f>
        <v>10200</v>
      </c>
      <c r="L1493" s="17"/>
      <c r="M1493" s="17"/>
      <c r="N1493" s="17"/>
      <c r="O1493" s="17">
        <f>IF(E1493=1,"",VLOOKUP(E1493,系数!$S$2:$AB$12,MATCH(属性!C1493,评级,0),1))</f>
        <v>0</v>
      </c>
    </row>
    <row r="1494" spans="1:15" ht="17.25" thickBot="1" x14ac:dyDescent="0.4">
      <c r="A1494" s="17">
        <f t="shared" si="46"/>
        <v>7100013</v>
      </c>
      <c r="B1494" s="17" t="s">
        <v>67</v>
      </c>
      <c r="C1494" s="15">
        <f>INDEX(装备!G:G,MATCH(属性!A1494,装备!A:A,0))</f>
        <v>7</v>
      </c>
      <c r="D1494" s="15" t="str">
        <f>INDEX(装备!E:E,MATCH(属性!A1494,装备!A:A,0))</f>
        <v>weapon</v>
      </c>
      <c r="E1494" s="14">
        <v>52</v>
      </c>
      <c r="F1494" s="17">
        <f>INT((VLOOKUP($C1494,装备数值,2,0)+VLOOKUP($C1494,装备数值,5,0)*($E1494-1))*VLOOKUP($D1494,系数!$K$2:$O$7,2,0))</f>
        <v>0</v>
      </c>
      <c r="G1494" s="17">
        <f>INT((VLOOKUP($C1494,装备数值,3,0)+VLOOKUP($C1494,装备数值,6,0)*($E1494-1))*VLOOKUP($D1494,系数!$K$2:$O$7,3,0))</f>
        <v>197</v>
      </c>
      <c r="H1494" s="17">
        <f t="shared" si="47"/>
        <v>197</v>
      </c>
      <c r="I1494" s="17">
        <f>INT((VLOOKUP($C1494,装备数值,4,0)+VLOOKUP($C1494,装备数值,7,0)*($E1494-1))*VLOOKUP($D1494,系数!$K$2:$O$7,4,0))</f>
        <v>0</v>
      </c>
      <c r="J1494" s="17">
        <f>INT((VLOOKUP($C1494,装备数值,4,0)+VLOOKUP($C1494,装备数值,7,0)*($E1494-1))*VLOOKUP($D1494,系数!$K$2:$O$7,5,0))</f>
        <v>0</v>
      </c>
      <c r="K1494" s="17">
        <f>INT(VLOOKUP(E1494,强化金币,2,1)*VLOOKUP(INDEX(装备!F:F,MATCH(属性!A1494,装备!A:A,0)),系数!$K$12:$M$15,3,0))</f>
        <v>10800</v>
      </c>
      <c r="L1494" s="17"/>
      <c r="M1494" s="17"/>
      <c r="N1494" s="17"/>
      <c r="O1494" s="17">
        <f>IF(E1494=1,"",VLOOKUP(E1494,系数!$S$2:$AB$12,MATCH(属性!C1494,评级,0),1))</f>
        <v>0</v>
      </c>
    </row>
    <row r="1495" spans="1:15" ht="17.25" thickBot="1" x14ac:dyDescent="0.4">
      <c r="A1495" s="17">
        <f t="shared" si="46"/>
        <v>7100013</v>
      </c>
      <c r="B1495" s="17" t="s">
        <v>67</v>
      </c>
      <c r="C1495" s="15">
        <f>INDEX(装备!G:G,MATCH(属性!A1495,装备!A:A,0))</f>
        <v>7</v>
      </c>
      <c r="D1495" s="15" t="str">
        <f>INDEX(装备!E:E,MATCH(属性!A1495,装备!A:A,0))</f>
        <v>weapon</v>
      </c>
      <c r="E1495" s="14">
        <v>53</v>
      </c>
      <c r="F1495" s="17">
        <f>INT((VLOOKUP($C1495,装备数值,2,0)+VLOOKUP($C1495,装备数值,5,0)*($E1495-1))*VLOOKUP($D1495,系数!$K$2:$O$7,2,0))</f>
        <v>0</v>
      </c>
      <c r="G1495" s="17">
        <f>INT((VLOOKUP($C1495,装备数值,3,0)+VLOOKUP($C1495,装备数值,6,0)*($E1495-1))*VLOOKUP($D1495,系数!$K$2:$O$7,3,0))</f>
        <v>199</v>
      </c>
      <c r="H1495" s="17">
        <f t="shared" si="47"/>
        <v>199</v>
      </c>
      <c r="I1495" s="17">
        <f>INT((VLOOKUP($C1495,装备数值,4,0)+VLOOKUP($C1495,装备数值,7,0)*($E1495-1))*VLOOKUP($D1495,系数!$K$2:$O$7,4,0))</f>
        <v>0</v>
      </c>
      <c r="J1495" s="17">
        <f>INT((VLOOKUP($C1495,装备数值,4,0)+VLOOKUP($C1495,装备数值,7,0)*($E1495-1))*VLOOKUP($D1495,系数!$K$2:$O$7,5,0))</f>
        <v>0</v>
      </c>
      <c r="K1495" s="17">
        <f>INT(VLOOKUP(E1495,强化金币,2,1)*VLOOKUP(INDEX(装备!F:F,MATCH(属性!A1495,装备!A:A,0)),系数!$K$12:$M$15,3,0))</f>
        <v>11400</v>
      </c>
      <c r="L1495" s="17"/>
      <c r="M1495" s="17"/>
      <c r="N1495" s="17"/>
      <c r="O1495" s="17">
        <f>IF(E1495=1,"",VLOOKUP(E1495,系数!$S$2:$AB$12,MATCH(属性!C1495,评级,0),1))</f>
        <v>0</v>
      </c>
    </row>
    <row r="1496" spans="1:15" ht="17.25" thickBot="1" x14ac:dyDescent="0.4">
      <c r="A1496" s="17">
        <f t="shared" si="46"/>
        <v>7100013</v>
      </c>
      <c r="B1496" s="17" t="s">
        <v>67</v>
      </c>
      <c r="C1496" s="15">
        <f>INDEX(装备!G:G,MATCH(属性!A1496,装备!A:A,0))</f>
        <v>7</v>
      </c>
      <c r="D1496" s="15" t="str">
        <f>INDEX(装备!E:E,MATCH(属性!A1496,装备!A:A,0))</f>
        <v>weapon</v>
      </c>
      <c r="E1496" s="14">
        <v>54</v>
      </c>
      <c r="F1496" s="17">
        <f>INT((VLOOKUP($C1496,装备数值,2,0)+VLOOKUP($C1496,装备数值,5,0)*($E1496-1))*VLOOKUP($D1496,系数!$K$2:$O$7,2,0))</f>
        <v>0</v>
      </c>
      <c r="G1496" s="17">
        <f>INT((VLOOKUP($C1496,装备数值,3,0)+VLOOKUP($C1496,装备数值,6,0)*($E1496-1))*VLOOKUP($D1496,系数!$K$2:$O$7,3,0))</f>
        <v>202</v>
      </c>
      <c r="H1496" s="17">
        <f t="shared" si="47"/>
        <v>202</v>
      </c>
      <c r="I1496" s="17">
        <f>INT((VLOOKUP($C1496,装备数值,4,0)+VLOOKUP($C1496,装备数值,7,0)*($E1496-1))*VLOOKUP($D1496,系数!$K$2:$O$7,4,0))</f>
        <v>0</v>
      </c>
      <c r="J1496" s="17">
        <f>INT((VLOOKUP($C1496,装备数值,4,0)+VLOOKUP($C1496,装备数值,7,0)*($E1496-1))*VLOOKUP($D1496,系数!$K$2:$O$7,5,0))</f>
        <v>0</v>
      </c>
      <c r="K1496" s="17">
        <f>INT(VLOOKUP(E1496,强化金币,2,1)*VLOOKUP(INDEX(装备!F:F,MATCH(属性!A1496,装备!A:A,0)),系数!$K$12:$M$15,3,0))</f>
        <v>12000</v>
      </c>
      <c r="L1496" s="17"/>
      <c r="M1496" s="17"/>
      <c r="N1496" s="17"/>
      <c r="O1496" s="17">
        <f>IF(E1496=1,"",VLOOKUP(E1496,系数!$S$2:$AB$12,MATCH(属性!C1496,评级,0),1))</f>
        <v>0</v>
      </c>
    </row>
    <row r="1497" spans="1:15" ht="17.25" thickBot="1" x14ac:dyDescent="0.4">
      <c r="A1497" s="17">
        <f t="shared" si="46"/>
        <v>7100013</v>
      </c>
      <c r="B1497" s="17" t="s">
        <v>67</v>
      </c>
      <c r="C1497" s="15">
        <f>INDEX(装备!G:G,MATCH(属性!A1497,装备!A:A,0))</f>
        <v>7</v>
      </c>
      <c r="D1497" s="15" t="str">
        <f>INDEX(装备!E:E,MATCH(属性!A1497,装备!A:A,0))</f>
        <v>weapon</v>
      </c>
      <c r="E1497" s="14">
        <v>55</v>
      </c>
      <c r="F1497" s="17">
        <f>INT((VLOOKUP($C1497,装备数值,2,0)+VLOOKUP($C1497,装备数值,5,0)*($E1497-1))*VLOOKUP($D1497,系数!$K$2:$O$7,2,0))</f>
        <v>0</v>
      </c>
      <c r="G1497" s="17">
        <f>INT((VLOOKUP($C1497,装备数值,3,0)+VLOOKUP($C1497,装备数值,6,0)*($E1497-1))*VLOOKUP($D1497,系数!$K$2:$O$7,3,0))</f>
        <v>204</v>
      </c>
      <c r="H1497" s="17">
        <f t="shared" si="47"/>
        <v>204</v>
      </c>
      <c r="I1497" s="17">
        <f>INT((VLOOKUP($C1497,装备数值,4,0)+VLOOKUP($C1497,装备数值,7,0)*($E1497-1))*VLOOKUP($D1497,系数!$K$2:$O$7,4,0))</f>
        <v>0</v>
      </c>
      <c r="J1497" s="17">
        <f>INT((VLOOKUP($C1497,装备数值,4,0)+VLOOKUP($C1497,装备数值,7,0)*($E1497-1))*VLOOKUP($D1497,系数!$K$2:$O$7,5,0))</f>
        <v>0</v>
      </c>
      <c r="K1497" s="17">
        <f>INT(VLOOKUP(E1497,强化金币,2,1)*VLOOKUP(INDEX(装备!F:F,MATCH(属性!A1497,装备!A:A,0)),系数!$K$12:$M$15,3,0))</f>
        <v>12600</v>
      </c>
      <c r="L1497" s="17"/>
      <c r="M1497" s="17"/>
      <c r="N1497" s="17"/>
      <c r="O1497" s="17">
        <f>IF(E1497=1,"",VLOOKUP(E1497,系数!$S$2:$AB$12,MATCH(属性!C1497,评级,0),1))</f>
        <v>0</v>
      </c>
    </row>
    <row r="1498" spans="1:15" ht="17.25" thickBot="1" x14ac:dyDescent="0.4">
      <c r="A1498" s="17">
        <f t="shared" si="46"/>
        <v>7100013</v>
      </c>
      <c r="B1498" s="17" t="s">
        <v>67</v>
      </c>
      <c r="C1498" s="15">
        <f>INDEX(装备!G:G,MATCH(属性!A1498,装备!A:A,0))</f>
        <v>7</v>
      </c>
      <c r="D1498" s="15" t="str">
        <f>INDEX(装备!E:E,MATCH(属性!A1498,装备!A:A,0))</f>
        <v>weapon</v>
      </c>
      <c r="E1498" s="14">
        <v>56</v>
      </c>
      <c r="F1498" s="17">
        <f>INT((VLOOKUP($C1498,装备数值,2,0)+VLOOKUP($C1498,装备数值,5,0)*($E1498-1))*VLOOKUP($D1498,系数!$K$2:$O$7,2,0))</f>
        <v>0</v>
      </c>
      <c r="G1498" s="17">
        <f>INT((VLOOKUP($C1498,装备数值,3,0)+VLOOKUP($C1498,装备数值,6,0)*($E1498-1))*VLOOKUP($D1498,系数!$K$2:$O$7,3,0))</f>
        <v>206</v>
      </c>
      <c r="H1498" s="17">
        <f t="shared" si="47"/>
        <v>206</v>
      </c>
      <c r="I1498" s="17">
        <f>INT((VLOOKUP($C1498,装备数值,4,0)+VLOOKUP($C1498,装备数值,7,0)*($E1498-1))*VLOOKUP($D1498,系数!$K$2:$O$7,4,0))</f>
        <v>0</v>
      </c>
      <c r="J1498" s="17">
        <f>INT((VLOOKUP($C1498,装备数值,4,0)+VLOOKUP($C1498,装备数值,7,0)*($E1498-1))*VLOOKUP($D1498,系数!$K$2:$O$7,5,0))</f>
        <v>0</v>
      </c>
      <c r="K1498" s="17">
        <f>INT(VLOOKUP(E1498,强化金币,2,1)*VLOOKUP(INDEX(装备!F:F,MATCH(属性!A1498,装备!A:A,0)),系数!$K$12:$M$15,3,0))</f>
        <v>13200</v>
      </c>
      <c r="L1498" s="17"/>
      <c r="M1498" s="17"/>
      <c r="N1498" s="17"/>
      <c r="O1498" s="17">
        <f>IF(E1498=1,"",VLOOKUP(E1498,系数!$S$2:$AB$12,MATCH(属性!C1498,评级,0),1))</f>
        <v>0</v>
      </c>
    </row>
    <row r="1499" spans="1:15" ht="17.25" thickBot="1" x14ac:dyDescent="0.4">
      <c r="A1499" s="17">
        <f t="shared" si="46"/>
        <v>7100013</v>
      </c>
      <c r="B1499" s="17" t="s">
        <v>67</v>
      </c>
      <c r="C1499" s="15">
        <f>INDEX(装备!G:G,MATCH(属性!A1499,装备!A:A,0))</f>
        <v>7</v>
      </c>
      <c r="D1499" s="15" t="str">
        <f>INDEX(装备!E:E,MATCH(属性!A1499,装备!A:A,0))</f>
        <v>weapon</v>
      </c>
      <c r="E1499" s="14">
        <v>57</v>
      </c>
      <c r="F1499" s="17">
        <f>INT((VLOOKUP($C1499,装备数值,2,0)+VLOOKUP($C1499,装备数值,5,0)*($E1499-1))*VLOOKUP($D1499,系数!$K$2:$O$7,2,0))</f>
        <v>0</v>
      </c>
      <c r="G1499" s="17">
        <f>INT((VLOOKUP($C1499,装备数值,3,0)+VLOOKUP($C1499,装备数值,6,0)*($E1499-1))*VLOOKUP($D1499,系数!$K$2:$O$7,3,0))</f>
        <v>209</v>
      </c>
      <c r="H1499" s="17">
        <f t="shared" si="47"/>
        <v>209</v>
      </c>
      <c r="I1499" s="17">
        <f>INT((VLOOKUP($C1499,装备数值,4,0)+VLOOKUP($C1499,装备数值,7,0)*($E1499-1))*VLOOKUP($D1499,系数!$K$2:$O$7,4,0))</f>
        <v>0</v>
      </c>
      <c r="J1499" s="17">
        <f>INT((VLOOKUP($C1499,装备数值,4,0)+VLOOKUP($C1499,装备数值,7,0)*($E1499-1))*VLOOKUP($D1499,系数!$K$2:$O$7,5,0))</f>
        <v>0</v>
      </c>
      <c r="K1499" s="17">
        <f>INT(VLOOKUP(E1499,强化金币,2,1)*VLOOKUP(INDEX(装备!F:F,MATCH(属性!A1499,装备!A:A,0)),系数!$K$12:$M$15,3,0))</f>
        <v>13800</v>
      </c>
      <c r="L1499" s="17"/>
      <c r="M1499" s="17"/>
      <c r="N1499" s="17"/>
      <c r="O1499" s="17">
        <f>IF(E1499=1,"",VLOOKUP(E1499,系数!$S$2:$AB$12,MATCH(属性!C1499,评级,0),1))</f>
        <v>0</v>
      </c>
    </row>
    <row r="1500" spans="1:15" ht="17.25" thickBot="1" x14ac:dyDescent="0.4">
      <c r="A1500" s="17">
        <f t="shared" si="46"/>
        <v>7100013</v>
      </c>
      <c r="B1500" s="17" t="s">
        <v>67</v>
      </c>
      <c r="C1500" s="15">
        <f>INDEX(装备!G:G,MATCH(属性!A1500,装备!A:A,0))</f>
        <v>7</v>
      </c>
      <c r="D1500" s="15" t="str">
        <f>INDEX(装备!E:E,MATCH(属性!A1500,装备!A:A,0))</f>
        <v>weapon</v>
      </c>
      <c r="E1500" s="14">
        <v>58</v>
      </c>
      <c r="F1500" s="17">
        <f>INT((VLOOKUP($C1500,装备数值,2,0)+VLOOKUP($C1500,装备数值,5,0)*($E1500-1))*VLOOKUP($D1500,系数!$K$2:$O$7,2,0))</f>
        <v>0</v>
      </c>
      <c r="G1500" s="17">
        <f>INT((VLOOKUP($C1500,装备数值,3,0)+VLOOKUP($C1500,装备数值,6,0)*($E1500-1))*VLOOKUP($D1500,系数!$K$2:$O$7,3,0))</f>
        <v>211</v>
      </c>
      <c r="H1500" s="17">
        <f t="shared" si="47"/>
        <v>211</v>
      </c>
      <c r="I1500" s="17">
        <f>INT((VLOOKUP($C1500,装备数值,4,0)+VLOOKUP($C1500,装备数值,7,0)*($E1500-1))*VLOOKUP($D1500,系数!$K$2:$O$7,4,0))</f>
        <v>0</v>
      </c>
      <c r="J1500" s="17">
        <f>INT((VLOOKUP($C1500,装备数值,4,0)+VLOOKUP($C1500,装备数值,7,0)*($E1500-1))*VLOOKUP($D1500,系数!$K$2:$O$7,5,0))</f>
        <v>0</v>
      </c>
      <c r="K1500" s="17">
        <f>INT(VLOOKUP(E1500,强化金币,2,1)*VLOOKUP(INDEX(装备!F:F,MATCH(属性!A1500,装备!A:A,0)),系数!$K$12:$M$15,3,0))</f>
        <v>14400</v>
      </c>
      <c r="L1500" s="17"/>
      <c r="M1500" s="17"/>
      <c r="N1500" s="17"/>
      <c r="O1500" s="17">
        <f>IF(E1500=1,"",VLOOKUP(E1500,系数!$S$2:$AB$12,MATCH(属性!C1500,评级,0),1))</f>
        <v>0</v>
      </c>
    </row>
    <row r="1501" spans="1:15" ht="17.25" thickBot="1" x14ac:dyDescent="0.4">
      <c r="A1501" s="17">
        <f t="shared" si="46"/>
        <v>7100013</v>
      </c>
      <c r="B1501" s="17" t="s">
        <v>67</v>
      </c>
      <c r="C1501" s="15">
        <f>INDEX(装备!G:G,MATCH(属性!A1501,装备!A:A,0))</f>
        <v>7</v>
      </c>
      <c r="D1501" s="15" t="str">
        <f>INDEX(装备!E:E,MATCH(属性!A1501,装备!A:A,0))</f>
        <v>weapon</v>
      </c>
      <c r="E1501" s="14">
        <v>59</v>
      </c>
      <c r="F1501" s="17">
        <f>INT((VLOOKUP($C1501,装备数值,2,0)+VLOOKUP($C1501,装备数值,5,0)*($E1501-1))*VLOOKUP($D1501,系数!$K$2:$O$7,2,0))</f>
        <v>0</v>
      </c>
      <c r="G1501" s="17">
        <f>INT((VLOOKUP($C1501,装备数值,3,0)+VLOOKUP($C1501,装备数值,6,0)*($E1501-1))*VLOOKUP($D1501,系数!$K$2:$O$7,3,0))</f>
        <v>213</v>
      </c>
      <c r="H1501" s="17">
        <f t="shared" si="47"/>
        <v>213</v>
      </c>
      <c r="I1501" s="17">
        <f>INT((VLOOKUP($C1501,装备数值,4,0)+VLOOKUP($C1501,装备数值,7,0)*($E1501-1))*VLOOKUP($D1501,系数!$K$2:$O$7,4,0))</f>
        <v>0</v>
      </c>
      <c r="J1501" s="17">
        <f>INT((VLOOKUP($C1501,装备数值,4,0)+VLOOKUP($C1501,装备数值,7,0)*($E1501-1))*VLOOKUP($D1501,系数!$K$2:$O$7,5,0))</f>
        <v>0</v>
      </c>
      <c r="K1501" s="17">
        <f>INT(VLOOKUP(E1501,强化金币,2,1)*VLOOKUP(INDEX(装备!F:F,MATCH(属性!A1501,装备!A:A,0)),系数!$K$12:$M$15,3,0))</f>
        <v>15000</v>
      </c>
      <c r="L1501" s="17"/>
      <c r="M1501" s="17"/>
      <c r="N1501" s="17"/>
      <c r="O1501" s="17">
        <f>IF(E1501=1,"",VLOOKUP(E1501,系数!$S$2:$AB$12,MATCH(属性!C1501,评级,0),1))</f>
        <v>0</v>
      </c>
    </row>
    <row r="1502" spans="1:15" ht="17.25" thickBot="1" x14ac:dyDescent="0.4">
      <c r="A1502" s="17">
        <f t="shared" si="46"/>
        <v>7100013</v>
      </c>
      <c r="B1502" s="17" t="s">
        <v>67</v>
      </c>
      <c r="C1502" s="15">
        <f>INDEX(装备!G:G,MATCH(属性!A1502,装备!A:A,0))</f>
        <v>7</v>
      </c>
      <c r="D1502" s="15" t="str">
        <f>INDEX(装备!E:E,MATCH(属性!A1502,装备!A:A,0))</f>
        <v>weapon</v>
      </c>
      <c r="E1502" s="14">
        <v>60</v>
      </c>
      <c r="F1502" s="17">
        <f>INT((VLOOKUP($C1502,装备数值,2,0)+VLOOKUP($C1502,装备数值,5,0)*($E1502-1))*VLOOKUP($D1502,系数!$K$2:$O$7,2,0))</f>
        <v>0</v>
      </c>
      <c r="G1502" s="17">
        <f>INT((VLOOKUP($C1502,装备数值,3,0)+VLOOKUP($C1502,装备数值,6,0)*($E1502-1))*VLOOKUP($D1502,系数!$K$2:$O$7,3,0))</f>
        <v>216</v>
      </c>
      <c r="H1502" s="17">
        <f t="shared" si="47"/>
        <v>216</v>
      </c>
      <c r="I1502" s="17">
        <f>INT((VLOOKUP($C1502,装备数值,4,0)+VLOOKUP($C1502,装备数值,7,0)*($E1502-1))*VLOOKUP($D1502,系数!$K$2:$O$7,4,0))</f>
        <v>0</v>
      </c>
      <c r="J1502" s="17">
        <f>INT((VLOOKUP($C1502,装备数值,4,0)+VLOOKUP($C1502,装备数值,7,0)*($E1502-1))*VLOOKUP($D1502,系数!$K$2:$O$7,5,0))</f>
        <v>0</v>
      </c>
      <c r="K1502" s="17">
        <f>INT(VLOOKUP(E1502,强化金币,2,1)*VLOOKUP(INDEX(装备!F:F,MATCH(属性!A1502,装备!A:A,0)),系数!$K$12:$M$15,3,0))</f>
        <v>15750</v>
      </c>
      <c r="L1502" s="17"/>
      <c r="M1502" s="17"/>
      <c r="N1502" s="17"/>
      <c r="O1502" s="17">
        <f>IF(E1502=1,"",VLOOKUP(E1502,系数!$S$2:$AB$12,MATCH(属性!C1502,评级,0),1))</f>
        <v>0</v>
      </c>
    </row>
    <row r="1503" spans="1:15" ht="17.25" thickBot="1" x14ac:dyDescent="0.4">
      <c r="A1503" s="17">
        <f t="shared" si="46"/>
        <v>7100013</v>
      </c>
      <c r="B1503" s="17" t="s">
        <v>67</v>
      </c>
      <c r="C1503" s="15">
        <f>INDEX(装备!G:G,MATCH(属性!A1503,装备!A:A,0))</f>
        <v>7</v>
      </c>
      <c r="D1503" s="15" t="str">
        <f>INDEX(装备!E:E,MATCH(属性!A1503,装备!A:A,0))</f>
        <v>weapon</v>
      </c>
      <c r="E1503" s="14">
        <v>61</v>
      </c>
      <c r="F1503" s="17">
        <f>INT((VLOOKUP($C1503,装备数值,2,0)+VLOOKUP($C1503,装备数值,5,0)*($E1503-1))*VLOOKUP($D1503,系数!$K$2:$O$7,2,0))</f>
        <v>0</v>
      </c>
      <c r="G1503" s="17">
        <f>INT((VLOOKUP($C1503,装备数值,3,0)+VLOOKUP($C1503,装备数值,6,0)*($E1503-1))*VLOOKUP($D1503,系数!$K$2:$O$7,3,0))</f>
        <v>218</v>
      </c>
      <c r="H1503" s="17">
        <f t="shared" si="47"/>
        <v>218</v>
      </c>
      <c r="I1503" s="17">
        <f>INT((VLOOKUP($C1503,装备数值,4,0)+VLOOKUP($C1503,装备数值,7,0)*($E1503-1))*VLOOKUP($D1503,系数!$K$2:$O$7,4,0))</f>
        <v>0</v>
      </c>
      <c r="J1503" s="17">
        <f>INT((VLOOKUP($C1503,装备数值,4,0)+VLOOKUP($C1503,装备数值,7,0)*($E1503-1))*VLOOKUP($D1503,系数!$K$2:$O$7,5,0))</f>
        <v>0</v>
      </c>
      <c r="K1503" s="17">
        <f>INT(VLOOKUP(E1503,强化金币,2,1)*VLOOKUP(INDEX(装备!F:F,MATCH(属性!A1503,装备!A:A,0)),系数!$K$12:$M$15,3,0))</f>
        <v>16500</v>
      </c>
      <c r="L1503" s="17"/>
      <c r="M1503" s="17"/>
      <c r="N1503" s="17"/>
      <c r="O1503" s="17">
        <f>IF(E1503=1,"",VLOOKUP(E1503,系数!$S$2:$AB$12,MATCH(属性!C1503,评级,0),1))</f>
        <v>0</v>
      </c>
    </row>
    <row r="1504" spans="1:15" ht="17.25" thickBot="1" x14ac:dyDescent="0.4">
      <c r="A1504" s="17">
        <f t="shared" si="46"/>
        <v>7100013</v>
      </c>
      <c r="B1504" s="17" t="s">
        <v>67</v>
      </c>
      <c r="C1504" s="15">
        <f>INDEX(装备!G:G,MATCH(属性!A1504,装备!A:A,0))</f>
        <v>7</v>
      </c>
      <c r="D1504" s="15" t="str">
        <f>INDEX(装备!E:E,MATCH(属性!A1504,装备!A:A,0))</f>
        <v>weapon</v>
      </c>
      <c r="E1504" s="14">
        <v>62</v>
      </c>
      <c r="F1504" s="17">
        <f>INT((VLOOKUP($C1504,装备数值,2,0)+VLOOKUP($C1504,装备数值,5,0)*($E1504-1))*VLOOKUP($D1504,系数!$K$2:$O$7,2,0))</f>
        <v>0</v>
      </c>
      <c r="G1504" s="17">
        <f>INT((VLOOKUP($C1504,装备数值,3,0)+VLOOKUP($C1504,装备数值,6,0)*($E1504-1))*VLOOKUP($D1504,系数!$K$2:$O$7,3,0))</f>
        <v>220</v>
      </c>
      <c r="H1504" s="17">
        <f t="shared" si="47"/>
        <v>220</v>
      </c>
      <c r="I1504" s="17">
        <f>INT((VLOOKUP($C1504,装备数值,4,0)+VLOOKUP($C1504,装备数值,7,0)*($E1504-1))*VLOOKUP($D1504,系数!$K$2:$O$7,4,0))</f>
        <v>0</v>
      </c>
      <c r="J1504" s="17">
        <f>INT((VLOOKUP($C1504,装备数值,4,0)+VLOOKUP($C1504,装备数值,7,0)*($E1504-1))*VLOOKUP($D1504,系数!$K$2:$O$7,5,0))</f>
        <v>0</v>
      </c>
      <c r="K1504" s="17">
        <f>INT(VLOOKUP(E1504,强化金币,2,1)*VLOOKUP(INDEX(装备!F:F,MATCH(属性!A1504,装备!A:A,0)),系数!$K$12:$M$15,3,0))</f>
        <v>17250</v>
      </c>
      <c r="L1504" s="17"/>
      <c r="M1504" s="17"/>
      <c r="N1504" s="17"/>
      <c r="O1504" s="17">
        <f>IF(E1504=1,"",VLOOKUP(E1504,系数!$S$2:$AB$12,MATCH(属性!C1504,评级,0),1))</f>
        <v>0</v>
      </c>
    </row>
    <row r="1505" spans="1:15" ht="17.25" thickBot="1" x14ac:dyDescent="0.4">
      <c r="A1505" s="17">
        <f t="shared" si="46"/>
        <v>7100013</v>
      </c>
      <c r="B1505" s="17" t="s">
        <v>67</v>
      </c>
      <c r="C1505" s="15">
        <f>INDEX(装备!G:G,MATCH(属性!A1505,装备!A:A,0))</f>
        <v>7</v>
      </c>
      <c r="D1505" s="15" t="str">
        <f>INDEX(装备!E:E,MATCH(属性!A1505,装备!A:A,0))</f>
        <v>weapon</v>
      </c>
      <c r="E1505" s="14">
        <v>63</v>
      </c>
      <c r="F1505" s="17">
        <f>INT((VLOOKUP($C1505,装备数值,2,0)+VLOOKUP($C1505,装备数值,5,0)*($E1505-1))*VLOOKUP($D1505,系数!$K$2:$O$7,2,0))</f>
        <v>0</v>
      </c>
      <c r="G1505" s="17">
        <f>INT((VLOOKUP($C1505,装备数值,3,0)+VLOOKUP($C1505,装备数值,6,0)*($E1505-1))*VLOOKUP($D1505,系数!$K$2:$O$7,3,0))</f>
        <v>223</v>
      </c>
      <c r="H1505" s="17">
        <f t="shared" si="47"/>
        <v>223</v>
      </c>
      <c r="I1505" s="17">
        <f>INT((VLOOKUP($C1505,装备数值,4,0)+VLOOKUP($C1505,装备数值,7,0)*($E1505-1))*VLOOKUP($D1505,系数!$K$2:$O$7,4,0))</f>
        <v>0</v>
      </c>
      <c r="J1505" s="17">
        <f>INT((VLOOKUP($C1505,装备数值,4,0)+VLOOKUP($C1505,装备数值,7,0)*($E1505-1))*VLOOKUP($D1505,系数!$K$2:$O$7,5,0))</f>
        <v>0</v>
      </c>
      <c r="K1505" s="17">
        <f>INT(VLOOKUP(E1505,强化金币,2,1)*VLOOKUP(INDEX(装备!F:F,MATCH(属性!A1505,装备!A:A,0)),系数!$K$12:$M$15,3,0))</f>
        <v>18000</v>
      </c>
      <c r="L1505" s="17"/>
      <c r="M1505" s="17"/>
      <c r="N1505" s="17"/>
      <c r="O1505" s="17">
        <f>IF(E1505=1,"",VLOOKUP(E1505,系数!$S$2:$AB$12,MATCH(属性!C1505,评级,0),1))</f>
        <v>0</v>
      </c>
    </row>
    <row r="1506" spans="1:15" ht="17.25" thickBot="1" x14ac:dyDescent="0.4">
      <c r="A1506" s="17">
        <f t="shared" si="46"/>
        <v>7100013</v>
      </c>
      <c r="B1506" s="17" t="s">
        <v>67</v>
      </c>
      <c r="C1506" s="15">
        <f>INDEX(装备!G:G,MATCH(属性!A1506,装备!A:A,0))</f>
        <v>7</v>
      </c>
      <c r="D1506" s="15" t="str">
        <f>INDEX(装备!E:E,MATCH(属性!A1506,装备!A:A,0))</f>
        <v>weapon</v>
      </c>
      <c r="E1506" s="14">
        <v>64</v>
      </c>
      <c r="F1506" s="17">
        <f>INT((VLOOKUP($C1506,装备数值,2,0)+VLOOKUP($C1506,装备数值,5,0)*($E1506-1))*VLOOKUP($D1506,系数!$K$2:$O$7,2,0))</f>
        <v>0</v>
      </c>
      <c r="G1506" s="17">
        <f>INT((VLOOKUP($C1506,装备数值,3,0)+VLOOKUP($C1506,装备数值,6,0)*($E1506-1))*VLOOKUP($D1506,系数!$K$2:$O$7,3,0))</f>
        <v>225</v>
      </c>
      <c r="H1506" s="17">
        <f t="shared" si="47"/>
        <v>225</v>
      </c>
      <c r="I1506" s="17">
        <f>INT((VLOOKUP($C1506,装备数值,4,0)+VLOOKUP($C1506,装备数值,7,0)*($E1506-1))*VLOOKUP($D1506,系数!$K$2:$O$7,4,0))</f>
        <v>0</v>
      </c>
      <c r="J1506" s="17">
        <f>INT((VLOOKUP($C1506,装备数值,4,0)+VLOOKUP($C1506,装备数值,7,0)*($E1506-1))*VLOOKUP($D1506,系数!$K$2:$O$7,5,0))</f>
        <v>0</v>
      </c>
      <c r="K1506" s="17">
        <f>INT(VLOOKUP(E1506,强化金币,2,1)*VLOOKUP(INDEX(装备!F:F,MATCH(属性!A1506,装备!A:A,0)),系数!$K$12:$M$15,3,0))</f>
        <v>18750</v>
      </c>
      <c r="L1506" s="17"/>
      <c r="M1506" s="17"/>
      <c r="N1506" s="17"/>
      <c r="O1506" s="17">
        <f>IF(E1506=1,"",VLOOKUP(E1506,系数!$S$2:$AB$12,MATCH(属性!C1506,评级,0),1))</f>
        <v>0</v>
      </c>
    </row>
    <row r="1507" spans="1:15" ht="17.25" thickBot="1" x14ac:dyDescent="0.4">
      <c r="A1507" s="17">
        <f t="shared" si="46"/>
        <v>7100013</v>
      </c>
      <c r="B1507" s="17" t="s">
        <v>67</v>
      </c>
      <c r="C1507" s="15">
        <f>INDEX(装备!G:G,MATCH(属性!A1507,装备!A:A,0))</f>
        <v>7</v>
      </c>
      <c r="D1507" s="15" t="str">
        <f>INDEX(装备!E:E,MATCH(属性!A1507,装备!A:A,0))</f>
        <v>weapon</v>
      </c>
      <c r="E1507" s="14">
        <v>65</v>
      </c>
      <c r="F1507" s="17">
        <f>INT((VLOOKUP($C1507,装备数值,2,0)+VLOOKUP($C1507,装备数值,5,0)*($E1507-1))*VLOOKUP($D1507,系数!$K$2:$O$7,2,0))</f>
        <v>0</v>
      </c>
      <c r="G1507" s="17">
        <f>INT((VLOOKUP($C1507,装备数值,3,0)+VLOOKUP($C1507,装备数值,6,0)*($E1507-1))*VLOOKUP($D1507,系数!$K$2:$O$7,3,0))</f>
        <v>227</v>
      </c>
      <c r="H1507" s="17">
        <f t="shared" si="47"/>
        <v>227</v>
      </c>
      <c r="I1507" s="17">
        <f>INT((VLOOKUP($C1507,装备数值,4,0)+VLOOKUP($C1507,装备数值,7,0)*($E1507-1))*VLOOKUP($D1507,系数!$K$2:$O$7,4,0))</f>
        <v>0</v>
      </c>
      <c r="J1507" s="17">
        <f>INT((VLOOKUP($C1507,装备数值,4,0)+VLOOKUP($C1507,装备数值,7,0)*($E1507-1))*VLOOKUP($D1507,系数!$K$2:$O$7,5,0))</f>
        <v>0</v>
      </c>
      <c r="K1507" s="17">
        <f>INT(VLOOKUP(E1507,强化金币,2,1)*VLOOKUP(INDEX(装备!F:F,MATCH(属性!A1507,装备!A:A,0)),系数!$K$12:$M$15,3,0))</f>
        <v>19500</v>
      </c>
      <c r="L1507" s="17"/>
      <c r="M1507" s="17"/>
      <c r="N1507" s="17"/>
      <c r="O1507" s="17">
        <f>IF(E1507=1,"",VLOOKUP(E1507,系数!$S$2:$AB$12,MATCH(属性!C1507,评级,0),1))</f>
        <v>0</v>
      </c>
    </row>
    <row r="1508" spans="1:15" ht="17.25" thickBot="1" x14ac:dyDescent="0.4">
      <c r="A1508" s="17">
        <f t="shared" si="46"/>
        <v>7100013</v>
      </c>
      <c r="B1508" s="17" t="s">
        <v>67</v>
      </c>
      <c r="C1508" s="15">
        <f>INDEX(装备!G:G,MATCH(属性!A1508,装备!A:A,0))</f>
        <v>7</v>
      </c>
      <c r="D1508" s="15" t="str">
        <f>INDEX(装备!E:E,MATCH(属性!A1508,装备!A:A,0))</f>
        <v>weapon</v>
      </c>
      <c r="E1508" s="14">
        <v>66</v>
      </c>
      <c r="F1508" s="17">
        <f>INT((VLOOKUP($C1508,装备数值,2,0)+VLOOKUP($C1508,装备数值,5,0)*($E1508-1))*VLOOKUP($D1508,系数!$K$2:$O$7,2,0))</f>
        <v>0</v>
      </c>
      <c r="G1508" s="17">
        <f>INT((VLOOKUP($C1508,装备数值,3,0)+VLOOKUP($C1508,装备数值,6,0)*($E1508-1))*VLOOKUP($D1508,系数!$K$2:$O$7,3,0))</f>
        <v>230</v>
      </c>
      <c r="H1508" s="17">
        <f t="shared" si="47"/>
        <v>230</v>
      </c>
      <c r="I1508" s="17">
        <f>INT((VLOOKUP($C1508,装备数值,4,0)+VLOOKUP($C1508,装备数值,7,0)*($E1508-1))*VLOOKUP($D1508,系数!$K$2:$O$7,4,0))</f>
        <v>0</v>
      </c>
      <c r="J1508" s="17">
        <f>INT((VLOOKUP($C1508,装备数值,4,0)+VLOOKUP($C1508,装备数值,7,0)*($E1508-1))*VLOOKUP($D1508,系数!$K$2:$O$7,5,0))</f>
        <v>0</v>
      </c>
      <c r="K1508" s="17">
        <f>INT(VLOOKUP(E1508,强化金币,2,1)*VLOOKUP(INDEX(装备!F:F,MATCH(属性!A1508,装备!A:A,0)),系数!$K$12:$M$15,3,0))</f>
        <v>20250</v>
      </c>
      <c r="L1508" s="17"/>
      <c r="M1508" s="17"/>
      <c r="N1508" s="17"/>
      <c r="O1508" s="17">
        <f>IF(E1508=1,"",VLOOKUP(E1508,系数!$S$2:$AB$12,MATCH(属性!C1508,评级,0),1))</f>
        <v>0</v>
      </c>
    </row>
    <row r="1509" spans="1:15" ht="17.25" thickBot="1" x14ac:dyDescent="0.4">
      <c r="A1509" s="17">
        <f t="shared" si="46"/>
        <v>7100013</v>
      </c>
      <c r="B1509" s="17" t="s">
        <v>67</v>
      </c>
      <c r="C1509" s="15">
        <f>INDEX(装备!G:G,MATCH(属性!A1509,装备!A:A,0))</f>
        <v>7</v>
      </c>
      <c r="D1509" s="15" t="str">
        <f>INDEX(装备!E:E,MATCH(属性!A1509,装备!A:A,0))</f>
        <v>weapon</v>
      </c>
      <c r="E1509" s="14">
        <v>67</v>
      </c>
      <c r="F1509" s="17">
        <f>INT((VLOOKUP($C1509,装备数值,2,0)+VLOOKUP($C1509,装备数值,5,0)*($E1509-1))*VLOOKUP($D1509,系数!$K$2:$O$7,2,0))</f>
        <v>0</v>
      </c>
      <c r="G1509" s="17">
        <f>INT((VLOOKUP($C1509,装备数值,3,0)+VLOOKUP($C1509,装备数值,6,0)*($E1509-1))*VLOOKUP($D1509,系数!$K$2:$O$7,3,0))</f>
        <v>232</v>
      </c>
      <c r="H1509" s="17">
        <f t="shared" si="47"/>
        <v>232</v>
      </c>
      <c r="I1509" s="17">
        <f>INT((VLOOKUP($C1509,装备数值,4,0)+VLOOKUP($C1509,装备数值,7,0)*($E1509-1))*VLOOKUP($D1509,系数!$K$2:$O$7,4,0))</f>
        <v>0</v>
      </c>
      <c r="J1509" s="17">
        <f>INT((VLOOKUP($C1509,装备数值,4,0)+VLOOKUP($C1509,装备数值,7,0)*($E1509-1))*VLOOKUP($D1509,系数!$K$2:$O$7,5,0))</f>
        <v>0</v>
      </c>
      <c r="K1509" s="17">
        <f>INT(VLOOKUP(E1509,强化金币,2,1)*VLOOKUP(INDEX(装备!F:F,MATCH(属性!A1509,装备!A:A,0)),系数!$K$12:$M$15,3,0))</f>
        <v>21000</v>
      </c>
      <c r="L1509" s="17"/>
      <c r="M1509" s="17"/>
      <c r="N1509" s="17"/>
      <c r="O1509" s="17">
        <f>IF(E1509=1,"",VLOOKUP(E1509,系数!$S$2:$AB$12,MATCH(属性!C1509,评级,0),1))</f>
        <v>0</v>
      </c>
    </row>
    <row r="1510" spans="1:15" ht="17.25" thickBot="1" x14ac:dyDescent="0.4">
      <c r="A1510" s="17">
        <f t="shared" si="46"/>
        <v>7100013</v>
      </c>
      <c r="B1510" s="17" t="s">
        <v>67</v>
      </c>
      <c r="C1510" s="15">
        <f>INDEX(装备!G:G,MATCH(属性!A1510,装备!A:A,0))</f>
        <v>7</v>
      </c>
      <c r="D1510" s="15" t="str">
        <f>INDEX(装备!E:E,MATCH(属性!A1510,装备!A:A,0))</f>
        <v>weapon</v>
      </c>
      <c r="E1510" s="14">
        <v>68</v>
      </c>
      <c r="F1510" s="17">
        <f>INT((VLOOKUP($C1510,装备数值,2,0)+VLOOKUP($C1510,装备数值,5,0)*($E1510-1))*VLOOKUP($D1510,系数!$K$2:$O$7,2,0))</f>
        <v>0</v>
      </c>
      <c r="G1510" s="17">
        <f>INT((VLOOKUP($C1510,装备数值,3,0)+VLOOKUP($C1510,装备数值,6,0)*($E1510-1))*VLOOKUP($D1510,系数!$K$2:$O$7,3,0))</f>
        <v>234</v>
      </c>
      <c r="H1510" s="17">
        <f t="shared" si="47"/>
        <v>234</v>
      </c>
      <c r="I1510" s="17">
        <f>INT((VLOOKUP($C1510,装备数值,4,0)+VLOOKUP($C1510,装备数值,7,0)*($E1510-1))*VLOOKUP($D1510,系数!$K$2:$O$7,4,0))</f>
        <v>0</v>
      </c>
      <c r="J1510" s="17">
        <f>INT((VLOOKUP($C1510,装备数值,4,0)+VLOOKUP($C1510,装备数值,7,0)*($E1510-1))*VLOOKUP($D1510,系数!$K$2:$O$7,5,0))</f>
        <v>0</v>
      </c>
      <c r="K1510" s="17">
        <f>INT(VLOOKUP(E1510,强化金币,2,1)*VLOOKUP(INDEX(装备!F:F,MATCH(属性!A1510,装备!A:A,0)),系数!$K$12:$M$15,3,0))</f>
        <v>21750</v>
      </c>
      <c r="L1510" s="17"/>
      <c r="M1510" s="17"/>
      <c r="N1510" s="17"/>
      <c r="O1510" s="17">
        <f>IF(E1510=1,"",VLOOKUP(E1510,系数!$S$2:$AB$12,MATCH(属性!C1510,评级,0),1))</f>
        <v>0</v>
      </c>
    </row>
    <row r="1511" spans="1:15" ht="17.25" thickBot="1" x14ac:dyDescent="0.4">
      <c r="A1511" s="17">
        <f t="shared" si="46"/>
        <v>7100013</v>
      </c>
      <c r="B1511" s="17" t="s">
        <v>67</v>
      </c>
      <c r="C1511" s="15">
        <f>INDEX(装备!G:G,MATCH(属性!A1511,装备!A:A,0))</f>
        <v>7</v>
      </c>
      <c r="D1511" s="15" t="str">
        <f>INDEX(装备!E:E,MATCH(属性!A1511,装备!A:A,0))</f>
        <v>weapon</v>
      </c>
      <c r="E1511" s="14">
        <v>69</v>
      </c>
      <c r="F1511" s="17">
        <f>INT((VLOOKUP($C1511,装备数值,2,0)+VLOOKUP($C1511,装备数值,5,0)*($E1511-1))*VLOOKUP($D1511,系数!$K$2:$O$7,2,0))</f>
        <v>0</v>
      </c>
      <c r="G1511" s="17">
        <f>INT((VLOOKUP($C1511,装备数值,3,0)+VLOOKUP($C1511,装备数值,6,0)*($E1511-1))*VLOOKUP($D1511,系数!$K$2:$O$7,3,0))</f>
        <v>237</v>
      </c>
      <c r="H1511" s="17">
        <f t="shared" si="47"/>
        <v>237</v>
      </c>
      <c r="I1511" s="17">
        <f>INT((VLOOKUP($C1511,装备数值,4,0)+VLOOKUP($C1511,装备数值,7,0)*($E1511-1))*VLOOKUP($D1511,系数!$K$2:$O$7,4,0))</f>
        <v>0</v>
      </c>
      <c r="J1511" s="17">
        <f>INT((VLOOKUP($C1511,装备数值,4,0)+VLOOKUP($C1511,装备数值,7,0)*($E1511-1))*VLOOKUP($D1511,系数!$K$2:$O$7,5,0))</f>
        <v>0</v>
      </c>
      <c r="K1511" s="17">
        <f>INT(VLOOKUP(E1511,强化金币,2,1)*VLOOKUP(INDEX(装备!F:F,MATCH(属性!A1511,装备!A:A,0)),系数!$K$12:$M$15,3,0))</f>
        <v>22500</v>
      </c>
      <c r="L1511" s="17"/>
      <c r="M1511" s="17"/>
      <c r="N1511" s="17"/>
      <c r="O1511" s="17">
        <f>IF(E1511=1,"",VLOOKUP(E1511,系数!$S$2:$AB$12,MATCH(属性!C1511,评级,0),1))</f>
        <v>0</v>
      </c>
    </row>
    <row r="1512" spans="1:15" ht="17.25" thickBot="1" x14ac:dyDescent="0.4">
      <c r="A1512" s="17">
        <f t="shared" si="46"/>
        <v>7100013</v>
      </c>
      <c r="B1512" s="17" t="s">
        <v>67</v>
      </c>
      <c r="C1512" s="15">
        <f>INDEX(装备!G:G,MATCH(属性!A1512,装备!A:A,0))</f>
        <v>7</v>
      </c>
      <c r="D1512" s="15" t="str">
        <f>INDEX(装备!E:E,MATCH(属性!A1512,装备!A:A,0))</f>
        <v>weapon</v>
      </c>
      <c r="E1512" s="14">
        <v>70</v>
      </c>
      <c r="F1512" s="17">
        <f>INT((VLOOKUP($C1512,装备数值,2,0)+VLOOKUP($C1512,装备数值,5,0)*($E1512-1))*VLOOKUP($D1512,系数!$K$2:$O$7,2,0))</f>
        <v>0</v>
      </c>
      <c r="G1512" s="17">
        <f>INT((VLOOKUP($C1512,装备数值,3,0)+VLOOKUP($C1512,装备数值,6,0)*($E1512-1))*VLOOKUP($D1512,系数!$K$2:$O$7,3,0))</f>
        <v>239</v>
      </c>
      <c r="H1512" s="17">
        <f t="shared" si="47"/>
        <v>239</v>
      </c>
      <c r="I1512" s="17">
        <f>INT((VLOOKUP($C1512,装备数值,4,0)+VLOOKUP($C1512,装备数值,7,0)*($E1512-1))*VLOOKUP($D1512,系数!$K$2:$O$7,4,0))</f>
        <v>0</v>
      </c>
      <c r="J1512" s="17">
        <f>INT((VLOOKUP($C1512,装备数值,4,0)+VLOOKUP($C1512,装备数值,7,0)*($E1512-1))*VLOOKUP($D1512,系数!$K$2:$O$7,5,0))</f>
        <v>0</v>
      </c>
      <c r="K1512" s="17">
        <f>INT(VLOOKUP(E1512,强化金币,2,1)*VLOOKUP(INDEX(装备!F:F,MATCH(属性!A1512,装备!A:A,0)),系数!$K$12:$M$15,3,0))</f>
        <v>23250</v>
      </c>
      <c r="L1512" s="17"/>
      <c r="M1512" s="17"/>
      <c r="N1512" s="17"/>
      <c r="O1512" s="17">
        <f>IF(E1512=1,"",VLOOKUP(E1512,系数!$S$2:$AB$12,MATCH(属性!C1512,评级,0),1))</f>
        <v>0</v>
      </c>
    </row>
    <row r="1513" spans="1:15" ht="17.25" thickBot="1" x14ac:dyDescent="0.4">
      <c r="A1513" s="17">
        <f t="shared" si="46"/>
        <v>7100013</v>
      </c>
      <c r="B1513" s="17" t="s">
        <v>67</v>
      </c>
      <c r="C1513" s="15">
        <f>INDEX(装备!G:G,MATCH(属性!A1513,装备!A:A,0))</f>
        <v>7</v>
      </c>
      <c r="D1513" s="15" t="str">
        <f>INDEX(装备!E:E,MATCH(属性!A1513,装备!A:A,0))</f>
        <v>weapon</v>
      </c>
      <c r="E1513" s="14">
        <v>71</v>
      </c>
      <c r="F1513" s="17">
        <f>INT((VLOOKUP($C1513,装备数值,2,0)+VLOOKUP($C1513,装备数值,5,0)*($E1513-1))*VLOOKUP($D1513,系数!$K$2:$O$7,2,0))</f>
        <v>0</v>
      </c>
      <c r="G1513" s="17">
        <f>INT((VLOOKUP($C1513,装备数值,3,0)+VLOOKUP($C1513,装备数值,6,0)*($E1513-1))*VLOOKUP($D1513,系数!$K$2:$O$7,3,0))</f>
        <v>241</v>
      </c>
      <c r="H1513" s="17">
        <f t="shared" si="47"/>
        <v>241</v>
      </c>
      <c r="I1513" s="17">
        <f>INT((VLOOKUP($C1513,装备数值,4,0)+VLOOKUP($C1513,装备数值,7,0)*($E1513-1))*VLOOKUP($D1513,系数!$K$2:$O$7,4,0))</f>
        <v>0</v>
      </c>
      <c r="J1513" s="17">
        <f>INT((VLOOKUP($C1513,装备数值,4,0)+VLOOKUP($C1513,装备数值,7,0)*($E1513-1))*VLOOKUP($D1513,系数!$K$2:$O$7,5,0))</f>
        <v>0</v>
      </c>
      <c r="K1513" s="17">
        <f>INT(VLOOKUP(E1513,强化金币,2,1)*VLOOKUP(INDEX(装备!F:F,MATCH(属性!A1513,装备!A:A,0)),系数!$K$12:$M$15,3,0))</f>
        <v>24000</v>
      </c>
      <c r="L1513" s="17"/>
      <c r="M1513" s="17"/>
      <c r="N1513" s="17"/>
      <c r="O1513" s="17">
        <f>IF(E1513=1,"",VLOOKUP(E1513,系数!$S$2:$AB$12,MATCH(属性!C1513,评级,0),1))</f>
        <v>0</v>
      </c>
    </row>
    <row r="1514" spans="1:15" ht="17.25" thickBot="1" x14ac:dyDescent="0.4">
      <c r="A1514" s="17">
        <f t="shared" si="46"/>
        <v>7100013</v>
      </c>
      <c r="B1514" s="17" t="s">
        <v>67</v>
      </c>
      <c r="C1514" s="15">
        <f>INDEX(装备!G:G,MATCH(属性!A1514,装备!A:A,0))</f>
        <v>7</v>
      </c>
      <c r="D1514" s="15" t="str">
        <f>INDEX(装备!E:E,MATCH(属性!A1514,装备!A:A,0))</f>
        <v>weapon</v>
      </c>
      <c r="E1514" s="14">
        <v>72</v>
      </c>
      <c r="F1514" s="17">
        <f>INT((VLOOKUP($C1514,装备数值,2,0)+VLOOKUP($C1514,装备数值,5,0)*($E1514-1))*VLOOKUP($D1514,系数!$K$2:$O$7,2,0))</f>
        <v>0</v>
      </c>
      <c r="G1514" s="17">
        <f>INT((VLOOKUP($C1514,装备数值,3,0)+VLOOKUP($C1514,装备数值,6,0)*($E1514-1))*VLOOKUP($D1514,系数!$K$2:$O$7,3,0))</f>
        <v>244</v>
      </c>
      <c r="H1514" s="17">
        <f t="shared" si="47"/>
        <v>244</v>
      </c>
      <c r="I1514" s="17">
        <f>INT((VLOOKUP($C1514,装备数值,4,0)+VLOOKUP($C1514,装备数值,7,0)*($E1514-1))*VLOOKUP($D1514,系数!$K$2:$O$7,4,0))</f>
        <v>0</v>
      </c>
      <c r="J1514" s="17">
        <f>INT((VLOOKUP($C1514,装备数值,4,0)+VLOOKUP($C1514,装备数值,7,0)*($E1514-1))*VLOOKUP($D1514,系数!$K$2:$O$7,5,0))</f>
        <v>0</v>
      </c>
      <c r="K1514" s="17">
        <f>INT(VLOOKUP(E1514,强化金币,2,1)*VLOOKUP(INDEX(装备!F:F,MATCH(属性!A1514,装备!A:A,0)),系数!$K$12:$M$15,3,0))</f>
        <v>24750</v>
      </c>
      <c r="L1514" s="17"/>
      <c r="M1514" s="17"/>
      <c r="N1514" s="17"/>
      <c r="O1514" s="17">
        <f>IF(E1514=1,"",VLOOKUP(E1514,系数!$S$2:$AB$12,MATCH(属性!C1514,评级,0),1))</f>
        <v>0</v>
      </c>
    </row>
    <row r="1515" spans="1:15" ht="17.25" thickBot="1" x14ac:dyDescent="0.4">
      <c r="A1515" s="17">
        <f t="shared" si="46"/>
        <v>7100013</v>
      </c>
      <c r="B1515" s="17" t="s">
        <v>67</v>
      </c>
      <c r="C1515" s="15">
        <f>INDEX(装备!G:G,MATCH(属性!A1515,装备!A:A,0))</f>
        <v>7</v>
      </c>
      <c r="D1515" s="15" t="str">
        <f>INDEX(装备!E:E,MATCH(属性!A1515,装备!A:A,0))</f>
        <v>weapon</v>
      </c>
      <c r="E1515" s="14">
        <v>73</v>
      </c>
      <c r="F1515" s="17">
        <f>INT((VLOOKUP($C1515,装备数值,2,0)+VLOOKUP($C1515,装备数值,5,0)*($E1515-1))*VLOOKUP($D1515,系数!$K$2:$O$7,2,0))</f>
        <v>0</v>
      </c>
      <c r="G1515" s="17">
        <f>INT((VLOOKUP($C1515,装备数值,3,0)+VLOOKUP($C1515,装备数值,6,0)*($E1515-1))*VLOOKUP($D1515,系数!$K$2:$O$7,3,0))</f>
        <v>246</v>
      </c>
      <c r="H1515" s="17">
        <f t="shared" si="47"/>
        <v>246</v>
      </c>
      <c r="I1515" s="17">
        <f>INT((VLOOKUP($C1515,装备数值,4,0)+VLOOKUP($C1515,装备数值,7,0)*($E1515-1))*VLOOKUP($D1515,系数!$K$2:$O$7,4,0))</f>
        <v>0</v>
      </c>
      <c r="J1515" s="17">
        <f>INT((VLOOKUP($C1515,装备数值,4,0)+VLOOKUP($C1515,装备数值,7,0)*($E1515-1))*VLOOKUP($D1515,系数!$K$2:$O$7,5,0))</f>
        <v>0</v>
      </c>
      <c r="K1515" s="17">
        <f>INT(VLOOKUP(E1515,强化金币,2,1)*VLOOKUP(INDEX(装备!F:F,MATCH(属性!A1515,装备!A:A,0)),系数!$K$12:$M$15,3,0))</f>
        <v>25500</v>
      </c>
      <c r="L1515" s="17"/>
      <c r="M1515" s="17"/>
      <c r="N1515" s="17"/>
      <c r="O1515" s="17">
        <f>IF(E1515=1,"",VLOOKUP(E1515,系数!$S$2:$AB$12,MATCH(属性!C1515,评级,0),1))</f>
        <v>0</v>
      </c>
    </row>
    <row r="1516" spans="1:15" ht="17.25" thickBot="1" x14ac:dyDescent="0.4">
      <c r="A1516" s="17">
        <f t="shared" si="46"/>
        <v>7100013</v>
      </c>
      <c r="B1516" s="17" t="s">
        <v>67</v>
      </c>
      <c r="C1516" s="15">
        <f>INDEX(装备!G:G,MATCH(属性!A1516,装备!A:A,0))</f>
        <v>7</v>
      </c>
      <c r="D1516" s="15" t="str">
        <f>INDEX(装备!E:E,MATCH(属性!A1516,装备!A:A,0))</f>
        <v>weapon</v>
      </c>
      <c r="E1516" s="14">
        <v>74</v>
      </c>
      <c r="F1516" s="17">
        <f>INT((VLOOKUP($C1516,装备数值,2,0)+VLOOKUP($C1516,装备数值,5,0)*($E1516-1))*VLOOKUP($D1516,系数!$K$2:$O$7,2,0))</f>
        <v>0</v>
      </c>
      <c r="G1516" s="17">
        <f>INT((VLOOKUP($C1516,装备数值,3,0)+VLOOKUP($C1516,装备数值,6,0)*($E1516-1))*VLOOKUP($D1516,系数!$K$2:$O$7,3,0))</f>
        <v>248</v>
      </c>
      <c r="H1516" s="17">
        <f t="shared" si="47"/>
        <v>248</v>
      </c>
      <c r="I1516" s="17">
        <f>INT((VLOOKUP($C1516,装备数值,4,0)+VLOOKUP($C1516,装备数值,7,0)*($E1516-1))*VLOOKUP($D1516,系数!$K$2:$O$7,4,0))</f>
        <v>0</v>
      </c>
      <c r="J1516" s="17">
        <f>INT((VLOOKUP($C1516,装备数值,4,0)+VLOOKUP($C1516,装备数值,7,0)*($E1516-1))*VLOOKUP($D1516,系数!$K$2:$O$7,5,0))</f>
        <v>0</v>
      </c>
      <c r="K1516" s="17">
        <f>INT(VLOOKUP(E1516,强化金币,2,1)*VLOOKUP(INDEX(装备!F:F,MATCH(属性!A1516,装备!A:A,0)),系数!$K$12:$M$15,3,0))</f>
        <v>26250</v>
      </c>
      <c r="L1516" s="17"/>
      <c r="M1516" s="17"/>
      <c r="N1516" s="17"/>
      <c r="O1516" s="17">
        <f>IF(E1516=1,"",VLOOKUP(E1516,系数!$S$2:$AB$12,MATCH(属性!C1516,评级,0),1))</f>
        <v>0</v>
      </c>
    </row>
    <row r="1517" spans="1:15" ht="17.25" thickBot="1" x14ac:dyDescent="0.4">
      <c r="A1517" s="17">
        <f t="shared" si="46"/>
        <v>7100013</v>
      </c>
      <c r="B1517" s="17" t="s">
        <v>67</v>
      </c>
      <c r="C1517" s="15">
        <f>INDEX(装备!G:G,MATCH(属性!A1517,装备!A:A,0))</f>
        <v>7</v>
      </c>
      <c r="D1517" s="15" t="str">
        <f>INDEX(装备!E:E,MATCH(属性!A1517,装备!A:A,0))</f>
        <v>weapon</v>
      </c>
      <c r="E1517" s="14">
        <v>75</v>
      </c>
      <c r="F1517" s="17">
        <f>INT((VLOOKUP($C1517,装备数值,2,0)+VLOOKUP($C1517,装备数值,5,0)*($E1517-1))*VLOOKUP($D1517,系数!$K$2:$O$7,2,0))</f>
        <v>0</v>
      </c>
      <c r="G1517" s="17">
        <f>INT((VLOOKUP($C1517,装备数值,3,0)+VLOOKUP($C1517,装备数值,6,0)*($E1517-1))*VLOOKUP($D1517,系数!$K$2:$O$7,3,0))</f>
        <v>251</v>
      </c>
      <c r="H1517" s="17">
        <f t="shared" si="47"/>
        <v>251</v>
      </c>
      <c r="I1517" s="17">
        <f>INT((VLOOKUP($C1517,装备数值,4,0)+VLOOKUP($C1517,装备数值,7,0)*($E1517-1))*VLOOKUP($D1517,系数!$K$2:$O$7,4,0))</f>
        <v>0</v>
      </c>
      <c r="J1517" s="17">
        <f>INT((VLOOKUP($C1517,装备数值,4,0)+VLOOKUP($C1517,装备数值,7,0)*($E1517-1))*VLOOKUP($D1517,系数!$K$2:$O$7,5,0))</f>
        <v>0</v>
      </c>
      <c r="K1517" s="17">
        <f>INT(VLOOKUP(E1517,强化金币,2,1)*VLOOKUP(INDEX(装备!F:F,MATCH(属性!A1517,装备!A:A,0)),系数!$K$12:$M$15,3,0))</f>
        <v>27000</v>
      </c>
      <c r="L1517" s="17"/>
      <c r="M1517" s="17"/>
      <c r="N1517" s="17"/>
      <c r="O1517" s="17">
        <f>IF(E1517=1,"",VLOOKUP(E1517,系数!$S$2:$AB$12,MATCH(属性!C1517,评级,0),1))</f>
        <v>0</v>
      </c>
    </row>
    <row r="1518" spans="1:15" ht="17.25" thickBot="1" x14ac:dyDescent="0.4">
      <c r="A1518" s="17">
        <f t="shared" si="46"/>
        <v>7100013</v>
      </c>
      <c r="B1518" s="17" t="s">
        <v>67</v>
      </c>
      <c r="C1518" s="15">
        <f>INDEX(装备!G:G,MATCH(属性!A1518,装备!A:A,0))</f>
        <v>7</v>
      </c>
      <c r="D1518" s="15" t="str">
        <f>INDEX(装备!E:E,MATCH(属性!A1518,装备!A:A,0))</f>
        <v>weapon</v>
      </c>
      <c r="E1518" s="14">
        <v>76</v>
      </c>
      <c r="F1518" s="17">
        <f>INT((VLOOKUP($C1518,装备数值,2,0)+VLOOKUP($C1518,装备数值,5,0)*($E1518-1))*VLOOKUP($D1518,系数!$K$2:$O$7,2,0))</f>
        <v>0</v>
      </c>
      <c r="G1518" s="17">
        <f>INT((VLOOKUP($C1518,装备数值,3,0)+VLOOKUP($C1518,装备数值,6,0)*($E1518-1))*VLOOKUP($D1518,系数!$K$2:$O$7,3,0))</f>
        <v>253</v>
      </c>
      <c r="H1518" s="17">
        <f t="shared" si="47"/>
        <v>253</v>
      </c>
      <c r="I1518" s="17">
        <f>INT((VLOOKUP($C1518,装备数值,4,0)+VLOOKUP($C1518,装备数值,7,0)*($E1518-1))*VLOOKUP($D1518,系数!$K$2:$O$7,4,0))</f>
        <v>0</v>
      </c>
      <c r="J1518" s="17">
        <f>INT((VLOOKUP($C1518,装备数值,4,0)+VLOOKUP($C1518,装备数值,7,0)*($E1518-1))*VLOOKUP($D1518,系数!$K$2:$O$7,5,0))</f>
        <v>0</v>
      </c>
      <c r="K1518" s="17">
        <f>INT(VLOOKUP(E1518,强化金币,2,1)*VLOOKUP(INDEX(装备!F:F,MATCH(属性!A1518,装备!A:A,0)),系数!$K$12:$M$15,3,0))</f>
        <v>27750</v>
      </c>
      <c r="L1518" s="17"/>
      <c r="M1518" s="17"/>
      <c r="N1518" s="17"/>
      <c r="O1518" s="17">
        <f>IF(E1518=1,"",VLOOKUP(E1518,系数!$S$2:$AB$12,MATCH(属性!C1518,评级,0),1))</f>
        <v>0</v>
      </c>
    </row>
    <row r="1519" spans="1:15" ht="17.25" thickBot="1" x14ac:dyDescent="0.4">
      <c r="A1519" s="17">
        <f t="shared" si="46"/>
        <v>7100013</v>
      </c>
      <c r="B1519" s="17" t="s">
        <v>67</v>
      </c>
      <c r="C1519" s="15">
        <f>INDEX(装备!G:G,MATCH(属性!A1519,装备!A:A,0))</f>
        <v>7</v>
      </c>
      <c r="D1519" s="15" t="str">
        <f>INDEX(装备!E:E,MATCH(属性!A1519,装备!A:A,0))</f>
        <v>weapon</v>
      </c>
      <c r="E1519" s="14">
        <v>77</v>
      </c>
      <c r="F1519" s="17">
        <f>INT((VLOOKUP($C1519,装备数值,2,0)+VLOOKUP($C1519,装备数值,5,0)*($E1519-1))*VLOOKUP($D1519,系数!$K$2:$O$7,2,0))</f>
        <v>0</v>
      </c>
      <c r="G1519" s="17">
        <f>INT((VLOOKUP($C1519,装备数值,3,0)+VLOOKUP($C1519,装备数值,6,0)*($E1519-1))*VLOOKUP($D1519,系数!$K$2:$O$7,3,0))</f>
        <v>255</v>
      </c>
      <c r="H1519" s="17">
        <f t="shared" si="47"/>
        <v>255</v>
      </c>
      <c r="I1519" s="17">
        <f>INT((VLOOKUP($C1519,装备数值,4,0)+VLOOKUP($C1519,装备数值,7,0)*($E1519-1))*VLOOKUP($D1519,系数!$K$2:$O$7,4,0))</f>
        <v>0</v>
      </c>
      <c r="J1519" s="17">
        <f>INT((VLOOKUP($C1519,装备数值,4,0)+VLOOKUP($C1519,装备数值,7,0)*($E1519-1))*VLOOKUP($D1519,系数!$K$2:$O$7,5,0))</f>
        <v>0</v>
      </c>
      <c r="K1519" s="17">
        <f>INT(VLOOKUP(E1519,强化金币,2,1)*VLOOKUP(INDEX(装备!F:F,MATCH(属性!A1519,装备!A:A,0)),系数!$K$12:$M$15,3,0))</f>
        <v>28500</v>
      </c>
      <c r="L1519" s="17"/>
      <c r="M1519" s="17"/>
      <c r="N1519" s="17"/>
      <c r="O1519" s="17">
        <f>IF(E1519=1,"",VLOOKUP(E1519,系数!$S$2:$AB$12,MATCH(属性!C1519,评级,0),1))</f>
        <v>0</v>
      </c>
    </row>
    <row r="1520" spans="1:15" ht="17.25" thickBot="1" x14ac:dyDescent="0.4">
      <c r="A1520" s="17">
        <f t="shared" si="46"/>
        <v>7100013</v>
      </c>
      <c r="B1520" s="17" t="s">
        <v>67</v>
      </c>
      <c r="C1520" s="15">
        <f>INDEX(装备!G:G,MATCH(属性!A1520,装备!A:A,0))</f>
        <v>7</v>
      </c>
      <c r="D1520" s="15" t="str">
        <f>INDEX(装备!E:E,MATCH(属性!A1520,装备!A:A,0))</f>
        <v>weapon</v>
      </c>
      <c r="E1520" s="14">
        <v>78</v>
      </c>
      <c r="F1520" s="17">
        <f>INT((VLOOKUP($C1520,装备数值,2,0)+VLOOKUP($C1520,装备数值,5,0)*($E1520-1))*VLOOKUP($D1520,系数!$K$2:$O$7,2,0))</f>
        <v>0</v>
      </c>
      <c r="G1520" s="17">
        <f>INT((VLOOKUP($C1520,装备数值,3,0)+VLOOKUP($C1520,装备数值,6,0)*($E1520-1))*VLOOKUP($D1520,系数!$K$2:$O$7,3,0))</f>
        <v>258</v>
      </c>
      <c r="H1520" s="17">
        <f t="shared" si="47"/>
        <v>258</v>
      </c>
      <c r="I1520" s="17">
        <f>INT((VLOOKUP($C1520,装备数值,4,0)+VLOOKUP($C1520,装备数值,7,0)*($E1520-1))*VLOOKUP($D1520,系数!$K$2:$O$7,4,0))</f>
        <v>0</v>
      </c>
      <c r="J1520" s="17">
        <f>INT((VLOOKUP($C1520,装备数值,4,0)+VLOOKUP($C1520,装备数值,7,0)*($E1520-1))*VLOOKUP($D1520,系数!$K$2:$O$7,5,0))</f>
        <v>0</v>
      </c>
      <c r="K1520" s="17">
        <f>INT(VLOOKUP(E1520,强化金币,2,1)*VLOOKUP(INDEX(装备!F:F,MATCH(属性!A1520,装备!A:A,0)),系数!$K$12:$M$15,3,0))</f>
        <v>29250</v>
      </c>
      <c r="L1520" s="17"/>
      <c r="M1520" s="17"/>
      <c r="N1520" s="17"/>
      <c r="O1520" s="17">
        <f>IF(E1520=1,"",VLOOKUP(E1520,系数!$S$2:$AB$12,MATCH(属性!C1520,评级,0),1))</f>
        <v>0</v>
      </c>
    </row>
    <row r="1521" spans="1:15" ht="17.25" thickBot="1" x14ac:dyDescent="0.4">
      <c r="A1521" s="17">
        <f t="shared" si="46"/>
        <v>7100013</v>
      </c>
      <c r="B1521" s="17" t="s">
        <v>67</v>
      </c>
      <c r="C1521" s="15">
        <f>INDEX(装备!G:G,MATCH(属性!A1521,装备!A:A,0))</f>
        <v>7</v>
      </c>
      <c r="D1521" s="15" t="str">
        <f>INDEX(装备!E:E,MATCH(属性!A1521,装备!A:A,0))</f>
        <v>weapon</v>
      </c>
      <c r="E1521" s="14">
        <v>79</v>
      </c>
      <c r="F1521" s="17">
        <f>INT((VLOOKUP($C1521,装备数值,2,0)+VLOOKUP($C1521,装备数值,5,0)*($E1521-1))*VLOOKUP($D1521,系数!$K$2:$O$7,2,0))</f>
        <v>0</v>
      </c>
      <c r="G1521" s="17">
        <f>INT((VLOOKUP($C1521,装备数值,3,0)+VLOOKUP($C1521,装备数值,6,0)*($E1521-1))*VLOOKUP($D1521,系数!$K$2:$O$7,3,0))</f>
        <v>260</v>
      </c>
      <c r="H1521" s="17">
        <f t="shared" si="47"/>
        <v>260</v>
      </c>
      <c r="I1521" s="17">
        <f>INT((VLOOKUP($C1521,装备数值,4,0)+VLOOKUP($C1521,装备数值,7,0)*($E1521-1))*VLOOKUP($D1521,系数!$K$2:$O$7,4,0))</f>
        <v>0</v>
      </c>
      <c r="J1521" s="17">
        <f>INT((VLOOKUP($C1521,装备数值,4,0)+VLOOKUP($C1521,装备数值,7,0)*($E1521-1))*VLOOKUP($D1521,系数!$K$2:$O$7,5,0))</f>
        <v>0</v>
      </c>
      <c r="K1521" s="17">
        <f>INT(VLOOKUP(E1521,强化金币,2,1)*VLOOKUP(INDEX(装备!F:F,MATCH(属性!A1521,装备!A:A,0)),系数!$K$12:$M$15,3,0))</f>
        <v>30000</v>
      </c>
      <c r="L1521" s="17"/>
      <c r="M1521" s="17"/>
      <c r="N1521" s="17"/>
      <c r="O1521" s="17">
        <f>IF(E1521=1,"",VLOOKUP(E1521,系数!$S$2:$AB$12,MATCH(属性!C1521,评级,0),1))</f>
        <v>0</v>
      </c>
    </row>
    <row r="1522" spans="1:15" ht="17.25" thickBot="1" x14ac:dyDescent="0.4">
      <c r="A1522" s="17">
        <f t="shared" si="46"/>
        <v>7100013</v>
      </c>
      <c r="B1522" s="17" t="s">
        <v>67</v>
      </c>
      <c r="C1522" s="15">
        <f>INDEX(装备!G:G,MATCH(属性!A1522,装备!A:A,0))</f>
        <v>7</v>
      </c>
      <c r="D1522" s="15" t="str">
        <f>INDEX(装备!E:E,MATCH(属性!A1522,装备!A:A,0))</f>
        <v>weapon</v>
      </c>
      <c r="E1522" s="14">
        <v>80</v>
      </c>
      <c r="F1522" s="17">
        <f>INT((VLOOKUP($C1522,装备数值,2,0)+VLOOKUP($C1522,装备数值,5,0)*($E1522-1))*VLOOKUP($D1522,系数!$K$2:$O$7,2,0))</f>
        <v>0</v>
      </c>
      <c r="G1522" s="17">
        <f>INT((VLOOKUP($C1522,装备数值,3,0)+VLOOKUP($C1522,装备数值,6,0)*($E1522-1))*VLOOKUP($D1522,系数!$K$2:$O$7,3,0))</f>
        <v>262</v>
      </c>
      <c r="H1522" s="17">
        <f t="shared" si="47"/>
        <v>262</v>
      </c>
      <c r="I1522" s="17">
        <f>INT((VLOOKUP($C1522,装备数值,4,0)+VLOOKUP($C1522,装备数值,7,0)*($E1522-1))*VLOOKUP($D1522,系数!$K$2:$O$7,4,0))</f>
        <v>0</v>
      </c>
      <c r="J1522" s="17">
        <f>INT((VLOOKUP($C1522,装备数值,4,0)+VLOOKUP($C1522,装备数值,7,0)*($E1522-1))*VLOOKUP($D1522,系数!$K$2:$O$7,5,0))</f>
        <v>0</v>
      </c>
      <c r="K1522" s="17">
        <f>INT(VLOOKUP(E1522,强化金币,2,1)*VLOOKUP(INDEX(装备!F:F,MATCH(属性!A1522,装备!A:A,0)),系数!$K$12:$M$15,3,0))</f>
        <v>36000</v>
      </c>
      <c r="L1522" s="17"/>
      <c r="M1522" s="17"/>
      <c r="N1522" s="17"/>
      <c r="O1522" s="17">
        <f>IF(E1522=1,"",VLOOKUP(E1522,系数!$S$2:$AB$12,MATCH(属性!C1522,评级,0),1))</f>
        <v>0</v>
      </c>
    </row>
    <row r="1523" spans="1:15" ht="17.25" thickBot="1" x14ac:dyDescent="0.4">
      <c r="A1523" s="17">
        <f t="shared" si="46"/>
        <v>7100013</v>
      </c>
      <c r="B1523" s="17" t="s">
        <v>67</v>
      </c>
      <c r="C1523" s="15">
        <f>INDEX(装备!G:G,MATCH(属性!A1523,装备!A:A,0))</f>
        <v>7</v>
      </c>
      <c r="D1523" s="15" t="str">
        <f>INDEX(装备!E:E,MATCH(属性!A1523,装备!A:A,0))</f>
        <v>weapon</v>
      </c>
      <c r="E1523" s="14">
        <v>81</v>
      </c>
      <c r="F1523" s="17">
        <f>INT((VLOOKUP($C1523,装备数值,2,0)+VLOOKUP($C1523,装备数值,5,0)*($E1523-1))*VLOOKUP($D1523,系数!$K$2:$O$7,2,0))</f>
        <v>0</v>
      </c>
      <c r="G1523" s="17">
        <f>INT((VLOOKUP($C1523,装备数值,3,0)+VLOOKUP($C1523,装备数值,6,0)*($E1523-1))*VLOOKUP($D1523,系数!$K$2:$O$7,3,0))</f>
        <v>265</v>
      </c>
      <c r="H1523" s="17">
        <f t="shared" si="47"/>
        <v>265</v>
      </c>
      <c r="I1523" s="17">
        <f>INT((VLOOKUP($C1523,装备数值,4,0)+VLOOKUP($C1523,装备数值,7,0)*($E1523-1))*VLOOKUP($D1523,系数!$K$2:$O$7,4,0))</f>
        <v>0</v>
      </c>
      <c r="J1523" s="17">
        <f>INT((VLOOKUP($C1523,装备数值,4,0)+VLOOKUP($C1523,装备数值,7,0)*($E1523-1))*VLOOKUP($D1523,系数!$K$2:$O$7,5,0))</f>
        <v>0</v>
      </c>
      <c r="K1523" s="17">
        <f>INT(VLOOKUP(E1523,强化金币,2,1)*VLOOKUP(INDEX(装备!F:F,MATCH(属性!A1523,装备!A:A,0)),系数!$K$12:$M$15,3,0))</f>
        <v>42000</v>
      </c>
      <c r="L1523" s="17"/>
      <c r="M1523" s="17"/>
      <c r="N1523" s="17"/>
      <c r="O1523" s="17">
        <f>IF(E1523=1,"",VLOOKUP(E1523,系数!$S$2:$AB$12,MATCH(属性!C1523,评级,0),1))</f>
        <v>0</v>
      </c>
    </row>
    <row r="1524" spans="1:15" ht="17.25" thickBot="1" x14ac:dyDescent="0.4">
      <c r="A1524" s="17">
        <f t="shared" si="46"/>
        <v>7100013</v>
      </c>
      <c r="B1524" s="17" t="s">
        <v>67</v>
      </c>
      <c r="C1524" s="15">
        <f>INDEX(装备!G:G,MATCH(属性!A1524,装备!A:A,0))</f>
        <v>7</v>
      </c>
      <c r="D1524" s="15" t="str">
        <f>INDEX(装备!E:E,MATCH(属性!A1524,装备!A:A,0))</f>
        <v>weapon</v>
      </c>
      <c r="E1524" s="14">
        <v>82</v>
      </c>
      <c r="F1524" s="17">
        <f>INT((VLOOKUP($C1524,装备数值,2,0)+VLOOKUP($C1524,装备数值,5,0)*($E1524-1))*VLOOKUP($D1524,系数!$K$2:$O$7,2,0))</f>
        <v>0</v>
      </c>
      <c r="G1524" s="17">
        <f>INT((VLOOKUP($C1524,装备数值,3,0)+VLOOKUP($C1524,装备数值,6,0)*($E1524-1))*VLOOKUP($D1524,系数!$K$2:$O$7,3,0))</f>
        <v>267</v>
      </c>
      <c r="H1524" s="17">
        <f t="shared" si="47"/>
        <v>267</v>
      </c>
      <c r="I1524" s="17">
        <f>INT((VLOOKUP($C1524,装备数值,4,0)+VLOOKUP($C1524,装备数值,7,0)*($E1524-1))*VLOOKUP($D1524,系数!$K$2:$O$7,4,0))</f>
        <v>0</v>
      </c>
      <c r="J1524" s="17">
        <f>INT((VLOOKUP($C1524,装备数值,4,0)+VLOOKUP($C1524,装备数值,7,0)*($E1524-1))*VLOOKUP($D1524,系数!$K$2:$O$7,5,0))</f>
        <v>0</v>
      </c>
      <c r="K1524" s="17">
        <f>INT(VLOOKUP(E1524,强化金币,2,1)*VLOOKUP(INDEX(装备!F:F,MATCH(属性!A1524,装备!A:A,0)),系数!$K$12:$M$15,3,0))</f>
        <v>48000</v>
      </c>
      <c r="L1524" s="17"/>
      <c r="M1524" s="17"/>
      <c r="N1524" s="17"/>
      <c r="O1524" s="17">
        <f>IF(E1524=1,"",VLOOKUP(E1524,系数!$S$2:$AB$12,MATCH(属性!C1524,评级,0),1))</f>
        <v>0</v>
      </c>
    </row>
    <row r="1525" spans="1:15" ht="17.25" thickBot="1" x14ac:dyDescent="0.4">
      <c r="A1525" s="17">
        <f t="shared" si="46"/>
        <v>7100013</v>
      </c>
      <c r="B1525" s="17" t="s">
        <v>67</v>
      </c>
      <c r="C1525" s="15">
        <f>INDEX(装备!G:G,MATCH(属性!A1525,装备!A:A,0))</f>
        <v>7</v>
      </c>
      <c r="D1525" s="15" t="str">
        <f>INDEX(装备!E:E,MATCH(属性!A1525,装备!A:A,0))</f>
        <v>weapon</v>
      </c>
      <c r="E1525" s="14">
        <v>83</v>
      </c>
      <c r="F1525" s="17">
        <f>INT((VLOOKUP($C1525,装备数值,2,0)+VLOOKUP($C1525,装备数值,5,0)*($E1525-1))*VLOOKUP($D1525,系数!$K$2:$O$7,2,0))</f>
        <v>0</v>
      </c>
      <c r="G1525" s="17">
        <f>INT((VLOOKUP($C1525,装备数值,3,0)+VLOOKUP($C1525,装备数值,6,0)*($E1525-1))*VLOOKUP($D1525,系数!$K$2:$O$7,3,0))</f>
        <v>269</v>
      </c>
      <c r="H1525" s="17">
        <f t="shared" si="47"/>
        <v>269</v>
      </c>
      <c r="I1525" s="17">
        <f>INT((VLOOKUP($C1525,装备数值,4,0)+VLOOKUP($C1525,装备数值,7,0)*($E1525-1))*VLOOKUP($D1525,系数!$K$2:$O$7,4,0))</f>
        <v>0</v>
      </c>
      <c r="J1525" s="17">
        <f>INT((VLOOKUP($C1525,装备数值,4,0)+VLOOKUP($C1525,装备数值,7,0)*($E1525-1))*VLOOKUP($D1525,系数!$K$2:$O$7,5,0))</f>
        <v>0</v>
      </c>
      <c r="K1525" s="17">
        <f>INT(VLOOKUP(E1525,强化金币,2,1)*VLOOKUP(INDEX(装备!F:F,MATCH(属性!A1525,装备!A:A,0)),系数!$K$12:$M$15,3,0))</f>
        <v>54000</v>
      </c>
      <c r="L1525" s="17"/>
      <c r="M1525" s="17"/>
      <c r="N1525" s="17"/>
      <c r="O1525" s="17">
        <f>IF(E1525=1,"",VLOOKUP(E1525,系数!$S$2:$AB$12,MATCH(属性!C1525,评级,0),1))</f>
        <v>0</v>
      </c>
    </row>
    <row r="1526" spans="1:15" ht="17.25" thickBot="1" x14ac:dyDescent="0.4">
      <c r="A1526" s="17">
        <f t="shared" si="46"/>
        <v>7100013</v>
      </c>
      <c r="B1526" s="17" t="s">
        <v>67</v>
      </c>
      <c r="C1526" s="15">
        <f>INDEX(装备!G:G,MATCH(属性!A1526,装备!A:A,0))</f>
        <v>7</v>
      </c>
      <c r="D1526" s="15" t="str">
        <f>INDEX(装备!E:E,MATCH(属性!A1526,装备!A:A,0))</f>
        <v>weapon</v>
      </c>
      <c r="E1526" s="14">
        <v>84</v>
      </c>
      <c r="F1526" s="17">
        <f>INT((VLOOKUP($C1526,装备数值,2,0)+VLOOKUP($C1526,装备数值,5,0)*($E1526-1))*VLOOKUP($D1526,系数!$K$2:$O$7,2,0))</f>
        <v>0</v>
      </c>
      <c r="G1526" s="17">
        <f>INT((VLOOKUP($C1526,装备数值,3,0)+VLOOKUP($C1526,装备数值,6,0)*($E1526-1))*VLOOKUP($D1526,系数!$K$2:$O$7,3,0))</f>
        <v>272</v>
      </c>
      <c r="H1526" s="17">
        <f t="shared" si="47"/>
        <v>272</v>
      </c>
      <c r="I1526" s="17">
        <f>INT((VLOOKUP($C1526,装备数值,4,0)+VLOOKUP($C1526,装备数值,7,0)*($E1526-1))*VLOOKUP($D1526,系数!$K$2:$O$7,4,0))</f>
        <v>0</v>
      </c>
      <c r="J1526" s="17">
        <f>INT((VLOOKUP($C1526,装备数值,4,0)+VLOOKUP($C1526,装备数值,7,0)*($E1526-1))*VLOOKUP($D1526,系数!$K$2:$O$7,5,0))</f>
        <v>0</v>
      </c>
      <c r="K1526" s="17">
        <f>INT(VLOOKUP(E1526,强化金币,2,1)*VLOOKUP(INDEX(装备!F:F,MATCH(属性!A1526,装备!A:A,0)),系数!$K$12:$M$15,3,0))</f>
        <v>60000</v>
      </c>
      <c r="L1526" s="17"/>
      <c r="M1526" s="17"/>
      <c r="N1526" s="17"/>
      <c r="O1526" s="17">
        <f>IF(E1526=1,"",VLOOKUP(E1526,系数!$S$2:$AB$12,MATCH(属性!C1526,评级,0),1))</f>
        <v>0</v>
      </c>
    </row>
    <row r="1527" spans="1:15" ht="17.25" thickBot="1" x14ac:dyDescent="0.4">
      <c r="A1527" s="17">
        <f t="shared" si="46"/>
        <v>7100013</v>
      </c>
      <c r="B1527" s="17" t="s">
        <v>67</v>
      </c>
      <c r="C1527" s="15">
        <f>INDEX(装备!G:G,MATCH(属性!A1527,装备!A:A,0))</f>
        <v>7</v>
      </c>
      <c r="D1527" s="15" t="str">
        <f>INDEX(装备!E:E,MATCH(属性!A1527,装备!A:A,0))</f>
        <v>weapon</v>
      </c>
      <c r="E1527" s="14">
        <v>85</v>
      </c>
      <c r="F1527" s="17">
        <f>INT((VLOOKUP($C1527,装备数值,2,0)+VLOOKUP($C1527,装备数值,5,0)*($E1527-1))*VLOOKUP($D1527,系数!$K$2:$O$7,2,0))</f>
        <v>0</v>
      </c>
      <c r="G1527" s="17">
        <f>INT((VLOOKUP($C1527,装备数值,3,0)+VLOOKUP($C1527,装备数值,6,0)*($E1527-1))*VLOOKUP($D1527,系数!$K$2:$O$7,3,0))</f>
        <v>274</v>
      </c>
      <c r="H1527" s="17">
        <f t="shared" si="47"/>
        <v>274</v>
      </c>
      <c r="I1527" s="17">
        <f>INT((VLOOKUP($C1527,装备数值,4,0)+VLOOKUP($C1527,装备数值,7,0)*($E1527-1))*VLOOKUP($D1527,系数!$K$2:$O$7,4,0))</f>
        <v>0</v>
      </c>
      <c r="J1527" s="17">
        <f>INT((VLOOKUP($C1527,装备数值,4,0)+VLOOKUP($C1527,装备数值,7,0)*($E1527-1))*VLOOKUP($D1527,系数!$K$2:$O$7,5,0))</f>
        <v>0</v>
      </c>
      <c r="K1527" s="17">
        <f>INT(VLOOKUP(E1527,强化金币,2,1)*VLOOKUP(INDEX(装备!F:F,MATCH(属性!A1527,装备!A:A,0)),系数!$K$12:$M$15,3,0))</f>
        <v>75000</v>
      </c>
      <c r="L1527" s="17"/>
      <c r="M1527" s="17"/>
      <c r="N1527" s="17"/>
      <c r="O1527" s="17">
        <f>IF(E1527=1,"",VLOOKUP(E1527,系数!$S$2:$AB$12,MATCH(属性!C1527,评级,0),1))</f>
        <v>0</v>
      </c>
    </row>
    <row r="1528" spans="1:15" ht="17.25" thickBot="1" x14ac:dyDescent="0.4">
      <c r="A1528" s="17">
        <f t="shared" si="46"/>
        <v>7100013</v>
      </c>
      <c r="B1528" s="17" t="s">
        <v>67</v>
      </c>
      <c r="C1528" s="15">
        <f>INDEX(装备!G:G,MATCH(属性!A1528,装备!A:A,0))</f>
        <v>7</v>
      </c>
      <c r="D1528" s="15" t="str">
        <f>INDEX(装备!E:E,MATCH(属性!A1528,装备!A:A,0))</f>
        <v>weapon</v>
      </c>
      <c r="E1528" s="14">
        <v>86</v>
      </c>
      <c r="F1528" s="17">
        <f>INT((VLOOKUP($C1528,装备数值,2,0)+VLOOKUP($C1528,装备数值,5,0)*($E1528-1))*VLOOKUP($D1528,系数!$K$2:$O$7,2,0))</f>
        <v>0</v>
      </c>
      <c r="G1528" s="17">
        <f>INT((VLOOKUP($C1528,装备数值,3,0)+VLOOKUP($C1528,装备数值,6,0)*($E1528-1))*VLOOKUP($D1528,系数!$K$2:$O$7,3,0))</f>
        <v>276</v>
      </c>
      <c r="H1528" s="17">
        <f t="shared" si="47"/>
        <v>276</v>
      </c>
      <c r="I1528" s="17">
        <f>INT((VLOOKUP($C1528,装备数值,4,0)+VLOOKUP($C1528,装备数值,7,0)*($E1528-1))*VLOOKUP($D1528,系数!$K$2:$O$7,4,0))</f>
        <v>0</v>
      </c>
      <c r="J1528" s="17">
        <f>INT((VLOOKUP($C1528,装备数值,4,0)+VLOOKUP($C1528,装备数值,7,0)*($E1528-1))*VLOOKUP($D1528,系数!$K$2:$O$7,5,0))</f>
        <v>0</v>
      </c>
      <c r="K1528" s="17">
        <f>INT(VLOOKUP(E1528,强化金币,2,1)*VLOOKUP(INDEX(装备!F:F,MATCH(属性!A1528,装备!A:A,0)),系数!$K$12:$M$15,3,0))</f>
        <v>90000</v>
      </c>
      <c r="L1528" s="17"/>
      <c r="M1528" s="17"/>
      <c r="N1528" s="17"/>
      <c r="O1528" s="17">
        <f>IF(E1528=1,"",VLOOKUP(E1528,系数!$S$2:$AB$12,MATCH(属性!C1528,评级,0),1))</f>
        <v>0</v>
      </c>
    </row>
    <row r="1529" spans="1:15" ht="17.25" thickBot="1" x14ac:dyDescent="0.4">
      <c r="A1529" s="17">
        <f t="shared" si="46"/>
        <v>7100013</v>
      </c>
      <c r="B1529" s="17" t="s">
        <v>67</v>
      </c>
      <c r="C1529" s="15">
        <f>INDEX(装备!G:G,MATCH(属性!A1529,装备!A:A,0))</f>
        <v>7</v>
      </c>
      <c r="D1529" s="15" t="str">
        <f>INDEX(装备!E:E,MATCH(属性!A1529,装备!A:A,0))</f>
        <v>weapon</v>
      </c>
      <c r="E1529" s="14">
        <v>87</v>
      </c>
      <c r="F1529" s="17">
        <f>INT((VLOOKUP($C1529,装备数值,2,0)+VLOOKUP($C1529,装备数值,5,0)*($E1529-1))*VLOOKUP($D1529,系数!$K$2:$O$7,2,0))</f>
        <v>0</v>
      </c>
      <c r="G1529" s="17">
        <f>INT((VLOOKUP($C1529,装备数值,3,0)+VLOOKUP($C1529,装备数值,6,0)*($E1529-1))*VLOOKUP($D1529,系数!$K$2:$O$7,3,0))</f>
        <v>279</v>
      </c>
      <c r="H1529" s="17">
        <f t="shared" si="47"/>
        <v>279</v>
      </c>
      <c r="I1529" s="17">
        <f>INT((VLOOKUP($C1529,装备数值,4,0)+VLOOKUP($C1529,装备数值,7,0)*($E1529-1))*VLOOKUP($D1529,系数!$K$2:$O$7,4,0))</f>
        <v>0</v>
      </c>
      <c r="J1529" s="17">
        <f>INT((VLOOKUP($C1529,装备数值,4,0)+VLOOKUP($C1529,装备数值,7,0)*($E1529-1))*VLOOKUP($D1529,系数!$K$2:$O$7,5,0))</f>
        <v>0</v>
      </c>
      <c r="K1529" s="17">
        <f>INT(VLOOKUP(E1529,强化金币,2,1)*VLOOKUP(INDEX(装备!F:F,MATCH(属性!A1529,装备!A:A,0)),系数!$K$12:$M$15,3,0))</f>
        <v>105000</v>
      </c>
      <c r="L1529" s="17"/>
      <c r="M1529" s="17"/>
      <c r="N1529" s="17"/>
      <c r="O1529" s="17">
        <f>IF(E1529=1,"",VLOOKUP(E1529,系数!$S$2:$AB$12,MATCH(属性!C1529,评级,0),1))</f>
        <v>0</v>
      </c>
    </row>
    <row r="1530" spans="1:15" ht="17.25" thickBot="1" x14ac:dyDescent="0.4">
      <c r="A1530" s="17">
        <f t="shared" si="46"/>
        <v>7100013</v>
      </c>
      <c r="B1530" s="17" t="s">
        <v>67</v>
      </c>
      <c r="C1530" s="15">
        <f>INDEX(装备!G:G,MATCH(属性!A1530,装备!A:A,0))</f>
        <v>7</v>
      </c>
      <c r="D1530" s="15" t="str">
        <f>INDEX(装备!E:E,MATCH(属性!A1530,装备!A:A,0))</f>
        <v>weapon</v>
      </c>
      <c r="E1530" s="14">
        <v>88</v>
      </c>
      <c r="F1530" s="17">
        <f>INT((VLOOKUP($C1530,装备数值,2,0)+VLOOKUP($C1530,装备数值,5,0)*($E1530-1))*VLOOKUP($D1530,系数!$K$2:$O$7,2,0))</f>
        <v>0</v>
      </c>
      <c r="G1530" s="17">
        <f>INT((VLOOKUP($C1530,装备数值,3,0)+VLOOKUP($C1530,装备数值,6,0)*($E1530-1))*VLOOKUP($D1530,系数!$K$2:$O$7,3,0))</f>
        <v>281</v>
      </c>
      <c r="H1530" s="17">
        <f t="shared" si="47"/>
        <v>281</v>
      </c>
      <c r="I1530" s="17">
        <f>INT((VLOOKUP($C1530,装备数值,4,0)+VLOOKUP($C1530,装备数值,7,0)*($E1530-1))*VLOOKUP($D1530,系数!$K$2:$O$7,4,0))</f>
        <v>0</v>
      </c>
      <c r="J1530" s="17">
        <f>INT((VLOOKUP($C1530,装备数值,4,0)+VLOOKUP($C1530,装备数值,7,0)*($E1530-1))*VLOOKUP($D1530,系数!$K$2:$O$7,5,0))</f>
        <v>0</v>
      </c>
      <c r="K1530" s="17">
        <f>INT(VLOOKUP(E1530,强化金币,2,1)*VLOOKUP(INDEX(装备!F:F,MATCH(属性!A1530,装备!A:A,0)),系数!$K$12:$M$15,3,0))</f>
        <v>120000</v>
      </c>
      <c r="L1530" s="17"/>
      <c r="M1530" s="17"/>
      <c r="N1530" s="17"/>
      <c r="O1530" s="17">
        <f>IF(E1530=1,"",VLOOKUP(E1530,系数!$S$2:$AB$12,MATCH(属性!C1530,评级,0),1))</f>
        <v>0</v>
      </c>
    </row>
    <row r="1531" spans="1:15" ht="17.25" thickBot="1" x14ac:dyDescent="0.4">
      <c r="A1531" s="17">
        <f t="shared" si="46"/>
        <v>7100013</v>
      </c>
      <c r="B1531" s="17" t="s">
        <v>67</v>
      </c>
      <c r="C1531" s="15">
        <f>INDEX(装备!G:G,MATCH(属性!A1531,装备!A:A,0))</f>
        <v>7</v>
      </c>
      <c r="D1531" s="15" t="str">
        <f>INDEX(装备!E:E,MATCH(属性!A1531,装备!A:A,0))</f>
        <v>weapon</v>
      </c>
      <c r="E1531" s="14">
        <v>89</v>
      </c>
      <c r="F1531" s="17">
        <f>INT((VLOOKUP($C1531,装备数值,2,0)+VLOOKUP($C1531,装备数值,5,0)*($E1531-1))*VLOOKUP($D1531,系数!$K$2:$O$7,2,0))</f>
        <v>0</v>
      </c>
      <c r="G1531" s="17">
        <f>INT((VLOOKUP($C1531,装备数值,3,0)+VLOOKUP($C1531,装备数值,6,0)*($E1531-1))*VLOOKUP($D1531,系数!$K$2:$O$7,3,0))</f>
        <v>283</v>
      </c>
      <c r="H1531" s="17">
        <f t="shared" si="47"/>
        <v>283</v>
      </c>
      <c r="I1531" s="17">
        <f>INT((VLOOKUP($C1531,装备数值,4,0)+VLOOKUP($C1531,装备数值,7,0)*($E1531-1))*VLOOKUP($D1531,系数!$K$2:$O$7,4,0))</f>
        <v>0</v>
      </c>
      <c r="J1531" s="17">
        <f>INT((VLOOKUP($C1531,装备数值,4,0)+VLOOKUP($C1531,装备数值,7,0)*($E1531-1))*VLOOKUP($D1531,系数!$K$2:$O$7,5,0))</f>
        <v>0</v>
      </c>
      <c r="K1531" s="17">
        <f>INT(VLOOKUP(E1531,强化金币,2,1)*VLOOKUP(INDEX(装备!F:F,MATCH(属性!A1531,装备!A:A,0)),系数!$K$12:$M$15,3,0))</f>
        <v>135000</v>
      </c>
      <c r="L1531" s="17"/>
      <c r="M1531" s="17"/>
      <c r="N1531" s="17"/>
      <c r="O1531" s="17">
        <f>IF(E1531=1,"",VLOOKUP(E1531,系数!$S$2:$AB$12,MATCH(属性!C1531,评级,0),1))</f>
        <v>0</v>
      </c>
    </row>
    <row r="1532" spans="1:15" ht="17.25" thickBot="1" x14ac:dyDescent="0.4">
      <c r="A1532" s="17">
        <f t="shared" ref="A1532:A1595" si="48">A1412+1</f>
        <v>7100013</v>
      </c>
      <c r="B1532" s="17" t="s">
        <v>67</v>
      </c>
      <c r="C1532" s="15">
        <f>INDEX(装备!G:G,MATCH(属性!A1532,装备!A:A,0))</f>
        <v>7</v>
      </c>
      <c r="D1532" s="15" t="str">
        <f>INDEX(装备!E:E,MATCH(属性!A1532,装备!A:A,0))</f>
        <v>weapon</v>
      </c>
      <c r="E1532" s="14">
        <v>90</v>
      </c>
      <c r="F1532" s="17">
        <f>INT((VLOOKUP($C1532,装备数值,2,0)+VLOOKUP($C1532,装备数值,5,0)*($E1532-1))*VLOOKUP($D1532,系数!$K$2:$O$7,2,0))</f>
        <v>0</v>
      </c>
      <c r="G1532" s="17">
        <f>INT((VLOOKUP($C1532,装备数值,3,0)+VLOOKUP($C1532,装备数值,6,0)*($E1532-1))*VLOOKUP($D1532,系数!$K$2:$O$7,3,0))</f>
        <v>286</v>
      </c>
      <c r="H1532" s="17">
        <f t="shared" si="47"/>
        <v>286</v>
      </c>
      <c r="I1532" s="17">
        <f>INT((VLOOKUP($C1532,装备数值,4,0)+VLOOKUP($C1532,装备数值,7,0)*($E1532-1))*VLOOKUP($D1532,系数!$K$2:$O$7,4,0))</f>
        <v>0</v>
      </c>
      <c r="J1532" s="17">
        <f>INT((VLOOKUP($C1532,装备数值,4,0)+VLOOKUP($C1532,装备数值,7,0)*($E1532-1))*VLOOKUP($D1532,系数!$K$2:$O$7,5,0))</f>
        <v>0</v>
      </c>
      <c r="K1532" s="17">
        <f>INT(VLOOKUP(E1532,强化金币,2,1)*VLOOKUP(INDEX(装备!F:F,MATCH(属性!A1532,装备!A:A,0)),系数!$K$12:$M$15,3,0))</f>
        <v>135000</v>
      </c>
      <c r="L1532" s="17"/>
      <c r="M1532" s="17"/>
      <c r="N1532" s="17"/>
      <c r="O1532" s="17">
        <f>IF(E1532=1,"",VLOOKUP(E1532,系数!$S$2:$AB$12,MATCH(属性!C1532,评级,0),1))</f>
        <v>0</v>
      </c>
    </row>
    <row r="1533" spans="1:15" ht="17.25" thickBot="1" x14ac:dyDescent="0.4">
      <c r="A1533" s="17">
        <f t="shared" si="48"/>
        <v>7100013</v>
      </c>
      <c r="B1533" s="17" t="s">
        <v>67</v>
      </c>
      <c r="C1533" s="15">
        <f>INDEX(装备!G:G,MATCH(属性!A1533,装备!A:A,0))</f>
        <v>7</v>
      </c>
      <c r="D1533" s="15" t="str">
        <f>INDEX(装备!E:E,MATCH(属性!A1533,装备!A:A,0))</f>
        <v>weapon</v>
      </c>
      <c r="E1533" s="14">
        <v>91</v>
      </c>
      <c r="F1533" s="17">
        <f>INT((VLOOKUP($C1533,装备数值,2,0)+VLOOKUP($C1533,装备数值,5,0)*($E1533-1))*VLOOKUP($D1533,系数!$K$2:$O$7,2,0))</f>
        <v>0</v>
      </c>
      <c r="G1533" s="17">
        <f>INT((VLOOKUP($C1533,装备数值,3,0)+VLOOKUP($C1533,装备数值,6,0)*($E1533-1))*VLOOKUP($D1533,系数!$K$2:$O$7,3,0))</f>
        <v>288</v>
      </c>
      <c r="H1533" s="17">
        <f t="shared" si="47"/>
        <v>288</v>
      </c>
      <c r="I1533" s="17">
        <f>INT((VLOOKUP($C1533,装备数值,4,0)+VLOOKUP($C1533,装备数值,7,0)*($E1533-1))*VLOOKUP($D1533,系数!$K$2:$O$7,4,0))</f>
        <v>0</v>
      </c>
      <c r="J1533" s="17">
        <f>INT((VLOOKUP($C1533,装备数值,4,0)+VLOOKUP($C1533,装备数值,7,0)*($E1533-1))*VLOOKUP($D1533,系数!$K$2:$O$7,5,0))</f>
        <v>0</v>
      </c>
      <c r="K1533" s="17">
        <f>INT(VLOOKUP(E1533,强化金币,2,1)*VLOOKUP(INDEX(装备!F:F,MATCH(属性!A1533,装备!A:A,0)),系数!$K$12:$M$15,3,0))</f>
        <v>135000</v>
      </c>
      <c r="L1533" s="17"/>
      <c r="M1533" s="17"/>
      <c r="N1533" s="17"/>
      <c r="O1533" s="17">
        <f>IF(E1533=1,"",VLOOKUP(E1533,系数!$S$2:$AB$12,MATCH(属性!C1533,评级,0),1))</f>
        <v>0</v>
      </c>
    </row>
    <row r="1534" spans="1:15" ht="17.25" thickBot="1" x14ac:dyDescent="0.4">
      <c r="A1534" s="17">
        <f t="shared" si="48"/>
        <v>7100013</v>
      </c>
      <c r="B1534" s="17" t="s">
        <v>67</v>
      </c>
      <c r="C1534" s="15">
        <f>INDEX(装备!G:G,MATCH(属性!A1534,装备!A:A,0))</f>
        <v>7</v>
      </c>
      <c r="D1534" s="15" t="str">
        <f>INDEX(装备!E:E,MATCH(属性!A1534,装备!A:A,0))</f>
        <v>weapon</v>
      </c>
      <c r="E1534" s="14">
        <v>92</v>
      </c>
      <c r="F1534" s="17">
        <f>INT((VLOOKUP($C1534,装备数值,2,0)+VLOOKUP($C1534,装备数值,5,0)*($E1534-1))*VLOOKUP($D1534,系数!$K$2:$O$7,2,0))</f>
        <v>0</v>
      </c>
      <c r="G1534" s="17">
        <f>INT((VLOOKUP($C1534,装备数值,3,0)+VLOOKUP($C1534,装备数值,6,0)*($E1534-1))*VLOOKUP($D1534,系数!$K$2:$O$7,3,0))</f>
        <v>290</v>
      </c>
      <c r="H1534" s="17">
        <f t="shared" si="47"/>
        <v>290</v>
      </c>
      <c r="I1534" s="17">
        <f>INT((VLOOKUP($C1534,装备数值,4,0)+VLOOKUP($C1534,装备数值,7,0)*($E1534-1))*VLOOKUP($D1534,系数!$K$2:$O$7,4,0))</f>
        <v>0</v>
      </c>
      <c r="J1534" s="17">
        <f>INT((VLOOKUP($C1534,装备数值,4,0)+VLOOKUP($C1534,装备数值,7,0)*($E1534-1))*VLOOKUP($D1534,系数!$K$2:$O$7,5,0))</f>
        <v>0</v>
      </c>
      <c r="K1534" s="17">
        <f>INT(VLOOKUP(E1534,强化金币,2,1)*VLOOKUP(INDEX(装备!F:F,MATCH(属性!A1534,装备!A:A,0)),系数!$K$12:$M$15,3,0))</f>
        <v>135000</v>
      </c>
      <c r="L1534" s="17"/>
      <c r="M1534" s="17"/>
      <c r="N1534" s="17"/>
      <c r="O1534" s="17">
        <f>IF(E1534=1,"",VLOOKUP(E1534,系数!$S$2:$AB$12,MATCH(属性!C1534,评级,0),1))</f>
        <v>0</v>
      </c>
    </row>
    <row r="1535" spans="1:15" ht="17.25" thickBot="1" x14ac:dyDescent="0.4">
      <c r="A1535" s="17">
        <f t="shared" si="48"/>
        <v>7100013</v>
      </c>
      <c r="B1535" s="17" t="s">
        <v>67</v>
      </c>
      <c r="C1535" s="15">
        <f>INDEX(装备!G:G,MATCH(属性!A1535,装备!A:A,0))</f>
        <v>7</v>
      </c>
      <c r="D1535" s="15" t="str">
        <f>INDEX(装备!E:E,MATCH(属性!A1535,装备!A:A,0))</f>
        <v>weapon</v>
      </c>
      <c r="E1535" s="14">
        <v>93</v>
      </c>
      <c r="F1535" s="17">
        <f>INT((VLOOKUP($C1535,装备数值,2,0)+VLOOKUP($C1535,装备数值,5,0)*($E1535-1))*VLOOKUP($D1535,系数!$K$2:$O$7,2,0))</f>
        <v>0</v>
      </c>
      <c r="G1535" s="17">
        <f>INT((VLOOKUP($C1535,装备数值,3,0)+VLOOKUP($C1535,装备数值,6,0)*($E1535-1))*VLOOKUP($D1535,系数!$K$2:$O$7,3,0))</f>
        <v>293</v>
      </c>
      <c r="H1535" s="17">
        <f t="shared" si="47"/>
        <v>293</v>
      </c>
      <c r="I1535" s="17">
        <f>INT((VLOOKUP($C1535,装备数值,4,0)+VLOOKUP($C1535,装备数值,7,0)*($E1535-1))*VLOOKUP($D1535,系数!$K$2:$O$7,4,0))</f>
        <v>0</v>
      </c>
      <c r="J1535" s="17">
        <f>INT((VLOOKUP($C1535,装备数值,4,0)+VLOOKUP($C1535,装备数值,7,0)*($E1535-1))*VLOOKUP($D1535,系数!$K$2:$O$7,5,0))</f>
        <v>0</v>
      </c>
      <c r="K1535" s="17">
        <f>INT(VLOOKUP(E1535,强化金币,2,1)*VLOOKUP(INDEX(装备!F:F,MATCH(属性!A1535,装备!A:A,0)),系数!$K$12:$M$15,3,0))</f>
        <v>135000</v>
      </c>
      <c r="L1535" s="17"/>
      <c r="M1535" s="17"/>
      <c r="N1535" s="17"/>
      <c r="O1535" s="17">
        <f>IF(E1535=1,"",VLOOKUP(E1535,系数!$S$2:$AB$12,MATCH(属性!C1535,评级,0),1))</f>
        <v>0</v>
      </c>
    </row>
    <row r="1536" spans="1:15" ht="17.25" thickBot="1" x14ac:dyDescent="0.4">
      <c r="A1536" s="17">
        <f t="shared" si="48"/>
        <v>7100013</v>
      </c>
      <c r="B1536" s="17" t="s">
        <v>67</v>
      </c>
      <c r="C1536" s="15">
        <f>INDEX(装备!G:G,MATCH(属性!A1536,装备!A:A,0))</f>
        <v>7</v>
      </c>
      <c r="D1536" s="15" t="str">
        <f>INDEX(装备!E:E,MATCH(属性!A1536,装备!A:A,0))</f>
        <v>weapon</v>
      </c>
      <c r="E1536" s="14">
        <v>94</v>
      </c>
      <c r="F1536" s="17">
        <f>INT((VLOOKUP($C1536,装备数值,2,0)+VLOOKUP($C1536,装备数值,5,0)*($E1536-1))*VLOOKUP($D1536,系数!$K$2:$O$7,2,0))</f>
        <v>0</v>
      </c>
      <c r="G1536" s="17">
        <f>INT((VLOOKUP($C1536,装备数值,3,0)+VLOOKUP($C1536,装备数值,6,0)*($E1536-1))*VLOOKUP($D1536,系数!$K$2:$O$7,3,0))</f>
        <v>295</v>
      </c>
      <c r="H1536" s="17">
        <f t="shared" si="47"/>
        <v>295</v>
      </c>
      <c r="I1536" s="17">
        <f>INT((VLOOKUP($C1536,装备数值,4,0)+VLOOKUP($C1536,装备数值,7,0)*($E1536-1))*VLOOKUP($D1536,系数!$K$2:$O$7,4,0))</f>
        <v>0</v>
      </c>
      <c r="J1536" s="17">
        <f>INT((VLOOKUP($C1536,装备数值,4,0)+VLOOKUP($C1536,装备数值,7,0)*($E1536-1))*VLOOKUP($D1536,系数!$K$2:$O$7,5,0))</f>
        <v>0</v>
      </c>
      <c r="K1536" s="17">
        <f>INT(VLOOKUP(E1536,强化金币,2,1)*VLOOKUP(INDEX(装备!F:F,MATCH(属性!A1536,装备!A:A,0)),系数!$K$12:$M$15,3,0))</f>
        <v>135000</v>
      </c>
      <c r="L1536" s="17"/>
      <c r="M1536" s="17"/>
      <c r="N1536" s="17"/>
      <c r="O1536" s="17">
        <f>IF(E1536=1,"",VLOOKUP(E1536,系数!$S$2:$AB$12,MATCH(属性!C1536,评级,0),1))</f>
        <v>0</v>
      </c>
    </row>
    <row r="1537" spans="1:15" ht="17.25" thickBot="1" x14ac:dyDescent="0.4">
      <c r="A1537" s="17">
        <f t="shared" si="48"/>
        <v>7100013</v>
      </c>
      <c r="B1537" s="17" t="s">
        <v>67</v>
      </c>
      <c r="C1537" s="15">
        <f>INDEX(装备!G:G,MATCH(属性!A1537,装备!A:A,0))</f>
        <v>7</v>
      </c>
      <c r="D1537" s="15" t="str">
        <f>INDEX(装备!E:E,MATCH(属性!A1537,装备!A:A,0))</f>
        <v>weapon</v>
      </c>
      <c r="E1537" s="14">
        <v>95</v>
      </c>
      <c r="F1537" s="17">
        <f>INT((VLOOKUP($C1537,装备数值,2,0)+VLOOKUP($C1537,装备数值,5,0)*($E1537-1))*VLOOKUP($D1537,系数!$K$2:$O$7,2,0))</f>
        <v>0</v>
      </c>
      <c r="G1537" s="17">
        <f>INT((VLOOKUP($C1537,装备数值,3,0)+VLOOKUP($C1537,装备数值,6,0)*($E1537-1))*VLOOKUP($D1537,系数!$K$2:$O$7,3,0))</f>
        <v>297</v>
      </c>
      <c r="H1537" s="17">
        <f t="shared" si="47"/>
        <v>297</v>
      </c>
      <c r="I1537" s="17">
        <f>INT((VLOOKUP($C1537,装备数值,4,0)+VLOOKUP($C1537,装备数值,7,0)*($E1537-1))*VLOOKUP($D1537,系数!$K$2:$O$7,4,0))</f>
        <v>0</v>
      </c>
      <c r="J1537" s="17">
        <f>INT((VLOOKUP($C1537,装备数值,4,0)+VLOOKUP($C1537,装备数值,7,0)*($E1537-1))*VLOOKUP($D1537,系数!$K$2:$O$7,5,0))</f>
        <v>0</v>
      </c>
      <c r="K1537" s="17">
        <f>INT(VLOOKUP(E1537,强化金币,2,1)*VLOOKUP(INDEX(装备!F:F,MATCH(属性!A1537,装备!A:A,0)),系数!$K$12:$M$15,3,0))</f>
        <v>135000</v>
      </c>
      <c r="L1537" s="17"/>
      <c r="M1537" s="17"/>
      <c r="N1537" s="17"/>
      <c r="O1537" s="17">
        <f>IF(E1537=1,"",VLOOKUP(E1537,系数!$S$2:$AB$12,MATCH(属性!C1537,评级,0),1))</f>
        <v>0</v>
      </c>
    </row>
    <row r="1538" spans="1:15" ht="17.25" thickBot="1" x14ac:dyDescent="0.4">
      <c r="A1538" s="17">
        <f t="shared" si="48"/>
        <v>7100013</v>
      </c>
      <c r="B1538" s="17" t="s">
        <v>67</v>
      </c>
      <c r="C1538" s="15">
        <f>INDEX(装备!G:G,MATCH(属性!A1538,装备!A:A,0))</f>
        <v>7</v>
      </c>
      <c r="D1538" s="15" t="str">
        <f>INDEX(装备!E:E,MATCH(属性!A1538,装备!A:A,0))</f>
        <v>weapon</v>
      </c>
      <c r="E1538" s="14">
        <v>96</v>
      </c>
      <c r="F1538" s="17">
        <f>INT((VLOOKUP($C1538,装备数值,2,0)+VLOOKUP($C1538,装备数值,5,0)*($E1538-1))*VLOOKUP($D1538,系数!$K$2:$O$7,2,0))</f>
        <v>0</v>
      </c>
      <c r="G1538" s="17">
        <f>INT((VLOOKUP($C1538,装备数值,3,0)+VLOOKUP($C1538,装备数值,6,0)*($E1538-1))*VLOOKUP($D1538,系数!$K$2:$O$7,3,0))</f>
        <v>300</v>
      </c>
      <c r="H1538" s="17">
        <f t="shared" si="47"/>
        <v>300</v>
      </c>
      <c r="I1538" s="17">
        <f>INT((VLOOKUP($C1538,装备数值,4,0)+VLOOKUP($C1538,装备数值,7,0)*($E1538-1))*VLOOKUP($D1538,系数!$K$2:$O$7,4,0))</f>
        <v>0</v>
      </c>
      <c r="J1538" s="17">
        <f>INT((VLOOKUP($C1538,装备数值,4,0)+VLOOKUP($C1538,装备数值,7,0)*($E1538-1))*VLOOKUP($D1538,系数!$K$2:$O$7,5,0))</f>
        <v>0</v>
      </c>
      <c r="K1538" s="17">
        <f>INT(VLOOKUP(E1538,强化金币,2,1)*VLOOKUP(INDEX(装备!F:F,MATCH(属性!A1538,装备!A:A,0)),系数!$K$12:$M$15,3,0))</f>
        <v>135000</v>
      </c>
      <c r="L1538" s="17"/>
      <c r="M1538" s="17"/>
      <c r="N1538" s="17"/>
      <c r="O1538" s="17">
        <f>IF(E1538=1,"",VLOOKUP(E1538,系数!$S$2:$AB$12,MATCH(属性!C1538,评级,0),1))</f>
        <v>0</v>
      </c>
    </row>
    <row r="1539" spans="1:15" ht="17.25" thickBot="1" x14ac:dyDescent="0.4">
      <c r="A1539" s="17">
        <f t="shared" si="48"/>
        <v>7100013</v>
      </c>
      <c r="B1539" s="17" t="s">
        <v>67</v>
      </c>
      <c r="C1539" s="15">
        <f>INDEX(装备!G:G,MATCH(属性!A1539,装备!A:A,0))</f>
        <v>7</v>
      </c>
      <c r="D1539" s="15" t="str">
        <f>INDEX(装备!E:E,MATCH(属性!A1539,装备!A:A,0))</f>
        <v>weapon</v>
      </c>
      <c r="E1539" s="14">
        <v>97</v>
      </c>
      <c r="F1539" s="17">
        <f>INT((VLOOKUP($C1539,装备数值,2,0)+VLOOKUP($C1539,装备数值,5,0)*($E1539-1))*VLOOKUP($D1539,系数!$K$2:$O$7,2,0))</f>
        <v>0</v>
      </c>
      <c r="G1539" s="17">
        <f>INT((VLOOKUP($C1539,装备数值,3,0)+VLOOKUP($C1539,装备数值,6,0)*($E1539-1))*VLOOKUP($D1539,系数!$K$2:$O$7,3,0))</f>
        <v>302</v>
      </c>
      <c r="H1539" s="17">
        <f t="shared" si="47"/>
        <v>302</v>
      </c>
      <c r="I1539" s="17">
        <f>INT((VLOOKUP($C1539,装备数值,4,0)+VLOOKUP($C1539,装备数值,7,0)*($E1539-1))*VLOOKUP($D1539,系数!$K$2:$O$7,4,0))</f>
        <v>0</v>
      </c>
      <c r="J1539" s="17">
        <f>INT((VLOOKUP($C1539,装备数值,4,0)+VLOOKUP($C1539,装备数值,7,0)*($E1539-1))*VLOOKUP($D1539,系数!$K$2:$O$7,5,0))</f>
        <v>0</v>
      </c>
      <c r="K1539" s="17">
        <f>INT(VLOOKUP(E1539,强化金币,2,1)*VLOOKUP(INDEX(装备!F:F,MATCH(属性!A1539,装备!A:A,0)),系数!$K$12:$M$15,3,0))</f>
        <v>135000</v>
      </c>
      <c r="L1539" s="17"/>
      <c r="M1539" s="17"/>
      <c r="N1539" s="17"/>
      <c r="O1539" s="17">
        <f>IF(E1539=1,"",VLOOKUP(E1539,系数!$S$2:$AB$12,MATCH(属性!C1539,评级,0),1))</f>
        <v>0</v>
      </c>
    </row>
    <row r="1540" spans="1:15" ht="17.25" thickBot="1" x14ac:dyDescent="0.4">
      <c r="A1540" s="17">
        <f t="shared" si="48"/>
        <v>7100013</v>
      </c>
      <c r="B1540" s="17" t="s">
        <v>67</v>
      </c>
      <c r="C1540" s="15">
        <f>INDEX(装备!G:G,MATCH(属性!A1540,装备!A:A,0))</f>
        <v>7</v>
      </c>
      <c r="D1540" s="15" t="str">
        <f>INDEX(装备!E:E,MATCH(属性!A1540,装备!A:A,0))</f>
        <v>weapon</v>
      </c>
      <c r="E1540" s="14">
        <v>98</v>
      </c>
      <c r="F1540" s="17">
        <f>INT((VLOOKUP($C1540,装备数值,2,0)+VLOOKUP($C1540,装备数值,5,0)*($E1540-1))*VLOOKUP($D1540,系数!$K$2:$O$7,2,0))</f>
        <v>0</v>
      </c>
      <c r="G1540" s="17">
        <f>INT((VLOOKUP($C1540,装备数值,3,0)+VLOOKUP($C1540,装备数值,6,0)*($E1540-1))*VLOOKUP($D1540,系数!$K$2:$O$7,3,0))</f>
        <v>304</v>
      </c>
      <c r="H1540" s="17">
        <f t="shared" ref="H1540:H1603" si="49">G1540</f>
        <v>304</v>
      </c>
      <c r="I1540" s="17">
        <f>INT((VLOOKUP($C1540,装备数值,4,0)+VLOOKUP($C1540,装备数值,7,0)*($E1540-1))*VLOOKUP($D1540,系数!$K$2:$O$7,4,0))</f>
        <v>0</v>
      </c>
      <c r="J1540" s="17">
        <f>INT((VLOOKUP($C1540,装备数值,4,0)+VLOOKUP($C1540,装备数值,7,0)*($E1540-1))*VLOOKUP($D1540,系数!$K$2:$O$7,5,0))</f>
        <v>0</v>
      </c>
      <c r="K1540" s="17">
        <f>INT(VLOOKUP(E1540,强化金币,2,1)*VLOOKUP(INDEX(装备!F:F,MATCH(属性!A1540,装备!A:A,0)),系数!$K$12:$M$15,3,0))</f>
        <v>135000</v>
      </c>
      <c r="L1540" s="17"/>
      <c r="M1540" s="17"/>
      <c r="N1540" s="17"/>
      <c r="O1540" s="17">
        <f>IF(E1540=1,"",VLOOKUP(E1540,系数!$S$2:$AB$12,MATCH(属性!C1540,评级,0),1))</f>
        <v>0</v>
      </c>
    </row>
    <row r="1541" spans="1:15" ht="17.25" thickBot="1" x14ac:dyDescent="0.4">
      <c r="A1541" s="17">
        <f t="shared" si="48"/>
        <v>7100013</v>
      </c>
      <c r="B1541" s="17" t="s">
        <v>67</v>
      </c>
      <c r="C1541" s="15">
        <f>INDEX(装备!G:G,MATCH(属性!A1541,装备!A:A,0))</f>
        <v>7</v>
      </c>
      <c r="D1541" s="15" t="str">
        <f>INDEX(装备!E:E,MATCH(属性!A1541,装备!A:A,0))</f>
        <v>weapon</v>
      </c>
      <c r="E1541" s="14">
        <v>99</v>
      </c>
      <c r="F1541" s="17">
        <f>INT((VLOOKUP($C1541,装备数值,2,0)+VLOOKUP($C1541,装备数值,5,0)*($E1541-1))*VLOOKUP($D1541,系数!$K$2:$O$7,2,0))</f>
        <v>0</v>
      </c>
      <c r="G1541" s="17">
        <f>INT((VLOOKUP($C1541,装备数值,3,0)+VLOOKUP($C1541,装备数值,6,0)*($E1541-1))*VLOOKUP($D1541,系数!$K$2:$O$7,3,0))</f>
        <v>307</v>
      </c>
      <c r="H1541" s="17">
        <f t="shared" si="49"/>
        <v>307</v>
      </c>
      <c r="I1541" s="17">
        <f>INT((VLOOKUP($C1541,装备数值,4,0)+VLOOKUP($C1541,装备数值,7,0)*($E1541-1))*VLOOKUP($D1541,系数!$K$2:$O$7,4,0))</f>
        <v>0</v>
      </c>
      <c r="J1541" s="17">
        <f>INT((VLOOKUP($C1541,装备数值,4,0)+VLOOKUP($C1541,装备数值,7,0)*($E1541-1))*VLOOKUP($D1541,系数!$K$2:$O$7,5,0))</f>
        <v>0</v>
      </c>
      <c r="K1541" s="17">
        <f>INT(VLOOKUP(E1541,强化金币,2,1)*VLOOKUP(INDEX(装备!F:F,MATCH(属性!A1541,装备!A:A,0)),系数!$K$12:$M$15,3,0))</f>
        <v>135000</v>
      </c>
      <c r="L1541" s="17"/>
      <c r="M1541" s="17"/>
      <c r="N1541" s="17"/>
      <c r="O1541" s="17">
        <f>IF(E1541=1,"",VLOOKUP(E1541,系数!$S$2:$AB$12,MATCH(属性!C1541,评级,0),1))</f>
        <v>0</v>
      </c>
    </row>
    <row r="1542" spans="1:15" ht="17.25" thickBot="1" x14ac:dyDescent="0.4">
      <c r="A1542" s="17">
        <f t="shared" si="48"/>
        <v>7100013</v>
      </c>
      <c r="B1542" s="17" t="s">
        <v>67</v>
      </c>
      <c r="C1542" s="15">
        <f>INDEX(装备!G:G,MATCH(属性!A1542,装备!A:A,0))</f>
        <v>7</v>
      </c>
      <c r="D1542" s="15" t="str">
        <f>INDEX(装备!E:E,MATCH(属性!A1542,装备!A:A,0))</f>
        <v>weapon</v>
      </c>
      <c r="E1542" s="14">
        <v>100</v>
      </c>
      <c r="F1542" s="17">
        <f>INT((VLOOKUP($C1542,装备数值,2,0)+VLOOKUP($C1542,装备数值,5,0)*($E1542-1))*VLOOKUP($D1542,系数!$K$2:$O$7,2,0))</f>
        <v>0</v>
      </c>
      <c r="G1542" s="17">
        <f>INT((VLOOKUP($C1542,装备数值,3,0)+VLOOKUP($C1542,装备数值,6,0)*($E1542-1))*VLOOKUP($D1542,系数!$K$2:$O$7,3,0))</f>
        <v>309</v>
      </c>
      <c r="H1542" s="17">
        <f t="shared" si="49"/>
        <v>309</v>
      </c>
      <c r="I1542" s="17">
        <f>INT((VLOOKUP($C1542,装备数值,4,0)+VLOOKUP($C1542,装备数值,7,0)*($E1542-1))*VLOOKUP($D1542,系数!$K$2:$O$7,4,0))</f>
        <v>0</v>
      </c>
      <c r="J1542" s="17">
        <f>INT((VLOOKUP($C1542,装备数值,4,0)+VLOOKUP($C1542,装备数值,7,0)*($E1542-1))*VLOOKUP($D1542,系数!$K$2:$O$7,5,0))</f>
        <v>0</v>
      </c>
      <c r="K1542" s="17">
        <f>INT(VLOOKUP(E1542,强化金币,2,1)*VLOOKUP(INDEX(装备!F:F,MATCH(属性!A1542,装备!A:A,0)),系数!$K$12:$M$15,3,0))</f>
        <v>135000</v>
      </c>
      <c r="L1542" s="17"/>
      <c r="M1542" s="17"/>
      <c r="N1542" s="17"/>
      <c r="O1542" s="17">
        <f>IF(E1542=1,"",VLOOKUP(E1542,系数!$S$2:$AB$12,MATCH(属性!C1542,评级,0),1))</f>
        <v>0</v>
      </c>
    </row>
    <row r="1543" spans="1:15" ht="17.25" thickBot="1" x14ac:dyDescent="0.4">
      <c r="A1543" s="17">
        <f t="shared" si="48"/>
        <v>7100013</v>
      </c>
      <c r="B1543" s="17" t="s">
        <v>67</v>
      </c>
      <c r="C1543" s="15">
        <f>INDEX(装备!G:G,MATCH(属性!A1543,装备!A:A,0))</f>
        <v>7</v>
      </c>
      <c r="D1543" s="15" t="str">
        <f>INDEX(装备!E:E,MATCH(属性!A1543,装备!A:A,0))</f>
        <v>weapon</v>
      </c>
      <c r="E1543" s="14">
        <v>101</v>
      </c>
      <c r="F1543" s="17">
        <f>INT((VLOOKUP($C1543,装备数值,2,0)+VLOOKUP($C1543,装备数值,5,0)*($E1543-1))*VLOOKUP($D1543,系数!$K$2:$O$7,2,0))</f>
        <v>0</v>
      </c>
      <c r="G1543" s="17">
        <f>INT((VLOOKUP($C1543,装备数值,3,0)+VLOOKUP($C1543,装备数值,6,0)*($E1543-1))*VLOOKUP($D1543,系数!$K$2:$O$7,3,0))</f>
        <v>311</v>
      </c>
      <c r="H1543" s="17">
        <f t="shared" si="49"/>
        <v>311</v>
      </c>
      <c r="I1543" s="17">
        <f>INT((VLOOKUP($C1543,装备数值,4,0)+VLOOKUP($C1543,装备数值,7,0)*($E1543-1))*VLOOKUP($D1543,系数!$K$2:$O$7,4,0))</f>
        <v>0</v>
      </c>
      <c r="J1543" s="17">
        <f>INT((VLOOKUP($C1543,装备数值,4,0)+VLOOKUP($C1543,装备数值,7,0)*($E1543-1))*VLOOKUP($D1543,系数!$K$2:$O$7,5,0))</f>
        <v>0</v>
      </c>
      <c r="K1543" s="17">
        <f>INT(VLOOKUP(E1543,强化金币,2,1)*VLOOKUP(INDEX(装备!F:F,MATCH(属性!A1543,装备!A:A,0)),系数!$K$12:$M$15,3,0))</f>
        <v>135000</v>
      </c>
      <c r="L1543" s="17"/>
      <c r="M1543" s="17"/>
      <c r="N1543" s="17"/>
      <c r="O1543" s="17">
        <f>IF(E1543=1,"",VLOOKUP(E1543,系数!$S$2:$AB$12,MATCH(属性!C1543,评级,0),1))</f>
        <v>0</v>
      </c>
    </row>
    <row r="1544" spans="1:15" ht="17.25" thickBot="1" x14ac:dyDescent="0.4">
      <c r="A1544" s="17">
        <f t="shared" si="48"/>
        <v>7100013</v>
      </c>
      <c r="B1544" s="17" t="s">
        <v>67</v>
      </c>
      <c r="C1544" s="15">
        <f>INDEX(装备!G:G,MATCH(属性!A1544,装备!A:A,0))</f>
        <v>7</v>
      </c>
      <c r="D1544" s="15" t="str">
        <f>INDEX(装备!E:E,MATCH(属性!A1544,装备!A:A,0))</f>
        <v>weapon</v>
      </c>
      <c r="E1544" s="14">
        <v>102</v>
      </c>
      <c r="F1544" s="17">
        <f>INT((VLOOKUP($C1544,装备数值,2,0)+VLOOKUP($C1544,装备数值,5,0)*($E1544-1))*VLOOKUP($D1544,系数!$K$2:$O$7,2,0))</f>
        <v>0</v>
      </c>
      <c r="G1544" s="17">
        <f>INT((VLOOKUP($C1544,装备数值,3,0)+VLOOKUP($C1544,装备数值,6,0)*($E1544-1))*VLOOKUP($D1544,系数!$K$2:$O$7,3,0))</f>
        <v>314</v>
      </c>
      <c r="H1544" s="17">
        <f t="shared" si="49"/>
        <v>314</v>
      </c>
      <c r="I1544" s="17">
        <f>INT((VLOOKUP($C1544,装备数值,4,0)+VLOOKUP($C1544,装备数值,7,0)*($E1544-1))*VLOOKUP($D1544,系数!$K$2:$O$7,4,0))</f>
        <v>0</v>
      </c>
      <c r="J1544" s="17">
        <f>INT((VLOOKUP($C1544,装备数值,4,0)+VLOOKUP($C1544,装备数值,7,0)*($E1544-1))*VLOOKUP($D1544,系数!$K$2:$O$7,5,0))</f>
        <v>0</v>
      </c>
      <c r="K1544" s="17">
        <f>INT(VLOOKUP(E1544,强化金币,2,1)*VLOOKUP(INDEX(装备!F:F,MATCH(属性!A1544,装备!A:A,0)),系数!$K$12:$M$15,3,0))</f>
        <v>135000</v>
      </c>
      <c r="L1544" s="17"/>
      <c r="M1544" s="17"/>
      <c r="N1544" s="17"/>
      <c r="O1544" s="17">
        <f>IF(E1544=1,"",VLOOKUP(E1544,系数!$S$2:$AB$12,MATCH(属性!C1544,评级,0),1))</f>
        <v>0</v>
      </c>
    </row>
    <row r="1545" spans="1:15" ht="17.25" thickBot="1" x14ac:dyDescent="0.4">
      <c r="A1545" s="17">
        <f t="shared" si="48"/>
        <v>7100013</v>
      </c>
      <c r="B1545" s="17" t="s">
        <v>67</v>
      </c>
      <c r="C1545" s="15">
        <f>INDEX(装备!G:G,MATCH(属性!A1545,装备!A:A,0))</f>
        <v>7</v>
      </c>
      <c r="D1545" s="15" t="str">
        <f>INDEX(装备!E:E,MATCH(属性!A1545,装备!A:A,0))</f>
        <v>weapon</v>
      </c>
      <c r="E1545" s="14">
        <v>103</v>
      </c>
      <c r="F1545" s="17">
        <f>INT((VLOOKUP($C1545,装备数值,2,0)+VLOOKUP($C1545,装备数值,5,0)*($E1545-1))*VLOOKUP($D1545,系数!$K$2:$O$7,2,0))</f>
        <v>0</v>
      </c>
      <c r="G1545" s="17">
        <f>INT((VLOOKUP($C1545,装备数值,3,0)+VLOOKUP($C1545,装备数值,6,0)*($E1545-1))*VLOOKUP($D1545,系数!$K$2:$O$7,3,0))</f>
        <v>316</v>
      </c>
      <c r="H1545" s="17">
        <f t="shared" si="49"/>
        <v>316</v>
      </c>
      <c r="I1545" s="17">
        <f>INT((VLOOKUP($C1545,装备数值,4,0)+VLOOKUP($C1545,装备数值,7,0)*($E1545-1))*VLOOKUP($D1545,系数!$K$2:$O$7,4,0))</f>
        <v>0</v>
      </c>
      <c r="J1545" s="17">
        <f>INT((VLOOKUP($C1545,装备数值,4,0)+VLOOKUP($C1545,装备数值,7,0)*($E1545-1))*VLOOKUP($D1545,系数!$K$2:$O$7,5,0))</f>
        <v>0</v>
      </c>
      <c r="K1545" s="17">
        <f>INT(VLOOKUP(E1545,强化金币,2,1)*VLOOKUP(INDEX(装备!F:F,MATCH(属性!A1545,装备!A:A,0)),系数!$K$12:$M$15,3,0))</f>
        <v>135000</v>
      </c>
      <c r="L1545" s="17"/>
      <c r="M1545" s="17"/>
      <c r="N1545" s="17"/>
      <c r="O1545" s="17">
        <f>IF(E1545=1,"",VLOOKUP(E1545,系数!$S$2:$AB$12,MATCH(属性!C1545,评级,0),1))</f>
        <v>0</v>
      </c>
    </row>
    <row r="1546" spans="1:15" ht="17.25" thickBot="1" x14ac:dyDescent="0.4">
      <c r="A1546" s="17">
        <f t="shared" si="48"/>
        <v>7100013</v>
      </c>
      <c r="B1546" s="17" t="s">
        <v>67</v>
      </c>
      <c r="C1546" s="15">
        <f>INDEX(装备!G:G,MATCH(属性!A1546,装备!A:A,0))</f>
        <v>7</v>
      </c>
      <c r="D1546" s="15" t="str">
        <f>INDEX(装备!E:E,MATCH(属性!A1546,装备!A:A,0))</f>
        <v>weapon</v>
      </c>
      <c r="E1546" s="14">
        <v>104</v>
      </c>
      <c r="F1546" s="17">
        <f>INT((VLOOKUP($C1546,装备数值,2,0)+VLOOKUP($C1546,装备数值,5,0)*($E1546-1))*VLOOKUP($D1546,系数!$K$2:$O$7,2,0))</f>
        <v>0</v>
      </c>
      <c r="G1546" s="17">
        <f>INT((VLOOKUP($C1546,装备数值,3,0)+VLOOKUP($C1546,装备数值,6,0)*($E1546-1))*VLOOKUP($D1546,系数!$K$2:$O$7,3,0))</f>
        <v>318</v>
      </c>
      <c r="H1546" s="17">
        <f t="shared" si="49"/>
        <v>318</v>
      </c>
      <c r="I1546" s="17">
        <f>INT((VLOOKUP($C1546,装备数值,4,0)+VLOOKUP($C1546,装备数值,7,0)*($E1546-1))*VLOOKUP($D1546,系数!$K$2:$O$7,4,0))</f>
        <v>0</v>
      </c>
      <c r="J1546" s="17">
        <f>INT((VLOOKUP($C1546,装备数值,4,0)+VLOOKUP($C1546,装备数值,7,0)*($E1546-1))*VLOOKUP($D1546,系数!$K$2:$O$7,5,0))</f>
        <v>0</v>
      </c>
      <c r="K1546" s="17">
        <f>INT(VLOOKUP(E1546,强化金币,2,1)*VLOOKUP(INDEX(装备!F:F,MATCH(属性!A1546,装备!A:A,0)),系数!$K$12:$M$15,3,0))</f>
        <v>135000</v>
      </c>
      <c r="L1546" s="17"/>
      <c r="M1546" s="17"/>
      <c r="N1546" s="17"/>
      <c r="O1546" s="17">
        <f>IF(E1546=1,"",VLOOKUP(E1546,系数!$S$2:$AB$12,MATCH(属性!C1546,评级,0),1))</f>
        <v>0</v>
      </c>
    </row>
    <row r="1547" spans="1:15" ht="17.25" thickBot="1" x14ac:dyDescent="0.4">
      <c r="A1547" s="17">
        <f t="shared" si="48"/>
        <v>7100013</v>
      </c>
      <c r="B1547" s="17" t="s">
        <v>67</v>
      </c>
      <c r="C1547" s="15">
        <f>INDEX(装备!G:G,MATCH(属性!A1547,装备!A:A,0))</f>
        <v>7</v>
      </c>
      <c r="D1547" s="15" t="str">
        <f>INDEX(装备!E:E,MATCH(属性!A1547,装备!A:A,0))</f>
        <v>weapon</v>
      </c>
      <c r="E1547" s="14">
        <v>105</v>
      </c>
      <c r="F1547" s="17">
        <f>INT((VLOOKUP($C1547,装备数值,2,0)+VLOOKUP($C1547,装备数值,5,0)*($E1547-1))*VLOOKUP($D1547,系数!$K$2:$O$7,2,0))</f>
        <v>0</v>
      </c>
      <c r="G1547" s="17">
        <f>INT((VLOOKUP($C1547,装备数值,3,0)+VLOOKUP($C1547,装备数值,6,0)*($E1547-1))*VLOOKUP($D1547,系数!$K$2:$O$7,3,0))</f>
        <v>321</v>
      </c>
      <c r="H1547" s="17">
        <f t="shared" si="49"/>
        <v>321</v>
      </c>
      <c r="I1547" s="17">
        <f>INT((VLOOKUP($C1547,装备数值,4,0)+VLOOKUP($C1547,装备数值,7,0)*($E1547-1))*VLOOKUP($D1547,系数!$K$2:$O$7,4,0))</f>
        <v>0</v>
      </c>
      <c r="J1547" s="17">
        <f>INT((VLOOKUP($C1547,装备数值,4,0)+VLOOKUP($C1547,装备数值,7,0)*($E1547-1))*VLOOKUP($D1547,系数!$K$2:$O$7,5,0))</f>
        <v>0</v>
      </c>
      <c r="K1547" s="17">
        <f>INT(VLOOKUP(E1547,强化金币,2,1)*VLOOKUP(INDEX(装备!F:F,MATCH(属性!A1547,装备!A:A,0)),系数!$K$12:$M$15,3,0))</f>
        <v>135000</v>
      </c>
      <c r="L1547" s="17"/>
      <c r="M1547" s="17"/>
      <c r="N1547" s="17"/>
      <c r="O1547" s="17">
        <f>IF(E1547=1,"",VLOOKUP(E1547,系数!$S$2:$AB$12,MATCH(属性!C1547,评级,0),1))</f>
        <v>0</v>
      </c>
    </row>
    <row r="1548" spans="1:15" ht="17.25" thickBot="1" x14ac:dyDescent="0.4">
      <c r="A1548" s="17">
        <f t="shared" si="48"/>
        <v>7100013</v>
      </c>
      <c r="B1548" s="17" t="s">
        <v>67</v>
      </c>
      <c r="C1548" s="15">
        <f>INDEX(装备!G:G,MATCH(属性!A1548,装备!A:A,0))</f>
        <v>7</v>
      </c>
      <c r="D1548" s="15" t="str">
        <f>INDEX(装备!E:E,MATCH(属性!A1548,装备!A:A,0))</f>
        <v>weapon</v>
      </c>
      <c r="E1548" s="14">
        <v>106</v>
      </c>
      <c r="F1548" s="17">
        <f>INT((VLOOKUP($C1548,装备数值,2,0)+VLOOKUP($C1548,装备数值,5,0)*($E1548-1))*VLOOKUP($D1548,系数!$K$2:$O$7,2,0))</f>
        <v>0</v>
      </c>
      <c r="G1548" s="17">
        <f>INT((VLOOKUP($C1548,装备数值,3,0)+VLOOKUP($C1548,装备数值,6,0)*($E1548-1))*VLOOKUP($D1548,系数!$K$2:$O$7,3,0))</f>
        <v>323</v>
      </c>
      <c r="H1548" s="17">
        <f t="shared" si="49"/>
        <v>323</v>
      </c>
      <c r="I1548" s="17">
        <f>INT((VLOOKUP($C1548,装备数值,4,0)+VLOOKUP($C1548,装备数值,7,0)*($E1548-1))*VLOOKUP($D1548,系数!$K$2:$O$7,4,0))</f>
        <v>0</v>
      </c>
      <c r="J1548" s="17">
        <f>INT((VLOOKUP($C1548,装备数值,4,0)+VLOOKUP($C1548,装备数值,7,0)*($E1548-1))*VLOOKUP($D1548,系数!$K$2:$O$7,5,0))</f>
        <v>0</v>
      </c>
      <c r="K1548" s="17">
        <f>INT(VLOOKUP(E1548,强化金币,2,1)*VLOOKUP(INDEX(装备!F:F,MATCH(属性!A1548,装备!A:A,0)),系数!$K$12:$M$15,3,0))</f>
        <v>135000</v>
      </c>
      <c r="L1548" s="17"/>
      <c r="M1548" s="17"/>
      <c r="N1548" s="17"/>
      <c r="O1548" s="17">
        <f>IF(E1548=1,"",VLOOKUP(E1548,系数!$S$2:$AB$12,MATCH(属性!C1548,评级,0),1))</f>
        <v>0</v>
      </c>
    </row>
    <row r="1549" spans="1:15" ht="17.25" thickBot="1" x14ac:dyDescent="0.4">
      <c r="A1549" s="17">
        <f t="shared" si="48"/>
        <v>7100013</v>
      </c>
      <c r="B1549" s="17" t="s">
        <v>67</v>
      </c>
      <c r="C1549" s="15">
        <f>INDEX(装备!G:G,MATCH(属性!A1549,装备!A:A,0))</f>
        <v>7</v>
      </c>
      <c r="D1549" s="15" t="str">
        <f>INDEX(装备!E:E,MATCH(属性!A1549,装备!A:A,0))</f>
        <v>weapon</v>
      </c>
      <c r="E1549" s="14">
        <v>107</v>
      </c>
      <c r="F1549" s="17">
        <f>INT((VLOOKUP($C1549,装备数值,2,0)+VLOOKUP($C1549,装备数值,5,0)*($E1549-1))*VLOOKUP($D1549,系数!$K$2:$O$7,2,0))</f>
        <v>0</v>
      </c>
      <c r="G1549" s="17">
        <f>INT((VLOOKUP($C1549,装备数值,3,0)+VLOOKUP($C1549,装备数值,6,0)*($E1549-1))*VLOOKUP($D1549,系数!$K$2:$O$7,3,0))</f>
        <v>325</v>
      </c>
      <c r="H1549" s="17">
        <f t="shared" si="49"/>
        <v>325</v>
      </c>
      <c r="I1549" s="17">
        <f>INT((VLOOKUP($C1549,装备数值,4,0)+VLOOKUP($C1549,装备数值,7,0)*($E1549-1))*VLOOKUP($D1549,系数!$K$2:$O$7,4,0))</f>
        <v>0</v>
      </c>
      <c r="J1549" s="17">
        <f>INT((VLOOKUP($C1549,装备数值,4,0)+VLOOKUP($C1549,装备数值,7,0)*($E1549-1))*VLOOKUP($D1549,系数!$K$2:$O$7,5,0))</f>
        <v>0</v>
      </c>
      <c r="K1549" s="17">
        <f>INT(VLOOKUP(E1549,强化金币,2,1)*VLOOKUP(INDEX(装备!F:F,MATCH(属性!A1549,装备!A:A,0)),系数!$K$12:$M$15,3,0))</f>
        <v>135000</v>
      </c>
      <c r="L1549" s="17"/>
      <c r="M1549" s="17"/>
      <c r="N1549" s="17"/>
      <c r="O1549" s="17">
        <f>IF(E1549=1,"",VLOOKUP(E1549,系数!$S$2:$AB$12,MATCH(属性!C1549,评级,0),1))</f>
        <v>0</v>
      </c>
    </row>
    <row r="1550" spans="1:15" ht="17.25" thickBot="1" x14ac:dyDescent="0.4">
      <c r="A1550" s="17">
        <f t="shared" si="48"/>
        <v>7100013</v>
      </c>
      <c r="B1550" s="17" t="s">
        <v>67</v>
      </c>
      <c r="C1550" s="15">
        <f>INDEX(装备!G:G,MATCH(属性!A1550,装备!A:A,0))</f>
        <v>7</v>
      </c>
      <c r="D1550" s="15" t="str">
        <f>INDEX(装备!E:E,MATCH(属性!A1550,装备!A:A,0))</f>
        <v>weapon</v>
      </c>
      <c r="E1550" s="14">
        <v>108</v>
      </c>
      <c r="F1550" s="17">
        <f>INT((VLOOKUP($C1550,装备数值,2,0)+VLOOKUP($C1550,装备数值,5,0)*($E1550-1))*VLOOKUP($D1550,系数!$K$2:$O$7,2,0))</f>
        <v>0</v>
      </c>
      <c r="G1550" s="17">
        <f>INT((VLOOKUP($C1550,装备数值,3,0)+VLOOKUP($C1550,装备数值,6,0)*($E1550-1))*VLOOKUP($D1550,系数!$K$2:$O$7,3,0))</f>
        <v>328</v>
      </c>
      <c r="H1550" s="17">
        <f t="shared" si="49"/>
        <v>328</v>
      </c>
      <c r="I1550" s="17">
        <f>INT((VLOOKUP($C1550,装备数值,4,0)+VLOOKUP($C1550,装备数值,7,0)*($E1550-1))*VLOOKUP($D1550,系数!$K$2:$O$7,4,0))</f>
        <v>0</v>
      </c>
      <c r="J1550" s="17">
        <f>INT((VLOOKUP($C1550,装备数值,4,0)+VLOOKUP($C1550,装备数值,7,0)*($E1550-1))*VLOOKUP($D1550,系数!$K$2:$O$7,5,0))</f>
        <v>0</v>
      </c>
      <c r="K1550" s="17">
        <f>INT(VLOOKUP(E1550,强化金币,2,1)*VLOOKUP(INDEX(装备!F:F,MATCH(属性!A1550,装备!A:A,0)),系数!$K$12:$M$15,3,0))</f>
        <v>135000</v>
      </c>
      <c r="L1550" s="17"/>
      <c r="M1550" s="17"/>
      <c r="N1550" s="17"/>
      <c r="O1550" s="17">
        <f>IF(E1550=1,"",VLOOKUP(E1550,系数!$S$2:$AB$12,MATCH(属性!C1550,评级,0),1))</f>
        <v>0</v>
      </c>
    </row>
    <row r="1551" spans="1:15" ht="17.25" thickBot="1" x14ac:dyDescent="0.4">
      <c r="A1551" s="17">
        <f t="shared" si="48"/>
        <v>7100013</v>
      </c>
      <c r="B1551" s="17" t="s">
        <v>67</v>
      </c>
      <c r="C1551" s="15">
        <f>INDEX(装备!G:G,MATCH(属性!A1551,装备!A:A,0))</f>
        <v>7</v>
      </c>
      <c r="D1551" s="15" t="str">
        <f>INDEX(装备!E:E,MATCH(属性!A1551,装备!A:A,0))</f>
        <v>weapon</v>
      </c>
      <c r="E1551" s="14">
        <v>109</v>
      </c>
      <c r="F1551" s="17">
        <f>INT((VLOOKUP($C1551,装备数值,2,0)+VLOOKUP($C1551,装备数值,5,0)*($E1551-1))*VLOOKUP($D1551,系数!$K$2:$O$7,2,0))</f>
        <v>0</v>
      </c>
      <c r="G1551" s="17">
        <f>INT((VLOOKUP($C1551,装备数值,3,0)+VLOOKUP($C1551,装备数值,6,0)*($E1551-1))*VLOOKUP($D1551,系数!$K$2:$O$7,3,0))</f>
        <v>330</v>
      </c>
      <c r="H1551" s="17">
        <f t="shared" si="49"/>
        <v>330</v>
      </c>
      <c r="I1551" s="17">
        <f>INT((VLOOKUP($C1551,装备数值,4,0)+VLOOKUP($C1551,装备数值,7,0)*($E1551-1))*VLOOKUP($D1551,系数!$K$2:$O$7,4,0))</f>
        <v>0</v>
      </c>
      <c r="J1551" s="17">
        <f>INT((VLOOKUP($C1551,装备数值,4,0)+VLOOKUP($C1551,装备数值,7,0)*($E1551-1))*VLOOKUP($D1551,系数!$K$2:$O$7,5,0))</f>
        <v>0</v>
      </c>
      <c r="K1551" s="17">
        <f>INT(VLOOKUP(E1551,强化金币,2,1)*VLOOKUP(INDEX(装备!F:F,MATCH(属性!A1551,装备!A:A,0)),系数!$K$12:$M$15,3,0))</f>
        <v>135000</v>
      </c>
      <c r="L1551" s="17"/>
      <c r="M1551" s="17"/>
      <c r="N1551" s="17"/>
      <c r="O1551" s="17">
        <f>IF(E1551=1,"",VLOOKUP(E1551,系数!$S$2:$AB$12,MATCH(属性!C1551,评级,0),1))</f>
        <v>0</v>
      </c>
    </row>
    <row r="1552" spans="1:15" ht="17.25" thickBot="1" x14ac:dyDescent="0.4">
      <c r="A1552" s="17">
        <f t="shared" si="48"/>
        <v>7100013</v>
      </c>
      <c r="B1552" s="17" t="s">
        <v>67</v>
      </c>
      <c r="C1552" s="15">
        <f>INDEX(装备!G:G,MATCH(属性!A1552,装备!A:A,0))</f>
        <v>7</v>
      </c>
      <c r="D1552" s="15" t="str">
        <f>INDEX(装备!E:E,MATCH(属性!A1552,装备!A:A,0))</f>
        <v>weapon</v>
      </c>
      <c r="E1552" s="14">
        <v>110</v>
      </c>
      <c r="F1552" s="17">
        <f>INT((VLOOKUP($C1552,装备数值,2,0)+VLOOKUP($C1552,装备数值,5,0)*($E1552-1))*VLOOKUP($D1552,系数!$K$2:$O$7,2,0))</f>
        <v>0</v>
      </c>
      <c r="G1552" s="17">
        <f>INT((VLOOKUP($C1552,装备数值,3,0)+VLOOKUP($C1552,装备数值,6,0)*($E1552-1))*VLOOKUP($D1552,系数!$K$2:$O$7,3,0))</f>
        <v>332</v>
      </c>
      <c r="H1552" s="17">
        <f t="shared" si="49"/>
        <v>332</v>
      </c>
      <c r="I1552" s="17">
        <f>INT((VLOOKUP($C1552,装备数值,4,0)+VLOOKUP($C1552,装备数值,7,0)*($E1552-1))*VLOOKUP($D1552,系数!$K$2:$O$7,4,0))</f>
        <v>0</v>
      </c>
      <c r="J1552" s="17">
        <f>INT((VLOOKUP($C1552,装备数值,4,0)+VLOOKUP($C1552,装备数值,7,0)*($E1552-1))*VLOOKUP($D1552,系数!$K$2:$O$7,5,0))</f>
        <v>0</v>
      </c>
      <c r="K1552" s="17">
        <f>INT(VLOOKUP(E1552,强化金币,2,1)*VLOOKUP(INDEX(装备!F:F,MATCH(属性!A1552,装备!A:A,0)),系数!$K$12:$M$15,3,0))</f>
        <v>135000</v>
      </c>
      <c r="L1552" s="17"/>
      <c r="M1552" s="17"/>
      <c r="N1552" s="17"/>
      <c r="O1552" s="17">
        <f>IF(E1552=1,"",VLOOKUP(E1552,系数!$S$2:$AB$12,MATCH(属性!C1552,评级,0),1))</f>
        <v>0</v>
      </c>
    </row>
    <row r="1553" spans="1:15" ht="17.25" thickBot="1" x14ac:dyDescent="0.4">
      <c r="A1553" s="17">
        <f t="shared" si="48"/>
        <v>7100013</v>
      </c>
      <c r="B1553" s="17" t="s">
        <v>67</v>
      </c>
      <c r="C1553" s="15">
        <f>INDEX(装备!G:G,MATCH(属性!A1553,装备!A:A,0))</f>
        <v>7</v>
      </c>
      <c r="D1553" s="15" t="str">
        <f>INDEX(装备!E:E,MATCH(属性!A1553,装备!A:A,0))</f>
        <v>weapon</v>
      </c>
      <c r="E1553" s="14">
        <v>111</v>
      </c>
      <c r="F1553" s="17">
        <f>INT((VLOOKUP($C1553,装备数值,2,0)+VLOOKUP($C1553,装备数值,5,0)*($E1553-1))*VLOOKUP($D1553,系数!$K$2:$O$7,2,0))</f>
        <v>0</v>
      </c>
      <c r="G1553" s="17">
        <f>INT((VLOOKUP($C1553,装备数值,3,0)+VLOOKUP($C1553,装备数值,6,0)*($E1553-1))*VLOOKUP($D1553,系数!$K$2:$O$7,3,0))</f>
        <v>335</v>
      </c>
      <c r="H1553" s="17">
        <f t="shared" si="49"/>
        <v>335</v>
      </c>
      <c r="I1553" s="17">
        <f>INT((VLOOKUP($C1553,装备数值,4,0)+VLOOKUP($C1553,装备数值,7,0)*($E1553-1))*VLOOKUP($D1553,系数!$K$2:$O$7,4,0))</f>
        <v>0</v>
      </c>
      <c r="J1553" s="17">
        <f>INT((VLOOKUP($C1553,装备数值,4,0)+VLOOKUP($C1553,装备数值,7,0)*($E1553-1))*VLOOKUP($D1553,系数!$K$2:$O$7,5,0))</f>
        <v>0</v>
      </c>
      <c r="K1553" s="17">
        <f>INT(VLOOKUP(E1553,强化金币,2,1)*VLOOKUP(INDEX(装备!F:F,MATCH(属性!A1553,装备!A:A,0)),系数!$K$12:$M$15,3,0))</f>
        <v>135000</v>
      </c>
      <c r="L1553" s="17"/>
      <c r="M1553" s="17"/>
      <c r="N1553" s="17"/>
      <c r="O1553" s="17">
        <f>IF(E1553=1,"",VLOOKUP(E1553,系数!$S$2:$AB$12,MATCH(属性!C1553,评级,0),1))</f>
        <v>0</v>
      </c>
    </row>
    <row r="1554" spans="1:15" ht="17.25" thickBot="1" x14ac:dyDescent="0.4">
      <c r="A1554" s="17">
        <f t="shared" si="48"/>
        <v>7100013</v>
      </c>
      <c r="B1554" s="17" t="s">
        <v>67</v>
      </c>
      <c r="C1554" s="15">
        <f>INDEX(装备!G:G,MATCH(属性!A1554,装备!A:A,0))</f>
        <v>7</v>
      </c>
      <c r="D1554" s="15" t="str">
        <f>INDEX(装备!E:E,MATCH(属性!A1554,装备!A:A,0))</f>
        <v>weapon</v>
      </c>
      <c r="E1554" s="14">
        <v>112</v>
      </c>
      <c r="F1554" s="17">
        <f>INT((VLOOKUP($C1554,装备数值,2,0)+VLOOKUP($C1554,装备数值,5,0)*($E1554-1))*VLOOKUP($D1554,系数!$K$2:$O$7,2,0))</f>
        <v>0</v>
      </c>
      <c r="G1554" s="17">
        <f>INT((VLOOKUP($C1554,装备数值,3,0)+VLOOKUP($C1554,装备数值,6,0)*($E1554-1))*VLOOKUP($D1554,系数!$K$2:$O$7,3,0))</f>
        <v>337</v>
      </c>
      <c r="H1554" s="17">
        <f t="shared" si="49"/>
        <v>337</v>
      </c>
      <c r="I1554" s="17">
        <f>INT((VLOOKUP($C1554,装备数值,4,0)+VLOOKUP($C1554,装备数值,7,0)*($E1554-1))*VLOOKUP($D1554,系数!$K$2:$O$7,4,0))</f>
        <v>0</v>
      </c>
      <c r="J1554" s="17">
        <f>INT((VLOOKUP($C1554,装备数值,4,0)+VLOOKUP($C1554,装备数值,7,0)*($E1554-1))*VLOOKUP($D1554,系数!$K$2:$O$7,5,0))</f>
        <v>0</v>
      </c>
      <c r="K1554" s="17">
        <f>INT(VLOOKUP(E1554,强化金币,2,1)*VLOOKUP(INDEX(装备!F:F,MATCH(属性!A1554,装备!A:A,0)),系数!$K$12:$M$15,3,0))</f>
        <v>135000</v>
      </c>
      <c r="L1554" s="17"/>
      <c r="M1554" s="17"/>
      <c r="N1554" s="17"/>
      <c r="O1554" s="17">
        <f>IF(E1554=1,"",VLOOKUP(E1554,系数!$S$2:$AB$12,MATCH(属性!C1554,评级,0),1))</f>
        <v>0</v>
      </c>
    </row>
    <row r="1555" spans="1:15" ht="17.25" thickBot="1" x14ac:dyDescent="0.4">
      <c r="A1555" s="17">
        <f t="shared" si="48"/>
        <v>7100013</v>
      </c>
      <c r="B1555" s="17" t="s">
        <v>67</v>
      </c>
      <c r="C1555" s="15">
        <f>INDEX(装备!G:G,MATCH(属性!A1555,装备!A:A,0))</f>
        <v>7</v>
      </c>
      <c r="D1555" s="15" t="str">
        <f>INDEX(装备!E:E,MATCH(属性!A1555,装备!A:A,0))</f>
        <v>weapon</v>
      </c>
      <c r="E1555" s="14">
        <v>113</v>
      </c>
      <c r="F1555" s="17">
        <f>INT((VLOOKUP($C1555,装备数值,2,0)+VLOOKUP($C1555,装备数值,5,0)*($E1555-1))*VLOOKUP($D1555,系数!$K$2:$O$7,2,0))</f>
        <v>0</v>
      </c>
      <c r="G1555" s="17">
        <f>INT((VLOOKUP($C1555,装备数值,3,0)+VLOOKUP($C1555,装备数值,6,0)*($E1555-1))*VLOOKUP($D1555,系数!$K$2:$O$7,3,0))</f>
        <v>340</v>
      </c>
      <c r="H1555" s="17">
        <f t="shared" si="49"/>
        <v>340</v>
      </c>
      <c r="I1555" s="17">
        <f>INT((VLOOKUP($C1555,装备数值,4,0)+VLOOKUP($C1555,装备数值,7,0)*($E1555-1))*VLOOKUP($D1555,系数!$K$2:$O$7,4,0))</f>
        <v>0</v>
      </c>
      <c r="J1555" s="17">
        <f>INT((VLOOKUP($C1555,装备数值,4,0)+VLOOKUP($C1555,装备数值,7,0)*($E1555-1))*VLOOKUP($D1555,系数!$K$2:$O$7,5,0))</f>
        <v>0</v>
      </c>
      <c r="K1555" s="17">
        <f>INT(VLOOKUP(E1555,强化金币,2,1)*VLOOKUP(INDEX(装备!F:F,MATCH(属性!A1555,装备!A:A,0)),系数!$K$12:$M$15,3,0))</f>
        <v>135000</v>
      </c>
      <c r="L1555" s="17"/>
      <c r="M1555" s="17"/>
      <c r="N1555" s="17"/>
      <c r="O1555" s="17">
        <f>IF(E1555=1,"",VLOOKUP(E1555,系数!$S$2:$AB$12,MATCH(属性!C1555,评级,0),1))</f>
        <v>0</v>
      </c>
    </row>
    <row r="1556" spans="1:15" ht="17.25" thickBot="1" x14ac:dyDescent="0.4">
      <c r="A1556" s="17">
        <f t="shared" si="48"/>
        <v>7100013</v>
      </c>
      <c r="B1556" s="17" t="s">
        <v>67</v>
      </c>
      <c r="C1556" s="15">
        <f>INDEX(装备!G:G,MATCH(属性!A1556,装备!A:A,0))</f>
        <v>7</v>
      </c>
      <c r="D1556" s="15" t="str">
        <f>INDEX(装备!E:E,MATCH(属性!A1556,装备!A:A,0))</f>
        <v>weapon</v>
      </c>
      <c r="E1556" s="14">
        <v>114</v>
      </c>
      <c r="F1556" s="17">
        <f>INT((VLOOKUP($C1556,装备数值,2,0)+VLOOKUP($C1556,装备数值,5,0)*($E1556-1))*VLOOKUP($D1556,系数!$K$2:$O$7,2,0))</f>
        <v>0</v>
      </c>
      <c r="G1556" s="17">
        <f>INT((VLOOKUP($C1556,装备数值,3,0)+VLOOKUP($C1556,装备数值,6,0)*($E1556-1))*VLOOKUP($D1556,系数!$K$2:$O$7,3,0))</f>
        <v>342</v>
      </c>
      <c r="H1556" s="17">
        <f t="shared" si="49"/>
        <v>342</v>
      </c>
      <c r="I1556" s="17">
        <f>INT((VLOOKUP($C1556,装备数值,4,0)+VLOOKUP($C1556,装备数值,7,0)*($E1556-1))*VLOOKUP($D1556,系数!$K$2:$O$7,4,0))</f>
        <v>0</v>
      </c>
      <c r="J1556" s="17">
        <f>INT((VLOOKUP($C1556,装备数值,4,0)+VLOOKUP($C1556,装备数值,7,0)*($E1556-1))*VLOOKUP($D1556,系数!$K$2:$O$7,5,0))</f>
        <v>0</v>
      </c>
      <c r="K1556" s="17">
        <f>INT(VLOOKUP(E1556,强化金币,2,1)*VLOOKUP(INDEX(装备!F:F,MATCH(属性!A1556,装备!A:A,0)),系数!$K$12:$M$15,3,0))</f>
        <v>135000</v>
      </c>
      <c r="L1556" s="17"/>
      <c r="M1556" s="17"/>
      <c r="N1556" s="17"/>
      <c r="O1556" s="17">
        <f>IF(E1556=1,"",VLOOKUP(E1556,系数!$S$2:$AB$12,MATCH(属性!C1556,评级,0),1))</f>
        <v>0</v>
      </c>
    </row>
    <row r="1557" spans="1:15" ht="17.25" thickBot="1" x14ac:dyDescent="0.4">
      <c r="A1557" s="17">
        <f t="shared" si="48"/>
        <v>7100013</v>
      </c>
      <c r="B1557" s="17" t="s">
        <v>67</v>
      </c>
      <c r="C1557" s="15">
        <f>INDEX(装备!G:G,MATCH(属性!A1557,装备!A:A,0))</f>
        <v>7</v>
      </c>
      <c r="D1557" s="15" t="str">
        <f>INDEX(装备!E:E,MATCH(属性!A1557,装备!A:A,0))</f>
        <v>weapon</v>
      </c>
      <c r="E1557" s="14">
        <v>115</v>
      </c>
      <c r="F1557" s="17">
        <f>INT((VLOOKUP($C1557,装备数值,2,0)+VLOOKUP($C1557,装备数值,5,0)*($E1557-1))*VLOOKUP($D1557,系数!$K$2:$O$7,2,0))</f>
        <v>0</v>
      </c>
      <c r="G1557" s="17">
        <f>INT((VLOOKUP($C1557,装备数值,3,0)+VLOOKUP($C1557,装备数值,6,0)*($E1557-1))*VLOOKUP($D1557,系数!$K$2:$O$7,3,0))</f>
        <v>344</v>
      </c>
      <c r="H1557" s="17">
        <f t="shared" si="49"/>
        <v>344</v>
      </c>
      <c r="I1557" s="17">
        <f>INT((VLOOKUP($C1557,装备数值,4,0)+VLOOKUP($C1557,装备数值,7,0)*($E1557-1))*VLOOKUP($D1557,系数!$K$2:$O$7,4,0))</f>
        <v>0</v>
      </c>
      <c r="J1557" s="17">
        <f>INT((VLOOKUP($C1557,装备数值,4,0)+VLOOKUP($C1557,装备数值,7,0)*($E1557-1))*VLOOKUP($D1557,系数!$K$2:$O$7,5,0))</f>
        <v>0</v>
      </c>
      <c r="K1557" s="17">
        <f>INT(VLOOKUP(E1557,强化金币,2,1)*VLOOKUP(INDEX(装备!F:F,MATCH(属性!A1557,装备!A:A,0)),系数!$K$12:$M$15,3,0))</f>
        <v>135000</v>
      </c>
      <c r="L1557" s="17"/>
      <c r="M1557" s="17"/>
      <c r="N1557" s="17"/>
      <c r="O1557" s="17">
        <f>IF(E1557=1,"",VLOOKUP(E1557,系数!$S$2:$AB$12,MATCH(属性!C1557,评级,0),1))</f>
        <v>0</v>
      </c>
    </row>
    <row r="1558" spans="1:15" ht="17.25" thickBot="1" x14ac:dyDescent="0.4">
      <c r="A1558" s="17">
        <f t="shared" si="48"/>
        <v>7100013</v>
      </c>
      <c r="B1558" s="17" t="s">
        <v>67</v>
      </c>
      <c r="C1558" s="15">
        <f>INDEX(装备!G:G,MATCH(属性!A1558,装备!A:A,0))</f>
        <v>7</v>
      </c>
      <c r="D1558" s="15" t="str">
        <f>INDEX(装备!E:E,MATCH(属性!A1558,装备!A:A,0))</f>
        <v>weapon</v>
      </c>
      <c r="E1558" s="14">
        <v>116</v>
      </c>
      <c r="F1558" s="17">
        <f>INT((VLOOKUP($C1558,装备数值,2,0)+VLOOKUP($C1558,装备数值,5,0)*($E1558-1))*VLOOKUP($D1558,系数!$K$2:$O$7,2,0))</f>
        <v>0</v>
      </c>
      <c r="G1558" s="17">
        <f>INT((VLOOKUP($C1558,装备数值,3,0)+VLOOKUP($C1558,装备数值,6,0)*($E1558-1))*VLOOKUP($D1558,系数!$K$2:$O$7,3,0))</f>
        <v>347</v>
      </c>
      <c r="H1558" s="17">
        <f t="shared" si="49"/>
        <v>347</v>
      </c>
      <c r="I1558" s="17">
        <f>INT((VLOOKUP($C1558,装备数值,4,0)+VLOOKUP($C1558,装备数值,7,0)*($E1558-1))*VLOOKUP($D1558,系数!$K$2:$O$7,4,0))</f>
        <v>0</v>
      </c>
      <c r="J1558" s="17">
        <f>INT((VLOOKUP($C1558,装备数值,4,0)+VLOOKUP($C1558,装备数值,7,0)*($E1558-1))*VLOOKUP($D1558,系数!$K$2:$O$7,5,0))</f>
        <v>0</v>
      </c>
      <c r="K1558" s="17">
        <f>INT(VLOOKUP(E1558,强化金币,2,1)*VLOOKUP(INDEX(装备!F:F,MATCH(属性!A1558,装备!A:A,0)),系数!$K$12:$M$15,3,0))</f>
        <v>135000</v>
      </c>
      <c r="L1558" s="17"/>
      <c r="M1558" s="17"/>
      <c r="N1558" s="17"/>
      <c r="O1558" s="17">
        <f>IF(E1558=1,"",VLOOKUP(E1558,系数!$S$2:$AB$12,MATCH(属性!C1558,评级,0),1))</f>
        <v>0</v>
      </c>
    </row>
    <row r="1559" spans="1:15" ht="17.25" thickBot="1" x14ac:dyDescent="0.4">
      <c r="A1559" s="17">
        <f t="shared" si="48"/>
        <v>7100013</v>
      </c>
      <c r="B1559" s="17" t="s">
        <v>67</v>
      </c>
      <c r="C1559" s="15">
        <f>INDEX(装备!G:G,MATCH(属性!A1559,装备!A:A,0))</f>
        <v>7</v>
      </c>
      <c r="D1559" s="15" t="str">
        <f>INDEX(装备!E:E,MATCH(属性!A1559,装备!A:A,0))</f>
        <v>weapon</v>
      </c>
      <c r="E1559" s="14">
        <v>117</v>
      </c>
      <c r="F1559" s="17">
        <f>INT((VLOOKUP($C1559,装备数值,2,0)+VLOOKUP($C1559,装备数值,5,0)*($E1559-1))*VLOOKUP($D1559,系数!$K$2:$O$7,2,0))</f>
        <v>0</v>
      </c>
      <c r="G1559" s="17">
        <f>INT((VLOOKUP($C1559,装备数值,3,0)+VLOOKUP($C1559,装备数值,6,0)*($E1559-1))*VLOOKUP($D1559,系数!$K$2:$O$7,3,0))</f>
        <v>349</v>
      </c>
      <c r="H1559" s="17">
        <f t="shared" si="49"/>
        <v>349</v>
      </c>
      <c r="I1559" s="17">
        <f>INT((VLOOKUP($C1559,装备数值,4,0)+VLOOKUP($C1559,装备数值,7,0)*($E1559-1))*VLOOKUP($D1559,系数!$K$2:$O$7,4,0))</f>
        <v>0</v>
      </c>
      <c r="J1559" s="17">
        <f>INT((VLOOKUP($C1559,装备数值,4,0)+VLOOKUP($C1559,装备数值,7,0)*($E1559-1))*VLOOKUP($D1559,系数!$K$2:$O$7,5,0))</f>
        <v>0</v>
      </c>
      <c r="K1559" s="17">
        <f>INT(VLOOKUP(E1559,强化金币,2,1)*VLOOKUP(INDEX(装备!F:F,MATCH(属性!A1559,装备!A:A,0)),系数!$K$12:$M$15,3,0))</f>
        <v>135000</v>
      </c>
      <c r="L1559" s="17"/>
      <c r="M1559" s="17"/>
      <c r="N1559" s="17"/>
      <c r="O1559" s="17">
        <f>IF(E1559=1,"",VLOOKUP(E1559,系数!$S$2:$AB$12,MATCH(属性!C1559,评级,0),1))</f>
        <v>0</v>
      </c>
    </row>
    <row r="1560" spans="1:15" ht="17.25" thickBot="1" x14ac:dyDescent="0.4">
      <c r="A1560" s="17">
        <f t="shared" si="48"/>
        <v>7100013</v>
      </c>
      <c r="B1560" s="17" t="s">
        <v>67</v>
      </c>
      <c r="C1560" s="15">
        <f>INDEX(装备!G:G,MATCH(属性!A1560,装备!A:A,0))</f>
        <v>7</v>
      </c>
      <c r="D1560" s="15" t="str">
        <f>INDEX(装备!E:E,MATCH(属性!A1560,装备!A:A,0))</f>
        <v>weapon</v>
      </c>
      <c r="E1560" s="14">
        <v>118</v>
      </c>
      <c r="F1560" s="17">
        <f>INT((VLOOKUP($C1560,装备数值,2,0)+VLOOKUP($C1560,装备数值,5,0)*($E1560-1))*VLOOKUP($D1560,系数!$K$2:$O$7,2,0))</f>
        <v>0</v>
      </c>
      <c r="G1560" s="17">
        <f>INT((VLOOKUP($C1560,装备数值,3,0)+VLOOKUP($C1560,装备数值,6,0)*($E1560-1))*VLOOKUP($D1560,系数!$K$2:$O$7,3,0))</f>
        <v>351</v>
      </c>
      <c r="H1560" s="17">
        <f t="shared" si="49"/>
        <v>351</v>
      </c>
      <c r="I1560" s="17">
        <f>INT((VLOOKUP($C1560,装备数值,4,0)+VLOOKUP($C1560,装备数值,7,0)*($E1560-1))*VLOOKUP($D1560,系数!$K$2:$O$7,4,0))</f>
        <v>0</v>
      </c>
      <c r="J1560" s="17">
        <f>INT((VLOOKUP($C1560,装备数值,4,0)+VLOOKUP($C1560,装备数值,7,0)*($E1560-1))*VLOOKUP($D1560,系数!$K$2:$O$7,5,0))</f>
        <v>0</v>
      </c>
      <c r="K1560" s="17">
        <f>INT(VLOOKUP(E1560,强化金币,2,1)*VLOOKUP(INDEX(装备!F:F,MATCH(属性!A1560,装备!A:A,0)),系数!$K$12:$M$15,3,0))</f>
        <v>135000</v>
      </c>
      <c r="L1560" s="17"/>
      <c r="M1560" s="17"/>
      <c r="N1560" s="17"/>
      <c r="O1560" s="17">
        <f>IF(E1560=1,"",VLOOKUP(E1560,系数!$S$2:$AB$12,MATCH(属性!C1560,评级,0),1))</f>
        <v>0</v>
      </c>
    </row>
    <row r="1561" spans="1:15" ht="17.25" thickBot="1" x14ac:dyDescent="0.4">
      <c r="A1561" s="17">
        <f t="shared" si="48"/>
        <v>7100013</v>
      </c>
      <c r="B1561" s="17" t="s">
        <v>67</v>
      </c>
      <c r="C1561" s="15">
        <f>INDEX(装备!G:G,MATCH(属性!A1561,装备!A:A,0))</f>
        <v>7</v>
      </c>
      <c r="D1561" s="15" t="str">
        <f>INDEX(装备!E:E,MATCH(属性!A1561,装备!A:A,0))</f>
        <v>weapon</v>
      </c>
      <c r="E1561" s="14">
        <v>119</v>
      </c>
      <c r="F1561" s="17">
        <f>INT((VLOOKUP($C1561,装备数值,2,0)+VLOOKUP($C1561,装备数值,5,0)*($E1561-1))*VLOOKUP($D1561,系数!$K$2:$O$7,2,0))</f>
        <v>0</v>
      </c>
      <c r="G1561" s="17">
        <f>INT((VLOOKUP($C1561,装备数值,3,0)+VLOOKUP($C1561,装备数值,6,0)*($E1561-1))*VLOOKUP($D1561,系数!$K$2:$O$7,3,0))</f>
        <v>354</v>
      </c>
      <c r="H1561" s="17">
        <f t="shared" si="49"/>
        <v>354</v>
      </c>
      <c r="I1561" s="17">
        <f>INT((VLOOKUP($C1561,装备数值,4,0)+VLOOKUP($C1561,装备数值,7,0)*($E1561-1))*VLOOKUP($D1561,系数!$K$2:$O$7,4,0))</f>
        <v>0</v>
      </c>
      <c r="J1561" s="17">
        <f>INT((VLOOKUP($C1561,装备数值,4,0)+VLOOKUP($C1561,装备数值,7,0)*($E1561-1))*VLOOKUP($D1561,系数!$K$2:$O$7,5,0))</f>
        <v>0</v>
      </c>
      <c r="K1561" s="17">
        <f>INT(VLOOKUP(E1561,强化金币,2,1)*VLOOKUP(INDEX(装备!F:F,MATCH(属性!A1561,装备!A:A,0)),系数!$K$12:$M$15,3,0))</f>
        <v>135000</v>
      </c>
      <c r="L1561" s="17"/>
      <c r="M1561" s="17"/>
      <c r="N1561" s="17"/>
      <c r="O1561" s="17">
        <f>IF(E1561=1,"",VLOOKUP(E1561,系数!$S$2:$AB$12,MATCH(属性!C1561,评级,0),1))</f>
        <v>0</v>
      </c>
    </row>
    <row r="1562" spans="1:15" ht="17.25" thickBot="1" x14ac:dyDescent="0.4">
      <c r="A1562" s="17">
        <f t="shared" si="48"/>
        <v>7100013</v>
      </c>
      <c r="B1562" s="17" t="s">
        <v>67</v>
      </c>
      <c r="C1562" s="15">
        <f>INDEX(装备!G:G,MATCH(属性!A1562,装备!A:A,0))</f>
        <v>7</v>
      </c>
      <c r="D1562" s="15" t="str">
        <f>INDEX(装备!E:E,MATCH(属性!A1562,装备!A:A,0))</f>
        <v>weapon</v>
      </c>
      <c r="E1562" s="14">
        <v>120</v>
      </c>
      <c r="F1562" s="17">
        <f>INT((VLOOKUP($C1562,装备数值,2,0)+VLOOKUP($C1562,装备数值,5,0)*($E1562-1))*VLOOKUP($D1562,系数!$K$2:$O$7,2,0))</f>
        <v>0</v>
      </c>
      <c r="G1562" s="17">
        <f>INT((VLOOKUP($C1562,装备数值,3,0)+VLOOKUP($C1562,装备数值,6,0)*($E1562-1))*VLOOKUP($D1562,系数!$K$2:$O$7,3,0))</f>
        <v>356</v>
      </c>
      <c r="H1562" s="17">
        <f t="shared" si="49"/>
        <v>356</v>
      </c>
      <c r="I1562" s="17">
        <f>INT((VLOOKUP($C1562,装备数值,4,0)+VLOOKUP($C1562,装备数值,7,0)*($E1562-1))*VLOOKUP($D1562,系数!$K$2:$O$7,4,0))</f>
        <v>0</v>
      </c>
      <c r="J1562" s="17">
        <f>INT((VLOOKUP($C1562,装备数值,4,0)+VLOOKUP($C1562,装备数值,7,0)*($E1562-1))*VLOOKUP($D1562,系数!$K$2:$O$7,5,0))</f>
        <v>0</v>
      </c>
      <c r="K1562" s="17">
        <f>INT(VLOOKUP(E1562,强化金币,2,1)*VLOOKUP(INDEX(装备!F:F,MATCH(属性!A1562,装备!A:A,0)),系数!$K$12:$M$15,3,0))</f>
        <v>135000</v>
      </c>
      <c r="L1562" s="17"/>
      <c r="M1562" s="17"/>
      <c r="N1562" s="17"/>
      <c r="O1562" s="17">
        <f>IF(E1562=1,"",VLOOKUP(E1562,系数!$S$2:$AB$12,MATCH(属性!C1562,评级,0),1))</f>
        <v>0</v>
      </c>
    </row>
    <row r="1563" spans="1:15" ht="17.25" thickBot="1" x14ac:dyDescent="0.4">
      <c r="A1563" s="15">
        <f t="shared" si="48"/>
        <v>7100014</v>
      </c>
      <c r="B1563" s="15" t="s">
        <v>69</v>
      </c>
      <c r="C1563" s="15">
        <f>INDEX(装备!G:G,MATCH(属性!A1563,装备!A:A,0))</f>
        <v>7</v>
      </c>
      <c r="D1563" s="15" t="str">
        <f>INDEX(装备!E:E,MATCH(属性!A1563,装备!A:A,0))</f>
        <v>helmet</v>
      </c>
      <c r="E1563" s="16">
        <v>1</v>
      </c>
      <c r="F1563" s="17">
        <f>INT((VLOOKUP($C1563,装备数值,2,0)+VLOOKUP($C1563,装备数值,5,0)*($E1563-1))*VLOOKUP($D1563,系数!$K$2:$O$7,2,0))</f>
        <v>390</v>
      </c>
      <c r="G1563" s="17">
        <f>INT((VLOOKUP($C1563,装备数值,3,0)+VLOOKUP($C1563,装备数值,6,0)*($E1563-1))*VLOOKUP($D1563,系数!$K$2:$O$7,3,0))</f>
        <v>0</v>
      </c>
      <c r="H1563" s="17">
        <f t="shared" si="49"/>
        <v>0</v>
      </c>
      <c r="I1563" s="17">
        <f>INT((VLOOKUP($C1563,装备数值,4,0)+VLOOKUP($C1563,装备数值,7,0)*($E1563-1))*VLOOKUP($D1563,系数!$K$2:$O$7,4,0))</f>
        <v>0</v>
      </c>
      <c r="J1563" s="17">
        <f>INT((VLOOKUP($C1563,装备数值,4,0)+VLOOKUP($C1563,装备数值,7,0)*($E1563-1))*VLOOKUP($D1563,系数!$K$2:$O$7,5,0))</f>
        <v>0</v>
      </c>
      <c r="K1563" s="17">
        <f>INT(VLOOKUP(E1563,强化金币,2,1)*VLOOKUP(INDEX(装备!F:F,MATCH(属性!A1563,装备!A:A,0)),系数!$K$12:$M$15,3,0))</f>
        <v>15</v>
      </c>
      <c r="L1563" s="17"/>
      <c r="M1563" s="17"/>
      <c r="N1563" s="17"/>
      <c r="O1563" s="17" t="str">
        <f>IF(E1563=1,"",VLOOKUP(E1563,系数!$S$2:$AB$12,MATCH(属性!C1563,评级,0),1))</f>
        <v/>
      </c>
    </row>
    <row r="1564" spans="1:15" ht="17.25" thickBot="1" x14ac:dyDescent="0.4">
      <c r="A1564" s="17">
        <f t="shared" si="48"/>
        <v>7100014</v>
      </c>
      <c r="B1564" s="17" t="s">
        <v>43</v>
      </c>
      <c r="C1564" s="15">
        <f>INDEX(装备!G:G,MATCH(属性!A1564,装备!A:A,0))</f>
        <v>7</v>
      </c>
      <c r="D1564" s="15" t="str">
        <f>INDEX(装备!E:E,MATCH(属性!A1564,装备!A:A,0))</f>
        <v>helmet</v>
      </c>
      <c r="E1564" s="14">
        <v>2</v>
      </c>
      <c r="F1564" s="17">
        <f>INT((VLOOKUP($C1564,装备数值,2,0)+VLOOKUP($C1564,装备数值,5,0)*($E1564-1))*VLOOKUP($D1564,系数!$K$2:$O$7,2,0))</f>
        <v>409</v>
      </c>
      <c r="G1564" s="17">
        <f>INT((VLOOKUP($C1564,装备数值,3,0)+VLOOKUP($C1564,装备数值,6,0)*($E1564-1))*VLOOKUP($D1564,系数!$K$2:$O$7,3,0))</f>
        <v>0</v>
      </c>
      <c r="H1564" s="17">
        <f t="shared" si="49"/>
        <v>0</v>
      </c>
      <c r="I1564" s="17">
        <f>INT((VLOOKUP($C1564,装备数值,4,0)+VLOOKUP($C1564,装备数值,7,0)*($E1564-1))*VLOOKUP($D1564,系数!$K$2:$O$7,4,0))</f>
        <v>0</v>
      </c>
      <c r="J1564" s="17">
        <f>INT((VLOOKUP($C1564,装备数值,4,0)+VLOOKUP($C1564,装备数值,7,0)*($E1564-1))*VLOOKUP($D1564,系数!$K$2:$O$7,5,0))</f>
        <v>0</v>
      </c>
      <c r="K1564" s="17">
        <f>INT(VLOOKUP(E1564,强化金币,2,1)*VLOOKUP(INDEX(装备!F:F,MATCH(属性!A1564,装备!A:A,0)),系数!$K$12:$M$15,3,0))</f>
        <v>24</v>
      </c>
      <c r="L1564" s="17"/>
      <c r="M1564" s="17"/>
      <c r="N1564" s="17"/>
      <c r="O1564" s="17">
        <f>IF(E1564=1,"",VLOOKUP(E1564,系数!$S$2:$AB$12,MATCH(属性!C1564,评级,0),1))</f>
        <v>0</v>
      </c>
    </row>
    <row r="1565" spans="1:15" ht="17.25" thickBot="1" x14ac:dyDescent="0.4">
      <c r="A1565" s="17">
        <f t="shared" si="48"/>
        <v>7100014</v>
      </c>
      <c r="B1565" s="17" t="s">
        <v>43</v>
      </c>
      <c r="C1565" s="15">
        <f>INDEX(装备!G:G,MATCH(属性!A1565,装备!A:A,0))</f>
        <v>7</v>
      </c>
      <c r="D1565" s="15" t="str">
        <f>INDEX(装备!E:E,MATCH(属性!A1565,装备!A:A,0))</f>
        <v>helmet</v>
      </c>
      <c r="E1565" s="14">
        <v>3</v>
      </c>
      <c r="F1565" s="17">
        <f>INT((VLOOKUP($C1565,装备数值,2,0)+VLOOKUP($C1565,装备数值,5,0)*($E1565-1))*VLOOKUP($D1565,系数!$K$2:$O$7,2,0))</f>
        <v>428</v>
      </c>
      <c r="G1565" s="17">
        <f>INT((VLOOKUP($C1565,装备数值,3,0)+VLOOKUP($C1565,装备数值,6,0)*($E1565-1))*VLOOKUP($D1565,系数!$K$2:$O$7,3,0))</f>
        <v>0</v>
      </c>
      <c r="H1565" s="17">
        <f t="shared" si="49"/>
        <v>0</v>
      </c>
      <c r="I1565" s="17">
        <f>INT((VLOOKUP($C1565,装备数值,4,0)+VLOOKUP($C1565,装备数值,7,0)*($E1565-1))*VLOOKUP($D1565,系数!$K$2:$O$7,4,0))</f>
        <v>0</v>
      </c>
      <c r="J1565" s="17">
        <f>INT((VLOOKUP($C1565,装备数值,4,0)+VLOOKUP($C1565,装备数值,7,0)*($E1565-1))*VLOOKUP($D1565,系数!$K$2:$O$7,5,0))</f>
        <v>0</v>
      </c>
      <c r="K1565" s="17">
        <f>INT(VLOOKUP(E1565,强化金币,2,1)*VLOOKUP(INDEX(装备!F:F,MATCH(属性!A1565,装备!A:A,0)),系数!$K$12:$M$15,3,0))</f>
        <v>30</v>
      </c>
      <c r="L1565" s="17"/>
      <c r="M1565" s="17"/>
      <c r="N1565" s="17"/>
      <c r="O1565" s="17">
        <f>IF(E1565=1,"",VLOOKUP(E1565,系数!$S$2:$AB$12,MATCH(属性!C1565,评级,0),1))</f>
        <v>0</v>
      </c>
    </row>
    <row r="1566" spans="1:15" ht="17.25" thickBot="1" x14ac:dyDescent="0.4">
      <c r="A1566" s="17">
        <f t="shared" si="48"/>
        <v>7100014</v>
      </c>
      <c r="B1566" s="17" t="s">
        <v>43</v>
      </c>
      <c r="C1566" s="15">
        <f>INDEX(装备!G:G,MATCH(属性!A1566,装备!A:A,0))</f>
        <v>7</v>
      </c>
      <c r="D1566" s="15" t="str">
        <f>INDEX(装备!E:E,MATCH(属性!A1566,装备!A:A,0))</f>
        <v>helmet</v>
      </c>
      <c r="E1566" s="14">
        <v>4</v>
      </c>
      <c r="F1566" s="17">
        <f>INT((VLOOKUP($C1566,装备数值,2,0)+VLOOKUP($C1566,装备数值,5,0)*($E1566-1))*VLOOKUP($D1566,系数!$K$2:$O$7,2,0))</f>
        <v>448</v>
      </c>
      <c r="G1566" s="17">
        <f>INT((VLOOKUP($C1566,装备数值,3,0)+VLOOKUP($C1566,装备数值,6,0)*($E1566-1))*VLOOKUP($D1566,系数!$K$2:$O$7,3,0))</f>
        <v>0</v>
      </c>
      <c r="H1566" s="17">
        <f t="shared" si="49"/>
        <v>0</v>
      </c>
      <c r="I1566" s="17">
        <f>INT((VLOOKUP($C1566,装备数值,4,0)+VLOOKUP($C1566,装备数值,7,0)*($E1566-1))*VLOOKUP($D1566,系数!$K$2:$O$7,4,0))</f>
        <v>0</v>
      </c>
      <c r="J1566" s="17">
        <f>INT((VLOOKUP($C1566,装备数值,4,0)+VLOOKUP($C1566,装备数值,7,0)*($E1566-1))*VLOOKUP($D1566,系数!$K$2:$O$7,5,0))</f>
        <v>0</v>
      </c>
      <c r="K1566" s="17">
        <f>INT(VLOOKUP(E1566,强化金币,2,1)*VLOOKUP(INDEX(装备!F:F,MATCH(属性!A1566,装备!A:A,0)),系数!$K$12:$M$15,3,0))</f>
        <v>60</v>
      </c>
      <c r="L1566" s="17"/>
      <c r="M1566" s="17"/>
      <c r="N1566" s="17"/>
      <c r="O1566" s="17">
        <f>IF(E1566=1,"",VLOOKUP(E1566,系数!$S$2:$AB$12,MATCH(属性!C1566,评级,0),1))</f>
        <v>0</v>
      </c>
    </row>
    <row r="1567" spans="1:15" ht="17.25" thickBot="1" x14ac:dyDescent="0.4">
      <c r="A1567" s="17">
        <f t="shared" si="48"/>
        <v>7100014</v>
      </c>
      <c r="B1567" s="17" t="s">
        <v>43</v>
      </c>
      <c r="C1567" s="15">
        <f>INDEX(装备!G:G,MATCH(属性!A1567,装备!A:A,0))</f>
        <v>7</v>
      </c>
      <c r="D1567" s="15" t="str">
        <f>INDEX(装备!E:E,MATCH(属性!A1567,装备!A:A,0))</f>
        <v>helmet</v>
      </c>
      <c r="E1567" s="14">
        <v>5</v>
      </c>
      <c r="F1567" s="17">
        <f>INT((VLOOKUP($C1567,装备数值,2,0)+VLOOKUP($C1567,装备数值,5,0)*($E1567-1))*VLOOKUP($D1567,系数!$K$2:$O$7,2,0))</f>
        <v>467</v>
      </c>
      <c r="G1567" s="17">
        <f>INT((VLOOKUP($C1567,装备数值,3,0)+VLOOKUP($C1567,装备数值,6,0)*($E1567-1))*VLOOKUP($D1567,系数!$K$2:$O$7,3,0))</f>
        <v>0</v>
      </c>
      <c r="H1567" s="17">
        <f t="shared" si="49"/>
        <v>0</v>
      </c>
      <c r="I1567" s="17">
        <f>INT((VLOOKUP($C1567,装备数值,4,0)+VLOOKUP($C1567,装备数值,7,0)*($E1567-1))*VLOOKUP($D1567,系数!$K$2:$O$7,4,0))</f>
        <v>0</v>
      </c>
      <c r="J1567" s="17">
        <f>INT((VLOOKUP($C1567,装备数值,4,0)+VLOOKUP($C1567,装备数值,7,0)*($E1567-1))*VLOOKUP($D1567,系数!$K$2:$O$7,5,0))</f>
        <v>0</v>
      </c>
      <c r="K1567" s="17">
        <f>INT(VLOOKUP(E1567,强化金币,2,1)*VLOOKUP(INDEX(装备!F:F,MATCH(属性!A1567,装备!A:A,0)),系数!$K$12:$M$15,3,0))</f>
        <v>90</v>
      </c>
      <c r="L1567" s="17"/>
      <c r="M1567" s="17"/>
      <c r="N1567" s="17"/>
      <c r="O1567" s="17">
        <f>IF(E1567=1,"",VLOOKUP(E1567,系数!$S$2:$AB$12,MATCH(属性!C1567,评级,0),1))</f>
        <v>0</v>
      </c>
    </row>
    <row r="1568" spans="1:15" ht="17.25" thickBot="1" x14ac:dyDescent="0.4">
      <c r="A1568" s="17">
        <f t="shared" si="48"/>
        <v>7100014</v>
      </c>
      <c r="B1568" s="17" t="s">
        <v>43</v>
      </c>
      <c r="C1568" s="15">
        <f>INDEX(装备!G:G,MATCH(属性!A1568,装备!A:A,0))</f>
        <v>7</v>
      </c>
      <c r="D1568" s="15" t="str">
        <f>INDEX(装备!E:E,MATCH(属性!A1568,装备!A:A,0))</f>
        <v>helmet</v>
      </c>
      <c r="E1568" s="14">
        <v>6</v>
      </c>
      <c r="F1568" s="17">
        <f>INT((VLOOKUP($C1568,装备数值,2,0)+VLOOKUP($C1568,装备数值,5,0)*($E1568-1))*VLOOKUP($D1568,系数!$K$2:$O$7,2,0))</f>
        <v>486</v>
      </c>
      <c r="G1568" s="17">
        <f>INT((VLOOKUP($C1568,装备数值,3,0)+VLOOKUP($C1568,装备数值,6,0)*($E1568-1))*VLOOKUP($D1568,系数!$K$2:$O$7,3,0))</f>
        <v>0</v>
      </c>
      <c r="H1568" s="17">
        <f t="shared" si="49"/>
        <v>0</v>
      </c>
      <c r="I1568" s="17">
        <f>INT((VLOOKUP($C1568,装备数值,4,0)+VLOOKUP($C1568,装备数值,7,0)*($E1568-1))*VLOOKUP($D1568,系数!$K$2:$O$7,4,0))</f>
        <v>0</v>
      </c>
      <c r="J1568" s="17">
        <f>INT((VLOOKUP($C1568,装备数值,4,0)+VLOOKUP($C1568,装备数值,7,0)*($E1568-1))*VLOOKUP($D1568,系数!$K$2:$O$7,5,0))</f>
        <v>0</v>
      </c>
      <c r="K1568" s="17">
        <f>INT(VLOOKUP(E1568,强化金币,2,1)*VLOOKUP(INDEX(装备!F:F,MATCH(属性!A1568,装备!A:A,0)),系数!$K$12:$M$15,3,0))</f>
        <v>120</v>
      </c>
      <c r="L1568" s="17"/>
      <c r="M1568" s="17"/>
      <c r="N1568" s="17"/>
      <c r="O1568" s="17">
        <f>IF(E1568=1,"",VLOOKUP(E1568,系数!$S$2:$AB$12,MATCH(属性!C1568,评级,0),1))</f>
        <v>0</v>
      </c>
    </row>
    <row r="1569" spans="1:15" ht="17.25" thickBot="1" x14ac:dyDescent="0.4">
      <c r="A1569" s="17">
        <f t="shared" si="48"/>
        <v>7100014</v>
      </c>
      <c r="B1569" s="17" t="s">
        <v>43</v>
      </c>
      <c r="C1569" s="15">
        <f>INDEX(装备!G:G,MATCH(属性!A1569,装备!A:A,0))</f>
        <v>7</v>
      </c>
      <c r="D1569" s="15" t="str">
        <f>INDEX(装备!E:E,MATCH(属性!A1569,装备!A:A,0))</f>
        <v>helmet</v>
      </c>
      <c r="E1569" s="14">
        <v>7</v>
      </c>
      <c r="F1569" s="17">
        <f>INT((VLOOKUP($C1569,装备数值,2,0)+VLOOKUP($C1569,装备数值,5,0)*($E1569-1))*VLOOKUP($D1569,系数!$K$2:$O$7,2,0))</f>
        <v>506</v>
      </c>
      <c r="G1569" s="17">
        <f>INT((VLOOKUP($C1569,装备数值,3,0)+VLOOKUP($C1569,装备数值,6,0)*($E1569-1))*VLOOKUP($D1569,系数!$K$2:$O$7,3,0))</f>
        <v>0</v>
      </c>
      <c r="H1569" s="17">
        <f t="shared" si="49"/>
        <v>0</v>
      </c>
      <c r="I1569" s="17">
        <f>INT((VLOOKUP($C1569,装备数值,4,0)+VLOOKUP($C1569,装备数值,7,0)*($E1569-1))*VLOOKUP($D1569,系数!$K$2:$O$7,4,0))</f>
        <v>0</v>
      </c>
      <c r="J1569" s="17">
        <f>INT((VLOOKUP($C1569,装备数值,4,0)+VLOOKUP($C1569,装备数值,7,0)*($E1569-1))*VLOOKUP($D1569,系数!$K$2:$O$7,5,0))</f>
        <v>0</v>
      </c>
      <c r="K1569" s="17">
        <f>INT(VLOOKUP(E1569,强化金币,2,1)*VLOOKUP(INDEX(装备!F:F,MATCH(属性!A1569,装备!A:A,0)),系数!$K$12:$M$15,3,0))</f>
        <v>150</v>
      </c>
      <c r="L1569" s="17"/>
      <c r="M1569" s="17"/>
      <c r="N1569" s="17"/>
      <c r="O1569" s="17">
        <f>IF(E1569=1,"",VLOOKUP(E1569,系数!$S$2:$AB$12,MATCH(属性!C1569,评级,0),1))</f>
        <v>0</v>
      </c>
    </row>
    <row r="1570" spans="1:15" ht="17.25" thickBot="1" x14ac:dyDescent="0.4">
      <c r="A1570" s="17">
        <f t="shared" si="48"/>
        <v>7100014</v>
      </c>
      <c r="B1570" s="17" t="s">
        <v>43</v>
      </c>
      <c r="C1570" s="15">
        <f>INDEX(装备!G:G,MATCH(属性!A1570,装备!A:A,0))</f>
        <v>7</v>
      </c>
      <c r="D1570" s="15" t="str">
        <f>INDEX(装备!E:E,MATCH(属性!A1570,装备!A:A,0))</f>
        <v>helmet</v>
      </c>
      <c r="E1570" s="14">
        <v>8</v>
      </c>
      <c r="F1570" s="17">
        <f>INT((VLOOKUP($C1570,装备数值,2,0)+VLOOKUP($C1570,装备数值,5,0)*($E1570-1))*VLOOKUP($D1570,系数!$K$2:$O$7,2,0))</f>
        <v>525</v>
      </c>
      <c r="G1570" s="17">
        <f>INT((VLOOKUP($C1570,装备数值,3,0)+VLOOKUP($C1570,装备数值,6,0)*($E1570-1))*VLOOKUP($D1570,系数!$K$2:$O$7,3,0))</f>
        <v>0</v>
      </c>
      <c r="H1570" s="17">
        <f t="shared" si="49"/>
        <v>0</v>
      </c>
      <c r="I1570" s="17">
        <f>INT((VLOOKUP($C1570,装备数值,4,0)+VLOOKUP($C1570,装备数值,7,0)*($E1570-1))*VLOOKUP($D1570,系数!$K$2:$O$7,4,0))</f>
        <v>0</v>
      </c>
      <c r="J1570" s="17">
        <f>INT((VLOOKUP($C1570,装备数值,4,0)+VLOOKUP($C1570,装备数值,7,0)*($E1570-1))*VLOOKUP($D1570,系数!$K$2:$O$7,5,0))</f>
        <v>0</v>
      </c>
      <c r="K1570" s="17">
        <f>INT(VLOOKUP(E1570,强化金币,2,1)*VLOOKUP(INDEX(装备!F:F,MATCH(属性!A1570,装备!A:A,0)),系数!$K$12:$M$15,3,0))</f>
        <v>180</v>
      </c>
      <c r="L1570" s="17"/>
      <c r="M1570" s="17"/>
      <c r="N1570" s="17"/>
      <c r="O1570" s="17">
        <f>IF(E1570=1,"",VLOOKUP(E1570,系数!$S$2:$AB$12,MATCH(属性!C1570,评级,0),1))</f>
        <v>0</v>
      </c>
    </row>
    <row r="1571" spans="1:15" ht="17.25" thickBot="1" x14ac:dyDescent="0.4">
      <c r="A1571" s="17">
        <f t="shared" si="48"/>
        <v>7100014</v>
      </c>
      <c r="B1571" s="17" t="s">
        <v>43</v>
      </c>
      <c r="C1571" s="15">
        <f>INDEX(装备!G:G,MATCH(属性!A1571,装备!A:A,0))</f>
        <v>7</v>
      </c>
      <c r="D1571" s="15" t="str">
        <f>INDEX(装备!E:E,MATCH(属性!A1571,装备!A:A,0))</f>
        <v>helmet</v>
      </c>
      <c r="E1571" s="14">
        <v>9</v>
      </c>
      <c r="F1571" s="17">
        <f>INT((VLOOKUP($C1571,装备数值,2,0)+VLOOKUP($C1571,装备数值,5,0)*($E1571-1))*VLOOKUP($D1571,系数!$K$2:$O$7,2,0))</f>
        <v>544</v>
      </c>
      <c r="G1571" s="17">
        <f>INT((VLOOKUP($C1571,装备数值,3,0)+VLOOKUP($C1571,装备数值,6,0)*($E1571-1))*VLOOKUP($D1571,系数!$K$2:$O$7,3,0))</f>
        <v>0</v>
      </c>
      <c r="H1571" s="17">
        <f t="shared" si="49"/>
        <v>0</v>
      </c>
      <c r="I1571" s="17">
        <f>INT((VLOOKUP($C1571,装备数值,4,0)+VLOOKUP($C1571,装备数值,7,0)*($E1571-1))*VLOOKUP($D1571,系数!$K$2:$O$7,4,0))</f>
        <v>0</v>
      </c>
      <c r="J1571" s="17">
        <f>INT((VLOOKUP($C1571,装备数值,4,0)+VLOOKUP($C1571,装备数值,7,0)*($E1571-1))*VLOOKUP($D1571,系数!$K$2:$O$7,5,0))</f>
        <v>0</v>
      </c>
      <c r="K1571" s="17">
        <f>INT(VLOOKUP(E1571,强化金币,2,1)*VLOOKUP(INDEX(装备!F:F,MATCH(属性!A1571,装备!A:A,0)),系数!$K$12:$M$15,3,0))</f>
        <v>210</v>
      </c>
      <c r="L1571" s="17"/>
      <c r="M1571" s="17"/>
      <c r="N1571" s="17"/>
      <c r="O1571" s="17">
        <f>IF(E1571=1,"",VLOOKUP(E1571,系数!$S$2:$AB$12,MATCH(属性!C1571,评级,0),1))</f>
        <v>0</v>
      </c>
    </row>
    <row r="1572" spans="1:15" ht="17.25" thickBot="1" x14ac:dyDescent="0.4">
      <c r="A1572" s="17">
        <f t="shared" si="48"/>
        <v>7100014</v>
      </c>
      <c r="B1572" s="17" t="s">
        <v>43</v>
      </c>
      <c r="C1572" s="15">
        <f>INDEX(装备!G:G,MATCH(属性!A1572,装备!A:A,0))</f>
        <v>7</v>
      </c>
      <c r="D1572" s="15" t="str">
        <f>INDEX(装备!E:E,MATCH(属性!A1572,装备!A:A,0))</f>
        <v>helmet</v>
      </c>
      <c r="E1572" s="14">
        <v>10</v>
      </c>
      <c r="F1572" s="17">
        <f>INT((VLOOKUP($C1572,装备数值,2,0)+VLOOKUP($C1572,装备数值,5,0)*($E1572-1))*VLOOKUP($D1572,系数!$K$2:$O$7,2,0))</f>
        <v>564</v>
      </c>
      <c r="G1572" s="17">
        <f>INT((VLOOKUP($C1572,装备数值,3,0)+VLOOKUP($C1572,装备数值,6,0)*($E1572-1))*VLOOKUP($D1572,系数!$K$2:$O$7,3,0))</f>
        <v>0</v>
      </c>
      <c r="H1572" s="17">
        <f t="shared" si="49"/>
        <v>0</v>
      </c>
      <c r="I1572" s="17">
        <f>INT((VLOOKUP($C1572,装备数值,4,0)+VLOOKUP($C1572,装备数值,7,0)*($E1572-1))*VLOOKUP($D1572,系数!$K$2:$O$7,4,0))</f>
        <v>0</v>
      </c>
      <c r="J1572" s="17">
        <f>INT((VLOOKUP($C1572,装备数值,4,0)+VLOOKUP($C1572,装备数值,7,0)*($E1572-1))*VLOOKUP($D1572,系数!$K$2:$O$7,5,0))</f>
        <v>0</v>
      </c>
      <c r="K1572" s="17">
        <f>INT(VLOOKUP(E1572,强化金币,2,1)*VLOOKUP(INDEX(装备!F:F,MATCH(属性!A1572,装备!A:A,0)),系数!$K$12:$M$15,3,0))</f>
        <v>240</v>
      </c>
      <c r="L1572" s="17"/>
      <c r="M1572" s="17"/>
      <c r="N1572" s="17"/>
      <c r="O1572" s="17">
        <f>IF(E1572=1,"",VLOOKUP(E1572,系数!$S$2:$AB$12,MATCH(属性!C1572,评级,0),1))</f>
        <v>0</v>
      </c>
    </row>
    <row r="1573" spans="1:15" ht="17.25" thickBot="1" x14ac:dyDescent="0.4">
      <c r="A1573" s="17">
        <f t="shared" si="48"/>
        <v>7100014</v>
      </c>
      <c r="B1573" s="17" t="s">
        <v>43</v>
      </c>
      <c r="C1573" s="15">
        <f>INDEX(装备!G:G,MATCH(属性!A1573,装备!A:A,0))</f>
        <v>7</v>
      </c>
      <c r="D1573" s="15" t="str">
        <f>INDEX(装备!E:E,MATCH(属性!A1573,装备!A:A,0))</f>
        <v>helmet</v>
      </c>
      <c r="E1573" s="14">
        <v>11</v>
      </c>
      <c r="F1573" s="17">
        <f>INT((VLOOKUP($C1573,装备数值,2,0)+VLOOKUP($C1573,装备数值,5,0)*($E1573-1))*VLOOKUP($D1573,系数!$K$2:$O$7,2,0))</f>
        <v>583</v>
      </c>
      <c r="G1573" s="17">
        <f>INT((VLOOKUP($C1573,装备数值,3,0)+VLOOKUP($C1573,装备数值,6,0)*($E1573-1))*VLOOKUP($D1573,系数!$K$2:$O$7,3,0))</f>
        <v>0</v>
      </c>
      <c r="H1573" s="17">
        <f t="shared" si="49"/>
        <v>0</v>
      </c>
      <c r="I1573" s="17">
        <f>INT((VLOOKUP($C1573,装备数值,4,0)+VLOOKUP($C1573,装备数值,7,0)*($E1573-1))*VLOOKUP($D1573,系数!$K$2:$O$7,4,0))</f>
        <v>0</v>
      </c>
      <c r="J1573" s="17">
        <f>INT((VLOOKUP($C1573,装备数值,4,0)+VLOOKUP($C1573,装备数值,7,0)*($E1573-1))*VLOOKUP($D1573,系数!$K$2:$O$7,5,0))</f>
        <v>0</v>
      </c>
      <c r="K1573" s="17">
        <f>INT(VLOOKUP(E1573,强化金币,2,1)*VLOOKUP(INDEX(装备!F:F,MATCH(属性!A1573,装备!A:A,0)),系数!$K$12:$M$15,3,0))</f>
        <v>270</v>
      </c>
      <c r="L1573" s="17"/>
      <c r="M1573" s="17"/>
      <c r="N1573" s="17"/>
      <c r="O1573" s="17">
        <f>IF(E1573=1,"",VLOOKUP(E1573,系数!$S$2:$AB$12,MATCH(属性!C1573,评级,0),1))</f>
        <v>0</v>
      </c>
    </row>
    <row r="1574" spans="1:15" ht="17.25" thickBot="1" x14ac:dyDescent="0.4">
      <c r="A1574" s="17">
        <f t="shared" si="48"/>
        <v>7100014</v>
      </c>
      <c r="B1574" s="17" t="s">
        <v>43</v>
      </c>
      <c r="C1574" s="15">
        <f>INDEX(装备!G:G,MATCH(属性!A1574,装备!A:A,0))</f>
        <v>7</v>
      </c>
      <c r="D1574" s="15" t="str">
        <f>INDEX(装备!E:E,MATCH(属性!A1574,装备!A:A,0))</f>
        <v>helmet</v>
      </c>
      <c r="E1574" s="14">
        <v>12</v>
      </c>
      <c r="F1574" s="17">
        <f>INT((VLOOKUP($C1574,装备数值,2,0)+VLOOKUP($C1574,装备数值,5,0)*($E1574-1))*VLOOKUP($D1574,系数!$K$2:$O$7,2,0))</f>
        <v>602</v>
      </c>
      <c r="G1574" s="17">
        <f>INT((VLOOKUP($C1574,装备数值,3,0)+VLOOKUP($C1574,装备数值,6,0)*($E1574-1))*VLOOKUP($D1574,系数!$K$2:$O$7,3,0))</f>
        <v>0</v>
      </c>
      <c r="H1574" s="17">
        <f t="shared" si="49"/>
        <v>0</v>
      </c>
      <c r="I1574" s="17">
        <f>INT((VLOOKUP($C1574,装备数值,4,0)+VLOOKUP($C1574,装备数值,7,0)*($E1574-1))*VLOOKUP($D1574,系数!$K$2:$O$7,4,0))</f>
        <v>0</v>
      </c>
      <c r="J1574" s="17">
        <f>INT((VLOOKUP($C1574,装备数值,4,0)+VLOOKUP($C1574,装备数值,7,0)*($E1574-1))*VLOOKUP($D1574,系数!$K$2:$O$7,5,0))</f>
        <v>0</v>
      </c>
      <c r="K1574" s="17">
        <f>INT(VLOOKUP(E1574,强化金币,2,1)*VLOOKUP(INDEX(装备!F:F,MATCH(属性!A1574,装备!A:A,0)),系数!$K$12:$M$15,3,0))</f>
        <v>300</v>
      </c>
      <c r="L1574" s="17"/>
      <c r="M1574" s="17"/>
      <c r="N1574" s="17"/>
      <c r="O1574" s="17">
        <f>IF(E1574=1,"",VLOOKUP(E1574,系数!$S$2:$AB$12,MATCH(属性!C1574,评级,0),1))</f>
        <v>0</v>
      </c>
    </row>
    <row r="1575" spans="1:15" ht="17.25" thickBot="1" x14ac:dyDescent="0.4">
      <c r="A1575" s="17">
        <f t="shared" si="48"/>
        <v>7100014</v>
      </c>
      <c r="B1575" s="17" t="s">
        <v>43</v>
      </c>
      <c r="C1575" s="15">
        <f>INDEX(装备!G:G,MATCH(属性!A1575,装备!A:A,0))</f>
        <v>7</v>
      </c>
      <c r="D1575" s="15" t="str">
        <f>INDEX(装备!E:E,MATCH(属性!A1575,装备!A:A,0))</f>
        <v>helmet</v>
      </c>
      <c r="E1575" s="14">
        <v>13</v>
      </c>
      <c r="F1575" s="17">
        <f>INT((VLOOKUP($C1575,装备数值,2,0)+VLOOKUP($C1575,装备数值,5,0)*($E1575-1))*VLOOKUP($D1575,系数!$K$2:$O$7,2,0))</f>
        <v>622</v>
      </c>
      <c r="G1575" s="17">
        <f>INT((VLOOKUP($C1575,装备数值,3,0)+VLOOKUP($C1575,装备数值,6,0)*($E1575-1))*VLOOKUP($D1575,系数!$K$2:$O$7,3,0))</f>
        <v>0</v>
      </c>
      <c r="H1575" s="17">
        <f t="shared" si="49"/>
        <v>0</v>
      </c>
      <c r="I1575" s="17">
        <f>INT((VLOOKUP($C1575,装备数值,4,0)+VLOOKUP($C1575,装备数值,7,0)*($E1575-1))*VLOOKUP($D1575,系数!$K$2:$O$7,4,0))</f>
        <v>0</v>
      </c>
      <c r="J1575" s="17">
        <f>INT((VLOOKUP($C1575,装备数值,4,0)+VLOOKUP($C1575,装备数值,7,0)*($E1575-1))*VLOOKUP($D1575,系数!$K$2:$O$7,5,0))</f>
        <v>0</v>
      </c>
      <c r="K1575" s="17">
        <f>INT(VLOOKUP(E1575,强化金币,2,1)*VLOOKUP(INDEX(装备!F:F,MATCH(属性!A1575,装备!A:A,0)),系数!$K$12:$M$15,3,0))</f>
        <v>360</v>
      </c>
      <c r="L1575" s="17"/>
      <c r="M1575" s="17"/>
      <c r="N1575" s="17"/>
      <c r="O1575" s="17">
        <f>IF(E1575=1,"",VLOOKUP(E1575,系数!$S$2:$AB$12,MATCH(属性!C1575,评级,0),1))</f>
        <v>0</v>
      </c>
    </row>
    <row r="1576" spans="1:15" ht="17.25" thickBot="1" x14ac:dyDescent="0.4">
      <c r="A1576" s="17">
        <f t="shared" si="48"/>
        <v>7100014</v>
      </c>
      <c r="B1576" s="17" t="s">
        <v>43</v>
      </c>
      <c r="C1576" s="15">
        <f>INDEX(装备!G:G,MATCH(属性!A1576,装备!A:A,0))</f>
        <v>7</v>
      </c>
      <c r="D1576" s="15" t="str">
        <f>INDEX(装备!E:E,MATCH(属性!A1576,装备!A:A,0))</f>
        <v>helmet</v>
      </c>
      <c r="E1576" s="14">
        <v>14</v>
      </c>
      <c r="F1576" s="17">
        <f>INT((VLOOKUP($C1576,装备数值,2,0)+VLOOKUP($C1576,装备数值,5,0)*($E1576-1))*VLOOKUP($D1576,系数!$K$2:$O$7,2,0))</f>
        <v>641</v>
      </c>
      <c r="G1576" s="17">
        <f>INT((VLOOKUP($C1576,装备数值,3,0)+VLOOKUP($C1576,装备数值,6,0)*($E1576-1))*VLOOKUP($D1576,系数!$K$2:$O$7,3,0))</f>
        <v>0</v>
      </c>
      <c r="H1576" s="17">
        <f t="shared" si="49"/>
        <v>0</v>
      </c>
      <c r="I1576" s="17">
        <f>INT((VLOOKUP($C1576,装备数值,4,0)+VLOOKUP($C1576,装备数值,7,0)*($E1576-1))*VLOOKUP($D1576,系数!$K$2:$O$7,4,0))</f>
        <v>0</v>
      </c>
      <c r="J1576" s="17">
        <f>INT((VLOOKUP($C1576,装备数值,4,0)+VLOOKUP($C1576,装备数值,7,0)*($E1576-1))*VLOOKUP($D1576,系数!$K$2:$O$7,5,0))</f>
        <v>0</v>
      </c>
      <c r="K1576" s="17">
        <f>INT(VLOOKUP(E1576,强化金币,2,1)*VLOOKUP(INDEX(装备!F:F,MATCH(属性!A1576,装备!A:A,0)),系数!$K$12:$M$15,3,0))</f>
        <v>420</v>
      </c>
      <c r="L1576" s="17"/>
      <c r="M1576" s="17"/>
      <c r="N1576" s="17"/>
      <c r="O1576" s="17">
        <f>IF(E1576=1,"",VLOOKUP(E1576,系数!$S$2:$AB$12,MATCH(属性!C1576,评级,0),1))</f>
        <v>0</v>
      </c>
    </row>
    <row r="1577" spans="1:15" ht="17.25" thickBot="1" x14ac:dyDescent="0.4">
      <c r="A1577" s="17">
        <f t="shared" si="48"/>
        <v>7100014</v>
      </c>
      <c r="B1577" s="17" t="s">
        <v>43</v>
      </c>
      <c r="C1577" s="15">
        <f>INDEX(装备!G:G,MATCH(属性!A1577,装备!A:A,0))</f>
        <v>7</v>
      </c>
      <c r="D1577" s="15" t="str">
        <f>INDEX(装备!E:E,MATCH(属性!A1577,装备!A:A,0))</f>
        <v>helmet</v>
      </c>
      <c r="E1577" s="14">
        <v>15</v>
      </c>
      <c r="F1577" s="17">
        <f>INT((VLOOKUP($C1577,装备数值,2,0)+VLOOKUP($C1577,装备数值,5,0)*($E1577-1))*VLOOKUP($D1577,系数!$K$2:$O$7,2,0))</f>
        <v>660</v>
      </c>
      <c r="G1577" s="17">
        <f>INT((VLOOKUP($C1577,装备数值,3,0)+VLOOKUP($C1577,装备数值,6,0)*($E1577-1))*VLOOKUP($D1577,系数!$K$2:$O$7,3,0))</f>
        <v>0</v>
      </c>
      <c r="H1577" s="17">
        <f t="shared" si="49"/>
        <v>0</v>
      </c>
      <c r="I1577" s="17">
        <f>INT((VLOOKUP($C1577,装备数值,4,0)+VLOOKUP($C1577,装备数值,7,0)*($E1577-1))*VLOOKUP($D1577,系数!$K$2:$O$7,4,0))</f>
        <v>0</v>
      </c>
      <c r="J1577" s="17">
        <f>INT((VLOOKUP($C1577,装备数值,4,0)+VLOOKUP($C1577,装备数值,7,0)*($E1577-1))*VLOOKUP($D1577,系数!$K$2:$O$7,5,0))</f>
        <v>0</v>
      </c>
      <c r="K1577" s="17">
        <f>INT(VLOOKUP(E1577,强化金币,2,1)*VLOOKUP(INDEX(装备!F:F,MATCH(属性!A1577,装备!A:A,0)),系数!$K$12:$M$15,3,0))</f>
        <v>480</v>
      </c>
      <c r="L1577" s="17"/>
      <c r="M1577" s="17"/>
      <c r="N1577" s="17"/>
      <c r="O1577" s="17">
        <f>IF(E1577=1,"",VLOOKUP(E1577,系数!$S$2:$AB$12,MATCH(属性!C1577,评级,0),1))</f>
        <v>0</v>
      </c>
    </row>
    <row r="1578" spans="1:15" ht="17.25" thickBot="1" x14ac:dyDescent="0.4">
      <c r="A1578" s="17">
        <f t="shared" si="48"/>
        <v>7100014</v>
      </c>
      <c r="B1578" s="17" t="s">
        <v>43</v>
      </c>
      <c r="C1578" s="15">
        <f>INDEX(装备!G:G,MATCH(属性!A1578,装备!A:A,0))</f>
        <v>7</v>
      </c>
      <c r="D1578" s="15" t="str">
        <f>INDEX(装备!E:E,MATCH(属性!A1578,装备!A:A,0))</f>
        <v>helmet</v>
      </c>
      <c r="E1578" s="14">
        <v>16</v>
      </c>
      <c r="F1578" s="17">
        <f>INT((VLOOKUP($C1578,装备数值,2,0)+VLOOKUP($C1578,装备数值,5,0)*($E1578-1))*VLOOKUP($D1578,系数!$K$2:$O$7,2,0))</f>
        <v>680</v>
      </c>
      <c r="G1578" s="17">
        <f>INT((VLOOKUP($C1578,装备数值,3,0)+VLOOKUP($C1578,装备数值,6,0)*($E1578-1))*VLOOKUP($D1578,系数!$K$2:$O$7,3,0))</f>
        <v>0</v>
      </c>
      <c r="H1578" s="17">
        <f t="shared" si="49"/>
        <v>0</v>
      </c>
      <c r="I1578" s="17">
        <f>INT((VLOOKUP($C1578,装备数值,4,0)+VLOOKUP($C1578,装备数值,7,0)*($E1578-1))*VLOOKUP($D1578,系数!$K$2:$O$7,4,0))</f>
        <v>0</v>
      </c>
      <c r="J1578" s="17">
        <f>INT((VLOOKUP($C1578,装备数值,4,0)+VLOOKUP($C1578,装备数值,7,0)*($E1578-1))*VLOOKUP($D1578,系数!$K$2:$O$7,5,0))</f>
        <v>0</v>
      </c>
      <c r="K1578" s="17">
        <f>INT(VLOOKUP(E1578,强化金币,2,1)*VLOOKUP(INDEX(装备!F:F,MATCH(属性!A1578,装备!A:A,0)),系数!$K$12:$M$15,3,0))</f>
        <v>540</v>
      </c>
      <c r="L1578" s="17"/>
      <c r="M1578" s="17"/>
      <c r="N1578" s="17"/>
      <c r="O1578" s="17">
        <f>IF(E1578=1,"",VLOOKUP(E1578,系数!$S$2:$AB$12,MATCH(属性!C1578,评级,0),1))</f>
        <v>0</v>
      </c>
    </row>
    <row r="1579" spans="1:15" ht="17.25" thickBot="1" x14ac:dyDescent="0.4">
      <c r="A1579" s="17">
        <f t="shared" si="48"/>
        <v>7100014</v>
      </c>
      <c r="B1579" s="17" t="s">
        <v>43</v>
      </c>
      <c r="C1579" s="15">
        <f>INDEX(装备!G:G,MATCH(属性!A1579,装备!A:A,0))</f>
        <v>7</v>
      </c>
      <c r="D1579" s="15" t="str">
        <f>INDEX(装备!E:E,MATCH(属性!A1579,装备!A:A,0))</f>
        <v>helmet</v>
      </c>
      <c r="E1579" s="14">
        <v>17</v>
      </c>
      <c r="F1579" s="17">
        <f>INT((VLOOKUP($C1579,装备数值,2,0)+VLOOKUP($C1579,装备数值,5,0)*($E1579-1))*VLOOKUP($D1579,系数!$K$2:$O$7,2,0))</f>
        <v>699</v>
      </c>
      <c r="G1579" s="17">
        <f>INT((VLOOKUP($C1579,装备数值,3,0)+VLOOKUP($C1579,装备数值,6,0)*($E1579-1))*VLOOKUP($D1579,系数!$K$2:$O$7,3,0))</f>
        <v>0</v>
      </c>
      <c r="H1579" s="17">
        <f t="shared" si="49"/>
        <v>0</v>
      </c>
      <c r="I1579" s="17">
        <f>INT((VLOOKUP($C1579,装备数值,4,0)+VLOOKUP($C1579,装备数值,7,0)*($E1579-1))*VLOOKUP($D1579,系数!$K$2:$O$7,4,0))</f>
        <v>0</v>
      </c>
      <c r="J1579" s="17">
        <f>INT((VLOOKUP($C1579,装备数值,4,0)+VLOOKUP($C1579,装备数值,7,0)*($E1579-1))*VLOOKUP($D1579,系数!$K$2:$O$7,5,0))</f>
        <v>0</v>
      </c>
      <c r="K1579" s="17">
        <f>INT(VLOOKUP(E1579,强化金币,2,1)*VLOOKUP(INDEX(装备!F:F,MATCH(属性!A1579,装备!A:A,0)),系数!$K$12:$M$15,3,0))</f>
        <v>600</v>
      </c>
      <c r="L1579" s="17"/>
      <c r="M1579" s="17"/>
      <c r="N1579" s="17"/>
      <c r="O1579" s="17">
        <f>IF(E1579=1,"",VLOOKUP(E1579,系数!$S$2:$AB$12,MATCH(属性!C1579,评级,0),1))</f>
        <v>0</v>
      </c>
    </row>
    <row r="1580" spans="1:15" ht="17.25" thickBot="1" x14ac:dyDescent="0.4">
      <c r="A1580" s="17">
        <f t="shared" si="48"/>
        <v>7100014</v>
      </c>
      <c r="B1580" s="17" t="s">
        <v>43</v>
      </c>
      <c r="C1580" s="15">
        <f>INDEX(装备!G:G,MATCH(属性!A1580,装备!A:A,0))</f>
        <v>7</v>
      </c>
      <c r="D1580" s="15" t="str">
        <f>INDEX(装备!E:E,MATCH(属性!A1580,装备!A:A,0))</f>
        <v>helmet</v>
      </c>
      <c r="E1580" s="14">
        <v>18</v>
      </c>
      <c r="F1580" s="17">
        <f>INT((VLOOKUP($C1580,装备数值,2,0)+VLOOKUP($C1580,装备数值,5,0)*($E1580-1))*VLOOKUP($D1580,系数!$K$2:$O$7,2,0))</f>
        <v>718</v>
      </c>
      <c r="G1580" s="17">
        <f>INT((VLOOKUP($C1580,装备数值,3,0)+VLOOKUP($C1580,装备数值,6,0)*($E1580-1))*VLOOKUP($D1580,系数!$K$2:$O$7,3,0))</f>
        <v>0</v>
      </c>
      <c r="H1580" s="17">
        <f t="shared" si="49"/>
        <v>0</v>
      </c>
      <c r="I1580" s="17">
        <f>INT((VLOOKUP($C1580,装备数值,4,0)+VLOOKUP($C1580,装备数值,7,0)*($E1580-1))*VLOOKUP($D1580,系数!$K$2:$O$7,4,0))</f>
        <v>0</v>
      </c>
      <c r="J1580" s="17">
        <f>INT((VLOOKUP($C1580,装备数值,4,0)+VLOOKUP($C1580,装备数值,7,0)*($E1580-1))*VLOOKUP($D1580,系数!$K$2:$O$7,5,0))</f>
        <v>0</v>
      </c>
      <c r="K1580" s="17">
        <f>INT(VLOOKUP(E1580,强化金币,2,1)*VLOOKUP(INDEX(装备!F:F,MATCH(属性!A1580,装备!A:A,0)),系数!$K$12:$M$15,3,0))</f>
        <v>660</v>
      </c>
      <c r="L1580" s="17"/>
      <c r="M1580" s="17"/>
      <c r="N1580" s="17"/>
      <c r="O1580" s="17">
        <f>IF(E1580=1,"",VLOOKUP(E1580,系数!$S$2:$AB$12,MATCH(属性!C1580,评级,0),1))</f>
        <v>0</v>
      </c>
    </row>
    <row r="1581" spans="1:15" ht="17.25" thickBot="1" x14ac:dyDescent="0.4">
      <c r="A1581" s="17">
        <f t="shared" si="48"/>
        <v>7100014</v>
      </c>
      <c r="B1581" s="17" t="s">
        <v>43</v>
      </c>
      <c r="C1581" s="15">
        <f>INDEX(装备!G:G,MATCH(属性!A1581,装备!A:A,0))</f>
        <v>7</v>
      </c>
      <c r="D1581" s="15" t="str">
        <f>INDEX(装备!E:E,MATCH(属性!A1581,装备!A:A,0))</f>
        <v>helmet</v>
      </c>
      <c r="E1581" s="14">
        <v>19</v>
      </c>
      <c r="F1581" s="17">
        <f>INT((VLOOKUP($C1581,装备数值,2,0)+VLOOKUP($C1581,装备数值,5,0)*($E1581-1))*VLOOKUP($D1581,系数!$K$2:$O$7,2,0))</f>
        <v>738</v>
      </c>
      <c r="G1581" s="17">
        <f>INT((VLOOKUP($C1581,装备数值,3,0)+VLOOKUP($C1581,装备数值,6,0)*($E1581-1))*VLOOKUP($D1581,系数!$K$2:$O$7,3,0))</f>
        <v>0</v>
      </c>
      <c r="H1581" s="17">
        <f t="shared" si="49"/>
        <v>0</v>
      </c>
      <c r="I1581" s="17">
        <f>INT((VLOOKUP($C1581,装备数值,4,0)+VLOOKUP($C1581,装备数值,7,0)*($E1581-1))*VLOOKUP($D1581,系数!$K$2:$O$7,4,0))</f>
        <v>0</v>
      </c>
      <c r="J1581" s="17">
        <f>INT((VLOOKUP($C1581,装备数值,4,0)+VLOOKUP($C1581,装备数值,7,0)*($E1581-1))*VLOOKUP($D1581,系数!$K$2:$O$7,5,0))</f>
        <v>0</v>
      </c>
      <c r="K1581" s="17">
        <f>INT(VLOOKUP(E1581,强化金币,2,1)*VLOOKUP(INDEX(装备!F:F,MATCH(属性!A1581,装备!A:A,0)),系数!$K$12:$M$15,3,0))</f>
        <v>720</v>
      </c>
      <c r="L1581" s="17"/>
      <c r="M1581" s="17"/>
      <c r="N1581" s="17"/>
      <c r="O1581" s="17">
        <f>IF(E1581=1,"",VLOOKUP(E1581,系数!$S$2:$AB$12,MATCH(属性!C1581,评级,0),1))</f>
        <v>0</v>
      </c>
    </row>
    <row r="1582" spans="1:15" ht="17.25" thickBot="1" x14ac:dyDescent="0.4">
      <c r="A1582" s="17">
        <f t="shared" si="48"/>
        <v>7100014</v>
      </c>
      <c r="B1582" s="17" t="s">
        <v>43</v>
      </c>
      <c r="C1582" s="15">
        <f>INDEX(装备!G:G,MATCH(属性!A1582,装备!A:A,0))</f>
        <v>7</v>
      </c>
      <c r="D1582" s="15" t="str">
        <f>INDEX(装备!E:E,MATCH(属性!A1582,装备!A:A,0))</f>
        <v>helmet</v>
      </c>
      <c r="E1582" s="14">
        <v>20</v>
      </c>
      <c r="F1582" s="17">
        <f>INT((VLOOKUP($C1582,装备数值,2,0)+VLOOKUP($C1582,装备数值,5,0)*($E1582-1))*VLOOKUP($D1582,系数!$K$2:$O$7,2,0))</f>
        <v>757</v>
      </c>
      <c r="G1582" s="17">
        <f>INT((VLOOKUP($C1582,装备数值,3,0)+VLOOKUP($C1582,装备数值,6,0)*($E1582-1))*VLOOKUP($D1582,系数!$K$2:$O$7,3,0))</f>
        <v>0</v>
      </c>
      <c r="H1582" s="17">
        <f t="shared" si="49"/>
        <v>0</v>
      </c>
      <c r="I1582" s="17">
        <f>INT((VLOOKUP($C1582,装备数值,4,0)+VLOOKUP($C1582,装备数值,7,0)*($E1582-1))*VLOOKUP($D1582,系数!$K$2:$O$7,4,0))</f>
        <v>0</v>
      </c>
      <c r="J1582" s="17">
        <f>INT((VLOOKUP($C1582,装备数值,4,0)+VLOOKUP($C1582,装备数值,7,0)*($E1582-1))*VLOOKUP($D1582,系数!$K$2:$O$7,5,0))</f>
        <v>0</v>
      </c>
      <c r="K1582" s="17">
        <f>INT(VLOOKUP(E1582,强化金币,2,1)*VLOOKUP(INDEX(装备!F:F,MATCH(属性!A1582,装备!A:A,0)),系数!$K$12:$M$15,3,0))</f>
        <v>780</v>
      </c>
      <c r="L1582" s="17"/>
      <c r="M1582" s="17"/>
      <c r="N1582" s="17"/>
      <c r="O1582" s="17">
        <f>IF(E1582=1,"",VLOOKUP(E1582,系数!$S$2:$AB$12,MATCH(属性!C1582,评级,0),1))</f>
        <v>0</v>
      </c>
    </row>
    <row r="1583" spans="1:15" ht="17.25" thickBot="1" x14ac:dyDescent="0.4">
      <c r="A1583" s="17">
        <f t="shared" si="48"/>
        <v>7100014</v>
      </c>
      <c r="B1583" s="17" t="s">
        <v>43</v>
      </c>
      <c r="C1583" s="15">
        <f>INDEX(装备!G:G,MATCH(属性!A1583,装备!A:A,0))</f>
        <v>7</v>
      </c>
      <c r="D1583" s="15" t="str">
        <f>INDEX(装备!E:E,MATCH(属性!A1583,装备!A:A,0))</f>
        <v>helmet</v>
      </c>
      <c r="E1583" s="14">
        <v>21</v>
      </c>
      <c r="F1583" s="17">
        <f>INT((VLOOKUP($C1583,装备数值,2,0)+VLOOKUP($C1583,装备数值,5,0)*($E1583-1))*VLOOKUP($D1583,系数!$K$2:$O$7,2,0))</f>
        <v>776</v>
      </c>
      <c r="G1583" s="17">
        <f>INT((VLOOKUP($C1583,装备数值,3,0)+VLOOKUP($C1583,装备数值,6,0)*($E1583-1))*VLOOKUP($D1583,系数!$K$2:$O$7,3,0))</f>
        <v>0</v>
      </c>
      <c r="H1583" s="17">
        <f t="shared" si="49"/>
        <v>0</v>
      </c>
      <c r="I1583" s="17">
        <f>INT((VLOOKUP($C1583,装备数值,4,0)+VLOOKUP($C1583,装备数值,7,0)*($E1583-1))*VLOOKUP($D1583,系数!$K$2:$O$7,4,0))</f>
        <v>0</v>
      </c>
      <c r="J1583" s="17">
        <f>INT((VLOOKUP($C1583,装备数值,4,0)+VLOOKUP($C1583,装备数值,7,0)*($E1583-1))*VLOOKUP($D1583,系数!$K$2:$O$7,5,0))</f>
        <v>0</v>
      </c>
      <c r="K1583" s="17">
        <f>INT(VLOOKUP(E1583,强化金币,2,1)*VLOOKUP(INDEX(装备!F:F,MATCH(属性!A1583,装备!A:A,0)),系数!$K$12:$M$15,3,0))</f>
        <v>840</v>
      </c>
      <c r="L1583" s="17"/>
      <c r="M1583" s="17"/>
      <c r="N1583" s="17"/>
      <c r="O1583" s="17">
        <f>IF(E1583=1,"",VLOOKUP(E1583,系数!$S$2:$AB$12,MATCH(属性!C1583,评级,0),1))</f>
        <v>0</v>
      </c>
    </row>
    <row r="1584" spans="1:15" ht="17.25" thickBot="1" x14ac:dyDescent="0.4">
      <c r="A1584" s="17">
        <f t="shared" si="48"/>
        <v>7100014</v>
      </c>
      <c r="B1584" s="17" t="s">
        <v>43</v>
      </c>
      <c r="C1584" s="15">
        <f>INDEX(装备!G:G,MATCH(属性!A1584,装备!A:A,0))</f>
        <v>7</v>
      </c>
      <c r="D1584" s="15" t="str">
        <f>INDEX(装备!E:E,MATCH(属性!A1584,装备!A:A,0))</f>
        <v>helmet</v>
      </c>
      <c r="E1584" s="14">
        <v>22</v>
      </c>
      <c r="F1584" s="17">
        <f>INT((VLOOKUP($C1584,装备数值,2,0)+VLOOKUP($C1584,装备数值,5,0)*($E1584-1))*VLOOKUP($D1584,系数!$K$2:$O$7,2,0))</f>
        <v>796</v>
      </c>
      <c r="G1584" s="17">
        <f>INT((VLOOKUP($C1584,装备数值,3,0)+VLOOKUP($C1584,装备数值,6,0)*($E1584-1))*VLOOKUP($D1584,系数!$K$2:$O$7,3,0))</f>
        <v>0</v>
      </c>
      <c r="H1584" s="17">
        <f t="shared" si="49"/>
        <v>0</v>
      </c>
      <c r="I1584" s="17">
        <f>INT((VLOOKUP($C1584,装备数值,4,0)+VLOOKUP($C1584,装备数值,7,0)*($E1584-1))*VLOOKUP($D1584,系数!$K$2:$O$7,4,0))</f>
        <v>0</v>
      </c>
      <c r="J1584" s="17">
        <f>INT((VLOOKUP($C1584,装备数值,4,0)+VLOOKUP($C1584,装备数值,7,0)*($E1584-1))*VLOOKUP($D1584,系数!$K$2:$O$7,5,0))</f>
        <v>0</v>
      </c>
      <c r="K1584" s="17">
        <f>INT(VLOOKUP(E1584,强化金币,2,1)*VLOOKUP(INDEX(装备!F:F,MATCH(属性!A1584,装备!A:A,0)),系数!$K$12:$M$15,3,0))</f>
        <v>900</v>
      </c>
      <c r="L1584" s="17"/>
      <c r="M1584" s="17"/>
      <c r="N1584" s="17"/>
      <c r="O1584" s="17">
        <f>IF(E1584=1,"",VLOOKUP(E1584,系数!$S$2:$AB$12,MATCH(属性!C1584,评级,0),1))</f>
        <v>0</v>
      </c>
    </row>
    <row r="1585" spans="1:15" ht="17.25" thickBot="1" x14ac:dyDescent="0.4">
      <c r="A1585" s="17">
        <f t="shared" si="48"/>
        <v>7100014</v>
      </c>
      <c r="B1585" s="17" t="s">
        <v>43</v>
      </c>
      <c r="C1585" s="15">
        <f>INDEX(装备!G:G,MATCH(属性!A1585,装备!A:A,0))</f>
        <v>7</v>
      </c>
      <c r="D1585" s="15" t="str">
        <f>INDEX(装备!E:E,MATCH(属性!A1585,装备!A:A,0))</f>
        <v>helmet</v>
      </c>
      <c r="E1585" s="14">
        <v>23</v>
      </c>
      <c r="F1585" s="17">
        <f>INT((VLOOKUP($C1585,装备数值,2,0)+VLOOKUP($C1585,装备数值,5,0)*($E1585-1))*VLOOKUP($D1585,系数!$K$2:$O$7,2,0))</f>
        <v>815</v>
      </c>
      <c r="G1585" s="17">
        <f>INT((VLOOKUP($C1585,装备数值,3,0)+VLOOKUP($C1585,装备数值,6,0)*($E1585-1))*VLOOKUP($D1585,系数!$K$2:$O$7,3,0))</f>
        <v>0</v>
      </c>
      <c r="H1585" s="17">
        <f t="shared" si="49"/>
        <v>0</v>
      </c>
      <c r="I1585" s="17">
        <f>INT((VLOOKUP($C1585,装备数值,4,0)+VLOOKUP($C1585,装备数值,7,0)*($E1585-1))*VLOOKUP($D1585,系数!$K$2:$O$7,4,0))</f>
        <v>0</v>
      </c>
      <c r="J1585" s="17">
        <f>INT((VLOOKUP($C1585,装备数值,4,0)+VLOOKUP($C1585,装备数值,7,0)*($E1585-1))*VLOOKUP($D1585,系数!$K$2:$O$7,5,0))</f>
        <v>0</v>
      </c>
      <c r="K1585" s="17">
        <f>INT(VLOOKUP(E1585,强化金币,2,1)*VLOOKUP(INDEX(装备!F:F,MATCH(属性!A1585,装备!A:A,0)),系数!$K$12:$M$15,3,0))</f>
        <v>960</v>
      </c>
      <c r="L1585" s="17"/>
      <c r="M1585" s="17"/>
      <c r="N1585" s="17"/>
      <c r="O1585" s="17">
        <f>IF(E1585=1,"",VLOOKUP(E1585,系数!$S$2:$AB$12,MATCH(属性!C1585,评级,0),1))</f>
        <v>0</v>
      </c>
    </row>
    <row r="1586" spans="1:15" ht="17.25" thickBot="1" x14ac:dyDescent="0.4">
      <c r="A1586" s="17">
        <f t="shared" si="48"/>
        <v>7100014</v>
      </c>
      <c r="B1586" s="17" t="s">
        <v>43</v>
      </c>
      <c r="C1586" s="15">
        <f>INDEX(装备!G:G,MATCH(属性!A1586,装备!A:A,0))</f>
        <v>7</v>
      </c>
      <c r="D1586" s="15" t="str">
        <f>INDEX(装备!E:E,MATCH(属性!A1586,装备!A:A,0))</f>
        <v>helmet</v>
      </c>
      <c r="E1586" s="14">
        <v>24</v>
      </c>
      <c r="F1586" s="17">
        <f>INT((VLOOKUP($C1586,装备数值,2,0)+VLOOKUP($C1586,装备数值,5,0)*($E1586-1))*VLOOKUP($D1586,系数!$K$2:$O$7,2,0))</f>
        <v>834</v>
      </c>
      <c r="G1586" s="17">
        <f>INT((VLOOKUP($C1586,装备数值,3,0)+VLOOKUP($C1586,装备数值,6,0)*($E1586-1))*VLOOKUP($D1586,系数!$K$2:$O$7,3,0))</f>
        <v>0</v>
      </c>
      <c r="H1586" s="17">
        <f t="shared" si="49"/>
        <v>0</v>
      </c>
      <c r="I1586" s="17">
        <f>INT((VLOOKUP($C1586,装备数值,4,0)+VLOOKUP($C1586,装备数值,7,0)*($E1586-1))*VLOOKUP($D1586,系数!$K$2:$O$7,4,0))</f>
        <v>0</v>
      </c>
      <c r="J1586" s="17">
        <f>INT((VLOOKUP($C1586,装备数值,4,0)+VLOOKUP($C1586,装备数值,7,0)*($E1586-1))*VLOOKUP($D1586,系数!$K$2:$O$7,5,0))</f>
        <v>0</v>
      </c>
      <c r="K1586" s="17">
        <f>INT(VLOOKUP(E1586,强化金币,2,1)*VLOOKUP(INDEX(装备!F:F,MATCH(属性!A1586,装备!A:A,0)),系数!$K$12:$M$15,3,0))</f>
        <v>1020</v>
      </c>
      <c r="L1586" s="17"/>
      <c r="M1586" s="17"/>
      <c r="N1586" s="17"/>
      <c r="O1586" s="17">
        <f>IF(E1586=1,"",VLOOKUP(E1586,系数!$S$2:$AB$12,MATCH(属性!C1586,评级,0),1))</f>
        <v>0</v>
      </c>
    </row>
    <row r="1587" spans="1:15" ht="17.25" thickBot="1" x14ac:dyDescent="0.4">
      <c r="A1587" s="17">
        <f t="shared" si="48"/>
        <v>7100014</v>
      </c>
      <c r="B1587" s="17" t="s">
        <v>43</v>
      </c>
      <c r="C1587" s="15">
        <f>INDEX(装备!G:G,MATCH(属性!A1587,装备!A:A,0))</f>
        <v>7</v>
      </c>
      <c r="D1587" s="15" t="str">
        <f>INDEX(装备!E:E,MATCH(属性!A1587,装备!A:A,0))</f>
        <v>helmet</v>
      </c>
      <c r="E1587" s="14">
        <v>25</v>
      </c>
      <c r="F1587" s="17">
        <f>INT((VLOOKUP($C1587,装备数值,2,0)+VLOOKUP($C1587,装备数值,5,0)*($E1587-1))*VLOOKUP($D1587,系数!$K$2:$O$7,2,0))</f>
        <v>854</v>
      </c>
      <c r="G1587" s="17">
        <f>INT((VLOOKUP($C1587,装备数值,3,0)+VLOOKUP($C1587,装备数值,6,0)*($E1587-1))*VLOOKUP($D1587,系数!$K$2:$O$7,3,0))</f>
        <v>0</v>
      </c>
      <c r="H1587" s="17">
        <f t="shared" si="49"/>
        <v>0</v>
      </c>
      <c r="I1587" s="17">
        <f>INT((VLOOKUP($C1587,装备数值,4,0)+VLOOKUP($C1587,装备数值,7,0)*($E1587-1))*VLOOKUP($D1587,系数!$K$2:$O$7,4,0))</f>
        <v>0</v>
      </c>
      <c r="J1587" s="17">
        <f>INT((VLOOKUP($C1587,装备数值,4,0)+VLOOKUP($C1587,装备数值,7,0)*($E1587-1))*VLOOKUP($D1587,系数!$K$2:$O$7,5,0))</f>
        <v>0</v>
      </c>
      <c r="K1587" s="17">
        <f>INT(VLOOKUP(E1587,强化金币,2,1)*VLOOKUP(INDEX(装备!F:F,MATCH(属性!A1587,装备!A:A,0)),系数!$K$12:$M$15,3,0))</f>
        <v>1080</v>
      </c>
      <c r="L1587" s="17"/>
      <c r="M1587" s="17"/>
      <c r="N1587" s="17"/>
      <c r="O1587" s="17">
        <f>IF(E1587=1,"",VLOOKUP(E1587,系数!$S$2:$AB$12,MATCH(属性!C1587,评级,0),1))</f>
        <v>0</v>
      </c>
    </row>
    <row r="1588" spans="1:15" ht="17.25" thickBot="1" x14ac:dyDescent="0.4">
      <c r="A1588" s="17">
        <f t="shared" si="48"/>
        <v>7100014</v>
      </c>
      <c r="B1588" s="17" t="s">
        <v>43</v>
      </c>
      <c r="C1588" s="15">
        <f>INDEX(装备!G:G,MATCH(属性!A1588,装备!A:A,0))</f>
        <v>7</v>
      </c>
      <c r="D1588" s="15" t="str">
        <f>INDEX(装备!E:E,MATCH(属性!A1588,装备!A:A,0))</f>
        <v>helmet</v>
      </c>
      <c r="E1588" s="14">
        <v>26</v>
      </c>
      <c r="F1588" s="17">
        <f>INT((VLOOKUP($C1588,装备数值,2,0)+VLOOKUP($C1588,装备数值,5,0)*($E1588-1))*VLOOKUP($D1588,系数!$K$2:$O$7,2,0))</f>
        <v>873</v>
      </c>
      <c r="G1588" s="17">
        <f>INT((VLOOKUP($C1588,装备数值,3,0)+VLOOKUP($C1588,装备数值,6,0)*($E1588-1))*VLOOKUP($D1588,系数!$K$2:$O$7,3,0))</f>
        <v>0</v>
      </c>
      <c r="H1588" s="17">
        <f t="shared" si="49"/>
        <v>0</v>
      </c>
      <c r="I1588" s="17">
        <f>INT((VLOOKUP($C1588,装备数值,4,0)+VLOOKUP($C1588,装备数值,7,0)*($E1588-1))*VLOOKUP($D1588,系数!$K$2:$O$7,4,0))</f>
        <v>0</v>
      </c>
      <c r="J1588" s="17">
        <f>INT((VLOOKUP($C1588,装备数值,4,0)+VLOOKUP($C1588,装备数值,7,0)*($E1588-1))*VLOOKUP($D1588,系数!$K$2:$O$7,5,0))</f>
        <v>0</v>
      </c>
      <c r="K1588" s="17">
        <f>INT(VLOOKUP(E1588,强化金币,2,1)*VLOOKUP(INDEX(装备!F:F,MATCH(属性!A1588,装备!A:A,0)),系数!$K$12:$M$15,3,0))</f>
        <v>1140</v>
      </c>
      <c r="L1588" s="17"/>
      <c r="M1588" s="17"/>
      <c r="N1588" s="17"/>
      <c r="O1588" s="17">
        <f>IF(E1588=1,"",VLOOKUP(E1588,系数!$S$2:$AB$12,MATCH(属性!C1588,评级,0),1))</f>
        <v>0</v>
      </c>
    </row>
    <row r="1589" spans="1:15" ht="17.25" thickBot="1" x14ac:dyDescent="0.4">
      <c r="A1589" s="17">
        <f t="shared" si="48"/>
        <v>7100014</v>
      </c>
      <c r="B1589" s="17" t="s">
        <v>43</v>
      </c>
      <c r="C1589" s="15">
        <f>INDEX(装备!G:G,MATCH(属性!A1589,装备!A:A,0))</f>
        <v>7</v>
      </c>
      <c r="D1589" s="15" t="str">
        <f>INDEX(装备!E:E,MATCH(属性!A1589,装备!A:A,0))</f>
        <v>helmet</v>
      </c>
      <c r="E1589" s="14">
        <v>27</v>
      </c>
      <c r="F1589" s="17">
        <f>INT((VLOOKUP($C1589,装备数值,2,0)+VLOOKUP($C1589,装备数值,5,0)*($E1589-1))*VLOOKUP($D1589,系数!$K$2:$O$7,2,0))</f>
        <v>892</v>
      </c>
      <c r="G1589" s="17">
        <f>INT((VLOOKUP($C1589,装备数值,3,0)+VLOOKUP($C1589,装备数值,6,0)*($E1589-1))*VLOOKUP($D1589,系数!$K$2:$O$7,3,0))</f>
        <v>0</v>
      </c>
      <c r="H1589" s="17">
        <f t="shared" si="49"/>
        <v>0</v>
      </c>
      <c r="I1589" s="17">
        <f>INT((VLOOKUP($C1589,装备数值,4,0)+VLOOKUP($C1589,装备数值,7,0)*($E1589-1))*VLOOKUP($D1589,系数!$K$2:$O$7,4,0))</f>
        <v>0</v>
      </c>
      <c r="J1589" s="17">
        <f>INT((VLOOKUP($C1589,装备数值,4,0)+VLOOKUP($C1589,装备数值,7,0)*($E1589-1))*VLOOKUP($D1589,系数!$K$2:$O$7,5,0))</f>
        <v>0</v>
      </c>
      <c r="K1589" s="17">
        <f>INT(VLOOKUP(E1589,强化金币,2,1)*VLOOKUP(INDEX(装备!F:F,MATCH(属性!A1589,装备!A:A,0)),系数!$K$12:$M$15,3,0))</f>
        <v>1200</v>
      </c>
      <c r="L1589" s="17"/>
      <c r="M1589" s="17"/>
      <c r="N1589" s="17"/>
      <c r="O1589" s="17">
        <f>IF(E1589=1,"",VLOOKUP(E1589,系数!$S$2:$AB$12,MATCH(属性!C1589,评级,0),1))</f>
        <v>0</v>
      </c>
    </row>
    <row r="1590" spans="1:15" ht="17.25" thickBot="1" x14ac:dyDescent="0.4">
      <c r="A1590" s="17">
        <f t="shared" si="48"/>
        <v>7100014</v>
      </c>
      <c r="B1590" s="17" t="s">
        <v>43</v>
      </c>
      <c r="C1590" s="15">
        <f>INDEX(装备!G:G,MATCH(属性!A1590,装备!A:A,0))</f>
        <v>7</v>
      </c>
      <c r="D1590" s="15" t="str">
        <f>INDEX(装备!E:E,MATCH(属性!A1590,装备!A:A,0))</f>
        <v>helmet</v>
      </c>
      <c r="E1590" s="14">
        <v>28</v>
      </c>
      <c r="F1590" s="17">
        <f>INT((VLOOKUP($C1590,装备数值,2,0)+VLOOKUP($C1590,装备数值,5,0)*($E1590-1))*VLOOKUP($D1590,系数!$K$2:$O$7,2,0))</f>
        <v>912</v>
      </c>
      <c r="G1590" s="17">
        <f>INT((VLOOKUP($C1590,装备数值,3,0)+VLOOKUP($C1590,装备数值,6,0)*($E1590-1))*VLOOKUP($D1590,系数!$K$2:$O$7,3,0))</f>
        <v>0</v>
      </c>
      <c r="H1590" s="17">
        <f t="shared" si="49"/>
        <v>0</v>
      </c>
      <c r="I1590" s="17">
        <f>INT((VLOOKUP($C1590,装备数值,4,0)+VLOOKUP($C1590,装备数值,7,0)*($E1590-1))*VLOOKUP($D1590,系数!$K$2:$O$7,4,0))</f>
        <v>0</v>
      </c>
      <c r="J1590" s="17">
        <f>INT((VLOOKUP($C1590,装备数值,4,0)+VLOOKUP($C1590,装备数值,7,0)*($E1590-1))*VLOOKUP($D1590,系数!$K$2:$O$7,5,0))</f>
        <v>0</v>
      </c>
      <c r="K1590" s="17">
        <f>INT(VLOOKUP(E1590,强化金币,2,1)*VLOOKUP(INDEX(装备!F:F,MATCH(属性!A1590,装备!A:A,0)),系数!$K$12:$M$15,3,0))</f>
        <v>1260</v>
      </c>
      <c r="L1590" s="17"/>
      <c r="M1590" s="17"/>
      <c r="N1590" s="17"/>
      <c r="O1590" s="17">
        <f>IF(E1590=1,"",VLOOKUP(E1590,系数!$S$2:$AB$12,MATCH(属性!C1590,评级,0),1))</f>
        <v>0</v>
      </c>
    </row>
    <row r="1591" spans="1:15" ht="17.25" thickBot="1" x14ac:dyDescent="0.4">
      <c r="A1591" s="17">
        <f t="shared" si="48"/>
        <v>7100014</v>
      </c>
      <c r="B1591" s="17" t="s">
        <v>43</v>
      </c>
      <c r="C1591" s="15">
        <f>INDEX(装备!G:G,MATCH(属性!A1591,装备!A:A,0))</f>
        <v>7</v>
      </c>
      <c r="D1591" s="15" t="str">
        <f>INDEX(装备!E:E,MATCH(属性!A1591,装备!A:A,0))</f>
        <v>helmet</v>
      </c>
      <c r="E1591" s="14">
        <v>29</v>
      </c>
      <c r="F1591" s="17">
        <f>INT((VLOOKUP($C1591,装备数值,2,0)+VLOOKUP($C1591,装备数值,5,0)*($E1591-1))*VLOOKUP($D1591,系数!$K$2:$O$7,2,0))</f>
        <v>931</v>
      </c>
      <c r="G1591" s="17">
        <f>INT((VLOOKUP($C1591,装备数值,3,0)+VLOOKUP($C1591,装备数值,6,0)*($E1591-1))*VLOOKUP($D1591,系数!$K$2:$O$7,3,0))</f>
        <v>0</v>
      </c>
      <c r="H1591" s="17">
        <f t="shared" si="49"/>
        <v>0</v>
      </c>
      <c r="I1591" s="17">
        <f>INT((VLOOKUP($C1591,装备数值,4,0)+VLOOKUP($C1591,装备数值,7,0)*($E1591-1))*VLOOKUP($D1591,系数!$K$2:$O$7,4,0))</f>
        <v>0</v>
      </c>
      <c r="J1591" s="17">
        <f>INT((VLOOKUP($C1591,装备数值,4,0)+VLOOKUP($C1591,装备数值,7,0)*($E1591-1))*VLOOKUP($D1591,系数!$K$2:$O$7,5,0))</f>
        <v>0</v>
      </c>
      <c r="K1591" s="17">
        <f>INT(VLOOKUP(E1591,强化金币,2,1)*VLOOKUP(INDEX(装备!F:F,MATCH(属性!A1591,装备!A:A,0)),系数!$K$12:$M$15,3,0))</f>
        <v>1350</v>
      </c>
      <c r="L1591" s="17"/>
      <c r="M1591" s="17"/>
      <c r="N1591" s="17"/>
      <c r="O1591" s="17">
        <f>IF(E1591=1,"",VLOOKUP(E1591,系数!$S$2:$AB$12,MATCH(属性!C1591,评级,0),1))</f>
        <v>0</v>
      </c>
    </row>
    <row r="1592" spans="1:15" ht="17.25" thickBot="1" x14ac:dyDescent="0.4">
      <c r="A1592" s="17">
        <f t="shared" si="48"/>
        <v>7100014</v>
      </c>
      <c r="B1592" s="17" t="s">
        <v>43</v>
      </c>
      <c r="C1592" s="15">
        <f>INDEX(装备!G:G,MATCH(属性!A1592,装备!A:A,0))</f>
        <v>7</v>
      </c>
      <c r="D1592" s="15" t="str">
        <f>INDEX(装备!E:E,MATCH(属性!A1592,装备!A:A,0))</f>
        <v>helmet</v>
      </c>
      <c r="E1592" s="14">
        <v>30</v>
      </c>
      <c r="F1592" s="17">
        <f>INT((VLOOKUP($C1592,装备数值,2,0)+VLOOKUP($C1592,装备数值,5,0)*($E1592-1))*VLOOKUP($D1592,系数!$K$2:$O$7,2,0))</f>
        <v>950</v>
      </c>
      <c r="G1592" s="17">
        <f>INT((VLOOKUP($C1592,装备数值,3,0)+VLOOKUP($C1592,装备数值,6,0)*($E1592-1))*VLOOKUP($D1592,系数!$K$2:$O$7,3,0))</f>
        <v>0</v>
      </c>
      <c r="H1592" s="17">
        <f t="shared" si="49"/>
        <v>0</v>
      </c>
      <c r="I1592" s="17">
        <f>INT((VLOOKUP($C1592,装备数值,4,0)+VLOOKUP($C1592,装备数值,7,0)*($E1592-1))*VLOOKUP($D1592,系数!$K$2:$O$7,4,0))</f>
        <v>0</v>
      </c>
      <c r="J1592" s="17">
        <f>INT((VLOOKUP($C1592,装备数值,4,0)+VLOOKUP($C1592,装备数值,7,0)*($E1592-1))*VLOOKUP($D1592,系数!$K$2:$O$7,5,0))</f>
        <v>0</v>
      </c>
      <c r="K1592" s="17">
        <f>INT(VLOOKUP(E1592,强化金币,2,1)*VLOOKUP(INDEX(装备!F:F,MATCH(属性!A1592,装备!A:A,0)),系数!$K$12:$M$15,3,0))</f>
        <v>1500</v>
      </c>
      <c r="L1592" s="17"/>
      <c r="M1592" s="17"/>
      <c r="N1592" s="17"/>
      <c r="O1592" s="17">
        <f>IF(E1592=1,"",VLOOKUP(E1592,系数!$S$2:$AB$12,MATCH(属性!C1592,评级,0),1))</f>
        <v>0</v>
      </c>
    </row>
    <row r="1593" spans="1:15" ht="17.25" thickBot="1" x14ac:dyDescent="0.4">
      <c r="A1593" s="17">
        <f t="shared" si="48"/>
        <v>7100014</v>
      </c>
      <c r="B1593" s="17" t="s">
        <v>43</v>
      </c>
      <c r="C1593" s="15">
        <f>INDEX(装备!G:G,MATCH(属性!A1593,装备!A:A,0))</f>
        <v>7</v>
      </c>
      <c r="D1593" s="15" t="str">
        <f>INDEX(装备!E:E,MATCH(属性!A1593,装备!A:A,0))</f>
        <v>helmet</v>
      </c>
      <c r="E1593" s="14">
        <v>31</v>
      </c>
      <c r="F1593" s="17">
        <f>INT((VLOOKUP($C1593,装备数值,2,0)+VLOOKUP($C1593,装备数值,5,0)*($E1593-1))*VLOOKUP($D1593,系数!$K$2:$O$7,2,0))</f>
        <v>970</v>
      </c>
      <c r="G1593" s="17">
        <f>INT((VLOOKUP($C1593,装备数值,3,0)+VLOOKUP($C1593,装备数值,6,0)*($E1593-1))*VLOOKUP($D1593,系数!$K$2:$O$7,3,0))</f>
        <v>0</v>
      </c>
      <c r="H1593" s="17">
        <f t="shared" si="49"/>
        <v>0</v>
      </c>
      <c r="I1593" s="17">
        <f>INT((VLOOKUP($C1593,装备数值,4,0)+VLOOKUP($C1593,装备数值,7,0)*($E1593-1))*VLOOKUP($D1593,系数!$K$2:$O$7,4,0))</f>
        <v>0</v>
      </c>
      <c r="J1593" s="17">
        <f>INT((VLOOKUP($C1593,装备数值,4,0)+VLOOKUP($C1593,装备数值,7,0)*($E1593-1))*VLOOKUP($D1593,系数!$K$2:$O$7,5,0))</f>
        <v>0</v>
      </c>
      <c r="K1593" s="17">
        <f>INT(VLOOKUP(E1593,强化金币,2,1)*VLOOKUP(INDEX(装备!F:F,MATCH(属性!A1593,装备!A:A,0)),系数!$K$12:$M$15,3,0))</f>
        <v>1650</v>
      </c>
      <c r="L1593" s="17"/>
      <c r="M1593" s="17"/>
      <c r="N1593" s="17"/>
      <c r="O1593" s="17">
        <f>IF(E1593=1,"",VLOOKUP(E1593,系数!$S$2:$AB$12,MATCH(属性!C1593,评级,0),1))</f>
        <v>0</v>
      </c>
    </row>
    <row r="1594" spans="1:15" ht="17.25" thickBot="1" x14ac:dyDescent="0.4">
      <c r="A1594" s="17">
        <f t="shared" si="48"/>
        <v>7100014</v>
      </c>
      <c r="B1594" s="17" t="s">
        <v>43</v>
      </c>
      <c r="C1594" s="15">
        <f>INDEX(装备!G:G,MATCH(属性!A1594,装备!A:A,0))</f>
        <v>7</v>
      </c>
      <c r="D1594" s="15" t="str">
        <f>INDEX(装备!E:E,MATCH(属性!A1594,装备!A:A,0))</f>
        <v>helmet</v>
      </c>
      <c r="E1594" s="14">
        <v>32</v>
      </c>
      <c r="F1594" s="17">
        <f>INT((VLOOKUP($C1594,装备数值,2,0)+VLOOKUP($C1594,装备数值,5,0)*($E1594-1))*VLOOKUP($D1594,系数!$K$2:$O$7,2,0))</f>
        <v>989</v>
      </c>
      <c r="G1594" s="17">
        <f>INT((VLOOKUP($C1594,装备数值,3,0)+VLOOKUP($C1594,装备数值,6,0)*($E1594-1))*VLOOKUP($D1594,系数!$K$2:$O$7,3,0))</f>
        <v>0</v>
      </c>
      <c r="H1594" s="17">
        <f t="shared" si="49"/>
        <v>0</v>
      </c>
      <c r="I1594" s="17">
        <f>INT((VLOOKUP($C1594,装备数值,4,0)+VLOOKUP($C1594,装备数值,7,0)*($E1594-1))*VLOOKUP($D1594,系数!$K$2:$O$7,4,0))</f>
        <v>0</v>
      </c>
      <c r="J1594" s="17">
        <f>INT((VLOOKUP($C1594,装备数值,4,0)+VLOOKUP($C1594,装备数值,7,0)*($E1594-1))*VLOOKUP($D1594,系数!$K$2:$O$7,5,0))</f>
        <v>0</v>
      </c>
      <c r="K1594" s="17">
        <f>INT(VLOOKUP(E1594,强化金币,2,1)*VLOOKUP(INDEX(装备!F:F,MATCH(属性!A1594,装备!A:A,0)),系数!$K$12:$M$15,3,0))</f>
        <v>1800</v>
      </c>
      <c r="L1594" s="17"/>
      <c r="M1594" s="17"/>
      <c r="N1594" s="17"/>
      <c r="O1594" s="17">
        <f>IF(E1594=1,"",VLOOKUP(E1594,系数!$S$2:$AB$12,MATCH(属性!C1594,评级,0),1))</f>
        <v>0</v>
      </c>
    </row>
    <row r="1595" spans="1:15" ht="17.25" thickBot="1" x14ac:dyDescent="0.4">
      <c r="A1595" s="17">
        <f t="shared" si="48"/>
        <v>7100014</v>
      </c>
      <c r="B1595" s="17" t="s">
        <v>43</v>
      </c>
      <c r="C1595" s="15">
        <f>INDEX(装备!G:G,MATCH(属性!A1595,装备!A:A,0))</f>
        <v>7</v>
      </c>
      <c r="D1595" s="15" t="str">
        <f>INDEX(装备!E:E,MATCH(属性!A1595,装备!A:A,0))</f>
        <v>helmet</v>
      </c>
      <c r="E1595" s="14">
        <v>33</v>
      </c>
      <c r="F1595" s="17">
        <f>INT((VLOOKUP($C1595,装备数值,2,0)+VLOOKUP($C1595,装备数值,5,0)*($E1595-1))*VLOOKUP($D1595,系数!$K$2:$O$7,2,0))</f>
        <v>1008</v>
      </c>
      <c r="G1595" s="17">
        <f>INT((VLOOKUP($C1595,装备数值,3,0)+VLOOKUP($C1595,装备数值,6,0)*($E1595-1))*VLOOKUP($D1595,系数!$K$2:$O$7,3,0))</f>
        <v>0</v>
      </c>
      <c r="H1595" s="17">
        <f t="shared" si="49"/>
        <v>0</v>
      </c>
      <c r="I1595" s="17">
        <f>INT((VLOOKUP($C1595,装备数值,4,0)+VLOOKUP($C1595,装备数值,7,0)*($E1595-1))*VLOOKUP($D1595,系数!$K$2:$O$7,4,0))</f>
        <v>0</v>
      </c>
      <c r="J1595" s="17">
        <f>INT((VLOOKUP($C1595,装备数值,4,0)+VLOOKUP($C1595,装备数值,7,0)*($E1595-1))*VLOOKUP($D1595,系数!$K$2:$O$7,5,0))</f>
        <v>0</v>
      </c>
      <c r="K1595" s="17">
        <f>INT(VLOOKUP(E1595,强化金币,2,1)*VLOOKUP(INDEX(装备!F:F,MATCH(属性!A1595,装备!A:A,0)),系数!$K$12:$M$15,3,0))</f>
        <v>1950</v>
      </c>
      <c r="L1595" s="17"/>
      <c r="M1595" s="17"/>
      <c r="N1595" s="17"/>
      <c r="O1595" s="17">
        <f>IF(E1595=1,"",VLOOKUP(E1595,系数!$S$2:$AB$12,MATCH(属性!C1595,评级,0),1))</f>
        <v>0</v>
      </c>
    </row>
    <row r="1596" spans="1:15" ht="17.25" thickBot="1" x14ac:dyDescent="0.4">
      <c r="A1596" s="17">
        <f t="shared" ref="A1596:A1659" si="50">A1476+1</f>
        <v>7100014</v>
      </c>
      <c r="B1596" s="17" t="s">
        <v>43</v>
      </c>
      <c r="C1596" s="15">
        <f>INDEX(装备!G:G,MATCH(属性!A1596,装备!A:A,0))</f>
        <v>7</v>
      </c>
      <c r="D1596" s="15" t="str">
        <f>INDEX(装备!E:E,MATCH(属性!A1596,装备!A:A,0))</f>
        <v>helmet</v>
      </c>
      <c r="E1596" s="14">
        <v>34</v>
      </c>
      <c r="F1596" s="17">
        <f>INT((VLOOKUP($C1596,装备数值,2,0)+VLOOKUP($C1596,装备数值,5,0)*($E1596-1))*VLOOKUP($D1596,系数!$K$2:$O$7,2,0))</f>
        <v>1028</v>
      </c>
      <c r="G1596" s="17">
        <f>INT((VLOOKUP($C1596,装备数值,3,0)+VLOOKUP($C1596,装备数值,6,0)*($E1596-1))*VLOOKUP($D1596,系数!$K$2:$O$7,3,0))</f>
        <v>0</v>
      </c>
      <c r="H1596" s="17">
        <f t="shared" si="49"/>
        <v>0</v>
      </c>
      <c r="I1596" s="17">
        <f>INT((VLOOKUP($C1596,装备数值,4,0)+VLOOKUP($C1596,装备数值,7,0)*($E1596-1))*VLOOKUP($D1596,系数!$K$2:$O$7,4,0))</f>
        <v>0</v>
      </c>
      <c r="J1596" s="17">
        <f>INT((VLOOKUP($C1596,装备数值,4,0)+VLOOKUP($C1596,装备数值,7,0)*($E1596-1))*VLOOKUP($D1596,系数!$K$2:$O$7,5,0))</f>
        <v>0</v>
      </c>
      <c r="K1596" s="17">
        <f>INT(VLOOKUP(E1596,强化金币,2,1)*VLOOKUP(INDEX(装备!F:F,MATCH(属性!A1596,装备!A:A,0)),系数!$K$12:$M$15,3,0))</f>
        <v>2100</v>
      </c>
      <c r="L1596" s="17"/>
      <c r="M1596" s="17"/>
      <c r="N1596" s="17"/>
      <c r="O1596" s="17">
        <f>IF(E1596=1,"",VLOOKUP(E1596,系数!$S$2:$AB$12,MATCH(属性!C1596,评级,0),1))</f>
        <v>0</v>
      </c>
    </row>
    <row r="1597" spans="1:15" ht="17.25" thickBot="1" x14ac:dyDescent="0.4">
      <c r="A1597" s="17">
        <f t="shared" si="50"/>
        <v>7100014</v>
      </c>
      <c r="B1597" s="17" t="s">
        <v>43</v>
      </c>
      <c r="C1597" s="15">
        <f>INDEX(装备!G:G,MATCH(属性!A1597,装备!A:A,0))</f>
        <v>7</v>
      </c>
      <c r="D1597" s="15" t="str">
        <f>INDEX(装备!E:E,MATCH(属性!A1597,装备!A:A,0))</f>
        <v>helmet</v>
      </c>
      <c r="E1597" s="14">
        <v>35</v>
      </c>
      <c r="F1597" s="17">
        <f>INT((VLOOKUP($C1597,装备数值,2,0)+VLOOKUP($C1597,装备数值,5,0)*($E1597-1))*VLOOKUP($D1597,系数!$K$2:$O$7,2,0))</f>
        <v>1047</v>
      </c>
      <c r="G1597" s="17">
        <f>INT((VLOOKUP($C1597,装备数值,3,0)+VLOOKUP($C1597,装备数值,6,0)*($E1597-1))*VLOOKUP($D1597,系数!$K$2:$O$7,3,0))</f>
        <v>0</v>
      </c>
      <c r="H1597" s="17">
        <f t="shared" si="49"/>
        <v>0</v>
      </c>
      <c r="I1597" s="17">
        <f>INT((VLOOKUP($C1597,装备数值,4,0)+VLOOKUP($C1597,装备数值,7,0)*($E1597-1))*VLOOKUP($D1597,系数!$K$2:$O$7,4,0))</f>
        <v>0</v>
      </c>
      <c r="J1597" s="17">
        <f>INT((VLOOKUP($C1597,装备数值,4,0)+VLOOKUP($C1597,装备数值,7,0)*($E1597-1))*VLOOKUP($D1597,系数!$K$2:$O$7,5,0))</f>
        <v>0</v>
      </c>
      <c r="K1597" s="17">
        <f>INT(VLOOKUP(E1597,强化金币,2,1)*VLOOKUP(INDEX(装备!F:F,MATCH(属性!A1597,装备!A:A,0)),系数!$K$12:$M$15,3,0))</f>
        <v>2250</v>
      </c>
      <c r="L1597" s="17"/>
      <c r="M1597" s="17"/>
      <c r="N1597" s="17"/>
      <c r="O1597" s="17">
        <f>IF(E1597=1,"",VLOOKUP(E1597,系数!$S$2:$AB$12,MATCH(属性!C1597,评级,0),1))</f>
        <v>0</v>
      </c>
    </row>
    <row r="1598" spans="1:15" ht="17.25" thickBot="1" x14ac:dyDescent="0.4">
      <c r="A1598" s="17">
        <f t="shared" si="50"/>
        <v>7100014</v>
      </c>
      <c r="B1598" s="17" t="s">
        <v>43</v>
      </c>
      <c r="C1598" s="15">
        <f>INDEX(装备!G:G,MATCH(属性!A1598,装备!A:A,0))</f>
        <v>7</v>
      </c>
      <c r="D1598" s="15" t="str">
        <f>INDEX(装备!E:E,MATCH(属性!A1598,装备!A:A,0))</f>
        <v>helmet</v>
      </c>
      <c r="E1598" s="14">
        <v>36</v>
      </c>
      <c r="F1598" s="17">
        <f>INT((VLOOKUP($C1598,装备数值,2,0)+VLOOKUP($C1598,装备数值,5,0)*($E1598-1))*VLOOKUP($D1598,系数!$K$2:$O$7,2,0))</f>
        <v>1066</v>
      </c>
      <c r="G1598" s="17">
        <f>INT((VLOOKUP($C1598,装备数值,3,0)+VLOOKUP($C1598,装备数值,6,0)*($E1598-1))*VLOOKUP($D1598,系数!$K$2:$O$7,3,0))</f>
        <v>0</v>
      </c>
      <c r="H1598" s="17">
        <f t="shared" si="49"/>
        <v>0</v>
      </c>
      <c r="I1598" s="17">
        <f>INT((VLOOKUP($C1598,装备数值,4,0)+VLOOKUP($C1598,装备数值,7,0)*($E1598-1))*VLOOKUP($D1598,系数!$K$2:$O$7,4,0))</f>
        <v>0</v>
      </c>
      <c r="J1598" s="17">
        <f>INT((VLOOKUP($C1598,装备数值,4,0)+VLOOKUP($C1598,装备数值,7,0)*($E1598-1))*VLOOKUP($D1598,系数!$K$2:$O$7,5,0))</f>
        <v>0</v>
      </c>
      <c r="K1598" s="17">
        <f>INT(VLOOKUP(E1598,强化金币,2,1)*VLOOKUP(INDEX(装备!F:F,MATCH(属性!A1598,装备!A:A,0)),系数!$K$12:$M$15,3,0))</f>
        <v>2400</v>
      </c>
      <c r="L1598" s="17"/>
      <c r="M1598" s="17"/>
      <c r="N1598" s="17"/>
      <c r="O1598" s="17">
        <f>IF(E1598=1,"",VLOOKUP(E1598,系数!$S$2:$AB$12,MATCH(属性!C1598,评级,0),1))</f>
        <v>0</v>
      </c>
    </row>
    <row r="1599" spans="1:15" ht="17.25" thickBot="1" x14ac:dyDescent="0.4">
      <c r="A1599" s="17">
        <f t="shared" si="50"/>
        <v>7100014</v>
      </c>
      <c r="B1599" s="17" t="s">
        <v>43</v>
      </c>
      <c r="C1599" s="15">
        <f>INDEX(装备!G:G,MATCH(属性!A1599,装备!A:A,0))</f>
        <v>7</v>
      </c>
      <c r="D1599" s="15" t="str">
        <f>INDEX(装备!E:E,MATCH(属性!A1599,装备!A:A,0))</f>
        <v>helmet</v>
      </c>
      <c r="E1599" s="14">
        <v>37</v>
      </c>
      <c r="F1599" s="17">
        <f>INT((VLOOKUP($C1599,装备数值,2,0)+VLOOKUP($C1599,装备数值,5,0)*($E1599-1))*VLOOKUP($D1599,系数!$K$2:$O$7,2,0))</f>
        <v>1086</v>
      </c>
      <c r="G1599" s="17">
        <f>INT((VLOOKUP($C1599,装备数值,3,0)+VLOOKUP($C1599,装备数值,6,0)*($E1599-1))*VLOOKUP($D1599,系数!$K$2:$O$7,3,0))</f>
        <v>0</v>
      </c>
      <c r="H1599" s="17">
        <f t="shared" si="49"/>
        <v>0</v>
      </c>
      <c r="I1599" s="17">
        <f>INT((VLOOKUP($C1599,装备数值,4,0)+VLOOKUP($C1599,装备数值,7,0)*($E1599-1))*VLOOKUP($D1599,系数!$K$2:$O$7,4,0))</f>
        <v>0</v>
      </c>
      <c r="J1599" s="17">
        <f>INT((VLOOKUP($C1599,装备数值,4,0)+VLOOKUP($C1599,装备数值,7,0)*($E1599-1))*VLOOKUP($D1599,系数!$K$2:$O$7,5,0))</f>
        <v>0</v>
      </c>
      <c r="K1599" s="17">
        <f>INT(VLOOKUP(E1599,强化金币,2,1)*VLOOKUP(INDEX(装备!F:F,MATCH(属性!A1599,装备!A:A,0)),系数!$K$12:$M$15,3,0))</f>
        <v>2550</v>
      </c>
      <c r="L1599" s="17"/>
      <c r="M1599" s="17"/>
      <c r="N1599" s="17"/>
      <c r="O1599" s="17">
        <f>IF(E1599=1,"",VLOOKUP(E1599,系数!$S$2:$AB$12,MATCH(属性!C1599,评级,0),1))</f>
        <v>0</v>
      </c>
    </row>
    <row r="1600" spans="1:15" ht="17.25" thickBot="1" x14ac:dyDescent="0.4">
      <c r="A1600" s="17">
        <f t="shared" si="50"/>
        <v>7100014</v>
      </c>
      <c r="B1600" s="17" t="s">
        <v>43</v>
      </c>
      <c r="C1600" s="15">
        <f>INDEX(装备!G:G,MATCH(属性!A1600,装备!A:A,0))</f>
        <v>7</v>
      </c>
      <c r="D1600" s="15" t="str">
        <f>INDEX(装备!E:E,MATCH(属性!A1600,装备!A:A,0))</f>
        <v>helmet</v>
      </c>
      <c r="E1600" s="14">
        <v>38</v>
      </c>
      <c r="F1600" s="17">
        <f>INT((VLOOKUP($C1600,装备数值,2,0)+VLOOKUP($C1600,装备数值,5,0)*($E1600-1))*VLOOKUP($D1600,系数!$K$2:$O$7,2,0))</f>
        <v>1105</v>
      </c>
      <c r="G1600" s="17">
        <f>INT((VLOOKUP($C1600,装备数值,3,0)+VLOOKUP($C1600,装备数值,6,0)*($E1600-1))*VLOOKUP($D1600,系数!$K$2:$O$7,3,0))</f>
        <v>0</v>
      </c>
      <c r="H1600" s="17">
        <f t="shared" si="49"/>
        <v>0</v>
      </c>
      <c r="I1600" s="17">
        <f>INT((VLOOKUP($C1600,装备数值,4,0)+VLOOKUP($C1600,装备数值,7,0)*($E1600-1))*VLOOKUP($D1600,系数!$K$2:$O$7,4,0))</f>
        <v>0</v>
      </c>
      <c r="J1600" s="17">
        <f>INT((VLOOKUP($C1600,装备数值,4,0)+VLOOKUP($C1600,装备数值,7,0)*($E1600-1))*VLOOKUP($D1600,系数!$K$2:$O$7,5,0))</f>
        <v>0</v>
      </c>
      <c r="K1600" s="17">
        <f>INT(VLOOKUP(E1600,强化金币,2,1)*VLOOKUP(INDEX(装备!F:F,MATCH(属性!A1600,装备!A:A,0)),系数!$K$12:$M$15,3,0))</f>
        <v>2700</v>
      </c>
      <c r="L1600" s="17"/>
      <c r="M1600" s="17"/>
      <c r="N1600" s="17"/>
      <c r="O1600" s="17">
        <f>IF(E1600=1,"",VLOOKUP(E1600,系数!$S$2:$AB$12,MATCH(属性!C1600,评级,0),1))</f>
        <v>0</v>
      </c>
    </row>
    <row r="1601" spans="1:15" ht="17.25" thickBot="1" x14ac:dyDescent="0.4">
      <c r="A1601" s="17">
        <f t="shared" si="50"/>
        <v>7100014</v>
      </c>
      <c r="B1601" s="17" t="s">
        <v>43</v>
      </c>
      <c r="C1601" s="15">
        <f>INDEX(装备!G:G,MATCH(属性!A1601,装备!A:A,0))</f>
        <v>7</v>
      </c>
      <c r="D1601" s="15" t="str">
        <f>INDEX(装备!E:E,MATCH(属性!A1601,装备!A:A,0))</f>
        <v>helmet</v>
      </c>
      <c r="E1601" s="14">
        <v>39</v>
      </c>
      <c r="F1601" s="17">
        <f>INT((VLOOKUP($C1601,装备数值,2,0)+VLOOKUP($C1601,装备数值,5,0)*($E1601-1))*VLOOKUP($D1601,系数!$K$2:$O$7,2,0))</f>
        <v>1124</v>
      </c>
      <c r="G1601" s="17">
        <f>INT((VLOOKUP($C1601,装备数值,3,0)+VLOOKUP($C1601,装备数值,6,0)*($E1601-1))*VLOOKUP($D1601,系数!$K$2:$O$7,3,0))</f>
        <v>0</v>
      </c>
      <c r="H1601" s="17">
        <f t="shared" si="49"/>
        <v>0</v>
      </c>
      <c r="I1601" s="17">
        <f>INT((VLOOKUP($C1601,装备数值,4,0)+VLOOKUP($C1601,装备数值,7,0)*($E1601-1))*VLOOKUP($D1601,系数!$K$2:$O$7,4,0))</f>
        <v>0</v>
      </c>
      <c r="J1601" s="17">
        <f>INT((VLOOKUP($C1601,装备数值,4,0)+VLOOKUP($C1601,装备数值,7,0)*($E1601-1))*VLOOKUP($D1601,系数!$K$2:$O$7,5,0))</f>
        <v>0</v>
      </c>
      <c r="K1601" s="17">
        <f>INT(VLOOKUP(E1601,强化金币,2,1)*VLOOKUP(INDEX(装备!F:F,MATCH(属性!A1601,装备!A:A,0)),系数!$K$12:$M$15,3,0))</f>
        <v>3000</v>
      </c>
      <c r="L1601" s="17"/>
      <c r="M1601" s="17"/>
      <c r="N1601" s="17"/>
      <c r="O1601" s="17">
        <f>IF(E1601=1,"",VLOOKUP(E1601,系数!$S$2:$AB$12,MATCH(属性!C1601,评级,0),1))</f>
        <v>0</v>
      </c>
    </row>
    <row r="1602" spans="1:15" ht="17.25" thickBot="1" x14ac:dyDescent="0.4">
      <c r="A1602" s="17">
        <f t="shared" si="50"/>
        <v>7100014</v>
      </c>
      <c r="B1602" s="17" t="s">
        <v>43</v>
      </c>
      <c r="C1602" s="15">
        <f>INDEX(装备!G:G,MATCH(属性!A1602,装备!A:A,0))</f>
        <v>7</v>
      </c>
      <c r="D1602" s="15" t="str">
        <f>INDEX(装备!E:E,MATCH(属性!A1602,装备!A:A,0))</f>
        <v>helmet</v>
      </c>
      <c r="E1602" s="14">
        <v>40</v>
      </c>
      <c r="F1602" s="17">
        <f>INT((VLOOKUP($C1602,装备数值,2,0)+VLOOKUP($C1602,装备数值,5,0)*($E1602-1))*VLOOKUP($D1602,系数!$K$2:$O$7,2,0))</f>
        <v>1144</v>
      </c>
      <c r="G1602" s="17">
        <f>INT((VLOOKUP($C1602,装备数值,3,0)+VLOOKUP($C1602,装备数值,6,0)*($E1602-1))*VLOOKUP($D1602,系数!$K$2:$O$7,3,0))</f>
        <v>0</v>
      </c>
      <c r="H1602" s="17">
        <f t="shared" si="49"/>
        <v>0</v>
      </c>
      <c r="I1602" s="17">
        <f>INT((VLOOKUP($C1602,装备数值,4,0)+VLOOKUP($C1602,装备数值,7,0)*($E1602-1))*VLOOKUP($D1602,系数!$K$2:$O$7,4,0))</f>
        <v>0</v>
      </c>
      <c r="J1602" s="17">
        <f>INT((VLOOKUP($C1602,装备数值,4,0)+VLOOKUP($C1602,装备数值,7,0)*($E1602-1))*VLOOKUP($D1602,系数!$K$2:$O$7,5,0))</f>
        <v>0</v>
      </c>
      <c r="K1602" s="17">
        <f>INT(VLOOKUP(E1602,强化金币,2,1)*VLOOKUP(INDEX(装备!F:F,MATCH(属性!A1602,装备!A:A,0)),系数!$K$12:$M$15,3,0))</f>
        <v>3600</v>
      </c>
      <c r="L1602" s="17"/>
      <c r="M1602" s="17"/>
      <c r="N1602" s="17"/>
      <c r="O1602" s="17">
        <f>IF(E1602=1,"",VLOOKUP(E1602,系数!$S$2:$AB$12,MATCH(属性!C1602,评级,0),1))</f>
        <v>0</v>
      </c>
    </row>
    <row r="1603" spans="1:15" ht="17.25" thickBot="1" x14ac:dyDescent="0.4">
      <c r="A1603" s="17">
        <f t="shared" si="50"/>
        <v>7100014</v>
      </c>
      <c r="B1603" s="17" t="s">
        <v>43</v>
      </c>
      <c r="C1603" s="15">
        <f>INDEX(装备!G:G,MATCH(属性!A1603,装备!A:A,0))</f>
        <v>7</v>
      </c>
      <c r="D1603" s="15" t="str">
        <f>INDEX(装备!E:E,MATCH(属性!A1603,装备!A:A,0))</f>
        <v>helmet</v>
      </c>
      <c r="E1603" s="14">
        <v>41</v>
      </c>
      <c r="F1603" s="17">
        <f>INT((VLOOKUP($C1603,装备数值,2,0)+VLOOKUP($C1603,装备数值,5,0)*($E1603-1))*VLOOKUP($D1603,系数!$K$2:$O$7,2,0))</f>
        <v>1163</v>
      </c>
      <c r="G1603" s="17">
        <f>INT((VLOOKUP($C1603,装备数值,3,0)+VLOOKUP($C1603,装备数值,6,0)*($E1603-1))*VLOOKUP($D1603,系数!$K$2:$O$7,3,0))</f>
        <v>0</v>
      </c>
      <c r="H1603" s="17">
        <f t="shared" si="49"/>
        <v>0</v>
      </c>
      <c r="I1603" s="17">
        <f>INT((VLOOKUP($C1603,装备数值,4,0)+VLOOKUP($C1603,装备数值,7,0)*($E1603-1))*VLOOKUP($D1603,系数!$K$2:$O$7,4,0))</f>
        <v>0</v>
      </c>
      <c r="J1603" s="17">
        <f>INT((VLOOKUP($C1603,装备数值,4,0)+VLOOKUP($C1603,装备数值,7,0)*($E1603-1))*VLOOKUP($D1603,系数!$K$2:$O$7,5,0))</f>
        <v>0</v>
      </c>
      <c r="K1603" s="17">
        <f>INT(VLOOKUP(E1603,强化金币,2,1)*VLOOKUP(INDEX(装备!F:F,MATCH(属性!A1603,装备!A:A,0)),系数!$K$12:$M$15,3,0))</f>
        <v>4200</v>
      </c>
      <c r="L1603" s="17"/>
      <c r="M1603" s="17"/>
      <c r="N1603" s="17"/>
      <c r="O1603" s="17">
        <f>IF(E1603=1,"",VLOOKUP(E1603,系数!$S$2:$AB$12,MATCH(属性!C1603,评级,0),1))</f>
        <v>0</v>
      </c>
    </row>
    <row r="1604" spans="1:15" ht="17.25" thickBot="1" x14ac:dyDescent="0.4">
      <c r="A1604" s="17">
        <f t="shared" si="50"/>
        <v>7100014</v>
      </c>
      <c r="B1604" s="17" t="s">
        <v>43</v>
      </c>
      <c r="C1604" s="15">
        <f>INDEX(装备!G:G,MATCH(属性!A1604,装备!A:A,0))</f>
        <v>7</v>
      </c>
      <c r="D1604" s="15" t="str">
        <f>INDEX(装备!E:E,MATCH(属性!A1604,装备!A:A,0))</f>
        <v>helmet</v>
      </c>
      <c r="E1604" s="14">
        <v>42</v>
      </c>
      <c r="F1604" s="17">
        <f>INT((VLOOKUP($C1604,装备数值,2,0)+VLOOKUP($C1604,装备数值,5,0)*($E1604-1))*VLOOKUP($D1604,系数!$K$2:$O$7,2,0))</f>
        <v>1182</v>
      </c>
      <c r="G1604" s="17">
        <f>INT((VLOOKUP($C1604,装备数值,3,0)+VLOOKUP($C1604,装备数值,6,0)*($E1604-1))*VLOOKUP($D1604,系数!$K$2:$O$7,3,0))</f>
        <v>0</v>
      </c>
      <c r="H1604" s="17">
        <f t="shared" ref="H1604:H1667" si="51">G1604</f>
        <v>0</v>
      </c>
      <c r="I1604" s="17">
        <f>INT((VLOOKUP($C1604,装备数值,4,0)+VLOOKUP($C1604,装备数值,7,0)*($E1604-1))*VLOOKUP($D1604,系数!$K$2:$O$7,4,0))</f>
        <v>0</v>
      </c>
      <c r="J1604" s="17">
        <f>INT((VLOOKUP($C1604,装备数值,4,0)+VLOOKUP($C1604,装备数值,7,0)*($E1604-1))*VLOOKUP($D1604,系数!$K$2:$O$7,5,0))</f>
        <v>0</v>
      </c>
      <c r="K1604" s="17">
        <f>INT(VLOOKUP(E1604,强化金币,2,1)*VLOOKUP(INDEX(装备!F:F,MATCH(属性!A1604,装备!A:A,0)),系数!$K$12:$M$15,3,0))</f>
        <v>4800</v>
      </c>
      <c r="L1604" s="17"/>
      <c r="M1604" s="17"/>
      <c r="N1604" s="17"/>
      <c r="O1604" s="17">
        <f>IF(E1604=1,"",VLOOKUP(E1604,系数!$S$2:$AB$12,MATCH(属性!C1604,评级,0),1))</f>
        <v>0</v>
      </c>
    </row>
    <row r="1605" spans="1:15" ht="17.25" thickBot="1" x14ac:dyDescent="0.4">
      <c r="A1605" s="17">
        <f t="shared" si="50"/>
        <v>7100014</v>
      </c>
      <c r="B1605" s="17" t="s">
        <v>43</v>
      </c>
      <c r="C1605" s="15">
        <f>INDEX(装备!G:G,MATCH(属性!A1605,装备!A:A,0))</f>
        <v>7</v>
      </c>
      <c r="D1605" s="15" t="str">
        <f>INDEX(装备!E:E,MATCH(属性!A1605,装备!A:A,0))</f>
        <v>helmet</v>
      </c>
      <c r="E1605" s="14">
        <v>43</v>
      </c>
      <c r="F1605" s="17">
        <f>INT((VLOOKUP($C1605,装备数值,2,0)+VLOOKUP($C1605,装备数值,5,0)*($E1605-1))*VLOOKUP($D1605,系数!$K$2:$O$7,2,0))</f>
        <v>1202</v>
      </c>
      <c r="G1605" s="17">
        <f>INT((VLOOKUP($C1605,装备数值,3,0)+VLOOKUP($C1605,装备数值,6,0)*($E1605-1))*VLOOKUP($D1605,系数!$K$2:$O$7,3,0))</f>
        <v>0</v>
      </c>
      <c r="H1605" s="17">
        <f t="shared" si="51"/>
        <v>0</v>
      </c>
      <c r="I1605" s="17">
        <f>INT((VLOOKUP($C1605,装备数值,4,0)+VLOOKUP($C1605,装备数值,7,0)*($E1605-1))*VLOOKUP($D1605,系数!$K$2:$O$7,4,0))</f>
        <v>0</v>
      </c>
      <c r="J1605" s="17">
        <f>INT((VLOOKUP($C1605,装备数值,4,0)+VLOOKUP($C1605,装备数值,7,0)*($E1605-1))*VLOOKUP($D1605,系数!$K$2:$O$7,5,0))</f>
        <v>0</v>
      </c>
      <c r="K1605" s="17">
        <f>INT(VLOOKUP(E1605,强化金币,2,1)*VLOOKUP(INDEX(装备!F:F,MATCH(属性!A1605,装备!A:A,0)),系数!$K$12:$M$15,3,0))</f>
        <v>5400</v>
      </c>
      <c r="L1605" s="17"/>
      <c r="M1605" s="17"/>
      <c r="N1605" s="17"/>
      <c r="O1605" s="17">
        <f>IF(E1605=1,"",VLOOKUP(E1605,系数!$S$2:$AB$12,MATCH(属性!C1605,评级,0),1))</f>
        <v>0</v>
      </c>
    </row>
    <row r="1606" spans="1:15" ht="17.25" thickBot="1" x14ac:dyDescent="0.4">
      <c r="A1606" s="17">
        <f t="shared" si="50"/>
        <v>7100014</v>
      </c>
      <c r="B1606" s="17" t="s">
        <v>43</v>
      </c>
      <c r="C1606" s="15">
        <f>INDEX(装备!G:G,MATCH(属性!A1606,装备!A:A,0))</f>
        <v>7</v>
      </c>
      <c r="D1606" s="15" t="str">
        <f>INDEX(装备!E:E,MATCH(属性!A1606,装备!A:A,0))</f>
        <v>helmet</v>
      </c>
      <c r="E1606" s="14">
        <v>44</v>
      </c>
      <c r="F1606" s="17">
        <f>INT((VLOOKUP($C1606,装备数值,2,0)+VLOOKUP($C1606,装备数值,5,0)*($E1606-1))*VLOOKUP($D1606,系数!$K$2:$O$7,2,0))</f>
        <v>1221</v>
      </c>
      <c r="G1606" s="17">
        <f>INT((VLOOKUP($C1606,装备数值,3,0)+VLOOKUP($C1606,装备数值,6,0)*($E1606-1))*VLOOKUP($D1606,系数!$K$2:$O$7,3,0))</f>
        <v>0</v>
      </c>
      <c r="H1606" s="17">
        <f t="shared" si="51"/>
        <v>0</v>
      </c>
      <c r="I1606" s="17">
        <f>INT((VLOOKUP($C1606,装备数值,4,0)+VLOOKUP($C1606,装备数值,7,0)*($E1606-1))*VLOOKUP($D1606,系数!$K$2:$O$7,4,0))</f>
        <v>0</v>
      </c>
      <c r="J1606" s="17">
        <f>INT((VLOOKUP($C1606,装备数值,4,0)+VLOOKUP($C1606,装备数值,7,0)*($E1606-1))*VLOOKUP($D1606,系数!$K$2:$O$7,5,0))</f>
        <v>0</v>
      </c>
      <c r="K1606" s="17">
        <f>INT(VLOOKUP(E1606,强化金币,2,1)*VLOOKUP(INDEX(装备!F:F,MATCH(属性!A1606,装备!A:A,0)),系数!$K$12:$M$15,3,0))</f>
        <v>6000</v>
      </c>
      <c r="L1606" s="17"/>
      <c r="M1606" s="17"/>
      <c r="N1606" s="17"/>
      <c r="O1606" s="17">
        <f>IF(E1606=1,"",VLOOKUP(E1606,系数!$S$2:$AB$12,MATCH(属性!C1606,评级,0),1))</f>
        <v>0</v>
      </c>
    </row>
    <row r="1607" spans="1:15" ht="17.25" thickBot="1" x14ac:dyDescent="0.4">
      <c r="A1607" s="17">
        <f t="shared" si="50"/>
        <v>7100014</v>
      </c>
      <c r="B1607" s="17" t="s">
        <v>43</v>
      </c>
      <c r="C1607" s="15">
        <f>INDEX(装备!G:G,MATCH(属性!A1607,装备!A:A,0))</f>
        <v>7</v>
      </c>
      <c r="D1607" s="15" t="str">
        <f>INDEX(装备!E:E,MATCH(属性!A1607,装备!A:A,0))</f>
        <v>helmet</v>
      </c>
      <c r="E1607" s="14">
        <v>45</v>
      </c>
      <c r="F1607" s="17">
        <f>INT((VLOOKUP($C1607,装备数值,2,0)+VLOOKUP($C1607,装备数值,5,0)*($E1607-1))*VLOOKUP($D1607,系数!$K$2:$O$7,2,0))</f>
        <v>1240</v>
      </c>
      <c r="G1607" s="17">
        <f>INT((VLOOKUP($C1607,装备数值,3,0)+VLOOKUP($C1607,装备数值,6,0)*($E1607-1))*VLOOKUP($D1607,系数!$K$2:$O$7,3,0))</f>
        <v>0</v>
      </c>
      <c r="H1607" s="17">
        <f t="shared" si="51"/>
        <v>0</v>
      </c>
      <c r="I1607" s="17">
        <f>INT((VLOOKUP($C1607,装备数值,4,0)+VLOOKUP($C1607,装备数值,7,0)*($E1607-1))*VLOOKUP($D1607,系数!$K$2:$O$7,4,0))</f>
        <v>0</v>
      </c>
      <c r="J1607" s="17">
        <f>INT((VLOOKUP($C1607,装备数值,4,0)+VLOOKUP($C1607,装备数值,7,0)*($E1607-1))*VLOOKUP($D1607,系数!$K$2:$O$7,5,0))</f>
        <v>0</v>
      </c>
      <c r="K1607" s="17">
        <f>INT(VLOOKUP(E1607,强化金币,2,1)*VLOOKUP(INDEX(装备!F:F,MATCH(属性!A1607,装备!A:A,0)),系数!$K$12:$M$15,3,0))</f>
        <v>6600</v>
      </c>
      <c r="L1607" s="17"/>
      <c r="M1607" s="17"/>
      <c r="N1607" s="17"/>
      <c r="O1607" s="17">
        <f>IF(E1607=1,"",VLOOKUP(E1607,系数!$S$2:$AB$12,MATCH(属性!C1607,评级,0),1))</f>
        <v>0</v>
      </c>
    </row>
    <row r="1608" spans="1:15" ht="17.25" thickBot="1" x14ac:dyDescent="0.4">
      <c r="A1608" s="17">
        <f t="shared" si="50"/>
        <v>7100014</v>
      </c>
      <c r="B1608" s="17" t="s">
        <v>43</v>
      </c>
      <c r="C1608" s="15">
        <f>INDEX(装备!G:G,MATCH(属性!A1608,装备!A:A,0))</f>
        <v>7</v>
      </c>
      <c r="D1608" s="15" t="str">
        <f>INDEX(装备!E:E,MATCH(属性!A1608,装备!A:A,0))</f>
        <v>helmet</v>
      </c>
      <c r="E1608" s="14">
        <v>46</v>
      </c>
      <c r="F1608" s="17">
        <f>INT((VLOOKUP($C1608,装备数值,2,0)+VLOOKUP($C1608,装备数值,5,0)*($E1608-1))*VLOOKUP($D1608,系数!$K$2:$O$7,2,0))</f>
        <v>1260</v>
      </c>
      <c r="G1608" s="17">
        <f>INT((VLOOKUP($C1608,装备数值,3,0)+VLOOKUP($C1608,装备数值,6,0)*($E1608-1))*VLOOKUP($D1608,系数!$K$2:$O$7,3,0))</f>
        <v>0</v>
      </c>
      <c r="H1608" s="17">
        <f t="shared" si="51"/>
        <v>0</v>
      </c>
      <c r="I1608" s="17">
        <f>INT((VLOOKUP($C1608,装备数值,4,0)+VLOOKUP($C1608,装备数值,7,0)*($E1608-1))*VLOOKUP($D1608,系数!$K$2:$O$7,4,0))</f>
        <v>0</v>
      </c>
      <c r="J1608" s="17">
        <f>INT((VLOOKUP($C1608,装备数值,4,0)+VLOOKUP($C1608,装备数值,7,0)*($E1608-1))*VLOOKUP($D1608,系数!$K$2:$O$7,5,0))</f>
        <v>0</v>
      </c>
      <c r="K1608" s="17">
        <f>INT(VLOOKUP(E1608,强化金币,2,1)*VLOOKUP(INDEX(装备!F:F,MATCH(属性!A1608,装备!A:A,0)),系数!$K$12:$M$15,3,0))</f>
        <v>7200</v>
      </c>
      <c r="L1608" s="17"/>
      <c r="M1608" s="17"/>
      <c r="N1608" s="17"/>
      <c r="O1608" s="17">
        <f>IF(E1608=1,"",VLOOKUP(E1608,系数!$S$2:$AB$12,MATCH(属性!C1608,评级,0),1))</f>
        <v>0</v>
      </c>
    </row>
    <row r="1609" spans="1:15" ht="17.25" thickBot="1" x14ac:dyDescent="0.4">
      <c r="A1609" s="17">
        <f t="shared" si="50"/>
        <v>7100014</v>
      </c>
      <c r="B1609" s="17" t="s">
        <v>43</v>
      </c>
      <c r="C1609" s="15">
        <f>INDEX(装备!G:G,MATCH(属性!A1609,装备!A:A,0))</f>
        <v>7</v>
      </c>
      <c r="D1609" s="15" t="str">
        <f>INDEX(装备!E:E,MATCH(属性!A1609,装备!A:A,0))</f>
        <v>helmet</v>
      </c>
      <c r="E1609" s="14">
        <v>47</v>
      </c>
      <c r="F1609" s="17">
        <f>INT((VLOOKUP($C1609,装备数值,2,0)+VLOOKUP($C1609,装备数值,5,0)*($E1609-1))*VLOOKUP($D1609,系数!$K$2:$O$7,2,0))</f>
        <v>1279</v>
      </c>
      <c r="G1609" s="17">
        <f>INT((VLOOKUP($C1609,装备数值,3,0)+VLOOKUP($C1609,装备数值,6,0)*($E1609-1))*VLOOKUP($D1609,系数!$K$2:$O$7,3,0))</f>
        <v>0</v>
      </c>
      <c r="H1609" s="17">
        <f t="shared" si="51"/>
        <v>0</v>
      </c>
      <c r="I1609" s="17">
        <f>INT((VLOOKUP($C1609,装备数值,4,0)+VLOOKUP($C1609,装备数值,7,0)*($E1609-1))*VLOOKUP($D1609,系数!$K$2:$O$7,4,0))</f>
        <v>0</v>
      </c>
      <c r="J1609" s="17">
        <f>INT((VLOOKUP($C1609,装备数值,4,0)+VLOOKUP($C1609,装备数值,7,0)*($E1609-1))*VLOOKUP($D1609,系数!$K$2:$O$7,5,0))</f>
        <v>0</v>
      </c>
      <c r="K1609" s="17">
        <f>INT(VLOOKUP(E1609,强化金币,2,1)*VLOOKUP(INDEX(装备!F:F,MATCH(属性!A1609,装备!A:A,0)),系数!$K$12:$M$15,3,0))</f>
        <v>7800</v>
      </c>
      <c r="L1609" s="17"/>
      <c r="M1609" s="17"/>
      <c r="N1609" s="17"/>
      <c r="O1609" s="17">
        <f>IF(E1609=1,"",VLOOKUP(E1609,系数!$S$2:$AB$12,MATCH(属性!C1609,评级,0),1))</f>
        <v>0</v>
      </c>
    </row>
    <row r="1610" spans="1:15" ht="17.25" thickBot="1" x14ac:dyDescent="0.4">
      <c r="A1610" s="17">
        <f t="shared" si="50"/>
        <v>7100014</v>
      </c>
      <c r="B1610" s="17" t="s">
        <v>43</v>
      </c>
      <c r="C1610" s="15">
        <f>INDEX(装备!G:G,MATCH(属性!A1610,装备!A:A,0))</f>
        <v>7</v>
      </c>
      <c r="D1610" s="15" t="str">
        <f>INDEX(装备!E:E,MATCH(属性!A1610,装备!A:A,0))</f>
        <v>helmet</v>
      </c>
      <c r="E1610" s="14">
        <v>48</v>
      </c>
      <c r="F1610" s="17">
        <f>INT((VLOOKUP($C1610,装备数值,2,0)+VLOOKUP($C1610,装备数值,5,0)*($E1610-1))*VLOOKUP($D1610,系数!$K$2:$O$7,2,0))</f>
        <v>1298</v>
      </c>
      <c r="G1610" s="17">
        <f>INT((VLOOKUP($C1610,装备数值,3,0)+VLOOKUP($C1610,装备数值,6,0)*($E1610-1))*VLOOKUP($D1610,系数!$K$2:$O$7,3,0))</f>
        <v>0</v>
      </c>
      <c r="H1610" s="17">
        <f t="shared" si="51"/>
        <v>0</v>
      </c>
      <c r="I1610" s="17">
        <f>INT((VLOOKUP($C1610,装备数值,4,0)+VLOOKUP($C1610,装备数值,7,0)*($E1610-1))*VLOOKUP($D1610,系数!$K$2:$O$7,4,0))</f>
        <v>0</v>
      </c>
      <c r="J1610" s="17">
        <f>INT((VLOOKUP($C1610,装备数值,4,0)+VLOOKUP($C1610,装备数值,7,0)*($E1610-1))*VLOOKUP($D1610,系数!$K$2:$O$7,5,0))</f>
        <v>0</v>
      </c>
      <c r="K1610" s="17">
        <f>INT(VLOOKUP(E1610,强化金币,2,1)*VLOOKUP(INDEX(装备!F:F,MATCH(属性!A1610,装备!A:A,0)),系数!$K$12:$M$15,3,0))</f>
        <v>8400</v>
      </c>
      <c r="L1610" s="17"/>
      <c r="M1610" s="17"/>
      <c r="N1610" s="17"/>
      <c r="O1610" s="17">
        <f>IF(E1610=1,"",VLOOKUP(E1610,系数!$S$2:$AB$12,MATCH(属性!C1610,评级,0),1))</f>
        <v>0</v>
      </c>
    </row>
    <row r="1611" spans="1:15" ht="17.25" thickBot="1" x14ac:dyDescent="0.4">
      <c r="A1611" s="17">
        <f t="shared" si="50"/>
        <v>7100014</v>
      </c>
      <c r="B1611" s="17" t="s">
        <v>43</v>
      </c>
      <c r="C1611" s="15">
        <f>INDEX(装备!G:G,MATCH(属性!A1611,装备!A:A,0))</f>
        <v>7</v>
      </c>
      <c r="D1611" s="15" t="str">
        <f>INDEX(装备!E:E,MATCH(属性!A1611,装备!A:A,0))</f>
        <v>helmet</v>
      </c>
      <c r="E1611" s="14">
        <v>49</v>
      </c>
      <c r="F1611" s="17">
        <f>INT((VLOOKUP($C1611,装备数值,2,0)+VLOOKUP($C1611,装备数值,5,0)*($E1611-1))*VLOOKUP($D1611,系数!$K$2:$O$7,2,0))</f>
        <v>1318</v>
      </c>
      <c r="G1611" s="17">
        <f>INT((VLOOKUP($C1611,装备数值,3,0)+VLOOKUP($C1611,装备数值,6,0)*($E1611-1))*VLOOKUP($D1611,系数!$K$2:$O$7,3,0))</f>
        <v>0</v>
      </c>
      <c r="H1611" s="17">
        <f t="shared" si="51"/>
        <v>0</v>
      </c>
      <c r="I1611" s="17">
        <f>INT((VLOOKUP($C1611,装备数值,4,0)+VLOOKUP($C1611,装备数值,7,0)*($E1611-1))*VLOOKUP($D1611,系数!$K$2:$O$7,4,0))</f>
        <v>0</v>
      </c>
      <c r="J1611" s="17">
        <f>INT((VLOOKUP($C1611,装备数值,4,0)+VLOOKUP($C1611,装备数值,7,0)*($E1611-1))*VLOOKUP($D1611,系数!$K$2:$O$7,5,0))</f>
        <v>0</v>
      </c>
      <c r="K1611" s="17">
        <f>INT(VLOOKUP(E1611,强化金币,2,1)*VLOOKUP(INDEX(装备!F:F,MATCH(属性!A1611,装备!A:A,0)),系数!$K$12:$M$15,3,0))</f>
        <v>9000</v>
      </c>
      <c r="L1611" s="17"/>
      <c r="M1611" s="17"/>
      <c r="N1611" s="17"/>
      <c r="O1611" s="17">
        <f>IF(E1611=1,"",VLOOKUP(E1611,系数!$S$2:$AB$12,MATCH(属性!C1611,评级,0),1))</f>
        <v>0</v>
      </c>
    </row>
    <row r="1612" spans="1:15" ht="17.25" thickBot="1" x14ac:dyDescent="0.4">
      <c r="A1612" s="17">
        <f t="shared" si="50"/>
        <v>7100014</v>
      </c>
      <c r="B1612" s="17" t="s">
        <v>43</v>
      </c>
      <c r="C1612" s="15">
        <f>INDEX(装备!G:G,MATCH(属性!A1612,装备!A:A,0))</f>
        <v>7</v>
      </c>
      <c r="D1612" s="15" t="str">
        <f>INDEX(装备!E:E,MATCH(属性!A1612,装备!A:A,0))</f>
        <v>helmet</v>
      </c>
      <c r="E1612" s="14">
        <v>50</v>
      </c>
      <c r="F1612" s="17">
        <f>INT((VLOOKUP($C1612,装备数值,2,0)+VLOOKUP($C1612,装备数值,5,0)*($E1612-1))*VLOOKUP($D1612,系数!$K$2:$O$7,2,0))</f>
        <v>1337</v>
      </c>
      <c r="G1612" s="17">
        <f>INT((VLOOKUP($C1612,装备数值,3,0)+VLOOKUP($C1612,装备数值,6,0)*($E1612-1))*VLOOKUP($D1612,系数!$K$2:$O$7,3,0))</f>
        <v>0</v>
      </c>
      <c r="H1612" s="17">
        <f t="shared" si="51"/>
        <v>0</v>
      </c>
      <c r="I1612" s="17">
        <f>INT((VLOOKUP($C1612,装备数值,4,0)+VLOOKUP($C1612,装备数值,7,0)*($E1612-1))*VLOOKUP($D1612,系数!$K$2:$O$7,4,0))</f>
        <v>0</v>
      </c>
      <c r="J1612" s="17">
        <f>INT((VLOOKUP($C1612,装备数值,4,0)+VLOOKUP($C1612,装备数值,7,0)*($E1612-1))*VLOOKUP($D1612,系数!$K$2:$O$7,5,0))</f>
        <v>0</v>
      </c>
      <c r="K1612" s="17">
        <f>INT(VLOOKUP(E1612,强化金币,2,1)*VLOOKUP(INDEX(装备!F:F,MATCH(属性!A1612,装备!A:A,0)),系数!$K$12:$M$15,3,0))</f>
        <v>9600</v>
      </c>
      <c r="L1612" s="17"/>
      <c r="M1612" s="17"/>
      <c r="N1612" s="17"/>
      <c r="O1612" s="17">
        <f>IF(E1612=1,"",VLOOKUP(E1612,系数!$S$2:$AB$12,MATCH(属性!C1612,评级,0),1))</f>
        <v>0</v>
      </c>
    </row>
    <row r="1613" spans="1:15" ht="17.25" thickBot="1" x14ac:dyDescent="0.4">
      <c r="A1613" s="17">
        <f t="shared" si="50"/>
        <v>7100014</v>
      </c>
      <c r="B1613" s="17" t="s">
        <v>43</v>
      </c>
      <c r="C1613" s="15">
        <f>INDEX(装备!G:G,MATCH(属性!A1613,装备!A:A,0))</f>
        <v>7</v>
      </c>
      <c r="D1613" s="15" t="str">
        <f>INDEX(装备!E:E,MATCH(属性!A1613,装备!A:A,0))</f>
        <v>helmet</v>
      </c>
      <c r="E1613" s="14">
        <v>51</v>
      </c>
      <c r="F1613" s="17">
        <f>INT((VLOOKUP($C1613,装备数值,2,0)+VLOOKUP($C1613,装备数值,5,0)*($E1613-1))*VLOOKUP($D1613,系数!$K$2:$O$7,2,0))</f>
        <v>1356</v>
      </c>
      <c r="G1613" s="17">
        <f>INT((VLOOKUP($C1613,装备数值,3,0)+VLOOKUP($C1613,装备数值,6,0)*($E1613-1))*VLOOKUP($D1613,系数!$K$2:$O$7,3,0))</f>
        <v>0</v>
      </c>
      <c r="H1613" s="17">
        <f t="shared" si="51"/>
        <v>0</v>
      </c>
      <c r="I1613" s="17">
        <f>INT((VLOOKUP($C1613,装备数值,4,0)+VLOOKUP($C1613,装备数值,7,0)*($E1613-1))*VLOOKUP($D1613,系数!$K$2:$O$7,4,0))</f>
        <v>0</v>
      </c>
      <c r="J1613" s="17">
        <f>INT((VLOOKUP($C1613,装备数值,4,0)+VLOOKUP($C1613,装备数值,7,0)*($E1613-1))*VLOOKUP($D1613,系数!$K$2:$O$7,5,0))</f>
        <v>0</v>
      </c>
      <c r="K1613" s="17">
        <f>INT(VLOOKUP(E1613,强化金币,2,1)*VLOOKUP(INDEX(装备!F:F,MATCH(属性!A1613,装备!A:A,0)),系数!$K$12:$M$15,3,0))</f>
        <v>10200</v>
      </c>
      <c r="L1613" s="17"/>
      <c r="M1613" s="17"/>
      <c r="N1613" s="17"/>
      <c r="O1613" s="17">
        <f>IF(E1613=1,"",VLOOKUP(E1613,系数!$S$2:$AB$12,MATCH(属性!C1613,评级,0),1))</f>
        <v>0</v>
      </c>
    </row>
    <row r="1614" spans="1:15" ht="17.25" thickBot="1" x14ac:dyDescent="0.4">
      <c r="A1614" s="17">
        <f t="shared" si="50"/>
        <v>7100014</v>
      </c>
      <c r="B1614" s="17" t="s">
        <v>43</v>
      </c>
      <c r="C1614" s="15">
        <f>INDEX(装备!G:G,MATCH(属性!A1614,装备!A:A,0))</f>
        <v>7</v>
      </c>
      <c r="D1614" s="15" t="str">
        <f>INDEX(装备!E:E,MATCH(属性!A1614,装备!A:A,0))</f>
        <v>helmet</v>
      </c>
      <c r="E1614" s="14">
        <v>52</v>
      </c>
      <c r="F1614" s="17">
        <f>INT((VLOOKUP($C1614,装备数值,2,0)+VLOOKUP($C1614,装备数值,5,0)*($E1614-1))*VLOOKUP($D1614,系数!$K$2:$O$7,2,0))</f>
        <v>1376</v>
      </c>
      <c r="G1614" s="17">
        <f>INT((VLOOKUP($C1614,装备数值,3,0)+VLOOKUP($C1614,装备数值,6,0)*($E1614-1))*VLOOKUP($D1614,系数!$K$2:$O$7,3,0))</f>
        <v>0</v>
      </c>
      <c r="H1614" s="17">
        <f t="shared" si="51"/>
        <v>0</v>
      </c>
      <c r="I1614" s="17">
        <f>INT((VLOOKUP($C1614,装备数值,4,0)+VLOOKUP($C1614,装备数值,7,0)*($E1614-1))*VLOOKUP($D1614,系数!$K$2:$O$7,4,0))</f>
        <v>0</v>
      </c>
      <c r="J1614" s="17">
        <f>INT((VLOOKUP($C1614,装备数值,4,0)+VLOOKUP($C1614,装备数值,7,0)*($E1614-1))*VLOOKUP($D1614,系数!$K$2:$O$7,5,0))</f>
        <v>0</v>
      </c>
      <c r="K1614" s="17">
        <f>INT(VLOOKUP(E1614,强化金币,2,1)*VLOOKUP(INDEX(装备!F:F,MATCH(属性!A1614,装备!A:A,0)),系数!$K$12:$M$15,3,0))</f>
        <v>10800</v>
      </c>
      <c r="L1614" s="17"/>
      <c r="M1614" s="17"/>
      <c r="N1614" s="17"/>
      <c r="O1614" s="17">
        <f>IF(E1614=1,"",VLOOKUP(E1614,系数!$S$2:$AB$12,MATCH(属性!C1614,评级,0),1))</f>
        <v>0</v>
      </c>
    </row>
    <row r="1615" spans="1:15" ht="17.25" thickBot="1" x14ac:dyDescent="0.4">
      <c r="A1615" s="17">
        <f t="shared" si="50"/>
        <v>7100014</v>
      </c>
      <c r="B1615" s="17" t="s">
        <v>43</v>
      </c>
      <c r="C1615" s="15">
        <f>INDEX(装备!G:G,MATCH(属性!A1615,装备!A:A,0))</f>
        <v>7</v>
      </c>
      <c r="D1615" s="15" t="str">
        <f>INDEX(装备!E:E,MATCH(属性!A1615,装备!A:A,0))</f>
        <v>helmet</v>
      </c>
      <c r="E1615" s="14">
        <v>53</v>
      </c>
      <c r="F1615" s="17">
        <f>INT((VLOOKUP($C1615,装备数值,2,0)+VLOOKUP($C1615,装备数值,5,0)*($E1615-1))*VLOOKUP($D1615,系数!$K$2:$O$7,2,0))</f>
        <v>1395</v>
      </c>
      <c r="G1615" s="17">
        <f>INT((VLOOKUP($C1615,装备数值,3,0)+VLOOKUP($C1615,装备数值,6,0)*($E1615-1))*VLOOKUP($D1615,系数!$K$2:$O$7,3,0))</f>
        <v>0</v>
      </c>
      <c r="H1615" s="17">
        <f t="shared" si="51"/>
        <v>0</v>
      </c>
      <c r="I1615" s="17">
        <f>INT((VLOOKUP($C1615,装备数值,4,0)+VLOOKUP($C1615,装备数值,7,0)*($E1615-1))*VLOOKUP($D1615,系数!$K$2:$O$7,4,0))</f>
        <v>0</v>
      </c>
      <c r="J1615" s="17">
        <f>INT((VLOOKUP($C1615,装备数值,4,0)+VLOOKUP($C1615,装备数值,7,0)*($E1615-1))*VLOOKUP($D1615,系数!$K$2:$O$7,5,0))</f>
        <v>0</v>
      </c>
      <c r="K1615" s="17">
        <f>INT(VLOOKUP(E1615,强化金币,2,1)*VLOOKUP(INDEX(装备!F:F,MATCH(属性!A1615,装备!A:A,0)),系数!$K$12:$M$15,3,0))</f>
        <v>11400</v>
      </c>
      <c r="L1615" s="17"/>
      <c r="M1615" s="17"/>
      <c r="N1615" s="17"/>
      <c r="O1615" s="17">
        <f>IF(E1615=1,"",VLOOKUP(E1615,系数!$S$2:$AB$12,MATCH(属性!C1615,评级,0),1))</f>
        <v>0</v>
      </c>
    </row>
    <row r="1616" spans="1:15" ht="17.25" thickBot="1" x14ac:dyDescent="0.4">
      <c r="A1616" s="17">
        <f t="shared" si="50"/>
        <v>7100014</v>
      </c>
      <c r="B1616" s="17" t="s">
        <v>43</v>
      </c>
      <c r="C1616" s="15">
        <f>INDEX(装备!G:G,MATCH(属性!A1616,装备!A:A,0))</f>
        <v>7</v>
      </c>
      <c r="D1616" s="15" t="str">
        <f>INDEX(装备!E:E,MATCH(属性!A1616,装备!A:A,0))</f>
        <v>helmet</v>
      </c>
      <c r="E1616" s="14">
        <v>54</v>
      </c>
      <c r="F1616" s="17">
        <f>INT((VLOOKUP($C1616,装备数值,2,0)+VLOOKUP($C1616,装备数值,5,0)*($E1616-1))*VLOOKUP($D1616,系数!$K$2:$O$7,2,0))</f>
        <v>1414</v>
      </c>
      <c r="G1616" s="17">
        <f>INT((VLOOKUP($C1616,装备数值,3,0)+VLOOKUP($C1616,装备数值,6,0)*($E1616-1))*VLOOKUP($D1616,系数!$K$2:$O$7,3,0))</f>
        <v>0</v>
      </c>
      <c r="H1616" s="17">
        <f t="shared" si="51"/>
        <v>0</v>
      </c>
      <c r="I1616" s="17">
        <f>INT((VLOOKUP($C1616,装备数值,4,0)+VLOOKUP($C1616,装备数值,7,0)*($E1616-1))*VLOOKUP($D1616,系数!$K$2:$O$7,4,0))</f>
        <v>0</v>
      </c>
      <c r="J1616" s="17">
        <f>INT((VLOOKUP($C1616,装备数值,4,0)+VLOOKUP($C1616,装备数值,7,0)*($E1616-1))*VLOOKUP($D1616,系数!$K$2:$O$7,5,0))</f>
        <v>0</v>
      </c>
      <c r="K1616" s="17">
        <f>INT(VLOOKUP(E1616,强化金币,2,1)*VLOOKUP(INDEX(装备!F:F,MATCH(属性!A1616,装备!A:A,0)),系数!$K$12:$M$15,3,0))</f>
        <v>12000</v>
      </c>
      <c r="L1616" s="17"/>
      <c r="M1616" s="17"/>
      <c r="N1616" s="17"/>
      <c r="O1616" s="17">
        <f>IF(E1616=1,"",VLOOKUP(E1616,系数!$S$2:$AB$12,MATCH(属性!C1616,评级,0),1))</f>
        <v>0</v>
      </c>
    </row>
    <row r="1617" spans="1:15" ht="17.25" thickBot="1" x14ac:dyDescent="0.4">
      <c r="A1617" s="17">
        <f t="shared" si="50"/>
        <v>7100014</v>
      </c>
      <c r="B1617" s="17" t="s">
        <v>43</v>
      </c>
      <c r="C1617" s="15">
        <f>INDEX(装备!G:G,MATCH(属性!A1617,装备!A:A,0))</f>
        <v>7</v>
      </c>
      <c r="D1617" s="15" t="str">
        <f>INDEX(装备!E:E,MATCH(属性!A1617,装备!A:A,0))</f>
        <v>helmet</v>
      </c>
      <c r="E1617" s="14">
        <v>55</v>
      </c>
      <c r="F1617" s="17">
        <f>INT((VLOOKUP($C1617,装备数值,2,0)+VLOOKUP($C1617,装备数值,5,0)*($E1617-1))*VLOOKUP($D1617,系数!$K$2:$O$7,2,0))</f>
        <v>1434</v>
      </c>
      <c r="G1617" s="17">
        <f>INT((VLOOKUP($C1617,装备数值,3,0)+VLOOKUP($C1617,装备数值,6,0)*($E1617-1))*VLOOKUP($D1617,系数!$K$2:$O$7,3,0))</f>
        <v>0</v>
      </c>
      <c r="H1617" s="17">
        <f t="shared" si="51"/>
        <v>0</v>
      </c>
      <c r="I1617" s="17">
        <f>INT((VLOOKUP($C1617,装备数值,4,0)+VLOOKUP($C1617,装备数值,7,0)*($E1617-1))*VLOOKUP($D1617,系数!$K$2:$O$7,4,0))</f>
        <v>0</v>
      </c>
      <c r="J1617" s="17">
        <f>INT((VLOOKUP($C1617,装备数值,4,0)+VLOOKUP($C1617,装备数值,7,0)*($E1617-1))*VLOOKUP($D1617,系数!$K$2:$O$7,5,0))</f>
        <v>0</v>
      </c>
      <c r="K1617" s="17">
        <f>INT(VLOOKUP(E1617,强化金币,2,1)*VLOOKUP(INDEX(装备!F:F,MATCH(属性!A1617,装备!A:A,0)),系数!$K$12:$M$15,3,0))</f>
        <v>12600</v>
      </c>
      <c r="L1617" s="17"/>
      <c r="M1617" s="17"/>
      <c r="N1617" s="17"/>
      <c r="O1617" s="17">
        <f>IF(E1617=1,"",VLOOKUP(E1617,系数!$S$2:$AB$12,MATCH(属性!C1617,评级,0),1))</f>
        <v>0</v>
      </c>
    </row>
    <row r="1618" spans="1:15" ht="17.25" thickBot="1" x14ac:dyDescent="0.4">
      <c r="A1618" s="17">
        <f t="shared" si="50"/>
        <v>7100014</v>
      </c>
      <c r="B1618" s="17" t="s">
        <v>43</v>
      </c>
      <c r="C1618" s="15">
        <f>INDEX(装备!G:G,MATCH(属性!A1618,装备!A:A,0))</f>
        <v>7</v>
      </c>
      <c r="D1618" s="15" t="str">
        <f>INDEX(装备!E:E,MATCH(属性!A1618,装备!A:A,0))</f>
        <v>helmet</v>
      </c>
      <c r="E1618" s="14">
        <v>56</v>
      </c>
      <c r="F1618" s="17">
        <f>INT((VLOOKUP($C1618,装备数值,2,0)+VLOOKUP($C1618,装备数值,5,0)*($E1618-1))*VLOOKUP($D1618,系数!$K$2:$O$7,2,0))</f>
        <v>1453</v>
      </c>
      <c r="G1618" s="17">
        <f>INT((VLOOKUP($C1618,装备数值,3,0)+VLOOKUP($C1618,装备数值,6,0)*($E1618-1))*VLOOKUP($D1618,系数!$K$2:$O$7,3,0))</f>
        <v>0</v>
      </c>
      <c r="H1618" s="17">
        <f t="shared" si="51"/>
        <v>0</v>
      </c>
      <c r="I1618" s="17">
        <f>INT((VLOOKUP($C1618,装备数值,4,0)+VLOOKUP($C1618,装备数值,7,0)*($E1618-1))*VLOOKUP($D1618,系数!$K$2:$O$7,4,0))</f>
        <v>0</v>
      </c>
      <c r="J1618" s="17">
        <f>INT((VLOOKUP($C1618,装备数值,4,0)+VLOOKUP($C1618,装备数值,7,0)*($E1618-1))*VLOOKUP($D1618,系数!$K$2:$O$7,5,0))</f>
        <v>0</v>
      </c>
      <c r="K1618" s="17">
        <f>INT(VLOOKUP(E1618,强化金币,2,1)*VLOOKUP(INDEX(装备!F:F,MATCH(属性!A1618,装备!A:A,0)),系数!$K$12:$M$15,3,0))</f>
        <v>13200</v>
      </c>
      <c r="L1618" s="17"/>
      <c r="M1618" s="17"/>
      <c r="N1618" s="17"/>
      <c r="O1618" s="17">
        <f>IF(E1618=1,"",VLOOKUP(E1618,系数!$S$2:$AB$12,MATCH(属性!C1618,评级,0),1))</f>
        <v>0</v>
      </c>
    </row>
    <row r="1619" spans="1:15" ht="17.25" thickBot="1" x14ac:dyDescent="0.4">
      <c r="A1619" s="17">
        <f t="shared" si="50"/>
        <v>7100014</v>
      </c>
      <c r="B1619" s="17" t="s">
        <v>43</v>
      </c>
      <c r="C1619" s="15">
        <f>INDEX(装备!G:G,MATCH(属性!A1619,装备!A:A,0))</f>
        <v>7</v>
      </c>
      <c r="D1619" s="15" t="str">
        <f>INDEX(装备!E:E,MATCH(属性!A1619,装备!A:A,0))</f>
        <v>helmet</v>
      </c>
      <c r="E1619" s="14">
        <v>57</v>
      </c>
      <c r="F1619" s="17">
        <f>INT((VLOOKUP($C1619,装备数值,2,0)+VLOOKUP($C1619,装备数值,5,0)*($E1619-1))*VLOOKUP($D1619,系数!$K$2:$O$7,2,0))</f>
        <v>1472</v>
      </c>
      <c r="G1619" s="17">
        <f>INT((VLOOKUP($C1619,装备数值,3,0)+VLOOKUP($C1619,装备数值,6,0)*($E1619-1))*VLOOKUP($D1619,系数!$K$2:$O$7,3,0))</f>
        <v>0</v>
      </c>
      <c r="H1619" s="17">
        <f t="shared" si="51"/>
        <v>0</v>
      </c>
      <c r="I1619" s="17">
        <f>INT((VLOOKUP($C1619,装备数值,4,0)+VLOOKUP($C1619,装备数值,7,0)*($E1619-1))*VLOOKUP($D1619,系数!$K$2:$O$7,4,0))</f>
        <v>0</v>
      </c>
      <c r="J1619" s="17">
        <f>INT((VLOOKUP($C1619,装备数值,4,0)+VLOOKUP($C1619,装备数值,7,0)*($E1619-1))*VLOOKUP($D1619,系数!$K$2:$O$7,5,0))</f>
        <v>0</v>
      </c>
      <c r="K1619" s="17">
        <f>INT(VLOOKUP(E1619,强化金币,2,1)*VLOOKUP(INDEX(装备!F:F,MATCH(属性!A1619,装备!A:A,0)),系数!$K$12:$M$15,3,0))</f>
        <v>13800</v>
      </c>
      <c r="L1619" s="17"/>
      <c r="M1619" s="17"/>
      <c r="N1619" s="17"/>
      <c r="O1619" s="17">
        <f>IF(E1619=1,"",VLOOKUP(E1619,系数!$S$2:$AB$12,MATCH(属性!C1619,评级,0),1))</f>
        <v>0</v>
      </c>
    </row>
    <row r="1620" spans="1:15" ht="17.25" thickBot="1" x14ac:dyDescent="0.4">
      <c r="A1620" s="17">
        <f t="shared" si="50"/>
        <v>7100014</v>
      </c>
      <c r="B1620" s="17" t="s">
        <v>43</v>
      </c>
      <c r="C1620" s="15">
        <f>INDEX(装备!G:G,MATCH(属性!A1620,装备!A:A,0))</f>
        <v>7</v>
      </c>
      <c r="D1620" s="15" t="str">
        <f>INDEX(装备!E:E,MATCH(属性!A1620,装备!A:A,0))</f>
        <v>helmet</v>
      </c>
      <c r="E1620" s="14">
        <v>58</v>
      </c>
      <c r="F1620" s="17">
        <f>INT((VLOOKUP($C1620,装备数值,2,0)+VLOOKUP($C1620,装备数值,5,0)*($E1620-1))*VLOOKUP($D1620,系数!$K$2:$O$7,2,0))</f>
        <v>1492</v>
      </c>
      <c r="G1620" s="17">
        <f>INT((VLOOKUP($C1620,装备数值,3,0)+VLOOKUP($C1620,装备数值,6,0)*($E1620-1))*VLOOKUP($D1620,系数!$K$2:$O$7,3,0))</f>
        <v>0</v>
      </c>
      <c r="H1620" s="17">
        <f t="shared" si="51"/>
        <v>0</v>
      </c>
      <c r="I1620" s="17">
        <f>INT((VLOOKUP($C1620,装备数值,4,0)+VLOOKUP($C1620,装备数值,7,0)*($E1620-1))*VLOOKUP($D1620,系数!$K$2:$O$7,4,0))</f>
        <v>0</v>
      </c>
      <c r="J1620" s="17">
        <f>INT((VLOOKUP($C1620,装备数值,4,0)+VLOOKUP($C1620,装备数值,7,0)*($E1620-1))*VLOOKUP($D1620,系数!$K$2:$O$7,5,0))</f>
        <v>0</v>
      </c>
      <c r="K1620" s="17">
        <f>INT(VLOOKUP(E1620,强化金币,2,1)*VLOOKUP(INDEX(装备!F:F,MATCH(属性!A1620,装备!A:A,0)),系数!$K$12:$M$15,3,0))</f>
        <v>14400</v>
      </c>
      <c r="L1620" s="17"/>
      <c r="M1620" s="17"/>
      <c r="N1620" s="17"/>
      <c r="O1620" s="17">
        <f>IF(E1620=1,"",VLOOKUP(E1620,系数!$S$2:$AB$12,MATCH(属性!C1620,评级,0),1))</f>
        <v>0</v>
      </c>
    </row>
    <row r="1621" spans="1:15" ht="17.25" thickBot="1" x14ac:dyDescent="0.4">
      <c r="A1621" s="17">
        <f t="shared" si="50"/>
        <v>7100014</v>
      </c>
      <c r="B1621" s="17" t="s">
        <v>43</v>
      </c>
      <c r="C1621" s="15">
        <f>INDEX(装备!G:G,MATCH(属性!A1621,装备!A:A,0))</f>
        <v>7</v>
      </c>
      <c r="D1621" s="15" t="str">
        <f>INDEX(装备!E:E,MATCH(属性!A1621,装备!A:A,0))</f>
        <v>helmet</v>
      </c>
      <c r="E1621" s="14">
        <v>59</v>
      </c>
      <c r="F1621" s="17">
        <f>INT((VLOOKUP($C1621,装备数值,2,0)+VLOOKUP($C1621,装备数值,5,0)*($E1621-1))*VLOOKUP($D1621,系数!$K$2:$O$7,2,0))</f>
        <v>1511</v>
      </c>
      <c r="G1621" s="17">
        <f>INT((VLOOKUP($C1621,装备数值,3,0)+VLOOKUP($C1621,装备数值,6,0)*($E1621-1))*VLOOKUP($D1621,系数!$K$2:$O$7,3,0))</f>
        <v>0</v>
      </c>
      <c r="H1621" s="17">
        <f t="shared" si="51"/>
        <v>0</v>
      </c>
      <c r="I1621" s="17">
        <f>INT((VLOOKUP($C1621,装备数值,4,0)+VLOOKUP($C1621,装备数值,7,0)*($E1621-1))*VLOOKUP($D1621,系数!$K$2:$O$7,4,0))</f>
        <v>0</v>
      </c>
      <c r="J1621" s="17">
        <f>INT((VLOOKUP($C1621,装备数值,4,0)+VLOOKUP($C1621,装备数值,7,0)*($E1621-1))*VLOOKUP($D1621,系数!$K$2:$O$7,5,0))</f>
        <v>0</v>
      </c>
      <c r="K1621" s="17">
        <f>INT(VLOOKUP(E1621,强化金币,2,1)*VLOOKUP(INDEX(装备!F:F,MATCH(属性!A1621,装备!A:A,0)),系数!$K$12:$M$15,3,0))</f>
        <v>15000</v>
      </c>
      <c r="L1621" s="17"/>
      <c r="M1621" s="17"/>
      <c r="N1621" s="17"/>
      <c r="O1621" s="17">
        <f>IF(E1621=1,"",VLOOKUP(E1621,系数!$S$2:$AB$12,MATCH(属性!C1621,评级,0),1))</f>
        <v>0</v>
      </c>
    </row>
    <row r="1622" spans="1:15" ht="17.25" thickBot="1" x14ac:dyDescent="0.4">
      <c r="A1622" s="17">
        <f t="shared" si="50"/>
        <v>7100014</v>
      </c>
      <c r="B1622" s="17" t="s">
        <v>43</v>
      </c>
      <c r="C1622" s="15">
        <f>INDEX(装备!G:G,MATCH(属性!A1622,装备!A:A,0))</f>
        <v>7</v>
      </c>
      <c r="D1622" s="15" t="str">
        <f>INDEX(装备!E:E,MATCH(属性!A1622,装备!A:A,0))</f>
        <v>helmet</v>
      </c>
      <c r="E1622" s="14">
        <v>60</v>
      </c>
      <c r="F1622" s="17">
        <f>INT((VLOOKUP($C1622,装备数值,2,0)+VLOOKUP($C1622,装备数值,5,0)*($E1622-1))*VLOOKUP($D1622,系数!$K$2:$O$7,2,0))</f>
        <v>1530</v>
      </c>
      <c r="G1622" s="17">
        <f>INT((VLOOKUP($C1622,装备数值,3,0)+VLOOKUP($C1622,装备数值,6,0)*($E1622-1))*VLOOKUP($D1622,系数!$K$2:$O$7,3,0))</f>
        <v>0</v>
      </c>
      <c r="H1622" s="17">
        <f t="shared" si="51"/>
        <v>0</v>
      </c>
      <c r="I1622" s="17">
        <f>INT((VLOOKUP($C1622,装备数值,4,0)+VLOOKUP($C1622,装备数值,7,0)*($E1622-1))*VLOOKUP($D1622,系数!$K$2:$O$7,4,0))</f>
        <v>0</v>
      </c>
      <c r="J1622" s="17">
        <f>INT((VLOOKUP($C1622,装备数值,4,0)+VLOOKUP($C1622,装备数值,7,0)*($E1622-1))*VLOOKUP($D1622,系数!$K$2:$O$7,5,0))</f>
        <v>0</v>
      </c>
      <c r="K1622" s="17">
        <f>INT(VLOOKUP(E1622,强化金币,2,1)*VLOOKUP(INDEX(装备!F:F,MATCH(属性!A1622,装备!A:A,0)),系数!$K$12:$M$15,3,0))</f>
        <v>15750</v>
      </c>
      <c r="L1622" s="17"/>
      <c r="M1622" s="17"/>
      <c r="N1622" s="17"/>
      <c r="O1622" s="17">
        <f>IF(E1622=1,"",VLOOKUP(E1622,系数!$S$2:$AB$12,MATCH(属性!C1622,评级,0),1))</f>
        <v>0</v>
      </c>
    </row>
    <row r="1623" spans="1:15" ht="17.25" thickBot="1" x14ac:dyDescent="0.4">
      <c r="A1623" s="17">
        <f t="shared" si="50"/>
        <v>7100014</v>
      </c>
      <c r="B1623" s="17" t="s">
        <v>43</v>
      </c>
      <c r="C1623" s="15">
        <f>INDEX(装备!G:G,MATCH(属性!A1623,装备!A:A,0))</f>
        <v>7</v>
      </c>
      <c r="D1623" s="15" t="str">
        <f>INDEX(装备!E:E,MATCH(属性!A1623,装备!A:A,0))</f>
        <v>helmet</v>
      </c>
      <c r="E1623" s="14">
        <v>61</v>
      </c>
      <c r="F1623" s="17">
        <f>INT((VLOOKUP($C1623,装备数值,2,0)+VLOOKUP($C1623,装备数值,5,0)*($E1623-1))*VLOOKUP($D1623,系数!$K$2:$O$7,2,0))</f>
        <v>1550</v>
      </c>
      <c r="G1623" s="17">
        <f>INT((VLOOKUP($C1623,装备数值,3,0)+VLOOKUP($C1623,装备数值,6,0)*($E1623-1))*VLOOKUP($D1623,系数!$K$2:$O$7,3,0))</f>
        <v>0</v>
      </c>
      <c r="H1623" s="17">
        <f t="shared" si="51"/>
        <v>0</v>
      </c>
      <c r="I1623" s="17">
        <f>INT((VLOOKUP($C1623,装备数值,4,0)+VLOOKUP($C1623,装备数值,7,0)*($E1623-1))*VLOOKUP($D1623,系数!$K$2:$O$7,4,0))</f>
        <v>0</v>
      </c>
      <c r="J1623" s="17">
        <f>INT((VLOOKUP($C1623,装备数值,4,0)+VLOOKUP($C1623,装备数值,7,0)*($E1623-1))*VLOOKUP($D1623,系数!$K$2:$O$7,5,0))</f>
        <v>0</v>
      </c>
      <c r="K1623" s="17">
        <f>INT(VLOOKUP(E1623,强化金币,2,1)*VLOOKUP(INDEX(装备!F:F,MATCH(属性!A1623,装备!A:A,0)),系数!$K$12:$M$15,3,0))</f>
        <v>16500</v>
      </c>
      <c r="L1623" s="17"/>
      <c r="M1623" s="17"/>
      <c r="N1623" s="17"/>
      <c r="O1623" s="17">
        <f>IF(E1623=1,"",VLOOKUP(E1623,系数!$S$2:$AB$12,MATCH(属性!C1623,评级,0),1))</f>
        <v>0</v>
      </c>
    </row>
    <row r="1624" spans="1:15" ht="17.25" thickBot="1" x14ac:dyDescent="0.4">
      <c r="A1624" s="17">
        <f t="shared" si="50"/>
        <v>7100014</v>
      </c>
      <c r="B1624" s="17" t="s">
        <v>43</v>
      </c>
      <c r="C1624" s="15">
        <f>INDEX(装备!G:G,MATCH(属性!A1624,装备!A:A,0))</f>
        <v>7</v>
      </c>
      <c r="D1624" s="15" t="str">
        <f>INDEX(装备!E:E,MATCH(属性!A1624,装备!A:A,0))</f>
        <v>helmet</v>
      </c>
      <c r="E1624" s="14">
        <v>62</v>
      </c>
      <c r="F1624" s="17">
        <f>INT((VLOOKUP($C1624,装备数值,2,0)+VLOOKUP($C1624,装备数值,5,0)*($E1624-1))*VLOOKUP($D1624,系数!$K$2:$O$7,2,0))</f>
        <v>1569</v>
      </c>
      <c r="G1624" s="17">
        <f>INT((VLOOKUP($C1624,装备数值,3,0)+VLOOKUP($C1624,装备数值,6,0)*($E1624-1))*VLOOKUP($D1624,系数!$K$2:$O$7,3,0))</f>
        <v>0</v>
      </c>
      <c r="H1624" s="17">
        <f t="shared" si="51"/>
        <v>0</v>
      </c>
      <c r="I1624" s="17">
        <f>INT((VLOOKUP($C1624,装备数值,4,0)+VLOOKUP($C1624,装备数值,7,0)*($E1624-1))*VLOOKUP($D1624,系数!$K$2:$O$7,4,0))</f>
        <v>0</v>
      </c>
      <c r="J1624" s="17">
        <f>INT((VLOOKUP($C1624,装备数值,4,0)+VLOOKUP($C1624,装备数值,7,0)*($E1624-1))*VLOOKUP($D1624,系数!$K$2:$O$7,5,0))</f>
        <v>0</v>
      </c>
      <c r="K1624" s="17">
        <f>INT(VLOOKUP(E1624,强化金币,2,1)*VLOOKUP(INDEX(装备!F:F,MATCH(属性!A1624,装备!A:A,0)),系数!$K$12:$M$15,3,0))</f>
        <v>17250</v>
      </c>
      <c r="L1624" s="17"/>
      <c r="M1624" s="17"/>
      <c r="N1624" s="17"/>
      <c r="O1624" s="17">
        <f>IF(E1624=1,"",VLOOKUP(E1624,系数!$S$2:$AB$12,MATCH(属性!C1624,评级,0),1))</f>
        <v>0</v>
      </c>
    </row>
    <row r="1625" spans="1:15" ht="17.25" thickBot="1" x14ac:dyDescent="0.4">
      <c r="A1625" s="17">
        <f t="shared" si="50"/>
        <v>7100014</v>
      </c>
      <c r="B1625" s="17" t="s">
        <v>43</v>
      </c>
      <c r="C1625" s="15">
        <f>INDEX(装备!G:G,MATCH(属性!A1625,装备!A:A,0))</f>
        <v>7</v>
      </c>
      <c r="D1625" s="15" t="str">
        <f>INDEX(装备!E:E,MATCH(属性!A1625,装备!A:A,0))</f>
        <v>helmet</v>
      </c>
      <c r="E1625" s="14">
        <v>63</v>
      </c>
      <c r="F1625" s="17">
        <f>INT((VLOOKUP($C1625,装备数值,2,0)+VLOOKUP($C1625,装备数值,5,0)*($E1625-1))*VLOOKUP($D1625,系数!$K$2:$O$7,2,0))</f>
        <v>1588</v>
      </c>
      <c r="G1625" s="17">
        <f>INT((VLOOKUP($C1625,装备数值,3,0)+VLOOKUP($C1625,装备数值,6,0)*($E1625-1))*VLOOKUP($D1625,系数!$K$2:$O$7,3,0))</f>
        <v>0</v>
      </c>
      <c r="H1625" s="17">
        <f t="shared" si="51"/>
        <v>0</v>
      </c>
      <c r="I1625" s="17">
        <f>INT((VLOOKUP($C1625,装备数值,4,0)+VLOOKUP($C1625,装备数值,7,0)*($E1625-1))*VLOOKUP($D1625,系数!$K$2:$O$7,4,0))</f>
        <v>0</v>
      </c>
      <c r="J1625" s="17">
        <f>INT((VLOOKUP($C1625,装备数值,4,0)+VLOOKUP($C1625,装备数值,7,0)*($E1625-1))*VLOOKUP($D1625,系数!$K$2:$O$7,5,0))</f>
        <v>0</v>
      </c>
      <c r="K1625" s="17">
        <f>INT(VLOOKUP(E1625,强化金币,2,1)*VLOOKUP(INDEX(装备!F:F,MATCH(属性!A1625,装备!A:A,0)),系数!$K$12:$M$15,3,0))</f>
        <v>18000</v>
      </c>
      <c r="L1625" s="17"/>
      <c r="M1625" s="17"/>
      <c r="N1625" s="17"/>
      <c r="O1625" s="17">
        <f>IF(E1625=1,"",VLOOKUP(E1625,系数!$S$2:$AB$12,MATCH(属性!C1625,评级,0),1))</f>
        <v>0</v>
      </c>
    </row>
    <row r="1626" spans="1:15" ht="17.25" thickBot="1" x14ac:dyDescent="0.4">
      <c r="A1626" s="17">
        <f t="shared" si="50"/>
        <v>7100014</v>
      </c>
      <c r="B1626" s="17" t="s">
        <v>43</v>
      </c>
      <c r="C1626" s="15">
        <f>INDEX(装备!G:G,MATCH(属性!A1626,装备!A:A,0))</f>
        <v>7</v>
      </c>
      <c r="D1626" s="15" t="str">
        <f>INDEX(装备!E:E,MATCH(属性!A1626,装备!A:A,0))</f>
        <v>helmet</v>
      </c>
      <c r="E1626" s="14">
        <v>64</v>
      </c>
      <c r="F1626" s="17">
        <f>INT((VLOOKUP($C1626,装备数值,2,0)+VLOOKUP($C1626,装备数值,5,0)*($E1626-1))*VLOOKUP($D1626,系数!$K$2:$O$7,2,0))</f>
        <v>1608</v>
      </c>
      <c r="G1626" s="17">
        <f>INT((VLOOKUP($C1626,装备数值,3,0)+VLOOKUP($C1626,装备数值,6,0)*($E1626-1))*VLOOKUP($D1626,系数!$K$2:$O$7,3,0))</f>
        <v>0</v>
      </c>
      <c r="H1626" s="17">
        <f t="shared" si="51"/>
        <v>0</v>
      </c>
      <c r="I1626" s="17">
        <f>INT((VLOOKUP($C1626,装备数值,4,0)+VLOOKUP($C1626,装备数值,7,0)*($E1626-1))*VLOOKUP($D1626,系数!$K$2:$O$7,4,0))</f>
        <v>0</v>
      </c>
      <c r="J1626" s="17">
        <f>INT((VLOOKUP($C1626,装备数值,4,0)+VLOOKUP($C1626,装备数值,7,0)*($E1626-1))*VLOOKUP($D1626,系数!$K$2:$O$7,5,0))</f>
        <v>0</v>
      </c>
      <c r="K1626" s="17">
        <f>INT(VLOOKUP(E1626,强化金币,2,1)*VLOOKUP(INDEX(装备!F:F,MATCH(属性!A1626,装备!A:A,0)),系数!$K$12:$M$15,3,0))</f>
        <v>18750</v>
      </c>
      <c r="L1626" s="17"/>
      <c r="M1626" s="17"/>
      <c r="N1626" s="17"/>
      <c r="O1626" s="17">
        <f>IF(E1626=1,"",VLOOKUP(E1626,系数!$S$2:$AB$12,MATCH(属性!C1626,评级,0),1))</f>
        <v>0</v>
      </c>
    </row>
    <row r="1627" spans="1:15" ht="17.25" thickBot="1" x14ac:dyDescent="0.4">
      <c r="A1627" s="17">
        <f t="shared" si="50"/>
        <v>7100014</v>
      </c>
      <c r="B1627" s="17" t="s">
        <v>43</v>
      </c>
      <c r="C1627" s="15">
        <f>INDEX(装备!G:G,MATCH(属性!A1627,装备!A:A,0))</f>
        <v>7</v>
      </c>
      <c r="D1627" s="15" t="str">
        <f>INDEX(装备!E:E,MATCH(属性!A1627,装备!A:A,0))</f>
        <v>helmet</v>
      </c>
      <c r="E1627" s="14">
        <v>65</v>
      </c>
      <c r="F1627" s="17">
        <f>INT((VLOOKUP($C1627,装备数值,2,0)+VLOOKUP($C1627,装备数值,5,0)*($E1627-1))*VLOOKUP($D1627,系数!$K$2:$O$7,2,0))</f>
        <v>1627</v>
      </c>
      <c r="G1627" s="17">
        <f>INT((VLOOKUP($C1627,装备数值,3,0)+VLOOKUP($C1627,装备数值,6,0)*($E1627-1))*VLOOKUP($D1627,系数!$K$2:$O$7,3,0))</f>
        <v>0</v>
      </c>
      <c r="H1627" s="17">
        <f t="shared" si="51"/>
        <v>0</v>
      </c>
      <c r="I1627" s="17">
        <f>INT((VLOOKUP($C1627,装备数值,4,0)+VLOOKUP($C1627,装备数值,7,0)*($E1627-1))*VLOOKUP($D1627,系数!$K$2:$O$7,4,0))</f>
        <v>0</v>
      </c>
      <c r="J1627" s="17">
        <f>INT((VLOOKUP($C1627,装备数值,4,0)+VLOOKUP($C1627,装备数值,7,0)*($E1627-1))*VLOOKUP($D1627,系数!$K$2:$O$7,5,0))</f>
        <v>0</v>
      </c>
      <c r="K1627" s="17">
        <f>INT(VLOOKUP(E1627,强化金币,2,1)*VLOOKUP(INDEX(装备!F:F,MATCH(属性!A1627,装备!A:A,0)),系数!$K$12:$M$15,3,0))</f>
        <v>19500</v>
      </c>
      <c r="L1627" s="17"/>
      <c r="M1627" s="17"/>
      <c r="N1627" s="17"/>
      <c r="O1627" s="17">
        <f>IF(E1627=1,"",VLOOKUP(E1627,系数!$S$2:$AB$12,MATCH(属性!C1627,评级,0),1))</f>
        <v>0</v>
      </c>
    </row>
    <row r="1628" spans="1:15" ht="17.25" thickBot="1" x14ac:dyDescent="0.4">
      <c r="A1628" s="17">
        <f t="shared" si="50"/>
        <v>7100014</v>
      </c>
      <c r="B1628" s="17" t="s">
        <v>43</v>
      </c>
      <c r="C1628" s="15">
        <f>INDEX(装备!G:G,MATCH(属性!A1628,装备!A:A,0))</f>
        <v>7</v>
      </c>
      <c r="D1628" s="15" t="str">
        <f>INDEX(装备!E:E,MATCH(属性!A1628,装备!A:A,0))</f>
        <v>helmet</v>
      </c>
      <c r="E1628" s="14">
        <v>66</v>
      </c>
      <c r="F1628" s="17">
        <f>INT((VLOOKUP($C1628,装备数值,2,0)+VLOOKUP($C1628,装备数值,5,0)*($E1628-1))*VLOOKUP($D1628,系数!$K$2:$O$7,2,0))</f>
        <v>1646</v>
      </c>
      <c r="G1628" s="17">
        <f>INT((VLOOKUP($C1628,装备数值,3,0)+VLOOKUP($C1628,装备数值,6,0)*($E1628-1))*VLOOKUP($D1628,系数!$K$2:$O$7,3,0))</f>
        <v>0</v>
      </c>
      <c r="H1628" s="17">
        <f t="shared" si="51"/>
        <v>0</v>
      </c>
      <c r="I1628" s="17">
        <f>INT((VLOOKUP($C1628,装备数值,4,0)+VLOOKUP($C1628,装备数值,7,0)*($E1628-1))*VLOOKUP($D1628,系数!$K$2:$O$7,4,0))</f>
        <v>0</v>
      </c>
      <c r="J1628" s="17">
        <f>INT((VLOOKUP($C1628,装备数值,4,0)+VLOOKUP($C1628,装备数值,7,0)*($E1628-1))*VLOOKUP($D1628,系数!$K$2:$O$7,5,0))</f>
        <v>0</v>
      </c>
      <c r="K1628" s="17">
        <f>INT(VLOOKUP(E1628,强化金币,2,1)*VLOOKUP(INDEX(装备!F:F,MATCH(属性!A1628,装备!A:A,0)),系数!$K$12:$M$15,3,0))</f>
        <v>20250</v>
      </c>
      <c r="L1628" s="17"/>
      <c r="M1628" s="17"/>
      <c r="N1628" s="17"/>
      <c r="O1628" s="17">
        <f>IF(E1628=1,"",VLOOKUP(E1628,系数!$S$2:$AB$12,MATCH(属性!C1628,评级,0),1))</f>
        <v>0</v>
      </c>
    </row>
    <row r="1629" spans="1:15" ht="17.25" thickBot="1" x14ac:dyDescent="0.4">
      <c r="A1629" s="17">
        <f t="shared" si="50"/>
        <v>7100014</v>
      </c>
      <c r="B1629" s="17" t="s">
        <v>43</v>
      </c>
      <c r="C1629" s="15">
        <f>INDEX(装备!G:G,MATCH(属性!A1629,装备!A:A,0))</f>
        <v>7</v>
      </c>
      <c r="D1629" s="15" t="str">
        <f>INDEX(装备!E:E,MATCH(属性!A1629,装备!A:A,0))</f>
        <v>helmet</v>
      </c>
      <c r="E1629" s="14">
        <v>67</v>
      </c>
      <c r="F1629" s="17">
        <f>INT((VLOOKUP($C1629,装备数值,2,0)+VLOOKUP($C1629,装备数值,5,0)*($E1629-1))*VLOOKUP($D1629,系数!$K$2:$O$7,2,0))</f>
        <v>1666</v>
      </c>
      <c r="G1629" s="17">
        <f>INT((VLOOKUP($C1629,装备数值,3,0)+VLOOKUP($C1629,装备数值,6,0)*($E1629-1))*VLOOKUP($D1629,系数!$K$2:$O$7,3,0))</f>
        <v>0</v>
      </c>
      <c r="H1629" s="17">
        <f t="shared" si="51"/>
        <v>0</v>
      </c>
      <c r="I1629" s="17">
        <f>INT((VLOOKUP($C1629,装备数值,4,0)+VLOOKUP($C1629,装备数值,7,0)*($E1629-1))*VLOOKUP($D1629,系数!$K$2:$O$7,4,0))</f>
        <v>0</v>
      </c>
      <c r="J1629" s="17">
        <f>INT((VLOOKUP($C1629,装备数值,4,0)+VLOOKUP($C1629,装备数值,7,0)*($E1629-1))*VLOOKUP($D1629,系数!$K$2:$O$7,5,0))</f>
        <v>0</v>
      </c>
      <c r="K1629" s="17">
        <f>INT(VLOOKUP(E1629,强化金币,2,1)*VLOOKUP(INDEX(装备!F:F,MATCH(属性!A1629,装备!A:A,0)),系数!$K$12:$M$15,3,0))</f>
        <v>21000</v>
      </c>
      <c r="L1629" s="17"/>
      <c r="M1629" s="17"/>
      <c r="N1629" s="17"/>
      <c r="O1629" s="17">
        <f>IF(E1629=1,"",VLOOKUP(E1629,系数!$S$2:$AB$12,MATCH(属性!C1629,评级,0),1))</f>
        <v>0</v>
      </c>
    </row>
    <row r="1630" spans="1:15" ht="17.25" thickBot="1" x14ac:dyDescent="0.4">
      <c r="A1630" s="17">
        <f t="shared" si="50"/>
        <v>7100014</v>
      </c>
      <c r="B1630" s="17" t="s">
        <v>43</v>
      </c>
      <c r="C1630" s="15">
        <f>INDEX(装备!G:G,MATCH(属性!A1630,装备!A:A,0))</f>
        <v>7</v>
      </c>
      <c r="D1630" s="15" t="str">
        <f>INDEX(装备!E:E,MATCH(属性!A1630,装备!A:A,0))</f>
        <v>helmet</v>
      </c>
      <c r="E1630" s="14">
        <v>68</v>
      </c>
      <c r="F1630" s="17">
        <f>INT((VLOOKUP($C1630,装备数值,2,0)+VLOOKUP($C1630,装备数值,5,0)*($E1630-1))*VLOOKUP($D1630,系数!$K$2:$O$7,2,0))</f>
        <v>1685</v>
      </c>
      <c r="G1630" s="17">
        <f>INT((VLOOKUP($C1630,装备数值,3,0)+VLOOKUP($C1630,装备数值,6,0)*($E1630-1))*VLOOKUP($D1630,系数!$K$2:$O$7,3,0))</f>
        <v>0</v>
      </c>
      <c r="H1630" s="17">
        <f t="shared" si="51"/>
        <v>0</v>
      </c>
      <c r="I1630" s="17">
        <f>INT((VLOOKUP($C1630,装备数值,4,0)+VLOOKUP($C1630,装备数值,7,0)*($E1630-1))*VLOOKUP($D1630,系数!$K$2:$O$7,4,0))</f>
        <v>0</v>
      </c>
      <c r="J1630" s="17">
        <f>INT((VLOOKUP($C1630,装备数值,4,0)+VLOOKUP($C1630,装备数值,7,0)*($E1630-1))*VLOOKUP($D1630,系数!$K$2:$O$7,5,0))</f>
        <v>0</v>
      </c>
      <c r="K1630" s="17">
        <f>INT(VLOOKUP(E1630,强化金币,2,1)*VLOOKUP(INDEX(装备!F:F,MATCH(属性!A1630,装备!A:A,0)),系数!$K$12:$M$15,3,0))</f>
        <v>21750</v>
      </c>
      <c r="L1630" s="17"/>
      <c r="M1630" s="17"/>
      <c r="N1630" s="17"/>
      <c r="O1630" s="17">
        <f>IF(E1630=1,"",VLOOKUP(E1630,系数!$S$2:$AB$12,MATCH(属性!C1630,评级,0),1))</f>
        <v>0</v>
      </c>
    </row>
    <row r="1631" spans="1:15" ht="17.25" thickBot="1" x14ac:dyDescent="0.4">
      <c r="A1631" s="17">
        <f t="shared" si="50"/>
        <v>7100014</v>
      </c>
      <c r="B1631" s="17" t="s">
        <v>43</v>
      </c>
      <c r="C1631" s="15">
        <f>INDEX(装备!G:G,MATCH(属性!A1631,装备!A:A,0))</f>
        <v>7</v>
      </c>
      <c r="D1631" s="15" t="str">
        <f>INDEX(装备!E:E,MATCH(属性!A1631,装备!A:A,0))</f>
        <v>helmet</v>
      </c>
      <c r="E1631" s="14">
        <v>69</v>
      </c>
      <c r="F1631" s="17">
        <f>INT((VLOOKUP($C1631,装备数值,2,0)+VLOOKUP($C1631,装备数值,5,0)*($E1631-1))*VLOOKUP($D1631,系数!$K$2:$O$7,2,0))</f>
        <v>1705</v>
      </c>
      <c r="G1631" s="17">
        <f>INT((VLOOKUP($C1631,装备数值,3,0)+VLOOKUP($C1631,装备数值,6,0)*($E1631-1))*VLOOKUP($D1631,系数!$K$2:$O$7,3,0))</f>
        <v>0</v>
      </c>
      <c r="H1631" s="17">
        <f t="shared" si="51"/>
        <v>0</v>
      </c>
      <c r="I1631" s="17">
        <f>INT((VLOOKUP($C1631,装备数值,4,0)+VLOOKUP($C1631,装备数值,7,0)*($E1631-1))*VLOOKUP($D1631,系数!$K$2:$O$7,4,0))</f>
        <v>0</v>
      </c>
      <c r="J1631" s="17">
        <f>INT((VLOOKUP($C1631,装备数值,4,0)+VLOOKUP($C1631,装备数值,7,0)*($E1631-1))*VLOOKUP($D1631,系数!$K$2:$O$7,5,0))</f>
        <v>0</v>
      </c>
      <c r="K1631" s="17">
        <f>INT(VLOOKUP(E1631,强化金币,2,1)*VLOOKUP(INDEX(装备!F:F,MATCH(属性!A1631,装备!A:A,0)),系数!$K$12:$M$15,3,0))</f>
        <v>22500</v>
      </c>
      <c r="L1631" s="17"/>
      <c r="M1631" s="17"/>
      <c r="N1631" s="17"/>
      <c r="O1631" s="17">
        <f>IF(E1631=1,"",VLOOKUP(E1631,系数!$S$2:$AB$12,MATCH(属性!C1631,评级,0),1))</f>
        <v>0</v>
      </c>
    </row>
    <row r="1632" spans="1:15" ht="17.25" thickBot="1" x14ac:dyDescent="0.4">
      <c r="A1632" s="17">
        <f t="shared" si="50"/>
        <v>7100014</v>
      </c>
      <c r="B1632" s="17" t="s">
        <v>43</v>
      </c>
      <c r="C1632" s="15">
        <f>INDEX(装备!G:G,MATCH(属性!A1632,装备!A:A,0))</f>
        <v>7</v>
      </c>
      <c r="D1632" s="15" t="str">
        <f>INDEX(装备!E:E,MATCH(属性!A1632,装备!A:A,0))</f>
        <v>helmet</v>
      </c>
      <c r="E1632" s="14">
        <v>70</v>
      </c>
      <c r="F1632" s="17">
        <f>INT((VLOOKUP($C1632,装备数值,2,0)+VLOOKUP($C1632,装备数值,5,0)*($E1632-1))*VLOOKUP($D1632,系数!$K$2:$O$7,2,0))</f>
        <v>1724</v>
      </c>
      <c r="G1632" s="17">
        <f>INT((VLOOKUP($C1632,装备数值,3,0)+VLOOKUP($C1632,装备数值,6,0)*($E1632-1))*VLOOKUP($D1632,系数!$K$2:$O$7,3,0))</f>
        <v>0</v>
      </c>
      <c r="H1632" s="17">
        <f t="shared" si="51"/>
        <v>0</v>
      </c>
      <c r="I1632" s="17">
        <f>INT((VLOOKUP($C1632,装备数值,4,0)+VLOOKUP($C1632,装备数值,7,0)*($E1632-1))*VLOOKUP($D1632,系数!$K$2:$O$7,4,0))</f>
        <v>0</v>
      </c>
      <c r="J1632" s="17">
        <f>INT((VLOOKUP($C1632,装备数值,4,0)+VLOOKUP($C1632,装备数值,7,0)*($E1632-1))*VLOOKUP($D1632,系数!$K$2:$O$7,5,0))</f>
        <v>0</v>
      </c>
      <c r="K1632" s="17">
        <f>INT(VLOOKUP(E1632,强化金币,2,1)*VLOOKUP(INDEX(装备!F:F,MATCH(属性!A1632,装备!A:A,0)),系数!$K$12:$M$15,3,0))</f>
        <v>23250</v>
      </c>
      <c r="L1632" s="17"/>
      <c r="M1632" s="17"/>
      <c r="N1632" s="17"/>
      <c r="O1632" s="17">
        <f>IF(E1632=1,"",VLOOKUP(E1632,系数!$S$2:$AB$12,MATCH(属性!C1632,评级,0),1))</f>
        <v>0</v>
      </c>
    </row>
    <row r="1633" spans="1:15" ht="17.25" thickBot="1" x14ac:dyDescent="0.4">
      <c r="A1633" s="17">
        <f t="shared" si="50"/>
        <v>7100014</v>
      </c>
      <c r="B1633" s="17" t="s">
        <v>43</v>
      </c>
      <c r="C1633" s="15">
        <f>INDEX(装备!G:G,MATCH(属性!A1633,装备!A:A,0))</f>
        <v>7</v>
      </c>
      <c r="D1633" s="15" t="str">
        <f>INDEX(装备!E:E,MATCH(属性!A1633,装备!A:A,0))</f>
        <v>helmet</v>
      </c>
      <c r="E1633" s="14">
        <v>71</v>
      </c>
      <c r="F1633" s="17">
        <f>INT((VLOOKUP($C1633,装备数值,2,0)+VLOOKUP($C1633,装备数值,5,0)*($E1633-1))*VLOOKUP($D1633,系数!$K$2:$O$7,2,0))</f>
        <v>1743</v>
      </c>
      <c r="G1633" s="17">
        <f>INT((VLOOKUP($C1633,装备数值,3,0)+VLOOKUP($C1633,装备数值,6,0)*($E1633-1))*VLOOKUP($D1633,系数!$K$2:$O$7,3,0))</f>
        <v>0</v>
      </c>
      <c r="H1633" s="17">
        <f t="shared" si="51"/>
        <v>0</v>
      </c>
      <c r="I1633" s="17">
        <f>INT((VLOOKUP($C1633,装备数值,4,0)+VLOOKUP($C1633,装备数值,7,0)*($E1633-1))*VLOOKUP($D1633,系数!$K$2:$O$7,4,0))</f>
        <v>0</v>
      </c>
      <c r="J1633" s="17">
        <f>INT((VLOOKUP($C1633,装备数值,4,0)+VLOOKUP($C1633,装备数值,7,0)*($E1633-1))*VLOOKUP($D1633,系数!$K$2:$O$7,5,0))</f>
        <v>0</v>
      </c>
      <c r="K1633" s="17">
        <f>INT(VLOOKUP(E1633,强化金币,2,1)*VLOOKUP(INDEX(装备!F:F,MATCH(属性!A1633,装备!A:A,0)),系数!$K$12:$M$15,3,0))</f>
        <v>24000</v>
      </c>
      <c r="L1633" s="17"/>
      <c r="M1633" s="17"/>
      <c r="N1633" s="17"/>
      <c r="O1633" s="17">
        <f>IF(E1633=1,"",VLOOKUP(E1633,系数!$S$2:$AB$12,MATCH(属性!C1633,评级,0),1))</f>
        <v>0</v>
      </c>
    </row>
    <row r="1634" spans="1:15" ht="17.25" thickBot="1" x14ac:dyDescent="0.4">
      <c r="A1634" s="17">
        <f t="shared" si="50"/>
        <v>7100014</v>
      </c>
      <c r="B1634" s="17" t="s">
        <v>43</v>
      </c>
      <c r="C1634" s="15">
        <f>INDEX(装备!G:G,MATCH(属性!A1634,装备!A:A,0))</f>
        <v>7</v>
      </c>
      <c r="D1634" s="15" t="str">
        <f>INDEX(装备!E:E,MATCH(属性!A1634,装备!A:A,0))</f>
        <v>helmet</v>
      </c>
      <c r="E1634" s="14">
        <v>72</v>
      </c>
      <c r="F1634" s="17">
        <f>INT((VLOOKUP($C1634,装备数值,2,0)+VLOOKUP($C1634,装备数值,5,0)*($E1634-1))*VLOOKUP($D1634,系数!$K$2:$O$7,2,0))</f>
        <v>1763</v>
      </c>
      <c r="G1634" s="17">
        <f>INT((VLOOKUP($C1634,装备数值,3,0)+VLOOKUP($C1634,装备数值,6,0)*($E1634-1))*VLOOKUP($D1634,系数!$K$2:$O$7,3,0))</f>
        <v>0</v>
      </c>
      <c r="H1634" s="17">
        <f t="shared" si="51"/>
        <v>0</v>
      </c>
      <c r="I1634" s="17">
        <f>INT((VLOOKUP($C1634,装备数值,4,0)+VLOOKUP($C1634,装备数值,7,0)*($E1634-1))*VLOOKUP($D1634,系数!$K$2:$O$7,4,0))</f>
        <v>0</v>
      </c>
      <c r="J1634" s="17">
        <f>INT((VLOOKUP($C1634,装备数值,4,0)+VLOOKUP($C1634,装备数值,7,0)*($E1634-1))*VLOOKUP($D1634,系数!$K$2:$O$7,5,0))</f>
        <v>0</v>
      </c>
      <c r="K1634" s="17">
        <f>INT(VLOOKUP(E1634,强化金币,2,1)*VLOOKUP(INDEX(装备!F:F,MATCH(属性!A1634,装备!A:A,0)),系数!$K$12:$M$15,3,0))</f>
        <v>24750</v>
      </c>
      <c r="L1634" s="17"/>
      <c r="M1634" s="17"/>
      <c r="N1634" s="17"/>
      <c r="O1634" s="17">
        <f>IF(E1634=1,"",VLOOKUP(E1634,系数!$S$2:$AB$12,MATCH(属性!C1634,评级,0),1))</f>
        <v>0</v>
      </c>
    </row>
    <row r="1635" spans="1:15" ht="17.25" thickBot="1" x14ac:dyDescent="0.4">
      <c r="A1635" s="17">
        <f t="shared" si="50"/>
        <v>7100014</v>
      </c>
      <c r="B1635" s="17" t="s">
        <v>43</v>
      </c>
      <c r="C1635" s="15">
        <f>INDEX(装备!G:G,MATCH(属性!A1635,装备!A:A,0))</f>
        <v>7</v>
      </c>
      <c r="D1635" s="15" t="str">
        <f>INDEX(装备!E:E,MATCH(属性!A1635,装备!A:A,0))</f>
        <v>helmet</v>
      </c>
      <c r="E1635" s="14">
        <v>73</v>
      </c>
      <c r="F1635" s="17">
        <f>INT((VLOOKUP($C1635,装备数值,2,0)+VLOOKUP($C1635,装备数值,5,0)*($E1635-1))*VLOOKUP($D1635,系数!$K$2:$O$7,2,0))</f>
        <v>1782</v>
      </c>
      <c r="G1635" s="17">
        <f>INT((VLOOKUP($C1635,装备数值,3,0)+VLOOKUP($C1635,装备数值,6,0)*($E1635-1))*VLOOKUP($D1635,系数!$K$2:$O$7,3,0))</f>
        <v>0</v>
      </c>
      <c r="H1635" s="17">
        <f t="shared" si="51"/>
        <v>0</v>
      </c>
      <c r="I1635" s="17">
        <f>INT((VLOOKUP($C1635,装备数值,4,0)+VLOOKUP($C1635,装备数值,7,0)*($E1635-1))*VLOOKUP($D1635,系数!$K$2:$O$7,4,0))</f>
        <v>0</v>
      </c>
      <c r="J1635" s="17">
        <f>INT((VLOOKUP($C1635,装备数值,4,0)+VLOOKUP($C1635,装备数值,7,0)*($E1635-1))*VLOOKUP($D1635,系数!$K$2:$O$7,5,0))</f>
        <v>0</v>
      </c>
      <c r="K1635" s="17">
        <f>INT(VLOOKUP(E1635,强化金币,2,1)*VLOOKUP(INDEX(装备!F:F,MATCH(属性!A1635,装备!A:A,0)),系数!$K$12:$M$15,3,0))</f>
        <v>25500</v>
      </c>
      <c r="L1635" s="17"/>
      <c r="M1635" s="17"/>
      <c r="N1635" s="17"/>
      <c r="O1635" s="17">
        <f>IF(E1635=1,"",VLOOKUP(E1635,系数!$S$2:$AB$12,MATCH(属性!C1635,评级,0),1))</f>
        <v>0</v>
      </c>
    </row>
    <row r="1636" spans="1:15" ht="17.25" thickBot="1" x14ac:dyDescent="0.4">
      <c r="A1636" s="17">
        <f t="shared" si="50"/>
        <v>7100014</v>
      </c>
      <c r="B1636" s="17" t="s">
        <v>43</v>
      </c>
      <c r="C1636" s="15">
        <f>INDEX(装备!G:G,MATCH(属性!A1636,装备!A:A,0))</f>
        <v>7</v>
      </c>
      <c r="D1636" s="15" t="str">
        <f>INDEX(装备!E:E,MATCH(属性!A1636,装备!A:A,0))</f>
        <v>helmet</v>
      </c>
      <c r="E1636" s="14">
        <v>74</v>
      </c>
      <c r="F1636" s="17">
        <f>INT((VLOOKUP($C1636,装备数值,2,0)+VLOOKUP($C1636,装备数值,5,0)*($E1636-1))*VLOOKUP($D1636,系数!$K$2:$O$7,2,0))</f>
        <v>1801</v>
      </c>
      <c r="G1636" s="17">
        <f>INT((VLOOKUP($C1636,装备数值,3,0)+VLOOKUP($C1636,装备数值,6,0)*($E1636-1))*VLOOKUP($D1636,系数!$K$2:$O$7,3,0))</f>
        <v>0</v>
      </c>
      <c r="H1636" s="17">
        <f t="shared" si="51"/>
        <v>0</v>
      </c>
      <c r="I1636" s="17">
        <f>INT((VLOOKUP($C1636,装备数值,4,0)+VLOOKUP($C1636,装备数值,7,0)*($E1636-1))*VLOOKUP($D1636,系数!$K$2:$O$7,4,0))</f>
        <v>0</v>
      </c>
      <c r="J1636" s="17">
        <f>INT((VLOOKUP($C1636,装备数值,4,0)+VLOOKUP($C1636,装备数值,7,0)*($E1636-1))*VLOOKUP($D1636,系数!$K$2:$O$7,5,0))</f>
        <v>0</v>
      </c>
      <c r="K1636" s="17">
        <f>INT(VLOOKUP(E1636,强化金币,2,1)*VLOOKUP(INDEX(装备!F:F,MATCH(属性!A1636,装备!A:A,0)),系数!$K$12:$M$15,3,0))</f>
        <v>26250</v>
      </c>
      <c r="L1636" s="17"/>
      <c r="M1636" s="17"/>
      <c r="N1636" s="17"/>
      <c r="O1636" s="17">
        <f>IF(E1636=1,"",VLOOKUP(E1636,系数!$S$2:$AB$12,MATCH(属性!C1636,评级,0),1))</f>
        <v>0</v>
      </c>
    </row>
    <row r="1637" spans="1:15" ht="17.25" thickBot="1" x14ac:dyDescent="0.4">
      <c r="A1637" s="17">
        <f t="shared" si="50"/>
        <v>7100014</v>
      </c>
      <c r="B1637" s="17" t="s">
        <v>43</v>
      </c>
      <c r="C1637" s="15">
        <f>INDEX(装备!G:G,MATCH(属性!A1637,装备!A:A,0))</f>
        <v>7</v>
      </c>
      <c r="D1637" s="15" t="str">
        <f>INDEX(装备!E:E,MATCH(属性!A1637,装备!A:A,0))</f>
        <v>helmet</v>
      </c>
      <c r="E1637" s="14">
        <v>75</v>
      </c>
      <c r="F1637" s="17">
        <f>INT((VLOOKUP($C1637,装备数值,2,0)+VLOOKUP($C1637,装备数值,5,0)*($E1637-1))*VLOOKUP($D1637,系数!$K$2:$O$7,2,0))</f>
        <v>1821</v>
      </c>
      <c r="G1637" s="17">
        <f>INT((VLOOKUP($C1637,装备数值,3,0)+VLOOKUP($C1637,装备数值,6,0)*($E1637-1))*VLOOKUP($D1637,系数!$K$2:$O$7,3,0))</f>
        <v>0</v>
      </c>
      <c r="H1637" s="17">
        <f t="shared" si="51"/>
        <v>0</v>
      </c>
      <c r="I1637" s="17">
        <f>INT((VLOOKUP($C1637,装备数值,4,0)+VLOOKUP($C1637,装备数值,7,0)*($E1637-1))*VLOOKUP($D1637,系数!$K$2:$O$7,4,0))</f>
        <v>0</v>
      </c>
      <c r="J1637" s="17">
        <f>INT((VLOOKUP($C1637,装备数值,4,0)+VLOOKUP($C1637,装备数值,7,0)*($E1637-1))*VLOOKUP($D1637,系数!$K$2:$O$7,5,0))</f>
        <v>0</v>
      </c>
      <c r="K1637" s="17">
        <f>INT(VLOOKUP(E1637,强化金币,2,1)*VLOOKUP(INDEX(装备!F:F,MATCH(属性!A1637,装备!A:A,0)),系数!$K$12:$M$15,3,0))</f>
        <v>27000</v>
      </c>
      <c r="L1637" s="17"/>
      <c r="M1637" s="17"/>
      <c r="N1637" s="17"/>
      <c r="O1637" s="17">
        <f>IF(E1637=1,"",VLOOKUP(E1637,系数!$S$2:$AB$12,MATCH(属性!C1637,评级,0),1))</f>
        <v>0</v>
      </c>
    </row>
    <row r="1638" spans="1:15" ht="17.25" thickBot="1" x14ac:dyDescent="0.4">
      <c r="A1638" s="17">
        <f t="shared" si="50"/>
        <v>7100014</v>
      </c>
      <c r="B1638" s="17" t="s">
        <v>43</v>
      </c>
      <c r="C1638" s="15">
        <f>INDEX(装备!G:G,MATCH(属性!A1638,装备!A:A,0))</f>
        <v>7</v>
      </c>
      <c r="D1638" s="15" t="str">
        <f>INDEX(装备!E:E,MATCH(属性!A1638,装备!A:A,0))</f>
        <v>helmet</v>
      </c>
      <c r="E1638" s="14">
        <v>76</v>
      </c>
      <c r="F1638" s="17">
        <f>INT((VLOOKUP($C1638,装备数值,2,0)+VLOOKUP($C1638,装备数值,5,0)*($E1638-1))*VLOOKUP($D1638,系数!$K$2:$O$7,2,0))</f>
        <v>1840</v>
      </c>
      <c r="G1638" s="17">
        <f>INT((VLOOKUP($C1638,装备数值,3,0)+VLOOKUP($C1638,装备数值,6,0)*($E1638-1))*VLOOKUP($D1638,系数!$K$2:$O$7,3,0))</f>
        <v>0</v>
      </c>
      <c r="H1638" s="17">
        <f t="shared" si="51"/>
        <v>0</v>
      </c>
      <c r="I1638" s="17">
        <f>INT((VLOOKUP($C1638,装备数值,4,0)+VLOOKUP($C1638,装备数值,7,0)*($E1638-1))*VLOOKUP($D1638,系数!$K$2:$O$7,4,0))</f>
        <v>0</v>
      </c>
      <c r="J1638" s="17">
        <f>INT((VLOOKUP($C1638,装备数值,4,0)+VLOOKUP($C1638,装备数值,7,0)*($E1638-1))*VLOOKUP($D1638,系数!$K$2:$O$7,5,0))</f>
        <v>0</v>
      </c>
      <c r="K1638" s="17">
        <f>INT(VLOOKUP(E1638,强化金币,2,1)*VLOOKUP(INDEX(装备!F:F,MATCH(属性!A1638,装备!A:A,0)),系数!$K$12:$M$15,3,0))</f>
        <v>27750</v>
      </c>
      <c r="L1638" s="17"/>
      <c r="M1638" s="17"/>
      <c r="N1638" s="17"/>
      <c r="O1638" s="17">
        <f>IF(E1638=1,"",VLOOKUP(E1638,系数!$S$2:$AB$12,MATCH(属性!C1638,评级,0),1))</f>
        <v>0</v>
      </c>
    </row>
    <row r="1639" spans="1:15" ht="17.25" thickBot="1" x14ac:dyDescent="0.4">
      <c r="A1639" s="17">
        <f t="shared" si="50"/>
        <v>7100014</v>
      </c>
      <c r="B1639" s="17" t="s">
        <v>43</v>
      </c>
      <c r="C1639" s="15">
        <f>INDEX(装备!G:G,MATCH(属性!A1639,装备!A:A,0))</f>
        <v>7</v>
      </c>
      <c r="D1639" s="15" t="str">
        <f>INDEX(装备!E:E,MATCH(属性!A1639,装备!A:A,0))</f>
        <v>helmet</v>
      </c>
      <c r="E1639" s="14">
        <v>77</v>
      </c>
      <c r="F1639" s="17">
        <f>INT((VLOOKUP($C1639,装备数值,2,0)+VLOOKUP($C1639,装备数值,5,0)*($E1639-1))*VLOOKUP($D1639,系数!$K$2:$O$7,2,0))</f>
        <v>1859</v>
      </c>
      <c r="G1639" s="17">
        <f>INT((VLOOKUP($C1639,装备数值,3,0)+VLOOKUP($C1639,装备数值,6,0)*($E1639-1))*VLOOKUP($D1639,系数!$K$2:$O$7,3,0))</f>
        <v>0</v>
      </c>
      <c r="H1639" s="17">
        <f t="shared" si="51"/>
        <v>0</v>
      </c>
      <c r="I1639" s="17">
        <f>INT((VLOOKUP($C1639,装备数值,4,0)+VLOOKUP($C1639,装备数值,7,0)*($E1639-1))*VLOOKUP($D1639,系数!$K$2:$O$7,4,0))</f>
        <v>0</v>
      </c>
      <c r="J1639" s="17">
        <f>INT((VLOOKUP($C1639,装备数值,4,0)+VLOOKUP($C1639,装备数值,7,0)*($E1639-1))*VLOOKUP($D1639,系数!$K$2:$O$7,5,0))</f>
        <v>0</v>
      </c>
      <c r="K1639" s="17">
        <f>INT(VLOOKUP(E1639,强化金币,2,1)*VLOOKUP(INDEX(装备!F:F,MATCH(属性!A1639,装备!A:A,0)),系数!$K$12:$M$15,3,0))</f>
        <v>28500</v>
      </c>
      <c r="L1639" s="17"/>
      <c r="M1639" s="17"/>
      <c r="N1639" s="17"/>
      <c r="O1639" s="17">
        <f>IF(E1639=1,"",VLOOKUP(E1639,系数!$S$2:$AB$12,MATCH(属性!C1639,评级,0),1))</f>
        <v>0</v>
      </c>
    </row>
    <row r="1640" spans="1:15" ht="17.25" thickBot="1" x14ac:dyDescent="0.4">
      <c r="A1640" s="17">
        <f t="shared" si="50"/>
        <v>7100014</v>
      </c>
      <c r="B1640" s="17" t="s">
        <v>43</v>
      </c>
      <c r="C1640" s="15">
        <f>INDEX(装备!G:G,MATCH(属性!A1640,装备!A:A,0))</f>
        <v>7</v>
      </c>
      <c r="D1640" s="15" t="str">
        <f>INDEX(装备!E:E,MATCH(属性!A1640,装备!A:A,0))</f>
        <v>helmet</v>
      </c>
      <c r="E1640" s="14">
        <v>78</v>
      </c>
      <c r="F1640" s="17">
        <f>INT((VLOOKUP($C1640,装备数值,2,0)+VLOOKUP($C1640,装备数值,5,0)*($E1640-1))*VLOOKUP($D1640,系数!$K$2:$O$7,2,0))</f>
        <v>1879</v>
      </c>
      <c r="G1640" s="17">
        <f>INT((VLOOKUP($C1640,装备数值,3,0)+VLOOKUP($C1640,装备数值,6,0)*($E1640-1))*VLOOKUP($D1640,系数!$K$2:$O$7,3,0))</f>
        <v>0</v>
      </c>
      <c r="H1640" s="17">
        <f t="shared" si="51"/>
        <v>0</v>
      </c>
      <c r="I1640" s="17">
        <f>INT((VLOOKUP($C1640,装备数值,4,0)+VLOOKUP($C1640,装备数值,7,0)*($E1640-1))*VLOOKUP($D1640,系数!$K$2:$O$7,4,0))</f>
        <v>0</v>
      </c>
      <c r="J1640" s="17">
        <f>INT((VLOOKUP($C1640,装备数值,4,0)+VLOOKUP($C1640,装备数值,7,0)*($E1640-1))*VLOOKUP($D1640,系数!$K$2:$O$7,5,0))</f>
        <v>0</v>
      </c>
      <c r="K1640" s="17">
        <f>INT(VLOOKUP(E1640,强化金币,2,1)*VLOOKUP(INDEX(装备!F:F,MATCH(属性!A1640,装备!A:A,0)),系数!$K$12:$M$15,3,0))</f>
        <v>29250</v>
      </c>
      <c r="L1640" s="17"/>
      <c r="M1640" s="17"/>
      <c r="N1640" s="17"/>
      <c r="O1640" s="17">
        <f>IF(E1640=1,"",VLOOKUP(E1640,系数!$S$2:$AB$12,MATCH(属性!C1640,评级,0),1))</f>
        <v>0</v>
      </c>
    </row>
    <row r="1641" spans="1:15" ht="17.25" thickBot="1" x14ac:dyDescent="0.4">
      <c r="A1641" s="17">
        <f t="shared" si="50"/>
        <v>7100014</v>
      </c>
      <c r="B1641" s="17" t="s">
        <v>43</v>
      </c>
      <c r="C1641" s="15">
        <f>INDEX(装备!G:G,MATCH(属性!A1641,装备!A:A,0))</f>
        <v>7</v>
      </c>
      <c r="D1641" s="15" t="str">
        <f>INDEX(装备!E:E,MATCH(属性!A1641,装备!A:A,0))</f>
        <v>helmet</v>
      </c>
      <c r="E1641" s="14">
        <v>79</v>
      </c>
      <c r="F1641" s="17">
        <f>INT((VLOOKUP($C1641,装备数值,2,0)+VLOOKUP($C1641,装备数值,5,0)*($E1641-1))*VLOOKUP($D1641,系数!$K$2:$O$7,2,0))</f>
        <v>1898</v>
      </c>
      <c r="G1641" s="17">
        <f>INT((VLOOKUP($C1641,装备数值,3,0)+VLOOKUP($C1641,装备数值,6,0)*($E1641-1))*VLOOKUP($D1641,系数!$K$2:$O$7,3,0))</f>
        <v>0</v>
      </c>
      <c r="H1641" s="17">
        <f t="shared" si="51"/>
        <v>0</v>
      </c>
      <c r="I1641" s="17">
        <f>INT((VLOOKUP($C1641,装备数值,4,0)+VLOOKUP($C1641,装备数值,7,0)*($E1641-1))*VLOOKUP($D1641,系数!$K$2:$O$7,4,0))</f>
        <v>0</v>
      </c>
      <c r="J1641" s="17">
        <f>INT((VLOOKUP($C1641,装备数值,4,0)+VLOOKUP($C1641,装备数值,7,0)*($E1641-1))*VLOOKUP($D1641,系数!$K$2:$O$7,5,0))</f>
        <v>0</v>
      </c>
      <c r="K1641" s="17">
        <f>INT(VLOOKUP(E1641,强化金币,2,1)*VLOOKUP(INDEX(装备!F:F,MATCH(属性!A1641,装备!A:A,0)),系数!$K$12:$M$15,3,0))</f>
        <v>30000</v>
      </c>
      <c r="L1641" s="17"/>
      <c r="M1641" s="17"/>
      <c r="N1641" s="17"/>
      <c r="O1641" s="17">
        <f>IF(E1641=1,"",VLOOKUP(E1641,系数!$S$2:$AB$12,MATCH(属性!C1641,评级,0),1))</f>
        <v>0</v>
      </c>
    </row>
    <row r="1642" spans="1:15" ht="17.25" thickBot="1" x14ac:dyDescent="0.4">
      <c r="A1642" s="17">
        <f t="shared" si="50"/>
        <v>7100014</v>
      </c>
      <c r="B1642" s="17" t="s">
        <v>43</v>
      </c>
      <c r="C1642" s="15">
        <f>INDEX(装备!G:G,MATCH(属性!A1642,装备!A:A,0))</f>
        <v>7</v>
      </c>
      <c r="D1642" s="15" t="str">
        <f>INDEX(装备!E:E,MATCH(属性!A1642,装备!A:A,0))</f>
        <v>helmet</v>
      </c>
      <c r="E1642" s="14">
        <v>80</v>
      </c>
      <c r="F1642" s="17">
        <f>INT((VLOOKUP($C1642,装备数值,2,0)+VLOOKUP($C1642,装备数值,5,0)*($E1642-1))*VLOOKUP($D1642,系数!$K$2:$O$7,2,0))</f>
        <v>1917</v>
      </c>
      <c r="G1642" s="17">
        <f>INT((VLOOKUP($C1642,装备数值,3,0)+VLOOKUP($C1642,装备数值,6,0)*($E1642-1))*VLOOKUP($D1642,系数!$K$2:$O$7,3,0))</f>
        <v>0</v>
      </c>
      <c r="H1642" s="17">
        <f t="shared" si="51"/>
        <v>0</v>
      </c>
      <c r="I1642" s="17">
        <f>INT((VLOOKUP($C1642,装备数值,4,0)+VLOOKUP($C1642,装备数值,7,0)*($E1642-1))*VLOOKUP($D1642,系数!$K$2:$O$7,4,0))</f>
        <v>0</v>
      </c>
      <c r="J1642" s="17">
        <f>INT((VLOOKUP($C1642,装备数值,4,0)+VLOOKUP($C1642,装备数值,7,0)*($E1642-1))*VLOOKUP($D1642,系数!$K$2:$O$7,5,0))</f>
        <v>0</v>
      </c>
      <c r="K1642" s="17">
        <f>INT(VLOOKUP(E1642,强化金币,2,1)*VLOOKUP(INDEX(装备!F:F,MATCH(属性!A1642,装备!A:A,0)),系数!$K$12:$M$15,3,0))</f>
        <v>36000</v>
      </c>
      <c r="L1642" s="17"/>
      <c r="M1642" s="17"/>
      <c r="N1642" s="17"/>
      <c r="O1642" s="17">
        <f>IF(E1642=1,"",VLOOKUP(E1642,系数!$S$2:$AB$12,MATCH(属性!C1642,评级,0),1))</f>
        <v>0</v>
      </c>
    </row>
    <row r="1643" spans="1:15" ht="17.25" thickBot="1" x14ac:dyDescent="0.4">
      <c r="A1643" s="17">
        <f t="shared" si="50"/>
        <v>7100014</v>
      </c>
      <c r="B1643" s="17" t="s">
        <v>43</v>
      </c>
      <c r="C1643" s="15">
        <f>INDEX(装备!G:G,MATCH(属性!A1643,装备!A:A,0))</f>
        <v>7</v>
      </c>
      <c r="D1643" s="15" t="str">
        <f>INDEX(装备!E:E,MATCH(属性!A1643,装备!A:A,0))</f>
        <v>helmet</v>
      </c>
      <c r="E1643" s="14">
        <v>81</v>
      </c>
      <c r="F1643" s="17">
        <f>INT((VLOOKUP($C1643,装备数值,2,0)+VLOOKUP($C1643,装备数值,5,0)*($E1643-1))*VLOOKUP($D1643,系数!$K$2:$O$7,2,0))</f>
        <v>1937</v>
      </c>
      <c r="G1643" s="17">
        <f>INT((VLOOKUP($C1643,装备数值,3,0)+VLOOKUP($C1643,装备数值,6,0)*($E1643-1))*VLOOKUP($D1643,系数!$K$2:$O$7,3,0))</f>
        <v>0</v>
      </c>
      <c r="H1643" s="17">
        <f t="shared" si="51"/>
        <v>0</v>
      </c>
      <c r="I1643" s="17">
        <f>INT((VLOOKUP($C1643,装备数值,4,0)+VLOOKUP($C1643,装备数值,7,0)*($E1643-1))*VLOOKUP($D1643,系数!$K$2:$O$7,4,0))</f>
        <v>0</v>
      </c>
      <c r="J1643" s="17">
        <f>INT((VLOOKUP($C1643,装备数值,4,0)+VLOOKUP($C1643,装备数值,7,0)*($E1643-1))*VLOOKUP($D1643,系数!$K$2:$O$7,5,0))</f>
        <v>0</v>
      </c>
      <c r="K1643" s="17">
        <f>INT(VLOOKUP(E1643,强化金币,2,1)*VLOOKUP(INDEX(装备!F:F,MATCH(属性!A1643,装备!A:A,0)),系数!$K$12:$M$15,3,0))</f>
        <v>42000</v>
      </c>
      <c r="L1643" s="17"/>
      <c r="M1643" s="17"/>
      <c r="N1643" s="17"/>
      <c r="O1643" s="17">
        <f>IF(E1643=1,"",VLOOKUP(E1643,系数!$S$2:$AB$12,MATCH(属性!C1643,评级,0),1))</f>
        <v>0</v>
      </c>
    </row>
    <row r="1644" spans="1:15" ht="17.25" thickBot="1" x14ac:dyDescent="0.4">
      <c r="A1644" s="17">
        <f t="shared" si="50"/>
        <v>7100014</v>
      </c>
      <c r="B1644" s="17" t="s">
        <v>43</v>
      </c>
      <c r="C1644" s="15">
        <f>INDEX(装备!G:G,MATCH(属性!A1644,装备!A:A,0))</f>
        <v>7</v>
      </c>
      <c r="D1644" s="15" t="str">
        <f>INDEX(装备!E:E,MATCH(属性!A1644,装备!A:A,0))</f>
        <v>helmet</v>
      </c>
      <c r="E1644" s="14">
        <v>82</v>
      </c>
      <c r="F1644" s="17">
        <f>INT((VLOOKUP($C1644,装备数值,2,0)+VLOOKUP($C1644,装备数值,5,0)*($E1644-1))*VLOOKUP($D1644,系数!$K$2:$O$7,2,0))</f>
        <v>1956</v>
      </c>
      <c r="G1644" s="17">
        <f>INT((VLOOKUP($C1644,装备数值,3,0)+VLOOKUP($C1644,装备数值,6,0)*($E1644-1))*VLOOKUP($D1644,系数!$K$2:$O$7,3,0))</f>
        <v>0</v>
      </c>
      <c r="H1644" s="17">
        <f t="shared" si="51"/>
        <v>0</v>
      </c>
      <c r="I1644" s="17">
        <f>INT((VLOOKUP($C1644,装备数值,4,0)+VLOOKUP($C1644,装备数值,7,0)*($E1644-1))*VLOOKUP($D1644,系数!$K$2:$O$7,4,0))</f>
        <v>0</v>
      </c>
      <c r="J1644" s="17">
        <f>INT((VLOOKUP($C1644,装备数值,4,0)+VLOOKUP($C1644,装备数值,7,0)*($E1644-1))*VLOOKUP($D1644,系数!$K$2:$O$7,5,0))</f>
        <v>0</v>
      </c>
      <c r="K1644" s="17">
        <f>INT(VLOOKUP(E1644,强化金币,2,1)*VLOOKUP(INDEX(装备!F:F,MATCH(属性!A1644,装备!A:A,0)),系数!$K$12:$M$15,3,0))</f>
        <v>48000</v>
      </c>
      <c r="L1644" s="17"/>
      <c r="M1644" s="17"/>
      <c r="N1644" s="17"/>
      <c r="O1644" s="17">
        <f>IF(E1644=1,"",VLOOKUP(E1644,系数!$S$2:$AB$12,MATCH(属性!C1644,评级,0),1))</f>
        <v>0</v>
      </c>
    </row>
    <row r="1645" spans="1:15" ht="17.25" thickBot="1" x14ac:dyDescent="0.4">
      <c r="A1645" s="17">
        <f t="shared" si="50"/>
        <v>7100014</v>
      </c>
      <c r="B1645" s="17" t="s">
        <v>43</v>
      </c>
      <c r="C1645" s="15">
        <f>INDEX(装备!G:G,MATCH(属性!A1645,装备!A:A,0))</f>
        <v>7</v>
      </c>
      <c r="D1645" s="15" t="str">
        <f>INDEX(装备!E:E,MATCH(属性!A1645,装备!A:A,0))</f>
        <v>helmet</v>
      </c>
      <c r="E1645" s="14">
        <v>83</v>
      </c>
      <c r="F1645" s="17">
        <f>INT((VLOOKUP($C1645,装备数值,2,0)+VLOOKUP($C1645,装备数值,5,0)*($E1645-1))*VLOOKUP($D1645,系数!$K$2:$O$7,2,0))</f>
        <v>1975</v>
      </c>
      <c r="G1645" s="17">
        <f>INT((VLOOKUP($C1645,装备数值,3,0)+VLOOKUP($C1645,装备数值,6,0)*($E1645-1))*VLOOKUP($D1645,系数!$K$2:$O$7,3,0))</f>
        <v>0</v>
      </c>
      <c r="H1645" s="17">
        <f t="shared" si="51"/>
        <v>0</v>
      </c>
      <c r="I1645" s="17">
        <f>INT((VLOOKUP($C1645,装备数值,4,0)+VLOOKUP($C1645,装备数值,7,0)*($E1645-1))*VLOOKUP($D1645,系数!$K$2:$O$7,4,0))</f>
        <v>0</v>
      </c>
      <c r="J1645" s="17">
        <f>INT((VLOOKUP($C1645,装备数值,4,0)+VLOOKUP($C1645,装备数值,7,0)*($E1645-1))*VLOOKUP($D1645,系数!$K$2:$O$7,5,0))</f>
        <v>0</v>
      </c>
      <c r="K1645" s="17">
        <f>INT(VLOOKUP(E1645,强化金币,2,1)*VLOOKUP(INDEX(装备!F:F,MATCH(属性!A1645,装备!A:A,0)),系数!$K$12:$M$15,3,0))</f>
        <v>54000</v>
      </c>
      <c r="L1645" s="17"/>
      <c r="M1645" s="17"/>
      <c r="N1645" s="17"/>
      <c r="O1645" s="17">
        <f>IF(E1645=1,"",VLOOKUP(E1645,系数!$S$2:$AB$12,MATCH(属性!C1645,评级,0),1))</f>
        <v>0</v>
      </c>
    </row>
    <row r="1646" spans="1:15" ht="17.25" thickBot="1" x14ac:dyDescent="0.4">
      <c r="A1646" s="17">
        <f t="shared" si="50"/>
        <v>7100014</v>
      </c>
      <c r="B1646" s="17" t="s">
        <v>43</v>
      </c>
      <c r="C1646" s="15">
        <f>INDEX(装备!G:G,MATCH(属性!A1646,装备!A:A,0))</f>
        <v>7</v>
      </c>
      <c r="D1646" s="15" t="str">
        <f>INDEX(装备!E:E,MATCH(属性!A1646,装备!A:A,0))</f>
        <v>helmet</v>
      </c>
      <c r="E1646" s="14">
        <v>84</v>
      </c>
      <c r="F1646" s="17">
        <f>INT((VLOOKUP($C1646,装备数值,2,0)+VLOOKUP($C1646,装备数值,5,0)*($E1646-1))*VLOOKUP($D1646,系数!$K$2:$O$7,2,0))</f>
        <v>1995</v>
      </c>
      <c r="G1646" s="17">
        <f>INT((VLOOKUP($C1646,装备数值,3,0)+VLOOKUP($C1646,装备数值,6,0)*($E1646-1))*VLOOKUP($D1646,系数!$K$2:$O$7,3,0))</f>
        <v>0</v>
      </c>
      <c r="H1646" s="17">
        <f t="shared" si="51"/>
        <v>0</v>
      </c>
      <c r="I1646" s="17">
        <f>INT((VLOOKUP($C1646,装备数值,4,0)+VLOOKUP($C1646,装备数值,7,0)*($E1646-1))*VLOOKUP($D1646,系数!$K$2:$O$7,4,0))</f>
        <v>0</v>
      </c>
      <c r="J1646" s="17">
        <f>INT((VLOOKUP($C1646,装备数值,4,0)+VLOOKUP($C1646,装备数值,7,0)*($E1646-1))*VLOOKUP($D1646,系数!$K$2:$O$7,5,0))</f>
        <v>0</v>
      </c>
      <c r="K1646" s="17">
        <f>INT(VLOOKUP(E1646,强化金币,2,1)*VLOOKUP(INDEX(装备!F:F,MATCH(属性!A1646,装备!A:A,0)),系数!$K$12:$M$15,3,0))</f>
        <v>60000</v>
      </c>
      <c r="L1646" s="17"/>
      <c r="M1646" s="17"/>
      <c r="N1646" s="17"/>
      <c r="O1646" s="17">
        <f>IF(E1646=1,"",VLOOKUP(E1646,系数!$S$2:$AB$12,MATCH(属性!C1646,评级,0),1))</f>
        <v>0</v>
      </c>
    </row>
    <row r="1647" spans="1:15" ht="17.25" thickBot="1" x14ac:dyDescent="0.4">
      <c r="A1647" s="17">
        <f t="shared" si="50"/>
        <v>7100014</v>
      </c>
      <c r="B1647" s="17" t="s">
        <v>43</v>
      </c>
      <c r="C1647" s="15">
        <f>INDEX(装备!G:G,MATCH(属性!A1647,装备!A:A,0))</f>
        <v>7</v>
      </c>
      <c r="D1647" s="15" t="str">
        <f>INDEX(装备!E:E,MATCH(属性!A1647,装备!A:A,0))</f>
        <v>helmet</v>
      </c>
      <c r="E1647" s="14">
        <v>85</v>
      </c>
      <c r="F1647" s="17">
        <f>INT((VLOOKUP($C1647,装备数值,2,0)+VLOOKUP($C1647,装备数值,5,0)*($E1647-1))*VLOOKUP($D1647,系数!$K$2:$O$7,2,0))</f>
        <v>2014</v>
      </c>
      <c r="G1647" s="17">
        <f>INT((VLOOKUP($C1647,装备数值,3,0)+VLOOKUP($C1647,装备数值,6,0)*($E1647-1))*VLOOKUP($D1647,系数!$K$2:$O$7,3,0))</f>
        <v>0</v>
      </c>
      <c r="H1647" s="17">
        <f t="shared" si="51"/>
        <v>0</v>
      </c>
      <c r="I1647" s="17">
        <f>INT((VLOOKUP($C1647,装备数值,4,0)+VLOOKUP($C1647,装备数值,7,0)*($E1647-1))*VLOOKUP($D1647,系数!$K$2:$O$7,4,0))</f>
        <v>0</v>
      </c>
      <c r="J1647" s="17">
        <f>INT((VLOOKUP($C1647,装备数值,4,0)+VLOOKUP($C1647,装备数值,7,0)*($E1647-1))*VLOOKUP($D1647,系数!$K$2:$O$7,5,0))</f>
        <v>0</v>
      </c>
      <c r="K1647" s="17">
        <f>INT(VLOOKUP(E1647,强化金币,2,1)*VLOOKUP(INDEX(装备!F:F,MATCH(属性!A1647,装备!A:A,0)),系数!$K$12:$M$15,3,0))</f>
        <v>75000</v>
      </c>
      <c r="L1647" s="17"/>
      <c r="M1647" s="17"/>
      <c r="N1647" s="17"/>
      <c r="O1647" s="17">
        <f>IF(E1647=1,"",VLOOKUP(E1647,系数!$S$2:$AB$12,MATCH(属性!C1647,评级,0),1))</f>
        <v>0</v>
      </c>
    </row>
    <row r="1648" spans="1:15" ht="17.25" thickBot="1" x14ac:dyDescent="0.4">
      <c r="A1648" s="17">
        <f t="shared" si="50"/>
        <v>7100014</v>
      </c>
      <c r="B1648" s="17" t="s">
        <v>43</v>
      </c>
      <c r="C1648" s="15">
        <f>INDEX(装备!G:G,MATCH(属性!A1648,装备!A:A,0))</f>
        <v>7</v>
      </c>
      <c r="D1648" s="15" t="str">
        <f>INDEX(装备!E:E,MATCH(属性!A1648,装备!A:A,0))</f>
        <v>helmet</v>
      </c>
      <c r="E1648" s="14">
        <v>86</v>
      </c>
      <c r="F1648" s="17">
        <f>INT((VLOOKUP($C1648,装备数值,2,0)+VLOOKUP($C1648,装备数值,5,0)*($E1648-1))*VLOOKUP($D1648,系数!$K$2:$O$7,2,0))</f>
        <v>2033</v>
      </c>
      <c r="G1648" s="17">
        <f>INT((VLOOKUP($C1648,装备数值,3,0)+VLOOKUP($C1648,装备数值,6,0)*($E1648-1))*VLOOKUP($D1648,系数!$K$2:$O$7,3,0))</f>
        <v>0</v>
      </c>
      <c r="H1648" s="17">
        <f t="shared" si="51"/>
        <v>0</v>
      </c>
      <c r="I1648" s="17">
        <f>INT((VLOOKUP($C1648,装备数值,4,0)+VLOOKUP($C1648,装备数值,7,0)*($E1648-1))*VLOOKUP($D1648,系数!$K$2:$O$7,4,0))</f>
        <v>0</v>
      </c>
      <c r="J1648" s="17">
        <f>INT((VLOOKUP($C1648,装备数值,4,0)+VLOOKUP($C1648,装备数值,7,0)*($E1648-1))*VLOOKUP($D1648,系数!$K$2:$O$7,5,0))</f>
        <v>0</v>
      </c>
      <c r="K1648" s="17">
        <f>INT(VLOOKUP(E1648,强化金币,2,1)*VLOOKUP(INDEX(装备!F:F,MATCH(属性!A1648,装备!A:A,0)),系数!$K$12:$M$15,3,0))</f>
        <v>90000</v>
      </c>
      <c r="L1648" s="17"/>
      <c r="M1648" s="17"/>
      <c r="N1648" s="17"/>
      <c r="O1648" s="17">
        <f>IF(E1648=1,"",VLOOKUP(E1648,系数!$S$2:$AB$12,MATCH(属性!C1648,评级,0),1))</f>
        <v>0</v>
      </c>
    </row>
    <row r="1649" spans="1:15" ht="17.25" thickBot="1" x14ac:dyDescent="0.4">
      <c r="A1649" s="17">
        <f t="shared" si="50"/>
        <v>7100014</v>
      </c>
      <c r="B1649" s="17" t="s">
        <v>43</v>
      </c>
      <c r="C1649" s="15">
        <f>INDEX(装备!G:G,MATCH(属性!A1649,装备!A:A,0))</f>
        <v>7</v>
      </c>
      <c r="D1649" s="15" t="str">
        <f>INDEX(装备!E:E,MATCH(属性!A1649,装备!A:A,0))</f>
        <v>helmet</v>
      </c>
      <c r="E1649" s="14">
        <v>87</v>
      </c>
      <c r="F1649" s="17">
        <f>INT((VLOOKUP($C1649,装备数值,2,0)+VLOOKUP($C1649,装备数值,5,0)*($E1649-1))*VLOOKUP($D1649,系数!$K$2:$O$7,2,0))</f>
        <v>2053</v>
      </c>
      <c r="G1649" s="17">
        <f>INT((VLOOKUP($C1649,装备数值,3,0)+VLOOKUP($C1649,装备数值,6,0)*($E1649-1))*VLOOKUP($D1649,系数!$K$2:$O$7,3,0))</f>
        <v>0</v>
      </c>
      <c r="H1649" s="17">
        <f t="shared" si="51"/>
        <v>0</v>
      </c>
      <c r="I1649" s="17">
        <f>INT((VLOOKUP($C1649,装备数值,4,0)+VLOOKUP($C1649,装备数值,7,0)*($E1649-1))*VLOOKUP($D1649,系数!$K$2:$O$7,4,0))</f>
        <v>0</v>
      </c>
      <c r="J1649" s="17">
        <f>INT((VLOOKUP($C1649,装备数值,4,0)+VLOOKUP($C1649,装备数值,7,0)*($E1649-1))*VLOOKUP($D1649,系数!$K$2:$O$7,5,0))</f>
        <v>0</v>
      </c>
      <c r="K1649" s="17">
        <f>INT(VLOOKUP(E1649,强化金币,2,1)*VLOOKUP(INDEX(装备!F:F,MATCH(属性!A1649,装备!A:A,0)),系数!$K$12:$M$15,3,0))</f>
        <v>105000</v>
      </c>
      <c r="L1649" s="17"/>
      <c r="M1649" s="17"/>
      <c r="N1649" s="17"/>
      <c r="O1649" s="17">
        <f>IF(E1649=1,"",VLOOKUP(E1649,系数!$S$2:$AB$12,MATCH(属性!C1649,评级,0),1))</f>
        <v>0</v>
      </c>
    </row>
    <row r="1650" spans="1:15" ht="17.25" thickBot="1" x14ac:dyDescent="0.4">
      <c r="A1650" s="17">
        <f t="shared" si="50"/>
        <v>7100014</v>
      </c>
      <c r="B1650" s="17" t="s">
        <v>43</v>
      </c>
      <c r="C1650" s="15">
        <f>INDEX(装备!G:G,MATCH(属性!A1650,装备!A:A,0))</f>
        <v>7</v>
      </c>
      <c r="D1650" s="15" t="str">
        <f>INDEX(装备!E:E,MATCH(属性!A1650,装备!A:A,0))</f>
        <v>helmet</v>
      </c>
      <c r="E1650" s="14">
        <v>88</v>
      </c>
      <c r="F1650" s="17">
        <f>INT((VLOOKUP($C1650,装备数值,2,0)+VLOOKUP($C1650,装备数值,5,0)*($E1650-1))*VLOOKUP($D1650,系数!$K$2:$O$7,2,0))</f>
        <v>2072</v>
      </c>
      <c r="G1650" s="17">
        <f>INT((VLOOKUP($C1650,装备数值,3,0)+VLOOKUP($C1650,装备数值,6,0)*($E1650-1))*VLOOKUP($D1650,系数!$K$2:$O$7,3,0))</f>
        <v>0</v>
      </c>
      <c r="H1650" s="17">
        <f t="shared" si="51"/>
        <v>0</v>
      </c>
      <c r="I1650" s="17">
        <f>INT((VLOOKUP($C1650,装备数值,4,0)+VLOOKUP($C1650,装备数值,7,0)*($E1650-1))*VLOOKUP($D1650,系数!$K$2:$O$7,4,0))</f>
        <v>0</v>
      </c>
      <c r="J1650" s="17">
        <f>INT((VLOOKUP($C1650,装备数值,4,0)+VLOOKUP($C1650,装备数值,7,0)*($E1650-1))*VLOOKUP($D1650,系数!$K$2:$O$7,5,0))</f>
        <v>0</v>
      </c>
      <c r="K1650" s="17">
        <f>INT(VLOOKUP(E1650,强化金币,2,1)*VLOOKUP(INDEX(装备!F:F,MATCH(属性!A1650,装备!A:A,0)),系数!$K$12:$M$15,3,0))</f>
        <v>120000</v>
      </c>
      <c r="L1650" s="17"/>
      <c r="M1650" s="17"/>
      <c r="N1650" s="17"/>
      <c r="O1650" s="17">
        <f>IF(E1650=1,"",VLOOKUP(E1650,系数!$S$2:$AB$12,MATCH(属性!C1650,评级,0),1))</f>
        <v>0</v>
      </c>
    </row>
    <row r="1651" spans="1:15" ht="17.25" thickBot="1" x14ac:dyDescent="0.4">
      <c r="A1651" s="17">
        <f t="shared" si="50"/>
        <v>7100014</v>
      </c>
      <c r="B1651" s="17" t="s">
        <v>43</v>
      </c>
      <c r="C1651" s="15">
        <f>INDEX(装备!G:G,MATCH(属性!A1651,装备!A:A,0))</f>
        <v>7</v>
      </c>
      <c r="D1651" s="15" t="str">
        <f>INDEX(装备!E:E,MATCH(属性!A1651,装备!A:A,0))</f>
        <v>helmet</v>
      </c>
      <c r="E1651" s="14">
        <v>89</v>
      </c>
      <c r="F1651" s="17">
        <f>INT((VLOOKUP($C1651,装备数值,2,0)+VLOOKUP($C1651,装备数值,5,0)*($E1651-1))*VLOOKUP($D1651,系数!$K$2:$O$7,2,0))</f>
        <v>2091</v>
      </c>
      <c r="G1651" s="17">
        <f>INT((VLOOKUP($C1651,装备数值,3,0)+VLOOKUP($C1651,装备数值,6,0)*($E1651-1))*VLOOKUP($D1651,系数!$K$2:$O$7,3,0))</f>
        <v>0</v>
      </c>
      <c r="H1651" s="17">
        <f t="shared" si="51"/>
        <v>0</v>
      </c>
      <c r="I1651" s="17">
        <f>INT((VLOOKUP($C1651,装备数值,4,0)+VLOOKUP($C1651,装备数值,7,0)*($E1651-1))*VLOOKUP($D1651,系数!$K$2:$O$7,4,0))</f>
        <v>0</v>
      </c>
      <c r="J1651" s="17">
        <f>INT((VLOOKUP($C1651,装备数值,4,0)+VLOOKUP($C1651,装备数值,7,0)*($E1651-1))*VLOOKUP($D1651,系数!$K$2:$O$7,5,0))</f>
        <v>0</v>
      </c>
      <c r="K1651" s="17">
        <f>INT(VLOOKUP(E1651,强化金币,2,1)*VLOOKUP(INDEX(装备!F:F,MATCH(属性!A1651,装备!A:A,0)),系数!$K$12:$M$15,3,0))</f>
        <v>135000</v>
      </c>
      <c r="L1651" s="17"/>
      <c r="M1651" s="17"/>
      <c r="N1651" s="17"/>
      <c r="O1651" s="17">
        <f>IF(E1651=1,"",VLOOKUP(E1651,系数!$S$2:$AB$12,MATCH(属性!C1651,评级,0),1))</f>
        <v>0</v>
      </c>
    </row>
    <row r="1652" spans="1:15" ht="17.25" thickBot="1" x14ac:dyDescent="0.4">
      <c r="A1652" s="17">
        <f t="shared" si="50"/>
        <v>7100014</v>
      </c>
      <c r="B1652" s="17" t="s">
        <v>43</v>
      </c>
      <c r="C1652" s="15">
        <f>INDEX(装备!G:G,MATCH(属性!A1652,装备!A:A,0))</f>
        <v>7</v>
      </c>
      <c r="D1652" s="15" t="str">
        <f>INDEX(装备!E:E,MATCH(属性!A1652,装备!A:A,0))</f>
        <v>helmet</v>
      </c>
      <c r="E1652" s="14">
        <v>90</v>
      </c>
      <c r="F1652" s="17">
        <f>INT((VLOOKUP($C1652,装备数值,2,0)+VLOOKUP($C1652,装备数值,5,0)*($E1652-1))*VLOOKUP($D1652,系数!$K$2:$O$7,2,0))</f>
        <v>2111</v>
      </c>
      <c r="G1652" s="17">
        <f>INT((VLOOKUP($C1652,装备数值,3,0)+VLOOKUP($C1652,装备数值,6,0)*($E1652-1))*VLOOKUP($D1652,系数!$K$2:$O$7,3,0))</f>
        <v>0</v>
      </c>
      <c r="H1652" s="17">
        <f t="shared" si="51"/>
        <v>0</v>
      </c>
      <c r="I1652" s="17">
        <f>INT((VLOOKUP($C1652,装备数值,4,0)+VLOOKUP($C1652,装备数值,7,0)*($E1652-1))*VLOOKUP($D1652,系数!$K$2:$O$7,4,0))</f>
        <v>0</v>
      </c>
      <c r="J1652" s="17">
        <f>INT((VLOOKUP($C1652,装备数值,4,0)+VLOOKUP($C1652,装备数值,7,0)*($E1652-1))*VLOOKUP($D1652,系数!$K$2:$O$7,5,0))</f>
        <v>0</v>
      </c>
      <c r="K1652" s="17">
        <f>INT(VLOOKUP(E1652,强化金币,2,1)*VLOOKUP(INDEX(装备!F:F,MATCH(属性!A1652,装备!A:A,0)),系数!$K$12:$M$15,3,0))</f>
        <v>135000</v>
      </c>
      <c r="L1652" s="17"/>
      <c r="M1652" s="17"/>
      <c r="N1652" s="17"/>
      <c r="O1652" s="17">
        <f>IF(E1652=1,"",VLOOKUP(E1652,系数!$S$2:$AB$12,MATCH(属性!C1652,评级,0),1))</f>
        <v>0</v>
      </c>
    </row>
    <row r="1653" spans="1:15" ht="17.25" thickBot="1" x14ac:dyDescent="0.4">
      <c r="A1653" s="17">
        <f t="shared" si="50"/>
        <v>7100014</v>
      </c>
      <c r="B1653" s="17" t="s">
        <v>43</v>
      </c>
      <c r="C1653" s="15">
        <f>INDEX(装备!G:G,MATCH(属性!A1653,装备!A:A,0))</f>
        <v>7</v>
      </c>
      <c r="D1653" s="15" t="str">
        <f>INDEX(装备!E:E,MATCH(属性!A1653,装备!A:A,0))</f>
        <v>helmet</v>
      </c>
      <c r="E1653" s="14">
        <v>91</v>
      </c>
      <c r="F1653" s="17">
        <f>INT((VLOOKUP($C1653,装备数值,2,0)+VLOOKUP($C1653,装备数值,5,0)*($E1653-1))*VLOOKUP($D1653,系数!$K$2:$O$7,2,0))</f>
        <v>2130</v>
      </c>
      <c r="G1653" s="17">
        <f>INT((VLOOKUP($C1653,装备数值,3,0)+VLOOKUP($C1653,装备数值,6,0)*($E1653-1))*VLOOKUP($D1653,系数!$K$2:$O$7,3,0))</f>
        <v>0</v>
      </c>
      <c r="H1653" s="17">
        <f t="shared" si="51"/>
        <v>0</v>
      </c>
      <c r="I1653" s="17">
        <f>INT((VLOOKUP($C1653,装备数值,4,0)+VLOOKUP($C1653,装备数值,7,0)*($E1653-1))*VLOOKUP($D1653,系数!$K$2:$O$7,4,0))</f>
        <v>0</v>
      </c>
      <c r="J1653" s="17">
        <f>INT((VLOOKUP($C1653,装备数值,4,0)+VLOOKUP($C1653,装备数值,7,0)*($E1653-1))*VLOOKUP($D1653,系数!$K$2:$O$7,5,0))</f>
        <v>0</v>
      </c>
      <c r="K1653" s="17">
        <f>INT(VLOOKUP(E1653,强化金币,2,1)*VLOOKUP(INDEX(装备!F:F,MATCH(属性!A1653,装备!A:A,0)),系数!$K$12:$M$15,3,0))</f>
        <v>135000</v>
      </c>
      <c r="L1653" s="17"/>
      <c r="M1653" s="17"/>
      <c r="N1653" s="17"/>
      <c r="O1653" s="17">
        <f>IF(E1653=1,"",VLOOKUP(E1653,系数!$S$2:$AB$12,MATCH(属性!C1653,评级,0),1))</f>
        <v>0</v>
      </c>
    </row>
    <row r="1654" spans="1:15" ht="17.25" thickBot="1" x14ac:dyDescent="0.4">
      <c r="A1654" s="17">
        <f t="shared" si="50"/>
        <v>7100014</v>
      </c>
      <c r="B1654" s="17" t="s">
        <v>43</v>
      </c>
      <c r="C1654" s="15">
        <f>INDEX(装备!G:G,MATCH(属性!A1654,装备!A:A,0))</f>
        <v>7</v>
      </c>
      <c r="D1654" s="15" t="str">
        <f>INDEX(装备!E:E,MATCH(属性!A1654,装备!A:A,0))</f>
        <v>helmet</v>
      </c>
      <c r="E1654" s="14">
        <v>92</v>
      </c>
      <c r="F1654" s="17">
        <f>INT((VLOOKUP($C1654,装备数值,2,0)+VLOOKUP($C1654,装备数值,5,0)*($E1654-1))*VLOOKUP($D1654,系数!$K$2:$O$7,2,0))</f>
        <v>2149</v>
      </c>
      <c r="G1654" s="17">
        <f>INT((VLOOKUP($C1654,装备数值,3,0)+VLOOKUP($C1654,装备数值,6,0)*($E1654-1))*VLOOKUP($D1654,系数!$K$2:$O$7,3,0))</f>
        <v>0</v>
      </c>
      <c r="H1654" s="17">
        <f t="shared" si="51"/>
        <v>0</v>
      </c>
      <c r="I1654" s="17">
        <f>INT((VLOOKUP($C1654,装备数值,4,0)+VLOOKUP($C1654,装备数值,7,0)*($E1654-1))*VLOOKUP($D1654,系数!$K$2:$O$7,4,0))</f>
        <v>0</v>
      </c>
      <c r="J1654" s="17">
        <f>INT((VLOOKUP($C1654,装备数值,4,0)+VLOOKUP($C1654,装备数值,7,0)*($E1654-1))*VLOOKUP($D1654,系数!$K$2:$O$7,5,0))</f>
        <v>0</v>
      </c>
      <c r="K1654" s="17">
        <f>INT(VLOOKUP(E1654,强化金币,2,1)*VLOOKUP(INDEX(装备!F:F,MATCH(属性!A1654,装备!A:A,0)),系数!$K$12:$M$15,3,0))</f>
        <v>135000</v>
      </c>
      <c r="L1654" s="17"/>
      <c r="M1654" s="17"/>
      <c r="N1654" s="17"/>
      <c r="O1654" s="17">
        <f>IF(E1654=1,"",VLOOKUP(E1654,系数!$S$2:$AB$12,MATCH(属性!C1654,评级,0),1))</f>
        <v>0</v>
      </c>
    </row>
    <row r="1655" spans="1:15" ht="17.25" thickBot="1" x14ac:dyDescent="0.4">
      <c r="A1655" s="17">
        <f t="shared" si="50"/>
        <v>7100014</v>
      </c>
      <c r="B1655" s="17" t="s">
        <v>43</v>
      </c>
      <c r="C1655" s="15">
        <f>INDEX(装备!G:G,MATCH(属性!A1655,装备!A:A,0))</f>
        <v>7</v>
      </c>
      <c r="D1655" s="15" t="str">
        <f>INDEX(装备!E:E,MATCH(属性!A1655,装备!A:A,0))</f>
        <v>helmet</v>
      </c>
      <c r="E1655" s="14">
        <v>93</v>
      </c>
      <c r="F1655" s="17">
        <f>INT((VLOOKUP($C1655,装备数值,2,0)+VLOOKUP($C1655,装备数值,5,0)*($E1655-1))*VLOOKUP($D1655,系数!$K$2:$O$7,2,0))</f>
        <v>2169</v>
      </c>
      <c r="G1655" s="17">
        <f>INT((VLOOKUP($C1655,装备数值,3,0)+VLOOKUP($C1655,装备数值,6,0)*($E1655-1))*VLOOKUP($D1655,系数!$K$2:$O$7,3,0))</f>
        <v>0</v>
      </c>
      <c r="H1655" s="17">
        <f t="shared" si="51"/>
        <v>0</v>
      </c>
      <c r="I1655" s="17">
        <f>INT((VLOOKUP($C1655,装备数值,4,0)+VLOOKUP($C1655,装备数值,7,0)*($E1655-1))*VLOOKUP($D1655,系数!$K$2:$O$7,4,0))</f>
        <v>0</v>
      </c>
      <c r="J1655" s="17">
        <f>INT((VLOOKUP($C1655,装备数值,4,0)+VLOOKUP($C1655,装备数值,7,0)*($E1655-1))*VLOOKUP($D1655,系数!$K$2:$O$7,5,0))</f>
        <v>0</v>
      </c>
      <c r="K1655" s="17">
        <f>INT(VLOOKUP(E1655,强化金币,2,1)*VLOOKUP(INDEX(装备!F:F,MATCH(属性!A1655,装备!A:A,0)),系数!$K$12:$M$15,3,0))</f>
        <v>135000</v>
      </c>
      <c r="L1655" s="17"/>
      <c r="M1655" s="17"/>
      <c r="N1655" s="17"/>
      <c r="O1655" s="17">
        <f>IF(E1655=1,"",VLOOKUP(E1655,系数!$S$2:$AB$12,MATCH(属性!C1655,评级,0),1))</f>
        <v>0</v>
      </c>
    </row>
    <row r="1656" spans="1:15" ht="17.25" thickBot="1" x14ac:dyDescent="0.4">
      <c r="A1656" s="17">
        <f t="shared" si="50"/>
        <v>7100014</v>
      </c>
      <c r="B1656" s="17" t="s">
        <v>43</v>
      </c>
      <c r="C1656" s="15">
        <f>INDEX(装备!G:G,MATCH(属性!A1656,装备!A:A,0))</f>
        <v>7</v>
      </c>
      <c r="D1656" s="15" t="str">
        <f>INDEX(装备!E:E,MATCH(属性!A1656,装备!A:A,0))</f>
        <v>helmet</v>
      </c>
      <c r="E1656" s="14">
        <v>94</v>
      </c>
      <c r="F1656" s="17">
        <f>INT((VLOOKUP($C1656,装备数值,2,0)+VLOOKUP($C1656,装备数值,5,0)*($E1656-1))*VLOOKUP($D1656,系数!$K$2:$O$7,2,0))</f>
        <v>2188</v>
      </c>
      <c r="G1656" s="17">
        <f>INT((VLOOKUP($C1656,装备数值,3,0)+VLOOKUP($C1656,装备数值,6,0)*($E1656-1))*VLOOKUP($D1656,系数!$K$2:$O$7,3,0))</f>
        <v>0</v>
      </c>
      <c r="H1656" s="17">
        <f t="shared" si="51"/>
        <v>0</v>
      </c>
      <c r="I1656" s="17">
        <f>INT((VLOOKUP($C1656,装备数值,4,0)+VLOOKUP($C1656,装备数值,7,0)*($E1656-1))*VLOOKUP($D1656,系数!$K$2:$O$7,4,0))</f>
        <v>0</v>
      </c>
      <c r="J1656" s="17">
        <f>INT((VLOOKUP($C1656,装备数值,4,0)+VLOOKUP($C1656,装备数值,7,0)*($E1656-1))*VLOOKUP($D1656,系数!$K$2:$O$7,5,0))</f>
        <v>0</v>
      </c>
      <c r="K1656" s="17">
        <f>INT(VLOOKUP(E1656,强化金币,2,1)*VLOOKUP(INDEX(装备!F:F,MATCH(属性!A1656,装备!A:A,0)),系数!$K$12:$M$15,3,0))</f>
        <v>135000</v>
      </c>
      <c r="L1656" s="17"/>
      <c r="M1656" s="17"/>
      <c r="N1656" s="17"/>
      <c r="O1656" s="17">
        <f>IF(E1656=1,"",VLOOKUP(E1656,系数!$S$2:$AB$12,MATCH(属性!C1656,评级,0),1))</f>
        <v>0</v>
      </c>
    </row>
    <row r="1657" spans="1:15" ht="17.25" thickBot="1" x14ac:dyDescent="0.4">
      <c r="A1657" s="17">
        <f t="shared" si="50"/>
        <v>7100014</v>
      </c>
      <c r="B1657" s="17" t="s">
        <v>43</v>
      </c>
      <c r="C1657" s="15">
        <f>INDEX(装备!G:G,MATCH(属性!A1657,装备!A:A,0))</f>
        <v>7</v>
      </c>
      <c r="D1657" s="15" t="str">
        <f>INDEX(装备!E:E,MATCH(属性!A1657,装备!A:A,0))</f>
        <v>helmet</v>
      </c>
      <c r="E1657" s="14">
        <v>95</v>
      </c>
      <c r="F1657" s="17">
        <f>INT((VLOOKUP($C1657,装备数值,2,0)+VLOOKUP($C1657,装备数值,5,0)*($E1657-1))*VLOOKUP($D1657,系数!$K$2:$O$7,2,0))</f>
        <v>2207</v>
      </c>
      <c r="G1657" s="17">
        <f>INT((VLOOKUP($C1657,装备数值,3,0)+VLOOKUP($C1657,装备数值,6,0)*($E1657-1))*VLOOKUP($D1657,系数!$K$2:$O$7,3,0))</f>
        <v>0</v>
      </c>
      <c r="H1657" s="17">
        <f t="shared" si="51"/>
        <v>0</v>
      </c>
      <c r="I1657" s="17">
        <f>INT((VLOOKUP($C1657,装备数值,4,0)+VLOOKUP($C1657,装备数值,7,0)*($E1657-1))*VLOOKUP($D1657,系数!$K$2:$O$7,4,0))</f>
        <v>0</v>
      </c>
      <c r="J1657" s="17">
        <f>INT((VLOOKUP($C1657,装备数值,4,0)+VLOOKUP($C1657,装备数值,7,0)*($E1657-1))*VLOOKUP($D1657,系数!$K$2:$O$7,5,0))</f>
        <v>0</v>
      </c>
      <c r="K1657" s="17">
        <f>INT(VLOOKUP(E1657,强化金币,2,1)*VLOOKUP(INDEX(装备!F:F,MATCH(属性!A1657,装备!A:A,0)),系数!$K$12:$M$15,3,0))</f>
        <v>135000</v>
      </c>
      <c r="L1657" s="17"/>
      <c r="M1657" s="17"/>
      <c r="N1657" s="17"/>
      <c r="O1657" s="17">
        <f>IF(E1657=1,"",VLOOKUP(E1657,系数!$S$2:$AB$12,MATCH(属性!C1657,评级,0),1))</f>
        <v>0</v>
      </c>
    </row>
    <row r="1658" spans="1:15" ht="17.25" thickBot="1" x14ac:dyDescent="0.4">
      <c r="A1658" s="17">
        <f t="shared" si="50"/>
        <v>7100014</v>
      </c>
      <c r="B1658" s="17" t="s">
        <v>43</v>
      </c>
      <c r="C1658" s="15">
        <f>INDEX(装备!G:G,MATCH(属性!A1658,装备!A:A,0))</f>
        <v>7</v>
      </c>
      <c r="D1658" s="15" t="str">
        <f>INDEX(装备!E:E,MATCH(属性!A1658,装备!A:A,0))</f>
        <v>helmet</v>
      </c>
      <c r="E1658" s="14">
        <v>96</v>
      </c>
      <c r="F1658" s="17">
        <f>INT((VLOOKUP($C1658,装备数值,2,0)+VLOOKUP($C1658,装备数值,5,0)*($E1658-1))*VLOOKUP($D1658,系数!$K$2:$O$7,2,0))</f>
        <v>2227</v>
      </c>
      <c r="G1658" s="17">
        <f>INT((VLOOKUP($C1658,装备数值,3,0)+VLOOKUP($C1658,装备数值,6,0)*($E1658-1))*VLOOKUP($D1658,系数!$K$2:$O$7,3,0))</f>
        <v>0</v>
      </c>
      <c r="H1658" s="17">
        <f t="shared" si="51"/>
        <v>0</v>
      </c>
      <c r="I1658" s="17">
        <f>INT((VLOOKUP($C1658,装备数值,4,0)+VLOOKUP($C1658,装备数值,7,0)*($E1658-1))*VLOOKUP($D1658,系数!$K$2:$O$7,4,0))</f>
        <v>0</v>
      </c>
      <c r="J1658" s="17">
        <f>INT((VLOOKUP($C1658,装备数值,4,0)+VLOOKUP($C1658,装备数值,7,0)*($E1658-1))*VLOOKUP($D1658,系数!$K$2:$O$7,5,0))</f>
        <v>0</v>
      </c>
      <c r="K1658" s="17">
        <f>INT(VLOOKUP(E1658,强化金币,2,1)*VLOOKUP(INDEX(装备!F:F,MATCH(属性!A1658,装备!A:A,0)),系数!$K$12:$M$15,3,0))</f>
        <v>135000</v>
      </c>
      <c r="L1658" s="17"/>
      <c r="M1658" s="17"/>
      <c r="N1658" s="17"/>
      <c r="O1658" s="17">
        <f>IF(E1658=1,"",VLOOKUP(E1658,系数!$S$2:$AB$12,MATCH(属性!C1658,评级,0),1))</f>
        <v>0</v>
      </c>
    </row>
    <row r="1659" spans="1:15" ht="17.25" thickBot="1" x14ac:dyDescent="0.4">
      <c r="A1659" s="17">
        <f t="shared" si="50"/>
        <v>7100014</v>
      </c>
      <c r="B1659" s="17" t="s">
        <v>43</v>
      </c>
      <c r="C1659" s="15">
        <f>INDEX(装备!G:G,MATCH(属性!A1659,装备!A:A,0))</f>
        <v>7</v>
      </c>
      <c r="D1659" s="15" t="str">
        <f>INDEX(装备!E:E,MATCH(属性!A1659,装备!A:A,0))</f>
        <v>helmet</v>
      </c>
      <c r="E1659" s="14">
        <v>97</v>
      </c>
      <c r="F1659" s="17">
        <f>INT((VLOOKUP($C1659,装备数值,2,0)+VLOOKUP($C1659,装备数值,5,0)*($E1659-1))*VLOOKUP($D1659,系数!$K$2:$O$7,2,0))</f>
        <v>2246</v>
      </c>
      <c r="G1659" s="17">
        <f>INT((VLOOKUP($C1659,装备数值,3,0)+VLOOKUP($C1659,装备数值,6,0)*($E1659-1))*VLOOKUP($D1659,系数!$K$2:$O$7,3,0))</f>
        <v>0</v>
      </c>
      <c r="H1659" s="17">
        <f t="shared" si="51"/>
        <v>0</v>
      </c>
      <c r="I1659" s="17">
        <f>INT((VLOOKUP($C1659,装备数值,4,0)+VLOOKUP($C1659,装备数值,7,0)*($E1659-1))*VLOOKUP($D1659,系数!$K$2:$O$7,4,0))</f>
        <v>0</v>
      </c>
      <c r="J1659" s="17">
        <f>INT((VLOOKUP($C1659,装备数值,4,0)+VLOOKUP($C1659,装备数值,7,0)*($E1659-1))*VLOOKUP($D1659,系数!$K$2:$O$7,5,0))</f>
        <v>0</v>
      </c>
      <c r="K1659" s="17">
        <f>INT(VLOOKUP(E1659,强化金币,2,1)*VLOOKUP(INDEX(装备!F:F,MATCH(属性!A1659,装备!A:A,0)),系数!$K$12:$M$15,3,0))</f>
        <v>135000</v>
      </c>
      <c r="L1659" s="17"/>
      <c r="M1659" s="17"/>
      <c r="N1659" s="17"/>
      <c r="O1659" s="17">
        <f>IF(E1659=1,"",VLOOKUP(E1659,系数!$S$2:$AB$12,MATCH(属性!C1659,评级,0),1))</f>
        <v>0</v>
      </c>
    </row>
    <row r="1660" spans="1:15" ht="17.25" thickBot="1" x14ac:dyDescent="0.4">
      <c r="A1660" s="17">
        <f t="shared" ref="A1660:A1723" si="52">A1540+1</f>
        <v>7100014</v>
      </c>
      <c r="B1660" s="17" t="s">
        <v>43</v>
      </c>
      <c r="C1660" s="15">
        <f>INDEX(装备!G:G,MATCH(属性!A1660,装备!A:A,0))</f>
        <v>7</v>
      </c>
      <c r="D1660" s="15" t="str">
        <f>INDEX(装备!E:E,MATCH(属性!A1660,装备!A:A,0))</f>
        <v>helmet</v>
      </c>
      <c r="E1660" s="14">
        <v>98</v>
      </c>
      <c r="F1660" s="17">
        <f>INT((VLOOKUP($C1660,装备数值,2,0)+VLOOKUP($C1660,装备数值,5,0)*($E1660-1))*VLOOKUP($D1660,系数!$K$2:$O$7,2,0))</f>
        <v>2265</v>
      </c>
      <c r="G1660" s="17">
        <f>INT((VLOOKUP($C1660,装备数值,3,0)+VLOOKUP($C1660,装备数值,6,0)*($E1660-1))*VLOOKUP($D1660,系数!$K$2:$O$7,3,0))</f>
        <v>0</v>
      </c>
      <c r="H1660" s="17">
        <f t="shared" si="51"/>
        <v>0</v>
      </c>
      <c r="I1660" s="17">
        <f>INT((VLOOKUP($C1660,装备数值,4,0)+VLOOKUP($C1660,装备数值,7,0)*($E1660-1))*VLOOKUP($D1660,系数!$K$2:$O$7,4,0))</f>
        <v>0</v>
      </c>
      <c r="J1660" s="17">
        <f>INT((VLOOKUP($C1660,装备数值,4,0)+VLOOKUP($C1660,装备数值,7,0)*($E1660-1))*VLOOKUP($D1660,系数!$K$2:$O$7,5,0))</f>
        <v>0</v>
      </c>
      <c r="K1660" s="17">
        <f>INT(VLOOKUP(E1660,强化金币,2,1)*VLOOKUP(INDEX(装备!F:F,MATCH(属性!A1660,装备!A:A,0)),系数!$K$12:$M$15,3,0))</f>
        <v>135000</v>
      </c>
      <c r="L1660" s="17"/>
      <c r="M1660" s="17"/>
      <c r="N1660" s="17"/>
      <c r="O1660" s="17">
        <f>IF(E1660=1,"",VLOOKUP(E1660,系数!$S$2:$AB$12,MATCH(属性!C1660,评级,0),1))</f>
        <v>0</v>
      </c>
    </row>
    <row r="1661" spans="1:15" ht="17.25" thickBot="1" x14ac:dyDescent="0.4">
      <c r="A1661" s="17">
        <f t="shared" si="52"/>
        <v>7100014</v>
      </c>
      <c r="B1661" s="17" t="s">
        <v>43</v>
      </c>
      <c r="C1661" s="15">
        <f>INDEX(装备!G:G,MATCH(属性!A1661,装备!A:A,0))</f>
        <v>7</v>
      </c>
      <c r="D1661" s="15" t="str">
        <f>INDEX(装备!E:E,MATCH(属性!A1661,装备!A:A,0))</f>
        <v>helmet</v>
      </c>
      <c r="E1661" s="14">
        <v>99</v>
      </c>
      <c r="F1661" s="17">
        <f>INT((VLOOKUP($C1661,装备数值,2,0)+VLOOKUP($C1661,装备数值,5,0)*($E1661-1))*VLOOKUP($D1661,系数!$K$2:$O$7,2,0))</f>
        <v>2285</v>
      </c>
      <c r="G1661" s="17">
        <f>INT((VLOOKUP($C1661,装备数值,3,0)+VLOOKUP($C1661,装备数值,6,0)*($E1661-1))*VLOOKUP($D1661,系数!$K$2:$O$7,3,0))</f>
        <v>0</v>
      </c>
      <c r="H1661" s="17">
        <f t="shared" si="51"/>
        <v>0</v>
      </c>
      <c r="I1661" s="17">
        <f>INT((VLOOKUP($C1661,装备数值,4,0)+VLOOKUP($C1661,装备数值,7,0)*($E1661-1))*VLOOKUP($D1661,系数!$K$2:$O$7,4,0))</f>
        <v>0</v>
      </c>
      <c r="J1661" s="17">
        <f>INT((VLOOKUP($C1661,装备数值,4,0)+VLOOKUP($C1661,装备数值,7,0)*($E1661-1))*VLOOKUP($D1661,系数!$K$2:$O$7,5,0))</f>
        <v>0</v>
      </c>
      <c r="K1661" s="17">
        <f>INT(VLOOKUP(E1661,强化金币,2,1)*VLOOKUP(INDEX(装备!F:F,MATCH(属性!A1661,装备!A:A,0)),系数!$K$12:$M$15,3,0))</f>
        <v>135000</v>
      </c>
      <c r="L1661" s="17"/>
      <c r="M1661" s="17"/>
      <c r="N1661" s="17"/>
      <c r="O1661" s="17">
        <f>IF(E1661=1,"",VLOOKUP(E1661,系数!$S$2:$AB$12,MATCH(属性!C1661,评级,0),1))</f>
        <v>0</v>
      </c>
    </row>
    <row r="1662" spans="1:15" ht="17.25" thickBot="1" x14ac:dyDescent="0.4">
      <c r="A1662" s="17">
        <f t="shared" si="52"/>
        <v>7100014</v>
      </c>
      <c r="B1662" s="17" t="s">
        <v>43</v>
      </c>
      <c r="C1662" s="15">
        <f>INDEX(装备!G:G,MATCH(属性!A1662,装备!A:A,0))</f>
        <v>7</v>
      </c>
      <c r="D1662" s="15" t="str">
        <f>INDEX(装备!E:E,MATCH(属性!A1662,装备!A:A,0))</f>
        <v>helmet</v>
      </c>
      <c r="E1662" s="14">
        <v>100</v>
      </c>
      <c r="F1662" s="17">
        <f>INT((VLOOKUP($C1662,装备数值,2,0)+VLOOKUP($C1662,装备数值,5,0)*($E1662-1))*VLOOKUP($D1662,系数!$K$2:$O$7,2,0))</f>
        <v>2304</v>
      </c>
      <c r="G1662" s="17">
        <f>INT((VLOOKUP($C1662,装备数值,3,0)+VLOOKUP($C1662,装备数值,6,0)*($E1662-1))*VLOOKUP($D1662,系数!$K$2:$O$7,3,0))</f>
        <v>0</v>
      </c>
      <c r="H1662" s="17">
        <f t="shared" si="51"/>
        <v>0</v>
      </c>
      <c r="I1662" s="17">
        <f>INT((VLOOKUP($C1662,装备数值,4,0)+VLOOKUP($C1662,装备数值,7,0)*($E1662-1))*VLOOKUP($D1662,系数!$K$2:$O$7,4,0))</f>
        <v>0</v>
      </c>
      <c r="J1662" s="17">
        <f>INT((VLOOKUP($C1662,装备数值,4,0)+VLOOKUP($C1662,装备数值,7,0)*($E1662-1))*VLOOKUP($D1662,系数!$K$2:$O$7,5,0))</f>
        <v>0</v>
      </c>
      <c r="K1662" s="17">
        <f>INT(VLOOKUP(E1662,强化金币,2,1)*VLOOKUP(INDEX(装备!F:F,MATCH(属性!A1662,装备!A:A,0)),系数!$K$12:$M$15,3,0))</f>
        <v>135000</v>
      </c>
      <c r="L1662" s="17"/>
      <c r="M1662" s="17"/>
      <c r="N1662" s="17"/>
      <c r="O1662" s="17">
        <f>IF(E1662=1,"",VLOOKUP(E1662,系数!$S$2:$AB$12,MATCH(属性!C1662,评级,0),1))</f>
        <v>0</v>
      </c>
    </row>
    <row r="1663" spans="1:15" ht="17.25" thickBot="1" x14ac:dyDescent="0.4">
      <c r="A1663" s="17">
        <f t="shared" si="52"/>
        <v>7100014</v>
      </c>
      <c r="B1663" s="17" t="s">
        <v>43</v>
      </c>
      <c r="C1663" s="15">
        <f>INDEX(装备!G:G,MATCH(属性!A1663,装备!A:A,0))</f>
        <v>7</v>
      </c>
      <c r="D1663" s="15" t="str">
        <f>INDEX(装备!E:E,MATCH(属性!A1663,装备!A:A,0))</f>
        <v>helmet</v>
      </c>
      <c r="E1663" s="14">
        <v>101</v>
      </c>
      <c r="F1663" s="17">
        <f>INT((VLOOKUP($C1663,装备数值,2,0)+VLOOKUP($C1663,装备数值,5,0)*($E1663-1))*VLOOKUP($D1663,系数!$K$2:$O$7,2,0))</f>
        <v>2323</v>
      </c>
      <c r="G1663" s="17">
        <f>INT((VLOOKUP($C1663,装备数值,3,0)+VLOOKUP($C1663,装备数值,6,0)*($E1663-1))*VLOOKUP($D1663,系数!$K$2:$O$7,3,0))</f>
        <v>0</v>
      </c>
      <c r="H1663" s="17">
        <f t="shared" si="51"/>
        <v>0</v>
      </c>
      <c r="I1663" s="17">
        <f>INT((VLOOKUP($C1663,装备数值,4,0)+VLOOKUP($C1663,装备数值,7,0)*($E1663-1))*VLOOKUP($D1663,系数!$K$2:$O$7,4,0))</f>
        <v>0</v>
      </c>
      <c r="J1663" s="17">
        <f>INT((VLOOKUP($C1663,装备数值,4,0)+VLOOKUP($C1663,装备数值,7,0)*($E1663-1))*VLOOKUP($D1663,系数!$K$2:$O$7,5,0))</f>
        <v>0</v>
      </c>
      <c r="K1663" s="17">
        <f>INT(VLOOKUP(E1663,强化金币,2,1)*VLOOKUP(INDEX(装备!F:F,MATCH(属性!A1663,装备!A:A,0)),系数!$K$12:$M$15,3,0))</f>
        <v>135000</v>
      </c>
      <c r="L1663" s="17"/>
      <c r="M1663" s="17"/>
      <c r="N1663" s="17"/>
      <c r="O1663" s="17">
        <f>IF(E1663=1,"",VLOOKUP(E1663,系数!$S$2:$AB$12,MATCH(属性!C1663,评级,0),1))</f>
        <v>0</v>
      </c>
    </row>
    <row r="1664" spans="1:15" ht="17.25" thickBot="1" x14ac:dyDescent="0.4">
      <c r="A1664" s="17">
        <f t="shared" si="52"/>
        <v>7100014</v>
      </c>
      <c r="B1664" s="17" t="s">
        <v>43</v>
      </c>
      <c r="C1664" s="15">
        <f>INDEX(装备!G:G,MATCH(属性!A1664,装备!A:A,0))</f>
        <v>7</v>
      </c>
      <c r="D1664" s="15" t="str">
        <f>INDEX(装备!E:E,MATCH(属性!A1664,装备!A:A,0))</f>
        <v>helmet</v>
      </c>
      <c r="E1664" s="14">
        <v>102</v>
      </c>
      <c r="F1664" s="17">
        <f>INT((VLOOKUP($C1664,装备数值,2,0)+VLOOKUP($C1664,装备数值,5,0)*($E1664-1))*VLOOKUP($D1664,系数!$K$2:$O$7,2,0))</f>
        <v>2343</v>
      </c>
      <c r="G1664" s="17">
        <f>INT((VLOOKUP($C1664,装备数值,3,0)+VLOOKUP($C1664,装备数值,6,0)*($E1664-1))*VLOOKUP($D1664,系数!$K$2:$O$7,3,0))</f>
        <v>0</v>
      </c>
      <c r="H1664" s="17">
        <f t="shared" si="51"/>
        <v>0</v>
      </c>
      <c r="I1664" s="17">
        <f>INT((VLOOKUP($C1664,装备数值,4,0)+VLOOKUP($C1664,装备数值,7,0)*($E1664-1))*VLOOKUP($D1664,系数!$K$2:$O$7,4,0))</f>
        <v>0</v>
      </c>
      <c r="J1664" s="17">
        <f>INT((VLOOKUP($C1664,装备数值,4,0)+VLOOKUP($C1664,装备数值,7,0)*($E1664-1))*VLOOKUP($D1664,系数!$K$2:$O$7,5,0))</f>
        <v>0</v>
      </c>
      <c r="K1664" s="17">
        <f>INT(VLOOKUP(E1664,强化金币,2,1)*VLOOKUP(INDEX(装备!F:F,MATCH(属性!A1664,装备!A:A,0)),系数!$K$12:$M$15,3,0))</f>
        <v>135000</v>
      </c>
      <c r="L1664" s="17"/>
      <c r="M1664" s="17"/>
      <c r="N1664" s="17"/>
      <c r="O1664" s="17">
        <f>IF(E1664=1,"",VLOOKUP(E1664,系数!$S$2:$AB$12,MATCH(属性!C1664,评级,0),1))</f>
        <v>0</v>
      </c>
    </row>
    <row r="1665" spans="1:15" ht="17.25" thickBot="1" x14ac:dyDescent="0.4">
      <c r="A1665" s="17">
        <f t="shared" si="52"/>
        <v>7100014</v>
      </c>
      <c r="B1665" s="17" t="s">
        <v>43</v>
      </c>
      <c r="C1665" s="15">
        <f>INDEX(装备!G:G,MATCH(属性!A1665,装备!A:A,0))</f>
        <v>7</v>
      </c>
      <c r="D1665" s="15" t="str">
        <f>INDEX(装备!E:E,MATCH(属性!A1665,装备!A:A,0))</f>
        <v>helmet</v>
      </c>
      <c r="E1665" s="14">
        <v>103</v>
      </c>
      <c r="F1665" s="17">
        <f>INT((VLOOKUP($C1665,装备数值,2,0)+VLOOKUP($C1665,装备数值,5,0)*($E1665-1))*VLOOKUP($D1665,系数!$K$2:$O$7,2,0))</f>
        <v>2362</v>
      </c>
      <c r="G1665" s="17">
        <f>INT((VLOOKUP($C1665,装备数值,3,0)+VLOOKUP($C1665,装备数值,6,0)*($E1665-1))*VLOOKUP($D1665,系数!$K$2:$O$7,3,0))</f>
        <v>0</v>
      </c>
      <c r="H1665" s="17">
        <f t="shared" si="51"/>
        <v>0</v>
      </c>
      <c r="I1665" s="17">
        <f>INT((VLOOKUP($C1665,装备数值,4,0)+VLOOKUP($C1665,装备数值,7,0)*($E1665-1))*VLOOKUP($D1665,系数!$K$2:$O$7,4,0))</f>
        <v>0</v>
      </c>
      <c r="J1665" s="17">
        <f>INT((VLOOKUP($C1665,装备数值,4,0)+VLOOKUP($C1665,装备数值,7,0)*($E1665-1))*VLOOKUP($D1665,系数!$K$2:$O$7,5,0))</f>
        <v>0</v>
      </c>
      <c r="K1665" s="17">
        <f>INT(VLOOKUP(E1665,强化金币,2,1)*VLOOKUP(INDEX(装备!F:F,MATCH(属性!A1665,装备!A:A,0)),系数!$K$12:$M$15,3,0))</f>
        <v>135000</v>
      </c>
      <c r="L1665" s="17"/>
      <c r="M1665" s="17"/>
      <c r="N1665" s="17"/>
      <c r="O1665" s="17">
        <f>IF(E1665=1,"",VLOOKUP(E1665,系数!$S$2:$AB$12,MATCH(属性!C1665,评级,0),1))</f>
        <v>0</v>
      </c>
    </row>
    <row r="1666" spans="1:15" ht="17.25" thickBot="1" x14ac:dyDescent="0.4">
      <c r="A1666" s="17">
        <f t="shared" si="52"/>
        <v>7100014</v>
      </c>
      <c r="B1666" s="17" t="s">
        <v>43</v>
      </c>
      <c r="C1666" s="15">
        <f>INDEX(装备!G:G,MATCH(属性!A1666,装备!A:A,0))</f>
        <v>7</v>
      </c>
      <c r="D1666" s="15" t="str">
        <f>INDEX(装备!E:E,MATCH(属性!A1666,装备!A:A,0))</f>
        <v>helmet</v>
      </c>
      <c r="E1666" s="14">
        <v>104</v>
      </c>
      <c r="F1666" s="17">
        <f>INT((VLOOKUP($C1666,装备数值,2,0)+VLOOKUP($C1666,装备数值,5,0)*($E1666-1))*VLOOKUP($D1666,系数!$K$2:$O$7,2,0))</f>
        <v>2381</v>
      </c>
      <c r="G1666" s="17">
        <f>INT((VLOOKUP($C1666,装备数值,3,0)+VLOOKUP($C1666,装备数值,6,0)*($E1666-1))*VLOOKUP($D1666,系数!$K$2:$O$7,3,0))</f>
        <v>0</v>
      </c>
      <c r="H1666" s="17">
        <f t="shared" si="51"/>
        <v>0</v>
      </c>
      <c r="I1666" s="17">
        <f>INT((VLOOKUP($C1666,装备数值,4,0)+VLOOKUP($C1666,装备数值,7,0)*($E1666-1))*VLOOKUP($D1666,系数!$K$2:$O$7,4,0))</f>
        <v>0</v>
      </c>
      <c r="J1666" s="17">
        <f>INT((VLOOKUP($C1666,装备数值,4,0)+VLOOKUP($C1666,装备数值,7,0)*($E1666-1))*VLOOKUP($D1666,系数!$K$2:$O$7,5,0))</f>
        <v>0</v>
      </c>
      <c r="K1666" s="17">
        <f>INT(VLOOKUP(E1666,强化金币,2,1)*VLOOKUP(INDEX(装备!F:F,MATCH(属性!A1666,装备!A:A,0)),系数!$K$12:$M$15,3,0))</f>
        <v>135000</v>
      </c>
      <c r="L1666" s="17"/>
      <c r="M1666" s="17"/>
      <c r="N1666" s="17"/>
      <c r="O1666" s="17">
        <f>IF(E1666=1,"",VLOOKUP(E1666,系数!$S$2:$AB$12,MATCH(属性!C1666,评级,0),1))</f>
        <v>0</v>
      </c>
    </row>
    <row r="1667" spans="1:15" ht="17.25" thickBot="1" x14ac:dyDescent="0.4">
      <c r="A1667" s="17">
        <f t="shared" si="52"/>
        <v>7100014</v>
      </c>
      <c r="B1667" s="17" t="s">
        <v>43</v>
      </c>
      <c r="C1667" s="15">
        <f>INDEX(装备!G:G,MATCH(属性!A1667,装备!A:A,0))</f>
        <v>7</v>
      </c>
      <c r="D1667" s="15" t="str">
        <f>INDEX(装备!E:E,MATCH(属性!A1667,装备!A:A,0))</f>
        <v>helmet</v>
      </c>
      <c r="E1667" s="14">
        <v>105</v>
      </c>
      <c r="F1667" s="17">
        <f>INT((VLOOKUP($C1667,装备数值,2,0)+VLOOKUP($C1667,装备数值,5,0)*($E1667-1))*VLOOKUP($D1667,系数!$K$2:$O$7,2,0))</f>
        <v>2401</v>
      </c>
      <c r="G1667" s="17">
        <f>INT((VLOOKUP($C1667,装备数值,3,0)+VLOOKUP($C1667,装备数值,6,0)*($E1667-1))*VLOOKUP($D1667,系数!$K$2:$O$7,3,0))</f>
        <v>0</v>
      </c>
      <c r="H1667" s="17">
        <f t="shared" si="51"/>
        <v>0</v>
      </c>
      <c r="I1667" s="17">
        <f>INT((VLOOKUP($C1667,装备数值,4,0)+VLOOKUP($C1667,装备数值,7,0)*($E1667-1))*VLOOKUP($D1667,系数!$K$2:$O$7,4,0))</f>
        <v>0</v>
      </c>
      <c r="J1667" s="17">
        <f>INT((VLOOKUP($C1667,装备数值,4,0)+VLOOKUP($C1667,装备数值,7,0)*($E1667-1))*VLOOKUP($D1667,系数!$K$2:$O$7,5,0))</f>
        <v>0</v>
      </c>
      <c r="K1667" s="17">
        <f>INT(VLOOKUP(E1667,强化金币,2,1)*VLOOKUP(INDEX(装备!F:F,MATCH(属性!A1667,装备!A:A,0)),系数!$K$12:$M$15,3,0))</f>
        <v>135000</v>
      </c>
      <c r="L1667" s="17"/>
      <c r="M1667" s="17"/>
      <c r="N1667" s="17"/>
      <c r="O1667" s="17">
        <f>IF(E1667=1,"",VLOOKUP(E1667,系数!$S$2:$AB$12,MATCH(属性!C1667,评级,0),1))</f>
        <v>0</v>
      </c>
    </row>
    <row r="1668" spans="1:15" ht="17.25" thickBot="1" x14ac:dyDescent="0.4">
      <c r="A1668" s="17">
        <f t="shared" si="52"/>
        <v>7100014</v>
      </c>
      <c r="B1668" s="17" t="s">
        <v>43</v>
      </c>
      <c r="C1668" s="15">
        <f>INDEX(装备!G:G,MATCH(属性!A1668,装备!A:A,0))</f>
        <v>7</v>
      </c>
      <c r="D1668" s="15" t="str">
        <f>INDEX(装备!E:E,MATCH(属性!A1668,装备!A:A,0))</f>
        <v>helmet</v>
      </c>
      <c r="E1668" s="14">
        <v>106</v>
      </c>
      <c r="F1668" s="17">
        <f>INT((VLOOKUP($C1668,装备数值,2,0)+VLOOKUP($C1668,装备数值,5,0)*($E1668-1))*VLOOKUP($D1668,系数!$K$2:$O$7,2,0))</f>
        <v>2420</v>
      </c>
      <c r="G1668" s="17">
        <f>INT((VLOOKUP($C1668,装备数值,3,0)+VLOOKUP($C1668,装备数值,6,0)*($E1668-1))*VLOOKUP($D1668,系数!$K$2:$O$7,3,0))</f>
        <v>0</v>
      </c>
      <c r="H1668" s="17">
        <f t="shared" ref="H1668:H1731" si="53">G1668</f>
        <v>0</v>
      </c>
      <c r="I1668" s="17">
        <f>INT((VLOOKUP($C1668,装备数值,4,0)+VLOOKUP($C1668,装备数值,7,0)*($E1668-1))*VLOOKUP($D1668,系数!$K$2:$O$7,4,0))</f>
        <v>0</v>
      </c>
      <c r="J1668" s="17">
        <f>INT((VLOOKUP($C1668,装备数值,4,0)+VLOOKUP($C1668,装备数值,7,0)*($E1668-1))*VLOOKUP($D1668,系数!$K$2:$O$7,5,0))</f>
        <v>0</v>
      </c>
      <c r="K1668" s="17">
        <f>INT(VLOOKUP(E1668,强化金币,2,1)*VLOOKUP(INDEX(装备!F:F,MATCH(属性!A1668,装备!A:A,0)),系数!$K$12:$M$15,3,0))</f>
        <v>135000</v>
      </c>
      <c r="L1668" s="17"/>
      <c r="M1668" s="17"/>
      <c r="N1668" s="17"/>
      <c r="O1668" s="17">
        <f>IF(E1668=1,"",VLOOKUP(E1668,系数!$S$2:$AB$12,MATCH(属性!C1668,评级,0),1))</f>
        <v>0</v>
      </c>
    </row>
    <row r="1669" spans="1:15" ht="17.25" thickBot="1" x14ac:dyDescent="0.4">
      <c r="A1669" s="17">
        <f t="shared" si="52"/>
        <v>7100014</v>
      </c>
      <c r="B1669" s="17" t="s">
        <v>43</v>
      </c>
      <c r="C1669" s="15">
        <f>INDEX(装备!G:G,MATCH(属性!A1669,装备!A:A,0))</f>
        <v>7</v>
      </c>
      <c r="D1669" s="15" t="str">
        <f>INDEX(装备!E:E,MATCH(属性!A1669,装备!A:A,0))</f>
        <v>helmet</v>
      </c>
      <c r="E1669" s="14">
        <v>107</v>
      </c>
      <c r="F1669" s="17">
        <f>INT((VLOOKUP($C1669,装备数值,2,0)+VLOOKUP($C1669,装备数值,5,0)*($E1669-1))*VLOOKUP($D1669,系数!$K$2:$O$7,2,0))</f>
        <v>2439</v>
      </c>
      <c r="G1669" s="17">
        <f>INT((VLOOKUP($C1669,装备数值,3,0)+VLOOKUP($C1669,装备数值,6,0)*($E1669-1))*VLOOKUP($D1669,系数!$K$2:$O$7,3,0))</f>
        <v>0</v>
      </c>
      <c r="H1669" s="17">
        <f t="shared" si="53"/>
        <v>0</v>
      </c>
      <c r="I1669" s="17">
        <f>INT((VLOOKUP($C1669,装备数值,4,0)+VLOOKUP($C1669,装备数值,7,0)*($E1669-1))*VLOOKUP($D1669,系数!$K$2:$O$7,4,0))</f>
        <v>0</v>
      </c>
      <c r="J1669" s="17">
        <f>INT((VLOOKUP($C1669,装备数值,4,0)+VLOOKUP($C1669,装备数值,7,0)*($E1669-1))*VLOOKUP($D1669,系数!$K$2:$O$7,5,0))</f>
        <v>0</v>
      </c>
      <c r="K1669" s="17">
        <f>INT(VLOOKUP(E1669,强化金币,2,1)*VLOOKUP(INDEX(装备!F:F,MATCH(属性!A1669,装备!A:A,0)),系数!$K$12:$M$15,3,0))</f>
        <v>135000</v>
      </c>
      <c r="L1669" s="17"/>
      <c r="M1669" s="17"/>
      <c r="N1669" s="17"/>
      <c r="O1669" s="17">
        <f>IF(E1669=1,"",VLOOKUP(E1669,系数!$S$2:$AB$12,MATCH(属性!C1669,评级,0),1))</f>
        <v>0</v>
      </c>
    </row>
    <row r="1670" spans="1:15" ht="17.25" thickBot="1" x14ac:dyDescent="0.4">
      <c r="A1670" s="17">
        <f t="shared" si="52"/>
        <v>7100014</v>
      </c>
      <c r="B1670" s="17" t="s">
        <v>43</v>
      </c>
      <c r="C1670" s="15">
        <f>INDEX(装备!G:G,MATCH(属性!A1670,装备!A:A,0))</f>
        <v>7</v>
      </c>
      <c r="D1670" s="15" t="str">
        <f>INDEX(装备!E:E,MATCH(属性!A1670,装备!A:A,0))</f>
        <v>helmet</v>
      </c>
      <c r="E1670" s="14">
        <v>108</v>
      </c>
      <c r="F1670" s="17">
        <f>INT((VLOOKUP($C1670,装备数值,2,0)+VLOOKUP($C1670,装备数值,5,0)*($E1670-1))*VLOOKUP($D1670,系数!$K$2:$O$7,2,0))</f>
        <v>2459</v>
      </c>
      <c r="G1670" s="17">
        <f>INT((VLOOKUP($C1670,装备数值,3,0)+VLOOKUP($C1670,装备数值,6,0)*($E1670-1))*VLOOKUP($D1670,系数!$K$2:$O$7,3,0))</f>
        <v>0</v>
      </c>
      <c r="H1670" s="17">
        <f t="shared" si="53"/>
        <v>0</v>
      </c>
      <c r="I1670" s="17">
        <f>INT((VLOOKUP($C1670,装备数值,4,0)+VLOOKUP($C1670,装备数值,7,0)*($E1670-1))*VLOOKUP($D1670,系数!$K$2:$O$7,4,0))</f>
        <v>0</v>
      </c>
      <c r="J1670" s="17">
        <f>INT((VLOOKUP($C1670,装备数值,4,0)+VLOOKUP($C1670,装备数值,7,0)*($E1670-1))*VLOOKUP($D1670,系数!$K$2:$O$7,5,0))</f>
        <v>0</v>
      </c>
      <c r="K1670" s="17">
        <f>INT(VLOOKUP(E1670,强化金币,2,1)*VLOOKUP(INDEX(装备!F:F,MATCH(属性!A1670,装备!A:A,0)),系数!$K$12:$M$15,3,0))</f>
        <v>135000</v>
      </c>
      <c r="L1670" s="17"/>
      <c r="M1670" s="17"/>
      <c r="N1670" s="17"/>
      <c r="O1670" s="17">
        <f>IF(E1670=1,"",VLOOKUP(E1670,系数!$S$2:$AB$12,MATCH(属性!C1670,评级,0),1))</f>
        <v>0</v>
      </c>
    </row>
    <row r="1671" spans="1:15" ht="17.25" thickBot="1" x14ac:dyDescent="0.4">
      <c r="A1671" s="17">
        <f t="shared" si="52"/>
        <v>7100014</v>
      </c>
      <c r="B1671" s="17" t="s">
        <v>43</v>
      </c>
      <c r="C1671" s="15">
        <f>INDEX(装备!G:G,MATCH(属性!A1671,装备!A:A,0))</f>
        <v>7</v>
      </c>
      <c r="D1671" s="15" t="str">
        <f>INDEX(装备!E:E,MATCH(属性!A1671,装备!A:A,0))</f>
        <v>helmet</v>
      </c>
      <c r="E1671" s="14">
        <v>109</v>
      </c>
      <c r="F1671" s="17">
        <f>INT((VLOOKUP($C1671,装备数值,2,0)+VLOOKUP($C1671,装备数值,5,0)*($E1671-1))*VLOOKUP($D1671,系数!$K$2:$O$7,2,0))</f>
        <v>2478</v>
      </c>
      <c r="G1671" s="17">
        <f>INT((VLOOKUP($C1671,装备数值,3,0)+VLOOKUP($C1671,装备数值,6,0)*($E1671-1))*VLOOKUP($D1671,系数!$K$2:$O$7,3,0))</f>
        <v>0</v>
      </c>
      <c r="H1671" s="17">
        <f t="shared" si="53"/>
        <v>0</v>
      </c>
      <c r="I1671" s="17">
        <f>INT((VLOOKUP($C1671,装备数值,4,0)+VLOOKUP($C1671,装备数值,7,0)*($E1671-1))*VLOOKUP($D1671,系数!$K$2:$O$7,4,0))</f>
        <v>0</v>
      </c>
      <c r="J1671" s="17">
        <f>INT((VLOOKUP($C1671,装备数值,4,0)+VLOOKUP($C1671,装备数值,7,0)*($E1671-1))*VLOOKUP($D1671,系数!$K$2:$O$7,5,0))</f>
        <v>0</v>
      </c>
      <c r="K1671" s="17">
        <f>INT(VLOOKUP(E1671,强化金币,2,1)*VLOOKUP(INDEX(装备!F:F,MATCH(属性!A1671,装备!A:A,0)),系数!$K$12:$M$15,3,0))</f>
        <v>135000</v>
      </c>
      <c r="L1671" s="17"/>
      <c r="M1671" s="17"/>
      <c r="N1671" s="17"/>
      <c r="O1671" s="17">
        <f>IF(E1671=1,"",VLOOKUP(E1671,系数!$S$2:$AB$12,MATCH(属性!C1671,评级,0),1))</f>
        <v>0</v>
      </c>
    </row>
    <row r="1672" spans="1:15" ht="17.25" thickBot="1" x14ac:dyDescent="0.4">
      <c r="A1672" s="17">
        <f t="shared" si="52"/>
        <v>7100014</v>
      </c>
      <c r="B1672" s="17" t="s">
        <v>43</v>
      </c>
      <c r="C1672" s="15">
        <f>INDEX(装备!G:G,MATCH(属性!A1672,装备!A:A,0))</f>
        <v>7</v>
      </c>
      <c r="D1672" s="15" t="str">
        <f>INDEX(装备!E:E,MATCH(属性!A1672,装备!A:A,0))</f>
        <v>helmet</v>
      </c>
      <c r="E1672" s="14">
        <v>110</v>
      </c>
      <c r="F1672" s="17">
        <f>INT((VLOOKUP($C1672,装备数值,2,0)+VLOOKUP($C1672,装备数值,5,0)*($E1672-1))*VLOOKUP($D1672,系数!$K$2:$O$7,2,0))</f>
        <v>2497</v>
      </c>
      <c r="G1672" s="17">
        <f>INT((VLOOKUP($C1672,装备数值,3,0)+VLOOKUP($C1672,装备数值,6,0)*($E1672-1))*VLOOKUP($D1672,系数!$K$2:$O$7,3,0))</f>
        <v>0</v>
      </c>
      <c r="H1672" s="17">
        <f t="shared" si="53"/>
        <v>0</v>
      </c>
      <c r="I1672" s="17">
        <f>INT((VLOOKUP($C1672,装备数值,4,0)+VLOOKUP($C1672,装备数值,7,0)*($E1672-1))*VLOOKUP($D1672,系数!$K$2:$O$7,4,0))</f>
        <v>0</v>
      </c>
      <c r="J1672" s="17">
        <f>INT((VLOOKUP($C1672,装备数值,4,0)+VLOOKUP($C1672,装备数值,7,0)*($E1672-1))*VLOOKUP($D1672,系数!$K$2:$O$7,5,0))</f>
        <v>0</v>
      </c>
      <c r="K1672" s="17">
        <f>INT(VLOOKUP(E1672,强化金币,2,1)*VLOOKUP(INDEX(装备!F:F,MATCH(属性!A1672,装备!A:A,0)),系数!$K$12:$M$15,3,0))</f>
        <v>135000</v>
      </c>
      <c r="L1672" s="17"/>
      <c r="M1672" s="17"/>
      <c r="N1672" s="17"/>
      <c r="O1672" s="17">
        <f>IF(E1672=1,"",VLOOKUP(E1672,系数!$S$2:$AB$12,MATCH(属性!C1672,评级,0),1))</f>
        <v>0</v>
      </c>
    </row>
    <row r="1673" spans="1:15" ht="17.25" thickBot="1" x14ac:dyDescent="0.4">
      <c r="A1673" s="17">
        <f t="shared" si="52"/>
        <v>7100014</v>
      </c>
      <c r="B1673" s="17" t="s">
        <v>43</v>
      </c>
      <c r="C1673" s="15">
        <f>INDEX(装备!G:G,MATCH(属性!A1673,装备!A:A,0))</f>
        <v>7</v>
      </c>
      <c r="D1673" s="15" t="str">
        <f>INDEX(装备!E:E,MATCH(属性!A1673,装备!A:A,0))</f>
        <v>helmet</v>
      </c>
      <c r="E1673" s="14">
        <v>111</v>
      </c>
      <c r="F1673" s="17">
        <f>INT((VLOOKUP($C1673,装备数值,2,0)+VLOOKUP($C1673,装备数值,5,0)*($E1673-1))*VLOOKUP($D1673,系数!$K$2:$O$7,2,0))</f>
        <v>2517</v>
      </c>
      <c r="G1673" s="17">
        <f>INT((VLOOKUP($C1673,装备数值,3,0)+VLOOKUP($C1673,装备数值,6,0)*($E1673-1))*VLOOKUP($D1673,系数!$K$2:$O$7,3,0))</f>
        <v>0</v>
      </c>
      <c r="H1673" s="17">
        <f t="shared" si="53"/>
        <v>0</v>
      </c>
      <c r="I1673" s="17">
        <f>INT((VLOOKUP($C1673,装备数值,4,0)+VLOOKUP($C1673,装备数值,7,0)*($E1673-1))*VLOOKUP($D1673,系数!$K$2:$O$7,4,0))</f>
        <v>0</v>
      </c>
      <c r="J1673" s="17">
        <f>INT((VLOOKUP($C1673,装备数值,4,0)+VLOOKUP($C1673,装备数值,7,0)*($E1673-1))*VLOOKUP($D1673,系数!$K$2:$O$7,5,0))</f>
        <v>0</v>
      </c>
      <c r="K1673" s="17">
        <f>INT(VLOOKUP(E1673,强化金币,2,1)*VLOOKUP(INDEX(装备!F:F,MATCH(属性!A1673,装备!A:A,0)),系数!$K$12:$M$15,3,0))</f>
        <v>135000</v>
      </c>
      <c r="L1673" s="17"/>
      <c r="M1673" s="17"/>
      <c r="N1673" s="17"/>
      <c r="O1673" s="17">
        <f>IF(E1673=1,"",VLOOKUP(E1673,系数!$S$2:$AB$12,MATCH(属性!C1673,评级,0),1))</f>
        <v>0</v>
      </c>
    </row>
    <row r="1674" spans="1:15" ht="17.25" thickBot="1" x14ac:dyDescent="0.4">
      <c r="A1674" s="17">
        <f t="shared" si="52"/>
        <v>7100014</v>
      </c>
      <c r="B1674" s="17" t="s">
        <v>43</v>
      </c>
      <c r="C1674" s="15">
        <f>INDEX(装备!G:G,MATCH(属性!A1674,装备!A:A,0))</f>
        <v>7</v>
      </c>
      <c r="D1674" s="15" t="str">
        <f>INDEX(装备!E:E,MATCH(属性!A1674,装备!A:A,0))</f>
        <v>helmet</v>
      </c>
      <c r="E1674" s="14">
        <v>112</v>
      </c>
      <c r="F1674" s="17">
        <f>INT((VLOOKUP($C1674,装备数值,2,0)+VLOOKUP($C1674,装备数值,5,0)*($E1674-1))*VLOOKUP($D1674,系数!$K$2:$O$7,2,0))</f>
        <v>2536</v>
      </c>
      <c r="G1674" s="17">
        <f>INT((VLOOKUP($C1674,装备数值,3,0)+VLOOKUP($C1674,装备数值,6,0)*($E1674-1))*VLOOKUP($D1674,系数!$K$2:$O$7,3,0))</f>
        <v>0</v>
      </c>
      <c r="H1674" s="17">
        <f t="shared" si="53"/>
        <v>0</v>
      </c>
      <c r="I1674" s="17">
        <f>INT((VLOOKUP($C1674,装备数值,4,0)+VLOOKUP($C1674,装备数值,7,0)*($E1674-1))*VLOOKUP($D1674,系数!$K$2:$O$7,4,0))</f>
        <v>0</v>
      </c>
      <c r="J1674" s="17">
        <f>INT((VLOOKUP($C1674,装备数值,4,0)+VLOOKUP($C1674,装备数值,7,0)*($E1674-1))*VLOOKUP($D1674,系数!$K$2:$O$7,5,0))</f>
        <v>0</v>
      </c>
      <c r="K1674" s="17">
        <f>INT(VLOOKUP(E1674,强化金币,2,1)*VLOOKUP(INDEX(装备!F:F,MATCH(属性!A1674,装备!A:A,0)),系数!$K$12:$M$15,3,0))</f>
        <v>135000</v>
      </c>
      <c r="L1674" s="17"/>
      <c r="M1674" s="17"/>
      <c r="N1674" s="17"/>
      <c r="O1674" s="17">
        <f>IF(E1674=1,"",VLOOKUP(E1674,系数!$S$2:$AB$12,MATCH(属性!C1674,评级,0),1))</f>
        <v>0</v>
      </c>
    </row>
    <row r="1675" spans="1:15" ht="17.25" thickBot="1" x14ac:dyDescent="0.4">
      <c r="A1675" s="17">
        <f t="shared" si="52"/>
        <v>7100014</v>
      </c>
      <c r="B1675" s="17" t="s">
        <v>43</v>
      </c>
      <c r="C1675" s="15">
        <f>INDEX(装备!G:G,MATCH(属性!A1675,装备!A:A,0))</f>
        <v>7</v>
      </c>
      <c r="D1675" s="15" t="str">
        <f>INDEX(装备!E:E,MATCH(属性!A1675,装备!A:A,0))</f>
        <v>helmet</v>
      </c>
      <c r="E1675" s="14">
        <v>113</v>
      </c>
      <c r="F1675" s="17">
        <f>INT((VLOOKUP($C1675,装备数值,2,0)+VLOOKUP($C1675,装备数值,5,0)*($E1675-1))*VLOOKUP($D1675,系数!$K$2:$O$7,2,0))</f>
        <v>2555</v>
      </c>
      <c r="G1675" s="17">
        <f>INT((VLOOKUP($C1675,装备数值,3,0)+VLOOKUP($C1675,装备数值,6,0)*($E1675-1))*VLOOKUP($D1675,系数!$K$2:$O$7,3,0))</f>
        <v>0</v>
      </c>
      <c r="H1675" s="17">
        <f t="shared" si="53"/>
        <v>0</v>
      </c>
      <c r="I1675" s="17">
        <f>INT((VLOOKUP($C1675,装备数值,4,0)+VLOOKUP($C1675,装备数值,7,0)*($E1675-1))*VLOOKUP($D1675,系数!$K$2:$O$7,4,0))</f>
        <v>0</v>
      </c>
      <c r="J1675" s="17">
        <f>INT((VLOOKUP($C1675,装备数值,4,0)+VLOOKUP($C1675,装备数值,7,0)*($E1675-1))*VLOOKUP($D1675,系数!$K$2:$O$7,5,0))</f>
        <v>0</v>
      </c>
      <c r="K1675" s="17">
        <f>INT(VLOOKUP(E1675,强化金币,2,1)*VLOOKUP(INDEX(装备!F:F,MATCH(属性!A1675,装备!A:A,0)),系数!$K$12:$M$15,3,0))</f>
        <v>135000</v>
      </c>
      <c r="L1675" s="17"/>
      <c r="M1675" s="17"/>
      <c r="N1675" s="17"/>
      <c r="O1675" s="17">
        <f>IF(E1675=1,"",VLOOKUP(E1675,系数!$S$2:$AB$12,MATCH(属性!C1675,评级,0),1))</f>
        <v>0</v>
      </c>
    </row>
    <row r="1676" spans="1:15" ht="17.25" thickBot="1" x14ac:dyDescent="0.4">
      <c r="A1676" s="17">
        <f t="shared" si="52"/>
        <v>7100014</v>
      </c>
      <c r="B1676" s="17" t="s">
        <v>43</v>
      </c>
      <c r="C1676" s="15">
        <f>INDEX(装备!G:G,MATCH(属性!A1676,装备!A:A,0))</f>
        <v>7</v>
      </c>
      <c r="D1676" s="15" t="str">
        <f>INDEX(装备!E:E,MATCH(属性!A1676,装备!A:A,0))</f>
        <v>helmet</v>
      </c>
      <c r="E1676" s="14">
        <v>114</v>
      </c>
      <c r="F1676" s="17">
        <f>INT((VLOOKUP($C1676,装备数值,2,0)+VLOOKUP($C1676,装备数值,5,0)*($E1676-1))*VLOOKUP($D1676,系数!$K$2:$O$7,2,0))</f>
        <v>2575</v>
      </c>
      <c r="G1676" s="17">
        <f>INT((VLOOKUP($C1676,装备数值,3,0)+VLOOKUP($C1676,装备数值,6,0)*($E1676-1))*VLOOKUP($D1676,系数!$K$2:$O$7,3,0))</f>
        <v>0</v>
      </c>
      <c r="H1676" s="17">
        <f t="shared" si="53"/>
        <v>0</v>
      </c>
      <c r="I1676" s="17">
        <f>INT((VLOOKUP($C1676,装备数值,4,0)+VLOOKUP($C1676,装备数值,7,0)*($E1676-1))*VLOOKUP($D1676,系数!$K$2:$O$7,4,0))</f>
        <v>0</v>
      </c>
      <c r="J1676" s="17">
        <f>INT((VLOOKUP($C1676,装备数值,4,0)+VLOOKUP($C1676,装备数值,7,0)*($E1676-1))*VLOOKUP($D1676,系数!$K$2:$O$7,5,0))</f>
        <v>0</v>
      </c>
      <c r="K1676" s="17">
        <f>INT(VLOOKUP(E1676,强化金币,2,1)*VLOOKUP(INDEX(装备!F:F,MATCH(属性!A1676,装备!A:A,0)),系数!$K$12:$M$15,3,0))</f>
        <v>135000</v>
      </c>
      <c r="L1676" s="17"/>
      <c r="M1676" s="17"/>
      <c r="N1676" s="17"/>
      <c r="O1676" s="17">
        <f>IF(E1676=1,"",VLOOKUP(E1676,系数!$S$2:$AB$12,MATCH(属性!C1676,评级,0),1))</f>
        <v>0</v>
      </c>
    </row>
    <row r="1677" spans="1:15" ht="17.25" thickBot="1" x14ac:dyDescent="0.4">
      <c r="A1677" s="17">
        <f t="shared" si="52"/>
        <v>7100014</v>
      </c>
      <c r="B1677" s="17" t="s">
        <v>43</v>
      </c>
      <c r="C1677" s="15">
        <f>INDEX(装备!G:G,MATCH(属性!A1677,装备!A:A,0))</f>
        <v>7</v>
      </c>
      <c r="D1677" s="15" t="str">
        <f>INDEX(装备!E:E,MATCH(属性!A1677,装备!A:A,0))</f>
        <v>helmet</v>
      </c>
      <c r="E1677" s="14">
        <v>115</v>
      </c>
      <c r="F1677" s="17">
        <f>INT((VLOOKUP($C1677,装备数值,2,0)+VLOOKUP($C1677,装备数值,5,0)*($E1677-1))*VLOOKUP($D1677,系数!$K$2:$O$7,2,0))</f>
        <v>2594</v>
      </c>
      <c r="G1677" s="17">
        <f>INT((VLOOKUP($C1677,装备数值,3,0)+VLOOKUP($C1677,装备数值,6,0)*($E1677-1))*VLOOKUP($D1677,系数!$K$2:$O$7,3,0))</f>
        <v>0</v>
      </c>
      <c r="H1677" s="17">
        <f t="shared" si="53"/>
        <v>0</v>
      </c>
      <c r="I1677" s="17">
        <f>INT((VLOOKUP($C1677,装备数值,4,0)+VLOOKUP($C1677,装备数值,7,0)*($E1677-1))*VLOOKUP($D1677,系数!$K$2:$O$7,4,0))</f>
        <v>0</v>
      </c>
      <c r="J1677" s="17">
        <f>INT((VLOOKUP($C1677,装备数值,4,0)+VLOOKUP($C1677,装备数值,7,0)*($E1677-1))*VLOOKUP($D1677,系数!$K$2:$O$7,5,0))</f>
        <v>0</v>
      </c>
      <c r="K1677" s="17">
        <f>INT(VLOOKUP(E1677,强化金币,2,1)*VLOOKUP(INDEX(装备!F:F,MATCH(属性!A1677,装备!A:A,0)),系数!$K$12:$M$15,3,0))</f>
        <v>135000</v>
      </c>
      <c r="L1677" s="17"/>
      <c r="M1677" s="17"/>
      <c r="N1677" s="17"/>
      <c r="O1677" s="17">
        <f>IF(E1677=1,"",VLOOKUP(E1677,系数!$S$2:$AB$12,MATCH(属性!C1677,评级,0),1))</f>
        <v>0</v>
      </c>
    </row>
    <row r="1678" spans="1:15" ht="17.25" thickBot="1" x14ac:dyDescent="0.4">
      <c r="A1678" s="17">
        <f t="shared" si="52"/>
        <v>7100014</v>
      </c>
      <c r="B1678" s="17" t="s">
        <v>43</v>
      </c>
      <c r="C1678" s="15">
        <f>INDEX(装备!G:G,MATCH(属性!A1678,装备!A:A,0))</f>
        <v>7</v>
      </c>
      <c r="D1678" s="15" t="str">
        <f>INDEX(装备!E:E,MATCH(属性!A1678,装备!A:A,0))</f>
        <v>helmet</v>
      </c>
      <c r="E1678" s="14">
        <v>116</v>
      </c>
      <c r="F1678" s="17">
        <f>INT((VLOOKUP($C1678,装备数值,2,0)+VLOOKUP($C1678,装备数值,5,0)*($E1678-1))*VLOOKUP($D1678,系数!$K$2:$O$7,2,0))</f>
        <v>2613</v>
      </c>
      <c r="G1678" s="17">
        <f>INT((VLOOKUP($C1678,装备数值,3,0)+VLOOKUP($C1678,装备数值,6,0)*($E1678-1))*VLOOKUP($D1678,系数!$K$2:$O$7,3,0))</f>
        <v>0</v>
      </c>
      <c r="H1678" s="17">
        <f t="shared" si="53"/>
        <v>0</v>
      </c>
      <c r="I1678" s="17">
        <f>INT((VLOOKUP($C1678,装备数值,4,0)+VLOOKUP($C1678,装备数值,7,0)*($E1678-1))*VLOOKUP($D1678,系数!$K$2:$O$7,4,0))</f>
        <v>0</v>
      </c>
      <c r="J1678" s="17">
        <f>INT((VLOOKUP($C1678,装备数值,4,0)+VLOOKUP($C1678,装备数值,7,0)*($E1678-1))*VLOOKUP($D1678,系数!$K$2:$O$7,5,0))</f>
        <v>0</v>
      </c>
      <c r="K1678" s="17">
        <f>INT(VLOOKUP(E1678,强化金币,2,1)*VLOOKUP(INDEX(装备!F:F,MATCH(属性!A1678,装备!A:A,0)),系数!$K$12:$M$15,3,0))</f>
        <v>135000</v>
      </c>
      <c r="L1678" s="17"/>
      <c r="M1678" s="17"/>
      <c r="N1678" s="17"/>
      <c r="O1678" s="17">
        <f>IF(E1678=1,"",VLOOKUP(E1678,系数!$S$2:$AB$12,MATCH(属性!C1678,评级,0),1))</f>
        <v>0</v>
      </c>
    </row>
    <row r="1679" spans="1:15" ht="17.25" thickBot="1" x14ac:dyDescent="0.4">
      <c r="A1679" s="17">
        <f t="shared" si="52"/>
        <v>7100014</v>
      </c>
      <c r="B1679" s="17" t="s">
        <v>43</v>
      </c>
      <c r="C1679" s="15">
        <f>INDEX(装备!G:G,MATCH(属性!A1679,装备!A:A,0))</f>
        <v>7</v>
      </c>
      <c r="D1679" s="15" t="str">
        <f>INDEX(装备!E:E,MATCH(属性!A1679,装备!A:A,0))</f>
        <v>helmet</v>
      </c>
      <c r="E1679" s="14">
        <v>117</v>
      </c>
      <c r="F1679" s="17">
        <f>INT((VLOOKUP($C1679,装备数值,2,0)+VLOOKUP($C1679,装备数值,5,0)*($E1679-1))*VLOOKUP($D1679,系数!$K$2:$O$7,2,0))</f>
        <v>2633</v>
      </c>
      <c r="G1679" s="17">
        <f>INT((VLOOKUP($C1679,装备数值,3,0)+VLOOKUP($C1679,装备数值,6,0)*($E1679-1))*VLOOKUP($D1679,系数!$K$2:$O$7,3,0))</f>
        <v>0</v>
      </c>
      <c r="H1679" s="17">
        <f t="shared" si="53"/>
        <v>0</v>
      </c>
      <c r="I1679" s="17">
        <f>INT((VLOOKUP($C1679,装备数值,4,0)+VLOOKUP($C1679,装备数值,7,0)*($E1679-1))*VLOOKUP($D1679,系数!$K$2:$O$7,4,0))</f>
        <v>0</v>
      </c>
      <c r="J1679" s="17">
        <f>INT((VLOOKUP($C1679,装备数值,4,0)+VLOOKUP($C1679,装备数值,7,0)*($E1679-1))*VLOOKUP($D1679,系数!$K$2:$O$7,5,0))</f>
        <v>0</v>
      </c>
      <c r="K1679" s="17">
        <f>INT(VLOOKUP(E1679,强化金币,2,1)*VLOOKUP(INDEX(装备!F:F,MATCH(属性!A1679,装备!A:A,0)),系数!$K$12:$M$15,3,0))</f>
        <v>135000</v>
      </c>
      <c r="L1679" s="17"/>
      <c r="M1679" s="17"/>
      <c r="N1679" s="17"/>
      <c r="O1679" s="17">
        <f>IF(E1679=1,"",VLOOKUP(E1679,系数!$S$2:$AB$12,MATCH(属性!C1679,评级,0),1))</f>
        <v>0</v>
      </c>
    </row>
    <row r="1680" spans="1:15" ht="17.25" thickBot="1" x14ac:dyDescent="0.4">
      <c r="A1680" s="17">
        <f t="shared" si="52"/>
        <v>7100014</v>
      </c>
      <c r="B1680" s="17" t="s">
        <v>43</v>
      </c>
      <c r="C1680" s="15">
        <f>INDEX(装备!G:G,MATCH(属性!A1680,装备!A:A,0))</f>
        <v>7</v>
      </c>
      <c r="D1680" s="15" t="str">
        <f>INDEX(装备!E:E,MATCH(属性!A1680,装备!A:A,0))</f>
        <v>helmet</v>
      </c>
      <c r="E1680" s="14">
        <v>118</v>
      </c>
      <c r="F1680" s="17">
        <f>INT((VLOOKUP($C1680,装备数值,2,0)+VLOOKUP($C1680,装备数值,5,0)*($E1680-1))*VLOOKUP($D1680,系数!$K$2:$O$7,2,0))</f>
        <v>2652</v>
      </c>
      <c r="G1680" s="17">
        <f>INT((VLOOKUP($C1680,装备数值,3,0)+VLOOKUP($C1680,装备数值,6,0)*($E1680-1))*VLOOKUP($D1680,系数!$K$2:$O$7,3,0))</f>
        <v>0</v>
      </c>
      <c r="H1680" s="17">
        <f t="shared" si="53"/>
        <v>0</v>
      </c>
      <c r="I1680" s="17">
        <f>INT((VLOOKUP($C1680,装备数值,4,0)+VLOOKUP($C1680,装备数值,7,0)*($E1680-1))*VLOOKUP($D1680,系数!$K$2:$O$7,4,0))</f>
        <v>0</v>
      </c>
      <c r="J1680" s="17">
        <f>INT((VLOOKUP($C1680,装备数值,4,0)+VLOOKUP($C1680,装备数值,7,0)*($E1680-1))*VLOOKUP($D1680,系数!$K$2:$O$7,5,0))</f>
        <v>0</v>
      </c>
      <c r="K1680" s="17">
        <f>INT(VLOOKUP(E1680,强化金币,2,1)*VLOOKUP(INDEX(装备!F:F,MATCH(属性!A1680,装备!A:A,0)),系数!$K$12:$M$15,3,0))</f>
        <v>135000</v>
      </c>
      <c r="L1680" s="17"/>
      <c r="M1680" s="17"/>
      <c r="N1680" s="17"/>
      <c r="O1680" s="17">
        <f>IF(E1680=1,"",VLOOKUP(E1680,系数!$S$2:$AB$12,MATCH(属性!C1680,评级,0),1))</f>
        <v>0</v>
      </c>
    </row>
    <row r="1681" spans="1:15" ht="17.25" thickBot="1" x14ac:dyDescent="0.4">
      <c r="A1681" s="17">
        <f t="shared" si="52"/>
        <v>7100014</v>
      </c>
      <c r="B1681" s="17" t="s">
        <v>43</v>
      </c>
      <c r="C1681" s="15">
        <f>INDEX(装备!G:G,MATCH(属性!A1681,装备!A:A,0))</f>
        <v>7</v>
      </c>
      <c r="D1681" s="15" t="str">
        <f>INDEX(装备!E:E,MATCH(属性!A1681,装备!A:A,0))</f>
        <v>helmet</v>
      </c>
      <c r="E1681" s="14">
        <v>119</v>
      </c>
      <c r="F1681" s="17">
        <f>INT((VLOOKUP($C1681,装备数值,2,0)+VLOOKUP($C1681,装备数值,5,0)*($E1681-1))*VLOOKUP($D1681,系数!$K$2:$O$7,2,0))</f>
        <v>2671</v>
      </c>
      <c r="G1681" s="17">
        <f>INT((VLOOKUP($C1681,装备数值,3,0)+VLOOKUP($C1681,装备数值,6,0)*($E1681-1))*VLOOKUP($D1681,系数!$K$2:$O$7,3,0))</f>
        <v>0</v>
      </c>
      <c r="H1681" s="17">
        <f t="shared" si="53"/>
        <v>0</v>
      </c>
      <c r="I1681" s="17">
        <f>INT((VLOOKUP($C1681,装备数值,4,0)+VLOOKUP($C1681,装备数值,7,0)*($E1681-1))*VLOOKUP($D1681,系数!$K$2:$O$7,4,0))</f>
        <v>0</v>
      </c>
      <c r="J1681" s="17">
        <f>INT((VLOOKUP($C1681,装备数值,4,0)+VLOOKUP($C1681,装备数值,7,0)*($E1681-1))*VLOOKUP($D1681,系数!$K$2:$O$7,5,0))</f>
        <v>0</v>
      </c>
      <c r="K1681" s="17">
        <f>INT(VLOOKUP(E1681,强化金币,2,1)*VLOOKUP(INDEX(装备!F:F,MATCH(属性!A1681,装备!A:A,0)),系数!$K$12:$M$15,3,0))</f>
        <v>135000</v>
      </c>
      <c r="L1681" s="17"/>
      <c r="M1681" s="17"/>
      <c r="N1681" s="17"/>
      <c r="O1681" s="17">
        <f>IF(E1681=1,"",VLOOKUP(E1681,系数!$S$2:$AB$12,MATCH(属性!C1681,评级,0),1))</f>
        <v>0</v>
      </c>
    </row>
    <row r="1682" spans="1:15" ht="17.25" thickBot="1" x14ac:dyDescent="0.4">
      <c r="A1682" s="17">
        <f t="shared" si="52"/>
        <v>7100014</v>
      </c>
      <c r="B1682" s="17" t="s">
        <v>43</v>
      </c>
      <c r="C1682" s="15">
        <f>INDEX(装备!G:G,MATCH(属性!A1682,装备!A:A,0))</f>
        <v>7</v>
      </c>
      <c r="D1682" s="15" t="str">
        <f>INDEX(装备!E:E,MATCH(属性!A1682,装备!A:A,0))</f>
        <v>helmet</v>
      </c>
      <c r="E1682" s="14">
        <v>120</v>
      </c>
      <c r="F1682" s="17">
        <f>INT((VLOOKUP($C1682,装备数值,2,0)+VLOOKUP($C1682,装备数值,5,0)*($E1682-1))*VLOOKUP($D1682,系数!$K$2:$O$7,2,0))</f>
        <v>2691</v>
      </c>
      <c r="G1682" s="17">
        <f>INT((VLOOKUP($C1682,装备数值,3,0)+VLOOKUP($C1682,装备数值,6,0)*($E1682-1))*VLOOKUP($D1682,系数!$K$2:$O$7,3,0))</f>
        <v>0</v>
      </c>
      <c r="H1682" s="17">
        <f t="shared" si="53"/>
        <v>0</v>
      </c>
      <c r="I1682" s="17">
        <f>INT((VLOOKUP($C1682,装备数值,4,0)+VLOOKUP($C1682,装备数值,7,0)*($E1682-1))*VLOOKUP($D1682,系数!$K$2:$O$7,4,0))</f>
        <v>0</v>
      </c>
      <c r="J1682" s="17">
        <f>INT((VLOOKUP($C1682,装备数值,4,0)+VLOOKUP($C1682,装备数值,7,0)*($E1682-1))*VLOOKUP($D1682,系数!$K$2:$O$7,5,0))</f>
        <v>0</v>
      </c>
      <c r="K1682" s="17">
        <f>INT(VLOOKUP(E1682,强化金币,2,1)*VLOOKUP(INDEX(装备!F:F,MATCH(属性!A1682,装备!A:A,0)),系数!$K$12:$M$15,3,0))</f>
        <v>135000</v>
      </c>
      <c r="L1682" s="17"/>
      <c r="M1682" s="17"/>
      <c r="N1682" s="17"/>
      <c r="O1682" s="17">
        <f>IF(E1682=1,"",VLOOKUP(E1682,系数!$S$2:$AB$12,MATCH(属性!C1682,评级,0),1))</f>
        <v>0</v>
      </c>
    </row>
    <row r="1683" spans="1:15" ht="17.25" thickBot="1" x14ac:dyDescent="0.4">
      <c r="A1683" s="15">
        <f t="shared" si="52"/>
        <v>7100015</v>
      </c>
      <c r="B1683" s="15" t="s">
        <v>70</v>
      </c>
      <c r="C1683" s="15">
        <f>INDEX(装备!G:G,MATCH(属性!A1683,装备!A:A,0))</f>
        <v>7</v>
      </c>
      <c r="D1683" s="15" t="str">
        <f>INDEX(装备!E:E,MATCH(属性!A1683,装备!A:A,0))</f>
        <v>armour</v>
      </c>
      <c r="E1683" s="16">
        <v>1</v>
      </c>
      <c r="F1683" s="17">
        <f>INT((VLOOKUP($C1683,装备数值,2,0)+VLOOKUP($C1683,装备数值,5,0)*($E1683-1))*VLOOKUP($D1683,系数!$K$2:$O$7,2,0))</f>
        <v>390</v>
      </c>
      <c r="G1683" s="17">
        <f>INT((VLOOKUP($C1683,装备数值,3,0)+VLOOKUP($C1683,装备数值,6,0)*($E1683-1))*VLOOKUP($D1683,系数!$K$2:$O$7,3,0))</f>
        <v>0</v>
      </c>
      <c r="H1683" s="17">
        <f t="shared" si="53"/>
        <v>0</v>
      </c>
      <c r="I1683" s="17">
        <f>INT((VLOOKUP($C1683,装备数值,4,0)+VLOOKUP($C1683,装备数值,7,0)*($E1683-1))*VLOOKUP($D1683,系数!$K$2:$O$7,4,0))</f>
        <v>0</v>
      </c>
      <c r="J1683" s="17">
        <f>INT((VLOOKUP($C1683,装备数值,4,0)+VLOOKUP($C1683,装备数值,7,0)*($E1683-1))*VLOOKUP($D1683,系数!$K$2:$O$7,5,0))</f>
        <v>0</v>
      </c>
      <c r="K1683" s="17">
        <f>INT(VLOOKUP(E1683,强化金币,2,1)*VLOOKUP(INDEX(装备!F:F,MATCH(属性!A1683,装备!A:A,0)),系数!$K$12:$M$15,3,0))</f>
        <v>15</v>
      </c>
      <c r="L1683" s="17"/>
      <c r="M1683" s="17"/>
      <c r="N1683" s="17"/>
      <c r="O1683" s="17" t="str">
        <f>IF(E1683=1,"",VLOOKUP(E1683,系数!$S$2:$AB$12,MATCH(属性!C1683,评级,0),1))</f>
        <v/>
      </c>
    </row>
    <row r="1684" spans="1:15" ht="17.25" thickBot="1" x14ac:dyDescent="0.4">
      <c r="A1684" s="17">
        <f t="shared" si="52"/>
        <v>7100015</v>
      </c>
      <c r="B1684" s="17" t="s">
        <v>44</v>
      </c>
      <c r="C1684" s="15">
        <f>INDEX(装备!G:G,MATCH(属性!A1684,装备!A:A,0))</f>
        <v>7</v>
      </c>
      <c r="D1684" s="15" t="str">
        <f>INDEX(装备!E:E,MATCH(属性!A1684,装备!A:A,0))</f>
        <v>armour</v>
      </c>
      <c r="E1684" s="14">
        <v>2</v>
      </c>
      <c r="F1684" s="17">
        <f>INT((VLOOKUP($C1684,装备数值,2,0)+VLOOKUP($C1684,装备数值,5,0)*($E1684-1))*VLOOKUP($D1684,系数!$K$2:$O$7,2,0))</f>
        <v>409</v>
      </c>
      <c r="G1684" s="17">
        <f>INT((VLOOKUP($C1684,装备数值,3,0)+VLOOKUP($C1684,装备数值,6,0)*($E1684-1))*VLOOKUP($D1684,系数!$K$2:$O$7,3,0))</f>
        <v>0</v>
      </c>
      <c r="H1684" s="17">
        <f t="shared" si="53"/>
        <v>0</v>
      </c>
      <c r="I1684" s="17">
        <f>INT((VLOOKUP($C1684,装备数值,4,0)+VLOOKUP($C1684,装备数值,7,0)*($E1684-1))*VLOOKUP($D1684,系数!$K$2:$O$7,4,0))</f>
        <v>0</v>
      </c>
      <c r="J1684" s="17">
        <f>INT((VLOOKUP($C1684,装备数值,4,0)+VLOOKUP($C1684,装备数值,7,0)*($E1684-1))*VLOOKUP($D1684,系数!$K$2:$O$7,5,0))</f>
        <v>0</v>
      </c>
      <c r="K1684" s="17">
        <f>INT(VLOOKUP(E1684,强化金币,2,1)*VLOOKUP(INDEX(装备!F:F,MATCH(属性!A1684,装备!A:A,0)),系数!$K$12:$M$15,3,0))</f>
        <v>24</v>
      </c>
      <c r="L1684" s="17"/>
      <c r="M1684" s="17"/>
      <c r="N1684" s="17"/>
      <c r="O1684" s="17">
        <f>IF(E1684=1,"",VLOOKUP(E1684,系数!$S$2:$AB$12,MATCH(属性!C1684,评级,0),1))</f>
        <v>0</v>
      </c>
    </row>
    <row r="1685" spans="1:15" ht="17.25" thickBot="1" x14ac:dyDescent="0.4">
      <c r="A1685" s="17">
        <f t="shared" si="52"/>
        <v>7100015</v>
      </c>
      <c r="B1685" s="17" t="s">
        <v>44</v>
      </c>
      <c r="C1685" s="15">
        <f>INDEX(装备!G:G,MATCH(属性!A1685,装备!A:A,0))</f>
        <v>7</v>
      </c>
      <c r="D1685" s="15" t="str">
        <f>INDEX(装备!E:E,MATCH(属性!A1685,装备!A:A,0))</f>
        <v>armour</v>
      </c>
      <c r="E1685" s="14">
        <v>3</v>
      </c>
      <c r="F1685" s="17">
        <f>INT((VLOOKUP($C1685,装备数值,2,0)+VLOOKUP($C1685,装备数值,5,0)*($E1685-1))*VLOOKUP($D1685,系数!$K$2:$O$7,2,0))</f>
        <v>428</v>
      </c>
      <c r="G1685" s="17">
        <f>INT((VLOOKUP($C1685,装备数值,3,0)+VLOOKUP($C1685,装备数值,6,0)*($E1685-1))*VLOOKUP($D1685,系数!$K$2:$O$7,3,0))</f>
        <v>0</v>
      </c>
      <c r="H1685" s="17">
        <f t="shared" si="53"/>
        <v>0</v>
      </c>
      <c r="I1685" s="17">
        <f>INT((VLOOKUP($C1685,装备数值,4,0)+VLOOKUP($C1685,装备数值,7,0)*($E1685-1))*VLOOKUP($D1685,系数!$K$2:$O$7,4,0))</f>
        <v>0</v>
      </c>
      <c r="J1685" s="17">
        <f>INT((VLOOKUP($C1685,装备数值,4,0)+VLOOKUP($C1685,装备数值,7,0)*($E1685-1))*VLOOKUP($D1685,系数!$K$2:$O$7,5,0))</f>
        <v>0</v>
      </c>
      <c r="K1685" s="17">
        <f>INT(VLOOKUP(E1685,强化金币,2,1)*VLOOKUP(INDEX(装备!F:F,MATCH(属性!A1685,装备!A:A,0)),系数!$K$12:$M$15,3,0))</f>
        <v>30</v>
      </c>
      <c r="L1685" s="17"/>
      <c r="M1685" s="17"/>
      <c r="N1685" s="17"/>
      <c r="O1685" s="17">
        <f>IF(E1685=1,"",VLOOKUP(E1685,系数!$S$2:$AB$12,MATCH(属性!C1685,评级,0),1))</f>
        <v>0</v>
      </c>
    </row>
    <row r="1686" spans="1:15" ht="17.25" thickBot="1" x14ac:dyDescent="0.4">
      <c r="A1686" s="17">
        <f t="shared" si="52"/>
        <v>7100015</v>
      </c>
      <c r="B1686" s="17" t="s">
        <v>44</v>
      </c>
      <c r="C1686" s="15">
        <f>INDEX(装备!G:G,MATCH(属性!A1686,装备!A:A,0))</f>
        <v>7</v>
      </c>
      <c r="D1686" s="15" t="str">
        <f>INDEX(装备!E:E,MATCH(属性!A1686,装备!A:A,0))</f>
        <v>armour</v>
      </c>
      <c r="E1686" s="14">
        <v>4</v>
      </c>
      <c r="F1686" s="17">
        <f>INT((VLOOKUP($C1686,装备数值,2,0)+VLOOKUP($C1686,装备数值,5,0)*($E1686-1))*VLOOKUP($D1686,系数!$K$2:$O$7,2,0))</f>
        <v>448</v>
      </c>
      <c r="G1686" s="17">
        <f>INT((VLOOKUP($C1686,装备数值,3,0)+VLOOKUP($C1686,装备数值,6,0)*($E1686-1))*VLOOKUP($D1686,系数!$K$2:$O$7,3,0))</f>
        <v>0</v>
      </c>
      <c r="H1686" s="17">
        <f t="shared" si="53"/>
        <v>0</v>
      </c>
      <c r="I1686" s="17">
        <f>INT((VLOOKUP($C1686,装备数值,4,0)+VLOOKUP($C1686,装备数值,7,0)*($E1686-1))*VLOOKUP($D1686,系数!$K$2:$O$7,4,0))</f>
        <v>0</v>
      </c>
      <c r="J1686" s="17">
        <f>INT((VLOOKUP($C1686,装备数值,4,0)+VLOOKUP($C1686,装备数值,7,0)*($E1686-1))*VLOOKUP($D1686,系数!$K$2:$O$7,5,0))</f>
        <v>0</v>
      </c>
      <c r="K1686" s="17">
        <f>INT(VLOOKUP(E1686,强化金币,2,1)*VLOOKUP(INDEX(装备!F:F,MATCH(属性!A1686,装备!A:A,0)),系数!$K$12:$M$15,3,0))</f>
        <v>60</v>
      </c>
      <c r="L1686" s="17"/>
      <c r="M1686" s="17"/>
      <c r="N1686" s="17"/>
      <c r="O1686" s="17">
        <f>IF(E1686=1,"",VLOOKUP(E1686,系数!$S$2:$AB$12,MATCH(属性!C1686,评级,0),1))</f>
        <v>0</v>
      </c>
    </row>
    <row r="1687" spans="1:15" ht="17.25" thickBot="1" x14ac:dyDescent="0.4">
      <c r="A1687" s="17">
        <f t="shared" si="52"/>
        <v>7100015</v>
      </c>
      <c r="B1687" s="17" t="s">
        <v>44</v>
      </c>
      <c r="C1687" s="15">
        <f>INDEX(装备!G:G,MATCH(属性!A1687,装备!A:A,0))</f>
        <v>7</v>
      </c>
      <c r="D1687" s="15" t="str">
        <f>INDEX(装备!E:E,MATCH(属性!A1687,装备!A:A,0))</f>
        <v>armour</v>
      </c>
      <c r="E1687" s="14">
        <v>5</v>
      </c>
      <c r="F1687" s="17">
        <f>INT((VLOOKUP($C1687,装备数值,2,0)+VLOOKUP($C1687,装备数值,5,0)*($E1687-1))*VLOOKUP($D1687,系数!$K$2:$O$7,2,0))</f>
        <v>467</v>
      </c>
      <c r="G1687" s="17">
        <f>INT((VLOOKUP($C1687,装备数值,3,0)+VLOOKUP($C1687,装备数值,6,0)*($E1687-1))*VLOOKUP($D1687,系数!$K$2:$O$7,3,0))</f>
        <v>0</v>
      </c>
      <c r="H1687" s="17">
        <f t="shared" si="53"/>
        <v>0</v>
      </c>
      <c r="I1687" s="17">
        <f>INT((VLOOKUP($C1687,装备数值,4,0)+VLOOKUP($C1687,装备数值,7,0)*($E1687-1))*VLOOKUP($D1687,系数!$K$2:$O$7,4,0))</f>
        <v>0</v>
      </c>
      <c r="J1687" s="17">
        <f>INT((VLOOKUP($C1687,装备数值,4,0)+VLOOKUP($C1687,装备数值,7,0)*($E1687-1))*VLOOKUP($D1687,系数!$K$2:$O$7,5,0))</f>
        <v>0</v>
      </c>
      <c r="K1687" s="17">
        <f>INT(VLOOKUP(E1687,强化金币,2,1)*VLOOKUP(INDEX(装备!F:F,MATCH(属性!A1687,装备!A:A,0)),系数!$K$12:$M$15,3,0))</f>
        <v>90</v>
      </c>
      <c r="L1687" s="17"/>
      <c r="M1687" s="17"/>
      <c r="N1687" s="17"/>
      <c r="O1687" s="17">
        <f>IF(E1687=1,"",VLOOKUP(E1687,系数!$S$2:$AB$12,MATCH(属性!C1687,评级,0),1))</f>
        <v>0</v>
      </c>
    </row>
    <row r="1688" spans="1:15" ht="17.25" thickBot="1" x14ac:dyDescent="0.4">
      <c r="A1688" s="17">
        <f t="shared" si="52"/>
        <v>7100015</v>
      </c>
      <c r="B1688" s="17" t="s">
        <v>44</v>
      </c>
      <c r="C1688" s="15">
        <f>INDEX(装备!G:G,MATCH(属性!A1688,装备!A:A,0))</f>
        <v>7</v>
      </c>
      <c r="D1688" s="15" t="str">
        <f>INDEX(装备!E:E,MATCH(属性!A1688,装备!A:A,0))</f>
        <v>armour</v>
      </c>
      <c r="E1688" s="14">
        <v>6</v>
      </c>
      <c r="F1688" s="17">
        <f>INT((VLOOKUP($C1688,装备数值,2,0)+VLOOKUP($C1688,装备数值,5,0)*($E1688-1))*VLOOKUP($D1688,系数!$K$2:$O$7,2,0))</f>
        <v>486</v>
      </c>
      <c r="G1688" s="17">
        <f>INT((VLOOKUP($C1688,装备数值,3,0)+VLOOKUP($C1688,装备数值,6,0)*($E1688-1))*VLOOKUP($D1688,系数!$K$2:$O$7,3,0))</f>
        <v>0</v>
      </c>
      <c r="H1688" s="17">
        <f t="shared" si="53"/>
        <v>0</v>
      </c>
      <c r="I1688" s="17">
        <f>INT((VLOOKUP($C1688,装备数值,4,0)+VLOOKUP($C1688,装备数值,7,0)*($E1688-1))*VLOOKUP($D1688,系数!$K$2:$O$7,4,0))</f>
        <v>0</v>
      </c>
      <c r="J1688" s="17">
        <f>INT((VLOOKUP($C1688,装备数值,4,0)+VLOOKUP($C1688,装备数值,7,0)*($E1688-1))*VLOOKUP($D1688,系数!$K$2:$O$7,5,0))</f>
        <v>0</v>
      </c>
      <c r="K1688" s="17">
        <f>INT(VLOOKUP(E1688,强化金币,2,1)*VLOOKUP(INDEX(装备!F:F,MATCH(属性!A1688,装备!A:A,0)),系数!$K$12:$M$15,3,0))</f>
        <v>120</v>
      </c>
      <c r="L1688" s="17"/>
      <c r="M1688" s="17"/>
      <c r="N1688" s="17"/>
      <c r="O1688" s="17">
        <f>IF(E1688=1,"",VLOOKUP(E1688,系数!$S$2:$AB$12,MATCH(属性!C1688,评级,0),1))</f>
        <v>0</v>
      </c>
    </row>
    <row r="1689" spans="1:15" ht="17.25" thickBot="1" x14ac:dyDescent="0.4">
      <c r="A1689" s="17">
        <f t="shared" si="52"/>
        <v>7100015</v>
      </c>
      <c r="B1689" s="17" t="s">
        <v>44</v>
      </c>
      <c r="C1689" s="15">
        <f>INDEX(装备!G:G,MATCH(属性!A1689,装备!A:A,0))</f>
        <v>7</v>
      </c>
      <c r="D1689" s="15" t="str">
        <f>INDEX(装备!E:E,MATCH(属性!A1689,装备!A:A,0))</f>
        <v>armour</v>
      </c>
      <c r="E1689" s="14">
        <v>7</v>
      </c>
      <c r="F1689" s="17">
        <f>INT((VLOOKUP($C1689,装备数值,2,0)+VLOOKUP($C1689,装备数值,5,0)*($E1689-1))*VLOOKUP($D1689,系数!$K$2:$O$7,2,0))</f>
        <v>506</v>
      </c>
      <c r="G1689" s="17">
        <f>INT((VLOOKUP($C1689,装备数值,3,0)+VLOOKUP($C1689,装备数值,6,0)*($E1689-1))*VLOOKUP($D1689,系数!$K$2:$O$7,3,0))</f>
        <v>0</v>
      </c>
      <c r="H1689" s="17">
        <f t="shared" si="53"/>
        <v>0</v>
      </c>
      <c r="I1689" s="17">
        <f>INT((VLOOKUP($C1689,装备数值,4,0)+VLOOKUP($C1689,装备数值,7,0)*($E1689-1))*VLOOKUP($D1689,系数!$K$2:$O$7,4,0))</f>
        <v>0</v>
      </c>
      <c r="J1689" s="17">
        <f>INT((VLOOKUP($C1689,装备数值,4,0)+VLOOKUP($C1689,装备数值,7,0)*($E1689-1))*VLOOKUP($D1689,系数!$K$2:$O$7,5,0))</f>
        <v>0</v>
      </c>
      <c r="K1689" s="17">
        <f>INT(VLOOKUP(E1689,强化金币,2,1)*VLOOKUP(INDEX(装备!F:F,MATCH(属性!A1689,装备!A:A,0)),系数!$K$12:$M$15,3,0))</f>
        <v>150</v>
      </c>
      <c r="L1689" s="17"/>
      <c r="M1689" s="17"/>
      <c r="N1689" s="17"/>
      <c r="O1689" s="17">
        <f>IF(E1689=1,"",VLOOKUP(E1689,系数!$S$2:$AB$12,MATCH(属性!C1689,评级,0),1))</f>
        <v>0</v>
      </c>
    </row>
    <row r="1690" spans="1:15" ht="17.25" thickBot="1" x14ac:dyDescent="0.4">
      <c r="A1690" s="17">
        <f t="shared" si="52"/>
        <v>7100015</v>
      </c>
      <c r="B1690" s="17" t="s">
        <v>44</v>
      </c>
      <c r="C1690" s="15">
        <f>INDEX(装备!G:G,MATCH(属性!A1690,装备!A:A,0))</f>
        <v>7</v>
      </c>
      <c r="D1690" s="15" t="str">
        <f>INDEX(装备!E:E,MATCH(属性!A1690,装备!A:A,0))</f>
        <v>armour</v>
      </c>
      <c r="E1690" s="14">
        <v>8</v>
      </c>
      <c r="F1690" s="17">
        <f>INT((VLOOKUP($C1690,装备数值,2,0)+VLOOKUP($C1690,装备数值,5,0)*($E1690-1))*VLOOKUP($D1690,系数!$K$2:$O$7,2,0))</f>
        <v>525</v>
      </c>
      <c r="G1690" s="17">
        <f>INT((VLOOKUP($C1690,装备数值,3,0)+VLOOKUP($C1690,装备数值,6,0)*($E1690-1))*VLOOKUP($D1690,系数!$K$2:$O$7,3,0))</f>
        <v>0</v>
      </c>
      <c r="H1690" s="17">
        <f t="shared" si="53"/>
        <v>0</v>
      </c>
      <c r="I1690" s="17">
        <f>INT((VLOOKUP($C1690,装备数值,4,0)+VLOOKUP($C1690,装备数值,7,0)*($E1690-1))*VLOOKUP($D1690,系数!$K$2:$O$7,4,0))</f>
        <v>0</v>
      </c>
      <c r="J1690" s="17">
        <f>INT((VLOOKUP($C1690,装备数值,4,0)+VLOOKUP($C1690,装备数值,7,0)*($E1690-1))*VLOOKUP($D1690,系数!$K$2:$O$7,5,0))</f>
        <v>0</v>
      </c>
      <c r="K1690" s="17">
        <f>INT(VLOOKUP(E1690,强化金币,2,1)*VLOOKUP(INDEX(装备!F:F,MATCH(属性!A1690,装备!A:A,0)),系数!$K$12:$M$15,3,0))</f>
        <v>180</v>
      </c>
      <c r="L1690" s="17"/>
      <c r="M1690" s="17"/>
      <c r="N1690" s="17"/>
      <c r="O1690" s="17">
        <f>IF(E1690=1,"",VLOOKUP(E1690,系数!$S$2:$AB$12,MATCH(属性!C1690,评级,0),1))</f>
        <v>0</v>
      </c>
    </row>
    <row r="1691" spans="1:15" ht="17.25" thickBot="1" x14ac:dyDescent="0.4">
      <c r="A1691" s="17">
        <f t="shared" si="52"/>
        <v>7100015</v>
      </c>
      <c r="B1691" s="17" t="s">
        <v>44</v>
      </c>
      <c r="C1691" s="15">
        <f>INDEX(装备!G:G,MATCH(属性!A1691,装备!A:A,0))</f>
        <v>7</v>
      </c>
      <c r="D1691" s="15" t="str">
        <f>INDEX(装备!E:E,MATCH(属性!A1691,装备!A:A,0))</f>
        <v>armour</v>
      </c>
      <c r="E1691" s="14">
        <v>9</v>
      </c>
      <c r="F1691" s="17">
        <f>INT((VLOOKUP($C1691,装备数值,2,0)+VLOOKUP($C1691,装备数值,5,0)*($E1691-1))*VLOOKUP($D1691,系数!$K$2:$O$7,2,0))</f>
        <v>544</v>
      </c>
      <c r="G1691" s="17">
        <f>INT((VLOOKUP($C1691,装备数值,3,0)+VLOOKUP($C1691,装备数值,6,0)*($E1691-1))*VLOOKUP($D1691,系数!$K$2:$O$7,3,0))</f>
        <v>0</v>
      </c>
      <c r="H1691" s="17">
        <f t="shared" si="53"/>
        <v>0</v>
      </c>
      <c r="I1691" s="17">
        <f>INT((VLOOKUP($C1691,装备数值,4,0)+VLOOKUP($C1691,装备数值,7,0)*($E1691-1))*VLOOKUP($D1691,系数!$K$2:$O$7,4,0))</f>
        <v>0</v>
      </c>
      <c r="J1691" s="17">
        <f>INT((VLOOKUP($C1691,装备数值,4,0)+VLOOKUP($C1691,装备数值,7,0)*($E1691-1))*VLOOKUP($D1691,系数!$K$2:$O$7,5,0))</f>
        <v>0</v>
      </c>
      <c r="K1691" s="17">
        <f>INT(VLOOKUP(E1691,强化金币,2,1)*VLOOKUP(INDEX(装备!F:F,MATCH(属性!A1691,装备!A:A,0)),系数!$K$12:$M$15,3,0))</f>
        <v>210</v>
      </c>
      <c r="L1691" s="17"/>
      <c r="M1691" s="17"/>
      <c r="N1691" s="17"/>
      <c r="O1691" s="17">
        <f>IF(E1691=1,"",VLOOKUP(E1691,系数!$S$2:$AB$12,MATCH(属性!C1691,评级,0),1))</f>
        <v>0</v>
      </c>
    </row>
    <row r="1692" spans="1:15" ht="17.25" thickBot="1" x14ac:dyDescent="0.4">
      <c r="A1692" s="17">
        <f t="shared" si="52"/>
        <v>7100015</v>
      </c>
      <c r="B1692" s="17" t="s">
        <v>44</v>
      </c>
      <c r="C1692" s="15">
        <f>INDEX(装备!G:G,MATCH(属性!A1692,装备!A:A,0))</f>
        <v>7</v>
      </c>
      <c r="D1692" s="15" t="str">
        <f>INDEX(装备!E:E,MATCH(属性!A1692,装备!A:A,0))</f>
        <v>armour</v>
      </c>
      <c r="E1692" s="14">
        <v>10</v>
      </c>
      <c r="F1692" s="17">
        <f>INT((VLOOKUP($C1692,装备数值,2,0)+VLOOKUP($C1692,装备数值,5,0)*($E1692-1))*VLOOKUP($D1692,系数!$K$2:$O$7,2,0))</f>
        <v>564</v>
      </c>
      <c r="G1692" s="17">
        <f>INT((VLOOKUP($C1692,装备数值,3,0)+VLOOKUP($C1692,装备数值,6,0)*($E1692-1))*VLOOKUP($D1692,系数!$K$2:$O$7,3,0))</f>
        <v>0</v>
      </c>
      <c r="H1692" s="17">
        <f t="shared" si="53"/>
        <v>0</v>
      </c>
      <c r="I1692" s="17">
        <f>INT((VLOOKUP($C1692,装备数值,4,0)+VLOOKUP($C1692,装备数值,7,0)*($E1692-1))*VLOOKUP($D1692,系数!$K$2:$O$7,4,0))</f>
        <v>0</v>
      </c>
      <c r="J1692" s="17">
        <f>INT((VLOOKUP($C1692,装备数值,4,0)+VLOOKUP($C1692,装备数值,7,0)*($E1692-1))*VLOOKUP($D1692,系数!$K$2:$O$7,5,0))</f>
        <v>0</v>
      </c>
      <c r="K1692" s="17">
        <f>INT(VLOOKUP(E1692,强化金币,2,1)*VLOOKUP(INDEX(装备!F:F,MATCH(属性!A1692,装备!A:A,0)),系数!$K$12:$M$15,3,0))</f>
        <v>240</v>
      </c>
      <c r="L1692" s="17"/>
      <c r="M1692" s="17"/>
      <c r="N1692" s="17"/>
      <c r="O1692" s="17">
        <f>IF(E1692=1,"",VLOOKUP(E1692,系数!$S$2:$AB$12,MATCH(属性!C1692,评级,0),1))</f>
        <v>0</v>
      </c>
    </row>
    <row r="1693" spans="1:15" ht="17.25" thickBot="1" x14ac:dyDescent="0.4">
      <c r="A1693" s="17">
        <f t="shared" si="52"/>
        <v>7100015</v>
      </c>
      <c r="B1693" s="17" t="s">
        <v>44</v>
      </c>
      <c r="C1693" s="15">
        <f>INDEX(装备!G:G,MATCH(属性!A1693,装备!A:A,0))</f>
        <v>7</v>
      </c>
      <c r="D1693" s="15" t="str">
        <f>INDEX(装备!E:E,MATCH(属性!A1693,装备!A:A,0))</f>
        <v>armour</v>
      </c>
      <c r="E1693" s="14">
        <v>11</v>
      </c>
      <c r="F1693" s="17">
        <f>INT((VLOOKUP($C1693,装备数值,2,0)+VLOOKUP($C1693,装备数值,5,0)*($E1693-1))*VLOOKUP($D1693,系数!$K$2:$O$7,2,0))</f>
        <v>583</v>
      </c>
      <c r="G1693" s="17">
        <f>INT((VLOOKUP($C1693,装备数值,3,0)+VLOOKUP($C1693,装备数值,6,0)*($E1693-1))*VLOOKUP($D1693,系数!$K$2:$O$7,3,0))</f>
        <v>0</v>
      </c>
      <c r="H1693" s="17">
        <f t="shared" si="53"/>
        <v>0</v>
      </c>
      <c r="I1693" s="17">
        <f>INT((VLOOKUP($C1693,装备数值,4,0)+VLOOKUP($C1693,装备数值,7,0)*($E1693-1))*VLOOKUP($D1693,系数!$K$2:$O$7,4,0))</f>
        <v>0</v>
      </c>
      <c r="J1693" s="17">
        <f>INT((VLOOKUP($C1693,装备数值,4,0)+VLOOKUP($C1693,装备数值,7,0)*($E1693-1))*VLOOKUP($D1693,系数!$K$2:$O$7,5,0))</f>
        <v>0</v>
      </c>
      <c r="K1693" s="17">
        <f>INT(VLOOKUP(E1693,强化金币,2,1)*VLOOKUP(INDEX(装备!F:F,MATCH(属性!A1693,装备!A:A,0)),系数!$K$12:$M$15,3,0))</f>
        <v>270</v>
      </c>
      <c r="L1693" s="17"/>
      <c r="M1693" s="17"/>
      <c r="N1693" s="17"/>
      <c r="O1693" s="17">
        <f>IF(E1693=1,"",VLOOKUP(E1693,系数!$S$2:$AB$12,MATCH(属性!C1693,评级,0),1))</f>
        <v>0</v>
      </c>
    </row>
    <row r="1694" spans="1:15" ht="17.25" thickBot="1" x14ac:dyDescent="0.4">
      <c r="A1694" s="17">
        <f t="shared" si="52"/>
        <v>7100015</v>
      </c>
      <c r="B1694" s="17" t="s">
        <v>44</v>
      </c>
      <c r="C1694" s="15">
        <f>INDEX(装备!G:G,MATCH(属性!A1694,装备!A:A,0))</f>
        <v>7</v>
      </c>
      <c r="D1694" s="15" t="str">
        <f>INDEX(装备!E:E,MATCH(属性!A1694,装备!A:A,0))</f>
        <v>armour</v>
      </c>
      <c r="E1694" s="14">
        <v>12</v>
      </c>
      <c r="F1694" s="17">
        <f>INT((VLOOKUP($C1694,装备数值,2,0)+VLOOKUP($C1694,装备数值,5,0)*($E1694-1))*VLOOKUP($D1694,系数!$K$2:$O$7,2,0))</f>
        <v>602</v>
      </c>
      <c r="G1694" s="17">
        <f>INT((VLOOKUP($C1694,装备数值,3,0)+VLOOKUP($C1694,装备数值,6,0)*($E1694-1))*VLOOKUP($D1694,系数!$K$2:$O$7,3,0))</f>
        <v>0</v>
      </c>
      <c r="H1694" s="17">
        <f t="shared" si="53"/>
        <v>0</v>
      </c>
      <c r="I1694" s="17">
        <f>INT((VLOOKUP($C1694,装备数值,4,0)+VLOOKUP($C1694,装备数值,7,0)*($E1694-1))*VLOOKUP($D1694,系数!$K$2:$O$7,4,0))</f>
        <v>0</v>
      </c>
      <c r="J1694" s="17">
        <f>INT((VLOOKUP($C1694,装备数值,4,0)+VLOOKUP($C1694,装备数值,7,0)*($E1694-1))*VLOOKUP($D1694,系数!$K$2:$O$7,5,0))</f>
        <v>0</v>
      </c>
      <c r="K1694" s="17">
        <f>INT(VLOOKUP(E1694,强化金币,2,1)*VLOOKUP(INDEX(装备!F:F,MATCH(属性!A1694,装备!A:A,0)),系数!$K$12:$M$15,3,0))</f>
        <v>300</v>
      </c>
      <c r="L1694" s="17"/>
      <c r="M1694" s="17"/>
      <c r="N1694" s="17"/>
      <c r="O1694" s="17">
        <f>IF(E1694=1,"",VLOOKUP(E1694,系数!$S$2:$AB$12,MATCH(属性!C1694,评级,0),1))</f>
        <v>0</v>
      </c>
    </row>
    <row r="1695" spans="1:15" ht="17.25" thickBot="1" x14ac:dyDescent="0.4">
      <c r="A1695" s="17">
        <f t="shared" si="52"/>
        <v>7100015</v>
      </c>
      <c r="B1695" s="17" t="s">
        <v>44</v>
      </c>
      <c r="C1695" s="15">
        <f>INDEX(装备!G:G,MATCH(属性!A1695,装备!A:A,0))</f>
        <v>7</v>
      </c>
      <c r="D1695" s="15" t="str">
        <f>INDEX(装备!E:E,MATCH(属性!A1695,装备!A:A,0))</f>
        <v>armour</v>
      </c>
      <c r="E1695" s="14">
        <v>13</v>
      </c>
      <c r="F1695" s="17">
        <f>INT((VLOOKUP($C1695,装备数值,2,0)+VLOOKUP($C1695,装备数值,5,0)*($E1695-1))*VLOOKUP($D1695,系数!$K$2:$O$7,2,0))</f>
        <v>622</v>
      </c>
      <c r="G1695" s="17">
        <f>INT((VLOOKUP($C1695,装备数值,3,0)+VLOOKUP($C1695,装备数值,6,0)*($E1695-1))*VLOOKUP($D1695,系数!$K$2:$O$7,3,0))</f>
        <v>0</v>
      </c>
      <c r="H1695" s="17">
        <f t="shared" si="53"/>
        <v>0</v>
      </c>
      <c r="I1695" s="17">
        <f>INT((VLOOKUP($C1695,装备数值,4,0)+VLOOKUP($C1695,装备数值,7,0)*($E1695-1))*VLOOKUP($D1695,系数!$K$2:$O$7,4,0))</f>
        <v>0</v>
      </c>
      <c r="J1695" s="17">
        <f>INT((VLOOKUP($C1695,装备数值,4,0)+VLOOKUP($C1695,装备数值,7,0)*($E1695-1))*VLOOKUP($D1695,系数!$K$2:$O$7,5,0))</f>
        <v>0</v>
      </c>
      <c r="K1695" s="17">
        <f>INT(VLOOKUP(E1695,强化金币,2,1)*VLOOKUP(INDEX(装备!F:F,MATCH(属性!A1695,装备!A:A,0)),系数!$K$12:$M$15,3,0))</f>
        <v>360</v>
      </c>
      <c r="L1695" s="17"/>
      <c r="M1695" s="17"/>
      <c r="N1695" s="17"/>
      <c r="O1695" s="17">
        <f>IF(E1695=1,"",VLOOKUP(E1695,系数!$S$2:$AB$12,MATCH(属性!C1695,评级,0),1))</f>
        <v>0</v>
      </c>
    </row>
    <row r="1696" spans="1:15" ht="17.25" thickBot="1" x14ac:dyDescent="0.4">
      <c r="A1696" s="17">
        <f t="shared" si="52"/>
        <v>7100015</v>
      </c>
      <c r="B1696" s="17" t="s">
        <v>44</v>
      </c>
      <c r="C1696" s="15">
        <f>INDEX(装备!G:G,MATCH(属性!A1696,装备!A:A,0))</f>
        <v>7</v>
      </c>
      <c r="D1696" s="15" t="str">
        <f>INDEX(装备!E:E,MATCH(属性!A1696,装备!A:A,0))</f>
        <v>armour</v>
      </c>
      <c r="E1696" s="14">
        <v>14</v>
      </c>
      <c r="F1696" s="17">
        <f>INT((VLOOKUP($C1696,装备数值,2,0)+VLOOKUP($C1696,装备数值,5,0)*($E1696-1))*VLOOKUP($D1696,系数!$K$2:$O$7,2,0))</f>
        <v>641</v>
      </c>
      <c r="G1696" s="17">
        <f>INT((VLOOKUP($C1696,装备数值,3,0)+VLOOKUP($C1696,装备数值,6,0)*($E1696-1))*VLOOKUP($D1696,系数!$K$2:$O$7,3,0))</f>
        <v>0</v>
      </c>
      <c r="H1696" s="17">
        <f t="shared" si="53"/>
        <v>0</v>
      </c>
      <c r="I1696" s="17">
        <f>INT((VLOOKUP($C1696,装备数值,4,0)+VLOOKUP($C1696,装备数值,7,0)*($E1696-1))*VLOOKUP($D1696,系数!$K$2:$O$7,4,0))</f>
        <v>0</v>
      </c>
      <c r="J1696" s="17">
        <f>INT((VLOOKUP($C1696,装备数值,4,0)+VLOOKUP($C1696,装备数值,7,0)*($E1696-1))*VLOOKUP($D1696,系数!$K$2:$O$7,5,0))</f>
        <v>0</v>
      </c>
      <c r="K1696" s="17">
        <f>INT(VLOOKUP(E1696,强化金币,2,1)*VLOOKUP(INDEX(装备!F:F,MATCH(属性!A1696,装备!A:A,0)),系数!$K$12:$M$15,3,0))</f>
        <v>420</v>
      </c>
      <c r="L1696" s="17"/>
      <c r="M1696" s="17"/>
      <c r="N1696" s="17"/>
      <c r="O1696" s="17">
        <f>IF(E1696=1,"",VLOOKUP(E1696,系数!$S$2:$AB$12,MATCH(属性!C1696,评级,0),1))</f>
        <v>0</v>
      </c>
    </row>
    <row r="1697" spans="1:15" ht="17.25" thickBot="1" x14ac:dyDescent="0.4">
      <c r="A1697" s="17">
        <f t="shared" si="52"/>
        <v>7100015</v>
      </c>
      <c r="B1697" s="17" t="s">
        <v>44</v>
      </c>
      <c r="C1697" s="15">
        <f>INDEX(装备!G:G,MATCH(属性!A1697,装备!A:A,0))</f>
        <v>7</v>
      </c>
      <c r="D1697" s="15" t="str">
        <f>INDEX(装备!E:E,MATCH(属性!A1697,装备!A:A,0))</f>
        <v>armour</v>
      </c>
      <c r="E1697" s="14">
        <v>15</v>
      </c>
      <c r="F1697" s="17">
        <f>INT((VLOOKUP($C1697,装备数值,2,0)+VLOOKUP($C1697,装备数值,5,0)*($E1697-1))*VLOOKUP($D1697,系数!$K$2:$O$7,2,0))</f>
        <v>660</v>
      </c>
      <c r="G1697" s="17">
        <f>INT((VLOOKUP($C1697,装备数值,3,0)+VLOOKUP($C1697,装备数值,6,0)*($E1697-1))*VLOOKUP($D1697,系数!$K$2:$O$7,3,0))</f>
        <v>0</v>
      </c>
      <c r="H1697" s="17">
        <f t="shared" si="53"/>
        <v>0</v>
      </c>
      <c r="I1697" s="17">
        <f>INT((VLOOKUP($C1697,装备数值,4,0)+VLOOKUP($C1697,装备数值,7,0)*($E1697-1))*VLOOKUP($D1697,系数!$K$2:$O$7,4,0))</f>
        <v>0</v>
      </c>
      <c r="J1697" s="17">
        <f>INT((VLOOKUP($C1697,装备数值,4,0)+VLOOKUP($C1697,装备数值,7,0)*($E1697-1))*VLOOKUP($D1697,系数!$K$2:$O$7,5,0))</f>
        <v>0</v>
      </c>
      <c r="K1697" s="17">
        <f>INT(VLOOKUP(E1697,强化金币,2,1)*VLOOKUP(INDEX(装备!F:F,MATCH(属性!A1697,装备!A:A,0)),系数!$K$12:$M$15,3,0))</f>
        <v>480</v>
      </c>
      <c r="L1697" s="17"/>
      <c r="M1697" s="17"/>
      <c r="N1697" s="17"/>
      <c r="O1697" s="17">
        <f>IF(E1697=1,"",VLOOKUP(E1697,系数!$S$2:$AB$12,MATCH(属性!C1697,评级,0),1))</f>
        <v>0</v>
      </c>
    </row>
    <row r="1698" spans="1:15" ht="17.25" thickBot="1" x14ac:dyDescent="0.4">
      <c r="A1698" s="17">
        <f t="shared" si="52"/>
        <v>7100015</v>
      </c>
      <c r="B1698" s="17" t="s">
        <v>44</v>
      </c>
      <c r="C1698" s="15">
        <f>INDEX(装备!G:G,MATCH(属性!A1698,装备!A:A,0))</f>
        <v>7</v>
      </c>
      <c r="D1698" s="15" t="str">
        <f>INDEX(装备!E:E,MATCH(属性!A1698,装备!A:A,0))</f>
        <v>armour</v>
      </c>
      <c r="E1698" s="14">
        <v>16</v>
      </c>
      <c r="F1698" s="17">
        <f>INT((VLOOKUP($C1698,装备数值,2,0)+VLOOKUP($C1698,装备数值,5,0)*($E1698-1))*VLOOKUP($D1698,系数!$K$2:$O$7,2,0))</f>
        <v>680</v>
      </c>
      <c r="G1698" s="17">
        <f>INT((VLOOKUP($C1698,装备数值,3,0)+VLOOKUP($C1698,装备数值,6,0)*($E1698-1))*VLOOKUP($D1698,系数!$K$2:$O$7,3,0))</f>
        <v>0</v>
      </c>
      <c r="H1698" s="17">
        <f t="shared" si="53"/>
        <v>0</v>
      </c>
      <c r="I1698" s="17">
        <f>INT((VLOOKUP($C1698,装备数值,4,0)+VLOOKUP($C1698,装备数值,7,0)*($E1698-1))*VLOOKUP($D1698,系数!$K$2:$O$7,4,0))</f>
        <v>0</v>
      </c>
      <c r="J1698" s="17">
        <f>INT((VLOOKUP($C1698,装备数值,4,0)+VLOOKUP($C1698,装备数值,7,0)*($E1698-1))*VLOOKUP($D1698,系数!$K$2:$O$7,5,0))</f>
        <v>0</v>
      </c>
      <c r="K1698" s="17">
        <f>INT(VLOOKUP(E1698,强化金币,2,1)*VLOOKUP(INDEX(装备!F:F,MATCH(属性!A1698,装备!A:A,0)),系数!$K$12:$M$15,3,0))</f>
        <v>540</v>
      </c>
      <c r="L1698" s="17"/>
      <c r="M1698" s="17"/>
      <c r="N1698" s="17"/>
      <c r="O1698" s="17">
        <f>IF(E1698=1,"",VLOOKUP(E1698,系数!$S$2:$AB$12,MATCH(属性!C1698,评级,0),1))</f>
        <v>0</v>
      </c>
    </row>
    <row r="1699" spans="1:15" ht="17.25" thickBot="1" x14ac:dyDescent="0.4">
      <c r="A1699" s="17">
        <f t="shared" si="52"/>
        <v>7100015</v>
      </c>
      <c r="B1699" s="17" t="s">
        <v>44</v>
      </c>
      <c r="C1699" s="15">
        <f>INDEX(装备!G:G,MATCH(属性!A1699,装备!A:A,0))</f>
        <v>7</v>
      </c>
      <c r="D1699" s="15" t="str">
        <f>INDEX(装备!E:E,MATCH(属性!A1699,装备!A:A,0))</f>
        <v>armour</v>
      </c>
      <c r="E1699" s="14">
        <v>17</v>
      </c>
      <c r="F1699" s="17">
        <f>INT((VLOOKUP($C1699,装备数值,2,0)+VLOOKUP($C1699,装备数值,5,0)*($E1699-1))*VLOOKUP($D1699,系数!$K$2:$O$7,2,0))</f>
        <v>699</v>
      </c>
      <c r="G1699" s="17">
        <f>INT((VLOOKUP($C1699,装备数值,3,0)+VLOOKUP($C1699,装备数值,6,0)*($E1699-1))*VLOOKUP($D1699,系数!$K$2:$O$7,3,0))</f>
        <v>0</v>
      </c>
      <c r="H1699" s="17">
        <f t="shared" si="53"/>
        <v>0</v>
      </c>
      <c r="I1699" s="17">
        <f>INT((VLOOKUP($C1699,装备数值,4,0)+VLOOKUP($C1699,装备数值,7,0)*($E1699-1))*VLOOKUP($D1699,系数!$K$2:$O$7,4,0))</f>
        <v>0</v>
      </c>
      <c r="J1699" s="17">
        <f>INT((VLOOKUP($C1699,装备数值,4,0)+VLOOKUP($C1699,装备数值,7,0)*($E1699-1))*VLOOKUP($D1699,系数!$K$2:$O$7,5,0))</f>
        <v>0</v>
      </c>
      <c r="K1699" s="17">
        <f>INT(VLOOKUP(E1699,强化金币,2,1)*VLOOKUP(INDEX(装备!F:F,MATCH(属性!A1699,装备!A:A,0)),系数!$K$12:$M$15,3,0))</f>
        <v>600</v>
      </c>
      <c r="L1699" s="17"/>
      <c r="M1699" s="17"/>
      <c r="N1699" s="17"/>
      <c r="O1699" s="17">
        <f>IF(E1699=1,"",VLOOKUP(E1699,系数!$S$2:$AB$12,MATCH(属性!C1699,评级,0),1))</f>
        <v>0</v>
      </c>
    </row>
    <row r="1700" spans="1:15" ht="17.25" thickBot="1" x14ac:dyDescent="0.4">
      <c r="A1700" s="17">
        <f t="shared" si="52"/>
        <v>7100015</v>
      </c>
      <c r="B1700" s="17" t="s">
        <v>44</v>
      </c>
      <c r="C1700" s="15">
        <f>INDEX(装备!G:G,MATCH(属性!A1700,装备!A:A,0))</f>
        <v>7</v>
      </c>
      <c r="D1700" s="15" t="str">
        <f>INDEX(装备!E:E,MATCH(属性!A1700,装备!A:A,0))</f>
        <v>armour</v>
      </c>
      <c r="E1700" s="14">
        <v>18</v>
      </c>
      <c r="F1700" s="17">
        <f>INT((VLOOKUP($C1700,装备数值,2,0)+VLOOKUP($C1700,装备数值,5,0)*($E1700-1))*VLOOKUP($D1700,系数!$K$2:$O$7,2,0))</f>
        <v>718</v>
      </c>
      <c r="G1700" s="17">
        <f>INT((VLOOKUP($C1700,装备数值,3,0)+VLOOKUP($C1700,装备数值,6,0)*($E1700-1))*VLOOKUP($D1700,系数!$K$2:$O$7,3,0))</f>
        <v>0</v>
      </c>
      <c r="H1700" s="17">
        <f t="shared" si="53"/>
        <v>0</v>
      </c>
      <c r="I1700" s="17">
        <f>INT((VLOOKUP($C1700,装备数值,4,0)+VLOOKUP($C1700,装备数值,7,0)*($E1700-1))*VLOOKUP($D1700,系数!$K$2:$O$7,4,0))</f>
        <v>0</v>
      </c>
      <c r="J1700" s="17">
        <f>INT((VLOOKUP($C1700,装备数值,4,0)+VLOOKUP($C1700,装备数值,7,0)*($E1700-1))*VLOOKUP($D1700,系数!$K$2:$O$7,5,0))</f>
        <v>0</v>
      </c>
      <c r="K1700" s="17">
        <f>INT(VLOOKUP(E1700,强化金币,2,1)*VLOOKUP(INDEX(装备!F:F,MATCH(属性!A1700,装备!A:A,0)),系数!$K$12:$M$15,3,0))</f>
        <v>660</v>
      </c>
      <c r="L1700" s="17"/>
      <c r="M1700" s="17"/>
      <c r="N1700" s="17"/>
      <c r="O1700" s="17">
        <f>IF(E1700=1,"",VLOOKUP(E1700,系数!$S$2:$AB$12,MATCH(属性!C1700,评级,0),1))</f>
        <v>0</v>
      </c>
    </row>
    <row r="1701" spans="1:15" ht="17.25" thickBot="1" x14ac:dyDescent="0.4">
      <c r="A1701" s="17">
        <f t="shared" si="52"/>
        <v>7100015</v>
      </c>
      <c r="B1701" s="17" t="s">
        <v>44</v>
      </c>
      <c r="C1701" s="15">
        <f>INDEX(装备!G:G,MATCH(属性!A1701,装备!A:A,0))</f>
        <v>7</v>
      </c>
      <c r="D1701" s="15" t="str">
        <f>INDEX(装备!E:E,MATCH(属性!A1701,装备!A:A,0))</f>
        <v>armour</v>
      </c>
      <c r="E1701" s="14">
        <v>19</v>
      </c>
      <c r="F1701" s="17">
        <f>INT((VLOOKUP($C1701,装备数值,2,0)+VLOOKUP($C1701,装备数值,5,0)*($E1701-1))*VLOOKUP($D1701,系数!$K$2:$O$7,2,0))</f>
        <v>738</v>
      </c>
      <c r="G1701" s="17">
        <f>INT((VLOOKUP($C1701,装备数值,3,0)+VLOOKUP($C1701,装备数值,6,0)*($E1701-1))*VLOOKUP($D1701,系数!$K$2:$O$7,3,0))</f>
        <v>0</v>
      </c>
      <c r="H1701" s="17">
        <f t="shared" si="53"/>
        <v>0</v>
      </c>
      <c r="I1701" s="17">
        <f>INT((VLOOKUP($C1701,装备数值,4,0)+VLOOKUP($C1701,装备数值,7,0)*($E1701-1))*VLOOKUP($D1701,系数!$K$2:$O$7,4,0))</f>
        <v>0</v>
      </c>
      <c r="J1701" s="17">
        <f>INT((VLOOKUP($C1701,装备数值,4,0)+VLOOKUP($C1701,装备数值,7,0)*($E1701-1))*VLOOKUP($D1701,系数!$K$2:$O$7,5,0))</f>
        <v>0</v>
      </c>
      <c r="K1701" s="17">
        <f>INT(VLOOKUP(E1701,强化金币,2,1)*VLOOKUP(INDEX(装备!F:F,MATCH(属性!A1701,装备!A:A,0)),系数!$K$12:$M$15,3,0))</f>
        <v>720</v>
      </c>
      <c r="L1701" s="17"/>
      <c r="M1701" s="17"/>
      <c r="N1701" s="17"/>
      <c r="O1701" s="17">
        <f>IF(E1701=1,"",VLOOKUP(E1701,系数!$S$2:$AB$12,MATCH(属性!C1701,评级,0),1))</f>
        <v>0</v>
      </c>
    </row>
    <row r="1702" spans="1:15" ht="17.25" thickBot="1" x14ac:dyDescent="0.4">
      <c r="A1702" s="17">
        <f t="shared" si="52"/>
        <v>7100015</v>
      </c>
      <c r="B1702" s="17" t="s">
        <v>44</v>
      </c>
      <c r="C1702" s="15">
        <f>INDEX(装备!G:G,MATCH(属性!A1702,装备!A:A,0))</f>
        <v>7</v>
      </c>
      <c r="D1702" s="15" t="str">
        <f>INDEX(装备!E:E,MATCH(属性!A1702,装备!A:A,0))</f>
        <v>armour</v>
      </c>
      <c r="E1702" s="14">
        <v>20</v>
      </c>
      <c r="F1702" s="17">
        <f>INT((VLOOKUP($C1702,装备数值,2,0)+VLOOKUP($C1702,装备数值,5,0)*($E1702-1))*VLOOKUP($D1702,系数!$K$2:$O$7,2,0))</f>
        <v>757</v>
      </c>
      <c r="G1702" s="17">
        <f>INT((VLOOKUP($C1702,装备数值,3,0)+VLOOKUP($C1702,装备数值,6,0)*($E1702-1))*VLOOKUP($D1702,系数!$K$2:$O$7,3,0))</f>
        <v>0</v>
      </c>
      <c r="H1702" s="17">
        <f t="shared" si="53"/>
        <v>0</v>
      </c>
      <c r="I1702" s="17">
        <f>INT((VLOOKUP($C1702,装备数值,4,0)+VLOOKUP($C1702,装备数值,7,0)*($E1702-1))*VLOOKUP($D1702,系数!$K$2:$O$7,4,0))</f>
        <v>0</v>
      </c>
      <c r="J1702" s="17">
        <f>INT((VLOOKUP($C1702,装备数值,4,0)+VLOOKUP($C1702,装备数值,7,0)*($E1702-1))*VLOOKUP($D1702,系数!$K$2:$O$7,5,0))</f>
        <v>0</v>
      </c>
      <c r="K1702" s="17">
        <f>INT(VLOOKUP(E1702,强化金币,2,1)*VLOOKUP(INDEX(装备!F:F,MATCH(属性!A1702,装备!A:A,0)),系数!$K$12:$M$15,3,0))</f>
        <v>780</v>
      </c>
      <c r="L1702" s="17"/>
      <c r="M1702" s="17"/>
      <c r="N1702" s="17"/>
      <c r="O1702" s="17">
        <f>IF(E1702=1,"",VLOOKUP(E1702,系数!$S$2:$AB$12,MATCH(属性!C1702,评级,0),1))</f>
        <v>0</v>
      </c>
    </row>
    <row r="1703" spans="1:15" ht="17.25" thickBot="1" x14ac:dyDescent="0.4">
      <c r="A1703" s="17">
        <f t="shared" si="52"/>
        <v>7100015</v>
      </c>
      <c r="B1703" s="17" t="s">
        <v>44</v>
      </c>
      <c r="C1703" s="15">
        <f>INDEX(装备!G:G,MATCH(属性!A1703,装备!A:A,0))</f>
        <v>7</v>
      </c>
      <c r="D1703" s="15" t="str">
        <f>INDEX(装备!E:E,MATCH(属性!A1703,装备!A:A,0))</f>
        <v>armour</v>
      </c>
      <c r="E1703" s="14">
        <v>21</v>
      </c>
      <c r="F1703" s="17">
        <f>INT((VLOOKUP($C1703,装备数值,2,0)+VLOOKUP($C1703,装备数值,5,0)*($E1703-1))*VLOOKUP($D1703,系数!$K$2:$O$7,2,0))</f>
        <v>776</v>
      </c>
      <c r="G1703" s="17">
        <f>INT((VLOOKUP($C1703,装备数值,3,0)+VLOOKUP($C1703,装备数值,6,0)*($E1703-1))*VLOOKUP($D1703,系数!$K$2:$O$7,3,0))</f>
        <v>0</v>
      </c>
      <c r="H1703" s="17">
        <f t="shared" si="53"/>
        <v>0</v>
      </c>
      <c r="I1703" s="17">
        <f>INT((VLOOKUP($C1703,装备数值,4,0)+VLOOKUP($C1703,装备数值,7,0)*($E1703-1))*VLOOKUP($D1703,系数!$K$2:$O$7,4,0))</f>
        <v>0</v>
      </c>
      <c r="J1703" s="17">
        <f>INT((VLOOKUP($C1703,装备数值,4,0)+VLOOKUP($C1703,装备数值,7,0)*($E1703-1))*VLOOKUP($D1703,系数!$K$2:$O$7,5,0))</f>
        <v>0</v>
      </c>
      <c r="K1703" s="17">
        <f>INT(VLOOKUP(E1703,强化金币,2,1)*VLOOKUP(INDEX(装备!F:F,MATCH(属性!A1703,装备!A:A,0)),系数!$K$12:$M$15,3,0))</f>
        <v>840</v>
      </c>
      <c r="L1703" s="17"/>
      <c r="M1703" s="17"/>
      <c r="N1703" s="17"/>
      <c r="O1703" s="17">
        <f>IF(E1703=1,"",VLOOKUP(E1703,系数!$S$2:$AB$12,MATCH(属性!C1703,评级,0),1))</f>
        <v>0</v>
      </c>
    </row>
    <row r="1704" spans="1:15" ht="17.25" thickBot="1" x14ac:dyDescent="0.4">
      <c r="A1704" s="17">
        <f t="shared" si="52"/>
        <v>7100015</v>
      </c>
      <c r="B1704" s="17" t="s">
        <v>44</v>
      </c>
      <c r="C1704" s="15">
        <f>INDEX(装备!G:G,MATCH(属性!A1704,装备!A:A,0))</f>
        <v>7</v>
      </c>
      <c r="D1704" s="15" t="str">
        <f>INDEX(装备!E:E,MATCH(属性!A1704,装备!A:A,0))</f>
        <v>armour</v>
      </c>
      <c r="E1704" s="14">
        <v>22</v>
      </c>
      <c r="F1704" s="17">
        <f>INT((VLOOKUP($C1704,装备数值,2,0)+VLOOKUP($C1704,装备数值,5,0)*($E1704-1))*VLOOKUP($D1704,系数!$K$2:$O$7,2,0))</f>
        <v>796</v>
      </c>
      <c r="G1704" s="17">
        <f>INT((VLOOKUP($C1704,装备数值,3,0)+VLOOKUP($C1704,装备数值,6,0)*($E1704-1))*VLOOKUP($D1704,系数!$K$2:$O$7,3,0))</f>
        <v>0</v>
      </c>
      <c r="H1704" s="17">
        <f t="shared" si="53"/>
        <v>0</v>
      </c>
      <c r="I1704" s="17">
        <f>INT((VLOOKUP($C1704,装备数值,4,0)+VLOOKUP($C1704,装备数值,7,0)*($E1704-1))*VLOOKUP($D1704,系数!$K$2:$O$7,4,0))</f>
        <v>0</v>
      </c>
      <c r="J1704" s="17">
        <f>INT((VLOOKUP($C1704,装备数值,4,0)+VLOOKUP($C1704,装备数值,7,0)*($E1704-1))*VLOOKUP($D1704,系数!$K$2:$O$7,5,0))</f>
        <v>0</v>
      </c>
      <c r="K1704" s="17">
        <f>INT(VLOOKUP(E1704,强化金币,2,1)*VLOOKUP(INDEX(装备!F:F,MATCH(属性!A1704,装备!A:A,0)),系数!$K$12:$M$15,3,0))</f>
        <v>900</v>
      </c>
      <c r="L1704" s="17"/>
      <c r="M1704" s="17"/>
      <c r="N1704" s="17"/>
      <c r="O1704" s="17">
        <f>IF(E1704=1,"",VLOOKUP(E1704,系数!$S$2:$AB$12,MATCH(属性!C1704,评级,0),1))</f>
        <v>0</v>
      </c>
    </row>
    <row r="1705" spans="1:15" ht="17.25" thickBot="1" x14ac:dyDescent="0.4">
      <c r="A1705" s="17">
        <f t="shared" si="52"/>
        <v>7100015</v>
      </c>
      <c r="B1705" s="17" t="s">
        <v>44</v>
      </c>
      <c r="C1705" s="15">
        <f>INDEX(装备!G:G,MATCH(属性!A1705,装备!A:A,0))</f>
        <v>7</v>
      </c>
      <c r="D1705" s="15" t="str">
        <f>INDEX(装备!E:E,MATCH(属性!A1705,装备!A:A,0))</f>
        <v>armour</v>
      </c>
      <c r="E1705" s="14">
        <v>23</v>
      </c>
      <c r="F1705" s="17">
        <f>INT((VLOOKUP($C1705,装备数值,2,0)+VLOOKUP($C1705,装备数值,5,0)*($E1705-1))*VLOOKUP($D1705,系数!$K$2:$O$7,2,0))</f>
        <v>815</v>
      </c>
      <c r="G1705" s="17">
        <f>INT((VLOOKUP($C1705,装备数值,3,0)+VLOOKUP($C1705,装备数值,6,0)*($E1705-1))*VLOOKUP($D1705,系数!$K$2:$O$7,3,0))</f>
        <v>0</v>
      </c>
      <c r="H1705" s="17">
        <f t="shared" si="53"/>
        <v>0</v>
      </c>
      <c r="I1705" s="17">
        <f>INT((VLOOKUP($C1705,装备数值,4,0)+VLOOKUP($C1705,装备数值,7,0)*($E1705-1))*VLOOKUP($D1705,系数!$K$2:$O$7,4,0))</f>
        <v>0</v>
      </c>
      <c r="J1705" s="17">
        <f>INT((VLOOKUP($C1705,装备数值,4,0)+VLOOKUP($C1705,装备数值,7,0)*($E1705-1))*VLOOKUP($D1705,系数!$K$2:$O$7,5,0))</f>
        <v>0</v>
      </c>
      <c r="K1705" s="17">
        <f>INT(VLOOKUP(E1705,强化金币,2,1)*VLOOKUP(INDEX(装备!F:F,MATCH(属性!A1705,装备!A:A,0)),系数!$K$12:$M$15,3,0))</f>
        <v>960</v>
      </c>
      <c r="L1705" s="17"/>
      <c r="M1705" s="17"/>
      <c r="N1705" s="17"/>
      <c r="O1705" s="17">
        <f>IF(E1705=1,"",VLOOKUP(E1705,系数!$S$2:$AB$12,MATCH(属性!C1705,评级,0),1))</f>
        <v>0</v>
      </c>
    </row>
    <row r="1706" spans="1:15" ht="17.25" thickBot="1" x14ac:dyDescent="0.4">
      <c r="A1706" s="17">
        <f t="shared" si="52"/>
        <v>7100015</v>
      </c>
      <c r="B1706" s="17" t="s">
        <v>44</v>
      </c>
      <c r="C1706" s="15">
        <f>INDEX(装备!G:G,MATCH(属性!A1706,装备!A:A,0))</f>
        <v>7</v>
      </c>
      <c r="D1706" s="15" t="str">
        <f>INDEX(装备!E:E,MATCH(属性!A1706,装备!A:A,0))</f>
        <v>armour</v>
      </c>
      <c r="E1706" s="14">
        <v>24</v>
      </c>
      <c r="F1706" s="17">
        <f>INT((VLOOKUP($C1706,装备数值,2,0)+VLOOKUP($C1706,装备数值,5,0)*($E1706-1))*VLOOKUP($D1706,系数!$K$2:$O$7,2,0))</f>
        <v>834</v>
      </c>
      <c r="G1706" s="17">
        <f>INT((VLOOKUP($C1706,装备数值,3,0)+VLOOKUP($C1706,装备数值,6,0)*($E1706-1))*VLOOKUP($D1706,系数!$K$2:$O$7,3,0))</f>
        <v>0</v>
      </c>
      <c r="H1706" s="17">
        <f t="shared" si="53"/>
        <v>0</v>
      </c>
      <c r="I1706" s="17">
        <f>INT((VLOOKUP($C1706,装备数值,4,0)+VLOOKUP($C1706,装备数值,7,0)*($E1706-1))*VLOOKUP($D1706,系数!$K$2:$O$7,4,0))</f>
        <v>0</v>
      </c>
      <c r="J1706" s="17">
        <f>INT((VLOOKUP($C1706,装备数值,4,0)+VLOOKUP($C1706,装备数值,7,0)*($E1706-1))*VLOOKUP($D1706,系数!$K$2:$O$7,5,0))</f>
        <v>0</v>
      </c>
      <c r="K1706" s="17">
        <f>INT(VLOOKUP(E1706,强化金币,2,1)*VLOOKUP(INDEX(装备!F:F,MATCH(属性!A1706,装备!A:A,0)),系数!$K$12:$M$15,3,0))</f>
        <v>1020</v>
      </c>
      <c r="L1706" s="17"/>
      <c r="M1706" s="17"/>
      <c r="N1706" s="17"/>
      <c r="O1706" s="17">
        <f>IF(E1706=1,"",VLOOKUP(E1706,系数!$S$2:$AB$12,MATCH(属性!C1706,评级,0),1))</f>
        <v>0</v>
      </c>
    </row>
    <row r="1707" spans="1:15" ht="17.25" thickBot="1" x14ac:dyDescent="0.4">
      <c r="A1707" s="17">
        <f t="shared" si="52"/>
        <v>7100015</v>
      </c>
      <c r="B1707" s="17" t="s">
        <v>44</v>
      </c>
      <c r="C1707" s="15">
        <f>INDEX(装备!G:G,MATCH(属性!A1707,装备!A:A,0))</f>
        <v>7</v>
      </c>
      <c r="D1707" s="15" t="str">
        <f>INDEX(装备!E:E,MATCH(属性!A1707,装备!A:A,0))</f>
        <v>armour</v>
      </c>
      <c r="E1707" s="14">
        <v>25</v>
      </c>
      <c r="F1707" s="17">
        <f>INT((VLOOKUP($C1707,装备数值,2,0)+VLOOKUP($C1707,装备数值,5,0)*($E1707-1))*VLOOKUP($D1707,系数!$K$2:$O$7,2,0))</f>
        <v>854</v>
      </c>
      <c r="G1707" s="17">
        <f>INT((VLOOKUP($C1707,装备数值,3,0)+VLOOKUP($C1707,装备数值,6,0)*($E1707-1))*VLOOKUP($D1707,系数!$K$2:$O$7,3,0))</f>
        <v>0</v>
      </c>
      <c r="H1707" s="17">
        <f t="shared" si="53"/>
        <v>0</v>
      </c>
      <c r="I1707" s="17">
        <f>INT((VLOOKUP($C1707,装备数值,4,0)+VLOOKUP($C1707,装备数值,7,0)*($E1707-1))*VLOOKUP($D1707,系数!$K$2:$O$7,4,0))</f>
        <v>0</v>
      </c>
      <c r="J1707" s="17">
        <f>INT((VLOOKUP($C1707,装备数值,4,0)+VLOOKUP($C1707,装备数值,7,0)*($E1707-1))*VLOOKUP($D1707,系数!$K$2:$O$7,5,0))</f>
        <v>0</v>
      </c>
      <c r="K1707" s="17">
        <f>INT(VLOOKUP(E1707,强化金币,2,1)*VLOOKUP(INDEX(装备!F:F,MATCH(属性!A1707,装备!A:A,0)),系数!$K$12:$M$15,3,0))</f>
        <v>1080</v>
      </c>
      <c r="L1707" s="17"/>
      <c r="M1707" s="17"/>
      <c r="N1707" s="17"/>
      <c r="O1707" s="17">
        <f>IF(E1707=1,"",VLOOKUP(E1707,系数!$S$2:$AB$12,MATCH(属性!C1707,评级,0),1))</f>
        <v>0</v>
      </c>
    </row>
    <row r="1708" spans="1:15" ht="17.25" thickBot="1" x14ac:dyDescent="0.4">
      <c r="A1708" s="17">
        <f t="shared" si="52"/>
        <v>7100015</v>
      </c>
      <c r="B1708" s="17" t="s">
        <v>44</v>
      </c>
      <c r="C1708" s="15">
        <f>INDEX(装备!G:G,MATCH(属性!A1708,装备!A:A,0))</f>
        <v>7</v>
      </c>
      <c r="D1708" s="15" t="str">
        <f>INDEX(装备!E:E,MATCH(属性!A1708,装备!A:A,0))</f>
        <v>armour</v>
      </c>
      <c r="E1708" s="14">
        <v>26</v>
      </c>
      <c r="F1708" s="17">
        <f>INT((VLOOKUP($C1708,装备数值,2,0)+VLOOKUP($C1708,装备数值,5,0)*($E1708-1))*VLOOKUP($D1708,系数!$K$2:$O$7,2,0))</f>
        <v>873</v>
      </c>
      <c r="G1708" s="17">
        <f>INT((VLOOKUP($C1708,装备数值,3,0)+VLOOKUP($C1708,装备数值,6,0)*($E1708-1))*VLOOKUP($D1708,系数!$K$2:$O$7,3,0))</f>
        <v>0</v>
      </c>
      <c r="H1708" s="17">
        <f t="shared" si="53"/>
        <v>0</v>
      </c>
      <c r="I1708" s="17">
        <f>INT((VLOOKUP($C1708,装备数值,4,0)+VLOOKUP($C1708,装备数值,7,0)*($E1708-1))*VLOOKUP($D1708,系数!$K$2:$O$7,4,0))</f>
        <v>0</v>
      </c>
      <c r="J1708" s="17">
        <f>INT((VLOOKUP($C1708,装备数值,4,0)+VLOOKUP($C1708,装备数值,7,0)*($E1708-1))*VLOOKUP($D1708,系数!$K$2:$O$7,5,0))</f>
        <v>0</v>
      </c>
      <c r="K1708" s="17">
        <f>INT(VLOOKUP(E1708,强化金币,2,1)*VLOOKUP(INDEX(装备!F:F,MATCH(属性!A1708,装备!A:A,0)),系数!$K$12:$M$15,3,0))</f>
        <v>1140</v>
      </c>
      <c r="L1708" s="17"/>
      <c r="M1708" s="17"/>
      <c r="N1708" s="17"/>
      <c r="O1708" s="17">
        <f>IF(E1708=1,"",VLOOKUP(E1708,系数!$S$2:$AB$12,MATCH(属性!C1708,评级,0),1))</f>
        <v>0</v>
      </c>
    </row>
    <row r="1709" spans="1:15" ht="17.25" thickBot="1" x14ac:dyDescent="0.4">
      <c r="A1709" s="17">
        <f t="shared" si="52"/>
        <v>7100015</v>
      </c>
      <c r="B1709" s="17" t="s">
        <v>44</v>
      </c>
      <c r="C1709" s="15">
        <f>INDEX(装备!G:G,MATCH(属性!A1709,装备!A:A,0))</f>
        <v>7</v>
      </c>
      <c r="D1709" s="15" t="str">
        <f>INDEX(装备!E:E,MATCH(属性!A1709,装备!A:A,0))</f>
        <v>armour</v>
      </c>
      <c r="E1709" s="14">
        <v>27</v>
      </c>
      <c r="F1709" s="17">
        <f>INT((VLOOKUP($C1709,装备数值,2,0)+VLOOKUP($C1709,装备数值,5,0)*($E1709-1))*VLOOKUP($D1709,系数!$K$2:$O$7,2,0))</f>
        <v>892</v>
      </c>
      <c r="G1709" s="17">
        <f>INT((VLOOKUP($C1709,装备数值,3,0)+VLOOKUP($C1709,装备数值,6,0)*($E1709-1))*VLOOKUP($D1709,系数!$K$2:$O$7,3,0))</f>
        <v>0</v>
      </c>
      <c r="H1709" s="17">
        <f t="shared" si="53"/>
        <v>0</v>
      </c>
      <c r="I1709" s="17">
        <f>INT((VLOOKUP($C1709,装备数值,4,0)+VLOOKUP($C1709,装备数值,7,0)*($E1709-1))*VLOOKUP($D1709,系数!$K$2:$O$7,4,0))</f>
        <v>0</v>
      </c>
      <c r="J1709" s="17">
        <f>INT((VLOOKUP($C1709,装备数值,4,0)+VLOOKUP($C1709,装备数值,7,0)*($E1709-1))*VLOOKUP($D1709,系数!$K$2:$O$7,5,0))</f>
        <v>0</v>
      </c>
      <c r="K1709" s="17">
        <f>INT(VLOOKUP(E1709,强化金币,2,1)*VLOOKUP(INDEX(装备!F:F,MATCH(属性!A1709,装备!A:A,0)),系数!$K$12:$M$15,3,0))</f>
        <v>1200</v>
      </c>
      <c r="L1709" s="17"/>
      <c r="M1709" s="17"/>
      <c r="N1709" s="17"/>
      <c r="O1709" s="17">
        <f>IF(E1709=1,"",VLOOKUP(E1709,系数!$S$2:$AB$12,MATCH(属性!C1709,评级,0),1))</f>
        <v>0</v>
      </c>
    </row>
    <row r="1710" spans="1:15" ht="17.25" thickBot="1" x14ac:dyDescent="0.4">
      <c r="A1710" s="17">
        <f t="shared" si="52"/>
        <v>7100015</v>
      </c>
      <c r="B1710" s="17" t="s">
        <v>44</v>
      </c>
      <c r="C1710" s="15">
        <f>INDEX(装备!G:G,MATCH(属性!A1710,装备!A:A,0))</f>
        <v>7</v>
      </c>
      <c r="D1710" s="15" t="str">
        <f>INDEX(装备!E:E,MATCH(属性!A1710,装备!A:A,0))</f>
        <v>armour</v>
      </c>
      <c r="E1710" s="14">
        <v>28</v>
      </c>
      <c r="F1710" s="17">
        <f>INT((VLOOKUP($C1710,装备数值,2,0)+VLOOKUP($C1710,装备数值,5,0)*($E1710-1))*VLOOKUP($D1710,系数!$K$2:$O$7,2,0))</f>
        <v>912</v>
      </c>
      <c r="G1710" s="17">
        <f>INT((VLOOKUP($C1710,装备数值,3,0)+VLOOKUP($C1710,装备数值,6,0)*($E1710-1))*VLOOKUP($D1710,系数!$K$2:$O$7,3,0))</f>
        <v>0</v>
      </c>
      <c r="H1710" s="17">
        <f t="shared" si="53"/>
        <v>0</v>
      </c>
      <c r="I1710" s="17">
        <f>INT((VLOOKUP($C1710,装备数值,4,0)+VLOOKUP($C1710,装备数值,7,0)*($E1710-1))*VLOOKUP($D1710,系数!$K$2:$O$7,4,0))</f>
        <v>0</v>
      </c>
      <c r="J1710" s="17">
        <f>INT((VLOOKUP($C1710,装备数值,4,0)+VLOOKUP($C1710,装备数值,7,0)*($E1710-1))*VLOOKUP($D1710,系数!$K$2:$O$7,5,0))</f>
        <v>0</v>
      </c>
      <c r="K1710" s="17">
        <f>INT(VLOOKUP(E1710,强化金币,2,1)*VLOOKUP(INDEX(装备!F:F,MATCH(属性!A1710,装备!A:A,0)),系数!$K$12:$M$15,3,0))</f>
        <v>1260</v>
      </c>
      <c r="L1710" s="17"/>
      <c r="M1710" s="17"/>
      <c r="N1710" s="17"/>
      <c r="O1710" s="17">
        <f>IF(E1710=1,"",VLOOKUP(E1710,系数!$S$2:$AB$12,MATCH(属性!C1710,评级,0),1))</f>
        <v>0</v>
      </c>
    </row>
    <row r="1711" spans="1:15" ht="17.25" thickBot="1" x14ac:dyDescent="0.4">
      <c r="A1711" s="17">
        <f t="shared" si="52"/>
        <v>7100015</v>
      </c>
      <c r="B1711" s="17" t="s">
        <v>44</v>
      </c>
      <c r="C1711" s="15">
        <f>INDEX(装备!G:G,MATCH(属性!A1711,装备!A:A,0))</f>
        <v>7</v>
      </c>
      <c r="D1711" s="15" t="str">
        <f>INDEX(装备!E:E,MATCH(属性!A1711,装备!A:A,0))</f>
        <v>armour</v>
      </c>
      <c r="E1711" s="14">
        <v>29</v>
      </c>
      <c r="F1711" s="17">
        <f>INT((VLOOKUP($C1711,装备数值,2,0)+VLOOKUP($C1711,装备数值,5,0)*($E1711-1))*VLOOKUP($D1711,系数!$K$2:$O$7,2,0))</f>
        <v>931</v>
      </c>
      <c r="G1711" s="17">
        <f>INT((VLOOKUP($C1711,装备数值,3,0)+VLOOKUP($C1711,装备数值,6,0)*($E1711-1))*VLOOKUP($D1711,系数!$K$2:$O$7,3,0))</f>
        <v>0</v>
      </c>
      <c r="H1711" s="17">
        <f t="shared" si="53"/>
        <v>0</v>
      </c>
      <c r="I1711" s="17">
        <f>INT((VLOOKUP($C1711,装备数值,4,0)+VLOOKUP($C1711,装备数值,7,0)*($E1711-1))*VLOOKUP($D1711,系数!$K$2:$O$7,4,0))</f>
        <v>0</v>
      </c>
      <c r="J1711" s="17">
        <f>INT((VLOOKUP($C1711,装备数值,4,0)+VLOOKUP($C1711,装备数值,7,0)*($E1711-1))*VLOOKUP($D1711,系数!$K$2:$O$7,5,0))</f>
        <v>0</v>
      </c>
      <c r="K1711" s="17">
        <f>INT(VLOOKUP(E1711,强化金币,2,1)*VLOOKUP(INDEX(装备!F:F,MATCH(属性!A1711,装备!A:A,0)),系数!$K$12:$M$15,3,0))</f>
        <v>1350</v>
      </c>
      <c r="L1711" s="17"/>
      <c r="M1711" s="17"/>
      <c r="N1711" s="17"/>
      <c r="O1711" s="17">
        <f>IF(E1711=1,"",VLOOKUP(E1711,系数!$S$2:$AB$12,MATCH(属性!C1711,评级,0),1))</f>
        <v>0</v>
      </c>
    </row>
    <row r="1712" spans="1:15" ht="17.25" thickBot="1" x14ac:dyDescent="0.4">
      <c r="A1712" s="17">
        <f t="shared" si="52"/>
        <v>7100015</v>
      </c>
      <c r="B1712" s="17" t="s">
        <v>44</v>
      </c>
      <c r="C1712" s="15">
        <f>INDEX(装备!G:G,MATCH(属性!A1712,装备!A:A,0))</f>
        <v>7</v>
      </c>
      <c r="D1712" s="15" t="str">
        <f>INDEX(装备!E:E,MATCH(属性!A1712,装备!A:A,0))</f>
        <v>armour</v>
      </c>
      <c r="E1712" s="14">
        <v>30</v>
      </c>
      <c r="F1712" s="17">
        <f>INT((VLOOKUP($C1712,装备数值,2,0)+VLOOKUP($C1712,装备数值,5,0)*($E1712-1))*VLOOKUP($D1712,系数!$K$2:$O$7,2,0))</f>
        <v>950</v>
      </c>
      <c r="G1712" s="17">
        <f>INT((VLOOKUP($C1712,装备数值,3,0)+VLOOKUP($C1712,装备数值,6,0)*($E1712-1))*VLOOKUP($D1712,系数!$K$2:$O$7,3,0))</f>
        <v>0</v>
      </c>
      <c r="H1712" s="17">
        <f t="shared" si="53"/>
        <v>0</v>
      </c>
      <c r="I1712" s="17">
        <f>INT((VLOOKUP($C1712,装备数值,4,0)+VLOOKUP($C1712,装备数值,7,0)*($E1712-1))*VLOOKUP($D1712,系数!$K$2:$O$7,4,0))</f>
        <v>0</v>
      </c>
      <c r="J1712" s="17">
        <f>INT((VLOOKUP($C1712,装备数值,4,0)+VLOOKUP($C1712,装备数值,7,0)*($E1712-1))*VLOOKUP($D1712,系数!$K$2:$O$7,5,0))</f>
        <v>0</v>
      </c>
      <c r="K1712" s="17">
        <f>INT(VLOOKUP(E1712,强化金币,2,1)*VLOOKUP(INDEX(装备!F:F,MATCH(属性!A1712,装备!A:A,0)),系数!$K$12:$M$15,3,0))</f>
        <v>1500</v>
      </c>
      <c r="L1712" s="17"/>
      <c r="M1712" s="17"/>
      <c r="N1712" s="17"/>
      <c r="O1712" s="17">
        <f>IF(E1712=1,"",VLOOKUP(E1712,系数!$S$2:$AB$12,MATCH(属性!C1712,评级,0),1))</f>
        <v>0</v>
      </c>
    </row>
    <row r="1713" spans="1:15" ht="17.25" thickBot="1" x14ac:dyDescent="0.4">
      <c r="A1713" s="17">
        <f t="shared" si="52"/>
        <v>7100015</v>
      </c>
      <c r="B1713" s="17" t="s">
        <v>44</v>
      </c>
      <c r="C1713" s="15">
        <f>INDEX(装备!G:G,MATCH(属性!A1713,装备!A:A,0))</f>
        <v>7</v>
      </c>
      <c r="D1713" s="15" t="str">
        <f>INDEX(装备!E:E,MATCH(属性!A1713,装备!A:A,0))</f>
        <v>armour</v>
      </c>
      <c r="E1713" s="14">
        <v>31</v>
      </c>
      <c r="F1713" s="17">
        <f>INT((VLOOKUP($C1713,装备数值,2,0)+VLOOKUP($C1713,装备数值,5,0)*($E1713-1))*VLOOKUP($D1713,系数!$K$2:$O$7,2,0))</f>
        <v>970</v>
      </c>
      <c r="G1713" s="17">
        <f>INT((VLOOKUP($C1713,装备数值,3,0)+VLOOKUP($C1713,装备数值,6,0)*($E1713-1))*VLOOKUP($D1713,系数!$K$2:$O$7,3,0))</f>
        <v>0</v>
      </c>
      <c r="H1713" s="17">
        <f t="shared" si="53"/>
        <v>0</v>
      </c>
      <c r="I1713" s="17">
        <f>INT((VLOOKUP($C1713,装备数值,4,0)+VLOOKUP($C1713,装备数值,7,0)*($E1713-1))*VLOOKUP($D1713,系数!$K$2:$O$7,4,0))</f>
        <v>0</v>
      </c>
      <c r="J1713" s="17">
        <f>INT((VLOOKUP($C1713,装备数值,4,0)+VLOOKUP($C1713,装备数值,7,0)*($E1713-1))*VLOOKUP($D1713,系数!$K$2:$O$7,5,0))</f>
        <v>0</v>
      </c>
      <c r="K1713" s="17">
        <f>INT(VLOOKUP(E1713,强化金币,2,1)*VLOOKUP(INDEX(装备!F:F,MATCH(属性!A1713,装备!A:A,0)),系数!$K$12:$M$15,3,0))</f>
        <v>1650</v>
      </c>
      <c r="L1713" s="17"/>
      <c r="M1713" s="17"/>
      <c r="N1713" s="17"/>
      <c r="O1713" s="17">
        <f>IF(E1713=1,"",VLOOKUP(E1713,系数!$S$2:$AB$12,MATCH(属性!C1713,评级,0),1))</f>
        <v>0</v>
      </c>
    </row>
    <row r="1714" spans="1:15" ht="17.25" thickBot="1" x14ac:dyDescent="0.4">
      <c r="A1714" s="17">
        <f t="shared" si="52"/>
        <v>7100015</v>
      </c>
      <c r="B1714" s="17" t="s">
        <v>44</v>
      </c>
      <c r="C1714" s="15">
        <f>INDEX(装备!G:G,MATCH(属性!A1714,装备!A:A,0))</f>
        <v>7</v>
      </c>
      <c r="D1714" s="15" t="str">
        <f>INDEX(装备!E:E,MATCH(属性!A1714,装备!A:A,0))</f>
        <v>armour</v>
      </c>
      <c r="E1714" s="14">
        <v>32</v>
      </c>
      <c r="F1714" s="17">
        <f>INT((VLOOKUP($C1714,装备数值,2,0)+VLOOKUP($C1714,装备数值,5,0)*($E1714-1))*VLOOKUP($D1714,系数!$K$2:$O$7,2,0))</f>
        <v>989</v>
      </c>
      <c r="G1714" s="17">
        <f>INT((VLOOKUP($C1714,装备数值,3,0)+VLOOKUP($C1714,装备数值,6,0)*($E1714-1))*VLOOKUP($D1714,系数!$K$2:$O$7,3,0))</f>
        <v>0</v>
      </c>
      <c r="H1714" s="17">
        <f t="shared" si="53"/>
        <v>0</v>
      </c>
      <c r="I1714" s="17">
        <f>INT((VLOOKUP($C1714,装备数值,4,0)+VLOOKUP($C1714,装备数值,7,0)*($E1714-1))*VLOOKUP($D1714,系数!$K$2:$O$7,4,0))</f>
        <v>0</v>
      </c>
      <c r="J1714" s="17">
        <f>INT((VLOOKUP($C1714,装备数值,4,0)+VLOOKUP($C1714,装备数值,7,0)*($E1714-1))*VLOOKUP($D1714,系数!$K$2:$O$7,5,0))</f>
        <v>0</v>
      </c>
      <c r="K1714" s="17">
        <f>INT(VLOOKUP(E1714,强化金币,2,1)*VLOOKUP(INDEX(装备!F:F,MATCH(属性!A1714,装备!A:A,0)),系数!$K$12:$M$15,3,0))</f>
        <v>1800</v>
      </c>
      <c r="L1714" s="17"/>
      <c r="M1714" s="17"/>
      <c r="N1714" s="17"/>
      <c r="O1714" s="17">
        <f>IF(E1714=1,"",VLOOKUP(E1714,系数!$S$2:$AB$12,MATCH(属性!C1714,评级,0),1))</f>
        <v>0</v>
      </c>
    </row>
    <row r="1715" spans="1:15" ht="17.25" thickBot="1" x14ac:dyDescent="0.4">
      <c r="A1715" s="17">
        <f t="shared" si="52"/>
        <v>7100015</v>
      </c>
      <c r="B1715" s="17" t="s">
        <v>44</v>
      </c>
      <c r="C1715" s="15">
        <f>INDEX(装备!G:G,MATCH(属性!A1715,装备!A:A,0))</f>
        <v>7</v>
      </c>
      <c r="D1715" s="15" t="str">
        <f>INDEX(装备!E:E,MATCH(属性!A1715,装备!A:A,0))</f>
        <v>armour</v>
      </c>
      <c r="E1715" s="14">
        <v>33</v>
      </c>
      <c r="F1715" s="17">
        <f>INT((VLOOKUP($C1715,装备数值,2,0)+VLOOKUP($C1715,装备数值,5,0)*($E1715-1))*VLOOKUP($D1715,系数!$K$2:$O$7,2,0))</f>
        <v>1008</v>
      </c>
      <c r="G1715" s="17">
        <f>INT((VLOOKUP($C1715,装备数值,3,0)+VLOOKUP($C1715,装备数值,6,0)*($E1715-1))*VLOOKUP($D1715,系数!$K$2:$O$7,3,0))</f>
        <v>0</v>
      </c>
      <c r="H1715" s="17">
        <f t="shared" si="53"/>
        <v>0</v>
      </c>
      <c r="I1715" s="17">
        <f>INT((VLOOKUP($C1715,装备数值,4,0)+VLOOKUP($C1715,装备数值,7,0)*($E1715-1))*VLOOKUP($D1715,系数!$K$2:$O$7,4,0))</f>
        <v>0</v>
      </c>
      <c r="J1715" s="17">
        <f>INT((VLOOKUP($C1715,装备数值,4,0)+VLOOKUP($C1715,装备数值,7,0)*($E1715-1))*VLOOKUP($D1715,系数!$K$2:$O$7,5,0))</f>
        <v>0</v>
      </c>
      <c r="K1715" s="17">
        <f>INT(VLOOKUP(E1715,强化金币,2,1)*VLOOKUP(INDEX(装备!F:F,MATCH(属性!A1715,装备!A:A,0)),系数!$K$12:$M$15,3,0))</f>
        <v>1950</v>
      </c>
      <c r="L1715" s="17"/>
      <c r="M1715" s="17"/>
      <c r="N1715" s="17"/>
      <c r="O1715" s="17">
        <f>IF(E1715=1,"",VLOOKUP(E1715,系数!$S$2:$AB$12,MATCH(属性!C1715,评级,0),1))</f>
        <v>0</v>
      </c>
    </row>
    <row r="1716" spans="1:15" ht="17.25" thickBot="1" x14ac:dyDescent="0.4">
      <c r="A1716" s="17">
        <f t="shared" si="52"/>
        <v>7100015</v>
      </c>
      <c r="B1716" s="17" t="s">
        <v>44</v>
      </c>
      <c r="C1716" s="15">
        <f>INDEX(装备!G:G,MATCH(属性!A1716,装备!A:A,0))</f>
        <v>7</v>
      </c>
      <c r="D1716" s="15" t="str">
        <f>INDEX(装备!E:E,MATCH(属性!A1716,装备!A:A,0))</f>
        <v>armour</v>
      </c>
      <c r="E1716" s="14">
        <v>34</v>
      </c>
      <c r="F1716" s="17">
        <f>INT((VLOOKUP($C1716,装备数值,2,0)+VLOOKUP($C1716,装备数值,5,0)*($E1716-1))*VLOOKUP($D1716,系数!$K$2:$O$7,2,0))</f>
        <v>1028</v>
      </c>
      <c r="G1716" s="17">
        <f>INT((VLOOKUP($C1716,装备数值,3,0)+VLOOKUP($C1716,装备数值,6,0)*($E1716-1))*VLOOKUP($D1716,系数!$K$2:$O$7,3,0))</f>
        <v>0</v>
      </c>
      <c r="H1716" s="17">
        <f t="shared" si="53"/>
        <v>0</v>
      </c>
      <c r="I1716" s="17">
        <f>INT((VLOOKUP($C1716,装备数值,4,0)+VLOOKUP($C1716,装备数值,7,0)*($E1716-1))*VLOOKUP($D1716,系数!$K$2:$O$7,4,0))</f>
        <v>0</v>
      </c>
      <c r="J1716" s="17">
        <f>INT((VLOOKUP($C1716,装备数值,4,0)+VLOOKUP($C1716,装备数值,7,0)*($E1716-1))*VLOOKUP($D1716,系数!$K$2:$O$7,5,0))</f>
        <v>0</v>
      </c>
      <c r="K1716" s="17">
        <f>INT(VLOOKUP(E1716,强化金币,2,1)*VLOOKUP(INDEX(装备!F:F,MATCH(属性!A1716,装备!A:A,0)),系数!$K$12:$M$15,3,0))</f>
        <v>2100</v>
      </c>
      <c r="L1716" s="17"/>
      <c r="M1716" s="17"/>
      <c r="N1716" s="17"/>
      <c r="O1716" s="17">
        <f>IF(E1716=1,"",VLOOKUP(E1716,系数!$S$2:$AB$12,MATCH(属性!C1716,评级,0),1))</f>
        <v>0</v>
      </c>
    </row>
    <row r="1717" spans="1:15" ht="17.25" thickBot="1" x14ac:dyDescent="0.4">
      <c r="A1717" s="17">
        <f t="shared" si="52"/>
        <v>7100015</v>
      </c>
      <c r="B1717" s="17" t="s">
        <v>44</v>
      </c>
      <c r="C1717" s="15">
        <f>INDEX(装备!G:G,MATCH(属性!A1717,装备!A:A,0))</f>
        <v>7</v>
      </c>
      <c r="D1717" s="15" t="str">
        <f>INDEX(装备!E:E,MATCH(属性!A1717,装备!A:A,0))</f>
        <v>armour</v>
      </c>
      <c r="E1717" s="14">
        <v>35</v>
      </c>
      <c r="F1717" s="17">
        <f>INT((VLOOKUP($C1717,装备数值,2,0)+VLOOKUP($C1717,装备数值,5,0)*($E1717-1))*VLOOKUP($D1717,系数!$K$2:$O$7,2,0))</f>
        <v>1047</v>
      </c>
      <c r="G1717" s="17">
        <f>INT((VLOOKUP($C1717,装备数值,3,0)+VLOOKUP($C1717,装备数值,6,0)*($E1717-1))*VLOOKUP($D1717,系数!$K$2:$O$7,3,0))</f>
        <v>0</v>
      </c>
      <c r="H1717" s="17">
        <f t="shared" si="53"/>
        <v>0</v>
      </c>
      <c r="I1717" s="17">
        <f>INT((VLOOKUP($C1717,装备数值,4,0)+VLOOKUP($C1717,装备数值,7,0)*($E1717-1))*VLOOKUP($D1717,系数!$K$2:$O$7,4,0))</f>
        <v>0</v>
      </c>
      <c r="J1717" s="17">
        <f>INT((VLOOKUP($C1717,装备数值,4,0)+VLOOKUP($C1717,装备数值,7,0)*($E1717-1))*VLOOKUP($D1717,系数!$K$2:$O$7,5,0))</f>
        <v>0</v>
      </c>
      <c r="K1717" s="17">
        <f>INT(VLOOKUP(E1717,强化金币,2,1)*VLOOKUP(INDEX(装备!F:F,MATCH(属性!A1717,装备!A:A,0)),系数!$K$12:$M$15,3,0))</f>
        <v>2250</v>
      </c>
      <c r="L1717" s="17"/>
      <c r="M1717" s="17"/>
      <c r="N1717" s="17"/>
      <c r="O1717" s="17">
        <f>IF(E1717=1,"",VLOOKUP(E1717,系数!$S$2:$AB$12,MATCH(属性!C1717,评级,0),1))</f>
        <v>0</v>
      </c>
    </row>
    <row r="1718" spans="1:15" ht="17.25" thickBot="1" x14ac:dyDescent="0.4">
      <c r="A1718" s="17">
        <f t="shared" si="52"/>
        <v>7100015</v>
      </c>
      <c r="B1718" s="17" t="s">
        <v>44</v>
      </c>
      <c r="C1718" s="15">
        <f>INDEX(装备!G:G,MATCH(属性!A1718,装备!A:A,0))</f>
        <v>7</v>
      </c>
      <c r="D1718" s="15" t="str">
        <f>INDEX(装备!E:E,MATCH(属性!A1718,装备!A:A,0))</f>
        <v>armour</v>
      </c>
      <c r="E1718" s="14">
        <v>36</v>
      </c>
      <c r="F1718" s="17">
        <f>INT((VLOOKUP($C1718,装备数值,2,0)+VLOOKUP($C1718,装备数值,5,0)*($E1718-1))*VLOOKUP($D1718,系数!$K$2:$O$7,2,0))</f>
        <v>1066</v>
      </c>
      <c r="G1718" s="17">
        <f>INT((VLOOKUP($C1718,装备数值,3,0)+VLOOKUP($C1718,装备数值,6,0)*($E1718-1))*VLOOKUP($D1718,系数!$K$2:$O$7,3,0))</f>
        <v>0</v>
      </c>
      <c r="H1718" s="17">
        <f t="shared" si="53"/>
        <v>0</v>
      </c>
      <c r="I1718" s="17">
        <f>INT((VLOOKUP($C1718,装备数值,4,0)+VLOOKUP($C1718,装备数值,7,0)*($E1718-1))*VLOOKUP($D1718,系数!$K$2:$O$7,4,0))</f>
        <v>0</v>
      </c>
      <c r="J1718" s="17">
        <f>INT((VLOOKUP($C1718,装备数值,4,0)+VLOOKUP($C1718,装备数值,7,0)*($E1718-1))*VLOOKUP($D1718,系数!$K$2:$O$7,5,0))</f>
        <v>0</v>
      </c>
      <c r="K1718" s="17">
        <f>INT(VLOOKUP(E1718,强化金币,2,1)*VLOOKUP(INDEX(装备!F:F,MATCH(属性!A1718,装备!A:A,0)),系数!$K$12:$M$15,3,0))</f>
        <v>2400</v>
      </c>
      <c r="L1718" s="17"/>
      <c r="M1718" s="17"/>
      <c r="N1718" s="17"/>
      <c r="O1718" s="17">
        <f>IF(E1718=1,"",VLOOKUP(E1718,系数!$S$2:$AB$12,MATCH(属性!C1718,评级,0),1))</f>
        <v>0</v>
      </c>
    </row>
    <row r="1719" spans="1:15" ht="17.25" thickBot="1" x14ac:dyDescent="0.4">
      <c r="A1719" s="17">
        <f t="shared" si="52"/>
        <v>7100015</v>
      </c>
      <c r="B1719" s="17" t="s">
        <v>44</v>
      </c>
      <c r="C1719" s="15">
        <f>INDEX(装备!G:G,MATCH(属性!A1719,装备!A:A,0))</f>
        <v>7</v>
      </c>
      <c r="D1719" s="15" t="str">
        <f>INDEX(装备!E:E,MATCH(属性!A1719,装备!A:A,0))</f>
        <v>armour</v>
      </c>
      <c r="E1719" s="14">
        <v>37</v>
      </c>
      <c r="F1719" s="17">
        <f>INT((VLOOKUP($C1719,装备数值,2,0)+VLOOKUP($C1719,装备数值,5,0)*($E1719-1))*VLOOKUP($D1719,系数!$K$2:$O$7,2,0))</f>
        <v>1086</v>
      </c>
      <c r="G1719" s="17">
        <f>INT((VLOOKUP($C1719,装备数值,3,0)+VLOOKUP($C1719,装备数值,6,0)*($E1719-1))*VLOOKUP($D1719,系数!$K$2:$O$7,3,0))</f>
        <v>0</v>
      </c>
      <c r="H1719" s="17">
        <f t="shared" si="53"/>
        <v>0</v>
      </c>
      <c r="I1719" s="17">
        <f>INT((VLOOKUP($C1719,装备数值,4,0)+VLOOKUP($C1719,装备数值,7,0)*($E1719-1))*VLOOKUP($D1719,系数!$K$2:$O$7,4,0))</f>
        <v>0</v>
      </c>
      <c r="J1719" s="17">
        <f>INT((VLOOKUP($C1719,装备数值,4,0)+VLOOKUP($C1719,装备数值,7,0)*($E1719-1))*VLOOKUP($D1719,系数!$K$2:$O$7,5,0))</f>
        <v>0</v>
      </c>
      <c r="K1719" s="17">
        <f>INT(VLOOKUP(E1719,强化金币,2,1)*VLOOKUP(INDEX(装备!F:F,MATCH(属性!A1719,装备!A:A,0)),系数!$K$12:$M$15,3,0))</f>
        <v>2550</v>
      </c>
      <c r="L1719" s="17"/>
      <c r="M1719" s="17"/>
      <c r="N1719" s="17"/>
      <c r="O1719" s="17">
        <f>IF(E1719=1,"",VLOOKUP(E1719,系数!$S$2:$AB$12,MATCH(属性!C1719,评级,0),1))</f>
        <v>0</v>
      </c>
    </row>
    <row r="1720" spans="1:15" ht="17.25" thickBot="1" x14ac:dyDescent="0.4">
      <c r="A1720" s="17">
        <f t="shared" si="52"/>
        <v>7100015</v>
      </c>
      <c r="B1720" s="17" t="s">
        <v>44</v>
      </c>
      <c r="C1720" s="15">
        <f>INDEX(装备!G:G,MATCH(属性!A1720,装备!A:A,0))</f>
        <v>7</v>
      </c>
      <c r="D1720" s="15" t="str">
        <f>INDEX(装备!E:E,MATCH(属性!A1720,装备!A:A,0))</f>
        <v>armour</v>
      </c>
      <c r="E1720" s="14">
        <v>38</v>
      </c>
      <c r="F1720" s="17">
        <f>INT((VLOOKUP($C1720,装备数值,2,0)+VLOOKUP($C1720,装备数值,5,0)*($E1720-1))*VLOOKUP($D1720,系数!$K$2:$O$7,2,0))</f>
        <v>1105</v>
      </c>
      <c r="G1720" s="17">
        <f>INT((VLOOKUP($C1720,装备数值,3,0)+VLOOKUP($C1720,装备数值,6,0)*($E1720-1))*VLOOKUP($D1720,系数!$K$2:$O$7,3,0))</f>
        <v>0</v>
      </c>
      <c r="H1720" s="17">
        <f t="shared" si="53"/>
        <v>0</v>
      </c>
      <c r="I1720" s="17">
        <f>INT((VLOOKUP($C1720,装备数值,4,0)+VLOOKUP($C1720,装备数值,7,0)*($E1720-1))*VLOOKUP($D1720,系数!$K$2:$O$7,4,0))</f>
        <v>0</v>
      </c>
      <c r="J1720" s="17">
        <f>INT((VLOOKUP($C1720,装备数值,4,0)+VLOOKUP($C1720,装备数值,7,0)*($E1720-1))*VLOOKUP($D1720,系数!$K$2:$O$7,5,0))</f>
        <v>0</v>
      </c>
      <c r="K1720" s="17">
        <f>INT(VLOOKUP(E1720,强化金币,2,1)*VLOOKUP(INDEX(装备!F:F,MATCH(属性!A1720,装备!A:A,0)),系数!$K$12:$M$15,3,0))</f>
        <v>2700</v>
      </c>
      <c r="L1720" s="17"/>
      <c r="M1720" s="17"/>
      <c r="N1720" s="17"/>
      <c r="O1720" s="17">
        <f>IF(E1720=1,"",VLOOKUP(E1720,系数!$S$2:$AB$12,MATCH(属性!C1720,评级,0),1))</f>
        <v>0</v>
      </c>
    </row>
    <row r="1721" spans="1:15" ht="17.25" thickBot="1" x14ac:dyDescent="0.4">
      <c r="A1721" s="17">
        <f t="shared" si="52"/>
        <v>7100015</v>
      </c>
      <c r="B1721" s="17" t="s">
        <v>44</v>
      </c>
      <c r="C1721" s="15">
        <f>INDEX(装备!G:G,MATCH(属性!A1721,装备!A:A,0))</f>
        <v>7</v>
      </c>
      <c r="D1721" s="15" t="str">
        <f>INDEX(装备!E:E,MATCH(属性!A1721,装备!A:A,0))</f>
        <v>armour</v>
      </c>
      <c r="E1721" s="14">
        <v>39</v>
      </c>
      <c r="F1721" s="17">
        <f>INT((VLOOKUP($C1721,装备数值,2,0)+VLOOKUP($C1721,装备数值,5,0)*($E1721-1))*VLOOKUP($D1721,系数!$K$2:$O$7,2,0))</f>
        <v>1124</v>
      </c>
      <c r="G1721" s="17">
        <f>INT((VLOOKUP($C1721,装备数值,3,0)+VLOOKUP($C1721,装备数值,6,0)*($E1721-1))*VLOOKUP($D1721,系数!$K$2:$O$7,3,0))</f>
        <v>0</v>
      </c>
      <c r="H1721" s="17">
        <f t="shared" si="53"/>
        <v>0</v>
      </c>
      <c r="I1721" s="17">
        <f>INT((VLOOKUP($C1721,装备数值,4,0)+VLOOKUP($C1721,装备数值,7,0)*($E1721-1))*VLOOKUP($D1721,系数!$K$2:$O$7,4,0))</f>
        <v>0</v>
      </c>
      <c r="J1721" s="17">
        <f>INT((VLOOKUP($C1721,装备数值,4,0)+VLOOKUP($C1721,装备数值,7,0)*($E1721-1))*VLOOKUP($D1721,系数!$K$2:$O$7,5,0))</f>
        <v>0</v>
      </c>
      <c r="K1721" s="17">
        <f>INT(VLOOKUP(E1721,强化金币,2,1)*VLOOKUP(INDEX(装备!F:F,MATCH(属性!A1721,装备!A:A,0)),系数!$K$12:$M$15,3,0))</f>
        <v>3000</v>
      </c>
      <c r="L1721" s="17"/>
      <c r="M1721" s="17"/>
      <c r="N1721" s="17"/>
      <c r="O1721" s="17">
        <f>IF(E1721=1,"",VLOOKUP(E1721,系数!$S$2:$AB$12,MATCH(属性!C1721,评级,0),1))</f>
        <v>0</v>
      </c>
    </row>
    <row r="1722" spans="1:15" ht="17.25" thickBot="1" x14ac:dyDescent="0.4">
      <c r="A1722" s="17">
        <f t="shared" si="52"/>
        <v>7100015</v>
      </c>
      <c r="B1722" s="17" t="s">
        <v>44</v>
      </c>
      <c r="C1722" s="15">
        <f>INDEX(装备!G:G,MATCH(属性!A1722,装备!A:A,0))</f>
        <v>7</v>
      </c>
      <c r="D1722" s="15" t="str">
        <f>INDEX(装备!E:E,MATCH(属性!A1722,装备!A:A,0))</f>
        <v>armour</v>
      </c>
      <c r="E1722" s="14">
        <v>40</v>
      </c>
      <c r="F1722" s="17">
        <f>INT((VLOOKUP($C1722,装备数值,2,0)+VLOOKUP($C1722,装备数值,5,0)*($E1722-1))*VLOOKUP($D1722,系数!$K$2:$O$7,2,0))</f>
        <v>1144</v>
      </c>
      <c r="G1722" s="17">
        <f>INT((VLOOKUP($C1722,装备数值,3,0)+VLOOKUP($C1722,装备数值,6,0)*($E1722-1))*VLOOKUP($D1722,系数!$K$2:$O$7,3,0))</f>
        <v>0</v>
      </c>
      <c r="H1722" s="17">
        <f t="shared" si="53"/>
        <v>0</v>
      </c>
      <c r="I1722" s="17">
        <f>INT((VLOOKUP($C1722,装备数值,4,0)+VLOOKUP($C1722,装备数值,7,0)*($E1722-1))*VLOOKUP($D1722,系数!$K$2:$O$7,4,0))</f>
        <v>0</v>
      </c>
      <c r="J1722" s="17">
        <f>INT((VLOOKUP($C1722,装备数值,4,0)+VLOOKUP($C1722,装备数值,7,0)*($E1722-1))*VLOOKUP($D1722,系数!$K$2:$O$7,5,0))</f>
        <v>0</v>
      </c>
      <c r="K1722" s="17">
        <f>INT(VLOOKUP(E1722,强化金币,2,1)*VLOOKUP(INDEX(装备!F:F,MATCH(属性!A1722,装备!A:A,0)),系数!$K$12:$M$15,3,0))</f>
        <v>3600</v>
      </c>
      <c r="L1722" s="17"/>
      <c r="M1722" s="17"/>
      <c r="N1722" s="17"/>
      <c r="O1722" s="17">
        <f>IF(E1722=1,"",VLOOKUP(E1722,系数!$S$2:$AB$12,MATCH(属性!C1722,评级,0),1))</f>
        <v>0</v>
      </c>
    </row>
    <row r="1723" spans="1:15" ht="17.25" thickBot="1" x14ac:dyDescent="0.4">
      <c r="A1723" s="17">
        <f t="shared" si="52"/>
        <v>7100015</v>
      </c>
      <c r="B1723" s="17" t="s">
        <v>44</v>
      </c>
      <c r="C1723" s="15">
        <f>INDEX(装备!G:G,MATCH(属性!A1723,装备!A:A,0))</f>
        <v>7</v>
      </c>
      <c r="D1723" s="15" t="str">
        <f>INDEX(装备!E:E,MATCH(属性!A1723,装备!A:A,0))</f>
        <v>armour</v>
      </c>
      <c r="E1723" s="14">
        <v>41</v>
      </c>
      <c r="F1723" s="17">
        <f>INT((VLOOKUP($C1723,装备数值,2,0)+VLOOKUP($C1723,装备数值,5,0)*($E1723-1))*VLOOKUP($D1723,系数!$K$2:$O$7,2,0))</f>
        <v>1163</v>
      </c>
      <c r="G1723" s="17">
        <f>INT((VLOOKUP($C1723,装备数值,3,0)+VLOOKUP($C1723,装备数值,6,0)*($E1723-1))*VLOOKUP($D1723,系数!$K$2:$O$7,3,0))</f>
        <v>0</v>
      </c>
      <c r="H1723" s="17">
        <f t="shared" si="53"/>
        <v>0</v>
      </c>
      <c r="I1723" s="17">
        <f>INT((VLOOKUP($C1723,装备数值,4,0)+VLOOKUP($C1723,装备数值,7,0)*($E1723-1))*VLOOKUP($D1723,系数!$K$2:$O$7,4,0))</f>
        <v>0</v>
      </c>
      <c r="J1723" s="17">
        <f>INT((VLOOKUP($C1723,装备数值,4,0)+VLOOKUP($C1723,装备数值,7,0)*($E1723-1))*VLOOKUP($D1723,系数!$K$2:$O$7,5,0))</f>
        <v>0</v>
      </c>
      <c r="K1723" s="17">
        <f>INT(VLOOKUP(E1723,强化金币,2,1)*VLOOKUP(INDEX(装备!F:F,MATCH(属性!A1723,装备!A:A,0)),系数!$K$12:$M$15,3,0))</f>
        <v>4200</v>
      </c>
      <c r="L1723" s="17"/>
      <c r="M1723" s="17"/>
      <c r="N1723" s="17"/>
      <c r="O1723" s="17">
        <f>IF(E1723=1,"",VLOOKUP(E1723,系数!$S$2:$AB$12,MATCH(属性!C1723,评级,0),1))</f>
        <v>0</v>
      </c>
    </row>
    <row r="1724" spans="1:15" ht="17.25" thickBot="1" x14ac:dyDescent="0.4">
      <c r="A1724" s="17">
        <f t="shared" ref="A1724:A1787" si="54">A1604+1</f>
        <v>7100015</v>
      </c>
      <c r="B1724" s="17" t="s">
        <v>44</v>
      </c>
      <c r="C1724" s="15">
        <f>INDEX(装备!G:G,MATCH(属性!A1724,装备!A:A,0))</f>
        <v>7</v>
      </c>
      <c r="D1724" s="15" t="str">
        <f>INDEX(装备!E:E,MATCH(属性!A1724,装备!A:A,0))</f>
        <v>armour</v>
      </c>
      <c r="E1724" s="14">
        <v>42</v>
      </c>
      <c r="F1724" s="17">
        <f>INT((VLOOKUP($C1724,装备数值,2,0)+VLOOKUP($C1724,装备数值,5,0)*($E1724-1))*VLOOKUP($D1724,系数!$K$2:$O$7,2,0))</f>
        <v>1182</v>
      </c>
      <c r="G1724" s="17">
        <f>INT((VLOOKUP($C1724,装备数值,3,0)+VLOOKUP($C1724,装备数值,6,0)*($E1724-1))*VLOOKUP($D1724,系数!$K$2:$O$7,3,0))</f>
        <v>0</v>
      </c>
      <c r="H1724" s="17">
        <f t="shared" si="53"/>
        <v>0</v>
      </c>
      <c r="I1724" s="17">
        <f>INT((VLOOKUP($C1724,装备数值,4,0)+VLOOKUP($C1724,装备数值,7,0)*($E1724-1))*VLOOKUP($D1724,系数!$K$2:$O$7,4,0))</f>
        <v>0</v>
      </c>
      <c r="J1724" s="17">
        <f>INT((VLOOKUP($C1724,装备数值,4,0)+VLOOKUP($C1724,装备数值,7,0)*($E1724-1))*VLOOKUP($D1724,系数!$K$2:$O$7,5,0))</f>
        <v>0</v>
      </c>
      <c r="K1724" s="17">
        <f>INT(VLOOKUP(E1724,强化金币,2,1)*VLOOKUP(INDEX(装备!F:F,MATCH(属性!A1724,装备!A:A,0)),系数!$K$12:$M$15,3,0))</f>
        <v>4800</v>
      </c>
      <c r="L1724" s="17"/>
      <c r="M1724" s="17"/>
      <c r="N1724" s="17"/>
      <c r="O1724" s="17">
        <f>IF(E1724=1,"",VLOOKUP(E1724,系数!$S$2:$AB$12,MATCH(属性!C1724,评级,0),1))</f>
        <v>0</v>
      </c>
    </row>
    <row r="1725" spans="1:15" ht="17.25" thickBot="1" x14ac:dyDescent="0.4">
      <c r="A1725" s="17">
        <f t="shared" si="54"/>
        <v>7100015</v>
      </c>
      <c r="B1725" s="17" t="s">
        <v>44</v>
      </c>
      <c r="C1725" s="15">
        <f>INDEX(装备!G:G,MATCH(属性!A1725,装备!A:A,0))</f>
        <v>7</v>
      </c>
      <c r="D1725" s="15" t="str">
        <f>INDEX(装备!E:E,MATCH(属性!A1725,装备!A:A,0))</f>
        <v>armour</v>
      </c>
      <c r="E1725" s="14">
        <v>43</v>
      </c>
      <c r="F1725" s="17">
        <f>INT((VLOOKUP($C1725,装备数值,2,0)+VLOOKUP($C1725,装备数值,5,0)*($E1725-1))*VLOOKUP($D1725,系数!$K$2:$O$7,2,0))</f>
        <v>1202</v>
      </c>
      <c r="G1725" s="17">
        <f>INT((VLOOKUP($C1725,装备数值,3,0)+VLOOKUP($C1725,装备数值,6,0)*($E1725-1))*VLOOKUP($D1725,系数!$K$2:$O$7,3,0))</f>
        <v>0</v>
      </c>
      <c r="H1725" s="17">
        <f t="shared" si="53"/>
        <v>0</v>
      </c>
      <c r="I1725" s="17">
        <f>INT((VLOOKUP($C1725,装备数值,4,0)+VLOOKUP($C1725,装备数值,7,0)*($E1725-1))*VLOOKUP($D1725,系数!$K$2:$O$7,4,0))</f>
        <v>0</v>
      </c>
      <c r="J1725" s="17">
        <f>INT((VLOOKUP($C1725,装备数值,4,0)+VLOOKUP($C1725,装备数值,7,0)*($E1725-1))*VLOOKUP($D1725,系数!$K$2:$O$7,5,0))</f>
        <v>0</v>
      </c>
      <c r="K1725" s="17">
        <f>INT(VLOOKUP(E1725,强化金币,2,1)*VLOOKUP(INDEX(装备!F:F,MATCH(属性!A1725,装备!A:A,0)),系数!$K$12:$M$15,3,0))</f>
        <v>5400</v>
      </c>
      <c r="L1725" s="17"/>
      <c r="M1725" s="17"/>
      <c r="N1725" s="17"/>
      <c r="O1725" s="17">
        <f>IF(E1725=1,"",VLOOKUP(E1725,系数!$S$2:$AB$12,MATCH(属性!C1725,评级,0),1))</f>
        <v>0</v>
      </c>
    </row>
    <row r="1726" spans="1:15" ht="17.25" thickBot="1" x14ac:dyDescent="0.4">
      <c r="A1726" s="17">
        <f t="shared" si="54"/>
        <v>7100015</v>
      </c>
      <c r="B1726" s="17" t="s">
        <v>44</v>
      </c>
      <c r="C1726" s="15">
        <f>INDEX(装备!G:G,MATCH(属性!A1726,装备!A:A,0))</f>
        <v>7</v>
      </c>
      <c r="D1726" s="15" t="str">
        <f>INDEX(装备!E:E,MATCH(属性!A1726,装备!A:A,0))</f>
        <v>armour</v>
      </c>
      <c r="E1726" s="14">
        <v>44</v>
      </c>
      <c r="F1726" s="17">
        <f>INT((VLOOKUP($C1726,装备数值,2,0)+VLOOKUP($C1726,装备数值,5,0)*($E1726-1))*VLOOKUP($D1726,系数!$K$2:$O$7,2,0))</f>
        <v>1221</v>
      </c>
      <c r="G1726" s="17">
        <f>INT((VLOOKUP($C1726,装备数值,3,0)+VLOOKUP($C1726,装备数值,6,0)*($E1726-1))*VLOOKUP($D1726,系数!$K$2:$O$7,3,0))</f>
        <v>0</v>
      </c>
      <c r="H1726" s="17">
        <f t="shared" si="53"/>
        <v>0</v>
      </c>
      <c r="I1726" s="17">
        <f>INT((VLOOKUP($C1726,装备数值,4,0)+VLOOKUP($C1726,装备数值,7,0)*($E1726-1))*VLOOKUP($D1726,系数!$K$2:$O$7,4,0))</f>
        <v>0</v>
      </c>
      <c r="J1726" s="17">
        <f>INT((VLOOKUP($C1726,装备数值,4,0)+VLOOKUP($C1726,装备数值,7,0)*($E1726-1))*VLOOKUP($D1726,系数!$K$2:$O$7,5,0))</f>
        <v>0</v>
      </c>
      <c r="K1726" s="17">
        <f>INT(VLOOKUP(E1726,强化金币,2,1)*VLOOKUP(INDEX(装备!F:F,MATCH(属性!A1726,装备!A:A,0)),系数!$K$12:$M$15,3,0))</f>
        <v>6000</v>
      </c>
      <c r="L1726" s="17"/>
      <c r="M1726" s="17"/>
      <c r="N1726" s="17"/>
      <c r="O1726" s="17">
        <f>IF(E1726=1,"",VLOOKUP(E1726,系数!$S$2:$AB$12,MATCH(属性!C1726,评级,0),1))</f>
        <v>0</v>
      </c>
    </row>
    <row r="1727" spans="1:15" ht="17.25" thickBot="1" x14ac:dyDescent="0.4">
      <c r="A1727" s="17">
        <f t="shared" si="54"/>
        <v>7100015</v>
      </c>
      <c r="B1727" s="17" t="s">
        <v>44</v>
      </c>
      <c r="C1727" s="15">
        <f>INDEX(装备!G:G,MATCH(属性!A1727,装备!A:A,0))</f>
        <v>7</v>
      </c>
      <c r="D1727" s="15" t="str">
        <f>INDEX(装备!E:E,MATCH(属性!A1727,装备!A:A,0))</f>
        <v>armour</v>
      </c>
      <c r="E1727" s="14">
        <v>45</v>
      </c>
      <c r="F1727" s="17">
        <f>INT((VLOOKUP($C1727,装备数值,2,0)+VLOOKUP($C1727,装备数值,5,0)*($E1727-1))*VLOOKUP($D1727,系数!$K$2:$O$7,2,0))</f>
        <v>1240</v>
      </c>
      <c r="G1727" s="17">
        <f>INT((VLOOKUP($C1727,装备数值,3,0)+VLOOKUP($C1727,装备数值,6,0)*($E1727-1))*VLOOKUP($D1727,系数!$K$2:$O$7,3,0))</f>
        <v>0</v>
      </c>
      <c r="H1727" s="17">
        <f t="shared" si="53"/>
        <v>0</v>
      </c>
      <c r="I1727" s="17">
        <f>INT((VLOOKUP($C1727,装备数值,4,0)+VLOOKUP($C1727,装备数值,7,0)*($E1727-1))*VLOOKUP($D1727,系数!$K$2:$O$7,4,0))</f>
        <v>0</v>
      </c>
      <c r="J1727" s="17">
        <f>INT((VLOOKUP($C1727,装备数值,4,0)+VLOOKUP($C1727,装备数值,7,0)*($E1727-1))*VLOOKUP($D1727,系数!$K$2:$O$7,5,0))</f>
        <v>0</v>
      </c>
      <c r="K1727" s="17">
        <f>INT(VLOOKUP(E1727,强化金币,2,1)*VLOOKUP(INDEX(装备!F:F,MATCH(属性!A1727,装备!A:A,0)),系数!$K$12:$M$15,3,0))</f>
        <v>6600</v>
      </c>
      <c r="L1727" s="17"/>
      <c r="M1727" s="17"/>
      <c r="N1727" s="17"/>
      <c r="O1727" s="17">
        <f>IF(E1727=1,"",VLOOKUP(E1727,系数!$S$2:$AB$12,MATCH(属性!C1727,评级,0),1))</f>
        <v>0</v>
      </c>
    </row>
    <row r="1728" spans="1:15" ht="17.25" thickBot="1" x14ac:dyDescent="0.4">
      <c r="A1728" s="17">
        <f t="shared" si="54"/>
        <v>7100015</v>
      </c>
      <c r="B1728" s="17" t="s">
        <v>44</v>
      </c>
      <c r="C1728" s="15">
        <f>INDEX(装备!G:G,MATCH(属性!A1728,装备!A:A,0))</f>
        <v>7</v>
      </c>
      <c r="D1728" s="15" t="str">
        <f>INDEX(装备!E:E,MATCH(属性!A1728,装备!A:A,0))</f>
        <v>armour</v>
      </c>
      <c r="E1728" s="14">
        <v>46</v>
      </c>
      <c r="F1728" s="17">
        <f>INT((VLOOKUP($C1728,装备数值,2,0)+VLOOKUP($C1728,装备数值,5,0)*($E1728-1))*VLOOKUP($D1728,系数!$K$2:$O$7,2,0))</f>
        <v>1260</v>
      </c>
      <c r="G1728" s="17">
        <f>INT((VLOOKUP($C1728,装备数值,3,0)+VLOOKUP($C1728,装备数值,6,0)*($E1728-1))*VLOOKUP($D1728,系数!$K$2:$O$7,3,0))</f>
        <v>0</v>
      </c>
      <c r="H1728" s="17">
        <f t="shared" si="53"/>
        <v>0</v>
      </c>
      <c r="I1728" s="17">
        <f>INT((VLOOKUP($C1728,装备数值,4,0)+VLOOKUP($C1728,装备数值,7,0)*($E1728-1))*VLOOKUP($D1728,系数!$K$2:$O$7,4,0))</f>
        <v>0</v>
      </c>
      <c r="J1728" s="17">
        <f>INT((VLOOKUP($C1728,装备数值,4,0)+VLOOKUP($C1728,装备数值,7,0)*($E1728-1))*VLOOKUP($D1728,系数!$K$2:$O$7,5,0))</f>
        <v>0</v>
      </c>
      <c r="K1728" s="17">
        <f>INT(VLOOKUP(E1728,强化金币,2,1)*VLOOKUP(INDEX(装备!F:F,MATCH(属性!A1728,装备!A:A,0)),系数!$K$12:$M$15,3,0))</f>
        <v>7200</v>
      </c>
      <c r="L1728" s="17"/>
      <c r="M1728" s="17"/>
      <c r="N1728" s="17"/>
      <c r="O1728" s="17">
        <f>IF(E1728=1,"",VLOOKUP(E1728,系数!$S$2:$AB$12,MATCH(属性!C1728,评级,0),1))</f>
        <v>0</v>
      </c>
    </row>
    <row r="1729" spans="1:15" ht="17.25" thickBot="1" x14ac:dyDescent="0.4">
      <c r="A1729" s="17">
        <f t="shared" si="54"/>
        <v>7100015</v>
      </c>
      <c r="B1729" s="17" t="s">
        <v>44</v>
      </c>
      <c r="C1729" s="15">
        <f>INDEX(装备!G:G,MATCH(属性!A1729,装备!A:A,0))</f>
        <v>7</v>
      </c>
      <c r="D1729" s="15" t="str">
        <f>INDEX(装备!E:E,MATCH(属性!A1729,装备!A:A,0))</f>
        <v>armour</v>
      </c>
      <c r="E1729" s="14">
        <v>47</v>
      </c>
      <c r="F1729" s="17">
        <f>INT((VLOOKUP($C1729,装备数值,2,0)+VLOOKUP($C1729,装备数值,5,0)*($E1729-1))*VLOOKUP($D1729,系数!$K$2:$O$7,2,0))</f>
        <v>1279</v>
      </c>
      <c r="G1729" s="17">
        <f>INT((VLOOKUP($C1729,装备数值,3,0)+VLOOKUP($C1729,装备数值,6,0)*($E1729-1))*VLOOKUP($D1729,系数!$K$2:$O$7,3,0))</f>
        <v>0</v>
      </c>
      <c r="H1729" s="17">
        <f t="shared" si="53"/>
        <v>0</v>
      </c>
      <c r="I1729" s="17">
        <f>INT((VLOOKUP($C1729,装备数值,4,0)+VLOOKUP($C1729,装备数值,7,0)*($E1729-1))*VLOOKUP($D1729,系数!$K$2:$O$7,4,0))</f>
        <v>0</v>
      </c>
      <c r="J1729" s="17">
        <f>INT((VLOOKUP($C1729,装备数值,4,0)+VLOOKUP($C1729,装备数值,7,0)*($E1729-1))*VLOOKUP($D1729,系数!$K$2:$O$7,5,0))</f>
        <v>0</v>
      </c>
      <c r="K1729" s="17">
        <f>INT(VLOOKUP(E1729,强化金币,2,1)*VLOOKUP(INDEX(装备!F:F,MATCH(属性!A1729,装备!A:A,0)),系数!$K$12:$M$15,3,0))</f>
        <v>7800</v>
      </c>
      <c r="L1729" s="17"/>
      <c r="M1729" s="17"/>
      <c r="N1729" s="17"/>
      <c r="O1729" s="17">
        <f>IF(E1729=1,"",VLOOKUP(E1729,系数!$S$2:$AB$12,MATCH(属性!C1729,评级,0),1))</f>
        <v>0</v>
      </c>
    </row>
    <row r="1730" spans="1:15" ht="17.25" thickBot="1" x14ac:dyDescent="0.4">
      <c r="A1730" s="17">
        <f t="shared" si="54"/>
        <v>7100015</v>
      </c>
      <c r="B1730" s="17" t="s">
        <v>44</v>
      </c>
      <c r="C1730" s="15">
        <f>INDEX(装备!G:G,MATCH(属性!A1730,装备!A:A,0))</f>
        <v>7</v>
      </c>
      <c r="D1730" s="15" t="str">
        <f>INDEX(装备!E:E,MATCH(属性!A1730,装备!A:A,0))</f>
        <v>armour</v>
      </c>
      <c r="E1730" s="14">
        <v>48</v>
      </c>
      <c r="F1730" s="17">
        <f>INT((VLOOKUP($C1730,装备数值,2,0)+VLOOKUP($C1730,装备数值,5,0)*($E1730-1))*VLOOKUP($D1730,系数!$K$2:$O$7,2,0))</f>
        <v>1298</v>
      </c>
      <c r="G1730" s="17">
        <f>INT((VLOOKUP($C1730,装备数值,3,0)+VLOOKUP($C1730,装备数值,6,0)*($E1730-1))*VLOOKUP($D1730,系数!$K$2:$O$7,3,0))</f>
        <v>0</v>
      </c>
      <c r="H1730" s="17">
        <f t="shared" si="53"/>
        <v>0</v>
      </c>
      <c r="I1730" s="17">
        <f>INT((VLOOKUP($C1730,装备数值,4,0)+VLOOKUP($C1730,装备数值,7,0)*($E1730-1))*VLOOKUP($D1730,系数!$K$2:$O$7,4,0))</f>
        <v>0</v>
      </c>
      <c r="J1730" s="17">
        <f>INT((VLOOKUP($C1730,装备数值,4,0)+VLOOKUP($C1730,装备数值,7,0)*($E1730-1))*VLOOKUP($D1730,系数!$K$2:$O$7,5,0))</f>
        <v>0</v>
      </c>
      <c r="K1730" s="17">
        <f>INT(VLOOKUP(E1730,强化金币,2,1)*VLOOKUP(INDEX(装备!F:F,MATCH(属性!A1730,装备!A:A,0)),系数!$K$12:$M$15,3,0))</f>
        <v>8400</v>
      </c>
      <c r="L1730" s="17"/>
      <c r="M1730" s="17"/>
      <c r="N1730" s="17"/>
      <c r="O1730" s="17">
        <f>IF(E1730=1,"",VLOOKUP(E1730,系数!$S$2:$AB$12,MATCH(属性!C1730,评级,0),1))</f>
        <v>0</v>
      </c>
    </row>
    <row r="1731" spans="1:15" ht="17.25" thickBot="1" x14ac:dyDescent="0.4">
      <c r="A1731" s="17">
        <f t="shared" si="54"/>
        <v>7100015</v>
      </c>
      <c r="B1731" s="17" t="s">
        <v>44</v>
      </c>
      <c r="C1731" s="15">
        <f>INDEX(装备!G:G,MATCH(属性!A1731,装备!A:A,0))</f>
        <v>7</v>
      </c>
      <c r="D1731" s="15" t="str">
        <f>INDEX(装备!E:E,MATCH(属性!A1731,装备!A:A,0))</f>
        <v>armour</v>
      </c>
      <c r="E1731" s="14">
        <v>49</v>
      </c>
      <c r="F1731" s="17">
        <f>INT((VLOOKUP($C1731,装备数值,2,0)+VLOOKUP($C1731,装备数值,5,0)*($E1731-1))*VLOOKUP($D1731,系数!$K$2:$O$7,2,0))</f>
        <v>1318</v>
      </c>
      <c r="G1731" s="17">
        <f>INT((VLOOKUP($C1731,装备数值,3,0)+VLOOKUP($C1731,装备数值,6,0)*($E1731-1))*VLOOKUP($D1731,系数!$K$2:$O$7,3,0))</f>
        <v>0</v>
      </c>
      <c r="H1731" s="17">
        <f t="shared" si="53"/>
        <v>0</v>
      </c>
      <c r="I1731" s="17">
        <f>INT((VLOOKUP($C1731,装备数值,4,0)+VLOOKUP($C1731,装备数值,7,0)*($E1731-1))*VLOOKUP($D1731,系数!$K$2:$O$7,4,0))</f>
        <v>0</v>
      </c>
      <c r="J1731" s="17">
        <f>INT((VLOOKUP($C1731,装备数值,4,0)+VLOOKUP($C1731,装备数值,7,0)*($E1731-1))*VLOOKUP($D1731,系数!$K$2:$O$7,5,0))</f>
        <v>0</v>
      </c>
      <c r="K1731" s="17">
        <f>INT(VLOOKUP(E1731,强化金币,2,1)*VLOOKUP(INDEX(装备!F:F,MATCH(属性!A1731,装备!A:A,0)),系数!$K$12:$M$15,3,0))</f>
        <v>9000</v>
      </c>
      <c r="L1731" s="17"/>
      <c r="M1731" s="17"/>
      <c r="N1731" s="17"/>
      <c r="O1731" s="17">
        <f>IF(E1731=1,"",VLOOKUP(E1731,系数!$S$2:$AB$12,MATCH(属性!C1731,评级,0),1))</f>
        <v>0</v>
      </c>
    </row>
    <row r="1732" spans="1:15" ht="17.25" thickBot="1" x14ac:dyDescent="0.4">
      <c r="A1732" s="17">
        <f t="shared" si="54"/>
        <v>7100015</v>
      </c>
      <c r="B1732" s="17" t="s">
        <v>44</v>
      </c>
      <c r="C1732" s="15">
        <f>INDEX(装备!G:G,MATCH(属性!A1732,装备!A:A,0))</f>
        <v>7</v>
      </c>
      <c r="D1732" s="15" t="str">
        <f>INDEX(装备!E:E,MATCH(属性!A1732,装备!A:A,0))</f>
        <v>armour</v>
      </c>
      <c r="E1732" s="14">
        <v>50</v>
      </c>
      <c r="F1732" s="17">
        <f>INT((VLOOKUP($C1732,装备数值,2,0)+VLOOKUP($C1732,装备数值,5,0)*($E1732-1))*VLOOKUP($D1732,系数!$K$2:$O$7,2,0))</f>
        <v>1337</v>
      </c>
      <c r="G1732" s="17">
        <f>INT((VLOOKUP($C1732,装备数值,3,0)+VLOOKUP($C1732,装备数值,6,0)*($E1732-1))*VLOOKUP($D1732,系数!$K$2:$O$7,3,0))</f>
        <v>0</v>
      </c>
      <c r="H1732" s="17">
        <f t="shared" ref="H1732:H1795" si="55">G1732</f>
        <v>0</v>
      </c>
      <c r="I1732" s="17">
        <f>INT((VLOOKUP($C1732,装备数值,4,0)+VLOOKUP($C1732,装备数值,7,0)*($E1732-1))*VLOOKUP($D1732,系数!$K$2:$O$7,4,0))</f>
        <v>0</v>
      </c>
      <c r="J1732" s="17">
        <f>INT((VLOOKUP($C1732,装备数值,4,0)+VLOOKUP($C1732,装备数值,7,0)*($E1732-1))*VLOOKUP($D1732,系数!$K$2:$O$7,5,0))</f>
        <v>0</v>
      </c>
      <c r="K1732" s="17">
        <f>INT(VLOOKUP(E1732,强化金币,2,1)*VLOOKUP(INDEX(装备!F:F,MATCH(属性!A1732,装备!A:A,0)),系数!$K$12:$M$15,3,0))</f>
        <v>9600</v>
      </c>
      <c r="L1732" s="17"/>
      <c r="M1732" s="17"/>
      <c r="N1732" s="17"/>
      <c r="O1732" s="17">
        <f>IF(E1732=1,"",VLOOKUP(E1732,系数!$S$2:$AB$12,MATCH(属性!C1732,评级,0),1))</f>
        <v>0</v>
      </c>
    </row>
    <row r="1733" spans="1:15" ht="17.25" thickBot="1" x14ac:dyDescent="0.4">
      <c r="A1733" s="17">
        <f t="shared" si="54"/>
        <v>7100015</v>
      </c>
      <c r="B1733" s="17" t="s">
        <v>44</v>
      </c>
      <c r="C1733" s="15">
        <f>INDEX(装备!G:G,MATCH(属性!A1733,装备!A:A,0))</f>
        <v>7</v>
      </c>
      <c r="D1733" s="15" t="str">
        <f>INDEX(装备!E:E,MATCH(属性!A1733,装备!A:A,0))</f>
        <v>armour</v>
      </c>
      <c r="E1733" s="14">
        <v>51</v>
      </c>
      <c r="F1733" s="17">
        <f>INT((VLOOKUP($C1733,装备数值,2,0)+VLOOKUP($C1733,装备数值,5,0)*($E1733-1))*VLOOKUP($D1733,系数!$K$2:$O$7,2,0))</f>
        <v>1356</v>
      </c>
      <c r="G1733" s="17">
        <f>INT((VLOOKUP($C1733,装备数值,3,0)+VLOOKUP($C1733,装备数值,6,0)*($E1733-1))*VLOOKUP($D1733,系数!$K$2:$O$7,3,0))</f>
        <v>0</v>
      </c>
      <c r="H1733" s="17">
        <f t="shared" si="55"/>
        <v>0</v>
      </c>
      <c r="I1733" s="17">
        <f>INT((VLOOKUP($C1733,装备数值,4,0)+VLOOKUP($C1733,装备数值,7,0)*($E1733-1))*VLOOKUP($D1733,系数!$K$2:$O$7,4,0))</f>
        <v>0</v>
      </c>
      <c r="J1733" s="17">
        <f>INT((VLOOKUP($C1733,装备数值,4,0)+VLOOKUP($C1733,装备数值,7,0)*($E1733-1))*VLOOKUP($D1733,系数!$K$2:$O$7,5,0))</f>
        <v>0</v>
      </c>
      <c r="K1733" s="17">
        <f>INT(VLOOKUP(E1733,强化金币,2,1)*VLOOKUP(INDEX(装备!F:F,MATCH(属性!A1733,装备!A:A,0)),系数!$K$12:$M$15,3,0))</f>
        <v>10200</v>
      </c>
      <c r="L1733" s="17"/>
      <c r="M1733" s="17"/>
      <c r="N1733" s="17"/>
      <c r="O1733" s="17">
        <f>IF(E1733=1,"",VLOOKUP(E1733,系数!$S$2:$AB$12,MATCH(属性!C1733,评级,0),1))</f>
        <v>0</v>
      </c>
    </row>
    <row r="1734" spans="1:15" ht="17.25" thickBot="1" x14ac:dyDescent="0.4">
      <c r="A1734" s="17">
        <f t="shared" si="54"/>
        <v>7100015</v>
      </c>
      <c r="B1734" s="17" t="s">
        <v>44</v>
      </c>
      <c r="C1734" s="15">
        <f>INDEX(装备!G:G,MATCH(属性!A1734,装备!A:A,0))</f>
        <v>7</v>
      </c>
      <c r="D1734" s="15" t="str">
        <f>INDEX(装备!E:E,MATCH(属性!A1734,装备!A:A,0))</f>
        <v>armour</v>
      </c>
      <c r="E1734" s="14">
        <v>52</v>
      </c>
      <c r="F1734" s="17">
        <f>INT((VLOOKUP($C1734,装备数值,2,0)+VLOOKUP($C1734,装备数值,5,0)*($E1734-1))*VLOOKUP($D1734,系数!$K$2:$O$7,2,0))</f>
        <v>1376</v>
      </c>
      <c r="G1734" s="17">
        <f>INT((VLOOKUP($C1734,装备数值,3,0)+VLOOKUP($C1734,装备数值,6,0)*($E1734-1))*VLOOKUP($D1734,系数!$K$2:$O$7,3,0))</f>
        <v>0</v>
      </c>
      <c r="H1734" s="17">
        <f t="shared" si="55"/>
        <v>0</v>
      </c>
      <c r="I1734" s="17">
        <f>INT((VLOOKUP($C1734,装备数值,4,0)+VLOOKUP($C1734,装备数值,7,0)*($E1734-1))*VLOOKUP($D1734,系数!$K$2:$O$7,4,0))</f>
        <v>0</v>
      </c>
      <c r="J1734" s="17">
        <f>INT((VLOOKUP($C1734,装备数值,4,0)+VLOOKUP($C1734,装备数值,7,0)*($E1734-1))*VLOOKUP($D1734,系数!$K$2:$O$7,5,0))</f>
        <v>0</v>
      </c>
      <c r="K1734" s="17">
        <f>INT(VLOOKUP(E1734,强化金币,2,1)*VLOOKUP(INDEX(装备!F:F,MATCH(属性!A1734,装备!A:A,0)),系数!$K$12:$M$15,3,0))</f>
        <v>10800</v>
      </c>
      <c r="L1734" s="17"/>
      <c r="M1734" s="17"/>
      <c r="N1734" s="17"/>
      <c r="O1734" s="17">
        <f>IF(E1734=1,"",VLOOKUP(E1734,系数!$S$2:$AB$12,MATCH(属性!C1734,评级,0),1))</f>
        <v>0</v>
      </c>
    </row>
    <row r="1735" spans="1:15" ht="17.25" thickBot="1" x14ac:dyDescent="0.4">
      <c r="A1735" s="17">
        <f t="shared" si="54"/>
        <v>7100015</v>
      </c>
      <c r="B1735" s="17" t="s">
        <v>44</v>
      </c>
      <c r="C1735" s="15">
        <f>INDEX(装备!G:G,MATCH(属性!A1735,装备!A:A,0))</f>
        <v>7</v>
      </c>
      <c r="D1735" s="15" t="str">
        <f>INDEX(装备!E:E,MATCH(属性!A1735,装备!A:A,0))</f>
        <v>armour</v>
      </c>
      <c r="E1735" s="14">
        <v>53</v>
      </c>
      <c r="F1735" s="17">
        <f>INT((VLOOKUP($C1735,装备数值,2,0)+VLOOKUP($C1735,装备数值,5,0)*($E1735-1))*VLOOKUP($D1735,系数!$K$2:$O$7,2,0))</f>
        <v>1395</v>
      </c>
      <c r="G1735" s="17">
        <f>INT((VLOOKUP($C1735,装备数值,3,0)+VLOOKUP($C1735,装备数值,6,0)*($E1735-1))*VLOOKUP($D1735,系数!$K$2:$O$7,3,0))</f>
        <v>0</v>
      </c>
      <c r="H1735" s="17">
        <f t="shared" si="55"/>
        <v>0</v>
      </c>
      <c r="I1735" s="17">
        <f>INT((VLOOKUP($C1735,装备数值,4,0)+VLOOKUP($C1735,装备数值,7,0)*($E1735-1))*VLOOKUP($D1735,系数!$K$2:$O$7,4,0))</f>
        <v>0</v>
      </c>
      <c r="J1735" s="17">
        <f>INT((VLOOKUP($C1735,装备数值,4,0)+VLOOKUP($C1735,装备数值,7,0)*($E1735-1))*VLOOKUP($D1735,系数!$K$2:$O$7,5,0))</f>
        <v>0</v>
      </c>
      <c r="K1735" s="17">
        <f>INT(VLOOKUP(E1735,强化金币,2,1)*VLOOKUP(INDEX(装备!F:F,MATCH(属性!A1735,装备!A:A,0)),系数!$K$12:$M$15,3,0))</f>
        <v>11400</v>
      </c>
      <c r="L1735" s="17"/>
      <c r="M1735" s="17"/>
      <c r="N1735" s="17"/>
      <c r="O1735" s="17">
        <f>IF(E1735=1,"",VLOOKUP(E1735,系数!$S$2:$AB$12,MATCH(属性!C1735,评级,0),1))</f>
        <v>0</v>
      </c>
    </row>
    <row r="1736" spans="1:15" ht="17.25" thickBot="1" x14ac:dyDescent="0.4">
      <c r="A1736" s="17">
        <f t="shared" si="54"/>
        <v>7100015</v>
      </c>
      <c r="B1736" s="17" t="s">
        <v>44</v>
      </c>
      <c r="C1736" s="15">
        <f>INDEX(装备!G:G,MATCH(属性!A1736,装备!A:A,0))</f>
        <v>7</v>
      </c>
      <c r="D1736" s="15" t="str">
        <f>INDEX(装备!E:E,MATCH(属性!A1736,装备!A:A,0))</f>
        <v>armour</v>
      </c>
      <c r="E1736" s="14">
        <v>54</v>
      </c>
      <c r="F1736" s="17">
        <f>INT((VLOOKUP($C1736,装备数值,2,0)+VLOOKUP($C1736,装备数值,5,0)*($E1736-1))*VLOOKUP($D1736,系数!$K$2:$O$7,2,0))</f>
        <v>1414</v>
      </c>
      <c r="G1736" s="17">
        <f>INT((VLOOKUP($C1736,装备数值,3,0)+VLOOKUP($C1736,装备数值,6,0)*($E1736-1))*VLOOKUP($D1736,系数!$K$2:$O$7,3,0))</f>
        <v>0</v>
      </c>
      <c r="H1736" s="17">
        <f t="shared" si="55"/>
        <v>0</v>
      </c>
      <c r="I1736" s="17">
        <f>INT((VLOOKUP($C1736,装备数值,4,0)+VLOOKUP($C1736,装备数值,7,0)*($E1736-1))*VLOOKUP($D1736,系数!$K$2:$O$7,4,0))</f>
        <v>0</v>
      </c>
      <c r="J1736" s="17">
        <f>INT((VLOOKUP($C1736,装备数值,4,0)+VLOOKUP($C1736,装备数值,7,0)*($E1736-1))*VLOOKUP($D1736,系数!$K$2:$O$7,5,0))</f>
        <v>0</v>
      </c>
      <c r="K1736" s="17">
        <f>INT(VLOOKUP(E1736,强化金币,2,1)*VLOOKUP(INDEX(装备!F:F,MATCH(属性!A1736,装备!A:A,0)),系数!$K$12:$M$15,3,0))</f>
        <v>12000</v>
      </c>
      <c r="L1736" s="17"/>
      <c r="M1736" s="17"/>
      <c r="N1736" s="17"/>
      <c r="O1736" s="17">
        <f>IF(E1736=1,"",VLOOKUP(E1736,系数!$S$2:$AB$12,MATCH(属性!C1736,评级,0),1))</f>
        <v>0</v>
      </c>
    </row>
    <row r="1737" spans="1:15" ht="17.25" thickBot="1" x14ac:dyDescent="0.4">
      <c r="A1737" s="17">
        <f t="shared" si="54"/>
        <v>7100015</v>
      </c>
      <c r="B1737" s="17" t="s">
        <v>44</v>
      </c>
      <c r="C1737" s="15">
        <f>INDEX(装备!G:G,MATCH(属性!A1737,装备!A:A,0))</f>
        <v>7</v>
      </c>
      <c r="D1737" s="15" t="str">
        <f>INDEX(装备!E:E,MATCH(属性!A1737,装备!A:A,0))</f>
        <v>armour</v>
      </c>
      <c r="E1737" s="14">
        <v>55</v>
      </c>
      <c r="F1737" s="17">
        <f>INT((VLOOKUP($C1737,装备数值,2,0)+VLOOKUP($C1737,装备数值,5,0)*($E1737-1))*VLOOKUP($D1737,系数!$K$2:$O$7,2,0))</f>
        <v>1434</v>
      </c>
      <c r="G1737" s="17">
        <f>INT((VLOOKUP($C1737,装备数值,3,0)+VLOOKUP($C1737,装备数值,6,0)*($E1737-1))*VLOOKUP($D1737,系数!$K$2:$O$7,3,0))</f>
        <v>0</v>
      </c>
      <c r="H1737" s="17">
        <f t="shared" si="55"/>
        <v>0</v>
      </c>
      <c r="I1737" s="17">
        <f>INT((VLOOKUP($C1737,装备数值,4,0)+VLOOKUP($C1737,装备数值,7,0)*($E1737-1))*VLOOKUP($D1737,系数!$K$2:$O$7,4,0))</f>
        <v>0</v>
      </c>
      <c r="J1737" s="17">
        <f>INT((VLOOKUP($C1737,装备数值,4,0)+VLOOKUP($C1737,装备数值,7,0)*($E1737-1))*VLOOKUP($D1737,系数!$K$2:$O$7,5,0))</f>
        <v>0</v>
      </c>
      <c r="K1737" s="17">
        <f>INT(VLOOKUP(E1737,强化金币,2,1)*VLOOKUP(INDEX(装备!F:F,MATCH(属性!A1737,装备!A:A,0)),系数!$K$12:$M$15,3,0))</f>
        <v>12600</v>
      </c>
      <c r="L1737" s="17"/>
      <c r="M1737" s="17"/>
      <c r="N1737" s="17"/>
      <c r="O1737" s="17">
        <f>IF(E1737=1,"",VLOOKUP(E1737,系数!$S$2:$AB$12,MATCH(属性!C1737,评级,0),1))</f>
        <v>0</v>
      </c>
    </row>
    <row r="1738" spans="1:15" ht="17.25" thickBot="1" x14ac:dyDescent="0.4">
      <c r="A1738" s="17">
        <f t="shared" si="54"/>
        <v>7100015</v>
      </c>
      <c r="B1738" s="17" t="s">
        <v>44</v>
      </c>
      <c r="C1738" s="15">
        <f>INDEX(装备!G:G,MATCH(属性!A1738,装备!A:A,0))</f>
        <v>7</v>
      </c>
      <c r="D1738" s="15" t="str">
        <f>INDEX(装备!E:E,MATCH(属性!A1738,装备!A:A,0))</f>
        <v>armour</v>
      </c>
      <c r="E1738" s="14">
        <v>56</v>
      </c>
      <c r="F1738" s="17">
        <f>INT((VLOOKUP($C1738,装备数值,2,0)+VLOOKUP($C1738,装备数值,5,0)*($E1738-1))*VLOOKUP($D1738,系数!$K$2:$O$7,2,0))</f>
        <v>1453</v>
      </c>
      <c r="G1738" s="17">
        <f>INT((VLOOKUP($C1738,装备数值,3,0)+VLOOKUP($C1738,装备数值,6,0)*($E1738-1))*VLOOKUP($D1738,系数!$K$2:$O$7,3,0))</f>
        <v>0</v>
      </c>
      <c r="H1738" s="17">
        <f t="shared" si="55"/>
        <v>0</v>
      </c>
      <c r="I1738" s="17">
        <f>INT((VLOOKUP($C1738,装备数值,4,0)+VLOOKUP($C1738,装备数值,7,0)*($E1738-1))*VLOOKUP($D1738,系数!$K$2:$O$7,4,0))</f>
        <v>0</v>
      </c>
      <c r="J1738" s="17">
        <f>INT((VLOOKUP($C1738,装备数值,4,0)+VLOOKUP($C1738,装备数值,7,0)*($E1738-1))*VLOOKUP($D1738,系数!$K$2:$O$7,5,0))</f>
        <v>0</v>
      </c>
      <c r="K1738" s="17">
        <f>INT(VLOOKUP(E1738,强化金币,2,1)*VLOOKUP(INDEX(装备!F:F,MATCH(属性!A1738,装备!A:A,0)),系数!$K$12:$M$15,3,0))</f>
        <v>13200</v>
      </c>
      <c r="L1738" s="17"/>
      <c r="M1738" s="17"/>
      <c r="N1738" s="17"/>
      <c r="O1738" s="17">
        <f>IF(E1738=1,"",VLOOKUP(E1738,系数!$S$2:$AB$12,MATCH(属性!C1738,评级,0),1))</f>
        <v>0</v>
      </c>
    </row>
    <row r="1739" spans="1:15" ht="17.25" thickBot="1" x14ac:dyDescent="0.4">
      <c r="A1739" s="17">
        <f t="shared" si="54"/>
        <v>7100015</v>
      </c>
      <c r="B1739" s="17" t="s">
        <v>44</v>
      </c>
      <c r="C1739" s="15">
        <f>INDEX(装备!G:G,MATCH(属性!A1739,装备!A:A,0))</f>
        <v>7</v>
      </c>
      <c r="D1739" s="15" t="str">
        <f>INDEX(装备!E:E,MATCH(属性!A1739,装备!A:A,0))</f>
        <v>armour</v>
      </c>
      <c r="E1739" s="14">
        <v>57</v>
      </c>
      <c r="F1739" s="17">
        <f>INT((VLOOKUP($C1739,装备数值,2,0)+VLOOKUP($C1739,装备数值,5,0)*($E1739-1))*VLOOKUP($D1739,系数!$K$2:$O$7,2,0))</f>
        <v>1472</v>
      </c>
      <c r="G1739" s="17">
        <f>INT((VLOOKUP($C1739,装备数值,3,0)+VLOOKUP($C1739,装备数值,6,0)*($E1739-1))*VLOOKUP($D1739,系数!$K$2:$O$7,3,0))</f>
        <v>0</v>
      </c>
      <c r="H1739" s="17">
        <f t="shared" si="55"/>
        <v>0</v>
      </c>
      <c r="I1739" s="17">
        <f>INT((VLOOKUP($C1739,装备数值,4,0)+VLOOKUP($C1739,装备数值,7,0)*($E1739-1))*VLOOKUP($D1739,系数!$K$2:$O$7,4,0))</f>
        <v>0</v>
      </c>
      <c r="J1739" s="17">
        <f>INT((VLOOKUP($C1739,装备数值,4,0)+VLOOKUP($C1739,装备数值,7,0)*($E1739-1))*VLOOKUP($D1739,系数!$K$2:$O$7,5,0))</f>
        <v>0</v>
      </c>
      <c r="K1739" s="17">
        <f>INT(VLOOKUP(E1739,强化金币,2,1)*VLOOKUP(INDEX(装备!F:F,MATCH(属性!A1739,装备!A:A,0)),系数!$K$12:$M$15,3,0))</f>
        <v>13800</v>
      </c>
      <c r="L1739" s="17"/>
      <c r="M1739" s="17"/>
      <c r="N1739" s="17"/>
      <c r="O1739" s="17">
        <f>IF(E1739=1,"",VLOOKUP(E1739,系数!$S$2:$AB$12,MATCH(属性!C1739,评级,0),1))</f>
        <v>0</v>
      </c>
    </row>
    <row r="1740" spans="1:15" ht="17.25" thickBot="1" x14ac:dyDescent="0.4">
      <c r="A1740" s="17">
        <f t="shared" si="54"/>
        <v>7100015</v>
      </c>
      <c r="B1740" s="17" t="s">
        <v>44</v>
      </c>
      <c r="C1740" s="15">
        <f>INDEX(装备!G:G,MATCH(属性!A1740,装备!A:A,0))</f>
        <v>7</v>
      </c>
      <c r="D1740" s="15" t="str">
        <f>INDEX(装备!E:E,MATCH(属性!A1740,装备!A:A,0))</f>
        <v>armour</v>
      </c>
      <c r="E1740" s="14">
        <v>58</v>
      </c>
      <c r="F1740" s="17">
        <f>INT((VLOOKUP($C1740,装备数值,2,0)+VLOOKUP($C1740,装备数值,5,0)*($E1740-1))*VLOOKUP($D1740,系数!$K$2:$O$7,2,0))</f>
        <v>1492</v>
      </c>
      <c r="G1740" s="17">
        <f>INT((VLOOKUP($C1740,装备数值,3,0)+VLOOKUP($C1740,装备数值,6,0)*($E1740-1))*VLOOKUP($D1740,系数!$K$2:$O$7,3,0))</f>
        <v>0</v>
      </c>
      <c r="H1740" s="17">
        <f t="shared" si="55"/>
        <v>0</v>
      </c>
      <c r="I1740" s="17">
        <f>INT((VLOOKUP($C1740,装备数值,4,0)+VLOOKUP($C1740,装备数值,7,0)*($E1740-1))*VLOOKUP($D1740,系数!$K$2:$O$7,4,0))</f>
        <v>0</v>
      </c>
      <c r="J1740" s="17">
        <f>INT((VLOOKUP($C1740,装备数值,4,0)+VLOOKUP($C1740,装备数值,7,0)*($E1740-1))*VLOOKUP($D1740,系数!$K$2:$O$7,5,0))</f>
        <v>0</v>
      </c>
      <c r="K1740" s="17">
        <f>INT(VLOOKUP(E1740,强化金币,2,1)*VLOOKUP(INDEX(装备!F:F,MATCH(属性!A1740,装备!A:A,0)),系数!$K$12:$M$15,3,0))</f>
        <v>14400</v>
      </c>
      <c r="L1740" s="17"/>
      <c r="M1740" s="17"/>
      <c r="N1740" s="17"/>
      <c r="O1740" s="17">
        <f>IF(E1740=1,"",VLOOKUP(E1740,系数!$S$2:$AB$12,MATCH(属性!C1740,评级,0),1))</f>
        <v>0</v>
      </c>
    </row>
    <row r="1741" spans="1:15" ht="17.25" thickBot="1" x14ac:dyDescent="0.4">
      <c r="A1741" s="17">
        <f t="shared" si="54"/>
        <v>7100015</v>
      </c>
      <c r="B1741" s="17" t="s">
        <v>44</v>
      </c>
      <c r="C1741" s="15">
        <f>INDEX(装备!G:G,MATCH(属性!A1741,装备!A:A,0))</f>
        <v>7</v>
      </c>
      <c r="D1741" s="15" t="str">
        <f>INDEX(装备!E:E,MATCH(属性!A1741,装备!A:A,0))</f>
        <v>armour</v>
      </c>
      <c r="E1741" s="14">
        <v>59</v>
      </c>
      <c r="F1741" s="17">
        <f>INT((VLOOKUP($C1741,装备数值,2,0)+VLOOKUP($C1741,装备数值,5,0)*($E1741-1))*VLOOKUP($D1741,系数!$K$2:$O$7,2,0))</f>
        <v>1511</v>
      </c>
      <c r="G1741" s="17">
        <f>INT((VLOOKUP($C1741,装备数值,3,0)+VLOOKUP($C1741,装备数值,6,0)*($E1741-1))*VLOOKUP($D1741,系数!$K$2:$O$7,3,0))</f>
        <v>0</v>
      </c>
      <c r="H1741" s="17">
        <f t="shared" si="55"/>
        <v>0</v>
      </c>
      <c r="I1741" s="17">
        <f>INT((VLOOKUP($C1741,装备数值,4,0)+VLOOKUP($C1741,装备数值,7,0)*($E1741-1))*VLOOKUP($D1741,系数!$K$2:$O$7,4,0))</f>
        <v>0</v>
      </c>
      <c r="J1741" s="17">
        <f>INT((VLOOKUP($C1741,装备数值,4,0)+VLOOKUP($C1741,装备数值,7,0)*($E1741-1))*VLOOKUP($D1741,系数!$K$2:$O$7,5,0))</f>
        <v>0</v>
      </c>
      <c r="K1741" s="17">
        <f>INT(VLOOKUP(E1741,强化金币,2,1)*VLOOKUP(INDEX(装备!F:F,MATCH(属性!A1741,装备!A:A,0)),系数!$K$12:$M$15,3,0))</f>
        <v>15000</v>
      </c>
      <c r="L1741" s="17"/>
      <c r="M1741" s="17"/>
      <c r="N1741" s="17"/>
      <c r="O1741" s="17">
        <f>IF(E1741=1,"",VLOOKUP(E1741,系数!$S$2:$AB$12,MATCH(属性!C1741,评级,0),1))</f>
        <v>0</v>
      </c>
    </row>
    <row r="1742" spans="1:15" ht="17.25" thickBot="1" x14ac:dyDescent="0.4">
      <c r="A1742" s="17">
        <f t="shared" si="54"/>
        <v>7100015</v>
      </c>
      <c r="B1742" s="17" t="s">
        <v>44</v>
      </c>
      <c r="C1742" s="15">
        <f>INDEX(装备!G:G,MATCH(属性!A1742,装备!A:A,0))</f>
        <v>7</v>
      </c>
      <c r="D1742" s="15" t="str">
        <f>INDEX(装备!E:E,MATCH(属性!A1742,装备!A:A,0))</f>
        <v>armour</v>
      </c>
      <c r="E1742" s="14">
        <v>60</v>
      </c>
      <c r="F1742" s="17">
        <f>INT((VLOOKUP($C1742,装备数值,2,0)+VLOOKUP($C1742,装备数值,5,0)*($E1742-1))*VLOOKUP($D1742,系数!$K$2:$O$7,2,0))</f>
        <v>1530</v>
      </c>
      <c r="G1742" s="17">
        <f>INT((VLOOKUP($C1742,装备数值,3,0)+VLOOKUP($C1742,装备数值,6,0)*($E1742-1))*VLOOKUP($D1742,系数!$K$2:$O$7,3,0))</f>
        <v>0</v>
      </c>
      <c r="H1742" s="17">
        <f t="shared" si="55"/>
        <v>0</v>
      </c>
      <c r="I1742" s="17">
        <f>INT((VLOOKUP($C1742,装备数值,4,0)+VLOOKUP($C1742,装备数值,7,0)*($E1742-1))*VLOOKUP($D1742,系数!$K$2:$O$7,4,0))</f>
        <v>0</v>
      </c>
      <c r="J1742" s="17">
        <f>INT((VLOOKUP($C1742,装备数值,4,0)+VLOOKUP($C1742,装备数值,7,0)*($E1742-1))*VLOOKUP($D1742,系数!$K$2:$O$7,5,0))</f>
        <v>0</v>
      </c>
      <c r="K1742" s="17">
        <f>INT(VLOOKUP(E1742,强化金币,2,1)*VLOOKUP(INDEX(装备!F:F,MATCH(属性!A1742,装备!A:A,0)),系数!$K$12:$M$15,3,0))</f>
        <v>15750</v>
      </c>
      <c r="L1742" s="17"/>
      <c r="M1742" s="17"/>
      <c r="N1742" s="17"/>
      <c r="O1742" s="17">
        <f>IF(E1742=1,"",VLOOKUP(E1742,系数!$S$2:$AB$12,MATCH(属性!C1742,评级,0),1))</f>
        <v>0</v>
      </c>
    </row>
    <row r="1743" spans="1:15" ht="17.25" thickBot="1" x14ac:dyDescent="0.4">
      <c r="A1743" s="17">
        <f t="shared" si="54"/>
        <v>7100015</v>
      </c>
      <c r="B1743" s="17" t="s">
        <v>44</v>
      </c>
      <c r="C1743" s="15">
        <f>INDEX(装备!G:G,MATCH(属性!A1743,装备!A:A,0))</f>
        <v>7</v>
      </c>
      <c r="D1743" s="15" t="str">
        <f>INDEX(装备!E:E,MATCH(属性!A1743,装备!A:A,0))</f>
        <v>armour</v>
      </c>
      <c r="E1743" s="14">
        <v>61</v>
      </c>
      <c r="F1743" s="17">
        <f>INT((VLOOKUP($C1743,装备数值,2,0)+VLOOKUP($C1743,装备数值,5,0)*($E1743-1))*VLOOKUP($D1743,系数!$K$2:$O$7,2,0))</f>
        <v>1550</v>
      </c>
      <c r="G1743" s="17">
        <f>INT((VLOOKUP($C1743,装备数值,3,0)+VLOOKUP($C1743,装备数值,6,0)*($E1743-1))*VLOOKUP($D1743,系数!$K$2:$O$7,3,0))</f>
        <v>0</v>
      </c>
      <c r="H1743" s="17">
        <f t="shared" si="55"/>
        <v>0</v>
      </c>
      <c r="I1743" s="17">
        <f>INT((VLOOKUP($C1743,装备数值,4,0)+VLOOKUP($C1743,装备数值,7,0)*($E1743-1))*VLOOKUP($D1743,系数!$K$2:$O$7,4,0))</f>
        <v>0</v>
      </c>
      <c r="J1743" s="17">
        <f>INT((VLOOKUP($C1743,装备数值,4,0)+VLOOKUP($C1743,装备数值,7,0)*($E1743-1))*VLOOKUP($D1743,系数!$K$2:$O$7,5,0))</f>
        <v>0</v>
      </c>
      <c r="K1743" s="17">
        <f>INT(VLOOKUP(E1743,强化金币,2,1)*VLOOKUP(INDEX(装备!F:F,MATCH(属性!A1743,装备!A:A,0)),系数!$K$12:$M$15,3,0))</f>
        <v>16500</v>
      </c>
      <c r="L1743" s="17"/>
      <c r="M1743" s="17"/>
      <c r="N1743" s="17"/>
      <c r="O1743" s="17">
        <f>IF(E1743=1,"",VLOOKUP(E1743,系数!$S$2:$AB$12,MATCH(属性!C1743,评级,0),1))</f>
        <v>0</v>
      </c>
    </row>
    <row r="1744" spans="1:15" ht="17.25" thickBot="1" x14ac:dyDescent="0.4">
      <c r="A1744" s="17">
        <f t="shared" si="54"/>
        <v>7100015</v>
      </c>
      <c r="B1744" s="17" t="s">
        <v>44</v>
      </c>
      <c r="C1744" s="15">
        <f>INDEX(装备!G:G,MATCH(属性!A1744,装备!A:A,0))</f>
        <v>7</v>
      </c>
      <c r="D1744" s="15" t="str">
        <f>INDEX(装备!E:E,MATCH(属性!A1744,装备!A:A,0))</f>
        <v>armour</v>
      </c>
      <c r="E1744" s="14">
        <v>62</v>
      </c>
      <c r="F1744" s="17">
        <f>INT((VLOOKUP($C1744,装备数值,2,0)+VLOOKUP($C1744,装备数值,5,0)*($E1744-1))*VLOOKUP($D1744,系数!$K$2:$O$7,2,0))</f>
        <v>1569</v>
      </c>
      <c r="G1744" s="17">
        <f>INT((VLOOKUP($C1744,装备数值,3,0)+VLOOKUP($C1744,装备数值,6,0)*($E1744-1))*VLOOKUP($D1744,系数!$K$2:$O$7,3,0))</f>
        <v>0</v>
      </c>
      <c r="H1744" s="17">
        <f t="shared" si="55"/>
        <v>0</v>
      </c>
      <c r="I1744" s="17">
        <f>INT((VLOOKUP($C1744,装备数值,4,0)+VLOOKUP($C1744,装备数值,7,0)*($E1744-1))*VLOOKUP($D1744,系数!$K$2:$O$7,4,0))</f>
        <v>0</v>
      </c>
      <c r="J1744" s="17">
        <f>INT((VLOOKUP($C1744,装备数值,4,0)+VLOOKUP($C1744,装备数值,7,0)*($E1744-1))*VLOOKUP($D1744,系数!$K$2:$O$7,5,0))</f>
        <v>0</v>
      </c>
      <c r="K1744" s="17">
        <f>INT(VLOOKUP(E1744,强化金币,2,1)*VLOOKUP(INDEX(装备!F:F,MATCH(属性!A1744,装备!A:A,0)),系数!$K$12:$M$15,3,0))</f>
        <v>17250</v>
      </c>
      <c r="L1744" s="17"/>
      <c r="M1744" s="17"/>
      <c r="N1744" s="17"/>
      <c r="O1744" s="17">
        <f>IF(E1744=1,"",VLOOKUP(E1744,系数!$S$2:$AB$12,MATCH(属性!C1744,评级,0),1))</f>
        <v>0</v>
      </c>
    </row>
    <row r="1745" spans="1:15" ht="17.25" thickBot="1" x14ac:dyDescent="0.4">
      <c r="A1745" s="17">
        <f t="shared" si="54"/>
        <v>7100015</v>
      </c>
      <c r="B1745" s="17" t="s">
        <v>44</v>
      </c>
      <c r="C1745" s="15">
        <f>INDEX(装备!G:G,MATCH(属性!A1745,装备!A:A,0))</f>
        <v>7</v>
      </c>
      <c r="D1745" s="15" t="str">
        <f>INDEX(装备!E:E,MATCH(属性!A1745,装备!A:A,0))</f>
        <v>armour</v>
      </c>
      <c r="E1745" s="14">
        <v>63</v>
      </c>
      <c r="F1745" s="17">
        <f>INT((VLOOKUP($C1745,装备数值,2,0)+VLOOKUP($C1745,装备数值,5,0)*($E1745-1))*VLOOKUP($D1745,系数!$K$2:$O$7,2,0))</f>
        <v>1588</v>
      </c>
      <c r="G1745" s="17">
        <f>INT((VLOOKUP($C1745,装备数值,3,0)+VLOOKUP($C1745,装备数值,6,0)*($E1745-1))*VLOOKUP($D1745,系数!$K$2:$O$7,3,0))</f>
        <v>0</v>
      </c>
      <c r="H1745" s="17">
        <f t="shared" si="55"/>
        <v>0</v>
      </c>
      <c r="I1745" s="17">
        <f>INT((VLOOKUP($C1745,装备数值,4,0)+VLOOKUP($C1745,装备数值,7,0)*($E1745-1))*VLOOKUP($D1745,系数!$K$2:$O$7,4,0))</f>
        <v>0</v>
      </c>
      <c r="J1745" s="17">
        <f>INT((VLOOKUP($C1745,装备数值,4,0)+VLOOKUP($C1745,装备数值,7,0)*($E1745-1))*VLOOKUP($D1745,系数!$K$2:$O$7,5,0))</f>
        <v>0</v>
      </c>
      <c r="K1745" s="17">
        <f>INT(VLOOKUP(E1745,强化金币,2,1)*VLOOKUP(INDEX(装备!F:F,MATCH(属性!A1745,装备!A:A,0)),系数!$K$12:$M$15,3,0))</f>
        <v>18000</v>
      </c>
      <c r="L1745" s="17"/>
      <c r="M1745" s="17"/>
      <c r="N1745" s="17"/>
      <c r="O1745" s="17">
        <f>IF(E1745=1,"",VLOOKUP(E1745,系数!$S$2:$AB$12,MATCH(属性!C1745,评级,0),1))</f>
        <v>0</v>
      </c>
    </row>
    <row r="1746" spans="1:15" ht="17.25" thickBot="1" x14ac:dyDescent="0.4">
      <c r="A1746" s="17">
        <f t="shared" si="54"/>
        <v>7100015</v>
      </c>
      <c r="B1746" s="17" t="s">
        <v>44</v>
      </c>
      <c r="C1746" s="15">
        <f>INDEX(装备!G:G,MATCH(属性!A1746,装备!A:A,0))</f>
        <v>7</v>
      </c>
      <c r="D1746" s="15" t="str">
        <f>INDEX(装备!E:E,MATCH(属性!A1746,装备!A:A,0))</f>
        <v>armour</v>
      </c>
      <c r="E1746" s="14">
        <v>64</v>
      </c>
      <c r="F1746" s="17">
        <f>INT((VLOOKUP($C1746,装备数值,2,0)+VLOOKUP($C1746,装备数值,5,0)*($E1746-1))*VLOOKUP($D1746,系数!$K$2:$O$7,2,0))</f>
        <v>1608</v>
      </c>
      <c r="G1746" s="17">
        <f>INT((VLOOKUP($C1746,装备数值,3,0)+VLOOKUP($C1746,装备数值,6,0)*($E1746-1))*VLOOKUP($D1746,系数!$K$2:$O$7,3,0))</f>
        <v>0</v>
      </c>
      <c r="H1746" s="17">
        <f t="shared" si="55"/>
        <v>0</v>
      </c>
      <c r="I1746" s="17">
        <f>INT((VLOOKUP($C1746,装备数值,4,0)+VLOOKUP($C1746,装备数值,7,0)*($E1746-1))*VLOOKUP($D1746,系数!$K$2:$O$7,4,0))</f>
        <v>0</v>
      </c>
      <c r="J1746" s="17">
        <f>INT((VLOOKUP($C1746,装备数值,4,0)+VLOOKUP($C1746,装备数值,7,0)*($E1746-1))*VLOOKUP($D1746,系数!$K$2:$O$7,5,0))</f>
        <v>0</v>
      </c>
      <c r="K1746" s="17">
        <f>INT(VLOOKUP(E1746,强化金币,2,1)*VLOOKUP(INDEX(装备!F:F,MATCH(属性!A1746,装备!A:A,0)),系数!$K$12:$M$15,3,0))</f>
        <v>18750</v>
      </c>
      <c r="L1746" s="17"/>
      <c r="M1746" s="17"/>
      <c r="N1746" s="17"/>
      <c r="O1746" s="17">
        <f>IF(E1746=1,"",VLOOKUP(E1746,系数!$S$2:$AB$12,MATCH(属性!C1746,评级,0),1))</f>
        <v>0</v>
      </c>
    </row>
    <row r="1747" spans="1:15" ht="17.25" thickBot="1" x14ac:dyDescent="0.4">
      <c r="A1747" s="17">
        <f t="shared" si="54"/>
        <v>7100015</v>
      </c>
      <c r="B1747" s="17" t="s">
        <v>44</v>
      </c>
      <c r="C1747" s="15">
        <f>INDEX(装备!G:G,MATCH(属性!A1747,装备!A:A,0))</f>
        <v>7</v>
      </c>
      <c r="D1747" s="15" t="str">
        <f>INDEX(装备!E:E,MATCH(属性!A1747,装备!A:A,0))</f>
        <v>armour</v>
      </c>
      <c r="E1747" s="14">
        <v>65</v>
      </c>
      <c r="F1747" s="17">
        <f>INT((VLOOKUP($C1747,装备数值,2,0)+VLOOKUP($C1747,装备数值,5,0)*($E1747-1))*VLOOKUP($D1747,系数!$K$2:$O$7,2,0))</f>
        <v>1627</v>
      </c>
      <c r="G1747" s="17">
        <f>INT((VLOOKUP($C1747,装备数值,3,0)+VLOOKUP($C1747,装备数值,6,0)*($E1747-1))*VLOOKUP($D1747,系数!$K$2:$O$7,3,0))</f>
        <v>0</v>
      </c>
      <c r="H1747" s="17">
        <f t="shared" si="55"/>
        <v>0</v>
      </c>
      <c r="I1747" s="17">
        <f>INT((VLOOKUP($C1747,装备数值,4,0)+VLOOKUP($C1747,装备数值,7,0)*($E1747-1))*VLOOKUP($D1747,系数!$K$2:$O$7,4,0))</f>
        <v>0</v>
      </c>
      <c r="J1747" s="17">
        <f>INT((VLOOKUP($C1747,装备数值,4,0)+VLOOKUP($C1747,装备数值,7,0)*($E1747-1))*VLOOKUP($D1747,系数!$K$2:$O$7,5,0))</f>
        <v>0</v>
      </c>
      <c r="K1747" s="17">
        <f>INT(VLOOKUP(E1747,强化金币,2,1)*VLOOKUP(INDEX(装备!F:F,MATCH(属性!A1747,装备!A:A,0)),系数!$K$12:$M$15,3,0))</f>
        <v>19500</v>
      </c>
      <c r="L1747" s="17"/>
      <c r="M1747" s="17"/>
      <c r="N1747" s="17"/>
      <c r="O1747" s="17">
        <f>IF(E1747=1,"",VLOOKUP(E1747,系数!$S$2:$AB$12,MATCH(属性!C1747,评级,0),1))</f>
        <v>0</v>
      </c>
    </row>
    <row r="1748" spans="1:15" ht="17.25" thickBot="1" x14ac:dyDescent="0.4">
      <c r="A1748" s="17">
        <f t="shared" si="54"/>
        <v>7100015</v>
      </c>
      <c r="B1748" s="17" t="s">
        <v>44</v>
      </c>
      <c r="C1748" s="15">
        <f>INDEX(装备!G:G,MATCH(属性!A1748,装备!A:A,0))</f>
        <v>7</v>
      </c>
      <c r="D1748" s="15" t="str">
        <f>INDEX(装备!E:E,MATCH(属性!A1748,装备!A:A,0))</f>
        <v>armour</v>
      </c>
      <c r="E1748" s="14">
        <v>66</v>
      </c>
      <c r="F1748" s="17">
        <f>INT((VLOOKUP($C1748,装备数值,2,0)+VLOOKUP($C1748,装备数值,5,0)*($E1748-1))*VLOOKUP($D1748,系数!$K$2:$O$7,2,0))</f>
        <v>1646</v>
      </c>
      <c r="G1748" s="17">
        <f>INT((VLOOKUP($C1748,装备数值,3,0)+VLOOKUP($C1748,装备数值,6,0)*($E1748-1))*VLOOKUP($D1748,系数!$K$2:$O$7,3,0))</f>
        <v>0</v>
      </c>
      <c r="H1748" s="17">
        <f t="shared" si="55"/>
        <v>0</v>
      </c>
      <c r="I1748" s="17">
        <f>INT((VLOOKUP($C1748,装备数值,4,0)+VLOOKUP($C1748,装备数值,7,0)*($E1748-1))*VLOOKUP($D1748,系数!$K$2:$O$7,4,0))</f>
        <v>0</v>
      </c>
      <c r="J1748" s="17">
        <f>INT((VLOOKUP($C1748,装备数值,4,0)+VLOOKUP($C1748,装备数值,7,0)*($E1748-1))*VLOOKUP($D1748,系数!$K$2:$O$7,5,0))</f>
        <v>0</v>
      </c>
      <c r="K1748" s="17">
        <f>INT(VLOOKUP(E1748,强化金币,2,1)*VLOOKUP(INDEX(装备!F:F,MATCH(属性!A1748,装备!A:A,0)),系数!$K$12:$M$15,3,0))</f>
        <v>20250</v>
      </c>
      <c r="L1748" s="17"/>
      <c r="M1748" s="17"/>
      <c r="N1748" s="17"/>
      <c r="O1748" s="17">
        <f>IF(E1748=1,"",VLOOKUP(E1748,系数!$S$2:$AB$12,MATCH(属性!C1748,评级,0),1))</f>
        <v>0</v>
      </c>
    </row>
    <row r="1749" spans="1:15" ht="17.25" thickBot="1" x14ac:dyDescent="0.4">
      <c r="A1749" s="17">
        <f t="shared" si="54"/>
        <v>7100015</v>
      </c>
      <c r="B1749" s="17" t="s">
        <v>44</v>
      </c>
      <c r="C1749" s="15">
        <f>INDEX(装备!G:G,MATCH(属性!A1749,装备!A:A,0))</f>
        <v>7</v>
      </c>
      <c r="D1749" s="15" t="str">
        <f>INDEX(装备!E:E,MATCH(属性!A1749,装备!A:A,0))</f>
        <v>armour</v>
      </c>
      <c r="E1749" s="14">
        <v>67</v>
      </c>
      <c r="F1749" s="17">
        <f>INT((VLOOKUP($C1749,装备数值,2,0)+VLOOKUP($C1749,装备数值,5,0)*($E1749-1))*VLOOKUP($D1749,系数!$K$2:$O$7,2,0))</f>
        <v>1666</v>
      </c>
      <c r="G1749" s="17">
        <f>INT((VLOOKUP($C1749,装备数值,3,0)+VLOOKUP($C1749,装备数值,6,0)*($E1749-1))*VLOOKUP($D1749,系数!$K$2:$O$7,3,0))</f>
        <v>0</v>
      </c>
      <c r="H1749" s="17">
        <f t="shared" si="55"/>
        <v>0</v>
      </c>
      <c r="I1749" s="17">
        <f>INT((VLOOKUP($C1749,装备数值,4,0)+VLOOKUP($C1749,装备数值,7,0)*($E1749-1))*VLOOKUP($D1749,系数!$K$2:$O$7,4,0))</f>
        <v>0</v>
      </c>
      <c r="J1749" s="17">
        <f>INT((VLOOKUP($C1749,装备数值,4,0)+VLOOKUP($C1749,装备数值,7,0)*($E1749-1))*VLOOKUP($D1749,系数!$K$2:$O$7,5,0))</f>
        <v>0</v>
      </c>
      <c r="K1749" s="17">
        <f>INT(VLOOKUP(E1749,强化金币,2,1)*VLOOKUP(INDEX(装备!F:F,MATCH(属性!A1749,装备!A:A,0)),系数!$K$12:$M$15,3,0))</f>
        <v>21000</v>
      </c>
      <c r="L1749" s="17"/>
      <c r="M1749" s="17"/>
      <c r="N1749" s="17"/>
      <c r="O1749" s="17">
        <f>IF(E1749=1,"",VLOOKUP(E1749,系数!$S$2:$AB$12,MATCH(属性!C1749,评级,0),1))</f>
        <v>0</v>
      </c>
    </row>
    <row r="1750" spans="1:15" ht="17.25" thickBot="1" x14ac:dyDescent="0.4">
      <c r="A1750" s="17">
        <f t="shared" si="54"/>
        <v>7100015</v>
      </c>
      <c r="B1750" s="17" t="s">
        <v>44</v>
      </c>
      <c r="C1750" s="15">
        <f>INDEX(装备!G:G,MATCH(属性!A1750,装备!A:A,0))</f>
        <v>7</v>
      </c>
      <c r="D1750" s="15" t="str">
        <f>INDEX(装备!E:E,MATCH(属性!A1750,装备!A:A,0))</f>
        <v>armour</v>
      </c>
      <c r="E1750" s="14">
        <v>68</v>
      </c>
      <c r="F1750" s="17">
        <f>INT((VLOOKUP($C1750,装备数值,2,0)+VLOOKUP($C1750,装备数值,5,0)*($E1750-1))*VLOOKUP($D1750,系数!$K$2:$O$7,2,0))</f>
        <v>1685</v>
      </c>
      <c r="G1750" s="17">
        <f>INT((VLOOKUP($C1750,装备数值,3,0)+VLOOKUP($C1750,装备数值,6,0)*($E1750-1))*VLOOKUP($D1750,系数!$K$2:$O$7,3,0))</f>
        <v>0</v>
      </c>
      <c r="H1750" s="17">
        <f t="shared" si="55"/>
        <v>0</v>
      </c>
      <c r="I1750" s="17">
        <f>INT((VLOOKUP($C1750,装备数值,4,0)+VLOOKUP($C1750,装备数值,7,0)*($E1750-1))*VLOOKUP($D1750,系数!$K$2:$O$7,4,0))</f>
        <v>0</v>
      </c>
      <c r="J1750" s="17">
        <f>INT((VLOOKUP($C1750,装备数值,4,0)+VLOOKUP($C1750,装备数值,7,0)*($E1750-1))*VLOOKUP($D1750,系数!$K$2:$O$7,5,0))</f>
        <v>0</v>
      </c>
      <c r="K1750" s="17">
        <f>INT(VLOOKUP(E1750,强化金币,2,1)*VLOOKUP(INDEX(装备!F:F,MATCH(属性!A1750,装备!A:A,0)),系数!$K$12:$M$15,3,0))</f>
        <v>21750</v>
      </c>
      <c r="L1750" s="17"/>
      <c r="M1750" s="17"/>
      <c r="N1750" s="17"/>
      <c r="O1750" s="17">
        <f>IF(E1750=1,"",VLOOKUP(E1750,系数!$S$2:$AB$12,MATCH(属性!C1750,评级,0),1))</f>
        <v>0</v>
      </c>
    </row>
    <row r="1751" spans="1:15" ht="17.25" thickBot="1" x14ac:dyDescent="0.4">
      <c r="A1751" s="17">
        <f t="shared" si="54"/>
        <v>7100015</v>
      </c>
      <c r="B1751" s="17" t="s">
        <v>44</v>
      </c>
      <c r="C1751" s="15">
        <f>INDEX(装备!G:G,MATCH(属性!A1751,装备!A:A,0))</f>
        <v>7</v>
      </c>
      <c r="D1751" s="15" t="str">
        <f>INDEX(装备!E:E,MATCH(属性!A1751,装备!A:A,0))</f>
        <v>armour</v>
      </c>
      <c r="E1751" s="14">
        <v>69</v>
      </c>
      <c r="F1751" s="17">
        <f>INT((VLOOKUP($C1751,装备数值,2,0)+VLOOKUP($C1751,装备数值,5,0)*($E1751-1))*VLOOKUP($D1751,系数!$K$2:$O$7,2,0))</f>
        <v>1705</v>
      </c>
      <c r="G1751" s="17">
        <f>INT((VLOOKUP($C1751,装备数值,3,0)+VLOOKUP($C1751,装备数值,6,0)*($E1751-1))*VLOOKUP($D1751,系数!$K$2:$O$7,3,0))</f>
        <v>0</v>
      </c>
      <c r="H1751" s="17">
        <f t="shared" si="55"/>
        <v>0</v>
      </c>
      <c r="I1751" s="17">
        <f>INT((VLOOKUP($C1751,装备数值,4,0)+VLOOKUP($C1751,装备数值,7,0)*($E1751-1))*VLOOKUP($D1751,系数!$K$2:$O$7,4,0))</f>
        <v>0</v>
      </c>
      <c r="J1751" s="17">
        <f>INT((VLOOKUP($C1751,装备数值,4,0)+VLOOKUP($C1751,装备数值,7,0)*($E1751-1))*VLOOKUP($D1751,系数!$K$2:$O$7,5,0))</f>
        <v>0</v>
      </c>
      <c r="K1751" s="17">
        <f>INT(VLOOKUP(E1751,强化金币,2,1)*VLOOKUP(INDEX(装备!F:F,MATCH(属性!A1751,装备!A:A,0)),系数!$K$12:$M$15,3,0))</f>
        <v>22500</v>
      </c>
      <c r="L1751" s="17"/>
      <c r="M1751" s="17"/>
      <c r="N1751" s="17"/>
      <c r="O1751" s="17">
        <f>IF(E1751=1,"",VLOOKUP(E1751,系数!$S$2:$AB$12,MATCH(属性!C1751,评级,0),1))</f>
        <v>0</v>
      </c>
    </row>
    <row r="1752" spans="1:15" ht="17.25" thickBot="1" x14ac:dyDescent="0.4">
      <c r="A1752" s="17">
        <f t="shared" si="54"/>
        <v>7100015</v>
      </c>
      <c r="B1752" s="17" t="s">
        <v>44</v>
      </c>
      <c r="C1752" s="15">
        <f>INDEX(装备!G:G,MATCH(属性!A1752,装备!A:A,0))</f>
        <v>7</v>
      </c>
      <c r="D1752" s="15" t="str">
        <f>INDEX(装备!E:E,MATCH(属性!A1752,装备!A:A,0))</f>
        <v>armour</v>
      </c>
      <c r="E1752" s="14">
        <v>70</v>
      </c>
      <c r="F1752" s="17">
        <f>INT((VLOOKUP($C1752,装备数值,2,0)+VLOOKUP($C1752,装备数值,5,0)*($E1752-1))*VLOOKUP($D1752,系数!$K$2:$O$7,2,0))</f>
        <v>1724</v>
      </c>
      <c r="G1752" s="17">
        <f>INT((VLOOKUP($C1752,装备数值,3,0)+VLOOKUP($C1752,装备数值,6,0)*($E1752-1))*VLOOKUP($D1752,系数!$K$2:$O$7,3,0))</f>
        <v>0</v>
      </c>
      <c r="H1752" s="17">
        <f t="shared" si="55"/>
        <v>0</v>
      </c>
      <c r="I1752" s="17">
        <f>INT((VLOOKUP($C1752,装备数值,4,0)+VLOOKUP($C1752,装备数值,7,0)*($E1752-1))*VLOOKUP($D1752,系数!$K$2:$O$7,4,0))</f>
        <v>0</v>
      </c>
      <c r="J1752" s="17">
        <f>INT((VLOOKUP($C1752,装备数值,4,0)+VLOOKUP($C1752,装备数值,7,0)*($E1752-1))*VLOOKUP($D1752,系数!$K$2:$O$7,5,0))</f>
        <v>0</v>
      </c>
      <c r="K1752" s="17">
        <f>INT(VLOOKUP(E1752,强化金币,2,1)*VLOOKUP(INDEX(装备!F:F,MATCH(属性!A1752,装备!A:A,0)),系数!$K$12:$M$15,3,0))</f>
        <v>23250</v>
      </c>
      <c r="L1752" s="17"/>
      <c r="M1752" s="17"/>
      <c r="N1752" s="17"/>
      <c r="O1752" s="17">
        <f>IF(E1752=1,"",VLOOKUP(E1752,系数!$S$2:$AB$12,MATCH(属性!C1752,评级,0),1))</f>
        <v>0</v>
      </c>
    </row>
    <row r="1753" spans="1:15" ht="17.25" thickBot="1" x14ac:dyDescent="0.4">
      <c r="A1753" s="17">
        <f t="shared" si="54"/>
        <v>7100015</v>
      </c>
      <c r="B1753" s="17" t="s">
        <v>44</v>
      </c>
      <c r="C1753" s="15">
        <f>INDEX(装备!G:G,MATCH(属性!A1753,装备!A:A,0))</f>
        <v>7</v>
      </c>
      <c r="D1753" s="15" t="str">
        <f>INDEX(装备!E:E,MATCH(属性!A1753,装备!A:A,0))</f>
        <v>armour</v>
      </c>
      <c r="E1753" s="14">
        <v>71</v>
      </c>
      <c r="F1753" s="17">
        <f>INT((VLOOKUP($C1753,装备数值,2,0)+VLOOKUP($C1753,装备数值,5,0)*($E1753-1))*VLOOKUP($D1753,系数!$K$2:$O$7,2,0))</f>
        <v>1743</v>
      </c>
      <c r="G1753" s="17">
        <f>INT((VLOOKUP($C1753,装备数值,3,0)+VLOOKUP($C1753,装备数值,6,0)*($E1753-1))*VLOOKUP($D1753,系数!$K$2:$O$7,3,0))</f>
        <v>0</v>
      </c>
      <c r="H1753" s="17">
        <f t="shared" si="55"/>
        <v>0</v>
      </c>
      <c r="I1753" s="17">
        <f>INT((VLOOKUP($C1753,装备数值,4,0)+VLOOKUP($C1753,装备数值,7,0)*($E1753-1))*VLOOKUP($D1753,系数!$K$2:$O$7,4,0))</f>
        <v>0</v>
      </c>
      <c r="J1753" s="17">
        <f>INT((VLOOKUP($C1753,装备数值,4,0)+VLOOKUP($C1753,装备数值,7,0)*($E1753-1))*VLOOKUP($D1753,系数!$K$2:$O$7,5,0))</f>
        <v>0</v>
      </c>
      <c r="K1753" s="17">
        <f>INT(VLOOKUP(E1753,强化金币,2,1)*VLOOKUP(INDEX(装备!F:F,MATCH(属性!A1753,装备!A:A,0)),系数!$K$12:$M$15,3,0))</f>
        <v>24000</v>
      </c>
      <c r="L1753" s="17"/>
      <c r="M1753" s="17"/>
      <c r="N1753" s="17"/>
      <c r="O1753" s="17">
        <f>IF(E1753=1,"",VLOOKUP(E1753,系数!$S$2:$AB$12,MATCH(属性!C1753,评级,0),1))</f>
        <v>0</v>
      </c>
    </row>
    <row r="1754" spans="1:15" ht="17.25" thickBot="1" x14ac:dyDescent="0.4">
      <c r="A1754" s="17">
        <f t="shared" si="54"/>
        <v>7100015</v>
      </c>
      <c r="B1754" s="17" t="s">
        <v>44</v>
      </c>
      <c r="C1754" s="15">
        <f>INDEX(装备!G:G,MATCH(属性!A1754,装备!A:A,0))</f>
        <v>7</v>
      </c>
      <c r="D1754" s="15" t="str">
        <f>INDEX(装备!E:E,MATCH(属性!A1754,装备!A:A,0))</f>
        <v>armour</v>
      </c>
      <c r="E1754" s="14">
        <v>72</v>
      </c>
      <c r="F1754" s="17">
        <f>INT((VLOOKUP($C1754,装备数值,2,0)+VLOOKUP($C1754,装备数值,5,0)*($E1754-1))*VLOOKUP($D1754,系数!$K$2:$O$7,2,0))</f>
        <v>1763</v>
      </c>
      <c r="G1754" s="17">
        <f>INT((VLOOKUP($C1754,装备数值,3,0)+VLOOKUP($C1754,装备数值,6,0)*($E1754-1))*VLOOKUP($D1754,系数!$K$2:$O$7,3,0))</f>
        <v>0</v>
      </c>
      <c r="H1754" s="17">
        <f t="shared" si="55"/>
        <v>0</v>
      </c>
      <c r="I1754" s="17">
        <f>INT((VLOOKUP($C1754,装备数值,4,0)+VLOOKUP($C1754,装备数值,7,0)*($E1754-1))*VLOOKUP($D1754,系数!$K$2:$O$7,4,0))</f>
        <v>0</v>
      </c>
      <c r="J1754" s="17">
        <f>INT((VLOOKUP($C1754,装备数值,4,0)+VLOOKUP($C1754,装备数值,7,0)*($E1754-1))*VLOOKUP($D1754,系数!$K$2:$O$7,5,0))</f>
        <v>0</v>
      </c>
      <c r="K1754" s="17">
        <f>INT(VLOOKUP(E1754,强化金币,2,1)*VLOOKUP(INDEX(装备!F:F,MATCH(属性!A1754,装备!A:A,0)),系数!$K$12:$M$15,3,0))</f>
        <v>24750</v>
      </c>
      <c r="L1754" s="17"/>
      <c r="M1754" s="17"/>
      <c r="N1754" s="17"/>
      <c r="O1754" s="17">
        <f>IF(E1754=1,"",VLOOKUP(E1754,系数!$S$2:$AB$12,MATCH(属性!C1754,评级,0),1))</f>
        <v>0</v>
      </c>
    </row>
    <row r="1755" spans="1:15" ht="17.25" thickBot="1" x14ac:dyDescent="0.4">
      <c r="A1755" s="17">
        <f t="shared" si="54"/>
        <v>7100015</v>
      </c>
      <c r="B1755" s="17" t="s">
        <v>44</v>
      </c>
      <c r="C1755" s="15">
        <f>INDEX(装备!G:G,MATCH(属性!A1755,装备!A:A,0))</f>
        <v>7</v>
      </c>
      <c r="D1755" s="15" t="str">
        <f>INDEX(装备!E:E,MATCH(属性!A1755,装备!A:A,0))</f>
        <v>armour</v>
      </c>
      <c r="E1755" s="14">
        <v>73</v>
      </c>
      <c r="F1755" s="17">
        <f>INT((VLOOKUP($C1755,装备数值,2,0)+VLOOKUP($C1755,装备数值,5,0)*($E1755-1))*VLOOKUP($D1755,系数!$K$2:$O$7,2,0))</f>
        <v>1782</v>
      </c>
      <c r="G1755" s="17">
        <f>INT((VLOOKUP($C1755,装备数值,3,0)+VLOOKUP($C1755,装备数值,6,0)*($E1755-1))*VLOOKUP($D1755,系数!$K$2:$O$7,3,0))</f>
        <v>0</v>
      </c>
      <c r="H1755" s="17">
        <f t="shared" si="55"/>
        <v>0</v>
      </c>
      <c r="I1755" s="17">
        <f>INT((VLOOKUP($C1755,装备数值,4,0)+VLOOKUP($C1755,装备数值,7,0)*($E1755-1))*VLOOKUP($D1755,系数!$K$2:$O$7,4,0))</f>
        <v>0</v>
      </c>
      <c r="J1755" s="17">
        <f>INT((VLOOKUP($C1755,装备数值,4,0)+VLOOKUP($C1755,装备数值,7,0)*($E1755-1))*VLOOKUP($D1755,系数!$K$2:$O$7,5,0))</f>
        <v>0</v>
      </c>
      <c r="K1755" s="17">
        <f>INT(VLOOKUP(E1755,强化金币,2,1)*VLOOKUP(INDEX(装备!F:F,MATCH(属性!A1755,装备!A:A,0)),系数!$K$12:$M$15,3,0))</f>
        <v>25500</v>
      </c>
      <c r="L1755" s="17"/>
      <c r="M1755" s="17"/>
      <c r="N1755" s="17"/>
      <c r="O1755" s="17">
        <f>IF(E1755=1,"",VLOOKUP(E1755,系数!$S$2:$AB$12,MATCH(属性!C1755,评级,0),1))</f>
        <v>0</v>
      </c>
    </row>
    <row r="1756" spans="1:15" ht="17.25" thickBot="1" x14ac:dyDescent="0.4">
      <c r="A1756" s="17">
        <f t="shared" si="54"/>
        <v>7100015</v>
      </c>
      <c r="B1756" s="17" t="s">
        <v>44</v>
      </c>
      <c r="C1756" s="15">
        <f>INDEX(装备!G:G,MATCH(属性!A1756,装备!A:A,0))</f>
        <v>7</v>
      </c>
      <c r="D1756" s="15" t="str">
        <f>INDEX(装备!E:E,MATCH(属性!A1756,装备!A:A,0))</f>
        <v>armour</v>
      </c>
      <c r="E1756" s="14">
        <v>74</v>
      </c>
      <c r="F1756" s="17">
        <f>INT((VLOOKUP($C1756,装备数值,2,0)+VLOOKUP($C1756,装备数值,5,0)*($E1756-1))*VLOOKUP($D1756,系数!$K$2:$O$7,2,0))</f>
        <v>1801</v>
      </c>
      <c r="G1756" s="17">
        <f>INT((VLOOKUP($C1756,装备数值,3,0)+VLOOKUP($C1756,装备数值,6,0)*($E1756-1))*VLOOKUP($D1756,系数!$K$2:$O$7,3,0))</f>
        <v>0</v>
      </c>
      <c r="H1756" s="17">
        <f t="shared" si="55"/>
        <v>0</v>
      </c>
      <c r="I1756" s="17">
        <f>INT((VLOOKUP($C1756,装备数值,4,0)+VLOOKUP($C1756,装备数值,7,0)*($E1756-1))*VLOOKUP($D1756,系数!$K$2:$O$7,4,0))</f>
        <v>0</v>
      </c>
      <c r="J1756" s="17">
        <f>INT((VLOOKUP($C1756,装备数值,4,0)+VLOOKUP($C1756,装备数值,7,0)*($E1756-1))*VLOOKUP($D1756,系数!$K$2:$O$7,5,0))</f>
        <v>0</v>
      </c>
      <c r="K1756" s="17">
        <f>INT(VLOOKUP(E1756,强化金币,2,1)*VLOOKUP(INDEX(装备!F:F,MATCH(属性!A1756,装备!A:A,0)),系数!$K$12:$M$15,3,0))</f>
        <v>26250</v>
      </c>
      <c r="L1756" s="17"/>
      <c r="M1756" s="17"/>
      <c r="N1756" s="17"/>
      <c r="O1756" s="17">
        <f>IF(E1756=1,"",VLOOKUP(E1756,系数!$S$2:$AB$12,MATCH(属性!C1756,评级,0),1))</f>
        <v>0</v>
      </c>
    </row>
    <row r="1757" spans="1:15" ht="17.25" thickBot="1" x14ac:dyDescent="0.4">
      <c r="A1757" s="17">
        <f t="shared" si="54"/>
        <v>7100015</v>
      </c>
      <c r="B1757" s="17" t="s">
        <v>44</v>
      </c>
      <c r="C1757" s="15">
        <f>INDEX(装备!G:G,MATCH(属性!A1757,装备!A:A,0))</f>
        <v>7</v>
      </c>
      <c r="D1757" s="15" t="str">
        <f>INDEX(装备!E:E,MATCH(属性!A1757,装备!A:A,0))</f>
        <v>armour</v>
      </c>
      <c r="E1757" s="14">
        <v>75</v>
      </c>
      <c r="F1757" s="17">
        <f>INT((VLOOKUP($C1757,装备数值,2,0)+VLOOKUP($C1757,装备数值,5,0)*($E1757-1))*VLOOKUP($D1757,系数!$K$2:$O$7,2,0))</f>
        <v>1821</v>
      </c>
      <c r="G1757" s="17">
        <f>INT((VLOOKUP($C1757,装备数值,3,0)+VLOOKUP($C1757,装备数值,6,0)*($E1757-1))*VLOOKUP($D1757,系数!$K$2:$O$7,3,0))</f>
        <v>0</v>
      </c>
      <c r="H1757" s="17">
        <f t="shared" si="55"/>
        <v>0</v>
      </c>
      <c r="I1757" s="17">
        <f>INT((VLOOKUP($C1757,装备数值,4,0)+VLOOKUP($C1757,装备数值,7,0)*($E1757-1))*VLOOKUP($D1757,系数!$K$2:$O$7,4,0))</f>
        <v>0</v>
      </c>
      <c r="J1757" s="17">
        <f>INT((VLOOKUP($C1757,装备数值,4,0)+VLOOKUP($C1757,装备数值,7,0)*($E1757-1))*VLOOKUP($D1757,系数!$K$2:$O$7,5,0))</f>
        <v>0</v>
      </c>
      <c r="K1757" s="17">
        <f>INT(VLOOKUP(E1757,强化金币,2,1)*VLOOKUP(INDEX(装备!F:F,MATCH(属性!A1757,装备!A:A,0)),系数!$K$12:$M$15,3,0))</f>
        <v>27000</v>
      </c>
      <c r="L1757" s="17"/>
      <c r="M1757" s="17"/>
      <c r="N1757" s="17"/>
      <c r="O1757" s="17">
        <f>IF(E1757=1,"",VLOOKUP(E1757,系数!$S$2:$AB$12,MATCH(属性!C1757,评级,0),1))</f>
        <v>0</v>
      </c>
    </row>
    <row r="1758" spans="1:15" ht="17.25" thickBot="1" x14ac:dyDescent="0.4">
      <c r="A1758" s="17">
        <f t="shared" si="54"/>
        <v>7100015</v>
      </c>
      <c r="B1758" s="17" t="s">
        <v>44</v>
      </c>
      <c r="C1758" s="15">
        <f>INDEX(装备!G:G,MATCH(属性!A1758,装备!A:A,0))</f>
        <v>7</v>
      </c>
      <c r="D1758" s="15" t="str">
        <f>INDEX(装备!E:E,MATCH(属性!A1758,装备!A:A,0))</f>
        <v>armour</v>
      </c>
      <c r="E1758" s="14">
        <v>76</v>
      </c>
      <c r="F1758" s="17">
        <f>INT((VLOOKUP($C1758,装备数值,2,0)+VLOOKUP($C1758,装备数值,5,0)*($E1758-1))*VLOOKUP($D1758,系数!$K$2:$O$7,2,0))</f>
        <v>1840</v>
      </c>
      <c r="G1758" s="17">
        <f>INT((VLOOKUP($C1758,装备数值,3,0)+VLOOKUP($C1758,装备数值,6,0)*($E1758-1))*VLOOKUP($D1758,系数!$K$2:$O$7,3,0))</f>
        <v>0</v>
      </c>
      <c r="H1758" s="17">
        <f t="shared" si="55"/>
        <v>0</v>
      </c>
      <c r="I1758" s="17">
        <f>INT((VLOOKUP($C1758,装备数值,4,0)+VLOOKUP($C1758,装备数值,7,0)*($E1758-1))*VLOOKUP($D1758,系数!$K$2:$O$7,4,0))</f>
        <v>0</v>
      </c>
      <c r="J1758" s="17">
        <f>INT((VLOOKUP($C1758,装备数值,4,0)+VLOOKUP($C1758,装备数值,7,0)*($E1758-1))*VLOOKUP($D1758,系数!$K$2:$O$7,5,0))</f>
        <v>0</v>
      </c>
      <c r="K1758" s="17">
        <f>INT(VLOOKUP(E1758,强化金币,2,1)*VLOOKUP(INDEX(装备!F:F,MATCH(属性!A1758,装备!A:A,0)),系数!$K$12:$M$15,3,0))</f>
        <v>27750</v>
      </c>
      <c r="L1758" s="17"/>
      <c r="M1758" s="17"/>
      <c r="N1758" s="17"/>
      <c r="O1758" s="17">
        <f>IF(E1758=1,"",VLOOKUP(E1758,系数!$S$2:$AB$12,MATCH(属性!C1758,评级,0),1))</f>
        <v>0</v>
      </c>
    </row>
    <row r="1759" spans="1:15" ht="17.25" thickBot="1" x14ac:dyDescent="0.4">
      <c r="A1759" s="17">
        <f t="shared" si="54"/>
        <v>7100015</v>
      </c>
      <c r="B1759" s="17" t="s">
        <v>44</v>
      </c>
      <c r="C1759" s="15">
        <f>INDEX(装备!G:G,MATCH(属性!A1759,装备!A:A,0))</f>
        <v>7</v>
      </c>
      <c r="D1759" s="15" t="str">
        <f>INDEX(装备!E:E,MATCH(属性!A1759,装备!A:A,0))</f>
        <v>armour</v>
      </c>
      <c r="E1759" s="14">
        <v>77</v>
      </c>
      <c r="F1759" s="17">
        <f>INT((VLOOKUP($C1759,装备数值,2,0)+VLOOKUP($C1759,装备数值,5,0)*($E1759-1))*VLOOKUP($D1759,系数!$K$2:$O$7,2,0))</f>
        <v>1859</v>
      </c>
      <c r="G1759" s="17">
        <f>INT((VLOOKUP($C1759,装备数值,3,0)+VLOOKUP($C1759,装备数值,6,0)*($E1759-1))*VLOOKUP($D1759,系数!$K$2:$O$7,3,0))</f>
        <v>0</v>
      </c>
      <c r="H1759" s="17">
        <f t="shared" si="55"/>
        <v>0</v>
      </c>
      <c r="I1759" s="17">
        <f>INT((VLOOKUP($C1759,装备数值,4,0)+VLOOKUP($C1759,装备数值,7,0)*($E1759-1))*VLOOKUP($D1759,系数!$K$2:$O$7,4,0))</f>
        <v>0</v>
      </c>
      <c r="J1759" s="17">
        <f>INT((VLOOKUP($C1759,装备数值,4,0)+VLOOKUP($C1759,装备数值,7,0)*($E1759-1))*VLOOKUP($D1759,系数!$K$2:$O$7,5,0))</f>
        <v>0</v>
      </c>
      <c r="K1759" s="17">
        <f>INT(VLOOKUP(E1759,强化金币,2,1)*VLOOKUP(INDEX(装备!F:F,MATCH(属性!A1759,装备!A:A,0)),系数!$K$12:$M$15,3,0))</f>
        <v>28500</v>
      </c>
      <c r="L1759" s="17"/>
      <c r="M1759" s="17"/>
      <c r="N1759" s="17"/>
      <c r="O1759" s="17">
        <f>IF(E1759=1,"",VLOOKUP(E1759,系数!$S$2:$AB$12,MATCH(属性!C1759,评级,0),1))</f>
        <v>0</v>
      </c>
    </row>
    <row r="1760" spans="1:15" ht="17.25" thickBot="1" x14ac:dyDescent="0.4">
      <c r="A1760" s="17">
        <f t="shared" si="54"/>
        <v>7100015</v>
      </c>
      <c r="B1760" s="17" t="s">
        <v>44</v>
      </c>
      <c r="C1760" s="15">
        <f>INDEX(装备!G:G,MATCH(属性!A1760,装备!A:A,0))</f>
        <v>7</v>
      </c>
      <c r="D1760" s="15" t="str">
        <f>INDEX(装备!E:E,MATCH(属性!A1760,装备!A:A,0))</f>
        <v>armour</v>
      </c>
      <c r="E1760" s="14">
        <v>78</v>
      </c>
      <c r="F1760" s="17">
        <f>INT((VLOOKUP($C1760,装备数值,2,0)+VLOOKUP($C1760,装备数值,5,0)*($E1760-1))*VLOOKUP($D1760,系数!$K$2:$O$7,2,0))</f>
        <v>1879</v>
      </c>
      <c r="G1760" s="17">
        <f>INT((VLOOKUP($C1760,装备数值,3,0)+VLOOKUP($C1760,装备数值,6,0)*($E1760-1))*VLOOKUP($D1760,系数!$K$2:$O$7,3,0))</f>
        <v>0</v>
      </c>
      <c r="H1760" s="17">
        <f t="shared" si="55"/>
        <v>0</v>
      </c>
      <c r="I1760" s="17">
        <f>INT((VLOOKUP($C1760,装备数值,4,0)+VLOOKUP($C1760,装备数值,7,0)*($E1760-1))*VLOOKUP($D1760,系数!$K$2:$O$7,4,0))</f>
        <v>0</v>
      </c>
      <c r="J1760" s="17">
        <f>INT((VLOOKUP($C1760,装备数值,4,0)+VLOOKUP($C1760,装备数值,7,0)*($E1760-1))*VLOOKUP($D1760,系数!$K$2:$O$7,5,0))</f>
        <v>0</v>
      </c>
      <c r="K1760" s="17">
        <f>INT(VLOOKUP(E1760,强化金币,2,1)*VLOOKUP(INDEX(装备!F:F,MATCH(属性!A1760,装备!A:A,0)),系数!$K$12:$M$15,3,0))</f>
        <v>29250</v>
      </c>
      <c r="L1760" s="17"/>
      <c r="M1760" s="17"/>
      <c r="N1760" s="17"/>
      <c r="O1760" s="17">
        <f>IF(E1760=1,"",VLOOKUP(E1760,系数!$S$2:$AB$12,MATCH(属性!C1760,评级,0),1))</f>
        <v>0</v>
      </c>
    </row>
    <row r="1761" spans="1:15" ht="17.25" thickBot="1" x14ac:dyDescent="0.4">
      <c r="A1761" s="17">
        <f t="shared" si="54"/>
        <v>7100015</v>
      </c>
      <c r="B1761" s="17" t="s">
        <v>44</v>
      </c>
      <c r="C1761" s="15">
        <f>INDEX(装备!G:G,MATCH(属性!A1761,装备!A:A,0))</f>
        <v>7</v>
      </c>
      <c r="D1761" s="15" t="str">
        <f>INDEX(装备!E:E,MATCH(属性!A1761,装备!A:A,0))</f>
        <v>armour</v>
      </c>
      <c r="E1761" s="14">
        <v>79</v>
      </c>
      <c r="F1761" s="17">
        <f>INT((VLOOKUP($C1761,装备数值,2,0)+VLOOKUP($C1761,装备数值,5,0)*($E1761-1))*VLOOKUP($D1761,系数!$K$2:$O$7,2,0))</f>
        <v>1898</v>
      </c>
      <c r="G1761" s="17">
        <f>INT((VLOOKUP($C1761,装备数值,3,0)+VLOOKUP($C1761,装备数值,6,0)*($E1761-1))*VLOOKUP($D1761,系数!$K$2:$O$7,3,0))</f>
        <v>0</v>
      </c>
      <c r="H1761" s="17">
        <f t="shared" si="55"/>
        <v>0</v>
      </c>
      <c r="I1761" s="17">
        <f>INT((VLOOKUP($C1761,装备数值,4,0)+VLOOKUP($C1761,装备数值,7,0)*($E1761-1))*VLOOKUP($D1761,系数!$K$2:$O$7,4,0))</f>
        <v>0</v>
      </c>
      <c r="J1761" s="17">
        <f>INT((VLOOKUP($C1761,装备数值,4,0)+VLOOKUP($C1761,装备数值,7,0)*($E1761-1))*VLOOKUP($D1761,系数!$K$2:$O$7,5,0))</f>
        <v>0</v>
      </c>
      <c r="K1761" s="17">
        <f>INT(VLOOKUP(E1761,强化金币,2,1)*VLOOKUP(INDEX(装备!F:F,MATCH(属性!A1761,装备!A:A,0)),系数!$K$12:$M$15,3,0))</f>
        <v>30000</v>
      </c>
      <c r="L1761" s="17"/>
      <c r="M1761" s="17"/>
      <c r="N1761" s="17"/>
      <c r="O1761" s="17">
        <f>IF(E1761=1,"",VLOOKUP(E1761,系数!$S$2:$AB$12,MATCH(属性!C1761,评级,0),1))</f>
        <v>0</v>
      </c>
    </row>
    <row r="1762" spans="1:15" ht="17.25" thickBot="1" x14ac:dyDescent="0.4">
      <c r="A1762" s="17">
        <f t="shared" si="54"/>
        <v>7100015</v>
      </c>
      <c r="B1762" s="17" t="s">
        <v>44</v>
      </c>
      <c r="C1762" s="15">
        <f>INDEX(装备!G:G,MATCH(属性!A1762,装备!A:A,0))</f>
        <v>7</v>
      </c>
      <c r="D1762" s="15" t="str">
        <f>INDEX(装备!E:E,MATCH(属性!A1762,装备!A:A,0))</f>
        <v>armour</v>
      </c>
      <c r="E1762" s="14">
        <v>80</v>
      </c>
      <c r="F1762" s="17">
        <f>INT((VLOOKUP($C1762,装备数值,2,0)+VLOOKUP($C1762,装备数值,5,0)*($E1762-1))*VLOOKUP($D1762,系数!$K$2:$O$7,2,0))</f>
        <v>1917</v>
      </c>
      <c r="G1762" s="17">
        <f>INT((VLOOKUP($C1762,装备数值,3,0)+VLOOKUP($C1762,装备数值,6,0)*($E1762-1))*VLOOKUP($D1762,系数!$K$2:$O$7,3,0))</f>
        <v>0</v>
      </c>
      <c r="H1762" s="17">
        <f t="shared" si="55"/>
        <v>0</v>
      </c>
      <c r="I1762" s="17">
        <f>INT((VLOOKUP($C1762,装备数值,4,0)+VLOOKUP($C1762,装备数值,7,0)*($E1762-1))*VLOOKUP($D1762,系数!$K$2:$O$7,4,0))</f>
        <v>0</v>
      </c>
      <c r="J1762" s="17">
        <f>INT((VLOOKUP($C1762,装备数值,4,0)+VLOOKUP($C1762,装备数值,7,0)*($E1762-1))*VLOOKUP($D1762,系数!$K$2:$O$7,5,0))</f>
        <v>0</v>
      </c>
      <c r="K1762" s="17">
        <f>INT(VLOOKUP(E1762,强化金币,2,1)*VLOOKUP(INDEX(装备!F:F,MATCH(属性!A1762,装备!A:A,0)),系数!$K$12:$M$15,3,0))</f>
        <v>36000</v>
      </c>
      <c r="L1762" s="17"/>
      <c r="M1762" s="17"/>
      <c r="N1762" s="17"/>
      <c r="O1762" s="17">
        <f>IF(E1762=1,"",VLOOKUP(E1762,系数!$S$2:$AB$12,MATCH(属性!C1762,评级,0),1))</f>
        <v>0</v>
      </c>
    </row>
    <row r="1763" spans="1:15" ht="17.25" thickBot="1" x14ac:dyDescent="0.4">
      <c r="A1763" s="17">
        <f t="shared" si="54"/>
        <v>7100015</v>
      </c>
      <c r="B1763" s="17" t="s">
        <v>44</v>
      </c>
      <c r="C1763" s="15">
        <f>INDEX(装备!G:G,MATCH(属性!A1763,装备!A:A,0))</f>
        <v>7</v>
      </c>
      <c r="D1763" s="15" t="str">
        <f>INDEX(装备!E:E,MATCH(属性!A1763,装备!A:A,0))</f>
        <v>armour</v>
      </c>
      <c r="E1763" s="14">
        <v>81</v>
      </c>
      <c r="F1763" s="17">
        <f>INT((VLOOKUP($C1763,装备数值,2,0)+VLOOKUP($C1763,装备数值,5,0)*($E1763-1))*VLOOKUP($D1763,系数!$K$2:$O$7,2,0))</f>
        <v>1937</v>
      </c>
      <c r="G1763" s="17">
        <f>INT((VLOOKUP($C1763,装备数值,3,0)+VLOOKUP($C1763,装备数值,6,0)*($E1763-1))*VLOOKUP($D1763,系数!$K$2:$O$7,3,0))</f>
        <v>0</v>
      </c>
      <c r="H1763" s="17">
        <f t="shared" si="55"/>
        <v>0</v>
      </c>
      <c r="I1763" s="17">
        <f>INT((VLOOKUP($C1763,装备数值,4,0)+VLOOKUP($C1763,装备数值,7,0)*($E1763-1))*VLOOKUP($D1763,系数!$K$2:$O$7,4,0))</f>
        <v>0</v>
      </c>
      <c r="J1763" s="17">
        <f>INT((VLOOKUP($C1763,装备数值,4,0)+VLOOKUP($C1763,装备数值,7,0)*($E1763-1))*VLOOKUP($D1763,系数!$K$2:$O$7,5,0))</f>
        <v>0</v>
      </c>
      <c r="K1763" s="17">
        <f>INT(VLOOKUP(E1763,强化金币,2,1)*VLOOKUP(INDEX(装备!F:F,MATCH(属性!A1763,装备!A:A,0)),系数!$K$12:$M$15,3,0))</f>
        <v>42000</v>
      </c>
      <c r="L1763" s="17"/>
      <c r="M1763" s="17"/>
      <c r="N1763" s="17"/>
      <c r="O1763" s="17">
        <f>IF(E1763=1,"",VLOOKUP(E1763,系数!$S$2:$AB$12,MATCH(属性!C1763,评级,0),1))</f>
        <v>0</v>
      </c>
    </row>
    <row r="1764" spans="1:15" ht="17.25" thickBot="1" x14ac:dyDescent="0.4">
      <c r="A1764" s="17">
        <f t="shared" si="54"/>
        <v>7100015</v>
      </c>
      <c r="B1764" s="17" t="s">
        <v>44</v>
      </c>
      <c r="C1764" s="15">
        <f>INDEX(装备!G:G,MATCH(属性!A1764,装备!A:A,0))</f>
        <v>7</v>
      </c>
      <c r="D1764" s="15" t="str">
        <f>INDEX(装备!E:E,MATCH(属性!A1764,装备!A:A,0))</f>
        <v>armour</v>
      </c>
      <c r="E1764" s="14">
        <v>82</v>
      </c>
      <c r="F1764" s="17">
        <f>INT((VLOOKUP($C1764,装备数值,2,0)+VLOOKUP($C1764,装备数值,5,0)*($E1764-1))*VLOOKUP($D1764,系数!$K$2:$O$7,2,0))</f>
        <v>1956</v>
      </c>
      <c r="G1764" s="17">
        <f>INT((VLOOKUP($C1764,装备数值,3,0)+VLOOKUP($C1764,装备数值,6,0)*($E1764-1))*VLOOKUP($D1764,系数!$K$2:$O$7,3,0))</f>
        <v>0</v>
      </c>
      <c r="H1764" s="17">
        <f t="shared" si="55"/>
        <v>0</v>
      </c>
      <c r="I1764" s="17">
        <f>INT((VLOOKUP($C1764,装备数值,4,0)+VLOOKUP($C1764,装备数值,7,0)*($E1764-1))*VLOOKUP($D1764,系数!$K$2:$O$7,4,0))</f>
        <v>0</v>
      </c>
      <c r="J1764" s="17">
        <f>INT((VLOOKUP($C1764,装备数值,4,0)+VLOOKUP($C1764,装备数值,7,0)*($E1764-1))*VLOOKUP($D1764,系数!$K$2:$O$7,5,0))</f>
        <v>0</v>
      </c>
      <c r="K1764" s="17">
        <f>INT(VLOOKUP(E1764,强化金币,2,1)*VLOOKUP(INDEX(装备!F:F,MATCH(属性!A1764,装备!A:A,0)),系数!$K$12:$M$15,3,0))</f>
        <v>48000</v>
      </c>
      <c r="L1764" s="17"/>
      <c r="M1764" s="17"/>
      <c r="N1764" s="17"/>
      <c r="O1764" s="17">
        <f>IF(E1764=1,"",VLOOKUP(E1764,系数!$S$2:$AB$12,MATCH(属性!C1764,评级,0),1))</f>
        <v>0</v>
      </c>
    </row>
    <row r="1765" spans="1:15" ht="17.25" thickBot="1" x14ac:dyDescent="0.4">
      <c r="A1765" s="17">
        <f t="shared" si="54"/>
        <v>7100015</v>
      </c>
      <c r="B1765" s="17" t="s">
        <v>44</v>
      </c>
      <c r="C1765" s="15">
        <f>INDEX(装备!G:G,MATCH(属性!A1765,装备!A:A,0))</f>
        <v>7</v>
      </c>
      <c r="D1765" s="15" t="str">
        <f>INDEX(装备!E:E,MATCH(属性!A1765,装备!A:A,0))</f>
        <v>armour</v>
      </c>
      <c r="E1765" s="14">
        <v>83</v>
      </c>
      <c r="F1765" s="17">
        <f>INT((VLOOKUP($C1765,装备数值,2,0)+VLOOKUP($C1765,装备数值,5,0)*($E1765-1))*VLOOKUP($D1765,系数!$K$2:$O$7,2,0))</f>
        <v>1975</v>
      </c>
      <c r="G1765" s="17">
        <f>INT((VLOOKUP($C1765,装备数值,3,0)+VLOOKUP($C1765,装备数值,6,0)*($E1765-1))*VLOOKUP($D1765,系数!$K$2:$O$7,3,0))</f>
        <v>0</v>
      </c>
      <c r="H1765" s="17">
        <f t="shared" si="55"/>
        <v>0</v>
      </c>
      <c r="I1765" s="17">
        <f>INT((VLOOKUP($C1765,装备数值,4,0)+VLOOKUP($C1765,装备数值,7,0)*($E1765-1))*VLOOKUP($D1765,系数!$K$2:$O$7,4,0))</f>
        <v>0</v>
      </c>
      <c r="J1765" s="17">
        <f>INT((VLOOKUP($C1765,装备数值,4,0)+VLOOKUP($C1765,装备数值,7,0)*($E1765-1))*VLOOKUP($D1765,系数!$K$2:$O$7,5,0))</f>
        <v>0</v>
      </c>
      <c r="K1765" s="17">
        <f>INT(VLOOKUP(E1765,强化金币,2,1)*VLOOKUP(INDEX(装备!F:F,MATCH(属性!A1765,装备!A:A,0)),系数!$K$12:$M$15,3,0))</f>
        <v>54000</v>
      </c>
      <c r="L1765" s="17"/>
      <c r="M1765" s="17"/>
      <c r="N1765" s="17"/>
      <c r="O1765" s="17">
        <f>IF(E1765=1,"",VLOOKUP(E1765,系数!$S$2:$AB$12,MATCH(属性!C1765,评级,0),1))</f>
        <v>0</v>
      </c>
    </row>
    <row r="1766" spans="1:15" ht="17.25" thickBot="1" x14ac:dyDescent="0.4">
      <c r="A1766" s="17">
        <f t="shared" si="54"/>
        <v>7100015</v>
      </c>
      <c r="B1766" s="17" t="s">
        <v>44</v>
      </c>
      <c r="C1766" s="15">
        <f>INDEX(装备!G:G,MATCH(属性!A1766,装备!A:A,0))</f>
        <v>7</v>
      </c>
      <c r="D1766" s="15" t="str">
        <f>INDEX(装备!E:E,MATCH(属性!A1766,装备!A:A,0))</f>
        <v>armour</v>
      </c>
      <c r="E1766" s="14">
        <v>84</v>
      </c>
      <c r="F1766" s="17">
        <f>INT((VLOOKUP($C1766,装备数值,2,0)+VLOOKUP($C1766,装备数值,5,0)*($E1766-1))*VLOOKUP($D1766,系数!$K$2:$O$7,2,0))</f>
        <v>1995</v>
      </c>
      <c r="G1766" s="17">
        <f>INT((VLOOKUP($C1766,装备数值,3,0)+VLOOKUP($C1766,装备数值,6,0)*($E1766-1))*VLOOKUP($D1766,系数!$K$2:$O$7,3,0))</f>
        <v>0</v>
      </c>
      <c r="H1766" s="17">
        <f t="shared" si="55"/>
        <v>0</v>
      </c>
      <c r="I1766" s="17">
        <f>INT((VLOOKUP($C1766,装备数值,4,0)+VLOOKUP($C1766,装备数值,7,0)*($E1766-1))*VLOOKUP($D1766,系数!$K$2:$O$7,4,0))</f>
        <v>0</v>
      </c>
      <c r="J1766" s="17">
        <f>INT((VLOOKUP($C1766,装备数值,4,0)+VLOOKUP($C1766,装备数值,7,0)*($E1766-1))*VLOOKUP($D1766,系数!$K$2:$O$7,5,0))</f>
        <v>0</v>
      </c>
      <c r="K1766" s="17">
        <f>INT(VLOOKUP(E1766,强化金币,2,1)*VLOOKUP(INDEX(装备!F:F,MATCH(属性!A1766,装备!A:A,0)),系数!$K$12:$M$15,3,0))</f>
        <v>60000</v>
      </c>
      <c r="L1766" s="17"/>
      <c r="M1766" s="17"/>
      <c r="N1766" s="17"/>
      <c r="O1766" s="17">
        <f>IF(E1766=1,"",VLOOKUP(E1766,系数!$S$2:$AB$12,MATCH(属性!C1766,评级,0),1))</f>
        <v>0</v>
      </c>
    </row>
    <row r="1767" spans="1:15" ht="17.25" thickBot="1" x14ac:dyDescent="0.4">
      <c r="A1767" s="17">
        <f t="shared" si="54"/>
        <v>7100015</v>
      </c>
      <c r="B1767" s="17" t="s">
        <v>44</v>
      </c>
      <c r="C1767" s="15">
        <f>INDEX(装备!G:G,MATCH(属性!A1767,装备!A:A,0))</f>
        <v>7</v>
      </c>
      <c r="D1767" s="15" t="str">
        <f>INDEX(装备!E:E,MATCH(属性!A1767,装备!A:A,0))</f>
        <v>armour</v>
      </c>
      <c r="E1767" s="14">
        <v>85</v>
      </c>
      <c r="F1767" s="17">
        <f>INT((VLOOKUP($C1767,装备数值,2,0)+VLOOKUP($C1767,装备数值,5,0)*($E1767-1))*VLOOKUP($D1767,系数!$K$2:$O$7,2,0))</f>
        <v>2014</v>
      </c>
      <c r="G1767" s="17">
        <f>INT((VLOOKUP($C1767,装备数值,3,0)+VLOOKUP($C1767,装备数值,6,0)*($E1767-1))*VLOOKUP($D1767,系数!$K$2:$O$7,3,0))</f>
        <v>0</v>
      </c>
      <c r="H1767" s="17">
        <f t="shared" si="55"/>
        <v>0</v>
      </c>
      <c r="I1767" s="17">
        <f>INT((VLOOKUP($C1767,装备数值,4,0)+VLOOKUP($C1767,装备数值,7,0)*($E1767-1))*VLOOKUP($D1767,系数!$K$2:$O$7,4,0))</f>
        <v>0</v>
      </c>
      <c r="J1767" s="17">
        <f>INT((VLOOKUP($C1767,装备数值,4,0)+VLOOKUP($C1767,装备数值,7,0)*($E1767-1))*VLOOKUP($D1767,系数!$K$2:$O$7,5,0))</f>
        <v>0</v>
      </c>
      <c r="K1767" s="17">
        <f>INT(VLOOKUP(E1767,强化金币,2,1)*VLOOKUP(INDEX(装备!F:F,MATCH(属性!A1767,装备!A:A,0)),系数!$K$12:$M$15,3,0))</f>
        <v>75000</v>
      </c>
      <c r="L1767" s="17"/>
      <c r="M1767" s="17"/>
      <c r="N1767" s="17"/>
      <c r="O1767" s="17">
        <f>IF(E1767=1,"",VLOOKUP(E1767,系数!$S$2:$AB$12,MATCH(属性!C1767,评级,0),1))</f>
        <v>0</v>
      </c>
    </row>
    <row r="1768" spans="1:15" ht="17.25" thickBot="1" x14ac:dyDescent="0.4">
      <c r="A1768" s="17">
        <f t="shared" si="54"/>
        <v>7100015</v>
      </c>
      <c r="B1768" s="17" t="s">
        <v>44</v>
      </c>
      <c r="C1768" s="15">
        <f>INDEX(装备!G:G,MATCH(属性!A1768,装备!A:A,0))</f>
        <v>7</v>
      </c>
      <c r="D1768" s="15" t="str">
        <f>INDEX(装备!E:E,MATCH(属性!A1768,装备!A:A,0))</f>
        <v>armour</v>
      </c>
      <c r="E1768" s="14">
        <v>86</v>
      </c>
      <c r="F1768" s="17">
        <f>INT((VLOOKUP($C1768,装备数值,2,0)+VLOOKUP($C1768,装备数值,5,0)*($E1768-1))*VLOOKUP($D1768,系数!$K$2:$O$7,2,0))</f>
        <v>2033</v>
      </c>
      <c r="G1768" s="17">
        <f>INT((VLOOKUP($C1768,装备数值,3,0)+VLOOKUP($C1768,装备数值,6,0)*($E1768-1))*VLOOKUP($D1768,系数!$K$2:$O$7,3,0))</f>
        <v>0</v>
      </c>
      <c r="H1768" s="17">
        <f t="shared" si="55"/>
        <v>0</v>
      </c>
      <c r="I1768" s="17">
        <f>INT((VLOOKUP($C1768,装备数值,4,0)+VLOOKUP($C1768,装备数值,7,0)*($E1768-1))*VLOOKUP($D1768,系数!$K$2:$O$7,4,0))</f>
        <v>0</v>
      </c>
      <c r="J1768" s="17">
        <f>INT((VLOOKUP($C1768,装备数值,4,0)+VLOOKUP($C1768,装备数值,7,0)*($E1768-1))*VLOOKUP($D1768,系数!$K$2:$O$7,5,0))</f>
        <v>0</v>
      </c>
      <c r="K1768" s="17">
        <f>INT(VLOOKUP(E1768,强化金币,2,1)*VLOOKUP(INDEX(装备!F:F,MATCH(属性!A1768,装备!A:A,0)),系数!$K$12:$M$15,3,0))</f>
        <v>90000</v>
      </c>
      <c r="L1768" s="17"/>
      <c r="M1768" s="17"/>
      <c r="N1768" s="17"/>
      <c r="O1768" s="17">
        <f>IF(E1768=1,"",VLOOKUP(E1768,系数!$S$2:$AB$12,MATCH(属性!C1768,评级,0),1))</f>
        <v>0</v>
      </c>
    </row>
    <row r="1769" spans="1:15" ht="17.25" thickBot="1" x14ac:dyDescent="0.4">
      <c r="A1769" s="17">
        <f t="shared" si="54"/>
        <v>7100015</v>
      </c>
      <c r="B1769" s="17" t="s">
        <v>44</v>
      </c>
      <c r="C1769" s="15">
        <f>INDEX(装备!G:G,MATCH(属性!A1769,装备!A:A,0))</f>
        <v>7</v>
      </c>
      <c r="D1769" s="15" t="str">
        <f>INDEX(装备!E:E,MATCH(属性!A1769,装备!A:A,0))</f>
        <v>armour</v>
      </c>
      <c r="E1769" s="14">
        <v>87</v>
      </c>
      <c r="F1769" s="17">
        <f>INT((VLOOKUP($C1769,装备数值,2,0)+VLOOKUP($C1769,装备数值,5,0)*($E1769-1))*VLOOKUP($D1769,系数!$K$2:$O$7,2,0))</f>
        <v>2053</v>
      </c>
      <c r="G1769" s="17">
        <f>INT((VLOOKUP($C1769,装备数值,3,0)+VLOOKUP($C1769,装备数值,6,0)*($E1769-1))*VLOOKUP($D1769,系数!$K$2:$O$7,3,0))</f>
        <v>0</v>
      </c>
      <c r="H1769" s="17">
        <f t="shared" si="55"/>
        <v>0</v>
      </c>
      <c r="I1769" s="17">
        <f>INT((VLOOKUP($C1769,装备数值,4,0)+VLOOKUP($C1769,装备数值,7,0)*($E1769-1))*VLOOKUP($D1769,系数!$K$2:$O$7,4,0))</f>
        <v>0</v>
      </c>
      <c r="J1769" s="17">
        <f>INT((VLOOKUP($C1769,装备数值,4,0)+VLOOKUP($C1769,装备数值,7,0)*($E1769-1))*VLOOKUP($D1769,系数!$K$2:$O$7,5,0))</f>
        <v>0</v>
      </c>
      <c r="K1769" s="17">
        <f>INT(VLOOKUP(E1769,强化金币,2,1)*VLOOKUP(INDEX(装备!F:F,MATCH(属性!A1769,装备!A:A,0)),系数!$K$12:$M$15,3,0))</f>
        <v>105000</v>
      </c>
      <c r="L1769" s="17"/>
      <c r="M1769" s="17"/>
      <c r="N1769" s="17"/>
      <c r="O1769" s="17">
        <f>IF(E1769=1,"",VLOOKUP(E1769,系数!$S$2:$AB$12,MATCH(属性!C1769,评级,0),1))</f>
        <v>0</v>
      </c>
    </row>
    <row r="1770" spans="1:15" ht="17.25" thickBot="1" x14ac:dyDescent="0.4">
      <c r="A1770" s="17">
        <f t="shared" si="54"/>
        <v>7100015</v>
      </c>
      <c r="B1770" s="17" t="s">
        <v>44</v>
      </c>
      <c r="C1770" s="15">
        <f>INDEX(装备!G:G,MATCH(属性!A1770,装备!A:A,0))</f>
        <v>7</v>
      </c>
      <c r="D1770" s="15" t="str">
        <f>INDEX(装备!E:E,MATCH(属性!A1770,装备!A:A,0))</f>
        <v>armour</v>
      </c>
      <c r="E1770" s="14">
        <v>88</v>
      </c>
      <c r="F1770" s="17">
        <f>INT((VLOOKUP($C1770,装备数值,2,0)+VLOOKUP($C1770,装备数值,5,0)*($E1770-1))*VLOOKUP($D1770,系数!$K$2:$O$7,2,0))</f>
        <v>2072</v>
      </c>
      <c r="G1770" s="17">
        <f>INT((VLOOKUP($C1770,装备数值,3,0)+VLOOKUP($C1770,装备数值,6,0)*($E1770-1))*VLOOKUP($D1770,系数!$K$2:$O$7,3,0))</f>
        <v>0</v>
      </c>
      <c r="H1770" s="17">
        <f t="shared" si="55"/>
        <v>0</v>
      </c>
      <c r="I1770" s="17">
        <f>INT((VLOOKUP($C1770,装备数值,4,0)+VLOOKUP($C1770,装备数值,7,0)*($E1770-1))*VLOOKUP($D1770,系数!$K$2:$O$7,4,0))</f>
        <v>0</v>
      </c>
      <c r="J1770" s="17">
        <f>INT((VLOOKUP($C1770,装备数值,4,0)+VLOOKUP($C1770,装备数值,7,0)*($E1770-1))*VLOOKUP($D1770,系数!$K$2:$O$7,5,0))</f>
        <v>0</v>
      </c>
      <c r="K1770" s="17">
        <f>INT(VLOOKUP(E1770,强化金币,2,1)*VLOOKUP(INDEX(装备!F:F,MATCH(属性!A1770,装备!A:A,0)),系数!$K$12:$M$15,3,0))</f>
        <v>120000</v>
      </c>
      <c r="L1770" s="17"/>
      <c r="M1770" s="17"/>
      <c r="N1770" s="17"/>
      <c r="O1770" s="17">
        <f>IF(E1770=1,"",VLOOKUP(E1770,系数!$S$2:$AB$12,MATCH(属性!C1770,评级,0),1))</f>
        <v>0</v>
      </c>
    </row>
    <row r="1771" spans="1:15" ht="17.25" thickBot="1" x14ac:dyDescent="0.4">
      <c r="A1771" s="17">
        <f t="shared" si="54"/>
        <v>7100015</v>
      </c>
      <c r="B1771" s="17" t="s">
        <v>44</v>
      </c>
      <c r="C1771" s="15">
        <f>INDEX(装备!G:G,MATCH(属性!A1771,装备!A:A,0))</f>
        <v>7</v>
      </c>
      <c r="D1771" s="15" t="str">
        <f>INDEX(装备!E:E,MATCH(属性!A1771,装备!A:A,0))</f>
        <v>armour</v>
      </c>
      <c r="E1771" s="14">
        <v>89</v>
      </c>
      <c r="F1771" s="17">
        <f>INT((VLOOKUP($C1771,装备数值,2,0)+VLOOKUP($C1771,装备数值,5,0)*($E1771-1))*VLOOKUP($D1771,系数!$K$2:$O$7,2,0))</f>
        <v>2091</v>
      </c>
      <c r="G1771" s="17">
        <f>INT((VLOOKUP($C1771,装备数值,3,0)+VLOOKUP($C1771,装备数值,6,0)*($E1771-1))*VLOOKUP($D1771,系数!$K$2:$O$7,3,0))</f>
        <v>0</v>
      </c>
      <c r="H1771" s="17">
        <f t="shared" si="55"/>
        <v>0</v>
      </c>
      <c r="I1771" s="17">
        <f>INT((VLOOKUP($C1771,装备数值,4,0)+VLOOKUP($C1771,装备数值,7,0)*($E1771-1))*VLOOKUP($D1771,系数!$K$2:$O$7,4,0))</f>
        <v>0</v>
      </c>
      <c r="J1771" s="17">
        <f>INT((VLOOKUP($C1771,装备数值,4,0)+VLOOKUP($C1771,装备数值,7,0)*($E1771-1))*VLOOKUP($D1771,系数!$K$2:$O$7,5,0))</f>
        <v>0</v>
      </c>
      <c r="K1771" s="17">
        <f>INT(VLOOKUP(E1771,强化金币,2,1)*VLOOKUP(INDEX(装备!F:F,MATCH(属性!A1771,装备!A:A,0)),系数!$K$12:$M$15,3,0))</f>
        <v>135000</v>
      </c>
      <c r="L1771" s="17"/>
      <c r="M1771" s="17"/>
      <c r="N1771" s="17"/>
      <c r="O1771" s="17">
        <f>IF(E1771=1,"",VLOOKUP(E1771,系数!$S$2:$AB$12,MATCH(属性!C1771,评级,0),1))</f>
        <v>0</v>
      </c>
    </row>
    <row r="1772" spans="1:15" ht="17.25" thickBot="1" x14ac:dyDescent="0.4">
      <c r="A1772" s="17">
        <f t="shared" si="54"/>
        <v>7100015</v>
      </c>
      <c r="B1772" s="17" t="s">
        <v>44</v>
      </c>
      <c r="C1772" s="15">
        <f>INDEX(装备!G:G,MATCH(属性!A1772,装备!A:A,0))</f>
        <v>7</v>
      </c>
      <c r="D1772" s="15" t="str">
        <f>INDEX(装备!E:E,MATCH(属性!A1772,装备!A:A,0))</f>
        <v>armour</v>
      </c>
      <c r="E1772" s="14">
        <v>90</v>
      </c>
      <c r="F1772" s="17">
        <f>INT((VLOOKUP($C1772,装备数值,2,0)+VLOOKUP($C1772,装备数值,5,0)*($E1772-1))*VLOOKUP($D1772,系数!$K$2:$O$7,2,0))</f>
        <v>2111</v>
      </c>
      <c r="G1772" s="17">
        <f>INT((VLOOKUP($C1772,装备数值,3,0)+VLOOKUP($C1772,装备数值,6,0)*($E1772-1))*VLOOKUP($D1772,系数!$K$2:$O$7,3,0))</f>
        <v>0</v>
      </c>
      <c r="H1772" s="17">
        <f t="shared" si="55"/>
        <v>0</v>
      </c>
      <c r="I1772" s="17">
        <f>INT((VLOOKUP($C1772,装备数值,4,0)+VLOOKUP($C1772,装备数值,7,0)*($E1772-1))*VLOOKUP($D1772,系数!$K$2:$O$7,4,0))</f>
        <v>0</v>
      </c>
      <c r="J1772" s="17">
        <f>INT((VLOOKUP($C1772,装备数值,4,0)+VLOOKUP($C1772,装备数值,7,0)*($E1772-1))*VLOOKUP($D1772,系数!$K$2:$O$7,5,0))</f>
        <v>0</v>
      </c>
      <c r="K1772" s="17">
        <f>INT(VLOOKUP(E1772,强化金币,2,1)*VLOOKUP(INDEX(装备!F:F,MATCH(属性!A1772,装备!A:A,0)),系数!$K$12:$M$15,3,0))</f>
        <v>135000</v>
      </c>
      <c r="L1772" s="17"/>
      <c r="M1772" s="17"/>
      <c r="N1772" s="17"/>
      <c r="O1772" s="17">
        <f>IF(E1772=1,"",VLOOKUP(E1772,系数!$S$2:$AB$12,MATCH(属性!C1772,评级,0),1))</f>
        <v>0</v>
      </c>
    </row>
    <row r="1773" spans="1:15" ht="17.25" thickBot="1" x14ac:dyDescent="0.4">
      <c r="A1773" s="17">
        <f t="shared" si="54"/>
        <v>7100015</v>
      </c>
      <c r="B1773" s="17" t="s">
        <v>44</v>
      </c>
      <c r="C1773" s="15">
        <f>INDEX(装备!G:G,MATCH(属性!A1773,装备!A:A,0))</f>
        <v>7</v>
      </c>
      <c r="D1773" s="15" t="str">
        <f>INDEX(装备!E:E,MATCH(属性!A1773,装备!A:A,0))</f>
        <v>armour</v>
      </c>
      <c r="E1773" s="14">
        <v>91</v>
      </c>
      <c r="F1773" s="17">
        <f>INT((VLOOKUP($C1773,装备数值,2,0)+VLOOKUP($C1773,装备数值,5,0)*($E1773-1))*VLOOKUP($D1773,系数!$K$2:$O$7,2,0))</f>
        <v>2130</v>
      </c>
      <c r="G1773" s="17">
        <f>INT((VLOOKUP($C1773,装备数值,3,0)+VLOOKUP($C1773,装备数值,6,0)*($E1773-1))*VLOOKUP($D1773,系数!$K$2:$O$7,3,0))</f>
        <v>0</v>
      </c>
      <c r="H1773" s="17">
        <f t="shared" si="55"/>
        <v>0</v>
      </c>
      <c r="I1773" s="17">
        <f>INT((VLOOKUP($C1773,装备数值,4,0)+VLOOKUP($C1773,装备数值,7,0)*($E1773-1))*VLOOKUP($D1773,系数!$K$2:$O$7,4,0))</f>
        <v>0</v>
      </c>
      <c r="J1773" s="17">
        <f>INT((VLOOKUP($C1773,装备数值,4,0)+VLOOKUP($C1773,装备数值,7,0)*($E1773-1))*VLOOKUP($D1773,系数!$K$2:$O$7,5,0))</f>
        <v>0</v>
      </c>
      <c r="K1773" s="17">
        <f>INT(VLOOKUP(E1773,强化金币,2,1)*VLOOKUP(INDEX(装备!F:F,MATCH(属性!A1773,装备!A:A,0)),系数!$K$12:$M$15,3,0))</f>
        <v>135000</v>
      </c>
      <c r="L1773" s="17"/>
      <c r="M1773" s="17"/>
      <c r="N1773" s="17"/>
      <c r="O1773" s="17">
        <f>IF(E1773=1,"",VLOOKUP(E1773,系数!$S$2:$AB$12,MATCH(属性!C1773,评级,0),1))</f>
        <v>0</v>
      </c>
    </row>
    <row r="1774" spans="1:15" ht="17.25" thickBot="1" x14ac:dyDescent="0.4">
      <c r="A1774" s="17">
        <f t="shared" si="54"/>
        <v>7100015</v>
      </c>
      <c r="B1774" s="17" t="s">
        <v>44</v>
      </c>
      <c r="C1774" s="15">
        <f>INDEX(装备!G:G,MATCH(属性!A1774,装备!A:A,0))</f>
        <v>7</v>
      </c>
      <c r="D1774" s="15" t="str">
        <f>INDEX(装备!E:E,MATCH(属性!A1774,装备!A:A,0))</f>
        <v>armour</v>
      </c>
      <c r="E1774" s="14">
        <v>92</v>
      </c>
      <c r="F1774" s="17">
        <f>INT((VLOOKUP($C1774,装备数值,2,0)+VLOOKUP($C1774,装备数值,5,0)*($E1774-1))*VLOOKUP($D1774,系数!$K$2:$O$7,2,0))</f>
        <v>2149</v>
      </c>
      <c r="G1774" s="17">
        <f>INT((VLOOKUP($C1774,装备数值,3,0)+VLOOKUP($C1774,装备数值,6,0)*($E1774-1))*VLOOKUP($D1774,系数!$K$2:$O$7,3,0))</f>
        <v>0</v>
      </c>
      <c r="H1774" s="17">
        <f t="shared" si="55"/>
        <v>0</v>
      </c>
      <c r="I1774" s="17">
        <f>INT((VLOOKUP($C1774,装备数值,4,0)+VLOOKUP($C1774,装备数值,7,0)*($E1774-1))*VLOOKUP($D1774,系数!$K$2:$O$7,4,0))</f>
        <v>0</v>
      </c>
      <c r="J1774" s="17">
        <f>INT((VLOOKUP($C1774,装备数值,4,0)+VLOOKUP($C1774,装备数值,7,0)*($E1774-1))*VLOOKUP($D1774,系数!$K$2:$O$7,5,0))</f>
        <v>0</v>
      </c>
      <c r="K1774" s="17">
        <f>INT(VLOOKUP(E1774,强化金币,2,1)*VLOOKUP(INDEX(装备!F:F,MATCH(属性!A1774,装备!A:A,0)),系数!$K$12:$M$15,3,0))</f>
        <v>135000</v>
      </c>
      <c r="L1774" s="17"/>
      <c r="M1774" s="17"/>
      <c r="N1774" s="17"/>
      <c r="O1774" s="17">
        <f>IF(E1774=1,"",VLOOKUP(E1774,系数!$S$2:$AB$12,MATCH(属性!C1774,评级,0),1))</f>
        <v>0</v>
      </c>
    </row>
    <row r="1775" spans="1:15" ht="17.25" thickBot="1" x14ac:dyDescent="0.4">
      <c r="A1775" s="17">
        <f t="shared" si="54"/>
        <v>7100015</v>
      </c>
      <c r="B1775" s="17" t="s">
        <v>44</v>
      </c>
      <c r="C1775" s="15">
        <f>INDEX(装备!G:G,MATCH(属性!A1775,装备!A:A,0))</f>
        <v>7</v>
      </c>
      <c r="D1775" s="15" t="str">
        <f>INDEX(装备!E:E,MATCH(属性!A1775,装备!A:A,0))</f>
        <v>armour</v>
      </c>
      <c r="E1775" s="14">
        <v>93</v>
      </c>
      <c r="F1775" s="17">
        <f>INT((VLOOKUP($C1775,装备数值,2,0)+VLOOKUP($C1775,装备数值,5,0)*($E1775-1))*VLOOKUP($D1775,系数!$K$2:$O$7,2,0))</f>
        <v>2169</v>
      </c>
      <c r="G1775" s="17">
        <f>INT((VLOOKUP($C1775,装备数值,3,0)+VLOOKUP($C1775,装备数值,6,0)*($E1775-1))*VLOOKUP($D1775,系数!$K$2:$O$7,3,0))</f>
        <v>0</v>
      </c>
      <c r="H1775" s="17">
        <f t="shared" si="55"/>
        <v>0</v>
      </c>
      <c r="I1775" s="17">
        <f>INT((VLOOKUP($C1775,装备数值,4,0)+VLOOKUP($C1775,装备数值,7,0)*($E1775-1))*VLOOKUP($D1775,系数!$K$2:$O$7,4,0))</f>
        <v>0</v>
      </c>
      <c r="J1775" s="17">
        <f>INT((VLOOKUP($C1775,装备数值,4,0)+VLOOKUP($C1775,装备数值,7,0)*($E1775-1))*VLOOKUP($D1775,系数!$K$2:$O$7,5,0))</f>
        <v>0</v>
      </c>
      <c r="K1775" s="17">
        <f>INT(VLOOKUP(E1775,强化金币,2,1)*VLOOKUP(INDEX(装备!F:F,MATCH(属性!A1775,装备!A:A,0)),系数!$K$12:$M$15,3,0))</f>
        <v>135000</v>
      </c>
      <c r="L1775" s="17"/>
      <c r="M1775" s="17"/>
      <c r="N1775" s="17"/>
      <c r="O1775" s="17">
        <f>IF(E1775=1,"",VLOOKUP(E1775,系数!$S$2:$AB$12,MATCH(属性!C1775,评级,0),1))</f>
        <v>0</v>
      </c>
    </row>
    <row r="1776" spans="1:15" ht="17.25" thickBot="1" x14ac:dyDescent="0.4">
      <c r="A1776" s="17">
        <f t="shared" si="54"/>
        <v>7100015</v>
      </c>
      <c r="B1776" s="17" t="s">
        <v>44</v>
      </c>
      <c r="C1776" s="15">
        <f>INDEX(装备!G:G,MATCH(属性!A1776,装备!A:A,0))</f>
        <v>7</v>
      </c>
      <c r="D1776" s="15" t="str">
        <f>INDEX(装备!E:E,MATCH(属性!A1776,装备!A:A,0))</f>
        <v>armour</v>
      </c>
      <c r="E1776" s="14">
        <v>94</v>
      </c>
      <c r="F1776" s="17">
        <f>INT((VLOOKUP($C1776,装备数值,2,0)+VLOOKUP($C1776,装备数值,5,0)*($E1776-1))*VLOOKUP($D1776,系数!$K$2:$O$7,2,0))</f>
        <v>2188</v>
      </c>
      <c r="G1776" s="17">
        <f>INT((VLOOKUP($C1776,装备数值,3,0)+VLOOKUP($C1776,装备数值,6,0)*($E1776-1))*VLOOKUP($D1776,系数!$K$2:$O$7,3,0))</f>
        <v>0</v>
      </c>
      <c r="H1776" s="17">
        <f t="shared" si="55"/>
        <v>0</v>
      </c>
      <c r="I1776" s="17">
        <f>INT((VLOOKUP($C1776,装备数值,4,0)+VLOOKUP($C1776,装备数值,7,0)*($E1776-1))*VLOOKUP($D1776,系数!$K$2:$O$7,4,0))</f>
        <v>0</v>
      </c>
      <c r="J1776" s="17">
        <f>INT((VLOOKUP($C1776,装备数值,4,0)+VLOOKUP($C1776,装备数值,7,0)*($E1776-1))*VLOOKUP($D1776,系数!$K$2:$O$7,5,0))</f>
        <v>0</v>
      </c>
      <c r="K1776" s="17">
        <f>INT(VLOOKUP(E1776,强化金币,2,1)*VLOOKUP(INDEX(装备!F:F,MATCH(属性!A1776,装备!A:A,0)),系数!$K$12:$M$15,3,0))</f>
        <v>135000</v>
      </c>
      <c r="L1776" s="17"/>
      <c r="M1776" s="17"/>
      <c r="N1776" s="17"/>
      <c r="O1776" s="17">
        <f>IF(E1776=1,"",VLOOKUP(E1776,系数!$S$2:$AB$12,MATCH(属性!C1776,评级,0),1))</f>
        <v>0</v>
      </c>
    </row>
    <row r="1777" spans="1:15" ht="17.25" thickBot="1" x14ac:dyDescent="0.4">
      <c r="A1777" s="17">
        <f t="shared" si="54"/>
        <v>7100015</v>
      </c>
      <c r="B1777" s="17" t="s">
        <v>44</v>
      </c>
      <c r="C1777" s="15">
        <f>INDEX(装备!G:G,MATCH(属性!A1777,装备!A:A,0))</f>
        <v>7</v>
      </c>
      <c r="D1777" s="15" t="str">
        <f>INDEX(装备!E:E,MATCH(属性!A1777,装备!A:A,0))</f>
        <v>armour</v>
      </c>
      <c r="E1777" s="14">
        <v>95</v>
      </c>
      <c r="F1777" s="17">
        <f>INT((VLOOKUP($C1777,装备数值,2,0)+VLOOKUP($C1777,装备数值,5,0)*($E1777-1))*VLOOKUP($D1777,系数!$K$2:$O$7,2,0))</f>
        <v>2207</v>
      </c>
      <c r="G1777" s="17">
        <f>INT((VLOOKUP($C1777,装备数值,3,0)+VLOOKUP($C1777,装备数值,6,0)*($E1777-1))*VLOOKUP($D1777,系数!$K$2:$O$7,3,0))</f>
        <v>0</v>
      </c>
      <c r="H1777" s="17">
        <f t="shared" si="55"/>
        <v>0</v>
      </c>
      <c r="I1777" s="17">
        <f>INT((VLOOKUP($C1777,装备数值,4,0)+VLOOKUP($C1777,装备数值,7,0)*($E1777-1))*VLOOKUP($D1777,系数!$K$2:$O$7,4,0))</f>
        <v>0</v>
      </c>
      <c r="J1777" s="17">
        <f>INT((VLOOKUP($C1777,装备数值,4,0)+VLOOKUP($C1777,装备数值,7,0)*($E1777-1))*VLOOKUP($D1777,系数!$K$2:$O$7,5,0))</f>
        <v>0</v>
      </c>
      <c r="K1777" s="17">
        <f>INT(VLOOKUP(E1777,强化金币,2,1)*VLOOKUP(INDEX(装备!F:F,MATCH(属性!A1777,装备!A:A,0)),系数!$K$12:$M$15,3,0))</f>
        <v>135000</v>
      </c>
      <c r="L1777" s="17"/>
      <c r="M1777" s="17"/>
      <c r="N1777" s="17"/>
      <c r="O1777" s="17">
        <f>IF(E1777=1,"",VLOOKUP(E1777,系数!$S$2:$AB$12,MATCH(属性!C1777,评级,0),1))</f>
        <v>0</v>
      </c>
    </row>
    <row r="1778" spans="1:15" ht="17.25" thickBot="1" x14ac:dyDescent="0.4">
      <c r="A1778" s="17">
        <f t="shared" si="54"/>
        <v>7100015</v>
      </c>
      <c r="B1778" s="17" t="s">
        <v>44</v>
      </c>
      <c r="C1778" s="15">
        <f>INDEX(装备!G:G,MATCH(属性!A1778,装备!A:A,0))</f>
        <v>7</v>
      </c>
      <c r="D1778" s="15" t="str">
        <f>INDEX(装备!E:E,MATCH(属性!A1778,装备!A:A,0))</f>
        <v>armour</v>
      </c>
      <c r="E1778" s="14">
        <v>96</v>
      </c>
      <c r="F1778" s="17">
        <f>INT((VLOOKUP($C1778,装备数值,2,0)+VLOOKUP($C1778,装备数值,5,0)*($E1778-1))*VLOOKUP($D1778,系数!$K$2:$O$7,2,0))</f>
        <v>2227</v>
      </c>
      <c r="G1778" s="17">
        <f>INT((VLOOKUP($C1778,装备数值,3,0)+VLOOKUP($C1778,装备数值,6,0)*($E1778-1))*VLOOKUP($D1778,系数!$K$2:$O$7,3,0))</f>
        <v>0</v>
      </c>
      <c r="H1778" s="17">
        <f t="shared" si="55"/>
        <v>0</v>
      </c>
      <c r="I1778" s="17">
        <f>INT((VLOOKUP($C1778,装备数值,4,0)+VLOOKUP($C1778,装备数值,7,0)*($E1778-1))*VLOOKUP($D1778,系数!$K$2:$O$7,4,0))</f>
        <v>0</v>
      </c>
      <c r="J1778" s="17">
        <f>INT((VLOOKUP($C1778,装备数值,4,0)+VLOOKUP($C1778,装备数值,7,0)*($E1778-1))*VLOOKUP($D1778,系数!$K$2:$O$7,5,0))</f>
        <v>0</v>
      </c>
      <c r="K1778" s="17">
        <f>INT(VLOOKUP(E1778,强化金币,2,1)*VLOOKUP(INDEX(装备!F:F,MATCH(属性!A1778,装备!A:A,0)),系数!$K$12:$M$15,3,0))</f>
        <v>135000</v>
      </c>
      <c r="L1778" s="17"/>
      <c r="M1778" s="17"/>
      <c r="N1778" s="17"/>
      <c r="O1778" s="17">
        <f>IF(E1778=1,"",VLOOKUP(E1778,系数!$S$2:$AB$12,MATCH(属性!C1778,评级,0),1))</f>
        <v>0</v>
      </c>
    </row>
    <row r="1779" spans="1:15" ht="17.25" thickBot="1" x14ac:dyDescent="0.4">
      <c r="A1779" s="17">
        <f t="shared" si="54"/>
        <v>7100015</v>
      </c>
      <c r="B1779" s="17" t="s">
        <v>44</v>
      </c>
      <c r="C1779" s="15">
        <f>INDEX(装备!G:G,MATCH(属性!A1779,装备!A:A,0))</f>
        <v>7</v>
      </c>
      <c r="D1779" s="15" t="str">
        <f>INDEX(装备!E:E,MATCH(属性!A1779,装备!A:A,0))</f>
        <v>armour</v>
      </c>
      <c r="E1779" s="14">
        <v>97</v>
      </c>
      <c r="F1779" s="17">
        <f>INT((VLOOKUP($C1779,装备数值,2,0)+VLOOKUP($C1779,装备数值,5,0)*($E1779-1))*VLOOKUP($D1779,系数!$K$2:$O$7,2,0))</f>
        <v>2246</v>
      </c>
      <c r="G1779" s="17">
        <f>INT((VLOOKUP($C1779,装备数值,3,0)+VLOOKUP($C1779,装备数值,6,0)*($E1779-1))*VLOOKUP($D1779,系数!$K$2:$O$7,3,0))</f>
        <v>0</v>
      </c>
      <c r="H1779" s="17">
        <f t="shared" si="55"/>
        <v>0</v>
      </c>
      <c r="I1779" s="17">
        <f>INT((VLOOKUP($C1779,装备数值,4,0)+VLOOKUP($C1779,装备数值,7,0)*($E1779-1))*VLOOKUP($D1779,系数!$K$2:$O$7,4,0))</f>
        <v>0</v>
      </c>
      <c r="J1779" s="17">
        <f>INT((VLOOKUP($C1779,装备数值,4,0)+VLOOKUP($C1779,装备数值,7,0)*($E1779-1))*VLOOKUP($D1779,系数!$K$2:$O$7,5,0))</f>
        <v>0</v>
      </c>
      <c r="K1779" s="17">
        <f>INT(VLOOKUP(E1779,强化金币,2,1)*VLOOKUP(INDEX(装备!F:F,MATCH(属性!A1779,装备!A:A,0)),系数!$K$12:$M$15,3,0))</f>
        <v>135000</v>
      </c>
      <c r="L1779" s="17"/>
      <c r="M1779" s="17"/>
      <c r="N1779" s="17"/>
      <c r="O1779" s="17">
        <f>IF(E1779=1,"",VLOOKUP(E1779,系数!$S$2:$AB$12,MATCH(属性!C1779,评级,0),1))</f>
        <v>0</v>
      </c>
    </row>
    <row r="1780" spans="1:15" ht="17.25" thickBot="1" x14ac:dyDescent="0.4">
      <c r="A1780" s="17">
        <f t="shared" si="54"/>
        <v>7100015</v>
      </c>
      <c r="B1780" s="17" t="s">
        <v>44</v>
      </c>
      <c r="C1780" s="15">
        <f>INDEX(装备!G:G,MATCH(属性!A1780,装备!A:A,0))</f>
        <v>7</v>
      </c>
      <c r="D1780" s="15" t="str">
        <f>INDEX(装备!E:E,MATCH(属性!A1780,装备!A:A,0))</f>
        <v>armour</v>
      </c>
      <c r="E1780" s="14">
        <v>98</v>
      </c>
      <c r="F1780" s="17">
        <f>INT((VLOOKUP($C1780,装备数值,2,0)+VLOOKUP($C1780,装备数值,5,0)*($E1780-1))*VLOOKUP($D1780,系数!$K$2:$O$7,2,0))</f>
        <v>2265</v>
      </c>
      <c r="G1780" s="17">
        <f>INT((VLOOKUP($C1780,装备数值,3,0)+VLOOKUP($C1780,装备数值,6,0)*($E1780-1))*VLOOKUP($D1780,系数!$K$2:$O$7,3,0))</f>
        <v>0</v>
      </c>
      <c r="H1780" s="17">
        <f t="shared" si="55"/>
        <v>0</v>
      </c>
      <c r="I1780" s="17">
        <f>INT((VLOOKUP($C1780,装备数值,4,0)+VLOOKUP($C1780,装备数值,7,0)*($E1780-1))*VLOOKUP($D1780,系数!$K$2:$O$7,4,0))</f>
        <v>0</v>
      </c>
      <c r="J1780" s="17">
        <f>INT((VLOOKUP($C1780,装备数值,4,0)+VLOOKUP($C1780,装备数值,7,0)*($E1780-1))*VLOOKUP($D1780,系数!$K$2:$O$7,5,0))</f>
        <v>0</v>
      </c>
      <c r="K1780" s="17">
        <f>INT(VLOOKUP(E1780,强化金币,2,1)*VLOOKUP(INDEX(装备!F:F,MATCH(属性!A1780,装备!A:A,0)),系数!$K$12:$M$15,3,0))</f>
        <v>135000</v>
      </c>
      <c r="L1780" s="17"/>
      <c r="M1780" s="17"/>
      <c r="N1780" s="17"/>
      <c r="O1780" s="17">
        <f>IF(E1780=1,"",VLOOKUP(E1780,系数!$S$2:$AB$12,MATCH(属性!C1780,评级,0),1))</f>
        <v>0</v>
      </c>
    </row>
    <row r="1781" spans="1:15" ht="17.25" thickBot="1" x14ac:dyDescent="0.4">
      <c r="A1781" s="17">
        <f t="shared" si="54"/>
        <v>7100015</v>
      </c>
      <c r="B1781" s="17" t="s">
        <v>44</v>
      </c>
      <c r="C1781" s="15">
        <f>INDEX(装备!G:G,MATCH(属性!A1781,装备!A:A,0))</f>
        <v>7</v>
      </c>
      <c r="D1781" s="15" t="str">
        <f>INDEX(装备!E:E,MATCH(属性!A1781,装备!A:A,0))</f>
        <v>armour</v>
      </c>
      <c r="E1781" s="14">
        <v>99</v>
      </c>
      <c r="F1781" s="17">
        <f>INT((VLOOKUP($C1781,装备数值,2,0)+VLOOKUP($C1781,装备数值,5,0)*($E1781-1))*VLOOKUP($D1781,系数!$K$2:$O$7,2,0))</f>
        <v>2285</v>
      </c>
      <c r="G1781" s="17">
        <f>INT((VLOOKUP($C1781,装备数值,3,0)+VLOOKUP($C1781,装备数值,6,0)*($E1781-1))*VLOOKUP($D1781,系数!$K$2:$O$7,3,0))</f>
        <v>0</v>
      </c>
      <c r="H1781" s="17">
        <f t="shared" si="55"/>
        <v>0</v>
      </c>
      <c r="I1781" s="17">
        <f>INT((VLOOKUP($C1781,装备数值,4,0)+VLOOKUP($C1781,装备数值,7,0)*($E1781-1))*VLOOKUP($D1781,系数!$K$2:$O$7,4,0))</f>
        <v>0</v>
      </c>
      <c r="J1781" s="17">
        <f>INT((VLOOKUP($C1781,装备数值,4,0)+VLOOKUP($C1781,装备数值,7,0)*($E1781-1))*VLOOKUP($D1781,系数!$K$2:$O$7,5,0))</f>
        <v>0</v>
      </c>
      <c r="K1781" s="17">
        <f>INT(VLOOKUP(E1781,强化金币,2,1)*VLOOKUP(INDEX(装备!F:F,MATCH(属性!A1781,装备!A:A,0)),系数!$K$12:$M$15,3,0))</f>
        <v>135000</v>
      </c>
      <c r="L1781" s="17"/>
      <c r="M1781" s="17"/>
      <c r="N1781" s="17"/>
      <c r="O1781" s="17">
        <f>IF(E1781=1,"",VLOOKUP(E1781,系数!$S$2:$AB$12,MATCH(属性!C1781,评级,0),1))</f>
        <v>0</v>
      </c>
    </row>
    <row r="1782" spans="1:15" ht="17.25" thickBot="1" x14ac:dyDescent="0.4">
      <c r="A1782" s="17">
        <f t="shared" si="54"/>
        <v>7100015</v>
      </c>
      <c r="B1782" s="17" t="s">
        <v>44</v>
      </c>
      <c r="C1782" s="15">
        <f>INDEX(装备!G:G,MATCH(属性!A1782,装备!A:A,0))</f>
        <v>7</v>
      </c>
      <c r="D1782" s="15" t="str">
        <f>INDEX(装备!E:E,MATCH(属性!A1782,装备!A:A,0))</f>
        <v>armour</v>
      </c>
      <c r="E1782" s="14">
        <v>100</v>
      </c>
      <c r="F1782" s="17">
        <f>INT((VLOOKUP($C1782,装备数值,2,0)+VLOOKUP($C1782,装备数值,5,0)*($E1782-1))*VLOOKUP($D1782,系数!$K$2:$O$7,2,0))</f>
        <v>2304</v>
      </c>
      <c r="G1782" s="17">
        <f>INT((VLOOKUP($C1782,装备数值,3,0)+VLOOKUP($C1782,装备数值,6,0)*($E1782-1))*VLOOKUP($D1782,系数!$K$2:$O$7,3,0))</f>
        <v>0</v>
      </c>
      <c r="H1782" s="17">
        <f t="shared" si="55"/>
        <v>0</v>
      </c>
      <c r="I1782" s="17">
        <f>INT((VLOOKUP($C1782,装备数值,4,0)+VLOOKUP($C1782,装备数值,7,0)*($E1782-1))*VLOOKUP($D1782,系数!$K$2:$O$7,4,0))</f>
        <v>0</v>
      </c>
      <c r="J1782" s="17">
        <f>INT((VLOOKUP($C1782,装备数值,4,0)+VLOOKUP($C1782,装备数值,7,0)*($E1782-1))*VLOOKUP($D1782,系数!$K$2:$O$7,5,0))</f>
        <v>0</v>
      </c>
      <c r="K1782" s="17">
        <f>INT(VLOOKUP(E1782,强化金币,2,1)*VLOOKUP(INDEX(装备!F:F,MATCH(属性!A1782,装备!A:A,0)),系数!$K$12:$M$15,3,0))</f>
        <v>135000</v>
      </c>
      <c r="L1782" s="17"/>
      <c r="M1782" s="17"/>
      <c r="N1782" s="17"/>
      <c r="O1782" s="17">
        <f>IF(E1782=1,"",VLOOKUP(E1782,系数!$S$2:$AB$12,MATCH(属性!C1782,评级,0),1))</f>
        <v>0</v>
      </c>
    </row>
    <row r="1783" spans="1:15" ht="17.25" thickBot="1" x14ac:dyDescent="0.4">
      <c r="A1783" s="17">
        <f t="shared" si="54"/>
        <v>7100015</v>
      </c>
      <c r="B1783" s="17" t="s">
        <v>44</v>
      </c>
      <c r="C1783" s="15">
        <f>INDEX(装备!G:G,MATCH(属性!A1783,装备!A:A,0))</f>
        <v>7</v>
      </c>
      <c r="D1783" s="15" t="str">
        <f>INDEX(装备!E:E,MATCH(属性!A1783,装备!A:A,0))</f>
        <v>armour</v>
      </c>
      <c r="E1783" s="14">
        <v>101</v>
      </c>
      <c r="F1783" s="17">
        <f>INT((VLOOKUP($C1783,装备数值,2,0)+VLOOKUP($C1783,装备数值,5,0)*($E1783-1))*VLOOKUP($D1783,系数!$K$2:$O$7,2,0))</f>
        <v>2323</v>
      </c>
      <c r="G1783" s="17">
        <f>INT((VLOOKUP($C1783,装备数值,3,0)+VLOOKUP($C1783,装备数值,6,0)*($E1783-1))*VLOOKUP($D1783,系数!$K$2:$O$7,3,0))</f>
        <v>0</v>
      </c>
      <c r="H1783" s="17">
        <f t="shared" si="55"/>
        <v>0</v>
      </c>
      <c r="I1783" s="17">
        <f>INT((VLOOKUP($C1783,装备数值,4,0)+VLOOKUP($C1783,装备数值,7,0)*($E1783-1))*VLOOKUP($D1783,系数!$K$2:$O$7,4,0))</f>
        <v>0</v>
      </c>
      <c r="J1783" s="17">
        <f>INT((VLOOKUP($C1783,装备数值,4,0)+VLOOKUP($C1783,装备数值,7,0)*($E1783-1))*VLOOKUP($D1783,系数!$K$2:$O$7,5,0))</f>
        <v>0</v>
      </c>
      <c r="K1783" s="17">
        <f>INT(VLOOKUP(E1783,强化金币,2,1)*VLOOKUP(INDEX(装备!F:F,MATCH(属性!A1783,装备!A:A,0)),系数!$K$12:$M$15,3,0))</f>
        <v>135000</v>
      </c>
      <c r="L1783" s="17"/>
      <c r="M1783" s="17"/>
      <c r="N1783" s="17"/>
      <c r="O1783" s="17">
        <f>IF(E1783=1,"",VLOOKUP(E1783,系数!$S$2:$AB$12,MATCH(属性!C1783,评级,0),1))</f>
        <v>0</v>
      </c>
    </row>
    <row r="1784" spans="1:15" ht="17.25" thickBot="1" x14ac:dyDescent="0.4">
      <c r="A1784" s="17">
        <f t="shared" si="54"/>
        <v>7100015</v>
      </c>
      <c r="B1784" s="17" t="s">
        <v>44</v>
      </c>
      <c r="C1784" s="15">
        <f>INDEX(装备!G:G,MATCH(属性!A1784,装备!A:A,0))</f>
        <v>7</v>
      </c>
      <c r="D1784" s="15" t="str">
        <f>INDEX(装备!E:E,MATCH(属性!A1784,装备!A:A,0))</f>
        <v>armour</v>
      </c>
      <c r="E1784" s="14">
        <v>102</v>
      </c>
      <c r="F1784" s="17">
        <f>INT((VLOOKUP($C1784,装备数值,2,0)+VLOOKUP($C1784,装备数值,5,0)*($E1784-1))*VLOOKUP($D1784,系数!$K$2:$O$7,2,0))</f>
        <v>2343</v>
      </c>
      <c r="G1784" s="17">
        <f>INT((VLOOKUP($C1784,装备数值,3,0)+VLOOKUP($C1784,装备数值,6,0)*($E1784-1))*VLOOKUP($D1784,系数!$K$2:$O$7,3,0))</f>
        <v>0</v>
      </c>
      <c r="H1784" s="17">
        <f t="shared" si="55"/>
        <v>0</v>
      </c>
      <c r="I1784" s="17">
        <f>INT((VLOOKUP($C1784,装备数值,4,0)+VLOOKUP($C1784,装备数值,7,0)*($E1784-1))*VLOOKUP($D1784,系数!$K$2:$O$7,4,0))</f>
        <v>0</v>
      </c>
      <c r="J1784" s="17">
        <f>INT((VLOOKUP($C1784,装备数值,4,0)+VLOOKUP($C1784,装备数值,7,0)*($E1784-1))*VLOOKUP($D1784,系数!$K$2:$O$7,5,0))</f>
        <v>0</v>
      </c>
      <c r="K1784" s="17">
        <f>INT(VLOOKUP(E1784,强化金币,2,1)*VLOOKUP(INDEX(装备!F:F,MATCH(属性!A1784,装备!A:A,0)),系数!$K$12:$M$15,3,0))</f>
        <v>135000</v>
      </c>
      <c r="L1784" s="17"/>
      <c r="M1784" s="17"/>
      <c r="N1784" s="17"/>
      <c r="O1784" s="17">
        <f>IF(E1784=1,"",VLOOKUP(E1784,系数!$S$2:$AB$12,MATCH(属性!C1784,评级,0),1))</f>
        <v>0</v>
      </c>
    </row>
    <row r="1785" spans="1:15" ht="17.25" thickBot="1" x14ac:dyDescent="0.4">
      <c r="A1785" s="17">
        <f t="shared" si="54"/>
        <v>7100015</v>
      </c>
      <c r="B1785" s="17" t="s">
        <v>44</v>
      </c>
      <c r="C1785" s="15">
        <f>INDEX(装备!G:G,MATCH(属性!A1785,装备!A:A,0))</f>
        <v>7</v>
      </c>
      <c r="D1785" s="15" t="str">
        <f>INDEX(装备!E:E,MATCH(属性!A1785,装备!A:A,0))</f>
        <v>armour</v>
      </c>
      <c r="E1785" s="14">
        <v>103</v>
      </c>
      <c r="F1785" s="17">
        <f>INT((VLOOKUP($C1785,装备数值,2,0)+VLOOKUP($C1785,装备数值,5,0)*($E1785-1))*VLOOKUP($D1785,系数!$K$2:$O$7,2,0))</f>
        <v>2362</v>
      </c>
      <c r="G1785" s="17">
        <f>INT((VLOOKUP($C1785,装备数值,3,0)+VLOOKUP($C1785,装备数值,6,0)*($E1785-1))*VLOOKUP($D1785,系数!$K$2:$O$7,3,0))</f>
        <v>0</v>
      </c>
      <c r="H1785" s="17">
        <f t="shared" si="55"/>
        <v>0</v>
      </c>
      <c r="I1785" s="17">
        <f>INT((VLOOKUP($C1785,装备数值,4,0)+VLOOKUP($C1785,装备数值,7,0)*($E1785-1))*VLOOKUP($D1785,系数!$K$2:$O$7,4,0))</f>
        <v>0</v>
      </c>
      <c r="J1785" s="17">
        <f>INT((VLOOKUP($C1785,装备数值,4,0)+VLOOKUP($C1785,装备数值,7,0)*($E1785-1))*VLOOKUP($D1785,系数!$K$2:$O$7,5,0))</f>
        <v>0</v>
      </c>
      <c r="K1785" s="17">
        <f>INT(VLOOKUP(E1785,强化金币,2,1)*VLOOKUP(INDEX(装备!F:F,MATCH(属性!A1785,装备!A:A,0)),系数!$K$12:$M$15,3,0))</f>
        <v>135000</v>
      </c>
      <c r="L1785" s="17"/>
      <c r="M1785" s="17"/>
      <c r="N1785" s="17"/>
      <c r="O1785" s="17">
        <f>IF(E1785=1,"",VLOOKUP(E1785,系数!$S$2:$AB$12,MATCH(属性!C1785,评级,0),1))</f>
        <v>0</v>
      </c>
    </row>
    <row r="1786" spans="1:15" ht="17.25" thickBot="1" x14ac:dyDescent="0.4">
      <c r="A1786" s="17">
        <f t="shared" si="54"/>
        <v>7100015</v>
      </c>
      <c r="B1786" s="17" t="s">
        <v>44</v>
      </c>
      <c r="C1786" s="15">
        <f>INDEX(装备!G:G,MATCH(属性!A1786,装备!A:A,0))</f>
        <v>7</v>
      </c>
      <c r="D1786" s="15" t="str">
        <f>INDEX(装备!E:E,MATCH(属性!A1786,装备!A:A,0))</f>
        <v>armour</v>
      </c>
      <c r="E1786" s="14">
        <v>104</v>
      </c>
      <c r="F1786" s="17">
        <f>INT((VLOOKUP($C1786,装备数值,2,0)+VLOOKUP($C1786,装备数值,5,0)*($E1786-1))*VLOOKUP($D1786,系数!$K$2:$O$7,2,0))</f>
        <v>2381</v>
      </c>
      <c r="G1786" s="17">
        <f>INT((VLOOKUP($C1786,装备数值,3,0)+VLOOKUP($C1786,装备数值,6,0)*($E1786-1))*VLOOKUP($D1786,系数!$K$2:$O$7,3,0))</f>
        <v>0</v>
      </c>
      <c r="H1786" s="17">
        <f t="shared" si="55"/>
        <v>0</v>
      </c>
      <c r="I1786" s="17">
        <f>INT((VLOOKUP($C1786,装备数值,4,0)+VLOOKUP($C1786,装备数值,7,0)*($E1786-1))*VLOOKUP($D1786,系数!$K$2:$O$7,4,0))</f>
        <v>0</v>
      </c>
      <c r="J1786" s="17">
        <f>INT((VLOOKUP($C1786,装备数值,4,0)+VLOOKUP($C1786,装备数值,7,0)*($E1786-1))*VLOOKUP($D1786,系数!$K$2:$O$7,5,0))</f>
        <v>0</v>
      </c>
      <c r="K1786" s="17">
        <f>INT(VLOOKUP(E1786,强化金币,2,1)*VLOOKUP(INDEX(装备!F:F,MATCH(属性!A1786,装备!A:A,0)),系数!$K$12:$M$15,3,0))</f>
        <v>135000</v>
      </c>
      <c r="L1786" s="17"/>
      <c r="M1786" s="17"/>
      <c r="N1786" s="17"/>
      <c r="O1786" s="17">
        <f>IF(E1786=1,"",VLOOKUP(E1786,系数!$S$2:$AB$12,MATCH(属性!C1786,评级,0),1))</f>
        <v>0</v>
      </c>
    </row>
    <row r="1787" spans="1:15" ht="17.25" thickBot="1" x14ac:dyDescent="0.4">
      <c r="A1787" s="17">
        <f t="shared" si="54"/>
        <v>7100015</v>
      </c>
      <c r="B1787" s="17" t="s">
        <v>44</v>
      </c>
      <c r="C1787" s="15">
        <f>INDEX(装备!G:G,MATCH(属性!A1787,装备!A:A,0))</f>
        <v>7</v>
      </c>
      <c r="D1787" s="15" t="str">
        <f>INDEX(装备!E:E,MATCH(属性!A1787,装备!A:A,0))</f>
        <v>armour</v>
      </c>
      <c r="E1787" s="14">
        <v>105</v>
      </c>
      <c r="F1787" s="17">
        <f>INT((VLOOKUP($C1787,装备数值,2,0)+VLOOKUP($C1787,装备数值,5,0)*($E1787-1))*VLOOKUP($D1787,系数!$K$2:$O$7,2,0))</f>
        <v>2401</v>
      </c>
      <c r="G1787" s="17">
        <f>INT((VLOOKUP($C1787,装备数值,3,0)+VLOOKUP($C1787,装备数值,6,0)*($E1787-1))*VLOOKUP($D1787,系数!$K$2:$O$7,3,0))</f>
        <v>0</v>
      </c>
      <c r="H1787" s="17">
        <f t="shared" si="55"/>
        <v>0</v>
      </c>
      <c r="I1787" s="17">
        <f>INT((VLOOKUP($C1787,装备数值,4,0)+VLOOKUP($C1787,装备数值,7,0)*($E1787-1))*VLOOKUP($D1787,系数!$K$2:$O$7,4,0))</f>
        <v>0</v>
      </c>
      <c r="J1787" s="17">
        <f>INT((VLOOKUP($C1787,装备数值,4,0)+VLOOKUP($C1787,装备数值,7,0)*($E1787-1))*VLOOKUP($D1787,系数!$K$2:$O$7,5,0))</f>
        <v>0</v>
      </c>
      <c r="K1787" s="17">
        <f>INT(VLOOKUP(E1787,强化金币,2,1)*VLOOKUP(INDEX(装备!F:F,MATCH(属性!A1787,装备!A:A,0)),系数!$K$12:$M$15,3,0))</f>
        <v>135000</v>
      </c>
      <c r="L1787" s="17"/>
      <c r="M1787" s="17"/>
      <c r="N1787" s="17"/>
      <c r="O1787" s="17">
        <f>IF(E1787=1,"",VLOOKUP(E1787,系数!$S$2:$AB$12,MATCH(属性!C1787,评级,0),1))</f>
        <v>0</v>
      </c>
    </row>
    <row r="1788" spans="1:15" ht="17.25" thickBot="1" x14ac:dyDescent="0.4">
      <c r="A1788" s="17">
        <f t="shared" ref="A1788:A1851" si="56">A1668+1</f>
        <v>7100015</v>
      </c>
      <c r="B1788" s="17" t="s">
        <v>44</v>
      </c>
      <c r="C1788" s="15">
        <f>INDEX(装备!G:G,MATCH(属性!A1788,装备!A:A,0))</f>
        <v>7</v>
      </c>
      <c r="D1788" s="15" t="str">
        <f>INDEX(装备!E:E,MATCH(属性!A1788,装备!A:A,0))</f>
        <v>armour</v>
      </c>
      <c r="E1788" s="14">
        <v>106</v>
      </c>
      <c r="F1788" s="17">
        <f>INT((VLOOKUP($C1788,装备数值,2,0)+VLOOKUP($C1788,装备数值,5,0)*($E1788-1))*VLOOKUP($D1788,系数!$K$2:$O$7,2,0))</f>
        <v>2420</v>
      </c>
      <c r="G1788" s="17">
        <f>INT((VLOOKUP($C1788,装备数值,3,0)+VLOOKUP($C1788,装备数值,6,0)*($E1788-1))*VLOOKUP($D1788,系数!$K$2:$O$7,3,0))</f>
        <v>0</v>
      </c>
      <c r="H1788" s="17">
        <f t="shared" si="55"/>
        <v>0</v>
      </c>
      <c r="I1788" s="17">
        <f>INT((VLOOKUP($C1788,装备数值,4,0)+VLOOKUP($C1788,装备数值,7,0)*($E1788-1))*VLOOKUP($D1788,系数!$K$2:$O$7,4,0))</f>
        <v>0</v>
      </c>
      <c r="J1788" s="17">
        <f>INT((VLOOKUP($C1788,装备数值,4,0)+VLOOKUP($C1788,装备数值,7,0)*($E1788-1))*VLOOKUP($D1788,系数!$K$2:$O$7,5,0))</f>
        <v>0</v>
      </c>
      <c r="K1788" s="17">
        <f>INT(VLOOKUP(E1788,强化金币,2,1)*VLOOKUP(INDEX(装备!F:F,MATCH(属性!A1788,装备!A:A,0)),系数!$K$12:$M$15,3,0))</f>
        <v>135000</v>
      </c>
      <c r="L1788" s="17"/>
      <c r="M1788" s="17"/>
      <c r="N1788" s="17"/>
      <c r="O1788" s="17">
        <f>IF(E1788=1,"",VLOOKUP(E1788,系数!$S$2:$AB$12,MATCH(属性!C1788,评级,0),1))</f>
        <v>0</v>
      </c>
    </row>
    <row r="1789" spans="1:15" ht="17.25" thickBot="1" x14ac:dyDescent="0.4">
      <c r="A1789" s="17">
        <f t="shared" si="56"/>
        <v>7100015</v>
      </c>
      <c r="B1789" s="17" t="s">
        <v>44</v>
      </c>
      <c r="C1789" s="15">
        <f>INDEX(装备!G:G,MATCH(属性!A1789,装备!A:A,0))</f>
        <v>7</v>
      </c>
      <c r="D1789" s="15" t="str">
        <f>INDEX(装备!E:E,MATCH(属性!A1789,装备!A:A,0))</f>
        <v>armour</v>
      </c>
      <c r="E1789" s="14">
        <v>107</v>
      </c>
      <c r="F1789" s="17">
        <f>INT((VLOOKUP($C1789,装备数值,2,0)+VLOOKUP($C1789,装备数值,5,0)*($E1789-1))*VLOOKUP($D1789,系数!$K$2:$O$7,2,0))</f>
        <v>2439</v>
      </c>
      <c r="G1789" s="17">
        <f>INT((VLOOKUP($C1789,装备数值,3,0)+VLOOKUP($C1789,装备数值,6,0)*($E1789-1))*VLOOKUP($D1789,系数!$K$2:$O$7,3,0))</f>
        <v>0</v>
      </c>
      <c r="H1789" s="17">
        <f t="shared" si="55"/>
        <v>0</v>
      </c>
      <c r="I1789" s="17">
        <f>INT((VLOOKUP($C1789,装备数值,4,0)+VLOOKUP($C1789,装备数值,7,0)*($E1789-1))*VLOOKUP($D1789,系数!$K$2:$O$7,4,0))</f>
        <v>0</v>
      </c>
      <c r="J1789" s="17">
        <f>INT((VLOOKUP($C1789,装备数值,4,0)+VLOOKUP($C1789,装备数值,7,0)*($E1789-1))*VLOOKUP($D1789,系数!$K$2:$O$7,5,0))</f>
        <v>0</v>
      </c>
      <c r="K1789" s="17">
        <f>INT(VLOOKUP(E1789,强化金币,2,1)*VLOOKUP(INDEX(装备!F:F,MATCH(属性!A1789,装备!A:A,0)),系数!$K$12:$M$15,3,0))</f>
        <v>135000</v>
      </c>
      <c r="L1789" s="17"/>
      <c r="M1789" s="17"/>
      <c r="N1789" s="17"/>
      <c r="O1789" s="17">
        <f>IF(E1789=1,"",VLOOKUP(E1789,系数!$S$2:$AB$12,MATCH(属性!C1789,评级,0),1))</f>
        <v>0</v>
      </c>
    </row>
    <row r="1790" spans="1:15" ht="17.25" thickBot="1" x14ac:dyDescent="0.4">
      <c r="A1790" s="17">
        <f t="shared" si="56"/>
        <v>7100015</v>
      </c>
      <c r="B1790" s="17" t="s">
        <v>44</v>
      </c>
      <c r="C1790" s="15">
        <f>INDEX(装备!G:G,MATCH(属性!A1790,装备!A:A,0))</f>
        <v>7</v>
      </c>
      <c r="D1790" s="15" t="str">
        <f>INDEX(装备!E:E,MATCH(属性!A1790,装备!A:A,0))</f>
        <v>armour</v>
      </c>
      <c r="E1790" s="14">
        <v>108</v>
      </c>
      <c r="F1790" s="17">
        <f>INT((VLOOKUP($C1790,装备数值,2,0)+VLOOKUP($C1790,装备数值,5,0)*($E1790-1))*VLOOKUP($D1790,系数!$K$2:$O$7,2,0))</f>
        <v>2459</v>
      </c>
      <c r="G1790" s="17">
        <f>INT((VLOOKUP($C1790,装备数值,3,0)+VLOOKUP($C1790,装备数值,6,0)*($E1790-1))*VLOOKUP($D1790,系数!$K$2:$O$7,3,0))</f>
        <v>0</v>
      </c>
      <c r="H1790" s="17">
        <f t="shared" si="55"/>
        <v>0</v>
      </c>
      <c r="I1790" s="17">
        <f>INT((VLOOKUP($C1790,装备数值,4,0)+VLOOKUP($C1790,装备数值,7,0)*($E1790-1))*VLOOKUP($D1790,系数!$K$2:$O$7,4,0))</f>
        <v>0</v>
      </c>
      <c r="J1790" s="17">
        <f>INT((VLOOKUP($C1790,装备数值,4,0)+VLOOKUP($C1790,装备数值,7,0)*($E1790-1))*VLOOKUP($D1790,系数!$K$2:$O$7,5,0))</f>
        <v>0</v>
      </c>
      <c r="K1790" s="17">
        <f>INT(VLOOKUP(E1790,强化金币,2,1)*VLOOKUP(INDEX(装备!F:F,MATCH(属性!A1790,装备!A:A,0)),系数!$K$12:$M$15,3,0))</f>
        <v>135000</v>
      </c>
      <c r="L1790" s="17"/>
      <c r="M1790" s="17"/>
      <c r="N1790" s="17"/>
      <c r="O1790" s="17">
        <f>IF(E1790=1,"",VLOOKUP(E1790,系数!$S$2:$AB$12,MATCH(属性!C1790,评级,0),1))</f>
        <v>0</v>
      </c>
    </row>
    <row r="1791" spans="1:15" ht="17.25" thickBot="1" x14ac:dyDescent="0.4">
      <c r="A1791" s="17">
        <f t="shared" si="56"/>
        <v>7100015</v>
      </c>
      <c r="B1791" s="17" t="s">
        <v>44</v>
      </c>
      <c r="C1791" s="15">
        <f>INDEX(装备!G:G,MATCH(属性!A1791,装备!A:A,0))</f>
        <v>7</v>
      </c>
      <c r="D1791" s="15" t="str">
        <f>INDEX(装备!E:E,MATCH(属性!A1791,装备!A:A,0))</f>
        <v>armour</v>
      </c>
      <c r="E1791" s="14">
        <v>109</v>
      </c>
      <c r="F1791" s="17">
        <f>INT((VLOOKUP($C1791,装备数值,2,0)+VLOOKUP($C1791,装备数值,5,0)*($E1791-1))*VLOOKUP($D1791,系数!$K$2:$O$7,2,0))</f>
        <v>2478</v>
      </c>
      <c r="G1791" s="17">
        <f>INT((VLOOKUP($C1791,装备数值,3,0)+VLOOKUP($C1791,装备数值,6,0)*($E1791-1))*VLOOKUP($D1791,系数!$K$2:$O$7,3,0))</f>
        <v>0</v>
      </c>
      <c r="H1791" s="17">
        <f t="shared" si="55"/>
        <v>0</v>
      </c>
      <c r="I1791" s="17">
        <f>INT((VLOOKUP($C1791,装备数值,4,0)+VLOOKUP($C1791,装备数值,7,0)*($E1791-1))*VLOOKUP($D1791,系数!$K$2:$O$7,4,0))</f>
        <v>0</v>
      </c>
      <c r="J1791" s="17">
        <f>INT((VLOOKUP($C1791,装备数值,4,0)+VLOOKUP($C1791,装备数值,7,0)*($E1791-1))*VLOOKUP($D1791,系数!$K$2:$O$7,5,0))</f>
        <v>0</v>
      </c>
      <c r="K1791" s="17">
        <f>INT(VLOOKUP(E1791,强化金币,2,1)*VLOOKUP(INDEX(装备!F:F,MATCH(属性!A1791,装备!A:A,0)),系数!$K$12:$M$15,3,0))</f>
        <v>135000</v>
      </c>
      <c r="L1791" s="17"/>
      <c r="M1791" s="17"/>
      <c r="N1791" s="17"/>
      <c r="O1791" s="17">
        <f>IF(E1791=1,"",VLOOKUP(E1791,系数!$S$2:$AB$12,MATCH(属性!C1791,评级,0),1))</f>
        <v>0</v>
      </c>
    </row>
    <row r="1792" spans="1:15" ht="17.25" thickBot="1" x14ac:dyDescent="0.4">
      <c r="A1792" s="17">
        <f t="shared" si="56"/>
        <v>7100015</v>
      </c>
      <c r="B1792" s="17" t="s">
        <v>44</v>
      </c>
      <c r="C1792" s="15">
        <f>INDEX(装备!G:G,MATCH(属性!A1792,装备!A:A,0))</f>
        <v>7</v>
      </c>
      <c r="D1792" s="15" t="str">
        <f>INDEX(装备!E:E,MATCH(属性!A1792,装备!A:A,0))</f>
        <v>armour</v>
      </c>
      <c r="E1792" s="14">
        <v>110</v>
      </c>
      <c r="F1792" s="17">
        <f>INT((VLOOKUP($C1792,装备数值,2,0)+VLOOKUP($C1792,装备数值,5,0)*($E1792-1))*VLOOKUP($D1792,系数!$K$2:$O$7,2,0))</f>
        <v>2497</v>
      </c>
      <c r="G1792" s="17">
        <f>INT((VLOOKUP($C1792,装备数值,3,0)+VLOOKUP($C1792,装备数值,6,0)*($E1792-1))*VLOOKUP($D1792,系数!$K$2:$O$7,3,0))</f>
        <v>0</v>
      </c>
      <c r="H1792" s="17">
        <f t="shared" si="55"/>
        <v>0</v>
      </c>
      <c r="I1792" s="17">
        <f>INT((VLOOKUP($C1792,装备数值,4,0)+VLOOKUP($C1792,装备数值,7,0)*($E1792-1))*VLOOKUP($D1792,系数!$K$2:$O$7,4,0))</f>
        <v>0</v>
      </c>
      <c r="J1792" s="17">
        <f>INT((VLOOKUP($C1792,装备数值,4,0)+VLOOKUP($C1792,装备数值,7,0)*($E1792-1))*VLOOKUP($D1792,系数!$K$2:$O$7,5,0))</f>
        <v>0</v>
      </c>
      <c r="K1792" s="17">
        <f>INT(VLOOKUP(E1792,强化金币,2,1)*VLOOKUP(INDEX(装备!F:F,MATCH(属性!A1792,装备!A:A,0)),系数!$K$12:$M$15,3,0))</f>
        <v>135000</v>
      </c>
      <c r="L1792" s="17"/>
      <c r="M1792" s="17"/>
      <c r="N1792" s="17"/>
      <c r="O1792" s="17">
        <f>IF(E1792=1,"",VLOOKUP(E1792,系数!$S$2:$AB$12,MATCH(属性!C1792,评级,0),1))</f>
        <v>0</v>
      </c>
    </row>
    <row r="1793" spans="1:15" ht="17.25" thickBot="1" x14ac:dyDescent="0.4">
      <c r="A1793" s="17">
        <f t="shared" si="56"/>
        <v>7100015</v>
      </c>
      <c r="B1793" s="17" t="s">
        <v>44</v>
      </c>
      <c r="C1793" s="15">
        <f>INDEX(装备!G:G,MATCH(属性!A1793,装备!A:A,0))</f>
        <v>7</v>
      </c>
      <c r="D1793" s="15" t="str">
        <f>INDEX(装备!E:E,MATCH(属性!A1793,装备!A:A,0))</f>
        <v>armour</v>
      </c>
      <c r="E1793" s="14">
        <v>111</v>
      </c>
      <c r="F1793" s="17">
        <f>INT((VLOOKUP($C1793,装备数值,2,0)+VLOOKUP($C1793,装备数值,5,0)*($E1793-1))*VLOOKUP($D1793,系数!$K$2:$O$7,2,0))</f>
        <v>2517</v>
      </c>
      <c r="G1793" s="17">
        <f>INT((VLOOKUP($C1793,装备数值,3,0)+VLOOKUP($C1793,装备数值,6,0)*($E1793-1))*VLOOKUP($D1793,系数!$K$2:$O$7,3,0))</f>
        <v>0</v>
      </c>
      <c r="H1793" s="17">
        <f t="shared" si="55"/>
        <v>0</v>
      </c>
      <c r="I1793" s="17">
        <f>INT((VLOOKUP($C1793,装备数值,4,0)+VLOOKUP($C1793,装备数值,7,0)*($E1793-1))*VLOOKUP($D1793,系数!$K$2:$O$7,4,0))</f>
        <v>0</v>
      </c>
      <c r="J1793" s="17">
        <f>INT((VLOOKUP($C1793,装备数值,4,0)+VLOOKUP($C1793,装备数值,7,0)*($E1793-1))*VLOOKUP($D1793,系数!$K$2:$O$7,5,0))</f>
        <v>0</v>
      </c>
      <c r="K1793" s="17">
        <f>INT(VLOOKUP(E1793,强化金币,2,1)*VLOOKUP(INDEX(装备!F:F,MATCH(属性!A1793,装备!A:A,0)),系数!$K$12:$M$15,3,0))</f>
        <v>135000</v>
      </c>
      <c r="L1793" s="17"/>
      <c r="M1793" s="17"/>
      <c r="N1793" s="17"/>
      <c r="O1793" s="17">
        <f>IF(E1793=1,"",VLOOKUP(E1793,系数!$S$2:$AB$12,MATCH(属性!C1793,评级,0),1))</f>
        <v>0</v>
      </c>
    </row>
    <row r="1794" spans="1:15" ht="17.25" thickBot="1" x14ac:dyDescent="0.4">
      <c r="A1794" s="17">
        <f t="shared" si="56"/>
        <v>7100015</v>
      </c>
      <c r="B1794" s="17" t="s">
        <v>44</v>
      </c>
      <c r="C1794" s="15">
        <f>INDEX(装备!G:G,MATCH(属性!A1794,装备!A:A,0))</f>
        <v>7</v>
      </c>
      <c r="D1794" s="15" t="str">
        <f>INDEX(装备!E:E,MATCH(属性!A1794,装备!A:A,0))</f>
        <v>armour</v>
      </c>
      <c r="E1794" s="14">
        <v>112</v>
      </c>
      <c r="F1794" s="17">
        <f>INT((VLOOKUP($C1794,装备数值,2,0)+VLOOKUP($C1794,装备数值,5,0)*($E1794-1))*VLOOKUP($D1794,系数!$K$2:$O$7,2,0))</f>
        <v>2536</v>
      </c>
      <c r="G1794" s="17">
        <f>INT((VLOOKUP($C1794,装备数值,3,0)+VLOOKUP($C1794,装备数值,6,0)*($E1794-1))*VLOOKUP($D1794,系数!$K$2:$O$7,3,0))</f>
        <v>0</v>
      </c>
      <c r="H1794" s="17">
        <f t="shared" si="55"/>
        <v>0</v>
      </c>
      <c r="I1794" s="17">
        <f>INT((VLOOKUP($C1794,装备数值,4,0)+VLOOKUP($C1794,装备数值,7,0)*($E1794-1))*VLOOKUP($D1794,系数!$K$2:$O$7,4,0))</f>
        <v>0</v>
      </c>
      <c r="J1794" s="17">
        <f>INT((VLOOKUP($C1794,装备数值,4,0)+VLOOKUP($C1794,装备数值,7,0)*($E1794-1))*VLOOKUP($D1794,系数!$K$2:$O$7,5,0))</f>
        <v>0</v>
      </c>
      <c r="K1794" s="17">
        <f>INT(VLOOKUP(E1794,强化金币,2,1)*VLOOKUP(INDEX(装备!F:F,MATCH(属性!A1794,装备!A:A,0)),系数!$K$12:$M$15,3,0))</f>
        <v>135000</v>
      </c>
      <c r="L1794" s="17"/>
      <c r="M1794" s="17"/>
      <c r="N1794" s="17"/>
      <c r="O1794" s="17">
        <f>IF(E1794=1,"",VLOOKUP(E1794,系数!$S$2:$AB$12,MATCH(属性!C1794,评级,0),1))</f>
        <v>0</v>
      </c>
    </row>
    <row r="1795" spans="1:15" ht="17.25" thickBot="1" x14ac:dyDescent="0.4">
      <c r="A1795" s="17">
        <f t="shared" si="56"/>
        <v>7100015</v>
      </c>
      <c r="B1795" s="17" t="s">
        <v>44</v>
      </c>
      <c r="C1795" s="15">
        <f>INDEX(装备!G:G,MATCH(属性!A1795,装备!A:A,0))</f>
        <v>7</v>
      </c>
      <c r="D1795" s="15" t="str">
        <f>INDEX(装备!E:E,MATCH(属性!A1795,装备!A:A,0))</f>
        <v>armour</v>
      </c>
      <c r="E1795" s="14">
        <v>113</v>
      </c>
      <c r="F1795" s="17">
        <f>INT((VLOOKUP($C1795,装备数值,2,0)+VLOOKUP($C1795,装备数值,5,0)*($E1795-1))*VLOOKUP($D1795,系数!$K$2:$O$7,2,0))</f>
        <v>2555</v>
      </c>
      <c r="G1795" s="17">
        <f>INT((VLOOKUP($C1795,装备数值,3,0)+VLOOKUP($C1795,装备数值,6,0)*($E1795-1))*VLOOKUP($D1795,系数!$K$2:$O$7,3,0))</f>
        <v>0</v>
      </c>
      <c r="H1795" s="17">
        <f t="shared" si="55"/>
        <v>0</v>
      </c>
      <c r="I1795" s="17">
        <f>INT((VLOOKUP($C1795,装备数值,4,0)+VLOOKUP($C1795,装备数值,7,0)*($E1795-1))*VLOOKUP($D1795,系数!$K$2:$O$7,4,0))</f>
        <v>0</v>
      </c>
      <c r="J1795" s="17">
        <f>INT((VLOOKUP($C1795,装备数值,4,0)+VLOOKUP($C1795,装备数值,7,0)*($E1795-1))*VLOOKUP($D1795,系数!$K$2:$O$7,5,0))</f>
        <v>0</v>
      </c>
      <c r="K1795" s="17">
        <f>INT(VLOOKUP(E1795,强化金币,2,1)*VLOOKUP(INDEX(装备!F:F,MATCH(属性!A1795,装备!A:A,0)),系数!$K$12:$M$15,3,0))</f>
        <v>135000</v>
      </c>
      <c r="L1795" s="17"/>
      <c r="M1795" s="17"/>
      <c r="N1795" s="17"/>
      <c r="O1795" s="17">
        <f>IF(E1795=1,"",VLOOKUP(E1795,系数!$S$2:$AB$12,MATCH(属性!C1795,评级,0),1))</f>
        <v>0</v>
      </c>
    </row>
    <row r="1796" spans="1:15" ht="17.25" thickBot="1" x14ac:dyDescent="0.4">
      <c r="A1796" s="17">
        <f t="shared" si="56"/>
        <v>7100015</v>
      </c>
      <c r="B1796" s="17" t="s">
        <v>44</v>
      </c>
      <c r="C1796" s="15">
        <f>INDEX(装备!G:G,MATCH(属性!A1796,装备!A:A,0))</f>
        <v>7</v>
      </c>
      <c r="D1796" s="15" t="str">
        <f>INDEX(装备!E:E,MATCH(属性!A1796,装备!A:A,0))</f>
        <v>armour</v>
      </c>
      <c r="E1796" s="14">
        <v>114</v>
      </c>
      <c r="F1796" s="17">
        <f>INT((VLOOKUP($C1796,装备数值,2,0)+VLOOKUP($C1796,装备数值,5,0)*($E1796-1))*VLOOKUP($D1796,系数!$K$2:$O$7,2,0))</f>
        <v>2575</v>
      </c>
      <c r="G1796" s="17">
        <f>INT((VLOOKUP($C1796,装备数值,3,0)+VLOOKUP($C1796,装备数值,6,0)*($E1796-1))*VLOOKUP($D1796,系数!$K$2:$O$7,3,0))</f>
        <v>0</v>
      </c>
      <c r="H1796" s="17">
        <f t="shared" ref="H1796:H1859" si="57">G1796</f>
        <v>0</v>
      </c>
      <c r="I1796" s="17">
        <f>INT((VLOOKUP($C1796,装备数值,4,0)+VLOOKUP($C1796,装备数值,7,0)*($E1796-1))*VLOOKUP($D1796,系数!$K$2:$O$7,4,0))</f>
        <v>0</v>
      </c>
      <c r="J1796" s="17">
        <f>INT((VLOOKUP($C1796,装备数值,4,0)+VLOOKUP($C1796,装备数值,7,0)*($E1796-1))*VLOOKUP($D1796,系数!$K$2:$O$7,5,0))</f>
        <v>0</v>
      </c>
      <c r="K1796" s="17">
        <f>INT(VLOOKUP(E1796,强化金币,2,1)*VLOOKUP(INDEX(装备!F:F,MATCH(属性!A1796,装备!A:A,0)),系数!$K$12:$M$15,3,0))</f>
        <v>135000</v>
      </c>
      <c r="L1796" s="17"/>
      <c r="M1796" s="17"/>
      <c r="N1796" s="17"/>
      <c r="O1796" s="17">
        <f>IF(E1796=1,"",VLOOKUP(E1796,系数!$S$2:$AB$12,MATCH(属性!C1796,评级,0),1))</f>
        <v>0</v>
      </c>
    </row>
    <row r="1797" spans="1:15" ht="17.25" thickBot="1" x14ac:dyDescent="0.4">
      <c r="A1797" s="17">
        <f t="shared" si="56"/>
        <v>7100015</v>
      </c>
      <c r="B1797" s="17" t="s">
        <v>44</v>
      </c>
      <c r="C1797" s="15">
        <f>INDEX(装备!G:G,MATCH(属性!A1797,装备!A:A,0))</f>
        <v>7</v>
      </c>
      <c r="D1797" s="15" t="str">
        <f>INDEX(装备!E:E,MATCH(属性!A1797,装备!A:A,0))</f>
        <v>armour</v>
      </c>
      <c r="E1797" s="14">
        <v>115</v>
      </c>
      <c r="F1797" s="17">
        <f>INT((VLOOKUP($C1797,装备数值,2,0)+VLOOKUP($C1797,装备数值,5,0)*($E1797-1))*VLOOKUP($D1797,系数!$K$2:$O$7,2,0))</f>
        <v>2594</v>
      </c>
      <c r="G1797" s="17">
        <f>INT((VLOOKUP($C1797,装备数值,3,0)+VLOOKUP($C1797,装备数值,6,0)*($E1797-1))*VLOOKUP($D1797,系数!$K$2:$O$7,3,0))</f>
        <v>0</v>
      </c>
      <c r="H1797" s="17">
        <f t="shared" si="57"/>
        <v>0</v>
      </c>
      <c r="I1797" s="17">
        <f>INT((VLOOKUP($C1797,装备数值,4,0)+VLOOKUP($C1797,装备数值,7,0)*($E1797-1))*VLOOKUP($D1797,系数!$K$2:$O$7,4,0))</f>
        <v>0</v>
      </c>
      <c r="J1797" s="17">
        <f>INT((VLOOKUP($C1797,装备数值,4,0)+VLOOKUP($C1797,装备数值,7,0)*($E1797-1))*VLOOKUP($D1797,系数!$K$2:$O$7,5,0))</f>
        <v>0</v>
      </c>
      <c r="K1797" s="17">
        <f>INT(VLOOKUP(E1797,强化金币,2,1)*VLOOKUP(INDEX(装备!F:F,MATCH(属性!A1797,装备!A:A,0)),系数!$K$12:$M$15,3,0))</f>
        <v>135000</v>
      </c>
      <c r="L1797" s="17"/>
      <c r="M1797" s="17"/>
      <c r="N1797" s="17"/>
      <c r="O1797" s="17">
        <f>IF(E1797=1,"",VLOOKUP(E1797,系数!$S$2:$AB$12,MATCH(属性!C1797,评级,0),1))</f>
        <v>0</v>
      </c>
    </row>
    <row r="1798" spans="1:15" ht="17.25" thickBot="1" x14ac:dyDescent="0.4">
      <c r="A1798" s="17">
        <f t="shared" si="56"/>
        <v>7100015</v>
      </c>
      <c r="B1798" s="17" t="s">
        <v>44</v>
      </c>
      <c r="C1798" s="15">
        <f>INDEX(装备!G:G,MATCH(属性!A1798,装备!A:A,0))</f>
        <v>7</v>
      </c>
      <c r="D1798" s="15" t="str">
        <f>INDEX(装备!E:E,MATCH(属性!A1798,装备!A:A,0))</f>
        <v>armour</v>
      </c>
      <c r="E1798" s="14">
        <v>116</v>
      </c>
      <c r="F1798" s="17">
        <f>INT((VLOOKUP($C1798,装备数值,2,0)+VLOOKUP($C1798,装备数值,5,0)*($E1798-1))*VLOOKUP($D1798,系数!$K$2:$O$7,2,0))</f>
        <v>2613</v>
      </c>
      <c r="G1798" s="17">
        <f>INT((VLOOKUP($C1798,装备数值,3,0)+VLOOKUP($C1798,装备数值,6,0)*($E1798-1))*VLOOKUP($D1798,系数!$K$2:$O$7,3,0))</f>
        <v>0</v>
      </c>
      <c r="H1798" s="17">
        <f t="shared" si="57"/>
        <v>0</v>
      </c>
      <c r="I1798" s="17">
        <f>INT((VLOOKUP($C1798,装备数值,4,0)+VLOOKUP($C1798,装备数值,7,0)*($E1798-1))*VLOOKUP($D1798,系数!$K$2:$O$7,4,0))</f>
        <v>0</v>
      </c>
      <c r="J1798" s="17">
        <f>INT((VLOOKUP($C1798,装备数值,4,0)+VLOOKUP($C1798,装备数值,7,0)*($E1798-1))*VLOOKUP($D1798,系数!$K$2:$O$7,5,0))</f>
        <v>0</v>
      </c>
      <c r="K1798" s="17">
        <f>INT(VLOOKUP(E1798,强化金币,2,1)*VLOOKUP(INDEX(装备!F:F,MATCH(属性!A1798,装备!A:A,0)),系数!$K$12:$M$15,3,0))</f>
        <v>135000</v>
      </c>
      <c r="L1798" s="17"/>
      <c r="M1798" s="17"/>
      <c r="N1798" s="17"/>
      <c r="O1798" s="17">
        <f>IF(E1798=1,"",VLOOKUP(E1798,系数!$S$2:$AB$12,MATCH(属性!C1798,评级,0),1))</f>
        <v>0</v>
      </c>
    </row>
    <row r="1799" spans="1:15" ht="17.25" thickBot="1" x14ac:dyDescent="0.4">
      <c r="A1799" s="17">
        <f t="shared" si="56"/>
        <v>7100015</v>
      </c>
      <c r="B1799" s="17" t="s">
        <v>44</v>
      </c>
      <c r="C1799" s="15">
        <f>INDEX(装备!G:G,MATCH(属性!A1799,装备!A:A,0))</f>
        <v>7</v>
      </c>
      <c r="D1799" s="15" t="str">
        <f>INDEX(装备!E:E,MATCH(属性!A1799,装备!A:A,0))</f>
        <v>armour</v>
      </c>
      <c r="E1799" s="14">
        <v>117</v>
      </c>
      <c r="F1799" s="17">
        <f>INT((VLOOKUP($C1799,装备数值,2,0)+VLOOKUP($C1799,装备数值,5,0)*($E1799-1))*VLOOKUP($D1799,系数!$K$2:$O$7,2,0))</f>
        <v>2633</v>
      </c>
      <c r="G1799" s="17">
        <f>INT((VLOOKUP($C1799,装备数值,3,0)+VLOOKUP($C1799,装备数值,6,0)*($E1799-1))*VLOOKUP($D1799,系数!$K$2:$O$7,3,0))</f>
        <v>0</v>
      </c>
      <c r="H1799" s="17">
        <f t="shared" si="57"/>
        <v>0</v>
      </c>
      <c r="I1799" s="17">
        <f>INT((VLOOKUP($C1799,装备数值,4,0)+VLOOKUP($C1799,装备数值,7,0)*($E1799-1))*VLOOKUP($D1799,系数!$K$2:$O$7,4,0))</f>
        <v>0</v>
      </c>
      <c r="J1799" s="17">
        <f>INT((VLOOKUP($C1799,装备数值,4,0)+VLOOKUP($C1799,装备数值,7,0)*($E1799-1))*VLOOKUP($D1799,系数!$K$2:$O$7,5,0))</f>
        <v>0</v>
      </c>
      <c r="K1799" s="17">
        <f>INT(VLOOKUP(E1799,强化金币,2,1)*VLOOKUP(INDEX(装备!F:F,MATCH(属性!A1799,装备!A:A,0)),系数!$K$12:$M$15,3,0))</f>
        <v>135000</v>
      </c>
      <c r="L1799" s="17"/>
      <c r="M1799" s="17"/>
      <c r="N1799" s="17"/>
      <c r="O1799" s="17">
        <f>IF(E1799=1,"",VLOOKUP(E1799,系数!$S$2:$AB$12,MATCH(属性!C1799,评级,0),1))</f>
        <v>0</v>
      </c>
    </row>
    <row r="1800" spans="1:15" ht="17.25" thickBot="1" x14ac:dyDescent="0.4">
      <c r="A1800" s="17">
        <f t="shared" si="56"/>
        <v>7100015</v>
      </c>
      <c r="B1800" s="17" t="s">
        <v>44</v>
      </c>
      <c r="C1800" s="15">
        <f>INDEX(装备!G:G,MATCH(属性!A1800,装备!A:A,0))</f>
        <v>7</v>
      </c>
      <c r="D1800" s="15" t="str">
        <f>INDEX(装备!E:E,MATCH(属性!A1800,装备!A:A,0))</f>
        <v>armour</v>
      </c>
      <c r="E1800" s="14">
        <v>118</v>
      </c>
      <c r="F1800" s="17">
        <f>INT((VLOOKUP($C1800,装备数值,2,0)+VLOOKUP($C1800,装备数值,5,0)*($E1800-1))*VLOOKUP($D1800,系数!$K$2:$O$7,2,0))</f>
        <v>2652</v>
      </c>
      <c r="G1800" s="17">
        <f>INT((VLOOKUP($C1800,装备数值,3,0)+VLOOKUP($C1800,装备数值,6,0)*($E1800-1))*VLOOKUP($D1800,系数!$K$2:$O$7,3,0))</f>
        <v>0</v>
      </c>
      <c r="H1800" s="17">
        <f t="shared" si="57"/>
        <v>0</v>
      </c>
      <c r="I1800" s="17">
        <f>INT((VLOOKUP($C1800,装备数值,4,0)+VLOOKUP($C1800,装备数值,7,0)*($E1800-1))*VLOOKUP($D1800,系数!$K$2:$O$7,4,0))</f>
        <v>0</v>
      </c>
      <c r="J1800" s="17">
        <f>INT((VLOOKUP($C1800,装备数值,4,0)+VLOOKUP($C1800,装备数值,7,0)*($E1800-1))*VLOOKUP($D1800,系数!$K$2:$O$7,5,0))</f>
        <v>0</v>
      </c>
      <c r="K1800" s="17">
        <f>INT(VLOOKUP(E1800,强化金币,2,1)*VLOOKUP(INDEX(装备!F:F,MATCH(属性!A1800,装备!A:A,0)),系数!$K$12:$M$15,3,0))</f>
        <v>135000</v>
      </c>
      <c r="L1800" s="17"/>
      <c r="M1800" s="17"/>
      <c r="N1800" s="17"/>
      <c r="O1800" s="17">
        <f>IF(E1800=1,"",VLOOKUP(E1800,系数!$S$2:$AB$12,MATCH(属性!C1800,评级,0),1))</f>
        <v>0</v>
      </c>
    </row>
    <row r="1801" spans="1:15" ht="17.25" thickBot="1" x14ac:dyDescent="0.4">
      <c r="A1801" s="17">
        <f t="shared" si="56"/>
        <v>7100015</v>
      </c>
      <c r="B1801" s="17" t="s">
        <v>44</v>
      </c>
      <c r="C1801" s="15">
        <f>INDEX(装备!G:G,MATCH(属性!A1801,装备!A:A,0))</f>
        <v>7</v>
      </c>
      <c r="D1801" s="15" t="str">
        <f>INDEX(装备!E:E,MATCH(属性!A1801,装备!A:A,0))</f>
        <v>armour</v>
      </c>
      <c r="E1801" s="14">
        <v>119</v>
      </c>
      <c r="F1801" s="17">
        <f>INT((VLOOKUP($C1801,装备数值,2,0)+VLOOKUP($C1801,装备数值,5,0)*($E1801-1))*VLOOKUP($D1801,系数!$K$2:$O$7,2,0))</f>
        <v>2671</v>
      </c>
      <c r="G1801" s="17">
        <f>INT((VLOOKUP($C1801,装备数值,3,0)+VLOOKUP($C1801,装备数值,6,0)*($E1801-1))*VLOOKUP($D1801,系数!$K$2:$O$7,3,0))</f>
        <v>0</v>
      </c>
      <c r="H1801" s="17">
        <f t="shared" si="57"/>
        <v>0</v>
      </c>
      <c r="I1801" s="17">
        <f>INT((VLOOKUP($C1801,装备数值,4,0)+VLOOKUP($C1801,装备数值,7,0)*($E1801-1))*VLOOKUP($D1801,系数!$K$2:$O$7,4,0))</f>
        <v>0</v>
      </c>
      <c r="J1801" s="17">
        <f>INT((VLOOKUP($C1801,装备数值,4,0)+VLOOKUP($C1801,装备数值,7,0)*($E1801-1))*VLOOKUP($D1801,系数!$K$2:$O$7,5,0))</f>
        <v>0</v>
      </c>
      <c r="K1801" s="17">
        <f>INT(VLOOKUP(E1801,强化金币,2,1)*VLOOKUP(INDEX(装备!F:F,MATCH(属性!A1801,装备!A:A,0)),系数!$K$12:$M$15,3,0))</f>
        <v>135000</v>
      </c>
      <c r="L1801" s="17"/>
      <c r="M1801" s="17"/>
      <c r="N1801" s="17"/>
      <c r="O1801" s="17">
        <f>IF(E1801=1,"",VLOOKUP(E1801,系数!$S$2:$AB$12,MATCH(属性!C1801,评级,0),1))</f>
        <v>0</v>
      </c>
    </row>
    <row r="1802" spans="1:15" ht="17.25" thickBot="1" x14ac:dyDescent="0.4">
      <c r="A1802" s="17">
        <f t="shared" si="56"/>
        <v>7100015</v>
      </c>
      <c r="B1802" s="17" t="s">
        <v>44</v>
      </c>
      <c r="C1802" s="15">
        <f>INDEX(装备!G:G,MATCH(属性!A1802,装备!A:A,0))</f>
        <v>7</v>
      </c>
      <c r="D1802" s="15" t="str">
        <f>INDEX(装备!E:E,MATCH(属性!A1802,装备!A:A,0))</f>
        <v>armour</v>
      </c>
      <c r="E1802" s="14">
        <v>120</v>
      </c>
      <c r="F1802" s="17">
        <f>INT((VLOOKUP($C1802,装备数值,2,0)+VLOOKUP($C1802,装备数值,5,0)*($E1802-1))*VLOOKUP($D1802,系数!$K$2:$O$7,2,0))</f>
        <v>2691</v>
      </c>
      <c r="G1802" s="17">
        <f>INT((VLOOKUP($C1802,装备数值,3,0)+VLOOKUP($C1802,装备数值,6,0)*($E1802-1))*VLOOKUP($D1802,系数!$K$2:$O$7,3,0))</f>
        <v>0</v>
      </c>
      <c r="H1802" s="17">
        <f t="shared" si="57"/>
        <v>0</v>
      </c>
      <c r="I1802" s="17">
        <f>INT((VLOOKUP($C1802,装备数值,4,0)+VLOOKUP($C1802,装备数值,7,0)*($E1802-1))*VLOOKUP($D1802,系数!$K$2:$O$7,4,0))</f>
        <v>0</v>
      </c>
      <c r="J1802" s="17">
        <f>INT((VLOOKUP($C1802,装备数值,4,0)+VLOOKUP($C1802,装备数值,7,0)*($E1802-1))*VLOOKUP($D1802,系数!$K$2:$O$7,5,0))</f>
        <v>0</v>
      </c>
      <c r="K1802" s="17">
        <f>INT(VLOOKUP(E1802,强化金币,2,1)*VLOOKUP(INDEX(装备!F:F,MATCH(属性!A1802,装备!A:A,0)),系数!$K$12:$M$15,3,0))</f>
        <v>135000</v>
      </c>
      <c r="L1802" s="17"/>
      <c r="M1802" s="17"/>
      <c r="N1802" s="17"/>
      <c r="O1802" s="17">
        <f>IF(E1802=1,"",VLOOKUP(E1802,系数!$S$2:$AB$12,MATCH(属性!C1802,评级,0),1))</f>
        <v>0</v>
      </c>
    </row>
    <row r="1803" spans="1:15" ht="17.25" thickBot="1" x14ac:dyDescent="0.4">
      <c r="A1803" s="15">
        <f t="shared" si="56"/>
        <v>7100016</v>
      </c>
      <c r="B1803" s="15" t="s">
        <v>71</v>
      </c>
      <c r="C1803" s="15">
        <f>INDEX(装备!G:G,MATCH(属性!A1803,装备!A:A,0))</f>
        <v>7</v>
      </c>
      <c r="D1803" s="15" t="str">
        <f>INDEX(装备!E:E,MATCH(属性!A1803,装备!A:A,0))</f>
        <v>trousers</v>
      </c>
      <c r="E1803" s="16">
        <v>1</v>
      </c>
      <c r="F1803" s="17">
        <f>INT((VLOOKUP($C1803,装备数值,2,0)+VLOOKUP($C1803,装备数值,5,0)*($E1803-1))*VLOOKUP($D1803,系数!$K$2:$O$7,2,0))</f>
        <v>390</v>
      </c>
      <c r="G1803" s="17">
        <f>INT((VLOOKUP($C1803,装备数值,3,0)+VLOOKUP($C1803,装备数值,6,0)*($E1803-1))*VLOOKUP($D1803,系数!$K$2:$O$7,3,0))</f>
        <v>0</v>
      </c>
      <c r="H1803" s="17">
        <f t="shared" si="57"/>
        <v>0</v>
      </c>
      <c r="I1803" s="17">
        <f>INT((VLOOKUP($C1803,装备数值,4,0)+VLOOKUP($C1803,装备数值,7,0)*($E1803-1))*VLOOKUP($D1803,系数!$K$2:$O$7,4,0))</f>
        <v>0</v>
      </c>
      <c r="J1803" s="17">
        <f>INT((VLOOKUP($C1803,装备数值,4,0)+VLOOKUP($C1803,装备数值,7,0)*($E1803-1))*VLOOKUP($D1803,系数!$K$2:$O$7,5,0))</f>
        <v>0</v>
      </c>
      <c r="K1803" s="17">
        <f>INT(VLOOKUP(E1803,强化金币,2,1)*VLOOKUP(INDEX(装备!F:F,MATCH(属性!A1803,装备!A:A,0)),系数!$K$12:$M$15,3,0))</f>
        <v>15</v>
      </c>
      <c r="L1803" s="17"/>
      <c r="M1803" s="17"/>
      <c r="N1803" s="17"/>
      <c r="O1803" s="17" t="str">
        <f>IF(E1803=1,"",VLOOKUP(E1803,系数!$S$2:$AB$12,MATCH(属性!C1803,评级,0),1))</f>
        <v/>
      </c>
    </row>
    <row r="1804" spans="1:15" ht="17.25" thickBot="1" x14ac:dyDescent="0.4">
      <c r="A1804" s="17">
        <f t="shared" si="56"/>
        <v>7100016</v>
      </c>
      <c r="B1804" s="17" t="s">
        <v>71</v>
      </c>
      <c r="C1804" s="15">
        <f>INDEX(装备!G:G,MATCH(属性!A1804,装备!A:A,0))</f>
        <v>7</v>
      </c>
      <c r="D1804" s="15" t="str">
        <f>INDEX(装备!E:E,MATCH(属性!A1804,装备!A:A,0))</f>
        <v>trousers</v>
      </c>
      <c r="E1804" s="14">
        <v>2</v>
      </c>
      <c r="F1804" s="17">
        <f>INT((VLOOKUP($C1804,装备数值,2,0)+VLOOKUP($C1804,装备数值,5,0)*($E1804-1))*VLOOKUP($D1804,系数!$K$2:$O$7,2,0))</f>
        <v>409</v>
      </c>
      <c r="G1804" s="17">
        <f>INT((VLOOKUP($C1804,装备数值,3,0)+VLOOKUP($C1804,装备数值,6,0)*($E1804-1))*VLOOKUP($D1804,系数!$K$2:$O$7,3,0))</f>
        <v>0</v>
      </c>
      <c r="H1804" s="17">
        <f t="shared" si="57"/>
        <v>0</v>
      </c>
      <c r="I1804" s="17">
        <f>INT((VLOOKUP($C1804,装备数值,4,0)+VLOOKUP($C1804,装备数值,7,0)*($E1804-1))*VLOOKUP($D1804,系数!$K$2:$O$7,4,0))</f>
        <v>0</v>
      </c>
      <c r="J1804" s="17">
        <f>INT((VLOOKUP($C1804,装备数值,4,0)+VLOOKUP($C1804,装备数值,7,0)*($E1804-1))*VLOOKUP($D1804,系数!$K$2:$O$7,5,0))</f>
        <v>0</v>
      </c>
      <c r="K1804" s="17">
        <f>INT(VLOOKUP(E1804,强化金币,2,1)*VLOOKUP(INDEX(装备!F:F,MATCH(属性!A1804,装备!A:A,0)),系数!$K$12:$M$15,3,0))</f>
        <v>24</v>
      </c>
      <c r="L1804" s="17"/>
      <c r="M1804" s="17"/>
      <c r="N1804" s="17"/>
      <c r="O1804" s="17">
        <f>IF(E1804=1,"",VLOOKUP(E1804,系数!$S$2:$AB$12,MATCH(属性!C1804,评级,0),1))</f>
        <v>0</v>
      </c>
    </row>
    <row r="1805" spans="1:15" ht="17.25" thickBot="1" x14ac:dyDescent="0.4">
      <c r="A1805" s="17">
        <f t="shared" si="56"/>
        <v>7100016</v>
      </c>
      <c r="B1805" s="17" t="s">
        <v>71</v>
      </c>
      <c r="C1805" s="15">
        <f>INDEX(装备!G:G,MATCH(属性!A1805,装备!A:A,0))</f>
        <v>7</v>
      </c>
      <c r="D1805" s="15" t="str">
        <f>INDEX(装备!E:E,MATCH(属性!A1805,装备!A:A,0))</f>
        <v>trousers</v>
      </c>
      <c r="E1805" s="14">
        <v>3</v>
      </c>
      <c r="F1805" s="17">
        <f>INT((VLOOKUP($C1805,装备数值,2,0)+VLOOKUP($C1805,装备数值,5,0)*($E1805-1))*VLOOKUP($D1805,系数!$K$2:$O$7,2,0))</f>
        <v>428</v>
      </c>
      <c r="G1805" s="17">
        <f>INT((VLOOKUP($C1805,装备数值,3,0)+VLOOKUP($C1805,装备数值,6,0)*($E1805-1))*VLOOKUP($D1805,系数!$K$2:$O$7,3,0))</f>
        <v>0</v>
      </c>
      <c r="H1805" s="17">
        <f t="shared" si="57"/>
        <v>0</v>
      </c>
      <c r="I1805" s="17">
        <f>INT((VLOOKUP($C1805,装备数值,4,0)+VLOOKUP($C1805,装备数值,7,0)*($E1805-1))*VLOOKUP($D1805,系数!$K$2:$O$7,4,0))</f>
        <v>0</v>
      </c>
      <c r="J1805" s="17">
        <f>INT((VLOOKUP($C1805,装备数值,4,0)+VLOOKUP($C1805,装备数值,7,0)*($E1805-1))*VLOOKUP($D1805,系数!$K$2:$O$7,5,0))</f>
        <v>0</v>
      </c>
      <c r="K1805" s="17">
        <f>INT(VLOOKUP(E1805,强化金币,2,1)*VLOOKUP(INDEX(装备!F:F,MATCH(属性!A1805,装备!A:A,0)),系数!$K$12:$M$15,3,0))</f>
        <v>30</v>
      </c>
      <c r="L1805" s="17"/>
      <c r="M1805" s="17"/>
      <c r="N1805" s="17"/>
      <c r="O1805" s="17">
        <f>IF(E1805=1,"",VLOOKUP(E1805,系数!$S$2:$AB$12,MATCH(属性!C1805,评级,0),1))</f>
        <v>0</v>
      </c>
    </row>
    <row r="1806" spans="1:15" ht="17.25" thickBot="1" x14ac:dyDescent="0.4">
      <c r="A1806" s="17">
        <f t="shared" si="56"/>
        <v>7100016</v>
      </c>
      <c r="B1806" s="17" t="s">
        <v>71</v>
      </c>
      <c r="C1806" s="15">
        <f>INDEX(装备!G:G,MATCH(属性!A1806,装备!A:A,0))</f>
        <v>7</v>
      </c>
      <c r="D1806" s="15" t="str">
        <f>INDEX(装备!E:E,MATCH(属性!A1806,装备!A:A,0))</f>
        <v>trousers</v>
      </c>
      <c r="E1806" s="14">
        <v>4</v>
      </c>
      <c r="F1806" s="17">
        <f>INT((VLOOKUP($C1806,装备数值,2,0)+VLOOKUP($C1806,装备数值,5,0)*($E1806-1))*VLOOKUP($D1806,系数!$K$2:$O$7,2,0))</f>
        <v>448</v>
      </c>
      <c r="G1806" s="17">
        <f>INT((VLOOKUP($C1806,装备数值,3,0)+VLOOKUP($C1806,装备数值,6,0)*($E1806-1))*VLOOKUP($D1806,系数!$K$2:$O$7,3,0))</f>
        <v>0</v>
      </c>
      <c r="H1806" s="17">
        <f t="shared" si="57"/>
        <v>0</v>
      </c>
      <c r="I1806" s="17">
        <f>INT((VLOOKUP($C1806,装备数值,4,0)+VLOOKUP($C1806,装备数值,7,0)*($E1806-1))*VLOOKUP($D1806,系数!$K$2:$O$7,4,0))</f>
        <v>0</v>
      </c>
      <c r="J1806" s="17">
        <f>INT((VLOOKUP($C1806,装备数值,4,0)+VLOOKUP($C1806,装备数值,7,0)*($E1806-1))*VLOOKUP($D1806,系数!$K$2:$O$7,5,0))</f>
        <v>0</v>
      </c>
      <c r="K1806" s="17">
        <f>INT(VLOOKUP(E1806,强化金币,2,1)*VLOOKUP(INDEX(装备!F:F,MATCH(属性!A1806,装备!A:A,0)),系数!$K$12:$M$15,3,0))</f>
        <v>60</v>
      </c>
      <c r="L1806" s="17"/>
      <c r="M1806" s="17"/>
      <c r="N1806" s="17"/>
      <c r="O1806" s="17">
        <f>IF(E1806=1,"",VLOOKUP(E1806,系数!$S$2:$AB$12,MATCH(属性!C1806,评级,0),1))</f>
        <v>0</v>
      </c>
    </row>
    <row r="1807" spans="1:15" ht="17.25" thickBot="1" x14ac:dyDescent="0.4">
      <c r="A1807" s="17">
        <f t="shared" si="56"/>
        <v>7100016</v>
      </c>
      <c r="B1807" s="17" t="s">
        <v>71</v>
      </c>
      <c r="C1807" s="15">
        <f>INDEX(装备!G:G,MATCH(属性!A1807,装备!A:A,0))</f>
        <v>7</v>
      </c>
      <c r="D1807" s="15" t="str">
        <f>INDEX(装备!E:E,MATCH(属性!A1807,装备!A:A,0))</f>
        <v>trousers</v>
      </c>
      <c r="E1807" s="14">
        <v>5</v>
      </c>
      <c r="F1807" s="17">
        <f>INT((VLOOKUP($C1807,装备数值,2,0)+VLOOKUP($C1807,装备数值,5,0)*($E1807-1))*VLOOKUP($D1807,系数!$K$2:$O$7,2,0))</f>
        <v>467</v>
      </c>
      <c r="G1807" s="17">
        <f>INT((VLOOKUP($C1807,装备数值,3,0)+VLOOKUP($C1807,装备数值,6,0)*($E1807-1))*VLOOKUP($D1807,系数!$K$2:$O$7,3,0))</f>
        <v>0</v>
      </c>
      <c r="H1807" s="17">
        <f t="shared" si="57"/>
        <v>0</v>
      </c>
      <c r="I1807" s="17">
        <f>INT((VLOOKUP($C1807,装备数值,4,0)+VLOOKUP($C1807,装备数值,7,0)*($E1807-1))*VLOOKUP($D1807,系数!$K$2:$O$7,4,0))</f>
        <v>0</v>
      </c>
      <c r="J1807" s="17">
        <f>INT((VLOOKUP($C1807,装备数值,4,0)+VLOOKUP($C1807,装备数值,7,0)*($E1807-1))*VLOOKUP($D1807,系数!$K$2:$O$7,5,0))</f>
        <v>0</v>
      </c>
      <c r="K1807" s="17">
        <f>INT(VLOOKUP(E1807,强化金币,2,1)*VLOOKUP(INDEX(装备!F:F,MATCH(属性!A1807,装备!A:A,0)),系数!$K$12:$M$15,3,0))</f>
        <v>90</v>
      </c>
      <c r="L1807" s="17"/>
      <c r="M1807" s="17"/>
      <c r="N1807" s="17"/>
      <c r="O1807" s="17">
        <f>IF(E1807=1,"",VLOOKUP(E1807,系数!$S$2:$AB$12,MATCH(属性!C1807,评级,0),1))</f>
        <v>0</v>
      </c>
    </row>
    <row r="1808" spans="1:15" ht="17.25" thickBot="1" x14ac:dyDescent="0.4">
      <c r="A1808" s="17">
        <f t="shared" si="56"/>
        <v>7100016</v>
      </c>
      <c r="B1808" s="17" t="s">
        <v>71</v>
      </c>
      <c r="C1808" s="15">
        <f>INDEX(装备!G:G,MATCH(属性!A1808,装备!A:A,0))</f>
        <v>7</v>
      </c>
      <c r="D1808" s="15" t="str">
        <f>INDEX(装备!E:E,MATCH(属性!A1808,装备!A:A,0))</f>
        <v>trousers</v>
      </c>
      <c r="E1808" s="14">
        <v>6</v>
      </c>
      <c r="F1808" s="17">
        <f>INT((VLOOKUP($C1808,装备数值,2,0)+VLOOKUP($C1808,装备数值,5,0)*($E1808-1))*VLOOKUP($D1808,系数!$K$2:$O$7,2,0))</f>
        <v>486</v>
      </c>
      <c r="G1808" s="17">
        <f>INT((VLOOKUP($C1808,装备数值,3,0)+VLOOKUP($C1808,装备数值,6,0)*($E1808-1))*VLOOKUP($D1808,系数!$K$2:$O$7,3,0))</f>
        <v>0</v>
      </c>
      <c r="H1808" s="17">
        <f t="shared" si="57"/>
        <v>0</v>
      </c>
      <c r="I1808" s="17">
        <f>INT((VLOOKUP($C1808,装备数值,4,0)+VLOOKUP($C1808,装备数值,7,0)*($E1808-1))*VLOOKUP($D1808,系数!$K$2:$O$7,4,0))</f>
        <v>0</v>
      </c>
      <c r="J1808" s="17">
        <f>INT((VLOOKUP($C1808,装备数值,4,0)+VLOOKUP($C1808,装备数值,7,0)*($E1808-1))*VLOOKUP($D1808,系数!$K$2:$O$7,5,0))</f>
        <v>0</v>
      </c>
      <c r="K1808" s="17">
        <f>INT(VLOOKUP(E1808,强化金币,2,1)*VLOOKUP(INDEX(装备!F:F,MATCH(属性!A1808,装备!A:A,0)),系数!$K$12:$M$15,3,0))</f>
        <v>120</v>
      </c>
      <c r="L1808" s="17"/>
      <c r="M1808" s="17"/>
      <c r="N1808" s="17"/>
      <c r="O1808" s="17">
        <f>IF(E1808=1,"",VLOOKUP(E1808,系数!$S$2:$AB$12,MATCH(属性!C1808,评级,0),1))</f>
        <v>0</v>
      </c>
    </row>
    <row r="1809" spans="1:15" ht="17.25" thickBot="1" x14ac:dyDescent="0.4">
      <c r="A1809" s="17">
        <f t="shared" si="56"/>
        <v>7100016</v>
      </c>
      <c r="B1809" s="17" t="s">
        <v>71</v>
      </c>
      <c r="C1809" s="15">
        <f>INDEX(装备!G:G,MATCH(属性!A1809,装备!A:A,0))</f>
        <v>7</v>
      </c>
      <c r="D1809" s="15" t="str">
        <f>INDEX(装备!E:E,MATCH(属性!A1809,装备!A:A,0))</f>
        <v>trousers</v>
      </c>
      <c r="E1809" s="14">
        <v>7</v>
      </c>
      <c r="F1809" s="17">
        <f>INT((VLOOKUP($C1809,装备数值,2,0)+VLOOKUP($C1809,装备数值,5,0)*($E1809-1))*VLOOKUP($D1809,系数!$K$2:$O$7,2,0))</f>
        <v>506</v>
      </c>
      <c r="G1809" s="17">
        <f>INT((VLOOKUP($C1809,装备数值,3,0)+VLOOKUP($C1809,装备数值,6,0)*($E1809-1))*VLOOKUP($D1809,系数!$K$2:$O$7,3,0))</f>
        <v>0</v>
      </c>
      <c r="H1809" s="17">
        <f t="shared" si="57"/>
        <v>0</v>
      </c>
      <c r="I1809" s="17">
        <f>INT((VLOOKUP($C1809,装备数值,4,0)+VLOOKUP($C1809,装备数值,7,0)*($E1809-1))*VLOOKUP($D1809,系数!$K$2:$O$7,4,0))</f>
        <v>0</v>
      </c>
      <c r="J1809" s="17">
        <f>INT((VLOOKUP($C1809,装备数值,4,0)+VLOOKUP($C1809,装备数值,7,0)*($E1809-1))*VLOOKUP($D1809,系数!$K$2:$O$7,5,0))</f>
        <v>0</v>
      </c>
      <c r="K1809" s="17">
        <f>INT(VLOOKUP(E1809,强化金币,2,1)*VLOOKUP(INDEX(装备!F:F,MATCH(属性!A1809,装备!A:A,0)),系数!$K$12:$M$15,3,0))</f>
        <v>150</v>
      </c>
      <c r="L1809" s="17"/>
      <c r="M1809" s="17"/>
      <c r="N1809" s="17"/>
      <c r="O1809" s="17">
        <f>IF(E1809=1,"",VLOOKUP(E1809,系数!$S$2:$AB$12,MATCH(属性!C1809,评级,0),1))</f>
        <v>0</v>
      </c>
    </row>
    <row r="1810" spans="1:15" ht="17.25" thickBot="1" x14ac:dyDescent="0.4">
      <c r="A1810" s="17">
        <f t="shared" si="56"/>
        <v>7100016</v>
      </c>
      <c r="B1810" s="17" t="s">
        <v>71</v>
      </c>
      <c r="C1810" s="15">
        <f>INDEX(装备!G:G,MATCH(属性!A1810,装备!A:A,0))</f>
        <v>7</v>
      </c>
      <c r="D1810" s="15" t="str">
        <f>INDEX(装备!E:E,MATCH(属性!A1810,装备!A:A,0))</f>
        <v>trousers</v>
      </c>
      <c r="E1810" s="14">
        <v>8</v>
      </c>
      <c r="F1810" s="17">
        <f>INT((VLOOKUP($C1810,装备数值,2,0)+VLOOKUP($C1810,装备数值,5,0)*($E1810-1))*VLOOKUP($D1810,系数!$K$2:$O$7,2,0))</f>
        <v>525</v>
      </c>
      <c r="G1810" s="17">
        <f>INT((VLOOKUP($C1810,装备数值,3,0)+VLOOKUP($C1810,装备数值,6,0)*($E1810-1))*VLOOKUP($D1810,系数!$K$2:$O$7,3,0))</f>
        <v>0</v>
      </c>
      <c r="H1810" s="17">
        <f t="shared" si="57"/>
        <v>0</v>
      </c>
      <c r="I1810" s="17">
        <f>INT((VLOOKUP($C1810,装备数值,4,0)+VLOOKUP($C1810,装备数值,7,0)*($E1810-1))*VLOOKUP($D1810,系数!$K$2:$O$7,4,0))</f>
        <v>0</v>
      </c>
      <c r="J1810" s="17">
        <f>INT((VLOOKUP($C1810,装备数值,4,0)+VLOOKUP($C1810,装备数值,7,0)*($E1810-1))*VLOOKUP($D1810,系数!$K$2:$O$7,5,0))</f>
        <v>0</v>
      </c>
      <c r="K1810" s="17">
        <f>INT(VLOOKUP(E1810,强化金币,2,1)*VLOOKUP(INDEX(装备!F:F,MATCH(属性!A1810,装备!A:A,0)),系数!$K$12:$M$15,3,0))</f>
        <v>180</v>
      </c>
      <c r="L1810" s="17"/>
      <c r="M1810" s="17"/>
      <c r="N1810" s="17"/>
      <c r="O1810" s="17">
        <f>IF(E1810=1,"",VLOOKUP(E1810,系数!$S$2:$AB$12,MATCH(属性!C1810,评级,0),1))</f>
        <v>0</v>
      </c>
    </row>
    <row r="1811" spans="1:15" ht="17.25" thickBot="1" x14ac:dyDescent="0.4">
      <c r="A1811" s="17">
        <f t="shared" si="56"/>
        <v>7100016</v>
      </c>
      <c r="B1811" s="17" t="s">
        <v>71</v>
      </c>
      <c r="C1811" s="15">
        <f>INDEX(装备!G:G,MATCH(属性!A1811,装备!A:A,0))</f>
        <v>7</v>
      </c>
      <c r="D1811" s="15" t="str">
        <f>INDEX(装备!E:E,MATCH(属性!A1811,装备!A:A,0))</f>
        <v>trousers</v>
      </c>
      <c r="E1811" s="14">
        <v>9</v>
      </c>
      <c r="F1811" s="17">
        <f>INT((VLOOKUP($C1811,装备数值,2,0)+VLOOKUP($C1811,装备数值,5,0)*($E1811-1))*VLOOKUP($D1811,系数!$K$2:$O$7,2,0))</f>
        <v>544</v>
      </c>
      <c r="G1811" s="17">
        <f>INT((VLOOKUP($C1811,装备数值,3,0)+VLOOKUP($C1811,装备数值,6,0)*($E1811-1))*VLOOKUP($D1811,系数!$K$2:$O$7,3,0))</f>
        <v>0</v>
      </c>
      <c r="H1811" s="17">
        <f t="shared" si="57"/>
        <v>0</v>
      </c>
      <c r="I1811" s="17">
        <f>INT((VLOOKUP($C1811,装备数值,4,0)+VLOOKUP($C1811,装备数值,7,0)*($E1811-1))*VLOOKUP($D1811,系数!$K$2:$O$7,4,0))</f>
        <v>0</v>
      </c>
      <c r="J1811" s="17">
        <f>INT((VLOOKUP($C1811,装备数值,4,0)+VLOOKUP($C1811,装备数值,7,0)*($E1811-1))*VLOOKUP($D1811,系数!$K$2:$O$7,5,0))</f>
        <v>0</v>
      </c>
      <c r="K1811" s="17">
        <f>INT(VLOOKUP(E1811,强化金币,2,1)*VLOOKUP(INDEX(装备!F:F,MATCH(属性!A1811,装备!A:A,0)),系数!$K$12:$M$15,3,0))</f>
        <v>210</v>
      </c>
      <c r="L1811" s="17"/>
      <c r="M1811" s="17"/>
      <c r="N1811" s="17"/>
      <c r="O1811" s="17">
        <f>IF(E1811=1,"",VLOOKUP(E1811,系数!$S$2:$AB$12,MATCH(属性!C1811,评级,0),1))</f>
        <v>0</v>
      </c>
    </row>
    <row r="1812" spans="1:15" ht="17.25" thickBot="1" x14ac:dyDescent="0.4">
      <c r="A1812" s="17">
        <f t="shared" si="56"/>
        <v>7100016</v>
      </c>
      <c r="B1812" s="17" t="s">
        <v>71</v>
      </c>
      <c r="C1812" s="15">
        <f>INDEX(装备!G:G,MATCH(属性!A1812,装备!A:A,0))</f>
        <v>7</v>
      </c>
      <c r="D1812" s="15" t="str">
        <f>INDEX(装备!E:E,MATCH(属性!A1812,装备!A:A,0))</f>
        <v>trousers</v>
      </c>
      <c r="E1812" s="14">
        <v>10</v>
      </c>
      <c r="F1812" s="17">
        <f>INT((VLOOKUP($C1812,装备数值,2,0)+VLOOKUP($C1812,装备数值,5,0)*($E1812-1))*VLOOKUP($D1812,系数!$K$2:$O$7,2,0))</f>
        <v>564</v>
      </c>
      <c r="G1812" s="17">
        <f>INT((VLOOKUP($C1812,装备数值,3,0)+VLOOKUP($C1812,装备数值,6,0)*($E1812-1))*VLOOKUP($D1812,系数!$K$2:$O$7,3,0))</f>
        <v>0</v>
      </c>
      <c r="H1812" s="17">
        <f t="shared" si="57"/>
        <v>0</v>
      </c>
      <c r="I1812" s="17">
        <f>INT((VLOOKUP($C1812,装备数值,4,0)+VLOOKUP($C1812,装备数值,7,0)*($E1812-1))*VLOOKUP($D1812,系数!$K$2:$O$7,4,0))</f>
        <v>0</v>
      </c>
      <c r="J1812" s="17">
        <f>INT((VLOOKUP($C1812,装备数值,4,0)+VLOOKUP($C1812,装备数值,7,0)*($E1812-1))*VLOOKUP($D1812,系数!$K$2:$O$7,5,0))</f>
        <v>0</v>
      </c>
      <c r="K1812" s="17">
        <f>INT(VLOOKUP(E1812,强化金币,2,1)*VLOOKUP(INDEX(装备!F:F,MATCH(属性!A1812,装备!A:A,0)),系数!$K$12:$M$15,3,0))</f>
        <v>240</v>
      </c>
      <c r="L1812" s="17"/>
      <c r="M1812" s="17"/>
      <c r="N1812" s="17"/>
      <c r="O1812" s="17">
        <f>IF(E1812=1,"",VLOOKUP(E1812,系数!$S$2:$AB$12,MATCH(属性!C1812,评级,0),1))</f>
        <v>0</v>
      </c>
    </row>
    <row r="1813" spans="1:15" ht="17.25" thickBot="1" x14ac:dyDescent="0.4">
      <c r="A1813" s="17">
        <f t="shared" si="56"/>
        <v>7100016</v>
      </c>
      <c r="B1813" s="17" t="s">
        <v>71</v>
      </c>
      <c r="C1813" s="15">
        <f>INDEX(装备!G:G,MATCH(属性!A1813,装备!A:A,0))</f>
        <v>7</v>
      </c>
      <c r="D1813" s="15" t="str">
        <f>INDEX(装备!E:E,MATCH(属性!A1813,装备!A:A,0))</f>
        <v>trousers</v>
      </c>
      <c r="E1813" s="14">
        <v>11</v>
      </c>
      <c r="F1813" s="17">
        <f>INT((VLOOKUP($C1813,装备数值,2,0)+VLOOKUP($C1813,装备数值,5,0)*($E1813-1))*VLOOKUP($D1813,系数!$K$2:$O$7,2,0))</f>
        <v>583</v>
      </c>
      <c r="G1813" s="17">
        <f>INT((VLOOKUP($C1813,装备数值,3,0)+VLOOKUP($C1813,装备数值,6,0)*($E1813-1))*VLOOKUP($D1813,系数!$K$2:$O$7,3,0))</f>
        <v>0</v>
      </c>
      <c r="H1813" s="17">
        <f t="shared" si="57"/>
        <v>0</v>
      </c>
      <c r="I1813" s="17">
        <f>INT((VLOOKUP($C1813,装备数值,4,0)+VLOOKUP($C1813,装备数值,7,0)*($E1813-1))*VLOOKUP($D1813,系数!$K$2:$O$7,4,0))</f>
        <v>0</v>
      </c>
      <c r="J1813" s="17">
        <f>INT((VLOOKUP($C1813,装备数值,4,0)+VLOOKUP($C1813,装备数值,7,0)*($E1813-1))*VLOOKUP($D1813,系数!$K$2:$O$7,5,0))</f>
        <v>0</v>
      </c>
      <c r="K1813" s="17">
        <f>INT(VLOOKUP(E1813,强化金币,2,1)*VLOOKUP(INDEX(装备!F:F,MATCH(属性!A1813,装备!A:A,0)),系数!$K$12:$M$15,3,0))</f>
        <v>270</v>
      </c>
      <c r="L1813" s="17"/>
      <c r="M1813" s="17"/>
      <c r="N1813" s="17"/>
      <c r="O1813" s="17">
        <f>IF(E1813=1,"",VLOOKUP(E1813,系数!$S$2:$AB$12,MATCH(属性!C1813,评级,0),1))</f>
        <v>0</v>
      </c>
    </row>
    <row r="1814" spans="1:15" ht="17.25" thickBot="1" x14ac:dyDescent="0.4">
      <c r="A1814" s="17">
        <f t="shared" si="56"/>
        <v>7100016</v>
      </c>
      <c r="B1814" s="17" t="s">
        <v>71</v>
      </c>
      <c r="C1814" s="15">
        <f>INDEX(装备!G:G,MATCH(属性!A1814,装备!A:A,0))</f>
        <v>7</v>
      </c>
      <c r="D1814" s="15" t="str">
        <f>INDEX(装备!E:E,MATCH(属性!A1814,装备!A:A,0))</f>
        <v>trousers</v>
      </c>
      <c r="E1814" s="14">
        <v>12</v>
      </c>
      <c r="F1814" s="17">
        <f>INT((VLOOKUP($C1814,装备数值,2,0)+VLOOKUP($C1814,装备数值,5,0)*($E1814-1))*VLOOKUP($D1814,系数!$K$2:$O$7,2,0))</f>
        <v>602</v>
      </c>
      <c r="G1814" s="17">
        <f>INT((VLOOKUP($C1814,装备数值,3,0)+VLOOKUP($C1814,装备数值,6,0)*($E1814-1))*VLOOKUP($D1814,系数!$K$2:$O$7,3,0))</f>
        <v>0</v>
      </c>
      <c r="H1814" s="17">
        <f t="shared" si="57"/>
        <v>0</v>
      </c>
      <c r="I1814" s="17">
        <f>INT((VLOOKUP($C1814,装备数值,4,0)+VLOOKUP($C1814,装备数值,7,0)*($E1814-1))*VLOOKUP($D1814,系数!$K$2:$O$7,4,0))</f>
        <v>0</v>
      </c>
      <c r="J1814" s="17">
        <f>INT((VLOOKUP($C1814,装备数值,4,0)+VLOOKUP($C1814,装备数值,7,0)*($E1814-1))*VLOOKUP($D1814,系数!$K$2:$O$7,5,0))</f>
        <v>0</v>
      </c>
      <c r="K1814" s="17">
        <f>INT(VLOOKUP(E1814,强化金币,2,1)*VLOOKUP(INDEX(装备!F:F,MATCH(属性!A1814,装备!A:A,0)),系数!$K$12:$M$15,3,0))</f>
        <v>300</v>
      </c>
      <c r="L1814" s="17"/>
      <c r="M1814" s="17"/>
      <c r="N1814" s="17"/>
      <c r="O1814" s="17">
        <f>IF(E1814=1,"",VLOOKUP(E1814,系数!$S$2:$AB$12,MATCH(属性!C1814,评级,0),1))</f>
        <v>0</v>
      </c>
    </row>
    <row r="1815" spans="1:15" ht="17.25" thickBot="1" x14ac:dyDescent="0.4">
      <c r="A1815" s="17">
        <f t="shared" si="56"/>
        <v>7100016</v>
      </c>
      <c r="B1815" s="17" t="s">
        <v>71</v>
      </c>
      <c r="C1815" s="15">
        <f>INDEX(装备!G:G,MATCH(属性!A1815,装备!A:A,0))</f>
        <v>7</v>
      </c>
      <c r="D1815" s="15" t="str">
        <f>INDEX(装备!E:E,MATCH(属性!A1815,装备!A:A,0))</f>
        <v>trousers</v>
      </c>
      <c r="E1815" s="14">
        <v>13</v>
      </c>
      <c r="F1815" s="17">
        <f>INT((VLOOKUP($C1815,装备数值,2,0)+VLOOKUP($C1815,装备数值,5,0)*($E1815-1))*VLOOKUP($D1815,系数!$K$2:$O$7,2,0))</f>
        <v>622</v>
      </c>
      <c r="G1815" s="17">
        <f>INT((VLOOKUP($C1815,装备数值,3,0)+VLOOKUP($C1815,装备数值,6,0)*($E1815-1))*VLOOKUP($D1815,系数!$K$2:$O$7,3,0))</f>
        <v>0</v>
      </c>
      <c r="H1815" s="17">
        <f t="shared" si="57"/>
        <v>0</v>
      </c>
      <c r="I1815" s="17">
        <f>INT((VLOOKUP($C1815,装备数值,4,0)+VLOOKUP($C1815,装备数值,7,0)*($E1815-1))*VLOOKUP($D1815,系数!$K$2:$O$7,4,0))</f>
        <v>0</v>
      </c>
      <c r="J1815" s="17">
        <f>INT((VLOOKUP($C1815,装备数值,4,0)+VLOOKUP($C1815,装备数值,7,0)*($E1815-1))*VLOOKUP($D1815,系数!$K$2:$O$7,5,0))</f>
        <v>0</v>
      </c>
      <c r="K1815" s="17">
        <f>INT(VLOOKUP(E1815,强化金币,2,1)*VLOOKUP(INDEX(装备!F:F,MATCH(属性!A1815,装备!A:A,0)),系数!$K$12:$M$15,3,0))</f>
        <v>360</v>
      </c>
      <c r="L1815" s="17"/>
      <c r="M1815" s="17"/>
      <c r="N1815" s="17"/>
      <c r="O1815" s="17">
        <f>IF(E1815=1,"",VLOOKUP(E1815,系数!$S$2:$AB$12,MATCH(属性!C1815,评级,0),1))</f>
        <v>0</v>
      </c>
    </row>
    <row r="1816" spans="1:15" ht="17.25" thickBot="1" x14ac:dyDescent="0.4">
      <c r="A1816" s="17">
        <f t="shared" si="56"/>
        <v>7100016</v>
      </c>
      <c r="B1816" s="17" t="s">
        <v>71</v>
      </c>
      <c r="C1816" s="15">
        <f>INDEX(装备!G:G,MATCH(属性!A1816,装备!A:A,0))</f>
        <v>7</v>
      </c>
      <c r="D1816" s="15" t="str">
        <f>INDEX(装备!E:E,MATCH(属性!A1816,装备!A:A,0))</f>
        <v>trousers</v>
      </c>
      <c r="E1816" s="14">
        <v>14</v>
      </c>
      <c r="F1816" s="17">
        <f>INT((VLOOKUP($C1816,装备数值,2,0)+VLOOKUP($C1816,装备数值,5,0)*($E1816-1))*VLOOKUP($D1816,系数!$K$2:$O$7,2,0))</f>
        <v>641</v>
      </c>
      <c r="G1816" s="17">
        <f>INT((VLOOKUP($C1816,装备数值,3,0)+VLOOKUP($C1816,装备数值,6,0)*($E1816-1))*VLOOKUP($D1816,系数!$K$2:$O$7,3,0))</f>
        <v>0</v>
      </c>
      <c r="H1816" s="17">
        <f t="shared" si="57"/>
        <v>0</v>
      </c>
      <c r="I1816" s="17">
        <f>INT((VLOOKUP($C1816,装备数值,4,0)+VLOOKUP($C1816,装备数值,7,0)*($E1816-1))*VLOOKUP($D1816,系数!$K$2:$O$7,4,0))</f>
        <v>0</v>
      </c>
      <c r="J1816" s="17">
        <f>INT((VLOOKUP($C1816,装备数值,4,0)+VLOOKUP($C1816,装备数值,7,0)*($E1816-1))*VLOOKUP($D1816,系数!$K$2:$O$7,5,0))</f>
        <v>0</v>
      </c>
      <c r="K1816" s="17">
        <f>INT(VLOOKUP(E1816,强化金币,2,1)*VLOOKUP(INDEX(装备!F:F,MATCH(属性!A1816,装备!A:A,0)),系数!$K$12:$M$15,3,0))</f>
        <v>420</v>
      </c>
      <c r="L1816" s="17"/>
      <c r="M1816" s="17"/>
      <c r="N1816" s="17"/>
      <c r="O1816" s="17">
        <f>IF(E1816=1,"",VLOOKUP(E1816,系数!$S$2:$AB$12,MATCH(属性!C1816,评级,0),1))</f>
        <v>0</v>
      </c>
    </row>
    <row r="1817" spans="1:15" ht="17.25" thickBot="1" x14ac:dyDescent="0.4">
      <c r="A1817" s="17">
        <f t="shared" si="56"/>
        <v>7100016</v>
      </c>
      <c r="B1817" s="17" t="s">
        <v>71</v>
      </c>
      <c r="C1817" s="15">
        <f>INDEX(装备!G:G,MATCH(属性!A1817,装备!A:A,0))</f>
        <v>7</v>
      </c>
      <c r="D1817" s="15" t="str">
        <f>INDEX(装备!E:E,MATCH(属性!A1817,装备!A:A,0))</f>
        <v>trousers</v>
      </c>
      <c r="E1817" s="14">
        <v>15</v>
      </c>
      <c r="F1817" s="17">
        <f>INT((VLOOKUP($C1817,装备数值,2,0)+VLOOKUP($C1817,装备数值,5,0)*($E1817-1))*VLOOKUP($D1817,系数!$K$2:$O$7,2,0))</f>
        <v>660</v>
      </c>
      <c r="G1817" s="17">
        <f>INT((VLOOKUP($C1817,装备数值,3,0)+VLOOKUP($C1817,装备数值,6,0)*($E1817-1))*VLOOKUP($D1817,系数!$K$2:$O$7,3,0))</f>
        <v>0</v>
      </c>
      <c r="H1817" s="17">
        <f t="shared" si="57"/>
        <v>0</v>
      </c>
      <c r="I1817" s="17">
        <f>INT((VLOOKUP($C1817,装备数值,4,0)+VLOOKUP($C1817,装备数值,7,0)*($E1817-1))*VLOOKUP($D1817,系数!$K$2:$O$7,4,0))</f>
        <v>0</v>
      </c>
      <c r="J1817" s="17">
        <f>INT((VLOOKUP($C1817,装备数值,4,0)+VLOOKUP($C1817,装备数值,7,0)*($E1817-1))*VLOOKUP($D1817,系数!$K$2:$O$7,5,0))</f>
        <v>0</v>
      </c>
      <c r="K1817" s="17">
        <f>INT(VLOOKUP(E1817,强化金币,2,1)*VLOOKUP(INDEX(装备!F:F,MATCH(属性!A1817,装备!A:A,0)),系数!$K$12:$M$15,3,0))</f>
        <v>480</v>
      </c>
      <c r="L1817" s="17"/>
      <c r="M1817" s="17"/>
      <c r="N1817" s="17"/>
      <c r="O1817" s="17">
        <f>IF(E1817=1,"",VLOOKUP(E1817,系数!$S$2:$AB$12,MATCH(属性!C1817,评级,0),1))</f>
        <v>0</v>
      </c>
    </row>
    <row r="1818" spans="1:15" ht="17.25" thickBot="1" x14ac:dyDescent="0.4">
      <c r="A1818" s="17">
        <f t="shared" si="56"/>
        <v>7100016</v>
      </c>
      <c r="B1818" s="17" t="s">
        <v>71</v>
      </c>
      <c r="C1818" s="15">
        <f>INDEX(装备!G:G,MATCH(属性!A1818,装备!A:A,0))</f>
        <v>7</v>
      </c>
      <c r="D1818" s="15" t="str">
        <f>INDEX(装备!E:E,MATCH(属性!A1818,装备!A:A,0))</f>
        <v>trousers</v>
      </c>
      <c r="E1818" s="14">
        <v>16</v>
      </c>
      <c r="F1818" s="17">
        <f>INT((VLOOKUP($C1818,装备数值,2,0)+VLOOKUP($C1818,装备数值,5,0)*($E1818-1))*VLOOKUP($D1818,系数!$K$2:$O$7,2,0))</f>
        <v>680</v>
      </c>
      <c r="G1818" s="17">
        <f>INT((VLOOKUP($C1818,装备数值,3,0)+VLOOKUP($C1818,装备数值,6,0)*($E1818-1))*VLOOKUP($D1818,系数!$K$2:$O$7,3,0))</f>
        <v>0</v>
      </c>
      <c r="H1818" s="17">
        <f t="shared" si="57"/>
        <v>0</v>
      </c>
      <c r="I1818" s="17">
        <f>INT((VLOOKUP($C1818,装备数值,4,0)+VLOOKUP($C1818,装备数值,7,0)*($E1818-1))*VLOOKUP($D1818,系数!$K$2:$O$7,4,0))</f>
        <v>0</v>
      </c>
      <c r="J1818" s="17">
        <f>INT((VLOOKUP($C1818,装备数值,4,0)+VLOOKUP($C1818,装备数值,7,0)*($E1818-1))*VLOOKUP($D1818,系数!$K$2:$O$7,5,0))</f>
        <v>0</v>
      </c>
      <c r="K1818" s="17">
        <f>INT(VLOOKUP(E1818,强化金币,2,1)*VLOOKUP(INDEX(装备!F:F,MATCH(属性!A1818,装备!A:A,0)),系数!$K$12:$M$15,3,0))</f>
        <v>540</v>
      </c>
      <c r="L1818" s="17"/>
      <c r="M1818" s="17"/>
      <c r="N1818" s="17"/>
      <c r="O1818" s="17">
        <f>IF(E1818=1,"",VLOOKUP(E1818,系数!$S$2:$AB$12,MATCH(属性!C1818,评级,0),1))</f>
        <v>0</v>
      </c>
    </row>
    <row r="1819" spans="1:15" ht="17.25" thickBot="1" x14ac:dyDescent="0.4">
      <c r="A1819" s="17">
        <f t="shared" si="56"/>
        <v>7100016</v>
      </c>
      <c r="B1819" s="17" t="s">
        <v>71</v>
      </c>
      <c r="C1819" s="15">
        <f>INDEX(装备!G:G,MATCH(属性!A1819,装备!A:A,0))</f>
        <v>7</v>
      </c>
      <c r="D1819" s="15" t="str">
        <f>INDEX(装备!E:E,MATCH(属性!A1819,装备!A:A,0))</f>
        <v>trousers</v>
      </c>
      <c r="E1819" s="14">
        <v>17</v>
      </c>
      <c r="F1819" s="17">
        <f>INT((VLOOKUP($C1819,装备数值,2,0)+VLOOKUP($C1819,装备数值,5,0)*($E1819-1))*VLOOKUP($D1819,系数!$K$2:$O$7,2,0))</f>
        <v>699</v>
      </c>
      <c r="G1819" s="17">
        <f>INT((VLOOKUP($C1819,装备数值,3,0)+VLOOKUP($C1819,装备数值,6,0)*($E1819-1))*VLOOKUP($D1819,系数!$K$2:$O$7,3,0))</f>
        <v>0</v>
      </c>
      <c r="H1819" s="17">
        <f t="shared" si="57"/>
        <v>0</v>
      </c>
      <c r="I1819" s="17">
        <f>INT((VLOOKUP($C1819,装备数值,4,0)+VLOOKUP($C1819,装备数值,7,0)*($E1819-1))*VLOOKUP($D1819,系数!$K$2:$O$7,4,0))</f>
        <v>0</v>
      </c>
      <c r="J1819" s="17">
        <f>INT((VLOOKUP($C1819,装备数值,4,0)+VLOOKUP($C1819,装备数值,7,0)*($E1819-1))*VLOOKUP($D1819,系数!$K$2:$O$7,5,0))</f>
        <v>0</v>
      </c>
      <c r="K1819" s="17">
        <f>INT(VLOOKUP(E1819,强化金币,2,1)*VLOOKUP(INDEX(装备!F:F,MATCH(属性!A1819,装备!A:A,0)),系数!$K$12:$M$15,3,0))</f>
        <v>600</v>
      </c>
      <c r="L1819" s="17"/>
      <c r="M1819" s="17"/>
      <c r="N1819" s="17"/>
      <c r="O1819" s="17">
        <f>IF(E1819=1,"",VLOOKUP(E1819,系数!$S$2:$AB$12,MATCH(属性!C1819,评级,0),1))</f>
        <v>0</v>
      </c>
    </row>
    <row r="1820" spans="1:15" ht="17.25" thickBot="1" x14ac:dyDescent="0.4">
      <c r="A1820" s="17">
        <f t="shared" si="56"/>
        <v>7100016</v>
      </c>
      <c r="B1820" s="17" t="s">
        <v>71</v>
      </c>
      <c r="C1820" s="15">
        <f>INDEX(装备!G:G,MATCH(属性!A1820,装备!A:A,0))</f>
        <v>7</v>
      </c>
      <c r="D1820" s="15" t="str">
        <f>INDEX(装备!E:E,MATCH(属性!A1820,装备!A:A,0))</f>
        <v>trousers</v>
      </c>
      <c r="E1820" s="14">
        <v>18</v>
      </c>
      <c r="F1820" s="17">
        <f>INT((VLOOKUP($C1820,装备数值,2,0)+VLOOKUP($C1820,装备数值,5,0)*($E1820-1))*VLOOKUP($D1820,系数!$K$2:$O$7,2,0))</f>
        <v>718</v>
      </c>
      <c r="G1820" s="17">
        <f>INT((VLOOKUP($C1820,装备数值,3,0)+VLOOKUP($C1820,装备数值,6,0)*($E1820-1))*VLOOKUP($D1820,系数!$K$2:$O$7,3,0))</f>
        <v>0</v>
      </c>
      <c r="H1820" s="17">
        <f t="shared" si="57"/>
        <v>0</v>
      </c>
      <c r="I1820" s="17">
        <f>INT((VLOOKUP($C1820,装备数值,4,0)+VLOOKUP($C1820,装备数值,7,0)*($E1820-1))*VLOOKUP($D1820,系数!$K$2:$O$7,4,0))</f>
        <v>0</v>
      </c>
      <c r="J1820" s="17">
        <f>INT((VLOOKUP($C1820,装备数值,4,0)+VLOOKUP($C1820,装备数值,7,0)*($E1820-1))*VLOOKUP($D1820,系数!$K$2:$O$7,5,0))</f>
        <v>0</v>
      </c>
      <c r="K1820" s="17">
        <f>INT(VLOOKUP(E1820,强化金币,2,1)*VLOOKUP(INDEX(装备!F:F,MATCH(属性!A1820,装备!A:A,0)),系数!$K$12:$M$15,3,0))</f>
        <v>660</v>
      </c>
      <c r="L1820" s="17"/>
      <c r="M1820" s="17"/>
      <c r="N1820" s="17"/>
      <c r="O1820" s="17">
        <f>IF(E1820=1,"",VLOOKUP(E1820,系数!$S$2:$AB$12,MATCH(属性!C1820,评级,0),1))</f>
        <v>0</v>
      </c>
    </row>
    <row r="1821" spans="1:15" ht="17.25" thickBot="1" x14ac:dyDescent="0.4">
      <c r="A1821" s="17">
        <f t="shared" si="56"/>
        <v>7100016</v>
      </c>
      <c r="B1821" s="17" t="s">
        <v>71</v>
      </c>
      <c r="C1821" s="15">
        <f>INDEX(装备!G:G,MATCH(属性!A1821,装备!A:A,0))</f>
        <v>7</v>
      </c>
      <c r="D1821" s="15" t="str">
        <f>INDEX(装备!E:E,MATCH(属性!A1821,装备!A:A,0))</f>
        <v>trousers</v>
      </c>
      <c r="E1821" s="14">
        <v>19</v>
      </c>
      <c r="F1821" s="17">
        <f>INT((VLOOKUP($C1821,装备数值,2,0)+VLOOKUP($C1821,装备数值,5,0)*($E1821-1))*VLOOKUP($D1821,系数!$K$2:$O$7,2,0))</f>
        <v>738</v>
      </c>
      <c r="G1821" s="17">
        <f>INT((VLOOKUP($C1821,装备数值,3,0)+VLOOKUP($C1821,装备数值,6,0)*($E1821-1))*VLOOKUP($D1821,系数!$K$2:$O$7,3,0))</f>
        <v>0</v>
      </c>
      <c r="H1821" s="17">
        <f t="shared" si="57"/>
        <v>0</v>
      </c>
      <c r="I1821" s="17">
        <f>INT((VLOOKUP($C1821,装备数值,4,0)+VLOOKUP($C1821,装备数值,7,0)*($E1821-1))*VLOOKUP($D1821,系数!$K$2:$O$7,4,0))</f>
        <v>0</v>
      </c>
      <c r="J1821" s="17">
        <f>INT((VLOOKUP($C1821,装备数值,4,0)+VLOOKUP($C1821,装备数值,7,0)*($E1821-1))*VLOOKUP($D1821,系数!$K$2:$O$7,5,0))</f>
        <v>0</v>
      </c>
      <c r="K1821" s="17">
        <f>INT(VLOOKUP(E1821,强化金币,2,1)*VLOOKUP(INDEX(装备!F:F,MATCH(属性!A1821,装备!A:A,0)),系数!$K$12:$M$15,3,0))</f>
        <v>720</v>
      </c>
      <c r="L1821" s="17"/>
      <c r="M1821" s="17"/>
      <c r="N1821" s="17"/>
      <c r="O1821" s="17">
        <f>IF(E1821=1,"",VLOOKUP(E1821,系数!$S$2:$AB$12,MATCH(属性!C1821,评级,0),1))</f>
        <v>0</v>
      </c>
    </row>
    <row r="1822" spans="1:15" ht="17.25" thickBot="1" x14ac:dyDescent="0.4">
      <c r="A1822" s="17">
        <f t="shared" si="56"/>
        <v>7100016</v>
      </c>
      <c r="B1822" s="17" t="s">
        <v>71</v>
      </c>
      <c r="C1822" s="15">
        <f>INDEX(装备!G:G,MATCH(属性!A1822,装备!A:A,0))</f>
        <v>7</v>
      </c>
      <c r="D1822" s="15" t="str">
        <f>INDEX(装备!E:E,MATCH(属性!A1822,装备!A:A,0))</f>
        <v>trousers</v>
      </c>
      <c r="E1822" s="14">
        <v>20</v>
      </c>
      <c r="F1822" s="17">
        <f>INT((VLOOKUP($C1822,装备数值,2,0)+VLOOKUP($C1822,装备数值,5,0)*($E1822-1))*VLOOKUP($D1822,系数!$K$2:$O$7,2,0))</f>
        <v>757</v>
      </c>
      <c r="G1822" s="17">
        <f>INT((VLOOKUP($C1822,装备数值,3,0)+VLOOKUP($C1822,装备数值,6,0)*($E1822-1))*VLOOKUP($D1822,系数!$K$2:$O$7,3,0))</f>
        <v>0</v>
      </c>
      <c r="H1822" s="17">
        <f t="shared" si="57"/>
        <v>0</v>
      </c>
      <c r="I1822" s="17">
        <f>INT((VLOOKUP($C1822,装备数值,4,0)+VLOOKUP($C1822,装备数值,7,0)*($E1822-1))*VLOOKUP($D1822,系数!$K$2:$O$7,4,0))</f>
        <v>0</v>
      </c>
      <c r="J1822" s="17">
        <f>INT((VLOOKUP($C1822,装备数值,4,0)+VLOOKUP($C1822,装备数值,7,0)*($E1822-1))*VLOOKUP($D1822,系数!$K$2:$O$7,5,0))</f>
        <v>0</v>
      </c>
      <c r="K1822" s="17">
        <f>INT(VLOOKUP(E1822,强化金币,2,1)*VLOOKUP(INDEX(装备!F:F,MATCH(属性!A1822,装备!A:A,0)),系数!$K$12:$M$15,3,0))</f>
        <v>780</v>
      </c>
      <c r="L1822" s="17"/>
      <c r="M1822" s="17"/>
      <c r="N1822" s="17"/>
      <c r="O1822" s="17">
        <f>IF(E1822=1,"",VLOOKUP(E1822,系数!$S$2:$AB$12,MATCH(属性!C1822,评级,0),1))</f>
        <v>0</v>
      </c>
    </row>
    <row r="1823" spans="1:15" ht="17.25" thickBot="1" x14ac:dyDescent="0.4">
      <c r="A1823" s="17">
        <f t="shared" si="56"/>
        <v>7100016</v>
      </c>
      <c r="B1823" s="17" t="s">
        <v>71</v>
      </c>
      <c r="C1823" s="15">
        <f>INDEX(装备!G:G,MATCH(属性!A1823,装备!A:A,0))</f>
        <v>7</v>
      </c>
      <c r="D1823" s="15" t="str">
        <f>INDEX(装备!E:E,MATCH(属性!A1823,装备!A:A,0))</f>
        <v>trousers</v>
      </c>
      <c r="E1823" s="14">
        <v>21</v>
      </c>
      <c r="F1823" s="17">
        <f>INT((VLOOKUP($C1823,装备数值,2,0)+VLOOKUP($C1823,装备数值,5,0)*($E1823-1))*VLOOKUP($D1823,系数!$K$2:$O$7,2,0))</f>
        <v>776</v>
      </c>
      <c r="G1823" s="17">
        <f>INT((VLOOKUP($C1823,装备数值,3,0)+VLOOKUP($C1823,装备数值,6,0)*($E1823-1))*VLOOKUP($D1823,系数!$K$2:$O$7,3,0))</f>
        <v>0</v>
      </c>
      <c r="H1823" s="17">
        <f t="shared" si="57"/>
        <v>0</v>
      </c>
      <c r="I1823" s="17">
        <f>INT((VLOOKUP($C1823,装备数值,4,0)+VLOOKUP($C1823,装备数值,7,0)*($E1823-1))*VLOOKUP($D1823,系数!$K$2:$O$7,4,0))</f>
        <v>0</v>
      </c>
      <c r="J1823" s="17">
        <f>INT((VLOOKUP($C1823,装备数值,4,0)+VLOOKUP($C1823,装备数值,7,0)*($E1823-1))*VLOOKUP($D1823,系数!$K$2:$O$7,5,0))</f>
        <v>0</v>
      </c>
      <c r="K1823" s="17">
        <f>INT(VLOOKUP(E1823,强化金币,2,1)*VLOOKUP(INDEX(装备!F:F,MATCH(属性!A1823,装备!A:A,0)),系数!$K$12:$M$15,3,0))</f>
        <v>840</v>
      </c>
      <c r="L1823" s="17"/>
      <c r="M1823" s="17"/>
      <c r="N1823" s="17"/>
      <c r="O1823" s="17">
        <f>IF(E1823=1,"",VLOOKUP(E1823,系数!$S$2:$AB$12,MATCH(属性!C1823,评级,0),1))</f>
        <v>0</v>
      </c>
    </row>
    <row r="1824" spans="1:15" ht="17.25" thickBot="1" x14ac:dyDescent="0.4">
      <c r="A1824" s="17">
        <f t="shared" si="56"/>
        <v>7100016</v>
      </c>
      <c r="B1824" s="17" t="s">
        <v>71</v>
      </c>
      <c r="C1824" s="15">
        <f>INDEX(装备!G:G,MATCH(属性!A1824,装备!A:A,0))</f>
        <v>7</v>
      </c>
      <c r="D1824" s="15" t="str">
        <f>INDEX(装备!E:E,MATCH(属性!A1824,装备!A:A,0))</f>
        <v>trousers</v>
      </c>
      <c r="E1824" s="14">
        <v>22</v>
      </c>
      <c r="F1824" s="17">
        <f>INT((VLOOKUP($C1824,装备数值,2,0)+VLOOKUP($C1824,装备数值,5,0)*($E1824-1))*VLOOKUP($D1824,系数!$K$2:$O$7,2,0))</f>
        <v>796</v>
      </c>
      <c r="G1824" s="17">
        <f>INT((VLOOKUP($C1824,装备数值,3,0)+VLOOKUP($C1824,装备数值,6,0)*($E1824-1))*VLOOKUP($D1824,系数!$K$2:$O$7,3,0))</f>
        <v>0</v>
      </c>
      <c r="H1824" s="17">
        <f t="shared" si="57"/>
        <v>0</v>
      </c>
      <c r="I1824" s="17">
        <f>INT((VLOOKUP($C1824,装备数值,4,0)+VLOOKUP($C1824,装备数值,7,0)*($E1824-1))*VLOOKUP($D1824,系数!$K$2:$O$7,4,0))</f>
        <v>0</v>
      </c>
      <c r="J1824" s="17">
        <f>INT((VLOOKUP($C1824,装备数值,4,0)+VLOOKUP($C1824,装备数值,7,0)*($E1824-1))*VLOOKUP($D1824,系数!$K$2:$O$7,5,0))</f>
        <v>0</v>
      </c>
      <c r="K1824" s="17">
        <f>INT(VLOOKUP(E1824,强化金币,2,1)*VLOOKUP(INDEX(装备!F:F,MATCH(属性!A1824,装备!A:A,0)),系数!$K$12:$M$15,3,0))</f>
        <v>900</v>
      </c>
      <c r="L1824" s="17"/>
      <c r="M1824" s="17"/>
      <c r="N1824" s="17"/>
      <c r="O1824" s="17">
        <f>IF(E1824=1,"",VLOOKUP(E1824,系数!$S$2:$AB$12,MATCH(属性!C1824,评级,0),1))</f>
        <v>0</v>
      </c>
    </row>
    <row r="1825" spans="1:15" ht="17.25" thickBot="1" x14ac:dyDescent="0.4">
      <c r="A1825" s="17">
        <f t="shared" si="56"/>
        <v>7100016</v>
      </c>
      <c r="B1825" s="17" t="s">
        <v>71</v>
      </c>
      <c r="C1825" s="15">
        <f>INDEX(装备!G:G,MATCH(属性!A1825,装备!A:A,0))</f>
        <v>7</v>
      </c>
      <c r="D1825" s="15" t="str">
        <f>INDEX(装备!E:E,MATCH(属性!A1825,装备!A:A,0))</f>
        <v>trousers</v>
      </c>
      <c r="E1825" s="14">
        <v>23</v>
      </c>
      <c r="F1825" s="17">
        <f>INT((VLOOKUP($C1825,装备数值,2,0)+VLOOKUP($C1825,装备数值,5,0)*($E1825-1))*VLOOKUP($D1825,系数!$K$2:$O$7,2,0))</f>
        <v>815</v>
      </c>
      <c r="G1825" s="17">
        <f>INT((VLOOKUP($C1825,装备数值,3,0)+VLOOKUP($C1825,装备数值,6,0)*($E1825-1))*VLOOKUP($D1825,系数!$K$2:$O$7,3,0))</f>
        <v>0</v>
      </c>
      <c r="H1825" s="17">
        <f t="shared" si="57"/>
        <v>0</v>
      </c>
      <c r="I1825" s="17">
        <f>INT((VLOOKUP($C1825,装备数值,4,0)+VLOOKUP($C1825,装备数值,7,0)*($E1825-1))*VLOOKUP($D1825,系数!$K$2:$O$7,4,0))</f>
        <v>0</v>
      </c>
      <c r="J1825" s="17">
        <f>INT((VLOOKUP($C1825,装备数值,4,0)+VLOOKUP($C1825,装备数值,7,0)*($E1825-1))*VLOOKUP($D1825,系数!$K$2:$O$7,5,0))</f>
        <v>0</v>
      </c>
      <c r="K1825" s="17">
        <f>INT(VLOOKUP(E1825,强化金币,2,1)*VLOOKUP(INDEX(装备!F:F,MATCH(属性!A1825,装备!A:A,0)),系数!$K$12:$M$15,3,0))</f>
        <v>960</v>
      </c>
      <c r="L1825" s="17"/>
      <c r="M1825" s="17"/>
      <c r="N1825" s="17"/>
      <c r="O1825" s="17">
        <f>IF(E1825=1,"",VLOOKUP(E1825,系数!$S$2:$AB$12,MATCH(属性!C1825,评级,0),1))</f>
        <v>0</v>
      </c>
    </row>
    <row r="1826" spans="1:15" ht="17.25" thickBot="1" x14ac:dyDescent="0.4">
      <c r="A1826" s="17">
        <f t="shared" si="56"/>
        <v>7100016</v>
      </c>
      <c r="B1826" s="17" t="s">
        <v>71</v>
      </c>
      <c r="C1826" s="15">
        <f>INDEX(装备!G:G,MATCH(属性!A1826,装备!A:A,0))</f>
        <v>7</v>
      </c>
      <c r="D1826" s="15" t="str">
        <f>INDEX(装备!E:E,MATCH(属性!A1826,装备!A:A,0))</f>
        <v>trousers</v>
      </c>
      <c r="E1826" s="14">
        <v>24</v>
      </c>
      <c r="F1826" s="17">
        <f>INT((VLOOKUP($C1826,装备数值,2,0)+VLOOKUP($C1826,装备数值,5,0)*($E1826-1))*VLOOKUP($D1826,系数!$K$2:$O$7,2,0))</f>
        <v>834</v>
      </c>
      <c r="G1826" s="17">
        <f>INT((VLOOKUP($C1826,装备数值,3,0)+VLOOKUP($C1826,装备数值,6,0)*($E1826-1))*VLOOKUP($D1826,系数!$K$2:$O$7,3,0))</f>
        <v>0</v>
      </c>
      <c r="H1826" s="17">
        <f t="shared" si="57"/>
        <v>0</v>
      </c>
      <c r="I1826" s="17">
        <f>INT((VLOOKUP($C1826,装备数值,4,0)+VLOOKUP($C1826,装备数值,7,0)*($E1826-1))*VLOOKUP($D1826,系数!$K$2:$O$7,4,0))</f>
        <v>0</v>
      </c>
      <c r="J1826" s="17">
        <f>INT((VLOOKUP($C1826,装备数值,4,0)+VLOOKUP($C1826,装备数值,7,0)*($E1826-1))*VLOOKUP($D1826,系数!$K$2:$O$7,5,0))</f>
        <v>0</v>
      </c>
      <c r="K1826" s="17">
        <f>INT(VLOOKUP(E1826,强化金币,2,1)*VLOOKUP(INDEX(装备!F:F,MATCH(属性!A1826,装备!A:A,0)),系数!$K$12:$M$15,3,0))</f>
        <v>1020</v>
      </c>
      <c r="L1826" s="17"/>
      <c r="M1826" s="17"/>
      <c r="N1826" s="17"/>
      <c r="O1826" s="17">
        <f>IF(E1826=1,"",VLOOKUP(E1826,系数!$S$2:$AB$12,MATCH(属性!C1826,评级,0),1))</f>
        <v>0</v>
      </c>
    </row>
    <row r="1827" spans="1:15" ht="17.25" thickBot="1" x14ac:dyDescent="0.4">
      <c r="A1827" s="17">
        <f t="shared" si="56"/>
        <v>7100016</v>
      </c>
      <c r="B1827" s="17" t="s">
        <v>71</v>
      </c>
      <c r="C1827" s="15">
        <f>INDEX(装备!G:G,MATCH(属性!A1827,装备!A:A,0))</f>
        <v>7</v>
      </c>
      <c r="D1827" s="15" t="str">
        <f>INDEX(装备!E:E,MATCH(属性!A1827,装备!A:A,0))</f>
        <v>trousers</v>
      </c>
      <c r="E1827" s="14">
        <v>25</v>
      </c>
      <c r="F1827" s="17">
        <f>INT((VLOOKUP($C1827,装备数值,2,0)+VLOOKUP($C1827,装备数值,5,0)*($E1827-1))*VLOOKUP($D1827,系数!$K$2:$O$7,2,0))</f>
        <v>854</v>
      </c>
      <c r="G1827" s="17">
        <f>INT((VLOOKUP($C1827,装备数值,3,0)+VLOOKUP($C1827,装备数值,6,0)*($E1827-1))*VLOOKUP($D1827,系数!$K$2:$O$7,3,0))</f>
        <v>0</v>
      </c>
      <c r="H1827" s="17">
        <f t="shared" si="57"/>
        <v>0</v>
      </c>
      <c r="I1827" s="17">
        <f>INT((VLOOKUP($C1827,装备数值,4,0)+VLOOKUP($C1827,装备数值,7,0)*($E1827-1))*VLOOKUP($D1827,系数!$K$2:$O$7,4,0))</f>
        <v>0</v>
      </c>
      <c r="J1827" s="17">
        <f>INT((VLOOKUP($C1827,装备数值,4,0)+VLOOKUP($C1827,装备数值,7,0)*($E1827-1))*VLOOKUP($D1827,系数!$K$2:$O$7,5,0))</f>
        <v>0</v>
      </c>
      <c r="K1827" s="17">
        <f>INT(VLOOKUP(E1827,强化金币,2,1)*VLOOKUP(INDEX(装备!F:F,MATCH(属性!A1827,装备!A:A,0)),系数!$K$12:$M$15,3,0))</f>
        <v>1080</v>
      </c>
      <c r="L1827" s="17"/>
      <c r="M1827" s="17"/>
      <c r="N1827" s="17"/>
      <c r="O1827" s="17">
        <f>IF(E1827=1,"",VLOOKUP(E1827,系数!$S$2:$AB$12,MATCH(属性!C1827,评级,0),1))</f>
        <v>0</v>
      </c>
    </row>
    <row r="1828" spans="1:15" ht="17.25" thickBot="1" x14ac:dyDescent="0.4">
      <c r="A1828" s="17">
        <f t="shared" si="56"/>
        <v>7100016</v>
      </c>
      <c r="B1828" s="17" t="s">
        <v>71</v>
      </c>
      <c r="C1828" s="15">
        <f>INDEX(装备!G:G,MATCH(属性!A1828,装备!A:A,0))</f>
        <v>7</v>
      </c>
      <c r="D1828" s="15" t="str">
        <f>INDEX(装备!E:E,MATCH(属性!A1828,装备!A:A,0))</f>
        <v>trousers</v>
      </c>
      <c r="E1828" s="14">
        <v>26</v>
      </c>
      <c r="F1828" s="17">
        <f>INT((VLOOKUP($C1828,装备数值,2,0)+VLOOKUP($C1828,装备数值,5,0)*($E1828-1))*VLOOKUP($D1828,系数!$K$2:$O$7,2,0))</f>
        <v>873</v>
      </c>
      <c r="G1828" s="17">
        <f>INT((VLOOKUP($C1828,装备数值,3,0)+VLOOKUP($C1828,装备数值,6,0)*($E1828-1))*VLOOKUP($D1828,系数!$K$2:$O$7,3,0))</f>
        <v>0</v>
      </c>
      <c r="H1828" s="17">
        <f t="shared" si="57"/>
        <v>0</v>
      </c>
      <c r="I1828" s="17">
        <f>INT((VLOOKUP($C1828,装备数值,4,0)+VLOOKUP($C1828,装备数值,7,0)*($E1828-1))*VLOOKUP($D1828,系数!$K$2:$O$7,4,0))</f>
        <v>0</v>
      </c>
      <c r="J1828" s="17">
        <f>INT((VLOOKUP($C1828,装备数值,4,0)+VLOOKUP($C1828,装备数值,7,0)*($E1828-1))*VLOOKUP($D1828,系数!$K$2:$O$7,5,0))</f>
        <v>0</v>
      </c>
      <c r="K1828" s="17">
        <f>INT(VLOOKUP(E1828,强化金币,2,1)*VLOOKUP(INDEX(装备!F:F,MATCH(属性!A1828,装备!A:A,0)),系数!$K$12:$M$15,3,0))</f>
        <v>1140</v>
      </c>
      <c r="L1828" s="17"/>
      <c r="M1828" s="17"/>
      <c r="N1828" s="17"/>
      <c r="O1828" s="17">
        <f>IF(E1828=1,"",VLOOKUP(E1828,系数!$S$2:$AB$12,MATCH(属性!C1828,评级,0),1))</f>
        <v>0</v>
      </c>
    </row>
    <row r="1829" spans="1:15" ht="17.25" thickBot="1" x14ac:dyDescent="0.4">
      <c r="A1829" s="17">
        <f t="shared" si="56"/>
        <v>7100016</v>
      </c>
      <c r="B1829" s="17" t="s">
        <v>71</v>
      </c>
      <c r="C1829" s="15">
        <f>INDEX(装备!G:G,MATCH(属性!A1829,装备!A:A,0))</f>
        <v>7</v>
      </c>
      <c r="D1829" s="15" t="str">
        <f>INDEX(装备!E:E,MATCH(属性!A1829,装备!A:A,0))</f>
        <v>trousers</v>
      </c>
      <c r="E1829" s="14">
        <v>27</v>
      </c>
      <c r="F1829" s="17">
        <f>INT((VLOOKUP($C1829,装备数值,2,0)+VLOOKUP($C1829,装备数值,5,0)*($E1829-1))*VLOOKUP($D1829,系数!$K$2:$O$7,2,0))</f>
        <v>892</v>
      </c>
      <c r="G1829" s="17">
        <f>INT((VLOOKUP($C1829,装备数值,3,0)+VLOOKUP($C1829,装备数值,6,0)*($E1829-1))*VLOOKUP($D1829,系数!$K$2:$O$7,3,0))</f>
        <v>0</v>
      </c>
      <c r="H1829" s="17">
        <f t="shared" si="57"/>
        <v>0</v>
      </c>
      <c r="I1829" s="17">
        <f>INT((VLOOKUP($C1829,装备数值,4,0)+VLOOKUP($C1829,装备数值,7,0)*($E1829-1))*VLOOKUP($D1829,系数!$K$2:$O$7,4,0))</f>
        <v>0</v>
      </c>
      <c r="J1829" s="17">
        <f>INT((VLOOKUP($C1829,装备数值,4,0)+VLOOKUP($C1829,装备数值,7,0)*($E1829-1))*VLOOKUP($D1829,系数!$K$2:$O$7,5,0))</f>
        <v>0</v>
      </c>
      <c r="K1829" s="17">
        <f>INT(VLOOKUP(E1829,强化金币,2,1)*VLOOKUP(INDEX(装备!F:F,MATCH(属性!A1829,装备!A:A,0)),系数!$K$12:$M$15,3,0))</f>
        <v>1200</v>
      </c>
      <c r="L1829" s="17"/>
      <c r="M1829" s="17"/>
      <c r="N1829" s="17"/>
      <c r="O1829" s="17">
        <f>IF(E1829=1,"",VLOOKUP(E1829,系数!$S$2:$AB$12,MATCH(属性!C1829,评级,0),1))</f>
        <v>0</v>
      </c>
    </row>
    <row r="1830" spans="1:15" ht="17.25" thickBot="1" x14ac:dyDescent="0.4">
      <c r="A1830" s="17">
        <f t="shared" si="56"/>
        <v>7100016</v>
      </c>
      <c r="B1830" s="17" t="s">
        <v>71</v>
      </c>
      <c r="C1830" s="15">
        <f>INDEX(装备!G:G,MATCH(属性!A1830,装备!A:A,0))</f>
        <v>7</v>
      </c>
      <c r="D1830" s="15" t="str">
        <f>INDEX(装备!E:E,MATCH(属性!A1830,装备!A:A,0))</f>
        <v>trousers</v>
      </c>
      <c r="E1830" s="14">
        <v>28</v>
      </c>
      <c r="F1830" s="17">
        <f>INT((VLOOKUP($C1830,装备数值,2,0)+VLOOKUP($C1830,装备数值,5,0)*($E1830-1))*VLOOKUP($D1830,系数!$K$2:$O$7,2,0))</f>
        <v>912</v>
      </c>
      <c r="G1830" s="17">
        <f>INT((VLOOKUP($C1830,装备数值,3,0)+VLOOKUP($C1830,装备数值,6,0)*($E1830-1))*VLOOKUP($D1830,系数!$K$2:$O$7,3,0))</f>
        <v>0</v>
      </c>
      <c r="H1830" s="17">
        <f t="shared" si="57"/>
        <v>0</v>
      </c>
      <c r="I1830" s="17">
        <f>INT((VLOOKUP($C1830,装备数值,4,0)+VLOOKUP($C1830,装备数值,7,0)*($E1830-1))*VLOOKUP($D1830,系数!$K$2:$O$7,4,0))</f>
        <v>0</v>
      </c>
      <c r="J1830" s="17">
        <f>INT((VLOOKUP($C1830,装备数值,4,0)+VLOOKUP($C1830,装备数值,7,0)*($E1830-1))*VLOOKUP($D1830,系数!$K$2:$O$7,5,0))</f>
        <v>0</v>
      </c>
      <c r="K1830" s="17">
        <f>INT(VLOOKUP(E1830,强化金币,2,1)*VLOOKUP(INDEX(装备!F:F,MATCH(属性!A1830,装备!A:A,0)),系数!$K$12:$M$15,3,0))</f>
        <v>1260</v>
      </c>
      <c r="L1830" s="17"/>
      <c r="M1830" s="17"/>
      <c r="N1830" s="17"/>
      <c r="O1830" s="17">
        <f>IF(E1830=1,"",VLOOKUP(E1830,系数!$S$2:$AB$12,MATCH(属性!C1830,评级,0),1))</f>
        <v>0</v>
      </c>
    </row>
    <row r="1831" spans="1:15" ht="17.25" thickBot="1" x14ac:dyDescent="0.4">
      <c r="A1831" s="17">
        <f t="shared" si="56"/>
        <v>7100016</v>
      </c>
      <c r="B1831" s="17" t="s">
        <v>71</v>
      </c>
      <c r="C1831" s="15">
        <f>INDEX(装备!G:G,MATCH(属性!A1831,装备!A:A,0))</f>
        <v>7</v>
      </c>
      <c r="D1831" s="15" t="str">
        <f>INDEX(装备!E:E,MATCH(属性!A1831,装备!A:A,0))</f>
        <v>trousers</v>
      </c>
      <c r="E1831" s="14">
        <v>29</v>
      </c>
      <c r="F1831" s="17">
        <f>INT((VLOOKUP($C1831,装备数值,2,0)+VLOOKUP($C1831,装备数值,5,0)*($E1831-1))*VLOOKUP($D1831,系数!$K$2:$O$7,2,0))</f>
        <v>931</v>
      </c>
      <c r="G1831" s="17">
        <f>INT((VLOOKUP($C1831,装备数值,3,0)+VLOOKUP($C1831,装备数值,6,0)*($E1831-1))*VLOOKUP($D1831,系数!$K$2:$O$7,3,0))</f>
        <v>0</v>
      </c>
      <c r="H1831" s="17">
        <f t="shared" si="57"/>
        <v>0</v>
      </c>
      <c r="I1831" s="17">
        <f>INT((VLOOKUP($C1831,装备数值,4,0)+VLOOKUP($C1831,装备数值,7,0)*($E1831-1))*VLOOKUP($D1831,系数!$K$2:$O$7,4,0))</f>
        <v>0</v>
      </c>
      <c r="J1831" s="17">
        <f>INT((VLOOKUP($C1831,装备数值,4,0)+VLOOKUP($C1831,装备数值,7,0)*($E1831-1))*VLOOKUP($D1831,系数!$K$2:$O$7,5,0))</f>
        <v>0</v>
      </c>
      <c r="K1831" s="17">
        <f>INT(VLOOKUP(E1831,强化金币,2,1)*VLOOKUP(INDEX(装备!F:F,MATCH(属性!A1831,装备!A:A,0)),系数!$K$12:$M$15,3,0))</f>
        <v>1350</v>
      </c>
      <c r="L1831" s="17"/>
      <c r="M1831" s="17"/>
      <c r="N1831" s="17"/>
      <c r="O1831" s="17">
        <f>IF(E1831=1,"",VLOOKUP(E1831,系数!$S$2:$AB$12,MATCH(属性!C1831,评级,0),1))</f>
        <v>0</v>
      </c>
    </row>
    <row r="1832" spans="1:15" ht="17.25" thickBot="1" x14ac:dyDescent="0.4">
      <c r="A1832" s="17">
        <f t="shared" si="56"/>
        <v>7100016</v>
      </c>
      <c r="B1832" s="17" t="s">
        <v>71</v>
      </c>
      <c r="C1832" s="15">
        <f>INDEX(装备!G:G,MATCH(属性!A1832,装备!A:A,0))</f>
        <v>7</v>
      </c>
      <c r="D1832" s="15" t="str">
        <f>INDEX(装备!E:E,MATCH(属性!A1832,装备!A:A,0))</f>
        <v>trousers</v>
      </c>
      <c r="E1832" s="14">
        <v>30</v>
      </c>
      <c r="F1832" s="17">
        <f>INT((VLOOKUP($C1832,装备数值,2,0)+VLOOKUP($C1832,装备数值,5,0)*($E1832-1))*VLOOKUP($D1832,系数!$K$2:$O$7,2,0))</f>
        <v>950</v>
      </c>
      <c r="G1832" s="17">
        <f>INT((VLOOKUP($C1832,装备数值,3,0)+VLOOKUP($C1832,装备数值,6,0)*($E1832-1))*VLOOKUP($D1832,系数!$K$2:$O$7,3,0))</f>
        <v>0</v>
      </c>
      <c r="H1832" s="17">
        <f t="shared" si="57"/>
        <v>0</v>
      </c>
      <c r="I1832" s="17">
        <f>INT((VLOOKUP($C1832,装备数值,4,0)+VLOOKUP($C1832,装备数值,7,0)*($E1832-1))*VLOOKUP($D1832,系数!$K$2:$O$7,4,0))</f>
        <v>0</v>
      </c>
      <c r="J1832" s="17">
        <f>INT((VLOOKUP($C1832,装备数值,4,0)+VLOOKUP($C1832,装备数值,7,0)*($E1832-1))*VLOOKUP($D1832,系数!$K$2:$O$7,5,0))</f>
        <v>0</v>
      </c>
      <c r="K1832" s="17">
        <f>INT(VLOOKUP(E1832,强化金币,2,1)*VLOOKUP(INDEX(装备!F:F,MATCH(属性!A1832,装备!A:A,0)),系数!$K$12:$M$15,3,0))</f>
        <v>1500</v>
      </c>
      <c r="L1832" s="17"/>
      <c r="M1832" s="17"/>
      <c r="N1832" s="17"/>
      <c r="O1832" s="17">
        <f>IF(E1832=1,"",VLOOKUP(E1832,系数!$S$2:$AB$12,MATCH(属性!C1832,评级,0),1))</f>
        <v>0</v>
      </c>
    </row>
    <row r="1833" spans="1:15" ht="17.25" thickBot="1" x14ac:dyDescent="0.4">
      <c r="A1833" s="17">
        <f t="shared" si="56"/>
        <v>7100016</v>
      </c>
      <c r="B1833" s="17" t="s">
        <v>71</v>
      </c>
      <c r="C1833" s="15">
        <f>INDEX(装备!G:G,MATCH(属性!A1833,装备!A:A,0))</f>
        <v>7</v>
      </c>
      <c r="D1833" s="15" t="str">
        <f>INDEX(装备!E:E,MATCH(属性!A1833,装备!A:A,0))</f>
        <v>trousers</v>
      </c>
      <c r="E1833" s="14">
        <v>31</v>
      </c>
      <c r="F1833" s="17">
        <f>INT((VLOOKUP($C1833,装备数值,2,0)+VLOOKUP($C1833,装备数值,5,0)*($E1833-1))*VLOOKUP($D1833,系数!$K$2:$O$7,2,0))</f>
        <v>970</v>
      </c>
      <c r="G1833" s="17">
        <f>INT((VLOOKUP($C1833,装备数值,3,0)+VLOOKUP($C1833,装备数值,6,0)*($E1833-1))*VLOOKUP($D1833,系数!$K$2:$O$7,3,0))</f>
        <v>0</v>
      </c>
      <c r="H1833" s="17">
        <f t="shared" si="57"/>
        <v>0</v>
      </c>
      <c r="I1833" s="17">
        <f>INT((VLOOKUP($C1833,装备数值,4,0)+VLOOKUP($C1833,装备数值,7,0)*($E1833-1))*VLOOKUP($D1833,系数!$K$2:$O$7,4,0))</f>
        <v>0</v>
      </c>
      <c r="J1833" s="17">
        <f>INT((VLOOKUP($C1833,装备数值,4,0)+VLOOKUP($C1833,装备数值,7,0)*($E1833-1))*VLOOKUP($D1833,系数!$K$2:$O$7,5,0))</f>
        <v>0</v>
      </c>
      <c r="K1833" s="17">
        <f>INT(VLOOKUP(E1833,强化金币,2,1)*VLOOKUP(INDEX(装备!F:F,MATCH(属性!A1833,装备!A:A,0)),系数!$K$12:$M$15,3,0))</f>
        <v>1650</v>
      </c>
      <c r="L1833" s="17"/>
      <c r="M1833" s="17"/>
      <c r="N1833" s="17"/>
      <c r="O1833" s="17">
        <f>IF(E1833=1,"",VLOOKUP(E1833,系数!$S$2:$AB$12,MATCH(属性!C1833,评级,0),1))</f>
        <v>0</v>
      </c>
    </row>
    <row r="1834" spans="1:15" ht="17.25" thickBot="1" x14ac:dyDescent="0.4">
      <c r="A1834" s="17">
        <f t="shared" si="56"/>
        <v>7100016</v>
      </c>
      <c r="B1834" s="17" t="s">
        <v>71</v>
      </c>
      <c r="C1834" s="15">
        <f>INDEX(装备!G:G,MATCH(属性!A1834,装备!A:A,0))</f>
        <v>7</v>
      </c>
      <c r="D1834" s="15" t="str">
        <f>INDEX(装备!E:E,MATCH(属性!A1834,装备!A:A,0))</f>
        <v>trousers</v>
      </c>
      <c r="E1834" s="14">
        <v>32</v>
      </c>
      <c r="F1834" s="17">
        <f>INT((VLOOKUP($C1834,装备数值,2,0)+VLOOKUP($C1834,装备数值,5,0)*($E1834-1))*VLOOKUP($D1834,系数!$K$2:$O$7,2,0))</f>
        <v>989</v>
      </c>
      <c r="G1834" s="17">
        <f>INT((VLOOKUP($C1834,装备数值,3,0)+VLOOKUP($C1834,装备数值,6,0)*($E1834-1))*VLOOKUP($D1834,系数!$K$2:$O$7,3,0))</f>
        <v>0</v>
      </c>
      <c r="H1834" s="17">
        <f t="shared" si="57"/>
        <v>0</v>
      </c>
      <c r="I1834" s="17">
        <f>INT((VLOOKUP($C1834,装备数值,4,0)+VLOOKUP($C1834,装备数值,7,0)*($E1834-1))*VLOOKUP($D1834,系数!$K$2:$O$7,4,0))</f>
        <v>0</v>
      </c>
      <c r="J1834" s="17">
        <f>INT((VLOOKUP($C1834,装备数值,4,0)+VLOOKUP($C1834,装备数值,7,0)*($E1834-1))*VLOOKUP($D1834,系数!$K$2:$O$7,5,0))</f>
        <v>0</v>
      </c>
      <c r="K1834" s="17">
        <f>INT(VLOOKUP(E1834,强化金币,2,1)*VLOOKUP(INDEX(装备!F:F,MATCH(属性!A1834,装备!A:A,0)),系数!$K$12:$M$15,3,0))</f>
        <v>1800</v>
      </c>
      <c r="L1834" s="17"/>
      <c r="M1834" s="17"/>
      <c r="N1834" s="17"/>
      <c r="O1834" s="17">
        <f>IF(E1834=1,"",VLOOKUP(E1834,系数!$S$2:$AB$12,MATCH(属性!C1834,评级,0),1))</f>
        <v>0</v>
      </c>
    </row>
    <row r="1835" spans="1:15" ht="17.25" thickBot="1" x14ac:dyDescent="0.4">
      <c r="A1835" s="17">
        <f t="shared" si="56"/>
        <v>7100016</v>
      </c>
      <c r="B1835" s="17" t="s">
        <v>71</v>
      </c>
      <c r="C1835" s="15">
        <f>INDEX(装备!G:G,MATCH(属性!A1835,装备!A:A,0))</f>
        <v>7</v>
      </c>
      <c r="D1835" s="15" t="str">
        <f>INDEX(装备!E:E,MATCH(属性!A1835,装备!A:A,0))</f>
        <v>trousers</v>
      </c>
      <c r="E1835" s="14">
        <v>33</v>
      </c>
      <c r="F1835" s="17">
        <f>INT((VLOOKUP($C1835,装备数值,2,0)+VLOOKUP($C1835,装备数值,5,0)*($E1835-1))*VLOOKUP($D1835,系数!$K$2:$O$7,2,0))</f>
        <v>1008</v>
      </c>
      <c r="G1835" s="17">
        <f>INT((VLOOKUP($C1835,装备数值,3,0)+VLOOKUP($C1835,装备数值,6,0)*($E1835-1))*VLOOKUP($D1835,系数!$K$2:$O$7,3,0))</f>
        <v>0</v>
      </c>
      <c r="H1835" s="17">
        <f t="shared" si="57"/>
        <v>0</v>
      </c>
      <c r="I1835" s="17">
        <f>INT((VLOOKUP($C1835,装备数值,4,0)+VLOOKUP($C1835,装备数值,7,0)*($E1835-1))*VLOOKUP($D1835,系数!$K$2:$O$7,4,0))</f>
        <v>0</v>
      </c>
      <c r="J1835" s="17">
        <f>INT((VLOOKUP($C1835,装备数值,4,0)+VLOOKUP($C1835,装备数值,7,0)*($E1835-1))*VLOOKUP($D1835,系数!$K$2:$O$7,5,0))</f>
        <v>0</v>
      </c>
      <c r="K1835" s="17">
        <f>INT(VLOOKUP(E1835,强化金币,2,1)*VLOOKUP(INDEX(装备!F:F,MATCH(属性!A1835,装备!A:A,0)),系数!$K$12:$M$15,3,0))</f>
        <v>1950</v>
      </c>
      <c r="L1835" s="17"/>
      <c r="M1835" s="17"/>
      <c r="N1835" s="17"/>
      <c r="O1835" s="17">
        <f>IF(E1835=1,"",VLOOKUP(E1835,系数!$S$2:$AB$12,MATCH(属性!C1835,评级,0),1))</f>
        <v>0</v>
      </c>
    </row>
    <row r="1836" spans="1:15" ht="17.25" thickBot="1" x14ac:dyDescent="0.4">
      <c r="A1836" s="17">
        <f t="shared" si="56"/>
        <v>7100016</v>
      </c>
      <c r="B1836" s="17" t="s">
        <v>71</v>
      </c>
      <c r="C1836" s="15">
        <f>INDEX(装备!G:G,MATCH(属性!A1836,装备!A:A,0))</f>
        <v>7</v>
      </c>
      <c r="D1836" s="15" t="str">
        <f>INDEX(装备!E:E,MATCH(属性!A1836,装备!A:A,0))</f>
        <v>trousers</v>
      </c>
      <c r="E1836" s="14">
        <v>34</v>
      </c>
      <c r="F1836" s="17">
        <f>INT((VLOOKUP($C1836,装备数值,2,0)+VLOOKUP($C1836,装备数值,5,0)*($E1836-1))*VLOOKUP($D1836,系数!$K$2:$O$7,2,0))</f>
        <v>1028</v>
      </c>
      <c r="G1836" s="17">
        <f>INT((VLOOKUP($C1836,装备数值,3,0)+VLOOKUP($C1836,装备数值,6,0)*($E1836-1))*VLOOKUP($D1836,系数!$K$2:$O$7,3,0))</f>
        <v>0</v>
      </c>
      <c r="H1836" s="17">
        <f t="shared" si="57"/>
        <v>0</v>
      </c>
      <c r="I1836" s="17">
        <f>INT((VLOOKUP($C1836,装备数值,4,0)+VLOOKUP($C1836,装备数值,7,0)*($E1836-1))*VLOOKUP($D1836,系数!$K$2:$O$7,4,0))</f>
        <v>0</v>
      </c>
      <c r="J1836" s="17">
        <f>INT((VLOOKUP($C1836,装备数值,4,0)+VLOOKUP($C1836,装备数值,7,0)*($E1836-1))*VLOOKUP($D1836,系数!$K$2:$O$7,5,0))</f>
        <v>0</v>
      </c>
      <c r="K1836" s="17">
        <f>INT(VLOOKUP(E1836,强化金币,2,1)*VLOOKUP(INDEX(装备!F:F,MATCH(属性!A1836,装备!A:A,0)),系数!$K$12:$M$15,3,0))</f>
        <v>2100</v>
      </c>
      <c r="L1836" s="17"/>
      <c r="M1836" s="17"/>
      <c r="N1836" s="17"/>
      <c r="O1836" s="17">
        <f>IF(E1836=1,"",VLOOKUP(E1836,系数!$S$2:$AB$12,MATCH(属性!C1836,评级,0),1))</f>
        <v>0</v>
      </c>
    </row>
    <row r="1837" spans="1:15" ht="17.25" thickBot="1" x14ac:dyDescent="0.4">
      <c r="A1837" s="17">
        <f t="shared" si="56"/>
        <v>7100016</v>
      </c>
      <c r="B1837" s="17" t="s">
        <v>71</v>
      </c>
      <c r="C1837" s="15">
        <f>INDEX(装备!G:G,MATCH(属性!A1837,装备!A:A,0))</f>
        <v>7</v>
      </c>
      <c r="D1837" s="15" t="str">
        <f>INDEX(装备!E:E,MATCH(属性!A1837,装备!A:A,0))</f>
        <v>trousers</v>
      </c>
      <c r="E1837" s="14">
        <v>35</v>
      </c>
      <c r="F1837" s="17">
        <f>INT((VLOOKUP($C1837,装备数值,2,0)+VLOOKUP($C1837,装备数值,5,0)*($E1837-1))*VLOOKUP($D1837,系数!$K$2:$O$7,2,0))</f>
        <v>1047</v>
      </c>
      <c r="G1837" s="17">
        <f>INT((VLOOKUP($C1837,装备数值,3,0)+VLOOKUP($C1837,装备数值,6,0)*($E1837-1))*VLOOKUP($D1837,系数!$K$2:$O$7,3,0))</f>
        <v>0</v>
      </c>
      <c r="H1837" s="17">
        <f t="shared" si="57"/>
        <v>0</v>
      </c>
      <c r="I1837" s="17">
        <f>INT((VLOOKUP($C1837,装备数值,4,0)+VLOOKUP($C1837,装备数值,7,0)*($E1837-1))*VLOOKUP($D1837,系数!$K$2:$O$7,4,0))</f>
        <v>0</v>
      </c>
      <c r="J1837" s="17">
        <f>INT((VLOOKUP($C1837,装备数值,4,0)+VLOOKUP($C1837,装备数值,7,0)*($E1837-1))*VLOOKUP($D1837,系数!$K$2:$O$7,5,0))</f>
        <v>0</v>
      </c>
      <c r="K1837" s="17">
        <f>INT(VLOOKUP(E1837,强化金币,2,1)*VLOOKUP(INDEX(装备!F:F,MATCH(属性!A1837,装备!A:A,0)),系数!$K$12:$M$15,3,0))</f>
        <v>2250</v>
      </c>
      <c r="L1837" s="17"/>
      <c r="M1837" s="17"/>
      <c r="N1837" s="17"/>
      <c r="O1837" s="17">
        <f>IF(E1837=1,"",VLOOKUP(E1837,系数!$S$2:$AB$12,MATCH(属性!C1837,评级,0),1))</f>
        <v>0</v>
      </c>
    </row>
    <row r="1838" spans="1:15" ht="17.25" thickBot="1" x14ac:dyDescent="0.4">
      <c r="A1838" s="17">
        <f t="shared" si="56"/>
        <v>7100016</v>
      </c>
      <c r="B1838" s="17" t="s">
        <v>71</v>
      </c>
      <c r="C1838" s="15">
        <f>INDEX(装备!G:G,MATCH(属性!A1838,装备!A:A,0))</f>
        <v>7</v>
      </c>
      <c r="D1838" s="15" t="str">
        <f>INDEX(装备!E:E,MATCH(属性!A1838,装备!A:A,0))</f>
        <v>trousers</v>
      </c>
      <c r="E1838" s="14">
        <v>36</v>
      </c>
      <c r="F1838" s="17">
        <f>INT((VLOOKUP($C1838,装备数值,2,0)+VLOOKUP($C1838,装备数值,5,0)*($E1838-1))*VLOOKUP($D1838,系数!$K$2:$O$7,2,0))</f>
        <v>1066</v>
      </c>
      <c r="G1838" s="17">
        <f>INT((VLOOKUP($C1838,装备数值,3,0)+VLOOKUP($C1838,装备数值,6,0)*($E1838-1))*VLOOKUP($D1838,系数!$K$2:$O$7,3,0))</f>
        <v>0</v>
      </c>
      <c r="H1838" s="17">
        <f t="shared" si="57"/>
        <v>0</v>
      </c>
      <c r="I1838" s="17">
        <f>INT((VLOOKUP($C1838,装备数值,4,0)+VLOOKUP($C1838,装备数值,7,0)*($E1838-1))*VLOOKUP($D1838,系数!$K$2:$O$7,4,0))</f>
        <v>0</v>
      </c>
      <c r="J1838" s="17">
        <f>INT((VLOOKUP($C1838,装备数值,4,0)+VLOOKUP($C1838,装备数值,7,0)*($E1838-1))*VLOOKUP($D1838,系数!$K$2:$O$7,5,0))</f>
        <v>0</v>
      </c>
      <c r="K1838" s="17">
        <f>INT(VLOOKUP(E1838,强化金币,2,1)*VLOOKUP(INDEX(装备!F:F,MATCH(属性!A1838,装备!A:A,0)),系数!$K$12:$M$15,3,0))</f>
        <v>2400</v>
      </c>
      <c r="L1838" s="17"/>
      <c r="M1838" s="17"/>
      <c r="N1838" s="17"/>
      <c r="O1838" s="17">
        <f>IF(E1838=1,"",VLOOKUP(E1838,系数!$S$2:$AB$12,MATCH(属性!C1838,评级,0),1))</f>
        <v>0</v>
      </c>
    </row>
    <row r="1839" spans="1:15" ht="17.25" thickBot="1" x14ac:dyDescent="0.4">
      <c r="A1839" s="17">
        <f t="shared" si="56"/>
        <v>7100016</v>
      </c>
      <c r="B1839" s="17" t="s">
        <v>71</v>
      </c>
      <c r="C1839" s="15">
        <f>INDEX(装备!G:G,MATCH(属性!A1839,装备!A:A,0))</f>
        <v>7</v>
      </c>
      <c r="D1839" s="15" t="str">
        <f>INDEX(装备!E:E,MATCH(属性!A1839,装备!A:A,0))</f>
        <v>trousers</v>
      </c>
      <c r="E1839" s="14">
        <v>37</v>
      </c>
      <c r="F1839" s="17">
        <f>INT((VLOOKUP($C1839,装备数值,2,0)+VLOOKUP($C1839,装备数值,5,0)*($E1839-1))*VLOOKUP($D1839,系数!$K$2:$O$7,2,0))</f>
        <v>1086</v>
      </c>
      <c r="G1839" s="17">
        <f>INT((VLOOKUP($C1839,装备数值,3,0)+VLOOKUP($C1839,装备数值,6,0)*($E1839-1))*VLOOKUP($D1839,系数!$K$2:$O$7,3,0))</f>
        <v>0</v>
      </c>
      <c r="H1839" s="17">
        <f t="shared" si="57"/>
        <v>0</v>
      </c>
      <c r="I1839" s="17">
        <f>INT((VLOOKUP($C1839,装备数值,4,0)+VLOOKUP($C1839,装备数值,7,0)*($E1839-1))*VLOOKUP($D1839,系数!$K$2:$O$7,4,0))</f>
        <v>0</v>
      </c>
      <c r="J1839" s="17">
        <f>INT((VLOOKUP($C1839,装备数值,4,0)+VLOOKUP($C1839,装备数值,7,0)*($E1839-1))*VLOOKUP($D1839,系数!$K$2:$O$7,5,0))</f>
        <v>0</v>
      </c>
      <c r="K1839" s="17">
        <f>INT(VLOOKUP(E1839,强化金币,2,1)*VLOOKUP(INDEX(装备!F:F,MATCH(属性!A1839,装备!A:A,0)),系数!$K$12:$M$15,3,0))</f>
        <v>2550</v>
      </c>
      <c r="L1839" s="17"/>
      <c r="M1839" s="17"/>
      <c r="N1839" s="17"/>
      <c r="O1839" s="17">
        <f>IF(E1839=1,"",VLOOKUP(E1839,系数!$S$2:$AB$12,MATCH(属性!C1839,评级,0),1))</f>
        <v>0</v>
      </c>
    </row>
    <row r="1840" spans="1:15" ht="17.25" thickBot="1" x14ac:dyDescent="0.4">
      <c r="A1840" s="17">
        <f t="shared" si="56"/>
        <v>7100016</v>
      </c>
      <c r="B1840" s="17" t="s">
        <v>71</v>
      </c>
      <c r="C1840" s="15">
        <f>INDEX(装备!G:G,MATCH(属性!A1840,装备!A:A,0))</f>
        <v>7</v>
      </c>
      <c r="D1840" s="15" t="str">
        <f>INDEX(装备!E:E,MATCH(属性!A1840,装备!A:A,0))</f>
        <v>trousers</v>
      </c>
      <c r="E1840" s="14">
        <v>38</v>
      </c>
      <c r="F1840" s="17">
        <f>INT((VLOOKUP($C1840,装备数值,2,0)+VLOOKUP($C1840,装备数值,5,0)*($E1840-1))*VLOOKUP($D1840,系数!$K$2:$O$7,2,0))</f>
        <v>1105</v>
      </c>
      <c r="G1840" s="17">
        <f>INT((VLOOKUP($C1840,装备数值,3,0)+VLOOKUP($C1840,装备数值,6,0)*($E1840-1))*VLOOKUP($D1840,系数!$K$2:$O$7,3,0))</f>
        <v>0</v>
      </c>
      <c r="H1840" s="17">
        <f t="shared" si="57"/>
        <v>0</v>
      </c>
      <c r="I1840" s="17">
        <f>INT((VLOOKUP($C1840,装备数值,4,0)+VLOOKUP($C1840,装备数值,7,0)*($E1840-1))*VLOOKUP($D1840,系数!$K$2:$O$7,4,0))</f>
        <v>0</v>
      </c>
      <c r="J1840" s="17">
        <f>INT((VLOOKUP($C1840,装备数值,4,0)+VLOOKUP($C1840,装备数值,7,0)*($E1840-1))*VLOOKUP($D1840,系数!$K$2:$O$7,5,0))</f>
        <v>0</v>
      </c>
      <c r="K1840" s="17">
        <f>INT(VLOOKUP(E1840,强化金币,2,1)*VLOOKUP(INDEX(装备!F:F,MATCH(属性!A1840,装备!A:A,0)),系数!$K$12:$M$15,3,0))</f>
        <v>2700</v>
      </c>
      <c r="L1840" s="17"/>
      <c r="M1840" s="17"/>
      <c r="N1840" s="17"/>
      <c r="O1840" s="17">
        <f>IF(E1840=1,"",VLOOKUP(E1840,系数!$S$2:$AB$12,MATCH(属性!C1840,评级,0),1))</f>
        <v>0</v>
      </c>
    </row>
    <row r="1841" spans="1:15" ht="17.25" thickBot="1" x14ac:dyDescent="0.4">
      <c r="A1841" s="17">
        <f t="shared" si="56"/>
        <v>7100016</v>
      </c>
      <c r="B1841" s="17" t="s">
        <v>71</v>
      </c>
      <c r="C1841" s="15">
        <f>INDEX(装备!G:G,MATCH(属性!A1841,装备!A:A,0))</f>
        <v>7</v>
      </c>
      <c r="D1841" s="15" t="str">
        <f>INDEX(装备!E:E,MATCH(属性!A1841,装备!A:A,0))</f>
        <v>trousers</v>
      </c>
      <c r="E1841" s="14">
        <v>39</v>
      </c>
      <c r="F1841" s="17">
        <f>INT((VLOOKUP($C1841,装备数值,2,0)+VLOOKUP($C1841,装备数值,5,0)*($E1841-1))*VLOOKUP($D1841,系数!$K$2:$O$7,2,0))</f>
        <v>1124</v>
      </c>
      <c r="G1841" s="17">
        <f>INT((VLOOKUP($C1841,装备数值,3,0)+VLOOKUP($C1841,装备数值,6,0)*($E1841-1))*VLOOKUP($D1841,系数!$K$2:$O$7,3,0))</f>
        <v>0</v>
      </c>
      <c r="H1841" s="17">
        <f t="shared" si="57"/>
        <v>0</v>
      </c>
      <c r="I1841" s="17">
        <f>INT((VLOOKUP($C1841,装备数值,4,0)+VLOOKUP($C1841,装备数值,7,0)*($E1841-1))*VLOOKUP($D1841,系数!$K$2:$O$7,4,0))</f>
        <v>0</v>
      </c>
      <c r="J1841" s="17">
        <f>INT((VLOOKUP($C1841,装备数值,4,0)+VLOOKUP($C1841,装备数值,7,0)*($E1841-1))*VLOOKUP($D1841,系数!$K$2:$O$7,5,0))</f>
        <v>0</v>
      </c>
      <c r="K1841" s="17">
        <f>INT(VLOOKUP(E1841,强化金币,2,1)*VLOOKUP(INDEX(装备!F:F,MATCH(属性!A1841,装备!A:A,0)),系数!$K$12:$M$15,3,0))</f>
        <v>3000</v>
      </c>
      <c r="L1841" s="17"/>
      <c r="M1841" s="17"/>
      <c r="N1841" s="17"/>
      <c r="O1841" s="17">
        <f>IF(E1841=1,"",VLOOKUP(E1841,系数!$S$2:$AB$12,MATCH(属性!C1841,评级,0),1))</f>
        <v>0</v>
      </c>
    </row>
    <row r="1842" spans="1:15" ht="17.25" thickBot="1" x14ac:dyDescent="0.4">
      <c r="A1842" s="17">
        <f t="shared" si="56"/>
        <v>7100016</v>
      </c>
      <c r="B1842" s="17" t="s">
        <v>71</v>
      </c>
      <c r="C1842" s="15">
        <f>INDEX(装备!G:G,MATCH(属性!A1842,装备!A:A,0))</f>
        <v>7</v>
      </c>
      <c r="D1842" s="15" t="str">
        <f>INDEX(装备!E:E,MATCH(属性!A1842,装备!A:A,0))</f>
        <v>trousers</v>
      </c>
      <c r="E1842" s="14">
        <v>40</v>
      </c>
      <c r="F1842" s="17">
        <f>INT((VLOOKUP($C1842,装备数值,2,0)+VLOOKUP($C1842,装备数值,5,0)*($E1842-1))*VLOOKUP($D1842,系数!$K$2:$O$7,2,0))</f>
        <v>1144</v>
      </c>
      <c r="G1842" s="17">
        <f>INT((VLOOKUP($C1842,装备数值,3,0)+VLOOKUP($C1842,装备数值,6,0)*($E1842-1))*VLOOKUP($D1842,系数!$K$2:$O$7,3,0))</f>
        <v>0</v>
      </c>
      <c r="H1842" s="17">
        <f t="shared" si="57"/>
        <v>0</v>
      </c>
      <c r="I1842" s="17">
        <f>INT((VLOOKUP($C1842,装备数值,4,0)+VLOOKUP($C1842,装备数值,7,0)*($E1842-1))*VLOOKUP($D1842,系数!$K$2:$O$7,4,0))</f>
        <v>0</v>
      </c>
      <c r="J1842" s="17">
        <f>INT((VLOOKUP($C1842,装备数值,4,0)+VLOOKUP($C1842,装备数值,7,0)*($E1842-1))*VLOOKUP($D1842,系数!$K$2:$O$7,5,0))</f>
        <v>0</v>
      </c>
      <c r="K1842" s="17">
        <f>INT(VLOOKUP(E1842,强化金币,2,1)*VLOOKUP(INDEX(装备!F:F,MATCH(属性!A1842,装备!A:A,0)),系数!$K$12:$M$15,3,0))</f>
        <v>3600</v>
      </c>
      <c r="L1842" s="17"/>
      <c r="M1842" s="17"/>
      <c r="N1842" s="17"/>
      <c r="O1842" s="17">
        <f>IF(E1842=1,"",VLOOKUP(E1842,系数!$S$2:$AB$12,MATCH(属性!C1842,评级,0),1))</f>
        <v>0</v>
      </c>
    </row>
    <row r="1843" spans="1:15" ht="17.25" thickBot="1" x14ac:dyDescent="0.4">
      <c r="A1843" s="17">
        <f t="shared" si="56"/>
        <v>7100016</v>
      </c>
      <c r="B1843" s="17" t="s">
        <v>71</v>
      </c>
      <c r="C1843" s="15">
        <f>INDEX(装备!G:G,MATCH(属性!A1843,装备!A:A,0))</f>
        <v>7</v>
      </c>
      <c r="D1843" s="15" t="str">
        <f>INDEX(装备!E:E,MATCH(属性!A1843,装备!A:A,0))</f>
        <v>trousers</v>
      </c>
      <c r="E1843" s="14">
        <v>41</v>
      </c>
      <c r="F1843" s="17">
        <f>INT((VLOOKUP($C1843,装备数值,2,0)+VLOOKUP($C1843,装备数值,5,0)*($E1843-1))*VLOOKUP($D1843,系数!$K$2:$O$7,2,0))</f>
        <v>1163</v>
      </c>
      <c r="G1843" s="17">
        <f>INT((VLOOKUP($C1843,装备数值,3,0)+VLOOKUP($C1843,装备数值,6,0)*($E1843-1))*VLOOKUP($D1843,系数!$K$2:$O$7,3,0))</f>
        <v>0</v>
      </c>
      <c r="H1843" s="17">
        <f t="shared" si="57"/>
        <v>0</v>
      </c>
      <c r="I1843" s="17">
        <f>INT((VLOOKUP($C1843,装备数值,4,0)+VLOOKUP($C1843,装备数值,7,0)*($E1843-1))*VLOOKUP($D1843,系数!$K$2:$O$7,4,0))</f>
        <v>0</v>
      </c>
      <c r="J1843" s="17">
        <f>INT((VLOOKUP($C1843,装备数值,4,0)+VLOOKUP($C1843,装备数值,7,0)*($E1843-1))*VLOOKUP($D1843,系数!$K$2:$O$7,5,0))</f>
        <v>0</v>
      </c>
      <c r="K1843" s="17">
        <f>INT(VLOOKUP(E1843,强化金币,2,1)*VLOOKUP(INDEX(装备!F:F,MATCH(属性!A1843,装备!A:A,0)),系数!$K$12:$M$15,3,0))</f>
        <v>4200</v>
      </c>
      <c r="L1843" s="17"/>
      <c r="M1843" s="17"/>
      <c r="N1843" s="17"/>
      <c r="O1843" s="17">
        <f>IF(E1843=1,"",VLOOKUP(E1843,系数!$S$2:$AB$12,MATCH(属性!C1843,评级,0),1))</f>
        <v>0</v>
      </c>
    </row>
    <row r="1844" spans="1:15" ht="17.25" thickBot="1" x14ac:dyDescent="0.4">
      <c r="A1844" s="17">
        <f t="shared" si="56"/>
        <v>7100016</v>
      </c>
      <c r="B1844" s="17" t="s">
        <v>71</v>
      </c>
      <c r="C1844" s="15">
        <f>INDEX(装备!G:G,MATCH(属性!A1844,装备!A:A,0))</f>
        <v>7</v>
      </c>
      <c r="D1844" s="15" t="str">
        <f>INDEX(装备!E:E,MATCH(属性!A1844,装备!A:A,0))</f>
        <v>trousers</v>
      </c>
      <c r="E1844" s="14">
        <v>42</v>
      </c>
      <c r="F1844" s="17">
        <f>INT((VLOOKUP($C1844,装备数值,2,0)+VLOOKUP($C1844,装备数值,5,0)*($E1844-1))*VLOOKUP($D1844,系数!$K$2:$O$7,2,0))</f>
        <v>1182</v>
      </c>
      <c r="G1844" s="17">
        <f>INT((VLOOKUP($C1844,装备数值,3,0)+VLOOKUP($C1844,装备数值,6,0)*($E1844-1))*VLOOKUP($D1844,系数!$K$2:$O$7,3,0))</f>
        <v>0</v>
      </c>
      <c r="H1844" s="17">
        <f t="shared" si="57"/>
        <v>0</v>
      </c>
      <c r="I1844" s="17">
        <f>INT((VLOOKUP($C1844,装备数值,4,0)+VLOOKUP($C1844,装备数值,7,0)*($E1844-1))*VLOOKUP($D1844,系数!$K$2:$O$7,4,0))</f>
        <v>0</v>
      </c>
      <c r="J1844" s="17">
        <f>INT((VLOOKUP($C1844,装备数值,4,0)+VLOOKUP($C1844,装备数值,7,0)*($E1844-1))*VLOOKUP($D1844,系数!$K$2:$O$7,5,0))</f>
        <v>0</v>
      </c>
      <c r="K1844" s="17">
        <f>INT(VLOOKUP(E1844,强化金币,2,1)*VLOOKUP(INDEX(装备!F:F,MATCH(属性!A1844,装备!A:A,0)),系数!$K$12:$M$15,3,0))</f>
        <v>4800</v>
      </c>
      <c r="L1844" s="17"/>
      <c r="M1844" s="17"/>
      <c r="N1844" s="17"/>
      <c r="O1844" s="17">
        <f>IF(E1844=1,"",VLOOKUP(E1844,系数!$S$2:$AB$12,MATCH(属性!C1844,评级,0),1))</f>
        <v>0</v>
      </c>
    </row>
    <row r="1845" spans="1:15" ht="17.25" thickBot="1" x14ac:dyDescent="0.4">
      <c r="A1845" s="17">
        <f t="shared" si="56"/>
        <v>7100016</v>
      </c>
      <c r="B1845" s="17" t="s">
        <v>71</v>
      </c>
      <c r="C1845" s="15">
        <f>INDEX(装备!G:G,MATCH(属性!A1845,装备!A:A,0))</f>
        <v>7</v>
      </c>
      <c r="D1845" s="15" t="str">
        <f>INDEX(装备!E:E,MATCH(属性!A1845,装备!A:A,0))</f>
        <v>trousers</v>
      </c>
      <c r="E1845" s="14">
        <v>43</v>
      </c>
      <c r="F1845" s="17">
        <f>INT((VLOOKUP($C1845,装备数值,2,0)+VLOOKUP($C1845,装备数值,5,0)*($E1845-1))*VLOOKUP($D1845,系数!$K$2:$O$7,2,0))</f>
        <v>1202</v>
      </c>
      <c r="G1845" s="17">
        <f>INT((VLOOKUP($C1845,装备数值,3,0)+VLOOKUP($C1845,装备数值,6,0)*($E1845-1))*VLOOKUP($D1845,系数!$K$2:$O$7,3,0))</f>
        <v>0</v>
      </c>
      <c r="H1845" s="17">
        <f t="shared" si="57"/>
        <v>0</v>
      </c>
      <c r="I1845" s="17">
        <f>INT((VLOOKUP($C1845,装备数值,4,0)+VLOOKUP($C1845,装备数值,7,0)*($E1845-1))*VLOOKUP($D1845,系数!$K$2:$O$7,4,0))</f>
        <v>0</v>
      </c>
      <c r="J1845" s="17">
        <f>INT((VLOOKUP($C1845,装备数值,4,0)+VLOOKUP($C1845,装备数值,7,0)*($E1845-1))*VLOOKUP($D1845,系数!$K$2:$O$7,5,0))</f>
        <v>0</v>
      </c>
      <c r="K1845" s="17">
        <f>INT(VLOOKUP(E1845,强化金币,2,1)*VLOOKUP(INDEX(装备!F:F,MATCH(属性!A1845,装备!A:A,0)),系数!$K$12:$M$15,3,0))</f>
        <v>5400</v>
      </c>
      <c r="L1845" s="17"/>
      <c r="M1845" s="17"/>
      <c r="N1845" s="17"/>
      <c r="O1845" s="17">
        <f>IF(E1845=1,"",VLOOKUP(E1845,系数!$S$2:$AB$12,MATCH(属性!C1845,评级,0),1))</f>
        <v>0</v>
      </c>
    </row>
    <row r="1846" spans="1:15" ht="17.25" thickBot="1" x14ac:dyDescent="0.4">
      <c r="A1846" s="17">
        <f t="shared" si="56"/>
        <v>7100016</v>
      </c>
      <c r="B1846" s="17" t="s">
        <v>71</v>
      </c>
      <c r="C1846" s="15">
        <f>INDEX(装备!G:G,MATCH(属性!A1846,装备!A:A,0))</f>
        <v>7</v>
      </c>
      <c r="D1846" s="15" t="str">
        <f>INDEX(装备!E:E,MATCH(属性!A1846,装备!A:A,0))</f>
        <v>trousers</v>
      </c>
      <c r="E1846" s="14">
        <v>44</v>
      </c>
      <c r="F1846" s="17">
        <f>INT((VLOOKUP($C1846,装备数值,2,0)+VLOOKUP($C1846,装备数值,5,0)*($E1846-1))*VLOOKUP($D1846,系数!$K$2:$O$7,2,0))</f>
        <v>1221</v>
      </c>
      <c r="G1846" s="17">
        <f>INT((VLOOKUP($C1846,装备数值,3,0)+VLOOKUP($C1846,装备数值,6,0)*($E1846-1))*VLOOKUP($D1846,系数!$K$2:$O$7,3,0))</f>
        <v>0</v>
      </c>
      <c r="H1846" s="17">
        <f t="shared" si="57"/>
        <v>0</v>
      </c>
      <c r="I1846" s="17">
        <f>INT((VLOOKUP($C1846,装备数值,4,0)+VLOOKUP($C1846,装备数值,7,0)*($E1846-1))*VLOOKUP($D1846,系数!$K$2:$O$7,4,0))</f>
        <v>0</v>
      </c>
      <c r="J1846" s="17">
        <f>INT((VLOOKUP($C1846,装备数值,4,0)+VLOOKUP($C1846,装备数值,7,0)*($E1846-1))*VLOOKUP($D1846,系数!$K$2:$O$7,5,0))</f>
        <v>0</v>
      </c>
      <c r="K1846" s="17">
        <f>INT(VLOOKUP(E1846,强化金币,2,1)*VLOOKUP(INDEX(装备!F:F,MATCH(属性!A1846,装备!A:A,0)),系数!$K$12:$M$15,3,0))</f>
        <v>6000</v>
      </c>
      <c r="L1846" s="17"/>
      <c r="M1846" s="17"/>
      <c r="N1846" s="17"/>
      <c r="O1846" s="17">
        <f>IF(E1846=1,"",VLOOKUP(E1846,系数!$S$2:$AB$12,MATCH(属性!C1846,评级,0),1))</f>
        <v>0</v>
      </c>
    </row>
    <row r="1847" spans="1:15" ht="17.25" thickBot="1" x14ac:dyDescent="0.4">
      <c r="A1847" s="17">
        <f t="shared" si="56"/>
        <v>7100016</v>
      </c>
      <c r="B1847" s="17" t="s">
        <v>71</v>
      </c>
      <c r="C1847" s="15">
        <f>INDEX(装备!G:G,MATCH(属性!A1847,装备!A:A,0))</f>
        <v>7</v>
      </c>
      <c r="D1847" s="15" t="str">
        <f>INDEX(装备!E:E,MATCH(属性!A1847,装备!A:A,0))</f>
        <v>trousers</v>
      </c>
      <c r="E1847" s="14">
        <v>45</v>
      </c>
      <c r="F1847" s="17">
        <f>INT((VLOOKUP($C1847,装备数值,2,0)+VLOOKUP($C1847,装备数值,5,0)*($E1847-1))*VLOOKUP($D1847,系数!$K$2:$O$7,2,0))</f>
        <v>1240</v>
      </c>
      <c r="G1847" s="17">
        <f>INT((VLOOKUP($C1847,装备数值,3,0)+VLOOKUP($C1847,装备数值,6,0)*($E1847-1))*VLOOKUP($D1847,系数!$K$2:$O$7,3,0))</f>
        <v>0</v>
      </c>
      <c r="H1847" s="17">
        <f t="shared" si="57"/>
        <v>0</v>
      </c>
      <c r="I1847" s="17">
        <f>INT((VLOOKUP($C1847,装备数值,4,0)+VLOOKUP($C1847,装备数值,7,0)*($E1847-1))*VLOOKUP($D1847,系数!$K$2:$O$7,4,0))</f>
        <v>0</v>
      </c>
      <c r="J1847" s="17">
        <f>INT((VLOOKUP($C1847,装备数值,4,0)+VLOOKUP($C1847,装备数值,7,0)*($E1847-1))*VLOOKUP($D1847,系数!$K$2:$O$7,5,0))</f>
        <v>0</v>
      </c>
      <c r="K1847" s="17">
        <f>INT(VLOOKUP(E1847,强化金币,2,1)*VLOOKUP(INDEX(装备!F:F,MATCH(属性!A1847,装备!A:A,0)),系数!$K$12:$M$15,3,0))</f>
        <v>6600</v>
      </c>
      <c r="L1847" s="17"/>
      <c r="M1847" s="17"/>
      <c r="N1847" s="17"/>
      <c r="O1847" s="17">
        <f>IF(E1847=1,"",VLOOKUP(E1847,系数!$S$2:$AB$12,MATCH(属性!C1847,评级,0),1))</f>
        <v>0</v>
      </c>
    </row>
    <row r="1848" spans="1:15" ht="17.25" thickBot="1" x14ac:dyDescent="0.4">
      <c r="A1848" s="17">
        <f t="shared" si="56"/>
        <v>7100016</v>
      </c>
      <c r="B1848" s="17" t="s">
        <v>71</v>
      </c>
      <c r="C1848" s="15">
        <f>INDEX(装备!G:G,MATCH(属性!A1848,装备!A:A,0))</f>
        <v>7</v>
      </c>
      <c r="D1848" s="15" t="str">
        <f>INDEX(装备!E:E,MATCH(属性!A1848,装备!A:A,0))</f>
        <v>trousers</v>
      </c>
      <c r="E1848" s="14">
        <v>46</v>
      </c>
      <c r="F1848" s="17">
        <f>INT((VLOOKUP($C1848,装备数值,2,0)+VLOOKUP($C1848,装备数值,5,0)*($E1848-1))*VLOOKUP($D1848,系数!$K$2:$O$7,2,0))</f>
        <v>1260</v>
      </c>
      <c r="G1848" s="17">
        <f>INT((VLOOKUP($C1848,装备数值,3,0)+VLOOKUP($C1848,装备数值,6,0)*($E1848-1))*VLOOKUP($D1848,系数!$K$2:$O$7,3,0))</f>
        <v>0</v>
      </c>
      <c r="H1848" s="17">
        <f t="shared" si="57"/>
        <v>0</v>
      </c>
      <c r="I1848" s="17">
        <f>INT((VLOOKUP($C1848,装备数值,4,0)+VLOOKUP($C1848,装备数值,7,0)*($E1848-1))*VLOOKUP($D1848,系数!$K$2:$O$7,4,0))</f>
        <v>0</v>
      </c>
      <c r="J1848" s="17">
        <f>INT((VLOOKUP($C1848,装备数值,4,0)+VLOOKUP($C1848,装备数值,7,0)*($E1848-1))*VLOOKUP($D1848,系数!$K$2:$O$7,5,0))</f>
        <v>0</v>
      </c>
      <c r="K1848" s="17">
        <f>INT(VLOOKUP(E1848,强化金币,2,1)*VLOOKUP(INDEX(装备!F:F,MATCH(属性!A1848,装备!A:A,0)),系数!$K$12:$M$15,3,0))</f>
        <v>7200</v>
      </c>
      <c r="L1848" s="17"/>
      <c r="M1848" s="17"/>
      <c r="N1848" s="17"/>
      <c r="O1848" s="17">
        <f>IF(E1848=1,"",VLOOKUP(E1848,系数!$S$2:$AB$12,MATCH(属性!C1848,评级,0),1))</f>
        <v>0</v>
      </c>
    </row>
    <row r="1849" spans="1:15" ht="17.25" thickBot="1" x14ac:dyDescent="0.4">
      <c r="A1849" s="17">
        <f t="shared" si="56"/>
        <v>7100016</v>
      </c>
      <c r="B1849" s="17" t="s">
        <v>71</v>
      </c>
      <c r="C1849" s="15">
        <f>INDEX(装备!G:G,MATCH(属性!A1849,装备!A:A,0))</f>
        <v>7</v>
      </c>
      <c r="D1849" s="15" t="str">
        <f>INDEX(装备!E:E,MATCH(属性!A1849,装备!A:A,0))</f>
        <v>trousers</v>
      </c>
      <c r="E1849" s="14">
        <v>47</v>
      </c>
      <c r="F1849" s="17">
        <f>INT((VLOOKUP($C1849,装备数值,2,0)+VLOOKUP($C1849,装备数值,5,0)*($E1849-1))*VLOOKUP($D1849,系数!$K$2:$O$7,2,0))</f>
        <v>1279</v>
      </c>
      <c r="G1849" s="17">
        <f>INT((VLOOKUP($C1849,装备数值,3,0)+VLOOKUP($C1849,装备数值,6,0)*($E1849-1))*VLOOKUP($D1849,系数!$K$2:$O$7,3,0))</f>
        <v>0</v>
      </c>
      <c r="H1849" s="17">
        <f t="shared" si="57"/>
        <v>0</v>
      </c>
      <c r="I1849" s="17">
        <f>INT((VLOOKUP($C1849,装备数值,4,0)+VLOOKUP($C1849,装备数值,7,0)*($E1849-1))*VLOOKUP($D1849,系数!$K$2:$O$7,4,0))</f>
        <v>0</v>
      </c>
      <c r="J1849" s="17">
        <f>INT((VLOOKUP($C1849,装备数值,4,0)+VLOOKUP($C1849,装备数值,7,0)*($E1849-1))*VLOOKUP($D1849,系数!$K$2:$O$7,5,0))</f>
        <v>0</v>
      </c>
      <c r="K1849" s="17">
        <f>INT(VLOOKUP(E1849,强化金币,2,1)*VLOOKUP(INDEX(装备!F:F,MATCH(属性!A1849,装备!A:A,0)),系数!$K$12:$M$15,3,0))</f>
        <v>7800</v>
      </c>
      <c r="L1849" s="17"/>
      <c r="M1849" s="17"/>
      <c r="N1849" s="17"/>
      <c r="O1849" s="17">
        <f>IF(E1849=1,"",VLOOKUP(E1849,系数!$S$2:$AB$12,MATCH(属性!C1849,评级,0),1))</f>
        <v>0</v>
      </c>
    </row>
    <row r="1850" spans="1:15" ht="17.25" thickBot="1" x14ac:dyDescent="0.4">
      <c r="A1850" s="17">
        <f t="shared" si="56"/>
        <v>7100016</v>
      </c>
      <c r="B1850" s="17" t="s">
        <v>71</v>
      </c>
      <c r="C1850" s="15">
        <f>INDEX(装备!G:G,MATCH(属性!A1850,装备!A:A,0))</f>
        <v>7</v>
      </c>
      <c r="D1850" s="15" t="str">
        <f>INDEX(装备!E:E,MATCH(属性!A1850,装备!A:A,0))</f>
        <v>trousers</v>
      </c>
      <c r="E1850" s="14">
        <v>48</v>
      </c>
      <c r="F1850" s="17">
        <f>INT((VLOOKUP($C1850,装备数值,2,0)+VLOOKUP($C1850,装备数值,5,0)*($E1850-1))*VLOOKUP($D1850,系数!$K$2:$O$7,2,0))</f>
        <v>1298</v>
      </c>
      <c r="G1850" s="17">
        <f>INT((VLOOKUP($C1850,装备数值,3,0)+VLOOKUP($C1850,装备数值,6,0)*($E1850-1))*VLOOKUP($D1850,系数!$K$2:$O$7,3,0))</f>
        <v>0</v>
      </c>
      <c r="H1850" s="17">
        <f t="shared" si="57"/>
        <v>0</v>
      </c>
      <c r="I1850" s="17">
        <f>INT((VLOOKUP($C1850,装备数值,4,0)+VLOOKUP($C1850,装备数值,7,0)*($E1850-1))*VLOOKUP($D1850,系数!$K$2:$O$7,4,0))</f>
        <v>0</v>
      </c>
      <c r="J1850" s="17">
        <f>INT((VLOOKUP($C1850,装备数值,4,0)+VLOOKUP($C1850,装备数值,7,0)*($E1850-1))*VLOOKUP($D1850,系数!$K$2:$O$7,5,0))</f>
        <v>0</v>
      </c>
      <c r="K1850" s="17">
        <f>INT(VLOOKUP(E1850,强化金币,2,1)*VLOOKUP(INDEX(装备!F:F,MATCH(属性!A1850,装备!A:A,0)),系数!$K$12:$M$15,3,0))</f>
        <v>8400</v>
      </c>
      <c r="L1850" s="17"/>
      <c r="M1850" s="17"/>
      <c r="N1850" s="17"/>
      <c r="O1850" s="17">
        <f>IF(E1850=1,"",VLOOKUP(E1850,系数!$S$2:$AB$12,MATCH(属性!C1850,评级,0),1))</f>
        <v>0</v>
      </c>
    </row>
    <row r="1851" spans="1:15" ht="17.25" thickBot="1" x14ac:dyDescent="0.4">
      <c r="A1851" s="17">
        <f t="shared" si="56"/>
        <v>7100016</v>
      </c>
      <c r="B1851" s="17" t="s">
        <v>71</v>
      </c>
      <c r="C1851" s="15">
        <f>INDEX(装备!G:G,MATCH(属性!A1851,装备!A:A,0))</f>
        <v>7</v>
      </c>
      <c r="D1851" s="15" t="str">
        <f>INDEX(装备!E:E,MATCH(属性!A1851,装备!A:A,0))</f>
        <v>trousers</v>
      </c>
      <c r="E1851" s="14">
        <v>49</v>
      </c>
      <c r="F1851" s="17">
        <f>INT((VLOOKUP($C1851,装备数值,2,0)+VLOOKUP($C1851,装备数值,5,0)*($E1851-1))*VLOOKUP($D1851,系数!$K$2:$O$7,2,0))</f>
        <v>1318</v>
      </c>
      <c r="G1851" s="17">
        <f>INT((VLOOKUP($C1851,装备数值,3,0)+VLOOKUP($C1851,装备数值,6,0)*($E1851-1))*VLOOKUP($D1851,系数!$K$2:$O$7,3,0))</f>
        <v>0</v>
      </c>
      <c r="H1851" s="17">
        <f t="shared" si="57"/>
        <v>0</v>
      </c>
      <c r="I1851" s="17">
        <f>INT((VLOOKUP($C1851,装备数值,4,0)+VLOOKUP($C1851,装备数值,7,0)*($E1851-1))*VLOOKUP($D1851,系数!$K$2:$O$7,4,0))</f>
        <v>0</v>
      </c>
      <c r="J1851" s="17">
        <f>INT((VLOOKUP($C1851,装备数值,4,0)+VLOOKUP($C1851,装备数值,7,0)*($E1851-1))*VLOOKUP($D1851,系数!$K$2:$O$7,5,0))</f>
        <v>0</v>
      </c>
      <c r="K1851" s="17">
        <f>INT(VLOOKUP(E1851,强化金币,2,1)*VLOOKUP(INDEX(装备!F:F,MATCH(属性!A1851,装备!A:A,0)),系数!$K$12:$M$15,3,0))</f>
        <v>9000</v>
      </c>
      <c r="L1851" s="17"/>
      <c r="M1851" s="17"/>
      <c r="N1851" s="17"/>
      <c r="O1851" s="17">
        <f>IF(E1851=1,"",VLOOKUP(E1851,系数!$S$2:$AB$12,MATCH(属性!C1851,评级,0),1))</f>
        <v>0</v>
      </c>
    </row>
    <row r="1852" spans="1:15" ht="17.25" thickBot="1" x14ac:dyDescent="0.4">
      <c r="A1852" s="17">
        <f t="shared" ref="A1852:A1915" si="58">A1732+1</f>
        <v>7100016</v>
      </c>
      <c r="B1852" s="17" t="s">
        <v>71</v>
      </c>
      <c r="C1852" s="15">
        <f>INDEX(装备!G:G,MATCH(属性!A1852,装备!A:A,0))</f>
        <v>7</v>
      </c>
      <c r="D1852" s="15" t="str">
        <f>INDEX(装备!E:E,MATCH(属性!A1852,装备!A:A,0))</f>
        <v>trousers</v>
      </c>
      <c r="E1852" s="14">
        <v>50</v>
      </c>
      <c r="F1852" s="17">
        <f>INT((VLOOKUP($C1852,装备数值,2,0)+VLOOKUP($C1852,装备数值,5,0)*($E1852-1))*VLOOKUP($D1852,系数!$K$2:$O$7,2,0))</f>
        <v>1337</v>
      </c>
      <c r="G1852" s="17">
        <f>INT((VLOOKUP($C1852,装备数值,3,0)+VLOOKUP($C1852,装备数值,6,0)*($E1852-1))*VLOOKUP($D1852,系数!$K$2:$O$7,3,0))</f>
        <v>0</v>
      </c>
      <c r="H1852" s="17">
        <f t="shared" si="57"/>
        <v>0</v>
      </c>
      <c r="I1852" s="17">
        <f>INT((VLOOKUP($C1852,装备数值,4,0)+VLOOKUP($C1852,装备数值,7,0)*($E1852-1))*VLOOKUP($D1852,系数!$K$2:$O$7,4,0))</f>
        <v>0</v>
      </c>
      <c r="J1852" s="17">
        <f>INT((VLOOKUP($C1852,装备数值,4,0)+VLOOKUP($C1852,装备数值,7,0)*($E1852-1))*VLOOKUP($D1852,系数!$K$2:$O$7,5,0))</f>
        <v>0</v>
      </c>
      <c r="K1852" s="17">
        <f>INT(VLOOKUP(E1852,强化金币,2,1)*VLOOKUP(INDEX(装备!F:F,MATCH(属性!A1852,装备!A:A,0)),系数!$K$12:$M$15,3,0))</f>
        <v>9600</v>
      </c>
      <c r="L1852" s="17"/>
      <c r="M1852" s="17"/>
      <c r="N1852" s="17"/>
      <c r="O1852" s="17">
        <f>IF(E1852=1,"",VLOOKUP(E1852,系数!$S$2:$AB$12,MATCH(属性!C1852,评级,0),1))</f>
        <v>0</v>
      </c>
    </row>
    <row r="1853" spans="1:15" ht="17.25" thickBot="1" x14ac:dyDescent="0.4">
      <c r="A1853" s="17">
        <f t="shared" si="58"/>
        <v>7100016</v>
      </c>
      <c r="B1853" s="17" t="s">
        <v>71</v>
      </c>
      <c r="C1853" s="15">
        <f>INDEX(装备!G:G,MATCH(属性!A1853,装备!A:A,0))</f>
        <v>7</v>
      </c>
      <c r="D1853" s="15" t="str">
        <f>INDEX(装备!E:E,MATCH(属性!A1853,装备!A:A,0))</f>
        <v>trousers</v>
      </c>
      <c r="E1853" s="14">
        <v>51</v>
      </c>
      <c r="F1853" s="17">
        <f>INT((VLOOKUP($C1853,装备数值,2,0)+VLOOKUP($C1853,装备数值,5,0)*($E1853-1))*VLOOKUP($D1853,系数!$K$2:$O$7,2,0))</f>
        <v>1356</v>
      </c>
      <c r="G1853" s="17">
        <f>INT((VLOOKUP($C1853,装备数值,3,0)+VLOOKUP($C1853,装备数值,6,0)*($E1853-1))*VLOOKUP($D1853,系数!$K$2:$O$7,3,0))</f>
        <v>0</v>
      </c>
      <c r="H1853" s="17">
        <f t="shared" si="57"/>
        <v>0</v>
      </c>
      <c r="I1853" s="17">
        <f>INT((VLOOKUP($C1853,装备数值,4,0)+VLOOKUP($C1853,装备数值,7,0)*($E1853-1))*VLOOKUP($D1853,系数!$K$2:$O$7,4,0))</f>
        <v>0</v>
      </c>
      <c r="J1853" s="17">
        <f>INT((VLOOKUP($C1853,装备数值,4,0)+VLOOKUP($C1853,装备数值,7,0)*($E1853-1))*VLOOKUP($D1853,系数!$K$2:$O$7,5,0))</f>
        <v>0</v>
      </c>
      <c r="K1853" s="17">
        <f>INT(VLOOKUP(E1853,强化金币,2,1)*VLOOKUP(INDEX(装备!F:F,MATCH(属性!A1853,装备!A:A,0)),系数!$K$12:$M$15,3,0))</f>
        <v>10200</v>
      </c>
      <c r="L1853" s="17"/>
      <c r="M1853" s="17"/>
      <c r="N1853" s="17"/>
      <c r="O1853" s="17">
        <f>IF(E1853=1,"",VLOOKUP(E1853,系数!$S$2:$AB$12,MATCH(属性!C1853,评级,0),1))</f>
        <v>0</v>
      </c>
    </row>
    <row r="1854" spans="1:15" ht="17.25" thickBot="1" x14ac:dyDescent="0.4">
      <c r="A1854" s="17">
        <f t="shared" si="58"/>
        <v>7100016</v>
      </c>
      <c r="B1854" s="17" t="s">
        <v>71</v>
      </c>
      <c r="C1854" s="15">
        <f>INDEX(装备!G:G,MATCH(属性!A1854,装备!A:A,0))</f>
        <v>7</v>
      </c>
      <c r="D1854" s="15" t="str">
        <f>INDEX(装备!E:E,MATCH(属性!A1854,装备!A:A,0))</f>
        <v>trousers</v>
      </c>
      <c r="E1854" s="14">
        <v>52</v>
      </c>
      <c r="F1854" s="17">
        <f>INT((VLOOKUP($C1854,装备数值,2,0)+VLOOKUP($C1854,装备数值,5,0)*($E1854-1))*VLOOKUP($D1854,系数!$K$2:$O$7,2,0))</f>
        <v>1376</v>
      </c>
      <c r="G1854" s="17">
        <f>INT((VLOOKUP($C1854,装备数值,3,0)+VLOOKUP($C1854,装备数值,6,0)*($E1854-1))*VLOOKUP($D1854,系数!$K$2:$O$7,3,0))</f>
        <v>0</v>
      </c>
      <c r="H1854" s="17">
        <f t="shared" si="57"/>
        <v>0</v>
      </c>
      <c r="I1854" s="17">
        <f>INT((VLOOKUP($C1854,装备数值,4,0)+VLOOKUP($C1854,装备数值,7,0)*($E1854-1))*VLOOKUP($D1854,系数!$K$2:$O$7,4,0))</f>
        <v>0</v>
      </c>
      <c r="J1854" s="17">
        <f>INT((VLOOKUP($C1854,装备数值,4,0)+VLOOKUP($C1854,装备数值,7,0)*($E1854-1))*VLOOKUP($D1854,系数!$K$2:$O$7,5,0))</f>
        <v>0</v>
      </c>
      <c r="K1854" s="17">
        <f>INT(VLOOKUP(E1854,强化金币,2,1)*VLOOKUP(INDEX(装备!F:F,MATCH(属性!A1854,装备!A:A,0)),系数!$K$12:$M$15,3,0))</f>
        <v>10800</v>
      </c>
      <c r="L1854" s="17"/>
      <c r="M1854" s="17"/>
      <c r="N1854" s="17"/>
      <c r="O1854" s="17">
        <f>IF(E1854=1,"",VLOOKUP(E1854,系数!$S$2:$AB$12,MATCH(属性!C1854,评级,0),1))</f>
        <v>0</v>
      </c>
    </row>
    <row r="1855" spans="1:15" ht="17.25" thickBot="1" x14ac:dyDescent="0.4">
      <c r="A1855" s="17">
        <f t="shared" si="58"/>
        <v>7100016</v>
      </c>
      <c r="B1855" s="17" t="s">
        <v>71</v>
      </c>
      <c r="C1855" s="15">
        <f>INDEX(装备!G:G,MATCH(属性!A1855,装备!A:A,0))</f>
        <v>7</v>
      </c>
      <c r="D1855" s="15" t="str">
        <f>INDEX(装备!E:E,MATCH(属性!A1855,装备!A:A,0))</f>
        <v>trousers</v>
      </c>
      <c r="E1855" s="14">
        <v>53</v>
      </c>
      <c r="F1855" s="17">
        <f>INT((VLOOKUP($C1855,装备数值,2,0)+VLOOKUP($C1855,装备数值,5,0)*($E1855-1))*VLOOKUP($D1855,系数!$K$2:$O$7,2,0))</f>
        <v>1395</v>
      </c>
      <c r="G1855" s="17">
        <f>INT((VLOOKUP($C1855,装备数值,3,0)+VLOOKUP($C1855,装备数值,6,0)*($E1855-1))*VLOOKUP($D1855,系数!$K$2:$O$7,3,0))</f>
        <v>0</v>
      </c>
      <c r="H1855" s="17">
        <f t="shared" si="57"/>
        <v>0</v>
      </c>
      <c r="I1855" s="17">
        <f>INT((VLOOKUP($C1855,装备数值,4,0)+VLOOKUP($C1855,装备数值,7,0)*($E1855-1))*VLOOKUP($D1855,系数!$K$2:$O$7,4,0))</f>
        <v>0</v>
      </c>
      <c r="J1855" s="17">
        <f>INT((VLOOKUP($C1855,装备数值,4,0)+VLOOKUP($C1855,装备数值,7,0)*($E1855-1))*VLOOKUP($D1855,系数!$K$2:$O$7,5,0))</f>
        <v>0</v>
      </c>
      <c r="K1855" s="17">
        <f>INT(VLOOKUP(E1855,强化金币,2,1)*VLOOKUP(INDEX(装备!F:F,MATCH(属性!A1855,装备!A:A,0)),系数!$K$12:$M$15,3,0))</f>
        <v>11400</v>
      </c>
      <c r="L1855" s="17"/>
      <c r="M1855" s="17"/>
      <c r="N1855" s="17"/>
      <c r="O1855" s="17">
        <f>IF(E1855=1,"",VLOOKUP(E1855,系数!$S$2:$AB$12,MATCH(属性!C1855,评级,0),1))</f>
        <v>0</v>
      </c>
    </row>
    <row r="1856" spans="1:15" ht="17.25" thickBot="1" x14ac:dyDescent="0.4">
      <c r="A1856" s="17">
        <f t="shared" si="58"/>
        <v>7100016</v>
      </c>
      <c r="B1856" s="17" t="s">
        <v>71</v>
      </c>
      <c r="C1856" s="15">
        <f>INDEX(装备!G:G,MATCH(属性!A1856,装备!A:A,0))</f>
        <v>7</v>
      </c>
      <c r="D1856" s="15" t="str">
        <f>INDEX(装备!E:E,MATCH(属性!A1856,装备!A:A,0))</f>
        <v>trousers</v>
      </c>
      <c r="E1856" s="14">
        <v>54</v>
      </c>
      <c r="F1856" s="17">
        <f>INT((VLOOKUP($C1856,装备数值,2,0)+VLOOKUP($C1856,装备数值,5,0)*($E1856-1))*VLOOKUP($D1856,系数!$K$2:$O$7,2,0))</f>
        <v>1414</v>
      </c>
      <c r="G1856" s="17">
        <f>INT((VLOOKUP($C1856,装备数值,3,0)+VLOOKUP($C1856,装备数值,6,0)*($E1856-1))*VLOOKUP($D1856,系数!$K$2:$O$7,3,0))</f>
        <v>0</v>
      </c>
      <c r="H1856" s="17">
        <f t="shared" si="57"/>
        <v>0</v>
      </c>
      <c r="I1856" s="17">
        <f>INT((VLOOKUP($C1856,装备数值,4,0)+VLOOKUP($C1856,装备数值,7,0)*($E1856-1))*VLOOKUP($D1856,系数!$K$2:$O$7,4,0))</f>
        <v>0</v>
      </c>
      <c r="J1856" s="17">
        <f>INT((VLOOKUP($C1856,装备数值,4,0)+VLOOKUP($C1856,装备数值,7,0)*($E1856-1))*VLOOKUP($D1856,系数!$K$2:$O$7,5,0))</f>
        <v>0</v>
      </c>
      <c r="K1856" s="17">
        <f>INT(VLOOKUP(E1856,强化金币,2,1)*VLOOKUP(INDEX(装备!F:F,MATCH(属性!A1856,装备!A:A,0)),系数!$K$12:$M$15,3,0))</f>
        <v>12000</v>
      </c>
      <c r="L1856" s="17"/>
      <c r="M1856" s="17"/>
      <c r="N1856" s="17"/>
      <c r="O1856" s="17">
        <f>IF(E1856=1,"",VLOOKUP(E1856,系数!$S$2:$AB$12,MATCH(属性!C1856,评级,0),1))</f>
        <v>0</v>
      </c>
    </row>
    <row r="1857" spans="1:15" ht="17.25" thickBot="1" x14ac:dyDescent="0.4">
      <c r="A1857" s="17">
        <f t="shared" si="58"/>
        <v>7100016</v>
      </c>
      <c r="B1857" s="17" t="s">
        <v>71</v>
      </c>
      <c r="C1857" s="15">
        <f>INDEX(装备!G:G,MATCH(属性!A1857,装备!A:A,0))</f>
        <v>7</v>
      </c>
      <c r="D1857" s="15" t="str">
        <f>INDEX(装备!E:E,MATCH(属性!A1857,装备!A:A,0))</f>
        <v>trousers</v>
      </c>
      <c r="E1857" s="14">
        <v>55</v>
      </c>
      <c r="F1857" s="17">
        <f>INT((VLOOKUP($C1857,装备数值,2,0)+VLOOKUP($C1857,装备数值,5,0)*($E1857-1))*VLOOKUP($D1857,系数!$K$2:$O$7,2,0))</f>
        <v>1434</v>
      </c>
      <c r="G1857" s="17">
        <f>INT((VLOOKUP($C1857,装备数值,3,0)+VLOOKUP($C1857,装备数值,6,0)*($E1857-1))*VLOOKUP($D1857,系数!$K$2:$O$7,3,0))</f>
        <v>0</v>
      </c>
      <c r="H1857" s="17">
        <f t="shared" si="57"/>
        <v>0</v>
      </c>
      <c r="I1857" s="17">
        <f>INT((VLOOKUP($C1857,装备数值,4,0)+VLOOKUP($C1857,装备数值,7,0)*($E1857-1))*VLOOKUP($D1857,系数!$K$2:$O$7,4,0))</f>
        <v>0</v>
      </c>
      <c r="J1857" s="17">
        <f>INT((VLOOKUP($C1857,装备数值,4,0)+VLOOKUP($C1857,装备数值,7,0)*($E1857-1))*VLOOKUP($D1857,系数!$K$2:$O$7,5,0))</f>
        <v>0</v>
      </c>
      <c r="K1857" s="17">
        <f>INT(VLOOKUP(E1857,强化金币,2,1)*VLOOKUP(INDEX(装备!F:F,MATCH(属性!A1857,装备!A:A,0)),系数!$K$12:$M$15,3,0))</f>
        <v>12600</v>
      </c>
      <c r="L1857" s="17"/>
      <c r="M1857" s="17"/>
      <c r="N1857" s="17"/>
      <c r="O1857" s="17">
        <f>IF(E1857=1,"",VLOOKUP(E1857,系数!$S$2:$AB$12,MATCH(属性!C1857,评级,0),1))</f>
        <v>0</v>
      </c>
    </row>
    <row r="1858" spans="1:15" ht="17.25" thickBot="1" x14ac:dyDescent="0.4">
      <c r="A1858" s="17">
        <f t="shared" si="58"/>
        <v>7100016</v>
      </c>
      <c r="B1858" s="17" t="s">
        <v>71</v>
      </c>
      <c r="C1858" s="15">
        <f>INDEX(装备!G:G,MATCH(属性!A1858,装备!A:A,0))</f>
        <v>7</v>
      </c>
      <c r="D1858" s="15" t="str">
        <f>INDEX(装备!E:E,MATCH(属性!A1858,装备!A:A,0))</f>
        <v>trousers</v>
      </c>
      <c r="E1858" s="14">
        <v>56</v>
      </c>
      <c r="F1858" s="17">
        <f>INT((VLOOKUP($C1858,装备数值,2,0)+VLOOKUP($C1858,装备数值,5,0)*($E1858-1))*VLOOKUP($D1858,系数!$K$2:$O$7,2,0))</f>
        <v>1453</v>
      </c>
      <c r="G1858" s="17">
        <f>INT((VLOOKUP($C1858,装备数值,3,0)+VLOOKUP($C1858,装备数值,6,0)*($E1858-1))*VLOOKUP($D1858,系数!$K$2:$O$7,3,0))</f>
        <v>0</v>
      </c>
      <c r="H1858" s="17">
        <f t="shared" si="57"/>
        <v>0</v>
      </c>
      <c r="I1858" s="17">
        <f>INT((VLOOKUP($C1858,装备数值,4,0)+VLOOKUP($C1858,装备数值,7,0)*($E1858-1))*VLOOKUP($D1858,系数!$K$2:$O$7,4,0))</f>
        <v>0</v>
      </c>
      <c r="J1858" s="17">
        <f>INT((VLOOKUP($C1858,装备数值,4,0)+VLOOKUP($C1858,装备数值,7,0)*($E1858-1))*VLOOKUP($D1858,系数!$K$2:$O$7,5,0))</f>
        <v>0</v>
      </c>
      <c r="K1858" s="17">
        <f>INT(VLOOKUP(E1858,强化金币,2,1)*VLOOKUP(INDEX(装备!F:F,MATCH(属性!A1858,装备!A:A,0)),系数!$K$12:$M$15,3,0))</f>
        <v>13200</v>
      </c>
      <c r="L1858" s="17"/>
      <c r="M1858" s="17"/>
      <c r="N1858" s="17"/>
      <c r="O1858" s="17">
        <f>IF(E1858=1,"",VLOOKUP(E1858,系数!$S$2:$AB$12,MATCH(属性!C1858,评级,0),1))</f>
        <v>0</v>
      </c>
    </row>
    <row r="1859" spans="1:15" ht="17.25" thickBot="1" x14ac:dyDescent="0.4">
      <c r="A1859" s="17">
        <f t="shared" si="58"/>
        <v>7100016</v>
      </c>
      <c r="B1859" s="17" t="s">
        <v>71</v>
      </c>
      <c r="C1859" s="15">
        <f>INDEX(装备!G:G,MATCH(属性!A1859,装备!A:A,0))</f>
        <v>7</v>
      </c>
      <c r="D1859" s="15" t="str">
        <f>INDEX(装备!E:E,MATCH(属性!A1859,装备!A:A,0))</f>
        <v>trousers</v>
      </c>
      <c r="E1859" s="14">
        <v>57</v>
      </c>
      <c r="F1859" s="17">
        <f>INT((VLOOKUP($C1859,装备数值,2,0)+VLOOKUP($C1859,装备数值,5,0)*($E1859-1))*VLOOKUP($D1859,系数!$K$2:$O$7,2,0))</f>
        <v>1472</v>
      </c>
      <c r="G1859" s="17">
        <f>INT((VLOOKUP($C1859,装备数值,3,0)+VLOOKUP($C1859,装备数值,6,0)*($E1859-1))*VLOOKUP($D1859,系数!$K$2:$O$7,3,0))</f>
        <v>0</v>
      </c>
      <c r="H1859" s="17">
        <f t="shared" si="57"/>
        <v>0</v>
      </c>
      <c r="I1859" s="17">
        <f>INT((VLOOKUP($C1859,装备数值,4,0)+VLOOKUP($C1859,装备数值,7,0)*($E1859-1))*VLOOKUP($D1859,系数!$K$2:$O$7,4,0))</f>
        <v>0</v>
      </c>
      <c r="J1859" s="17">
        <f>INT((VLOOKUP($C1859,装备数值,4,0)+VLOOKUP($C1859,装备数值,7,0)*($E1859-1))*VLOOKUP($D1859,系数!$K$2:$O$7,5,0))</f>
        <v>0</v>
      </c>
      <c r="K1859" s="17">
        <f>INT(VLOOKUP(E1859,强化金币,2,1)*VLOOKUP(INDEX(装备!F:F,MATCH(属性!A1859,装备!A:A,0)),系数!$K$12:$M$15,3,0))</f>
        <v>13800</v>
      </c>
      <c r="L1859" s="17"/>
      <c r="M1859" s="17"/>
      <c r="N1859" s="17"/>
      <c r="O1859" s="17">
        <f>IF(E1859=1,"",VLOOKUP(E1859,系数!$S$2:$AB$12,MATCH(属性!C1859,评级,0),1))</f>
        <v>0</v>
      </c>
    </row>
    <row r="1860" spans="1:15" ht="17.25" thickBot="1" x14ac:dyDescent="0.4">
      <c r="A1860" s="17">
        <f t="shared" si="58"/>
        <v>7100016</v>
      </c>
      <c r="B1860" s="17" t="s">
        <v>71</v>
      </c>
      <c r="C1860" s="15">
        <f>INDEX(装备!G:G,MATCH(属性!A1860,装备!A:A,0))</f>
        <v>7</v>
      </c>
      <c r="D1860" s="15" t="str">
        <f>INDEX(装备!E:E,MATCH(属性!A1860,装备!A:A,0))</f>
        <v>trousers</v>
      </c>
      <c r="E1860" s="14">
        <v>58</v>
      </c>
      <c r="F1860" s="17">
        <f>INT((VLOOKUP($C1860,装备数值,2,0)+VLOOKUP($C1860,装备数值,5,0)*($E1860-1))*VLOOKUP($D1860,系数!$K$2:$O$7,2,0))</f>
        <v>1492</v>
      </c>
      <c r="G1860" s="17">
        <f>INT((VLOOKUP($C1860,装备数值,3,0)+VLOOKUP($C1860,装备数值,6,0)*($E1860-1))*VLOOKUP($D1860,系数!$K$2:$O$7,3,0))</f>
        <v>0</v>
      </c>
      <c r="H1860" s="17">
        <f t="shared" ref="H1860:H1923" si="59">G1860</f>
        <v>0</v>
      </c>
      <c r="I1860" s="17">
        <f>INT((VLOOKUP($C1860,装备数值,4,0)+VLOOKUP($C1860,装备数值,7,0)*($E1860-1))*VLOOKUP($D1860,系数!$K$2:$O$7,4,0))</f>
        <v>0</v>
      </c>
      <c r="J1860" s="17">
        <f>INT((VLOOKUP($C1860,装备数值,4,0)+VLOOKUP($C1860,装备数值,7,0)*($E1860-1))*VLOOKUP($D1860,系数!$K$2:$O$7,5,0))</f>
        <v>0</v>
      </c>
      <c r="K1860" s="17">
        <f>INT(VLOOKUP(E1860,强化金币,2,1)*VLOOKUP(INDEX(装备!F:F,MATCH(属性!A1860,装备!A:A,0)),系数!$K$12:$M$15,3,0))</f>
        <v>14400</v>
      </c>
      <c r="L1860" s="17"/>
      <c r="M1860" s="17"/>
      <c r="N1860" s="17"/>
      <c r="O1860" s="17">
        <f>IF(E1860=1,"",VLOOKUP(E1860,系数!$S$2:$AB$12,MATCH(属性!C1860,评级,0),1))</f>
        <v>0</v>
      </c>
    </row>
    <row r="1861" spans="1:15" ht="17.25" thickBot="1" x14ac:dyDescent="0.4">
      <c r="A1861" s="17">
        <f t="shared" si="58"/>
        <v>7100016</v>
      </c>
      <c r="B1861" s="17" t="s">
        <v>71</v>
      </c>
      <c r="C1861" s="15">
        <f>INDEX(装备!G:G,MATCH(属性!A1861,装备!A:A,0))</f>
        <v>7</v>
      </c>
      <c r="D1861" s="15" t="str">
        <f>INDEX(装备!E:E,MATCH(属性!A1861,装备!A:A,0))</f>
        <v>trousers</v>
      </c>
      <c r="E1861" s="14">
        <v>59</v>
      </c>
      <c r="F1861" s="17">
        <f>INT((VLOOKUP($C1861,装备数值,2,0)+VLOOKUP($C1861,装备数值,5,0)*($E1861-1))*VLOOKUP($D1861,系数!$K$2:$O$7,2,0))</f>
        <v>1511</v>
      </c>
      <c r="G1861" s="17">
        <f>INT((VLOOKUP($C1861,装备数值,3,0)+VLOOKUP($C1861,装备数值,6,0)*($E1861-1))*VLOOKUP($D1861,系数!$K$2:$O$7,3,0))</f>
        <v>0</v>
      </c>
      <c r="H1861" s="17">
        <f t="shared" si="59"/>
        <v>0</v>
      </c>
      <c r="I1861" s="17">
        <f>INT((VLOOKUP($C1861,装备数值,4,0)+VLOOKUP($C1861,装备数值,7,0)*($E1861-1))*VLOOKUP($D1861,系数!$K$2:$O$7,4,0))</f>
        <v>0</v>
      </c>
      <c r="J1861" s="17">
        <f>INT((VLOOKUP($C1861,装备数值,4,0)+VLOOKUP($C1861,装备数值,7,0)*($E1861-1))*VLOOKUP($D1861,系数!$K$2:$O$7,5,0))</f>
        <v>0</v>
      </c>
      <c r="K1861" s="17">
        <f>INT(VLOOKUP(E1861,强化金币,2,1)*VLOOKUP(INDEX(装备!F:F,MATCH(属性!A1861,装备!A:A,0)),系数!$K$12:$M$15,3,0))</f>
        <v>15000</v>
      </c>
      <c r="L1861" s="17"/>
      <c r="M1861" s="17"/>
      <c r="N1861" s="17"/>
      <c r="O1861" s="17">
        <f>IF(E1861=1,"",VLOOKUP(E1861,系数!$S$2:$AB$12,MATCH(属性!C1861,评级,0),1))</f>
        <v>0</v>
      </c>
    </row>
    <row r="1862" spans="1:15" ht="17.25" thickBot="1" x14ac:dyDescent="0.4">
      <c r="A1862" s="17">
        <f t="shared" si="58"/>
        <v>7100016</v>
      </c>
      <c r="B1862" s="17" t="s">
        <v>71</v>
      </c>
      <c r="C1862" s="15">
        <f>INDEX(装备!G:G,MATCH(属性!A1862,装备!A:A,0))</f>
        <v>7</v>
      </c>
      <c r="D1862" s="15" t="str">
        <f>INDEX(装备!E:E,MATCH(属性!A1862,装备!A:A,0))</f>
        <v>trousers</v>
      </c>
      <c r="E1862" s="14">
        <v>60</v>
      </c>
      <c r="F1862" s="17">
        <f>INT((VLOOKUP($C1862,装备数值,2,0)+VLOOKUP($C1862,装备数值,5,0)*($E1862-1))*VLOOKUP($D1862,系数!$K$2:$O$7,2,0))</f>
        <v>1530</v>
      </c>
      <c r="G1862" s="17">
        <f>INT((VLOOKUP($C1862,装备数值,3,0)+VLOOKUP($C1862,装备数值,6,0)*($E1862-1))*VLOOKUP($D1862,系数!$K$2:$O$7,3,0))</f>
        <v>0</v>
      </c>
      <c r="H1862" s="17">
        <f t="shared" si="59"/>
        <v>0</v>
      </c>
      <c r="I1862" s="17">
        <f>INT((VLOOKUP($C1862,装备数值,4,0)+VLOOKUP($C1862,装备数值,7,0)*($E1862-1))*VLOOKUP($D1862,系数!$K$2:$O$7,4,0))</f>
        <v>0</v>
      </c>
      <c r="J1862" s="17">
        <f>INT((VLOOKUP($C1862,装备数值,4,0)+VLOOKUP($C1862,装备数值,7,0)*($E1862-1))*VLOOKUP($D1862,系数!$K$2:$O$7,5,0))</f>
        <v>0</v>
      </c>
      <c r="K1862" s="17">
        <f>INT(VLOOKUP(E1862,强化金币,2,1)*VLOOKUP(INDEX(装备!F:F,MATCH(属性!A1862,装备!A:A,0)),系数!$K$12:$M$15,3,0))</f>
        <v>15750</v>
      </c>
      <c r="L1862" s="17"/>
      <c r="M1862" s="17"/>
      <c r="N1862" s="17"/>
      <c r="O1862" s="17">
        <f>IF(E1862=1,"",VLOOKUP(E1862,系数!$S$2:$AB$12,MATCH(属性!C1862,评级,0),1))</f>
        <v>0</v>
      </c>
    </row>
    <row r="1863" spans="1:15" ht="17.25" thickBot="1" x14ac:dyDescent="0.4">
      <c r="A1863" s="17">
        <f t="shared" si="58"/>
        <v>7100016</v>
      </c>
      <c r="B1863" s="17" t="s">
        <v>71</v>
      </c>
      <c r="C1863" s="15">
        <f>INDEX(装备!G:G,MATCH(属性!A1863,装备!A:A,0))</f>
        <v>7</v>
      </c>
      <c r="D1863" s="15" t="str">
        <f>INDEX(装备!E:E,MATCH(属性!A1863,装备!A:A,0))</f>
        <v>trousers</v>
      </c>
      <c r="E1863" s="14">
        <v>61</v>
      </c>
      <c r="F1863" s="17">
        <f>INT((VLOOKUP($C1863,装备数值,2,0)+VLOOKUP($C1863,装备数值,5,0)*($E1863-1))*VLOOKUP($D1863,系数!$K$2:$O$7,2,0))</f>
        <v>1550</v>
      </c>
      <c r="G1863" s="17">
        <f>INT((VLOOKUP($C1863,装备数值,3,0)+VLOOKUP($C1863,装备数值,6,0)*($E1863-1))*VLOOKUP($D1863,系数!$K$2:$O$7,3,0))</f>
        <v>0</v>
      </c>
      <c r="H1863" s="17">
        <f t="shared" si="59"/>
        <v>0</v>
      </c>
      <c r="I1863" s="17">
        <f>INT((VLOOKUP($C1863,装备数值,4,0)+VLOOKUP($C1863,装备数值,7,0)*($E1863-1))*VLOOKUP($D1863,系数!$K$2:$O$7,4,0))</f>
        <v>0</v>
      </c>
      <c r="J1863" s="17">
        <f>INT((VLOOKUP($C1863,装备数值,4,0)+VLOOKUP($C1863,装备数值,7,0)*($E1863-1))*VLOOKUP($D1863,系数!$K$2:$O$7,5,0))</f>
        <v>0</v>
      </c>
      <c r="K1863" s="17">
        <f>INT(VLOOKUP(E1863,强化金币,2,1)*VLOOKUP(INDEX(装备!F:F,MATCH(属性!A1863,装备!A:A,0)),系数!$K$12:$M$15,3,0))</f>
        <v>16500</v>
      </c>
      <c r="L1863" s="17"/>
      <c r="M1863" s="17"/>
      <c r="N1863" s="17"/>
      <c r="O1863" s="17">
        <f>IF(E1863=1,"",VLOOKUP(E1863,系数!$S$2:$AB$12,MATCH(属性!C1863,评级,0),1))</f>
        <v>0</v>
      </c>
    </row>
    <row r="1864" spans="1:15" ht="17.25" thickBot="1" x14ac:dyDescent="0.4">
      <c r="A1864" s="17">
        <f t="shared" si="58"/>
        <v>7100016</v>
      </c>
      <c r="B1864" s="17" t="s">
        <v>71</v>
      </c>
      <c r="C1864" s="15">
        <f>INDEX(装备!G:G,MATCH(属性!A1864,装备!A:A,0))</f>
        <v>7</v>
      </c>
      <c r="D1864" s="15" t="str">
        <f>INDEX(装备!E:E,MATCH(属性!A1864,装备!A:A,0))</f>
        <v>trousers</v>
      </c>
      <c r="E1864" s="14">
        <v>62</v>
      </c>
      <c r="F1864" s="17">
        <f>INT((VLOOKUP($C1864,装备数值,2,0)+VLOOKUP($C1864,装备数值,5,0)*($E1864-1))*VLOOKUP($D1864,系数!$K$2:$O$7,2,0))</f>
        <v>1569</v>
      </c>
      <c r="G1864" s="17">
        <f>INT((VLOOKUP($C1864,装备数值,3,0)+VLOOKUP($C1864,装备数值,6,0)*($E1864-1))*VLOOKUP($D1864,系数!$K$2:$O$7,3,0))</f>
        <v>0</v>
      </c>
      <c r="H1864" s="17">
        <f t="shared" si="59"/>
        <v>0</v>
      </c>
      <c r="I1864" s="17">
        <f>INT((VLOOKUP($C1864,装备数值,4,0)+VLOOKUP($C1864,装备数值,7,0)*($E1864-1))*VLOOKUP($D1864,系数!$K$2:$O$7,4,0))</f>
        <v>0</v>
      </c>
      <c r="J1864" s="17">
        <f>INT((VLOOKUP($C1864,装备数值,4,0)+VLOOKUP($C1864,装备数值,7,0)*($E1864-1))*VLOOKUP($D1864,系数!$K$2:$O$7,5,0))</f>
        <v>0</v>
      </c>
      <c r="K1864" s="17">
        <f>INT(VLOOKUP(E1864,强化金币,2,1)*VLOOKUP(INDEX(装备!F:F,MATCH(属性!A1864,装备!A:A,0)),系数!$K$12:$M$15,3,0))</f>
        <v>17250</v>
      </c>
      <c r="L1864" s="17"/>
      <c r="M1864" s="17"/>
      <c r="N1864" s="17"/>
      <c r="O1864" s="17">
        <f>IF(E1864=1,"",VLOOKUP(E1864,系数!$S$2:$AB$12,MATCH(属性!C1864,评级,0),1))</f>
        <v>0</v>
      </c>
    </row>
    <row r="1865" spans="1:15" ht="17.25" thickBot="1" x14ac:dyDescent="0.4">
      <c r="A1865" s="17">
        <f t="shared" si="58"/>
        <v>7100016</v>
      </c>
      <c r="B1865" s="17" t="s">
        <v>71</v>
      </c>
      <c r="C1865" s="15">
        <f>INDEX(装备!G:G,MATCH(属性!A1865,装备!A:A,0))</f>
        <v>7</v>
      </c>
      <c r="D1865" s="15" t="str">
        <f>INDEX(装备!E:E,MATCH(属性!A1865,装备!A:A,0))</f>
        <v>trousers</v>
      </c>
      <c r="E1865" s="14">
        <v>63</v>
      </c>
      <c r="F1865" s="17">
        <f>INT((VLOOKUP($C1865,装备数值,2,0)+VLOOKUP($C1865,装备数值,5,0)*($E1865-1))*VLOOKUP($D1865,系数!$K$2:$O$7,2,0))</f>
        <v>1588</v>
      </c>
      <c r="G1865" s="17">
        <f>INT((VLOOKUP($C1865,装备数值,3,0)+VLOOKUP($C1865,装备数值,6,0)*($E1865-1))*VLOOKUP($D1865,系数!$K$2:$O$7,3,0))</f>
        <v>0</v>
      </c>
      <c r="H1865" s="17">
        <f t="shared" si="59"/>
        <v>0</v>
      </c>
      <c r="I1865" s="17">
        <f>INT((VLOOKUP($C1865,装备数值,4,0)+VLOOKUP($C1865,装备数值,7,0)*($E1865-1))*VLOOKUP($D1865,系数!$K$2:$O$7,4,0))</f>
        <v>0</v>
      </c>
      <c r="J1865" s="17">
        <f>INT((VLOOKUP($C1865,装备数值,4,0)+VLOOKUP($C1865,装备数值,7,0)*($E1865-1))*VLOOKUP($D1865,系数!$K$2:$O$7,5,0))</f>
        <v>0</v>
      </c>
      <c r="K1865" s="17">
        <f>INT(VLOOKUP(E1865,强化金币,2,1)*VLOOKUP(INDEX(装备!F:F,MATCH(属性!A1865,装备!A:A,0)),系数!$K$12:$M$15,3,0))</f>
        <v>18000</v>
      </c>
      <c r="L1865" s="17"/>
      <c r="M1865" s="17"/>
      <c r="N1865" s="17"/>
      <c r="O1865" s="17">
        <f>IF(E1865=1,"",VLOOKUP(E1865,系数!$S$2:$AB$12,MATCH(属性!C1865,评级,0),1))</f>
        <v>0</v>
      </c>
    </row>
    <row r="1866" spans="1:15" ht="17.25" thickBot="1" x14ac:dyDescent="0.4">
      <c r="A1866" s="17">
        <f t="shared" si="58"/>
        <v>7100016</v>
      </c>
      <c r="B1866" s="17" t="s">
        <v>71</v>
      </c>
      <c r="C1866" s="15">
        <f>INDEX(装备!G:G,MATCH(属性!A1866,装备!A:A,0))</f>
        <v>7</v>
      </c>
      <c r="D1866" s="15" t="str">
        <f>INDEX(装备!E:E,MATCH(属性!A1866,装备!A:A,0))</f>
        <v>trousers</v>
      </c>
      <c r="E1866" s="14">
        <v>64</v>
      </c>
      <c r="F1866" s="17">
        <f>INT((VLOOKUP($C1866,装备数值,2,0)+VLOOKUP($C1866,装备数值,5,0)*($E1866-1))*VLOOKUP($D1866,系数!$K$2:$O$7,2,0))</f>
        <v>1608</v>
      </c>
      <c r="G1866" s="17">
        <f>INT((VLOOKUP($C1866,装备数值,3,0)+VLOOKUP($C1866,装备数值,6,0)*($E1866-1))*VLOOKUP($D1866,系数!$K$2:$O$7,3,0))</f>
        <v>0</v>
      </c>
      <c r="H1866" s="17">
        <f t="shared" si="59"/>
        <v>0</v>
      </c>
      <c r="I1866" s="17">
        <f>INT((VLOOKUP($C1866,装备数值,4,0)+VLOOKUP($C1866,装备数值,7,0)*($E1866-1))*VLOOKUP($D1866,系数!$K$2:$O$7,4,0))</f>
        <v>0</v>
      </c>
      <c r="J1866" s="17">
        <f>INT((VLOOKUP($C1866,装备数值,4,0)+VLOOKUP($C1866,装备数值,7,0)*($E1866-1))*VLOOKUP($D1866,系数!$K$2:$O$7,5,0))</f>
        <v>0</v>
      </c>
      <c r="K1866" s="17">
        <f>INT(VLOOKUP(E1866,强化金币,2,1)*VLOOKUP(INDEX(装备!F:F,MATCH(属性!A1866,装备!A:A,0)),系数!$K$12:$M$15,3,0))</f>
        <v>18750</v>
      </c>
      <c r="L1866" s="17"/>
      <c r="M1866" s="17"/>
      <c r="N1866" s="17"/>
      <c r="O1866" s="17">
        <f>IF(E1866=1,"",VLOOKUP(E1866,系数!$S$2:$AB$12,MATCH(属性!C1866,评级,0),1))</f>
        <v>0</v>
      </c>
    </row>
    <row r="1867" spans="1:15" ht="17.25" thickBot="1" x14ac:dyDescent="0.4">
      <c r="A1867" s="17">
        <f t="shared" si="58"/>
        <v>7100016</v>
      </c>
      <c r="B1867" s="17" t="s">
        <v>71</v>
      </c>
      <c r="C1867" s="15">
        <f>INDEX(装备!G:G,MATCH(属性!A1867,装备!A:A,0))</f>
        <v>7</v>
      </c>
      <c r="D1867" s="15" t="str">
        <f>INDEX(装备!E:E,MATCH(属性!A1867,装备!A:A,0))</f>
        <v>trousers</v>
      </c>
      <c r="E1867" s="14">
        <v>65</v>
      </c>
      <c r="F1867" s="17">
        <f>INT((VLOOKUP($C1867,装备数值,2,0)+VLOOKUP($C1867,装备数值,5,0)*($E1867-1))*VLOOKUP($D1867,系数!$K$2:$O$7,2,0))</f>
        <v>1627</v>
      </c>
      <c r="G1867" s="17">
        <f>INT((VLOOKUP($C1867,装备数值,3,0)+VLOOKUP($C1867,装备数值,6,0)*($E1867-1))*VLOOKUP($D1867,系数!$K$2:$O$7,3,0))</f>
        <v>0</v>
      </c>
      <c r="H1867" s="17">
        <f t="shared" si="59"/>
        <v>0</v>
      </c>
      <c r="I1867" s="17">
        <f>INT((VLOOKUP($C1867,装备数值,4,0)+VLOOKUP($C1867,装备数值,7,0)*($E1867-1))*VLOOKUP($D1867,系数!$K$2:$O$7,4,0))</f>
        <v>0</v>
      </c>
      <c r="J1867" s="17">
        <f>INT((VLOOKUP($C1867,装备数值,4,0)+VLOOKUP($C1867,装备数值,7,0)*($E1867-1))*VLOOKUP($D1867,系数!$K$2:$O$7,5,0))</f>
        <v>0</v>
      </c>
      <c r="K1867" s="17">
        <f>INT(VLOOKUP(E1867,强化金币,2,1)*VLOOKUP(INDEX(装备!F:F,MATCH(属性!A1867,装备!A:A,0)),系数!$K$12:$M$15,3,0))</f>
        <v>19500</v>
      </c>
      <c r="L1867" s="17"/>
      <c r="M1867" s="17"/>
      <c r="N1867" s="17"/>
      <c r="O1867" s="17">
        <f>IF(E1867=1,"",VLOOKUP(E1867,系数!$S$2:$AB$12,MATCH(属性!C1867,评级,0),1))</f>
        <v>0</v>
      </c>
    </row>
    <row r="1868" spans="1:15" ht="17.25" thickBot="1" x14ac:dyDescent="0.4">
      <c r="A1868" s="17">
        <f t="shared" si="58"/>
        <v>7100016</v>
      </c>
      <c r="B1868" s="17" t="s">
        <v>71</v>
      </c>
      <c r="C1868" s="15">
        <f>INDEX(装备!G:G,MATCH(属性!A1868,装备!A:A,0))</f>
        <v>7</v>
      </c>
      <c r="D1868" s="15" t="str">
        <f>INDEX(装备!E:E,MATCH(属性!A1868,装备!A:A,0))</f>
        <v>trousers</v>
      </c>
      <c r="E1868" s="14">
        <v>66</v>
      </c>
      <c r="F1868" s="17">
        <f>INT((VLOOKUP($C1868,装备数值,2,0)+VLOOKUP($C1868,装备数值,5,0)*($E1868-1))*VLOOKUP($D1868,系数!$K$2:$O$7,2,0))</f>
        <v>1646</v>
      </c>
      <c r="G1868" s="17">
        <f>INT((VLOOKUP($C1868,装备数值,3,0)+VLOOKUP($C1868,装备数值,6,0)*($E1868-1))*VLOOKUP($D1868,系数!$K$2:$O$7,3,0))</f>
        <v>0</v>
      </c>
      <c r="H1868" s="17">
        <f t="shared" si="59"/>
        <v>0</v>
      </c>
      <c r="I1868" s="17">
        <f>INT((VLOOKUP($C1868,装备数值,4,0)+VLOOKUP($C1868,装备数值,7,0)*($E1868-1))*VLOOKUP($D1868,系数!$K$2:$O$7,4,0))</f>
        <v>0</v>
      </c>
      <c r="J1868" s="17">
        <f>INT((VLOOKUP($C1868,装备数值,4,0)+VLOOKUP($C1868,装备数值,7,0)*($E1868-1))*VLOOKUP($D1868,系数!$K$2:$O$7,5,0))</f>
        <v>0</v>
      </c>
      <c r="K1868" s="17">
        <f>INT(VLOOKUP(E1868,强化金币,2,1)*VLOOKUP(INDEX(装备!F:F,MATCH(属性!A1868,装备!A:A,0)),系数!$K$12:$M$15,3,0))</f>
        <v>20250</v>
      </c>
      <c r="L1868" s="17"/>
      <c r="M1868" s="17"/>
      <c r="N1868" s="17"/>
      <c r="O1868" s="17">
        <f>IF(E1868=1,"",VLOOKUP(E1868,系数!$S$2:$AB$12,MATCH(属性!C1868,评级,0),1))</f>
        <v>0</v>
      </c>
    </row>
    <row r="1869" spans="1:15" ht="17.25" thickBot="1" x14ac:dyDescent="0.4">
      <c r="A1869" s="17">
        <f t="shared" si="58"/>
        <v>7100016</v>
      </c>
      <c r="B1869" s="17" t="s">
        <v>71</v>
      </c>
      <c r="C1869" s="15">
        <f>INDEX(装备!G:G,MATCH(属性!A1869,装备!A:A,0))</f>
        <v>7</v>
      </c>
      <c r="D1869" s="15" t="str">
        <f>INDEX(装备!E:E,MATCH(属性!A1869,装备!A:A,0))</f>
        <v>trousers</v>
      </c>
      <c r="E1869" s="14">
        <v>67</v>
      </c>
      <c r="F1869" s="17">
        <f>INT((VLOOKUP($C1869,装备数值,2,0)+VLOOKUP($C1869,装备数值,5,0)*($E1869-1))*VLOOKUP($D1869,系数!$K$2:$O$7,2,0))</f>
        <v>1666</v>
      </c>
      <c r="G1869" s="17">
        <f>INT((VLOOKUP($C1869,装备数值,3,0)+VLOOKUP($C1869,装备数值,6,0)*($E1869-1))*VLOOKUP($D1869,系数!$K$2:$O$7,3,0))</f>
        <v>0</v>
      </c>
      <c r="H1869" s="17">
        <f t="shared" si="59"/>
        <v>0</v>
      </c>
      <c r="I1869" s="17">
        <f>INT((VLOOKUP($C1869,装备数值,4,0)+VLOOKUP($C1869,装备数值,7,0)*($E1869-1))*VLOOKUP($D1869,系数!$K$2:$O$7,4,0))</f>
        <v>0</v>
      </c>
      <c r="J1869" s="17">
        <f>INT((VLOOKUP($C1869,装备数值,4,0)+VLOOKUP($C1869,装备数值,7,0)*($E1869-1))*VLOOKUP($D1869,系数!$K$2:$O$7,5,0))</f>
        <v>0</v>
      </c>
      <c r="K1869" s="17">
        <f>INT(VLOOKUP(E1869,强化金币,2,1)*VLOOKUP(INDEX(装备!F:F,MATCH(属性!A1869,装备!A:A,0)),系数!$K$12:$M$15,3,0))</f>
        <v>21000</v>
      </c>
      <c r="L1869" s="17"/>
      <c r="M1869" s="17"/>
      <c r="N1869" s="17"/>
      <c r="O1869" s="17">
        <f>IF(E1869=1,"",VLOOKUP(E1869,系数!$S$2:$AB$12,MATCH(属性!C1869,评级,0),1))</f>
        <v>0</v>
      </c>
    </row>
    <row r="1870" spans="1:15" ht="17.25" thickBot="1" x14ac:dyDescent="0.4">
      <c r="A1870" s="17">
        <f t="shared" si="58"/>
        <v>7100016</v>
      </c>
      <c r="B1870" s="17" t="s">
        <v>71</v>
      </c>
      <c r="C1870" s="15">
        <f>INDEX(装备!G:G,MATCH(属性!A1870,装备!A:A,0))</f>
        <v>7</v>
      </c>
      <c r="D1870" s="15" t="str">
        <f>INDEX(装备!E:E,MATCH(属性!A1870,装备!A:A,0))</f>
        <v>trousers</v>
      </c>
      <c r="E1870" s="14">
        <v>68</v>
      </c>
      <c r="F1870" s="17">
        <f>INT((VLOOKUP($C1870,装备数值,2,0)+VLOOKUP($C1870,装备数值,5,0)*($E1870-1))*VLOOKUP($D1870,系数!$K$2:$O$7,2,0))</f>
        <v>1685</v>
      </c>
      <c r="G1870" s="17">
        <f>INT((VLOOKUP($C1870,装备数值,3,0)+VLOOKUP($C1870,装备数值,6,0)*($E1870-1))*VLOOKUP($D1870,系数!$K$2:$O$7,3,0))</f>
        <v>0</v>
      </c>
      <c r="H1870" s="17">
        <f t="shared" si="59"/>
        <v>0</v>
      </c>
      <c r="I1870" s="17">
        <f>INT((VLOOKUP($C1870,装备数值,4,0)+VLOOKUP($C1870,装备数值,7,0)*($E1870-1))*VLOOKUP($D1870,系数!$K$2:$O$7,4,0))</f>
        <v>0</v>
      </c>
      <c r="J1870" s="17">
        <f>INT((VLOOKUP($C1870,装备数值,4,0)+VLOOKUP($C1870,装备数值,7,0)*($E1870-1))*VLOOKUP($D1870,系数!$K$2:$O$7,5,0))</f>
        <v>0</v>
      </c>
      <c r="K1870" s="17">
        <f>INT(VLOOKUP(E1870,强化金币,2,1)*VLOOKUP(INDEX(装备!F:F,MATCH(属性!A1870,装备!A:A,0)),系数!$K$12:$M$15,3,0))</f>
        <v>21750</v>
      </c>
      <c r="L1870" s="17"/>
      <c r="M1870" s="17"/>
      <c r="N1870" s="17"/>
      <c r="O1870" s="17">
        <f>IF(E1870=1,"",VLOOKUP(E1870,系数!$S$2:$AB$12,MATCH(属性!C1870,评级,0),1))</f>
        <v>0</v>
      </c>
    </row>
    <row r="1871" spans="1:15" ht="17.25" thickBot="1" x14ac:dyDescent="0.4">
      <c r="A1871" s="17">
        <f t="shared" si="58"/>
        <v>7100016</v>
      </c>
      <c r="B1871" s="17" t="s">
        <v>71</v>
      </c>
      <c r="C1871" s="15">
        <f>INDEX(装备!G:G,MATCH(属性!A1871,装备!A:A,0))</f>
        <v>7</v>
      </c>
      <c r="D1871" s="15" t="str">
        <f>INDEX(装备!E:E,MATCH(属性!A1871,装备!A:A,0))</f>
        <v>trousers</v>
      </c>
      <c r="E1871" s="14">
        <v>69</v>
      </c>
      <c r="F1871" s="17">
        <f>INT((VLOOKUP($C1871,装备数值,2,0)+VLOOKUP($C1871,装备数值,5,0)*($E1871-1))*VLOOKUP($D1871,系数!$K$2:$O$7,2,0))</f>
        <v>1705</v>
      </c>
      <c r="G1871" s="17">
        <f>INT((VLOOKUP($C1871,装备数值,3,0)+VLOOKUP($C1871,装备数值,6,0)*($E1871-1))*VLOOKUP($D1871,系数!$K$2:$O$7,3,0))</f>
        <v>0</v>
      </c>
      <c r="H1871" s="17">
        <f t="shared" si="59"/>
        <v>0</v>
      </c>
      <c r="I1871" s="17">
        <f>INT((VLOOKUP($C1871,装备数值,4,0)+VLOOKUP($C1871,装备数值,7,0)*($E1871-1))*VLOOKUP($D1871,系数!$K$2:$O$7,4,0))</f>
        <v>0</v>
      </c>
      <c r="J1871" s="17">
        <f>INT((VLOOKUP($C1871,装备数值,4,0)+VLOOKUP($C1871,装备数值,7,0)*($E1871-1))*VLOOKUP($D1871,系数!$K$2:$O$7,5,0))</f>
        <v>0</v>
      </c>
      <c r="K1871" s="17">
        <f>INT(VLOOKUP(E1871,强化金币,2,1)*VLOOKUP(INDEX(装备!F:F,MATCH(属性!A1871,装备!A:A,0)),系数!$K$12:$M$15,3,0))</f>
        <v>22500</v>
      </c>
      <c r="L1871" s="17"/>
      <c r="M1871" s="17"/>
      <c r="N1871" s="17"/>
      <c r="O1871" s="17">
        <f>IF(E1871=1,"",VLOOKUP(E1871,系数!$S$2:$AB$12,MATCH(属性!C1871,评级,0),1))</f>
        <v>0</v>
      </c>
    </row>
    <row r="1872" spans="1:15" ht="17.25" thickBot="1" x14ac:dyDescent="0.4">
      <c r="A1872" s="17">
        <f t="shared" si="58"/>
        <v>7100016</v>
      </c>
      <c r="B1872" s="17" t="s">
        <v>71</v>
      </c>
      <c r="C1872" s="15">
        <f>INDEX(装备!G:G,MATCH(属性!A1872,装备!A:A,0))</f>
        <v>7</v>
      </c>
      <c r="D1872" s="15" t="str">
        <f>INDEX(装备!E:E,MATCH(属性!A1872,装备!A:A,0))</f>
        <v>trousers</v>
      </c>
      <c r="E1872" s="14">
        <v>70</v>
      </c>
      <c r="F1872" s="17">
        <f>INT((VLOOKUP($C1872,装备数值,2,0)+VLOOKUP($C1872,装备数值,5,0)*($E1872-1))*VLOOKUP($D1872,系数!$K$2:$O$7,2,0))</f>
        <v>1724</v>
      </c>
      <c r="G1872" s="17">
        <f>INT((VLOOKUP($C1872,装备数值,3,0)+VLOOKUP($C1872,装备数值,6,0)*($E1872-1))*VLOOKUP($D1872,系数!$K$2:$O$7,3,0))</f>
        <v>0</v>
      </c>
      <c r="H1872" s="17">
        <f t="shared" si="59"/>
        <v>0</v>
      </c>
      <c r="I1872" s="17">
        <f>INT((VLOOKUP($C1872,装备数值,4,0)+VLOOKUP($C1872,装备数值,7,0)*($E1872-1))*VLOOKUP($D1872,系数!$K$2:$O$7,4,0))</f>
        <v>0</v>
      </c>
      <c r="J1872" s="17">
        <f>INT((VLOOKUP($C1872,装备数值,4,0)+VLOOKUP($C1872,装备数值,7,0)*($E1872-1))*VLOOKUP($D1872,系数!$K$2:$O$7,5,0))</f>
        <v>0</v>
      </c>
      <c r="K1872" s="17">
        <f>INT(VLOOKUP(E1872,强化金币,2,1)*VLOOKUP(INDEX(装备!F:F,MATCH(属性!A1872,装备!A:A,0)),系数!$K$12:$M$15,3,0))</f>
        <v>23250</v>
      </c>
      <c r="L1872" s="17"/>
      <c r="M1872" s="17"/>
      <c r="N1872" s="17"/>
      <c r="O1872" s="17">
        <f>IF(E1872=1,"",VLOOKUP(E1872,系数!$S$2:$AB$12,MATCH(属性!C1872,评级,0),1))</f>
        <v>0</v>
      </c>
    </row>
    <row r="1873" spans="1:15" ht="17.25" thickBot="1" x14ac:dyDescent="0.4">
      <c r="A1873" s="17">
        <f t="shared" si="58"/>
        <v>7100016</v>
      </c>
      <c r="B1873" s="17" t="s">
        <v>71</v>
      </c>
      <c r="C1873" s="15">
        <f>INDEX(装备!G:G,MATCH(属性!A1873,装备!A:A,0))</f>
        <v>7</v>
      </c>
      <c r="D1873" s="15" t="str">
        <f>INDEX(装备!E:E,MATCH(属性!A1873,装备!A:A,0))</f>
        <v>trousers</v>
      </c>
      <c r="E1873" s="14">
        <v>71</v>
      </c>
      <c r="F1873" s="17">
        <f>INT((VLOOKUP($C1873,装备数值,2,0)+VLOOKUP($C1873,装备数值,5,0)*($E1873-1))*VLOOKUP($D1873,系数!$K$2:$O$7,2,0))</f>
        <v>1743</v>
      </c>
      <c r="G1873" s="17">
        <f>INT((VLOOKUP($C1873,装备数值,3,0)+VLOOKUP($C1873,装备数值,6,0)*($E1873-1))*VLOOKUP($D1873,系数!$K$2:$O$7,3,0))</f>
        <v>0</v>
      </c>
      <c r="H1873" s="17">
        <f t="shared" si="59"/>
        <v>0</v>
      </c>
      <c r="I1873" s="17">
        <f>INT((VLOOKUP($C1873,装备数值,4,0)+VLOOKUP($C1873,装备数值,7,0)*($E1873-1))*VLOOKUP($D1873,系数!$K$2:$O$7,4,0))</f>
        <v>0</v>
      </c>
      <c r="J1873" s="17">
        <f>INT((VLOOKUP($C1873,装备数值,4,0)+VLOOKUP($C1873,装备数值,7,0)*($E1873-1))*VLOOKUP($D1873,系数!$K$2:$O$7,5,0))</f>
        <v>0</v>
      </c>
      <c r="K1873" s="17">
        <f>INT(VLOOKUP(E1873,强化金币,2,1)*VLOOKUP(INDEX(装备!F:F,MATCH(属性!A1873,装备!A:A,0)),系数!$K$12:$M$15,3,0))</f>
        <v>24000</v>
      </c>
      <c r="L1873" s="17"/>
      <c r="M1873" s="17"/>
      <c r="N1873" s="17"/>
      <c r="O1873" s="17">
        <f>IF(E1873=1,"",VLOOKUP(E1873,系数!$S$2:$AB$12,MATCH(属性!C1873,评级,0),1))</f>
        <v>0</v>
      </c>
    </row>
    <row r="1874" spans="1:15" ht="17.25" thickBot="1" x14ac:dyDescent="0.4">
      <c r="A1874" s="17">
        <f t="shared" si="58"/>
        <v>7100016</v>
      </c>
      <c r="B1874" s="17" t="s">
        <v>71</v>
      </c>
      <c r="C1874" s="15">
        <f>INDEX(装备!G:G,MATCH(属性!A1874,装备!A:A,0))</f>
        <v>7</v>
      </c>
      <c r="D1874" s="15" t="str">
        <f>INDEX(装备!E:E,MATCH(属性!A1874,装备!A:A,0))</f>
        <v>trousers</v>
      </c>
      <c r="E1874" s="14">
        <v>72</v>
      </c>
      <c r="F1874" s="17">
        <f>INT((VLOOKUP($C1874,装备数值,2,0)+VLOOKUP($C1874,装备数值,5,0)*($E1874-1))*VLOOKUP($D1874,系数!$K$2:$O$7,2,0))</f>
        <v>1763</v>
      </c>
      <c r="G1874" s="17">
        <f>INT((VLOOKUP($C1874,装备数值,3,0)+VLOOKUP($C1874,装备数值,6,0)*($E1874-1))*VLOOKUP($D1874,系数!$K$2:$O$7,3,0))</f>
        <v>0</v>
      </c>
      <c r="H1874" s="17">
        <f t="shared" si="59"/>
        <v>0</v>
      </c>
      <c r="I1874" s="17">
        <f>INT((VLOOKUP($C1874,装备数值,4,0)+VLOOKUP($C1874,装备数值,7,0)*($E1874-1))*VLOOKUP($D1874,系数!$K$2:$O$7,4,0))</f>
        <v>0</v>
      </c>
      <c r="J1874" s="17">
        <f>INT((VLOOKUP($C1874,装备数值,4,0)+VLOOKUP($C1874,装备数值,7,0)*($E1874-1))*VLOOKUP($D1874,系数!$K$2:$O$7,5,0))</f>
        <v>0</v>
      </c>
      <c r="K1874" s="17">
        <f>INT(VLOOKUP(E1874,强化金币,2,1)*VLOOKUP(INDEX(装备!F:F,MATCH(属性!A1874,装备!A:A,0)),系数!$K$12:$M$15,3,0))</f>
        <v>24750</v>
      </c>
      <c r="L1874" s="17"/>
      <c r="M1874" s="17"/>
      <c r="N1874" s="17"/>
      <c r="O1874" s="17">
        <f>IF(E1874=1,"",VLOOKUP(E1874,系数!$S$2:$AB$12,MATCH(属性!C1874,评级,0),1))</f>
        <v>0</v>
      </c>
    </row>
    <row r="1875" spans="1:15" ht="17.25" thickBot="1" x14ac:dyDescent="0.4">
      <c r="A1875" s="17">
        <f t="shared" si="58"/>
        <v>7100016</v>
      </c>
      <c r="B1875" s="17" t="s">
        <v>71</v>
      </c>
      <c r="C1875" s="15">
        <f>INDEX(装备!G:G,MATCH(属性!A1875,装备!A:A,0))</f>
        <v>7</v>
      </c>
      <c r="D1875" s="15" t="str">
        <f>INDEX(装备!E:E,MATCH(属性!A1875,装备!A:A,0))</f>
        <v>trousers</v>
      </c>
      <c r="E1875" s="14">
        <v>73</v>
      </c>
      <c r="F1875" s="17">
        <f>INT((VLOOKUP($C1875,装备数值,2,0)+VLOOKUP($C1875,装备数值,5,0)*($E1875-1))*VLOOKUP($D1875,系数!$K$2:$O$7,2,0))</f>
        <v>1782</v>
      </c>
      <c r="G1875" s="17">
        <f>INT((VLOOKUP($C1875,装备数值,3,0)+VLOOKUP($C1875,装备数值,6,0)*($E1875-1))*VLOOKUP($D1875,系数!$K$2:$O$7,3,0))</f>
        <v>0</v>
      </c>
      <c r="H1875" s="17">
        <f t="shared" si="59"/>
        <v>0</v>
      </c>
      <c r="I1875" s="17">
        <f>INT((VLOOKUP($C1875,装备数值,4,0)+VLOOKUP($C1875,装备数值,7,0)*($E1875-1))*VLOOKUP($D1875,系数!$K$2:$O$7,4,0))</f>
        <v>0</v>
      </c>
      <c r="J1875" s="17">
        <f>INT((VLOOKUP($C1875,装备数值,4,0)+VLOOKUP($C1875,装备数值,7,0)*($E1875-1))*VLOOKUP($D1875,系数!$K$2:$O$7,5,0))</f>
        <v>0</v>
      </c>
      <c r="K1875" s="17">
        <f>INT(VLOOKUP(E1875,强化金币,2,1)*VLOOKUP(INDEX(装备!F:F,MATCH(属性!A1875,装备!A:A,0)),系数!$K$12:$M$15,3,0))</f>
        <v>25500</v>
      </c>
      <c r="L1875" s="17"/>
      <c r="M1875" s="17"/>
      <c r="N1875" s="17"/>
      <c r="O1875" s="17">
        <f>IF(E1875=1,"",VLOOKUP(E1875,系数!$S$2:$AB$12,MATCH(属性!C1875,评级,0),1))</f>
        <v>0</v>
      </c>
    </row>
    <row r="1876" spans="1:15" ht="17.25" thickBot="1" x14ac:dyDescent="0.4">
      <c r="A1876" s="17">
        <f t="shared" si="58"/>
        <v>7100016</v>
      </c>
      <c r="B1876" s="17" t="s">
        <v>71</v>
      </c>
      <c r="C1876" s="15">
        <f>INDEX(装备!G:G,MATCH(属性!A1876,装备!A:A,0))</f>
        <v>7</v>
      </c>
      <c r="D1876" s="15" t="str">
        <f>INDEX(装备!E:E,MATCH(属性!A1876,装备!A:A,0))</f>
        <v>trousers</v>
      </c>
      <c r="E1876" s="14">
        <v>74</v>
      </c>
      <c r="F1876" s="17">
        <f>INT((VLOOKUP($C1876,装备数值,2,0)+VLOOKUP($C1876,装备数值,5,0)*($E1876-1))*VLOOKUP($D1876,系数!$K$2:$O$7,2,0))</f>
        <v>1801</v>
      </c>
      <c r="G1876" s="17">
        <f>INT((VLOOKUP($C1876,装备数值,3,0)+VLOOKUP($C1876,装备数值,6,0)*($E1876-1))*VLOOKUP($D1876,系数!$K$2:$O$7,3,0))</f>
        <v>0</v>
      </c>
      <c r="H1876" s="17">
        <f t="shared" si="59"/>
        <v>0</v>
      </c>
      <c r="I1876" s="17">
        <f>INT((VLOOKUP($C1876,装备数值,4,0)+VLOOKUP($C1876,装备数值,7,0)*($E1876-1))*VLOOKUP($D1876,系数!$K$2:$O$7,4,0))</f>
        <v>0</v>
      </c>
      <c r="J1876" s="17">
        <f>INT((VLOOKUP($C1876,装备数值,4,0)+VLOOKUP($C1876,装备数值,7,0)*($E1876-1))*VLOOKUP($D1876,系数!$K$2:$O$7,5,0))</f>
        <v>0</v>
      </c>
      <c r="K1876" s="17">
        <f>INT(VLOOKUP(E1876,强化金币,2,1)*VLOOKUP(INDEX(装备!F:F,MATCH(属性!A1876,装备!A:A,0)),系数!$K$12:$M$15,3,0))</f>
        <v>26250</v>
      </c>
      <c r="L1876" s="17"/>
      <c r="M1876" s="17"/>
      <c r="N1876" s="17"/>
      <c r="O1876" s="17">
        <f>IF(E1876=1,"",VLOOKUP(E1876,系数!$S$2:$AB$12,MATCH(属性!C1876,评级,0),1))</f>
        <v>0</v>
      </c>
    </row>
    <row r="1877" spans="1:15" ht="17.25" thickBot="1" x14ac:dyDescent="0.4">
      <c r="A1877" s="17">
        <f t="shared" si="58"/>
        <v>7100016</v>
      </c>
      <c r="B1877" s="17" t="s">
        <v>71</v>
      </c>
      <c r="C1877" s="15">
        <f>INDEX(装备!G:G,MATCH(属性!A1877,装备!A:A,0))</f>
        <v>7</v>
      </c>
      <c r="D1877" s="15" t="str">
        <f>INDEX(装备!E:E,MATCH(属性!A1877,装备!A:A,0))</f>
        <v>trousers</v>
      </c>
      <c r="E1877" s="14">
        <v>75</v>
      </c>
      <c r="F1877" s="17">
        <f>INT((VLOOKUP($C1877,装备数值,2,0)+VLOOKUP($C1877,装备数值,5,0)*($E1877-1))*VLOOKUP($D1877,系数!$K$2:$O$7,2,0))</f>
        <v>1821</v>
      </c>
      <c r="G1877" s="17">
        <f>INT((VLOOKUP($C1877,装备数值,3,0)+VLOOKUP($C1877,装备数值,6,0)*($E1877-1))*VLOOKUP($D1877,系数!$K$2:$O$7,3,0))</f>
        <v>0</v>
      </c>
      <c r="H1877" s="17">
        <f t="shared" si="59"/>
        <v>0</v>
      </c>
      <c r="I1877" s="17">
        <f>INT((VLOOKUP($C1877,装备数值,4,0)+VLOOKUP($C1877,装备数值,7,0)*($E1877-1))*VLOOKUP($D1877,系数!$K$2:$O$7,4,0))</f>
        <v>0</v>
      </c>
      <c r="J1877" s="17">
        <f>INT((VLOOKUP($C1877,装备数值,4,0)+VLOOKUP($C1877,装备数值,7,0)*($E1877-1))*VLOOKUP($D1877,系数!$K$2:$O$7,5,0))</f>
        <v>0</v>
      </c>
      <c r="K1877" s="17">
        <f>INT(VLOOKUP(E1877,强化金币,2,1)*VLOOKUP(INDEX(装备!F:F,MATCH(属性!A1877,装备!A:A,0)),系数!$K$12:$M$15,3,0))</f>
        <v>27000</v>
      </c>
      <c r="L1877" s="17"/>
      <c r="M1877" s="17"/>
      <c r="N1877" s="17"/>
      <c r="O1877" s="17">
        <f>IF(E1877=1,"",VLOOKUP(E1877,系数!$S$2:$AB$12,MATCH(属性!C1877,评级,0),1))</f>
        <v>0</v>
      </c>
    </row>
    <row r="1878" spans="1:15" ht="17.25" thickBot="1" x14ac:dyDescent="0.4">
      <c r="A1878" s="17">
        <f t="shared" si="58"/>
        <v>7100016</v>
      </c>
      <c r="B1878" s="17" t="s">
        <v>71</v>
      </c>
      <c r="C1878" s="15">
        <f>INDEX(装备!G:G,MATCH(属性!A1878,装备!A:A,0))</f>
        <v>7</v>
      </c>
      <c r="D1878" s="15" t="str">
        <f>INDEX(装备!E:E,MATCH(属性!A1878,装备!A:A,0))</f>
        <v>trousers</v>
      </c>
      <c r="E1878" s="14">
        <v>76</v>
      </c>
      <c r="F1878" s="17">
        <f>INT((VLOOKUP($C1878,装备数值,2,0)+VLOOKUP($C1878,装备数值,5,0)*($E1878-1))*VLOOKUP($D1878,系数!$K$2:$O$7,2,0))</f>
        <v>1840</v>
      </c>
      <c r="G1878" s="17">
        <f>INT((VLOOKUP($C1878,装备数值,3,0)+VLOOKUP($C1878,装备数值,6,0)*($E1878-1))*VLOOKUP($D1878,系数!$K$2:$O$7,3,0))</f>
        <v>0</v>
      </c>
      <c r="H1878" s="17">
        <f t="shared" si="59"/>
        <v>0</v>
      </c>
      <c r="I1878" s="17">
        <f>INT((VLOOKUP($C1878,装备数值,4,0)+VLOOKUP($C1878,装备数值,7,0)*($E1878-1))*VLOOKUP($D1878,系数!$K$2:$O$7,4,0))</f>
        <v>0</v>
      </c>
      <c r="J1878" s="17">
        <f>INT((VLOOKUP($C1878,装备数值,4,0)+VLOOKUP($C1878,装备数值,7,0)*($E1878-1))*VLOOKUP($D1878,系数!$K$2:$O$7,5,0))</f>
        <v>0</v>
      </c>
      <c r="K1878" s="17">
        <f>INT(VLOOKUP(E1878,强化金币,2,1)*VLOOKUP(INDEX(装备!F:F,MATCH(属性!A1878,装备!A:A,0)),系数!$K$12:$M$15,3,0))</f>
        <v>27750</v>
      </c>
      <c r="L1878" s="17"/>
      <c r="M1878" s="17"/>
      <c r="N1878" s="17"/>
      <c r="O1878" s="17">
        <f>IF(E1878=1,"",VLOOKUP(E1878,系数!$S$2:$AB$12,MATCH(属性!C1878,评级,0),1))</f>
        <v>0</v>
      </c>
    </row>
    <row r="1879" spans="1:15" ht="17.25" thickBot="1" x14ac:dyDescent="0.4">
      <c r="A1879" s="17">
        <f t="shared" si="58"/>
        <v>7100016</v>
      </c>
      <c r="B1879" s="17" t="s">
        <v>71</v>
      </c>
      <c r="C1879" s="15">
        <f>INDEX(装备!G:G,MATCH(属性!A1879,装备!A:A,0))</f>
        <v>7</v>
      </c>
      <c r="D1879" s="15" t="str">
        <f>INDEX(装备!E:E,MATCH(属性!A1879,装备!A:A,0))</f>
        <v>trousers</v>
      </c>
      <c r="E1879" s="14">
        <v>77</v>
      </c>
      <c r="F1879" s="17">
        <f>INT((VLOOKUP($C1879,装备数值,2,0)+VLOOKUP($C1879,装备数值,5,0)*($E1879-1))*VLOOKUP($D1879,系数!$K$2:$O$7,2,0))</f>
        <v>1859</v>
      </c>
      <c r="G1879" s="17">
        <f>INT((VLOOKUP($C1879,装备数值,3,0)+VLOOKUP($C1879,装备数值,6,0)*($E1879-1))*VLOOKUP($D1879,系数!$K$2:$O$7,3,0))</f>
        <v>0</v>
      </c>
      <c r="H1879" s="17">
        <f t="shared" si="59"/>
        <v>0</v>
      </c>
      <c r="I1879" s="17">
        <f>INT((VLOOKUP($C1879,装备数值,4,0)+VLOOKUP($C1879,装备数值,7,0)*($E1879-1))*VLOOKUP($D1879,系数!$K$2:$O$7,4,0))</f>
        <v>0</v>
      </c>
      <c r="J1879" s="17">
        <f>INT((VLOOKUP($C1879,装备数值,4,0)+VLOOKUP($C1879,装备数值,7,0)*($E1879-1))*VLOOKUP($D1879,系数!$K$2:$O$7,5,0))</f>
        <v>0</v>
      </c>
      <c r="K1879" s="17">
        <f>INT(VLOOKUP(E1879,强化金币,2,1)*VLOOKUP(INDEX(装备!F:F,MATCH(属性!A1879,装备!A:A,0)),系数!$K$12:$M$15,3,0))</f>
        <v>28500</v>
      </c>
      <c r="L1879" s="17"/>
      <c r="M1879" s="17"/>
      <c r="N1879" s="17"/>
      <c r="O1879" s="17">
        <f>IF(E1879=1,"",VLOOKUP(E1879,系数!$S$2:$AB$12,MATCH(属性!C1879,评级,0),1))</f>
        <v>0</v>
      </c>
    </row>
    <row r="1880" spans="1:15" ht="17.25" thickBot="1" x14ac:dyDescent="0.4">
      <c r="A1880" s="17">
        <f t="shared" si="58"/>
        <v>7100016</v>
      </c>
      <c r="B1880" s="17" t="s">
        <v>71</v>
      </c>
      <c r="C1880" s="15">
        <f>INDEX(装备!G:G,MATCH(属性!A1880,装备!A:A,0))</f>
        <v>7</v>
      </c>
      <c r="D1880" s="15" t="str">
        <f>INDEX(装备!E:E,MATCH(属性!A1880,装备!A:A,0))</f>
        <v>trousers</v>
      </c>
      <c r="E1880" s="14">
        <v>78</v>
      </c>
      <c r="F1880" s="17">
        <f>INT((VLOOKUP($C1880,装备数值,2,0)+VLOOKUP($C1880,装备数值,5,0)*($E1880-1))*VLOOKUP($D1880,系数!$K$2:$O$7,2,0))</f>
        <v>1879</v>
      </c>
      <c r="G1880" s="17">
        <f>INT((VLOOKUP($C1880,装备数值,3,0)+VLOOKUP($C1880,装备数值,6,0)*($E1880-1))*VLOOKUP($D1880,系数!$K$2:$O$7,3,0))</f>
        <v>0</v>
      </c>
      <c r="H1880" s="17">
        <f t="shared" si="59"/>
        <v>0</v>
      </c>
      <c r="I1880" s="17">
        <f>INT((VLOOKUP($C1880,装备数值,4,0)+VLOOKUP($C1880,装备数值,7,0)*($E1880-1))*VLOOKUP($D1880,系数!$K$2:$O$7,4,0))</f>
        <v>0</v>
      </c>
      <c r="J1880" s="17">
        <f>INT((VLOOKUP($C1880,装备数值,4,0)+VLOOKUP($C1880,装备数值,7,0)*($E1880-1))*VLOOKUP($D1880,系数!$K$2:$O$7,5,0))</f>
        <v>0</v>
      </c>
      <c r="K1880" s="17">
        <f>INT(VLOOKUP(E1880,强化金币,2,1)*VLOOKUP(INDEX(装备!F:F,MATCH(属性!A1880,装备!A:A,0)),系数!$K$12:$M$15,3,0))</f>
        <v>29250</v>
      </c>
      <c r="L1880" s="17"/>
      <c r="M1880" s="17"/>
      <c r="N1880" s="17"/>
      <c r="O1880" s="17">
        <f>IF(E1880=1,"",VLOOKUP(E1880,系数!$S$2:$AB$12,MATCH(属性!C1880,评级,0),1))</f>
        <v>0</v>
      </c>
    </row>
    <row r="1881" spans="1:15" ht="17.25" thickBot="1" x14ac:dyDescent="0.4">
      <c r="A1881" s="17">
        <f t="shared" si="58"/>
        <v>7100016</v>
      </c>
      <c r="B1881" s="17" t="s">
        <v>71</v>
      </c>
      <c r="C1881" s="15">
        <f>INDEX(装备!G:G,MATCH(属性!A1881,装备!A:A,0))</f>
        <v>7</v>
      </c>
      <c r="D1881" s="15" t="str">
        <f>INDEX(装备!E:E,MATCH(属性!A1881,装备!A:A,0))</f>
        <v>trousers</v>
      </c>
      <c r="E1881" s="14">
        <v>79</v>
      </c>
      <c r="F1881" s="17">
        <f>INT((VLOOKUP($C1881,装备数值,2,0)+VLOOKUP($C1881,装备数值,5,0)*($E1881-1))*VLOOKUP($D1881,系数!$K$2:$O$7,2,0))</f>
        <v>1898</v>
      </c>
      <c r="G1881" s="17">
        <f>INT((VLOOKUP($C1881,装备数值,3,0)+VLOOKUP($C1881,装备数值,6,0)*($E1881-1))*VLOOKUP($D1881,系数!$K$2:$O$7,3,0))</f>
        <v>0</v>
      </c>
      <c r="H1881" s="17">
        <f t="shared" si="59"/>
        <v>0</v>
      </c>
      <c r="I1881" s="17">
        <f>INT((VLOOKUP($C1881,装备数值,4,0)+VLOOKUP($C1881,装备数值,7,0)*($E1881-1))*VLOOKUP($D1881,系数!$K$2:$O$7,4,0))</f>
        <v>0</v>
      </c>
      <c r="J1881" s="17">
        <f>INT((VLOOKUP($C1881,装备数值,4,0)+VLOOKUP($C1881,装备数值,7,0)*($E1881-1))*VLOOKUP($D1881,系数!$K$2:$O$7,5,0))</f>
        <v>0</v>
      </c>
      <c r="K1881" s="17">
        <f>INT(VLOOKUP(E1881,强化金币,2,1)*VLOOKUP(INDEX(装备!F:F,MATCH(属性!A1881,装备!A:A,0)),系数!$K$12:$M$15,3,0))</f>
        <v>30000</v>
      </c>
      <c r="L1881" s="17"/>
      <c r="M1881" s="17"/>
      <c r="N1881" s="17"/>
      <c r="O1881" s="17">
        <f>IF(E1881=1,"",VLOOKUP(E1881,系数!$S$2:$AB$12,MATCH(属性!C1881,评级,0),1))</f>
        <v>0</v>
      </c>
    </row>
    <row r="1882" spans="1:15" ht="17.25" thickBot="1" x14ac:dyDescent="0.4">
      <c r="A1882" s="17">
        <f t="shared" si="58"/>
        <v>7100016</v>
      </c>
      <c r="B1882" s="17" t="s">
        <v>71</v>
      </c>
      <c r="C1882" s="15">
        <f>INDEX(装备!G:G,MATCH(属性!A1882,装备!A:A,0))</f>
        <v>7</v>
      </c>
      <c r="D1882" s="15" t="str">
        <f>INDEX(装备!E:E,MATCH(属性!A1882,装备!A:A,0))</f>
        <v>trousers</v>
      </c>
      <c r="E1882" s="14">
        <v>80</v>
      </c>
      <c r="F1882" s="17">
        <f>INT((VLOOKUP($C1882,装备数值,2,0)+VLOOKUP($C1882,装备数值,5,0)*($E1882-1))*VLOOKUP($D1882,系数!$K$2:$O$7,2,0))</f>
        <v>1917</v>
      </c>
      <c r="G1882" s="17">
        <f>INT((VLOOKUP($C1882,装备数值,3,0)+VLOOKUP($C1882,装备数值,6,0)*($E1882-1))*VLOOKUP($D1882,系数!$K$2:$O$7,3,0))</f>
        <v>0</v>
      </c>
      <c r="H1882" s="17">
        <f t="shared" si="59"/>
        <v>0</v>
      </c>
      <c r="I1882" s="17">
        <f>INT((VLOOKUP($C1882,装备数值,4,0)+VLOOKUP($C1882,装备数值,7,0)*($E1882-1))*VLOOKUP($D1882,系数!$K$2:$O$7,4,0))</f>
        <v>0</v>
      </c>
      <c r="J1882" s="17">
        <f>INT((VLOOKUP($C1882,装备数值,4,0)+VLOOKUP($C1882,装备数值,7,0)*($E1882-1))*VLOOKUP($D1882,系数!$K$2:$O$7,5,0))</f>
        <v>0</v>
      </c>
      <c r="K1882" s="17">
        <f>INT(VLOOKUP(E1882,强化金币,2,1)*VLOOKUP(INDEX(装备!F:F,MATCH(属性!A1882,装备!A:A,0)),系数!$K$12:$M$15,3,0))</f>
        <v>36000</v>
      </c>
      <c r="L1882" s="17"/>
      <c r="M1882" s="17"/>
      <c r="N1882" s="17"/>
      <c r="O1882" s="17">
        <f>IF(E1882=1,"",VLOOKUP(E1882,系数!$S$2:$AB$12,MATCH(属性!C1882,评级,0),1))</f>
        <v>0</v>
      </c>
    </row>
    <row r="1883" spans="1:15" ht="17.25" thickBot="1" x14ac:dyDescent="0.4">
      <c r="A1883" s="17">
        <f t="shared" si="58"/>
        <v>7100016</v>
      </c>
      <c r="B1883" s="17" t="s">
        <v>71</v>
      </c>
      <c r="C1883" s="15">
        <f>INDEX(装备!G:G,MATCH(属性!A1883,装备!A:A,0))</f>
        <v>7</v>
      </c>
      <c r="D1883" s="15" t="str">
        <f>INDEX(装备!E:E,MATCH(属性!A1883,装备!A:A,0))</f>
        <v>trousers</v>
      </c>
      <c r="E1883" s="14">
        <v>81</v>
      </c>
      <c r="F1883" s="17">
        <f>INT((VLOOKUP($C1883,装备数值,2,0)+VLOOKUP($C1883,装备数值,5,0)*($E1883-1))*VLOOKUP($D1883,系数!$K$2:$O$7,2,0))</f>
        <v>1937</v>
      </c>
      <c r="G1883" s="17">
        <f>INT((VLOOKUP($C1883,装备数值,3,0)+VLOOKUP($C1883,装备数值,6,0)*($E1883-1))*VLOOKUP($D1883,系数!$K$2:$O$7,3,0))</f>
        <v>0</v>
      </c>
      <c r="H1883" s="17">
        <f t="shared" si="59"/>
        <v>0</v>
      </c>
      <c r="I1883" s="17">
        <f>INT((VLOOKUP($C1883,装备数值,4,0)+VLOOKUP($C1883,装备数值,7,0)*($E1883-1))*VLOOKUP($D1883,系数!$K$2:$O$7,4,0))</f>
        <v>0</v>
      </c>
      <c r="J1883" s="17">
        <f>INT((VLOOKUP($C1883,装备数值,4,0)+VLOOKUP($C1883,装备数值,7,0)*($E1883-1))*VLOOKUP($D1883,系数!$K$2:$O$7,5,0))</f>
        <v>0</v>
      </c>
      <c r="K1883" s="17">
        <f>INT(VLOOKUP(E1883,强化金币,2,1)*VLOOKUP(INDEX(装备!F:F,MATCH(属性!A1883,装备!A:A,0)),系数!$K$12:$M$15,3,0))</f>
        <v>42000</v>
      </c>
      <c r="L1883" s="17"/>
      <c r="M1883" s="17"/>
      <c r="N1883" s="17"/>
      <c r="O1883" s="17">
        <f>IF(E1883=1,"",VLOOKUP(E1883,系数!$S$2:$AB$12,MATCH(属性!C1883,评级,0),1))</f>
        <v>0</v>
      </c>
    </row>
    <row r="1884" spans="1:15" ht="17.25" thickBot="1" x14ac:dyDescent="0.4">
      <c r="A1884" s="17">
        <f t="shared" si="58"/>
        <v>7100016</v>
      </c>
      <c r="B1884" s="17" t="s">
        <v>71</v>
      </c>
      <c r="C1884" s="15">
        <f>INDEX(装备!G:G,MATCH(属性!A1884,装备!A:A,0))</f>
        <v>7</v>
      </c>
      <c r="D1884" s="15" t="str">
        <f>INDEX(装备!E:E,MATCH(属性!A1884,装备!A:A,0))</f>
        <v>trousers</v>
      </c>
      <c r="E1884" s="14">
        <v>82</v>
      </c>
      <c r="F1884" s="17">
        <f>INT((VLOOKUP($C1884,装备数值,2,0)+VLOOKUP($C1884,装备数值,5,0)*($E1884-1))*VLOOKUP($D1884,系数!$K$2:$O$7,2,0))</f>
        <v>1956</v>
      </c>
      <c r="G1884" s="17">
        <f>INT((VLOOKUP($C1884,装备数值,3,0)+VLOOKUP($C1884,装备数值,6,0)*($E1884-1))*VLOOKUP($D1884,系数!$K$2:$O$7,3,0))</f>
        <v>0</v>
      </c>
      <c r="H1884" s="17">
        <f t="shared" si="59"/>
        <v>0</v>
      </c>
      <c r="I1884" s="17">
        <f>INT((VLOOKUP($C1884,装备数值,4,0)+VLOOKUP($C1884,装备数值,7,0)*($E1884-1))*VLOOKUP($D1884,系数!$K$2:$O$7,4,0))</f>
        <v>0</v>
      </c>
      <c r="J1884" s="17">
        <f>INT((VLOOKUP($C1884,装备数值,4,0)+VLOOKUP($C1884,装备数值,7,0)*($E1884-1))*VLOOKUP($D1884,系数!$K$2:$O$7,5,0))</f>
        <v>0</v>
      </c>
      <c r="K1884" s="17">
        <f>INT(VLOOKUP(E1884,强化金币,2,1)*VLOOKUP(INDEX(装备!F:F,MATCH(属性!A1884,装备!A:A,0)),系数!$K$12:$M$15,3,0))</f>
        <v>48000</v>
      </c>
      <c r="L1884" s="17"/>
      <c r="M1884" s="17"/>
      <c r="N1884" s="17"/>
      <c r="O1884" s="17">
        <f>IF(E1884=1,"",VLOOKUP(E1884,系数!$S$2:$AB$12,MATCH(属性!C1884,评级,0),1))</f>
        <v>0</v>
      </c>
    </row>
    <row r="1885" spans="1:15" ht="17.25" thickBot="1" x14ac:dyDescent="0.4">
      <c r="A1885" s="17">
        <f t="shared" si="58"/>
        <v>7100016</v>
      </c>
      <c r="B1885" s="17" t="s">
        <v>71</v>
      </c>
      <c r="C1885" s="15">
        <f>INDEX(装备!G:G,MATCH(属性!A1885,装备!A:A,0))</f>
        <v>7</v>
      </c>
      <c r="D1885" s="15" t="str">
        <f>INDEX(装备!E:E,MATCH(属性!A1885,装备!A:A,0))</f>
        <v>trousers</v>
      </c>
      <c r="E1885" s="14">
        <v>83</v>
      </c>
      <c r="F1885" s="17">
        <f>INT((VLOOKUP($C1885,装备数值,2,0)+VLOOKUP($C1885,装备数值,5,0)*($E1885-1))*VLOOKUP($D1885,系数!$K$2:$O$7,2,0))</f>
        <v>1975</v>
      </c>
      <c r="G1885" s="17">
        <f>INT((VLOOKUP($C1885,装备数值,3,0)+VLOOKUP($C1885,装备数值,6,0)*($E1885-1))*VLOOKUP($D1885,系数!$K$2:$O$7,3,0))</f>
        <v>0</v>
      </c>
      <c r="H1885" s="17">
        <f t="shared" si="59"/>
        <v>0</v>
      </c>
      <c r="I1885" s="17">
        <f>INT((VLOOKUP($C1885,装备数值,4,0)+VLOOKUP($C1885,装备数值,7,0)*($E1885-1))*VLOOKUP($D1885,系数!$K$2:$O$7,4,0))</f>
        <v>0</v>
      </c>
      <c r="J1885" s="17">
        <f>INT((VLOOKUP($C1885,装备数值,4,0)+VLOOKUP($C1885,装备数值,7,0)*($E1885-1))*VLOOKUP($D1885,系数!$K$2:$O$7,5,0))</f>
        <v>0</v>
      </c>
      <c r="K1885" s="17">
        <f>INT(VLOOKUP(E1885,强化金币,2,1)*VLOOKUP(INDEX(装备!F:F,MATCH(属性!A1885,装备!A:A,0)),系数!$K$12:$M$15,3,0))</f>
        <v>54000</v>
      </c>
      <c r="L1885" s="17"/>
      <c r="M1885" s="17"/>
      <c r="N1885" s="17"/>
      <c r="O1885" s="17">
        <f>IF(E1885=1,"",VLOOKUP(E1885,系数!$S$2:$AB$12,MATCH(属性!C1885,评级,0),1))</f>
        <v>0</v>
      </c>
    </row>
    <row r="1886" spans="1:15" ht="17.25" thickBot="1" x14ac:dyDescent="0.4">
      <c r="A1886" s="17">
        <f t="shared" si="58"/>
        <v>7100016</v>
      </c>
      <c r="B1886" s="17" t="s">
        <v>71</v>
      </c>
      <c r="C1886" s="15">
        <f>INDEX(装备!G:G,MATCH(属性!A1886,装备!A:A,0))</f>
        <v>7</v>
      </c>
      <c r="D1886" s="15" t="str">
        <f>INDEX(装备!E:E,MATCH(属性!A1886,装备!A:A,0))</f>
        <v>trousers</v>
      </c>
      <c r="E1886" s="14">
        <v>84</v>
      </c>
      <c r="F1886" s="17">
        <f>INT((VLOOKUP($C1886,装备数值,2,0)+VLOOKUP($C1886,装备数值,5,0)*($E1886-1))*VLOOKUP($D1886,系数!$K$2:$O$7,2,0))</f>
        <v>1995</v>
      </c>
      <c r="G1886" s="17">
        <f>INT((VLOOKUP($C1886,装备数值,3,0)+VLOOKUP($C1886,装备数值,6,0)*($E1886-1))*VLOOKUP($D1886,系数!$K$2:$O$7,3,0))</f>
        <v>0</v>
      </c>
      <c r="H1886" s="17">
        <f t="shared" si="59"/>
        <v>0</v>
      </c>
      <c r="I1886" s="17">
        <f>INT((VLOOKUP($C1886,装备数值,4,0)+VLOOKUP($C1886,装备数值,7,0)*($E1886-1))*VLOOKUP($D1886,系数!$K$2:$O$7,4,0))</f>
        <v>0</v>
      </c>
      <c r="J1886" s="17">
        <f>INT((VLOOKUP($C1886,装备数值,4,0)+VLOOKUP($C1886,装备数值,7,0)*($E1886-1))*VLOOKUP($D1886,系数!$K$2:$O$7,5,0))</f>
        <v>0</v>
      </c>
      <c r="K1886" s="17">
        <f>INT(VLOOKUP(E1886,强化金币,2,1)*VLOOKUP(INDEX(装备!F:F,MATCH(属性!A1886,装备!A:A,0)),系数!$K$12:$M$15,3,0))</f>
        <v>60000</v>
      </c>
      <c r="L1886" s="17"/>
      <c r="M1886" s="17"/>
      <c r="N1886" s="17"/>
      <c r="O1886" s="17">
        <f>IF(E1886=1,"",VLOOKUP(E1886,系数!$S$2:$AB$12,MATCH(属性!C1886,评级,0),1))</f>
        <v>0</v>
      </c>
    </row>
    <row r="1887" spans="1:15" ht="17.25" thickBot="1" x14ac:dyDescent="0.4">
      <c r="A1887" s="17">
        <f t="shared" si="58"/>
        <v>7100016</v>
      </c>
      <c r="B1887" s="17" t="s">
        <v>71</v>
      </c>
      <c r="C1887" s="15">
        <f>INDEX(装备!G:G,MATCH(属性!A1887,装备!A:A,0))</f>
        <v>7</v>
      </c>
      <c r="D1887" s="15" t="str">
        <f>INDEX(装备!E:E,MATCH(属性!A1887,装备!A:A,0))</f>
        <v>trousers</v>
      </c>
      <c r="E1887" s="14">
        <v>85</v>
      </c>
      <c r="F1887" s="17">
        <f>INT((VLOOKUP($C1887,装备数值,2,0)+VLOOKUP($C1887,装备数值,5,0)*($E1887-1))*VLOOKUP($D1887,系数!$K$2:$O$7,2,0))</f>
        <v>2014</v>
      </c>
      <c r="G1887" s="17">
        <f>INT((VLOOKUP($C1887,装备数值,3,0)+VLOOKUP($C1887,装备数值,6,0)*($E1887-1))*VLOOKUP($D1887,系数!$K$2:$O$7,3,0))</f>
        <v>0</v>
      </c>
      <c r="H1887" s="17">
        <f t="shared" si="59"/>
        <v>0</v>
      </c>
      <c r="I1887" s="17">
        <f>INT((VLOOKUP($C1887,装备数值,4,0)+VLOOKUP($C1887,装备数值,7,0)*($E1887-1))*VLOOKUP($D1887,系数!$K$2:$O$7,4,0))</f>
        <v>0</v>
      </c>
      <c r="J1887" s="17">
        <f>INT((VLOOKUP($C1887,装备数值,4,0)+VLOOKUP($C1887,装备数值,7,0)*($E1887-1))*VLOOKUP($D1887,系数!$K$2:$O$7,5,0))</f>
        <v>0</v>
      </c>
      <c r="K1887" s="17">
        <f>INT(VLOOKUP(E1887,强化金币,2,1)*VLOOKUP(INDEX(装备!F:F,MATCH(属性!A1887,装备!A:A,0)),系数!$K$12:$M$15,3,0))</f>
        <v>75000</v>
      </c>
      <c r="L1887" s="17"/>
      <c r="M1887" s="17"/>
      <c r="N1887" s="17"/>
      <c r="O1887" s="17">
        <f>IF(E1887=1,"",VLOOKUP(E1887,系数!$S$2:$AB$12,MATCH(属性!C1887,评级,0),1))</f>
        <v>0</v>
      </c>
    </row>
    <row r="1888" spans="1:15" ht="17.25" thickBot="1" x14ac:dyDescent="0.4">
      <c r="A1888" s="17">
        <f t="shared" si="58"/>
        <v>7100016</v>
      </c>
      <c r="B1888" s="17" t="s">
        <v>71</v>
      </c>
      <c r="C1888" s="15">
        <f>INDEX(装备!G:G,MATCH(属性!A1888,装备!A:A,0))</f>
        <v>7</v>
      </c>
      <c r="D1888" s="15" t="str">
        <f>INDEX(装备!E:E,MATCH(属性!A1888,装备!A:A,0))</f>
        <v>trousers</v>
      </c>
      <c r="E1888" s="14">
        <v>86</v>
      </c>
      <c r="F1888" s="17">
        <f>INT((VLOOKUP($C1888,装备数值,2,0)+VLOOKUP($C1888,装备数值,5,0)*($E1888-1))*VLOOKUP($D1888,系数!$K$2:$O$7,2,0))</f>
        <v>2033</v>
      </c>
      <c r="G1888" s="17">
        <f>INT((VLOOKUP($C1888,装备数值,3,0)+VLOOKUP($C1888,装备数值,6,0)*($E1888-1))*VLOOKUP($D1888,系数!$K$2:$O$7,3,0))</f>
        <v>0</v>
      </c>
      <c r="H1888" s="17">
        <f t="shared" si="59"/>
        <v>0</v>
      </c>
      <c r="I1888" s="17">
        <f>INT((VLOOKUP($C1888,装备数值,4,0)+VLOOKUP($C1888,装备数值,7,0)*($E1888-1))*VLOOKUP($D1888,系数!$K$2:$O$7,4,0))</f>
        <v>0</v>
      </c>
      <c r="J1888" s="17">
        <f>INT((VLOOKUP($C1888,装备数值,4,0)+VLOOKUP($C1888,装备数值,7,0)*($E1888-1))*VLOOKUP($D1888,系数!$K$2:$O$7,5,0))</f>
        <v>0</v>
      </c>
      <c r="K1888" s="17">
        <f>INT(VLOOKUP(E1888,强化金币,2,1)*VLOOKUP(INDEX(装备!F:F,MATCH(属性!A1888,装备!A:A,0)),系数!$K$12:$M$15,3,0))</f>
        <v>90000</v>
      </c>
      <c r="L1888" s="17"/>
      <c r="M1888" s="17"/>
      <c r="N1888" s="17"/>
      <c r="O1888" s="17">
        <f>IF(E1888=1,"",VLOOKUP(E1888,系数!$S$2:$AB$12,MATCH(属性!C1888,评级,0),1))</f>
        <v>0</v>
      </c>
    </row>
    <row r="1889" spans="1:15" ht="17.25" thickBot="1" x14ac:dyDescent="0.4">
      <c r="A1889" s="17">
        <f t="shared" si="58"/>
        <v>7100016</v>
      </c>
      <c r="B1889" s="17" t="s">
        <v>71</v>
      </c>
      <c r="C1889" s="15">
        <f>INDEX(装备!G:G,MATCH(属性!A1889,装备!A:A,0))</f>
        <v>7</v>
      </c>
      <c r="D1889" s="15" t="str">
        <f>INDEX(装备!E:E,MATCH(属性!A1889,装备!A:A,0))</f>
        <v>trousers</v>
      </c>
      <c r="E1889" s="14">
        <v>87</v>
      </c>
      <c r="F1889" s="17">
        <f>INT((VLOOKUP($C1889,装备数值,2,0)+VLOOKUP($C1889,装备数值,5,0)*($E1889-1))*VLOOKUP($D1889,系数!$K$2:$O$7,2,0))</f>
        <v>2053</v>
      </c>
      <c r="G1889" s="17">
        <f>INT((VLOOKUP($C1889,装备数值,3,0)+VLOOKUP($C1889,装备数值,6,0)*($E1889-1))*VLOOKUP($D1889,系数!$K$2:$O$7,3,0))</f>
        <v>0</v>
      </c>
      <c r="H1889" s="17">
        <f t="shared" si="59"/>
        <v>0</v>
      </c>
      <c r="I1889" s="17">
        <f>INT((VLOOKUP($C1889,装备数值,4,0)+VLOOKUP($C1889,装备数值,7,0)*($E1889-1))*VLOOKUP($D1889,系数!$K$2:$O$7,4,0))</f>
        <v>0</v>
      </c>
      <c r="J1889" s="17">
        <f>INT((VLOOKUP($C1889,装备数值,4,0)+VLOOKUP($C1889,装备数值,7,0)*($E1889-1))*VLOOKUP($D1889,系数!$K$2:$O$7,5,0))</f>
        <v>0</v>
      </c>
      <c r="K1889" s="17">
        <f>INT(VLOOKUP(E1889,强化金币,2,1)*VLOOKUP(INDEX(装备!F:F,MATCH(属性!A1889,装备!A:A,0)),系数!$K$12:$M$15,3,0))</f>
        <v>105000</v>
      </c>
      <c r="L1889" s="17"/>
      <c r="M1889" s="17"/>
      <c r="N1889" s="17"/>
      <c r="O1889" s="17">
        <f>IF(E1889=1,"",VLOOKUP(E1889,系数!$S$2:$AB$12,MATCH(属性!C1889,评级,0),1))</f>
        <v>0</v>
      </c>
    </row>
    <row r="1890" spans="1:15" ht="17.25" thickBot="1" x14ac:dyDescent="0.4">
      <c r="A1890" s="17">
        <f t="shared" si="58"/>
        <v>7100016</v>
      </c>
      <c r="B1890" s="17" t="s">
        <v>71</v>
      </c>
      <c r="C1890" s="15">
        <f>INDEX(装备!G:G,MATCH(属性!A1890,装备!A:A,0))</f>
        <v>7</v>
      </c>
      <c r="D1890" s="15" t="str">
        <f>INDEX(装备!E:E,MATCH(属性!A1890,装备!A:A,0))</f>
        <v>trousers</v>
      </c>
      <c r="E1890" s="14">
        <v>88</v>
      </c>
      <c r="F1890" s="17">
        <f>INT((VLOOKUP($C1890,装备数值,2,0)+VLOOKUP($C1890,装备数值,5,0)*($E1890-1))*VLOOKUP($D1890,系数!$K$2:$O$7,2,0))</f>
        <v>2072</v>
      </c>
      <c r="G1890" s="17">
        <f>INT((VLOOKUP($C1890,装备数值,3,0)+VLOOKUP($C1890,装备数值,6,0)*($E1890-1))*VLOOKUP($D1890,系数!$K$2:$O$7,3,0))</f>
        <v>0</v>
      </c>
      <c r="H1890" s="17">
        <f t="shared" si="59"/>
        <v>0</v>
      </c>
      <c r="I1890" s="17">
        <f>INT((VLOOKUP($C1890,装备数值,4,0)+VLOOKUP($C1890,装备数值,7,0)*($E1890-1))*VLOOKUP($D1890,系数!$K$2:$O$7,4,0))</f>
        <v>0</v>
      </c>
      <c r="J1890" s="17">
        <f>INT((VLOOKUP($C1890,装备数值,4,0)+VLOOKUP($C1890,装备数值,7,0)*($E1890-1))*VLOOKUP($D1890,系数!$K$2:$O$7,5,0))</f>
        <v>0</v>
      </c>
      <c r="K1890" s="17">
        <f>INT(VLOOKUP(E1890,强化金币,2,1)*VLOOKUP(INDEX(装备!F:F,MATCH(属性!A1890,装备!A:A,0)),系数!$K$12:$M$15,3,0))</f>
        <v>120000</v>
      </c>
      <c r="L1890" s="17"/>
      <c r="M1890" s="17"/>
      <c r="N1890" s="17"/>
      <c r="O1890" s="17">
        <f>IF(E1890=1,"",VLOOKUP(E1890,系数!$S$2:$AB$12,MATCH(属性!C1890,评级,0),1))</f>
        <v>0</v>
      </c>
    </row>
    <row r="1891" spans="1:15" ht="17.25" thickBot="1" x14ac:dyDescent="0.4">
      <c r="A1891" s="17">
        <f t="shared" si="58"/>
        <v>7100016</v>
      </c>
      <c r="B1891" s="17" t="s">
        <v>71</v>
      </c>
      <c r="C1891" s="15">
        <f>INDEX(装备!G:G,MATCH(属性!A1891,装备!A:A,0))</f>
        <v>7</v>
      </c>
      <c r="D1891" s="15" t="str">
        <f>INDEX(装备!E:E,MATCH(属性!A1891,装备!A:A,0))</f>
        <v>trousers</v>
      </c>
      <c r="E1891" s="14">
        <v>89</v>
      </c>
      <c r="F1891" s="17">
        <f>INT((VLOOKUP($C1891,装备数值,2,0)+VLOOKUP($C1891,装备数值,5,0)*($E1891-1))*VLOOKUP($D1891,系数!$K$2:$O$7,2,0))</f>
        <v>2091</v>
      </c>
      <c r="G1891" s="17">
        <f>INT((VLOOKUP($C1891,装备数值,3,0)+VLOOKUP($C1891,装备数值,6,0)*($E1891-1))*VLOOKUP($D1891,系数!$K$2:$O$7,3,0))</f>
        <v>0</v>
      </c>
      <c r="H1891" s="17">
        <f t="shared" si="59"/>
        <v>0</v>
      </c>
      <c r="I1891" s="17">
        <f>INT((VLOOKUP($C1891,装备数值,4,0)+VLOOKUP($C1891,装备数值,7,0)*($E1891-1))*VLOOKUP($D1891,系数!$K$2:$O$7,4,0))</f>
        <v>0</v>
      </c>
      <c r="J1891" s="17">
        <f>INT((VLOOKUP($C1891,装备数值,4,0)+VLOOKUP($C1891,装备数值,7,0)*($E1891-1))*VLOOKUP($D1891,系数!$K$2:$O$7,5,0))</f>
        <v>0</v>
      </c>
      <c r="K1891" s="17">
        <f>INT(VLOOKUP(E1891,强化金币,2,1)*VLOOKUP(INDEX(装备!F:F,MATCH(属性!A1891,装备!A:A,0)),系数!$K$12:$M$15,3,0))</f>
        <v>135000</v>
      </c>
      <c r="L1891" s="17"/>
      <c r="M1891" s="17"/>
      <c r="N1891" s="17"/>
      <c r="O1891" s="17">
        <f>IF(E1891=1,"",VLOOKUP(E1891,系数!$S$2:$AB$12,MATCH(属性!C1891,评级,0),1))</f>
        <v>0</v>
      </c>
    </row>
    <row r="1892" spans="1:15" ht="17.25" thickBot="1" x14ac:dyDescent="0.4">
      <c r="A1892" s="17">
        <f t="shared" si="58"/>
        <v>7100016</v>
      </c>
      <c r="B1892" s="17" t="s">
        <v>71</v>
      </c>
      <c r="C1892" s="15">
        <f>INDEX(装备!G:G,MATCH(属性!A1892,装备!A:A,0))</f>
        <v>7</v>
      </c>
      <c r="D1892" s="15" t="str">
        <f>INDEX(装备!E:E,MATCH(属性!A1892,装备!A:A,0))</f>
        <v>trousers</v>
      </c>
      <c r="E1892" s="14">
        <v>90</v>
      </c>
      <c r="F1892" s="17">
        <f>INT((VLOOKUP($C1892,装备数值,2,0)+VLOOKUP($C1892,装备数值,5,0)*($E1892-1))*VLOOKUP($D1892,系数!$K$2:$O$7,2,0))</f>
        <v>2111</v>
      </c>
      <c r="G1892" s="17">
        <f>INT((VLOOKUP($C1892,装备数值,3,0)+VLOOKUP($C1892,装备数值,6,0)*($E1892-1))*VLOOKUP($D1892,系数!$K$2:$O$7,3,0))</f>
        <v>0</v>
      </c>
      <c r="H1892" s="17">
        <f t="shared" si="59"/>
        <v>0</v>
      </c>
      <c r="I1892" s="17">
        <f>INT((VLOOKUP($C1892,装备数值,4,0)+VLOOKUP($C1892,装备数值,7,0)*($E1892-1))*VLOOKUP($D1892,系数!$K$2:$O$7,4,0))</f>
        <v>0</v>
      </c>
      <c r="J1892" s="17">
        <f>INT((VLOOKUP($C1892,装备数值,4,0)+VLOOKUP($C1892,装备数值,7,0)*($E1892-1))*VLOOKUP($D1892,系数!$K$2:$O$7,5,0))</f>
        <v>0</v>
      </c>
      <c r="K1892" s="17">
        <f>INT(VLOOKUP(E1892,强化金币,2,1)*VLOOKUP(INDEX(装备!F:F,MATCH(属性!A1892,装备!A:A,0)),系数!$K$12:$M$15,3,0))</f>
        <v>135000</v>
      </c>
      <c r="L1892" s="17"/>
      <c r="M1892" s="17"/>
      <c r="N1892" s="17"/>
      <c r="O1892" s="17">
        <f>IF(E1892=1,"",VLOOKUP(E1892,系数!$S$2:$AB$12,MATCH(属性!C1892,评级,0),1))</f>
        <v>0</v>
      </c>
    </row>
    <row r="1893" spans="1:15" ht="17.25" thickBot="1" x14ac:dyDescent="0.4">
      <c r="A1893" s="17">
        <f t="shared" si="58"/>
        <v>7100016</v>
      </c>
      <c r="B1893" s="17" t="s">
        <v>71</v>
      </c>
      <c r="C1893" s="15">
        <f>INDEX(装备!G:G,MATCH(属性!A1893,装备!A:A,0))</f>
        <v>7</v>
      </c>
      <c r="D1893" s="15" t="str">
        <f>INDEX(装备!E:E,MATCH(属性!A1893,装备!A:A,0))</f>
        <v>trousers</v>
      </c>
      <c r="E1893" s="14">
        <v>91</v>
      </c>
      <c r="F1893" s="17">
        <f>INT((VLOOKUP($C1893,装备数值,2,0)+VLOOKUP($C1893,装备数值,5,0)*($E1893-1))*VLOOKUP($D1893,系数!$K$2:$O$7,2,0))</f>
        <v>2130</v>
      </c>
      <c r="G1893" s="17">
        <f>INT((VLOOKUP($C1893,装备数值,3,0)+VLOOKUP($C1893,装备数值,6,0)*($E1893-1))*VLOOKUP($D1893,系数!$K$2:$O$7,3,0))</f>
        <v>0</v>
      </c>
      <c r="H1893" s="17">
        <f t="shared" si="59"/>
        <v>0</v>
      </c>
      <c r="I1893" s="17">
        <f>INT((VLOOKUP($C1893,装备数值,4,0)+VLOOKUP($C1893,装备数值,7,0)*($E1893-1))*VLOOKUP($D1893,系数!$K$2:$O$7,4,0))</f>
        <v>0</v>
      </c>
      <c r="J1893" s="17">
        <f>INT((VLOOKUP($C1893,装备数值,4,0)+VLOOKUP($C1893,装备数值,7,0)*($E1893-1))*VLOOKUP($D1893,系数!$K$2:$O$7,5,0))</f>
        <v>0</v>
      </c>
      <c r="K1893" s="17">
        <f>INT(VLOOKUP(E1893,强化金币,2,1)*VLOOKUP(INDEX(装备!F:F,MATCH(属性!A1893,装备!A:A,0)),系数!$K$12:$M$15,3,0))</f>
        <v>135000</v>
      </c>
      <c r="L1893" s="17"/>
      <c r="M1893" s="17"/>
      <c r="N1893" s="17"/>
      <c r="O1893" s="17">
        <f>IF(E1893=1,"",VLOOKUP(E1893,系数!$S$2:$AB$12,MATCH(属性!C1893,评级,0),1))</f>
        <v>0</v>
      </c>
    </row>
    <row r="1894" spans="1:15" ht="17.25" thickBot="1" x14ac:dyDescent="0.4">
      <c r="A1894" s="17">
        <f t="shared" si="58"/>
        <v>7100016</v>
      </c>
      <c r="B1894" s="17" t="s">
        <v>71</v>
      </c>
      <c r="C1894" s="15">
        <f>INDEX(装备!G:G,MATCH(属性!A1894,装备!A:A,0))</f>
        <v>7</v>
      </c>
      <c r="D1894" s="15" t="str">
        <f>INDEX(装备!E:E,MATCH(属性!A1894,装备!A:A,0))</f>
        <v>trousers</v>
      </c>
      <c r="E1894" s="14">
        <v>92</v>
      </c>
      <c r="F1894" s="17">
        <f>INT((VLOOKUP($C1894,装备数值,2,0)+VLOOKUP($C1894,装备数值,5,0)*($E1894-1))*VLOOKUP($D1894,系数!$K$2:$O$7,2,0))</f>
        <v>2149</v>
      </c>
      <c r="G1894" s="17">
        <f>INT((VLOOKUP($C1894,装备数值,3,0)+VLOOKUP($C1894,装备数值,6,0)*($E1894-1))*VLOOKUP($D1894,系数!$K$2:$O$7,3,0))</f>
        <v>0</v>
      </c>
      <c r="H1894" s="17">
        <f t="shared" si="59"/>
        <v>0</v>
      </c>
      <c r="I1894" s="17">
        <f>INT((VLOOKUP($C1894,装备数值,4,0)+VLOOKUP($C1894,装备数值,7,0)*($E1894-1))*VLOOKUP($D1894,系数!$K$2:$O$7,4,0))</f>
        <v>0</v>
      </c>
      <c r="J1894" s="17">
        <f>INT((VLOOKUP($C1894,装备数值,4,0)+VLOOKUP($C1894,装备数值,7,0)*($E1894-1))*VLOOKUP($D1894,系数!$K$2:$O$7,5,0))</f>
        <v>0</v>
      </c>
      <c r="K1894" s="17">
        <f>INT(VLOOKUP(E1894,强化金币,2,1)*VLOOKUP(INDEX(装备!F:F,MATCH(属性!A1894,装备!A:A,0)),系数!$K$12:$M$15,3,0))</f>
        <v>135000</v>
      </c>
      <c r="L1894" s="17"/>
      <c r="M1894" s="17"/>
      <c r="N1894" s="17"/>
      <c r="O1894" s="17">
        <f>IF(E1894=1,"",VLOOKUP(E1894,系数!$S$2:$AB$12,MATCH(属性!C1894,评级,0),1))</f>
        <v>0</v>
      </c>
    </row>
    <row r="1895" spans="1:15" ht="17.25" thickBot="1" x14ac:dyDescent="0.4">
      <c r="A1895" s="17">
        <f t="shared" si="58"/>
        <v>7100016</v>
      </c>
      <c r="B1895" s="17" t="s">
        <v>71</v>
      </c>
      <c r="C1895" s="15">
        <f>INDEX(装备!G:G,MATCH(属性!A1895,装备!A:A,0))</f>
        <v>7</v>
      </c>
      <c r="D1895" s="15" t="str">
        <f>INDEX(装备!E:E,MATCH(属性!A1895,装备!A:A,0))</f>
        <v>trousers</v>
      </c>
      <c r="E1895" s="14">
        <v>93</v>
      </c>
      <c r="F1895" s="17">
        <f>INT((VLOOKUP($C1895,装备数值,2,0)+VLOOKUP($C1895,装备数值,5,0)*($E1895-1))*VLOOKUP($D1895,系数!$K$2:$O$7,2,0))</f>
        <v>2169</v>
      </c>
      <c r="G1895" s="17">
        <f>INT((VLOOKUP($C1895,装备数值,3,0)+VLOOKUP($C1895,装备数值,6,0)*($E1895-1))*VLOOKUP($D1895,系数!$K$2:$O$7,3,0))</f>
        <v>0</v>
      </c>
      <c r="H1895" s="17">
        <f t="shared" si="59"/>
        <v>0</v>
      </c>
      <c r="I1895" s="17">
        <f>INT((VLOOKUP($C1895,装备数值,4,0)+VLOOKUP($C1895,装备数值,7,0)*($E1895-1))*VLOOKUP($D1895,系数!$K$2:$O$7,4,0))</f>
        <v>0</v>
      </c>
      <c r="J1895" s="17">
        <f>INT((VLOOKUP($C1895,装备数值,4,0)+VLOOKUP($C1895,装备数值,7,0)*($E1895-1))*VLOOKUP($D1895,系数!$K$2:$O$7,5,0))</f>
        <v>0</v>
      </c>
      <c r="K1895" s="17">
        <f>INT(VLOOKUP(E1895,强化金币,2,1)*VLOOKUP(INDEX(装备!F:F,MATCH(属性!A1895,装备!A:A,0)),系数!$K$12:$M$15,3,0))</f>
        <v>135000</v>
      </c>
      <c r="L1895" s="17"/>
      <c r="M1895" s="17"/>
      <c r="N1895" s="17"/>
      <c r="O1895" s="17">
        <f>IF(E1895=1,"",VLOOKUP(E1895,系数!$S$2:$AB$12,MATCH(属性!C1895,评级,0),1))</f>
        <v>0</v>
      </c>
    </row>
    <row r="1896" spans="1:15" ht="17.25" thickBot="1" x14ac:dyDescent="0.4">
      <c r="A1896" s="17">
        <f t="shared" si="58"/>
        <v>7100016</v>
      </c>
      <c r="B1896" s="17" t="s">
        <v>71</v>
      </c>
      <c r="C1896" s="15">
        <f>INDEX(装备!G:G,MATCH(属性!A1896,装备!A:A,0))</f>
        <v>7</v>
      </c>
      <c r="D1896" s="15" t="str">
        <f>INDEX(装备!E:E,MATCH(属性!A1896,装备!A:A,0))</f>
        <v>trousers</v>
      </c>
      <c r="E1896" s="14">
        <v>94</v>
      </c>
      <c r="F1896" s="17">
        <f>INT((VLOOKUP($C1896,装备数值,2,0)+VLOOKUP($C1896,装备数值,5,0)*($E1896-1))*VLOOKUP($D1896,系数!$K$2:$O$7,2,0))</f>
        <v>2188</v>
      </c>
      <c r="G1896" s="17">
        <f>INT((VLOOKUP($C1896,装备数值,3,0)+VLOOKUP($C1896,装备数值,6,0)*($E1896-1))*VLOOKUP($D1896,系数!$K$2:$O$7,3,0))</f>
        <v>0</v>
      </c>
      <c r="H1896" s="17">
        <f t="shared" si="59"/>
        <v>0</v>
      </c>
      <c r="I1896" s="17">
        <f>INT((VLOOKUP($C1896,装备数值,4,0)+VLOOKUP($C1896,装备数值,7,0)*($E1896-1))*VLOOKUP($D1896,系数!$K$2:$O$7,4,0))</f>
        <v>0</v>
      </c>
      <c r="J1896" s="17">
        <f>INT((VLOOKUP($C1896,装备数值,4,0)+VLOOKUP($C1896,装备数值,7,0)*($E1896-1))*VLOOKUP($D1896,系数!$K$2:$O$7,5,0))</f>
        <v>0</v>
      </c>
      <c r="K1896" s="17">
        <f>INT(VLOOKUP(E1896,强化金币,2,1)*VLOOKUP(INDEX(装备!F:F,MATCH(属性!A1896,装备!A:A,0)),系数!$K$12:$M$15,3,0))</f>
        <v>135000</v>
      </c>
      <c r="L1896" s="17"/>
      <c r="M1896" s="17"/>
      <c r="N1896" s="17"/>
      <c r="O1896" s="17">
        <f>IF(E1896=1,"",VLOOKUP(E1896,系数!$S$2:$AB$12,MATCH(属性!C1896,评级,0),1))</f>
        <v>0</v>
      </c>
    </row>
    <row r="1897" spans="1:15" ht="17.25" thickBot="1" x14ac:dyDescent="0.4">
      <c r="A1897" s="17">
        <f t="shared" si="58"/>
        <v>7100016</v>
      </c>
      <c r="B1897" s="17" t="s">
        <v>71</v>
      </c>
      <c r="C1897" s="15">
        <f>INDEX(装备!G:G,MATCH(属性!A1897,装备!A:A,0))</f>
        <v>7</v>
      </c>
      <c r="D1897" s="15" t="str">
        <f>INDEX(装备!E:E,MATCH(属性!A1897,装备!A:A,0))</f>
        <v>trousers</v>
      </c>
      <c r="E1897" s="14">
        <v>95</v>
      </c>
      <c r="F1897" s="17">
        <f>INT((VLOOKUP($C1897,装备数值,2,0)+VLOOKUP($C1897,装备数值,5,0)*($E1897-1))*VLOOKUP($D1897,系数!$K$2:$O$7,2,0))</f>
        <v>2207</v>
      </c>
      <c r="G1897" s="17">
        <f>INT((VLOOKUP($C1897,装备数值,3,0)+VLOOKUP($C1897,装备数值,6,0)*($E1897-1))*VLOOKUP($D1897,系数!$K$2:$O$7,3,0))</f>
        <v>0</v>
      </c>
      <c r="H1897" s="17">
        <f t="shared" si="59"/>
        <v>0</v>
      </c>
      <c r="I1897" s="17">
        <f>INT((VLOOKUP($C1897,装备数值,4,0)+VLOOKUP($C1897,装备数值,7,0)*($E1897-1))*VLOOKUP($D1897,系数!$K$2:$O$7,4,0))</f>
        <v>0</v>
      </c>
      <c r="J1897" s="17">
        <f>INT((VLOOKUP($C1897,装备数值,4,0)+VLOOKUP($C1897,装备数值,7,0)*($E1897-1))*VLOOKUP($D1897,系数!$K$2:$O$7,5,0))</f>
        <v>0</v>
      </c>
      <c r="K1897" s="17">
        <f>INT(VLOOKUP(E1897,强化金币,2,1)*VLOOKUP(INDEX(装备!F:F,MATCH(属性!A1897,装备!A:A,0)),系数!$K$12:$M$15,3,0))</f>
        <v>135000</v>
      </c>
      <c r="L1897" s="17"/>
      <c r="M1897" s="17"/>
      <c r="N1897" s="17"/>
      <c r="O1897" s="17">
        <f>IF(E1897=1,"",VLOOKUP(E1897,系数!$S$2:$AB$12,MATCH(属性!C1897,评级,0),1))</f>
        <v>0</v>
      </c>
    </row>
    <row r="1898" spans="1:15" ht="17.25" thickBot="1" x14ac:dyDescent="0.4">
      <c r="A1898" s="17">
        <f t="shared" si="58"/>
        <v>7100016</v>
      </c>
      <c r="B1898" s="17" t="s">
        <v>71</v>
      </c>
      <c r="C1898" s="15">
        <f>INDEX(装备!G:G,MATCH(属性!A1898,装备!A:A,0))</f>
        <v>7</v>
      </c>
      <c r="D1898" s="15" t="str">
        <f>INDEX(装备!E:E,MATCH(属性!A1898,装备!A:A,0))</f>
        <v>trousers</v>
      </c>
      <c r="E1898" s="14">
        <v>96</v>
      </c>
      <c r="F1898" s="17">
        <f>INT((VLOOKUP($C1898,装备数值,2,0)+VLOOKUP($C1898,装备数值,5,0)*($E1898-1))*VLOOKUP($D1898,系数!$K$2:$O$7,2,0))</f>
        <v>2227</v>
      </c>
      <c r="G1898" s="17">
        <f>INT((VLOOKUP($C1898,装备数值,3,0)+VLOOKUP($C1898,装备数值,6,0)*($E1898-1))*VLOOKUP($D1898,系数!$K$2:$O$7,3,0))</f>
        <v>0</v>
      </c>
      <c r="H1898" s="17">
        <f t="shared" si="59"/>
        <v>0</v>
      </c>
      <c r="I1898" s="17">
        <f>INT((VLOOKUP($C1898,装备数值,4,0)+VLOOKUP($C1898,装备数值,7,0)*($E1898-1))*VLOOKUP($D1898,系数!$K$2:$O$7,4,0))</f>
        <v>0</v>
      </c>
      <c r="J1898" s="17">
        <f>INT((VLOOKUP($C1898,装备数值,4,0)+VLOOKUP($C1898,装备数值,7,0)*($E1898-1))*VLOOKUP($D1898,系数!$K$2:$O$7,5,0))</f>
        <v>0</v>
      </c>
      <c r="K1898" s="17">
        <f>INT(VLOOKUP(E1898,强化金币,2,1)*VLOOKUP(INDEX(装备!F:F,MATCH(属性!A1898,装备!A:A,0)),系数!$K$12:$M$15,3,0))</f>
        <v>135000</v>
      </c>
      <c r="L1898" s="17"/>
      <c r="M1898" s="17"/>
      <c r="N1898" s="17"/>
      <c r="O1898" s="17">
        <f>IF(E1898=1,"",VLOOKUP(E1898,系数!$S$2:$AB$12,MATCH(属性!C1898,评级,0),1))</f>
        <v>0</v>
      </c>
    </row>
    <row r="1899" spans="1:15" ht="17.25" thickBot="1" x14ac:dyDescent="0.4">
      <c r="A1899" s="17">
        <f t="shared" si="58"/>
        <v>7100016</v>
      </c>
      <c r="B1899" s="17" t="s">
        <v>71</v>
      </c>
      <c r="C1899" s="15">
        <f>INDEX(装备!G:G,MATCH(属性!A1899,装备!A:A,0))</f>
        <v>7</v>
      </c>
      <c r="D1899" s="15" t="str">
        <f>INDEX(装备!E:E,MATCH(属性!A1899,装备!A:A,0))</f>
        <v>trousers</v>
      </c>
      <c r="E1899" s="14">
        <v>97</v>
      </c>
      <c r="F1899" s="17">
        <f>INT((VLOOKUP($C1899,装备数值,2,0)+VLOOKUP($C1899,装备数值,5,0)*($E1899-1))*VLOOKUP($D1899,系数!$K$2:$O$7,2,0))</f>
        <v>2246</v>
      </c>
      <c r="G1899" s="17">
        <f>INT((VLOOKUP($C1899,装备数值,3,0)+VLOOKUP($C1899,装备数值,6,0)*($E1899-1))*VLOOKUP($D1899,系数!$K$2:$O$7,3,0))</f>
        <v>0</v>
      </c>
      <c r="H1899" s="17">
        <f t="shared" si="59"/>
        <v>0</v>
      </c>
      <c r="I1899" s="17">
        <f>INT((VLOOKUP($C1899,装备数值,4,0)+VLOOKUP($C1899,装备数值,7,0)*($E1899-1))*VLOOKUP($D1899,系数!$K$2:$O$7,4,0))</f>
        <v>0</v>
      </c>
      <c r="J1899" s="17">
        <f>INT((VLOOKUP($C1899,装备数值,4,0)+VLOOKUP($C1899,装备数值,7,0)*($E1899-1))*VLOOKUP($D1899,系数!$K$2:$O$7,5,0))</f>
        <v>0</v>
      </c>
      <c r="K1899" s="17">
        <f>INT(VLOOKUP(E1899,强化金币,2,1)*VLOOKUP(INDEX(装备!F:F,MATCH(属性!A1899,装备!A:A,0)),系数!$K$12:$M$15,3,0))</f>
        <v>135000</v>
      </c>
      <c r="L1899" s="17"/>
      <c r="M1899" s="17"/>
      <c r="N1899" s="17"/>
      <c r="O1899" s="17">
        <f>IF(E1899=1,"",VLOOKUP(E1899,系数!$S$2:$AB$12,MATCH(属性!C1899,评级,0),1))</f>
        <v>0</v>
      </c>
    </row>
    <row r="1900" spans="1:15" ht="17.25" thickBot="1" x14ac:dyDescent="0.4">
      <c r="A1900" s="17">
        <f t="shared" si="58"/>
        <v>7100016</v>
      </c>
      <c r="B1900" s="17" t="s">
        <v>71</v>
      </c>
      <c r="C1900" s="15">
        <f>INDEX(装备!G:G,MATCH(属性!A1900,装备!A:A,0))</f>
        <v>7</v>
      </c>
      <c r="D1900" s="15" t="str">
        <f>INDEX(装备!E:E,MATCH(属性!A1900,装备!A:A,0))</f>
        <v>trousers</v>
      </c>
      <c r="E1900" s="14">
        <v>98</v>
      </c>
      <c r="F1900" s="17">
        <f>INT((VLOOKUP($C1900,装备数值,2,0)+VLOOKUP($C1900,装备数值,5,0)*($E1900-1))*VLOOKUP($D1900,系数!$K$2:$O$7,2,0))</f>
        <v>2265</v>
      </c>
      <c r="G1900" s="17">
        <f>INT((VLOOKUP($C1900,装备数值,3,0)+VLOOKUP($C1900,装备数值,6,0)*($E1900-1))*VLOOKUP($D1900,系数!$K$2:$O$7,3,0))</f>
        <v>0</v>
      </c>
      <c r="H1900" s="17">
        <f t="shared" si="59"/>
        <v>0</v>
      </c>
      <c r="I1900" s="17">
        <f>INT((VLOOKUP($C1900,装备数值,4,0)+VLOOKUP($C1900,装备数值,7,0)*($E1900-1))*VLOOKUP($D1900,系数!$K$2:$O$7,4,0))</f>
        <v>0</v>
      </c>
      <c r="J1900" s="17">
        <f>INT((VLOOKUP($C1900,装备数值,4,0)+VLOOKUP($C1900,装备数值,7,0)*($E1900-1))*VLOOKUP($D1900,系数!$K$2:$O$7,5,0))</f>
        <v>0</v>
      </c>
      <c r="K1900" s="17">
        <f>INT(VLOOKUP(E1900,强化金币,2,1)*VLOOKUP(INDEX(装备!F:F,MATCH(属性!A1900,装备!A:A,0)),系数!$K$12:$M$15,3,0))</f>
        <v>135000</v>
      </c>
      <c r="L1900" s="17"/>
      <c r="M1900" s="17"/>
      <c r="N1900" s="17"/>
      <c r="O1900" s="17">
        <f>IF(E1900=1,"",VLOOKUP(E1900,系数!$S$2:$AB$12,MATCH(属性!C1900,评级,0),1))</f>
        <v>0</v>
      </c>
    </row>
    <row r="1901" spans="1:15" ht="17.25" thickBot="1" x14ac:dyDescent="0.4">
      <c r="A1901" s="17">
        <f t="shared" si="58"/>
        <v>7100016</v>
      </c>
      <c r="B1901" s="17" t="s">
        <v>71</v>
      </c>
      <c r="C1901" s="15">
        <f>INDEX(装备!G:G,MATCH(属性!A1901,装备!A:A,0))</f>
        <v>7</v>
      </c>
      <c r="D1901" s="15" t="str">
        <f>INDEX(装备!E:E,MATCH(属性!A1901,装备!A:A,0))</f>
        <v>trousers</v>
      </c>
      <c r="E1901" s="14">
        <v>99</v>
      </c>
      <c r="F1901" s="17">
        <f>INT((VLOOKUP($C1901,装备数值,2,0)+VLOOKUP($C1901,装备数值,5,0)*($E1901-1))*VLOOKUP($D1901,系数!$K$2:$O$7,2,0))</f>
        <v>2285</v>
      </c>
      <c r="G1901" s="17">
        <f>INT((VLOOKUP($C1901,装备数值,3,0)+VLOOKUP($C1901,装备数值,6,0)*($E1901-1))*VLOOKUP($D1901,系数!$K$2:$O$7,3,0))</f>
        <v>0</v>
      </c>
      <c r="H1901" s="17">
        <f t="shared" si="59"/>
        <v>0</v>
      </c>
      <c r="I1901" s="17">
        <f>INT((VLOOKUP($C1901,装备数值,4,0)+VLOOKUP($C1901,装备数值,7,0)*($E1901-1))*VLOOKUP($D1901,系数!$K$2:$O$7,4,0))</f>
        <v>0</v>
      </c>
      <c r="J1901" s="17">
        <f>INT((VLOOKUP($C1901,装备数值,4,0)+VLOOKUP($C1901,装备数值,7,0)*($E1901-1))*VLOOKUP($D1901,系数!$K$2:$O$7,5,0))</f>
        <v>0</v>
      </c>
      <c r="K1901" s="17">
        <f>INT(VLOOKUP(E1901,强化金币,2,1)*VLOOKUP(INDEX(装备!F:F,MATCH(属性!A1901,装备!A:A,0)),系数!$K$12:$M$15,3,0))</f>
        <v>135000</v>
      </c>
      <c r="L1901" s="17"/>
      <c r="M1901" s="17"/>
      <c r="N1901" s="17"/>
      <c r="O1901" s="17">
        <f>IF(E1901=1,"",VLOOKUP(E1901,系数!$S$2:$AB$12,MATCH(属性!C1901,评级,0),1))</f>
        <v>0</v>
      </c>
    </row>
    <row r="1902" spans="1:15" ht="17.25" thickBot="1" x14ac:dyDescent="0.4">
      <c r="A1902" s="17">
        <f t="shared" si="58"/>
        <v>7100016</v>
      </c>
      <c r="B1902" s="17" t="s">
        <v>71</v>
      </c>
      <c r="C1902" s="15">
        <f>INDEX(装备!G:G,MATCH(属性!A1902,装备!A:A,0))</f>
        <v>7</v>
      </c>
      <c r="D1902" s="15" t="str">
        <f>INDEX(装备!E:E,MATCH(属性!A1902,装备!A:A,0))</f>
        <v>trousers</v>
      </c>
      <c r="E1902" s="14">
        <v>100</v>
      </c>
      <c r="F1902" s="17">
        <f>INT((VLOOKUP($C1902,装备数值,2,0)+VLOOKUP($C1902,装备数值,5,0)*($E1902-1))*VLOOKUP($D1902,系数!$K$2:$O$7,2,0))</f>
        <v>2304</v>
      </c>
      <c r="G1902" s="17">
        <f>INT((VLOOKUP($C1902,装备数值,3,0)+VLOOKUP($C1902,装备数值,6,0)*($E1902-1))*VLOOKUP($D1902,系数!$K$2:$O$7,3,0))</f>
        <v>0</v>
      </c>
      <c r="H1902" s="17">
        <f t="shared" si="59"/>
        <v>0</v>
      </c>
      <c r="I1902" s="17">
        <f>INT((VLOOKUP($C1902,装备数值,4,0)+VLOOKUP($C1902,装备数值,7,0)*($E1902-1))*VLOOKUP($D1902,系数!$K$2:$O$7,4,0))</f>
        <v>0</v>
      </c>
      <c r="J1902" s="17">
        <f>INT((VLOOKUP($C1902,装备数值,4,0)+VLOOKUP($C1902,装备数值,7,0)*($E1902-1))*VLOOKUP($D1902,系数!$K$2:$O$7,5,0))</f>
        <v>0</v>
      </c>
      <c r="K1902" s="17">
        <f>INT(VLOOKUP(E1902,强化金币,2,1)*VLOOKUP(INDEX(装备!F:F,MATCH(属性!A1902,装备!A:A,0)),系数!$K$12:$M$15,3,0))</f>
        <v>135000</v>
      </c>
      <c r="L1902" s="17"/>
      <c r="M1902" s="17"/>
      <c r="N1902" s="17"/>
      <c r="O1902" s="17">
        <f>IF(E1902=1,"",VLOOKUP(E1902,系数!$S$2:$AB$12,MATCH(属性!C1902,评级,0),1))</f>
        <v>0</v>
      </c>
    </row>
    <row r="1903" spans="1:15" ht="17.25" thickBot="1" x14ac:dyDescent="0.4">
      <c r="A1903" s="17">
        <f t="shared" si="58"/>
        <v>7100016</v>
      </c>
      <c r="B1903" s="17" t="s">
        <v>71</v>
      </c>
      <c r="C1903" s="15">
        <f>INDEX(装备!G:G,MATCH(属性!A1903,装备!A:A,0))</f>
        <v>7</v>
      </c>
      <c r="D1903" s="15" t="str">
        <f>INDEX(装备!E:E,MATCH(属性!A1903,装备!A:A,0))</f>
        <v>trousers</v>
      </c>
      <c r="E1903" s="14">
        <v>101</v>
      </c>
      <c r="F1903" s="17">
        <f>INT((VLOOKUP($C1903,装备数值,2,0)+VLOOKUP($C1903,装备数值,5,0)*($E1903-1))*VLOOKUP($D1903,系数!$K$2:$O$7,2,0))</f>
        <v>2323</v>
      </c>
      <c r="G1903" s="17">
        <f>INT((VLOOKUP($C1903,装备数值,3,0)+VLOOKUP($C1903,装备数值,6,0)*($E1903-1))*VLOOKUP($D1903,系数!$K$2:$O$7,3,0))</f>
        <v>0</v>
      </c>
      <c r="H1903" s="17">
        <f t="shared" si="59"/>
        <v>0</v>
      </c>
      <c r="I1903" s="17">
        <f>INT((VLOOKUP($C1903,装备数值,4,0)+VLOOKUP($C1903,装备数值,7,0)*($E1903-1))*VLOOKUP($D1903,系数!$K$2:$O$7,4,0))</f>
        <v>0</v>
      </c>
      <c r="J1903" s="17">
        <f>INT((VLOOKUP($C1903,装备数值,4,0)+VLOOKUP($C1903,装备数值,7,0)*($E1903-1))*VLOOKUP($D1903,系数!$K$2:$O$7,5,0))</f>
        <v>0</v>
      </c>
      <c r="K1903" s="17">
        <f>INT(VLOOKUP(E1903,强化金币,2,1)*VLOOKUP(INDEX(装备!F:F,MATCH(属性!A1903,装备!A:A,0)),系数!$K$12:$M$15,3,0))</f>
        <v>135000</v>
      </c>
      <c r="L1903" s="17"/>
      <c r="M1903" s="17"/>
      <c r="N1903" s="17"/>
      <c r="O1903" s="17">
        <f>IF(E1903=1,"",VLOOKUP(E1903,系数!$S$2:$AB$12,MATCH(属性!C1903,评级,0),1))</f>
        <v>0</v>
      </c>
    </row>
    <row r="1904" spans="1:15" ht="17.25" thickBot="1" x14ac:dyDescent="0.4">
      <c r="A1904" s="17">
        <f t="shared" si="58"/>
        <v>7100016</v>
      </c>
      <c r="B1904" s="17" t="s">
        <v>71</v>
      </c>
      <c r="C1904" s="15">
        <f>INDEX(装备!G:G,MATCH(属性!A1904,装备!A:A,0))</f>
        <v>7</v>
      </c>
      <c r="D1904" s="15" t="str">
        <f>INDEX(装备!E:E,MATCH(属性!A1904,装备!A:A,0))</f>
        <v>trousers</v>
      </c>
      <c r="E1904" s="14">
        <v>102</v>
      </c>
      <c r="F1904" s="17">
        <f>INT((VLOOKUP($C1904,装备数值,2,0)+VLOOKUP($C1904,装备数值,5,0)*($E1904-1))*VLOOKUP($D1904,系数!$K$2:$O$7,2,0))</f>
        <v>2343</v>
      </c>
      <c r="G1904" s="17">
        <f>INT((VLOOKUP($C1904,装备数值,3,0)+VLOOKUP($C1904,装备数值,6,0)*($E1904-1))*VLOOKUP($D1904,系数!$K$2:$O$7,3,0))</f>
        <v>0</v>
      </c>
      <c r="H1904" s="17">
        <f t="shared" si="59"/>
        <v>0</v>
      </c>
      <c r="I1904" s="17">
        <f>INT((VLOOKUP($C1904,装备数值,4,0)+VLOOKUP($C1904,装备数值,7,0)*($E1904-1))*VLOOKUP($D1904,系数!$K$2:$O$7,4,0))</f>
        <v>0</v>
      </c>
      <c r="J1904" s="17">
        <f>INT((VLOOKUP($C1904,装备数值,4,0)+VLOOKUP($C1904,装备数值,7,0)*($E1904-1))*VLOOKUP($D1904,系数!$K$2:$O$7,5,0))</f>
        <v>0</v>
      </c>
      <c r="K1904" s="17">
        <f>INT(VLOOKUP(E1904,强化金币,2,1)*VLOOKUP(INDEX(装备!F:F,MATCH(属性!A1904,装备!A:A,0)),系数!$K$12:$M$15,3,0))</f>
        <v>135000</v>
      </c>
      <c r="L1904" s="17"/>
      <c r="M1904" s="17"/>
      <c r="N1904" s="17"/>
      <c r="O1904" s="17">
        <f>IF(E1904=1,"",VLOOKUP(E1904,系数!$S$2:$AB$12,MATCH(属性!C1904,评级,0),1))</f>
        <v>0</v>
      </c>
    </row>
    <row r="1905" spans="1:15" ht="17.25" thickBot="1" x14ac:dyDescent="0.4">
      <c r="A1905" s="17">
        <f t="shared" si="58"/>
        <v>7100016</v>
      </c>
      <c r="B1905" s="17" t="s">
        <v>71</v>
      </c>
      <c r="C1905" s="15">
        <f>INDEX(装备!G:G,MATCH(属性!A1905,装备!A:A,0))</f>
        <v>7</v>
      </c>
      <c r="D1905" s="15" t="str">
        <f>INDEX(装备!E:E,MATCH(属性!A1905,装备!A:A,0))</f>
        <v>trousers</v>
      </c>
      <c r="E1905" s="14">
        <v>103</v>
      </c>
      <c r="F1905" s="17">
        <f>INT((VLOOKUP($C1905,装备数值,2,0)+VLOOKUP($C1905,装备数值,5,0)*($E1905-1))*VLOOKUP($D1905,系数!$K$2:$O$7,2,0))</f>
        <v>2362</v>
      </c>
      <c r="G1905" s="17">
        <f>INT((VLOOKUP($C1905,装备数值,3,0)+VLOOKUP($C1905,装备数值,6,0)*($E1905-1))*VLOOKUP($D1905,系数!$K$2:$O$7,3,0))</f>
        <v>0</v>
      </c>
      <c r="H1905" s="17">
        <f t="shared" si="59"/>
        <v>0</v>
      </c>
      <c r="I1905" s="17">
        <f>INT((VLOOKUP($C1905,装备数值,4,0)+VLOOKUP($C1905,装备数值,7,0)*($E1905-1))*VLOOKUP($D1905,系数!$K$2:$O$7,4,0))</f>
        <v>0</v>
      </c>
      <c r="J1905" s="17">
        <f>INT((VLOOKUP($C1905,装备数值,4,0)+VLOOKUP($C1905,装备数值,7,0)*($E1905-1))*VLOOKUP($D1905,系数!$K$2:$O$7,5,0))</f>
        <v>0</v>
      </c>
      <c r="K1905" s="17">
        <f>INT(VLOOKUP(E1905,强化金币,2,1)*VLOOKUP(INDEX(装备!F:F,MATCH(属性!A1905,装备!A:A,0)),系数!$K$12:$M$15,3,0))</f>
        <v>135000</v>
      </c>
      <c r="L1905" s="17"/>
      <c r="M1905" s="17"/>
      <c r="N1905" s="17"/>
      <c r="O1905" s="17">
        <f>IF(E1905=1,"",VLOOKUP(E1905,系数!$S$2:$AB$12,MATCH(属性!C1905,评级,0),1))</f>
        <v>0</v>
      </c>
    </row>
    <row r="1906" spans="1:15" ht="17.25" thickBot="1" x14ac:dyDescent="0.4">
      <c r="A1906" s="17">
        <f t="shared" si="58"/>
        <v>7100016</v>
      </c>
      <c r="B1906" s="17" t="s">
        <v>71</v>
      </c>
      <c r="C1906" s="15">
        <f>INDEX(装备!G:G,MATCH(属性!A1906,装备!A:A,0))</f>
        <v>7</v>
      </c>
      <c r="D1906" s="15" t="str">
        <f>INDEX(装备!E:E,MATCH(属性!A1906,装备!A:A,0))</f>
        <v>trousers</v>
      </c>
      <c r="E1906" s="14">
        <v>104</v>
      </c>
      <c r="F1906" s="17">
        <f>INT((VLOOKUP($C1906,装备数值,2,0)+VLOOKUP($C1906,装备数值,5,0)*($E1906-1))*VLOOKUP($D1906,系数!$K$2:$O$7,2,0))</f>
        <v>2381</v>
      </c>
      <c r="G1906" s="17">
        <f>INT((VLOOKUP($C1906,装备数值,3,0)+VLOOKUP($C1906,装备数值,6,0)*($E1906-1))*VLOOKUP($D1906,系数!$K$2:$O$7,3,0))</f>
        <v>0</v>
      </c>
      <c r="H1906" s="17">
        <f t="shared" si="59"/>
        <v>0</v>
      </c>
      <c r="I1906" s="17">
        <f>INT((VLOOKUP($C1906,装备数值,4,0)+VLOOKUP($C1906,装备数值,7,0)*($E1906-1))*VLOOKUP($D1906,系数!$K$2:$O$7,4,0))</f>
        <v>0</v>
      </c>
      <c r="J1906" s="17">
        <f>INT((VLOOKUP($C1906,装备数值,4,0)+VLOOKUP($C1906,装备数值,7,0)*($E1906-1))*VLOOKUP($D1906,系数!$K$2:$O$7,5,0))</f>
        <v>0</v>
      </c>
      <c r="K1906" s="17">
        <f>INT(VLOOKUP(E1906,强化金币,2,1)*VLOOKUP(INDEX(装备!F:F,MATCH(属性!A1906,装备!A:A,0)),系数!$K$12:$M$15,3,0))</f>
        <v>135000</v>
      </c>
      <c r="L1906" s="17"/>
      <c r="M1906" s="17"/>
      <c r="N1906" s="17"/>
      <c r="O1906" s="17">
        <f>IF(E1906=1,"",VLOOKUP(E1906,系数!$S$2:$AB$12,MATCH(属性!C1906,评级,0),1))</f>
        <v>0</v>
      </c>
    </row>
    <row r="1907" spans="1:15" ht="17.25" thickBot="1" x14ac:dyDescent="0.4">
      <c r="A1907" s="17">
        <f t="shared" si="58"/>
        <v>7100016</v>
      </c>
      <c r="B1907" s="17" t="s">
        <v>71</v>
      </c>
      <c r="C1907" s="15">
        <f>INDEX(装备!G:G,MATCH(属性!A1907,装备!A:A,0))</f>
        <v>7</v>
      </c>
      <c r="D1907" s="15" t="str">
        <f>INDEX(装备!E:E,MATCH(属性!A1907,装备!A:A,0))</f>
        <v>trousers</v>
      </c>
      <c r="E1907" s="14">
        <v>105</v>
      </c>
      <c r="F1907" s="17">
        <f>INT((VLOOKUP($C1907,装备数值,2,0)+VLOOKUP($C1907,装备数值,5,0)*($E1907-1))*VLOOKUP($D1907,系数!$K$2:$O$7,2,0))</f>
        <v>2401</v>
      </c>
      <c r="G1907" s="17">
        <f>INT((VLOOKUP($C1907,装备数值,3,0)+VLOOKUP($C1907,装备数值,6,0)*($E1907-1))*VLOOKUP($D1907,系数!$K$2:$O$7,3,0))</f>
        <v>0</v>
      </c>
      <c r="H1907" s="17">
        <f t="shared" si="59"/>
        <v>0</v>
      </c>
      <c r="I1907" s="17">
        <f>INT((VLOOKUP($C1907,装备数值,4,0)+VLOOKUP($C1907,装备数值,7,0)*($E1907-1))*VLOOKUP($D1907,系数!$K$2:$O$7,4,0))</f>
        <v>0</v>
      </c>
      <c r="J1907" s="17">
        <f>INT((VLOOKUP($C1907,装备数值,4,0)+VLOOKUP($C1907,装备数值,7,0)*($E1907-1))*VLOOKUP($D1907,系数!$K$2:$O$7,5,0))</f>
        <v>0</v>
      </c>
      <c r="K1907" s="17">
        <f>INT(VLOOKUP(E1907,强化金币,2,1)*VLOOKUP(INDEX(装备!F:F,MATCH(属性!A1907,装备!A:A,0)),系数!$K$12:$M$15,3,0))</f>
        <v>135000</v>
      </c>
      <c r="L1907" s="17"/>
      <c r="M1907" s="17"/>
      <c r="N1907" s="17"/>
      <c r="O1907" s="17">
        <f>IF(E1907=1,"",VLOOKUP(E1907,系数!$S$2:$AB$12,MATCH(属性!C1907,评级,0),1))</f>
        <v>0</v>
      </c>
    </row>
    <row r="1908" spans="1:15" ht="17.25" thickBot="1" x14ac:dyDescent="0.4">
      <c r="A1908" s="17">
        <f t="shared" si="58"/>
        <v>7100016</v>
      </c>
      <c r="B1908" s="17" t="s">
        <v>71</v>
      </c>
      <c r="C1908" s="15">
        <f>INDEX(装备!G:G,MATCH(属性!A1908,装备!A:A,0))</f>
        <v>7</v>
      </c>
      <c r="D1908" s="15" t="str">
        <f>INDEX(装备!E:E,MATCH(属性!A1908,装备!A:A,0))</f>
        <v>trousers</v>
      </c>
      <c r="E1908" s="14">
        <v>106</v>
      </c>
      <c r="F1908" s="17">
        <f>INT((VLOOKUP($C1908,装备数值,2,0)+VLOOKUP($C1908,装备数值,5,0)*($E1908-1))*VLOOKUP($D1908,系数!$K$2:$O$7,2,0))</f>
        <v>2420</v>
      </c>
      <c r="G1908" s="17">
        <f>INT((VLOOKUP($C1908,装备数值,3,0)+VLOOKUP($C1908,装备数值,6,0)*($E1908-1))*VLOOKUP($D1908,系数!$K$2:$O$7,3,0))</f>
        <v>0</v>
      </c>
      <c r="H1908" s="17">
        <f t="shared" si="59"/>
        <v>0</v>
      </c>
      <c r="I1908" s="17">
        <f>INT((VLOOKUP($C1908,装备数值,4,0)+VLOOKUP($C1908,装备数值,7,0)*($E1908-1))*VLOOKUP($D1908,系数!$K$2:$O$7,4,0))</f>
        <v>0</v>
      </c>
      <c r="J1908" s="17">
        <f>INT((VLOOKUP($C1908,装备数值,4,0)+VLOOKUP($C1908,装备数值,7,0)*($E1908-1))*VLOOKUP($D1908,系数!$K$2:$O$7,5,0))</f>
        <v>0</v>
      </c>
      <c r="K1908" s="17">
        <f>INT(VLOOKUP(E1908,强化金币,2,1)*VLOOKUP(INDEX(装备!F:F,MATCH(属性!A1908,装备!A:A,0)),系数!$K$12:$M$15,3,0))</f>
        <v>135000</v>
      </c>
      <c r="L1908" s="17"/>
      <c r="M1908" s="17"/>
      <c r="N1908" s="17"/>
      <c r="O1908" s="17">
        <f>IF(E1908=1,"",VLOOKUP(E1908,系数!$S$2:$AB$12,MATCH(属性!C1908,评级,0),1))</f>
        <v>0</v>
      </c>
    </row>
    <row r="1909" spans="1:15" ht="17.25" thickBot="1" x14ac:dyDescent="0.4">
      <c r="A1909" s="17">
        <f t="shared" si="58"/>
        <v>7100016</v>
      </c>
      <c r="B1909" s="17" t="s">
        <v>71</v>
      </c>
      <c r="C1909" s="15">
        <f>INDEX(装备!G:G,MATCH(属性!A1909,装备!A:A,0))</f>
        <v>7</v>
      </c>
      <c r="D1909" s="15" t="str">
        <f>INDEX(装备!E:E,MATCH(属性!A1909,装备!A:A,0))</f>
        <v>trousers</v>
      </c>
      <c r="E1909" s="14">
        <v>107</v>
      </c>
      <c r="F1909" s="17">
        <f>INT((VLOOKUP($C1909,装备数值,2,0)+VLOOKUP($C1909,装备数值,5,0)*($E1909-1))*VLOOKUP($D1909,系数!$K$2:$O$7,2,0))</f>
        <v>2439</v>
      </c>
      <c r="G1909" s="17">
        <f>INT((VLOOKUP($C1909,装备数值,3,0)+VLOOKUP($C1909,装备数值,6,0)*($E1909-1))*VLOOKUP($D1909,系数!$K$2:$O$7,3,0))</f>
        <v>0</v>
      </c>
      <c r="H1909" s="17">
        <f t="shared" si="59"/>
        <v>0</v>
      </c>
      <c r="I1909" s="17">
        <f>INT((VLOOKUP($C1909,装备数值,4,0)+VLOOKUP($C1909,装备数值,7,0)*($E1909-1))*VLOOKUP($D1909,系数!$K$2:$O$7,4,0))</f>
        <v>0</v>
      </c>
      <c r="J1909" s="17">
        <f>INT((VLOOKUP($C1909,装备数值,4,0)+VLOOKUP($C1909,装备数值,7,0)*($E1909-1))*VLOOKUP($D1909,系数!$K$2:$O$7,5,0))</f>
        <v>0</v>
      </c>
      <c r="K1909" s="17">
        <f>INT(VLOOKUP(E1909,强化金币,2,1)*VLOOKUP(INDEX(装备!F:F,MATCH(属性!A1909,装备!A:A,0)),系数!$K$12:$M$15,3,0))</f>
        <v>135000</v>
      </c>
      <c r="L1909" s="17"/>
      <c r="M1909" s="17"/>
      <c r="N1909" s="17"/>
      <c r="O1909" s="17">
        <f>IF(E1909=1,"",VLOOKUP(E1909,系数!$S$2:$AB$12,MATCH(属性!C1909,评级,0),1))</f>
        <v>0</v>
      </c>
    </row>
    <row r="1910" spans="1:15" ht="17.25" thickBot="1" x14ac:dyDescent="0.4">
      <c r="A1910" s="17">
        <f t="shared" si="58"/>
        <v>7100016</v>
      </c>
      <c r="B1910" s="17" t="s">
        <v>71</v>
      </c>
      <c r="C1910" s="15">
        <f>INDEX(装备!G:G,MATCH(属性!A1910,装备!A:A,0))</f>
        <v>7</v>
      </c>
      <c r="D1910" s="15" t="str">
        <f>INDEX(装备!E:E,MATCH(属性!A1910,装备!A:A,0))</f>
        <v>trousers</v>
      </c>
      <c r="E1910" s="14">
        <v>108</v>
      </c>
      <c r="F1910" s="17">
        <f>INT((VLOOKUP($C1910,装备数值,2,0)+VLOOKUP($C1910,装备数值,5,0)*($E1910-1))*VLOOKUP($D1910,系数!$K$2:$O$7,2,0))</f>
        <v>2459</v>
      </c>
      <c r="G1910" s="17">
        <f>INT((VLOOKUP($C1910,装备数值,3,0)+VLOOKUP($C1910,装备数值,6,0)*($E1910-1))*VLOOKUP($D1910,系数!$K$2:$O$7,3,0))</f>
        <v>0</v>
      </c>
      <c r="H1910" s="17">
        <f t="shared" si="59"/>
        <v>0</v>
      </c>
      <c r="I1910" s="17">
        <f>INT((VLOOKUP($C1910,装备数值,4,0)+VLOOKUP($C1910,装备数值,7,0)*($E1910-1))*VLOOKUP($D1910,系数!$K$2:$O$7,4,0))</f>
        <v>0</v>
      </c>
      <c r="J1910" s="17">
        <f>INT((VLOOKUP($C1910,装备数值,4,0)+VLOOKUP($C1910,装备数值,7,0)*($E1910-1))*VLOOKUP($D1910,系数!$K$2:$O$7,5,0))</f>
        <v>0</v>
      </c>
      <c r="K1910" s="17">
        <f>INT(VLOOKUP(E1910,强化金币,2,1)*VLOOKUP(INDEX(装备!F:F,MATCH(属性!A1910,装备!A:A,0)),系数!$K$12:$M$15,3,0))</f>
        <v>135000</v>
      </c>
      <c r="L1910" s="17"/>
      <c r="M1910" s="17"/>
      <c r="N1910" s="17"/>
      <c r="O1910" s="17">
        <f>IF(E1910=1,"",VLOOKUP(E1910,系数!$S$2:$AB$12,MATCH(属性!C1910,评级,0),1))</f>
        <v>0</v>
      </c>
    </row>
    <row r="1911" spans="1:15" ht="17.25" thickBot="1" x14ac:dyDescent="0.4">
      <c r="A1911" s="17">
        <f t="shared" si="58"/>
        <v>7100016</v>
      </c>
      <c r="B1911" s="17" t="s">
        <v>71</v>
      </c>
      <c r="C1911" s="15">
        <f>INDEX(装备!G:G,MATCH(属性!A1911,装备!A:A,0))</f>
        <v>7</v>
      </c>
      <c r="D1911" s="15" t="str">
        <f>INDEX(装备!E:E,MATCH(属性!A1911,装备!A:A,0))</f>
        <v>trousers</v>
      </c>
      <c r="E1911" s="14">
        <v>109</v>
      </c>
      <c r="F1911" s="17">
        <f>INT((VLOOKUP($C1911,装备数值,2,0)+VLOOKUP($C1911,装备数值,5,0)*($E1911-1))*VLOOKUP($D1911,系数!$K$2:$O$7,2,0))</f>
        <v>2478</v>
      </c>
      <c r="G1911" s="17">
        <f>INT((VLOOKUP($C1911,装备数值,3,0)+VLOOKUP($C1911,装备数值,6,0)*($E1911-1))*VLOOKUP($D1911,系数!$K$2:$O$7,3,0))</f>
        <v>0</v>
      </c>
      <c r="H1911" s="17">
        <f t="shared" si="59"/>
        <v>0</v>
      </c>
      <c r="I1911" s="17">
        <f>INT((VLOOKUP($C1911,装备数值,4,0)+VLOOKUP($C1911,装备数值,7,0)*($E1911-1))*VLOOKUP($D1911,系数!$K$2:$O$7,4,0))</f>
        <v>0</v>
      </c>
      <c r="J1911" s="17">
        <f>INT((VLOOKUP($C1911,装备数值,4,0)+VLOOKUP($C1911,装备数值,7,0)*($E1911-1))*VLOOKUP($D1911,系数!$K$2:$O$7,5,0))</f>
        <v>0</v>
      </c>
      <c r="K1911" s="17">
        <f>INT(VLOOKUP(E1911,强化金币,2,1)*VLOOKUP(INDEX(装备!F:F,MATCH(属性!A1911,装备!A:A,0)),系数!$K$12:$M$15,3,0))</f>
        <v>135000</v>
      </c>
      <c r="L1911" s="17"/>
      <c r="M1911" s="17"/>
      <c r="N1911" s="17"/>
      <c r="O1911" s="17">
        <f>IF(E1911=1,"",VLOOKUP(E1911,系数!$S$2:$AB$12,MATCH(属性!C1911,评级,0),1))</f>
        <v>0</v>
      </c>
    </row>
    <row r="1912" spans="1:15" ht="17.25" thickBot="1" x14ac:dyDescent="0.4">
      <c r="A1912" s="17">
        <f t="shared" si="58"/>
        <v>7100016</v>
      </c>
      <c r="B1912" s="17" t="s">
        <v>71</v>
      </c>
      <c r="C1912" s="15">
        <f>INDEX(装备!G:G,MATCH(属性!A1912,装备!A:A,0))</f>
        <v>7</v>
      </c>
      <c r="D1912" s="15" t="str">
        <f>INDEX(装备!E:E,MATCH(属性!A1912,装备!A:A,0))</f>
        <v>trousers</v>
      </c>
      <c r="E1912" s="14">
        <v>110</v>
      </c>
      <c r="F1912" s="17">
        <f>INT((VLOOKUP($C1912,装备数值,2,0)+VLOOKUP($C1912,装备数值,5,0)*($E1912-1))*VLOOKUP($D1912,系数!$K$2:$O$7,2,0))</f>
        <v>2497</v>
      </c>
      <c r="G1912" s="17">
        <f>INT((VLOOKUP($C1912,装备数值,3,0)+VLOOKUP($C1912,装备数值,6,0)*($E1912-1))*VLOOKUP($D1912,系数!$K$2:$O$7,3,0))</f>
        <v>0</v>
      </c>
      <c r="H1912" s="17">
        <f t="shared" si="59"/>
        <v>0</v>
      </c>
      <c r="I1912" s="17">
        <f>INT((VLOOKUP($C1912,装备数值,4,0)+VLOOKUP($C1912,装备数值,7,0)*($E1912-1))*VLOOKUP($D1912,系数!$K$2:$O$7,4,0))</f>
        <v>0</v>
      </c>
      <c r="J1912" s="17">
        <f>INT((VLOOKUP($C1912,装备数值,4,0)+VLOOKUP($C1912,装备数值,7,0)*($E1912-1))*VLOOKUP($D1912,系数!$K$2:$O$7,5,0))</f>
        <v>0</v>
      </c>
      <c r="K1912" s="17">
        <f>INT(VLOOKUP(E1912,强化金币,2,1)*VLOOKUP(INDEX(装备!F:F,MATCH(属性!A1912,装备!A:A,0)),系数!$K$12:$M$15,3,0))</f>
        <v>135000</v>
      </c>
      <c r="L1912" s="17"/>
      <c r="M1912" s="17"/>
      <c r="N1912" s="17"/>
      <c r="O1912" s="17">
        <f>IF(E1912=1,"",VLOOKUP(E1912,系数!$S$2:$AB$12,MATCH(属性!C1912,评级,0),1))</f>
        <v>0</v>
      </c>
    </row>
    <row r="1913" spans="1:15" ht="17.25" thickBot="1" x14ac:dyDescent="0.4">
      <c r="A1913" s="17">
        <f t="shared" si="58"/>
        <v>7100016</v>
      </c>
      <c r="B1913" s="17" t="s">
        <v>71</v>
      </c>
      <c r="C1913" s="15">
        <f>INDEX(装备!G:G,MATCH(属性!A1913,装备!A:A,0))</f>
        <v>7</v>
      </c>
      <c r="D1913" s="15" t="str">
        <f>INDEX(装备!E:E,MATCH(属性!A1913,装备!A:A,0))</f>
        <v>trousers</v>
      </c>
      <c r="E1913" s="14">
        <v>111</v>
      </c>
      <c r="F1913" s="17">
        <f>INT((VLOOKUP($C1913,装备数值,2,0)+VLOOKUP($C1913,装备数值,5,0)*($E1913-1))*VLOOKUP($D1913,系数!$K$2:$O$7,2,0))</f>
        <v>2517</v>
      </c>
      <c r="G1913" s="17">
        <f>INT((VLOOKUP($C1913,装备数值,3,0)+VLOOKUP($C1913,装备数值,6,0)*($E1913-1))*VLOOKUP($D1913,系数!$K$2:$O$7,3,0))</f>
        <v>0</v>
      </c>
      <c r="H1913" s="17">
        <f t="shared" si="59"/>
        <v>0</v>
      </c>
      <c r="I1913" s="17">
        <f>INT((VLOOKUP($C1913,装备数值,4,0)+VLOOKUP($C1913,装备数值,7,0)*($E1913-1))*VLOOKUP($D1913,系数!$K$2:$O$7,4,0))</f>
        <v>0</v>
      </c>
      <c r="J1913" s="17">
        <f>INT((VLOOKUP($C1913,装备数值,4,0)+VLOOKUP($C1913,装备数值,7,0)*($E1913-1))*VLOOKUP($D1913,系数!$K$2:$O$7,5,0))</f>
        <v>0</v>
      </c>
      <c r="K1913" s="17">
        <f>INT(VLOOKUP(E1913,强化金币,2,1)*VLOOKUP(INDEX(装备!F:F,MATCH(属性!A1913,装备!A:A,0)),系数!$K$12:$M$15,3,0))</f>
        <v>135000</v>
      </c>
      <c r="L1913" s="17"/>
      <c r="M1913" s="17"/>
      <c r="N1913" s="17"/>
      <c r="O1913" s="17">
        <f>IF(E1913=1,"",VLOOKUP(E1913,系数!$S$2:$AB$12,MATCH(属性!C1913,评级,0),1))</f>
        <v>0</v>
      </c>
    </row>
    <row r="1914" spans="1:15" ht="17.25" thickBot="1" x14ac:dyDescent="0.4">
      <c r="A1914" s="17">
        <f t="shared" si="58"/>
        <v>7100016</v>
      </c>
      <c r="B1914" s="17" t="s">
        <v>71</v>
      </c>
      <c r="C1914" s="15">
        <f>INDEX(装备!G:G,MATCH(属性!A1914,装备!A:A,0))</f>
        <v>7</v>
      </c>
      <c r="D1914" s="15" t="str">
        <f>INDEX(装备!E:E,MATCH(属性!A1914,装备!A:A,0))</f>
        <v>trousers</v>
      </c>
      <c r="E1914" s="14">
        <v>112</v>
      </c>
      <c r="F1914" s="17">
        <f>INT((VLOOKUP($C1914,装备数值,2,0)+VLOOKUP($C1914,装备数值,5,0)*($E1914-1))*VLOOKUP($D1914,系数!$K$2:$O$7,2,0))</f>
        <v>2536</v>
      </c>
      <c r="G1914" s="17">
        <f>INT((VLOOKUP($C1914,装备数值,3,0)+VLOOKUP($C1914,装备数值,6,0)*($E1914-1))*VLOOKUP($D1914,系数!$K$2:$O$7,3,0))</f>
        <v>0</v>
      </c>
      <c r="H1914" s="17">
        <f t="shared" si="59"/>
        <v>0</v>
      </c>
      <c r="I1914" s="17">
        <f>INT((VLOOKUP($C1914,装备数值,4,0)+VLOOKUP($C1914,装备数值,7,0)*($E1914-1))*VLOOKUP($D1914,系数!$K$2:$O$7,4,0))</f>
        <v>0</v>
      </c>
      <c r="J1914" s="17">
        <f>INT((VLOOKUP($C1914,装备数值,4,0)+VLOOKUP($C1914,装备数值,7,0)*($E1914-1))*VLOOKUP($D1914,系数!$K$2:$O$7,5,0))</f>
        <v>0</v>
      </c>
      <c r="K1914" s="17">
        <f>INT(VLOOKUP(E1914,强化金币,2,1)*VLOOKUP(INDEX(装备!F:F,MATCH(属性!A1914,装备!A:A,0)),系数!$K$12:$M$15,3,0))</f>
        <v>135000</v>
      </c>
      <c r="L1914" s="17"/>
      <c r="M1914" s="17"/>
      <c r="N1914" s="17"/>
      <c r="O1914" s="17">
        <f>IF(E1914=1,"",VLOOKUP(E1914,系数!$S$2:$AB$12,MATCH(属性!C1914,评级,0),1))</f>
        <v>0</v>
      </c>
    </row>
    <row r="1915" spans="1:15" ht="17.25" thickBot="1" x14ac:dyDescent="0.4">
      <c r="A1915" s="17">
        <f t="shared" si="58"/>
        <v>7100016</v>
      </c>
      <c r="B1915" s="17" t="s">
        <v>71</v>
      </c>
      <c r="C1915" s="15">
        <f>INDEX(装备!G:G,MATCH(属性!A1915,装备!A:A,0))</f>
        <v>7</v>
      </c>
      <c r="D1915" s="15" t="str">
        <f>INDEX(装备!E:E,MATCH(属性!A1915,装备!A:A,0))</f>
        <v>trousers</v>
      </c>
      <c r="E1915" s="14">
        <v>113</v>
      </c>
      <c r="F1915" s="17">
        <f>INT((VLOOKUP($C1915,装备数值,2,0)+VLOOKUP($C1915,装备数值,5,0)*($E1915-1))*VLOOKUP($D1915,系数!$K$2:$O$7,2,0))</f>
        <v>2555</v>
      </c>
      <c r="G1915" s="17">
        <f>INT((VLOOKUP($C1915,装备数值,3,0)+VLOOKUP($C1915,装备数值,6,0)*($E1915-1))*VLOOKUP($D1915,系数!$K$2:$O$7,3,0))</f>
        <v>0</v>
      </c>
      <c r="H1915" s="17">
        <f t="shared" si="59"/>
        <v>0</v>
      </c>
      <c r="I1915" s="17">
        <f>INT((VLOOKUP($C1915,装备数值,4,0)+VLOOKUP($C1915,装备数值,7,0)*($E1915-1))*VLOOKUP($D1915,系数!$K$2:$O$7,4,0))</f>
        <v>0</v>
      </c>
      <c r="J1915" s="17">
        <f>INT((VLOOKUP($C1915,装备数值,4,0)+VLOOKUP($C1915,装备数值,7,0)*($E1915-1))*VLOOKUP($D1915,系数!$K$2:$O$7,5,0))</f>
        <v>0</v>
      </c>
      <c r="K1915" s="17">
        <f>INT(VLOOKUP(E1915,强化金币,2,1)*VLOOKUP(INDEX(装备!F:F,MATCH(属性!A1915,装备!A:A,0)),系数!$K$12:$M$15,3,0))</f>
        <v>135000</v>
      </c>
      <c r="L1915" s="17"/>
      <c r="M1915" s="17"/>
      <c r="N1915" s="17"/>
      <c r="O1915" s="17">
        <f>IF(E1915=1,"",VLOOKUP(E1915,系数!$S$2:$AB$12,MATCH(属性!C1915,评级,0),1))</f>
        <v>0</v>
      </c>
    </row>
    <row r="1916" spans="1:15" ht="17.25" thickBot="1" x14ac:dyDescent="0.4">
      <c r="A1916" s="17">
        <f t="shared" ref="A1916:A1979" si="60">A1796+1</f>
        <v>7100016</v>
      </c>
      <c r="B1916" s="17" t="s">
        <v>71</v>
      </c>
      <c r="C1916" s="15">
        <f>INDEX(装备!G:G,MATCH(属性!A1916,装备!A:A,0))</f>
        <v>7</v>
      </c>
      <c r="D1916" s="15" t="str">
        <f>INDEX(装备!E:E,MATCH(属性!A1916,装备!A:A,0))</f>
        <v>trousers</v>
      </c>
      <c r="E1916" s="14">
        <v>114</v>
      </c>
      <c r="F1916" s="17">
        <f>INT((VLOOKUP($C1916,装备数值,2,0)+VLOOKUP($C1916,装备数值,5,0)*($E1916-1))*VLOOKUP($D1916,系数!$K$2:$O$7,2,0))</f>
        <v>2575</v>
      </c>
      <c r="G1916" s="17">
        <f>INT((VLOOKUP($C1916,装备数值,3,0)+VLOOKUP($C1916,装备数值,6,0)*($E1916-1))*VLOOKUP($D1916,系数!$K$2:$O$7,3,0))</f>
        <v>0</v>
      </c>
      <c r="H1916" s="17">
        <f t="shared" si="59"/>
        <v>0</v>
      </c>
      <c r="I1916" s="17">
        <f>INT((VLOOKUP($C1916,装备数值,4,0)+VLOOKUP($C1916,装备数值,7,0)*($E1916-1))*VLOOKUP($D1916,系数!$K$2:$O$7,4,0))</f>
        <v>0</v>
      </c>
      <c r="J1916" s="17">
        <f>INT((VLOOKUP($C1916,装备数值,4,0)+VLOOKUP($C1916,装备数值,7,0)*($E1916-1))*VLOOKUP($D1916,系数!$K$2:$O$7,5,0))</f>
        <v>0</v>
      </c>
      <c r="K1916" s="17">
        <f>INT(VLOOKUP(E1916,强化金币,2,1)*VLOOKUP(INDEX(装备!F:F,MATCH(属性!A1916,装备!A:A,0)),系数!$K$12:$M$15,3,0))</f>
        <v>135000</v>
      </c>
      <c r="L1916" s="17"/>
      <c r="M1916" s="17"/>
      <c r="N1916" s="17"/>
      <c r="O1916" s="17">
        <f>IF(E1916=1,"",VLOOKUP(E1916,系数!$S$2:$AB$12,MATCH(属性!C1916,评级,0),1))</f>
        <v>0</v>
      </c>
    </row>
    <row r="1917" spans="1:15" ht="17.25" thickBot="1" x14ac:dyDescent="0.4">
      <c r="A1917" s="17">
        <f t="shared" si="60"/>
        <v>7100016</v>
      </c>
      <c r="B1917" s="17" t="s">
        <v>71</v>
      </c>
      <c r="C1917" s="15">
        <f>INDEX(装备!G:G,MATCH(属性!A1917,装备!A:A,0))</f>
        <v>7</v>
      </c>
      <c r="D1917" s="15" t="str">
        <f>INDEX(装备!E:E,MATCH(属性!A1917,装备!A:A,0))</f>
        <v>trousers</v>
      </c>
      <c r="E1917" s="14">
        <v>115</v>
      </c>
      <c r="F1917" s="17">
        <f>INT((VLOOKUP($C1917,装备数值,2,0)+VLOOKUP($C1917,装备数值,5,0)*($E1917-1))*VLOOKUP($D1917,系数!$K$2:$O$7,2,0))</f>
        <v>2594</v>
      </c>
      <c r="G1917" s="17">
        <f>INT((VLOOKUP($C1917,装备数值,3,0)+VLOOKUP($C1917,装备数值,6,0)*($E1917-1))*VLOOKUP($D1917,系数!$K$2:$O$7,3,0))</f>
        <v>0</v>
      </c>
      <c r="H1917" s="17">
        <f t="shared" si="59"/>
        <v>0</v>
      </c>
      <c r="I1917" s="17">
        <f>INT((VLOOKUP($C1917,装备数值,4,0)+VLOOKUP($C1917,装备数值,7,0)*($E1917-1))*VLOOKUP($D1917,系数!$K$2:$O$7,4,0))</f>
        <v>0</v>
      </c>
      <c r="J1917" s="17">
        <f>INT((VLOOKUP($C1917,装备数值,4,0)+VLOOKUP($C1917,装备数值,7,0)*($E1917-1))*VLOOKUP($D1917,系数!$K$2:$O$7,5,0))</f>
        <v>0</v>
      </c>
      <c r="K1917" s="17">
        <f>INT(VLOOKUP(E1917,强化金币,2,1)*VLOOKUP(INDEX(装备!F:F,MATCH(属性!A1917,装备!A:A,0)),系数!$K$12:$M$15,3,0))</f>
        <v>135000</v>
      </c>
      <c r="L1917" s="17"/>
      <c r="M1917" s="17"/>
      <c r="N1917" s="17"/>
      <c r="O1917" s="17">
        <f>IF(E1917=1,"",VLOOKUP(E1917,系数!$S$2:$AB$12,MATCH(属性!C1917,评级,0),1))</f>
        <v>0</v>
      </c>
    </row>
    <row r="1918" spans="1:15" ht="17.25" thickBot="1" x14ac:dyDescent="0.4">
      <c r="A1918" s="17">
        <f t="shared" si="60"/>
        <v>7100016</v>
      </c>
      <c r="B1918" s="17" t="s">
        <v>71</v>
      </c>
      <c r="C1918" s="15">
        <f>INDEX(装备!G:G,MATCH(属性!A1918,装备!A:A,0))</f>
        <v>7</v>
      </c>
      <c r="D1918" s="15" t="str">
        <f>INDEX(装备!E:E,MATCH(属性!A1918,装备!A:A,0))</f>
        <v>trousers</v>
      </c>
      <c r="E1918" s="14">
        <v>116</v>
      </c>
      <c r="F1918" s="17">
        <f>INT((VLOOKUP($C1918,装备数值,2,0)+VLOOKUP($C1918,装备数值,5,0)*($E1918-1))*VLOOKUP($D1918,系数!$K$2:$O$7,2,0))</f>
        <v>2613</v>
      </c>
      <c r="G1918" s="17">
        <f>INT((VLOOKUP($C1918,装备数值,3,0)+VLOOKUP($C1918,装备数值,6,0)*($E1918-1))*VLOOKUP($D1918,系数!$K$2:$O$7,3,0))</f>
        <v>0</v>
      </c>
      <c r="H1918" s="17">
        <f t="shared" si="59"/>
        <v>0</v>
      </c>
      <c r="I1918" s="17">
        <f>INT((VLOOKUP($C1918,装备数值,4,0)+VLOOKUP($C1918,装备数值,7,0)*($E1918-1))*VLOOKUP($D1918,系数!$K$2:$O$7,4,0))</f>
        <v>0</v>
      </c>
      <c r="J1918" s="17">
        <f>INT((VLOOKUP($C1918,装备数值,4,0)+VLOOKUP($C1918,装备数值,7,0)*($E1918-1))*VLOOKUP($D1918,系数!$K$2:$O$7,5,0))</f>
        <v>0</v>
      </c>
      <c r="K1918" s="17">
        <f>INT(VLOOKUP(E1918,强化金币,2,1)*VLOOKUP(INDEX(装备!F:F,MATCH(属性!A1918,装备!A:A,0)),系数!$K$12:$M$15,3,0))</f>
        <v>135000</v>
      </c>
      <c r="L1918" s="17"/>
      <c r="M1918" s="17"/>
      <c r="N1918" s="17"/>
      <c r="O1918" s="17">
        <f>IF(E1918=1,"",VLOOKUP(E1918,系数!$S$2:$AB$12,MATCH(属性!C1918,评级,0),1))</f>
        <v>0</v>
      </c>
    </row>
    <row r="1919" spans="1:15" ht="17.25" thickBot="1" x14ac:dyDescent="0.4">
      <c r="A1919" s="17">
        <f t="shared" si="60"/>
        <v>7100016</v>
      </c>
      <c r="B1919" s="17" t="s">
        <v>71</v>
      </c>
      <c r="C1919" s="15">
        <f>INDEX(装备!G:G,MATCH(属性!A1919,装备!A:A,0))</f>
        <v>7</v>
      </c>
      <c r="D1919" s="15" t="str">
        <f>INDEX(装备!E:E,MATCH(属性!A1919,装备!A:A,0))</f>
        <v>trousers</v>
      </c>
      <c r="E1919" s="14">
        <v>117</v>
      </c>
      <c r="F1919" s="17">
        <f>INT((VLOOKUP($C1919,装备数值,2,0)+VLOOKUP($C1919,装备数值,5,0)*($E1919-1))*VLOOKUP($D1919,系数!$K$2:$O$7,2,0))</f>
        <v>2633</v>
      </c>
      <c r="G1919" s="17">
        <f>INT((VLOOKUP($C1919,装备数值,3,0)+VLOOKUP($C1919,装备数值,6,0)*($E1919-1))*VLOOKUP($D1919,系数!$K$2:$O$7,3,0))</f>
        <v>0</v>
      </c>
      <c r="H1919" s="17">
        <f t="shared" si="59"/>
        <v>0</v>
      </c>
      <c r="I1919" s="17">
        <f>INT((VLOOKUP($C1919,装备数值,4,0)+VLOOKUP($C1919,装备数值,7,0)*($E1919-1))*VLOOKUP($D1919,系数!$K$2:$O$7,4,0))</f>
        <v>0</v>
      </c>
      <c r="J1919" s="17">
        <f>INT((VLOOKUP($C1919,装备数值,4,0)+VLOOKUP($C1919,装备数值,7,0)*($E1919-1))*VLOOKUP($D1919,系数!$K$2:$O$7,5,0))</f>
        <v>0</v>
      </c>
      <c r="K1919" s="17">
        <f>INT(VLOOKUP(E1919,强化金币,2,1)*VLOOKUP(INDEX(装备!F:F,MATCH(属性!A1919,装备!A:A,0)),系数!$K$12:$M$15,3,0))</f>
        <v>135000</v>
      </c>
      <c r="L1919" s="17"/>
      <c r="M1919" s="17"/>
      <c r="N1919" s="17"/>
      <c r="O1919" s="17">
        <f>IF(E1919=1,"",VLOOKUP(E1919,系数!$S$2:$AB$12,MATCH(属性!C1919,评级,0),1))</f>
        <v>0</v>
      </c>
    </row>
    <row r="1920" spans="1:15" ht="17.25" thickBot="1" x14ac:dyDescent="0.4">
      <c r="A1920" s="17">
        <f t="shared" si="60"/>
        <v>7100016</v>
      </c>
      <c r="B1920" s="17" t="s">
        <v>71</v>
      </c>
      <c r="C1920" s="15">
        <f>INDEX(装备!G:G,MATCH(属性!A1920,装备!A:A,0))</f>
        <v>7</v>
      </c>
      <c r="D1920" s="15" t="str">
        <f>INDEX(装备!E:E,MATCH(属性!A1920,装备!A:A,0))</f>
        <v>trousers</v>
      </c>
      <c r="E1920" s="14">
        <v>118</v>
      </c>
      <c r="F1920" s="17">
        <f>INT((VLOOKUP($C1920,装备数值,2,0)+VLOOKUP($C1920,装备数值,5,0)*($E1920-1))*VLOOKUP($D1920,系数!$K$2:$O$7,2,0))</f>
        <v>2652</v>
      </c>
      <c r="G1920" s="17">
        <f>INT((VLOOKUP($C1920,装备数值,3,0)+VLOOKUP($C1920,装备数值,6,0)*($E1920-1))*VLOOKUP($D1920,系数!$K$2:$O$7,3,0))</f>
        <v>0</v>
      </c>
      <c r="H1920" s="17">
        <f t="shared" si="59"/>
        <v>0</v>
      </c>
      <c r="I1920" s="17">
        <f>INT((VLOOKUP($C1920,装备数值,4,0)+VLOOKUP($C1920,装备数值,7,0)*($E1920-1))*VLOOKUP($D1920,系数!$K$2:$O$7,4,0))</f>
        <v>0</v>
      </c>
      <c r="J1920" s="17">
        <f>INT((VLOOKUP($C1920,装备数值,4,0)+VLOOKUP($C1920,装备数值,7,0)*($E1920-1))*VLOOKUP($D1920,系数!$K$2:$O$7,5,0))</f>
        <v>0</v>
      </c>
      <c r="K1920" s="17">
        <f>INT(VLOOKUP(E1920,强化金币,2,1)*VLOOKUP(INDEX(装备!F:F,MATCH(属性!A1920,装备!A:A,0)),系数!$K$12:$M$15,3,0))</f>
        <v>135000</v>
      </c>
      <c r="L1920" s="17"/>
      <c r="M1920" s="17"/>
      <c r="N1920" s="17"/>
      <c r="O1920" s="17">
        <f>IF(E1920=1,"",VLOOKUP(E1920,系数!$S$2:$AB$12,MATCH(属性!C1920,评级,0),1))</f>
        <v>0</v>
      </c>
    </row>
    <row r="1921" spans="1:15" ht="17.25" thickBot="1" x14ac:dyDescent="0.4">
      <c r="A1921" s="17">
        <f t="shared" si="60"/>
        <v>7100016</v>
      </c>
      <c r="B1921" s="17" t="s">
        <v>71</v>
      </c>
      <c r="C1921" s="15">
        <f>INDEX(装备!G:G,MATCH(属性!A1921,装备!A:A,0))</f>
        <v>7</v>
      </c>
      <c r="D1921" s="15" t="str">
        <f>INDEX(装备!E:E,MATCH(属性!A1921,装备!A:A,0))</f>
        <v>trousers</v>
      </c>
      <c r="E1921" s="14">
        <v>119</v>
      </c>
      <c r="F1921" s="17">
        <f>INT((VLOOKUP($C1921,装备数值,2,0)+VLOOKUP($C1921,装备数值,5,0)*($E1921-1))*VLOOKUP($D1921,系数!$K$2:$O$7,2,0))</f>
        <v>2671</v>
      </c>
      <c r="G1921" s="17">
        <f>INT((VLOOKUP($C1921,装备数值,3,0)+VLOOKUP($C1921,装备数值,6,0)*($E1921-1))*VLOOKUP($D1921,系数!$K$2:$O$7,3,0))</f>
        <v>0</v>
      </c>
      <c r="H1921" s="17">
        <f t="shared" si="59"/>
        <v>0</v>
      </c>
      <c r="I1921" s="17">
        <f>INT((VLOOKUP($C1921,装备数值,4,0)+VLOOKUP($C1921,装备数值,7,0)*($E1921-1))*VLOOKUP($D1921,系数!$K$2:$O$7,4,0))</f>
        <v>0</v>
      </c>
      <c r="J1921" s="17">
        <f>INT((VLOOKUP($C1921,装备数值,4,0)+VLOOKUP($C1921,装备数值,7,0)*($E1921-1))*VLOOKUP($D1921,系数!$K$2:$O$7,5,0))</f>
        <v>0</v>
      </c>
      <c r="K1921" s="17">
        <f>INT(VLOOKUP(E1921,强化金币,2,1)*VLOOKUP(INDEX(装备!F:F,MATCH(属性!A1921,装备!A:A,0)),系数!$K$12:$M$15,3,0))</f>
        <v>135000</v>
      </c>
      <c r="L1921" s="17"/>
      <c r="M1921" s="17"/>
      <c r="N1921" s="17"/>
      <c r="O1921" s="17">
        <f>IF(E1921=1,"",VLOOKUP(E1921,系数!$S$2:$AB$12,MATCH(属性!C1921,评级,0),1))</f>
        <v>0</v>
      </c>
    </row>
    <row r="1922" spans="1:15" ht="17.25" thickBot="1" x14ac:dyDescent="0.4">
      <c r="A1922" s="17">
        <f t="shared" si="60"/>
        <v>7100016</v>
      </c>
      <c r="B1922" s="17" t="s">
        <v>71</v>
      </c>
      <c r="C1922" s="15">
        <f>INDEX(装备!G:G,MATCH(属性!A1922,装备!A:A,0))</f>
        <v>7</v>
      </c>
      <c r="D1922" s="15" t="str">
        <f>INDEX(装备!E:E,MATCH(属性!A1922,装备!A:A,0))</f>
        <v>trousers</v>
      </c>
      <c r="E1922" s="14">
        <v>120</v>
      </c>
      <c r="F1922" s="17">
        <f>INT((VLOOKUP($C1922,装备数值,2,0)+VLOOKUP($C1922,装备数值,5,0)*($E1922-1))*VLOOKUP($D1922,系数!$K$2:$O$7,2,0))</f>
        <v>2691</v>
      </c>
      <c r="G1922" s="17">
        <f>INT((VLOOKUP($C1922,装备数值,3,0)+VLOOKUP($C1922,装备数值,6,0)*($E1922-1))*VLOOKUP($D1922,系数!$K$2:$O$7,3,0))</f>
        <v>0</v>
      </c>
      <c r="H1922" s="17">
        <f t="shared" si="59"/>
        <v>0</v>
      </c>
      <c r="I1922" s="17">
        <f>INT((VLOOKUP($C1922,装备数值,4,0)+VLOOKUP($C1922,装备数值,7,0)*($E1922-1))*VLOOKUP($D1922,系数!$K$2:$O$7,4,0))</f>
        <v>0</v>
      </c>
      <c r="J1922" s="17">
        <f>INT((VLOOKUP($C1922,装备数值,4,0)+VLOOKUP($C1922,装备数值,7,0)*($E1922-1))*VLOOKUP($D1922,系数!$K$2:$O$7,5,0))</f>
        <v>0</v>
      </c>
      <c r="K1922" s="17">
        <f>INT(VLOOKUP(E1922,强化金币,2,1)*VLOOKUP(INDEX(装备!F:F,MATCH(属性!A1922,装备!A:A,0)),系数!$K$12:$M$15,3,0))</f>
        <v>135000</v>
      </c>
      <c r="L1922" s="17"/>
      <c r="M1922" s="17"/>
      <c r="N1922" s="17"/>
      <c r="O1922" s="17">
        <f>IF(E1922=1,"",VLOOKUP(E1922,系数!$S$2:$AB$12,MATCH(属性!C1922,评级,0),1))</f>
        <v>0</v>
      </c>
    </row>
    <row r="1923" spans="1:15" ht="17.25" thickBot="1" x14ac:dyDescent="0.4">
      <c r="A1923" s="15">
        <f t="shared" si="60"/>
        <v>7100017</v>
      </c>
      <c r="B1923" s="15" t="s">
        <v>73</v>
      </c>
      <c r="C1923" s="15">
        <f>INDEX(装备!G:G,MATCH(属性!A1923,装备!A:A,0))</f>
        <v>7</v>
      </c>
      <c r="D1923" s="15" t="str">
        <f>INDEX(装备!E:E,MATCH(属性!A1923,装备!A:A,0))</f>
        <v>necklace</v>
      </c>
      <c r="E1923" s="16">
        <v>1</v>
      </c>
      <c r="F1923" s="17">
        <f>INT((VLOOKUP($C1923,装备数值,2,0)+VLOOKUP($C1923,装备数值,5,0)*($E1923-1))*VLOOKUP($D1923,系数!$K$2:$O$7,2,0))</f>
        <v>0</v>
      </c>
      <c r="G1923" s="17">
        <f>INT((VLOOKUP($C1923,装备数值,3,0)+VLOOKUP($C1923,装备数值,6,0)*($E1923-1))*VLOOKUP($D1923,系数!$K$2:$O$7,3,0))</f>
        <v>78</v>
      </c>
      <c r="H1923" s="17">
        <f t="shared" si="59"/>
        <v>78</v>
      </c>
      <c r="I1923" s="17">
        <f>INT((VLOOKUP($C1923,装备数值,4,0)+VLOOKUP($C1923,装备数值,7,0)*($E1923-1))*VLOOKUP($D1923,系数!$K$2:$O$7,4,0))</f>
        <v>0</v>
      </c>
      <c r="J1923" s="17">
        <f>INT((VLOOKUP($C1923,装备数值,4,0)+VLOOKUP($C1923,装备数值,7,0)*($E1923-1))*VLOOKUP($D1923,系数!$K$2:$O$7,5,0))</f>
        <v>0</v>
      </c>
      <c r="K1923" s="17">
        <f>INT(VLOOKUP(E1923,强化金币,2,1)*VLOOKUP(INDEX(装备!F:F,MATCH(属性!A1923,装备!A:A,0)),系数!$K$12:$M$15,3,0))</f>
        <v>15</v>
      </c>
      <c r="L1923" s="17"/>
      <c r="M1923" s="17"/>
      <c r="N1923" s="17"/>
      <c r="O1923" s="17" t="str">
        <f>IF(E1923=1,"",VLOOKUP(E1923,系数!$S$2:$AB$12,MATCH(属性!C1923,评级,0),1))</f>
        <v/>
      </c>
    </row>
    <row r="1924" spans="1:15" ht="17.25" thickBot="1" x14ac:dyDescent="0.4">
      <c r="A1924" s="17">
        <f t="shared" si="60"/>
        <v>7100017</v>
      </c>
      <c r="B1924" s="17" t="s">
        <v>72</v>
      </c>
      <c r="C1924" s="15">
        <f>INDEX(装备!G:G,MATCH(属性!A1924,装备!A:A,0))</f>
        <v>7</v>
      </c>
      <c r="D1924" s="15" t="str">
        <f>INDEX(装备!E:E,MATCH(属性!A1924,装备!A:A,0))</f>
        <v>necklace</v>
      </c>
      <c r="E1924" s="14">
        <v>2</v>
      </c>
      <c r="F1924" s="17">
        <f>INT((VLOOKUP($C1924,装备数值,2,0)+VLOOKUP($C1924,装备数值,5,0)*($E1924-1))*VLOOKUP($D1924,系数!$K$2:$O$7,2,0))</f>
        <v>0</v>
      </c>
      <c r="G1924" s="17">
        <f>INT((VLOOKUP($C1924,装备数值,3,0)+VLOOKUP($C1924,装备数值,6,0)*($E1924-1))*VLOOKUP($D1924,系数!$K$2:$O$7,3,0))</f>
        <v>80</v>
      </c>
      <c r="H1924" s="17">
        <f t="shared" ref="H1924:H1987" si="61">G1924</f>
        <v>80</v>
      </c>
      <c r="I1924" s="17">
        <f>INT((VLOOKUP($C1924,装备数值,4,0)+VLOOKUP($C1924,装备数值,7,0)*($E1924-1))*VLOOKUP($D1924,系数!$K$2:$O$7,4,0))</f>
        <v>0</v>
      </c>
      <c r="J1924" s="17">
        <f>INT((VLOOKUP($C1924,装备数值,4,0)+VLOOKUP($C1924,装备数值,7,0)*($E1924-1))*VLOOKUP($D1924,系数!$K$2:$O$7,5,0))</f>
        <v>0</v>
      </c>
      <c r="K1924" s="17">
        <f>INT(VLOOKUP(E1924,强化金币,2,1)*VLOOKUP(INDEX(装备!F:F,MATCH(属性!A1924,装备!A:A,0)),系数!$K$12:$M$15,3,0))</f>
        <v>24</v>
      </c>
      <c r="L1924" s="17"/>
      <c r="M1924" s="17"/>
      <c r="N1924" s="17"/>
      <c r="O1924" s="17">
        <f>IF(E1924=1,"",VLOOKUP(E1924,系数!$S$2:$AB$12,MATCH(属性!C1924,评级,0),1))</f>
        <v>0</v>
      </c>
    </row>
    <row r="1925" spans="1:15" ht="17.25" thickBot="1" x14ac:dyDescent="0.4">
      <c r="A1925" s="17">
        <f t="shared" si="60"/>
        <v>7100017</v>
      </c>
      <c r="B1925" s="17" t="s">
        <v>72</v>
      </c>
      <c r="C1925" s="15">
        <f>INDEX(装备!G:G,MATCH(属性!A1925,装备!A:A,0))</f>
        <v>7</v>
      </c>
      <c r="D1925" s="15" t="str">
        <f>INDEX(装备!E:E,MATCH(属性!A1925,装备!A:A,0))</f>
        <v>necklace</v>
      </c>
      <c r="E1925" s="14">
        <v>3</v>
      </c>
      <c r="F1925" s="17">
        <f>INT((VLOOKUP($C1925,装备数值,2,0)+VLOOKUP($C1925,装备数值,5,0)*($E1925-1))*VLOOKUP($D1925,系数!$K$2:$O$7,2,0))</f>
        <v>0</v>
      </c>
      <c r="G1925" s="17">
        <f>INT((VLOOKUP($C1925,装备数值,3,0)+VLOOKUP($C1925,装备数值,6,0)*($E1925-1))*VLOOKUP($D1925,系数!$K$2:$O$7,3,0))</f>
        <v>82</v>
      </c>
      <c r="H1925" s="17">
        <f t="shared" si="61"/>
        <v>82</v>
      </c>
      <c r="I1925" s="17">
        <f>INT((VLOOKUP($C1925,装备数值,4,0)+VLOOKUP($C1925,装备数值,7,0)*($E1925-1))*VLOOKUP($D1925,系数!$K$2:$O$7,4,0))</f>
        <v>0</v>
      </c>
      <c r="J1925" s="17">
        <f>INT((VLOOKUP($C1925,装备数值,4,0)+VLOOKUP($C1925,装备数值,7,0)*($E1925-1))*VLOOKUP($D1925,系数!$K$2:$O$7,5,0))</f>
        <v>0</v>
      </c>
      <c r="K1925" s="17">
        <f>INT(VLOOKUP(E1925,强化金币,2,1)*VLOOKUP(INDEX(装备!F:F,MATCH(属性!A1925,装备!A:A,0)),系数!$K$12:$M$15,3,0))</f>
        <v>30</v>
      </c>
      <c r="L1925" s="17"/>
      <c r="M1925" s="17"/>
      <c r="N1925" s="17"/>
      <c r="O1925" s="17">
        <f>IF(E1925=1,"",VLOOKUP(E1925,系数!$S$2:$AB$12,MATCH(属性!C1925,评级,0),1))</f>
        <v>0</v>
      </c>
    </row>
    <row r="1926" spans="1:15" ht="17.25" thickBot="1" x14ac:dyDescent="0.4">
      <c r="A1926" s="17">
        <f t="shared" si="60"/>
        <v>7100017</v>
      </c>
      <c r="B1926" s="17" t="s">
        <v>72</v>
      </c>
      <c r="C1926" s="15">
        <f>INDEX(装备!G:G,MATCH(属性!A1926,装备!A:A,0))</f>
        <v>7</v>
      </c>
      <c r="D1926" s="15" t="str">
        <f>INDEX(装备!E:E,MATCH(属性!A1926,装备!A:A,0))</f>
        <v>necklace</v>
      </c>
      <c r="E1926" s="14">
        <v>4</v>
      </c>
      <c r="F1926" s="17">
        <f>INT((VLOOKUP($C1926,装备数值,2,0)+VLOOKUP($C1926,装备数值,5,0)*($E1926-1))*VLOOKUP($D1926,系数!$K$2:$O$7,2,0))</f>
        <v>0</v>
      </c>
      <c r="G1926" s="17">
        <f>INT((VLOOKUP($C1926,装备数值,3,0)+VLOOKUP($C1926,装备数值,6,0)*($E1926-1))*VLOOKUP($D1926,系数!$K$2:$O$7,3,0))</f>
        <v>85</v>
      </c>
      <c r="H1926" s="17">
        <f t="shared" si="61"/>
        <v>85</v>
      </c>
      <c r="I1926" s="17">
        <f>INT((VLOOKUP($C1926,装备数值,4,0)+VLOOKUP($C1926,装备数值,7,0)*($E1926-1))*VLOOKUP($D1926,系数!$K$2:$O$7,4,0))</f>
        <v>0</v>
      </c>
      <c r="J1926" s="17">
        <f>INT((VLOOKUP($C1926,装备数值,4,0)+VLOOKUP($C1926,装备数值,7,0)*($E1926-1))*VLOOKUP($D1926,系数!$K$2:$O$7,5,0))</f>
        <v>0</v>
      </c>
      <c r="K1926" s="17">
        <f>INT(VLOOKUP(E1926,强化金币,2,1)*VLOOKUP(INDEX(装备!F:F,MATCH(属性!A1926,装备!A:A,0)),系数!$K$12:$M$15,3,0))</f>
        <v>60</v>
      </c>
      <c r="L1926" s="17"/>
      <c r="M1926" s="17"/>
      <c r="N1926" s="17"/>
      <c r="O1926" s="17">
        <f>IF(E1926=1,"",VLOOKUP(E1926,系数!$S$2:$AB$12,MATCH(属性!C1926,评级,0),1))</f>
        <v>0</v>
      </c>
    </row>
    <row r="1927" spans="1:15" ht="17.25" thickBot="1" x14ac:dyDescent="0.4">
      <c r="A1927" s="17">
        <f t="shared" si="60"/>
        <v>7100017</v>
      </c>
      <c r="B1927" s="17" t="s">
        <v>72</v>
      </c>
      <c r="C1927" s="15">
        <f>INDEX(装备!G:G,MATCH(属性!A1927,装备!A:A,0))</f>
        <v>7</v>
      </c>
      <c r="D1927" s="15" t="str">
        <f>INDEX(装备!E:E,MATCH(属性!A1927,装备!A:A,0))</f>
        <v>necklace</v>
      </c>
      <c r="E1927" s="14">
        <v>5</v>
      </c>
      <c r="F1927" s="17">
        <f>INT((VLOOKUP($C1927,装备数值,2,0)+VLOOKUP($C1927,装备数值,5,0)*($E1927-1))*VLOOKUP($D1927,系数!$K$2:$O$7,2,0))</f>
        <v>0</v>
      </c>
      <c r="G1927" s="17">
        <f>INT((VLOOKUP($C1927,装备数值,3,0)+VLOOKUP($C1927,装备数值,6,0)*($E1927-1))*VLOOKUP($D1927,系数!$K$2:$O$7,3,0))</f>
        <v>87</v>
      </c>
      <c r="H1927" s="17">
        <f t="shared" si="61"/>
        <v>87</v>
      </c>
      <c r="I1927" s="17">
        <f>INT((VLOOKUP($C1927,装备数值,4,0)+VLOOKUP($C1927,装备数值,7,0)*($E1927-1))*VLOOKUP($D1927,系数!$K$2:$O$7,4,0))</f>
        <v>0</v>
      </c>
      <c r="J1927" s="17">
        <f>INT((VLOOKUP($C1927,装备数值,4,0)+VLOOKUP($C1927,装备数值,7,0)*($E1927-1))*VLOOKUP($D1927,系数!$K$2:$O$7,5,0))</f>
        <v>0</v>
      </c>
      <c r="K1927" s="17">
        <f>INT(VLOOKUP(E1927,强化金币,2,1)*VLOOKUP(INDEX(装备!F:F,MATCH(属性!A1927,装备!A:A,0)),系数!$K$12:$M$15,3,0))</f>
        <v>90</v>
      </c>
      <c r="L1927" s="17"/>
      <c r="M1927" s="17"/>
      <c r="N1927" s="17"/>
      <c r="O1927" s="17">
        <f>IF(E1927=1,"",VLOOKUP(E1927,系数!$S$2:$AB$12,MATCH(属性!C1927,评级,0),1))</f>
        <v>0</v>
      </c>
    </row>
    <row r="1928" spans="1:15" ht="17.25" thickBot="1" x14ac:dyDescent="0.4">
      <c r="A1928" s="17">
        <f t="shared" si="60"/>
        <v>7100017</v>
      </c>
      <c r="B1928" s="17" t="s">
        <v>72</v>
      </c>
      <c r="C1928" s="15">
        <f>INDEX(装备!G:G,MATCH(属性!A1928,装备!A:A,0))</f>
        <v>7</v>
      </c>
      <c r="D1928" s="15" t="str">
        <f>INDEX(装备!E:E,MATCH(属性!A1928,装备!A:A,0))</f>
        <v>necklace</v>
      </c>
      <c r="E1928" s="14">
        <v>6</v>
      </c>
      <c r="F1928" s="17">
        <f>INT((VLOOKUP($C1928,装备数值,2,0)+VLOOKUP($C1928,装备数值,5,0)*($E1928-1))*VLOOKUP($D1928,系数!$K$2:$O$7,2,0))</f>
        <v>0</v>
      </c>
      <c r="G1928" s="17">
        <f>INT((VLOOKUP($C1928,装备数值,3,0)+VLOOKUP($C1928,装备数值,6,0)*($E1928-1))*VLOOKUP($D1928,系数!$K$2:$O$7,3,0))</f>
        <v>89</v>
      </c>
      <c r="H1928" s="17">
        <f t="shared" si="61"/>
        <v>89</v>
      </c>
      <c r="I1928" s="17">
        <f>INT((VLOOKUP($C1928,装备数值,4,0)+VLOOKUP($C1928,装备数值,7,0)*($E1928-1))*VLOOKUP($D1928,系数!$K$2:$O$7,4,0))</f>
        <v>0</v>
      </c>
      <c r="J1928" s="17">
        <f>INT((VLOOKUP($C1928,装备数值,4,0)+VLOOKUP($C1928,装备数值,7,0)*($E1928-1))*VLOOKUP($D1928,系数!$K$2:$O$7,5,0))</f>
        <v>0</v>
      </c>
      <c r="K1928" s="17">
        <f>INT(VLOOKUP(E1928,强化金币,2,1)*VLOOKUP(INDEX(装备!F:F,MATCH(属性!A1928,装备!A:A,0)),系数!$K$12:$M$15,3,0))</f>
        <v>120</v>
      </c>
      <c r="L1928" s="17"/>
      <c r="M1928" s="17"/>
      <c r="N1928" s="17"/>
      <c r="O1928" s="17">
        <f>IF(E1928=1,"",VLOOKUP(E1928,系数!$S$2:$AB$12,MATCH(属性!C1928,评级,0),1))</f>
        <v>0</v>
      </c>
    </row>
    <row r="1929" spans="1:15" ht="17.25" thickBot="1" x14ac:dyDescent="0.4">
      <c r="A1929" s="17">
        <f t="shared" si="60"/>
        <v>7100017</v>
      </c>
      <c r="B1929" s="17" t="s">
        <v>72</v>
      </c>
      <c r="C1929" s="15">
        <f>INDEX(装备!G:G,MATCH(属性!A1929,装备!A:A,0))</f>
        <v>7</v>
      </c>
      <c r="D1929" s="15" t="str">
        <f>INDEX(装备!E:E,MATCH(属性!A1929,装备!A:A,0))</f>
        <v>necklace</v>
      </c>
      <c r="E1929" s="14">
        <v>7</v>
      </c>
      <c r="F1929" s="17">
        <f>INT((VLOOKUP($C1929,装备数值,2,0)+VLOOKUP($C1929,装备数值,5,0)*($E1929-1))*VLOOKUP($D1929,系数!$K$2:$O$7,2,0))</f>
        <v>0</v>
      </c>
      <c r="G1929" s="17">
        <f>INT((VLOOKUP($C1929,装备数值,3,0)+VLOOKUP($C1929,装备数值,6,0)*($E1929-1))*VLOOKUP($D1929,系数!$K$2:$O$7,3,0))</f>
        <v>92</v>
      </c>
      <c r="H1929" s="17">
        <f t="shared" si="61"/>
        <v>92</v>
      </c>
      <c r="I1929" s="17">
        <f>INT((VLOOKUP($C1929,装备数值,4,0)+VLOOKUP($C1929,装备数值,7,0)*($E1929-1))*VLOOKUP($D1929,系数!$K$2:$O$7,4,0))</f>
        <v>0</v>
      </c>
      <c r="J1929" s="17">
        <f>INT((VLOOKUP($C1929,装备数值,4,0)+VLOOKUP($C1929,装备数值,7,0)*($E1929-1))*VLOOKUP($D1929,系数!$K$2:$O$7,5,0))</f>
        <v>0</v>
      </c>
      <c r="K1929" s="17">
        <f>INT(VLOOKUP(E1929,强化金币,2,1)*VLOOKUP(INDEX(装备!F:F,MATCH(属性!A1929,装备!A:A,0)),系数!$K$12:$M$15,3,0))</f>
        <v>150</v>
      </c>
      <c r="L1929" s="17"/>
      <c r="M1929" s="17"/>
      <c r="N1929" s="17"/>
      <c r="O1929" s="17">
        <f>IF(E1929=1,"",VLOOKUP(E1929,系数!$S$2:$AB$12,MATCH(属性!C1929,评级,0),1))</f>
        <v>0</v>
      </c>
    </row>
    <row r="1930" spans="1:15" ht="17.25" thickBot="1" x14ac:dyDescent="0.4">
      <c r="A1930" s="17">
        <f t="shared" si="60"/>
        <v>7100017</v>
      </c>
      <c r="B1930" s="17" t="s">
        <v>72</v>
      </c>
      <c r="C1930" s="15">
        <f>INDEX(装备!G:G,MATCH(属性!A1930,装备!A:A,0))</f>
        <v>7</v>
      </c>
      <c r="D1930" s="15" t="str">
        <f>INDEX(装备!E:E,MATCH(属性!A1930,装备!A:A,0))</f>
        <v>necklace</v>
      </c>
      <c r="E1930" s="14">
        <v>8</v>
      </c>
      <c r="F1930" s="17">
        <f>INT((VLOOKUP($C1930,装备数值,2,0)+VLOOKUP($C1930,装备数值,5,0)*($E1930-1))*VLOOKUP($D1930,系数!$K$2:$O$7,2,0))</f>
        <v>0</v>
      </c>
      <c r="G1930" s="17">
        <f>INT((VLOOKUP($C1930,装备数值,3,0)+VLOOKUP($C1930,装备数值,6,0)*($E1930-1))*VLOOKUP($D1930,系数!$K$2:$O$7,3,0))</f>
        <v>94</v>
      </c>
      <c r="H1930" s="17">
        <f t="shared" si="61"/>
        <v>94</v>
      </c>
      <c r="I1930" s="17">
        <f>INT((VLOOKUP($C1930,装备数值,4,0)+VLOOKUP($C1930,装备数值,7,0)*($E1930-1))*VLOOKUP($D1930,系数!$K$2:$O$7,4,0))</f>
        <v>0</v>
      </c>
      <c r="J1930" s="17">
        <f>INT((VLOOKUP($C1930,装备数值,4,0)+VLOOKUP($C1930,装备数值,7,0)*($E1930-1))*VLOOKUP($D1930,系数!$K$2:$O$7,5,0))</f>
        <v>0</v>
      </c>
      <c r="K1930" s="17">
        <f>INT(VLOOKUP(E1930,强化金币,2,1)*VLOOKUP(INDEX(装备!F:F,MATCH(属性!A1930,装备!A:A,0)),系数!$K$12:$M$15,3,0))</f>
        <v>180</v>
      </c>
      <c r="L1930" s="17"/>
      <c r="M1930" s="17"/>
      <c r="N1930" s="17"/>
      <c r="O1930" s="17">
        <f>IF(E1930=1,"",VLOOKUP(E1930,系数!$S$2:$AB$12,MATCH(属性!C1930,评级,0),1))</f>
        <v>0</v>
      </c>
    </row>
    <row r="1931" spans="1:15" ht="17.25" thickBot="1" x14ac:dyDescent="0.4">
      <c r="A1931" s="17">
        <f t="shared" si="60"/>
        <v>7100017</v>
      </c>
      <c r="B1931" s="17" t="s">
        <v>72</v>
      </c>
      <c r="C1931" s="15">
        <f>INDEX(装备!G:G,MATCH(属性!A1931,装备!A:A,0))</f>
        <v>7</v>
      </c>
      <c r="D1931" s="15" t="str">
        <f>INDEX(装备!E:E,MATCH(属性!A1931,装备!A:A,0))</f>
        <v>necklace</v>
      </c>
      <c r="E1931" s="14">
        <v>9</v>
      </c>
      <c r="F1931" s="17">
        <f>INT((VLOOKUP($C1931,装备数值,2,0)+VLOOKUP($C1931,装备数值,5,0)*($E1931-1))*VLOOKUP($D1931,系数!$K$2:$O$7,2,0))</f>
        <v>0</v>
      </c>
      <c r="G1931" s="17">
        <f>INT((VLOOKUP($C1931,装备数值,3,0)+VLOOKUP($C1931,装备数值,6,0)*($E1931-1))*VLOOKUP($D1931,系数!$K$2:$O$7,3,0))</f>
        <v>96</v>
      </c>
      <c r="H1931" s="17">
        <f t="shared" si="61"/>
        <v>96</v>
      </c>
      <c r="I1931" s="17">
        <f>INT((VLOOKUP($C1931,装备数值,4,0)+VLOOKUP($C1931,装备数值,7,0)*($E1931-1))*VLOOKUP($D1931,系数!$K$2:$O$7,4,0))</f>
        <v>0</v>
      </c>
      <c r="J1931" s="17">
        <f>INT((VLOOKUP($C1931,装备数值,4,0)+VLOOKUP($C1931,装备数值,7,0)*($E1931-1))*VLOOKUP($D1931,系数!$K$2:$O$7,5,0))</f>
        <v>0</v>
      </c>
      <c r="K1931" s="17">
        <f>INT(VLOOKUP(E1931,强化金币,2,1)*VLOOKUP(INDEX(装备!F:F,MATCH(属性!A1931,装备!A:A,0)),系数!$K$12:$M$15,3,0))</f>
        <v>210</v>
      </c>
      <c r="L1931" s="17"/>
      <c r="M1931" s="17"/>
      <c r="N1931" s="17"/>
      <c r="O1931" s="17">
        <f>IF(E1931=1,"",VLOOKUP(E1931,系数!$S$2:$AB$12,MATCH(属性!C1931,评级,0),1))</f>
        <v>0</v>
      </c>
    </row>
    <row r="1932" spans="1:15" ht="17.25" thickBot="1" x14ac:dyDescent="0.4">
      <c r="A1932" s="17">
        <f t="shared" si="60"/>
        <v>7100017</v>
      </c>
      <c r="B1932" s="17" t="s">
        <v>72</v>
      </c>
      <c r="C1932" s="15">
        <f>INDEX(装备!G:G,MATCH(属性!A1932,装备!A:A,0))</f>
        <v>7</v>
      </c>
      <c r="D1932" s="15" t="str">
        <f>INDEX(装备!E:E,MATCH(属性!A1932,装备!A:A,0))</f>
        <v>necklace</v>
      </c>
      <c r="E1932" s="14">
        <v>10</v>
      </c>
      <c r="F1932" s="17">
        <f>INT((VLOOKUP($C1932,装备数值,2,0)+VLOOKUP($C1932,装备数值,5,0)*($E1932-1))*VLOOKUP($D1932,系数!$K$2:$O$7,2,0))</f>
        <v>0</v>
      </c>
      <c r="G1932" s="17">
        <f>INT((VLOOKUP($C1932,装备数值,3,0)+VLOOKUP($C1932,装备数值,6,0)*($E1932-1))*VLOOKUP($D1932,系数!$K$2:$O$7,3,0))</f>
        <v>99</v>
      </c>
      <c r="H1932" s="17">
        <f t="shared" si="61"/>
        <v>99</v>
      </c>
      <c r="I1932" s="17">
        <f>INT((VLOOKUP($C1932,装备数值,4,0)+VLOOKUP($C1932,装备数值,7,0)*($E1932-1))*VLOOKUP($D1932,系数!$K$2:$O$7,4,0))</f>
        <v>0</v>
      </c>
      <c r="J1932" s="17">
        <f>INT((VLOOKUP($C1932,装备数值,4,0)+VLOOKUP($C1932,装备数值,7,0)*($E1932-1))*VLOOKUP($D1932,系数!$K$2:$O$7,5,0))</f>
        <v>0</v>
      </c>
      <c r="K1932" s="17">
        <f>INT(VLOOKUP(E1932,强化金币,2,1)*VLOOKUP(INDEX(装备!F:F,MATCH(属性!A1932,装备!A:A,0)),系数!$K$12:$M$15,3,0))</f>
        <v>240</v>
      </c>
      <c r="L1932" s="17"/>
      <c r="M1932" s="17"/>
      <c r="N1932" s="17"/>
      <c r="O1932" s="17">
        <f>IF(E1932=1,"",VLOOKUP(E1932,系数!$S$2:$AB$12,MATCH(属性!C1932,评级,0),1))</f>
        <v>0</v>
      </c>
    </row>
    <row r="1933" spans="1:15" ht="17.25" thickBot="1" x14ac:dyDescent="0.4">
      <c r="A1933" s="17">
        <f t="shared" si="60"/>
        <v>7100017</v>
      </c>
      <c r="B1933" s="17" t="s">
        <v>72</v>
      </c>
      <c r="C1933" s="15">
        <f>INDEX(装备!G:G,MATCH(属性!A1933,装备!A:A,0))</f>
        <v>7</v>
      </c>
      <c r="D1933" s="15" t="str">
        <f>INDEX(装备!E:E,MATCH(属性!A1933,装备!A:A,0))</f>
        <v>necklace</v>
      </c>
      <c r="E1933" s="14">
        <v>11</v>
      </c>
      <c r="F1933" s="17">
        <f>INT((VLOOKUP($C1933,装备数值,2,0)+VLOOKUP($C1933,装备数值,5,0)*($E1933-1))*VLOOKUP($D1933,系数!$K$2:$O$7,2,0))</f>
        <v>0</v>
      </c>
      <c r="G1933" s="17">
        <f>INT((VLOOKUP($C1933,装备数值,3,0)+VLOOKUP($C1933,装备数值,6,0)*($E1933-1))*VLOOKUP($D1933,系数!$K$2:$O$7,3,0))</f>
        <v>101</v>
      </c>
      <c r="H1933" s="17">
        <f t="shared" si="61"/>
        <v>101</v>
      </c>
      <c r="I1933" s="17">
        <f>INT((VLOOKUP($C1933,装备数值,4,0)+VLOOKUP($C1933,装备数值,7,0)*($E1933-1))*VLOOKUP($D1933,系数!$K$2:$O$7,4,0))</f>
        <v>0</v>
      </c>
      <c r="J1933" s="17">
        <f>INT((VLOOKUP($C1933,装备数值,4,0)+VLOOKUP($C1933,装备数值,7,0)*($E1933-1))*VLOOKUP($D1933,系数!$K$2:$O$7,5,0))</f>
        <v>0</v>
      </c>
      <c r="K1933" s="17">
        <f>INT(VLOOKUP(E1933,强化金币,2,1)*VLOOKUP(INDEX(装备!F:F,MATCH(属性!A1933,装备!A:A,0)),系数!$K$12:$M$15,3,0))</f>
        <v>270</v>
      </c>
      <c r="L1933" s="17"/>
      <c r="M1933" s="17"/>
      <c r="N1933" s="17"/>
      <c r="O1933" s="17">
        <f>IF(E1933=1,"",VLOOKUP(E1933,系数!$S$2:$AB$12,MATCH(属性!C1933,评级,0),1))</f>
        <v>0</v>
      </c>
    </row>
    <row r="1934" spans="1:15" ht="17.25" thickBot="1" x14ac:dyDescent="0.4">
      <c r="A1934" s="17">
        <f t="shared" si="60"/>
        <v>7100017</v>
      </c>
      <c r="B1934" s="17" t="s">
        <v>72</v>
      </c>
      <c r="C1934" s="15">
        <f>INDEX(装备!G:G,MATCH(属性!A1934,装备!A:A,0))</f>
        <v>7</v>
      </c>
      <c r="D1934" s="15" t="str">
        <f>INDEX(装备!E:E,MATCH(属性!A1934,装备!A:A,0))</f>
        <v>necklace</v>
      </c>
      <c r="E1934" s="14">
        <v>12</v>
      </c>
      <c r="F1934" s="17">
        <f>INT((VLOOKUP($C1934,装备数值,2,0)+VLOOKUP($C1934,装备数值,5,0)*($E1934-1))*VLOOKUP($D1934,系数!$K$2:$O$7,2,0))</f>
        <v>0</v>
      </c>
      <c r="G1934" s="17">
        <f>INT((VLOOKUP($C1934,装备数值,3,0)+VLOOKUP($C1934,装备数值,6,0)*($E1934-1))*VLOOKUP($D1934,系数!$K$2:$O$7,3,0))</f>
        <v>103</v>
      </c>
      <c r="H1934" s="17">
        <f t="shared" si="61"/>
        <v>103</v>
      </c>
      <c r="I1934" s="17">
        <f>INT((VLOOKUP($C1934,装备数值,4,0)+VLOOKUP($C1934,装备数值,7,0)*($E1934-1))*VLOOKUP($D1934,系数!$K$2:$O$7,4,0))</f>
        <v>0</v>
      </c>
      <c r="J1934" s="17">
        <f>INT((VLOOKUP($C1934,装备数值,4,0)+VLOOKUP($C1934,装备数值,7,0)*($E1934-1))*VLOOKUP($D1934,系数!$K$2:$O$7,5,0))</f>
        <v>0</v>
      </c>
      <c r="K1934" s="17">
        <f>INT(VLOOKUP(E1934,强化金币,2,1)*VLOOKUP(INDEX(装备!F:F,MATCH(属性!A1934,装备!A:A,0)),系数!$K$12:$M$15,3,0))</f>
        <v>300</v>
      </c>
      <c r="L1934" s="17"/>
      <c r="M1934" s="17"/>
      <c r="N1934" s="17"/>
      <c r="O1934" s="17">
        <f>IF(E1934=1,"",VLOOKUP(E1934,系数!$S$2:$AB$12,MATCH(属性!C1934,评级,0),1))</f>
        <v>0</v>
      </c>
    </row>
    <row r="1935" spans="1:15" ht="17.25" thickBot="1" x14ac:dyDescent="0.4">
      <c r="A1935" s="17">
        <f t="shared" si="60"/>
        <v>7100017</v>
      </c>
      <c r="B1935" s="17" t="s">
        <v>72</v>
      </c>
      <c r="C1935" s="15">
        <f>INDEX(装备!G:G,MATCH(属性!A1935,装备!A:A,0))</f>
        <v>7</v>
      </c>
      <c r="D1935" s="15" t="str">
        <f>INDEX(装备!E:E,MATCH(属性!A1935,装备!A:A,0))</f>
        <v>necklace</v>
      </c>
      <c r="E1935" s="14">
        <v>13</v>
      </c>
      <c r="F1935" s="17">
        <f>INT((VLOOKUP($C1935,装备数值,2,0)+VLOOKUP($C1935,装备数值,5,0)*($E1935-1))*VLOOKUP($D1935,系数!$K$2:$O$7,2,0))</f>
        <v>0</v>
      </c>
      <c r="G1935" s="17">
        <f>INT((VLOOKUP($C1935,装备数值,3,0)+VLOOKUP($C1935,装备数值,6,0)*($E1935-1))*VLOOKUP($D1935,系数!$K$2:$O$7,3,0))</f>
        <v>106</v>
      </c>
      <c r="H1935" s="17">
        <f t="shared" si="61"/>
        <v>106</v>
      </c>
      <c r="I1935" s="17">
        <f>INT((VLOOKUP($C1935,装备数值,4,0)+VLOOKUP($C1935,装备数值,7,0)*($E1935-1))*VLOOKUP($D1935,系数!$K$2:$O$7,4,0))</f>
        <v>0</v>
      </c>
      <c r="J1935" s="17">
        <f>INT((VLOOKUP($C1935,装备数值,4,0)+VLOOKUP($C1935,装备数值,7,0)*($E1935-1))*VLOOKUP($D1935,系数!$K$2:$O$7,5,0))</f>
        <v>0</v>
      </c>
      <c r="K1935" s="17">
        <f>INT(VLOOKUP(E1935,强化金币,2,1)*VLOOKUP(INDEX(装备!F:F,MATCH(属性!A1935,装备!A:A,0)),系数!$K$12:$M$15,3,0))</f>
        <v>360</v>
      </c>
      <c r="L1935" s="17"/>
      <c r="M1935" s="17"/>
      <c r="N1935" s="17"/>
      <c r="O1935" s="17">
        <f>IF(E1935=1,"",VLOOKUP(E1935,系数!$S$2:$AB$12,MATCH(属性!C1935,评级,0),1))</f>
        <v>0</v>
      </c>
    </row>
    <row r="1936" spans="1:15" ht="17.25" thickBot="1" x14ac:dyDescent="0.4">
      <c r="A1936" s="17">
        <f t="shared" si="60"/>
        <v>7100017</v>
      </c>
      <c r="B1936" s="17" t="s">
        <v>72</v>
      </c>
      <c r="C1936" s="15">
        <f>INDEX(装备!G:G,MATCH(属性!A1936,装备!A:A,0))</f>
        <v>7</v>
      </c>
      <c r="D1936" s="15" t="str">
        <f>INDEX(装备!E:E,MATCH(属性!A1936,装备!A:A,0))</f>
        <v>necklace</v>
      </c>
      <c r="E1936" s="14">
        <v>14</v>
      </c>
      <c r="F1936" s="17">
        <f>INT((VLOOKUP($C1936,装备数值,2,0)+VLOOKUP($C1936,装备数值,5,0)*($E1936-1))*VLOOKUP($D1936,系数!$K$2:$O$7,2,0))</f>
        <v>0</v>
      </c>
      <c r="G1936" s="17">
        <f>INT((VLOOKUP($C1936,装备数值,3,0)+VLOOKUP($C1936,装备数值,6,0)*($E1936-1))*VLOOKUP($D1936,系数!$K$2:$O$7,3,0))</f>
        <v>108</v>
      </c>
      <c r="H1936" s="17">
        <f t="shared" si="61"/>
        <v>108</v>
      </c>
      <c r="I1936" s="17">
        <f>INT((VLOOKUP($C1936,装备数值,4,0)+VLOOKUP($C1936,装备数值,7,0)*($E1936-1))*VLOOKUP($D1936,系数!$K$2:$O$7,4,0))</f>
        <v>0</v>
      </c>
      <c r="J1936" s="17">
        <f>INT((VLOOKUP($C1936,装备数值,4,0)+VLOOKUP($C1936,装备数值,7,0)*($E1936-1))*VLOOKUP($D1936,系数!$K$2:$O$7,5,0))</f>
        <v>0</v>
      </c>
      <c r="K1936" s="17">
        <f>INT(VLOOKUP(E1936,强化金币,2,1)*VLOOKUP(INDEX(装备!F:F,MATCH(属性!A1936,装备!A:A,0)),系数!$K$12:$M$15,3,0))</f>
        <v>420</v>
      </c>
      <c r="L1936" s="17"/>
      <c r="M1936" s="17"/>
      <c r="N1936" s="17"/>
      <c r="O1936" s="17">
        <f>IF(E1936=1,"",VLOOKUP(E1936,系数!$S$2:$AB$12,MATCH(属性!C1936,评级,0),1))</f>
        <v>0</v>
      </c>
    </row>
    <row r="1937" spans="1:15" ht="17.25" thickBot="1" x14ac:dyDescent="0.4">
      <c r="A1937" s="17">
        <f t="shared" si="60"/>
        <v>7100017</v>
      </c>
      <c r="B1937" s="17" t="s">
        <v>72</v>
      </c>
      <c r="C1937" s="15">
        <f>INDEX(装备!G:G,MATCH(属性!A1937,装备!A:A,0))</f>
        <v>7</v>
      </c>
      <c r="D1937" s="15" t="str">
        <f>INDEX(装备!E:E,MATCH(属性!A1937,装备!A:A,0))</f>
        <v>necklace</v>
      </c>
      <c r="E1937" s="14">
        <v>15</v>
      </c>
      <c r="F1937" s="17">
        <f>INT((VLOOKUP($C1937,装备数值,2,0)+VLOOKUP($C1937,装备数值,5,0)*($E1937-1))*VLOOKUP($D1937,系数!$K$2:$O$7,2,0))</f>
        <v>0</v>
      </c>
      <c r="G1937" s="17">
        <f>INT((VLOOKUP($C1937,装备数值,3,0)+VLOOKUP($C1937,装备数值,6,0)*($E1937-1))*VLOOKUP($D1937,系数!$K$2:$O$7,3,0))</f>
        <v>110</v>
      </c>
      <c r="H1937" s="17">
        <f t="shared" si="61"/>
        <v>110</v>
      </c>
      <c r="I1937" s="17">
        <f>INT((VLOOKUP($C1937,装备数值,4,0)+VLOOKUP($C1937,装备数值,7,0)*($E1937-1))*VLOOKUP($D1937,系数!$K$2:$O$7,4,0))</f>
        <v>0</v>
      </c>
      <c r="J1937" s="17">
        <f>INT((VLOOKUP($C1937,装备数值,4,0)+VLOOKUP($C1937,装备数值,7,0)*($E1937-1))*VLOOKUP($D1937,系数!$K$2:$O$7,5,0))</f>
        <v>0</v>
      </c>
      <c r="K1937" s="17">
        <f>INT(VLOOKUP(E1937,强化金币,2,1)*VLOOKUP(INDEX(装备!F:F,MATCH(属性!A1937,装备!A:A,0)),系数!$K$12:$M$15,3,0))</f>
        <v>480</v>
      </c>
      <c r="L1937" s="17"/>
      <c r="M1937" s="17"/>
      <c r="N1937" s="17"/>
      <c r="O1937" s="17">
        <f>IF(E1937=1,"",VLOOKUP(E1937,系数!$S$2:$AB$12,MATCH(属性!C1937,评级,0),1))</f>
        <v>0</v>
      </c>
    </row>
    <row r="1938" spans="1:15" ht="17.25" thickBot="1" x14ac:dyDescent="0.4">
      <c r="A1938" s="17">
        <f t="shared" si="60"/>
        <v>7100017</v>
      </c>
      <c r="B1938" s="17" t="s">
        <v>72</v>
      </c>
      <c r="C1938" s="15">
        <f>INDEX(装备!G:G,MATCH(属性!A1938,装备!A:A,0))</f>
        <v>7</v>
      </c>
      <c r="D1938" s="15" t="str">
        <f>INDEX(装备!E:E,MATCH(属性!A1938,装备!A:A,0))</f>
        <v>necklace</v>
      </c>
      <c r="E1938" s="14">
        <v>16</v>
      </c>
      <c r="F1938" s="17">
        <f>INT((VLOOKUP($C1938,装备数值,2,0)+VLOOKUP($C1938,装备数值,5,0)*($E1938-1))*VLOOKUP($D1938,系数!$K$2:$O$7,2,0))</f>
        <v>0</v>
      </c>
      <c r="G1938" s="17">
        <f>INT((VLOOKUP($C1938,装备数值,3,0)+VLOOKUP($C1938,装备数值,6,0)*($E1938-1))*VLOOKUP($D1938,系数!$K$2:$O$7,3,0))</f>
        <v>113</v>
      </c>
      <c r="H1938" s="17">
        <f t="shared" si="61"/>
        <v>113</v>
      </c>
      <c r="I1938" s="17">
        <f>INT((VLOOKUP($C1938,装备数值,4,0)+VLOOKUP($C1938,装备数值,7,0)*($E1938-1))*VLOOKUP($D1938,系数!$K$2:$O$7,4,0))</f>
        <v>0</v>
      </c>
      <c r="J1938" s="17">
        <f>INT((VLOOKUP($C1938,装备数值,4,0)+VLOOKUP($C1938,装备数值,7,0)*($E1938-1))*VLOOKUP($D1938,系数!$K$2:$O$7,5,0))</f>
        <v>0</v>
      </c>
      <c r="K1938" s="17">
        <f>INT(VLOOKUP(E1938,强化金币,2,1)*VLOOKUP(INDEX(装备!F:F,MATCH(属性!A1938,装备!A:A,0)),系数!$K$12:$M$15,3,0))</f>
        <v>540</v>
      </c>
      <c r="L1938" s="17"/>
      <c r="M1938" s="17"/>
      <c r="N1938" s="17"/>
      <c r="O1938" s="17">
        <f>IF(E1938=1,"",VLOOKUP(E1938,系数!$S$2:$AB$12,MATCH(属性!C1938,评级,0),1))</f>
        <v>0</v>
      </c>
    </row>
    <row r="1939" spans="1:15" ht="17.25" thickBot="1" x14ac:dyDescent="0.4">
      <c r="A1939" s="17">
        <f t="shared" si="60"/>
        <v>7100017</v>
      </c>
      <c r="B1939" s="17" t="s">
        <v>72</v>
      </c>
      <c r="C1939" s="15">
        <f>INDEX(装备!G:G,MATCH(属性!A1939,装备!A:A,0))</f>
        <v>7</v>
      </c>
      <c r="D1939" s="15" t="str">
        <f>INDEX(装备!E:E,MATCH(属性!A1939,装备!A:A,0))</f>
        <v>necklace</v>
      </c>
      <c r="E1939" s="14">
        <v>17</v>
      </c>
      <c r="F1939" s="17">
        <f>INT((VLOOKUP($C1939,装备数值,2,0)+VLOOKUP($C1939,装备数值,5,0)*($E1939-1))*VLOOKUP($D1939,系数!$K$2:$O$7,2,0))</f>
        <v>0</v>
      </c>
      <c r="G1939" s="17">
        <f>INT((VLOOKUP($C1939,装备数值,3,0)+VLOOKUP($C1939,装备数值,6,0)*($E1939-1))*VLOOKUP($D1939,系数!$K$2:$O$7,3,0))</f>
        <v>115</v>
      </c>
      <c r="H1939" s="17">
        <f t="shared" si="61"/>
        <v>115</v>
      </c>
      <c r="I1939" s="17">
        <f>INT((VLOOKUP($C1939,装备数值,4,0)+VLOOKUP($C1939,装备数值,7,0)*($E1939-1))*VLOOKUP($D1939,系数!$K$2:$O$7,4,0))</f>
        <v>0</v>
      </c>
      <c r="J1939" s="17">
        <f>INT((VLOOKUP($C1939,装备数值,4,0)+VLOOKUP($C1939,装备数值,7,0)*($E1939-1))*VLOOKUP($D1939,系数!$K$2:$O$7,5,0))</f>
        <v>0</v>
      </c>
      <c r="K1939" s="17">
        <f>INT(VLOOKUP(E1939,强化金币,2,1)*VLOOKUP(INDEX(装备!F:F,MATCH(属性!A1939,装备!A:A,0)),系数!$K$12:$M$15,3,0))</f>
        <v>600</v>
      </c>
      <c r="L1939" s="17"/>
      <c r="M1939" s="17"/>
      <c r="N1939" s="17"/>
      <c r="O1939" s="17">
        <f>IF(E1939=1,"",VLOOKUP(E1939,系数!$S$2:$AB$12,MATCH(属性!C1939,评级,0),1))</f>
        <v>0</v>
      </c>
    </row>
    <row r="1940" spans="1:15" ht="17.25" thickBot="1" x14ac:dyDescent="0.4">
      <c r="A1940" s="17">
        <f t="shared" si="60"/>
        <v>7100017</v>
      </c>
      <c r="B1940" s="17" t="s">
        <v>72</v>
      </c>
      <c r="C1940" s="15">
        <f>INDEX(装备!G:G,MATCH(属性!A1940,装备!A:A,0))</f>
        <v>7</v>
      </c>
      <c r="D1940" s="15" t="str">
        <f>INDEX(装备!E:E,MATCH(属性!A1940,装备!A:A,0))</f>
        <v>necklace</v>
      </c>
      <c r="E1940" s="14">
        <v>18</v>
      </c>
      <c r="F1940" s="17">
        <f>INT((VLOOKUP($C1940,装备数值,2,0)+VLOOKUP($C1940,装备数值,5,0)*($E1940-1))*VLOOKUP($D1940,系数!$K$2:$O$7,2,0))</f>
        <v>0</v>
      </c>
      <c r="G1940" s="17">
        <f>INT((VLOOKUP($C1940,装备数值,3,0)+VLOOKUP($C1940,装备数值,6,0)*($E1940-1))*VLOOKUP($D1940,系数!$K$2:$O$7,3,0))</f>
        <v>117</v>
      </c>
      <c r="H1940" s="17">
        <f t="shared" si="61"/>
        <v>117</v>
      </c>
      <c r="I1940" s="17">
        <f>INT((VLOOKUP($C1940,装备数值,4,0)+VLOOKUP($C1940,装备数值,7,0)*($E1940-1))*VLOOKUP($D1940,系数!$K$2:$O$7,4,0))</f>
        <v>0</v>
      </c>
      <c r="J1940" s="17">
        <f>INT((VLOOKUP($C1940,装备数值,4,0)+VLOOKUP($C1940,装备数值,7,0)*($E1940-1))*VLOOKUP($D1940,系数!$K$2:$O$7,5,0))</f>
        <v>0</v>
      </c>
      <c r="K1940" s="17">
        <f>INT(VLOOKUP(E1940,强化金币,2,1)*VLOOKUP(INDEX(装备!F:F,MATCH(属性!A1940,装备!A:A,0)),系数!$K$12:$M$15,3,0))</f>
        <v>660</v>
      </c>
      <c r="L1940" s="17"/>
      <c r="M1940" s="17"/>
      <c r="N1940" s="17"/>
      <c r="O1940" s="17">
        <f>IF(E1940=1,"",VLOOKUP(E1940,系数!$S$2:$AB$12,MATCH(属性!C1940,评级,0),1))</f>
        <v>0</v>
      </c>
    </row>
    <row r="1941" spans="1:15" ht="17.25" thickBot="1" x14ac:dyDescent="0.4">
      <c r="A1941" s="17">
        <f t="shared" si="60"/>
        <v>7100017</v>
      </c>
      <c r="B1941" s="17" t="s">
        <v>72</v>
      </c>
      <c r="C1941" s="15">
        <f>INDEX(装备!G:G,MATCH(属性!A1941,装备!A:A,0))</f>
        <v>7</v>
      </c>
      <c r="D1941" s="15" t="str">
        <f>INDEX(装备!E:E,MATCH(属性!A1941,装备!A:A,0))</f>
        <v>necklace</v>
      </c>
      <c r="E1941" s="14">
        <v>19</v>
      </c>
      <c r="F1941" s="17">
        <f>INT((VLOOKUP($C1941,装备数值,2,0)+VLOOKUP($C1941,装备数值,5,0)*($E1941-1))*VLOOKUP($D1941,系数!$K$2:$O$7,2,0))</f>
        <v>0</v>
      </c>
      <c r="G1941" s="17">
        <f>INT((VLOOKUP($C1941,装备数值,3,0)+VLOOKUP($C1941,装备数值,6,0)*($E1941-1))*VLOOKUP($D1941,系数!$K$2:$O$7,3,0))</f>
        <v>120</v>
      </c>
      <c r="H1941" s="17">
        <f t="shared" si="61"/>
        <v>120</v>
      </c>
      <c r="I1941" s="17">
        <f>INT((VLOOKUP($C1941,装备数值,4,0)+VLOOKUP($C1941,装备数值,7,0)*($E1941-1))*VLOOKUP($D1941,系数!$K$2:$O$7,4,0))</f>
        <v>0</v>
      </c>
      <c r="J1941" s="17">
        <f>INT((VLOOKUP($C1941,装备数值,4,0)+VLOOKUP($C1941,装备数值,7,0)*($E1941-1))*VLOOKUP($D1941,系数!$K$2:$O$7,5,0))</f>
        <v>0</v>
      </c>
      <c r="K1941" s="17">
        <f>INT(VLOOKUP(E1941,强化金币,2,1)*VLOOKUP(INDEX(装备!F:F,MATCH(属性!A1941,装备!A:A,0)),系数!$K$12:$M$15,3,0))</f>
        <v>720</v>
      </c>
      <c r="L1941" s="17"/>
      <c r="M1941" s="17"/>
      <c r="N1941" s="17"/>
      <c r="O1941" s="17">
        <f>IF(E1941=1,"",VLOOKUP(E1941,系数!$S$2:$AB$12,MATCH(属性!C1941,评级,0),1))</f>
        <v>0</v>
      </c>
    </row>
    <row r="1942" spans="1:15" ht="17.25" thickBot="1" x14ac:dyDescent="0.4">
      <c r="A1942" s="17">
        <f t="shared" si="60"/>
        <v>7100017</v>
      </c>
      <c r="B1942" s="17" t="s">
        <v>72</v>
      </c>
      <c r="C1942" s="15">
        <f>INDEX(装备!G:G,MATCH(属性!A1942,装备!A:A,0))</f>
        <v>7</v>
      </c>
      <c r="D1942" s="15" t="str">
        <f>INDEX(装备!E:E,MATCH(属性!A1942,装备!A:A,0))</f>
        <v>necklace</v>
      </c>
      <c r="E1942" s="14">
        <v>20</v>
      </c>
      <c r="F1942" s="17">
        <f>INT((VLOOKUP($C1942,装备数值,2,0)+VLOOKUP($C1942,装备数值,5,0)*($E1942-1))*VLOOKUP($D1942,系数!$K$2:$O$7,2,0))</f>
        <v>0</v>
      </c>
      <c r="G1942" s="17">
        <f>INT((VLOOKUP($C1942,装备数值,3,0)+VLOOKUP($C1942,装备数值,6,0)*($E1942-1))*VLOOKUP($D1942,系数!$K$2:$O$7,3,0))</f>
        <v>122</v>
      </c>
      <c r="H1942" s="17">
        <f t="shared" si="61"/>
        <v>122</v>
      </c>
      <c r="I1942" s="17">
        <f>INT((VLOOKUP($C1942,装备数值,4,0)+VLOOKUP($C1942,装备数值,7,0)*($E1942-1))*VLOOKUP($D1942,系数!$K$2:$O$7,4,0))</f>
        <v>0</v>
      </c>
      <c r="J1942" s="17">
        <f>INT((VLOOKUP($C1942,装备数值,4,0)+VLOOKUP($C1942,装备数值,7,0)*($E1942-1))*VLOOKUP($D1942,系数!$K$2:$O$7,5,0))</f>
        <v>0</v>
      </c>
      <c r="K1942" s="17">
        <f>INT(VLOOKUP(E1942,强化金币,2,1)*VLOOKUP(INDEX(装备!F:F,MATCH(属性!A1942,装备!A:A,0)),系数!$K$12:$M$15,3,0))</f>
        <v>780</v>
      </c>
      <c r="L1942" s="17"/>
      <c r="M1942" s="17"/>
      <c r="N1942" s="17"/>
      <c r="O1942" s="17">
        <f>IF(E1942=1,"",VLOOKUP(E1942,系数!$S$2:$AB$12,MATCH(属性!C1942,评级,0),1))</f>
        <v>0</v>
      </c>
    </row>
    <row r="1943" spans="1:15" ht="17.25" thickBot="1" x14ac:dyDescent="0.4">
      <c r="A1943" s="17">
        <f t="shared" si="60"/>
        <v>7100017</v>
      </c>
      <c r="B1943" s="17" t="s">
        <v>72</v>
      </c>
      <c r="C1943" s="15">
        <f>INDEX(装备!G:G,MATCH(属性!A1943,装备!A:A,0))</f>
        <v>7</v>
      </c>
      <c r="D1943" s="15" t="str">
        <f>INDEX(装备!E:E,MATCH(属性!A1943,装备!A:A,0))</f>
        <v>necklace</v>
      </c>
      <c r="E1943" s="14">
        <v>21</v>
      </c>
      <c r="F1943" s="17">
        <f>INT((VLOOKUP($C1943,装备数值,2,0)+VLOOKUP($C1943,装备数值,5,0)*($E1943-1))*VLOOKUP($D1943,系数!$K$2:$O$7,2,0))</f>
        <v>0</v>
      </c>
      <c r="G1943" s="17">
        <f>INT((VLOOKUP($C1943,装备数值,3,0)+VLOOKUP($C1943,装备数值,6,0)*($E1943-1))*VLOOKUP($D1943,系数!$K$2:$O$7,3,0))</f>
        <v>124</v>
      </c>
      <c r="H1943" s="17">
        <f t="shared" si="61"/>
        <v>124</v>
      </c>
      <c r="I1943" s="17">
        <f>INT((VLOOKUP($C1943,装备数值,4,0)+VLOOKUP($C1943,装备数值,7,0)*($E1943-1))*VLOOKUP($D1943,系数!$K$2:$O$7,4,0))</f>
        <v>0</v>
      </c>
      <c r="J1943" s="17">
        <f>INT((VLOOKUP($C1943,装备数值,4,0)+VLOOKUP($C1943,装备数值,7,0)*($E1943-1))*VLOOKUP($D1943,系数!$K$2:$O$7,5,0))</f>
        <v>0</v>
      </c>
      <c r="K1943" s="17">
        <f>INT(VLOOKUP(E1943,强化金币,2,1)*VLOOKUP(INDEX(装备!F:F,MATCH(属性!A1943,装备!A:A,0)),系数!$K$12:$M$15,3,0))</f>
        <v>840</v>
      </c>
      <c r="L1943" s="17"/>
      <c r="M1943" s="17"/>
      <c r="N1943" s="17"/>
      <c r="O1943" s="17">
        <f>IF(E1943=1,"",VLOOKUP(E1943,系数!$S$2:$AB$12,MATCH(属性!C1943,评级,0),1))</f>
        <v>0</v>
      </c>
    </row>
    <row r="1944" spans="1:15" ht="17.25" thickBot="1" x14ac:dyDescent="0.4">
      <c r="A1944" s="17">
        <f t="shared" si="60"/>
        <v>7100017</v>
      </c>
      <c r="B1944" s="17" t="s">
        <v>72</v>
      </c>
      <c r="C1944" s="15">
        <f>INDEX(装备!G:G,MATCH(属性!A1944,装备!A:A,0))</f>
        <v>7</v>
      </c>
      <c r="D1944" s="15" t="str">
        <f>INDEX(装备!E:E,MATCH(属性!A1944,装备!A:A,0))</f>
        <v>necklace</v>
      </c>
      <c r="E1944" s="14">
        <v>22</v>
      </c>
      <c r="F1944" s="17">
        <f>INT((VLOOKUP($C1944,装备数值,2,0)+VLOOKUP($C1944,装备数值,5,0)*($E1944-1))*VLOOKUP($D1944,系数!$K$2:$O$7,2,0))</f>
        <v>0</v>
      </c>
      <c r="G1944" s="17">
        <f>INT((VLOOKUP($C1944,装备数值,3,0)+VLOOKUP($C1944,装备数值,6,0)*($E1944-1))*VLOOKUP($D1944,系数!$K$2:$O$7,3,0))</f>
        <v>127</v>
      </c>
      <c r="H1944" s="17">
        <f t="shared" si="61"/>
        <v>127</v>
      </c>
      <c r="I1944" s="17">
        <f>INT((VLOOKUP($C1944,装备数值,4,0)+VLOOKUP($C1944,装备数值,7,0)*($E1944-1))*VLOOKUP($D1944,系数!$K$2:$O$7,4,0))</f>
        <v>0</v>
      </c>
      <c r="J1944" s="17">
        <f>INT((VLOOKUP($C1944,装备数值,4,0)+VLOOKUP($C1944,装备数值,7,0)*($E1944-1))*VLOOKUP($D1944,系数!$K$2:$O$7,5,0))</f>
        <v>0</v>
      </c>
      <c r="K1944" s="17">
        <f>INT(VLOOKUP(E1944,强化金币,2,1)*VLOOKUP(INDEX(装备!F:F,MATCH(属性!A1944,装备!A:A,0)),系数!$K$12:$M$15,3,0))</f>
        <v>900</v>
      </c>
      <c r="L1944" s="17"/>
      <c r="M1944" s="17"/>
      <c r="N1944" s="17"/>
      <c r="O1944" s="17">
        <f>IF(E1944=1,"",VLOOKUP(E1944,系数!$S$2:$AB$12,MATCH(属性!C1944,评级,0),1))</f>
        <v>0</v>
      </c>
    </row>
    <row r="1945" spans="1:15" ht="17.25" thickBot="1" x14ac:dyDescent="0.4">
      <c r="A1945" s="17">
        <f t="shared" si="60"/>
        <v>7100017</v>
      </c>
      <c r="B1945" s="17" t="s">
        <v>72</v>
      </c>
      <c r="C1945" s="15">
        <f>INDEX(装备!G:G,MATCH(属性!A1945,装备!A:A,0))</f>
        <v>7</v>
      </c>
      <c r="D1945" s="15" t="str">
        <f>INDEX(装备!E:E,MATCH(属性!A1945,装备!A:A,0))</f>
        <v>necklace</v>
      </c>
      <c r="E1945" s="14">
        <v>23</v>
      </c>
      <c r="F1945" s="17">
        <f>INT((VLOOKUP($C1945,装备数值,2,0)+VLOOKUP($C1945,装备数值,5,0)*($E1945-1))*VLOOKUP($D1945,系数!$K$2:$O$7,2,0))</f>
        <v>0</v>
      </c>
      <c r="G1945" s="17">
        <f>INT((VLOOKUP($C1945,装备数值,3,0)+VLOOKUP($C1945,装备数值,6,0)*($E1945-1))*VLOOKUP($D1945,系数!$K$2:$O$7,3,0))</f>
        <v>129</v>
      </c>
      <c r="H1945" s="17">
        <f t="shared" si="61"/>
        <v>129</v>
      </c>
      <c r="I1945" s="17">
        <f>INT((VLOOKUP($C1945,装备数值,4,0)+VLOOKUP($C1945,装备数值,7,0)*($E1945-1))*VLOOKUP($D1945,系数!$K$2:$O$7,4,0))</f>
        <v>0</v>
      </c>
      <c r="J1945" s="17">
        <f>INT((VLOOKUP($C1945,装备数值,4,0)+VLOOKUP($C1945,装备数值,7,0)*($E1945-1))*VLOOKUP($D1945,系数!$K$2:$O$7,5,0))</f>
        <v>0</v>
      </c>
      <c r="K1945" s="17">
        <f>INT(VLOOKUP(E1945,强化金币,2,1)*VLOOKUP(INDEX(装备!F:F,MATCH(属性!A1945,装备!A:A,0)),系数!$K$12:$M$15,3,0))</f>
        <v>960</v>
      </c>
      <c r="L1945" s="17"/>
      <c r="M1945" s="17"/>
      <c r="N1945" s="17"/>
      <c r="O1945" s="17">
        <f>IF(E1945=1,"",VLOOKUP(E1945,系数!$S$2:$AB$12,MATCH(属性!C1945,评级,0),1))</f>
        <v>0</v>
      </c>
    </row>
    <row r="1946" spans="1:15" ht="17.25" thickBot="1" x14ac:dyDescent="0.4">
      <c r="A1946" s="17">
        <f t="shared" si="60"/>
        <v>7100017</v>
      </c>
      <c r="B1946" s="17" t="s">
        <v>72</v>
      </c>
      <c r="C1946" s="15">
        <f>INDEX(装备!G:G,MATCH(属性!A1946,装备!A:A,0))</f>
        <v>7</v>
      </c>
      <c r="D1946" s="15" t="str">
        <f>INDEX(装备!E:E,MATCH(属性!A1946,装备!A:A,0))</f>
        <v>necklace</v>
      </c>
      <c r="E1946" s="14">
        <v>24</v>
      </c>
      <c r="F1946" s="17">
        <f>INT((VLOOKUP($C1946,装备数值,2,0)+VLOOKUP($C1946,装备数值,5,0)*($E1946-1))*VLOOKUP($D1946,系数!$K$2:$O$7,2,0))</f>
        <v>0</v>
      </c>
      <c r="G1946" s="17">
        <f>INT((VLOOKUP($C1946,装备数值,3,0)+VLOOKUP($C1946,装备数值,6,0)*($E1946-1))*VLOOKUP($D1946,系数!$K$2:$O$7,3,0))</f>
        <v>131</v>
      </c>
      <c r="H1946" s="17">
        <f t="shared" si="61"/>
        <v>131</v>
      </c>
      <c r="I1946" s="17">
        <f>INT((VLOOKUP($C1946,装备数值,4,0)+VLOOKUP($C1946,装备数值,7,0)*($E1946-1))*VLOOKUP($D1946,系数!$K$2:$O$7,4,0))</f>
        <v>0</v>
      </c>
      <c r="J1946" s="17">
        <f>INT((VLOOKUP($C1946,装备数值,4,0)+VLOOKUP($C1946,装备数值,7,0)*($E1946-1))*VLOOKUP($D1946,系数!$K$2:$O$7,5,0))</f>
        <v>0</v>
      </c>
      <c r="K1946" s="17">
        <f>INT(VLOOKUP(E1946,强化金币,2,1)*VLOOKUP(INDEX(装备!F:F,MATCH(属性!A1946,装备!A:A,0)),系数!$K$12:$M$15,3,0))</f>
        <v>1020</v>
      </c>
      <c r="L1946" s="17"/>
      <c r="M1946" s="17"/>
      <c r="N1946" s="17"/>
      <c r="O1946" s="17">
        <f>IF(E1946=1,"",VLOOKUP(E1946,系数!$S$2:$AB$12,MATCH(属性!C1946,评级,0),1))</f>
        <v>0</v>
      </c>
    </row>
    <row r="1947" spans="1:15" ht="17.25" thickBot="1" x14ac:dyDescent="0.4">
      <c r="A1947" s="17">
        <f t="shared" si="60"/>
        <v>7100017</v>
      </c>
      <c r="B1947" s="17" t="s">
        <v>72</v>
      </c>
      <c r="C1947" s="15">
        <f>INDEX(装备!G:G,MATCH(属性!A1947,装备!A:A,0))</f>
        <v>7</v>
      </c>
      <c r="D1947" s="15" t="str">
        <f>INDEX(装备!E:E,MATCH(属性!A1947,装备!A:A,0))</f>
        <v>necklace</v>
      </c>
      <c r="E1947" s="14">
        <v>25</v>
      </c>
      <c r="F1947" s="17">
        <f>INT((VLOOKUP($C1947,装备数值,2,0)+VLOOKUP($C1947,装备数值,5,0)*($E1947-1))*VLOOKUP($D1947,系数!$K$2:$O$7,2,0))</f>
        <v>0</v>
      </c>
      <c r="G1947" s="17">
        <f>INT((VLOOKUP($C1947,装备数值,3,0)+VLOOKUP($C1947,装备数值,6,0)*($E1947-1))*VLOOKUP($D1947,系数!$K$2:$O$7,3,0))</f>
        <v>134</v>
      </c>
      <c r="H1947" s="17">
        <f t="shared" si="61"/>
        <v>134</v>
      </c>
      <c r="I1947" s="17">
        <f>INT((VLOOKUP($C1947,装备数值,4,0)+VLOOKUP($C1947,装备数值,7,0)*($E1947-1))*VLOOKUP($D1947,系数!$K$2:$O$7,4,0))</f>
        <v>0</v>
      </c>
      <c r="J1947" s="17">
        <f>INT((VLOOKUP($C1947,装备数值,4,0)+VLOOKUP($C1947,装备数值,7,0)*($E1947-1))*VLOOKUP($D1947,系数!$K$2:$O$7,5,0))</f>
        <v>0</v>
      </c>
      <c r="K1947" s="17">
        <f>INT(VLOOKUP(E1947,强化金币,2,1)*VLOOKUP(INDEX(装备!F:F,MATCH(属性!A1947,装备!A:A,0)),系数!$K$12:$M$15,3,0))</f>
        <v>1080</v>
      </c>
      <c r="L1947" s="17"/>
      <c r="M1947" s="17"/>
      <c r="N1947" s="17"/>
      <c r="O1947" s="17">
        <f>IF(E1947=1,"",VLOOKUP(E1947,系数!$S$2:$AB$12,MATCH(属性!C1947,评级,0),1))</f>
        <v>0</v>
      </c>
    </row>
    <row r="1948" spans="1:15" ht="17.25" thickBot="1" x14ac:dyDescent="0.4">
      <c r="A1948" s="17">
        <f t="shared" si="60"/>
        <v>7100017</v>
      </c>
      <c r="B1948" s="17" t="s">
        <v>72</v>
      </c>
      <c r="C1948" s="15">
        <f>INDEX(装备!G:G,MATCH(属性!A1948,装备!A:A,0))</f>
        <v>7</v>
      </c>
      <c r="D1948" s="15" t="str">
        <f>INDEX(装备!E:E,MATCH(属性!A1948,装备!A:A,0))</f>
        <v>necklace</v>
      </c>
      <c r="E1948" s="14">
        <v>26</v>
      </c>
      <c r="F1948" s="17">
        <f>INT((VLOOKUP($C1948,装备数值,2,0)+VLOOKUP($C1948,装备数值,5,0)*($E1948-1))*VLOOKUP($D1948,系数!$K$2:$O$7,2,0))</f>
        <v>0</v>
      </c>
      <c r="G1948" s="17">
        <f>INT((VLOOKUP($C1948,装备数值,3,0)+VLOOKUP($C1948,装备数值,6,0)*($E1948-1))*VLOOKUP($D1948,系数!$K$2:$O$7,3,0))</f>
        <v>136</v>
      </c>
      <c r="H1948" s="17">
        <f t="shared" si="61"/>
        <v>136</v>
      </c>
      <c r="I1948" s="17">
        <f>INT((VLOOKUP($C1948,装备数值,4,0)+VLOOKUP($C1948,装备数值,7,0)*($E1948-1))*VLOOKUP($D1948,系数!$K$2:$O$7,4,0))</f>
        <v>0</v>
      </c>
      <c r="J1948" s="17">
        <f>INT((VLOOKUP($C1948,装备数值,4,0)+VLOOKUP($C1948,装备数值,7,0)*($E1948-1))*VLOOKUP($D1948,系数!$K$2:$O$7,5,0))</f>
        <v>0</v>
      </c>
      <c r="K1948" s="17">
        <f>INT(VLOOKUP(E1948,强化金币,2,1)*VLOOKUP(INDEX(装备!F:F,MATCH(属性!A1948,装备!A:A,0)),系数!$K$12:$M$15,3,0))</f>
        <v>1140</v>
      </c>
      <c r="L1948" s="17"/>
      <c r="M1948" s="17"/>
      <c r="N1948" s="17"/>
      <c r="O1948" s="17">
        <f>IF(E1948=1,"",VLOOKUP(E1948,系数!$S$2:$AB$12,MATCH(属性!C1948,评级,0),1))</f>
        <v>0</v>
      </c>
    </row>
    <row r="1949" spans="1:15" ht="17.25" thickBot="1" x14ac:dyDescent="0.4">
      <c r="A1949" s="17">
        <f t="shared" si="60"/>
        <v>7100017</v>
      </c>
      <c r="B1949" s="17" t="s">
        <v>72</v>
      </c>
      <c r="C1949" s="15">
        <f>INDEX(装备!G:G,MATCH(属性!A1949,装备!A:A,0))</f>
        <v>7</v>
      </c>
      <c r="D1949" s="15" t="str">
        <f>INDEX(装备!E:E,MATCH(属性!A1949,装备!A:A,0))</f>
        <v>necklace</v>
      </c>
      <c r="E1949" s="14">
        <v>27</v>
      </c>
      <c r="F1949" s="17">
        <f>INT((VLOOKUP($C1949,装备数值,2,0)+VLOOKUP($C1949,装备数值,5,0)*($E1949-1))*VLOOKUP($D1949,系数!$K$2:$O$7,2,0))</f>
        <v>0</v>
      </c>
      <c r="G1949" s="17">
        <f>INT((VLOOKUP($C1949,装备数值,3,0)+VLOOKUP($C1949,装备数值,6,0)*($E1949-1))*VLOOKUP($D1949,系数!$K$2:$O$7,3,0))</f>
        <v>138</v>
      </c>
      <c r="H1949" s="17">
        <f t="shared" si="61"/>
        <v>138</v>
      </c>
      <c r="I1949" s="17">
        <f>INT((VLOOKUP($C1949,装备数值,4,0)+VLOOKUP($C1949,装备数值,7,0)*($E1949-1))*VLOOKUP($D1949,系数!$K$2:$O$7,4,0))</f>
        <v>0</v>
      </c>
      <c r="J1949" s="17">
        <f>INT((VLOOKUP($C1949,装备数值,4,0)+VLOOKUP($C1949,装备数值,7,0)*($E1949-1))*VLOOKUP($D1949,系数!$K$2:$O$7,5,0))</f>
        <v>0</v>
      </c>
      <c r="K1949" s="17">
        <f>INT(VLOOKUP(E1949,强化金币,2,1)*VLOOKUP(INDEX(装备!F:F,MATCH(属性!A1949,装备!A:A,0)),系数!$K$12:$M$15,3,0))</f>
        <v>1200</v>
      </c>
      <c r="L1949" s="17"/>
      <c r="M1949" s="17"/>
      <c r="N1949" s="17"/>
      <c r="O1949" s="17">
        <f>IF(E1949=1,"",VLOOKUP(E1949,系数!$S$2:$AB$12,MATCH(属性!C1949,评级,0),1))</f>
        <v>0</v>
      </c>
    </row>
    <row r="1950" spans="1:15" ht="17.25" thickBot="1" x14ac:dyDescent="0.4">
      <c r="A1950" s="17">
        <f t="shared" si="60"/>
        <v>7100017</v>
      </c>
      <c r="B1950" s="17" t="s">
        <v>72</v>
      </c>
      <c r="C1950" s="15">
        <f>INDEX(装备!G:G,MATCH(属性!A1950,装备!A:A,0))</f>
        <v>7</v>
      </c>
      <c r="D1950" s="15" t="str">
        <f>INDEX(装备!E:E,MATCH(属性!A1950,装备!A:A,0))</f>
        <v>necklace</v>
      </c>
      <c r="E1950" s="14">
        <v>28</v>
      </c>
      <c r="F1950" s="17">
        <f>INT((VLOOKUP($C1950,装备数值,2,0)+VLOOKUP($C1950,装备数值,5,0)*($E1950-1))*VLOOKUP($D1950,系数!$K$2:$O$7,2,0))</f>
        <v>0</v>
      </c>
      <c r="G1950" s="17">
        <f>INT((VLOOKUP($C1950,装备数值,3,0)+VLOOKUP($C1950,装备数值,6,0)*($E1950-1))*VLOOKUP($D1950,系数!$K$2:$O$7,3,0))</f>
        <v>141</v>
      </c>
      <c r="H1950" s="17">
        <f t="shared" si="61"/>
        <v>141</v>
      </c>
      <c r="I1950" s="17">
        <f>INT((VLOOKUP($C1950,装备数值,4,0)+VLOOKUP($C1950,装备数值,7,0)*($E1950-1))*VLOOKUP($D1950,系数!$K$2:$O$7,4,0))</f>
        <v>0</v>
      </c>
      <c r="J1950" s="17">
        <f>INT((VLOOKUP($C1950,装备数值,4,0)+VLOOKUP($C1950,装备数值,7,0)*($E1950-1))*VLOOKUP($D1950,系数!$K$2:$O$7,5,0))</f>
        <v>0</v>
      </c>
      <c r="K1950" s="17">
        <f>INT(VLOOKUP(E1950,强化金币,2,1)*VLOOKUP(INDEX(装备!F:F,MATCH(属性!A1950,装备!A:A,0)),系数!$K$12:$M$15,3,0))</f>
        <v>1260</v>
      </c>
      <c r="L1950" s="17"/>
      <c r="M1950" s="17"/>
      <c r="N1950" s="17"/>
      <c r="O1950" s="17">
        <f>IF(E1950=1,"",VLOOKUP(E1950,系数!$S$2:$AB$12,MATCH(属性!C1950,评级,0),1))</f>
        <v>0</v>
      </c>
    </row>
    <row r="1951" spans="1:15" ht="17.25" thickBot="1" x14ac:dyDescent="0.4">
      <c r="A1951" s="17">
        <f t="shared" si="60"/>
        <v>7100017</v>
      </c>
      <c r="B1951" s="17" t="s">
        <v>72</v>
      </c>
      <c r="C1951" s="15">
        <f>INDEX(装备!G:G,MATCH(属性!A1951,装备!A:A,0))</f>
        <v>7</v>
      </c>
      <c r="D1951" s="15" t="str">
        <f>INDEX(装备!E:E,MATCH(属性!A1951,装备!A:A,0))</f>
        <v>necklace</v>
      </c>
      <c r="E1951" s="14">
        <v>29</v>
      </c>
      <c r="F1951" s="17">
        <f>INT((VLOOKUP($C1951,装备数值,2,0)+VLOOKUP($C1951,装备数值,5,0)*($E1951-1))*VLOOKUP($D1951,系数!$K$2:$O$7,2,0))</f>
        <v>0</v>
      </c>
      <c r="G1951" s="17">
        <f>INT((VLOOKUP($C1951,装备数值,3,0)+VLOOKUP($C1951,装备数值,6,0)*($E1951-1))*VLOOKUP($D1951,系数!$K$2:$O$7,3,0))</f>
        <v>143</v>
      </c>
      <c r="H1951" s="17">
        <f t="shared" si="61"/>
        <v>143</v>
      </c>
      <c r="I1951" s="17">
        <f>INT((VLOOKUP($C1951,装备数值,4,0)+VLOOKUP($C1951,装备数值,7,0)*($E1951-1))*VLOOKUP($D1951,系数!$K$2:$O$7,4,0))</f>
        <v>0</v>
      </c>
      <c r="J1951" s="17">
        <f>INT((VLOOKUP($C1951,装备数值,4,0)+VLOOKUP($C1951,装备数值,7,0)*($E1951-1))*VLOOKUP($D1951,系数!$K$2:$O$7,5,0))</f>
        <v>0</v>
      </c>
      <c r="K1951" s="17">
        <f>INT(VLOOKUP(E1951,强化金币,2,1)*VLOOKUP(INDEX(装备!F:F,MATCH(属性!A1951,装备!A:A,0)),系数!$K$12:$M$15,3,0))</f>
        <v>1350</v>
      </c>
      <c r="L1951" s="17"/>
      <c r="M1951" s="17"/>
      <c r="N1951" s="17"/>
      <c r="O1951" s="17">
        <f>IF(E1951=1,"",VLOOKUP(E1951,系数!$S$2:$AB$12,MATCH(属性!C1951,评级,0),1))</f>
        <v>0</v>
      </c>
    </row>
    <row r="1952" spans="1:15" ht="17.25" thickBot="1" x14ac:dyDescent="0.4">
      <c r="A1952" s="17">
        <f t="shared" si="60"/>
        <v>7100017</v>
      </c>
      <c r="B1952" s="17" t="s">
        <v>72</v>
      </c>
      <c r="C1952" s="15">
        <f>INDEX(装备!G:G,MATCH(属性!A1952,装备!A:A,0))</f>
        <v>7</v>
      </c>
      <c r="D1952" s="15" t="str">
        <f>INDEX(装备!E:E,MATCH(属性!A1952,装备!A:A,0))</f>
        <v>necklace</v>
      </c>
      <c r="E1952" s="14">
        <v>30</v>
      </c>
      <c r="F1952" s="17">
        <f>INT((VLOOKUP($C1952,装备数值,2,0)+VLOOKUP($C1952,装备数值,5,0)*($E1952-1))*VLOOKUP($D1952,系数!$K$2:$O$7,2,0))</f>
        <v>0</v>
      </c>
      <c r="G1952" s="17">
        <f>INT((VLOOKUP($C1952,装备数值,3,0)+VLOOKUP($C1952,装备数值,6,0)*($E1952-1))*VLOOKUP($D1952,系数!$K$2:$O$7,3,0))</f>
        <v>145</v>
      </c>
      <c r="H1952" s="17">
        <f t="shared" si="61"/>
        <v>145</v>
      </c>
      <c r="I1952" s="17">
        <f>INT((VLOOKUP($C1952,装备数值,4,0)+VLOOKUP($C1952,装备数值,7,0)*($E1952-1))*VLOOKUP($D1952,系数!$K$2:$O$7,4,0))</f>
        <v>0</v>
      </c>
      <c r="J1952" s="17">
        <f>INT((VLOOKUP($C1952,装备数值,4,0)+VLOOKUP($C1952,装备数值,7,0)*($E1952-1))*VLOOKUP($D1952,系数!$K$2:$O$7,5,0))</f>
        <v>0</v>
      </c>
      <c r="K1952" s="17">
        <f>INT(VLOOKUP(E1952,强化金币,2,1)*VLOOKUP(INDEX(装备!F:F,MATCH(属性!A1952,装备!A:A,0)),系数!$K$12:$M$15,3,0))</f>
        <v>1500</v>
      </c>
      <c r="L1952" s="17"/>
      <c r="M1952" s="17"/>
      <c r="N1952" s="17"/>
      <c r="O1952" s="17">
        <f>IF(E1952=1,"",VLOOKUP(E1952,系数!$S$2:$AB$12,MATCH(属性!C1952,评级,0),1))</f>
        <v>0</v>
      </c>
    </row>
    <row r="1953" spans="1:15" ht="17.25" thickBot="1" x14ac:dyDescent="0.4">
      <c r="A1953" s="17">
        <f t="shared" si="60"/>
        <v>7100017</v>
      </c>
      <c r="B1953" s="17" t="s">
        <v>72</v>
      </c>
      <c r="C1953" s="15">
        <f>INDEX(装备!G:G,MATCH(属性!A1953,装备!A:A,0))</f>
        <v>7</v>
      </c>
      <c r="D1953" s="15" t="str">
        <f>INDEX(装备!E:E,MATCH(属性!A1953,装备!A:A,0))</f>
        <v>necklace</v>
      </c>
      <c r="E1953" s="14">
        <v>31</v>
      </c>
      <c r="F1953" s="17">
        <f>INT((VLOOKUP($C1953,装备数值,2,0)+VLOOKUP($C1953,装备数值,5,0)*($E1953-1))*VLOOKUP($D1953,系数!$K$2:$O$7,2,0))</f>
        <v>0</v>
      </c>
      <c r="G1953" s="17">
        <f>INT((VLOOKUP($C1953,装备数值,3,0)+VLOOKUP($C1953,装备数值,6,0)*($E1953-1))*VLOOKUP($D1953,系数!$K$2:$O$7,3,0))</f>
        <v>148</v>
      </c>
      <c r="H1953" s="17">
        <f t="shared" si="61"/>
        <v>148</v>
      </c>
      <c r="I1953" s="17">
        <f>INT((VLOOKUP($C1953,装备数值,4,0)+VLOOKUP($C1953,装备数值,7,0)*($E1953-1))*VLOOKUP($D1953,系数!$K$2:$O$7,4,0))</f>
        <v>0</v>
      </c>
      <c r="J1953" s="17">
        <f>INT((VLOOKUP($C1953,装备数值,4,0)+VLOOKUP($C1953,装备数值,7,0)*($E1953-1))*VLOOKUP($D1953,系数!$K$2:$O$7,5,0))</f>
        <v>0</v>
      </c>
      <c r="K1953" s="17">
        <f>INT(VLOOKUP(E1953,强化金币,2,1)*VLOOKUP(INDEX(装备!F:F,MATCH(属性!A1953,装备!A:A,0)),系数!$K$12:$M$15,3,0))</f>
        <v>1650</v>
      </c>
      <c r="L1953" s="17"/>
      <c r="M1953" s="17"/>
      <c r="N1953" s="17"/>
      <c r="O1953" s="17">
        <f>IF(E1953=1,"",VLOOKUP(E1953,系数!$S$2:$AB$12,MATCH(属性!C1953,评级,0),1))</f>
        <v>0</v>
      </c>
    </row>
    <row r="1954" spans="1:15" ht="17.25" thickBot="1" x14ac:dyDescent="0.4">
      <c r="A1954" s="17">
        <f t="shared" si="60"/>
        <v>7100017</v>
      </c>
      <c r="B1954" s="17" t="s">
        <v>72</v>
      </c>
      <c r="C1954" s="15">
        <f>INDEX(装备!G:G,MATCH(属性!A1954,装备!A:A,0))</f>
        <v>7</v>
      </c>
      <c r="D1954" s="15" t="str">
        <f>INDEX(装备!E:E,MATCH(属性!A1954,装备!A:A,0))</f>
        <v>necklace</v>
      </c>
      <c r="E1954" s="14">
        <v>32</v>
      </c>
      <c r="F1954" s="17">
        <f>INT((VLOOKUP($C1954,装备数值,2,0)+VLOOKUP($C1954,装备数值,5,0)*($E1954-1))*VLOOKUP($D1954,系数!$K$2:$O$7,2,0))</f>
        <v>0</v>
      </c>
      <c r="G1954" s="17">
        <f>INT((VLOOKUP($C1954,装备数值,3,0)+VLOOKUP($C1954,装备数值,6,0)*($E1954-1))*VLOOKUP($D1954,系数!$K$2:$O$7,3,0))</f>
        <v>150</v>
      </c>
      <c r="H1954" s="17">
        <f t="shared" si="61"/>
        <v>150</v>
      </c>
      <c r="I1954" s="17">
        <f>INT((VLOOKUP($C1954,装备数值,4,0)+VLOOKUP($C1954,装备数值,7,0)*($E1954-1))*VLOOKUP($D1954,系数!$K$2:$O$7,4,0))</f>
        <v>0</v>
      </c>
      <c r="J1954" s="17">
        <f>INT((VLOOKUP($C1954,装备数值,4,0)+VLOOKUP($C1954,装备数值,7,0)*($E1954-1))*VLOOKUP($D1954,系数!$K$2:$O$7,5,0))</f>
        <v>0</v>
      </c>
      <c r="K1954" s="17">
        <f>INT(VLOOKUP(E1954,强化金币,2,1)*VLOOKUP(INDEX(装备!F:F,MATCH(属性!A1954,装备!A:A,0)),系数!$K$12:$M$15,3,0))</f>
        <v>1800</v>
      </c>
      <c r="L1954" s="17"/>
      <c r="M1954" s="17"/>
      <c r="N1954" s="17"/>
      <c r="O1954" s="17">
        <f>IF(E1954=1,"",VLOOKUP(E1954,系数!$S$2:$AB$12,MATCH(属性!C1954,评级,0),1))</f>
        <v>0</v>
      </c>
    </row>
    <row r="1955" spans="1:15" ht="17.25" thickBot="1" x14ac:dyDescent="0.4">
      <c r="A1955" s="17">
        <f t="shared" si="60"/>
        <v>7100017</v>
      </c>
      <c r="B1955" s="17" t="s">
        <v>72</v>
      </c>
      <c r="C1955" s="15">
        <f>INDEX(装备!G:G,MATCH(属性!A1955,装备!A:A,0))</f>
        <v>7</v>
      </c>
      <c r="D1955" s="15" t="str">
        <f>INDEX(装备!E:E,MATCH(属性!A1955,装备!A:A,0))</f>
        <v>necklace</v>
      </c>
      <c r="E1955" s="14">
        <v>33</v>
      </c>
      <c r="F1955" s="17">
        <f>INT((VLOOKUP($C1955,装备数值,2,0)+VLOOKUP($C1955,装备数值,5,0)*($E1955-1))*VLOOKUP($D1955,系数!$K$2:$O$7,2,0))</f>
        <v>0</v>
      </c>
      <c r="G1955" s="17">
        <f>INT((VLOOKUP($C1955,装备数值,3,0)+VLOOKUP($C1955,装备数值,6,0)*($E1955-1))*VLOOKUP($D1955,系数!$K$2:$O$7,3,0))</f>
        <v>152</v>
      </c>
      <c r="H1955" s="17">
        <f t="shared" si="61"/>
        <v>152</v>
      </c>
      <c r="I1955" s="17">
        <f>INT((VLOOKUP($C1955,装备数值,4,0)+VLOOKUP($C1955,装备数值,7,0)*($E1955-1))*VLOOKUP($D1955,系数!$K$2:$O$7,4,0))</f>
        <v>0</v>
      </c>
      <c r="J1955" s="17">
        <f>INT((VLOOKUP($C1955,装备数值,4,0)+VLOOKUP($C1955,装备数值,7,0)*($E1955-1))*VLOOKUP($D1955,系数!$K$2:$O$7,5,0))</f>
        <v>0</v>
      </c>
      <c r="K1955" s="17">
        <f>INT(VLOOKUP(E1955,强化金币,2,1)*VLOOKUP(INDEX(装备!F:F,MATCH(属性!A1955,装备!A:A,0)),系数!$K$12:$M$15,3,0))</f>
        <v>1950</v>
      </c>
      <c r="L1955" s="17"/>
      <c r="M1955" s="17"/>
      <c r="N1955" s="17"/>
      <c r="O1955" s="17">
        <f>IF(E1955=1,"",VLOOKUP(E1955,系数!$S$2:$AB$12,MATCH(属性!C1955,评级,0),1))</f>
        <v>0</v>
      </c>
    </row>
    <row r="1956" spans="1:15" ht="17.25" thickBot="1" x14ac:dyDescent="0.4">
      <c r="A1956" s="17">
        <f t="shared" si="60"/>
        <v>7100017</v>
      </c>
      <c r="B1956" s="17" t="s">
        <v>72</v>
      </c>
      <c r="C1956" s="15">
        <f>INDEX(装备!G:G,MATCH(属性!A1956,装备!A:A,0))</f>
        <v>7</v>
      </c>
      <c r="D1956" s="15" t="str">
        <f>INDEX(装备!E:E,MATCH(属性!A1956,装备!A:A,0))</f>
        <v>necklace</v>
      </c>
      <c r="E1956" s="14">
        <v>34</v>
      </c>
      <c r="F1956" s="17">
        <f>INT((VLOOKUP($C1956,装备数值,2,0)+VLOOKUP($C1956,装备数值,5,0)*($E1956-1))*VLOOKUP($D1956,系数!$K$2:$O$7,2,0))</f>
        <v>0</v>
      </c>
      <c r="G1956" s="17">
        <f>INT((VLOOKUP($C1956,装备数值,3,0)+VLOOKUP($C1956,装备数值,6,0)*($E1956-1))*VLOOKUP($D1956,系数!$K$2:$O$7,3,0))</f>
        <v>155</v>
      </c>
      <c r="H1956" s="17">
        <f t="shared" si="61"/>
        <v>155</v>
      </c>
      <c r="I1956" s="17">
        <f>INT((VLOOKUP($C1956,装备数值,4,0)+VLOOKUP($C1956,装备数值,7,0)*($E1956-1))*VLOOKUP($D1956,系数!$K$2:$O$7,4,0))</f>
        <v>0</v>
      </c>
      <c r="J1956" s="17">
        <f>INT((VLOOKUP($C1956,装备数值,4,0)+VLOOKUP($C1956,装备数值,7,0)*($E1956-1))*VLOOKUP($D1956,系数!$K$2:$O$7,5,0))</f>
        <v>0</v>
      </c>
      <c r="K1956" s="17">
        <f>INT(VLOOKUP(E1956,强化金币,2,1)*VLOOKUP(INDEX(装备!F:F,MATCH(属性!A1956,装备!A:A,0)),系数!$K$12:$M$15,3,0))</f>
        <v>2100</v>
      </c>
      <c r="L1956" s="17"/>
      <c r="M1956" s="17"/>
      <c r="N1956" s="17"/>
      <c r="O1956" s="17">
        <f>IF(E1956=1,"",VLOOKUP(E1956,系数!$S$2:$AB$12,MATCH(属性!C1956,评级,0),1))</f>
        <v>0</v>
      </c>
    </row>
    <row r="1957" spans="1:15" ht="17.25" thickBot="1" x14ac:dyDescent="0.4">
      <c r="A1957" s="17">
        <f t="shared" si="60"/>
        <v>7100017</v>
      </c>
      <c r="B1957" s="17" t="s">
        <v>72</v>
      </c>
      <c r="C1957" s="15">
        <f>INDEX(装备!G:G,MATCH(属性!A1957,装备!A:A,0))</f>
        <v>7</v>
      </c>
      <c r="D1957" s="15" t="str">
        <f>INDEX(装备!E:E,MATCH(属性!A1957,装备!A:A,0))</f>
        <v>necklace</v>
      </c>
      <c r="E1957" s="14">
        <v>35</v>
      </c>
      <c r="F1957" s="17">
        <f>INT((VLOOKUP($C1957,装备数值,2,0)+VLOOKUP($C1957,装备数值,5,0)*($E1957-1))*VLOOKUP($D1957,系数!$K$2:$O$7,2,0))</f>
        <v>0</v>
      </c>
      <c r="G1957" s="17">
        <f>INT((VLOOKUP($C1957,装备数值,3,0)+VLOOKUP($C1957,装备数值,6,0)*($E1957-1))*VLOOKUP($D1957,系数!$K$2:$O$7,3,0))</f>
        <v>157</v>
      </c>
      <c r="H1957" s="17">
        <f t="shared" si="61"/>
        <v>157</v>
      </c>
      <c r="I1957" s="17">
        <f>INT((VLOOKUP($C1957,装备数值,4,0)+VLOOKUP($C1957,装备数值,7,0)*($E1957-1))*VLOOKUP($D1957,系数!$K$2:$O$7,4,0))</f>
        <v>0</v>
      </c>
      <c r="J1957" s="17">
        <f>INT((VLOOKUP($C1957,装备数值,4,0)+VLOOKUP($C1957,装备数值,7,0)*($E1957-1))*VLOOKUP($D1957,系数!$K$2:$O$7,5,0))</f>
        <v>0</v>
      </c>
      <c r="K1957" s="17">
        <f>INT(VLOOKUP(E1957,强化金币,2,1)*VLOOKUP(INDEX(装备!F:F,MATCH(属性!A1957,装备!A:A,0)),系数!$K$12:$M$15,3,0))</f>
        <v>2250</v>
      </c>
      <c r="L1957" s="17"/>
      <c r="M1957" s="17"/>
      <c r="N1957" s="17"/>
      <c r="O1957" s="17">
        <f>IF(E1957=1,"",VLOOKUP(E1957,系数!$S$2:$AB$12,MATCH(属性!C1957,评级,0),1))</f>
        <v>0</v>
      </c>
    </row>
    <row r="1958" spans="1:15" ht="17.25" thickBot="1" x14ac:dyDescent="0.4">
      <c r="A1958" s="17">
        <f t="shared" si="60"/>
        <v>7100017</v>
      </c>
      <c r="B1958" s="17" t="s">
        <v>72</v>
      </c>
      <c r="C1958" s="15">
        <f>INDEX(装备!G:G,MATCH(属性!A1958,装备!A:A,0))</f>
        <v>7</v>
      </c>
      <c r="D1958" s="15" t="str">
        <f>INDEX(装备!E:E,MATCH(属性!A1958,装备!A:A,0))</f>
        <v>necklace</v>
      </c>
      <c r="E1958" s="14">
        <v>36</v>
      </c>
      <c r="F1958" s="17">
        <f>INT((VLOOKUP($C1958,装备数值,2,0)+VLOOKUP($C1958,装备数值,5,0)*($E1958-1))*VLOOKUP($D1958,系数!$K$2:$O$7,2,0))</f>
        <v>0</v>
      </c>
      <c r="G1958" s="17">
        <f>INT((VLOOKUP($C1958,装备数值,3,0)+VLOOKUP($C1958,装备数值,6,0)*($E1958-1))*VLOOKUP($D1958,系数!$K$2:$O$7,3,0))</f>
        <v>159</v>
      </c>
      <c r="H1958" s="17">
        <f t="shared" si="61"/>
        <v>159</v>
      </c>
      <c r="I1958" s="17">
        <f>INT((VLOOKUP($C1958,装备数值,4,0)+VLOOKUP($C1958,装备数值,7,0)*($E1958-1))*VLOOKUP($D1958,系数!$K$2:$O$7,4,0))</f>
        <v>0</v>
      </c>
      <c r="J1958" s="17">
        <f>INT((VLOOKUP($C1958,装备数值,4,0)+VLOOKUP($C1958,装备数值,7,0)*($E1958-1))*VLOOKUP($D1958,系数!$K$2:$O$7,5,0))</f>
        <v>0</v>
      </c>
      <c r="K1958" s="17">
        <f>INT(VLOOKUP(E1958,强化金币,2,1)*VLOOKUP(INDEX(装备!F:F,MATCH(属性!A1958,装备!A:A,0)),系数!$K$12:$M$15,3,0))</f>
        <v>2400</v>
      </c>
      <c r="L1958" s="17"/>
      <c r="M1958" s="17"/>
      <c r="N1958" s="17"/>
      <c r="O1958" s="17">
        <f>IF(E1958=1,"",VLOOKUP(E1958,系数!$S$2:$AB$12,MATCH(属性!C1958,评级,0),1))</f>
        <v>0</v>
      </c>
    </row>
    <row r="1959" spans="1:15" ht="17.25" thickBot="1" x14ac:dyDescent="0.4">
      <c r="A1959" s="17">
        <f t="shared" si="60"/>
        <v>7100017</v>
      </c>
      <c r="B1959" s="17" t="s">
        <v>72</v>
      </c>
      <c r="C1959" s="15">
        <f>INDEX(装备!G:G,MATCH(属性!A1959,装备!A:A,0))</f>
        <v>7</v>
      </c>
      <c r="D1959" s="15" t="str">
        <f>INDEX(装备!E:E,MATCH(属性!A1959,装备!A:A,0))</f>
        <v>necklace</v>
      </c>
      <c r="E1959" s="14">
        <v>37</v>
      </c>
      <c r="F1959" s="17">
        <f>INT((VLOOKUP($C1959,装备数值,2,0)+VLOOKUP($C1959,装备数值,5,0)*($E1959-1))*VLOOKUP($D1959,系数!$K$2:$O$7,2,0))</f>
        <v>0</v>
      </c>
      <c r="G1959" s="17">
        <f>INT((VLOOKUP($C1959,装备数值,3,0)+VLOOKUP($C1959,装备数值,6,0)*($E1959-1))*VLOOKUP($D1959,系数!$K$2:$O$7,3,0))</f>
        <v>162</v>
      </c>
      <c r="H1959" s="17">
        <f t="shared" si="61"/>
        <v>162</v>
      </c>
      <c r="I1959" s="17">
        <f>INT((VLOOKUP($C1959,装备数值,4,0)+VLOOKUP($C1959,装备数值,7,0)*($E1959-1))*VLOOKUP($D1959,系数!$K$2:$O$7,4,0))</f>
        <v>0</v>
      </c>
      <c r="J1959" s="17">
        <f>INT((VLOOKUP($C1959,装备数值,4,0)+VLOOKUP($C1959,装备数值,7,0)*($E1959-1))*VLOOKUP($D1959,系数!$K$2:$O$7,5,0))</f>
        <v>0</v>
      </c>
      <c r="K1959" s="17">
        <f>INT(VLOOKUP(E1959,强化金币,2,1)*VLOOKUP(INDEX(装备!F:F,MATCH(属性!A1959,装备!A:A,0)),系数!$K$12:$M$15,3,0))</f>
        <v>2550</v>
      </c>
      <c r="L1959" s="17"/>
      <c r="M1959" s="17"/>
      <c r="N1959" s="17"/>
      <c r="O1959" s="17">
        <f>IF(E1959=1,"",VLOOKUP(E1959,系数!$S$2:$AB$12,MATCH(属性!C1959,评级,0),1))</f>
        <v>0</v>
      </c>
    </row>
    <row r="1960" spans="1:15" ht="17.25" thickBot="1" x14ac:dyDescent="0.4">
      <c r="A1960" s="17">
        <f t="shared" si="60"/>
        <v>7100017</v>
      </c>
      <c r="B1960" s="17" t="s">
        <v>72</v>
      </c>
      <c r="C1960" s="15">
        <f>INDEX(装备!G:G,MATCH(属性!A1960,装备!A:A,0))</f>
        <v>7</v>
      </c>
      <c r="D1960" s="15" t="str">
        <f>INDEX(装备!E:E,MATCH(属性!A1960,装备!A:A,0))</f>
        <v>necklace</v>
      </c>
      <c r="E1960" s="14">
        <v>38</v>
      </c>
      <c r="F1960" s="17">
        <f>INT((VLOOKUP($C1960,装备数值,2,0)+VLOOKUP($C1960,装备数值,5,0)*($E1960-1))*VLOOKUP($D1960,系数!$K$2:$O$7,2,0))</f>
        <v>0</v>
      </c>
      <c r="G1960" s="17">
        <f>INT((VLOOKUP($C1960,装备数值,3,0)+VLOOKUP($C1960,装备数值,6,0)*($E1960-1))*VLOOKUP($D1960,系数!$K$2:$O$7,3,0))</f>
        <v>164</v>
      </c>
      <c r="H1960" s="17">
        <f t="shared" si="61"/>
        <v>164</v>
      </c>
      <c r="I1960" s="17">
        <f>INT((VLOOKUP($C1960,装备数值,4,0)+VLOOKUP($C1960,装备数值,7,0)*($E1960-1))*VLOOKUP($D1960,系数!$K$2:$O$7,4,0))</f>
        <v>0</v>
      </c>
      <c r="J1960" s="17">
        <f>INT((VLOOKUP($C1960,装备数值,4,0)+VLOOKUP($C1960,装备数值,7,0)*($E1960-1))*VLOOKUP($D1960,系数!$K$2:$O$7,5,0))</f>
        <v>0</v>
      </c>
      <c r="K1960" s="17">
        <f>INT(VLOOKUP(E1960,强化金币,2,1)*VLOOKUP(INDEX(装备!F:F,MATCH(属性!A1960,装备!A:A,0)),系数!$K$12:$M$15,3,0))</f>
        <v>2700</v>
      </c>
      <c r="L1960" s="17"/>
      <c r="M1960" s="17"/>
      <c r="N1960" s="17"/>
      <c r="O1960" s="17">
        <f>IF(E1960=1,"",VLOOKUP(E1960,系数!$S$2:$AB$12,MATCH(属性!C1960,评级,0),1))</f>
        <v>0</v>
      </c>
    </row>
    <row r="1961" spans="1:15" ht="17.25" thickBot="1" x14ac:dyDescent="0.4">
      <c r="A1961" s="17">
        <f t="shared" si="60"/>
        <v>7100017</v>
      </c>
      <c r="B1961" s="17" t="s">
        <v>72</v>
      </c>
      <c r="C1961" s="15">
        <f>INDEX(装备!G:G,MATCH(属性!A1961,装备!A:A,0))</f>
        <v>7</v>
      </c>
      <c r="D1961" s="15" t="str">
        <f>INDEX(装备!E:E,MATCH(属性!A1961,装备!A:A,0))</f>
        <v>necklace</v>
      </c>
      <c r="E1961" s="14">
        <v>39</v>
      </c>
      <c r="F1961" s="17">
        <f>INT((VLOOKUP($C1961,装备数值,2,0)+VLOOKUP($C1961,装备数值,5,0)*($E1961-1))*VLOOKUP($D1961,系数!$K$2:$O$7,2,0))</f>
        <v>0</v>
      </c>
      <c r="G1961" s="17">
        <f>INT((VLOOKUP($C1961,装备数值,3,0)+VLOOKUP($C1961,装备数值,6,0)*($E1961-1))*VLOOKUP($D1961,系数!$K$2:$O$7,3,0))</f>
        <v>167</v>
      </c>
      <c r="H1961" s="17">
        <f t="shared" si="61"/>
        <v>167</v>
      </c>
      <c r="I1961" s="17">
        <f>INT((VLOOKUP($C1961,装备数值,4,0)+VLOOKUP($C1961,装备数值,7,0)*($E1961-1))*VLOOKUP($D1961,系数!$K$2:$O$7,4,0))</f>
        <v>0</v>
      </c>
      <c r="J1961" s="17">
        <f>INT((VLOOKUP($C1961,装备数值,4,0)+VLOOKUP($C1961,装备数值,7,0)*($E1961-1))*VLOOKUP($D1961,系数!$K$2:$O$7,5,0))</f>
        <v>0</v>
      </c>
      <c r="K1961" s="17">
        <f>INT(VLOOKUP(E1961,强化金币,2,1)*VLOOKUP(INDEX(装备!F:F,MATCH(属性!A1961,装备!A:A,0)),系数!$K$12:$M$15,3,0))</f>
        <v>3000</v>
      </c>
      <c r="L1961" s="17"/>
      <c r="M1961" s="17"/>
      <c r="N1961" s="17"/>
      <c r="O1961" s="17">
        <f>IF(E1961=1,"",VLOOKUP(E1961,系数!$S$2:$AB$12,MATCH(属性!C1961,评级,0),1))</f>
        <v>0</v>
      </c>
    </row>
    <row r="1962" spans="1:15" ht="17.25" thickBot="1" x14ac:dyDescent="0.4">
      <c r="A1962" s="17">
        <f t="shared" si="60"/>
        <v>7100017</v>
      </c>
      <c r="B1962" s="17" t="s">
        <v>72</v>
      </c>
      <c r="C1962" s="15">
        <f>INDEX(装备!G:G,MATCH(属性!A1962,装备!A:A,0))</f>
        <v>7</v>
      </c>
      <c r="D1962" s="15" t="str">
        <f>INDEX(装备!E:E,MATCH(属性!A1962,装备!A:A,0))</f>
        <v>necklace</v>
      </c>
      <c r="E1962" s="14">
        <v>40</v>
      </c>
      <c r="F1962" s="17">
        <f>INT((VLOOKUP($C1962,装备数值,2,0)+VLOOKUP($C1962,装备数值,5,0)*($E1962-1))*VLOOKUP($D1962,系数!$K$2:$O$7,2,0))</f>
        <v>0</v>
      </c>
      <c r="G1962" s="17">
        <f>INT((VLOOKUP($C1962,装备数值,3,0)+VLOOKUP($C1962,装备数值,6,0)*($E1962-1))*VLOOKUP($D1962,系数!$K$2:$O$7,3,0))</f>
        <v>169</v>
      </c>
      <c r="H1962" s="17">
        <f t="shared" si="61"/>
        <v>169</v>
      </c>
      <c r="I1962" s="17">
        <f>INT((VLOOKUP($C1962,装备数值,4,0)+VLOOKUP($C1962,装备数值,7,0)*($E1962-1))*VLOOKUP($D1962,系数!$K$2:$O$7,4,0))</f>
        <v>0</v>
      </c>
      <c r="J1962" s="17">
        <f>INT((VLOOKUP($C1962,装备数值,4,0)+VLOOKUP($C1962,装备数值,7,0)*($E1962-1))*VLOOKUP($D1962,系数!$K$2:$O$7,5,0))</f>
        <v>0</v>
      </c>
      <c r="K1962" s="17">
        <f>INT(VLOOKUP(E1962,强化金币,2,1)*VLOOKUP(INDEX(装备!F:F,MATCH(属性!A1962,装备!A:A,0)),系数!$K$12:$M$15,3,0))</f>
        <v>3600</v>
      </c>
      <c r="L1962" s="17"/>
      <c r="M1962" s="17"/>
      <c r="N1962" s="17"/>
      <c r="O1962" s="17">
        <f>IF(E1962=1,"",VLOOKUP(E1962,系数!$S$2:$AB$12,MATCH(属性!C1962,评级,0),1))</f>
        <v>0</v>
      </c>
    </row>
    <row r="1963" spans="1:15" ht="17.25" thickBot="1" x14ac:dyDescent="0.4">
      <c r="A1963" s="17">
        <f t="shared" si="60"/>
        <v>7100017</v>
      </c>
      <c r="B1963" s="17" t="s">
        <v>72</v>
      </c>
      <c r="C1963" s="15">
        <f>INDEX(装备!G:G,MATCH(属性!A1963,装备!A:A,0))</f>
        <v>7</v>
      </c>
      <c r="D1963" s="15" t="str">
        <f>INDEX(装备!E:E,MATCH(属性!A1963,装备!A:A,0))</f>
        <v>necklace</v>
      </c>
      <c r="E1963" s="14">
        <v>41</v>
      </c>
      <c r="F1963" s="17">
        <f>INT((VLOOKUP($C1963,装备数值,2,0)+VLOOKUP($C1963,装备数值,5,0)*($E1963-1))*VLOOKUP($D1963,系数!$K$2:$O$7,2,0))</f>
        <v>0</v>
      </c>
      <c r="G1963" s="17">
        <f>INT((VLOOKUP($C1963,装备数值,3,0)+VLOOKUP($C1963,装备数值,6,0)*($E1963-1))*VLOOKUP($D1963,系数!$K$2:$O$7,3,0))</f>
        <v>171</v>
      </c>
      <c r="H1963" s="17">
        <f t="shared" si="61"/>
        <v>171</v>
      </c>
      <c r="I1963" s="17">
        <f>INT((VLOOKUP($C1963,装备数值,4,0)+VLOOKUP($C1963,装备数值,7,0)*($E1963-1))*VLOOKUP($D1963,系数!$K$2:$O$7,4,0))</f>
        <v>0</v>
      </c>
      <c r="J1963" s="17">
        <f>INT((VLOOKUP($C1963,装备数值,4,0)+VLOOKUP($C1963,装备数值,7,0)*($E1963-1))*VLOOKUP($D1963,系数!$K$2:$O$7,5,0))</f>
        <v>0</v>
      </c>
      <c r="K1963" s="17">
        <f>INT(VLOOKUP(E1963,强化金币,2,1)*VLOOKUP(INDEX(装备!F:F,MATCH(属性!A1963,装备!A:A,0)),系数!$K$12:$M$15,3,0))</f>
        <v>4200</v>
      </c>
      <c r="L1963" s="17"/>
      <c r="M1963" s="17"/>
      <c r="N1963" s="17"/>
      <c r="O1963" s="17">
        <f>IF(E1963=1,"",VLOOKUP(E1963,系数!$S$2:$AB$12,MATCH(属性!C1963,评级,0),1))</f>
        <v>0</v>
      </c>
    </row>
    <row r="1964" spans="1:15" ht="17.25" thickBot="1" x14ac:dyDescent="0.4">
      <c r="A1964" s="17">
        <f t="shared" si="60"/>
        <v>7100017</v>
      </c>
      <c r="B1964" s="17" t="s">
        <v>72</v>
      </c>
      <c r="C1964" s="15">
        <f>INDEX(装备!G:G,MATCH(属性!A1964,装备!A:A,0))</f>
        <v>7</v>
      </c>
      <c r="D1964" s="15" t="str">
        <f>INDEX(装备!E:E,MATCH(属性!A1964,装备!A:A,0))</f>
        <v>necklace</v>
      </c>
      <c r="E1964" s="14">
        <v>42</v>
      </c>
      <c r="F1964" s="17">
        <f>INT((VLOOKUP($C1964,装备数值,2,0)+VLOOKUP($C1964,装备数值,5,0)*($E1964-1))*VLOOKUP($D1964,系数!$K$2:$O$7,2,0))</f>
        <v>0</v>
      </c>
      <c r="G1964" s="17">
        <f>INT((VLOOKUP($C1964,装备数值,3,0)+VLOOKUP($C1964,装备数值,6,0)*($E1964-1))*VLOOKUP($D1964,系数!$K$2:$O$7,3,0))</f>
        <v>174</v>
      </c>
      <c r="H1964" s="17">
        <f t="shared" si="61"/>
        <v>174</v>
      </c>
      <c r="I1964" s="17">
        <f>INT((VLOOKUP($C1964,装备数值,4,0)+VLOOKUP($C1964,装备数值,7,0)*($E1964-1))*VLOOKUP($D1964,系数!$K$2:$O$7,4,0))</f>
        <v>0</v>
      </c>
      <c r="J1964" s="17">
        <f>INT((VLOOKUP($C1964,装备数值,4,0)+VLOOKUP($C1964,装备数值,7,0)*($E1964-1))*VLOOKUP($D1964,系数!$K$2:$O$7,5,0))</f>
        <v>0</v>
      </c>
      <c r="K1964" s="17">
        <f>INT(VLOOKUP(E1964,强化金币,2,1)*VLOOKUP(INDEX(装备!F:F,MATCH(属性!A1964,装备!A:A,0)),系数!$K$12:$M$15,3,0))</f>
        <v>4800</v>
      </c>
      <c r="L1964" s="17"/>
      <c r="M1964" s="17"/>
      <c r="N1964" s="17"/>
      <c r="O1964" s="17">
        <f>IF(E1964=1,"",VLOOKUP(E1964,系数!$S$2:$AB$12,MATCH(属性!C1964,评级,0),1))</f>
        <v>0</v>
      </c>
    </row>
    <row r="1965" spans="1:15" ht="17.25" thickBot="1" x14ac:dyDescent="0.4">
      <c r="A1965" s="17">
        <f t="shared" si="60"/>
        <v>7100017</v>
      </c>
      <c r="B1965" s="17" t="s">
        <v>72</v>
      </c>
      <c r="C1965" s="15">
        <f>INDEX(装备!G:G,MATCH(属性!A1965,装备!A:A,0))</f>
        <v>7</v>
      </c>
      <c r="D1965" s="15" t="str">
        <f>INDEX(装备!E:E,MATCH(属性!A1965,装备!A:A,0))</f>
        <v>necklace</v>
      </c>
      <c r="E1965" s="14">
        <v>43</v>
      </c>
      <c r="F1965" s="17">
        <f>INT((VLOOKUP($C1965,装备数值,2,0)+VLOOKUP($C1965,装备数值,5,0)*($E1965-1))*VLOOKUP($D1965,系数!$K$2:$O$7,2,0))</f>
        <v>0</v>
      </c>
      <c r="G1965" s="17">
        <f>INT((VLOOKUP($C1965,装备数值,3,0)+VLOOKUP($C1965,装备数值,6,0)*($E1965-1))*VLOOKUP($D1965,系数!$K$2:$O$7,3,0))</f>
        <v>176</v>
      </c>
      <c r="H1965" s="17">
        <f t="shared" si="61"/>
        <v>176</v>
      </c>
      <c r="I1965" s="17">
        <f>INT((VLOOKUP($C1965,装备数值,4,0)+VLOOKUP($C1965,装备数值,7,0)*($E1965-1))*VLOOKUP($D1965,系数!$K$2:$O$7,4,0))</f>
        <v>0</v>
      </c>
      <c r="J1965" s="17">
        <f>INT((VLOOKUP($C1965,装备数值,4,0)+VLOOKUP($C1965,装备数值,7,0)*($E1965-1))*VLOOKUP($D1965,系数!$K$2:$O$7,5,0))</f>
        <v>0</v>
      </c>
      <c r="K1965" s="17">
        <f>INT(VLOOKUP(E1965,强化金币,2,1)*VLOOKUP(INDEX(装备!F:F,MATCH(属性!A1965,装备!A:A,0)),系数!$K$12:$M$15,3,0))</f>
        <v>5400</v>
      </c>
      <c r="L1965" s="17"/>
      <c r="M1965" s="17"/>
      <c r="N1965" s="17"/>
      <c r="O1965" s="17">
        <f>IF(E1965=1,"",VLOOKUP(E1965,系数!$S$2:$AB$12,MATCH(属性!C1965,评级,0),1))</f>
        <v>0</v>
      </c>
    </row>
    <row r="1966" spans="1:15" ht="17.25" thickBot="1" x14ac:dyDescent="0.4">
      <c r="A1966" s="17">
        <f t="shared" si="60"/>
        <v>7100017</v>
      </c>
      <c r="B1966" s="17" t="s">
        <v>72</v>
      </c>
      <c r="C1966" s="15">
        <f>INDEX(装备!G:G,MATCH(属性!A1966,装备!A:A,0))</f>
        <v>7</v>
      </c>
      <c r="D1966" s="15" t="str">
        <f>INDEX(装备!E:E,MATCH(属性!A1966,装备!A:A,0))</f>
        <v>necklace</v>
      </c>
      <c r="E1966" s="14">
        <v>44</v>
      </c>
      <c r="F1966" s="17">
        <f>INT((VLOOKUP($C1966,装备数值,2,0)+VLOOKUP($C1966,装备数值,5,0)*($E1966-1))*VLOOKUP($D1966,系数!$K$2:$O$7,2,0))</f>
        <v>0</v>
      </c>
      <c r="G1966" s="17">
        <f>INT((VLOOKUP($C1966,装备数值,3,0)+VLOOKUP($C1966,装备数值,6,0)*($E1966-1))*VLOOKUP($D1966,系数!$K$2:$O$7,3,0))</f>
        <v>178</v>
      </c>
      <c r="H1966" s="17">
        <f t="shared" si="61"/>
        <v>178</v>
      </c>
      <c r="I1966" s="17">
        <f>INT((VLOOKUP($C1966,装备数值,4,0)+VLOOKUP($C1966,装备数值,7,0)*($E1966-1))*VLOOKUP($D1966,系数!$K$2:$O$7,4,0))</f>
        <v>0</v>
      </c>
      <c r="J1966" s="17">
        <f>INT((VLOOKUP($C1966,装备数值,4,0)+VLOOKUP($C1966,装备数值,7,0)*($E1966-1))*VLOOKUP($D1966,系数!$K$2:$O$7,5,0))</f>
        <v>0</v>
      </c>
      <c r="K1966" s="17">
        <f>INT(VLOOKUP(E1966,强化金币,2,1)*VLOOKUP(INDEX(装备!F:F,MATCH(属性!A1966,装备!A:A,0)),系数!$K$12:$M$15,3,0))</f>
        <v>6000</v>
      </c>
      <c r="L1966" s="17"/>
      <c r="M1966" s="17"/>
      <c r="N1966" s="17"/>
      <c r="O1966" s="17">
        <f>IF(E1966=1,"",VLOOKUP(E1966,系数!$S$2:$AB$12,MATCH(属性!C1966,评级,0),1))</f>
        <v>0</v>
      </c>
    </row>
    <row r="1967" spans="1:15" ht="17.25" thickBot="1" x14ac:dyDescent="0.4">
      <c r="A1967" s="17">
        <f t="shared" si="60"/>
        <v>7100017</v>
      </c>
      <c r="B1967" s="17" t="s">
        <v>72</v>
      </c>
      <c r="C1967" s="15">
        <f>INDEX(装备!G:G,MATCH(属性!A1967,装备!A:A,0))</f>
        <v>7</v>
      </c>
      <c r="D1967" s="15" t="str">
        <f>INDEX(装备!E:E,MATCH(属性!A1967,装备!A:A,0))</f>
        <v>necklace</v>
      </c>
      <c r="E1967" s="14">
        <v>45</v>
      </c>
      <c r="F1967" s="17">
        <f>INT((VLOOKUP($C1967,装备数值,2,0)+VLOOKUP($C1967,装备数值,5,0)*($E1967-1))*VLOOKUP($D1967,系数!$K$2:$O$7,2,0))</f>
        <v>0</v>
      </c>
      <c r="G1967" s="17">
        <f>INT((VLOOKUP($C1967,装备数值,3,0)+VLOOKUP($C1967,装备数值,6,0)*($E1967-1))*VLOOKUP($D1967,系数!$K$2:$O$7,3,0))</f>
        <v>181</v>
      </c>
      <c r="H1967" s="17">
        <f t="shared" si="61"/>
        <v>181</v>
      </c>
      <c r="I1967" s="17">
        <f>INT((VLOOKUP($C1967,装备数值,4,0)+VLOOKUP($C1967,装备数值,7,0)*($E1967-1))*VLOOKUP($D1967,系数!$K$2:$O$7,4,0))</f>
        <v>0</v>
      </c>
      <c r="J1967" s="17">
        <f>INT((VLOOKUP($C1967,装备数值,4,0)+VLOOKUP($C1967,装备数值,7,0)*($E1967-1))*VLOOKUP($D1967,系数!$K$2:$O$7,5,0))</f>
        <v>0</v>
      </c>
      <c r="K1967" s="17">
        <f>INT(VLOOKUP(E1967,强化金币,2,1)*VLOOKUP(INDEX(装备!F:F,MATCH(属性!A1967,装备!A:A,0)),系数!$K$12:$M$15,3,0))</f>
        <v>6600</v>
      </c>
      <c r="L1967" s="17"/>
      <c r="M1967" s="17"/>
      <c r="N1967" s="17"/>
      <c r="O1967" s="17">
        <f>IF(E1967=1,"",VLOOKUP(E1967,系数!$S$2:$AB$12,MATCH(属性!C1967,评级,0),1))</f>
        <v>0</v>
      </c>
    </row>
    <row r="1968" spans="1:15" ht="17.25" thickBot="1" x14ac:dyDescent="0.4">
      <c r="A1968" s="17">
        <f t="shared" si="60"/>
        <v>7100017</v>
      </c>
      <c r="B1968" s="17" t="s">
        <v>72</v>
      </c>
      <c r="C1968" s="15">
        <f>INDEX(装备!G:G,MATCH(属性!A1968,装备!A:A,0))</f>
        <v>7</v>
      </c>
      <c r="D1968" s="15" t="str">
        <f>INDEX(装备!E:E,MATCH(属性!A1968,装备!A:A,0))</f>
        <v>necklace</v>
      </c>
      <c r="E1968" s="14">
        <v>46</v>
      </c>
      <c r="F1968" s="17">
        <f>INT((VLOOKUP($C1968,装备数值,2,0)+VLOOKUP($C1968,装备数值,5,0)*($E1968-1))*VLOOKUP($D1968,系数!$K$2:$O$7,2,0))</f>
        <v>0</v>
      </c>
      <c r="G1968" s="17">
        <f>INT((VLOOKUP($C1968,装备数值,3,0)+VLOOKUP($C1968,装备数值,6,0)*($E1968-1))*VLOOKUP($D1968,系数!$K$2:$O$7,3,0))</f>
        <v>183</v>
      </c>
      <c r="H1968" s="17">
        <f t="shared" si="61"/>
        <v>183</v>
      </c>
      <c r="I1968" s="17">
        <f>INT((VLOOKUP($C1968,装备数值,4,0)+VLOOKUP($C1968,装备数值,7,0)*($E1968-1))*VLOOKUP($D1968,系数!$K$2:$O$7,4,0))</f>
        <v>0</v>
      </c>
      <c r="J1968" s="17">
        <f>INT((VLOOKUP($C1968,装备数值,4,0)+VLOOKUP($C1968,装备数值,7,0)*($E1968-1))*VLOOKUP($D1968,系数!$K$2:$O$7,5,0))</f>
        <v>0</v>
      </c>
      <c r="K1968" s="17">
        <f>INT(VLOOKUP(E1968,强化金币,2,1)*VLOOKUP(INDEX(装备!F:F,MATCH(属性!A1968,装备!A:A,0)),系数!$K$12:$M$15,3,0))</f>
        <v>7200</v>
      </c>
      <c r="L1968" s="17"/>
      <c r="M1968" s="17"/>
      <c r="N1968" s="17"/>
      <c r="O1968" s="17">
        <f>IF(E1968=1,"",VLOOKUP(E1968,系数!$S$2:$AB$12,MATCH(属性!C1968,评级,0),1))</f>
        <v>0</v>
      </c>
    </row>
    <row r="1969" spans="1:15" ht="17.25" thickBot="1" x14ac:dyDescent="0.4">
      <c r="A1969" s="17">
        <f t="shared" si="60"/>
        <v>7100017</v>
      </c>
      <c r="B1969" s="17" t="s">
        <v>72</v>
      </c>
      <c r="C1969" s="15">
        <f>INDEX(装备!G:G,MATCH(属性!A1969,装备!A:A,0))</f>
        <v>7</v>
      </c>
      <c r="D1969" s="15" t="str">
        <f>INDEX(装备!E:E,MATCH(属性!A1969,装备!A:A,0))</f>
        <v>necklace</v>
      </c>
      <c r="E1969" s="14">
        <v>47</v>
      </c>
      <c r="F1969" s="17">
        <f>INT((VLOOKUP($C1969,装备数值,2,0)+VLOOKUP($C1969,装备数值,5,0)*($E1969-1))*VLOOKUP($D1969,系数!$K$2:$O$7,2,0))</f>
        <v>0</v>
      </c>
      <c r="G1969" s="17">
        <f>INT((VLOOKUP($C1969,装备数值,3,0)+VLOOKUP($C1969,装备数值,6,0)*($E1969-1))*VLOOKUP($D1969,系数!$K$2:$O$7,3,0))</f>
        <v>185</v>
      </c>
      <c r="H1969" s="17">
        <f t="shared" si="61"/>
        <v>185</v>
      </c>
      <c r="I1969" s="17">
        <f>INT((VLOOKUP($C1969,装备数值,4,0)+VLOOKUP($C1969,装备数值,7,0)*($E1969-1))*VLOOKUP($D1969,系数!$K$2:$O$7,4,0))</f>
        <v>0</v>
      </c>
      <c r="J1969" s="17">
        <f>INT((VLOOKUP($C1969,装备数值,4,0)+VLOOKUP($C1969,装备数值,7,0)*($E1969-1))*VLOOKUP($D1969,系数!$K$2:$O$7,5,0))</f>
        <v>0</v>
      </c>
      <c r="K1969" s="17">
        <f>INT(VLOOKUP(E1969,强化金币,2,1)*VLOOKUP(INDEX(装备!F:F,MATCH(属性!A1969,装备!A:A,0)),系数!$K$12:$M$15,3,0))</f>
        <v>7800</v>
      </c>
      <c r="L1969" s="17"/>
      <c r="M1969" s="17"/>
      <c r="N1969" s="17"/>
      <c r="O1969" s="17">
        <f>IF(E1969=1,"",VLOOKUP(E1969,系数!$S$2:$AB$12,MATCH(属性!C1969,评级,0),1))</f>
        <v>0</v>
      </c>
    </row>
    <row r="1970" spans="1:15" ht="17.25" thickBot="1" x14ac:dyDescent="0.4">
      <c r="A1970" s="17">
        <f t="shared" si="60"/>
        <v>7100017</v>
      </c>
      <c r="B1970" s="17" t="s">
        <v>72</v>
      </c>
      <c r="C1970" s="15">
        <f>INDEX(装备!G:G,MATCH(属性!A1970,装备!A:A,0))</f>
        <v>7</v>
      </c>
      <c r="D1970" s="15" t="str">
        <f>INDEX(装备!E:E,MATCH(属性!A1970,装备!A:A,0))</f>
        <v>necklace</v>
      </c>
      <c r="E1970" s="14">
        <v>48</v>
      </c>
      <c r="F1970" s="17">
        <f>INT((VLOOKUP($C1970,装备数值,2,0)+VLOOKUP($C1970,装备数值,5,0)*($E1970-1))*VLOOKUP($D1970,系数!$K$2:$O$7,2,0))</f>
        <v>0</v>
      </c>
      <c r="G1970" s="17">
        <f>INT((VLOOKUP($C1970,装备数值,3,0)+VLOOKUP($C1970,装备数值,6,0)*($E1970-1))*VLOOKUP($D1970,系数!$K$2:$O$7,3,0))</f>
        <v>188</v>
      </c>
      <c r="H1970" s="17">
        <f t="shared" si="61"/>
        <v>188</v>
      </c>
      <c r="I1970" s="17">
        <f>INT((VLOOKUP($C1970,装备数值,4,0)+VLOOKUP($C1970,装备数值,7,0)*($E1970-1))*VLOOKUP($D1970,系数!$K$2:$O$7,4,0))</f>
        <v>0</v>
      </c>
      <c r="J1970" s="17">
        <f>INT((VLOOKUP($C1970,装备数值,4,0)+VLOOKUP($C1970,装备数值,7,0)*($E1970-1))*VLOOKUP($D1970,系数!$K$2:$O$7,5,0))</f>
        <v>0</v>
      </c>
      <c r="K1970" s="17">
        <f>INT(VLOOKUP(E1970,强化金币,2,1)*VLOOKUP(INDEX(装备!F:F,MATCH(属性!A1970,装备!A:A,0)),系数!$K$12:$M$15,3,0))</f>
        <v>8400</v>
      </c>
      <c r="L1970" s="17"/>
      <c r="M1970" s="17"/>
      <c r="N1970" s="17"/>
      <c r="O1970" s="17">
        <f>IF(E1970=1,"",VLOOKUP(E1970,系数!$S$2:$AB$12,MATCH(属性!C1970,评级,0),1))</f>
        <v>0</v>
      </c>
    </row>
    <row r="1971" spans="1:15" ht="17.25" thickBot="1" x14ac:dyDescent="0.4">
      <c r="A1971" s="17">
        <f t="shared" si="60"/>
        <v>7100017</v>
      </c>
      <c r="B1971" s="17" t="s">
        <v>72</v>
      </c>
      <c r="C1971" s="15">
        <f>INDEX(装备!G:G,MATCH(属性!A1971,装备!A:A,0))</f>
        <v>7</v>
      </c>
      <c r="D1971" s="15" t="str">
        <f>INDEX(装备!E:E,MATCH(属性!A1971,装备!A:A,0))</f>
        <v>necklace</v>
      </c>
      <c r="E1971" s="14">
        <v>49</v>
      </c>
      <c r="F1971" s="17">
        <f>INT((VLOOKUP($C1971,装备数值,2,0)+VLOOKUP($C1971,装备数值,5,0)*($E1971-1))*VLOOKUP($D1971,系数!$K$2:$O$7,2,0))</f>
        <v>0</v>
      </c>
      <c r="G1971" s="17">
        <f>INT((VLOOKUP($C1971,装备数值,3,0)+VLOOKUP($C1971,装备数值,6,0)*($E1971-1))*VLOOKUP($D1971,系数!$K$2:$O$7,3,0))</f>
        <v>190</v>
      </c>
      <c r="H1971" s="17">
        <f t="shared" si="61"/>
        <v>190</v>
      </c>
      <c r="I1971" s="17">
        <f>INT((VLOOKUP($C1971,装备数值,4,0)+VLOOKUP($C1971,装备数值,7,0)*($E1971-1))*VLOOKUP($D1971,系数!$K$2:$O$7,4,0))</f>
        <v>0</v>
      </c>
      <c r="J1971" s="17">
        <f>INT((VLOOKUP($C1971,装备数值,4,0)+VLOOKUP($C1971,装备数值,7,0)*($E1971-1))*VLOOKUP($D1971,系数!$K$2:$O$7,5,0))</f>
        <v>0</v>
      </c>
      <c r="K1971" s="17">
        <f>INT(VLOOKUP(E1971,强化金币,2,1)*VLOOKUP(INDEX(装备!F:F,MATCH(属性!A1971,装备!A:A,0)),系数!$K$12:$M$15,3,0))</f>
        <v>9000</v>
      </c>
      <c r="L1971" s="17"/>
      <c r="M1971" s="17"/>
      <c r="N1971" s="17"/>
      <c r="O1971" s="17">
        <f>IF(E1971=1,"",VLOOKUP(E1971,系数!$S$2:$AB$12,MATCH(属性!C1971,评级,0),1))</f>
        <v>0</v>
      </c>
    </row>
    <row r="1972" spans="1:15" ht="17.25" thickBot="1" x14ac:dyDescent="0.4">
      <c r="A1972" s="17">
        <f t="shared" si="60"/>
        <v>7100017</v>
      </c>
      <c r="B1972" s="17" t="s">
        <v>72</v>
      </c>
      <c r="C1972" s="15">
        <f>INDEX(装备!G:G,MATCH(属性!A1972,装备!A:A,0))</f>
        <v>7</v>
      </c>
      <c r="D1972" s="15" t="str">
        <f>INDEX(装备!E:E,MATCH(属性!A1972,装备!A:A,0))</f>
        <v>necklace</v>
      </c>
      <c r="E1972" s="14">
        <v>50</v>
      </c>
      <c r="F1972" s="17">
        <f>INT((VLOOKUP($C1972,装备数值,2,0)+VLOOKUP($C1972,装备数值,5,0)*($E1972-1))*VLOOKUP($D1972,系数!$K$2:$O$7,2,0))</f>
        <v>0</v>
      </c>
      <c r="G1972" s="17">
        <f>INT((VLOOKUP($C1972,装备数值,3,0)+VLOOKUP($C1972,装备数值,6,0)*($E1972-1))*VLOOKUP($D1972,系数!$K$2:$O$7,3,0))</f>
        <v>192</v>
      </c>
      <c r="H1972" s="17">
        <f t="shared" si="61"/>
        <v>192</v>
      </c>
      <c r="I1972" s="17">
        <f>INT((VLOOKUP($C1972,装备数值,4,0)+VLOOKUP($C1972,装备数值,7,0)*($E1972-1))*VLOOKUP($D1972,系数!$K$2:$O$7,4,0))</f>
        <v>0</v>
      </c>
      <c r="J1972" s="17">
        <f>INT((VLOOKUP($C1972,装备数值,4,0)+VLOOKUP($C1972,装备数值,7,0)*($E1972-1))*VLOOKUP($D1972,系数!$K$2:$O$7,5,0))</f>
        <v>0</v>
      </c>
      <c r="K1972" s="17">
        <f>INT(VLOOKUP(E1972,强化金币,2,1)*VLOOKUP(INDEX(装备!F:F,MATCH(属性!A1972,装备!A:A,0)),系数!$K$12:$M$15,3,0))</f>
        <v>9600</v>
      </c>
      <c r="L1972" s="17"/>
      <c r="M1972" s="17"/>
      <c r="N1972" s="17"/>
      <c r="O1972" s="17">
        <f>IF(E1972=1,"",VLOOKUP(E1972,系数!$S$2:$AB$12,MATCH(属性!C1972,评级,0),1))</f>
        <v>0</v>
      </c>
    </row>
    <row r="1973" spans="1:15" ht="17.25" thickBot="1" x14ac:dyDescent="0.4">
      <c r="A1973" s="17">
        <f t="shared" si="60"/>
        <v>7100017</v>
      </c>
      <c r="B1973" s="17" t="s">
        <v>72</v>
      </c>
      <c r="C1973" s="15">
        <f>INDEX(装备!G:G,MATCH(属性!A1973,装备!A:A,0))</f>
        <v>7</v>
      </c>
      <c r="D1973" s="15" t="str">
        <f>INDEX(装备!E:E,MATCH(属性!A1973,装备!A:A,0))</f>
        <v>necklace</v>
      </c>
      <c r="E1973" s="14">
        <v>51</v>
      </c>
      <c r="F1973" s="17">
        <f>INT((VLOOKUP($C1973,装备数值,2,0)+VLOOKUP($C1973,装备数值,5,0)*($E1973-1))*VLOOKUP($D1973,系数!$K$2:$O$7,2,0))</f>
        <v>0</v>
      </c>
      <c r="G1973" s="17">
        <f>INT((VLOOKUP($C1973,装备数值,3,0)+VLOOKUP($C1973,装备数值,6,0)*($E1973-1))*VLOOKUP($D1973,系数!$K$2:$O$7,3,0))</f>
        <v>195</v>
      </c>
      <c r="H1973" s="17">
        <f t="shared" si="61"/>
        <v>195</v>
      </c>
      <c r="I1973" s="17">
        <f>INT((VLOOKUP($C1973,装备数值,4,0)+VLOOKUP($C1973,装备数值,7,0)*($E1973-1))*VLOOKUP($D1973,系数!$K$2:$O$7,4,0))</f>
        <v>0</v>
      </c>
      <c r="J1973" s="17">
        <f>INT((VLOOKUP($C1973,装备数值,4,0)+VLOOKUP($C1973,装备数值,7,0)*($E1973-1))*VLOOKUP($D1973,系数!$K$2:$O$7,5,0))</f>
        <v>0</v>
      </c>
      <c r="K1973" s="17">
        <f>INT(VLOOKUP(E1973,强化金币,2,1)*VLOOKUP(INDEX(装备!F:F,MATCH(属性!A1973,装备!A:A,0)),系数!$K$12:$M$15,3,0))</f>
        <v>10200</v>
      </c>
      <c r="L1973" s="17"/>
      <c r="M1973" s="17"/>
      <c r="N1973" s="17"/>
      <c r="O1973" s="17">
        <f>IF(E1973=1,"",VLOOKUP(E1973,系数!$S$2:$AB$12,MATCH(属性!C1973,评级,0),1))</f>
        <v>0</v>
      </c>
    </row>
    <row r="1974" spans="1:15" ht="17.25" thickBot="1" x14ac:dyDescent="0.4">
      <c r="A1974" s="17">
        <f t="shared" si="60"/>
        <v>7100017</v>
      </c>
      <c r="B1974" s="17" t="s">
        <v>72</v>
      </c>
      <c r="C1974" s="15">
        <f>INDEX(装备!G:G,MATCH(属性!A1974,装备!A:A,0))</f>
        <v>7</v>
      </c>
      <c r="D1974" s="15" t="str">
        <f>INDEX(装备!E:E,MATCH(属性!A1974,装备!A:A,0))</f>
        <v>necklace</v>
      </c>
      <c r="E1974" s="14">
        <v>52</v>
      </c>
      <c r="F1974" s="17">
        <f>INT((VLOOKUP($C1974,装备数值,2,0)+VLOOKUP($C1974,装备数值,5,0)*($E1974-1))*VLOOKUP($D1974,系数!$K$2:$O$7,2,0))</f>
        <v>0</v>
      </c>
      <c r="G1974" s="17">
        <f>INT((VLOOKUP($C1974,装备数值,3,0)+VLOOKUP($C1974,装备数值,6,0)*($E1974-1))*VLOOKUP($D1974,系数!$K$2:$O$7,3,0))</f>
        <v>197</v>
      </c>
      <c r="H1974" s="17">
        <f t="shared" si="61"/>
        <v>197</v>
      </c>
      <c r="I1974" s="17">
        <f>INT((VLOOKUP($C1974,装备数值,4,0)+VLOOKUP($C1974,装备数值,7,0)*($E1974-1))*VLOOKUP($D1974,系数!$K$2:$O$7,4,0))</f>
        <v>0</v>
      </c>
      <c r="J1974" s="17">
        <f>INT((VLOOKUP($C1974,装备数值,4,0)+VLOOKUP($C1974,装备数值,7,0)*($E1974-1))*VLOOKUP($D1974,系数!$K$2:$O$7,5,0))</f>
        <v>0</v>
      </c>
      <c r="K1974" s="17">
        <f>INT(VLOOKUP(E1974,强化金币,2,1)*VLOOKUP(INDEX(装备!F:F,MATCH(属性!A1974,装备!A:A,0)),系数!$K$12:$M$15,3,0))</f>
        <v>10800</v>
      </c>
      <c r="L1974" s="17"/>
      <c r="M1974" s="17"/>
      <c r="N1974" s="17"/>
      <c r="O1974" s="17">
        <f>IF(E1974=1,"",VLOOKUP(E1974,系数!$S$2:$AB$12,MATCH(属性!C1974,评级,0),1))</f>
        <v>0</v>
      </c>
    </row>
    <row r="1975" spans="1:15" ht="17.25" thickBot="1" x14ac:dyDescent="0.4">
      <c r="A1975" s="17">
        <f t="shared" si="60"/>
        <v>7100017</v>
      </c>
      <c r="B1975" s="17" t="s">
        <v>72</v>
      </c>
      <c r="C1975" s="15">
        <f>INDEX(装备!G:G,MATCH(属性!A1975,装备!A:A,0))</f>
        <v>7</v>
      </c>
      <c r="D1975" s="15" t="str">
        <f>INDEX(装备!E:E,MATCH(属性!A1975,装备!A:A,0))</f>
        <v>necklace</v>
      </c>
      <c r="E1975" s="14">
        <v>53</v>
      </c>
      <c r="F1975" s="17">
        <f>INT((VLOOKUP($C1975,装备数值,2,0)+VLOOKUP($C1975,装备数值,5,0)*($E1975-1))*VLOOKUP($D1975,系数!$K$2:$O$7,2,0))</f>
        <v>0</v>
      </c>
      <c r="G1975" s="17">
        <f>INT((VLOOKUP($C1975,装备数值,3,0)+VLOOKUP($C1975,装备数值,6,0)*($E1975-1))*VLOOKUP($D1975,系数!$K$2:$O$7,3,0))</f>
        <v>199</v>
      </c>
      <c r="H1975" s="17">
        <f t="shared" si="61"/>
        <v>199</v>
      </c>
      <c r="I1975" s="17">
        <f>INT((VLOOKUP($C1975,装备数值,4,0)+VLOOKUP($C1975,装备数值,7,0)*($E1975-1))*VLOOKUP($D1975,系数!$K$2:$O$7,4,0))</f>
        <v>0</v>
      </c>
      <c r="J1975" s="17">
        <f>INT((VLOOKUP($C1975,装备数值,4,0)+VLOOKUP($C1975,装备数值,7,0)*($E1975-1))*VLOOKUP($D1975,系数!$K$2:$O$7,5,0))</f>
        <v>0</v>
      </c>
      <c r="K1975" s="17">
        <f>INT(VLOOKUP(E1975,强化金币,2,1)*VLOOKUP(INDEX(装备!F:F,MATCH(属性!A1975,装备!A:A,0)),系数!$K$12:$M$15,3,0))</f>
        <v>11400</v>
      </c>
      <c r="L1975" s="17"/>
      <c r="M1975" s="17"/>
      <c r="N1975" s="17"/>
      <c r="O1975" s="17">
        <f>IF(E1975=1,"",VLOOKUP(E1975,系数!$S$2:$AB$12,MATCH(属性!C1975,评级,0),1))</f>
        <v>0</v>
      </c>
    </row>
    <row r="1976" spans="1:15" ht="17.25" thickBot="1" x14ac:dyDescent="0.4">
      <c r="A1976" s="17">
        <f t="shared" si="60"/>
        <v>7100017</v>
      </c>
      <c r="B1976" s="17" t="s">
        <v>72</v>
      </c>
      <c r="C1976" s="15">
        <f>INDEX(装备!G:G,MATCH(属性!A1976,装备!A:A,0))</f>
        <v>7</v>
      </c>
      <c r="D1976" s="15" t="str">
        <f>INDEX(装备!E:E,MATCH(属性!A1976,装备!A:A,0))</f>
        <v>necklace</v>
      </c>
      <c r="E1976" s="14">
        <v>54</v>
      </c>
      <c r="F1976" s="17">
        <f>INT((VLOOKUP($C1976,装备数值,2,0)+VLOOKUP($C1976,装备数值,5,0)*($E1976-1))*VLOOKUP($D1976,系数!$K$2:$O$7,2,0))</f>
        <v>0</v>
      </c>
      <c r="G1976" s="17">
        <f>INT((VLOOKUP($C1976,装备数值,3,0)+VLOOKUP($C1976,装备数值,6,0)*($E1976-1))*VLOOKUP($D1976,系数!$K$2:$O$7,3,0))</f>
        <v>202</v>
      </c>
      <c r="H1976" s="17">
        <f t="shared" si="61"/>
        <v>202</v>
      </c>
      <c r="I1976" s="17">
        <f>INT((VLOOKUP($C1976,装备数值,4,0)+VLOOKUP($C1976,装备数值,7,0)*($E1976-1))*VLOOKUP($D1976,系数!$K$2:$O$7,4,0))</f>
        <v>0</v>
      </c>
      <c r="J1976" s="17">
        <f>INT((VLOOKUP($C1976,装备数值,4,0)+VLOOKUP($C1976,装备数值,7,0)*($E1976-1))*VLOOKUP($D1976,系数!$K$2:$O$7,5,0))</f>
        <v>0</v>
      </c>
      <c r="K1976" s="17">
        <f>INT(VLOOKUP(E1976,强化金币,2,1)*VLOOKUP(INDEX(装备!F:F,MATCH(属性!A1976,装备!A:A,0)),系数!$K$12:$M$15,3,0))</f>
        <v>12000</v>
      </c>
      <c r="L1976" s="17"/>
      <c r="M1976" s="17"/>
      <c r="N1976" s="17"/>
      <c r="O1976" s="17">
        <f>IF(E1976=1,"",VLOOKUP(E1976,系数!$S$2:$AB$12,MATCH(属性!C1976,评级,0),1))</f>
        <v>0</v>
      </c>
    </row>
    <row r="1977" spans="1:15" ht="17.25" thickBot="1" x14ac:dyDescent="0.4">
      <c r="A1977" s="17">
        <f t="shared" si="60"/>
        <v>7100017</v>
      </c>
      <c r="B1977" s="17" t="s">
        <v>72</v>
      </c>
      <c r="C1977" s="15">
        <f>INDEX(装备!G:G,MATCH(属性!A1977,装备!A:A,0))</f>
        <v>7</v>
      </c>
      <c r="D1977" s="15" t="str">
        <f>INDEX(装备!E:E,MATCH(属性!A1977,装备!A:A,0))</f>
        <v>necklace</v>
      </c>
      <c r="E1977" s="14">
        <v>55</v>
      </c>
      <c r="F1977" s="17">
        <f>INT((VLOOKUP($C1977,装备数值,2,0)+VLOOKUP($C1977,装备数值,5,0)*($E1977-1))*VLOOKUP($D1977,系数!$K$2:$O$7,2,0))</f>
        <v>0</v>
      </c>
      <c r="G1977" s="17">
        <f>INT((VLOOKUP($C1977,装备数值,3,0)+VLOOKUP($C1977,装备数值,6,0)*($E1977-1))*VLOOKUP($D1977,系数!$K$2:$O$7,3,0))</f>
        <v>204</v>
      </c>
      <c r="H1977" s="17">
        <f t="shared" si="61"/>
        <v>204</v>
      </c>
      <c r="I1977" s="17">
        <f>INT((VLOOKUP($C1977,装备数值,4,0)+VLOOKUP($C1977,装备数值,7,0)*($E1977-1))*VLOOKUP($D1977,系数!$K$2:$O$7,4,0))</f>
        <v>0</v>
      </c>
      <c r="J1977" s="17">
        <f>INT((VLOOKUP($C1977,装备数值,4,0)+VLOOKUP($C1977,装备数值,7,0)*($E1977-1))*VLOOKUP($D1977,系数!$K$2:$O$7,5,0))</f>
        <v>0</v>
      </c>
      <c r="K1977" s="17">
        <f>INT(VLOOKUP(E1977,强化金币,2,1)*VLOOKUP(INDEX(装备!F:F,MATCH(属性!A1977,装备!A:A,0)),系数!$K$12:$M$15,3,0))</f>
        <v>12600</v>
      </c>
      <c r="L1977" s="17"/>
      <c r="M1977" s="17"/>
      <c r="N1977" s="17"/>
      <c r="O1977" s="17">
        <f>IF(E1977=1,"",VLOOKUP(E1977,系数!$S$2:$AB$12,MATCH(属性!C1977,评级,0),1))</f>
        <v>0</v>
      </c>
    </row>
    <row r="1978" spans="1:15" ht="17.25" thickBot="1" x14ac:dyDescent="0.4">
      <c r="A1978" s="17">
        <f t="shared" si="60"/>
        <v>7100017</v>
      </c>
      <c r="B1978" s="17" t="s">
        <v>72</v>
      </c>
      <c r="C1978" s="15">
        <f>INDEX(装备!G:G,MATCH(属性!A1978,装备!A:A,0))</f>
        <v>7</v>
      </c>
      <c r="D1978" s="15" t="str">
        <f>INDEX(装备!E:E,MATCH(属性!A1978,装备!A:A,0))</f>
        <v>necklace</v>
      </c>
      <c r="E1978" s="14">
        <v>56</v>
      </c>
      <c r="F1978" s="17">
        <f>INT((VLOOKUP($C1978,装备数值,2,0)+VLOOKUP($C1978,装备数值,5,0)*($E1978-1))*VLOOKUP($D1978,系数!$K$2:$O$7,2,0))</f>
        <v>0</v>
      </c>
      <c r="G1978" s="17">
        <f>INT((VLOOKUP($C1978,装备数值,3,0)+VLOOKUP($C1978,装备数值,6,0)*($E1978-1))*VLOOKUP($D1978,系数!$K$2:$O$7,3,0))</f>
        <v>206</v>
      </c>
      <c r="H1978" s="17">
        <f t="shared" si="61"/>
        <v>206</v>
      </c>
      <c r="I1978" s="17">
        <f>INT((VLOOKUP($C1978,装备数值,4,0)+VLOOKUP($C1978,装备数值,7,0)*($E1978-1))*VLOOKUP($D1978,系数!$K$2:$O$7,4,0))</f>
        <v>0</v>
      </c>
      <c r="J1978" s="17">
        <f>INT((VLOOKUP($C1978,装备数值,4,0)+VLOOKUP($C1978,装备数值,7,0)*($E1978-1))*VLOOKUP($D1978,系数!$K$2:$O$7,5,0))</f>
        <v>0</v>
      </c>
      <c r="K1978" s="17">
        <f>INT(VLOOKUP(E1978,强化金币,2,1)*VLOOKUP(INDEX(装备!F:F,MATCH(属性!A1978,装备!A:A,0)),系数!$K$12:$M$15,3,0))</f>
        <v>13200</v>
      </c>
      <c r="L1978" s="17"/>
      <c r="M1978" s="17"/>
      <c r="N1978" s="17"/>
      <c r="O1978" s="17">
        <f>IF(E1978=1,"",VLOOKUP(E1978,系数!$S$2:$AB$12,MATCH(属性!C1978,评级,0),1))</f>
        <v>0</v>
      </c>
    </row>
    <row r="1979" spans="1:15" ht="17.25" thickBot="1" x14ac:dyDescent="0.4">
      <c r="A1979" s="17">
        <f t="shared" si="60"/>
        <v>7100017</v>
      </c>
      <c r="B1979" s="17" t="s">
        <v>72</v>
      </c>
      <c r="C1979" s="15">
        <f>INDEX(装备!G:G,MATCH(属性!A1979,装备!A:A,0))</f>
        <v>7</v>
      </c>
      <c r="D1979" s="15" t="str">
        <f>INDEX(装备!E:E,MATCH(属性!A1979,装备!A:A,0))</f>
        <v>necklace</v>
      </c>
      <c r="E1979" s="14">
        <v>57</v>
      </c>
      <c r="F1979" s="17">
        <f>INT((VLOOKUP($C1979,装备数值,2,0)+VLOOKUP($C1979,装备数值,5,0)*($E1979-1))*VLOOKUP($D1979,系数!$K$2:$O$7,2,0))</f>
        <v>0</v>
      </c>
      <c r="G1979" s="17">
        <f>INT((VLOOKUP($C1979,装备数值,3,0)+VLOOKUP($C1979,装备数值,6,0)*($E1979-1))*VLOOKUP($D1979,系数!$K$2:$O$7,3,0))</f>
        <v>209</v>
      </c>
      <c r="H1979" s="17">
        <f t="shared" si="61"/>
        <v>209</v>
      </c>
      <c r="I1979" s="17">
        <f>INT((VLOOKUP($C1979,装备数值,4,0)+VLOOKUP($C1979,装备数值,7,0)*($E1979-1))*VLOOKUP($D1979,系数!$K$2:$O$7,4,0))</f>
        <v>0</v>
      </c>
      <c r="J1979" s="17">
        <f>INT((VLOOKUP($C1979,装备数值,4,0)+VLOOKUP($C1979,装备数值,7,0)*($E1979-1))*VLOOKUP($D1979,系数!$K$2:$O$7,5,0))</f>
        <v>0</v>
      </c>
      <c r="K1979" s="17">
        <f>INT(VLOOKUP(E1979,强化金币,2,1)*VLOOKUP(INDEX(装备!F:F,MATCH(属性!A1979,装备!A:A,0)),系数!$K$12:$M$15,3,0))</f>
        <v>13800</v>
      </c>
      <c r="L1979" s="17"/>
      <c r="M1979" s="17"/>
      <c r="N1979" s="17"/>
      <c r="O1979" s="17">
        <f>IF(E1979=1,"",VLOOKUP(E1979,系数!$S$2:$AB$12,MATCH(属性!C1979,评级,0),1))</f>
        <v>0</v>
      </c>
    </row>
    <row r="1980" spans="1:15" ht="17.25" thickBot="1" x14ac:dyDescent="0.4">
      <c r="A1980" s="17">
        <f t="shared" ref="A1980:A2043" si="62">A1860+1</f>
        <v>7100017</v>
      </c>
      <c r="B1980" s="17" t="s">
        <v>72</v>
      </c>
      <c r="C1980" s="15">
        <f>INDEX(装备!G:G,MATCH(属性!A1980,装备!A:A,0))</f>
        <v>7</v>
      </c>
      <c r="D1980" s="15" t="str">
        <f>INDEX(装备!E:E,MATCH(属性!A1980,装备!A:A,0))</f>
        <v>necklace</v>
      </c>
      <c r="E1980" s="14">
        <v>58</v>
      </c>
      <c r="F1980" s="17">
        <f>INT((VLOOKUP($C1980,装备数值,2,0)+VLOOKUP($C1980,装备数值,5,0)*($E1980-1))*VLOOKUP($D1980,系数!$K$2:$O$7,2,0))</f>
        <v>0</v>
      </c>
      <c r="G1980" s="17">
        <f>INT((VLOOKUP($C1980,装备数值,3,0)+VLOOKUP($C1980,装备数值,6,0)*($E1980-1))*VLOOKUP($D1980,系数!$K$2:$O$7,3,0))</f>
        <v>211</v>
      </c>
      <c r="H1980" s="17">
        <f t="shared" si="61"/>
        <v>211</v>
      </c>
      <c r="I1980" s="17">
        <f>INT((VLOOKUP($C1980,装备数值,4,0)+VLOOKUP($C1980,装备数值,7,0)*($E1980-1))*VLOOKUP($D1980,系数!$K$2:$O$7,4,0))</f>
        <v>0</v>
      </c>
      <c r="J1980" s="17">
        <f>INT((VLOOKUP($C1980,装备数值,4,0)+VLOOKUP($C1980,装备数值,7,0)*($E1980-1))*VLOOKUP($D1980,系数!$K$2:$O$7,5,0))</f>
        <v>0</v>
      </c>
      <c r="K1980" s="17">
        <f>INT(VLOOKUP(E1980,强化金币,2,1)*VLOOKUP(INDEX(装备!F:F,MATCH(属性!A1980,装备!A:A,0)),系数!$K$12:$M$15,3,0))</f>
        <v>14400</v>
      </c>
      <c r="L1980" s="17"/>
      <c r="M1980" s="17"/>
      <c r="N1980" s="17"/>
      <c r="O1980" s="17">
        <f>IF(E1980=1,"",VLOOKUP(E1980,系数!$S$2:$AB$12,MATCH(属性!C1980,评级,0),1))</f>
        <v>0</v>
      </c>
    </row>
    <row r="1981" spans="1:15" ht="17.25" thickBot="1" x14ac:dyDescent="0.4">
      <c r="A1981" s="17">
        <f t="shared" si="62"/>
        <v>7100017</v>
      </c>
      <c r="B1981" s="17" t="s">
        <v>72</v>
      </c>
      <c r="C1981" s="15">
        <f>INDEX(装备!G:G,MATCH(属性!A1981,装备!A:A,0))</f>
        <v>7</v>
      </c>
      <c r="D1981" s="15" t="str">
        <f>INDEX(装备!E:E,MATCH(属性!A1981,装备!A:A,0))</f>
        <v>necklace</v>
      </c>
      <c r="E1981" s="14">
        <v>59</v>
      </c>
      <c r="F1981" s="17">
        <f>INT((VLOOKUP($C1981,装备数值,2,0)+VLOOKUP($C1981,装备数值,5,0)*($E1981-1))*VLOOKUP($D1981,系数!$K$2:$O$7,2,0))</f>
        <v>0</v>
      </c>
      <c r="G1981" s="17">
        <f>INT((VLOOKUP($C1981,装备数值,3,0)+VLOOKUP($C1981,装备数值,6,0)*($E1981-1))*VLOOKUP($D1981,系数!$K$2:$O$7,3,0))</f>
        <v>213</v>
      </c>
      <c r="H1981" s="17">
        <f t="shared" si="61"/>
        <v>213</v>
      </c>
      <c r="I1981" s="17">
        <f>INT((VLOOKUP($C1981,装备数值,4,0)+VLOOKUP($C1981,装备数值,7,0)*($E1981-1))*VLOOKUP($D1981,系数!$K$2:$O$7,4,0))</f>
        <v>0</v>
      </c>
      <c r="J1981" s="17">
        <f>INT((VLOOKUP($C1981,装备数值,4,0)+VLOOKUP($C1981,装备数值,7,0)*($E1981-1))*VLOOKUP($D1981,系数!$K$2:$O$7,5,0))</f>
        <v>0</v>
      </c>
      <c r="K1981" s="17">
        <f>INT(VLOOKUP(E1981,强化金币,2,1)*VLOOKUP(INDEX(装备!F:F,MATCH(属性!A1981,装备!A:A,0)),系数!$K$12:$M$15,3,0))</f>
        <v>15000</v>
      </c>
      <c r="L1981" s="17"/>
      <c r="M1981" s="17"/>
      <c r="N1981" s="17"/>
      <c r="O1981" s="17">
        <f>IF(E1981=1,"",VLOOKUP(E1981,系数!$S$2:$AB$12,MATCH(属性!C1981,评级,0),1))</f>
        <v>0</v>
      </c>
    </row>
    <row r="1982" spans="1:15" ht="17.25" thickBot="1" x14ac:dyDescent="0.4">
      <c r="A1982" s="17">
        <f t="shared" si="62"/>
        <v>7100017</v>
      </c>
      <c r="B1982" s="17" t="s">
        <v>72</v>
      </c>
      <c r="C1982" s="15">
        <f>INDEX(装备!G:G,MATCH(属性!A1982,装备!A:A,0))</f>
        <v>7</v>
      </c>
      <c r="D1982" s="15" t="str">
        <f>INDEX(装备!E:E,MATCH(属性!A1982,装备!A:A,0))</f>
        <v>necklace</v>
      </c>
      <c r="E1982" s="14">
        <v>60</v>
      </c>
      <c r="F1982" s="17">
        <f>INT((VLOOKUP($C1982,装备数值,2,0)+VLOOKUP($C1982,装备数值,5,0)*($E1982-1))*VLOOKUP($D1982,系数!$K$2:$O$7,2,0))</f>
        <v>0</v>
      </c>
      <c r="G1982" s="17">
        <f>INT((VLOOKUP($C1982,装备数值,3,0)+VLOOKUP($C1982,装备数值,6,0)*($E1982-1))*VLOOKUP($D1982,系数!$K$2:$O$7,3,0))</f>
        <v>216</v>
      </c>
      <c r="H1982" s="17">
        <f t="shared" si="61"/>
        <v>216</v>
      </c>
      <c r="I1982" s="17">
        <f>INT((VLOOKUP($C1982,装备数值,4,0)+VLOOKUP($C1982,装备数值,7,0)*($E1982-1))*VLOOKUP($D1982,系数!$K$2:$O$7,4,0))</f>
        <v>0</v>
      </c>
      <c r="J1982" s="17">
        <f>INT((VLOOKUP($C1982,装备数值,4,0)+VLOOKUP($C1982,装备数值,7,0)*($E1982-1))*VLOOKUP($D1982,系数!$K$2:$O$7,5,0))</f>
        <v>0</v>
      </c>
      <c r="K1982" s="17">
        <f>INT(VLOOKUP(E1982,强化金币,2,1)*VLOOKUP(INDEX(装备!F:F,MATCH(属性!A1982,装备!A:A,0)),系数!$K$12:$M$15,3,0))</f>
        <v>15750</v>
      </c>
      <c r="L1982" s="17"/>
      <c r="M1982" s="17"/>
      <c r="N1982" s="17"/>
      <c r="O1982" s="17">
        <f>IF(E1982=1,"",VLOOKUP(E1982,系数!$S$2:$AB$12,MATCH(属性!C1982,评级,0),1))</f>
        <v>0</v>
      </c>
    </row>
    <row r="1983" spans="1:15" ht="17.25" thickBot="1" x14ac:dyDescent="0.4">
      <c r="A1983" s="17">
        <f t="shared" si="62"/>
        <v>7100017</v>
      </c>
      <c r="B1983" s="17" t="s">
        <v>72</v>
      </c>
      <c r="C1983" s="15">
        <f>INDEX(装备!G:G,MATCH(属性!A1983,装备!A:A,0))</f>
        <v>7</v>
      </c>
      <c r="D1983" s="15" t="str">
        <f>INDEX(装备!E:E,MATCH(属性!A1983,装备!A:A,0))</f>
        <v>necklace</v>
      </c>
      <c r="E1983" s="14">
        <v>61</v>
      </c>
      <c r="F1983" s="17">
        <f>INT((VLOOKUP($C1983,装备数值,2,0)+VLOOKUP($C1983,装备数值,5,0)*($E1983-1))*VLOOKUP($D1983,系数!$K$2:$O$7,2,0))</f>
        <v>0</v>
      </c>
      <c r="G1983" s="17">
        <f>INT((VLOOKUP($C1983,装备数值,3,0)+VLOOKUP($C1983,装备数值,6,0)*($E1983-1))*VLOOKUP($D1983,系数!$K$2:$O$7,3,0))</f>
        <v>218</v>
      </c>
      <c r="H1983" s="17">
        <f t="shared" si="61"/>
        <v>218</v>
      </c>
      <c r="I1983" s="17">
        <f>INT((VLOOKUP($C1983,装备数值,4,0)+VLOOKUP($C1983,装备数值,7,0)*($E1983-1))*VLOOKUP($D1983,系数!$K$2:$O$7,4,0))</f>
        <v>0</v>
      </c>
      <c r="J1983" s="17">
        <f>INT((VLOOKUP($C1983,装备数值,4,0)+VLOOKUP($C1983,装备数值,7,0)*($E1983-1))*VLOOKUP($D1983,系数!$K$2:$O$7,5,0))</f>
        <v>0</v>
      </c>
      <c r="K1983" s="17">
        <f>INT(VLOOKUP(E1983,强化金币,2,1)*VLOOKUP(INDEX(装备!F:F,MATCH(属性!A1983,装备!A:A,0)),系数!$K$12:$M$15,3,0))</f>
        <v>16500</v>
      </c>
      <c r="L1983" s="17"/>
      <c r="M1983" s="17"/>
      <c r="N1983" s="17"/>
      <c r="O1983" s="17">
        <f>IF(E1983=1,"",VLOOKUP(E1983,系数!$S$2:$AB$12,MATCH(属性!C1983,评级,0),1))</f>
        <v>0</v>
      </c>
    </row>
    <row r="1984" spans="1:15" ht="17.25" thickBot="1" x14ac:dyDescent="0.4">
      <c r="A1984" s="17">
        <f t="shared" si="62"/>
        <v>7100017</v>
      </c>
      <c r="B1984" s="17" t="s">
        <v>72</v>
      </c>
      <c r="C1984" s="15">
        <f>INDEX(装备!G:G,MATCH(属性!A1984,装备!A:A,0))</f>
        <v>7</v>
      </c>
      <c r="D1984" s="15" t="str">
        <f>INDEX(装备!E:E,MATCH(属性!A1984,装备!A:A,0))</f>
        <v>necklace</v>
      </c>
      <c r="E1984" s="14">
        <v>62</v>
      </c>
      <c r="F1984" s="17">
        <f>INT((VLOOKUP($C1984,装备数值,2,0)+VLOOKUP($C1984,装备数值,5,0)*($E1984-1))*VLOOKUP($D1984,系数!$K$2:$O$7,2,0))</f>
        <v>0</v>
      </c>
      <c r="G1984" s="17">
        <f>INT((VLOOKUP($C1984,装备数值,3,0)+VLOOKUP($C1984,装备数值,6,0)*($E1984-1))*VLOOKUP($D1984,系数!$K$2:$O$7,3,0))</f>
        <v>220</v>
      </c>
      <c r="H1984" s="17">
        <f t="shared" si="61"/>
        <v>220</v>
      </c>
      <c r="I1984" s="17">
        <f>INT((VLOOKUP($C1984,装备数值,4,0)+VLOOKUP($C1984,装备数值,7,0)*($E1984-1))*VLOOKUP($D1984,系数!$K$2:$O$7,4,0))</f>
        <v>0</v>
      </c>
      <c r="J1984" s="17">
        <f>INT((VLOOKUP($C1984,装备数值,4,0)+VLOOKUP($C1984,装备数值,7,0)*($E1984-1))*VLOOKUP($D1984,系数!$K$2:$O$7,5,0))</f>
        <v>0</v>
      </c>
      <c r="K1984" s="17">
        <f>INT(VLOOKUP(E1984,强化金币,2,1)*VLOOKUP(INDEX(装备!F:F,MATCH(属性!A1984,装备!A:A,0)),系数!$K$12:$M$15,3,0))</f>
        <v>17250</v>
      </c>
      <c r="L1984" s="17"/>
      <c r="M1984" s="17"/>
      <c r="N1984" s="17"/>
      <c r="O1984" s="17">
        <f>IF(E1984=1,"",VLOOKUP(E1984,系数!$S$2:$AB$12,MATCH(属性!C1984,评级,0),1))</f>
        <v>0</v>
      </c>
    </row>
    <row r="1985" spans="1:15" ht="17.25" thickBot="1" x14ac:dyDescent="0.4">
      <c r="A1985" s="17">
        <f t="shared" si="62"/>
        <v>7100017</v>
      </c>
      <c r="B1985" s="17" t="s">
        <v>72</v>
      </c>
      <c r="C1985" s="15">
        <f>INDEX(装备!G:G,MATCH(属性!A1985,装备!A:A,0))</f>
        <v>7</v>
      </c>
      <c r="D1985" s="15" t="str">
        <f>INDEX(装备!E:E,MATCH(属性!A1985,装备!A:A,0))</f>
        <v>necklace</v>
      </c>
      <c r="E1985" s="14">
        <v>63</v>
      </c>
      <c r="F1985" s="17">
        <f>INT((VLOOKUP($C1985,装备数值,2,0)+VLOOKUP($C1985,装备数值,5,0)*($E1985-1))*VLOOKUP($D1985,系数!$K$2:$O$7,2,0))</f>
        <v>0</v>
      </c>
      <c r="G1985" s="17">
        <f>INT((VLOOKUP($C1985,装备数值,3,0)+VLOOKUP($C1985,装备数值,6,0)*($E1985-1))*VLOOKUP($D1985,系数!$K$2:$O$7,3,0))</f>
        <v>223</v>
      </c>
      <c r="H1985" s="17">
        <f t="shared" si="61"/>
        <v>223</v>
      </c>
      <c r="I1985" s="17">
        <f>INT((VLOOKUP($C1985,装备数值,4,0)+VLOOKUP($C1985,装备数值,7,0)*($E1985-1))*VLOOKUP($D1985,系数!$K$2:$O$7,4,0))</f>
        <v>0</v>
      </c>
      <c r="J1985" s="17">
        <f>INT((VLOOKUP($C1985,装备数值,4,0)+VLOOKUP($C1985,装备数值,7,0)*($E1985-1))*VLOOKUP($D1985,系数!$K$2:$O$7,5,0))</f>
        <v>0</v>
      </c>
      <c r="K1985" s="17">
        <f>INT(VLOOKUP(E1985,强化金币,2,1)*VLOOKUP(INDEX(装备!F:F,MATCH(属性!A1985,装备!A:A,0)),系数!$K$12:$M$15,3,0))</f>
        <v>18000</v>
      </c>
      <c r="L1985" s="17"/>
      <c r="M1985" s="17"/>
      <c r="N1985" s="17"/>
      <c r="O1985" s="17">
        <f>IF(E1985=1,"",VLOOKUP(E1985,系数!$S$2:$AB$12,MATCH(属性!C1985,评级,0),1))</f>
        <v>0</v>
      </c>
    </row>
    <row r="1986" spans="1:15" ht="17.25" thickBot="1" x14ac:dyDescent="0.4">
      <c r="A1986" s="17">
        <f t="shared" si="62"/>
        <v>7100017</v>
      </c>
      <c r="B1986" s="17" t="s">
        <v>72</v>
      </c>
      <c r="C1986" s="15">
        <f>INDEX(装备!G:G,MATCH(属性!A1986,装备!A:A,0))</f>
        <v>7</v>
      </c>
      <c r="D1986" s="15" t="str">
        <f>INDEX(装备!E:E,MATCH(属性!A1986,装备!A:A,0))</f>
        <v>necklace</v>
      </c>
      <c r="E1986" s="14">
        <v>64</v>
      </c>
      <c r="F1986" s="17">
        <f>INT((VLOOKUP($C1986,装备数值,2,0)+VLOOKUP($C1986,装备数值,5,0)*($E1986-1))*VLOOKUP($D1986,系数!$K$2:$O$7,2,0))</f>
        <v>0</v>
      </c>
      <c r="G1986" s="17">
        <f>INT((VLOOKUP($C1986,装备数值,3,0)+VLOOKUP($C1986,装备数值,6,0)*($E1986-1))*VLOOKUP($D1986,系数!$K$2:$O$7,3,0))</f>
        <v>225</v>
      </c>
      <c r="H1986" s="17">
        <f t="shared" si="61"/>
        <v>225</v>
      </c>
      <c r="I1986" s="17">
        <f>INT((VLOOKUP($C1986,装备数值,4,0)+VLOOKUP($C1986,装备数值,7,0)*($E1986-1))*VLOOKUP($D1986,系数!$K$2:$O$7,4,0))</f>
        <v>0</v>
      </c>
      <c r="J1986" s="17">
        <f>INT((VLOOKUP($C1986,装备数值,4,0)+VLOOKUP($C1986,装备数值,7,0)*($E1986-1))*VLOOKUP($D1986,系数!$K$2:$O$7,5,0))</f>
        <v>0</v>
      </c>
      <c r="K1986" s="17">
        <f>INT(VLOOKUP(E1986,强化金币,2,1)*VLOOKUP(INDEX(装备!F:F,MATCH(属性!A1986,装备!A:A,0)),系数!$K$12:$M$15,3,0))</f>
        <v>18750</v>
      </c>
      <c r="L1986" s="17"/>
      <c r="M1986" s="17"/>
      <c r="N1986" s="17"/>
      <c r="O1986" s="17">
        <f>IF(E1986=1,"",VLOOKUP(E1986,系数!$S$2:$AB$12,MATCH(属性!C1986,评级,0),1))</f>
        <v>0</v>
      </c>
    </row>
    <row r="1987" spans="1:15" ht="17.25" thickBot="1" x14ac:dyDescent="0.4">
      <c r="A1987" s="17">
        <f t="shared" si="62"/>
        <v>7100017</v>
      </c>
      <c r="B1987" s="17" t="s">
        <v>72</v>
      </c>
      <c r="C1987" s="15">
        <f>INDEX(装备!G:G,MATCH(属性!A1987,装备!A:A,0))</f>
        <v>7</v>
      </c>
      <c r="D1987" s="15" t="str">
        <f>INDEX(装备!E:E,MATCH(属性!A1987,装备!A:A,0))</f>
        <v>necklace</v>
      </c>
      <c r="E1987" s="14">
        <v>65</v>
      </c>
      <c r="F1987" s="17">
        <f>INT((VLOOKUP($C1987,装备数值,2,0)+VLOOKUP($C1987,装备数值,5,0)*($E1987-1))*VLOOKUP($D1987,系数!$K$2:$O$7,2,0))</f>
        <v>0</v>
      </c>
      <c r="G1987" s="17">
        <f>INT((VLOOKUP($C1987,装备数值,3,0)+VLOOKUP($C1987,装备数值,6,0)*($E1987-1))*VLOOKUP($D1987,系数!$K$2:$O$7,3,0))</f>
        <v>227</v>
      </c>
      <c r="H1987" s="17">
        <f t="shared" si="61"/>
        <v>227</v>
      </c>
      <c r="I1987" s="17">
        <f>INT((VLOOKUP($C1987,装备数值,4,0)+VLOOKUP($C1987,装备数值,7,0)*($E1987-1))*VLOOKUP($D1987,系数!$K$2:$O$7,4,0))</f>
        <v>0</v>
      </c>
      <c r="J1987" s="17">
        <f>INT((VLOOKUP($C1987,装备数值,4,0)+VLOOKUP($C1987,装备数值,7,0)*($E1987-1))*VLOOKUP($D1987,系数!$K$2:$O$7,5,0))</f>
        <v>0</v>
      </c>
      <c r="K1987" s="17">
        <f>INT(VLOOKUP(E1987,强化金币,2,1)*VLOOKUP(INDEX(装备!F:F,MATCH(属性!A1987,装备!A:A,0)),系数!$K$12:$M$15,3,0))</f>
        <v>19500</v>
      </c>
      <c r="L1987" s="17"/>
      <c r="M1987" s="17"/>
      <c r="N1987" s="17"/>
      <c r="O1987" s="17">
        <f>IF(E1987=1,"",VLOOKUP(E1987,系数!$S$2:$AB$12,MATCH(属性!C1987,评级,0),1))</f>
        <v>0</v>
      </c>
    </row>
    <row r="1988" spans="1:15" ht="17.25" thickBot="1" x14ac:dyDescent="0.4">
      <c r="A1988" s="17">
        <f t="shared" si="62"/>
        <v>7100017</v>
      </c>
      <c r="B1988" s="17" t="s">
        <v>72</v>
      </c>
      <c r="C1988" s="15">
        <f>INDEX(装备!G:G,MATCH(属性!A1988,装备!A:A,0))</f>
        <v>7</v>
      </c>
      <c r="D1988" s="15" t="str">
        <f>INDEX(装备!E:E,MATCH(属性!A1988,装备!A:A,0))</f>
        <v>necklace</v>
      </c>
      <c r="E1988" s="14">
        <v>66</v>
      </c>
      <c r="F1988" s="17">
        <f>INT((VLOOKUP($C1988,装备数值,2,0)+VLOOKUP($C1988,装备数值,5,0)*($E1988-1))*VLOOKUP($D1988,系数!$K$2:$O$7,2,0))</f>
        <v>0</v>
      </c>
      <c r="G1988" s="17">
        <f>INT((VLOOKUP($C1988,装备数值,3,0)+VLOOKUP($C1988,装备数值,6,0)*($E1988-1))*VLOOKUP($D1988,系数!$K$2:$O$7,3,0))</f>
        <v>230</v>
      </c>
      <c r="H1988" s="17">
        <f t="shared" ref="H1988:H2051" si="63">G1988</f>
        <v>230</v>
      </c>
      <c r="I1988" s="17">
        <f>INT((VLOOKUP($C1988,装备数值,4,0)+VLOOKUP($C1988,装备数值,7,0)*($E1988-1))*VLOOKUP($D1988,系数!$K$2:$O$7,4,0))</f>
        <v>0</v>
      </c>
      <c r="J1988" s="17">
        <f>INT((VLOOKUP($C1988,装备数值,4,0)+VLOOKUP($C1988,装备数值,7,0)*($E1988-1))*VLOOKUP($D1988,系数!$K$2:$O$7,5,0))</f>
        <v>0</v>
      </c>
      <c r="K1988" s="17">
        <f>INT(VLOOKUP(E1988,强化金币,2,1)*VLOOKUP(INDEX(装备!F:F,MATCH(属性!A1988,装备!A:A,0)),系数!$K$12:$M$15,3,0))</f>
        <v>20250</v>
      </c>
      <c r="L1988" s="17"/>
      <c r="M1988" s="17"/>
      <c r="N1988" s="17"/>
      <c r="O1988" s="17">
        <f>IF(E1988=1,"",VLOOKUP(E1988,系数!$S$2:$AB$12,MATCH(属性!C1988,评级,0),1))</f>
        <v>0</v>
      </c>
    </row>
    <row r="1989" spans="1:15" ht="17.25" thickBot="1" x14ac:dyDescent="0.4">
      <c r="A1989" s="17">
        <f t="shared" si="62"/>
        <v>7100017</v>
      </c>
      <c r="B1989" s="17" t="s">
        <v>72</v>
      </c>
      <c r="C1989" s="15">
        <f>INDEX(装备!G:G,MATCH(属性!A1989,装备!A:A,0))</f>
        <v>7</v>
      </c>
      <c r="D1989" s="15" t="str">
        <f>INDEX(装备!E:E,MATCH(属性!A1989,装备!A:A,0))</f>
        <v>necklace</v>
      </c>
      <c r="E1989" s="14">
        <v>67</v>
      </c>
      <c r="F1989" s="17">
        <f>INT((VLOOKUP($C1989,装备数值,2,0)+VLOOKUP($C1989,装备数值,5,0)*($E1989-1))*VLOOKUP($D1989,系数!$K$2:$O$7,2,0))</f>
        <v>0</v>
      </c>
      <c r="G1989" s="17">
        <f>INT((VLOOKUP($C1989,装备数值,3,0)+VLOOKUP($C1989,装备数值,6,0)*($E1989-1))*VLOOKUP($D1989,系数!$K$2:$O$7,3,0))</f>
        <v>232</v>
      </c>
      <c r="H1989" s="17">
        <f t="shared" si="63"/>
        <v>232</v>
      </c>
      <c r="I1989" s="17">
        <f>INT((VLOOKUP($C1989,装备数值,4,0)+VLOOKUP($C1989,装备数值,7,0)*($E1989-1))*VLOOKUP($D1989,系数!$K$2:$O$7,4,0))</f>
        <v>0</v>
      </c>
      <c r="J1989" s="17">
        <f>INT((VLOOKUP($C1989,装备数值,4,0)+VLOOKUP($C1989,装备数值,7,0)*($E1989-1))*VLOOKUP($D1989,系数!$K$2:$O$7,5,0))</f>
        <v>0</v>
      </c>
      <c r="K1989" s="17">
        <f>INT(VLOOKUP(E1989,强化金币,2,1)*VLOOKUP(INDEX(装备!F:F,MATCH(属性!A1989,装备!A:A,0)),系数!$K$12:$M$15,3,0))</f>
        <v>21000</v>
      </c>
      <c r="L1989" s="17"/>
      <c r="M1989" s="17"/>
      <c r="N1989" s="17"/>
      <c r="O1989" s="17">
        <f>IF(E1989=1,"",VLOOKUP(E1989,系数!$S$2:$AB$12,MATCH(属性!C1989,评级,0),1))</f>
        <v>0</v>
      </c>
    </row>
    <row r="1990" spans="1:15" ht="17.25" thickBot="1" x14ac:dyDescent="0.4">
      <c r="A1990" s="17">
        <f t="shared" si="62"/>
        <v>7100017</v>
      </c>
      <c r="B1990" s="17" t="s">
        <v>72</v>
      </c>
      <c r="C1990" s="15">
        <f>INDEX(装备!G:G,MATCH(属性!A1990,装备!A:A,0))</f>
        <v>7</v>
      </c>
      <c r="D1990" s="15" t="str">
        <f>INDEX(装备!E:E,MATCH(属性!A1990,装备!A:A,0))</f>
        <v>necklace</v>
      </c>
      <c r="E1990" s="14">
        <v>68</v>
      </c>
      <c r="F1990" s="17">
        <f>INT((VLOOKUP($C1990,装备数值,2,0)+VLOOKUP($C1990,装备数值,5,0)*($E1990-1))*VLOOKUP($D1990,系数!$K$2:$O$7,2,0))</f>
        <v>0</v>
      </c>
      <c r="G1990" s="17">
        <f>INT((VLOOKUP($C1990,装备数值,3,0)+VLOOKUP($C1990,装备数值,6,0)*($E1990-1))*VLOOKUP($D1990,系数!$K$2:$O$7,3,0))</f>
        <v>234</v>
      </c>
      <c r="H1990" s="17">
        <f t="shared" si="63"/>
        <v>234</v>
      </c>
      <c r="I1990" s="17">
        <f>INT((VLOOKUP($C1990,装备数值,4,0)+VLOOKUP($C1990,装备数值,7,0)*($E1990-1))*VLOOKUP($D1990,系数!$K$2:$O$7,4,0))</f>
        <v>0</v>
      </c>
      <c r="J1990" s="17">
        <f>INT((VLOOKUP($C1990,装备数值,4,0)+VLOOKUP($C1990,装备数值,7,0)*($E1990-1))*VLOOKUP($D1990,系数!$K$2:$O$7,5,0))</f>
        <v>0</v>
      </c>
      <c r="K1990" s="17">
        <f>INT(VLOOKUP(E1990,强化金币,2,1)*VLOOKUP(INDEX(装备!F:F,MATCH(属性!A1990,装备!A:A,0)),系数!$K$12:$M$15,3,0))</f>
        <v>21750</v>
      </c>
      <c r="L1990" s="17"/>
      <c r="M1990" s="17"/>
      <c r="N1990" s="17"/>
      <c r="O1990" s="17">
        <f>IF(E1990=1,"",VLOOKUP(E1990,系数!$S$2:$AB$12,MATCH(属性!C1990,评级,0),1))</f>
        <v>0</v>
      </c>
    </row>
    <row r="1991" spans="1:15" ht="17.25" thickBot="1" x14ac:dyDescent="0.4">
      <c r="A1991" s="17">
        <f t="shared" si="62"/>
        <v>7100017</v>
      </c>
      <c r="B1991" s="17" t="s">
        <v>72</v>
      </c>
      <c r="C1991" s="15">
        <f>INDEX(装备!G:G,MATCH(属性!A1991,装备!A:A,0))</f>
        <v>7</v>
      </c>
      <c r="D1991" s="15" t="str">
        <f>INDEX(装备!E:E,MATCH(属性!A1991,装备!A:A,0))</f>
        <v>necklace</v>
      </c>
      <c r="E1991" s="14">
        <v>69</v>
      </c>
      <c r="F1991" s="17">
        <f>INT((VLOOKUP($C1991,装备数值,2,0)+VLOOKUP($C1991,装备数值,5,0)*($E1991-1))*VLOOKUP($D1991,系数!$K$2:$O$7,2,0))</f>
        <v>0</v>
      </c>
      <c r="G1991" s="17">
        <f>INT((VLOOKUP($C1991,装备数值,3,0)+VLOOKUP($C1991,装备数值,6,0)*($E1991-1))*VLOOKUP($D1991,系数!$K$2:$O$7,3,0))</f>
        <v>237</v>
      </c>
      <c r="H1991" s="17">
        <f t="shared" si="63"/>
        <v>237</v>
      </c>
      <c r="I1991" s="17">
        <f>INT((VLOOKUP($C1991,装备数值,4,0)+VLOOKUP($C1991,装备数值,7,0)*($E1991-1))*VLOOKUP($D1991,系数!$K$2:$O$7,4,0))</f>
        <v>0</v>
      </c>
      <c r="J1991" s="17">
        <f>INT((VLOOKUP($C1991,装备数值,4,0)+VLOOKUP($C1991,装备数值,7,0)*($E1991-1))*VLOOKUP($D1991,系数!$K$2:$O$7,5,0))</f>
        <v>0</v>
      </c>
      <c r="K1991" s="17">
        <f>INT(VLOOKUP(E1991,强化金币,2,1)*VLOOKUP(INDEX(装备!F:F,MATCH(属性!A1991,装备!A:A,0)),系数!$K$12:$M$15,3,0))</f>
        <v>22500</v>
      </c>
      <c r="L1991" s="17"/>
      <c r="M1991" s="17"/>
      <c r="N1991" s="17"/>
      <c r="O1991" s="17">
        <f>IF(E1991=1,"",VLOOKUP(E1991,系数!$S$2:$AB$12,MATCH(属性!C1991,评级,0),1))</f>
        <v>0</v>
      </c>
    </row>
    <row r="1992" spans="1:15" ht="17.25" thickBot="1" x14ac:dyDescent="0.4">
      <c r="A1992" s="17">
        <f t="shared" si="62"/>
        <v>7100017</v>
      </c>
      <c r="B1992" s="17" t="s">
        <v>72</v>
      </c>
      <c r="C1992" s="15">
        <f>INDEX(装备!G:G,MATCH(属性!A1992,装备!A:A,0))</f>
        <v>7</v>
      </c>
      <c r="D1992" s="15" t="str">
        <f>INDEX(装备!E:E,MATCH(属性!A1992,装备!A:A,0))</f>
        <v>necklace</v>
      </c>
      <c r="E1992" s="14">
        <v>70</v>
      </c>
      <c r="F1992" s="17">
        <f>INT((VLOOKUP($C1992,装备数值,2,0)+VLOOKUP($C1992,装备数值,5,0)*($E1992-1))*VLOOKUP($D1992,系数!$K$2:$O$7,2,0))</f>
        <v>0</v>
      </c>
      <c r="G1992" s="17">
        <f>INT((VLOOKUP($C1992,装备数值,3,0)+VLOOKUP($C1992,装备数值,6,0)*($E1992-1))*VLOOKUP($D1992,系数!$K$2:$O$7,3,0))</f>
        <v>239</v>
      </c>
      <c r="H1992" s="17">
        <f t="shared" si="63"/>
        <v>239</v>
      </c>
      <c r="I1992" s="17">
        <f>INT((VLOOKUP($C1992,装备数值,4,0)+VLOOKUP($C1992,装备数值,7,0)*($E1992-1))*VLOOKUP($D1992,系数!$K$2:$O$7,4,0))</f>
        <v>0</v>
      </c>
      <c r="J1992" s="17">
        <f>INT((VLOOKUP($C1992,装备数值,4,0)+VLOOKUP($C1992,装备数值,7,0)*($E1992-1))*VLOOKUP($D1992,系数!$K$2:$O$7,5,0))</f>
        <v>0</v>
      </c>
      <c r="K1992" s="17">
        <f>INT(VLOOKUP(E1992,强化金币,2,1)*VLOOKUP(INDEX(装备!F:F,MATCH(属性!A1992,装备!A:A,0)),系数!$K$12:$M$15,3,0))</f>
        <v>23250</v>
      </c>
      <c r="L1992" s="17"/>
      <c r="M1992" s="17"/>
      <c r="N1992" s="17"/>
      <c r="O1992" s="17">
        <f>IF(E1992=1,"",VLOOKUP(E1992,系数!$S$2:$AB$12,MATCH(属性!C1992,评级,0),1))</f>
        <v>0</v>
      </c>
    </row>
    <row r="1993" spans="1:15" ht="17.25" thickBot="1" x14ac:dyDescent="0.4">
      <c r="A1993" s="17">
        <f t="shared" si="62"/>
        <v>7100017</v>
      </c>
      <c r="B1993" s="17" t="s">
        <v>72</v>
      </c>
      <c r="C1993" s="15">
        <f>INDEX(装备!G:G,MATCH(属性!A1993,装备!A:A,0))</f>
        <v>7</v>
      </c>
      <c r="D1993" s="15" t="str">
        <f>INDEX(装备!E:E,MATCH(属性!A1993,装备!A:A,0))</f>
        <v>necklace</v>
      </c>
      <c r="E1993" s="14">
        <v>71</v>
      </c>
      <c r="F1993" s="17">
        <f>INT((VLOOKUP($C1993,装备数值,2,0)+VLOOKUP($C1993,装备数值,5,0)*($E1993-1))*VLOOKUP($D1993,系数!$K$2:$O$7,2,0))</f>
        <v>0</v>
      </c>
      <c r="G1993" s="17">
        <f>INT((VLOOKUP($C1993,装备数值,3,0)+VLOOKUP($C1993,装备数值,6,0)*($E1993-1))*VLOOKUP($D1993,系数!$K$2:$O$7,3,0))</f>
        <v>241</v>
      </c>
      <c r="H1993" s="17">
        <f t="shared" si="63"/>
        <v>241</v>
      </c>
      <c r="I1993" s="17">
        <f>INT((VLOOKUP($C1993,装备数值,4,0)+VLOOKUP($C1993,装备数值,7,0)*($E1993-1))*VLOOKUP($D1993,系数!$K$2:$O$7,4,0))</f>
        <v>0</v>
      </c>
      <c r="J1993" s="17">
        <f>INT((VLOOKUP($C1993,装备数值,4,0)+VLOOKUP($C1993,装备数值,7,0)*($E1993-1))*VLOOKUP($D1993,系数!$K$2:$O$7,5,0))</f>
        <v>0</v>
      </c>
      <c r="K1993" s="17">
        <f>INT(VLOOKUP(E1993,强化金币,2,1)*VLOOKUP(INDEX(装备!F:F,MATCH(属性!A1993,装备!A:A,0)),系数!$K$12:$M$15,3,0))</f>
        <v>24000</v>
      </c>
      <c r="L1993" s="17"/>
      <c r="M1993" s="17"/>
      <c r="N1993" s="17"/>
      <c r="O1993" s="17">
        <f>IF(E1993=1,"",VLOOKUP(E1993,系数!$S$2:$AB$12,MATCH(属性!C1993,评级,0),1))</f>
        <v>0</v>
      </c>
    </row>
    <row r="1994" spans="1:15" ht="17.25" thickBot="1" x14ac:dyDescent="0.4">
      <c r="A1994" s="17">
        <f t="shared" si="62"/>
        <v>7100017</v>
      </c>
      <c r="B1994" s="17" t="s">
        <v>72</v>
      </c>
      <c r="C1994" s="15">
        <f>INDEX(装备!G:G,MATCH(属性!A1994,装备!A:A,0))</f>
        <v>7</v>
      </c>
      <c r="D1994" s="15" t="str">
        <f>INDEX(装备!E:E,MATCH(属性!A1994,装备!A:A,0))</f>
        <v>necklace</v>
      </c>
      <c r="E1994" s="14">
        <v>72</v>
      </c>
      <c r="F1994" s="17">
        <f>INT((VLOOKUP($C1994,装备数值,2,0)+VLOOKUP($C1994,装备数值,5,0)*($E1994-1))*VLOOKUP($D1994,系数!$K$2:$O$7,2,0))</f>
        <v>0</v>
      </c>
      <c r="G1994" s="17">
        <f>INT((VLOOKUP($C1994,装备数值,3,0)+VLOOKUP($C1994,装备数值,6,0)*($E1994-1))*VLOOKUP($D1994,系数!$K$2:$O$7,3,0))</f>
        <v>244</v>
      </c>
      <c r="H1994" s="17">
        <f t="shared" si="63"/>
        <v>244</v>
      </c>
      <c r="I1994" s="17">
        <f>INT((VLOOKUP($C1994,装备数值,4,0)+VLOOKUP($C1994,装备数值,7,0)*($E1994-1))*VLOOKUP($D1994,系数!$K$2:$O$7,4,0))</f>
        <v>0</v>
      </c>
      <c r="J1994" s="17">
        <f>INT((VLOOKUP($C1994,装备数值,4,0)+VLOOKUP($C1994,装备数值,7,0)*($E1994-1))*VLOOKUP($D1994,系数!$K$2:$O$7,5,0))</f>
        <v>0</v>
      </c>
      <c r="K1994" s="17">
        <f>INT(VLOOKUP(E1994,强化金币,2,1)*VLOOKUP(INDEX(装备!F:F,MATCH(属性!A1994,装备!A:A,0)),系数!$K$12:$M$15,3,0))</f>
        <v>24750</v>
      </c>
      <c r="L1994" s="17"/>
      <c r="M1994" s="17"/>
      <c r="N1994" s="17"/>
      <c r="O1994" s="17">
        <f>IF(E1994=1,"",VLOOKUP(E1994,系数!$S$2:$AB$12,MATCH(属性!C1994,评级,0),1))</f>
        <v>0</v>
      </c>
    </row>
    <row r="1995" spans="1:15" ht="17.25" thickBot="1" x14ac:dyDescent="0.4">
      <c r="A1995" s="17">
        <f t="shared" si="62"/>
        <v>7100017</v>
      </c>
      <c r="B1995" s="17" t="s">
        <v>72</v>
      </c>
      <c r="C1995" s="15">
        <f>INDEX(装备!G:G,MATCH(属性!A1995,装备!A:A,0))</f>
        <v>7</v>
      </c>
      <c r="D1995" s="15" t="str">
        <f>INDEX(装备!E:E,MATCH(属性!A1995,装备!A:A,0))</f>
        <v>necklace</v>
      </c>
      <c r="E1995" s="14">
        <v>73</v>
      </c>
      <c r="F1995" s="17">
        <f>INT((VLOOKUP($C1995,装备数值,2,0)+VLOOKUP($C1995,装备数值,5,0)*($E1995-1))*VLOOKUP($D1995,系数!$K$2:$O$7,2,0))</f>
        <v>0</v>
      </c>
      <c r="G1995" s="17">
        <f>INT((VLOOKUP($C1995,装备数值,3,0)+VLOOKUP($C1995,装备数值,6,0)*($E1995-1))*VLOOKUP($D1995,系数!$K$2:$O$7,3,0))</f>
        <v>246</v>
      </c>
      <c r="H1995" s="17">
        <f t="shared" si="63"/>
        <v>246</v>
      </c>
      <c r="I1995" s="17">
        <f>INT((VLOOKUP($C1995,装备数值,4,0)+VLOOKUP($C1995,装备数值,7,0)*($E1995-1))*VLOOKUP($D1995,系数!$K$2:$O$7,4,0))</f>
        <v>0</v>
      </c>
      <c r="J1995" s="17">
        <f>INT((VLOOKUP($C1995,装备数值,4,0)+VLOOKUP($C1995,装备数值,7,0)*($E1995-1))*VLOOKUP($D1995,系数!$K$2:$O$7,5,0))</f>
        <v>0</v>
      </c>
      <c r="K1995" s="17">
        <f>INT(VLOOKUP(E1995,强化金币,2,1)*VLOOKUP(INDEX(装备!F:F,MATCH(属性!A1995,装备!A:A,0)),系数!$K$12:$M$15,3,0))</f>
        <v>25500</v>
      </c>
      <c r="L1995" s="17"/>
      <c r="M1995" s="17"/>
      <c r="N1995" s="17"/>
      <c r="O1995" s="17">
        <f>IF(E1995=1,"",VLOOKUP(E1995,系数!$S$2:$AB$12,MATCH(属性!C1995,评级,0),1))</f>
        <v>0</v>
      </c>
    </row>
    <row r="1996" spans="1:15" ht="17.25" thickBot="1" x14ac:dyDescent="0.4">
      <c r="A1996" s="17">
        <f t="shared" si="62"/>
        <v>7100017</v>
      </c>
      <c r="B1996" s="17" t="s">
        <v>72</v>
      </c>
      <c r="C1996" s="15">
        <f>INDEX(装备!G:G,MATCH(属性!A1996,装备!A:A,0))</f>
        <v>7</v>
      </c>
      <c r="D1996" s="15" t="str">
        <f>INDEX(装备!E:E,MATCH(属性!A1996,装备!A:A,0))</f>
        <v>necklace</v>
      </c>
      <c r="E1996" s="14">
        <v>74</v>
      </c>
      <c r="F1996" s="17">
        <f>INT((VLOOKUP($C1996,装备数值,2,0)+VLOOKUP($C1996,装备数值,5,0)*($E1996-1))*VLOOKUP($D1996,系数!$K$2:$O$7,2,0))</f>
        <v>0</v>
      </c>
      <c r="G1996" s="17">
        <f>INT((VLOOKUP($C1996,装备数值,3,0)+VLOOKUP($C1996,装备数值,6,0)*($E1996-1))*VLOOKUP($D1996,系数!$K$2:$O$7,3,0))</f>
        <v>248</v>
      </c>
      <c r="H1996" s="17">
        <f t="shared" si="63"/>
        <v>248</v>
      </c>
      <c r="I1996" s="17">
        <f>INT((VLOOKUP($C1996,装备数值,4,0)+VLOOKUP($C1996,装备数值,7,0)*($E1996-1))*VLOOKUP($D1996,系数!$K$2:$O$7,4,0))</f>
        <v>0</v>
      </c>
      <c r="J1996" s="17">
        <f>INT((VLOOKUP($C1996,装备数值,4,0)+VLOOKUP($C1996,装备数值,7,0)*($E1996-1))*VLOOKUP($D1996,系数!$K$2:$O$7,5,0))</f>
        <v>0</v>
      </c>
      <c r="K1996" s="17">
        <f>INT(VLOOKUP(E1996,强化金币,2,1)*VLOOKUP(INDEX(装备!F:F,MATCH(属性!A1996,装备!A:A,0)),系数!$K$12:$M$15,3,0))</f>
        <v>26250</v>
      </c>
      <c r="L1996" s="17"/>
      <c r="M1996" s="17"/>
      <c r="N1996" s="17"/>
      <c r="O1996" s="17">
        <f>IF(E1996=1,"",VLOOKUP(E1996,系数!$S$2:$AB$12,MATCH(属性!C1996,评级,0),1))</f>
        <v>0</v>
      </c>
    </row>
    <row r="1997" spans="1:15" ht="17.25" thickBot="1" x14ac:dyDescent="0.4">
      <c r="A1997" s="17">
        <f t="shared" si="62"/>
        <v>7100017</v>
      </c>
      <c r="B1997" s="17" t="s">
        <v>72</v>
      </c>
      <c r="C1997" s="15">
        <f>INDEX(装备!G:G,MATCH(属性!A1997,装备!A:A,0))</f>
        <v>7</v>
      </c>
      <c r="D1997" s="15" t="str">
        <f>INDEX(装备!E:E,MATCH(属性!A1997,装备!A:A,0))</f>
        <v>necklace</v>
      </c>
      <c r="E1997" s="14">
        <v>75</v>
      </c>
      <c r="F1997" s="17">
        <f>INT((VLOOKUP($C1997,装备数值,2,0)+VLOOKUP($C1997,装备数值,5,0)*($E1997-1))*VLOOKUP($D1997,系数!$K$2:$O$7,2,0))</f>
        <v>0</v>
      </c>
      <c r="G1997" s="17">
        <f>INT((VLOOKUP($C1997,装备数值,3,0)+VLOOKUP($C1997,装备数值,6,0)*($E1997-1))*VLOOKUP($D1997,系数!$K$2:$O$7,3,0))</f>
        <v>251</v>
      </c>
      <c r="H1997" s="17">
        <f t="shared" si="63"/>
        <v>251</v>
      </c>
      <c r="I1997" s="17">
        <f>INT((VLOOKUP($C1997,装备数值,4,0)+VLOOKUP($C1997,装备数值,7,0)*($E1997-1))*VLOOKUP($D1997,系数!$K$2:$O$7,4,0))</f>
        <v>0</v>
      </c>
      <c r="J1997" s="17">
        <f>INT((VLOOKUP($C1997,装备数值,4,0)+VLOOKUP($C1997,装备数值,7,0)*($E1997-1))*VLOOKUP($D1997,系数!$K$2:$O$7,5,0))</f>
        <v>0</v>
      </c>
      <c r="K1997" s="17">
        <f>INT(VLOOKUP(E1997,强化金币,2,1)*VLOOKUP(INDEX(装备!F:F,MATCH(属性!A1997,装备!A:A,0)),系数!$K$12:$M$15,3,0))</f>
        <v>27000</v>
      </c>
      <c r="L1997" s="17"/>
      <c r="M1997" s="17"/>
      <c r="N1997" s="17"/>
      <c r="O1997" s="17">
        <f>IF(E1997=1,"",VLOOKUP(E1997,系数!$S$2:$AB$12,MATCH(属性!C1997,评级,0),1))</f>
        <v>0</v>
      </c>
    </row>
    <row r="1998" spans="1:15" ht="17.25" thickBot="1" x14ac:dyDescent="0.4">
      <c r="A1998" s="17">
        <f t="shared" si="62"/>
        <v>7100017</v>
      </c>
      <c r="B1998" s="17" t="s">
        <v>72</v>
      </c>
      <c r="C1998" s="15">
        <f>INDEX(装备!G:G,MATCH(属性!A1998,装备!A:A,0))</f>
        <v>7</v>
      </c>
      <c r="D1998" s="15" t="str">
        <f>INDEX(装备!E:E,MATCH(属性!A1998,装备!A:A,0))</f>
        <v>necklace</v>
      </c>
      <c r="E1998" s="14">
        <v>76</v>
      </c>
      <c r="F1998" s="17">
        <f>INT((VLOOKUP($C1998,装备数值,2,0)+VLOOKUP($C1998,装备数值,5,0)*($E1998-1))*VLOOKUP($D1998,系数!$K$2:$O$7,2,0))</f>
        <v>0</v>
      </c>
      <c r="G1998" s="17">
        <f>INT((VLOOKUP($C1998,装备数值,3,0)+VLOOKUP($C1998,装备数值,6,0)*($E1998-1))*VLOOKUP($D1998,系数!$K$2:$O$7,3,0))</f>
        <v>253</v>
      </c>
      <c r="H1998" s="17">
        <f t="shared" si="63"/>
        <v>253</v>
      </c>
      <c r="I1998" s="17">
        <f>INT((VLOOKUP($C1998,装备数值,4,0)+VLOOKUP($C1998,装备数值,7,0)*($E1998-1))*VLOOKUP($D1998,系数!$K$2:$O$7,4,0))</f>
        <v>0</v>
      </c>
      <c r="J1998" s="17">
        <f>INT((VLOOKUP($C1998,装备数值,4,0)+VLOOKUP($C1998,装备数值,7,0)*($E1998-1))*VLOOKUP($D1998,系数!$K$2:$O$7,5,0))</f>
        <v>0</v>
      </c>
      <c r="K1998" s="17">
        <f>INT(VLOOKUP(E1998,强化金币,2,1)*VLOOKUP(INDEX(装备!F:F,MATCH(属性!A1998,装备!A:A,0)),系数!$K$12:$M$15,3,0))</f>
        <v>27750</v>
      </c>
      <c r="L1998" s="17"/>
      <c r="M1998" s="17"/>
      <c r="N1998" s="17"/>
      <c r="O1998" s="17">
        <f>IF(E1998=1,"",VLOOKUP(E1998,系数!$S$2:$AB$12,MATCH(属性!C1998,评级,0),1))</f>
        <v>0</v>
      </c>
    </row>
    <row r="1999" spans="1:15" ht="17.25" thickBot="1" x14ac:dyDescent="0.4">
      <c r="A1999" s="17">
        <f t="shared" si="62"/>
        <v>7100017</v>
      </c>
      <c r="B1999" s="17" t="s">
        <v>72</v>
      </c>
      <c r="C1999" s="15">
        <f>INDEX(装备!G:G,MATCH(属性!A1999,装备!A:A,0))</f>
        <v>7</v>
      </c>
      <c r="D1999" s="15" t="str">
        <f>INDEX(装备!E:E,MATCH(属性!A1999,装备!A:A,0))</f>
        <v>necklace</v>
      </c>
      <c r="E1999" s="14">
        <v>77</v>
      </c>
      <c r="F1999" s="17">
        <f>INT((VLOOKUP($C1999,装备数值,2,0)+VLOOKUP($C1999,装备数值,5,0)*($E1999-1))*VLOOKUP($D1999,系数!$K$2:$O$7,2,0))</f>
        <v>0</v>
      </c>
      <c r="G1999" s="17">
        <f>INT((VLOOKUP($C1999,装备数值,3,0)+VLOOKUP($C1999,装备数值,6,0)*($E1999-1))*VLOOKUP($D1999,系数!$K$2:$O$7,3,0))</f>
        <v>255</v>
      </c>
      <c r="H1999" s="17">
        <f t="shared" si="63"/>
        <v>255</v>
      </c>
      <c r="I1999" s="17">
        <f>INT((VLOOKUP($C1999,装备数值,4,0)+VLOOKUP($C1999,装备数值,7,0)*($E1999-1))*VLOOKUP($D1999,系数!$K$2:$O$7,4,0))</f>
        <v>0</v>
      </c>
      <c r="J1999" s="17">
        <f>INT((VLOOKUP($C1999,装备数值,4,0)+VLOOKUP($C1999,装备数值,7,0)*($E1999-1))*VLOOKUP($D1999,系数!$K$2:$O$7,5,0))</f>
        <v>0</v>
      </c>
      <c r="K1999" s="17">
        <f>INT(VLOOKUP(E1999,强化金币,2,1)*VLOOKUP(INDEX(装备!F:F,MATCH(属性!A1999,装备!A:A,0)),系数!$K$12:$M$15,3,0))</f>
        <v>28500</v>
      </c>
      <c r="L1999" s="17"/>
      <c r="M1999" s="17"/>
      <c r="N1999" s="17"/>
      <c r="O1999" s="17">
        <f>IF(E1999=1,"",VLOOKUP(E1999,系数!$S$2:$AB$12,MATCH(属性!C1999,评级,0),1))</f>
        <v>0</v>
      </c>
    </row>
    <row r="2000" spans="1:15" ht="17.25" thickBot="1" x14ac:dyDescent="0.4">
      <c r="A2000" s="17">
        <f t="shared" si="62"/>
        <v>7100017</v>
      </c>
      <c r="B2000" s="17" t="s">
        <v>72</v>
      </c>
      <c r="C2000" s="15">
        <f>INDEX(装备!G:G,MATCH(属性!A2000,装备!A:A,0))</f>
        <v>7</v>
      </c>
      <c r="D2000" s="15" t="str">
        <f>INDEX(装备!E:E,MATCH(属性!A2000,装备!A:A,0))</f>
        <v>necklace</v>
      </c>
      <c r="E2000" s="14">
        <v>78</v>
      </c>
      <c r="F2000" s="17">
        <f>INT((VLOOKUP($C2000,装备数值,2,0)+VLOOKUP($C2000,装备数值,5,0)*($E2000-1))*VLOOKUP($D2000,系数!$K$2:$O$7,2,0))</f>
        <v>0</v>
      </c>
      <c r="G2000" s="17">
        <f>INT((VLOOKUP($C2000,装备数值,3,0)+VLOOKUP($C2000,装备数值,6,0)*($E2000-1))*VLOOKUP($D2000,系数!$K$2:$O$7,3,0))</f>
        <v>258</v>
      </c>
      <c r="H2000" s="17">
        <f t="shared" si="63"/>
        <v>258</v>
      </c>
      <c r="I2000" s="17">
        <f>INT((VLOOKUP($C2000,装备数值,4,0)+VLOOKUP($C2000,装备数值,7,0)*($E2000-1))*VLOOKUP($D2000,系数!$K$2:$O$7,4,0))</f>
        <v>0</v>
      </c>
      <c r="J2000" s="17">
        <f>INT((VLOOKUP($C2000,装备数值,4,0)+VLOOKUP($C2000,装备数值,7,0)*($E2000-1))*VLOOKUP($D2000,系数!$K$2:$O$7,5,0))</f>
        <v>0</v>
      </c>
      <c r="K2000" s="17">
        <f>INT(VLOOKUP(E2000,强化金币,2,1)*VLOOKUP(INDEX(装备!F:F,MATCH(属性!A2000,装备!A:A,0)),系数!$K$12:$M$15,3,0))</f>
        <v>29250</v>
      </c>
      <c r="L2000" s="17"/>
      <c r="M2000" s="17"/>
      <c r="N2000" s="17"/>
      <c r="O2000" s="17">
        <f>IF(E2000=1,"",VLOOKUP(E2000,系数!$S$2:$AB$12,MATCH(属性!C2000,评级,0),1))</f>
        <v>0</v>
      </c>
    </row>
    <row r="2001" spans="1:15" ht="17.25" thickBot="1" x14ac:dyDescent="0.4">
      <c r="A2001" s="17">
        <f t="shared" si="62"/>
        <v>7100017</v>
      </c>
      <c r="B2001" s="17" t="s">
        <v>72</v>
      </c>
      <c r="C2001" s="15">
        <f>INDEX(装备!G:G,MATCH(属性!A2001,装备!A:A,0))</f>
        <v>7</v>
      </c>
      <c r="D2001" s="15" t="str">
        <f>INDEX(装备!E:E,MATCH(属性!A2001,装备!A:A,0))</f>
        <v>necklace</v>
      </c>
      <c r="E2001" s="14">
        <v>79</v>
      </c>
      <c r="F2001" s="17">
        <f>INT((VLOOKUP($C2001,装备数值,2,0)+VLOOKUP($C2001,装备数值,5,0)*($E2001-1))*VLOOKUP($D2001,系数!$K$2:$O$7,2,0))</f>
        <v>0</v>
      </c>
      <c r="G2001" s="17">
        <f>INT((VLOOKUP($C2001,装备数值,3,0)+VLOOKUP($C2001,装备数值,6,0)*($E2001-1))*VLOOKUP($D2001,系数!$K$2:$O$7,3,0))</f>
        <v>260</v>
      </c>
      <c r="H2001" s="17">
        <f t="shared" si="63"/>
        <v>260</v>
      </c>
      <c r="I2001" s="17">
        <f>INT((VLOOKUP($C2001,装备数值,4,0)+VLOOKUP($C2001,装备数值,7,0)*($E2001-1))*VLOOKUP($D2001,系数!$K$2:$O$7,4,0))</f>
        <v>0</v>
      </c>
      <c r="J2001" s="17">
        <f>INT((VLOOKUP($C2001,装备数值,4,0)+VLOOKUP($C2001,装备数值,7,0)*($E2001-1))*VLOOKUP($D2001,系数!$K$2:$O$7,5,0))</f>
        <v>0</v>
      </c>
      <c r="K2001" s="17">
        <f>INT(VLOOKUP(E2001,强化金币,2,1)*VLOOKUP(INDEX(装备!F:F,MATCH(属性!A2001,装备!A:A,0)),系数!$K$12:$M$15,3,0))</f>
        <v>30000</v>
      </c>
      <c r="L2001" s="17"/>
      <c r="M2001" s="17"/>
      <c r="N2001" s="17"/>
      <c r="O2001" s="17">
        <f>IF(E2001=1,"",VLOOKUP(E2001,系数!$S$2:$AB$12,MATCH(属性!C2001,评级,0),1))</f>
        <v>0</v>
      </c>
    </row>
    <row r="2002" spans="1:15" ht="17.25" thickBot="1" x14ac:dyDescent="0.4">
      <c r="A2002" s="17">
        <f t="shared" si="62"/>
        <v>7100017</v>
      </c>
      <c r="B2002" s="17" t="s">
        <v>72</v>
      </c>
      <c r="C2002" s="15">
        <f>INDEX(装备!G:G,MATCH(属性!A2002,装备!A:A,0))</f>
        <v>7</v>
      </c>
      <c r="D2002" s="15" t="str">
        <f>INDEX(装备!E:E,MATCH(属性!A2002,装备!A:A,0))</f>
        <v>necklace</v>
      </c>
      <c r="E2002" s="14">
        <v>80</v>
      </c>
      <c r="F2002" s="17">
        <f>INT((VLOOKUP($C2002,装备数值,2,0)+VLOOKUP($C2002,装备数值,5,0)*($E2002-1))*VLOOKUP($D2002,系数!$K$2:$O$7,2,0))</f>
        <v>0</v>
      </c>
      <c r="G2002" s="17">
        <f>INT((VLOOKUP($C2002,装备数值,3,0)+VLOOKUP($C2002,装备数值,6,0)*($E2002-1))*VLOOKUP($D2002,系数!$K$2:$O$7,3,0))</f>
        <v>262</v>
      </c>
      <c r="H2002" s="17">
        <f t="shared" si="63"/>
        <v>262</v>
      </c>
      <c r="I2002" s="17">
        <f>INT((VLOOKUP($C2002,装备数值,4,0)+VLOOKUP($C2002,装备数值,7,0)*($E2002-1))*VLOOKUP($D2002,系数!$K$2:$O$7,4,0))</f>
        <v>0</v>
      </c>
      <c r="J2002" s="17">
        <f>INT((VLOOKUP($C2002,装备数值,4,0)+VLOOKUP($C2002,装备数值,7,0)*($E2002-1))*VLOOKUP($D2002,系数!$K$2:$O$7,5,0))</f>
        <v>0</v>
      </c>
      <c r="K2002" s="17">
        <f>INT(VLOOKUP(E2002,强化金币,2,1)*VLOOKUP(INDEX(装备!F:F,MATCH(属性!A2002,装备!A:A,0)),系数!$K$12:$M$15,3,0))</f>
        <v>36000</v>
      </c>
      <c r="L2002" s="17"/>
      <c r="M2002" s="17"/>
      <c r="N2002" s="17"/>
      <c r="O2002" s="17">
        <f>IF(E2002=1,"",VLOOKUP(E2002,系数!$S$2:$AB$12,MATCH(属性!C2002,评级,0),1))</f>
        <v>0</v>
      </c>
    </row>
    <row r="2003" spans="1:15" ht="17.25" thickBot="1" x14ac:dyDescent="0.4">
      <c r="A2003" s="17">
        <f t="shared" si="62"/>
        <v>7100017</v>
      </c>
      <c r="B2003" s="17" t="s">
        <v>72</v>
      </c>
      <c r="C2003" s="15">
        <f>INDEX(装备!G:G,MATCH(属性!A2003,装备!A:A,0))</f>
        <v>7</v>
      </c>
      <c r="D2003" s="15" t="str">
        <f>INDEX(装备!E:E,MATCH(属性!A2003,装备!A:A,0))</f>
        <v>necklace</v>
      </c>
      <c r="E2003" s="14">
        <v>81</v>
      </c>
      <c r="F2003" s="17">
        <f>INT((VLOOKUP($C2003,装备数值,2,0)+VLOOKUP($C2003,装备数值,5,0)*($E2003-1))*VLOOKUP($D2003,系数!$K$2:$O$7,2,0))</f>
        <v>0</v>
      </c>
      <c r="G2003" s="17">
        <f>INT((VLOOKUP($C2003,装备数值,3,0)+VLOOKUP($C2003,装备数值,6,0)*($E2003-1))*VLOOKUP($D2003,系数!$K$2:$O$7,3,0))</f>
        <v>265</v>
      </c>
      <c r="H2003" s="17">
        <f t="shared" si="63"/>
        <v>265</v>
      </c>
      <c r="I2003" s="17">
        <f>INT((VLOOKUP($C2003,装备数值,4,0)+VLOOKUP($C2003,装备数值,7,0)*($E2003-1))*VLOOKUP($D2003,系数!$K$2:$O$7,4,0))</f>
        <v>0</v>
      </c>
      <c r="J2003" s="17">
        <f>INT((VLOOKUP($C2003,装备数值,4,0)+VLOOKUP($C2003,装备数值,7,0)*($E2003-1))*VLOOKUP($D2003,系数!$K$2:$O$7,5,0))</f>
        <v>0</v>
      </c>
      <c r="K2003" s="17">
        <f>INT(VLOOKUP(E2003,强化金币,2,1)*VLOOKUP(INDEX(装备!F:F,MATCH(属性!A2003,装备!A:A,0)),系数!$K$12:$M$15,3,0))</f>
        <v>42000</v>
      </c>
      <c r="L2003" s="17"/>
      <c r="M2003" s="17"/>
      <c r="N2003" s="17"/>
      <c r="O2003" s="17">
        <f>IF(E2003=1,"",VLOOKUP(E2003,系数!$S$2:$AB$12,MATCH(属性!C2003,评级,0),1))</f>
        <v>0</v>
      </c>
    </row>
    <row r="2004" spans="1:15" ht="17.25" thickBot="1" x14ac:dyDescent="0.4">
      <c r="A2004" s="17">
        <f t="shared" si="62"/>
        <v>7100017</v>
      </c>
      <c r="B2004" s="17" t="s">
        <v>72</v>
      </c>
      <c r="C2004" s="15">
        <f>INDEX(装备!G:G,MATCH(属性!A2004,装备!A:A,0))</f>
        <v>7</v>
      </c>
      <c r="D2004" s="15" t="str">
        <f>INDEX(装备!E:E,MATCH(属性!A2004,装备!A:A,0))</f>
        <v>necklace</v>
      </c>
      <c r="E2004" s="14">
        <v>82</v>
      </c>
      <c r="F2004" s="17">
        <f>INT((VLOOKUP($C2004,装备数值,2,0)+VLOOKUP($C2004,装备数值,5,0)*($E2004-1))*VLOOKUP($D2004,系数!$K$2:$O$7,2,0))</f>
        <v>0</v>
      </c>
      <c r="G2004" s="17">
        <f>INT((VLOOKUP($C2004,装备数值,3,0)+VLOOKUP($C2004,装备数值,6,0)*($E2004-1))*VLOOKUP($D2004,系数!$K$2:$O$7,3,0))</f>
        <v>267</v>
      </c>
      <c r="H2004" s="17">
        <f t="shared" si="63"/>
        <v>267</v>
      </c>
      <c r="I2004" s="17">
        <f>INT((VLOOKUP($C2004,装备数值,4,0)+VLOOKUP($C2004,装备数值,7,0)*($E2004-1))*VLOOKUP($D2004,系数!$K$2:$O$7,4,0))</f>
        <v>0</v>
      </c>
      <c r="J2004" s="17">
        <f>INT((VLOOKUP($C2004,装备数值,4,0)+VLOOKUP($C2004,装备数值,7,0)*($E2004-1))*VLOOKUP($D2004,系数!$K$2:$O$7,5,0))</f>
        <v>0</v>
      </c>
      <c r="K2004" s="17">
        <f>INT(VLOOKUP(E2004,强化金币,2,1)*VLOOKUP(INDEX(装备!F:F,MATCH(属性!A2004,装备!A:A,0)),系数!$K$12:$M$15,3,0))</f>
        <v>48000</v>
      </c>
      <c r="L2004" s="17"/>
      <c r="M2004" s="17"/>
      <c r="N2004" s="17"/>
      <c r="O2004" s="17">
        <f>IF(E2004=1,"",VLOOKUP(E2004,系数!$S$2:$AB$12,MATCH(属性!C2004,评级,0),1))</f>
        <v>0</v>
      </c>
    </row>
    <row r="2005" spans="1:15" ht="17.25" thickBot="1" x14ac:dyDescent="0.4">
      <c r="A2005" s="17">
        <f t="shared" si="62"/>
        <v>7100017</v>
      </c>
      <c r="B2005" s="17" t="s">
        <v>72</v>
      </c>
      <c r="C2005" s="15">
        <f>INDEX(装备!G:G,MATCH(属性!A2005,装备!A:A,0))</f>
        <v>7</v>
      </c>
      <c r="D2005" s="15" t="str">
        <f>INDEX(装备!E:E,MATCH(属性!A2005,装备!A:A,0))</f>
        <v>necklace</v>
      </c>
      <c r="E2005" s="14">
        <v>83</v>
      </c>
      <c r="F2005" s="17">
        <f>INT((VLOOKUP($C2005,装备数值,2,0)+VLOOKUP($C2005,装备数值,5,0)*($E2005-1))*VLOOKUP($D2005,系数!$K$2:$O$7,2,0))</f>
        <v>0</v>
      </c>
      <c r="G2005" s="17">
        <f>INT((VLOOKUP($C2005,装备数值,3,0)+VLOOKUP($C2005,装备数值,6,0)*($E2005-1))*VLOOKUP($D2005,系数!$K$2:$O$7,3,0))</f>
        <v>269</v>
      </c>
      <c r="H2005" s="17">
        <f t="shared" si="63"/>
        <v>269</v>
      </c>
      <c r="I2005" s="17">
        <f>INT((VLOOKUP($C2005,装备数值,4,0)+VLOOKUP($C2005,装备数值,7,0)*($E2005-1))*VLOOKUP($D2005,系数!$K$2:$O$7,4,0))</f>
        <v>0</v>
      </c>
      <c r="J2005" s="17">
        <f>INT((VLOOKUP($C2005,装备数值,4,0)+VLOOKUP($C2005,装备数值,7,0)*($E2005-1))*VLOOKUP($D2005,系数!$K$2:$O$7,5,0))</f>
        <v>0</v>
      </c>
      <c r="K2005" s="17">
        <f>INT(VLOOKUP(E2005,强化金币,2,1)*VLOOKUP(INDEX(装备!F:F,MATCH(属性!A2005,装备!A:A,0)),系数!$K$12:$M$15,3,0))</f>
        <v>54000</v>
      </c>
      <c r="L2005" s="17"/>
      <c r="M2005" s="17"/>
      <c r="N2005" s="17"/>
      <c r="O2005" s="17">
        <f>IF(E2005=1,"",VLOOKUP(E2005,系数!$S$2:$AB$12,MATCH(属性!C2005,评级,0),1))</f>
        <v>0</v>
      </c>
    </row>
    <row r="2006" spans="1:15" ht="17.25" thickBot="1" x14ac:dyDescent="0.4">
      <c r="A2006" s="17">
        <f t="shared" si="62"/>
        <v>7100017</v>
      </c>
      <c r="B2006" s="17" t="s">
        <v>72</v>
      </c>
      <c r="C2006" s="15">
        <f>INDEX(装备!G:G,MATCH(属性!A2006,装备!A:A,0))</f>
        <v>7</v>
      </c>
      <c r="D2006" s="15" t="str">
        <f>INDEX(装备!E:E,MATCH(属性!A2006,装备!A:A,0))</f>
        <v>necklace</v>
      </c>
      <c r="E2006" s="14">
        <v>84</v>
      </c>
      <c r="F2006" s="17">
        <f>INT((VLOOKUP($C2006,装备数值,2,0)+VLOOKUP($C2006,装备数值,5,0)*($E2006-1))*VLOOKUP($D2006,系数!$K$2:$O$7,2,0))</f>
        <v>0</v>
      </c>
      <c r="G2006" s="17">
        <f>INT((VLOOKUP($C2006,装备数值,3,0)+VLOOKUP($C2006,装备数值,6,0)*($E2006-1))*VLOOKUP($D2006,系数!$K$2:$O$7,3,0))</f>
        <v>272</v>
      </c>
      <c r="H2006" s="17">
        <f t="shared" si="63"/>
        <v>272</v>
      </c>
      <c r="I2006" s="17">
        <f>INT((VLOOKUP($C2006,装备数值,4,0)+VLOOKUP($C2006,装备数值,7,0)*($E2006-1))*VLOOKUP($D2006,系数!$K$2:$O$7,4,0))</f>
        <v>0</v>
      </c>
      <c r="J2006" s="17">
        <f>INT((VLOOKUP($C2006,装备数值,4,0)+VLOOKUP($C2006,装备数值,7,0)*($E2006-1))*VLOOKUP($D2006,系数!$K$2:$O$7,5,0))</f>
        <v>0</v>
      </c>
      <c r="K2006" s="17">
        <f>INT(VLOOKUP(E2006,强化金币,2,1)*VLOOKUP(INDEX(装备!F:F,MATCH(属性!A2006,装备!A:A,0)),系数!$K$12:$M$15,3,0))</f>
        <v>60000</v>
      </c>
      <c r="L2006" s="17"/>
      <c r="M2006" s="17"/>
      <c r="N2006" s="17"/>
      <c r="O2006" s="17">
        <f>IF(E2006=1,"",VLOOKUP(E2006,系数!$S$2:$AB$12,MATCH(属性!C2006,评级,0),1))</f>
        <v>0</v>
      </c>
    </row>
    <row r="2007" spans="1:15" ht="17.25" thickBot="1" x14ac:dyDescent="0.4">
      <c r="A2007" s="17">
        <f t="shared" si="62"/>
        <v>7100017</v>
      </c>
      <c r="B2007" s="17" t="s">
        <v>72</v>
      </c>
      <c r="C2007" s="15">
        <f>INDEX(装备!G:G,MATCH(属性!A2007,装备!A:A,0))</f>
        <v>7</v>
      </c>
      <c r="D2007" s="15" t="str">
        <f>INDEX(装备!E:E,MATCH(属性!A2007,装备!A:A,0))</f>
        <v>necklace</v>
      </c>
      <c r="E2007" s="14">
        <v>85</v>
      </c>
      <c r="F2007" s="17">
        <f>INT((VLOOKUP($C2007,装备数值,2,0)+VLOOKUP($C2007,装备数值,5,0)*($E2007-1))*VLOOKUP($D2007,系数!$K$2:$O$7,2,0))</f>
        <v>0</v>
      </c>
      <c r="G2007" s="17">
        <f>INT((VLOOKUP($C2007,装备数值,3,0)+VLOOKUP($C2007,装备数值,6,0)*($E2007-1))*VLOOKUP($D2007,系数!$K$2:$O$7,3,0))</f>
        <v>274</v>
      </c>
      <c r="H2007" s="17">
        <f t="shared" si="63"/>
        <v>274</v>
      </c>
      <c r="I2007" s="17">
        <f>INT((VLOOKUP($C2007,装备数值,4,0)+VLOOKUP($C2007,装备数值,7,0)*($E2007-1))*VLOOKUP($D2007,系数!$K$2:$O$7,4,0))</f>
        <v>0</v>
      </c>
      <c r="J2007" s="17">
        <f>INT((VLOOKUP($C2007,装备数值,4,0)+VLOOKUP($C2007,装备数值,7,0)*($E2007-1))*VLOOKUP($D2007,系数!$K$2:$O$7,5,0))</f>
        <v>0</v>
      </c>
      <c r="K2007" s="17">
        <f>INT(VLOOKUP(E2007,强化金币,2,1)*VLOOKUP(INDEX(装备!F:F,MATCH(属性!A2007,装备!A:A,0)),系数!$K$12:$M$15,3,0))</f>
        <v>75000</v>
      </c>
      <c r="L2007" s="17"/>
      <c r="M2007" s="17"/>
      <c r="N2007" s="17"/>
      <c r="O2007" s="17">
        <f>IF(E2007=1,"",VLOOKUP(E2007,系数!$S$2:$AB$12,MATCH(属性!C2007,评级,0),1))</f>
        <v>0</v>
      </c>
    </row>
    <row r="2008" spans="1:15" ht="17.25" thickBot="1" x14ac:dyDescent="0.4">
      <c r="A2008" s="17">
        <f t="shared" si="62"/>
        <v>7100017</v>
      </c>
      <c r="B2008" s="17" t="s">
        <v>72</v>
      </c>
      <c r="C2008" s="15">
        <f>INDEX(装备!G:G,MATCH(属性!A2008,装备!A:A,0))</f>
        <v>7</v>
      </c>
      <c r="D2008" s="15" t="str">
        <f>INDEX(装备!E:E,MATCH(属性!A2008,装备!A:A,0))</f>
        <v>necklace</v>
      </c>
      <c r="E2008" s="14">
        <v>86</v>
      </c>
      <c r="F2008" s="17">
        <f>INT((VLOOKUP($C2008,装备数值,2,0)+VLOOKUP($C2008,装备数值,5,0)*($E2008-1))*VLOOKUP($D2008,系数!$K$2:$O$7,2,0))</f>
        <v>0</v>
      </c>
      <c r="G2008" s="17">
        <f>INT((VLOOKUP($C2008,装备数值,3,0)+VLOOKUP($C2008,装备数值,6,0)*($E2008-1))*VLOOKUP($D2008,系数!$K$2:$O$7,3,0))</f>
        <v>276</v>
      </c>
      <c r="H2008" s="17">
        <f t="shared" si="63"/>
        <v>276</v>
      </c>
      <c r="I2008" s="17">
        <f>INT((VLOOKUP($C2008,装备数值,4,0)+VLOOKUP($C2008,装备数值,7,0)*($E2008-1))*VLOOKUP($D2008,系数!$K$2:$O$7,4,0))</f>
        <v>0</v>
      </c>
      <c r="J2008" s="17">
        <f>INT((VLOOKUP($C2008,装备数值,4,0)+VLOOKUP($C2008,装备数值,7,0)*($E2008-1))*VLOOKUP($D2008,系数!$K$2:$O$7,5,0))</f>
        <v>0</v>
      </c>
      <c r="K2008" s="17">
        <f>INT(VLOOKUP(E2008,强化金币,2,1)*VLOOKUP(INDEX(装备!F:F,MATCH(属性!A2008,装备!A:A,0)),系数!$K$12:$M$15,3,0))</f>
        <v>90000</v>
      </c>
      <c r="L2008" s="17"/>
      <c r="M2008" s="17"/>
      <c r="N2008" s="17"/>
      <c r="O2008" s="17">
        <f>IF(E2008=1,"",VLOOKUP(E2008,系数!$S$2:$AB$12,MATCH(属性!C2008,评级,0),1))</f>
        <v>0</v>
      </c>
    </row>
    <row r="2009" spans="1:15" ht="17.25" thickBot="1" x14ac:dyDescent="0.4">
      <c r="A2009" s="17">
        <f t="shared" si="62"/>
        <v>7100017</v>
      </c>
      <c r="B2009" s="17" t="s">
        <v>72</v>
      </c>
      <c r="C2009" s="15">
        <f>INDEX(装备!G:G,MATCH(属性!A2009,装备!A:A,0))</f>
        <v>7</v>
      </c>
      <c r="D2009" s="15" t="str">
        <f>INDEX(装备!E:E,MATCH(属性!A2009,装备!A:A,0))</f>
        <v>necklace</v>
      </c>
      <c r="E2009" s="14">
        <v>87</v>
      </c>
      <c r="F2009" s="17">
        <f>INT((VLOOKUP($C2009,装备数值,2,0)+VLOOKUP($C2009,装备数值,5,0)*($E2009-1))*VLOOKUP($D2009,系数!$K$2:$O$7,2,0))</f>
        <v>0</v>
      </c>
      <c r="G2009" s="17">
        <f>INT((VLOOKUP($C2009,装备数值,3,0)+VLOOKUP($C2009,装备数值,6,0)*($E2009-1))*VLOOKUP($D2009,系数!$K$2:$O$7,3,0))</f>
        <v>279</v>
      </c>
      <c r="H2009" s="17">
        <f t="shared" si="63"/>
        <v>279</v>
      </c>
      <c r="I2009" s="17">
        <f>INT((VLOOKUP($C2009,装备数值,4,0)+VLOOKUP($C2009,装备数值,7,0)*($E2009-1))*VLOOKUP($D2009,系数!$K$2:$O$7,4,0))</f>
        <v>0</v>
      </c>
      <c r="J2009" s="17">
        <f>INT((VLOOKUP($C2009,装备数值,4,0)+VLOOKUP($C2009,装备数值,7,0)*($E2009-1))*VLOOKUP($D2009,系数!$K$2:$O$7,5,0))</f>
        <v>0</v>
      </c>
      <c r="K2009" s="17">
        <f>INT(VLOOKUP(E2009,强化金币,2,1)*VLOOKUP(INDEX(装备!F:F,MATCH(属性!A2009,装备!A:A,0)),系数!$K$12:$M$15,3,0))</f>
        <v>105000</v>
      </c>
      <c r="L2009" s="17"/>
      <c r="M2009" s="17"/>
      <c r="N2009" s="17"/>
      <c r="O2009" s="17">
        <f>IF(E2009=1,"",VLOOKUP(E2009,系数!$S$2:$AB$12,MATCH(属性!C2009,评级,0),1))</f>
        <v>0</v>
      </c>
    </row>
    <row r="2010" spans="1:15" ht="17.25" thickBot="1" x14ac:dyDescent="0.4">
      <c r="A2010" s="17">
        <f t="shared" si="62"/>
        <v>7100017</v>
      </c>
      <c r="B2010" s="17" t="s">
        <v>72</v>
      </c>
      <c r="C2010" s="15">
        <f>INDEX(装备!G:G,MATCH(属性!A2010,装备!A:A,0))</f>
        <v>7</v>
      </c>
      <c r="D2010" s="15" t="str">
        <f>INDEX(装备!E:E,MATCH(属性!A2010,装备!A:A,0))</f>
        <v>necklace</v>
      </c>
      <c r="E2010" s="14">
        <v>88</v>
      </c>
      <c r="F2010" s="17">
        <f>INT((VLOOKUP($C2010,装备数值,2,0)+VLOOKUP($C2010,装备数值,5,0)*($E2010-1))*VLOOKUP($D2010,系数!$K$2:$O$7,2,0))</f>
        <v>0</v>
      </c>
      <c r="G2010" s="17">
        <f>INT((VLOOKUP($C2010,装备数值,3,0)+VLOOKUP($C2010,装备数值,6,0)*($E2010-1))*VLOOKUP($D2010,系数!$K$2:$O$7,3,0))</f>
        <v>281</v>
      </c>
      <c r="H2010" s="17">
        <f t="shared" si="63"/>
        <v>281</v>
      </c>
      <c r="I2010" s="17">
        <f>INT((VLOOKUP($C2010,装备数值,4,0)+VLOOKUP($C2010,装备数值,7,0)*($E2010-1))*VLOOKUP($D2010,系数!$K$2:$O$7,4,0))</f>
        <v>0</v>
      </c>
      <c r="J2010" s="17">
        <f>INT((VLOOKUP($C2010,装备数值,4,0)+VLOOKUP($C2010,装备数值,7,0)*($E2010-1))*VLOOKUP($D2010,系数!$K$2:$O$7,5,0))</f>
        <v>0</v>
      </c>
      <c r="K2010" s="17">
        <f>INT(VLOOKUP(E2010,强化金币,2,1)*VLOOKUP(INDEX(装备!F:F,MATCH(属性!A2010,装备!A:A,0)),系数!$K$12:$M$15,3,0))</f>
        <v>120000</v>
      </c>
      <c r="L2010" s="17"/>
      <c r="M2010" s="17"/>
      <c r="N2010" s="17"/>
      <c r="O2010" s="17">
        <f>IF(E2010=1,"",VLOOKUP(E2010,系数!$S$2:$AB$12,MATCH(属性!C2010,评级,0),1))</f>
        <v>0</v>
      </c>
    </row>
    <row r="2011" spans="1:15" ht="17.25" thickBot="1" x14ac:dyDescent="0.4">
      <c r="A2011" s="17">
        <f t="shared" si="62"/>
        <v>7100017</v>
      </c>
      <c r="B2011" s="17" t="s">
        <v>72</v>
      </c>
      <c r="C2011" s="15">
        <f>INDEX(装备!G:G,MATCH(属性!A2011,装备!A:A,0))</f>
        <v>7</v>
      </c>
      <c r="D2011" s="15" t="str">
        <f>INDEX(装备!E:E,MATCH(属性!A2011,装备!A:A,0))</f>
        <v>necklace</v>
      </c>
      <c r="E2011" s="14">
        <v>89</v>
      </c>
      <c r="F2011" s="17">
        <f>INT((VLOOKUP($C2011,装备数值,2,0)+VLOOKUP($C2011,装备数值,5,0)*($E2011-1))*VLOOKUP($D2011,系数!$K$2:$O$7,2,0))</f>
        <v>0</v>
      </c>
      <c r="G2011" s="17">
        <f>INT((VLOOKUP($C2011,装备数值,3,0)+VLOOKUP($C2011,装备数值,6,0)*($E2011-1))*VLOOKUP($D2011,系数!$K$2:$O$7,3,0))</f>
        <v>283</v>
      </c>
      <c r="H2011" s="17">
        <f t="shared" si="63"/>
        <v>283</v>
      </c>
      <c r="I2011" s="17">
        <f>INT((VLOOKUP($C2011,装备数值,4,0)+VLOOKUP($C2011,装备数值,7,0)*($E2011-1))*VLOOKUP($D2011,系数!$K$2:$O$7,4,0))</f>
        <v>0</v>
      </c>
      <c r="J2011" s="17">
        <f>INT((VLOOKUP($C2011,装备数值,4,0)+VLOOKUP($C2011,装备数值,7,0)*($E2011-1))*VLOOKUP($D2011,系数!$K$2:$O$7,5,0))</f>
        <v>0</v>
      </c>
      <c r="K2011" s="17">
        <f>INT(VLOOKUP(E2011,强化金币,2,1)*VLOOKUP(INDEX(装备!F:F,MATCH(属性!A2011,装备!A:A,0)),系数!$K$12:$M$15,3,0))</f>
        <v>135000</v>
      </c>
      <c r="L2011" s="17"/>
      <c r="M2011" s="17"/>
      <c r="N2011" s="17"/>
      <c r="O2011" s="17">
        <f>IF(E2011=1,"",VLOOKUP(E2011,系数!$S$2:$AB$12,MATCH(属性!C2011,评级,0),1))</f>
        <v>0</v>
      </c>
    </row>
    <row r="2012" spans="1:15" ht="17.25" thickBot="1" x14ac:dyDescent="0.4">
      <c r="A2012" s="17">
        <f t="shared" si="62"/>
        <v>7100017</v>
      </c>
      <c r="B2012" s="17" t="s">
        <v>72</v>
      </c>
      <c r="C2012" s="15">
        <f>INDEX(装备!G:G,MATCH(属性!A2012,装备!A:A,0))</f>
        <v>7</v>
      </c>
      <c r="D2012" s="15" t="str">
        <f>INDEX(装备!E:E,MATCH(属性!A2012,装备!A:A,0))</f>
        <v>necklace</v>
      </c>
      <c r="E2012" s="14">
        <v>90</v>
      </c>
      <c r="F2012" s="17">
        <f>INT((VLOOKUP($C2012,装备数值,2,0)+VLOOKUP($C2012,装备数值,5,0)*($E2012-1))*VLOOKUP($D2012,系数!$K$2:$O$7,2,0))</f>
        <v>0</v>
      </c>
      <c r="G2012" s="17">
        <f>INT((VLOOKUP($C2012,装备数值,3,0)+VLOOKUP($C2012,装备数值,6,0)*($E2012-1))*VLOOKUP($D2012,系数!$K$2:$O$7,3,0))</f>
        <v>286</v>
      </c>
      <c r="H2012" s="17">
        <f t="shared" si="63"/>
        <v>286</v>
      </c>
      <c r="I2012" s="17">
        <f>INT((VLOOKUP($C2012,装备数值,4,0)+VLOOKUP($C2012,装备数值,7,0)*($E2012-1))*VLOOKUP($D2012,系数!$K$2:$O$7,4,0))</f>
        <v>0</v>
      </c>
      <c r="J2012" s="17">
        <f>INT((VLOOKUP($C2012,装备数值,4,0)+VLOOKUP($C2012,装备数值,7,0)*($E2012-1))*VLOOKUP($D2012,系数!$K$2:$O$7,5,0))</f>
        <v>0</v>
      </c>
      <c r="K2012" s="17">
        <f>INT(VLOOKUP(E2012,强化金币,2,1)*VLOOKUP(INDEX(装备!F:F,MATCH(属性!A2012,装备!A:A,0)),系数!$K$12:$M$15,3,0))</f>
        <v>135000</v>
      </c>
      <c r="L2012" s="17"/>
      <c r="M2012" s="17"/>
      <c r="N2012" s="17"/>
      <c r="O2012" s="17">
        <f>IF(E2012=1,"",VLOOKUP(E2012,系数!$S$2:$AB$12,MATCH(属性!C2012,评级,0),1))</f>
        <v>0</v>
      </c>
    </row>
    <row r="2013" spans="1:15" ht="17.25" thickBot="1" x14ac:dyDescent="0.4">
      <c r="A2013" s="17">
        <f t="shared" si="62"/>
        <v>7100017</v>
      </c>
      <c r="B2013" s="17" t="s">
        <v>72</v>
      </c>
      <c r="C2013" s="15">
        <f>INDEX(装备!G:G,MATCH(属性!A2013,装备!A:A,0))</f>
        <v>7</v>
      </c>
      <c r="D2013" s="15" t="str">
        <f>INDEX(装备!E:E,MATCH(属性!A2013,装备!A:A,0))</f>
        <v>necklace</v>
      </c>
      <c r="E2013" s="14">
        <v>91</v>
      </c>
      <c r="F2013" s="17">
        <f>INT((VLOOKUP($C2013,装备数值,2,0)+VLOOKUP($C2013,装备数值,5,0)*($E2013-1))*VLOOKUP($D2013,系数!$K$2:$O$7,2,0))</f>
        <v>0</v>
      </c>
      <c r="G2013" s="17">
        <f>INT((VLOOKUP($C2013,装备数值,3,0)+VLOOKUP($C2013,装备数值,6,0)*($E2013-1))*VLOOKUP($D2013,系数!$K$2:$O$7,3,0))</f>
        <v>288</v>
      </c>
      <c r="H2013" s="17">
        <f t="shared" si="63"/>
        <v>288</v>
      </c>
      <c r="I2013" s="17">
        <f>INT((VLOOKUP($C2013,装备数值,4,0)+VLOOKUP($C2013,装备数值,7,0)*($E2013-1))*VLOOKUP($D2013,系数!$K$2:$O$7,4,0))</f>
        <v>0</v>
      </c>
      <c r="J2013" s="17">
        <f>INT((VLOOKUP($C2013,装备数值,4,0)+VLOOKUP($C2013,装备数值,7,0)*($E2013-1))*VLOOKUP($D2013,系数!$K$2:$O$7,5,0))</f>
        <v>0</v>
      </c>
      <c r="K2013" s="17">
        <f>INT(VLOOKUP(E2013,强化金币,2,1)*VLOOKUP(INDEX(装备!F:F,MATCH(属性!A2013,装备!A:A,0)),系数!$K$12:$M$15,3,0))</f>
        <v>135000</v>
      </c>
      <c r="L2013" s="17"/>
      <c r="M2013" s="17"/>
      <c r="N2013" s="17"/>
      <c r="O2013" s="17">
        <f>IF(E2013=1,"",VLOOKUP(E2013,系数!$S$2:$AB$12,MATCH(属性!C2013,评级,0),1))</f>
        <v>0</v>
      </c>
    </row>
    <row r="2014" spans="1:15" ht="17.25" thickBot="1" x14ac:dyDescent="0.4">
      <c r="A2014" s="17">
        <f t="shared" si="62"/>
        <v>7100017</v>
      </c>
      <c r="B2014" s="17" t="s">
        <v>72</v>
      </c>
      <c r="C2014" s="15">
        <f>INDEX(装备!G:G,MATCH(属性!A2014,装备!A:A,0))</f>
        <v>7</v>
      </c>
      <c r="D2014" s="15" t="str">
        <f>INDEX(装备!E:E,MATCH(属性!A2014,装备!A:A,0))</f>
        <v>necklace</v>
      </c>
      <c r="E2014" s="14">
        <v>92</v>
      </c>
      <c r="F2014" s="17">
        <f>INT((VLOOKUP($C2014,装备数值,2,0)+VLOOKUP($C2014,装备数值,5,0)*($E2014-1))*VLOOKUP($D2014,系数!$K$2:$O$7,2,0))</f>
        <v>0</v>
      </c>
      <c r="G2014" s="17">
        <f>INT((VLOOKUP($C2014,装备数值,3,0)+VLOOKUP($C2014,装备数值,6,0)*($E2014-1))*VLOOKUP($D2014,系数!$K$2:$O$7,3,0))</f>
        <v>290</v>
      </c>
      <c r="H2014" s="17">
        <f t="shared" si="63"/>
        <v>290</v>
      </c>
      <c r="I2014" s="17">
        <f>INT((VLOOKUP($C2014,装备数值,4,0)+VLOOKUP($C2014,装备数值,7,0)*($E2014-1))*VLOOKUP($D2014,系数!$K$2:$O$7,4,0))</f>
        <v>0</v>
      </c>
      <c r="J2014" s="17">
        <f>INT((VLOOKUP($C2014,装备数值,4,0)+VLOOKUP($C2014,装备数值,7,0)*($E2014-1))*VLOOKUP($D2014,系数!$K$2:$O$7,5,0))</f>
        <v>0</v>
      </c>
      <c r="K2014" s="17">
        <f>INT(VLOOKUP(E2014,强化金币,2,1)*VLOOKUP(INDEX(装备!F:F,MATCH(属性!A2014,装备!A:A,0)),系数!$K$12:$M$15,3,0))</f>
        <v>135000</v>
      </c>
      <c r="L2014" s="17"/>
      <c r="M2014" s="17"/>
      <c r="N2014" s="17"/>
      <c r="O2014" s="17">
        <f>IF(E2014=1,"",VLOOKUP(E2014,系数!$S$2:$AB$12,MATCH(属性!C2014,评级,0),1))</f>
        <v>0</v>
      </c>
    </row>
    <row r="2015" spans="1:15" ht="17.25" thickBot="1" x14ac:dyDescent="0.4">
      <c r="A2015" s="17">
        <f t="shared" si="62"/>
        <v>7100017</v>
      </c>
      <c r="B2015" s="17" t="s">
        <v>72</v>
      </c>
      <c r="C2015" s="15">
        <f>INDEX(装备!G:G,MATCH(属性!A2015,装备!A:A,0))</f>
        <v>7</v>
      </c>
      <c r="D2015" s="15" t="str">
        <f>INDEX(装备!E:E,MATCH(属性!A2015,装备!A:A,0))</f>
        <v>necklace</v>
      </c>
      <c r="E2015" s="14">
        <v>93</v>
      </c>
      <c r="F2015" s="17">
        <f>INT((VLOOKUP($C2015,装备数值,2,0)+VLOOKUP($C2015,装备数值,5,0)*($E2015-1))*VLOOKUP($D2015,系数!$K$2:$O$7,2,0))</f>
        <v>0</v>
      </c>
      <c r="G2015" s="17">
        <f>INT((VLOOKUP($C2015,装备数值,3,0)+VLOOKUP($C2015,装备数值,6,0)*($E2015-1))*VLOOKUP($D2015,系数!$K$2:$O$7,3,0))</f>
        <v>293</v>
      </c>
      <c r="H2015" s="17">
        <f t="shared" si="63"/>
        <v>293</v>
      </c>
      <c r="I2015" s="17">
        <f>INT((VLOOKUP($C2015,装备数值,4,0)+VLOOKUP($C2015,装备数值,7,0)*($E2015-1))*VLOOKUP($D2015,系数!$K$2:$O$7,4,0))</f>
        <v>0</v>
      </c>
      <c r="J2015" s="17">
        <f>INT((VLOOKUP($C2015,装备数值,4,0)+VLOOKUP($C2015,装备数值,7,0)*($E2015-1))*VLOOKUP($D2015,系数!$K$2:$O$7,5,0))</f>
        <v>0</v>
      </c>
      <c r="K2015" s="17">
        <f>INT(VLOOKUP(E2015,强化金币,2,1)*VLOOKUP(INDEX(装备!F:F,MATCH(属性!A2015,装备!A:A,0)),系数!$K$12:$M$15,3,0))</f>
        <v>135000</v>
      </c>
      <c r="L2015" s="17"/>
      <c r="M2015" s="17"/>
      <c r="N2015" s="17"/>
      <c r="O2015" s="17">
        <f>IF(E2015=1,"",VLOOKUP(E2015,系数!$S$2:$AB$12,MATCH(属性!C2015,评级,0),1))</f>
        <v>0</v>
      </c>
    </row>
    <row r="2016" spans="1:15" ht="17.25" thickBot="1" x14ac:dyDescent="0.4">
      <c r="A2016" s="17">
        <f t="shared" si="62"/>
        <v>7100017</v>
      </c>
      <c r="B2016" s="17" t="s">
        <v>72</v>
      </c>
      <c r="C2016" s="15">
        <f>INDEX(装备!G:G,MATCH(属性!A2016,装备!A:A,0))</f>
        <v>7</v>
      </c>
      <c r="D2016" s="15" t="str">
        <f>INDEX(装备!E:E,MATCH(属性!A2016,装备!A:A,0))</f>
        <v>necklace</v>
      </c>
      <c r="E2016" s="14">
        <v>94</v>
      </c>
      <c r="F2016" s="17">
        <f>INT((VLOOKUP($C2016,装备数值,2,0)+VLOOKUP($C2016,装备数值,5,0)*($E2016-1))*VLOOKUP($D2016,系数!$K$2:$O$7,2,0))</f>
        <v>0</v>
      </c>
      <c r="G2016" s="17">
        <f>INT((VLOOKUP($C2016,装备数值,3,0)+VLOOKUP($C2016,装备数值,6,0)*($E2016-1))*VLOOKUP($D2016,系数!$K$2:$O$7,3,0))</f>
        <v>295</v>
      </c>
      <c r="H2016" s="17">
        <f t="shared" si="63"/>
        <v>295</v>
      </c>
      <c r="I2016" s="17">
        <f>INT((VLOOKUP($C2016,装备数值,4,0)+VLOOKUP($C2016,装备数值,7,0)*($E2016-1))*VLOOKUP($D2016,系数!$K$2:$O$7,4,0))</f>
        <v>0</v>
      </c>
      <c r="J2016" s="17">
        <f>INT((VLOOKUP($C2016,装备数值,4,0)+VLOOKUP($C2016,装备数值,7,0)*($E2016-1))*VLOOKUP($D2016,系数!$K$2:$O$7,5,0))</f>
        <v>0</v>
      </c>
      <c r="K2016" s="17">
        <f>INT(VLOOKUP(E2016,强化金币,2,1)*VLOOKUP(INDEX(装备!F:F,MATCH(属性!A2016,装备!A:A,0)),系数!$K$12:$M$15,3,0))</f>
        <v>135000</v>
      </c>
      <c r="L2016" s="17"/>
      <c r="M2016" s="17"/>
      <c r="N2016" s="17"/>
      <c r="O2016" s="17">
        <f>IF(E2016=1,"",VLOOKUP(E2016,系数!$S$2:$AB$12,MATCH(属性!C2016,评级,0),1))</f>
        <v>0</v>
      </c>
    </row>
    <row r="2017" spans="1:15" ht="17.25" thickBot="1" x14ac:dyDescent="0.4">
      <c r="A2017" s="17">
        <f t="shared" si="62"/>
        <v>7100017</v>
      </c>
      <c r="B2017" s="17" t="s">
        <v>72</v>
      </c>
      <c r="C2017" s="15">
        <f>INDEX(装备!G:G,MATCH(属性!A2017,装备!A:A,0))</f>
        <v>7</v>
      </c>
      <c r="D2017" s="15" t="str">
        <f>INDEX(装备!E:E,MATCH(属性!A2017,装备!A:A,0))</f>
        <v>necklace</v>
      </c>
      <c r="E2017" s="14">
        <v>95</v>
      </c>
      <c r="F2017" s="17">
        <f>INT((VLOOKUP($C2017,装备数值,2,0)+VLOOKUP($C2017,装备数值,5,0)*($E2017-1))*VLOOKUP($D2017,系数!$K$2:$O$7,2,0))</f>
        <v>0</v>
      </c>
      <c r="G2017" s="17">
        <f>INT((VLOOKUP($C2017,装备数值,3,0)+VLOOKUP($C2017,装备数值,6,0)*($E2017-1))*VLOOKUP($D2017,系数!$K$2:$O$7,3,0))</f>
        <v>297</v>
      </c>
      <c r="H2017" s="17">
        <f t="shared" si="63"/>
        <v>297</v>
      </c>
      <c r="I2017" s="17">
        <f>INT((VLOOKUP($C2017,装备数值,4,0)+VLOOKUP($C2017,装备数值,7,0)*($E2017-1))*VLOOKUP($D2017,系数!$K$2:$O$7,4,0))</f>
        <v>0</v>
      </c>
      <c r="J2017" s="17">
        <f>INT((VLOOKUP($C2017,装备数值,4,0)+VLOOKUP($C2017,装备数值,7,0)*($E2017-1))*VLOOKUP($D2017,系数!$K$2:$O$7,5,0))</f>
        <v>0</v>
      </c>
      <c r="K2017" s="17">
        <f>INT(VLOOKUP(E2017,强化金币,2,1)*VLOOKUP(INDEX(装备!F:F,MATCH(属性!A2017,装备!A:A,0)),系数!$K$12:$M$15,3,0))</f>
        <v>135000</v>
      </c>
      <c r="L2017" s="17"/>
      <c r="M2017" s="17"/>
      <c r="N2017" s="17"/>
      <c r="O2017" s="17">
        <f>IF(E2017=1,"",VLOOKUP(E2017,系数!$S$2:$AB$12,MATCH(属性!C2017,评级,0),1))</f>
        <v>0</v>
      </c>
    </row>
    <row r="2018" spans="1:15" ht="17.25" thickBot="1" x14ac:dyDescent="0.4">
      <c r="A2018" s="17">
        <f t="shared" si="62"/>
        <v>7100017</v>
      </c>
      <c r="B2018" s="17" t="s">
        <v>72</v>
      </c>
      <c r="C2018" s="15">
        <f>INDEX(装备!G:G,MATCH(属性!A2018,装备!A:A,0))</f>
        <v>7</v>
      </c>
      <c r="D2018" s="15" t="str">
        <f>INDEX(装备!E:E,MATCH(属性!A2018,装备!A:A,0))</f>
        <v>necklace</v>
      </c>
      <c r="E2018" s="14">
        <v>96</v>
      </c>
      <c r="F2018" s="17">
        <f>INT((VLOOKUP($C2018,装备数值,2,0)+VLOOKUP($C2018,装备数值,5,0)*($E2018-1))*VLOOKUP($D2018,系数!$K$2:$O$7,2,0))</f>
        <v>0</v>
      </c>
      <c r="G2018" s="17">
        <f>INT((VLOOKUP($C2018,装备数值,3,0)+VLOOKUP($C2018,装备数值,6,0)*($E2018-1))*VLOOKUP($D2018,系数!$K$2:$O$7,3,0))</f>
        <v>300</v>
      </c>
      <c r="H2018" s="17">
        <f t="shared" si="63"/>
        <v>300</v>
      </c>
      <c r="I2018" s="17">
        <f>INT((VLOOKUP($C2018,装备数值,4,0)+VLOOKUP($C2018,装备数值,7,0)*($E2018-1))*VLOOKUP($D2018,系数!$K$2:$O$7,4,0))</f>
        <v>0</v>
      </c>
      <c r="J2018" s="17">
        <f>INT((VLOOKUP($C2018,装备数值,4,0)+VLOOKUP($C2018,装备数值,7,0)*($E2018-1))*VLOOKUP($D2018,系数!$K$2:$O$7,5,0))</f>
        <v>0</v>
      </c>
      <c r="K2018" s="17">
        <f>INT(VLOOKUP(E2018,强化金币,2,1)*VLOOKUP(INDEX(装备!F:F,MATCH(属性!A2018,装备!A:A,0)),系数!$K$12:$M$15,3,0))</f>
        <v>135000</v>
      </c>
      <c r="L2018" s="17"/>
      <c r="M2018" s="17"/>
      <c r="N2018" s="17"/>
      <c r="O2018" s="17">
        <f>IF(E2018=1,"",VLOOKUP(E2018,系数!$S$2:$AB$12,MATCH(属性!C2018,评级,0),1))</f>
        <v>0</v>
      </c>
    </row>
    <row r="2019" spans="1:15" ht="17.25" thickBot="1" x14ac:dyDescent="0.4">
      <c r="A2019" s="17">
        <f t="shared" si="62"/>
        <v>7100017</v>
      </c>
      <c r="B2019" s="17" t="s">
        <v>72</v>
      </c>
      <c r="C2019" s="15">
        <f>INDEX(装备!G:G,MATCH(属性!A2019,装备!A:A,0))</f>
        <v>7</v>
      </c>
      <c r="D2019" s="15" t="str">
        <f>INDEX(装备!E:E,MATCH(属性!A2019,装备!A:A,0))</f>
        <v>necklace</v>
      </c>
      <c r="E2019" s="14">
        <v>97</v>
      </c>
      <c r="F2019" s="17">
        <f>INT((VLOOKUP($C2019,装备数值,2,0)+VLOOKUP($C2019,装备数值,5,0)*($E2019-1))*VLOOKUP($D2019,系数!$K$2:$O$7,2,0))</f>
        <v>0</v>
      </c>
      <c r="G2019" s="17">
        <f>INT((VLOOKUP($C2019,装备数值,3,0)+VLOOKUP($C2019,装备数值,6,0)*($E2019-1))*VLOOKUP($D2019,系数!$K$2:$O$7,3,0))</f>
        <v>302</v>
      </c>
      <c r="H2019" s="17">
        <f t="shared" si="63"/>
        <v>302</v>
      </c>
      <c r="I2019" s="17">
        <f>INT((VLOOKUP($C2019,装备数值,4,0)+VLOOKUP($C2019,装备数值,7,0)*($E2019-1))*VLOOKUP($D2019,系数!$K$2:$O$7,4,0))</f>
        <v>0</v>
      </c>
      <c r="J2019" s="17">
        <f>INT((VLOOKUP($C2019,装备数值,4,0)+VLOOKUP($C2019,装备数值,7,0)*($E2019-1))*VLOOKUP($D2019,系数!$K$2:$O$7,5,0))</f>
        <v>0</v>
      </c>
      <c r="K2019" s="17">
        <f>INT(VLOOKUP(E2019,强化金币,2,1)*VLOOKUP(INDEX(装备!F:F,MATCH(属性!A2019,装备!A:A,0)),系数!$K$12:$M$15,3,0))</f>
        <v>135000</v>
      </c>
      <c r="L2019" s="17"/>
      <c r="M2019" s="17"/>
      <c r="N2019" s="17"/>
      <c r="O2019" s="17">
        <f>IF(E2019=1,"",VLOOKUP(E2019,系数!$S$2:$AB$12,MATCH(属性!C2019,评级,0),1))</f>
        <v>0</v>
      </c>
    </row>
    <row r="2020" spans="1:15" ht="17.25" thickBot="1" x14ac:dyDescent="0.4">
      <c r="A2020" s="17">
        <f t="shared" si="62"/>
        <v>7100017</v>
      </c>
      <c r="B2020" s="17" t="s">
        <v>72</v>
      </c>
      <c r="C2020" s="15">
        <f>INDEX(装备!G:G,MATCH(属性!A2020,装备!A:A,0))</f>
        <v>7</v>
      </c>
      <c r="D2020" s="15" t="str">
        <f>INDEX(装备!E:E,MATCH(属性!A2020,装备!A:A,0))</f>
        <v>necklace</v>
      </c>
      <c r="E2020" s="14">
        <v>98</v>
      </c>
      <c r="F2020" s="17">
        <f>INT((VLOOKUP($C2020,装备数值,2,0)+VLOOKUP($C2020,装备数值,5,0)*($E2020-1))*VLOOKUP($D2020,系数!$K$2:$O$7,2,0))</f>
        <v>0</v>
      </c>
      <c r="G2020" s="17">
        <f>INT((VLOOKUP($C2020,装备数值,3,0)+VLOOKUP($C2020,装备数值,6,0)*($E2020-1))*VLOOKUP($D2020,系数!$K$2:$O$7,3,0))</f>
        <v>304</v>
      </c>
      <c r="H2020" s="17">
        <f t="shared" si="63"/>
        <v>304</v>
      </c>
      <c r="I2020" s="17">
        <f>INT((VLOOKUP($C2020,装备数值,4,0)+VLOOKUP($C2020,装备数值,7,0)*($E2020-1))*VLOOKUP($D2020,系数!$K$2:$O$7,4,0))</f>
        <v>0</v>
      </c>
      <c r="J2020" s="17">
        <f>INT((VLOOKUP($C2020,装备数值,4,0)+VLOOKUP($C2020,装备数值,7,0)*($E2020-1))*VLOOKUP($D2020,系数!$K$2:$O$7,5,0))</f>
        <v>0</v>
      </c>
      <c r="K2020" s="17">
        <f>INT(VLOOKUP(E2020,强化金币,2,1)*VLOOKUP(INDEX(装备!F:F,MATCH(属性!A2020,装备!A:A,0)),系数!$K$12:$M$15,3,0))</f>
        <v>135000</v>
      </c>
      <c r="L2020" s="17"/>
      <c r="M2020" s="17"/>
      <c r="N2020" s="17"/>
      <c r="O2020" s="17">
        <f>IF(E2020=1,"",VLOOKUP(E2020,系数!$S$2:$AB$12,MATCH(属性!C2020,评级,0),1))</f>
        <v>0</v>
      </c>
    </row>
    <row r="2021" spans="1:15" ht="17.25" thickBot="1" x14ac:dyDescent="0.4">
      <c r="A2021" s="17">
        <f t="shared" si="62"/>
        <v>7100017</v>
      </c>
      <c r="B2021" s="17" t="s">
        <v>72</v>
      </c>
      <c r="C2021" s="15">
        <f>INDEX(装备!G:G,MATCH(属性!A2021,装备!A:A,0))</f>
        <v>7</v>
      </c>
      <c r="D2021" s="15" t="str">
        <f>INDEX(装备!E:E,MATCH(属性!A2021,装备!A:A,0))</f>
        <v>necklace</v>
      </c>
      <c r="E2021" s="14">
        <v>99</v>
      </c>
      <c r="F2021" s="17">
        <f>INT((VLOOKUP($C2021,装备数值,2,0)+VLOOKUP($C2021,装备数值,5,0)*($E2021-1))*VLOOKUP($D2021,系数!$K$2:$O$7,2,0))</f>
        <v>0</v>
      </c>
      <c r="G2021" s="17">
        <f>INT((VLOOKUP($C2021,装备数值,3,0)+VLOOKUP($C2021,装备数值,6,0)*($E2021-1))*VLOOKUP($D2021,系数!$K$2:$O$7,3,0))</f>
        <v>307</v>
      </c>
      <c r="H2021" s="17">
        <f t="shared" si="63"/>
        <v>307</v>
      </c>
      <c r="I2021" s="17">
        <f>INT((VLOOKUP($C2021,装备数值,4,0)+VLOOKUP($C2021,装备数值,7,0)*($E2021-1))*VLOOKUP($D2021,系数!$K$2:$O$7,4,0))</f>
        <v>0</v>
      </c>
      <c r="J2021" s="17">
        <f>INT((VLOOKUP($C2021,装备数值,4,0)+VLOOKUP($C2021,装备数值,7,0)*($E2021-1))*VLOOKUP($D2021,系数!$K$2:$O$7,5,0))</f>
        <v>0</v>
      </c>
      <c r="K2021" s="17">
        <f>INT(VLOOKUP(E2021,强化金币,2,1)*VLOOKUP(INDEX(装备!F:F,MATCH(属性!A2021,装备!A:A,0)),系数!$K$12:$M$15,3,0))</f>
        <v>135000</v>
      </c>
      <c r="L2021" s="17"/>
      <c r="M2021" s="17"/>
      <c r="N2021" s="17"/>
      <c r="O2021" s="17">
        <f>IF(E2021=1,"",VLOOKUP(E2021,系数!$S$2:$AB$12,MATCH(属性!C2021,评级,0),1))</f>
        <v>0</v>
      </c>
    </row>
    <row r="2022" spans="1:15" ht="17.25" thickBot="1" x14ac:dyDescent="0.4">
      <c r="A2022" s="17">
        <f t="shared" si="62"/>
        <v>7100017</v>
      </c>
      <c r="B2022" s="17" t="s">
        <v>72</v>
      </c>
      <c r="C2022" s="15">
        <f>INDEX(装备!G:G,MATCH(属性!A2022,装备!A:A,0))</f>
        <v>7</v>
      </c>
      <c r="D2022" s="15" t="str">
        <f>INDEX(装备!E:E,MATCH(属性!A2022,装备!A:A,0))</f>
        <v>necklace</v>
      </c>
      <c r="E2022" s="14">
        <v>100</v>
      </c>
      <c r="F2022" s="17">
        <f>INT((VLOOKUP($C2022,装备数值,2,0)+VLOOKUP($C2022,装备数值,5,0)*($E2022-1))*VLOOKUP($D2022,系数!$K$2:$O$7,2,0))</f>
        <v>0</v>
      </c>
      <c r="G2022" s="17">
        <f>INT((VLOOKUP($C2022,装备数值,3,0)+VLOOKUP($C2022,装备数值,6,0)*($E2022-1))*VLOOKUP($D2022,系数!$K$2:$O$7,3,0))</f>
        <v>309</v>
      </c>
      <c r="H2022" s="17">
        <f t="shared" si="63"/>
        <v>309</v>
      </c>
      <c r="I2022" s="17">
        <f>INT((VLOOKUP($C2022,装备数值,4,0)+VLOOKUP($C2022,装备数值,7,0)*($E2022-1))*VLOOKUP($D2022,系数!$K$2:$O$7,4,0))</f>
        <v>0</v>
      </c>
      <c r="J2022" s="17">
        <f>INT((VLOOKUP($C2022,装备数值,4,0)+VLOOKUP($C2022,装备数值,7,0)*($E2022-1))*VLOOKUP($D2022,系数!$K$2:$O$7,5,0))</f>
        <v>0</v>
      </c>
      <c r="K2022" s="17">
        <f>INT(VLOOKUP(E2022,强化金币,2,1)*VLOOKUP(INDEX(装备!F:F,MATCH(属性!A2022,装备!A:A,0)),系数!$K$12:$M$15,3,0))</f>
        <v>135000</v>
      </c>
      <c r="L2022" s="17"/>
      <c r="M2022" s="17"/>
      <c r="N2022" s="17"/>
      <c r="O2022" s="17">
        <f>IF(E2022=1,"",VLOOKUP(E2022,系数!$S$2:$AB$12,MATCH(属性!C2022,评级,0),1))</f>
        <v>0</v>
      </c>
    </row>
    <row r="2023" spans="1:15" ht="17.25" thickBot="1" x14ac:dyDescent="0.4">
      <c r="A2023" s="17">
        <f t="shared" si="62"/>
        <v>7100017</v>
      </c>
      <c r="B2023" s="17" t="s">
        <v>72</v>
      </c>
      <c r="C2023" s="15">
        <f>INDEX(装备!G:G,MATCH(属性!A2023,装备!A:A,0))</f>
        <v>7</v>
      </c>
      <c r="D2023" s="15" t="str">
        <f>INDEX(装备!E:E,MATCH(属性!A2023,装备!A:A,0))</f>
        <v>necklace</v>
      </c>
      <c r="E2023" s="14">
        <v>101</v>
      </c>
      <c r="F2023" s="17">
        <f>INT((VLOOKUP($C2023,装备数值,2,0)+VLOOKUP($C2023,装备数值,5,0)*($E2023-1))*VLOOKUP($D2023,系数!$K$2:$O$7,2,0))</f>
        <v>0</v>
      </c>
      <c r="G2023" s="17">
        <f>INT((VLOOKUP($C2023,装备数值,3,0)+VLOOKUP($C2023,装备数值,6,0)*($E2023-1))*VLOOKUP($D2023,系数!$K$2:$O$7,3,0))</f>
        <v>311</v>
      </c>
      <c r="H2023" s="17">
        <f t="shared" si="63"/>
        <v>311</v>
      </c>
      <c r="I2023" s="17">
        <f>INT((VLOOKUP($C2023,装备数值,4,0)+VLOOKUP($C2023,装备数值,7,0)*($E2023-1))*VLOOKUP($D2023,系数!$K$2:$O$7,4,0))</f>
        <v>0</v>
      </c>
      <c r="J2023" s="17">
        <f>INT((VLOOKUP($C2023,装备数值,4,0)+VLOOKUP($C2023,装备数值,7,0)*($E2023-1))*VLOOKUP($D2023,系数!$K$2:$O$7,5,0))</f>
        <v>0</v>
      </c>
      <c r="K2023" s="17">
        <f>INT(VLOOKUP(E2023,强化金币,2,1)*VLOOKUP(INDEX(装备!F:F,MATCH(属性!A2023,装备!A:A,0)),系数!$K$12:$M$15,3,0))</f>
        <v>135000</v>
      </c>
      <c r="L2023" s="17"/>
      <c r="M2023" s="17"/>
      <c r="N2023" s="17"/>
      <c r="O2023" s="17">
        <f>IF(E2023=1,"",VLOOKUP(E2023,系数!$S$2:$AB$12,MATCH(属性!C2023,评级,0),1))</f>
        <v>0</v>
      </c>
    </row>
    <row r="2024" spans="1:15" ht="17.25" thickBot="1" x14ac:dyDescent="0.4">
      <c r="A2024" s="17">
        <f t="shared" si="62"/>
        <v>7100017</v>
      </c>
      <c r="B2024" s="17" t="s">
        <v>72</v>
      </c>
      <c r="C2024" s="15">
        <f>INDEX(装备!G:G,MATCH(属性!A2024,装备!A:A,0))</f>
        <v>7</v>
      </c>
      <c r="D2024" s="15" t="str">
        <f>INDEX(装备!E:E,MATCH(属性!A2024,装备!A:A,0))</f>
        <v>necklace</v>
      </c>
      <c r="E2024" s="14">
        <v>102</v>
      </c>
      <c r="F2024" s="17">
        <f>INT((VLOOKUP($C2024,装备数值,2,0)+VLOOKUP($C2024,装备数值,5,0)*($E2024-1))*VLOOKUP($D2024,系数!$K$2:$O$7,2,0))</f>
        <v>0</v>
      </c>
      <c r="G2024" s="17">
        <f>INT((VLOOKUP($C2024,装备数值,3,0)+VLOOKUP($C2024,装备数值,6,0)*($E2024-1))*VLOOKUP($D2024,系数!$K$2:$O$7,3,0))</f>
        <v>314</v>
      </c>
      <c r="H2024" s="17">
        <f t="shared" si="63"/>
        <v>314</v>
      </c>
      <c r="I2024" s="17">
        <f>INT((VLOOKUP($C2024,装备数值,4,0)+VLOOKUP($C2024,装备数值,7,0)*($E2024-1))*VLOOKUP($D2024,系数!$K$2:$O$7,4,0))</f>
        <v>0</v>
      </c>
      <c r="J2024" s="17">
        <f>INT((VLOOKUP($C2024,装备数值,4,0)+VLOOKUP($C2024,装备数值,7,0)*($E2024-1))*VLOOKUP($D2024,系数!$K$2:$O$7,5,0))</f>
        <v>0</v>
      </c>
      <c r="K2024" s="17">
        <f>INT(VLOOKUP(E2024,强化金币,2,1)*VLOOKUP(INDEX(装备!F:F,MATCH(属性!A2024,装备!A:A,0)),系数!$K$12:$M$15,3,0))</f>
        <v>135000</v>
      </c>
      <c r="L2024" s="17"/>
      <c r="M2024" s="17"/>
      <c r="N2024" s="17"/>
      <c r="O2024" s="17">
        <f>IF(E2024=1,"",VLOOKUP(E2024,系数!$S$2:$AB$12,MATCH(属性!C2024,评级,0),1))</f>
        <v>0</v>
      </c>
    </row>
    <row r="2025" spans="1:15" ht="17.25" thickBot="1" x14ac:dyDescent="0.4">
      <c r="A2025" s="17">
        <f t="shared" si="62"/>
        <v>7100017</v>
      </c>
      <c r="B2025" s="17" t="s">
        <v>72</v>
      </c>
      <c r="C2025" s="15">
        <f>INDEX(装备!G:G,MATCH(属性!A2025,装备!A:A,0))</f>
        <v>7</v>
      </c>
      <c r="D2025" s="15" t="str">
        <f>INDEX(装备!E:E,MATCH(属性!A2025,装备!A:A,0))</f>
        <v>necklace</v>
      </c>
      <c r="E2025" s="14">
        <v>103</v>
      </c>
      <c r="F2025" s="17">
        <f>INT((VLOOKUP($C2025,装备数值,2,0)+VLOOKUP($C2025,装备数值,5,0)*($E2025-1))*VLOOKUP($D2025,系数!$K$2:$O$7,2,0))</f>
        <v>0</v>
      </c>
      <c r="G2025" s="17">
        <f>INT((VLOOKUP($C2025,装备数值,3,0)+VLOOKUP($C2025,装备数值,6,0)*($E2025-1))*VLOOKUP($D2025,系数!$K$2:$O$7,3,0))</f>
        <v>316</v>
      </c>
      <c r="H2025" s="17">
        <f t="shared" si="63"/>
        <v>316</v>
      </c>
      <c r="I2025" s="17">
        <f>INT((VLOOKUP($C2025,装备数值,4,0)+VLOOKUP($C2025,装备数值,7,0)*($E2025-1))*VLOOKUP($D2025,系数!$K$2:$O$7,4,0))</f>
        <v>0</v>
      </c>
      <c r="J2025" s="17">
        <f>INT((VLOOKUP($C2025,装备数值,4,0)+VLOOKUP($C2025,装备数值,7,0)*($E2025-1))*VLOOKUP($D2025,系数!$K$2:$O$7,5,0))</f>
        <v>0</v>
      </c>
      <c r="K2025" s="17">
        <f>INT(VLOOKUP(E2025,强化金币,2,1)*VLOOKUP(INDEX(装备!F:F,MATCH(属性!A2025,装备!A:A,0)),系数!$K$12:$M$15,3,0))</f>
        <v>135000</v>
      </c>
      <c r="L2025" s="17"/>
      <c r="M2025" s="17"/>
      <c r="N2025" s="17"/>
      <c r="O2025" s="17">
        <f>IF(E2025=1,"",VLOOKUP(E2025,系数!$S$2:$AB$12,MATCH(属性!C2025,评级,0),1))</f>
        <v>0</v>
      </c>
    </row>
    <row r="2026" spans="1:15" ht="17.25" thickBot="1" x14ac:dyDescent="0.4">
      <c r="A2026" s="17">
        <f t="shared" si="62"/>
        <v>7100017</v>
      </c>
      <c r="B2026" s="17" t="s">
        <v>72</v>
      </c>
      <c r="C2026" s="15">
        <f>INDEX(装备!G:G,MATCH(属性!A2026,装备!A:A,0))</f>
        <v>7</v>
      </c>
      <c r="D2026" s="15" t="str">
        <f>INDEX(装备!E:E,MATCH(属性!A2026,装备!A:A,0))</f>
        <v>necklace</v>
      </c>
      <c r="E2026" s="14">
        <v>104</v>
      </c>
      <c r="F2026" s="17">
        <f>INT((VLOOKUP($C2026,装备数值,2,0)+VLOOKUP($C2026,装备数值,5,0)*($E2026-1))*VLOOKUP($D2026,系数!$K$2:$O$7,2,0))</f>
        <v>0</v>
      </c>
      <c r="G2026" s="17">
        <f>INT((VLOOKUP($C2026,装备数值,3,0)+VLOOKUP($C2026,装备数值,6,0)*($E2026-1))*VLOOKUP($D2026,系数!$K$2:$O$7,3,0))</f>
        <v>318</v>
      </c>
      <c r="H2026" s="17">
        <f t="shared" si="63"/>
        <v>318</v>
      </c>
      <c r="I2026" s="17">
        <f>INT((VLOOKUP($C2026,装备数值,4,0)+VLOOKUP($C2026,装备数值,7,0)*($E2026-1))*VLOOKUP($D2026,系数!$K$2:$O$7,4,0))</f>
        <v>0</v>
      </c>
      <c r="J2026" s="17">
        <f>INT((VLOOKUP($C2026,装备数值,4,0)+VLOOKUP($C2026,装备数值,7,0)*($E2026-1))*VLOOKUP($D2026,系数!$K$2:$O$7,5,0))</f>
        <v>0</v>
      </c>
      <c r="K2026" s="17">
        <f>INT(VLOOKUP(E2026,强化金币,2,1)*VLOOKUP(INDEX(装备!F:F,MATCH(属性!A2026,装备!A:A,0)),系数!$K$12:$M$15,3,0))</f>
        <v>135000</v>
      </c>
      <c r="L2026" s="17"/>
      <c r="M2026" s="17"/>
      <c r="N2026" s="17"/>
      <c r="O2026" s="17">
        <f>IF(E2026=1,"",VLOOKUP(E2026,系数!$S$2:$AB$12,MATCH(属性!C2026,评级,0),1))</f>
        <v>0</v>
      </c>
    </row>
    <row r="2027" spans="1:15" ht="17.25" thickBot="1" x14ac:dyDescent="0.4">
      <c r="A2027" s="17">
        <f t="shared" si="62"/>
        <v>7100017</v>
      </c>
      <c r="B2027" s="17" t="s">
        <v>72</v>
      </c>
      <c r="C2027" s="15">
        <f>INDEX(装备!G:G,MATCH(属性!A2027,装备!A:A,0))</f>
        <v>7</v>
      </c>
      <c r="D2027" s="15" t="str">
        <f>INDEX(装备!E:E,MATCH(属性!A2027,装备!A:A,0))</f>
        <v>necklace</v>
      </c>
      <c r="E2027" s="14">
        <v>105</v>
      </c>
      <c r="F2027" s="17">
        <f>INT((VLOOKUP($C2027,装备数值,2,0)+VLOOKUP($C2027,装备数值,5,0)*($E2027-1))*VLOOKUP($D2027,系数!$K$2:$O$7,2,0))</f>
        <v>0</v>
      </c>
      <c r="G2027" s="17">
        <f>INT((VLOOKUP($C2027,装备数值,3,0)+VLOOKUP($C2027,装备数值,6,0)*($E2027-1))*VLOOKUP($D2027,系数!$K$2:$O$7,3,0))</f>
        <v>321</v>
      </c>
      <c r="H2027" s="17">
        <f t="shared" si="63"/>
        <v>321</v>
      </c>
      <c r="I2027" s="17">
        <f>INT((VLOOKUP($C2027,装备数值,4,0)+VLOOKUP($C2027,装备数值,7,0)*($E2027-1))*VLOOKUP($D2027,系数!$K$2:$O$7,4,0))</f>
        <v>0</v>
      </c>
      <c r="J2027" s="17">
        <f>INT((VLOOKUP($C2027,装备数值,4,0)+VLOOKUP($C2027,装备数值,7,0)*($E2027-1))*VLOOKUP($D2027,系数!$K$2:$O$7,5,0))</f>
        <v>0</v>
      </c>
      <c r="K2027" s="17">
        <f>INT(VLOOKUP(E2027,强化金币,2,1)*VLOOKUP(INDEX(装备!F:F,MATCH(属性!A2027,装备!A:A,0)),系数!$K$12:$M$15,3,0))</f>
        <v>135000</v>
      </c>
      <c r="L2027" s="17"/>
      <c r="M2027" s="17"/>
      <c r="N2027" s="17"/>
      <c r="O2027" s="17">
        <f>IF(E2027=1,"",VLOOKUP(E2027,系数!$S$2:$AB$12,MATCH(属性!C2027,评级,0),1))</f>
        <v>0</v>
      </c>
    </row>
    <row r="2028" spans="1:15" ht="17.25" thickBot="1" x14ac:dyDescent="0.4">
      <c r="A2028" s="17">
        <f t="shared" si="62"/>
        <v>7100017</v>
      </c>
      <c r="B2028" s="17" t="s">
        <v>72</v>
      </c>
      <c r="C2028" s="15">
        <f>INDEX(装备!G:G,MATCH(属性!A2028,装备!A:A,0))</f>
        <v>7</v>
      </c>
      <c r="D2028" s="15" t="str">
        <f>INDEX(装备!E:E,MATCH(属性!A2028,装备!A:A,0))</f>
        <v>necklace</v>
      </c>
      <c r="E2028" s="14">
        <v>106</v>
      </c>
      <c r="F2028" s="17">
        <f>INT((VLOOKUP($C2028,装备数值,2,0)+VLOOKUP($C2028,装备数值,5,0)*($E2028-1))*VLOOKUP($D2028,系数!$K$2:$O$7,2,0))</f>
        <v>0</v>
      </c>
      <c r="G2028" s="17">
        <f>INT((VLOOKUP($C2028,装备数值,3,0)+VLOOKUP($C2028,装备数值,6,0)*($E2028-1))*VLOOKUP($D2028,系数!$K$2:$O$7,3,0))</f>
        <v>323</v>
      </c>
      <c r="H2028" s="17">
        <f t="shared" si="63"/>
        <v>323</v>
      </c>
      <c r="I2028" s="17">
        <f>INT((VLOOKUP($C2028,装备数值,4,0)+VLOOKUP($C2028,装备数值,7,0)*($E2028-1))*VLOOKUP($D2028,系数!$K$2:$O$7,4,0))</f>
        <v>0</v>
      </c>
      <c r="J2028" s="17">
        <f>INT((VLOOKUP($C2028,装备数值,4,0)+VLOOKUP($C2028,装备数值,7,0)*($E2028-1))*VLOOKUP($D2028,系数!$K$2:$O$7,5,0))</f>
        <v>0</v>
      </c>
      <c r="K2028" s="17">
        <f>INT(VLOOKUP(E2028,强化金币,2,1)*VLOOKUP(INDEX(装备!F:F,MATCH(属性!A2028,装备!A:A,0)),系数!$K$12:$M$15,3,0))</f>
        <v>135000</v>
      </c>
      <c r="L2028" s="17"/>
      <c r="M2028" s="17"/>
      <c r="N2028" s="17"/>
      <c r="O2028" s="17">
        <f>IF(E2028=1,"",VLOOKUP(E2028,系数!$S$2:$AB$12,MATCH(属性!C2028,评级,0),1))</f>
        <v>0</v>
      </c>
    </row>
    <row r="2029" spans="1:15" ht="17.25" thickBot="1" x14ac:dyDescent="0.4">
      <c r="A2029" s="17">
        <f t="shared" si="62"/>
        <v>7100017</v>
      </c>
      <c r="B2029" s="17" t="s">
        <v>72</v>
      </c>
      <c r="C2029" s="15">
        <f>INDEX(装备!G:G,MATCH(属性!A2029,装备!A:A,0))</f>
        <v>7</v>
      </c>
      <c r="D2029" s="15" t="str">
        <f>INDEX(装备!E:E,MATCH(属性!A2029,装备!A:A,0))</f>
        <v>necklace</v>
      </c>
      <c r="E2029" s="14">
        <v>107</v>
      </c>
      <c r="F2029" s="17">
        <f>INT((VLOOKUP($C2029,装备数值,2,0)+VLOOKUP($C2029,装备数值,5,0)*($E2029-1))*VLOOKUP($D2029,系数!$K$2:$O$7,2,0))</f>
        <v>0</v>
      </c>
      <c r="G2029" s="17">
        <f>INT((VLOOKUP($C2029,装备数值,3,0)+VLOOKUP($C2029,装备数值,6,0)*($E2029-1))*VLOOKUP($D2029,系数!$K$2:$O$7,3,0))</f>
        <v>325</v>
      </c>
      <c r="H2029" s="17">
        <f t="shared" si="63"/>
        <v>325</v>
      </c>
      <c r="I2029" s="17">
        <f>INT((VLOOKUP($C2029,装备数值,4,0)+VLOOKUP($C2029,装备数值,7,0)*($E2029-1))*VLOOKUP($D2029,系数!$K$2:$O$7,4,0))</f>
        <v>0</v>
      </c>
      <c r="J2029" s="17">
        <f>INT((VLOOKUP($C2029,装备数值,4,0)+VLOOKUP($C2029,装备数值,7,0)*($E2029-1))*VLOOKUP($D2029,系数!$K$2:$O$7,5,0))</f>
        <v>0</v>
      </c>
      <c r="K2029" s="17">
        <f>INT(VLOOKUP(E2029,强化金币,2,1)*VLOOKUP(INDEX(装备!F:F,MATCH(属性!A2029,装备!A:A,0)),系数!$K$12:$M$15,3,0))</f>
        <v>135000</v>
      </c>
      <c r="L2029" s="17"/>
      <c r="M2029" s="17"/>
      <c r="N2029" s="17"/>
      <c r="O2029" s="17">
        <f>IF(E2029=1,"",VLOOKUP(E2029,系数!$S$2:$AB$12,MATCH(属性!C2029,评级,0),1))</f>
        <v>0</v>
      </c>
    </row>
    <row r="2030" spans="1:15" ht="17.25" thickBot="1" x14ac:dyDescent="0.4">
      <c r="A2030" s="17">
        <f t="shared" si="62"/>
        <v>7100017</v>
      </c>
      <c r="B2030" s="17" t="s">
        <v>72</v>
      </c>
      <c r="C2030" s="15">
        <f>INDEX(装备!G:G,MATCH(属性!A2030,装备!A:A,0))</f>
        <v>7</v>
      </c>
      <c r="D2030" s="15" t="str">
        <f>INDEX(装备!E:E,MATCH(属性!A2030,装备!A:A,0))</f>
        <v>necklace</v>
      </c>
      <c r="E2030" s="14">
        <v>108</v>
      </c>
      <c r="F2030" s="17">
        <f>INT((VLOOKUP($C2030,装备数值,2,0)+VLOOKUP($C2030,装备数值,5,0)*($E2030-1))*VLOOKUP($D2030,系数!$K$2:$O$7,2,0))</f>
        <v>0</v>
      </c>
      <c r="G2030" s="17">
        <f>INT((VLOOKUP($C2030,装备数值,3,0)+VLOOKUP($C2030,装备数值,6,0)*($E2030-1))*VLOOKUP($D2030,系数!$K$2:$O$7,3,0))</f>
        <v>328</v>
      </c>
      <c r="H2030" s="17">
        <f t="shared" si="63"/>
        <v>328</v>
      </c>
      <c r="I2030" s="17">
        <f>INT((VLOOKUP($C2030,装备数值,4,0)+VLOOKUP($C2030,装备数值,7,0)*($E2030-1))*VLOOKUP($D2030,系数!$K$2:$O$7,4,0))</f>
        <v>0</v>
      </c>
      <c r="J2030" s="17">
        <f>INT((VLOOKUP($C2030,装备数值,4,0)+VLOOKUP($C2030,装备数值,7,0)*($E2030-1))*VLOOKUP($D2030,系数!$K$2:$O$7,5,0))</f>
        <v>0</v>
      </c>
      <c r="K2030" s="17">
        <f>INT(VLOOKUP(E2030,强化金币,2,1)*VLOOKUP(INDEX(装备!F:F,MATCH(属性!A2030,装备!A:A,0)),系数!$K$12:$M$15,3,0))</f>
        <v>135000</v>
      </c>
      <c r="L2030" s="17"/>
      <c r="M2030" s="17"/>
      <c r="N2030" s="17"/>
      <c r="O2030" s="17">
        <f>IF(E2030=1,"",VLOOKUP(E2030,系数!$S$2:$AB$12,MATCH(属性!C2030,评级,0),1))</f>
        <v>0</v>
      </c>
    </row>
    <row r="2031" spans="1:15" ht="17.25" thickBot="1" x14ac:dyDescent="0.4">
      <c r="A2031" s="17">
        <f t="shared" si="62"/>
        <v>7100017</v>
      </c>
      <c r="B2031" s="17" t="s">
        <v>72</v>
      </c>
      <c r="C2031" s="15">
        <f>INDEX(装备!G:G,MATCH(属性!A2031,装备!A:A,0))</f>
        <v>7</v>
      </c>
      <c r="D2031" s="15" t="str">
        <f>INDEX(装备!E:E,MATCH(属性!A2031,装备!A:A,0))</f>
        <v>necklace</v>
      </c>
      <c r="E2031" s="14">
        <v>109</v>
      </c>
      <c r="F2031" s="17">
        <f>INT((VLOOKUP($C2031,装备数值,2,0)+VLOOKUP($C2031,装备数值,5,0)*($E2031-1))*VLOOKUP($D2031,系数!$K$2:$O$7,2,0))</f>
        <v>0</v>
      </c>
      <c r="G2031" s="17">
        <f>INT((VLOOKUP($C2031,装备数值,3,0)+VLOOKUP($C2031,装备数值,6,0)*($E2031-1))*VLOOKUP($D2031,系数!$K$2:$O$7,3,0))</f>
        <v>330</v>
      </c>
      <c r="H2031" s="17">
        <f t="shared" si="63"/>
        <v>330</v>
      </c>
      <c r="I2031" s="17">
        <f>INT((VLOOKUP($C2031,装备数值,4,0)+VLOOKUP($C2031,装备数值,7,0)*($E2031-1))*VLOOKUP($D2031,系数!$K$2:$O$7,4,0))</f>
        <v>0</v>
      </c>
      <c r="J2031" s="17">
        <f>INT((VLOOKUP($C2031,装备数值,4,0)+VLOOKUP($C2031,装备数值,7,0)*($E2031-1))*VLOOKUP($D2031,系数!$K$2:$O$7,5,0))</f>
        <v>0</v>
      </c>
      <c r="K2031" s="17">
        <f>INT(VLOOKUP(E2031,强化金币,2,1)*VLOOKUP(INDEX(装备!F:F,MATCH(属性!A2031,装备!A:A,0)),系数!$K$12:$M$15,3,0))</f>
        <v>135000</v>
      </c>
      <c r="L2031" s="17"/>
      <c r="M2031" s="17"/>
      <c r="N2031" s="17"/>
      <c r="O2031" s="17">
        <f>IF(E2031=1,"",VLOOKUP(E2031,系数!$S$2:$AB$12,MATCH(属性!C2031,评级,0),1))</f>
        <v>0</v>
      </c>
    </row>
    <row r="2032" spans="1:15" ht="17.25" thickBot="1" x14ac:dyDescent="0.4">
      <c r="A2032" s="17">
        <f t="shared" si="62"/>
        <v>7100017</v>
      </c>
      <c r="B2032" s="17" t="s">
        <v>72</v>
      </c>
      <c r="C2032" s="15">
        <f>INDEX(装备!G:G,MATCH(属性!A2032,装备!A:A,0))</f>
        <v>7</v>
      </c>
      <c r="D2032" s="15" t="str">
        <f>INDEX(装备!E:E,MATCH(属性!A2032,装备!A:A,0))</f>
        <v>necklace</v>
      </c>
      <c r="E2032" s="14">
        <v>110</v>
      </c>
      <c r="F2032" s="17">
        <f>INT((VLOOKUP($C2032,装备数值,2,0)+VLOOKUP($C2032,装备数值,5,0)*($E2032-1))*VLOOKUP($D2032,系数!$K$2:$O$7,2,0))</f>
        <v>0</v>
      </c>
      <c r="G2032" s="17">
        <f>INT((VLOOKUP($C2032,装备数值,3,0)+VLOOKUP($C2032,装备数值,6,0)*($E2032-1))*VLOOKUP($D2032,系数!$K$2:$O$7,3,0))</f>
        <v>332</v>
      </c>
      <c r="H2032" s="17">
        <f t="shared" si="63"/>
        <v>332</v>
      </c>
      <c r="I2032" s="17">
        <f>INT((VLOOKUP($C2032,装备数值,4,0)+VLOOKUP($C2032,装备数值,7,0)*($E2032-1))*VLOOKUP($D2032,系数!$K$2:$O$7,4,0))</f>
        <v>0</v>
      </c>
      <c r="J2032" s="17">
        <f>INT((VLOOKUP($C2032,装备数值,4,0)+VLOOKUP($C2032,装备数值,7,0)*($E2032-1))*VLOOKUP($D2032,系数!$K$2:$O$7,5,0))</f>
        <v>0</v>
      </c>
      <c r="K2032" s="17">
        <f>INT(VLOOKUP(E2032,强化金币,2,1)*VLOOKUP(INDEX(装备!F:F,MATCH(属性!A2032,装备!A:A,0)),系数!$K$12:$M$15,3,0))</f>
        <v>135000</v>
      </c>
      <c r="L2032" s="17"/>
      <c r="M2032" s="17"/>
      <c r="N2032" s="17"/>
      <c r="O2032" s="17">
        <f>IF(E2032=1,"",VLOOKUP(E2032,系数!$S$2:$AB$12,MATCH(属性!C2032,评级,0),1))</f>
        <v>0</v>
      </c>
    </row>
    <row r="2033" spans="1:15" ht="17.25" thickBot="1" x14ac:dyDescent="0.4">
      <c r="A2033" s="17">
        <f t="shared" si="62"/>
        <v>7100017</v>
      </c>
      <c r="B2033" s="17" t="s">
        <v>72</v>
      </c>
      <c r="C2033" s="15">
        <f>INDEX(装备!G:G,MATCH(属性!A2033,装备!A:A,0))</f>
        <v>7</v>
      </c>
      <c r="D2033" s="15" t="str">
        <f>INDEX(装备!E:E,MATCH(属性!A2033,装备!A:A,0))</f>
        <v>necklace</v>
      </c>
      <c r="E2033" s="14">
        <v>111</v>
      </c>
      <c r="F2033" s="17">
        <f>INT((VLOOKUP($C2033,装备数值,2,0)+VLOOKUP($C2033,装备数值,5,0)*($E2033-1))*VLOOKUP($D2033,系数!$K$2:$O$7,2,0))</f>
        <v>0</v>
      </c>
      <c r="G2033" s="17">
        <f>INT((VLOOKUP($C2033,装备数值,3,0)+VLOOKUP($C2033,装备数值,6,0)*($E2033-1))*VLOOKUP($D2033,系数!$K$2:$O$7,3,0))</f>
        <v>335</v>
      </c>
      <c r="H2033" s="17">
        <f t="shared" si="63"/>
        <v>335</v>
      </c>
      <c r="I2033" s="17">
        <f>INT((VLOOKUP($C2033,装备数值,4,0)+VLOOKUP($C2033,装备数值,7,0)*($E2033-1))*VLOOKUP($D2033,系数!$K$2:$O$7,4,0))</f>
        <v>0</v>
      </c>
      <c r="J2033" s="17">
        <f>INT((VLOOKUP($C2033,装备数值,4,0)+VLOOKUP($C2033,装备数值,7,0)*($E2033-1))*VLOOKUP($D2033,系数!$K$2:$O$7,5,0))</f>
        <v>0</v>
      </c>
      <c r="K2033" s="17">
        <f>INT(VLOOKUP(E2033,强化金币,2,1)*VLOOKUP(INDEX(装备!F:F,MATCH(属性!A2033,装备!A:A,0)),系数!$K$12:$M$15,3,0))</f>
        <v>135000</v>
      </c>
      <c r="L2033" s="17"/>
      <c r="M2033" s="17"/>
      <c r="N2033" s="17"/>
      <c r="O2033" s="17">
        <f>IF(E2033=1,"",VLOOKUP(E2033,系数!$S$2:$AB$12,MATCH(属性!C2033,评级,0),1))</f>
        <v>0</v>
      </c>
    </row>
    <row r="2034" spans="1:15" ht="17.25" thickBot="1" x14ac:dyDescent="0.4">
      <c r="A2034" s="17">
        <f t="shared" si="62"/>
        <v>7100017</v>
      </c>
      <c r="B2034" s="17" t="s">
        <v>72</v>
      </c>
      <c r="C2034" s="15">
        <f>INDEX(装备!G:G,MATCH(属性!A2034,装备!A:A,0))</f>
        <v>7</v>
      </c>
      <c r="D2034" s="15" t="str">
        <f>INDEX(装备!E:E,MATCH(属性!A2034,装备!A:A,0))</f>
        <v>necklace</v>
      </c>
      <c r="E2034" s="14">
        <v>112</v>
      </c>
      <c r="F2034" s="17">
        <f>INT((VLOOKUP($C2034,装备数值,2,0)+VLOOKUP($C2034,装备数值,5,0)*($E2034-1))*VLOOKUP($D2034,系数!$K$2:$O$7,2,0))</f>
        <v>0</v>
      </c>
      <c r="G2034" s="17">
        <f>INT((VLOOKUP($C2034,装备数值,3,0)+VLOOKUP($C2034,装备数值,6,0)*($E2034-1))*VLOOKUP($D2034,系数!$K$2:$O$7,3,0))</f>
        <v>337</v>
      </c>
      <c r="H2034" s="17">
        <f t="shared" si="63"/>
        <v>337</v>
      </c>
      <c r="I2034" s="17">
        <f>INT((VLOOKUP($C2034,装备数值,4,0)+VLOOKUP($C2034,装备数值,7,0)*($E2034-1))*VLOOKUP($D2034,系数!$K$2:$O$7,4,0))</f>
        <v>0</v>
      </c>
      <c r="J2034" s="17">
        <f>INT((VLOOKUP($C2034,装备数值,4,0)+VLOOKUP($C2034,装备数值,7,0)*($E2034-1))*VLOOKUP($D2034,系数!$K$2:$O$7,5,0))</f>
        <v>0</v>
      </c>
      <c r="K2034" s="17">
        <f>INT(VLOOKUP(E2034,强化金币,2,1)*VLOOKUP(INDEX(装备!F:F,MATCH(属性!A2034,装备!A:A,0)),系数!$K$12:$M$15,3,0))</f>
        <v>135000</v>
      </c>
      <c r="L2034" s="17"/>
      <c r="M2034" s="17"/>
      <c r="N2034" s="17"/>
      <c r="O2034" s="17">
        <f>IF(E2034=1,"",VLOOKUP(E2034,系数!$S$2:$AB$12,MATCH(属性!C2034,评级,0),1))</f>
        <v>0</v>
      </c>
    </row>
    <row r="2035" spans="1:15" ht="17.25" thickBot="1" x14ac:dyDescent="0.4">
      <c r="A2035" s="17">
        <f t="shared" si="62"/>
        <v>7100017</v>
      </c>
      <c r="B2035" s="17" t="s">
        <v>72</v>
      </c>
      <c r="C2035" s="15">
        <f>INDEX(装备!G:G,MATCH(属性!A2035,装备!A:A,0))</f>
        <v>7</v>
      </c>
      <c r="D2035" s="15" t="str">
        <f>INDEX(装备!E:E,MATCH(属性!A2035,装备!A:A,0))</f>
        <v>necklace</v>
      </c>
      <c r="E2035" s="14">
        <v>113</v>
      </c>
      <c r="F2035" s="17">
        <f>INT((VLOOKUP($C2035,装备数值,2,0)+VLOOKUP($C2035,装备数值,5,0)*($E2035-1))*VLOOKUP($D2035,系数!$K$2:$O$7,2,0))</f>
        <v>0</v>
      </c>
      <c r="G2035" s="17">
        <f>INT((VLOOKUP($C2035,装备数值,3,0)+VLOOKUP($C2035,装备数值,6,0)*($E2035-1))*VLOOKUP($D2035,系数!$K$2:$O$7,3,0))</f>
        <v>340</v>
      </c>
      <c r="H2035" s="17">
        <f t="shared" si="63"/>
        <v>340</v>
      </c>
      <c r="I2035" s="17">
        <f>INT((VLOOKUP($C2035,装备数值,4,0)+VLOOKUP($C2035,装备数值,7,0)*($E2035-1))*VLOOKUP($D2035,系数!$K$2:$O$7,4,0))</f>
        <v>0</v>
      </c>
      <c r="J2035" s="17">
        <f>INT((VLOOKUP($C2035,装备数值,4,0)+VLOOKUP($C2035,装备数值,7,0)*($E2035-1))*VLOOKUP($D2035,系数!$K$2:$O$7,5,0))</f>
        <v>0</v>
      </c>
      <c r="K2035" s="17">
        <f>INT(VLOOKUP(E2035,强化金币,2,1)*VLOOKUP(INDEX(装备!F:F,MATCH(属性!A2035,装备!A:A,0)),系数!$K$12:$M$15,3,0))</f>
        <v>135000</v>
      </c>
      <c r="L2035" s="17"/>
      <c r="M2035" s="17"/>
      <c r="N2035" s="17"/>
      <c r="O2035" s="17">
        <f>IF(E2035=1,"",VLOOKUP(E2035,系数!$S$2:$AB$12,MATCH(属性!C2035,评级,0),1))</f>
        <v>0</v>
      </c>
    </row>
    <row r="2036" spans="1:15" ht="17.25" thickBot="1" x14ac:dyDescent="0.4">
      <c r="A2036" s="17">
        <f t="shared" si="62"/>
        <v>7100017</v>
      </c>
      <c r="B2036" s="17" t="s">
        <v>72</v>
      </c>
      <c r="C2036" s="15">
        <f>INDEX(装备!G:G,MATCH(属性!A2036,装备!A:A,0))</f>
        <v>7</v>
      </c>
      <c r="D2036" s="15" t="str">
        <f>INDEX(装备!E:E,MATCH(属性!A2036,装备!A:A,0))</f>
        <v>necklace</v>
      </c>
      <c r="E2036" s="14">
        <v>114</v>
      </c>
      <c r="F2036" s="17">
        <f>INT((VLOOKUP($C2036,装备数值,2,0)+VLOOKUP($C2036,装备数值,5,0)*($E2036-1))*VLOOKUP($D2036,系数!$K$2:$O$7,2,0))</f>
        <v>0</v>
      </c>
      <c r="G2036" s="17">
        <f>INT((VLOOKUP($C2036,装备数值,3,0)+VLOOKUP($C2036,装备数值,6,0)*($E2036-1))*VLOOKUP($D2036,系数!$K$2:$O$7,3,0))</f>
        <v>342</v>
      </c>
      <c r="H2036" s="17">
        <f t="shared" si="63"/>
        <v>342</v>
      </c>
      <c r="I2036" s="17">
        <f>INT((VLOOKUP($C2036,装备数值,4,0)+VLOOKUP($C2036,装备数值,7,0)*($E2036-1))*VLOOKUP($D2036,系数!$K$2:$O$7,4,0))</f>
        <v>0</v>
      </c>
      <c r="J2036" s="17">
        <f>INT((VLOOKUP($C2036,装备数值,4,0)+VLOOKUP($C2036,装备数值,7,0)*($E2036-1))*VLOOKUP($D2036,系数!$K$2:$O$7,5,0))</f>
        <v>0</v>
      </c>
      <c r="K2036" s="17">
        <f>INT(VLOOKUP(E2036,强化金币,2,1)*VLOOKUP(INDEX(装备!F:F,MATCH(属性!A2036,装备!A:A,0)),系数!$K$12:$M$15,3,0))</f>
        <v>135000</v>
      </c>
      <c r="L2036" s="17"/>
      <c r="M2036" s="17"/>
      <c r="N2036" s="17"/>
      <c r="O2036" s="17">
        <f>IF(E2036=1,"",VLOOKUP(E2036,系数!$S$2:$AB$12,MATCH(属性!C2036,评级,0),1))</f>
        <v>0</v>
      </c>
    </row>
    <row r="2037" spans="1:15" ht="17.25" thickBot="1" x14ac:dyDescent="0.4">
      <c r="A2037" s="17">
        <f t="shared" si="62"/>
        <v>7100017</v>
      </c>
      <c r="B2037" s="17" t="s">
        <v>72</v>
      </c>
      <c r="C2037" s="15">
        <f>INDEX(装备!G:G,MATCH(属性!A2037,装备!A:A,0))</f>
        <v>7</v>
      </c>
      <c r="D2037" s="15" t="str">
        <f>INDEX(装备!E:E,MATCH(属性!A2037,装备!A:A,0))</f>
        <v>necklace</v>
      </c>
      <c r="E2037" s="14">
        <v>115</v>
      </c>
      <c r="F2037" s="17">
        <f>INT((VLOOKUP($C2037,装备数值,2,0)+VLOOKUP($C2037,装备数值,5,0)*($E2037-1))*VLOOKUP($D2037,系数!$K$2:$O$7,2,0))</f>
        <v>0</v>
      </c>
      <c r="G2037" s="17">
        <f>INT((VLOOKUP($C2037,装备数值,3,0)+VLOOKUP($C2037,装备数值,6,0)*($E2037-1))*VLOOKUP($D2037,系数!$K$2:$O$7,3,0))</f>
        <v>344</v>
      </c>
      <c r="H2037" s="17">
        <f t="shared" si="63"/>
        <v>344</v>
      </c>
      <c r="I2037" s="17">
        <f>INT((VLOOKUP($C2037,装备数值,4,0)+VLOOKUP($C2037,装备数值,7,0)*($E2037-1))*VLOOKUP($D2037,系数!$K$2:$O$7,4,0))</f>
        <v>0</v>
      </c>
      <c r="J2037" s="17">
        <f>INT((VLOOKUP($C2037,装备数值,4,0)+VLOOKUP($C2037,装备数值,7,0)*($E2037-1))*VLOOKUP($D2037,系数!$K$2:$O$7,5,0))</f>
        <v>0</v>
      </c>
      <c r="K2037" s="17">
        <f>INT(VLOOKUP(E2037,强化金币,2,1)*VLOOKUP(INDEX(装备!F:F,MATCH(属性!A2037,装备!A:A,0)),系数!$K$12:$M$15,3,0))</f>
        <v>135000</v>
      </c>
      <c r="L2037" s="17"/>
      <c r="M2037" s="17"/>
      <c r="N2037" s="17"/>
      <c r="O2037" s="17">
        <f>IF(E2037=1,"",VLOOKUP(E2037,系数!$S$2:$AB$12,MATCH(属性!C2037,评级,0),1))</f>
        <v>0</v>
      </c>
    </row>
    <row r="2038" spans="1:15" ht="17.25" thickBot="1" x14ac:dyDescent="0.4">
      <c r="A2038" s="17">
        <f t="shared" si="62"/>
        <v>7100017</v>
      </c>
      <c r="B2038" s="17" t="s">
        <v>72</v>
      </c>
      <c r="C2038" s="15">
        <f>INDEX(装备!G:G,MATCH(属性!A2038,装备!A:A,0))</f>
        <v>7</v>
      </c>
      <c r="D2038" s="15" t="str">
        <f>INDEX(装备!E:E,MATCH(属性!A2038,装备!A:A,0))</f>
        <v>necklace</v>
      </c>
      <c r="E2038" s="14">
        <v>116</v>
      </c>
      <c r="F2038" s="17">
        <f>INT((VLOOKUP($C2038,装备数值,2,0)+VLOOKUP($C2038,装备数值,5,0)*($E2038-1))*VLOOKUP($D2038,系数!$K$2:$O$7,2,0))</f>
        <v>0</v>
      </c>
      <c r="G2038" s="17">
        <f>INT((VLOOKUP($C2038,装备数值,3,0)+VLOOKUP($C2038,装备数值,6,0)*($E2038-1))*VLOOKUP($D2038,系数!$K$2:$O$7,3,0))</f>
        <v>347</v>
      </c>
      <c r="H2038" s="17">
        <f t="shared" si="63"/>
        <v>347</v>
      </c>
      <c r="I2038" s="17">
        <f>INT((VLOOKUP($C2038,装备数值,4,0)+VLOOKUP($C2038,装备数值,7,0)*($E2038-1))*VLOOKUP($D2038,系数!$K$2:$O$7,4,0))</f>
        <v>0</v>
      </c>
      <c r="J2038" s="17">
        <f>INT((VLOOKUP($C2038,装备数值,4,0)+VLOOKUP($C2038,装备数值,7,0)*($E2038-1))*VLOOKUP($D2038,系数!$K$2:$O$7,5,0))</f>
        <v>0</v>
      </c>
      <c r="K2038" s="17">
        <f>INT(VLOOKUP(E2038,强化金币,2,1)*VLOOKUP(INDEX(装备!F:F,MATCH(属性!A2038,装备!A:A,0)),系数!$K$12:$M$15,3,0))</f>
        <v>135000</v>
      </c>
      <c r="L2038" s="17"/>
      <c r="M2038" s="17"/>
      <c r="N2038" s="17"/>
      <c r="O2038" s="17">
        <f>IF(E2038=1,"",VLOOKUP(E2038,系数!$S$2:$AB$12,MATCH(属性!C2038,评级,0),1))</f>
        <v>0</v>
      </c>
    </row>
    <row r="2039" spans="1:15" ht="17.25" thickBot="1" x14ac:dyDescent="0.4">
      <c r="A2039" s="17">
        <f t="shared" si="62"/>
        <v>7100017</v>
      </c>
      <c r="B2039" s="17" t="s">
        <v>72</v>
      </c>
      <c r="C2039" s="15">
        <f>INDEX(装备!G:G,MATCH(属性!A2039,装备!A:A,0))</f>
        <v>7</v>
      </c>
      <c r="D2039" s="15" t="str">
        <f>INDEX(装备!E:E,MATCH(属性!A2039,装备!A:A,0))</f>
        <v>necklace</v>
      </c>
      <c r="E2039" s="14">
        <v>117</v>
      </c>
      <c r="F2039" s="17">
        <f>INT((VLOOKUP($C2039,装备数值,2,0)+VLOOKUP($C2039,装备数值,5,0)*($E2039-1))*VLOOKUP($D2039,系数!$K$2:$O$7,2,0))</f>
        <v>0</v>
      </c>
      <c r="G2039" s="17">
        <f>INT((VLOOKUP($C2039,装备数值,3,0)+VLOOKUP($C2039,装备数值,6,0)*($E2039-1))*VLOOKUP($D2039,系数!$K$2:$O$7,3,0))</f>
        <v>349</v>
      </c>
      <c r="H2039" s="17">
        <f t="shared" si="63"/>
        <v>349</v>
      </c>
      <c r="I2039" s="17">
        <f>INT((VLOOKUP($C2039,装备数值,4,0)+VLOOKUP($C2039,装备数值,7,0)*($E2039-1))*VLOOKUP($D2039,系数!$K$2:$O$7,4,0))</f>
        <v>0</v>
      </c>
      <c r="J2039" s="17">
        <f>INT((VLOOKUP($C2039,装备数值,4,0)+VLOOKUP($C2039,装备数值,7,0)*($E2039-1))*VLOOKUP($D2039,系数!$K$2:$O$7,5,0))</f>
        <v>0</v>
      </c>
      <c r="K2039" s="17">
        <f>INT(VLOOKUP(E2039,强化金币,2,1)*VLOOKUP(INDEX(装备!F:F,MATCH(属性!A2039,装备!A:A,0)),系数!$K$12:$M$15,3,0))</f>
        <v>135000</v>
      </c>
      <c r="L2039" s="17"/>
      <c r="M2039" s="17"/>
      <c r="N2039" s="17"/>
      <c r="O2039" s="17">
        <f>IF(E2039=1,"",VLOOKUP(E2039,系数!$S$2:$AB$12,MATCH(属性!C2039,评级,0),1))</f>
        <v>0</v>
      </c>
    </row>
    <row r="2040" spans="1:15" ht="17.25" thickBot="1" x14ac:dyDescent="0.4">
      <c r="A2040" s="17">
        <f t="shared" si="62"/>
        <v>7100017</v>
      </c>
      <c r="B2040" s="17" t="s">
        <v>72</v>
      </c>
      <c r="C2040" s="15">
        <f>INDEX(装备!G:G,MATCH(属性!A2040,装备!A:A,0))</f>
        <v>7</v>
      </c>
      <c r="D2040" s="15" t="str">
        <f>INDEX(装备!E:E,MATCH(属性!A2040,装备!A:A,0))</f>
        <v>necklace</v>
      </c>
      <c r="E2040" s="14">
        <v>118</v>
      </c>
      <c r="F2040" s="17">
        <f>INT((VLOOKUP($C2040,装备数值,2,0)+VLOOKUP($C2040,装备数值,5,0)*($E2040-1))*VLOOKUP($D2040,系数!$K$2:$O$7,2,0))</f>
        <v>0</v>
      </c>
      <c r="G2040" s="17">
        <f>INT((VLOOKUP($C2040,装备数值,3,0)+VLOOKUP($C2040,装备数值,6,0)*($E2040-1))*VLOOKUP($D2040,系数!$K$2:$O$7,3,0))</f>
        <v>351</v>
      </c>
      <c r="H2040" s="17">
        <f t="shared" si="63"/>
        <v>351</v>
      </c>
      <c r="I2040" s="17">
        <f>INT((VLOOKUP($C2040,装备数值,4,0)+VLOOKUP($C2040,装备数值,7,0)*($E2040-1))*VLOOKUP($D2040,系数!$K$2:$O$7,4,0))</f>
        <v>0</v>
      </c>
      <c r="J2040" s="17">
        <f>INT((VLOOKUP($C2040,装备数值,4,0)+VLOOKUP($C2040,装备数值,7,0)*($E2040-1))*VLOOKUP($D2040,系数!$K$2:$O$7,5,0))</f>
        <v>0</v>
      </c>
      <c r="K2040" s="17">
        <f>INT(VLOOKUP(E2040,强化金币,2,1)*VLOOKUP(INDEX(装备!F:F,MATCH(属性!A2040,装备!A:A,0)),系数!$K$12:$M$15,3,0))</f>
        <v>135000</v>
      </c>
      <c r="L2040" s="17"/>
      <c r="M2040" s="17"/>
      <c r="N2040" s="17"/>
      <c r="O2040" s="17">
        <f>IF(E2040=1,"",VLOOKUP(E2040,系数!$S$2:$AB$12,MATCH(属性!C2040,评级,0),1))</f>
        <v>0</v>
      </c>
    </row>
    <row r="2041" spans="1:15" ht="17.25" thickBot="1" x14ac:dyDescent="0.4">
      <c r="A2041" s="17">
        <f t="shared" si="62"/>
        <v>7100017</v>
      </c>
      <c r="B2041" s="17" t="s">
        <v>72</v>
      </c>
      <c r="C2041" s="15">
        <f>INDEX(装备!G:G,MATCH(属性!A2041,装备!A:A,0))</f>
        <v>7</v>
      </c>
      <c r="D2041" s="15" t="str">
        <f>INDEX(装备!E:E,MATCH(属性!A2041,装备!A:A,0))</f>
        <v>necklace</v>
      </c>
      <c r="E2041" s="14">
        <v>119</v>
      </c>
      <c r="F2041" s="17">
        <f>INT((VLOOKUP($C2041,装备数值,2,0)+VLOOKUP($C2041,装备数值,5,0)*($E2041-1))*VLOOKUP($D2041,系数!$K$2:$O$7,2,0))</f>
        <v>0</v>
      </c>
      <c r="G2041" s="17">
        <f>INT((VLOOKUP($C2041,装备数值,3,0)+VLOOKUP($C2041,装备数值,6,0)*($E2041-1))*VLOOKUP($D2041,系数!$K$2:$O$7,3,0))</f>
        <v>354</v>
      </c>
      <c r="H2041" s="17">
        <f t="shared" si="63"/>
        <v>354</v>
      </c>
      <c r="I2041" s="17">
        <f>INT((VLOOKUP($C2041,装备数值,4,0)+VLOOKUP($C2041,装备数值,7,0)*($E2041-1))*VLOOKUP($D2041,系数!$K$2:$O$7,4,0))</f>
        <v>0</v>
      </c>
      <c r="J2041" s="17">
        <f>INT((VLOOKUP($C2041,装备数值,4,0)+VLOOKUP($C2041,装备数值,7,0)*($E2041-1))*VLOOKUP($D2041,系数!$K$2:$O$7,5,0))</f>
        <v>0</v>
      </c>
      <c r="K2041" s="17">
        <f>INT(VLOOKUP(E2041,强化金币,2,1)*VLOOKUP(INDEX(装备!F:F,MATCH(属性!A2041,装备!A:A,0)),系数!$K$12:$M$15,3,0))</f>
        <v>135000</v>
      </c>
      <c r="L2041" s="17"/>
      <c r="M2041" s="17"/>
      <c r="N2041" s="17"/>
      <c r="O2041" s="17">
        <f>IF(E2041=1,"",VLOOKUP(E2041,系数!$S$2:$AB$12,MATCH(属性!C2041,评级,0),1))</f>
        <v>0</v>
      </c>
    </row>
    <row r="2042" spans="1:15" ht="17.25" thickBot="1" x14ac:dyDescent="0.4">
      <c r="A2042" s="17">
        <f t="shared" si="62"/>
        <v>7100017</v>
      </c>
      <c r="B2042" s="17" t="s">
        <v>72</v>
      </c>
      <c r="C2042" s="15">
        <f>INDEX(装备!G:G,MATCH(属性!A2042,装备!A:A,0))</f>
        <v>7</v>
      </c>
      <c r="D2042" s="15" t="str">
        <f>INDEX(装备!E:E,MATCH(属性!A2042,装备!A:A,0))</f>
        <v>necklace</v>
      </c>
      <c r="E2042" s="14">
        <v>120</v>
      </c>
      <c r="F2042" s="17">
        <f>INT((VLOOKUP($C2042,装备数值,2,0)+VLOOKUP($C2042,装备数值,5,0)*($E2042-1))*VLOOKUP($D2042,系数!$K$2:$O$7,2,0))</f>
        <v>0</v>
      </c>
      <c r="G2042" s="17">
        <f>INT((VLOOKUP($C2042,装备数值,3,0)+VLOOKUP($C2042,装备数值,6,0)*($E2042-1))*VLOOKUP($D2042,系数!$K$2:$O$7,3,0))</f>
        <v>356</v>
      </c>
      <c r="H2042" s="17">
        <f t="shared" si="63"/>
        <v>356</v>
      </c>
      <c r="I2042" s="17">
        <f>INT((VLOOKUP($C2042,装备数值,4,0)+VLOOKUP($C2042,装备数值,7,0)*($E2042-1))*VLOOKUP($D2042,系数!$K$2:$O$7,4,0))</f>
        <v>0</v>
      </c>
      <c r="J2042" s="17">
        <f>INT((VLOOKUP($C2042,装备数值,4,0)+VLOOKUP($C2042,装备数值,7,0)*($E2042-1))*VLOOKUP($D2042,系数!$K$2:$O$7,5,0))</f>
        <v>0</v>
      </c>
      <c r="K2042" s="17">
        <f>INT(VLOOKUP(E2042,强化金币,2,1)*VLOOKUP(INDEX(装备!F:F,MATCH(属性!A2042,装备!A:A,0)),系数!$K$12:$M$15,3,0))</f>
        <v>135000</v>
      </c>
      <c r="L2042" s="17"/>
      <c r="M2042" s="17"/>
      <c r="N2042" s="17"/>
      <c r="O2042" s="17">
        <f>IF(E2042=1,"",VLOOKUP(E2042,系数!$S$2:$AB$12,MATCH(属性!C2042,评级,0),1))</f>
        <v>0</v>
      </c>
    </row>
    <row r="2043" spans="1:15" ht="17.25" thickBot="1" x14ac:dyDescent="0.4">
      <c r="A2043" s="15">
        <f t="shared" si="62"/>
        <v>7100018</v>
      </c>
      <c r="B2043" s="15" t="s">
        <v>45</v>
      </c>
      <c r="C2043" s="15">
        <f>INDEX(装备!G:G,MATCH(属性!A2043,装备!A:A,0))</f>
        <v>7</v>
      </c>
      <c r="D2043" s="15" t="str">
        <f>INDEX(装备!E:E,MATCH(属性!A2043,装备!A:A,0))</f>
        <v>ring</v>
      </c>
      <c r="E2043" s="16">
        <v>1</v>
      </c>
      <c r="F2043" s="17">
        <f>INT((VLOOKUP($C2043,装备数值,2,0)+VLOOKUP($C2043,装备数值,5,0)*($E2043-1))*VLOOKUP($D2043,系数!$K$2:$O$7,2,0))</f>
        <v>0</v>
      </c>
      <c r="G2043" s="17">
        <f>INT((VLOOKUP($C2043,装备数值,3,0)+VLOOKUP($C2043,装备数值,6,0)*($E2043-1))*VLOOKUP($D2043,系数!$K$2:$O$7,3,0))</f>
        <v>78</v>
      </c>
      <c r="H2043" s="17">
        <f t="shared" si="63"/>
        <v>78</v>
      </c>
      <c r="I2043" s="17">
        <f>INT((VLOOKUP($C2043,装备数值,4,0)+VLOOKUP($C2043,装备数值,7,0)*($E2043-1))*VLOOKUP($D2043,系数!$K$2:$O$7,4,0))</f>
        <v>0</v>
      </c>
      <c r="J2043" s="17">
        <f>INT((VLOOKUP($C2043,装备数值,4,0)+VLOOKUP($C2043,装备数值,7,0)*($E2043-1))*VLOOKUP($D2043,系数!$K$2:$O$7,5,0))</f>
        <v>0</v>
      </c>
      <c r="K2043" s="17">
        <f>INT(VLOOKUP(E2043,强化金币,2,1)*VLOOKUP(INDEX(装备!F:F,MATCH(属性!A2043,装备!A:A,0)),系数!$K$12:$M$15,3,0))</f>
        <v>15</v>
      </c>
      <c r="L2043" s="17"/>
      <c r="M2043" s="17"/>
      <c r="N2043" s="17"/>
      <c r="O2043" s="17" t="str">
        <f>IF(E2043=1,"",VLOOKUP(E2043,系数!$S$2:$AB$12,MATCH(属性!C2043,评级,0),1))</f>
        <v/>
      </c>
    </row>
    <row r="2044" spans="1:15" ht="17.25" thickBot="1" x14ac:dyDescent="0.4">
      <c r="A2044" s="17">
        <f t="shared" ref="A2044:A2107" si="64">A1924+1</f>
        <v>7100018</v>
      </c>
      <c r="B2044" s="17" t="s">
        <v>74</v>
      </c>
      <c r="C2044" s="15">
        <f>INDEX(装备!G:G,MATCH(属性!A2044,装备!A:A,0))</f>
        <v>7</v>
      </c>
      <c r="D2044" s="15" t="str">
        <f>INDEX(装备!E:E,MATCH(属性!A2044,装备!A:A,0))</f>
        <v>ring</v>
      </c>
      <c r="E2044" s="14">
        <v>2</v>
      </c>
      <c r="F2044" s="17">
        <f>INT((VLOOKUP($C2044,装备数值,2,0)+VLOOKUP($C2044,装备数值,5,0)*($E2044-1))*VLOOKUP($D2044,系数!$K$2:$O$7,2,0))</f>
        <v>0</v>
      </c>
      <c r="G2044" s="17">
        <f>INT((VLOOKUP($C2044,装备数值,3,0)+VLOOKUP($C2044,装备数值,6,0)*($E2044-1))*VLOOKUP($D2044,系数!$K$2:$O$7,3,0))</f>
        <v>80</v>
      </c>
      <c r="H2044" s="17">
        <f t="shared" si="63"/>
        <v>80</v>
      </c>
      <c r="I2044" s="17">
        <f>INT((VLOOKUP($C2044,装备数值,4,0)+VLOOKUP($C2044,装备数值,7,0)*($E2044-1))*VLOOKUP($D2044,系数!$K$2:$O$7,4,0))</f>
        <v>0</v>
      </c>
      <c r="J2044" s="17">
        <f>INT((VLOOKUP($C2044,装备数值,4,0)+VLOOKUP($C2044,装备数值,7,0)*($E2044-1))*VLOOKUP($D2044,系数!$K$2:$O$7,5,0))</f>
        <v>0</v>
      </c>
      <c r="K2044" s="17">
        <f>INT(VLOOKUP(E2044,强化金币,2,1)*VLOOKUP(INDEX(装备!F:F,MATCH(属性!A2044,装备!A:A,0)),系数!$K$12:$M$15,3,0))</f>
        <v>24</v>
      </c>
      <c r="L2044" s="17"/>
      <c r="M2044" s="17"/>
      <c r="N2044" s="17"/>
      <c r="O2044" s="17">
        <f>IF(E2044=1,"",VLOOKUP(E2044,系数!$S$2:$AB$12,MATCH(属性!C2044,评级,0),1))</f>
        <v>0</v>
      </c>
    </row>
    <row r="2045" spans="1:15" ht="17.25" thickBot="1" x14ac:dyDescent="0.4">
      <c r="A2045" s="17">
        <f t="shared" si="64"/>
        <v>7100018</v>
      </c>
      <c r="B2045" s="17" t="s">
        <v>74</v>
      </c>
      <c r="C2045" s="15">
        <f>INDEX(装备!G:G,MATCH(属性!A2045,装备!A:A,0))</f>
        <v>7</v>
      </c>
      <c r="D2045" s="15" t="str">
        <f>INDEX(装备!E:E,MATCH(属性!A2045,装备!A:A,0))</f>
        <v>ring</v>
      </c>
      <c r="E2045" s="14">
        <v>3</v>
      </c>
      <c r="F2045" s="17">
        <f>INT((VLOOKUP($C2045,装备数值,2,0)+VLOOKUP($C2045,装备数值,5,0)*($E2045-1))*VLOOKUP($D2045,系数!$K$2:$O$7,2,0))</f>
        <v>0</v>
      </c>
      <c r="G2045" s="17">
        <f>INT((VLOOKUP($C2045,装备数值,3,0)+VLOOKUP($C2045,装备数值,6,0)*($E2045-1))*VLOOKUP($D2045,系数!$K$2:$O$7,3,0))</f>
        <v>82</v>
      </c>
      <c r="H2045" s="17">
        <f t="shared" si="63"/>
        <v>82</v>
      </c>
      <c r="I2045" s="17">
        <f>INT((VLOOKUP($C2045,装备数值,4,0)+VLOOKUP($C2045,装备数值,7,0)*($E2045-1))*VLOOKUP($D2045,系数!$K$2:$O$7,4,0))</f>
        <v>0</v>
      </c>
      <c r="J2045" s="17">
        <f>INT((VLOOKUP($C2045,装备数值,4,0)+VLOOKUP($C2045,装备数值,7,0)*($E2045-1))*VLOOKUP($D2045,系数!$K$2:$O$7,5,0))</f>
        <v>0</v>
      </c>
      <c r="K2045" s="17">
        <f>INT(VLOOKUP(E2045,强化金币,2,1)*VLOOKUP(INDEX(装备!F:F,MATCH(属性!A2045,装备!A:A,0)),系数!$K$12:$M$15,3,0))</f>
        <v>30</v>
      </c>
      <c r="L2045" s="17"/>
      <c r="M2045" s="17"/>
      <c r="N2045" s="17"/>
      <c r="O2045" s="17">
        <f>IF(E2045=1,"",VLOOKUP(E2045,系数!$S$2:$AB$12,MATCH(属性!C2045,评级,0),1))</f>
        <v>0</v>
      </c>
    </row>
    <row r="2046" spans="1:15" ht="17.25" thickBot="1" x14ac:dyDescent="0.4">
      <c r="A2046" s="17">
        <f t="shared" si="64"/>
        <v>7100018</v>
      </c>
      <c r="B2046" s="17" t="s">
        <v>74</v>
      </c>
      <c r="C2046" s="15">
        <f>INDEX(装备!G:G,MATCH(属性!A2046,装备!A:A,0))</f>
        <v>7</v>
      </c>
      <c r="D2046" s="15" t="str">
        <f>INDEX(装备!E:E,MATCH(属性!A2046,装备!A:A,0))</f>
        <v>ring</v>
      </c>
      <c r="E2046" s="14">
        <v>4</v>
      </c>
      <c r="F2046" s="17">
        <f>INT((VLOOKUP($C2046,装备数值,2,0)+VLOOKUP($C2046,装备数值,5,0)*($E2046-1))*VLOOKUP($D2046,系数!$K$2:$O$7,2,0))</f>
        <v>0</v>
      </c>
      <c r="G2046" s="17">
        <f>INT((VLOOKUP($C2046,装备数值,3,0)+VLOOKUP($C2046,装备数值,6,0)*($E2046-1))*VLOOKUP($D2046,系数!$K$2:$O$7,3,0))</f>
        <v>85</v>
      </c>
      <c r="H2046" s="17">
        <f t="shared" si="63"/>
        <v>85</v>
      </c>
      <c r="I2046" s="17">
        <f>INT((VLOOKUP($C2046,装备数值,4,0)+VLOOKUP($C2046,装备数值,7,0)*($E2046-1))*VLOOKUP($D2046,系数!$K$2:$O$7,4,0))</f>
        <v>0</v>
      </c>
      <c r="J2046" s="17">
        <f>INT((VLOOKUP($C2046,装备数值,4,0)+VLOOKUP($C2046,装备数值,7,0)*($E2046-1))*VLOOKUP($D2046,系数!$K$2:$O$7,5,0))</f>
        <v>0</v>
      </c>
      <c r="K2046" s="17">
        <f>INT(VLOOKUP(E2046,强化金币,2,1)*VLOOKUP(INDEX(装备!F:F,MATCH(属性!A2046,装备!A:A,0)),系数!$K$12:$M$15,3,0))</f>
        <v>60</v>
      </c>
      <c r="L2046" s="17"/>
      <c r="M2046" s="17"/>
      <c r="N2046" s="17"/>
      <c r="O2046" s="17">
        <f>IF(E2046=1,"",VLOOKUP(E2046,系数!$S$2:$AB$12,MATCH(属性!C2046,评级,0),1))</f>
        <v>0</v>
      </c>
    </row>
    <row r="2047" spans="1:15" ht="17.25" thickBot="1" x14ac:dyDescent="0.4">
      <c r="A2047" s="17">
        <f t="shared" si="64"/>
        <v>7100018</v>
      </c>
      <c r="B2047" s="17" t="s">
        <v>74</v>
      </c>
      <c r="C2047" s="15">
        <f>INDEX(装备!G:G,MATCH(属性!A2047,装备!A:A,0))</f>
        <v>7</v>
      </c>
      <c r="D2047" s="15" t="str">
        <f>INDEX(装备!E:E,MATCH(属性!A2047,装备!A:A,0))</f>
        <v>ring</v>
      </c>
      <c r="E2047" s="14">
        <v>5</v>
      </c>
      <c r="F2047" s="17">
        <f>INT((VLOOKUP($C2047,装备数值,2,0)+VLOOKUP($C2047,装备数值,5,0)*($E2047-1))*VLOOKUP($D2047,系数!$K$2:$O$7,2,0))</f>
        <v>0</v>
      </c>
      <c r="G2047" s="17">
        <f>INT((VLOOKUP($C2047,装备数值,3,0)+VLOOKUP($C2047,装备数值,6,0)*($E2047-1))*VLOOKUP($D2047,系数!$K$2:$O$7,3,0))</f>
        <v>87</v>
      </c>
      <c r="H2047" s="17">
        <f t="shared" si="63"/>
        <v>87</v>
      </c>
      <c r="I2047" s="17">
        <f>INT((VLOOKUP($C2047,装备数值,4,0)+VLOOKUP($C2047,装备数值,7,0)*($E2047-1))*VLOOKUP($D2047,系数!$K$2:$O$7,4,0))</f>
        <v>0</v>
      </c>
      <c r="J2047" s="17">
        <f>INT((VLOOKUP($C2047,装备数值,4,0)+VLOOKUP($C2047,装备数值,7,0)*($E2047-1))*VLOOKUP($D2047,系数!$K$2:$O$7,5,0))</f>
        <v>0</v>
      </c>
      <c r="K2047" s="17">
        <f>INT(VLOOKUP(E2047,强化金币,2,1)*VLOOKUP(INDEX(装备!F:F,MATCH(属性!A2047,装备!A:A,0)),系数!$K$12:$M$15,3,0))</f>
        <v>90</v>
      </c>
      <c r="L2047" s="17"/>
      <c r="M2047" s="17"/>
      <c r="N2047" s="17"/>
      <c r="O2047" s="17">
        <f>IF(E2047=1,"",VLOOKUP(E2047,系数!$S$2:$AB$12,MATCH(属性!C2047,评级,0),1))</f>
        <v>0</v>
      </c>
    </row>
    <row r="2048" spans="1:15" ht="17.25" thickBot="1" x14ac:dyDescent="0.4">
      <c r="A2048" s="17">
        <f t="shared" si="64"/>
        <v>7100018</v>
      </c>
      <c r="B2048" s="17" t="s">
        <v>74</v>
      </c>
      <c r="C2048" s="15">
        <f>INDEX(装备!G:G,MATCH(属性!A2048,装备!A:A,0))</f>
        <v>7</v>
      </c>
      <c r="D2048" s="15" t="str">
        <f>INDEX(装备!E:E,MATCH(属性!A2048,装备!A:A,0))</f>
        <v>ring</v>
      </c>
      <c r="E2048" s="14">
        <v>6</v>
      </c>
      <c r="F2048" s="17">
        <f>INT((VLOOKUP($C2048,装备数值,2,0)+VLOOKUP($C2048,装备数值,5,0)*($E2048-1))*VLOOKUP($D2048,系数!$K$2:$O$7,2,0))</f>
        <v>0</v>
      </c>
      <c r="G2048" s="17">
        <f>INT((VLOOKUP($C2048,装备数值,3,0)+VLOOKUP($C2048,装备数值,6,0)*($E2048-1))*VLOOKUP($D2048,系数!$K$2:$O$7,3,0))</f>
        <v>89</v>
      </c>
      <c r="H2048" s="17">
        <f t="shared" si="63"/>
        <v>89</v>
      </c>
      <c r="I2048" s="17">
        <f>INT((VLOOKUP($C2048,装备数值,4,0)+VLOOKUP($C2048,装备数值,7,0)*($E2048-1))*VLOOKUP($D2048,系数!$K$2:$O$7,4,0))</f>
        <v>0</v>
      </c>
      <c r="J2048" s="17">
        <f>INT((VLOOKUP($C2048,装备数值,4,0)+VLOOKUP($C2048,装备数值,7,0)*($E2048-1))*VLOOKUP($D2048,系数!$K$2:$O$7,5,0))</f>
        <v>0</v>
      </c>
      <c r="K2048" s="17">
        <f>INT(VLOOKUP(E2048,强化金币,2,1)*VLOOKUP(INDEX(装备!F:F,MATCH(属性!A2048,装备!A:A,0)),系数!$K$12:$M$15,3,0))</f>
        <v>120</v>
      </c>
      <c r="L2048" s="17"/>
      <c r="M2048" s="17"/>
      <c r="N2048" s="17"/>
      <c r="O2048" s="17">
        <f>IF(E2048=1,"",VLOOKUP(E2048,系数!$S$2:$AB$12,MATCH(属性!C2048,评级,0),1))</f>
        <v>0</v>
      </c>
    </row>
    <row r="2049" spans="1:15" ht="17.25" thickBot="1" x14ac:dyDescent="0.4">
      <c r="A2049" s="17">
        <f t="shared" si="64"/>
        <v>7100018</v>
      </c>
      <c r="B2049" s="17" t="s">
        <v>74</v>
      </c>
      <c r="C2049" s="15">
        <f>INDEX(装备!G:G,MATCH(属性!A2049,装备!A:A,0))</f>
        <v>7</v>
      </c>
      <c r="D2049" s="15" t="str">
        <f>INDEX(装备!E:E,MATCH(属性!A2049,装备!A:A,0))</f>
        <v>ring</v>
      </c>
      <c r="E2049" s="14">
        <v>7</v>
      </c>
      <c r="F2049" s="17">
        <f>INT((VLOOKUP($C2049,装备数值,2,0)+VLOOKUP($C2049,装备数值,5,0)*($E2049-1))*VLOOKUP($D2049,系数!$K$2:$O$7,2,0))</f>
        <v>0</v>
      </c>
      <c r="G2049" s="17">
        <f>INT((VLOOKUP($C2049,装备数值,3,0)+VLOOKUP($C2049,装备数值,6,0)*($E2049-1))*VLOOKUP($D2049,系数!$K$2:$O$7,3,0))</f>
        <v>92</v>
      </c>
      <c r="H2049" s="17">
        <f t="shared" si="63"/>
        <v>92</v>
      </c>
      <c r="I2049" s="17">
        <f>INT((VLOOKUP($C2049,装备数值,4,0)+VLOOKUP($C2049,装备数值,7,0)*($E2049-1))*VLOOKUP($D2049,系数!$K$2:$O$7,4,0))</f>
        <v>0</v>
      </c>
      <c r="J2049" s="17">
        <f>INT((VLOOKUP($C2049,装备数值,4,0)+VLOOKUP($C2049,装备数值,7,0)*($E2049-1))*VLOOKUP($D2049,系数!$K$2:$O$7,5,0))</f>
        <v>0</v>
      </c>
      <c r="K2049" s="17">
        <f>INT(VLOOKUP(E2049,强化金币,2,1)*VLOOKUP(INDEX(装备!F:F,MATCH(属性!A2049,装备!A:A,0)),系数!$K$12:$M$15,3,0))</f>
        <v>150</v>
      </c>
      <c r="L2049" s="17"/>
      <c r="M2049" s="17"/>
      <c r="N2049" s="17"/>
      <c r="O2049" s="17">
        <f>IF(E2049=1,"",VLOOKUP(E2049,系数!$S$2:$AB$12,MATCH(属性!C2049,评级,0),1))</f>
        <v>0</v>
      </c>
    </row>
    <row r="2050" spans="1:15" ht="17.25" thickBot="1" x14ac:dyDescent="0.4">
      <c r="A2050" s="17">
        <f t="shared" si="64"/>
        <v>7100018</v>
      </c>
      <c r="B2050" s="17" t="s">
        <v>74</v>
      </c>
      <c r="C2050" s="15">
        <f>INDEX(装备!G:G,MATCH(属性!A2050,装备!A:A,0))</f>
        <v>7</v>
      </c>
      <c r="D2050" s="15" t="str">
        <f>INDEX(装备!E:E,MATCH(属性!A2050,装备!A:A,0))</f>
        <v>ring</v>
      </c>
      <c r="E2050" s="14">
        <v>8</v>
      </c>
      <c r="F2050" s="17">
        <f>INT((VLOOKUP($C2050,装备数值,2,0)+VLOOKUP($C2050,装备数值,5,0)*($E2050-1))*VLOOKUP($D2050,系数!$K$2:$O$7,2,0))</f>
        <v>0</v>
      </c>
      <c r="G2050" s="17">
        <f>INT((VLOOKUP($C2050,装备数值,3,0)+VLOOKUP($C2050,装备数值,6,0)*($E2050-1))*VLOOKUP($D2050,系数!$K$2:$O$7,3,0))</f>
        <v>94</v>
      </c>
      <c r="H2050" s="17">
        <f t="shared" si="63"/>
        <v>94</v>
      </c>
      <c r="I2050" s="17">
        <f>INT((VLOOKUP($C2050,装备数值,4,0)+VLOOKUP($C2050,装备数值,7,0)*($E2050-1))*VLOOKUP($D2050,系数!$K$2:$O$7,4,0))</f>
        <v>0</v>
      </c>
      <c r="J2050" s="17">
        <f>INT((VLOOKUP($C2050,装备数值,4,0)+VLOOKUP($C2050,装备数值,7,0)*($E2050-1))*VLOOKUP($D2050,系数!$K$2:$O$7,5,0))</f>
        <v>0</v>
      </c>
      <c r="K2050" s="17">
        <f>INT(VLOOKUP(E2050,强化金币,2,1)*VLOOKUP(INDEX(装备!F:F,MATCH(属性!A2050,装备!A:A,0)),系数!$K$12:$M$15,3,0))</f>
        <v>180</v>
      </c>
      <c r="L2050" s="17"/>
      <c r="M2050" s="17"/>
      <c r="N2050" s="17"/>
      <c r="O2050" s="17">
        <f>IF(E2050=1,"",VLOOKUP(E2050,系数!$S$2:$AB$12,MATCH(属性!C2050,评级,0),1))</f>
        <v>0</v>
      </c>
    </row>
    <row r="2051" spans="1:15" ht="17.25" thickBot="1" x14ac:dyDescent="0.4">
      <c r="A2051" s="17">
        <f t="shared" si="64"/>
        <v>7100018</v>
      </c>
      <c r="B2051" s="17" t="s">
        <v>74</v>
      </c>
      <c r="C2051" s="15">
        <f>INDEX(装备!G:G,MATCH(属性!A2051,装备!A:A,0))</f>
        <v>7</v>
      </c>
      <c r="D2051" s="15" t="str">
        <f>INDEX(装备!E:E,MATCH(属性!A2051,装备!A:A,0))</f>
        <v>ring</v>
      </c>
      <c r="E2051" s="14">
        <v>9</v>
      </c>
      <c r="F2051" s="17">
        <f>INT((VLOOKUP($C2051,装备数值,2,0)+VLOOKUP($C2051,装备数值,5,0)*($E2051-1))*VLOOKUP($D2051,系数!$K$2:$O$7,2,0))</f>
        <v>0</v>
      </c>
      <c r="G2051" s="17">
        <f>INT((VLOOKUP($C2051,装备数值,3,0)+VLOOKUP($C2051,装备数值,6,0)*($E2051-1))*VLOOKUP($D2051,系数!$K$2:$O$7,3,0))</f>
        <v>96</v>
      </c>
      <c r="H2051" s="17">
        <f t="shared" si="63"/>
        <v>96</v>
      </c>
      <c r="I2051" s="17">
        <f>INT((VLOOKUP($C2051,装备数值,4,0)+VLOOKUP($C2051,装备数值,7,0)*($E2051-1))*VLOOKUP($D2051,系数!$K$2:$O$7,4,0))</f>
        <v>0</v>
      </c>
      <c r="J2051" s="17">
        <f>INT((VLOOKUP($C2051,装备数值,4,0)+VLOOKUP($C2051,装备数值,7,0)*($E2051-1))*VLOOKUP($D2051,系数!$K$2:$O$7,5,0))</f>
        <v>0</v>
      </c>
      <c r="K2051" s="17">
        <f>INT(VLOOKUP(E2051,强化金币,2,1)*VLOOKUP(INDEX(装备!F:F,MATCH(属性!A2051,装备!A:A,0)),系数!$K$12:$M$15,3,0))</f>
        <v>210</v>
      </c>
      <c r="L2051" s="17"/>
      <c r="M2051" s="17"/>
      <c r="N2051" s="17"/>
      <c r="O2051" s="17">
        <f>IF(E2051=1,"",VLOOKUP(E2051,系数!$S$2:$AB$12,MATCH(属性!C2051,评级,0),1))</f>
        <v>0</v>
      </c>
    </row>
    <row r="2052" spans="1:15" ht="17.25" thickBot="1" x14ac:dyDescent="0.4">
      <c r="A2052" s="17">
        <f t="shared" si="64"/>
        <v>7100018</v>
      </c>
      <c r="B2052" s="17" t="s">
        <v>74</v>
      </c>
      <c r="C2052" s="15">
        <f>INDEX(装备!G:G,MATCH(属性!A2052,装备!A:A,0))</f>
        <v>7</v>
      </c>
      <c r="D2052" s="15" t="str">
        <f>INDEX(装备!E:E,MATCH(属性!A2052,装备!A:A,0))</f>
        <v>ring</v>
      </c>
      <c r="E2052" s="14">
        <v>10</v>
      </c>
      <c r="F2052" s="17">
        <f>INT((VLOOKUP($C2052,装备数值,2,0)+VLOOKUP($C2052,装备数值,5,0)*($E2052-1))*VLOOKUP($D2052,系数!$K$2:$O$7,2,0))</f>
        <v>0</v>
      </c>
      <c r="G2052" s="17">
        <f>INT((VLOOKUP($C2052,装备数值,3,0)+VLOOKUP($C2052,装备数值,6,0)*($E2052-1))*VLOOKUP($D2052,系数!$K$2:$O$7,3,0))</f>
        <v>99</v>
      </c>
      <c r="H2052" s="17">
        <f t="shared" ref="H2052:H2115" si="65">G2052</f>
        <v>99</v>
      </c>
      <c r="I2052" s="17">
        <f>INT((VLOOKUP($C2052,装备数值,4,0)+VLOOKUP($C2052,装备数值,7,0)*($E2052-1))*VLOOKUP($D2052,系数!$K$2:$O$7,4,0))</f>
        <v>0</v>
      </c>
      <c r="J2052" s="17">
        <f>INT((VLOOKUP($C2052,装备数值,4,0)+VLOOKUP($C2052,装备数值,7,0)*($E2052-1))*VLOOKUP($D2052,系数!$K$2:$O$7,5,0))</f>
        <v>0</v>
      </c>
      <c r="K2052" s="17">
        <f>INT(VLOOKUP(E2052,强化金币,2,1)*VLOOKUP(INDEX(装备!F:F,MATCH(属性!A2052,装备!A:A,0)),系数!$K$12:$M$15,3,0))</f>
        <v>240</v>
      </c>
      <c r="L2052" s="17"/>
      <c r="M2052" s="17"/>
      <c r="N2052" s="17"/>
      <c r="O2052" s="17">
        <f>IF(E2052=1,"",VLOOKUP(E2052,系数!$S$2:$AB$12,MATCH(属性!C2052,评级,0),1))</f>
        <v>0</v>
      </c>
    </row>
    <row r="2053" spans="1:15" ht="17.25" thickBot="1" x14ac:dyDescent="0.4">
      <c r="A2053" s="17">
        <f t="shared" si="64"/>
        <v>7100018</v>
      </c>
      <c r="B2053" s="17" t="s">
        <v>74</v>
      </c>
      <c r="C2053" s="15">
        <f>INDEX(装备!G:G,MATCH(属性!A2053,装备!A:A,0))</f>
        <v>7</v>
      </c>
      <c r="D2053" s="15" t="str">
        <f>INDEX(装备!E:E,MATCH(属性!A2053,装备!A:A,0))</f>
        <v>ring</v>
      </c>
      <c r="E2053" s="14">
        <v>11</v>
      </c>
      <c r="F2053" s="17">
        <f>INT((VLOOKUP($C2053,装备数值,2,0)+VLOOKUP($C2053,装备数值,5,0)*($E2053-1))*VLOOKUP($D2053,系数!$K$2:$O$7,2,0))</f>
        <v>0</v>
      </c>
      <c r="G2053" s="17">
        <f>INT((VLOOKUP($C2053,装备数值,3,0)+VLOOKUP($C2053,装备数值,6,0)*($E2053-1))*VLOOKUP($D2053,系数!$K$2:$O$7,3,0))</f>
        <v>101</v>
      </c>
      <c r="H2053" s="17">
        <f t="shared" si="65"/>
        <v>101</v>
      </c>
      <c r="I2053" s="17">
        <f>INT((VLOOKUP($C2053,装备数值,4,0)+VLOOKUP($C2053,装备数值,7,0)*($E2053-1))*VLOOKUP($D2053,系数!$K$2:$O$7,4,0))</f>
        <v>0</v>
      </c>
      <c r="J2053" s="17">
        <f>INT((VLOOKUP($C2053,装备数值,4,0)+VLOOKUP($C2053,装备数值,7,0)*($E2053-1))*VLOOKUP($D2053,系数!$K$2:$O$7,5,0))</f>
        <v>0</v>
      </c>
      <c r="K2053" s="17">
        <f>INT(VLOOKUP(E2053,强化金币,2,1)*VLOOKUP(INDEX(装备!F:F,MATCH(属性!A2053,装备!A:A,0)),系数!$K$12:$M$15,3,0))</f>
        <v>270</v>
      </c>
      <c r="L2053" s="17"/>
      <c r="M2053" s="17"/>
      <c r="N2053" s="17"/>
      <c r="O2053" s="17">
        <f>IF(E2053=1,"",VLOOKUP(E2053,系数!$S$2:$AB$12,MATCH(属性!C2053,评级,0),1))</f>
        <v>0</v>
      </c>
    </row>
    <row r="2054" spans="1:15" ht="17.25" thickBot="1" x14ac:dyDescent="0.4">
      <c r="A2054" s="17">
        <f t="shared" si="64"/>
        <v>7100018</v>
      </c>
      <c r="B2054" s="17" t="s">
        <v>74</v>
      </c>
      <c r="C2054" s="15">
        <f>INDEX(装备!G:G,MATCH(属性!A2054,装备!A:A,0))</f>
        <v>7</v>
      </c>
      <c r="D2054" s="15" t="str">
        <f>INDEX(装备!E:E,MATCH(属性!A2054,装备!A:A,0))</f>
        <v>ring</v>
      </c>
      <c r="E2054" s="14">
        <v>12</v>
      </c>
      <c r="F2054" s="17">
        <f>INT((VLOOKUP($C2054,装备数值,2,0)+VLOOKUP($C2054,装备数值,5,0)*($E2054-1))*VLOOKUP($D2054,系数!$K$2:$O$7,2,0))</f>
        <v>0</v>
      </c>
      <c r="G2054" s="17">
        <f>INT((VLOOKUP($C2054,装备数值,3,0)+VLOOKUP($C2054,装备数值,6,0)*($E2054-1))*VLOOKUP($D2054,系数!$K$2:$O$7,3,0))</f>
        <v>103</v>
      </c>
      <c r="H2054" s="17">
        <f t="shared" si="65"/>
        <v>103</v>
      </c>
      <c r="I2054" s="17">
        <f>INT((VLOOKUP($C2054,装备数值,4,0)+VLOOKUP($C2054,装备数值,7,0)*($E2054-1))*VLOOKUP($D2054,系数!$K$2:$O$7,4,0))</f>
        <v>0</v>
      </c>
      <c r="J2054" s="17">
        <f>INT((VLOOKUP($C2054,装备数值,4,0)+VLOOKUP($C2054,装备数值,7,0)*($E2054-1))*VLOOKUP($D2054,系数!$K$2:$O$7,5,0))</f>
        <v>0</v>
      </c>
      <c r="K2054" s="17">
        <f>INT(VLOOKUP(E2054,强化金币,2,1)*VLOOKUP(INDEX(装备!F:F,MATCH(属性!A2054,装备!A:A,0)),系数!$K$12:$M$15,3,0))</f>
        <v>300</v>
      </c>
      <c r="L2054" s="17"/>
      <c r="M2054" s="17"/>
      <c r="N2054" s="17"/>
      <c r="O2054" s="17">
        <f>IF(E2054=1,"",VLOOKUP(E2054,系数!$S$2:$AB$12,MATCH(属性!C2054,评级,0),1))</f>
        <v>0</v>
      </c>
    </row>
    <row r="2055" spans="1:15" ht="17.25" thickBot="1" x14ac:dyDescent="0.4">
      <c r="A2055" s="17">
        <f t="shared" si="64"/>
        <v>7100018</v>
      </c>
      <c r="B2055" s="17" t="s">
        <v>74</v>
      </c>
      <c r="C2055" s="15">
        <f>INDEX(装备!G:G,MATCH(属性!A2055,装备!A:A,0))</f>
        <v>7</v>
      </c>
      <c r="D2055" s="15" t="str">
        <f>INDEX(装备!E:E,MATCH(属性!A2055,装备!A:A,0))</f>
        <v>ring</v>
      </c>
      <c r="E2055" s="14">
        <v>13</v>
      </c>
      <c r="F2055" s="17">
        <f>INT((VLOOKUP($C2055,装备数值,2,0)+VLOOKUP($C2055,装备数值,5,0)*($E2055-1))*VLOOKUP($D2055,系数!$K$2:$O$7,2,0))</f>
        <v>0</v>
      </c>
      <c r="G2055" s="17">
        <f>INT((VLOOKUP($C2055,装备数值,3,0)+VLOOKUP($C2055,装备数值,6,0)*($E2055-1))*VLOOKUP($D2055,系数!$K$2:$O$7,3,0))</f>
        <v>106</v>
      </c>
      <c r="H2055" s="17">
        <f t="shared" si="65"/>
        <v>106</v>
      </c>
      <c r="I2055" s="17">
        <f>INT((VLOOKUP($C2055,装备数值,4,0)+VLOOKUP($C2055,装备数值,7,0)*($E2055-1))*VLOOKUP($D2055,系数!$K$2:$O$7,4,0))</f>
        <v>0</v>
      </c>
      <c r="J2055" s="17">
        <f>INT((VLOOKUP($C2055,装备数值,4,0)+VLOOKUP($C2055,装备数值,7,0)*($E2055-1))*VLOOKUP($D2055,系数!$K$2:$O$7,5,0))</f>
        <v>0</v>
      </c>
      <c r="K2055" s="17">
        <f>INT(VLOOKUP(E2055,强化金币,2,1)*VLOOKUP(INDEX(装备!F:F,MATCH(属性!A2055,装备!A:A,0)),系数!$K$12:$M$15,3,0))</f>
        <v>360</v>
      </c>
      <c r="L2055" s="17"/>
      <c r="M2055" s="17"/>
      <c r="N2055" s="17"/>
      <c r="O2055" s="17">
        <f>IF(E2055=1,"",VLOOKUP(E2055,系数!$S$2:$AB$12,MATCH(属性!C2055,评级,0),1))</f>
        <v>0</v>
      </c>
    </row>
    <row r="2056" spans="1:15" ht="17.25" thickBot="1" x14ac:dyDescent="0.4">
      <c r="A2056" s="17">
        <f t="shared" si="64"/>
        <v>7100018</v>
      </c>
      <c r="B2056" s="17" t="s">
        <v>74</v>
      </c>
      <c r="C2056" s="15">
        <f>INDEX(装备!G:G,MATCH(属性!A2056,装备!A:A,0))</f>
        <v>7</v>
      </c>
      <c r="D2056" s="15" t="str">
        <f>INDEX(装备!E:E,MATCH(属性!A2056,装备!A:A,0))</f>
        <v>ring</v>
      </c>
      <c r="E2056" s="14">
        <v>14</v>
      </c>
      <c r="F2056" s="17">
        <f>INT((VLOOKUP($C2056,装备数值,2,0)+VLOOKUP($C2056,装备数值,5,0)*($E2056-1))*VLOOKUP($D2056,系数!$K$2:$O$7,2,0))</f>
        <v>0</v>
      </c>
      <c r="G2056" s="17">
        <f>INT((VLOOKUP($C2056,装备数值,3,0)+VLOOKUP($C2056,装备数值,6,0)*($E2056-1))*VLOOKUP($D2056,系数!$K$2:$O$7,3,0))</f>
        <v>108</v>
      </c>
      <c r="H2056" s="17">
        <f t="shared" si="65"/>
        <v>108</v>
      </c>
      <c r="I2056" s="17">
        <f>INT((VLOOKUP($C2056,装备数值,4,0)+VLOOKUP($C2056,装备数值,7,0)*($E2056-1))*VLOOKUP($D2056,系数!$K$2:$O$7,4,0))</f>
        <v>0</v>
      </c>
      <c r="J2056" s="17">
        <f>INT((VLOOKUP($C2056,装备数值,4,0)+VLOOKUP($C2056,装备数值,7,0)*($E2056-1))*VLOOKUP($D2056,系数!$K$2:$O$7,5,0))</f>
        <v>0</v>
      </c>
      <c r="K2056" s="17">
        <f>INT(VLOOKUP(E2056,强化金币,2,1)*VLOOKUP(INDEX(装备!F:F,MATCH(属性!A2056,装备!A:A,0)),系数!$K$12:$M$15,3,0))</f>
        <v>420</v>
      </c>
      <c r="L2056" s="17"/>
      <c r="M2056" s="17"/>
      <c r="N2056" s="17"/>
      <c r="O2056" s="17">
        <f>IF(E2056=1,"",VLOOKUP(E2056,系数!$S$2:$AB$12,MATCH(属性!C2056,评级,0),1))</f>
        <v>0</v>
      </c>
    </row>
    <row r="2057" spans="1:15" ht="17.25" thickBot="1" x14ac:dyDescent="0.4">
      <c r="A2057" s="17">
        <f t="shared" si="64"/>
        <v>7100018</v>
      </c>
      <c r="B2057" s="17" t="s">
        <v>74</v>
      </c>
      <c r="C2057" s="15">
        <f>INDEX(装备!G:G,MATCH(属性!A2057,装备!A:A,0))</f>
        <v>7</v>
      </c>
      <c r="D2057" s="15" t="str">
        <f>INDEX(装备!E:E,MATCH(属性!A2057,装备!A:A,0))</f>
        <v>ring</v>
      </c>
      <c r="E2057" s="14">
        <v>15</v>
      </c>
      <c r="F2057" s="17">
        <f>INT((VLOOKUP($C2057,装备数值,2,0)+VLOOKUP($C2057,装备数值,5,0)*($E2057-1))*VLOOKUP($D2057,系数!$K$2:$O$7,2,0))</f>
        <v>0</v>
      </c>
      <c r="G2057" s="17">
        <f>INT((VLOOKUP($C2057,装备数值,3,0)+VLOOKUP($C2057,装备数值,6,0)*($E2057-1))*VLOOKUP($D2057,系数!$K$2:$O$7,3,0))</f>
        <v>110</v>
      </c>
      <c r="H2057" s="17">
        <f t="shared" si="65"/>
        <v>110</v>
      </c>
      <c r="I2057" s="17">
        <f>INT((VLOOKUP($C2057,装备数值,4,0)+VLOOKUP($C2057,装备数值,7,0)*($E2057-1))*VLOOKUP($D2057,系数!$K$2:$O$7,4,0))</f>
        <v>0</v>
      </c>
      <c r="J2057" s="17">
        <f>INT((VLOOKUP($C2057,装备数值,4,0)+VLOOKUP($C2057,装备数值,7,0)*($E2057-1))*VLOOKUP($D2057,系数!$K$2:$O$7,5,0))</f>
        <v>0</v>
      </c>
      <c r="K2057" s="17">
        <f>INT(VLOOKUP(E2057,强化金币,2,1)*VLOOKUP(INDEX(装备!F:F,MATCH(属性!A2057,装备!A:A,0)),系数!$K$12:$M$15,3,0))</f>
        <v>480</v>
      </c>
      <c r="L2057" s="17"/>
      <c r="M2057" s="17"/>
      <c r="N2057" s="17"/>
      <c r="O2057" s="17">
        <f>IF(E2057=1,"",VLOOKUP(E2057,系数!$S$2:$AB$12,MATCH(属性!C2057,评级,0),1))</f>
        <v>0</v>
      </c>
    </row>
    <row r="2058" spans="1:15" ht="17.25" thickBot="1" x14ac:dyDescent="0.4">
      <c r="A2058" s="17">
        <f t="shared" si="64"/>
        <v>7100018</v>
      </c>
      <c r="B2058" s="17" t="s">
        <v>74</v>
      </c>
      <c r="C2058" s="15">
        <f>INDEX(装备!G:G,MATCH(属性!A2058,装备!A:A,0))</f>
        <v>7</v>
      </c>
      <c r="D2058" s="15" t="str">
        <f>INDEX(装备!E:E,MATCH(属性!A2058,装备!A:A,0))</f>
        <v>ring</v>
      </c>
      <c r="E2058" s="14">
        <v>16</v>
      </c>
      <c r="F2058" s="17">
        <f>INT((VLOOKUP($C2058,装备数值,2,0)+VLOOKUP($C2058,装备数值,5,0)*($E2058-1))*VLOOKUP($D2058,系数!$K$2:$O$7,2,0))</f>
        <v>0</v>
      </c>
      <c r="G2058" s="17">
        <f>INT((VLOOKUP($C2058,装备数值,3,0)+VLOOKUP($C2058,装备数值,6,0)*($E2058-1))*VLOOKUP($D2058,系数!$K$2:$O$7,3,0))</f>
        <v>113</v>
      </c>
      <c r="H2058" s="17">
        <f t="shared" si="65"/>
        <v>113</v>
      </c>
      <c r="I2058" s="17">
        <f>INT((VLOOKUP($C2058,装备数值,4,0)+VLOOKUP($C2058,装备数值,7,0)*($E2058-1))*VLOOKUP($D2058,系数!$K$2:$O$7,4,0))</f>
        <v>0</v>
      </c>
      <c r="J2058" s="17">
        <f>INT((VLOOKUP($C2058,装备数值,4,0)+VLOOKUP($C2058,装备数值,7,0)*($E2058-1))*VLOOKUP($D2058,系数!$K$2:$O$7,5,0))</f>
        <v>0</v>
      </c>
      <c r="K2058" s="17">
        <f>INT(VLOOKUP(E2058,强化金币,2,1)*VLOOKUP(INDEX(装备!F:F,MATCH(属性!A2058,装备!A:A,0)),系数!$K$12:$M$15,3,0))</f>
        <v>540</v>
      </c>
      <c r="L2058" s="17"/>
      <c r="M2058" s="17"/>
      <c r="N2058" s="17"/>
      <c r="O2058" s="17">
        <f>IF(E2058=1,"",VLOOKUP(E2058,系数!$S$2:$AB$12,MATCH(属性!C2058,评级,0),1))</f>
        <v>0</v>
      </c>
    </row>
    <row r="2059" spans="1:15" ht="17.25" thickBot="1" x14ac:dyDescent="0.4">
      <c r="A2059" s="17">
        <f t="shared" si="64"/>
        <v>7100018</v>
      </c>
      <c r="B2059" s="17" t="s">
        <v>74</v>
      </c>
      <c r="C2059" s="15">
        <f>INDEX(装备!G:G,MATCH(属性!A2059,装备!A:A,0))</f>
        <v>7</v>
      </c>
      <c r="D2059" s="15" t="str">
        <f>INDEX(装备!E:E,MATCH(属性!A2059,装备!A:A,0))</f>
        <v>ring</v>
      </c>
      <c r="E2059" s="14">
        <v>17</v>
      </c>
      <c r="F2059" s="17">
        <f>INT((VLOOKUP($C2059,装备数值,2,0)+VLOOKUP($C2059,装备数值,5,0)*($E2059-1))*VLOOKUP($D2059,系数!$K$2:$O$7,2,0))</f>
        <v>0</v>
      </c>
      <c r="G2059" s="17">
        <f>INT((VLOOKUP($C2059,装备数值,3,0)+VLOOKUP($C2059,装备数值,6,0)*($E2059-1))*VLOOKUP($D2059,系数!$K$2:$O$7,3,0))</f>
        <v>115</v>
      </c>
      <c r="H2059" s="17">
        <f t="shared" si="65"/>
        <v>115</v>
      </c>
      <c r="I2059" s="17">
        <f>INT((VLOOKUP($C2059,装备数值,4,0)+VLOOKUP($C2059,装备数值,7,0)*($E2059-1))*VLOOKUP($D2059,系数!$K$2:$O$7,4,0))</f>
        <v>0</v>
      </c>
      <c r="J2059" s="17">
        <f>INT((VLOOKUP($C2059,装备数值,4,0)+VLOOKUP($C2059,装备数值,7,0)*($E2059-1))*VLOOKUP($D2059,系数!$K$2:$O$7,5,0))</f>
        <v>0</v>
      </c>
      <c r="K2059" s="17">
        <f>INT(VLOOKUP(E2059,强化金币,2,1)*VLOOKUP(INDEX(装备!F:F,MATCH(属性!A2059,装备!A:A,0)),系数!$K$12:$M$15,3,0))</f>
        <v>600</v>
      </c>
      <c r="L2059" s="17"/>
      <c r="M2059" s="17"/>
      <c r="N2059" s="17"/>
      <c r="O2059" s="17">
        <f>IF(E2059=1,"",VLOOKUP(E2059,系数!$S$2:$AB$12,MATCH(属性!C2059,评级,0),1))</f>
        <v>0</v>
      </c>
    </row>
    <row r="2060" spans="1:15" ht="17.25" thickBot="1" x14ac:dyDescent="0.4">
      <c r="A2060" s="17">
        <f t="shared" si="64"/>
        <v>7100018</v>
      </c>
      <c r="B2060" s="17" t="s">
        <v>74</v>
      </c>
      <c r="C2060" s="15">
        <f>INDEX(装备!G:G,MATCH(属性!A2060,装备!A:A,0))</f>
        <v>7</v>
      </c>
      <c r="D2060" s="15" t="str">
        <f>INDEX(装备!E:E,MATCH(属性!A2060,装备!A:A,0))</f>
        <v>ring</v>
      </c>
      <c r="E2060" s="14">
        <v>18</v>
      </c>
      <c r="F2060" s="17">
        <f>INT((VLOOKUP($C2060,装备数值,2,0)+VLOOKUP($C2060,装备数值,5,0)*($E2060-1))*VLOOKUP($D2060,系数!$K$2:$O$7,2,0))</f>
        <v>0</v>
      </c>
      <c r="G2060" s="17">
        <f>INT((VLOOKUP($C2060,装备数值,3,0)+VLOOKUP($C2060,装备数值,6,0)*($E2060-1))*VLOOKUP($D2060,系数!$K$2:$O$7,3,0))</f>
        <v>117</v>
      </c>
      <c r="H2060" s="17">
        <f t="shared" si="65"/>
        <v>117</v>
      </c>
      <c r="I2060" s="17">
        <f>INT((VLOOKUP($C2060,装备数值,4,0)+VLOOKUP($C2060,装备数值,7,0)*($E2060-1))*VLOOKUP($D2060,系数!$K$2:$O$7,4,0))</f>
        <v>0</v>
      </c>
      <c r="J2060" s="17">
        <f>INT((VLOOKUP($C2060,装备数值,4,0)+VLOOKUP($C2060,装备数值,7,0)*($E2060-1))*VLOOKUP($D2060,系数!$K$2:$O$7,5,0))</f>
        <v>0</v>
      </c>
      <c r="K2060" s="17">
        <f>INT(VLOOKUP(E2060,强化金币,2,1)*VLOOKUP(INDEX(装备!F:F,MATCH(属性!A2060,装备!A:A,0)),系数!$K$12:$M$15,3,0))</f>
        <v>660</v>
      </c>
      <c r="L2060" s="17"/>
      <c r="M2060" s="17"/>
      <c r="N2060" s="17"/>
      <c r="O2060" s="17">
        <f>IF(E2060=1,"",VLOOKUP(E2060,系数!$S$2:$AB$12,MATCH(属性!C2060,评级,0),1))</f>
        <v>0</v>
      </c>
    </row>
    <row r="2061" spans="1:15" ht="17.25" thickBot="1" x14ac:dyDescent="0.4">
      <c r="A2061" s="17">
        <f t="shared" si="64"/>
        <v>7100018</v>
      </c>
      <c r="B2061" s="17" t="s">
        <v>74</v>
      </c>
      <c r="C2061" s="15">
        <f>INDEX(装备!G:G,MATCH(属性!A2061,装备!A:A,0))</f>
        <v>7</v>
      </c>
      <c r="D2061" s="15" t="str">
        <f>INDEX(装备!E:E,MATCH(属性!A2061,装备!A:A,0))</f>
        <v>ring</v>
      </c>
      <c r="E2061" s="14">
        <v>19</v>
      </c>
      <c r="F2061" s="17">
        <f>INT((VLOOKUP($C2061,装备数值,2,0)+VLOOKUP($C2061,装备数值,5,0)*($E2061-1))*VLOOKUP($D2061,系数!$K$2:$O$7,2,0))</f>
        <v>0</v>
      </c>
      <c r="G2061" s="17">
        <f>INT((VLOOKUP($C2061,装备数值,3,0)+VLOOKUP($C2061,装备数值,6,0)*($E2061-1))*VLOOKUP($D2061,系数!$K$2:$O$7,3,0))</f>
        <v>120</v>
      </c>
      <c r="H2061" s="17">
        <f t="shared" si="65"/>
        <v>120</v>
      </c>
      <c r="I2061" s="17">
        <f>INT((VLOOKUP($C2061,装备数值,4,0)+VLOOKUP($C2061,装备数值,7,0)*($E2061-1))*VLOOKUP($D2061,系数!$K$2:$O$7,4,0))</f>
        <v>0</v>
      </c>
      <c r="J2061" s="17">
        <f>INT((VLOOKUP($C2061,装备数值,4,0)+VLOOKUP($C2061,装备数值,7,0)*($E2061-1))*VLOOKUP($D2061,系数!$K$2:$O$7,5,0))</f>
        <v>0</v>
      </c>
      <c r="K2061" s="17">
        <f>INT(VLOOKUP(E2061,强化金币,2,1)*VLOOKUP(INDEX(装备!F:F,MATCH(属性!A2061,装备!A:A,0)),系数!$K$12:$M$15,3,0))</f>
        <v>720</v>
      </c>
      <c r="L2061" s="17"/>
      <c r="M2061" s="17"/>
      <c r="N2061" s="17"/>
      <c r="O2061" s="17">
        <f>IF(E2061=1,"",VLOOKUP(E2061,系数!$S$2:$AB$12,MATCH(属性!C2061,评级,0),1))</f>
        <v>0</v>
      </c>
    </row>
    <row r="2062" spans="1:15" ht="17.25" thickBot="1" x14ac:dyDescent="0.4">
      <c r="A2062" s="17">
        <f t="shared" si="64"/>
        <v>7100018</v>
      </c>
      <c r="B2062" s="17" t="s">
        <v>74</v>
      </c>
      <c r="C2062" s="15">
        <f>INDEX(装备!G:G,MATCH(属性!A2062,装备!A:A,0))</f>
        <v>7</v>
      </c>
      <c r="D2062" s="15" t="str">
        <f>INDEX(装备!E:E,MATCH(属性!A2062,装备!A:A,0))</f>
        <v>ring</v>
      </c>
      <c r="E2062" s="14">
        <v>20</v>
      </c>
      <c r="F2062" s="17">
        <f>INT((VLOOKUP($C2062,装备数值,2,0)+VLOOKUP($C2062,装备数值,5,0)*($E2062-1))*VLOOKUP($D2062,系数!$K$2:$O$7,2,0))</f>
        <v>0</v>
      </c>
      <c r="G2062" s="17">
        <f>INT((VLOOKUP($C2062,装备数值,3,0)+VLOOKUP($C2062,装备数值,6,0)*($E2062-1))*VLOOKUP($D2062,系数!$K$2:$O$7,3,0))</f>
        <v>122</v>
      </c>
      <c r="H2062" s="17">
        <f t="shared" si="65"/>
        <v>122</v>
      </c>
      <c r="I2062" s="17">
        <f>INT((VLOOKUP($C2062,装备数值,4,0)+VLOOKUP($C2062,装备数值,7,0)*($E2062-1))*VLOOKUP($D2062,系数!$K$2:$O$7,4,0))</f>
        <v>0</v>
      </c>
      <c r="J2062" s="17">
        <f>INT((VLOOKUP($C2062,装备数值,4,0)+VLOOKUP($C2062,装备数值,7,0)*($E2062-1))*VLOOKUP($D2062,系数!$K$2:$O$7,5,0))</f>
        <v>0</v>
      </c>
      <c r="K2062" s="17">
        <f>INT(VLOOKUP(E2062,强化金币,2,1)*VLOOKUP(INDEX(装备!F:F,MATCH(属性!A2062,装备!A:A,0)),系数!$K$12:$M$15,3,0))</f>
        <v>780</v>
      </c>
      <c r="L2062" s="17"/>
      <c r="M2062" s="17"/>
      <c r="N2062" s="17"/>
      <c r="O2062" s="17">
        <f>IF(E2062=1,"",VLOOKUP(E2062,系数!$S$2:$AB$12,MATCH(属性!C2062,评级,0),1))</f>
        <v>0</v>
      </c>
    </row>
    <row r="2063" spans="1:15" ht="17.25" thickBot="1" x14ac:dyDescent="0.4">
      <c r="A2063" s="17">
        <f t="shared" si="64"/>
        <v>7100018</v>
      </c>
      <c r="B2063" s="17" t="s">
        <v>74</v>
      </c>
      <c r="C2063" s="15">
        <f>INDEX(装备!G:G,MATCH(属性!A2063,装备!A:A,0))</f>
        <v>7</v>
      </c>
      <c r="D2063" s="15" t="str">
        <f>INDEX(装备!E:E,MATCH(属性!A2063,装备!A:A,0))</f>
        <v>ring</v>
      </c>
      <c r="E2063" s="14">
        <v>21</v>
      </c>
      <c r="F2063" s="17">
        <f>INT((VLOOKUP($C2063,装备数值,2,0)+VLOOKUP($C2063,装备数值,5,0)*($E2063-1))*VLOOKUP($D2063,系数!$K$2:$O$7,2,0))</f>
        <v>0</v>
      </c>
      <c r="G2063" s="17">
        <f>INT((VLOOKUP($C2063,装备数值,3,0)+VLOOKUP($C2063,装备数值,6,0)*($E2063-1))*VLOOKUP($D2063,系数!$K$2:$O$7,3,0))</f>
        <v>124</v>
      </c>
      <c r="H2063" s="17">
        <f t="shared" si="65"/>
        <v>124</v>
      </c>
      <c r="I2063" s="17">
        <f>INT((VLOOKUP($C2063,装备数值,4,0)+VLOOKUP($C2063,装备数值,7,0)*($E2063-1))*VLOOKUP($D2063,系数!$K$2:$O$7,4,0))</f>
        <v>0</v>
      </c>
      <c r="J2063" s="17">
        <f>INT((VLOOKUP($C2063,装备数值,4,0)+VLOOKUP($C2063,装备数值,7,0)*($E2063-1))*VLOOKUP($D2063,系数!$K$2:$O$7,5,0))</f>
        <v>0</v>
      </c>
      <c r="K2063" s="17">
        <f>INT(VLOOKUP(E2063,强化金币,2,1)*VLOOKUP(INDEX(装备!F:F,MATCH(属性!A2063,装备!A:A,0)),系数!$K$12:$M$15,3,0))</f>
        <v>840</v>
      </c>
      <c r="L2063" s="17"/>
      <c r="M2063" s="17"/>
      <c r="N2063" s="17"/>
      <c r="O2063" s="17">
        <f>IF(E2063=1,"",VLOOKUP(E2063,系数!$S$2:$AB$12,MATCH(属性!C2063,评级,0),1))</f>
        <v>0</v>
      </c>
    </row>
    <row r="2064" spans="1:15" ht="17.25" thickBot="1" x14ac:dyDescent="0.4">
      <c r="A2064" s="17">
        <f t="shared" si="64"/>
        <v>7100018</v>
      </c>
      <c r="B2064" s="17" t="s">
        <v>74</v>
      </c>
      <c r="C2064" s="15">
        <f>INDEX(装备!G:G,MATCH(属性!A2064,装备!A:A,0))</f>
        <v>7</v>
      </c>
      <c r="D2064" s="15" t="str">
        <f>INDEX(装备!E:E,MATCH(属性!A2064,装备!A:A,0))</f>
        <v>ring</v>
      </c>
      <c r="E2064" s="14">
        <v>22</v>
      </c>
      <c r="F2064" s="17">
        <f>INT((VLOOKUP($C2064,装备数值,2,0)+VLOOKUP($C2064,装备数值,5,0)*($E2064-1))*VLOOKUP($D2064,系数!$K$2:$O$7,2,0))</f>
        <v>0</v>
      </c>
      <c r="G2064" s="17">
        <f>INT((VLOOKUP($C2064,装备数值,3,0)+VLOOKUP($C2064,装备数值,6,0)*($E2064-1))*VLOOKUP($D2064,系数!$K$2:$O$7,3,0))</f>
        <v>127</v>
      </c>
      <c r="H2064" s="17">
        <f t="shared" si="65"/>
        <v>127</v>
      </c>
      <c r="I2064" s="17">
        <f>INT((VLOOKUP($C2064,装备数值,4,0)+VLOOKUP($C2064,装备数值,7,0)*($E2064-1))*VLOOKUP($D2064,系数!$K$2:$O$7,4,0))</f>
        <v>0</v>
      </c>
      <c r="J2064" s="17">
        <f>INT((VLOOKUP($C2064,装备数值,4,0)+VLOOKUP($C2064,装备数值,7,0)*($E2064-1))*VLOOKUP($D2064,系数!$K$2:$O$7,5,0))</f>
        <v>0</v>
      </c>
      <c r="K2064" s="17">
        <f>INT(VLOOKUP(E2064,强化金币,2,1)*VLOOKUP(INDEX(装备!F:F,MATCH(属性!A2064,装备!A:A,0)),系数!$K$12:$M$15,3,0))</f>
        <v>900</v>
      </c>
      <c r="L2064" s="17"/>
      <c r="M2064" s="17"/>
      <c r="N2064" s="17"/>
      <c r="O2064" s="17">
        <f>IF(E2064=1,"",VLOOKUP(E2064,系数!$S$2:$AB$12,MATCH(属性!C2064,评级,0),1))</f>
        <v>0</v>
      </c>
    </row>
    <row r="2065" spans="1:15" ht="17.25" thickBot="1" x14ac:dyDescent="0.4">
      <c r="A2065" s="17">
        <f t="shared" si="64"/>
        <v>7100018</v>
      </c>
      <c r="B2065" s="17" t="s">
        <v>74</v>
      </c>
      <c r="C2065" s="15">
        <f>INDEX(装备!G:G,MATCH(属性!A2065,装备!A:A,0))</f>
        <v>7</v>
      </c>
      <c r="D2065" s="15" t="str">
        <f>INDEX(装备!E:E,MATCH(属性!A2065,装备!A:A,0))</f>
        <v>ring</v>
      </c>
      <c r="E2065" s="14">
        <v>23</v>
      </c>
      <c r="F2065" s="17">
        <f>INT((VLOOKUP($C2065,装备数值,2,0)+VLOOKUP($C2065,装备数值,5,0)*($E2065-1))*VLOOKUP($D2065,系数!$K$2:$O$7,2,0))</f>
        <v>0</v>
      </c>
      <c r="G2065" s="17">
        <f>INT((VLOOKUP($C2065,装备数值,3,0)+VLOOKUP($C2065,装备数值,6,0)*($E2065-1))*VLOOKUP($D2065,系数!$K$2:$O$7,3,0))</f>
        <v>129</v>
      </c>
      <c r="H2065" s="17">
        <f t="shared" si="65"/>
        <v>129</v>
      </c>
      <c r="I2065" s="17">
        <f>INT((VLOOKUP($C2065,装备数值,4,0)+VLOOKUP($C2065,装备数值,7,0)*($E2065-1))*VLOOKUP($D2065,系数!$K$2:$O$7,4,0))</f>
        <v>0</v>
      </c>
      <c r="J2065" s="17">
        <f>INT((VLOOKUP($C2065,装备数值,4,0)+VLOOKUP($C2065,装备数值,7,0)*($E2065-1))*VLOOKUP($D2065,系数!$K$2:$O$7,5,0))</f>
        <v>0</v>
      </c>
      <c r="K2065" s="17">
        <f>INT(VLOOKUP(E2065,强化金币,2,1)*VLOOKUP(INDEX(装备!F:F,MATCH(属性!A2065,装备!A:A,0)),系数!$K$12:$M$15,3,0))</f>
        <v>960</v>
      </c>
      <c r="L2065" s="17"/>
      <c r="M2065" s="17"/>
      <c r="N2065" s="17"/>
      <c r="O2065" s="17">
        <f>IF(E2065=1,"",VLOOKUP(E2065,系数!$S$2:$AB$12,MATCH(属性!C2065,评级,0),1))</f>
        <v>0</v>
      </c>
    </row>
    <row r="2066" spans="1:15" ht="17.25" thickBot="1" x14ac:dyDescent="0.4">
      <c r="A2066" s="17">
        <f t="shared" si="64"/>
        <v>7100018</v>
      </c>
      <c r="B2066" s="17" t="s">
        <v>74</v>
      </c>
      <c r="C2066" s="15">
        <f>INDEX(装备!G:G,MATCH(属性!A2066,装备!A:A,0))</f>
        <v>7</v>
      </c>
      <c r="D2066" s="15" t="str">
        <f>INDEX(装备!E:E,MATCH(属性!A2066,装备!A:A,0))</f>
        <v>ring</v>
      </c>
      <c r="E2066" s="14">
        <v>24</v>
      </c>
      <c r="F2066" s="17">
        <f>INT((VLOOKUP($C2066,装备数值,2,0)+VLOOKUP($C2066,装备数值,5,0)*($E2066-1))*VLOOKUP($D2066,系数!$K$2:$O$7,2,0))</f>
        <v>0</v>
      </c>
      <c r="G2066" s="17">
        <f>INT((VLOOKUP($C2066,装备数值,3,0)+VLOOKUP($C2066,装备数值,6,0)*($E2066-1))*VLOOKUP($D2066,系数!$K$2:$O$7,3,0))</f>
        <v>131</v>
      </c>
      <c r="H2066" s="17">
        <f t="shared" si="65"/>
        <v>131</v>
      </c>
      <c r="I2066" s="17">
        <f>INT((VLOOKUP($C2066,装备数值,4,0)+VLOOKUP($C2066,装备数值,7,0)*($E2066-1))*VLOOKUP($D2066,系数!$K$2:$O$7,4,0))</f>
        <v>0</v>
      </c>
      <c r="J2066" s="17">
        <f>INT((VLOOKUP($C2066,装备数值,4,0)+VLOOKUP($C2066,装备数值,7,0)*($E2066-1))*VLOOKUP($D2066,系数!$K$2:$O$7,5,0))</f>
        <v>0</v>
      </c>
      <c r="K2066" s="17">
        <f>INT(VLOOKUP(E2066,强化金币,2,1)*VLOOKUP(INDEX(装备!F:F,MATCH(属性!A2066,装备!A:A,0)),系数!$K$12:$M$15,3,0))</f>
        <v>1020</v>
      </c>
      <c r="L2066" s="17"/>
      <c r="M2066" s="17"/>
      <c r="N2066" s="17"/>
      <c r="O2066" s="17">
        <f>IF(E2066=1,"",VLOOKUP(E2066,系数!$S$2:$AB$12,MATCH(属性!C2066,评级,0),1))</f>
        <v>0</v>
      </c>
    </row>
    <row r="2067" spans="1:15" ht="17.25" thickBot="1" x14ac:dyDescent="0.4">
      <c r="A2067" s="17">
        <f t="shared" si="64"/>
        <v>7100018</v>
      </c>
      <c r="B2067" s="17" t="s">
        <v>74</v>
      </c>
      <c r="C2067" s="15">
        <f>INDEX(装备!G:G,MATCH(属性!A2067,装备!A:A,0))</f>
        <v>7</v>
      </c>
      <c r="D2067" s="15" t="str">
        <f>INDEX(装备!E:E,MATCH(属性!A2067,装备!A:A,0))</f>
        <v>ring</v>
      </c>
      <c r="E2067" s="14">
        <v>25</v>
      </c>
      <c r="F2067" s="17">
        <f>INT((VLOOKUP($C2067,装备数值,2,0)+VLOOKUP($C2067,装备数值,5,0)*($E2067-1))*VLOOKUP($D2067,系数!$K$2:$O$7,2,0))</f>
        <v>0</v>
      </c>
      <c r="G2067" s="17">
        <f>INT((VLOOKUP($C2067,装备数值,3,0)+VLOOKUP($C2067,装备数值,6,0)*($E2067-1))*VLOOKUP($D2067,系数!$K$2:$O$7,3,0))</f>
        <v>134</v>
      </c>
      <c r="H2067" s="17">
        <f t="shared" si="65"/>
        <v>134</v>
      </c>
      <c r="I2067" s="17">
        <f>INT((VLOOKUP($C2067,装备数值,4,0)+VLOOKUP($C2067,装备数值,7,0)*($E2067-1))*VLOOKUP($D2067,系数!$K$2:$O$7,4,0))</f>
        <v>0</v>
      </c>
      <c r="J2067" s="17">
        <f>INT((VLOOKUP($C2067,装备数值,4,0)+VLOOKUP($C2067,装备数值,7,0)*($E2067-1))*VLOOKUP($D2067,系数!$K$2:$O$7,5,0))</f>
        <v>0</v>
      </c>
      <c r="K2067" s="17">
        <f>INT(VLOOKUP(E2067,强化金币,2,1)*VLOOKUP(INDEX(装备!F:F,MATCH(属性!A2067,装备!A:A,0)),系数!$K$12:$M$15,3,0))</f>
        <v>1080</v>
      </c>
      <c r="L2067" s="17"/>
      <c r="M2067" s="17"/>
      <c r="N2067" s="17"/>
      <c r="O2067" s="17">
        <f>IF(E2067=1,"",VLOOKUP(E2067,系数!$S$2:$AB$12,MATCH(属性!C2067,评级,0),1))</f>
        <v>0</v>
      </c>
    </row>
    <row r="2068" spans="1:15" ht="17.25" thickBot="1" x14ac:dyDescent="0.4">
      <c r="A2068" s="17">
        <f t="shared" si="64"/>
        <v>7100018</v>
      </c>
      <c r="B2068" s="17" t="s">
        <v>74</v>
      </c>
      <c r="C2068" s="15">
        <f>INDEX(装备!G:G,MATCH(属性!A2068,装备!A:A,0))</f>
        <v>7</v>
      </c>
      <c r="D2068" s="15" t="str">
        <f>INDEX(装备!E:E,MATCH(属性!A2068,装备!A:A,0))</f>
        <v>ring</v>
      </c>
      <c r="E2068" s="14">
        <v>26</v>
      </c>
      <c r="F2068" s="17">
        <f>INT((VLOOKUP($C2068,装备数值,2,0)+VLOOKUP($C2068,装备数值,5,0)*($E2068-1))*VLOOKUP($D2068,系数!$K$2:$O$7,2,0))</f>
        <v>0</v>
      </c>
      <c r="G2068" s="17">
        <f>INT((VLOOKUP($C2068,装备数值,3,0)+VLOOKUP($C2068,装备数值,6,0)*($E2068-1))*VLOOKUP($D2068,系数!$K$2:$O$7,3,0))</f>
        <v>136</v>
      </c>
      <c r="H2068" s="17">
        <f t="shared" si="65"/>
        <v>136</v>
      </c>
      <c r="I2068" s="17">
        <f>INT((VLOOKUP($C2068,装备数值,4,0)+VLOOKUP($C2068,装备数值,7,0)*($E2068-1))*VLOOKUP($D2068,系数!$K$2:$O$7,4,0))</f>
        <v>0</v>
      </c>
      <c r="J2068" s="17">
        <f>INT((VLOOKUP($C2068,装备数值,4,0)+VLOOKUP($C2068,装备数值,7,0)*($E2068-1))*VLOOKUP($D2068,系数!$K$2:$O$7,5,0))</f>
        <v>0</v>
      </c>
      <c r="K2068" s="17">
        <f>INT(VLOOKUP(E2068,强化金币,2,1)*VLOOKUP(INDEX(装备!F:F,MATCH(属性!A2068,装备!A:A,0)),系数!$K$12:$M$15,3,0))</f>
        <v>1140</v>
      </c>
      <c r="L2068" s="17"/>
      <c r="M2068" s="17"/>
      <c r="N2068" s="17"/>
      <c r="O2068" s="17">
        <f>IF(E2068=1,"",VLOOKUP(E2068,系数!$S$2:$AB$12,MATCH(属性!C2068,评级,0),1))</f>
        <v>0</v>
      </c>
    </row>
    <row r="2069" spans="1:15" ht="17.25" thickBot="1" x14ac:dyDescent="0.4">
      <c r="A2069" s="17">
        <f t="shared" si="64"/>
        <v>7100018</v>
      </c>
      <c r="B2069" s="17" t="s">
        <v>74</v>
      </c>
      <c r="C2069" s="15">
        <f>INDEX(装备!G:G,MATCH(属性!A2069,装备!A:A,0))</f>
        <v>7</v>
      </c>
      <c r="D2069" s="15" t="str">
        <f>INDEX(装备!E:E,MATCH(属性!A2069,装备!A:A,0))</f>
        <v>ring</v>
      </c>
      <c r="E2069" s="14">
        <v>27</v>
      </c>
      <c r="F2069" s="17">
        <f>INT((VLOOKUP($C2069,装备数值,2,0)+VLOOKUP($C2069,装备数值,5,0)*($E2069-1))*VLOOKUP($D2069,系数!$K$2:$O$7,2,0))</f>
        <v>0</v>
      </c>
      <c r="G2069" s="17">
        <f>INT((VLOOKUP($C2069,装备数值,3,0)+VLOOKUP($C2069,装备数值,6,0)*($E2069-1))*VLOOKUP($D2069,系数!$K$2:$O$7,3,0))</f>
        <v>138</v>
      </c>
      <c r="H2069" s="17">
        <f t="shared" si="65"/>
        <v>138</v>
      </c>
      <c r="I2069" s="17">
        <f>INT((VLOOKUP($C2069,装备数值,4,0)+VLOOKUP($C2069,装备数值,7,0)*($E2069-1))*VLOOKUP($D2069,系数!$K$2:$O$7,4,0))</f>
        <v>0</v>
      </c>
      <c r="J2069" s="17">
        <f>INT((VLOOKUP($C2069,装备数值,4,0)+VLOOKUP($C2069,装备数值,7,0)*($E2069-1))*VLOOKUP($D2069,系数!$K$2:$O$7,5,0))</f>
        <v>0</v>
      </c>
      <c r="K2069" s="17">
        <f>INT(VLOOKUP(E2069,强化金币,2,1)*VLOOKUP(INDEX(装备!F:F,MATCH(属性!A2069,装备!A:A,0)),系数!$K$12:$M$15,3,0))</f>
        <v>1200</v>
      </c>
      <c r="L2069" s="17"/>
      <c r="M2069" s="17"/>
      <c r="N2069" s="17"/>
      <c r="O2069" s="17">
        <f>IF(E2069=1,"",VLOOKUP(E2069,系数!$S$2:$AB$12,MATCH(属性!C2069,评级,0),1))</f>
        <v>0</v>
      </c>
    </row>
    <row r="2070" spans="1:15" ht="17.25" thickBot="1" x14ac:dyDescent="0.4">
      <c r="A2070" s="17">
        <f t="shared" si="64"/>
        <v>7100018</v>
      </c>
      <c r="B2070" s="17" t="s">
        <v>74</v>
      </c>
      <c r="C2070" s="15">
        <f>INDEX(装备!G:G,MATCH(属性!A2070,装备!A:A,0))</f>
        <v>7</v>
      </c>
      <c r="D2070" s="15" t="str">
        <f>INDEX(装备!E:E,MATCH(属性!A2070,装备!A:A,0))</f>
        <v>ring</v>
      </c>
      <c r="E2070" s="14">
        <v>28</v>
      </c>
      <c r="F2070" s="17">
        <f>INT((VLOOKUP($C2070,装备数值,2,0)+VLOOKUP($C2070,装备数值,5,0)*($E2070-1))*VLOOKUP($D2070,系数!$K$2:$O$7,2,0))</f>
        <v>0</v>
      </c>
      <c r="G2070" s="17">
        <f>INT((VLOOKUP($C2070,装备数值,3,0)+VLOOKUP($C2070,装备数值,6,0)*($E2070-1))*VLOOKUP($D2070,系数!$K$2:$O$7,3,0))</f>
        <v>141</v>
      </c>
      <c r="H2070" s="17">
        <f t="shared" si="65"/>
        <v>141</v>
      </c>
      <c r="I2070" s="17">
        <f>INT((VLOOKUP($C2070,装备数值,4,0)+VLOOKUP($C2070,装备数值,7,0)*($E2070-1))*VLOOKUP($D2070,系数!$K$2:$O$7,4,0))</f>
        <v>0</v>
      </c>
      <c r="J2070" s="17">
        <f>INT((VLOOKUP($C2070,装备数值,4,0)+VLOOKUP($C2070,装备数值,7,0)*($E2070-1))*VLOOKUP($D2070,系数!$K$2:$O$7,5,0))</f>
        <v>0</v>
      </c>
      <c r="K2070" s="17">
        <f>INT(VLOOKUP(E2070,强化金币,2,1)*VLOOKUP(INDEX(装备!F:F,MATCH(属性!A2070,装备!A:A,0)),系数!$K$12:$M$15,3,0))</f>
        <v>1260</v>
      </c>
      <c r="L2070" s="17"/>
      <c r="M2070" s="17"/>
      <c r="N2070" s="17"/>
      <c r="O2070" s="17">
        <f>IF(E2070=1,"",VLOOKUP(E2070,系数!$S$2:$AB$12,MATCH(属性!C2070,评级,0),1))</f>
        <v>0</v>
      </c>
    </row>
    <row r="2071" spans="1:15" ht="17.25" thickBot="1" x14ac:dyDescent="0.4">
      <c r="A2071" s="17">
        <f t="shared" si="64"/>
        <v>7100018</v>
      </c>
      <c r="B2071" s="17" t="s">
        <v>74</v>
      </c>
      <c r="C2071" s="15">
        <f>INDEX(装备!G:G,MATCH(属性!A2071,装备!A:A,0))</f>
        <v>7</v>
      </c>
      <c r="D2071" s="15" t="str">
        <f>INDEX(装备!E:E,MATCH(属性!A2071,装备!A:A,0))</f>
        <v>ring</v>
      </c>
      <c r="E2071" s="14">
        <v>29</v>
      </c>
      <c r="F2071" s="17">
        <f>INT((VLOOKUP($C2071,装备数值,2,0)+VLOOKUP($C2071,装备数值,5,0)*($E2071-1))*VLOOKUP($D2071,系数!$K$2:$O$7,2,0))</f>
        <v>0</v>
      </c>
      <c r="G2071" s="17">
        <f>INT((VLOOKUP($C2071,装备数值,3,0)+VLOOKUP($C2071,装备数值,6,0)*($E2071-1))*VLOOKUP($D2071,系数!$K$2:$O$7,3,0))</f>
        <v>143</v>
      </c>
      <c r="H2071" s="17">
        <f t="shared" si="65"/>
        <v>143</v>
      </c>
      <c r="I2071" s="17">
        <f>INT((VLOOKUP($C2071,装备数值,4,0)+VLOOKUP($C2071,装备数值,7,0)*($E2071-1))*VLOOKUP($D2071,系数!$K$2:$O$7,4,0))</f>
        <v>0</v>
      </c>
      <c r="J2071" s="17">
        <f>INT((VLOOKUP($C2071,装备数值,4,0)+VLOOKUP($C2071,装备数值,7,0)*($E2071-1))*VLOOKUP($D2071,系数!$K$2:$O$7,5,0))</f>
        <v>0</v>
      </c>
      <c r="K2071" s="17">
        <f>INT(VLOOKUP(E2071,强化金币,2,1)*VLOOKUP(INDEX(装备!F:F,MATCH(属性!A2071,装备!A:A,0)),系数!$K$12:$M$15,3,0))</f>
        <v>1350</v>
      </c>
      <c r="L2071" s="17"/>
      <c r="M2071" s="17"/>
      <c r="N2071" s="17"/>
      <c r="O2071" s="17">
        <f>IF(E2071=1,"",VLOOKUP(E2071,系数!$S$2:$AB$12,MATCH(属性!C2071,评级,0),1))</f>
        <v>0</v>
      </c>
    </row>
    <row r="2072" spans="1:15" ht="17.25" thickBot="1" x14ac:dyDescent="0.4">
      <c r="A2072" s="17">
        <f t="shared" si="64"/>
        <v>7100018</v>
      </c>
      <c r="B2072" s="17" t="s">
        <v>74</v>
      </c>
      <c r="C2072" s="15">
        <f>INDEX(装备!G:G,MATCH(属性!A2072,装备!A:A,0))</f>
        <v>7</v>
      </c>
      <c r="D2072" s="15" t="str">
        <f>INDEX(装备!E:E,MATCH(属性!A2072,装备!A:A,0))</f>
        <v>ring</v>
      </c>
      <c r="E2072" s="14">
        <v>30</v>
      </c>
      <c r="F2072" s="17">
        <f>INT((VLOOKUP($C2072,装备数值,2,0)+VLOOKUP($C2072,装备数值,5,0)*($E2072-1))*VLOOKUP($D2072,系数!$K$2:$O$7,2,0))</f>
        <v>0</v>
      </c>
      <c r="G2072" s="17">
        <f>INT((VLOOKUP($C2072,装备数值,3,0)+VLOOKUP($C2072,装备数值,6,0)*($E2072-1))*VLOOKUP($D2072,系数!$K$2:$O$7,3,0))</f>
        <v>145</v>
      </c>
      <c r="H2072" s="17">
        <f t="shared" si="65"/>
        <v>145</v>
      </c>
      <c r="I2072" s="17">
        <f>INT((VLOOKUP($C2072,装备数值,4,0)+VLOOKUP($C2072,装备数值,7,0)*($E2072-1))*VLOOKUP($D2072,系数!$K$2:$O$7,4,0))</f>
        <v>0</v>
      </c>
      <c r="J2072" s="17">
        <f>INT((VLOOKUP($C2072,装备数值,4,0)+VLOOKUP($C2072,装备数值,7,0)*($E2072-1))*VLOOKUP($D2072,系数!$K$2:$O$7,5,0))</f>
        <v>0</v>
      </c>
      <c r="K2072" s="17">
        <f>INT(VLOOKUP(E2072,强化金币,2,1)*VLOOKUP(INDEX(装备!F:F,MATCH(属性!A2072,装备!A:A,0)),系数!$K$12:$M$15,3,0))</f>
        <v>1500</v>
      </c>
      <c r="L2072" s="17"/>
      <c r="M2072" s="17"/>
      <c r="N2072" s="17"/>
      <c r="O2072" s="17">
        <f>IF(E2072=1,"",VLOOKUP(E2072,系数!$S$2:$AB$12,MATCH(属性!C2072,评级,0),1))</f>
        <v>0</v>
      </c>
    </row>
    <row r="2073" spans="1:15" ht="17.25" thickBot="1" x14ac:dyDescent="0.4">
      <c r="A2073" s="17">
        <f t="shared" si="64"/>
        <v>7100018</v>
      </c>
      <c r="B2073" s="17" t="s">
        <v>74</v>
      </c>
      <c r="C2073" s="15">
        <f>INDEX(装备!G:G,MATCH(属性!A2073,装备!A:A,0))</f>
        <v>7</v>
      </c>
      <c r="D2073" s="15" t="str">
        <f>INDEX(装备!E:E,MATCH(属性!A2073,装备!A:A,0))</f>
        <v>ring</v>
      </c>
      <c r="E2073" s="14">
        <v>31</v>
      </c>
      <c r="F2073" s="17">
        <f>INT((VLOOKUP($C2073,装备数值,2,0)+VLOOKUP($C2073,装备数值,5,0)*($E2073-1))*VLOOKUP($D2073,系数!$K$2:$O$7,2,0))</f>
        <v>0</v>
      </c>
      <c r="G2073" s="17">
        <f>INT((VLOOKUP($C2073,装备数值,3,0)+VLOOKUP($C2073,装备数值,6,0)*($E2073-1))*VLOOKUP($D2073,系数!$K$2:$O$7,3,0))</f>
        <v>148</v>
      </c>
      <c r="H2073" s="17">
        <f t="shared" si="65"/>
        <v>148</v>
      </c>
      <c r="I2073" s="17">
        <f>INT((VLOOKUP($C2073,装备数值,4,0)+VLOOKUP($C2073,装备数值,7,0)*($E2073-1))*VLOOKUP($D2073,系数!$K$2:$O$7,4,0))</f>
        <v>0</v>
      </c>
      <c r="J2073" s="17">
        <f>INT((VLOOKUP($C2073,装备数值,4,0)+VLOOKUP($C2073,装备数值,7,0)*($E2073-1))*VLOOKUP($D2073,系数!$K$2:$O$7,5,0))</f>
        <v>0</v>
      </c>
      <c r="K2073" s="17">
        <f>INT(VLOOKUP(E2073,强化金币,2,1)*VLOOKUP(INDEX(装备!F:F,MATCH(属性!A2073,装备!A:A,0)),系数!$K$12:$M$15,3,0))</f>
        <v>1650</v>
      </c>
      <c r="L2073" s="17"/>
      <c r="M2073" s="17"/>
      <c r="N2073" s="17"/>
      <c r="O2073" s="17">
        <f>IF(E2073=1,"",VLOOKUP(E2073,系数!$S$2:$AB$12,MATCH(属性!C2073,评级,0),1))</f>
        <v>0</v>
      </c>
    </row>
    <row r="2074" spans="1:15" ht="17.25" thickBot="1" x14ac:dyDescent="0.4">
      <c r="A2074" s="17">
        <f t="shared" si="64"/>
        <v>7100018</v>
      </c>
      <c r="B2074" s="17" t="s">
        <v>74</v>
      </c>
      <c r="C2074" s="15">
        <f>INDEX(装备!G:G,MATCH(属性!A2074,装备!A:A,0))</f>
        <v>7</v>
      </c>
      <c r="D2074" s="15" t="str">
        <f>INDEX(装备!E:E,MATCH(属性!A2074,装备!A:A,0))</f>
        <v>ring</v>
      </c>
      <c r="E2074" s="14">
        <v>32</v>
      </c>
      <c r="F2074" s="17">
        <f>INT((VLOOKUP($C2074,装备数值,2,0)+VLOOKUP($C2074,装备数值,5,0)*($E2074-1))*VLOOKUP($D2074,系数!$K$2:$O$7,2,0))</f>
        <v>0</v>
      </c>
      <c r="G2074" s="17">
        <f>INT((VLOOKUP($C2074,装备数值,3,0)+VLOOKUP($C2074,装备数值,6,0)*($E2074-1))*VLOOKUP($D2074,系数!$K$2:$O$7,3,0))</f>
        <v>150</v>
      </c>
      <c r="H2074" s="17">
        <f t="shared" si="65"/>
        <v>150</v>
      </c>
      <c r="I2074" s="17">
        <f>INT((VLOOKUP($C2074,装备数值,4,0)+VLOOKUP($C2074,装备数值,7,0)*($E2074-1))*VLOOKUP($D2074,系数!$K$2:$O$7,4,0))</f>
        <v>0</v>
      </c>
      <c r="J2074" s="17">
        <f>INT((VLOOKUP($C2074,装备数值,4,0)+VLOOKUP($C2074,装备数值,7,0)*($E2074-1))*VLOOKUP($D2074,系数!$K$2:$O$7,5,0))</f>
        <v>0</v>
      </c>
      <c r="K2074" s="17">
        <f>INT(VLOOKUP(E2074,强化金币,2,1)*VLOOKUP(INDEX(装备!F:F,MATCH(属性!A2074,装备!A:A,0)),系数!$K$12:$M$15,3,0))</f>
        <v>1800</v>
      </c>
      <c r="L2074" s="17"/>
      <c r="M2074" s="17"/>
      <c r="N2074" s="17"/>
      <c r="O2074" s="17">
        <f>IF(E2074=1,"",VLOOKUP(E2074,系数!$S$2:$AB$12,MATCH(属性!C2074,评级,0),1))</f>
        <v>0</v>
      </c>
    </row>
    <row r="2075" spans="1:15" ht="17.25" thickBot="1" x14ac:dyDescent="0.4">
      <c r="A2075" s="17">
        <f t="shared" si="64"/>
        <v>7100018</v>
      </c>
      <c r="B2075" s="17" t="s">
        <v>74</v>
      </c>
      <c r="C2075" s="15">
        <f>INDEX(装备!G:G,MATCH(属性!A2075,装备!A:A,0))</f>
        <v>7</v>
      </c>
      <c r="D2075" s="15" t="str">
        <f>INDEX(装备!E:E,MATCH(属性!A2075,装备!A:A,0))</f>
        <v>ring</v>
      </c>
      <c r="E2075" s="14">
        <v>33</v>
      </c>
      <c r="F2075" s="17">
        <f>INT((VLOOKUP($C2075,装备数值,2,0)+VLOOKUP($C2075,装备数值,5,0)*($E2075-1))*VLOOKUP($D2075,系数!$K$2:$O$7,2,0))</f>
        <v>0</v>
      </c>
      <c r="G2075" s="17">
        <f>INT((VLOOKUP($C2075,装备数值,3,0)+VLOOKUP($C2075,装备数值,6,0)*($E2075-1))*VLOOKUP($D2075,系数!$K$2:$O$7,3,0))</f>
        <v>152</v>
      </c>
      <c r="H2075" s="17">
        <f t="shared" si="65"/>
        <v>152</v>
      </c>
      <c r="I2075" s="17">
        <f>INT((VLOOKUP($C2075,装备数值,4,0)+VLOOKUP($C2075,装备数值,7,0)*($E2075-1))*VLOOKUP($D2075,系数!$K$2:$O$7,4,0))</f>
        <v>0</v>
      </c>
      <c r="J2075" s="17">
        <f>INT((VLOOKUP($C2075,装备数值,4,0)+VLOOKUP($C2075,装备数值,7,0)*($E2075-1))*VLOOKUP($D2075,系数!$K$2:$O$7,5,0))</f>
        <v>0</v>
      </c>
      <c r="K2075" s="17">
        <f>INT(VLOOKUP(E2075,强化金币,2,1)*VLOOKUP(INDEX(装备!F:F,MATCH(属性!A2075,装备!A:A,0)),系数!$K$12:$M$15,3,0))</f>
        <v>1950</v>
      </c>
      <c r="L2075" s="17"/>
      <c r="M2075" s="17"/>
      <c r="N2075" s="17"/>
      <c r="O2075" s="17">
        <f>IF(E2075=1,"",VLOOKUP(E2075,系数!$S$2:$AB$12,MATCH(属性!C2075,评级,0),1))</f>
        <v>0</v>
      </c>
    </row>
    <row r="2076" spans="1:15" ht="17.25" thickBot="1" x14ac:dyDescent="0.4">
      <c r="A2076" s="17">
        <f t="shared" si="64"/>
        <v>7100018</v>
      </c>
      <c r="B2076" s="17" t="s">
        <v>74</v>
      </c>
      <c r="C2076" s="15">
        <f>INDEX(装备!G:G,MATCH(属性!A2076,装备!A:A,0))</f>
        <v>7</v>
      </c>
      <c r="D2076" s="15" t="str">
        <f>INDEX(装备!E:E,MATCH(属性!A2076,装备!A:A,0))</f>
        <v>ring</v>
      </c>
      <c r="E2076" s="14">
        <v>34</v>
      </c>
      <c r="F2076" s="17">
        <f>INT((VLOOKUP($C2076,装备数值,2,0)+VLOOKUP($C2076,装备数值,5,0)*($E2076-1))*VLOOKUP($D2076,系数!$K$2:$O$7,2,0))</f>
        <v>0</v>
      </c>
      <c r="G2076" s="17">
        <f>INT((VLOOKUP($C2076,装备数值,3,0)+VLOOKUP($C2076,装备数值,6,0)*($E2076-1))*VLOOKUP($D2076,系数!$K$2:$O$7,3,0))</f>
        <v>155</v>
      </c>
      <c r="H2076" s="17">
        <f t="shared" si="65"/>
        <v>155</v>
      </c>
      <c r="I2076" s="17">
        <f>INT((VLOOKUP($C2076,装备数值,4,0)+VLOOKUP($C2076,装备数值,7,0)*($E2076-1))*VLOOKUP($D2076,系数!$K$2:$O$7,4,0))</f>
        <v>0</v>
      </c>
      <c r="J2076" s="17">
        <f>INT((VLOOKUP($C2076,装备数值,4,0)+VLOOKUP($C2076,装备数值,7,0)*($E2076-1))*VLOOKUP($D2076,系数!$K$2:$O$7,5,0))</f>
        <v>0</v>
      </c>
      <c r="K2076" s="17">
        <f>INT(VLOOKUP(E2076,强化金币,2,1)*VLOOKUP(INDEX(装备!F:F,MATCH(属性!A2076,装备!A:A,0)),系数!$K$12:$M$15,3,0))</f>
        <v>2100</v>
      </c>
      <c r="L2076" s="17"/>
      <c r="M2076" s="17"/>
      <c r="N2076" s="17"/>
      <c r="O2076" s="17">
        <f>IF(E2076=1,"",VLOOKUP(E2076,系数!$S$2:$AB$12,MATCH(属性!C2076,评级,0),1))</f>
        <v>0</v>
      </c>
    </row>
    <row r="2077" spans="1:15" ht="17.25" thickBot="1" x14ac:dyDescent="0.4">
      <c r="A2077" s="17">
        <f t="shared" si="64"/>
        <v>7100018</v>
      </c>
      <c r="B2077" s="17" t="s">
        <v>74</v>
      </c>
      <c r="C2077" s="15">
        <f>INDEX(装备!G:G,MATCH(属性!A2077,装备!A:A,0))</f>
        <v>7</v>
      </c>
      <c r="D2077" s="15" t="str">
        <f>INDEX(装备!E:E,MATCH(属性!A2077,装备!A:A,0))</f>
        <v>ring</v>
      </c>
      <c r="E2077" s="14">
        <v>35</v>
      </c>
      <c r="F2077" s="17">
        <f>INT((VLOOKUP($C2077,装备数值,2,0)+VLOOKUP($C2077,装备数值,5,0)*($E2077-1))*VLOOKUP($D2077,系数!$K$2:$O$7,2,0))</f>
        <v>0</v>
      </c>
      <c r="G2077" s="17">
        <f>INT((VLOOKUP($C2077,装备数值,3,0)+VLOOKUP($C2077,装备数值,6,0)*($E2077-1))*VLOOKUP($D2077,系数!$K$2:$O$7,3,0))</f>
        <v>157</v>
      </c>
      <c r="H2077" s="17">
        <f t="shared" si="65"/>
        <v>157</v>
      </c>
      <c r="I2077" s="17">
        <f>INT((VLOOKUP($C2077,装备数值,4,0)+VLOOKUP($C2077,装备数值,7,0)*($E2077-1))*VLOOKUP($D2077,系数!$K$2:$O$7,4,0))</f>
        <v>0</v>
      </c>
      <c r="J2077" s="17">
        <f>INT((VLOOKUP($C2077,装备数值,4,0)+VLOOKUP($C2077,装备数值,7,0)*($E2077-1))*VLOOKUP($D2077,系数!$K$2:$O$7,5,0))</f>
        <v>0</v>
      </c>
      <c r="K2077" s="17">
        <f>INT(VLOOKUP(E2077,强化金币,2,1)*VLOOKUP(INDEX(装备!F:F,MATCH(属性!A2077,装备!A:A,0)),系数!$K$12:$M$15,3,0))</f>
        <v>2250</v>
      </c>
      <c r="L2077" s="17"/>
      <c r="M2077" s="17"/>
      <c r="N2077" s="17"/>
      <c r="O2077" s="17">
        <f>IF(E2077=1,"",VLOOKUP(E2077,系数!$S$2:$AB$12,MATCH(属性!C2077,评级,0),1))</f>
        <v>0</v>
      </c>
    </row>
    <row r="2078" spans="1:15" ht="17.25" thickBot="1" x14ac:dyDescent="0.4">
      <c r="A2078" s="17">
        <f t="shared" si="64"/>
        <v>7100018</v>
      </c>
      <c r="B2078" s="17" t="s">
        <v>74</v>
      </c>
      <c r="C2078" s="15">
        <f>INDEX(装备!G:G,MATCH(属性!A2078,装备!A:A,0))</f>
        <v>7</v>
      </c>
      <c r="D2078" s="15" t="str">
        <f>INDEX(装备!E:E,MATCH(属性!A2078,装备!A:A,0))</f>
        <v>ring</v>
      </c>
      <c r="E2078" s="14">
        <v>36</v>
      </c>
      <c r="F2078" s="17">
        <f>INT((VLOOKUP($C2078,装备数值,2,0)+VLOOKUP($C2078,装备数值,5,0)*($E2078-1))*VLOOKUP($D2078,系数!$K$2:$O$7,2,0))</f>
        <v>0</v>
      </c>
      <c r="G2078" s="17">
        <f>INT((VLOOKUP($C2078,装备数值,3,0)+VLOOKUP($C2078,装备数值,6,0)*($E2078-1))*VLOOKUP($D2078,系数!$K$2:$O$7,3,0))</f>
        <v>159</v>
      </c>
      <c r="H2078" s="17">
        <f t="shared" si="65"/>
        <v>159</v>
      </c>
      <c r="I2078" s="17">
        <f>INT((VLOOKUP($C2078,装备数值,4,0)+VLOOKUP($C2078,装备数值,7,0)*($E2078-1))*VLOOKUP($D2078,系数!$K$2:$O$7,4,0))</f>
        <v>0</v>
      </c>
      <c r="J2078" s="17">
        <f>INT((VLOOKUP($C2078,装备数值,4,0)+VLOOKUP($C2078,装备数值,7,0)*($E2078-1))*VLOOKUP($D2078,系数!$K$2:$O$7,5,0))</f>
        <v>0</v>
      </c>
      <c r="K2078" s="17">
        <f>INT(VLOOKUP(E2078,强化金币,2,1)*VLOOKUP(INDEX(装备!F:F,MATCH(属性!A2078,装备!A:A,0)),系数!$K$12:$M$15,3,0))</f>
        <v>2400</v>
      </c>
      <c r="L2078" s="17"/>
      <c r="M2078" s="17"/>
      <c r="N2078" s="17"/>
      <c r="O2078" s="17">
        <f>IF(E2078=1,"",VLOOKUP(E2078,系数!$S$2:$AB$12,MATCH(属性!C2078,评级,0),1))</f>
        <v>0</v>
      </c>
    </row>
    <row r="2079" spans="1:15" ht="17.25" thickBot="1" x14ac:dyDescent="0.4">
      <c r="A2079" s="17">
        <f t="shared" si="64"/>
        <v>7100018</v>
      </c>
      <c r="B2079" s="17" t="s">
        <v>74</v>
      </c>
      <c r="C2079" s="15">
        <f>INDEX(装备!G:G,MATCH(属性!A2079,装备!A:A,0))</f>
        <v>7</v>
      </c>
      <c r="D2079" s="15" t="str">
        <f>INDEX(装备!E:E,MATCH(属性!A2079,装备!A:A,0))</f>
        <v>ring</v>
      </c>
      <c r="E2079" s="14">
        <v>37</v>
      </c>
      <c r="F2079" s="17">
        <f>INT((VLOOKUP($C2079,装备数值,2,0)+VLOOKUP($C2079,装备数值,5,0)*($E2079-1))*VLOOKUP($D2079,系数!$K$2:$O$7,2,0))</f>
        <v>0</v>
      </c>
      <c r="G2079" s="17">
        <f>INT((VLOOKUP($C2079,装备数值,3,0)+VLOOKUP($C2079,装备数值,6,0)*($E2079-1))*VLOOKUP($D2079,系数!$K$2:$O$7,3,0))</f>
        <v>162</v>
      </c>
      <c r="H2079" s="17">
        <f t="shared" si="65"/>
        <v>162</v>
      </c>
      <c r="I2079" s="17">
        <f>INT((VLOOKUP($C2079,装备数值,4,0)+VLOOKUP($C2079,装备数值,7,0)*($E2079-1))*VLOOKUP($D2079,系数!$K$2:$O$7,4,0))</f>
        <v>0</v>
      </c>
      <c r="J2079" s="17">
        <f>INT((VLOOKUP($C2079,装备数值,4,0)+VLOOKUP($C2079,装备数值,7,0)*($E2079-1))*VLOOKUP($D2079,系数!$K$2:$O$7,5,0))</f>
        <v>0</v>
      </c>
      <c r="K2079" s="17">
        <f>INT(VLOOKUP(E2079,强化金币,2,1)*VLOOKUP(INDEX(装备!F:F,MATCH(属性!A2079,装备!A:A,0)),系数!$K$12:$M$15,3,0))</f>
        <v>2550</v>
      </c>
      <c r="L2079" s="17"/>
      <c r="M2079" s="17"/>
      <c r="N2079" s="17"/>
      <c r="O2079" s="17">
        <f>IF(E2079=1,"",VLOOKUP(E2079,系数!$S$2:$AB$12,MATCH(属性!C2079,评级,0),1))</f>
        <v>0</v>
      </c>
    </row>
    <row r="2080" spans="1:15" ht="17.25" thickBot="1" x14ac:dyDescent="0.4">
      <c r="A2080" s="17">
        <f t="shared" si="64"/>
        <v>7100018</v>
      </c>
      <c r="B2080" s="17" t="s">
        <v>74</v>
      </c>
      <c r="C2080" s="15">
        <f>INDEX(装备!G:G,MATCH(属性!A2080,装备!A:A,0))</f>
        <v>7</v>
      </c>
      <c r="D2080" s="15" t="str">
        <f>INDEX(装备!E:E,MATCH(属性!A2080,装备!A:A,0))</f>
        <v>ring</v>
      </c>
      <c r="E2080" s="14">
        <v>38</v>
      </c>
      <c r="F2080" s="17">
        <f>INT((VLOOKUP($C2080,装备数值,2,0)+VLOOKUP($C2080,装备数值,5,0)*($E2080-1))*VLOOKUP($D2080,系数!$K$2:$O$7,2,0))</f>
        <v>0</v>
      </c>
      <c r="G2080" s="17">
        <f>INT((VLOOKUP($C2080,装备数值,3,0)+VLOOKUP($C2080,装备数值,6,0)*($E2080-1))*VLOOKUP($D2080,系数!$K$2:$O$7,3,0))</f>
        <v>164</v>
      </c>
      <c r="H2080" s="17">
        <f t="shared" si="65"/>
        <v>164</v>
      </c>
      <c r="I2080" s="17">
        <f>INT((VLOOKUP($C2080,装备数值,4,0)+VLOOKUP($C2080,装备数值,7,0)*($E2080-1))*VLOOKUP($D2080,系数!$K$2:$O$7,4,0))</f>
        <v>0</v>
      </c>
      <c r="J2080" s="17">
        <f>INT((VLOOKUP($C2080,装备数值,4,0)+VLOOKUP($C2080,装备数值,7,0)*($E2080-1))*VLOOKUP($D2080,系数!$K$2:$O$7,5,0))</f>
        <v>0</v>
      </c>
      <c r="K2080" s="17">
        <f>INT(VLOOKUP(E2080,强化金币,2,1)*VLOOKUP(INDEX(装备!F:F,MATCH(属性!A2080,装备!A:A,0)),系数!$K$12:$M$15,3,0))</f>
        <v>2700</v>
      </c>
      <c r="L2080" s="17"/>
      <c r="M2080" s="17"/>
      <c r="N2080" s="17"/>
      <c r="O2080" s="17">
        <f>IF(E2080=1,"",VLOOKUP(E2080,系数!$S$2:$AB$12,MATCH(属性!C2080,评级,0),1))</f>
        <v>0</v>
      </c>
    </row>
    <row r="2081" spans="1:15" ht="17.25" thickBot="1" x14ac:dyDescent="0.4">
      <c r="A2081" s="17">
        <f t="shared" si="64"/>
        <v>7100018</v>
      </c>
      <c r="B2081" s="17" t="s">
        <v>74</v>
      </c>
      <c r="C2081" s="15">
        <f>INDEX(装备!G:G,MATCH(属性!A2081,装备!A:A,0))</f>
        <v>7</v>
      </c>
      <c r="D2081" s="15" t="str">
        <f>INDEX(装备!E:E,MATCH(属性!A2081,装备!A:A,0))</f>
        <v>ring</v>
      </c>
      <c r="E2081" s="14">
        <v>39</v>
      </c>
      <c r="F2081" s="17">
        <f>INT((VLOOKUP($C2081,装备数值,2,0)+VLOOKUP($C2081,装备数值,5,0)*($E2081-1))*VLOOKUP($D2081,系数!$K$2:$O$7,2,0))</f>
        <v>0</v>
      </c>
      <c r="G2081" s="17">
        <f>INT((VLOOKUP($C2081,装备数值,3,0)+VLOOKUP($C2081,装备数值,6,0)*($E2081-1))*VLOOKUP($D2081,系数!$K$2:$O$7,3,0))</f>
        <v>167</v>
      </c>
      <c r="H2081" s="17">
        <f t="shared" si="65"/>
        <v>167</v>
      </c>
      <c r="I2081" s="17">
        <f>INT((VLOOKUP($C2081,装备数值,4,0)+VLOOKUP($C2081,装备数值,7,0)*($E2081-1))*VLOOKUP($D2081,系数!$K$2:$O$7,4,0))</f>
        <v>0</v>
      </c>
      <c r="J2081" s="17">
        <f>INT((VLOOKUP($C2081,装备数值,4,0)+VLOOKUP($C2081,装备数值,7,0)*($E2081-1))*VLOOKUP($D2081,系数!$K$2:$O$7,5,0))</f>
        <v>0</v>
      </c>
      <c r="K2081" s="17">
        <f>INT(VLOOKUP(E2081,强化金币,2,1)*VLOOKUP(INDEX(装备!F:F,MATCH(属性!A2081,装备!A:A,0)),系数!$K$12:$M$15,3,0))</f>
        <v>3000</v>
      </c>
      <c r="L2081" s="17"/>
      <c r="M2081" s="17"/>
      <c r="N2081" s="17"/>
      <c r="O2081" s="17">
        <f>IF(E2081=1,"",VLOOKUP(E2081,系数!$S$2:$AB$12,MATCH(属性!C2081,评级,0),1))</f>
        <v>0</v>
      </c>
    </row>
    <row r="2082" spans="1:15" ht="17.25" thickBot="1" x14ac:dyDescent="0.4">
      <c r="A2082" s="17">
        <f t="shared" si="64"/>
        <v>7100018</v>
      </c>
      <c r="B2082" s="17" t="s">
        <v>74</v>
      </c>
      <c r="C2082" s="15">
        <f>INDEX(装备!G:G,MATCH(属性!A2082,装备!A:A,0))</f>
        <v>7</v>
      </c>
      <c r="D2082" s="15" t="str">
        <f>INDEX(装备!E:E,MATCH(属性!A2082,装备!A:A,0))</f>
        <v>ring</v>
      </c>
      <c r="E2082" s="14">
        <v>40</v>
      </c>
      <c r="F2082" s="17">
        <f>INT((VLOOKUP($C2082,装备数值,2,0)+VLOOKUP($C2082,装备数值,5,0)*($E2082-1))*VLOOKUP($D2082,系数!$K$2:$O$7,2,0))</f>
        <v>0</v>
      </c>
      <c r="G2082" s="17">
        <f>INT((VLOOKUP($C2082,装备数值,3,0)+VLOOKUP($C2082,装备数值,6,0)*($E2082-1))*VLOOKUP($D2082,系数!$K$2:$O$7,3,0))</f>
        <v>169</v>
      </c>
      <c r="H2082" s="17">
        <f t="shared" si="65"/>
        <v>169</v>
      </c>
      <c r="I2082" s="17">
        <f>INT((VLOOKUP($C2082,装备数值,4,0)+VLOOKUP($C2082,装备数值,7,0)*($E2082-1))*VLOOKUP($D2082,系数!$K$2:$O$7,4,0))</f>
        <v>0</v>
      </c>
      <c r="J2082" s="17">
        <f>INT((VLOOKUP($C2082,装备数值,4,0)+VLOOKUP($C2082,装备数值,7,0)*($E2082-1))*VLOOKUP($D2082,系数!$K$2:$O$7,5,0))</f>
        <v>0</v>
      </c>
      <c r="K2082" s="17">
        <f>INT(VLOOKUP(E2082,强化金币,2,1)*VLOOKUP(INDEX(装备!F:F,MATCH(属性!A2082,装备!A:A,0)),系数!$K$12:$M$15,3,0))</f>
        <v>3600</v>
      </c>
      <c r="L2082" s="17"/>
      <c r="M2082" s="17"/>
      <c r="N2082" s="17"/>
      <c r="O2082" s="17">
        <f>IF(E2082=1,"",VLOOKUP(E2082,系数!$S$2:$AB$12,MATCH(属性!C2082,评级,0),1))</f>
        <v>0</v>
      </c>
    </row>
    <row r="2083" spans="1:15" ht="17.25" thickBot="1" x14ac:dyDescent="0.4">
      <c r="A2083" s="17">
        <f t="shared" si="64"/>
        <v>7100018</v>
      </c>
      <c r="B2083" s="17" t="s">
        <v>74</v>
      </c>
      <c r="C2083" s="15">
        <f>INDEX(装备!G:G,MATCH(属性!A2083,装备!A:A,0))</f>
        <v>7</v>
      </c>
      <c r="D2083" s="15" t="str">
        <f>INDEX(装备!E:E,MATCH(属性!A2083,装备!A:A,0))</f>
        <v>ring</v>
      </c>
      <c r="E2083" s="14">
        <v>41</v>
      </c>
      <c r="F2083" s="17">
        <f>INT((VLOOKUP($C2083,装备数值,2,0)+VLOOKUP($C2083,装备数值,5,0)*($E2083-1))*VLOOKUP($D2083,系数!$K$2:$O$7,2,0))</f>
        <v>0</v>
      </c>
      <c r="G2083" s="17">
        <f>INT((VLOOKUP($C2083,装备数值,3,0)+VLOOKUP($C2083,装备数值,6,0)*($E2083-1))*VLOOKUP($D2083,系数!$K$2:$O$7,3,0))</f>
        <v>171</v>
      </c>
      <c r="H2083" s="17">
        <f t="shared" si="65"/>
        <v>171</v>
      </c>
      <c r="I2083" s="17">
        <f>INT((VLOOKUP($C2083,装备数值,4,0)+VLOOKUP($C2083,装备数值,7,0)*($E2083-1))*VLOOKUP($D2083,系数!$K$2:$O$7,4,0))</f>
        <v>0</v>
      </c>
      <c r="J2083" s="17">
        <f>INT((VLOOKUP($C2083,装备数值,4,0)+VLOOKUP($C2083,装备数值,7,0)*($E2083-1))*VLOOKUP($D2083,系数!$K$2:$O$7,5,0))</f>
        <v>0</v>
      </c>
      <c r="K2083" s="17">
        <f>INT(VLOOKUP(E2083,强化金币,2,1)*VLOOKUP(INDEX(装备!F:F,MATCH(属性!A2083,装备!A:A,0)),系数!$K$12:$M$15,3,0))</f>
        <v>4200</v>
      </c>
      <c r="L2083" s="17"/>
      <c r="M2083" s="17"/>
      <c r="N2083" s="17"/>
      <c r="O2083" s="17">
        <f>IF(E2083=1,"",VLOOKUP(E2083,系数!$S$2:$AB$12,MATCH(属性!C2083,评级,0),1))</f>
        <v>0</v>
      </c>
    </row>
    <row r="2084" spans="1:15" ht="17.25" thickBot="1" x14ac:dyDescent="0.4">
      <c r="A2084" s="17">
        <f t="shared" si="64"/>
        <v>7100018</v>
      </c>
      <c r="B2084" s="17" t="s">
        <v>74</v>
      </c>
      <c r="C2084" s="15">
        <f>INDEX(装备!G:G,MATCH(属性!A2084,装备!A:A,0))</f>
        <v>7</v>
      </c>
      <c r="D2084" s="15" t="str">
        <f>INDEX(装备!E:E,MATCH(属性!A2084,装备!A:A,0))</f>
        <v>ring</v>
      </c>
      <c r="E2084" s="14">
        <v>42</v>
      </c>
      <c r="F2084" s="17">
        <f>INT((VLOOKUP($C2084,装备数值,2,0)+VLOOKUP($C2084,装备数值,5,0)*($E2084-1))*VLOOKUP($D2084,系数!$K$2:$O$7,2,0))</f>
        <v>0</v>
      </c>
      <c r="G2084" s="17">
        <f>INT((VLOOKUP($C2084,装备数值,3,0)+VLOOKUP($C2084,装备数值,6,0)*($E2084-1))*VLOOKUP($D2084,系数!$K$2:$O$7,3,0))</f>
        <v>174</v>
      </c>
      <c r="H2084" s="17">
        <f t="shared" si="65"/>
        <v>174</v>
      </c>
      <c r="I2084" s="17">
        <f>INT((VLOOKUP($C2084,装备数值,4,0)+VLOOKUP($C2084,装备数值,7,0)*($E2084-1))*VLOOKUP($D2084,系数!$K$2:$O$7,4,0))</f>
        <v>0</v>
      </c>
      <c r="J2084" s="17">
        <f>INT((VLOOKUP($C2084,装备数值,4,0)+VLOOKUP($C2084,装备数值,7,0)*($E2084-1))*VLOOKUP($D2084,系数!$K$2:$O$7,5,0))</f>
        <v>0</v>
      </c>
      <c r="K2084" s="17">
        <f>INT(VLOOKUP(E2084,强化金币,2,1)*VLOOKUP(INDEX(装备!F:F,MATCH(属性!A2084,装备!A:A,0)),系数!$K$12:$M$15,3,0))</f>
        <v>4800</v>
      </c>
      <c r="L2084" s="17"/>
      <c r="M2084" s="17"/>
      <c r="N2084" s="17"/>
      <c r="O2084" s="17">
        <f>IF(E2084=1,"",VLOOKUP(E2084,系数!$S$2:$AB$12,MATCH(属性!C2084,评级,0),1))</f>
        <v>0</v>
      </c>
    </row>
    <row r="2085" spans="1:15" ht="17.25" thickBot="1" x14ac:dyDescent="0.4">
      <c r="A2085" s="17">
        <f t="shared" si="64"/>
        <v>7100018</v>
      </c>
      <c r="B2085" s="17" t="s">
        <v>74</v>
      </c>
      <c r="C2085" s="15">
        <f>INDEX(装备!G:G,MATCH(属性!A2085,装备!A:A,0))</f>
        <v>7</v>
      </c>
      <c r="D2085" s="15" t="str">
        <f>INDEX(装备!E:E,MATCH(属性!A2085,装备!A:A,0))</f>
        <v>ring</v>
      </c>
      <c r="E2085" s="14">
        <v>43</v>
      </c>
      <c r="F2085" s="17">
        <f>INT((VLOOKUP($C2085,装备数值,2,0)+VLOOKUP($C2085,装备数值,5,0)*($E2085-1))*VLOOKUP($D2085,系数!$K$2:$O$7,2,0))</f>
        <v>0</v>
      </c>
      <c r="G2085" s="17">
        <f>INT((VLOOKUP($C2085,装备数值,3,0)+VLOOKUP($C2085,装备数值,6,0)*($E2085-1))*VLOOKUP($D2085,系数!$K$2:$O$7,3,0))</f>
        <v>176</v>
      </c>
      <c r="H2085" s="17">
        <f t="shared" si="65"/>
        <v>176</v>
      </c>
      <c r="I2085" s="17">
        <f>INT((VLOOKUP($C2085,装备数值,4,0)+VLOOKUP($C2085,装备数值,7,0)*($E2085-1))*VLOOKUP($D2085,系数!$K$2:$O$7,4,0))</f>
        <v>0</v>
      </c>
      <c r="J2085" s="17">
        <f>INT((VLOOKUP($C2085,装备数值,4,0)+VLOOKUP($C2085,装备数值,7,0)*($E2085-1))*VLOOKUP($D2085,系数!$K$2:$O$7,5,0))</f>
        <v>0</v>
      </c>
      <c r="K2085" s="17">
        <f>INT(VLOOKUP(E2085,强化金币,2,1)*VLOOKUP(INDEX(装备!F:F,MATCH(属性!A2085,装备!A:A,0)),系数!$K$12:$M$15,3,0))</f>
        <v>5400</v>
      </c>
      <c r="L2085" s="17"/>
      <c r="M2085" s="17"/>
      <c r="N2085" s="17"/>
      <c r="O2085" s="17">
        <f>IF(E2085=1,"",VLOOKUP(E2085,系数!$S$2:$AB$12,MATCH(属性!C2085,评级,0),1))</f>
        <v>0</v>
      </c>
    </row>
    <row r="2086" spans="1:15" ht="17.25" thickBot="1" x14ac:dyDescent="0.4">
      <c r="A2086" s="17">
        <f t="shared" si="64"/>
        <v>7100018</v>
      </c>
      <c r="B2086" s="17" t="s">
        <v>74</v>
      </c>
      <c r="C2086" s="15">
        <f>INDEX(装备!G:G,MATCH(属性!A2086,装备!A:A,0))</f>
        <v>7</v>
      </c>
      <c r="D2086" s="15" t="str">
        <f>INDEX(装备!E:E,MATCH(属性!A2086,装备!A:A,0))</f>
        <v>ring</v>
      </c>
      <c r="E2086" s="14">
        <v>44</v>
      </c>
      <c r="F2086" s="17">
        <f>INT((VLOOKUP($C2086,装备数值,2,0)+VLOOKUP($C2086,装备数值,5,0)*($E2086-1))*VLOOKUP($D2086,系数!$K$2:$O$7,2,0))</f>
        <v>0</v>
      </c>
      <c r="G2086" s="17">
        <f>INT((VLOOKUP($C2086,装备数值,3,0)+VLOOKUP($C2086,装备数值,6,0)*($E2086-1))*VLOOKUP($D2086,系数!$K$2:$O$7,3,0))</f>
        <v>178</v>
      </c>
      <c r="H2086" s="17">
        <f t="shared" si="65"/>
        <v>178</v>
      </c>
      <c r="I2086" s="17">
        <f>INT((VLOOKUP($C2086,装备数值,4,0)+VLOOKUP($C2086,装备数值,7,0)*($E2086-1))*VLOOKUP($D2086,系数!$K$2:$O$7,4,0))</f>
        <v>0</v>
      </c>
      <c r="J2086" s="17">
        <f>INT((VLOOKUP($C2086,装备数值,4,0)+VLOOKUP($C2086,装备数值,7,0)*($E2086-1))*VLOOKUP($D2086,系数!$K$2:$O$7,5,0))</f>
        <v>0</v>
      </c>
      <c r="K2086" s="17">
        <f>INT(VLOOKUP(E2086,强化金币,2,1)*VLOOKUP(INDEX(装备!F:F,MATCH(属性!A2086,装备!A:A,0)),系数!$K$12:$M$15,3,0))</f>
        <v>6000</v>
      </c>
      <c r="L2086" s="17"/>
      <c r="M2086" s="17"/>
      <c r="N2086" s="17"/>
      <c r="O2086" s="17">
        <f>IF(E2086=1,"",VLOOKUP(E2086,系数!$S$2:$AB$12,MATCH(属性!C2086,评级,0),1))</f>
        <v>0</v>
      </c>
    </row>
    <row r="2087" spans="1:15" ht="17.25" thickBot="1" x14ac:dyDescent="0.4">
      <c r="A2087" s="17">
        <f t="shared" si="64"/>
        <v>7100018</v>
      </c>
      <c r="B2087" s="17" t="s">
        <v>74</v>
      </c>
      <c r="C2087" s="15">
        <f>INDEX(装备!G:G,MATCH(属性!A2087,装备!A:A,0))</f>
        <v>7</v>
      </c>
      <c r="D2087" s="15" t="str">
        <f>INDEX(装备!E:E,MATCH(属性!A2087,装备!A:A,0))</f>
        <v>ring</v>
      </c>
      <c r="E2087" s="14">
        <v>45</v>
      </c>
      <c r="F2087" s="17">
        <f>INT((VLOOKUP($C2087,装备数值,2,0)+VLOOKUP($C2087,装备数值,5,0)*($E2087-1))*VLOOKUP($D2087,系数!$K$2:$O$7,2,0))</f>
        <v>0</v>
      </c>
      <c r="G2087" s="17">
        <f>INT((VLOOKUP($C2087,装备数值,3,0)+VLOOKUP($C2087,装备数值,6,0)*($E2087-1))*VLOOKUP($D2087,系数!$K$2:$O$7,3,0))</f>
        <v>181</v>
      </c>
      <c r="H2087" s="17">
        <f t="shared" si="65"/>
        <v>181</v>
      </c>
      <c r="I2087" s="17">
        <f>INT((VLOOKUP($C2087,装备数值,4,0)+VLOOKUP($C2087,装备数值,7,0)*($E2087-1))*VLOOKUP($D2087,系数!$K$2:$O$7,4,0))</f>
        <v>0</v>
      </c>
      <c r="J2087" s="17">
        <f>INT((VLOOKUP($C2087,装备数值,4,0)+VLOOKUP($C2087,装备数值,7,0)*($E2087-1))*VLOOKUP($D2087,系数!$K$2:$O$7,5,0))</f>
        <v>0</v>
      </c>
      <c r="K2087" s="17">
        <f>INT(VLOOKUP(E2087,强化金币,2,1)*VLOOKUP(INDEX(装备!F:F,MATCH(属性!A2087,装备!A:A,0)),系数!$K$12:$M$15,3,0))</f>
        <v>6600</v>
      </c>
      <c r="L2087" s="17"/>
      <c r="M2087" s="17"/>
      <c r="N2087" s="17"/>
      <c r="O2087" s="17">
        <f>IF(E2087=1,"",VLOOKUP(E2087,系数!$S$2:$AB$12,MATCH(属性!C2087,评级,0),1))</f>
        <v>0</v>
      </c>
    </row>
    <row r="2088" spans="1:15" ht="17.25" thickBot="1" x14ac:dyDescent="0.4">
      <c r="A2088" s="17">
        <f t="shared" si="64"/>
        <v>7100018</v>
      </c>
      <c r="B2088" s="17" t="s">
        <v>74</v>
      </c>
      <c r="C2088" s="15">
        <f>INDEX(装备!G:G,MATCH(属性!A2088,装备!A:A,0))</f>
        <v>7</v>
      </c>
      <c r="D2088" s="15" t="str">
        <f>INDEX(装备!E:E,MATCH(属性!A2088,装备!A:A,0))</f>
        <v>ring</v>
      </c>
      <c r="E2088" s="14">
        <v>46</v>
      </c>
      <c r="F2088" s="17">
        <f>INT((VLOOKUP($C2088,装备数值,2,0)+VLOOKUP($C2088,装备数值,5,0)*($E2088-1))*VLOOKUP($D2088,系数!$K$2:$O$7,2,0))</f>
        <v>0</v>
      </c>
      <c r="G2088" s="17">
        <f>INT((VLOOKUP($C2088,装备数值,3,0)+VLOOKUP($C2088,装备数值,6,0)*($E2088-1))*VLOOKUP($D2088,系数!$K$2:$O$7,3,0))</f>
        <v>183</v>
      </c>
      <c r="H2088" s="17">
        <f t="shared" si="65"/>
        <v>183</v>
      </c>
      <c r="I2088" s="17">
        <f>INT((VLOOKUP($C2088,装备数值,4,0)+VLOOKUP($C2088,装备数值,7,0)*($E2088-1))*VLOOKUP($D2088,系数!$K$2:$O$7,4,0))</f>
        <v>0</v>
      </c>
      <c r="J2088" s="17">
        <f>INT((VLOOKUP($C2088,装备数值,4,0)+VLOOKUP($C2088,装备数值,7,0)*($E2088-1))*VLOOKUP($D2088,系数!$K$2:$O$7,5,0))</f>
        <v>0</v>
      </c>
      <c r="K2088" s="17">
        <f>INT(VLOOKUP(E2088,强化金币,2,1)*VLOOKUP(INDEX(装备!F:F,MATCH(属性!A2088,装备!A:A,0)),系数!$K$12:$M$15,3,0))</f>
        <v>7200</v>
      </c>
      <c r="L2088" s="17"/>
      <c r="M2088" s="17"/>
      <c r="N2088" s="17"/>
      <c r="O2088" s="17">
        <f>IF(E2088=1,"",VLOOKUP(E2088,系数!$S$2:$AB$12,MATCH(属性!C2088,评级,0),1))</f>
        <v>0</v>
      </c>
    </row>
    <row r="2089" spans="1:15" ht="17.25" thickBot="1" x14ac:dyDescent="0.4">
      <c r="A2089" s="17">
        <f t="shared" si="64"/>
        <v>7100018</v>
      </c>
      <c r="B2089" s="17" t="s">
        <v>74</v>
      </c>
      <c r="C2089" s="15">
        <f>INDEX(装备!G:G,MATCH(属性!A2089,装备!A:A,0))</f>
        <v>7</v>
      </c>
      <c r="D2089" s="15" t="str">
        <f>INDEX(装备!E:E,MATCH(属性!A2089,装备!A:A,0))</f>
        <v>ring</v>
      </c>
      <c r="E2089" s="14">
        <v>47</v>
      </c>
      <c r="F2089" s="17">
        <f>INT((VLOOKUP($C2089,装备数值,2,0)+VLOOKUP($C2089,装备数值,5,0)*($E2089-1))*VLOOKUP($D2089,系数!$K$2:$O$7,2,0))</f>
        <v>0</v>
      </c>
      <c r="G2089" s="17">
        <f>INT((VLOOKUP($C2089,装备数值,3,0)+VLOOKUP($C2089,装备数值,6,0)*($E2089-1))*VLOOKUP($D2089,系数!$K$2:$O$7,3,0))</f>
        <v>185</v>
      </c>
      <c r="H2089" s="17">
        <f t="shared" si="65"/>
        <v>185</v>
      </c>
      <c r="I2089" s="17">
        <f>INT((VLOOKUP($C2089,装备数值,4,0)+VLOOKUP($C2089,装备数值,7,0)*($E2089-1))*VLOOKUP($D2089,系数!$K$2:$O$7,4,0))</f>
        <v>0</v>
      </c>
      <c r="J2089" s="17">
        <f>INT((VLOOKUP($C2089,装备数值,4,0)+VLOOKUP($C2089,装备数值,7,0)*($E2089-1))*VLOOKUP($D2089,系数!$K$2:$O$7,5,0))</f>
        <v>0</v>
      </c>
      <c r="K2089" s="17">
        <f>INT(VLOOKUP(E2089,强化金币,2,1)*VLOOKUP(INDEX(装备!F:F,MATCH(属性!A2089,装备!A:A,0)),系数!$K$12:$M$15,3,0))</f>
        <v>7800</v>
      </c>
      <c r="L2089" s="17"/>
      <c r="M2089" s="17"/>
      <c r="N2089" s="17"/>
      <c r="O2089" s="17">
        <f>IF(E2089=1,"",VLOOKUP(E2089,系数!$S$2:$AB$12,MATCH(属性!C2089,评级,0),1))</f>
        <v>0</v>
      </c>
    </row>
    <row r="2090" spans="1:15" ht="17.25" thickBot="1" x14ac:dyDescent="0.4">
      <c r="A2090" s="17">
        <f t="shared" si="64"/>
        <v>7100018</v>
      </c>
      <c r="B2090" s="17" t="s">
        <v>74</v>
      </c>
      <c r="C2090" s="15">
        <f>INDEX(装备!G:G,MATCH(属性!A2090,装备!A:A,0))</f>
        <v>7</v>
      </c>
      <c r="D2090" s="15" t="str">
        <f>INDEX(装备!E:E,MATCH(属性!A2090,装备!A:A,0))</f>
        <v>ring</v>
      </c>
      <c r="E2090" s="14">
        <v>48</v>
      </c>
      <c r="F2090" s="17">
        <f>INT((VLOOKUP($C2090,装备数值,2,0)+VLOOKUP($C2090,装备数值,5,0)*($E2090-1))*VLOOKUP($D2090,系数!$K$2:$O$7,2,0))</f>
        <v>0</v>
      </c>
      <c r="G2090" s="17">
        <f>INT((VLOOKUP($C2090,装备数值,3,0)+VLOOKUP($C2090,装备数值,6,0)*($E2090-1))*VLOOKUP($D2090,系数!$K$2:$O$7,3,0))</f>
        <v>188</v>
      </c>
      <c r="H2090" s="17">
        <f t="shared" si="65"/>
        <v>188</v>
      </c>
      <c r="I2090" s="17">
        <f>INT((VLOOKUP($C2090,装备数值,4,0)+VLOOKUP($C2090,装备数值,7,0)*($E2090-1))*VLOOKUP($D2090,系数!$K$2:$O$7,4,0))</f>
        <v>0</v>
      </c>
      <c r="J2090" s="17">
        <f>INT((VLOOKUP($C2090,装备数值,4,0)+VLOOKUP($C2090,装备数值,7,0)*($E2090-1))*VLOOKUP($D2090,系数!$K$2:$O$7,5,0))</f>
        <v>0</v>
      </c>
      <c r="K2090" s="17">
        <f>INT(VLOOKUP(E2090,强化金币,2,1)*VLOOKUP(INDEX(装备!F:F,MATCH(属性!A2090,装备!A:A,0)),系数!$K$12:$M$15,3,0))</f>
        <v>8400</v>
      </c>
      <c r="L2090" s="17"/>
      <c r="M2090" s="17"/>
      <c r="N2090" s="17"/>
      <c r="O2090" s="17">
        <f>IF(E2090=1,"",VLOOKUP(E2090,系数!$S$2:$AB$12,MATCH(属性!C2090,评级,0),1))</f>
        <v>0</v>
      </c>
    </row>
    <row r="2091" spans="1:15" ht="17.25" thickBot="1" x14ac:dyDescent="0.4">
      <c r="A2091" s="17">
        <f t="shared" si="64"/>
        <v>7100018</v>
      </c>
      <c r="B2091" s="17" t="s">
        <v>74</v>
      </c>
      <c r="C2091" s="15">
        <f>INDEX(装备!G:G,MATCH(属性!A2091,装备!A:A,0))</f>
        <v>7</v>
      </c>
      <c r="D2091" s="15" t="str">
        <f>INDEX(装备!E:E,MATCH(属性!A2091,装备!A:A,0))</f>
        <v>ring</v>
      </c>
      <c r="E2091" s="14">
        <v>49</v>
      </c>
      <c r="F2091" s="17">
        <f>INT((VLOOKUP($C2091,装备数值,2,0)+VLOOKUP($C2091,装备数值,5,0)*($E2091-1))*VLOOKUP($D2091,系数!$K$2:$O$7,2,0))</f>
        <v>0</v>
      </c>
      <c r="G2091" s="17">
        <f>INT((VLOOKUP($C2091,装备数值,3,0)+VLOOKUP($C2091,装备数值,6,0)*($E2091-1))*VLOOKUP($D2091,系数!$K$2:$O$7,3,0))</f>
        <v>190</v>
      </c>
      <c r="H2091" s="17">
        <f t="shared" si="65"/>
        <v>190</v>
      </c>
      <c r="I2091" s="17">
        <f>INT((VLOOKUP($C2091,装备数值,4,0)+VLOOKUP($C2091,装备数值,7,0)*($E2091-1))*VLOOKUP($D2091,系数!$K$2:$O$7,4,0))</f>
        <v>0</v>
      </c>
      <c r="J2091" s="17">
        <f>INT((VLOOKUP($C2091,装备数值,4,0)+VLOOKUP($C2091,装备数值,7,0)*($E2091-1))*VLOOKUP($D2091,系数!$K$2:$O$7,5,0))</f>
        <v>0</v>
      </c>
      <c r="K2091" s="17">
        <f>INT(VLOOKUP(E2091,强化金币,2,1)*VLOOKUP(INDEX(装备!F:F,MATCH(属性!A2091,装备!A:A,0)),系数!$K$12:$M$15,3,0))</f>
        <v>9000</v>
      </c>
      <c r="L2091" s="17"/>
      <c r="M2091" s="17"/>
      <c r="N2091" s="17"/>
      <c r="O2091" s="17">
        <f>IF(E2091=1,"",VLOOKUP(E2091,系数!$S$2:$AB$12,MATCH(属性!C2091,评级,0),1))</f>
        <v>0</v>
      </c>
    </row>
    <row r="2092" spans="1:15" ht="17.25" thickBot="1" x14ac:dyDescent="0.4">
      <c r="A2092" s="17">
        <f t="shared" si="64"/>
        <v>7100018</v>
      </c>
      <c r="B2092" s="17" t="s">
        <v>74</v>
      </c>
      <c r="C2092" s="15">
        <f>INDEX(装备!G:G,MATCH(属性!A2092,装备!A:A,0))</f>
        <v>7</v>
      </c>
      <c r="D2092" s="15" t="str">
        <f>INDEX(装备!E:E,MATCH(属性!A2092,装备!A:A,0))</f>
        <v>ring</v>
      </c>
      <c r="E2092" s="14">
        <v>50</v>
      </c>
      <c r="F2092" s="17">
        <f>INT((VLOOKUP($C2092,装备数值,2,0)+VLOOKUP($C2092,装备数值,5,0)*($E2092-1))*VLOOKUP($D2092,系数!$K$2:$O$7,2,0))</f>
        <v>0</v>
      </c>
      <c r="G2092" s="17">
        <f>INT((VLOOKUP($C2092,装备数值,3,0)+VLOOKUP($C2092,装备数值,6,0)*($E2092-1))*VLOOKUP($D2092,系数!$K$2:$O$7,3,0))</f>
        <v>192</v>
      </c>
      <c r="H2092" s="17">
        <f t="shared" si="65"/>
        <v>192</v>
      </c>
      <c r="I2092" s="17">
        <f>INT((VLOOKUP($C2092,装备数值,4,0)+VLOOKUP($C2092,装备数值,7,0)*($E2092-1))*VLOOKUP($D2092,系数!$K$2:$O$7,4,0))</f>
        <v>0</v>
      </c>
      <c r="J2092" s="17">
        <f>INT((VLOOKUP($C2092,装备数值,4,0)+VLOOKUP($C2092,装备数值,7,0)*($E2092-1))*VLOOKUP($D2092,系数!$K$2:$O$7,5,0))</f>
        <v>0</v>
      </c>
      <c r="K2092" s="17">
        <f>INT(VLOOKUP(E2092,强化金币,2,1)*VLOOKUP(INDEX(装备!F:F,MATCH(属性!A2092,装备!A:A,0)),系数!$K$12:$M$15,3,0))</f>
        <v>9600</v>
      </c>
      <c r="L2092" s="17"/>
      <c r="M2092" s="17"/>
      <c r="N2092" s="17"/>
      <c r="O2092" s="17">
        <f>IF(E2092=1,"",VLOOKUP(E2092,系数!$S$2:$AB$12,MATCH(属性!C2092,评级,0),1))</f>
        <v>0</v>
      </c>
    </row>
    <row r="2093" spans="1:15" ht="17.25" thickBot="1" x14ac:dyDescent="0.4">
      <c r="A2093" s="17">
        <f t="shared" si="64"/>
        <v>7100018</v>
      </c>
      <c r="B2093" s="17" t="s">
        <v>74</v>
      </c>
      <c r="C2093" s="15">
        <f>INDEX(装备!G:G,MATCH(属性!A2093,装备!A:A,0))</f>
        <v>7</v>
      </c>
      <c r="D2093" s="15" t="str">
        <f>INDEX(装备!E:E,MATCH(属性!A2093,装备!A:A,0))</f>
        <v>ring</v>
      </c>
      <c r="E2093" s="14">
        <v>51</v>
      </c>
      <c r="F2093" s="17">
        <f>INT((VLOOKUP($C2093,装备数值,2,0)+VLOOKUP($C2093,装备数值,5,0)*($E2093-1))*VLOOKUP($D2093,系数!$K$2:$O$7,2,0))</f>
        <v>0</v>
      </c>
      <c r="G2093" s="17">
        <f>INT((VLOOKUP($C2093,装备数值,3,0)+VLOOKUP($C2093,装备数值,6,0)*($E2093-1))*VLOOKUP($D2093,系数!$K$2:$O$7,3,0))</f>
        <v>195</v>
      </c>
      <c r="H2093" s="17">
        <f t="shared" si="65"/>
        <v>195</v>
      </c>
      <c r="I2093" s="17">
        <f>INT((VLOOKUP($C2093,装备数值,4,0)+VLOOKUP($C2093,装备数值,7,0)*($E2093-1))*VLOOKUP($D2093,系数!$K$2:$O$7,4,0))</f>
        <v>0</v>
      </c>
      <c r="J2093" s="17">
        <f>INT((VLOOKUP($C2093,装备数值,4,0)+VLOOKUP($C2093,装备数值,7,0)*($E2093-1))*VLOOKUP($D2093,系数!$K$2:$O$7,5,0))</f>
        <v>0</v>
      </c>
      <c r="K2093" s="17">
        <f>INT(VLOOKUP(E2093,强化金币,2,1)*VLOOKUP(INDEX(装备!F:F,MATCH(属性!A2093,装备!A:A,0)),系数!$K$12:$M$15,3,0))</f>
        <v>10200</v>
      </c>
      <c r="L2093" s="17"/>
      <c r="M2093" s="17"/>
      <c r="N2093" s="17"/>
      <c r="O2093" s="17">
        <f>IF(E2093=1,"",VLOOKUP(E2093,系数!$S$2:$AB$12,MATCH(属性!C2093,评级,0),1))</f>
        <v>0</v>
      </c>
    </row>
    <row r="2094" spans="1:15" ht="17.25" thickBot="1" x14ac:dyDescent="0.4">
      <c r="A2094" s="17">
        <f t="shared" si="64"/>
        <v>7100018</v>
      </c>
      <c r="B2094" s="17" t="s">
        <v>74</v>
      </c>
      <c r="C2094" s="15">
        <f>INDEX(装备!G:G,MATCH(属性!A2094,装备!A:A,0))</f>
        <v>7</v>
      </c>
      <c r="D2094" s="15" t="str">
        <f>INDEX(装备!E:E,MATCH(属性!A2094,装备!A:A,0))</f>
        <v>ring</v>
      </c>
      <c r="E2094" s="14">
        <v>52</v>
      </c>
      <c r="F2094" s="17">
        <f>INT((VLOOKUP($C2094,装备数值,2,0)+VLOOKUP($C2094,装备数值,5,0)*($E2094-1))*VLOOKUP($D2094,系数!$K$2:$O$7,2,0))</f>
        <v>0</v>
      </c>
      <c r="G2094" s="17">
        <f>INT((VLOOKUP($C2094,装备数值,3,0)+VLOOKUP($C2094,装备数值,6,0)*($E2094-1))*VLOOKUP($D2094,系数!$K$2:$O$7,3,0))</f>
        <v>197</v>
      </c>
      <c r="H2094" s="17">
        <f t="shared" si="65"/>
        <v>197</v>
      </c>
      <c r="I2094" s="17">
        <f>INT((VLOOKUP($C2094,装备数值,4,0)+VLOOKUP($C2094,装备数值,7,0)*($E2094-1))*VLOOKUP($D2094,系数!$K$2:$O$7,4,0))</f>
        <v>0</v>
      </c>
      <c r="J2094" s="17">
        <f>INT((VLOOKUP($C2094,装备数值,4,0)+VLOOKUP($C2094,装备数值,7,0)*($E2094-1))*VLOOKUP($D2094,系数!$K$2:$O$7,5,0))</f>
        <v>0</v>
      </c>
      <c r="K2094" s="17">
        <f>INT(VLOOKUP(E2094,强化金币,2,1)*VLOOKUP(INDEX(装备!F:F,MATCH(属性!A2094,装备!A:A,0)),系数!$K$12:$M$15,3,0))</f>
        <v>10800</v>
      </c>
      <c r="L2094" s="17"/>
      <c r="M2094" s="17"/>
      <c r="N2094" s="17"/>
      <c r="O2094" s="17">
        <f>IF(E2094=1,"",VLOOKUP(E2094,系数!$S$2:$AB$12,MATCH(属性!C2094,评级,0),1))</f>
        <v>0</v>
      </c>
    </row>
    <row r="2095" spans="1:15" ht="17.25" thickBot="1" x14ac:dyDescent="0.4">
      <c r="A2095" s="17">
        <f t="shared" si="64"/>
        <v>7100018</v>
      </c>
      <c r="B2095" s="17" t="s">
        <v>74</v>
      </c>
      <c r="C2095" s="15">
        <f>INDEX(装备!G:G,MATCH(属性!A2095,装备!A:A,0))</f>
        <v>7</v>
      </c>
      <c r="D2095" s="15" t="str">
        <f>INDEX(装备!E:E,MATCH(属性!A2095,装备!A:A,0))</f>
        <v>ring</v>
      </c>
      <c r="E2095" s="14">
        <v>53</v>
      </c>
      <c r="F2095" s="17">
        <f>INT((VLOOKUP($C2095,装备数值,2,0)+VLOOKUP($C2095,装备数值,5,0)*($E2095-1))*VLOOKUP($D2095,系数!$K$2:$O$7,2,0))</f>
        <v>0</v>
      </c>
      <c r="G2095" s="17">
        <f>INT((VLOOKUP($C2095,装备数值,3,0)+VLOOKUP($C2095,装备数值,6,0)*($E2095-1))*VLOOKUP($D2095,系数!$K$2:$O$7,3,0))</f>
        <v>199</v>
      </c>
      <c r="H2095" s="17">
        <f t="shared" si="65"/>
        <v>199</v>
      </c>
      <c r="I2095" s="17">
        <f>INT((VLOOKUP($C2095,装备数值,4,0)+VLOOKUP($C2095,装备数值,7,0)*($E2095-1))*VLOOKUP($D2095,系数!$K$2:$O$7,4,0))</f>
        <v>0</v>
      </c>
      <c r="J2095" s="17">
        <f>INT((VLOOKUP($C2095,装备数值,4,0)+VLOOKUP($C2095,装备数值,7,0)*($E2095-1))*VLOOKUP($D2095,系数!$K$2:$O$7,5,0))</f>
        <v>0</v>
      </c>
      <c r="K2095" s="17">
        <f>INT(VLOOKUP(E2095,强化金币,2,1)*VLOOKUP(INDEX(装备!F:F,MATCH(属性!A2095,装备!A:A,0)),系数!$K$12:$M$15,3,0))</f>
        <v>11400</v>
      </c>
      <c r="L2095" s="17"/>
      <c r="M2095" s="17"/>
      <c r="N2095" s="17"/>
      <c r="O2095" s="17">
        <f>IF(E2095=1,"",VLOOKUP(E2095,系数!$S$2:$AB$12,MATCH(属性!C2095,评级,0),1))</f>
        <v>0</v>
      </c>
    </row>
    <row r="2096" spans="1:15" ht="17.25" thickBot="1" x14ac:dyDescent="0.4">
      <c r="A2096" s="17">
        <f t="shared" si="64"/>
        <v>7100018</v>
      </c>
      <c r="B2096" s="17" t="s">
        <v>74</v>
      </c>
      <c r="C2096" s="15">
        <f>INDEX(装备!G:G,MATCH(属性!A2096,装备!A:A,0))</f>
        <v>7</v>
      </c>
      <c r="D2096" s="15" t="str">
        <f>INDEX(装备!E:E,MATCH(属性!A2096,装备!A:A,0))</f>
        <v>ring</v>
      </c>
      <c r="E2096" s="14">
        <v>54</v>
      </c>
      <c r="F2096" s="17">
        <f>INT((VLOOKUP($C2096,装备数值,2,0)+VLOOKUP($C2096,装备数值,5,0)*($E2096-1))*VLOOKUP($D2096,系数!$K$2:$O$7,2,0))</f>
        <v>0</v>
      </c>
      <c r="G2096" s="17">
        <f>INT((VLOOKUP($C2096,装备数值,3,0)+VLOOKUP($C2096,装备数值,6,0)*($E2096-1))*VLOOKUP($D2096,系数!$K$2:$O$7,3,0))</f>
        <v>202</v>
      </c>
      <c r="H2096" s="17">
        <f t="shared" si="65"/>
        <v>202</v>
      </c>
      <c r="I2096" s="17">
        <f>INT((VLOOKUP($C2096,装备数值,4,0)+VLOOKUP($C2096,装备数值,7,0)*($E2096-1))*VLOOKUP($D2096,系数!$K$2:$O$7,4,0))</f>
        <v>0</v>
      </c>
      <c r="J2096" s="17">
        <f>INT((VLOOKUP($C2096,装备数值,4,0)+VLOOKUP($C2096,装备数值,7,0)*($E2096-1))*VLOOKUP($D2096,系数!$K$2:$O$7,5,0))</f>
        <v>0</v>
      </c>
      <c r="K2096" s="17">
        <f>INT(VLOOKUP(E2096,强化金币,2,1)*VLOOKUP(INDEX(装备!F:F,MATCH(属性!A2096,装备!A:A,0)),系数!$K$12:$M$15,3,0))</f>
        <v>12000</v>
      </c>
      <c r="L2096" s="17"/>
      <c r="M2096" s="17"/>
      <c r="N2096" s="17"/>
      <c r="O2096" s="17">
        <f>IF(E2096=1,"",VLOOKUP(E2096,系数!$S$2:$AB$12,MATCH(属性!C2096,评级,0),1))</f>
        <v>0</v>
      </c>
    </row>
    <row r="2097" spans="1:15" ht="17.25" thickBot="1" x14ac:dyDescent="0.4">
      <c r="A2097" s="17">
        <f t="shared" si="64"/>
        <v>7100018</v>
      </c>
      <c r="B2097" s="17" t="s">
        <v>74</v>
      </c>
      <c r="C2097" s="15">
        <f>INDEX(装备!G:G,MATCH(属性!A2097,装备!A:A,0))</f>
        <v>7</v>
      </c>
      <c r="D2097" s="15" t="str">
        <f>INDEX(装备!E:E,MATCH(属性!A2097,装备!A:A,0))</f>
        <v>ring</v>
      </c>
      <c r="E2097" s="14">
        <v>55</v>
      </c>
      <c r="F2097" s="17">
        <f>INT((VLOOKUP($C2097,装备数值,2,0)+VLOOKUP($C2097,装备数值,5,0)*($E2097-1))*VLOOKUP($D2097,系数!$K$2:$O$7,2,0))</f>
        <v>0</v>
      </c>
      <c r="G2097" s="17">
        <f>INT((VLOOKUP($C2097,装备数值,3,0)+VLOOKUP($C2097,装备数值,6,0)*($E2097-1))*VLOOKUP($D2097,系数!$K$2:$O$7,3,0))</f>
        <v>204</v>
      </c>
      <c r="H2097" s="17">
        <f t="shared" si="65"/>
        <v>204</v>
      </c>
      <c r="I2097" s="17">
        <f>INT((VLOOKUP($C2097,装备数值,4,0)+VLOOKUP($C2097,装备数值,7,0)*($E2097-1))*VLOOKUP($D2097,系数!$K$2:$O$7,4,0))</f>
        <v>0</v>
      </c>
      <c r="J2097" s="17">
        <f>INT((VLOOKUP($C2097,装备数值,4,0)+VLOOKUP($C2097,装备数值,7,0)*($E2097-1))*VLOOKUP($D2097,系数!$K$2:$O$7,5,0))</f>
        <v>0</v>
      </c>
      <c r="K2097" s="17">
        <f>INT(VLOOKUP(E2097,强化金币,2,1)*VLOOKUP(INDEX(装备!F:F,MATCH(属性!A2097,装备!A:A,0)),系数!$K$12:$M$15,3,0))</f>
        <v>12600</v>
      </c>
      <c r="L2097" s="17"/>
      <c r="M2097" s="17"/>
      <c r="N2097" s="17"/>
      <c r="O2097" s="17">
        <f>IF(E2097=1,"",VLOOKUP(E2097,系数!$S$2:$AB$12,MATCH(属性!C2097,评级,0),1))</f>
        <v>0</v>
      </c>
    </row>
    <row r="2098" spans="1:15" ht="17.25" thickBot="1" x14ac:dyDescent="0.4">
      <c r="A2098" s="17">
        <f t="shared" si="64"/>
        <v>7100018</v>
      </c>
      <c r="B2098" s="17" t="s">
        <v>74</v>
      </c>
      <c r="C2098" s="15">
        <f>INDEX(装备!G:G,MATCH(属性!A2098,装备!A:A,0))</f>
        <v>7</v>
      </c>
      <c r="D2098" s="15" t="str">
        <f>INDEX(装备!E:E,MATCH(属性!A2098,装备!A:A,0))</f>
        <v>ring</v>
      </c>
      <c r="E2098" s="14">
        <v>56</v>
      </c>
      <c r="F2098" s="17">
        <f>INT((VLOOKUP($C2098,装备数值,2,0)+VLOOKUP($C2098,装备数值,5,0)*($E2098-1))*VLOOKUP($D2098,系数!$K$2:$O$7,2,0))</f>
        <v>0</v>
      </c>
      <c r="G2098" s="17">
        <f>INT((VLOOKUP($C2098,装备数值,3,0)+VLOOKUP($C2098,装备数值,6,0)*($E2098-1))*VLOOKUP($D2098,系数!$K$2:$O$7,3,0))</f>
        <v>206</v>
      </c>
      <c r="H2098" s="17">
        <f t="shared" si="65"/>
        <v>206</v>
      </c>
      <c r="I2098" s="17">
        <f>INT((VLOOKUP($C2098,装备数值,4,0)+VLOOKUP($C2098,装备数值,7,0)*($E2098-1))*VLOOKUP($D2098,系数!$K$2:$O$7,4,0))</f>
        <v>0</v>
      </c>
      <c r="J2098" s="17">
        <f>INT((VLOOKUP($C2098,装备数值,4,0)+VLOOKUP($C2098,装备数值,7,0)*($E2098-1))*VLOOKUP($D2098,系数!$K$2:$O$7,5,0))</f>
        <v>0</v>
      </c>
      <c r="K2098" s="17">
        <f>INT(VLOOKUP(E2098,强化金币,2,1)*VLOOKUP(INDEX(装备!F:F,MATCH(属性!A2098,装备!A:A,0)),系数!$K$12:$M$15,3,0))</f>
        <v>13200</v>
      </c>
      <c r="L2098" s="17"/>
      <c r="M2098" s="17"/>
      <c r="N2098" s="17"/>
      <c r="O2098" s="17">
        <f>IF(E2098=1,"",VLOOKUP(E2098,系数!$S$2:$AB$12,MATCH(属性!C2098,评级,0),1))</f>
        <v>0</v>
      </c>
    </row>
    <row r="2099" spans="1:15" ht="17.25" thickBot="1" x14ac:dyDescent="0.4">
      <c r="A2099" s="17">
        <f t="shared" si="64"/>
        <v>7100018</v>
      </c>
      <c r="B2099" s="17" t="s">
        <v>74</v>
      </c>
      <c r="C2099" s="15">
        <f>INDEX(装备!G:G,MATCH(属性!A2099,装备!A:A,0))</f>
        <v>7</v>
      </c>
      <c r="D2099" s="15" t="str">
        <f>INDEX(装备!E:E,MATCH(属性!A2099,装备!A:A,0))</f>
        <v>ring</v>
      </c>
      <c r="E2099" s="14">
        <v>57</v>
      </c>
      <c r="F2099" s="17">
        <f>INT((VLOOKUP($C2099,装备数值,2,0)+VLOOKUP($C2099,装备数值,5,0)*($E2099-1))*VLOOKUP($D2099,系数!$K$2:$O$7,2,0))</f>
        <v>0</v>
      </c>
      <c r="G2099" s="17">
        <f>INT((VLOOKUP($C2099,装备数值,3,0)+VLOOKUP($C2099,装备数值,6,0)*($E2099-1))*VLOOKUP($D2099,系数!$K$2:$O$7,3,0))</f>
        <v>209</v>
      </c>
      <c r="H2099" s="17">
        <f t="shared" si="65"/>
        <v>209</v>
      </c>
      <c r="I2099" s="17">
        <f>INT((VLOOKUP($C2099,装备数值,4,0)+VLOOKUP($C2099,装备数值,7,0)*($E2099-1))*VLOOKUP($D2099,系数!$K$2:$O$7,4,0))</f>
        <v>0</v>
      </c>
      <c r="J2099" s="17">
        <f>INT((VLOOKUP($C2099,装备数值,4,0)+VLOOKUP($C2099,装备数值,7,0)*($E2099-1))*VLOOKUP($D2099,系数!$K$2:$O$7,5,0))</f>
        <v>0</v>
      </c>
      <c r="K2099" s="17">
        <f>INT(VLOOKUP(E2099,强化金币,2,1)*VLOOKUP(INDEX(装备!F:F,MATCH(属性!A2099,装备!A:A,0)),系数!$K$12:$M$15,3,0))</f>
        <v>13800</v>
      </c>
      <c r="L2099" s="17"/>
      <c r="M2099" s="17"/>
      <c r="N2099" s="17"/>
      <c r="O2099" s="17">
        <f>IF(E2099=1,"",VLOOKUP(E2099,系数!$S$2:$AB$12,MATCH(属性!C2099,评级,0),1))</f>
        <v>0</v>
      </c>
    </row>
    <row r="2100" spans="1:15" ht="17.25" thickBot="1" x14ac:dyDescent="0.4">
      <c r="A2100" s="17">
        <f t="shared" si="64"/>
        <v>7100018</v>
      </c>
      <c r="B2100" s="17" t="s">
        <v>74</v>
      </c>
      <c r="C2100" s="15">
        <f>INDEX(装备!G:G,MATCH(属性!A2100,装备!A:A,0))</f>
        <v>7</v>
      </c>
      <c r="D2100" s="15" t="str">
        <f>INDEX(装备!E:E,MATCH(属性!A2100,装备!A:A,0))</f>
        <v>ring</v>
      </c>
      <c r="E2100" s="14">
        <v>58</v>
      </c>
      <c r="F2100" s="17">
        <f>INT((VLOOKUP($C2100,装备数值,2,0)+VLOOKUP($C2100,装备数值,5,0)*($E2100-1))*VLOOKUP($D2100,系数!$K$2:$O$7,2,0))</f>
        <v>0</v>
      </c>
      <c r="G2100" s="17">
        <f>INT((VLOOKUP($C2100,装备数值,3,0)+VLOOKUP($C2100,装备数值,6,0)*($E2100-1))*VLOOKUP($D2100,系数!$K$2:$O$7,3,0))</f>
        <v>211</v>
      </c>
      <c r="H2100" s="17">
        <f t="shared" si="65"/>
        <v>211</v>
      </c>
      <c r="I2100" s="17">
        <f>INT((VLOOKUP($C2100,装备数值,4,0)+VLOOKUP($C2100,装备数值,7,0)*($E2100-1))*VLOOKUP($D2100,系数!$K$2:$O$7,4,0))</f>
        <v>0</v>
      </c>
      <c r="J2100" s="17">
        <f>INT((VLOOKUP($C2100,装备数值,4,0)+VLOOKUP($C2100,装备数值,7,0)*($E2100-1))*VLOOKUP($D2100,系数!$K$2:$O$7,5,0))</f>
        <v>0</v>
      </c>
      <c r="K2100" s="17">
        <f>INT(VLOOKUP(E2100,强化金币,2,1)*VLOOKUP(INDEX(装备!F:F,MATCH(属性!A2100,装备!A:A,0)),系数!$K$12:$M$15,3,0))</f>
        <v>14400</v>
      </c>
      <c r="L2100" s="17"/>
      <c r="M2100" s="17"/>
      <c r="N2100" s="17"/>
      <c r="O2100" s="17">
        <f>IF(E2100=1,"",VLOOKUP(E2100,系数!$S$2:$AB$12,MATCH(属性!C2100,评级,0),1))</f>
        <v>0</v>
      </c>
    </row>
    <row r="2101" spans="1:15" ht="17.25" thickBot="1" x14ac:dyDescent="0.4">
      <c r="A2101" s="17">
        <f t="shared" si="64"/>
        <v>7100018</v>
      </c>
      <c r="B2101" s="17" t="s">
        <v>74</v>
      </c>
      <c r="C2101" s="15">
        <f>INDEX(装备!G:G,MATCH(属性!A2101,装备!A:A,0))</f>
        <v>7</v>
      </c>
      <c r="D2101" s="15" t="str">
        <f>INDEX(装备!E:E,MATCH(属性!A2101,装备!A:A,0))</f>
        <v>ring</v>
      </c>
      <c r="E2101" s="14">
        <v>59</v>
      </c>
      <c r="F2101" s="17">
        <f>INT((VLOOKUP($C2101,装备数值,2,0)+VLOOKUP($C2101,装备数值,5,0)*($E2101-1))*VLOOKUP($D2101,系数!$K$2:$O$7,2,0))</f>
        <v>0</v>
      </c>
      <c r="G2101" s="17">
        <f>INT((VLOOKUP($C2101,装备数值,3,0)+VLOOKUP($C2101,装备数值,6,0)*($E2101-1))*VLOOKUP($D2101,系数!$K$2:$O$7,3,0))</f>
        <v>213</v>
      </c>
      <c r="H2101" s="17">
        <f t="shared" si="65"/>
        <v>213</v>
      </c>
      <c r="I2101" s="17">
        <f>INT((VLOOKUP($C2101,装备数值,4,0)+VLOOKUP($C2101,装备数值,7,0)*($E2101-1))*VLOOKUP($D2101,系数!$K$2:$O$7,4,0))</f>
        <v>0</v>
      </c>
      <c r="J2101" s="17">
        <f>INT((VLOOKUP($C2101,装备数值,4,0)+VLOOKUP($C2101,装备数值,7,0)*($E2101-1))*VLOOKUP($D2101,系数!$K$2:$O$7,5,0))</f>
        <v>0</v>
      </c>
      <c r="K2101" s="17">
        <f>INT(VLOOKUP(E2101,强化金币,2,1)*VLOOKUP(INDEX(装备!F:F,MATCH(属性!A2101,装备!A:A,0)),系数!$K$12:$M$15,3,0))</f>
        <v>15000</v>
      </c>
      <c r="L2101" s="17"/>
      <c r="M2101" s="17"/>
      <c r="N2101" s="17"/>
      <c r="O2101" s="17">
        <f>IF(E2101=1,"",VLOOKUP(E2101,系数!$S$2:$AB$12,MATCH(属性!C2101,评级,0),1))</f>
        <v>0</v>
      </c>
    </row>
    <row r="2102" spans="1:15" ht="17.25" thickBot="1" x14ac:dyDescent="0.4">
      <c r="A2102" s="17">
        <f t="shared" si="64"/>
        <v>7100018</v>
      </c>
      <c r="B2102" s="17" t="s">
        <v>74</v>
      </c>
      <c r="C2102" s="15">
        <f>INDEX(装备!G:G,MATCH(属性!A2102,装备!A:A,0))</f>
        <v>7</v>
      </c>
      <c r="D2102" s="15" t="str">
        <f>INDEX(装备!E:E,MATCH(属性!A2102,装备!A:A,0))</f>
        <v>ring</v>
      </c>
      <c r="E2102" s="14">
        <v>60</v>
      </c>
      <c r="F2102" s="17">
        <f>INT((VLOOKUP($C2102,装备数值,2,0)+VLOOKUP($C2102,装备数值,5,0)*($E2102-1))*VLOOKUP($D2102,系数!$K$2:$O$7,2,0))</f>
        <v>0</v>
      </c>
      <c r="G2102" s="17">
        <f>INT((VLOOKUP($C2102,装备数值,3,0)+VLOOKUP($C2102,装备数值,6,0)*($E2102-1))*VLOOKUP($D2102,系数!$K$2:$O$7,3,0))</f>
        <v>216</v>
      </c>
      <c r="H2102" s="17">
        <f t="shared" si="65"/>
        <v>216</v>
      </c>
      <c r="I2102" s="17">
        <f>INT((VLOOKUP($C2102,装备数值,4,0)+VLOOKUP($C2102,装备数值,7,0)*($E2102-1))*VLOOKUP($D2102,系数!$K$2:$O$7,4,0))</f>
        <v>0</v>
      </c>
      <c r="J2102" s="17">
        <f>INT((VLOOKUP($C2102,装备数值,4,0)+VLOOKUP($C2102,装备数值,7,0)*($E2102-1))*VLOOKUP($D2102,系数!$K$2:$O$7,5,0))</f>
        <v>0</v>
      </c>
      <c r="K2102" s="17">
        <f>INT(VLOOKUP(E2102,强化金币,2,1)*VLOOKUP(INDEX(装备!F:F,MATCH(属性!A2102,装备!A:A,0)),系数!$K$12:$M$15,3,0))</f>
        <v>15750</v>
      </c>
      <c r="L2102" s="17"/>
      <c r="M2102" s="17"/>
      <c r="N2102" s="17"/>
      <c r="O2102" s="17">
        <f>IF(E2102=1,"",VLOOKUP(E2102,系数!$S$2:$AB$12,MATCH(属性!C2102,评级,0),1))</f>
        <v>0</v>
      </c>
    </row>
    <row r="2103" spans="1:15" ht="17.25" thickBot="1" x14ac:dyDescent="0.4">
      <c r="A2103" s="17">
        <f t="shared" si="64"/>
        <v>7100018</v>
      </c>
      <c r="B2103" s="17" t="s">
        <v>74</v>
      </c>
      <c r="C2103" s="15">
        <f>INDEX(装备!G:G,MATCH(属性!A2103,装备!A:A,0))</f>
        <v>7</v>
      </c>
      <c r="D2103" s="15" t="str">
        <f>INDEX(装备!E:E,MATCH(属性!A2103,装备!A:A,0))</f>
        <v>ring</v>
      </c>
      <c r="E2103" s="14">
        <v>61</v>
      </c>
      <c r="F2103" s="17">
        <f>INT((VLOOKUP($C2103,装备数值,2,0)+VLOOKUP($C2103,装备数值,5,0)*($E2103-1))*VLOOKUP($D2103,系数!$K$2:$O$7,2,0))</f>
        <v>0</v>
      </c>
      <c r="G2103" s="17">
        <f>INT((VLOOKUP($C2103,装备数值,3,0)+VLOOKUP($C2103,装备数值,6,0)*($E2103-1))*VLOOKUP($D2103,系数!$K$2:$O$7,3,0))</f>
        <v>218</v>
      </c>
      <c r="H2103" s="17">
        <f t="shared" si="65"/>
        <v>218</v>
      </c>
      <c r="I2103" s="17">
        <f>INT((VLOOKUP($C2103,装备数值,4,0)+VLOOKUP($C2103,装备数值,7,0)*($E2103-1))*VLOOKUP($D2103,系数!$K$2:$O$7,4,0))</f>
        <v>0</v>
      </c>
      <c r="J2103" s="17">
        <f>INT((VLOOKUP($C2103,装备数值,4,0)+VLOOKUP($C2103,装备数值,7,0)*($E2103-1))*VLOOKUP($D2103,系数!$K$2:$O$7,5,0))</f>
        <v>0</v>
      </c>
      <c r="K2103" s="17">
        <f>INT(VLOOKUP(E2103,强化金币,2,1)*VLOOKUP(INDEX(装备!F:F,MATCH(属性!A2103,装备!A:A,0)),系数!$K$12:$M$15,3,0))</f>
        <v>16500</v>
      </c>
      <c r="L2103" s="17"/>
      <c r="M2103" s="17"/>
      <c r="N2103" s="17"/>
      <c r="O2103" s="17">
        <f>IF(E2103=1,"",VLOOKUP(E2103,系数!$S$2:$AB$12,MATCH(属性!C2103,评级,0),1))</f>
        <v>0</v>
      </c>
    </row>
    <row r="2104" spans="1:15" ht="17.25" thickBot="1" x14ac:dyDescent="0.4">
      <c r="A2104" s="17">
        <f t="shared" si="64"/>
        <v>7100018</v>
      </c>
      <c r="B2104" s="17" t="s">
        <v>74</v>
      </c>
      <c r="C2104" s="15">
        <f>INDEX(装备!G:G,MATCH(属性!A2104,装备!A:A,0))</f>
        <v>7</v>
      </c>
      <c r="D2104" s="15" t="str">
        <f>INDEX(装备!E:E,MATCH(属性!A2104,装备!A:A,0))</f>
        <v>ring</v>
      </c>
      <c r="E2104" s="14">
        <v>62</v>
      </c>
      <c r="F2104" s="17">
        <f>INT((VLOOKUP($C2104,装备数值,2,0)+VLOOKUP($C2104,装备数值,5,0)*($E2104-1))*VLOOKUP($D2104,系数!$K$2:$O$7,2,0))</f>
        <v>0</v>
      </c>
      <c r="G2104" s="17">
        <f>INT((VLOOKUP($C2104,装备数值,3,0)+VLOOKUP($C2104,装备数值,6,0)*($E2104-1))*VLOOKUP($D2104,系数!$K$2:$O$7,3,0))</f>
        <v>220</v>
      </c>
      <c r="H2104" s="17">
        <f t="shared" si="65"/>
        <v>220</v>
      </c>
      <c r="I2104" s="17">
        <f>INT((VLOOKUP($C2104,装备数值,4,0)+VLOOKUP($C2104,装备数值,7,0)*($E2104-1))*VLOOKUP($D2104,系数!$K$2:$O$7,4,0))</f>
        <v>0</v>
      </c>
      <c r="J2104" s="17">
        <f>INT((VLOOKUP($C2104,装备数值,4,0)+VLOOKUP($C2104,装备数值,7,0)*($E2104-1))*VLOOKUP($D2104,系数!$K$2:$O$7,5,0))</f>
        <v>0</v>
      </c>
      <c r="K2104" s="17">
        <f>INT(VLOOKUP(E2104,强化金币,2,1)*VLOOKUP(INDEX(装备!F:F,MATCH(属性!A2104,装备!A:A,0)),系数!$K$12:$M$15,3,0))</f>
        <v>17250</v>
      </c>
      <c r="L2104" s="17"/>
      <c r="M2104" s="17"/>
      <c r="N2104" s="17"/>
      <c r="O2104" s="17">
        <f>IF(E2104=1,"",VLOOKUP(E2104,系数!$S$2:$AB$12,MATCH(属性!C2104,评级,0),1))</f>
        <v>0</v>
      </c>
    </row>
    <row r="2105" spans="1:15" ht="17.25" thickBot="1" x14ac:dyDescent="0.4">
      <c r="A2105" s="17">
        <f t="shared" si="64"/>
        <v>7100018</v>
      </c>
      <c r="B2105" s="17" t="s">
        <v>74</v>
      </c>
      <c r="C2105" s="15">
        <f>INDEX(装备!G:G,MATCH(属性!A2105,装备!A:A,0))</f>
        <v>7</v>
      </c>
      <c r="D2105" s="15" t="str">
        <f>INDEX(装备!E:E,MATCH(属性!A2105,装备!A:A,0))</f>
        <v>ring</v>
      </c>
      <c r="E2105" s="14">
        <v>63</v>
      </c>
      <c r="F2105" s="17">
        <f>INT((VLOOKUP($C2105,装备数值,2,0)+VLOOKUP($C2105,装备数值,5,0)*($E2105-1))*VLOOKUP($D2105,系数!$K$2:$O$7,2,0))</f>
        <v>0</v>
      </c>
      <c r="G2105" s="17">
        <f>INT((VLOOKUP($C2105,装备数值,3,0)+VLOOKUP($C2105,装备数值,6,0)*($E2105-1))*VLOOKUP($D2105,系数!$K$2:$O$7,3,0))</f>
        <v>223</v>
      </c>
      <c r="H2105" s="17">
        <f t="shared" si="65"/>
        <v>223</v>
      </c>
      <c r="I2105" s="17">
        <f>INT((VLOOKUP($C2105,装备数值,4,0)+VLOOKUP($C2105,装备数值,7,0)*($E2105-1))*VLOOKUP($D2105,系数!$K$2:$O$7,4,0))</f>
        <v>0</v>
      </c>
      <c r="J2105" s="17">
        <f>INT((VLOOKUP($C2105,装备数值,4,0)+VLOOKUP($C2105,装备数值,7,0)*($E2105-1))*VLOOKUP($D2105,系数!$K$2:$O$7,5,0))</f>
        <v>0</v>
      </c>
      <c r="K2105" s="17">
        <f>INT(VLOOKUP(E2105,强化金币,2,1)*VLOOKUP(INDEX(装备!F:F,MATCH(属性!A2105,装备!A:A,0)),系数!$K$12:$M$15,3,0))</f>
        <v>18000</v>
      </c>
      <c r="L2105" s="17"/>
      <c r="M2105" s="17"/>
      <c r="N2105" s="17"/>
      <c r="O2105" s="17">
        <f>IF(E2105=1,"",VLOOKUP(E2105,系数!$S$2:$AB$12,MATCH(属性!C2105,评级,0),1))</f>
        <v>0</v>
      </c>
    </row>
    <row r="2106" spans="1:15" ht="17.25" thickBot="1" x14ac:dyDescent="0.4">
      <c r="A2106" s="17">
        <f t="shared" si="64"/>
        <v>7100018</v>
      </c>
      <c r="B2106" s="17" t="s">
        <v>74</v>
      </c>
      <c r="C2106" s="15">
        <f>INDEX(装备!G:G,MATCH(属性!A2106,装备!A:A,0))</f>
        <v>7</v>
      </c>
      <c r="D2106" s="15" t="str">
        <f>INDEX(装备!E:E,MATCH(属性!A2106,装备!A:A,0))</f>
        <v>ring</v>
      </c>
      <c r="E2106" s="14">
        <v>64</v>
      </c>
      <c r="F2106" s="17">
        <f>INT((VLOOKUP($C2106,装备数值,2,0)+VLOOKUP($C2106,装备数值,5,0)*($E2106-1))*VLOOKUP($D2106,系数!$K$2:$O$7,2,0))</f>
        <v>0</v>
      </c>
      <c r="G2106" s="17">
        <f>INT((VLOOKUP($C2106,装备数值,3,0)+VLOOKUP($C2106,装备数值,6,0)*($E2106-1))*VLOOKUP($D2106,系数!$K$2:$O$7,3,0))</f>
        <v>225</v>
      </c>
      <c r="H2106" s="17">
        <f t="shared" si="65"/>
        <v>225</v>
      </c>
      <c r="I2106" s="17">
        <f>INT((VLOOKUP($C2106,装备数值,4,0)+VLOOKUP($C2106,装备数值,7,0)*($E2106-1))*VLOOKUP($D2106,系数!$K$2:$O$7,4,0))</f>
        <v>0</v>
      </c>
      <c r="J2106" s="17">
        <f>INT((VLOOKUP($C2106,装备数值,4,0)+VLOOKUP($C2106,装备数值,7,0)*($E2106-1))*VLOOKUP($D2106,系数!$K$2:$O$7,5,0))</f>
        <v>0</v>
      </c>
      <c r="K2106" s="17">
        <f>INT(VLOOKUP(E2106,强化金币,2,1)*VLOOKUP(INDEX(装备!F:F,MATCH(属性!A2106,装备!A:A,0)),系数!$K$12:$M$15,3,0))</f>
        <v>18750</v>
      </c>
      <c r="L2106" s="17"/>
      <c r="M2106" s="17"/>
      <c r="N2106" s="17"/>
      <c r="O2106" s="17">
        <f>IF(E2106=1,"",VLOOKUP(E2106,系数!$S$2:$AB$12,MATCH(属性!C2106,评级,0),1))</f>
        <v>0</v>
      </c>
    </row>
    <row r="2107" spans="1:15" ht="17.25" thickBot="1" x14ac:dyDescent="0.4">
      <c r="A2107" s="17">
        <f t="shared" si="64"/>
        <v>7100018</v>
      </c>
      <c r="B2107" s="17" t="s">
        <v>74</v>
      </c>
      <c r="C2107" s="15">
        <f>INDEX(装备!G:G,MATCH(属性!A2107,装备!A:A,0))</f>
        <v>7</v>
      </c>
      <c r="D2107" s="15" t="str">
        <f>INDEX(装备!E:E,MATCH(属性!A2107,装备!A:A,0))</f>
        <v>ring</v>
      </c>
      <c r="E2107" s="14">
        <v>65</v>
      </c>
      <c r="F2107" s="17">
        <f>INT((VLOOKUP($C2107,装备数值,2,0)+VLOOKUP($C2107,装备数值,5,0)*($E2107-1))*VLOOKUP($D2107,系数!$K$2:$O$7,2,0))</f>
        <v>0</v>
      </c>
      <c r="G2107" s="17">
        <f>INT((VLOOKUP($C2107,装备数值,3,0)+VLOOKUP($C2107,装备数值,6,0)*($E2107-1))*VLOOKUP($D2107,系数!$K$2:$O$7,3,0))</f>
        <v>227</v>
      </c>
      <c r="H2107" s="17">
        <f t="shared" si="65"/>
        <v>227</v>
      </c>
      <c r="I2107" s="17">
        <f>INT((VLOOKUP($C2107,装备数值,4,0)+VLOOKUP($C2107,装备数值,7,0)*($E2107-1))*VLOOKUP($D2107,系数!$K$2:$O$7,4,0))</f>
        <v>0</v>
      </c>
      <c r="J2107" s="17">
        <f>INT((VLOOKUP($C2107,装备数值,4,0)+VLOOKUP($C2107,装备数值,7,0)*($E2107-1))*VLOOKUP($D2107,系数!$K$2:$O$7,5,0))</f>
        <v>0</v>
      </c>
      <c r="K2107" s="17">
        <f>INT(VLOOKUP(E2107,强化金币,2,1)*VLOOKUP(INDEX(装备!F:F,MATCH(属性!A2107,装备!A:A,0)),系数!$K$12:$M$15,3,0))</f>
        <v>19500</v>
      </c>
      <c r="L2107" s="17"/>
      <c r="M2107" s="17"/>
      <c r="N2107" s="17"/>
      <c r="O2107" s="17">
        <f>IF(E2107=1,"",VLOOKUP(E2107,系数!$S$2:$AB$12,MATCH(属性!C2107,评级,0),1))</f>
        <v>0</v>
      </c>
    </row>
    <row r="2108" spans="1:15" ht="17.25" thickBot="1" x14ac:dyDescent="0.4">
      <c r="A2108" s="17">
        <f t="shared" ref="A2108:A2171" si="66">A1988+1</f>
        <v>7100018</v>
      </c>
      <c r="B2108" s="17" t="s">
        <v>74</v>
      </c>
      <c r="C2108" s="15">
        <f>INDEX(装备!G:G,MATCH(属性!A2108,装备!A:A,0))</f>
        <v>7</v>
      </c>
      <c r="D2108" s="15" t="str">
        <f>INDEX(装备!E:E,MATCH(属性!A2108,装备!A:A,0))</f>
        <v>ring</v>
      </c>
      <c r="E2108" s="14">
        <v>66</v>
      </c>
      <c r="F2108" s="17">
        <f>INT((VLOOKUP($C2108,装备数值,2,0)+VLOOKUP($C2108,装备数值,5,0)*($E2108-1))*VLOOKUP($D2108,系数!$K$2:$O$7,2,0))</f>
        <v>0</v>
      </c>
      <c r="G2108" s="17">
        <f>INT((VLOOKUP($C2108,装备数值,3,0)+VLOOKUP($C2108,装备数值,6,0)*($E2108-1))*VLOOKUP($D2108,系数!$K$2:$O$7,3,0))</f>
        <v>230</v>
      </c>
      <c r="H2108" s="17">
        <f t="shared" si="65"/>
        <v>230</v>
      </c>
      <c r="I2108" s="17">
        <f>INT((VLOOKUP($C2108,装备数值,4,0)+VLOOKUP($C2108,装备数值,7,0)*($E2108-1))*VLOOKUP($D2108,系数!$K$2:$O$7,4,0))</f>
        <v>0</v>
      </c>
      <c r="J2108" s="17">
        <f>INT((VLOOKUP($C2108,装备数值,4,0)+VLOOKUP($C2108,装备数值,7,0)*($E2108-1))*VLOOKUP($D2108,系数!$K$2:$O$7,5,0))</f>
        <v>0</v>
      </c>
      <c r="K2108" s="17">
        <f>INT(VLOOKUP(E2108,强化金币,2,1)*VLOOKUP(INDEX(装备!F:F,MATCH(属性!A2108,装备!A:A,0)),系数!$K$12:$M$15,3,0))</f>
        <v>20250</v>
      </c>
      <c r="L2108" s="17"/>
      <c r="M2108" s="17"/>
      <c r="N2108" s="17"/>
      <c r="O2108" s="17">
        <f>IF(E2108=1,"",VLOOKUP(E2108,系数!$S$2:$AB$12,MATCH(属性!C2108,评级,0),1))</f>
        <v>0</v>
      </c>
    </row>
    <row r="2109" spans="1:15" ht="17.25" thickBot="1" x14ac:dyDescent="0.4">
      <c r="A2109" s="17">
        <f t="shared" si="66"/>
        <v>7100018</v>
      </c>
      <c r="B2109" s="17" t="s">
        <v>74</v>
      </c>
      <c r="C2109" s="15">
        <f>INDEX(装备!G:G,MATCH(属性!A2109,装备!A:A,0))</f>
        <v>7</v>
      </c>
      <c r="D2109" s="15" t="str">
        <f>INDEX(装备!E:E,MATCH(属性!A2109,装备!A:A,0))</f>
        <v>ring</v>
      </c>
      <c r="E2109" s="14">
        <v>67</v>
      </c>
      <c r="F2109" s="17">
        <f>INT((VLOOKUP($C2109,装备数值,2,0)+VLOOKUP($C2109,装备数值,5,0)*($E2109-1))*VLOOKUP($D2109,系数!$K$2:$O$7,2,0))</f>
        <v>0</v>
      </c>
      <c r="G2109" s="17">
        <f>INT((VLOOKUP($C2109,装备数值,3,0)+VLOOKUP($C2109,装备数值,6,0)*($E2109-1))*VLOOKUP($D2109,系数!$K$2:$O$7,3,0))</f>
        <v>232</v>
      </c>
      <c r="H2109" s="17">
        <f t="shared" si="65"/>
        <v>232</v>
      </c>
      <c r="I2109" s="17">
        <f>INT((VLOOKUP($C2109,装备数值,4,0)+VLOOKUP($C2109,装备数值,7,0)*($E2109-1))*VLOOKUP($D2109,系数!$K$2:$O$7,4,0))</f>
        <v>0</v>
      </c>
      <c r="J2109" s="17">
        <f>INT((VLOOKUP($C2109,装备数值,4,0)+VLOOKUP($C2109,装备数值,7,0)*($E2109-1))*VLOOKUP($D2109,系数!$K$2:$O$7,5,0))</f>
        <v>0</v>
      </c>
      <c r="K2109" s="17">
        <f>INT(VLOOKUP(E2109,强化金币,2,1)*VLOOKUP(INDEX(装备!F:F,MATCH(属性!A2109,装备!A:A,0)),系数!$K$12:$M$15,3,0))</f>
        <v>21000</v>
      </c>
      <c r="L2109" s="17"/>
      <c r="M2109" s="17"/>
      <c r="N2109" s="17"/>
      <c r="O2109" s="17">
        <f>IF(E2109=1,"",VLOOKUP(E2109,系数!$S$2:$AB$12,MATCH(属性!C2109,评级,0),1))</f>
        <v>0</v>
      </c>
    </row>
    <row r="2110" spans="1:15" ht="17.25" thickBot="1" x14ac:dyDescent="0.4">
      <c r="A2110" s="17">
        <f t="shared" si="66"/>
        <v>7100018</v>
      </c>
      <c r="B2110" s="17" t="s">
        <v>74</v>
      </c>
      <c r="C2110" s="15">
        <f>INDEX(装备!G:G,MATCH(属性!A2110,装备!A:A,0))</f>
        <v>7</v>
      </c>
      <c r="D2110" s="15" t="str">
        <f>INDEX(装备!E:E,MATCH(属性!A2110,装备!A:A,0))</f>
        <v>ring</v>
      </c>
      <c r="E2110" s="14">
        <v>68</v>
      </c>
      <c r="F2110" s="17">
        <f>INT((VLOOKUP($C2110,装备数值,2,0)+VLOOKUP($C2110,装备数值,5,0)*($E2110-1))*VLOOKUP($D2110,系数!$K$2:$O$7,2,0))</f>
        <v>0</v>
      </c>
      <c r="G2110" s="17">
        <f>INT((VLOOKUP($C2110,装备数值,3,0)+VLOOKUP($C2110,装备数值,6,0)*($E2110-1))*VLOOKUP($D2110,系数!$K$2:$O$7,3,0))</f>
        <v>234</v>
      </c>
      <c r="H2110" s="17">
        <f t="shared" si="65"/>
        <v>234</v>
      </c>
      <c r="I2110" s="17">
        <f>INT((VLOOKUP($C2110,装备数值,4,0)+VLOOKUP($C2110,装备数值,7,0)*($E2110-1))*VLOOKUP($D2110,系数!$K$2:$O$7,4,0))</f>
        <v>0</v>
      </c>
      <c r="J2110" s="17">
        <f>INT((VLOOKUP($C2110,装备数值,4,0)+VLOOKUP($C2110,装备数值,7,0)*($E2110-1))*VLOOKUP($D2110,系数!$K$2:$O$7,5,0))</f>
        <v>0</v>
      </c>
      <c r="K2110" s="17">
        <f>INT(VLOOKUP(E2110,强化金币,2,1)*VLOOKUP(INDEX(装备!F:F,MATCH(属性!A2110,装备!A:A,0)),系数!$K$12:$M$15,3,0))</f>
        <v>21750</v>
      </c>
      <c r="L2110" s="17"/>
      <c r="M2110" s="17"/>
      <c r="N2110" s="17"/>
      <c r="O2110" s="17">
        <f>IF(E2110=1,"",VLOOKUP(E2110,系数!$S$2:$AB$12,MATCH(属性!C2110,评级,0),1))</f>
        <v>0</v>
      </c>
    </row>
    <row r="2111" spans="1:15" ht="17.25" thickBot="1" x14ac:dyDescent="0.4">
      <c r="A2111" s="17">
        <f t="shared" si="66"/>
        <v>7100018</v>
      </c>
      <c r="B2111" s="17" t="s">
        <v>74</v>
      </c>
      <c r="C2111" s="15">
        <f>INDEX(装备!G:G,MATCH(属性!A2111,装备!A:A,0))</f>
        <v>7</v>
      </c>
      <c r="D2111" s="15" t="str">
        <f>INDEX(装备!E:E,MATCH(属性!A2111,装备!A:A,0))</f>
        <v>ring</v>
      </c>
      <c r="E2111" s="14">
        <v>69</v>
      </c>
      <c r="F2111" s="17">
        <f>INT((VLOOKUP($C2111,装备数值,2,0)+VLOOKUP($C2111,装备数值,5,0)*($E2111-1))*VLOOKUP($D2111,系数!$K$2:$O$7,2,0))</f>
        <v>0</v>
      </c>
      <c r="G2111" s="17">
        <f>INT((VLOOKUP($C2111,装备数值,3,0)+VLOOKUP($C2111,装备数值,6,0)*($E2111-1))*VLOOKUP($D2111,系数!$K$2:$O$7,3,0))</f>
        <v>237</v>
      </c>
      <c r="H2111" s="17">
        <f t="shared" si="65"/>
        <v>237</v>
      </c>
      <c r="I2111" s="17">
        <f>INT((VLOOKUP($C2111,装备数值,4,0)+VLOOKUP($C2111,装备数值,7,0)*($E2111-1))*VLOOKUP($D2111,系数!$K$2:$O$7,4,0))</f>
        <v>0</v>
      </c>
      <c r="J2111" s="17">
        <f>INT((VLOOKUP($C2111,装备数值,4,0)+VLOOKUP($C2111,装备数值,7,0)*($E2111-1))*VLOOKUP($D2111,系数!$K$2:$O$7,5,0))</f>
        <v>0</v>
      </c>
      <c r="K2111" s="17">
        <f>INT(VLOOKUP(E2111,强化金币,2,1)*VLOOKUP(INDEX(装备!F:F,MATCH(属性!A2111,装备!A:A,0)),系数!$K$12:$M$15,3,0))</f>
        <v>22500</v>
      </c>
      <c r="L2111" s="17"/>
      <c r="M2111" s="17"/>
      <c r="N2111" s="17"/>
      <c r="O2111" s="17">
        <f>IF(E2111=1,"",VLOOKUP(E2111,系数!$S$2:$AB$12,MATCH(属性!C2111,评级,0),1))</f>
        <v>0</v>
      </c>
    </row>
    <row r="2112" spans="1:15" ht="17.25" thickBot="1" x14ac:dyDescent="0.4">
      <c r="A2112" s="17">
        <f t="shared" si="66"/>
        <v>7100018</v>
      </c>
      <c r="B2112" s="17" t="s">
        <v>74</v>
      </c>
      <c r="C2112" s="15">
        <f>INDEX(装备!G:G,MATCH(属性!A2112,装备!A:A,0))</f>
        <v>7</v>
      </c>
      <c r="D2112" s="15" t="str">
        <f>INDEX(装备!E:E,MATCH(属性!A2112,装备!A:A,0))</f>
        <v>ring</v>
      </c>
      <c r="E2112" s="14">
        <v>70</v>
      </c>
      <c r="F2112" s="17">
        <f>INT((VLOOKUP($C2112,装备数值,2,0)+VLOOKUP($C2112,装备数值,5,0)*($E2112-1))*VLOOKUP($D2112,系数!$K$2:$O$7,2,0))</f>
        <v>0</v>
      </c>
      <c r="G2112" s="17">
        <f>INT((VLOOKUP($C2112,装备数值,3,0)+VLOOKUP($C2112,装备数值,6,0)*($E2112-1))*VLOOKUP($D2112,系数!$K$2:$O$7,3,0))</f>
        <v>239</v>
      </c>
      <c r="H2112" s="17">
        <f t="shared" si="65"/>
        <v>239</v>
      </c>
      <c r="I2112" s="17">
        <f>INT((VLOOKUP($C2112,装备数值,4,0)+VLOOKUP($C2112,装备数值,7,0)*($E2112-1))*VLOOKUP($D2112,系数!$K$2:$O$7,4,0))</f>
        <v>0</v>
      </c>
      <c r="J2112" s="17">
        <f>INT((VLOOKUP($C2112,装备数值,4,0)+VLOOKUP($C2112,装备数值,7,0)*($E2112-1))*VLOOKUP($D2112,系数!$K$2:$O$7,5,0))</f>
        <v>0</v>
      </c>
      <c r="K2112" s="17">
        <f>INT(VLOOKUP(E2112,强化金币,2,1)*VLOOKUP(INDEX(装备!F:F,MATCH(属性!A2112,装备!A:A,0)),系数!$K$12:$M$15,3,0))</f>
        <v>23250</v>
      </c>
      <c r="L2112" s="17"/>
      <c r="M2112" s="17"/>
      <c r="N2112" s="17"/>
      <c r="O2112" s="17">
        <f>IF(E2112=1,"",VLOOKUP(E2112,系数!$S$2:$AB$12,MATCH(属性!C2112,评级,0),1))</f>
        <v>0</v>
      </c>
    </row>
    <row r="2113" spans="1:15" ht="17.25" thickBot="1" x14ac:dyDescent="0.4">
      <c r="A2113" s="17">
        <f t="shared" si="66"/>
        <v>7100018</v>
      </c>
      <c r="B2113" s="17" t="s">
        <v>74</v>
      </c>
      <c r="C2113" s="15">
        <f>INDEX(装备!G:G,MATCH(属性!A2113,装备!A:A,0))</f>
        <v>7</v>
      </c>
      <c r="D2113" s="15" t="str">
        <f>INDEX(装备!E:E,MATCH(属性!A2113,装备!A:A,0))</f>
        <v>ring</v>
      </c>
      <c r="E2113" s="14">
        <v>71</v>
      </c>
      <c r="F2113" s="17">
        <f>INT((VLOOKUP($C2113,装备数值,2,0)+VLOOKUP($C2113,装备数值,5,0)*($E2113-1))*VLOOKUP($D2113,系数!$K$2:$O$7,2,0))</f>
        <v>0</v>
      </c>
      <c r="G2113" s="17">
        <f>INT((VLOOKUP($C2113,装备数值,3,0)+VLOOKUP($C2113,装备数值,6,0)*($E2113-1))*VLOOKUP($D2113,系数!$K$2:$O$7,3,0))</f>
        <v>241</v>
      </c>
      <c r="H2113" s="17">
        <f t="shared" si="65"/>
        <v>241</v>
      </c>
      <c r="I2113" s="17">
        <f>INT((VLOOKUP($C2113,装备数值,4,0)+VLOOKUP($C2113,装备数值,7,0)*($E2113-1))*VLOOKUP($D2113,系数!$K$2:$O$7,4,0))</f>
        <v>0</v>
      </c>
      <c r="J2113" s="17">
        <f>INT((VLOOKUP($C2113,装备数值,4,0)+VLOOKUP($C2113,装备数值,7,0)*($E2113-1))*VLOOKUP($D2113,系数!$K$2:$O$7,5,0))</f>
        <v>0</v>
      </c>
      <c r="K2113" s="17">
        <f>INT(VLOOKUP(E2113,强化金币,2,1)*VLOOKUP(INDEX(装备!F:F,MATCH(属性!A2113,装备!A:A,0)),系数!$K$12:$M$15,3,0))</f>
        <v>24000</v>
      </c>
      <c r="L2113" s="17"/>
      <c r="M2113" s="17"/>
      <c r="N2113" s="17"/>
      <c r="O2113" s="17">
        <f>IF(E2113=1,"",VLOOKUP(E2113,系数!$S$2:$AB$12,MATCH(属性!C2113,评级,0),1))</f>
        <v>0</v>
      </c>
    </row>
    <row r="2114" spans="1:15" ht="17.25" thickBot="1" x14ac:dyDescent="0.4">
      <c r="A2114" s="17">
        <f t="shared" si="66"/>
        <v>7100018</v>
      </c>
      <c r="B2114" s="17" t="s">
        <v>74</v>
      </c>
      <c r="C2114" s="15">
        <f>INDEX(装备!G:G,MATCH(属性!A2114,装备!A:A,0))</f>
        <v>7</v>
      </c>
      <c r="D2114" s="15" t="str">
        <f>INDEX(装备!E:E,MATCH(属性!A2114,装备!A:A,0))</f>
        <v>ring</v>
      </c>
      <c r="E2114" s="14">
        <v>72</v>
      </c>
      <c r="F2114" s="17">
        <f>INT((VLOOKUP($C2114,装备数值,2,0)+VLOOKUP($C2114,装备数值,5,0)*($E2114-1))*VLOOKUP($D2114,系数!$K$2:$O$7,2,0))</f>
        <v>0</v>
      </c>
      <c r="G2114" s="17">
        <f>INT((VLOOKUP($C2114,装备数值,3,0)+VLOOKUP($C2114,装备数值,6,0)*($E2114-1))*VLOOKUP($D2114,系数!$K$2:$O$7,3,0))</f>
        <v>244</v>
      </c>
      <c r="H2114" s="17">
        <f t="shared" si="65"/>
        <v>244</v>
      </c>
      <c r="I2114" s="17">
        <f>INT((VLOOKUP($C2114,装备数值,4,0)+VLOOKUP($C2114,装备数值,7,0)*($E2114-1))*VLOOKUP($D2114,系数!$K$2:$O$7,4,0))</f>
        <v>0</v>
      </c>
      <c r="J2114" s="17">
        <f>INT((VLOOKUP($C2114,装备数值,4,0)+VLOOKUP($C2114,装备数值,7,0)*($E2114-1))*VLOOKUP($D2114,系数!$K$2:$O$7,5,0))</f>
        <v>0</v>
      </c>
      <c r="K2114" s="17">
        <f>INT(VLOOKUP(E2114,强化金币,2,1)*VLOOKUP(INDEX(装备!F:F,MATCH(属性!A2114,装备!A:A,0)),系数!$K$12:$M$15,3,0))</f>
        <v>24750</v>
      </c>
      <c r="L2114" s="17"/>
      <c r="M2114" s="17"/>
      <c r="N2114" s="17"/>
      <c r="O2114" s="17">
        <f>IF(E2114=1,"",VLOOKUP(E2114,系数!$S$2:$AB$12,MATCH(属性!C2114,评级,0),1))</f>
        <v>0</v>
      </c>
    </row>
    <row r="2115" spans="1:15" ht="17.25" thickBot="1" x14ac:dyDescent="0.4">
      <c r="A2115" s="17">
        <f t="shared" si="66"/>
        <v>7100018</v>
      </c>
      <c r="B2115" s="17" t="s">
        <v>74</v>
      </c>
      <c r="C2115" s="15">
        <f>INDEX(装备!G:G,MATCH(属性!A2115,装备!A:A,0))</f>
        <v>7</v>
      </c>
      <c r="D2115" s="15" t="str">
        <f>INDEX(装备!E:E,MATCH(属性!A2115,装备!A:A,0))</f>
        <v>ring</v>
      </c>
      <c r="E2115" s="14">
        <v>73</v>
      </c>
      <c r="F2115" s="17">
        <f>INT((VLOOKUP($C2115,装备数值,2,0)+VLOOKUP($C2115,装备数值,5,0)*($E2115-1))*VLOOKUP($D2115,系数!$K$2:$O$7,2,0))</f>
        <v>0</v>
      </c>
      <c r="G2115" s="17">
        <f>INT((VLOOKUP($C2115,装备数值,3,0)+VLOOKUP($C2115,装备数值,6,0)*($E2115-1))*VLOOKUP($D2115,系数!$K$2:$O$7,3,0))</f>
        <v>246</v>
      </c>
      <c r="H2115" s="17">
        <f t="shared" si="65"/>
        <v>246</v>
      </c>
      <c r="I2115" s="17">
        <f>INT((VLOOKUP($C2115,装备数值,4,0)+VLOOKUP($C2115,装备数值,7,0)*($E2115-1))*VLOOKUP($D2115,系数!$K$2:$O$7,4,0))</f>
        <v>0</v>
      </c>
      <c r="J2115" s="17">
        <f>INT((VLOOKUP($C2115,装备数值,4,0)+VLOOKUP($C2115,装备数值,7,0)*($E2115-1))*VLOOKUP($D2115,系数!$K$2:$O$7,5,0))</f>
        <v>0</v>
      </c>
      <c r="K2115" s="17">
        <f>INT(VLOOKUP(E2115,强化金币,2,1)*VLOOKUP(INDEX(装备!F:F,MATCH(属性!A2115,装备!A:A,0)),系数!$K$12:$M$15,3,0))</f>
        <v>25500</v>
      </c>
      <c r="L2115" s="17"/>
      <c r="M2115" s="17"/>
      <c r="N2115" s="17"/>
      <c r="O2115" s="17">
        <f>IF(E2115=1,"",VLOOKUP(E2115,系数!$S$2:$AB$12,MATCH(属性!C2115,评级,0),1))</f>
        <v>0</v>
      </c>
    </row>
    <row r="2116" spans="1:15" ht="17.25" thickBot="1" x14ac:dyDescent="0.4">
      <c r="A2116" s="17">
        <f t="shared" si="66"/>
        <v>7100018</v>
      </c>
      <c r="B2116" s="17" t="s">
        <v>74</v>
      </c>
      <c r="C2116" s="15">
        <f>INDEX(装备!G:G,MATCH(属性!A2116,装备!A:A,0))</f>
        <v>7</v>
      </c>
      <c r="D2116" s="15" t="str">
        <f>INDEX(装备!E:E,MATCH(属性!A2116,装备!A:A,0))</f>
        <v>ring</v>
      </c>
      <c r="E2116" s="14">
        <v>74</v>
      </c>
      <c r="F2116" s="17">
        <f>INT((VLOOKUP($C2116,装备数值,2,0)+VLOOKUP($C2116,装备数值,5,0)*($E2116-1))*VLOOKUP($D2116,系数!$K$2:$O$7,2,0))</f>
        <v>0</v>
      </c>
      <c r="G2116" s="17">
        <f>INT((VLOOKUP($C2116,装备数值,3,0)+VLOOKUP($C2116,装备数值,6,0)*($E2116-1))*VLOOKUP($D2116,系数!$K$2:$O$7,3,0))</f>
        <v>248</v>
      </c>
      <c r="H2116" s="17">
        <f t="shared" ref="H2116:H2179" si="67">G2116</f>
        <v>248</v>
      </c>
      <c r="I2116" s="17">
        <f>INT((VLOOKUP($C2116,装备数值,4,0)+VLOOKUP($C2116,装备数值,7,0)*($E2116-1))*VLOOKUP($D2116,系数!$K$2:$O$7,4,0))</f>
        <v>0</v>
      </c>
      <c r="J2116" s="17">
        <f>INT((VLOOKUP($C2116,装备数值,4,0)+VLOOKUP($C2116,装备数值,7,0)*($E2116-1))*VLOOKUP($D2116,系数!$K$2:$O$7,5,0))</f>
        <v>0</v>
      </c>
      <c r="K2116" s="17">
        <f>INT(VLOOKUP(E2116,强化金币,2,1)*VLOOKUP(INDEX(装备!F:F,MATCH(属性!A2116,装备!A:A,0)),系数!$K$12:$M$15,3,0))</f>
        <v>26250</v>
      </c>
      <c r="L2116" s="17"/>
      <c r="M2116" s="17"/>
      <c r="N2116" s="17"/>
      <c r="O2116" s="17">
        <f>IF(E2116=1,"",VLOOKUP(E2116,系数!$S$2:$AB$12,MATCH(属性!C2116,评级,0),1))</f>
        <v>0</v>
      </c>
    </row>
    <row r="2117" spans="1:15" ht="17.25" thickBot="1" x14ac:dyDescent="0.4">
      <c r="A2117" s="17">
        <f t="shared" si="66"/>
        <v>7100018</v>
      </c>
      <c r="B2117" s="17" t="s">
        <v>74</v>
      </c>
      <c r="C2117" s="15">
        <f>INDEX(装备!G:G,MATCH(属性!A2117,装备!A:A,0))</f>
        <v>7</v>
      </c>
      <c r="D2117" s="15" t="str">
        <f>INDEX(装备!E:E,MATCH(属性!A2117,装备!A:A,0))</f>
        <v>ring</v>
      </c>
      <c r="E2117" s="14">
        <v>75</v>
      </c>
      <c r="F2117" s="17">
        <f>INT((VLOOKUP($C2117,装备数值,2,0)+VLOOKUP($C2117,装备数值,5,0)*($E2117-1))*VLOOKUP($D2117,系数!$K$2:$O$7,2,0))</f>
        <v>0</v>
      </c>
      <c r="G2117" s="17">
        <f>INT((VLOOKUP($C2117,装备数值,3,0)+VLOOKUP($C2117,装备数值,6,0)*($E2117-1))*VLOOKUP($D2117,系数!$K$2:$O$7,3,0))</f>
        <v>251</v>
      </c>
      <c r="H2117" s="17">
        <f t="shared" si="67"/>
        <v>251</v>
      </c>
      <c r="I2117" s="17">
        <f>INT((VLOOKUP($C2117,装备数值,4,0)+VLOOKUP($C2117,装备数值,7,0)*($E2117-1))*VLOOKUP($D2117,系数!$K$2:$O$7,4,0))</f>
        <v>0</v>
      </c>
      <c r="J2117" s="17">
        <f>INT((VLOOKUP($C2117,装备数值,4,0)+VLOOKUP($C2117,装备数值,7,0)*($E2117-1))*VLOOKUP($D2117,系数!$K$2:$O$7,5,0))</f>
        <v>0</v>
      </c>
      <c r="K2117" s="17">
        <f>INT(VLOOKUP(E2117,强化金币,2,1)*VLOOKUP(INDEX(装备!F:F,MATCH(属性!A2117,装备!A:A,0)),系数!$K$12:$M$15,3,0))</f>
        <v>27000</v>
      </c>
      <c r="L2117" s="17"/>
      <c r="M2117" s="17"/>
      <c r="N2117" s="17"/>
      <c r="O2117" s="17">
        <f>IF(E2117=1,"",VLOOKUP(E2117,系数!$S$2:$AB$12,MATCH(属性!C2117,评级,0),1))</f>
        <v>0</v>
      </c>
    </row>
    <row r="2118" spans="1:15" ht="17.25" thickBot="1" x14ac:dyDescent="0.4">
      <c r="A2118" s="17">
        <f t="shared" si="66"/>
        <v>7100018</v>
      </c>
      <c r="B2118" s="17" t="s">
        <v>74</v>
      </c>
      <c r="C2118" s="15">
        <f>INDEX(装备!G:G,MATCH(属性!A2118,装备!A:A,0))</f>
        <v>7</v>
      </c>
      <c r="D2118" s="15" t="str">
        <f>INDEX(装备!E:E,MATCH(属性!A2118,装备!A:A,0))</f>
        <v>ring</v>
      </c>
      <c r="E2118" s="14">
        <v>76</v>
      </c>
      <c r="F2118" s="17">
        <f>INT((VLOOKUP($C2118,装备数值,2,0)+VLOOKUP($C2118,装备数值,5,0)*($E2118-1))*VLOOKUP($D2118,系数!$K$2:$O$7,2,0))</f>
        <v>0</v>
      </c>
      <c r="G2118" s="17">
        <f>INT((VLOOKUP($C2118,装备数值,3,0)+VLOOKUP($C2118,装备数值,6,0)*($E2118-1))*VLOOKUP($D2118,系数!$K$2:$O$7,3,0))</f>
        <v>253</v>
      </c>
      <c r="H2118" s="17">
        <f t="shared" si="67"/>
        <v>253</v>
      </c>
      <c r="I2118" s="17">
        <f>INT((VLOOKUP($C2118,装备数值,4,0)+VLOOKUP($C2118,装备数值,7,0)*($E2118-1))*VLOOKUP($D2118,系数!$K$2:$O$7,4,0))</f>
        <v>0</v>
      </c>
      <c r="J2118" s="17">
        <f>INT((VLOOKUP($C2118,装备数值,4,0)+VLOOKUP($C2118,装备数值,7,0)*($E2118-1))*VLOOKUP($D2118,系数!$K$2:$O$7,5,0))</f>
        <v>0</v>
      </c>
      <c r="K2118" s="17">
        <f>INT(VLOOKUP(E2118,强化金币,2,1)*VLOOKUP(INDEX(装备!F:F,MATCH(属性!A2118,装备!A:A,0)),系数!$K$12:$M$15,3,0))</f>
        <v>27750</v>
      </c>
      <c r="L2118" s="17"/>
      <c r="M2118" s="17"/>
      <c r="N2118" s="17"/>
      <c r="O2118" s="17">
        <f>IF(E2118=1,"",VLOOKUP(E2118,系数!$S$2:$AB$12,MATCH(属性!C2118,评级,0),1))</f>
        <v>0</v>
      </c>
    </row>
    <row r="2119" spans="1:15" ht="17.25" thickBot="1" x14ac:dyDescent="0.4">
      <c r="A2119" s="17">
        <f t="shared" si="66"/>
        <v>7100018</v>
      </c>
      <c r="B2119" s="17" t="s">
        <v>74</v>
      </c>
      <c r="C2119" s="15">
        <f>INDEX(装备!G:G,MATCH(属性!A2119,装备!A:A,0))</f>
        <v>7</v>
      </c>
      <c r="D2119" s="15" t="str">
        <f>INDEX(装备!E:E,MATCH(属性!A2119,装备!A:A,0))</f>
        <v>ring</v>
      </c>
      <c r="E2119" s="14">
        <v>77</v>
      </c>
      <c r="F2119" s="17">
        <f>INT((VLOOKUP($C2119,装备数值,2,0)+VLOOKUP($C2119,装备数值,5,0)*($E2119-1))*VLOOKUP($D2119,系数!$K$2:$O$7,2,0))</f>
        <v>0</v>
      </c>
      <c r="G2119" s="17">
        <f>INT((VLOOKUP($C2119,装备数值,3,0)+VLOOKUP($C2119,装备数值,6,0)*($E2119-1))*VLOOKUP($D2119,系数!$K$2:$O$7,3,0))</f>
        <v>255</v>
      </c>
      <c r="H2119" s="17">
        <f t="shared" si="67"/>
        <v>255</v>
      </c>
      <c r="I2119" s="17">
        <f>INT((VLOOKUP($C2119,装备数值,4,0)+VLOOKUP($C2119,装备数值,7,0)*($E2119-1))*VLOOKUP($D2119,系数!$K$2:$O$7,4,0))</f>
        <v>0</v>
      </c>
      <c r="J2119" s="17">
        <f>INT((VLOOKUP($C2119,装备数值,4,0)+VLOOKUP($C2119,装备数值,7,0)*($E2119-1))*VLOOKUP($D2119,系数!$K$2:$O$7,5,0))</f>
        <v>0</v>
      </c>
      <c r="K2119" s="17">
        <f>INT(VLOOKUP(E2119,强化金币,2,1)*VLOOKUP(INDEX(装备!F:F,MATCH(属性!A2119,装备!A:A,0)),系数!$K$12:$M$15,3,0))</f>
        <v>28500</v>
      </c>
      <c r="L2119" s="17"/>
      <c r="M2119" s="17"/>
      <c r="N2119" s="17"/>
      <c r="O2119" s="17">
        <f>IF(E2119=1,"",VLOOKUP(E2119,系数!$S$2:$AB$12,MATCH(属性!C2119,评级,0),1))</f>
        <v>0</v>
      </c>
    </row>
    <row r="2120" spans="1:15" ht="17.25" thickBot="1" x14ac:dyDescent="0.4">
      <c r="A2120" s="17">
        <f t="shared" si="66"/>
        <v>7100018</v>
      </c>
      <c r="B2120" s="17" t="s">
        <v>74</v>
      </c>
      <c r="C2120" s="15">
        <f>INDEX(装备!G:G,MATCH(属性!A2120,装备!A:A,0))</f>
        <v>7</v>
      </c>
      <c r="D2120" s="15" t="str">
        <f>INDEX(装备!E:E,MATCH(属性!A2120,装备!A:A,0))</f>
        <v>ring</v>
      </c>
      <c r="E2120" s="14">
        <v>78</v>
      </c>
      <c r="F2120" s="17">
        <f>INT((VLOOKUP($C2120,装备数值,2,0)+VLOOKUP($C2120,装备数值,5,0)*($E2120-1))*VLOOKUP($D2120,系数!$K$2:$O$7,2,0))</f>
        <v>0</v>
      </c>
      <c r="G2120" s="17">
        <f>INT((VLOOKUP($C2120,装备数值,3,0)+VLOOKUP($C2120,装备数值,6,0)*($E2120-1))*VLOOKUP($D2120,系数!$K$2:$O$7,3,0))</f>
        <v>258</v>
      </c>
      <c r="H2120" s="17">
        <f t="shared" si="67"/>
        <v>258</v>
      </c>
      <c r="I2120" s="17">
        <f>INT((VLOOKUP($C2120,装备数值,4,0)+VLOOKUP($C2120,装备数值,7,0)*($E2120-1))*VLOOKUP($D2120,系数!$K$2:$O$7,4,0))</f>
        <v>0</v>
      </c>
      <c r="J2120" s="17">
        <f>INT((VLOOKUP($C2120,装备数值,4,0)+VLOOKUP($C2120,装备数值,7,0)*($E2120-1))*VLOOKUP($D2120,系数!$K$2:$O$7,5,0))</f>
        <v>0</v>
      </c>
      <c r="K2120" s="17">
        <f>INT(VLOOKUP(E2120,强化金币,2,1)*VLOOKUP(INDEX(装备!F:F,MATCH(属性!A2120,装备!A:A,0)),系数!$K$12:$M$15,3,0))</f>
        <v>29250</v>
      </c>
      <c r="L2120" s="17"/>
      <c r="M2120" s="17"/>
      <c r="N2120" s="17"/>
      <c r="O2120" s="17">
        <f>IF(E2120=1,"",VLOOKUP(E2120,系数!$S$2:$AB$12,MATCH(属性!C2120,评级,0),1))</f>
        <v>0</v>
      </c>
    </row>
    <row r="2121" spans="1:15" ht="17.25" thickBot="1" x14ac:dyDescent="0.4">
      <c r="A2121" s="17">
        <f t="shared" si="66"/>
        <v>7100018</v>
      </c>
      <c r="B2121" s="17" t="s">
        <v>74</v>
      </c>
      <c r="C2121" s="15">
        <f>INDEX(装备!G:G,MATCH(属性!A2121,装备!A:A,0))</f>
        <v>7</v>
      </c>
      <c r="D2121" s="15" t="str">
        <f>INDEX(装备!E:E,MATCH(属性!A2121,装备!A:A,0))</f>
        <v>ring</v>
      </c>
      <c r="E2121" s="14">
        <v>79</v>
      </c>
      <c r="F2121" s="17">
        <f>INT((VLOOKUP($C2121,装备数值,2,0)+VLOOKUP($C2121,装备数值,5,0)*($E2121-1))*VLOOKUP($D2121,系数!$K$2:$O$7,2,0))</f>
        <v>0</v>
      </c>
      <c r="G2121" s="17">
        <f>INT((VLOOKUP($C2121,装备数值,3,0)+VLOOKUP($C2121,装备数值,6,0)*($E2121-1))*VLOOKUP($D2121,系数!$K$2:$O$7,3,0))</f>
        <v>260</v>
      </c>
      <c r="H2121" s="17">
        <f t="shared" si="67"/>
        <v>260</v>
      </c>
      <c r="I2121" s="17">
        <f>INT((VLOOKUP($C2121,装备数值,4,0)+VLOOKUP($C2121,装备数值,7,0)*($E2121-1))*VLOOKUP($D2121,系数!$K$2:$O$7,4,0))</f>
        <v>0</v>
      </c>
      <c r="J2121" s="17">
        <f>INT((VLOOKUP($C2121,装备数值,4,0)+VLOOKUP($C2121,装备数值,7,0)*($E2121-1))*VLOOKUP($D2121,系数!$K$2:$O$7,5,0))</f>
        <v>0</v>
      </c>
      <c r="K2121" s="17">
        <f>INT(VLOOKUP(E2121,强化金币,2,1)*VLOOKUP(INDEX(装备!F:F,MATCH(属性!A2121,装备!A:A,0)),系数!$K$12:$M$15,3,0))</f>
        <v>30000</v>
      </c>
      <c r="L2121" s="17"/>
      <c r="M2121" s="17"/>
      <c r="N2121" s="17"/>
      <c r="O2121" s="17">
        <f>IF(E2121=1,"",VLOOKUP(E2121,系数!$S$2:$AB$12,MATCH(属性!C2121,评级,0),1))</f>
        <v>0</v>
      </c>
    </row>
    <row r="2122" spans="1:15" ht="17.25" thickBot="1" x14ac:dyDescent="0.4">
      <c r="A2122" s="17">
        <f t="shared" si="66"/>
        <v>7100018</v>
      </c>
      <c r="B2122" s="17" t="s">
        <v>74</v>
      </c>
      <c r="C2122" s="15">
        <f>INDEX(装备!G:G,MATCH(属性!A2122,装备!A:A,0))</f>
        <v>7</v>
      </c>
      <c r="D2122" s="15" t="str">
        <f>INDEX(装备!E:E,MATCH(属性!A2122,装备!A:A,0))</f>
        <v>ring</v>
      </c>
      <c r="E2122" s="14">
        <v>80</v>
      </c>
      <c r="F2122" s="17">
        <f>INT((VLOOKUP($C2122,装备数值,2,0)+VLOOKUP($C2122,装备数值,5,0)*($E2122-1))*VLOOKUP($D2122,系数!$K$2:$O$7,2,0))</f>
        <v>0</v>
      </c>
      <c r="G2122" s="17">
        <f>INT((VLOOKUP($C2122,装备数值,3,0)+VLOOKUP($C2122,装备数值,6,0)*($E2122-1))*VLOOKUP($D2122,系数!$K$2:$O$7,3,0))</f>
        <v>262</v>
      </c>
      <c r="H2122" s="17">
        <f t="shared" si="67"/>
        <v>262</v>
      </c>
      <c r="I2122" s="17">
        <f>INT((VLOOKUP($C2122,装备数值,4,0)+VLOOKUP($C2122,装备数值,7,0)*($E2122-1))*VLOOKUP($D2122,系数!$K$2:$O$7,4,0))</f>
        <v>0</v>
      </c>
      <c r="J2122" s="17">
        <f>INT((VLOOKUP($C2122,装备数值,4,0)+VLOOKUP($C2122,装备数值,7,0)*($E2122-1))*VLOOKUP($D2122,系数!$K$2:$O$7,5,0))</f>
        <v>0</v>
      </c>
      <c r="K2122" s="17">
        <f>INT(VLOOKUP(E2122,强化金币,2,1)*VLOOKUP(INDEX(装备!F:F,MATCH(属性!A2122,装备!A:A,0)),系数!$K$12:$M$15,3,0))</f>
        <v>36000</v>
      </c>
      <c r="L2122" s="17"/>
      <c r="M2122" s="17"/>
      <c r="N2122" s="17"/>
      <c r="O2122" s="17">
        <f>IF(E2122=1,"",VLOOKUP(E2122,系数!$S$2:$AB$12,MATCH(属性!C2122,评级,0),1))</f>
        <v>0</v>
      </c>
    </row>
    <row r="2123" spans="1:15" ht="17.25" thickBot="1" x14ac:dyDescent="0.4">
      <c r="A2123" s="17">
        <f t="shared" si="66"/>
        <v>7100018</v>
      </c>
      <c r="B2123" s="17" t="s">
        <v>74</v>
      </c>
      <c r="C2123" s="15">
        <f>INDEX(装备!G:G,MATCH(属性!A2123,装备!A:A,0))</f>
        <v>7</v>
      </c>
      <c r="D2123" s="15" t="str">
        <f>INDEX(装备!E:E,MATCH(属性!A2123,装备!A:A,0))</f>
        <v>ring</v>
      </c>
      <c r="E2123" s="14">
        <v>81</v>
      </c>
      <c r="F2123" s="17">
        <f>INT((VLOOKUP($C2123,装备数值,2,0)+VLOOKUP($C2123,装备数值,5,0)*($E2123-1))*VLOOKUP($D2123,系数!$K$2:$O$7,2,0))</f>
        <v>0</v>
      </c>
      <c r="G2123" s="17">
        <f>INT((VLOOKUP($C2123,装备数值,3,0)+VLOOKUP($C2123,装备数值,6,0)*($E2123-1))*VLOOKUP($D2123,系数!$K$2:$O$7,3,0))</f>
        <v>265</v>
      </c>
      <c r="H2123" s="17">
        <f t="shared" si="67"/>
        <v>265</v>
      </c>
      <c r="I2123" s="17">
        <f>INT((VLOOKUP($C2123,装备数值,4,0)+VLOOKUP($C2123,装备数值,7,0)*($E2123-1))*VLOOKUP($D2123,系数!$K$2:$O$7,4,0))</f>
        <v>0</v>
      </c>
      <c r="J2123" s="17">
        <f>INT((VLOOKUP($C2123,装备数值,4,0)+VLOOKUP($C2123,装备数值,7,0)*($E2123-1))*VLOOKUP($D2123,系数!$K$2:$O$7,5,0))</f>
        <v>0</v>
      </c>
      <c r="K2123" s="17">
        <f>INT(VLOOKUP(E2123,强化金币,2,1)*VLOOKUP(INDEX(装备!F:F,MATCH(属性!A2123,装备!A:A,0)),系数!$K$12:$M$15,3,0))</f>
        <v>42000</v>
      </c>
      <c r="L2123" s="17"/>
      <c r="M2123" s="17"/>
      <c r="N2123" s="17"/>
      <c r="O2123" s="17">
        <f>IF(E2123=1,"",VLOOKUP(E2123,系数!$S$2:$AB$12,MATCH(属性!C2123,评级,0),1))</f>
        <v>0</v>
      </c>
    </row>
    <row r="2124" spans="1:15" ht="17.25" thickBot="1" x14ac:dyDescent="0.4">
      <c r="A2124" s="17">
        <f t="shared" si="66"/>
        <v>7100018</v>
      </c>
      <c r="B2124" s="17" t="s">
        <v>74</v>
      </c>
      <c r="C2124" s="15">
        <f>INDEX(装备!G:G,MATCH(属性!A2124,装备!A:A,0))</f>
        <v>7</v>
      </c>
      <c r="D2124" s="15" t="str">
        <f>INDEX(装备!E:E,MATCH(属性!A2124,装备!A:A,0))</f>
        <v>ring</v>
      </c>
      <c r="E2124" s="14">
        <v>82</v>
      </c>
      <c r="F2124" s="17">
        <f>INT((VLOOKUP($C2124,装备数值,2,0)+VLOOKUP($C2124,装备数值,5,0)*($E2124-1))*VLOOKUP($D2124,系数!$K$2:$O$7,2,0))</f>
        <v>0</v>
      </c>
      <c r="G2124" s="17">
        <f>INT((VLOOKUP($C2124,装备数值,3,0)+VLOOKUP($C2124,装备数值,6,0)*($E2124-1))*VLOOKUP($D2124,系数!$K$2:$O$7,3,0))</f>
        <v>267</v>
      </c>
      <c r="H2124" s="17">
        <f t="shared" si="67"/>
        <v>267</v>
      </c>
      <c r="I2124" s="17">
        <f>INT((VLOOKUP($C2124,装备数值,4,0)+VLOOKUP($C2124,装备数值,7,0)*($E2124-1))*VLOOKUP($D2124,系数!$K$2:$O$7,4,0))</f>
        <v>0</v>
      </c>
      <c r="J2124" s="17">
        <f>INT((VLOOKUP($C2124,装备数值,4,0)+VLOOKUP($C2124,装备数值,7,0)*($E2124-1))*VLOOKUP($D2124,系数!$K$2:$O$7,5,0))</f>
        <v>0</v>
      </c>
      <c r="K2124" s="17">
        <f>INT(VLOOKUP(E2124,强化金币,2,1)*VLOOKUP(INDEX(装备!F:F,MATCH(属性!A2124,装备!A:A,0)),系数!$K$12:$M$15,3,0))</f>
        <v>48000</v>
      </c>
      <c r="L2124" s="17"/>
      <c r="M2124" s="17"/>
      <c r="N2124" s="17"/>
      <c r="O2124" s="17">
        <f>IF(E2124=1,"",VLOOKUP(E2124,系数!$S$2:$AB$12,MATCH(属性!C2124,评级,0),1))</f>
        <v>0</v>
      </c>
    </row>
    <row r="2125" spans="1:15" ht="17.25" thickBot="1" x14ac:dyDescent="0.4">
      <c r="A2125" s="17">
        <f t="shared" si="66"/>
        <v>7100018</v>
      </c>
      <c r="B2125" s="17" t="s">
        <v>74</v>
      </c>
      <c r="C2125" s="15">
        <f>INDEX(装备!G:G,MATCH(属性!A2125,装备!A:A,0))</f>
        <v>7</v>
      </c>
      <c r="D2125" s="15" t="str">
        <f>INDEX(装备!E:E,MATCH(属性!A2125,装备!A:A,0))</f>
        <v>ring</v>
      </c>
      <c r="E2125" s="14">
        <v>83</v>
      </c>
      <c r="F2125" s="17">
        <f>INT((VLOOKUP($C2125,装备数值,2,0)+VLOOKUP($C2125,装备数值,5,0)*($E2125-1))*VLOOKUP($D2125,系数!$K$2:$O$7,2,0))</f>
        <v>0</v>
      </c>
      <c r="G2125" s="17">
        <f>INT((VLOOKUP($C2125,装备数值,3,0)+VLOOKUP($C2125,装备数值,6,0)*($E2125-1))*VLOOKUP($D2125,系数!$K$2:$O$7,3,0))</f>
        <v>269</v>
      </c>
      <c r="H2125" s="17">
        <f t="shared" si="67"/>
        <v>269</v>
      </c>
      <c r="I2125" s="17">
        <f>INT((VLOOKUP($C2125,装备数值,4,0)+VLOOKUP($C2125,装备数值,7,0)*($E2125-1))*VLOOKUP($D2125,系数!$K$2:$O$7,4,0))</f>
        <v>0</v>
      </c>
      <c r="J2125" s="17">
        <f>INT((VLOOKUP($C2125,装备数值,4,0)+VLOOKUP($C2125,装备数值,7,0)*($E2125-1))*VLOOKUP($D2125,系数!$K$2:$O$7,5,0))</f>
        <v>0</v>
      </c>
      <c r="K2125" s="17">
        <f>INT(VLOOKUP(E2125,强化金币,2,1)*VLOOKUP(INDEX(装备!F:F,MATCH(属性!A2125,装备!A:A,0)),系数!$K$12:$M$15,3,0))</f>
        <v>54000</v>
      </c>
      <c r="L2125" s="17"/>
      <c r="M2125" s="17"/>
      <c r="N2125" s="17"/>
      <c r="O2125" s="17">
        <f>IF(E2125=1,"",VLOOKUP(E2125,系数!$S$2:$AB$12,MATCH(属性!C2125,评级,0),1))</f>
        <v>0</v>
      </c>
    </row>
    <row r="2126" spans="1:15" ht="17.25" thickBot="1" x14ac:dyDescent="0.4">
      <c r="A2126" s="17">
        <f t="shared" si="66"/>
        <v>7100018</v>
      </c>
      <c r="B2126" s="17" t="s">
        <v>74</v>
      </c>
      <c r="C2126" s="15">
        <f>INDEX(装备!G:G,MATCH(属性!A2126,装备!A:A,0))</f>
        <v>7</v>
      </c>
      <c r="D2126" s="15" t="str">
        <f>INDEX(装备!E:E,MATCH(属性!A2126,装备!A:A,0))</f>
        <v>ring</v>
      </c>
      <c r="E2126" s="14">
        <v>84</v>
      </c>
      <c r="F2126" s="17">
        <f>INT((VLOOKUP($C2126,装备数值,2,0)+VLOOKUP($C2126,装备数值,5,0)*($E2126-1))*VLOOKUP($D2126,系数!$K$2:$O$7,2,0))</f>
        <v>0</v>
      </c>
      <c r="G2126" s="17">
        <f>INT((VLOOKUP($C2126,装备数值,3,0)+VLOOKUP($C2126,装备数值,6,0)*($E2126-1))*VLOOKUP($D2126,系数!$K$2:$O$7,3,0))</f>
        <v>272</v>
      </c>
      <c r="H2126" s="17">
        <f t="shared" si="67"/>
        <v>272</v>
      </c>
      <c r="I2126" s="17">
        <f>INT((VLOOKUP($C2126,装备数值,4,0)+VLOOKUP($C2126,装备数值,7,0)*($E2126-1))*VLOOKUP($D2126,系数!$K$2:$O$7,4,0))</f>
        <v>0</v>
      </c>
      <c r="J2126" s="17">
        <f>INT((VLOOKUP($C2126,装备数值,4,0)+VLOOKUP($C2126,装备数值,7,0)*($E2126-1))*VLOOKUP($D2126,系数!$K$2:$O$7,5,0))</f>
        <v>0</v>
      </c>
      <c r="K2126" s="17">
        <f>INT(VLOOKUP(E2126,强化金币,2,1)*VLOOKUP(INDEX(装备!F:F,MATCH(属性!A2126,装备!A:A,0)),系数!$K$12:$M$15,3,0))</f>
        <v>60000</v>
      </c>
      <c r="L2126" s="17"/>
      <c r="M2126" s="17"/>
      <c r="N2126" s="17"/>
      <c r="O2126" s="17">
        <f>IF(E2126=1,"",VLOOKUP(E2126,系数!$S$2:$AB$12,MATCH(属性!C2126,评级,0),1))</f>
        <v>0</v>
      </c>
    </row>
    <row r="2127" spans="1:15" ht="17.25" thickBot="1" x14ac:dyDescent="0.4">
      <c r="A2127" s="17">
        <f t="shared" si="66"/>
        <v>7100018</v>
      </c>
      <c r="B2127" s="17" t="s">
        <v>74</v>
      </c>
      <c r="C2127" s="15">
        <f>INDEX(装备!G:G,MATCH(属性!A2127,装备!A:A,0))</f>
        <v>7</v>
      </c>
      <c r="D2127" s="15" t="str">
        <f>INDEX(装备!E:E,MATCH(属性!A2127,装备!A:A,0))</f>
        <v>ring</v>
      </c>
      <c r="E2127" s="14">
        <v>85</v>
      </c>
      <c r="F2127" s="17">
        <f>INT((VLOOKUP($C2127,装备数值,2,0)+VLOOKUP($C2127,装备数值,5,0)*($E2127-1))*VLOOKUP($D2127,系数!$K$2:$O$7,2,0))</f>
        <v>0</v>
      </c>
      <c r="G2127" s="17">
        <f>INT((VLOOKUP($C2127,装备数值,3,0)+VLOOKUP($C2127,装备数值,6,0)*($E2127-1))*VLOOKUP($D2127,系数!$K$2:$O$7,3,0))</f>
        <v>274</v>
      </c>
      <c r="H2127" s="17">
        <f t="shared" si="67"/>
        <v>274</v>
      </c>
      <c r="I2127" s="17">
        <f>INT((VLOOKUP($C2127,装备数值,4,0)+VLOOKUP($C2127,装备数值,7,0)*($E2127-1))*VLOOKUP($D2127,系数!$K$2:$O$7,4,0))</f>
        <v>0</v>
      </c>
      <c r="J2127" s="17">
        <f>INT((VLOOKUP($C2127,装备数值,4,0)+VLOOKUP($C2127,装备数值,7,0)*($E2127-1))*VLOOKUP($D2127,系数!$K$2:$O$7,5,0))</f>
        <v>0</v>
      </c>
      <c r="K2127" s="17">
        <f>INT(VLOOKUP(E2127,强化金币,2,1)*VLOOKUP(INDEX(装备!F:F,MATCH(属性!A2127,装备!A:A,0)),系数!$K$12:$M$15,3,0))</f>
        <v>75000</v>
      </c>
      <c r="L2127" s="17"/>
      <c r="M2127" s="17"/>
      <c r="N2127" s="17"/>
      <c r="O2127" s="17">
        <f>IF(E2127=1,"",VLOOKUP(E2127,系数!$S$2:$AB$12,MATCH(属性!C2127,评级,0),1))</f>
        <v>0</v>
      </c>
    </row>
    <row r="2128" spans="1:15" ht="17.25" thickBot="1" x14ac:dyDescent="0.4">
      <c r="A2128" s="17">
        <f t="shared" si="66"/>
        <v>7100018</v>
      </c>
      <c r="B2128" s="17" t="s">
        <v>74</v>
      </c>
      <c r="C2128" s="15">
        <f>INDEX(装备!G:G,MATCH(属性!A2128,装备!A:A,0))</f>
        <v>7</v>
      </c>
      <c r="D2128" s="15" t="str">
        <f>INDEX(装备!E:E,MATCH(属性!A2128,装备!A:A,0))</f>
        <v>ring</v>
      </c>
      <c r="E2128" s="14">
        <v>86</v>
      </c>
      <c r="F2128" s="17">
        <f>INT((VLOOKUP($C2128,装备数值,2,0)+VLOOKUP($C2128,装备数值,5,0)*($E2128-1))*VLOOKUP($D2128,系数!$K$2:$O$7,2,0))</f>
        <v>0</v>
      </c>
      <c r="G2128" s="17">
        <f>INT((VLOOKUP($C2128,装备数值,3,0)+VLOOKUP($C2128,装备数值,6,0)*($E2128-1))*VLOOKUP($D2128,系数!$K$2:$O$7,3,0))</f>
        <v>276</v>
      </c>
      <c r="H2128" s="17">
        <f t="shared" si="67"/>
        <v>276</v>
      </c>
      <c r="I2128" s="17">
        <f>INT((VLOOKUP($C2128,装备数值,4,0)+VLOOKUP($C2128,装备数值,7,0)*($E2128-1))*VLOOKUP($D2128,系数!$K$2:$O$7,4,0))</f>
        <v>0</v>
      </c>
      <c r="J2128" s="17">
        <f>INT((VLOOKUP($C2128,装备数值,4,0)+VLOOKUP($C2128,装备数值,7,0)*($E2128-1))*VLOOKUP($D2128,系数!$K$2:$O$7,5,0))</f>
        <v>0</v>
      </c>
      <c r="K2128" s="17">
        <f>INT(VLOOKUP(E2128,强化金币,2,1)*VLOOKUP(INDEX(装备!F:F,MATCH(属性!A2128,装备!A:A,0)),系数!$K$12:$M$15,3,0))</f>
        <v>90000</v>
      </c>
      <c r="L2128" s="17"/>
      <c r="M2128" s="17"/>
      <c r="N2128" s="17"/>
      <c r="O2128" s="17">
        <f>IF(E2128=1,"",VLOOKUP(E2128,系数!$S$2:$AB$12,MATCH(属性!C2128,评级,0),1))</f>
        <v>0</v>
      </c>
    </row>
    <row r="2129" spans="1:15" ht="17.25" thickBot="1" x14ac:dyDescent="0.4">
      <c r="A2129" s="17">
        <f t="shared" si="66"/>
        <v>7100018</v>
      </c>
      <c r="B2129" s="17" t="s">
        <v>74</v>
      </c>
      <c r="C2129" s="15">
        <f>INDEX(装备!G:G,MATCH(属性!A2129,装备!A:A,0))</f>
        <v>7</v>
      </c>
      <c r="D2129" s="15" t="str">
        <f>INDEX(装备!E:E,MATCH(属性!A2129,装备!A:A,0))</f>
        <v>ring</v>
      </c>
      <c r="E2129" s="14">
        <v>87</v>
      </c>
      <c r="F2129" s="17">
        <f>INT((VLOOKUP($C2129,装备数值,2,0)+VLOOKUP($C2129,装备数值,5,0)*($E2129-1))*VLOOKUP($D2129,系数!$K$2:$O$7,2,0))</f>
        <v>0</v>
      </c>
      <c r="G2129" s="17">
        <f>INT((VLOOKUP($C2129,装备数值,3,0)+VLOOKUP($C2129,装备数值,6,0)*($E2129-1))*VLOOKUP($D2129,系数!$K$2:$O$7,3,0))</f>
        <v>279</v>
      </c>
      <c r="H2129" s="17">
        <f t="shared" si="67"/>
        <v>279</v>
      </c>
      <c r="I2129" s="17">
        <f>INT((VLOOKUP($C2129,装备数值,4,0)+VLOOKUP($C2129,装备数值,7,0)*($E2129-1))*VLOOKUP($D2129,系数!$K$2:$O$7,4,0))</f>
        <v>0</v>
      </c>
      <c r="J2129" s="17">
        <f>INT((VLOOKUP($C2129,装备数值,4,0)+VLOOKUP($C2129,装备数值,7,0)*($E2129-1))*VLOOKUP($D2129,系数!$K$2:$O$7,5,0))</f>
        <v>0</v>
      </c>
      <c r="K2129" s="17">
        <f>INT(VLOOKUP(E2129,强化金币,2,1)*VLOOKUP(INDEX(装备!F:F,MATCH(属性!A2129,装备!A:A,0)),系数!$K$12:$M$15,3,0))</f>
        <v>105000</v>
      </c>
      <c r="L2129" s="17"/>
      <c r="M2129" s="17"/>
      <c r="N2129" s="17"/>
      <c r="O2129" s="17">
        <f>IF(E2129=1,"",VLOOKUP(E2129,系数!$S$2:$AB$12,MATCH(属性!C2129,评级,0),1))</f>
        <v>0</v>
      </c>
    </row>
    <row r="2130" spans="1:15" ht="17.25" thickBot="1" x14ac:dyDescent="0.4">
      <c r="A2130" s="17">
        <f t="shared" si="66"/>
        <v>7100018</v>
      </c>
      <c r="B2130" s="17" t="s">
        <v>74</v>
      </c>
      <c r="C2130" s="15">
        <f>INDEX(装备!G:G,MATCH(属性!A2130,装备!A:A,0))</f>
        <v>7</v>
      </c>
      <c r="D2130" s="15" t="str">
        <f>INDEX(装备!E:E,MATCH(属性!A2130,装备!A:A,0))</f>
        <v>ring</v>
      </c>
      <c r="E2130" s="14">
        <v>88</v>
      </c>
      <c r="F2130" s="17">
        <f>INT((VLOOKUP($C2130,装备数值,2,0)+VLOOKUP($C2130,装备数值,5,0)*($E2130-1))*VLOOKUP($D2130,系数!$K$2:$O$7,2,0))</f>
        <v>0</v>
      </c>
      <c r="G2130" s="17">
        <f>INT((VLOOKUP($C2130,装备数值,3,0)+VLOOKUP($C2130,装备数值,6,0)*($E2130-1))*VLOOKUP($D2130,系数!$K$2:$O$7,3,0))</f>
        <v>281</v>
      </c>
      <c r="H2130" s="17">
        <f t="shared" si="67"/>
        <v>281</v>
      </c>
      <c r="I2130" s="17">
        <f>INT((VLOOKUP($C2130,装备数值,4,0)+VLOOKUP($C2130,装备数值,7,0)*($E2130-1))*VLOOKUP($D2130,系数!$K$2:$O$7,4,0))</f>
        <v>0</v>
      </c>
      <c r="J2130" s="17">
        <f>INT((VLOOKUP($C2130,装备数值,4,0)+VLOOKUP($C2130,装备数值,7,0)*($E2130-1))*VLOOKUP($D2130,系数!$K$2:$O$7,5,0))</f>
        <v>0</v>
      </c>
      <c r="K2130" s="17">
        <f>INT(VLOOKUP(E2130,强化金币,2,1)*VLOOKUP(INDEX(装备!F:F,MATCH(属性!A2130,装备!A:A,0)),系数!$K$12:$M$15,3,0))</f>
        <v>120000</v>
      </c>
      <c r="L2130" s="17"/>
      <c r="M2130" s="17"/>
      <c r="N2130" s="17"/>
      <c r="O2130" s="17">
        <f>IF(E2130=1,"",VLOOKUP(E2130,系数!$S$2:$AB$12,MATCH(属性!C2130,评级,0),1))</f>
        <v>0</v>
      </c>
    </row>
    <row r="2131" spans="1:15" ht="17.25" thickBot="1" x14ac:dyDescent="0.4">
      <c r="A2131" s="17">
        <f t="shared" si="66"/>
        <v>7100018</v>
      </c>
      <c r="B2131" s="17" t="s">
        <v>74</v>
      </c>
      <c r="C2131" s="15">
        <f>INDEX(装备!G:G,MATCH(属性!A2131,装备!A:A,0))</f>
        <v>7</v>
      </c>
      <c r="D2131" s="15" t="str">
        <f>INDEX(装备!E:E,MATCH(属性!A2131,装备!A:A,0))</f>
        <v>ring</v>
      </c>
      <c r="E2131" s="14">
        <v>89</v>
      </c>
      <c r="F2131" s="17">
        <f>INT((VLOOKUP($C2131,装备数值,2,0)+VLOOKUP($C2131,装备数值,5,0)*($E2131-1))*VLOOKUP($D2131,系数!$K$2:$O$7,2,0))</f>
        <v>0</v>
      </c>
      <c r="G2131" s="17">
        <f>INT((VLOOKUP($C2131,装备数值,3,0)+VLOOKUP($C2131,装备数值,6,0)*($E2131-1))*VLOOKUP($D2131,系数!$K$2:$O$7,3,0))</f>
        <v>283</v>
      </c>
      <c r="H2131" s="17">
        <f t="shared" si="67"/>
        <v>283</v>
      </c>
      <c r="I2131" s="17">
        <f>INT((VLOOKUP($C2131,装备数值,4,0)+VLOOKUP($C2131,装备数值,7,0)*($E2131-1))*VLOOKUP($D2131,系数!$K$2:$O$7,4,0))</f>
        <v>0</v>
      </c>
      <c r="J2131" s="17">
        <f>INT((VLOOKUP($C2131,装备数值,4,0)+VLOOKUP($C2131,装备数值,7,0)*($E2131-1))*VLOOKUP($D2131,系数!$K$2:$O$7,5,0))</f>
        <v>0</v>
      </c>
      <c r="K2131" s="17">
        <f>INT(VLOOKUP(E2131,强化金币,2,1)*VLOOKUP(INDEX(装备!F:F,MATCH(属性!A2131,装备!A:A,0)),系数!$K$12:$M$15,3,0))</f>
        <v>135000</v>
      </c>
      <c r="L2131" s="17"/>
      <c r="M2131" s="17"/>
      <c r="N2131" s="17"/>
      <c r="O2131" s="17">
        <f>IF(E2131=1,"",VLOOKUP(E2131,系数!$S$2:$AB$12,MATCH(属性!C2131,评级,0),1))</f>
        <v>0</v>
      </c>
    </row>
    <row r="2132" spans="1:15" ht="17.25" thickBot="1" x14ac:dyDescent="0.4">
      <c r="A2132" s="17">
        <f t="shared" si="66"/>
        <v>7100018</v>
      </c>
      <c r="B2132" s="17" t="s">
        <v>74</v>
      </c>
      <c r="C2132" s="15">
        <f>INDEX(装备!G:G,MATCH(属性!A2132,装备!A:A,0))</f>
        <v>7</v>
      </c>
      <c r="D2132" s="15" t="str">
        <f>INDEX(装备!E:E,MATCH(属性!A2132,装备!A:A,0))</f>
        <v>ring</v>
      </c>
      <c r="E2132" s="14">
        <v>90</v>
      </c>
      <c r="F2132" s="17">
        <f>INT((VLOOKUP($C2132,装备数值,2,0)+VLOOKUP($C2132,装备数值,5,0)*($E2132-1))*VLOOKUP($D2132,系数!$K$2:$O$7,2,0))</f>
        <v>0</v>
      </c>
      <c r="G2132" s="17">
        <f>INT((VLOOKUP($C2132,装备数值,3,0)+VLOOKUP($C2132,装备数值,6,0)*($E2132-1))*VLOOKUP($D2132,系数!$K$2:$O$7,3,0))</f>
        <v>286</v>
      </c>
      <c r="H2132" s="17">
        <f t="shared" si="67"/>
        <v>286</v>
      </c>
      <c r="I2132" s="17">
        <f>INT((VLOOKUP($C2132,装备数值,4,0)+VLOOKUP($C2132,装备数值,7,0)*($E2132-1))*VLOOKUP($D2132,系数!$K$2:$O$7,4,0))</f>
        <v>0</v>
      </c>
      <c r="J2132" s="17">
        <f>INT((VLOOKUP($C2132,装备数值,4,0)+VLOOKUP($C2132,装备数值,7,0)*($E2132-1))*VLOOKUP($D2132,系数!$K$2:$O$7,5,0))</f>
        <v>0</v>
      </c>
      <c r="K2132" s="17">
        <f>INT(VLOOKUP(E2132,强化金币,2,1)*VLOOKUP(INDEX(装备!F:F,MATCH(属性!A2132,装备!A:A,0)),系数!$K$12:$M$15,3,0))</f>
        <v>135000</v>
      </c>
      <c r="L2132" s="17"/>
      <c r="M2132" s="17"/>
      <c r="N2132" s="17"/>
      <c r="O2132" s="17">
        <f>IF(E2132=1,"",VLOOKUP(E2132,系数!$S$2:$AB$12,MATCH(属性!C2132,评级,0),1))</f>
        <v>0</v>
      </c>
    </row>
    <row r="2133" spans="1:15" ht="17.25" thickBot="1" x14ac:dyDescent="0.4">
      <c r="A2133" s="17">
        <f t="shared" si="66"/>
        <v>7100018</v>
      </c>
      <c r="B2133" s="17" t="s">
        <v>74</v>
      </c>
      <c r="C2133" s="15">
        <f>INDEX(装备!G:G,MATCH(属性!A2133,装备!A:A,0))</f>
        <v>7</v>
      </c>
      <c r="D2133" s="15" t="str">
        <f>INDEX(装备!E:E,MATCH(属性!A2133,装备!A:A,0))</f>
        <v>ring</v>
      </c>
      <c r="E2133" s="14">
        <v>91</v>
      </c>
      <c r="F2133" s="17">
        <f>INT((VLOOKUP($C2133,装备数值,2,0)+VLOOKUP($C2133,装备数值,5,0)*($E2133-1))*VLOOKUP($D2133,系数!$K$2:$O$7,2,0))</f>
        <v>0</v>
      </c>
      <c r="G2133" s="17">
        <f>INT((VLOOKUP($C2133,装备数值,3,0)+VLOOKUP($C2133,装备数值,6,0)*($E2133-1))*VLOOKUP($D2133,系数!$K$2:$O$7,3,0))</f>
        <v>288</v>
      </c>
      <c r="H2133" s="17">
        <f t="shared" si="67"/>
        <v>288</v>
      </c>
      <c r="I2133" s="17">
        <f>INT((VLOOKUP($C2133,装备数值,4,0)+VLOOKUP($C2133,装备数值,7,0)*($E2133-1))*VLOOKUP($D2133,系数!$K$2:$O$7,4,0))</f>
        <v>0</v>
      </c>
      <c r="J2133" s="17">
        <f>INT((VLOOKUP($C2133,装备数值,4,0)+VLOOKUP($C2133,装备数值,7,0)*($E2133-1))*VLOOKUP($D2133,系数!$K$2:$O$7,5,0))</f>
        <v>0</v>
      </c>
      <c r="K2133" s="17">
        <f>INT(VLOOKUP(E2133,强化金币,2,1)*VLOOKUP(INDEX(装备!F:F,MATCH(属性!A2133,装备!A:A,0)),系数!$K$12:$M$15,3,0))</f>
        <v>135000</v>
      </c>
      <c r="L2133" s="17"/>
      <c r="M2133" s="17"/>
      <c r="N2133" s="17"/>
      <c r="O2133" s="17">
        <f>IF(E2133=1,"",VLOOKUP(E2133,系数!$S$2:$AB$12,MATCH(属性!C2133,评级,0),1))</f>
        <v>0</v>
      </c>
    </row>
    <row r="2134" spans="1:15" ht="17.25" thickBot="1" x14ac:dyDescent="0.4">
      <c r="A2134" s="17">
        <f t="shared" si="66"/>
        <v>7100018</v>
      </c>
      <c r="B2134" s="17" t="s">
        <v>74</v>
      </c>
      <c r="C2134" s="15">
        <f>INDEX(装备!G:G,MATCH(属性!A2134,装备!A:A,0))</f>
        <v>7</v>
      </c>
      <c r="D2134" s="15" t="str">
        <f>INDEX(装备!E:E,MATCH(属性!A2134,装备!A:A,0))</f>
        <v>ring</v>
      </c>
      <c r="E2134" s="14">
        <v>92</v>
      </c>
      <c r="F2134" s="17">
        <f>INT((VLOOKUP($C2134,装备数值,2,0)+VLOOKUP($C2134,装备数值,5,0)*($E2134-1))*VLOOKUP($D2134,系数!$K$2:$O$7,2,0))</f>
        <v>0</v>
      </c>
      <c r="G2134" s="17">
        <f>INT((VLOOKUP($C2134,装备数值,3,0)+VLOOKUP($C2134,装备数值,6,0)*($E2134-1))*VLOOKUP($D2134,系数!$K$2:$O$7,3,0))</f>
        <v>290</v>
      </c>
      <c r="H2134" s="17">
        <f t="shared" si="67"/>
        <v>290</v>
      </c>
      <c r="I2134" s="17">
        <f>INT((VLOOKUP($C2134,装备数值,4,0)+VLOOKUP($C2134,装备数值,7,0)*($E2134-1))*VLOOKUP($D2134,系数!$K$2:$O$7,4,0))</f>
        <v>0</v>
      </c>
      <c r="J2134" s="17">
        <f>INT((VLOOKUP($C2134,装备数值,4,0)+VLOOKUP($C2134,装备数值,7,0)*($E2134-1))*VLOOKUP($D2134,系数!$K$2:$O$7,5,0))</f>
        <v>0</v>
      </c>
      <c r="K2134" s="17">
        <f>INT(VLOOKUP(E2134,强化金币,2,1)*VLOOKUP(INDEX(装备!F:F,MATCH(属性!A2134,装备!A:A,0)),系数!$K$12:$M$15,3,0))</f>
        <v>135000</v>
      </c>
      <c r="L2134" s="17"/>
      <c r="M2134" s="17"/>
      <c r="N2134" s="17"/>
      <c r="O2134" s="17">
        <f>IF(E2134=1,"",VLOOKUP(E2134,系数!$S$2:$AB$12,MATCH(属性!C2134,评级,0),1))</f>
        <v>0</v>
      </c>
    </row>
    <row r="2135" spans="1:15" ht="17.25" thickBot="1" x14ac:dyDescent="0.4">
      <c r="A2135" s="17">
        <f t="shared" si="66"/>
        <v>7100018</v>
      </c>
      <c r="B2135" s="17" t="s">
        <v>74</v>
      </c>
      <c r="C2135" s="15">
        <f>INDEX(装备!G:G,MATCH(属性!A2135,装备!A:A,0))</f>
        <v>7</v>
      </c>
      <c r="D2135" s="15" t="str">
        <f>INDEX(装备!E:E,MATCH(属性!A2135,装备!A:A,0))</f>
        <v>ring</v>
      </c>
      <c r="E2135" s="14">
        <v>93</v>
      </c>
      <c r="F2135" s="17">
        <f>INT((VLOOKUP($C2135,装备数值,2,0)+VLOOKUP($C2135,装备数值,5,0)*($E2135-1))*VLOOKUP($D2135,系数!$K$2:$O$7,2,0))</f>
        <v>0</v>
      </c>
      <c r="G2135" s="17">
        <f>INT((VLOOKUP($C2135,装备数值,3,0)+VLOOKUP($C2135,装备数值,6,0)*($E2135-1))*VLOOKUP($D2135,系数!$K$2:$O$7,3,0))</f>
        <v>293</v>
      </c>
      <c r="H2135" s="17">
        <f t="shared" si="67"/>
        <v>293</v>
      </c>
      <c r="I2135" s="17">
        <f>INT((VLOOKUP($C2135,装备数值,4,0)+VLOOKUP($C2135,装备数值,7,0)*($E2135-1))*VLOOKUP($D2135,系数!$K$2:$O$7,4,0))</f>
        <v>0</v>
      </c>
      <c r="J2135" s="17">
        <f>INT((VLOOKUP($C2135,装备数值,4,0)+VLOOKUP($C2135,装备数值,7,0)*($E2135-1))*VLOOKUP($D2135,系数!$K$2:$O$7,5,0))</f>
        <v>0</v>
      </c>
      <c r="K2135" s="17">
        <f>INT(VLOOKUP(E2135,强化金币,2,1)*VLOOKUP(INDEX(装备!F:F,MATCH(属性!A2135,装备!A:A,0)),系数!$K$12:$M$15,3,0))</f>
        <v>135000</v>
      </c>
      <c r="L2135" s="17"/>
      <c r="M2135" s="17"/>
      <c r="N2135" s="17"/>
      <c r="O2135" s="17">
        <f>IF(E2135=1,"",VLOOKUP(E2135,系数!$S$2:$AB$12,MATCH(属性!C2135,评级,0),1))</f>
        <v>0</v>
      </c>
    </row>
    <row r="2136" spans="1:15" ht="17.25" thickBot="1" x14ac:dyDescent="0.4">
      <c r="A2136" s="17">
        <f t="shared" si="66"/>
        <v>7100018</v>
      </c>
      <c r="B2136" s="17" t="s">
        <v>74</v>
      </c>
      <c r="C2136" s="15">
        <f>INDEX(装备!G:G,MATCH(属性!A2136,装备!A:A,0))</f>
        <v>7</v>
      </c>
      <c r="D2136" s="15" t="str">
        <f>INDEX(装备!E:E,MATCH(属性!A2136,装备!A:A,0))</f>
        <v>ring</v>
      </c>
      <c r="E2136" s="14">
        <v>94</v>
      </c>
      <c r="F2136" s="17">
        <f>INT((VLOOKUP($C2136,装备数值,2,0)+VLOOKUP($C2136,装备数值,5,0)*($E2136-1))*VLOOKUP($D2136,系数!$K$2:$O$7,2,0))</f>
        <v>0</v>
      </c>
      <c r="G2136" s="17">
        <f>INT((VLOOKUP($C2136,装备数值,3,0)+VLOOKUP($C2136,装备数值,6,0)*($E2136-1))*VLOOKUP($D2136,系数!$K$2:$O$7,3,0))</f>
        <v>295</v>
      </c>
      <c r="H2136" s="17">
        <f t="shared" si="67"/>
        <v>295</v>
      </c>
      <c r="I2136" s="17">
        <f>INT((VLOOKUP($C2136,装备数值,4,0)+VLOOKUP($C2136,装备数值,7,0)*($E2136-1))*VLOOKUP($D2136,系数!$K$2:$O$7,4,0))</f>
        <v>0</v>
      </c>
      <c r="J2136" s="17">
        <f>INT((VLOOKUP($C2136,装备数值,4,0)+VLOOKUP($C2136,装备数值,7,0)*($E2136-1))*VLOOKUP($D2136,系数!$K$2:$O$7,5,0))</f>
        <v>0</v>
      </c>
      <c r="K2136" s="17">
        <f>INT(VLOOKUP(E2136,强化金币,2,1)*VLOOKUP(INDEX(装备!F:F,MATCH(属性!A2136,装备!A:A,0)),系数!$K$12:$M$15,3,0))</f>
        <v>135000</v>
      </c>
      <c r="L2136" s="17"/>
      <c r="M2136" s="17"/>
      <c r="N2136" s="17"/>
      <c r="O2136" s="17">
        <f>IF(E2136=1,"",VLOOKUP(E2136,系数!$S$2:$AB$12,MATCH(属性!C2136,评级,0),1))</f>
        <v>0</v>
      </c>
    </row>
    <row r="2137" spans="1:15" ht="17.25" thickBot="1" x14ac:dyDescent="0.4">
      <c r="A2137" s="17">
        <f t="shared" si="66"/>
        <v>7100018</v>
      </c>
      <c r="B2137" s="17" t="s">
        <v>74</v>
      </c>
      <c r="C2137" s="15">
        <f>INDEX(装备!G:G,MATCH(属性!A2137,装备!A:A,0))</f>
        <v>7</v>
      </c>
      <c r="D2137" s="15" t="str">
        <f>INDEX(装备!E:E,MATCH(属性!A2137,装备!A:A,0))</f>
        <v>ring</v>
      </c>
      <c r="E2137" s="14">
        <v>95</v>
      </c>
      <c r="F2137" s="17">
        <f>INT((VLOOKUP($C2137,装备数值,2,0)+VLOOKUP($C2137,装备数值,5,0)*($E2137-1))*VLOOKUP($D2137,系数!$K$2:$O$7,2,0))</f>
        <v>0</v>
      </c>
      <c r="G2137" s="17">
        <f>INT((VLOOKUP($C2137,装备数值,3,0)+VLOOKUP($C2137,装备数值,6,0)*($E2137-1))*VLOOKUP($D2137,系数!$K$2:$O$7,3,0))</f>
        <v>297</v>
      </c>
      <c r="H2137" s="17">
        <f t="shared" si="67"/>
        <v>297</v>
      </c>
      <c r="I2137" s="17">
        <f>INT((VLOOKUP($C2137,装备数值,4,0)+VLOOKUP($C2137,装备数值,7,0)*($E2137-1))*VLOOKUP($D2137,系数!$K$2:$O$7,4,0))</f>
        <v>0</v>
      </c>
      <c r="J2137" s="17">
        <f>INT((VLOOKUP($C2137,装备数值,4,0)+VLOOKUP($C2137,装备数值,7,0)*($E2137-1))*VLOOKUP($D2137,系数!$K$2:$O$7,5,0))</f>
        <v>0</v>
      </c>
      <c r="K2137" s="17">
        <f>INT(VLOOKUP(E2137,强化金币,2,1)*VLOOKUP(INDEX(装备!F:F,MATCH(属性!A2137,装备!A:A,0)),系数!$K$12:$M$15,3,0))</f>
        <v>135000</v>
      </c>
      <c r="L2137" s="17"/>
      <c r="M2137" s="17"/>
      <c r="N2137" s="17"/>
      <c r="O2137" s="17">
        <f>IF(E2137=1,"",VLOOKUP(E2137,系数!$S$2:$AB$12,MATCH(属性!C2137,评级,0),1))</f>
        <v>0</v>
      </c>
    </row>
    <row r="2138" spans="1:15" ht="17.25" thickBot="1" x14ac:dyDescent="0.4">
      <c r="A2138" s="17">
        <f t="shared" si="66"/>
        <v>7100018</v>
      </c>
      <c r="B2138" s="17" t="s">
        <v>74</v>
      </c>
      <c r="C2138" s="15">
        <f>INDEX(装备!G:G,MATCH(属性!A2138,装备!A:A,0))</f>
        <v>7</v>
      </c>
      <c r="D2138" s="15" t="str">
        <f>INDEX(装备!E:E,MATCH(属性!A2138,装备!A:A,0))</f>
        <v>ring</v>
      </c>
      <c r="E2138" s="14">
        <v>96</v>
      </c>
      <c r="F2138" s="17">
        <f>INT((VLOOKUP($C2138,装备数值,2,0)+VLOOKUP($C2138,装备数值,5,0)*($E2138-1))*VLOOKUP($D2138,系数!$K$2:$O$7,2,0))</f>
        <v>0</v>
      </c>
      <c r="G2138" s="17">
        <f>INT((VLOOKUP($C2138,装备数值,3,0)+VLOOKUP($C2138,装备数值,6,0)*($E2138-1))*VLOOKUP($D2138,系数!$K$2:$O$7,3,0))</f>
        <v>300</v>
      </c>
      <c r="H2138" s="17">
        <f t="shared" si="67"/>
        <v>300</v>
      </c>
      <c r="I2138" s="17">
        <f>INT((VLOOKUP($C2138,装备数值,4,0)+VLOOKUP($C2138,装备数值,7,0)*($E2138-1))*VLOOKUP($D2138,系数!$K$2:$O$7,4,0))</f>
        <v>0</v>
      </c>
      <c r="J2138" s="17">
        <f>INT((VLOOKUP($C2138,装备数值,4,0)+VLOOKUP($C2138,装备数值,7,0)*($E2138-1))*VLOOKUP($D2138,系数!$K$2:$O$7,5,0))</f>
        <v>0</v>
      </c>
      <c r="K2138" s="17">
        <f>INT(VLOOKUP(E2138,强化金币,2,1)*VLOOKUP(INDEX(装备!F:F,MATCH(属性!A2138,装备!A:A,0)),系数!$K$12:$M$15,3,0))</f>
        <v>135000</v>
      </c>
      <c r="L2138" s="17"/>
      <c r="M2138" s="17"/>
      <c r="N2138" s="17"/>
      <c r="O2138" s="17">
        <f>IF(E2138=1,"",VLOOKUP(E2138,系数!$S$2:$AB$12,MATCH(属性!C2138,评级,0),1))</f>
        <v>0</v>
      </c>
    </row>
    <row r="2139" spans="1:15" ht="17.25" thickBot="1" x14ac:dyDescent="0.4">
      <c r="A2139" s="17">
        <f t="shared" si="66"/>
        <v>7100018</v>
      </c>
      <c r="B2139" s="17" t="s">
        <v>74</v>
      </c>
      <c r="C2139" s="15">
        <f>INDEX(装备!G:G,MATCH(属性!A2139,装备!A:A,0))</f>
        <v>7</v>
      </c>
      <c r="D2139" s="15" t="str">
        <f>INDEX(装备!E:E,MATCH(属性!A2139,装备!A:A,0))</f>
        <v>ring</v>
      </c>
      <c r="E2139" s="14">
        <v>97</v>
      </c>
      <c r="F2139" s="17">
        <f>INT((VLOOKUP($C2139,装备数值,2,0)+VLOOKUP($C2139,装备数值,5,0)*($E2139-1))*VLOOKUP($D2139,系数!$K$2:$O$7,2,0))</f>
        <v>0</v>
      </c>
      <c r="G2139" s="17">
        <f>INT((VLOOKUP($C2139,装备数值,3,0)+VLOOKUP($C2139,装备数值,6,0)*($E2139-1))*VLOOKUP($D2139,系数!$K$2:$O$7,3,0))</f>
        <v>302</v>
      </c>
      <c r="H2139" s="17">
        <f t="shared" si="67"/>
        <v>302</v>
      </c>
      <c r="I2139" s="17">
        <f>INT((VLOOKUP($C2139,装备数值,4,0)+VLOOKUP($C2139,装备数值,7,0)*($E2139-1))*VLOOKUP($D2139,系数!$K$2:$O$7,4,0))</f>
        <v>0</v>
      </c>
      <c r="J2139" s="17">
        <f>INT((VLOOKUP($C2139,装备数值,4,0)+VLOOKUP($C2139,装备数值,7,0)*($E2139-1))*VLOOKUP($D2139,系数!$K$2:$O$7,5,0))</f>
        <v>0</v>
      </c>
      <c r="K2139" s="17">
        <f>INT(VLOOKUP(E2139,强化金币,2,1)*VLOOKUP(INDEX(装备!F:F,MATCH(属性!A2139,装备!A:A,0)),系数!$K$12:$M$15,3,0))</f>
        <v>135000</v>
      </c>
      <c r="L2139" s="17"/>
      <c r="M2139" s="17"/>
      <c r="N2139" s="17"/>
      <c r="O2139" s="17">
        <f>IF(E2139=1,"",VLOOKUP(E2139,系数!$S$2:$AB$12,MATCH(属性!C2139,评级,0),1))</f>
        <v>0</v>
      </c>
    </row>
    <row r="2140" spans="1:15" ht="17.25" thickBot="1" x14ac:dyDescent="0.4">
      <c r="A2140" s="17">
        <f t="shared" si="66"/>
        <v>7100018</v>
      </c>
      <c r="B2140" s="17" t="s">
        <v>74</v>
      </c>
      <c r="C2140" s="15">
        <f>INDEX(装备!G:G,MATCH(属性!A2140,装备!A:A,0))</f>
        <v>7</v>
      </c>
      <c r="D2140" s="15" t="str">
        <f>INDEX(装备!E:E,MATCH(属性!A2140,装备!A:A,0))</f>
        <v>ring</v>
      </c>
      <c r="E2140" s="14">
        <v>98</v>
      </c>
      <c r="F2140" s="17">
        <f>INT((VLOOKUP($C2140,装备数值,2,0)+VLOOKUP($C2140,装备数值,5,0)*($E2140-1))*VLOOKUP($D2140,系数!$K$2:$O$7,2,0))</f>
        <v>0</v>
      </c>
      <c r="G2140" s="17">
        <f>INT((VLOOKUP($C2140,装备数值,3,0)+VLOOKUP($C2140,装备数值,6,0)*($E2140-1))*VLOOKUP($D2140,系数!$K$2:$O$7,3,0))</f>
        <v>304</v>
      </c>
      <c r="H2140" s="17">
        <f t="shared" si="67"/>
        <v>304</v>
      </c>
      <c r="I2140" s="17">
        <f>INT((VLOOKUP($C2140,装备数值,4,0)+VLOOKUP($C2140,装备数值,7,0)*($E2140-1))*VLOOKUP($D2140,系数!$K$2:$O$7,4,0))</f>
        <v>0</v>
      </c>
      <c r="J2140" s="17">
        <f>INT((VLOOKUP($C2140,装备数值,4,0)+VLOOKUP($C2140,装备数值,7,0)*($E2140-1))*VLOOKUP($D2140,系数!$K$2:$O$7,5,0))</f>
        <v>0</v>
      </c>
      <c r="K2140" s="17">
        <f>INT(VLOOKUP(E2140,强化金币,2,1)*VLOOKUP(INDEX(装备!F:F,MATCH(属性!A2140,装备!A:A,0)),系数!$K$12:$M$15,3,0))</f>
        <v>135000</v>
      </c>
      <c r="L2140" s="17"/>
      <c r="M2140" s="17"/>
      <c r="N2140" s="17"/>
      <c r="O2140" s="17">
        <f>IF(E2140=1,"",VLOOKUP(E2140,系数!$S$2:$AB$12,MATCH(属性!C2140,评级,0),1))</f>
        <v>0</v>
      </c>
    </row>
    <row r="2141" spans="1:15" ht="17.25" thickBot="1" x14ac:dyDescent="0.4">
      <c r="A2141" s="17">
        <f t="shared" si="66"/>
        <v>7100018</v>
      </c>
      <c r="B2141" s="17" t="s">
        <v>74</v>
      </c>
      <c r="C2141" s="15">
        <f>INDEX(装备!G:G,MATCH(属性!A2141,装备!A:A,0))</f>
        <v>7</v>
      </c>
      <c r="D2141" s="15" t="str">
        <f>INDEX(装备!E:E,MATCH(属性!A2141,装备!A:A,0))</f>
        <v>ring</v>
      </c>
      <c r="E2141" s="14">
        <v>99</v>
      </c>
      <c r="F2141" s="17">
        <f>INT((VLOOKUP($C2141,装备数值,2,0)+VLOOKUP($C2141,装备数值,5,0)*($E2141-1))*VLOOKUP($D2141,系数!$K$2:$O$7,2,0))</f>
        <v>0</v>
      </c>
      <c r="G2141" s="17">
        <f>INT((VLOOKUP($C2141,装备数值,3,0)+VLOOKUP($C2141,装备数值,6,0)*($E2141-1))*VLOOKUP($D2141,系数!$K$2:$O$7,3,0))</f>
        <v>307</v>
      </c>
      <c r="H2141" s="17">
        <f t="shared" si="67"/>
        <v>307</v>
      </c>
      <c r="I2141" s="17">
        <f>INT((VLOOKUP($C2141,装备数值,4,0)+VLOOKUP($C2141,装备数值,7,0)*($E2141-1))*VLOOKUP($D2141,系数!$K$2:$O$7,4,0))</f>
        <v>0</v>
      </c>
      <c r="J2141" s="17">
        <f>INT((VLOOKUP($C2141,装备数值,4,0)+VLOOKUP($C2141,装备数值,7,0)*($E2141-1))*VLOOKUP($D2141,系数!$K$2:$O$7,5,0))</f>
        <v>0</v>
      </c>
      <c r="K2141" s="17">
        <f>INT(VLOOKUP(E2141,强化金币,2,1)*VLOOKUP(INDEX(装备!F:F,MATCH(属性!A2141,装备!A:A,0)),系数!$K$12:$M$15,3,0))</f>
        <v>135000</v>
      </c>
      <c r="L2141" s="17"/>
      <c r="M2141" s="17"/>
      <c r="N2141" s="17"/>
      <c r="O2141" s="17">
        <f>IF(E2141=1,"",VLOOKUP(E2141,系数!$S$2:$AB$12,MATCH(属性!C2141,评级,0),1))</f>
        <v>0</v>
      </c>
    </row>
    <row r="2142" spans="1:15" ht="17.25" thickBot="1" x14ac:dyDescent="0.4">
      <c r="A2142" s="17">
        <f t="shared" si="66"/>
        <v>7100018</v>
      </c>
      <c r="B2142" s="17" t="s">
        <v>74</v>
      </c>
      <c r="C2142" s="15">
        <f>INDEX(装备!G:G,MATCH(属性!A2142,装备!A:A,0))</f>
        <v>7</v>
      </c>
      <c r="D2142" s="15" t="str">
        <f>INDEX(装备!E:E,MATCH(属性!A2142,装备!A:A,0))</f>
        <v>ring</v>
      </c>
      <c r="E2142" s="14">
        <v>100</v>
      </c>
      <c r="F2142" s="17">
        <f>INT((VLOOKUP($C2142,装备数值,2,0)+VLOOKUP($C2142,装备数值,5,0)*($E2142-1))*VLOOKUP($D2142,系数!$K$2:$O$7,2,0))</f>
        <v>0</v>
      </c>
      <c r="G2142" s="17">
        <f>INT((VLOOKUP($C2142,装备数值,3,0)+VLOOKUP($C2142,装备数值,6,0)*($E2142-1))*VLOOKUP($D2142,系数!$K$2:$O$7,3,0))</f>
        <v>309</v>
      </c>
      <c r="H2142" s="17">
        <f t="shared" si="67"/>
        <v>309</v>
      </c>
      <c r="I2142" s="17">
        <f>INT((VLOOKUP($C2142,装备数值,4,0)+VLOOKUP($C2142,装备数值,7,0)*($E2142-1))*VLOOKUP($D2142,系数!$K$2:$O$7,4,0))</f>
        <v>0</v>
      </c>
      <c r="J2142" s="17">
        <f>INT((VLOOKUP($C2142,装备数值,4,0)+VLOOKUP($C2142,装备数值,7,0)*($E2142-1))*VLOOKUP($D2142,系数!$K$2:$O$7,5,0))</f>
        <v>0</v>
      </c>
      <c r="K2142" s="17">
        <f>INT(VLOOKUP(E2142,强化金币,2,1)*VLOOKUP(INDEX(装备!F:F,MATCH(属性!A2142,装备!A:A,0)),系数!$K$12:$M$15,3,0))</f>
        <v>135000</v>
      </c>
      <c r="L2142" s="17"/>
      <c r="M2142" s="17"/>
      <c r="N2142" s="17"/>
      <c r="O2142" s="17">
        <f>IF(E2142=1,"",VLOOKUP(E2142,系数!$S$2:$AB$12,MATCH(属性!C2142,评级,0),1))</f>
        <v>0</v>
      </c>
    </row>
    <row r="2143" spans="1:15" ht="17.25" thickBot="1" x14ac:dyDescent="0.4">
      <c r="A2143" s="17">
        <f t="shared" si="66"/>
        <v>7100018</v>
      </c>
      <c r="B2143" s="17" t="s">
        <v>74</v>
      </c>
      <c r="C2143" s="15">
        <f>INDEX(装备!G:G,MATCH(属性!A2143,装备!A:A,0))</f>
        <v>7</v>
      </c>
      <c r="D2143" s="15" t="str">
        <f>INDEX(装备!E:E,MATCH(属性!A2143,装备!A:A,0))</f>
        <v>ring</v>
      </c>
      <c r="E2143" s="14">
        <v>101</v>
      </c>
      <c r="F2143" s="17">
        <f>INT((VLOOKUP($C2143,装备数值,2,0)+VLOOKUP($C2143,装备数值,5,0)*($E2143-1))*VLOOKUP($D2143,系数!$K$2:$O$7,2,0))</f>
        <v>0</v>
      </c>
      <c r="G2143" s="17">
        <f>INT((VLOOKUP($C2143,装备数值,3,0)+VLOOKUP($C2143,装备数值,6,0)*($E2143-1))*VLOOKUP($D2143,系数!$K$2:$O$7,3,0))</f>
        <v>311</v>
      </c>
      <c r="H2143" s="17">
        <f t="shared" si="67"/>
        <v>311</v>
      </c>
      <c r="I2143" s="17">
        <f>INT((VLOOKUP($C2143,装备数值,4,0)+VLOOKUP($C2143,装备数值,7,0)*($E2143-1))*VLOOKUP($D2143,系数!$K$2:$O$7,4,0))</f>
        <v>0</v>
      </c>
      <c r="J2143" s="17">
        <f>INT((VLOOKUP($C2143,装备数值,4,0)+VLOOKUP($C2143,装备数值,7,0)*($E2143-1))*VLOOKUP($D2143,系数!$K$2:$O$7,5,0))</f>
        <v>0</v>
      </c>
      <c r="K2143" s="17">
        <f>INT(VLOOKUP(E2143,强化金币,2,1)*VLOOKUP(INDEX(装备!F:F,MATCH(属性!A2143,装备!A:A,0)),系数!$K$12:$M$15,3,0))</f>
        <v>135000</v>
      </c>
      <c r="L2143" s="17"/>
      <c r="M2143" s="17"/>
      <c r="N2143" s="17"/>
      <c r="O2143" s="17">
        <f>IF(E2143=1,"",VLOOKUP(E2143,系数!$S$2:$AB$12,MATCH(属性!C2143,评级,0),1))</f>
        <v>0</v>
      </c>
    </row>
    <row r="2144" spans="1:15" ht="17.25" thickBot="1" x14ac:dyDescent="0.4">
      <c r="A2144" s="17">
        <f t="shared" si="66"/>
        <v>7100018</v>
      </c>
      <c r="B2144" s="17" t="s">
        <v>74</v>
      </c>
      <c r="C2144" s="15">
        <f>INDEX(装备!G:G,MATCH(属性!A2144,装备!A:A,0))</f>
        <v>7</v>
      </c>
      <c r="D2144" s="15" t="str">
        <f>INDEX(装备!E:E,MATCH(属性!A2144,装备!A:A,0))</f>
        <v>ring</v>
      </c>
      <c r="E2144" s="14">
        <v>102</v>
      </c>
      <c r="F2144" s="17">
        <f>INT((VLOOKUP($C2144,装备数值,2,0)+VLOOKUP($C2144,装备数值,5,0)*($E2144-1))*VLOOKUP($D2144,系数!$K$2:$O$7,2,0))</f>
        <v>0</v>
      </c>
      <c r="G2144" s="17">
        <f>INT((VLOOKUP($C2144,装备数值,3,0)+VLOOKUP($C2144,装备数值,6,0)*($E2144-1))*VLOOKUP($D2144,系数!$K$2:$O$7,3,0))</f>
        <v>314</v>
      </c>
      <c r="H2144" s="17">
        <f t="shared" si="67"/>
        <v>314</v>
      </c>
      <c r="I2144" s="17">
        <f>INT((VLOOKUP($C2144,装备数值,4,0)+VLOOKUP($C2144,装备数值,7,0)*($E2144-1))*VLOOKUP($D2144,系数!$K$2:$O$7,4,0))</f>
        <v>0</v>
      </c>
      <c r="J2144" s="17">
        <f>INT((VLOOKUP($C2144,装备数值,4,0)+VLOOKUP($C2144,装备数值,7,0)*($E2144-1))*VLOOKUP($D2144,系数!$K$2:$O$7,5,0))</f>
        <v>0</v>
      </c>
      <c r="K2144" s="17">
        <f>INT(VLOOKUP(E2144,强化金币,2,1)*VLOOKUP(INDEX(装备!F:F,MATCH(属性!A2144,装备!A:A,0)),系数!$K$12:$M$15,3,0))</f>
        <v>135000</v>
      </c>
      <c r="L2144" s="17"/>
      <c r="M2144" s="17"/>
      <c r="N2144" s="17"/>
      <c r="O2144" s="17">
        <f>IF(E2144=1,"",VLOOKUP(E2144,系数!$S$2:$AB$12,MATCH(属性!C2144,评级,0),1))</f>
        <v>0</v>
      </c>
    </row>
    <row r="2145" spans="1:15" ht="17.25" thickBot="1" x14ac:dyDescent="0.4">
      <c r="A2145" s="17">
        <f t="shared" si="66"/>
        <v>7100018</v>
      </c>
      <c r="B2145" s="17" t="s">
        <v>74</v>
      </c>
      <c r="C2145" s="15">
        <f>INDEX(装备!G:G,MATCH(属性!A2145,装备!A:A,0))</f>
        <v>7</v>
      </c>
      <c r="D2145" s="15" t="str">
        <f>INDEX(装备!E:E,MATCH(属性!A2145,装备!A:A,0))</f>
        <v>ring</v>
      </c>
      <c r="E2145" s="14">
        <v>103</v>
      </c>
      <c r="F2145" s="17">
        <f>INT((VLOOKUP($C2145,装备数值,2,0)+VLOOKUP($C2145,装备数值,5,0)*($E2145-1))*VLOOKUP($D2145,系数!$K$2:$O$7,2,0))</f>
        <v>0</v>
      </c>
      <c r="G2145" s="17">
        <f>INT((VLOOKUP($C2145,装备数值,3,0)+VLOOKUP($C2145,装备数值,6,0)*($E2145-1))*VLOOKUP($D2145,系数!$K$2:$O$7,3,0))</f>
        <v>316</v>
      </c>
      <c r="H2145" s="17">
        <f t="shared" si="67"/>
        <v>316</v>
      </c>
      <c r="I2145" s="17">
        <f>INT((VLOOKUP($C2145,装备数值,4,0)+VLOOKUP($C2145,装备数值,7,0)*($E2145-1))*VLOOKUP($D2145,系数!$K$2:$O$7,4,0))</f>
        <v>0</v>
      </c>
      <c r="J2145" s="17">
        <f>INT((VLOOKUP($C2145,装备数值,4,0)+VLOOKUP($C2145,装备数值,7,0)*($E2145-1))*VLOOKUP($D2145,系数!$K$2:$O$7,5,0))</f>
        <v>0</v>
      </c>
      <c r="K2145" s="17">
        <f>INT(VLOOKUP(E2145,强化金币,2,1)*VLOOKUP(INDEX(装备!F:F,MATCH(属性!A2145,装备!A:A,0)),系数!$K$12:$M$15,3,0))</f>
        <v>135000</v>
      </c>
      <c r="L2145" s="17"/>
      <c r="M2145" s="17"/>
      <c r="N2145" s="17"/>
      <c r="O2145" s="17">
        <f>IF(E2145=1,"",VLOOKUP(E2145,系数!$S$2:$AB$12,MATCH(属性!C2145,评级,0),1))</f>
        <v>0</v>
      </c>
    </row>
    <row r="2146" spans="1:15" ht="17.25" thickBot="1" x14ac:dyDescent="0.4">
      <c r="A2146" s="17">
        <f t="shared" si="66"/>
        <v>7100018</v>
      </c>
      <c r="B2146" s="17" t="s">
        <v>74</v>
      </c>
      <c r="C2146" s="15">
        <f>INDEX(装备!G:G,MATCH(属性!A2146,装备!A:A,0))</f>
        <v>7</v>
      </c>
      <c r="D2146" s="15" t="str">
        <f>INDEX(装备!E:E,MATCH(属性!A2146,装备!A:A,0))</f>
        <v>ring</v>
      </c>
      <c r="E2146" s="14">
        <v>104</v>
      </c>
      <c r="F2146" s="17">
        <f>INT((VLOOKUP($C2146,装备数值,2,0)+VLOOKUP($C2146,装备数值,5,0)*($E2146-1))*VLOOKUP($D2146,系数!$K$2:$O$7,2,0))</f>
        <v>0</v>
      </c>
      <c r="G2146" s="17">
        <f>INT((VLOOKUP($C2146,装备数值,3,0)+VLOOKUP($C2146,装备数值,6,0)*($E2146-1))*VLOOKUP($D2146,系数!$K$2:$O$7,3,0))</f>
        <v>318</v>
      </c>
      <c r="H2146" s="17">
        <f t="shared" si="67"/>
        <v>318</v>
      </c>
      <c r="I2146" s="17">
        <f>INT((VLOOKUP($C2146,装备数值,4,0)+VLOOKUP($C2146,装备数值,7,0)*($E2146-1))*VLOOKUP($D2146,系数!$K$2:$O$7,4,0))</f>
        <v>0</v>
      </c>
      <c r="J2146" s="17">
        <f>INT((VLOOKUP($C2146,装备数值,4,0)+VLOOKUP($C2146,装备数值,7,0)*($E2146-1))*VLOOKUP($D2146,系数!$K$2:$O$7,5,0))</f>
        <v>0</v>
      </c>
      <c r="K2146" s="17">
        <f>INT(VLOOKUP(E2146,强化金币,2,1)*VLOOKUP(INDEX(装备!F:F,MATCH(属性!A2146,装备!A:A,0)),系数!$K$12:$M$15,3,0))</f>
        <v>135000</v>
      </c>
      <c r="L2146" s="17"/>
      <c r="M2146" s="17"/>
      <c r="N2146" s="17"/>
      <c r="O2146" s="17">
        <f>IF(E2146=1,"",VLOOKUP(E2146,系数!$S$2:$AB$12,MATCH(属性!C2146,评级,0),1))</f>
        <v>0</v>
      </c>
    </row>
    <row r="2147" spans="1:15" ht="17.25" thickBot="1" x14ac:dyDescent="0.4">
      <c r="A2147" s="17">
        <f t="shared" si="66"/>
        <v>7100018</v>
      </c>
      <c r="B2147" s="17" t="s">
        <v>74</v>
      </c>
      <c r="C2147" s="15">
        <f>INDEX(装备!G:G,MATCH(属性!A2147,装备!A:A,0))</f>
        <v>7</v>
      </c>
      <c r="D2147" s="15" t="str">
        <f>INDEX(装备!E:E,MATCH(属性!A2147,装备!A:A,0))</f>
        <v>ring</v>
      </c>
      <c r="E2147" s="14">
        <v>105</v>
      </c>
      <c r="F2147" s="17">
        <f>INT((VLOOKUP($C2147,装备数值,2,0)+VLOOKUP($C2147,装备数值,5,0)*($E2147-1))*VLOOKUP($D2147,系数!$K$2:$O$7,2,0))</f>
        <v>0</v>
      </c>
      <c r="G2147" s="17">
        <f>INT((VLOOKUP($C2147,装备数值,3,0)+VLOOKUP($C2147,装备数值,6,0)*($E2147-1))*VLOOKUP($D2147,系数!$K$2:$O$7,3,0))</f>
        <v>321</v>
      </c>
      <c r="H2147" s="17">
        <f t="shared" si="67"/>
        <v>321</v>
      </c>
      <c r="I2147" s="17">
        <f>INT((VLOOKUP($C2147,装备数值,4,0)+VLOOKUP($C2147,装备数值,7,0)*($E2147-1))*VLOOKUP($D2147,系数!$K$2:$O$7,4,0))</f>
        <v>0</v>
      </c>
      <c r="J2147" s="17">
        <f>INT((VLOOKUP($C2147,装备数值,4,0)+VLOOKUP($C2147,装备数值,7,0)*($E2147-1))*VLOOKUP($D2147,系数!$K$2:$O$7,5,0))</f>
        <v>0</v>
      </c>
      <c r="K2147" s="17">
        <f>INT(VLOOKUP(E2147,强化金币,2,1)*VLOOKUP(INDEX(装备!F:F,MATCH(属性!A2147,装备!A:A,0)),系数!$K$12:$M$15,3,0))</f>
        <v>135000</v>
      </c>
      <c r="L2147" s="17"/>
      <c r="M2147" s="17"/>
      <c r="N2147" s="17"/>
      <c r="O2147" s="17">
        <f>IF(E2147=1,"",VLOOKUP(E2147,系数!$S$2:$AB$12,MATCH(属性!C2147,评级,0),1))</f>
        <v>0</v>
      </c>
    </row>
    <row r="2148" spans="1:15" ht="17.25" thickBot="1" x14ac:dyDescent="0.4">
      <c r="A2148" s="17">
        <f t="shared" si="66"/>
        <v>7100018</v>
      </c>
      <c r="B2148" s="17" t="s">
        <v>74</v>
      </c>
      <c r="C2148" s="15">
        <f>INDEX(装备!G:G,MATCH(属性!A2148,装备!A:A,0))</f>
        <v>7</v>
      </c>
      <c r="D2148" s="15" t="str">
        <f>INDEX(装备!E:E,MATCH(属性!A2148,装备!A:A,0))</f>
        <v>ring</v>
      </c>
      <c r="E2148" s="14">
        <v>106</v>
      </c>
      <c r="F2148" s="17">
        <f>INT((VLOOKUP($C2148,装备数值,2,0)+VLOOKUP($C2148,装备数值,5,0)*($E2148-1))*VLOOKUP($D2148,系数!$K$2:$O$7,2,0))</f>
        <v>0</v>
      </c>
      <c r="G2148" s="17">
        <f>INT((VLOOKUP($C2148,装备数值,3,0)+VLOOKUP($C2148,装备数值,6,0)*($E2148-1))*VLOOKUP($D2148,系数!$K$2:$O$7,3,0))</f>
        <v>323</v>
      </c>
      <c r="H2148" s="17">
        <f t="shared" si="67"/>
        <v>323</v>
      </c>
      <c r="I2148" s="17">
        <f>INT((VLOOKUP($C2148,装备数值,4,0)+VLOOKUP($C2148,装备数值,7,0)*($E2148-1))*VLOOKUP($D2148,系数!$K$2:$O$7,4,0))</f>
        <v>0</v>
      </c>
      <c r="J2148" s="17">
        <f>INT((VLOOKUP($C2148,装备数值,4,0)+VLOOKUP($C2148,装备数值,7,0)*($E2148-1))*VLOOKUP($D2148,系数!$K$2:$O$7,5,0))</f>
        <v>0</v>
      </c>
      <c r="K2148" s="17">
        <f>INT(VLOOKUP(E2148,强化金币,2,1)*VLOOKUP(INDEX(装备!F:F,MATCH(属性!A2148,装备!A:A,0)),系数!$K$12:$M$15,3,0))</f>
        <v>135000</v>
      </c>
      <c r="L2148" s="17"/>
      <c r="M2148" s="17"/>
      <c r="N2148" s="17"/>
      <c r="O2148" s="17">
        <f>IF(E2148=1,"",VLOOKUP(E2148,系数!$S$2:$AB$12,MATCH(属性!C2148,评级,0),1))</f>
        <v>0</v>
      </c>
    </row>
    <row r="2149" spans="1:15" ht="17.25" thickBot="1" x14ac:dyDescent="0.4">
      <c r="A2149" s="17">
        <f t="shared" si="66"/>
        <v>7100018</v>
      </c>
      <c r="B2149" s="17" t="s">
        <v>74</v>
      </c>
      <c r="C2149" s="15">
        <f>INDEX(装备!G:G,MATCH(属性!A2149,装备!A:A,0))</f>
        <v>7</v>
      </c>
      <c r="D2149" s="15" t="str">
        <f>INDEX(装备!E:E,MATCH(属性!A2149,装备!A:A,0))</f>
        <v>ring</v>
      </c>
      <c r="E2149" s="14">
        <v>107</v>
      </c>
      <c r="F2149" s="17">
        <f>INT((VLOOKUP($C2149,装备数值,2,0)+VLOOKUP($C2149,装备数值,5,0)*($E2149-1))*VLOOKUP($D2149,系数!$K$2:$O$7,2,0))</f>
        <v>0</v>
      </c>
      <c r="G2149" s="17">
        <f>INT((VLOOKUP($C2149,装备数值,3,0)+VLOOKUP($C2149,装备数值,6,0)*($E2149-1))*VLOOKUP($D2149,系数!$K$2:$O$7,3,0))</f>
        <v>325</v>
      </c>
      <c r="H2149" s="17">
        <f t="shared" si="67"/>
        <v>325</v>
      </c>
      <c r="I2149" s="17">
        <f>INT((VLOOKUP($C2149,装备数值,4,0)+VLOOKUP($C2149,装备数值,7,0)*($E2149-1))*VLOOKUP($D2149,系数!$K$2:$O$7,4,0))</f>
        <v>0</v>
      </c>
      <c r="J2149" s="17">
        <f>INT((VLOOKUP($C2149,装备数值,4,0)+VLOOKUP($C2149,装备数值,7,0)*($E2149-1))*VLOOKUP($D2149,系数!$K$2:$O$7,5,0))</f>
        <v>0</v>
      </c>
      <c r="K2149" s="17">
        <f>INT(VLOOKUP(E2149,强化金币,2,1)*VLOOKUP(INDEX(装备!F:F,MATCH(属性!A2149,装备!A:A,0)),系数!$K$12:$M$15,3,0))</f>
        <v>135000</v>
      </c>
      <c r="L2149" s="17"/>
      <c r="M2149" s="17"/>
      <c r="N2149" s="17"/>
      <c r="O2149" s="17">
        <f>IF(E2149=1,"",VLOOKUP(E2149,系数!$S$2:$AB$12,MATCH(属性!C2149,评级,0),1))</f>
        <v>0</v>
      </c>
    </row>
    <row r="2150" spans="1:15" ht="17.25" thickBot="1" x14ac:dyDescent="0.4">
      <c r="A2150" s="17">
        <f t="shared" si="66"/>
        <v>7100018</v>
      </c>
      <c r="B2150" s="17" t="s">
        <v>74</v>
      </c>
      <c r="C2150" s="15">
        <f>INDEX(装备!G:G,MATCH(属性!A2150,装备!A:A,0))</f>
        <v>7</v>
      </c>
      <c r="D2150" s="15" t="str">
        <f>INDEX(装备!E:E,MATCH(属性!A2150,装备!A:A,0))</f>
        <v>ring</v>
      </c>
      <c r="E2150" s="14">
        <v>108</v>
      </c>
      <c r="F2150" s="17">
        <f>INT((VLOOKUP($C2150,装备数值,2,0)+VLOOKUP($C2150,装备数值,5,0)*($E2150-1))*VLOOKUP($D2150,系数!$K$2:$O$7,2,0))</f>
        <v>0</v>
      </c>
      <c r="G2150" s="17">
        <f>INT((VLOOKUP($C2150,装备数值,3,0)+VLOOKUP($C2150,装备数值,6,0)*($E2150-1))*VLOOKUP($D2150,系数!$K$2:$O$7,3,0))</f>
        <v>328</v>
      </c>
      <c r="H2150" s="17">
        <f t="shared" si="67"/>
        <v>328</v>
      </c>
      <c r="I2150" s="17">
        <f>INT((VLOOKUP($C2150,装备数值,4,0)+VLOOKUP($C2150,装备数值,7,0)*($E2150-1))*VLOOKUP($D2150,系数!$K$2:$O$7,4,0))</f>
        <v>0</v>
      </c>
      <c r="J2150" s="17">
        <f>INT((VLOOKUP($C2150,装备数值,4,0)+VLOOKUP($C2150,装备数值,7,0)*($E2150-1))*VLOOKUP($D2150,系数!$K$2:$O$7,5,0))</f>
        <v>0</v>
      </c>
      <c r="K2150" s="17">
        <f>INT(VLOOKUP(E2150,强化金币,2,1)*VLOOKUP(INDEX(装备!F:F,MATCH(属性!A2150,装备!A:A,0)),系数!$K$12:$M$15,3,0))</f>
        <v>135000</v>
      </c>
      <c r="L2150" s="17"/>
      <c r="M2150" s="17"/>
      <c r="N2150" s="17"/>
      <c r="O2150" s="17">
        <f>IF(E2150=1,"",VLOOKUP(E2150,系数!$S$2:$AB$12,MATCH(属性!C2150,评级,0),1))</f>
        <v>0</v>
      </c>
    </row>
    <row r="2151" spans="1:15" ht="17.25" thickBot="1" x14ac:dyDescent="0.4">
      <c r="A2151" s="17">
        <f t="shared" si="66"/>
        <v>7100018</v>
      </c>
      <c r="B2151" s="17" t="s">
        <v>74</v>
      </c>
      <c r="C2151" s="15">
        <f>INDEX(装备!G:G,MATCH(属性!A2151,装备!A:A,0))</f>
        <v>7</v>
      </c>
      <c r="D2151" s="15" t="str">
        <f>INDEX(装备!E:E,MATCH(属性!A2151,装备!A:A,0))</f>
        <v>ring</v>
      </c>
      <c r="E2151" s="14">
        <v>109</v>
      </c>
      <c r="F2151" s="17">
        <f>INT((VLOOKUP($C2151,装备数值,2,0)+VLOOKUP($C2151,装备数值,5,0)*($E2151-1))*VLOOKUP($D2151,系数!$K$2:$O$7,2,0))</f>
        <v>0</v>
      </c>
      <c r="G2151" s="17">
        <f>INT((VLOOKUP($C2151,装备数值,3,0)+VLOOKUP($C2151,装备数值,6,0)*($E2151-1))*VLOOKUP($D2151,系数!$K$2:$O$7,3,0))</f>
        <v>330</v>
      </c>
      <c r="H2151" s="17">
        <f t="shared" si="67"/>
        <v>330</v>
      </c>
      <c r="I2151" s="17">
        <f>INT((VLOOKUP($C2151,装备数值,4,0)+VLOOKUP($C2151,装备数值,7,0)*($E2151-1))*VLOOKUP($D2151,系数!$K$2:$O$7,4,0))</f>
        <v>0</v>
      </c>
      <c r="J2151" s="17">
        <f>INT((VLOOKUP($C2151,装备数值,4,0)+VLOOKUP($C2151,装备数值,7,0)*($E2151-1))*VLOOKUP($D2151,系数!$K$2:$O$7,5,0))</f>
        <v>0</v>
      </c>
      <c r="K2151" s="17">
        <f>INT(VLOOKUP(E2151,强化金币,2,1)*VLOOKUP(INDEX(装备!F:F,MATCH(属性!A2151,装备!A:A,0)),系数!$K$12:$M$15,3,0))</f>
        <v>135000</v>
      </c>
      <c r="L2151" s="17"/>
      <c r="M2151" s="17"/>
      <c r="N2151" s="17"/>
      <c r="O2151" s="17">
        <f>IF(E2151=1,"",VLOOKUP(E2151,系数!$S$2:$AB$12,MATCH(属性!C2151,评级,0),1))</f>
        <v>0</v>
      </c>
    </row>
    <row r="2152" spans="1:15" ht="17.25" thickBot="1" x14ac:dyDescent="0.4">
      <c r="A2152" s="17">
        <f t="shared" si="66"/>
        <v>7100018</v>
      </c>
      <c r="B2152" s="17" t="s">
        <v>74</v>
      </c>
      <c r="C2152" s="15">
        <f>INDEX(装备!G:G,MATCH(属性!A2152,装备!A:A,0))</f>
        <v>7</v>
      </c>
      <c r="D2152" s="15" t="str">
        <f>INDEX(装备!E:E,MATCH(属性!A2152,装备!A:A,0))</f>
        <v>ring</v>
      </c>
      <c r="E2152" s="14">
        <v>110</v>
      </c>
      <c r="F2152" s="17">
        <f>INT((VLOOKUP($C2152,装备数值,2,0)+VLOOKUP($C2152,装备数值,5,0)*($E2152-1))*VLOOKUP($D2152,系数!$K$2:$O$7,2,0))</f>
        <v>0</v>
      </c>
      <c r="G2152" s="17">
        <f>INT((VLOOKUP($C2152,装备数值,3,0)+VLOOKUP($C2152,装备数值,6,0)*($E2152-1))*VLOOKUP($D2152,系数!$K$2:$O$7,3,0))</f>
        <v>332</v>
      </c>
      <c r="H2152" s="17">
        <f t="shared" si="67"/>
        <v>332</v>
      </c>
      <c r="I2152" s="17">
        <f>INT((VLOOKUP($C2152,装备数值,4,0)+VLOOKUP($C2152,装备数值,7,0)*($E2152-1))*VLOOKUP($D2152,系数!$K$2:$O$7,4,0))</f>
        <v>0</v>
      </c>
      <c r="J2152" s="17">
        <f>INT((VLOOKUP($C2152,装备数值,4,0)+VLOOKUP($C2152,装备数值,7,0)*($E2152-1))*VLOOKUP($D2152,系数!$K$2:$O$7,5,0))</f>
        <v>0</v>
      </c>
      <c r="K2152" s="17">
        <f>INT(VLOOKUP(E2152,强化金币,2,1)*VLOOKUP(INDEX(装备!F:F,MATCH(属性!A2152,装备!A:A,0)),系数!$K$12:$M$15,3,0))</f>
        <v>135000</v>
      </c>
      <c r="L2152" s="17"/>
      <c r="M2152" s="17"/>
      <c r="N2152" s="17"/>
      <c r="O2152" s="17">
        <f>IF(E2152=1,"",VLOOKUP(E2152,系数!$S$2:$AB$12,MATCH(属性!C2152,评级,0),1))</f>
        <v>0</v>
      </c>
    </row>
    <row r="2153" spans="1:15" ht="17.25" thickBot="1" x14ac:dyDescent="0.4">
      <c r="A2153" s="17">
        <f t="shared" si="66"/>
        <v>7100018</v>
      </c>
      <c r="B2153" s="17" t="s">
        <v>74</v>
      </c>
      <c r="C2153" s="15">
        <f>INDEX(装备!G:G,MATCH(属性!A2153,装备!A:A,0))</f>
        <v>7</v>
      </c>
      <c r="D2153" s="15" t="str">
        <f>INDEX(装备!E:E,MATCH(属性!A2153,装备!A:A,0))</f>
        <v>ring</v>
      </c>
      <c r="E2153" s="14">
        <v>111</v>
      </c>
      <c r="F2153" s="17">
        <f>INT((VLOOKUP($C2153,装备数值,2,0)+VLOOKUP($C2153,装备数值,5,0)*($E2153-1))*VLOOKUP($D2153,系数!$K$2:$O$7,2,0))</f>
        <v>0</v>
      </c>
      <c r="G2153" s="17">
        <f>INT((VLOOKUP($C2153,装备数值,3,0)+VLOOKUP($C2153,装备数值,6,0)*($E2153-1))*VLOOKUP($D2153,系数!$K$2:$O$7,3,0))</f>
        <v>335</v>
      </c>
      <c r="H2153" s="17">
        <f t="shared" si="67"/>
        <v>335</v>
      </c>
      <c r="I2153" s="17">
        <f>INT((VLOOKUP($C2153,装备数值,4,0)+VLOOKUP($C2153,装备数值,7,0)*($E2153-1))*VLOOKUP($D2153,系数!$K$2:$O$7,4,0))</f>
        <v>0</v>
      </c>
      <c r="J2153" s="17">
        <f>INT((VLOOKUP($C2153,装备数值,4,0)+VLOOKUP($C2153,装备数值,7,0)*($E2153-1))*VLOOKUP($D2153,系数!$K$2:$O$7,5,0))</f>
        <v>0</v>
      </c>
      <c r="K2153" s="17">
        <f>INT(VLOOKUP(E2153,强化金币,2,1)*VLOOKUP(INDEX(装备!F:F,MATCH(属性!A2153,装备!A:A,0)),系数!$K$12:$M$15,3,0))</f>
        <v>135000</v>
      </c>
      <c r="L2153" s="17"/>
      <c r="M2153" s="17"/>
      <c r="N2153" s="17"/>
      <c r="O2153" s="17">
        <f>IF(E2153=1,"",VLOOKUP(E2153,系数!$S$2:$AB$12,MATCH(属性!C2153,评级,0),1))</f>
        <v>0</v>
      </c>
    </row>
    <row r="2154" spans="1:15" ht="17.25" thickBot="1" x14ac:dyDescent="0.4">
      <c r="A2154" s="17">
        <f t="shared" si="66"/>
        <v>7100018</v>
      </c>
      <c r="B2154" s="17" t="s">
        <v>74</v>
      </c>
      <c r="C2154" s="15">
        <f>INDEX(装备!G:G,MATCH(属性!A2154,装备!A:A,0))</f>
        <v>7</v>
      </c>
      <c r="D2154" s="15" t="str">
        <f>INDEX(装备!E:E,MATCH(属性!A2154,装备!A:A,0))</f>
        <v>ring</v>
      </c>
      <c r="E2154" s="14">
        <v>112</v>
      </c>
      <c r="F2154" s="17">
        <f>INT((VLOOKUP($C2154,装备数值,2,0)+VLOOKUP($C2154,装备数值,5,0)*($E2154-1))*VLOOKUP($D2154,系数!$K$2:$O$7,2,0))</f>
        <v>0</v>
      </c>
      <c r="G2154" s="17">
        <f>INT((VLOOKUP($C2154,装备数值,3,0)+VLOOKUP($C2154,装备数值,6,0)*($E2154-1))*VLOOKUP($D2154,系数!$K$2:$O$7,3,0))</f>
        <v>337</v>
      </c>
      <c r="H2154" s="17">
        <f t="shared" si="67"/>
        <v>337</v>
      </c>
      <c r="I2154" s="17">
        <f>INT((VLOOKUP($C2154,装备数值,4,0)+VLOOKUP($C2154,装备数值,7,0)*($E2154-1))*VLOOKUP($D2154,系数!$K$2:$O$7,4,0))</f>
        <v>0</v>
      </c>
      <c r="J2154" s="17">
        <f>INT((VLOOKUP($C2154,装备数值,4,0)+VLOOKUP($C2154,装备数值,7,0)*($E2154-1))*VLOOKUP($D2154,系数!$K$2:$O$7,5,0))</f>
        <v>0</v>
      </c>
      <c r="K2154" s="17">
        <f>INT(VLOOKUP(E2154,强化金币,2,1)*VLOOKUP(INDEX(装备!F:F,MATCH(属性!A2154,装备!A:A,0)),系数!$K$12:$M$15,3,0))</f>
        <v>135000</v>
      </c>
      <c r="L2154" s="17"/>
      <c r="M2154" s="17"/>
      <c r="N2154" s="17"/>
      <c r="O2154" s="17">
        <f>IF(E2154=1,"",VLOOKUP(E2154,系数!$S$2:$AB$12,MATCH(属性!C2154,评级,0),1))</f>
        <v>0</v>
      </c>
    </row>
    <row r="2155" spans="1:15" ht="17.25" thickBot="1" x14ac:dyDescent="0.4">
      <c r="A2155" s="17">
        <f t="shared" si="66"/>
        <v>7100018</v>
      </c>
      <c r="B2155" s="17" t="s">
        <v>74</v>
      </c>
      <c r="C2155" s="15">
        <f>INDEX(装备!G:G,MATCH(属性!A2155,装备!A:A,0))</f>
        <v>7</v>
      </c>
      <c r="D2155" s="15" t="str">
        <f>INDEX(装备!E:E,MATCH(属性!A2155,装备!A:A,0))</f>
        <v>ring</v>
      </c>
      <c r="E2155" s="14">
        <v>113</v>
      </c>
      <c r="F2155" s="17">
        <f>INT((VLOOKUP($C2155,装备数值,2,0)+VLOOKUP($C2155,装备数值,5,0)*($E2155-1))*VLOOKUP($D2155,系数!$K$2:$O$7,2,0))</f>
        <v>0</v>
      </c>
      <c r="G2155" s="17">
        <f>INT((VLOOKUP($C2155,装备数值,3,0)+VLOOKUP($C2155,装备数值,6,0)*($E2155-1))*VLOOKUP($D2155,系数!$K$2:$O$7,3,0))</f>
        <v>340</v>
      </c>
      <c r="H2155" s="17">
        <f t="shared" si="67"/>
        <v>340</v>
      </c>
      <c r="I2155" s="17">
        <f>INT((VLOOKUP($C2155,装备数值,4,0)+VLOOKUP($C2155,装备数值,7,0)*($E2155-1))*VLOOKUP($D2155,系数!$K$2:$O$7,4,0))</f>
        <v>0</v>
      </c>
      <c r="J2155" s="17">
        <f>INT((VLOOKUP($C2155,装备数值,4,0)+VLOOKUP($C2155,装备数值,7,0)*($E2155-1))*VLOOKUP($D2155,系数!$K$2:$O$7,5,0))</f>
        <v>0</v>
      </c>
      <c r="K2155" s="17">
        <f>INT(VLOOKUP(E2155,强化金币,2,1)*VLOOKUP(INDEX(装备!F:F,MATCH(属性!A2155,装备!A:A,0)),系数!$K$12:$M$15,3,0))</f>
        <v>135000</v>
      </c>
      <c r="L2155" s="17"/>
      <c r="M2155" s="17"/>
      <c r="N2155" s="17"/>
      <c r="O2155" s="17">
        <f>IF(E2155=1,"",VLOOKUP(E2155,系数!$S$2:$AB$12,MATCH(属性!C2155,评级,0),1))</f>
        <v>0</v>
      </c>
    </row>
    <row r="2156" spans="1:15" ht="17.25" thickBot="1" x14ac:dyDescent="0.4">
      <c r="A2156" s="17">
        <f t="shared" si="66"/>
        <v>7100018</v>
      </c>
      <c r="B2156" s="17" t="s">
        <v>74</v>
      </c>
      <c r="C2156" s="15">
        <f>INDEX(装备!G:G,MATCH(属性!A2156,装备!A:A,0))</f>
        <v>7</v>
      </c>
      <c r="D2156" s="15" t="str">
        <f>INDEX(装备!E:E,MATCH(属性!A2156,装备!A:A,0))</f>
        <v>ring</v>
      </c>
      <c r="E2156" s="14">
        <v>114</v>
      </c>
      <c r="F2156" s="17">
        <f>INT((VLOOKUP($C2156,装备数值,2,0)+VLOOKUP($C2156,装备数值,5,0)*($E2156-1))*VLOOKUP($D2156,系数!$K$2:$O$7,2,0))</f>
        <v>0</v>
      </c>
      <c r="G2156" s="17">
        <f>INT((VLOOKUP($C2156,装备数值,3,0)+VLOOKUP($C2156,装备数值,6,0)*($E2156-1))*VLOOKUP($D2156,系数!$K$2:$O$7,3,0))</f>
        <v>342</v>
      </c>
      <c r="H2156" s="17">
        <f t="shared" si="67"/>
        <v>342</v>
      </c>
      <c r="I2156" s="17">
        <f>INT((VLOOKUP($C2156,装备数值,4,0)+VLOOKUP($C2156,装备数值,7,0)*($E2156-1))*VLOOKUP($D2156,系数!$K$2:$O$7,4,0))</f>
        <v>0</v>
      </c>
      <c r="J2156" s="17">
        <f>INT((VLOOKUP($C2156,装备数值,4,0)+VLOOKUP($C2156,装备数值,7,0)*($E2156-1))*VLOOKUP($D2156,系数!$K$2:$O$7,5,0))</f>
        <v>0</v>
      </c>
      <c r="K2156" s="17">
        <f>INT(VLOOKUP(E2156,强化金币,2,1)*VLOOKUP(INDEX(装备!F:F,MATCH(属性!A2156,装备!A:A,0)),系数!$K$12:$M$15,3,0))</f>
        <v>135000</v>
      </c>
      <c r="L2156" s="17"/>
      <c r="M2156" s="17"/>
      <c r="N2156" s="17"/>
      <c r="O2156" s="17">
        <f>IF(E2156=1,"",VLOOKUP(E2156,系数!$S$2:$AB$12,MATCH(属性!C2156,评级,0),1))</f>
        <v>0</v>
      </c>
    </row>
    <row r="2157" spans="1:15" ht="17.25" thickBot="1" x14ac:dyDescent="0.4">
      <c r="A2157" s="17">
        <f t="shared" si="66"/>
        <v>7100018</v>
      </c>
      <c r="B2157" s="17" t="s">
        <v>74</v>
      </c>
      <c r="C2157" s="15">
        <f>INDEX(装备!G:G,MATCH(属性!A2157,装备!A:A,0))</f>
        <v>7</v>
      </c>
      <c r="D2157" s="15" t="str">
        <f>INDEX(装备!E:E,MATCH(属性!A2157,装备!A:A,0))</f>
        <v>ring</v>
      </c>
      <c r="E2157" s="14">
        <v>115</v>
      </c>
      <c r="F2157" s="17">
        <f>INT((VLOOKUP($C2157,装备数值,2,0)+VLOOKUP($C2157,装备数值,5,0)*($E2157-1))*VLOOKUP($D2157,系数!$K$2:$O$7,2,0))</f>
        <v>0</v>
      </c>
      <c r="G2157" s="17">
        <f>INT((VLOOKUP($C2157,装备数值,3,0)+VLOOKUP($C2157,装备数值,6,0)*($E2157-1))*VLOOKUP($D2157,系数!$K$2:$O$7,3,0))</f>
        <v>344</v>
      </c>
      <c r="H2157" s="17">
        <f t="shared" si="67"/>
        <v>344</v>
      </c>
      <c r="I2157" s="17">
        <f>INT((VLOOKUP($C2157,装备数值,4,0)+VLOOKUP($C2157,装备数值,7,0)*($E2157-1))*VLOOKUP($D2157,系数!$K$2:$O$7,4,0))</f>
        <v>0</v>
      </c>
      <c r="J2157" s="17">
        <f>INT((VLOOKUP($C2157,装备数值,4,0)+VLOOKUP($C2157,装备数值,7,0)*($E2157-1))*VLOOKUP($D2157,系数!$K$2:$O$7,5,0))</f>
        <v>0</v>
      </c>
      <c r="K2157" s="17">
        <f>INT(VLOOKUP(E2157,强化金币,2,1)*VLOOKUP(INDEX(装备!F:F,MATCH(属性!A2157,装备!A:A,0)),系数!$K$12:$M$15,3,0))</f>
        <v>135000</v>
      </c>
      <c r="L2157" s="17"/>
      <c r="M2157" s="17"/>
      <c r="N2157" s="17"/>
      <c r="O2157" s="17">
        <f>IF(E2157=1,"",VLOOKUP(E2157,系数!$S$2:$AB$12,MATCH(属性!C2157,评级,0),1))</f>
        <v>0</v>
      </c>
    </row>
    <row r="2158" spans="1:15" ht="17.25" thickBot="1" x14ac:dyDescent="0.4">
      <c r="A2158" s="17">
        <f t="shared" si="66"/>
        <v>7100018</v>
      </c>
      <c r="B2158" s="17" t="s">
        <v>74</v>
      </c>
      <c r="C2158" s="15">
        <f>INDEX(装备!G:G,MATCH(属性!A2158,装备!A:A,0))</f>
        <v>7</v>
      </c>
      <c r="D2158" s="15" t="str">
        <f>INDEX(装备!E:E,MATCH(属性!A2158,装备!A:A,0))</f>
        <v>ring</v>
      </c>
      <c r="E2158" s="14">
        <v>116</v>
      </c>
      <c r="F2158" s="17">
        <f>INT((VLOOKUP($C2158,装备数值,2,0)+VLOOKUP($C2158,装备数值,5,0)*($E2158-1))*VLOOKUP($D2158,系数!$K$2:$O$7,2,0))</f>
        <v>0</v>
      </c>
      <c r="G2158" s="17">
        <f>INT((VLOOKUP($C2158,装备数值,3,0)+VLOOKUP($C2158,装备数值,6,0)*($E2158-1))*VLOOKUP($D2158,系数!$K$2:$O$7,3,0))</f>
        <v>347</v>
      </c>
      <c r="H2158" s="17">
        <f t="shared" si="67"/>
        <v>347</v>
      </c>
      <c r="I2158" s="17">
        <f>INT((VLOOKUP($C2158,装备数值,4,0)+VLOOKUP($C2158,装备数值,7,0)*($E2158-1))*VLOOKUP($D2158,系数!$K$2:$O$7,4,0))</f>
        <v>0</v>
      </c>
      <c r="J2158" s="17">
        <f>INT((VLOOKUP($C2158,装备数值,4,0)+VLOOKUP($C2158,装备数值,7,0)*($E2158-1))*VLOOKUP($D2158,系数!$K$2:$O$7,5,0))</f>
        <v>0</v>
      </c>
      <c r="K2158" s="17">
        <f>INT(VLOOKUP(E2158,强化金币,2,1)*VLOOKUP(INDEX(装备!F:F,MATCH(属性!A2158,装备!A:A,0)),系数!$K$12:$M$15,3,0))</f>
        <v>135000</v>
      </c>
      <c r="L2158" s="17"/>
      <c r="M2158" s="17"/>
      <c r="N2158" s="17"/>
      <c r="O2158" s="17">
        <f>IF(E2158=1,"",VLOOKUP(E2158,系数!$S$2:$AB$12,MATCH(属性!C2158,评级,0),1))</f>
        <v>0</v>
      </c>
    </row>
    <row r="2159" spans="1:15" ht="17.25" thickBot="1" x14ac:dyDescent="0.4">
      <c r="A2159" s="17">
        <f t="shared" si="66"/>
        <v>7100018</v>
      </c>
      <c r="B2159" s="17" t="s">
        <v>74</v>
      </c>
      <c r="C2159" s="15">
        <f>INDEX(装备!G:G,MATCH(属性!A2159,装备!A:A,0))</f>
        <v>7</v>
      </c>
      <c r="D2159" s="15" t="str">
        <f>INDEX(装备!E:E,MATCH(属性!A2159,装备!A:A,0))</f>
        <v>ring</v>
      </c>
      <c r="E2159" s="14">
        <v>117</v>
      </c>
      <c r="F2159" s="17">
        <f>INT((VLOOKUP($C2159,装备数值,2,0)+VLOOKUP($C2159,装备数值,5,0)*($E2159-1))*VLOOKUP($D2159,系数!$K$2:$O$7,2,0))</f>
        <v>0</v>
      </c>
      <c r="G2159" s="17">
        <f>INT((VLOOKUP($C2159,装备数值,3,0)+VLOOKUP($C2159,装备数值,6,0)*($E2159-1))*VLOOKUP($D2159,系数!$K$2:$O$7,3,0))</f>
        <v>349</v>
      </c>
      <c r="H2159" s="17">
        <f t="shared" si="67"/>
        <v>349</v>
      </c>
      <c r="I2159" s="17">
        <f>INT((VLOOKUP($C2159,装备数值,4,0)+VLOOKUP($C2159,装备数值,7,0)*($E2159-1))*VLOOKUP($D2159,系数!$K$2:$O$7,4,0))</f>
        <v>0</v>
      </c>
      <c r="J2159" s="17">
        <f>INT((VLOOKUP($C2159,装备数值,4,0)+VLOOKUP($C2159,装备数值,7,0)*($E2159-1))*VLOOKUP($D2159,系数!$K$2:$O$7,5,0))</f>
        <v>0</v>
      </c>
      <c r="K2159" s="17">
        <f>INT(VLOOKUP(E2159,强化金币,2,1)*VLOOKUP(INDEX(装备!F:F,MATCH(属性!A2159,装备!A:A,0)),系数!$K$12:$M$15,3,0))</f>
        <v>135000</v>
      </c>
      <c r="L2159" s="17"/>
      <c r="M2159" s="17"/>
      <c r="N2159" s="17"/>
      <c r="O2159" s="17">
        <f>IF(E2159=1,"",VLOOKUP(E2159,系数!$S$2:$AB$12,MATCH(属性!C2159,评级,0),1))</f>
        <v>0</v>
      </c>
    </row>
    <row r="2160" spans="1:15" ht="17.25" thickBot="1" x14ac:dyDescent="0.4">
      <c r="A2160" s="17">
        <f t="shared" si="66"/>
        <v>7100018</v>
      </c>
      <c r="B2160" s="17" t="s">
        <v>74</v>
      </c>
      <c r="C2160" s="15">
        <f>INDEX(装备!G:G,MATCH(属性!A2160,装备!A:A,0))</f>
        <v>7</v>
      </c>
      <c r="D2160" s="15" t="str">
        <f>INDEX(装备!E:E,MATCH(属性!A2160,装备!A:A,0))</f>
        <v>ring</v>
      </c>
      <c r="E2160" s="14">
        <v>118</v>
      </c>
      <c r="F2160" s="17">
        <f>INT((VLOOKUP($C2160,装备数值,2,0)+VLOOKUP($C2160,装备数值,5,0)*($E2160-1))*VLOOKUP($D2160,系数!$K$2:$O$7,2,0))</f>
        <v>0</v>
      </c>
      <c r="G2160" s="17">
        <f>INT((VLOOKUP($C2160,装备数值,3,0)+VLOOKUP($C2160,装备数值,6,0)*($E2160-1))*VLOOKUP($D2160,系数!$K$2:$O$7,3,0))</f>
        <v>351</v>
      </c>
      <c r="H2160" s="17">
        <f t="shared" si="67"/>
        <v>351</v>
      </c>
      <c r="I2160" s="17">
        <f>INT((VLOOKUP($C2160,装备数值,4,0)+VLOOKUP($C2160,装备数值,7,0)*($E2160-1))*VLOOKUP($D2160,系数!$K$2:$O$7,4,0))</f>
        <v>0</v>
      </c>
      <c r="J2160" s="17">
        <f>INT((VLOOKUP($C2160,装备数值,4,0)+VLOOKUP($C2160,装备数值,7,0)*($E2160-1))*VLOOKUP($D2160,系数!$K$2:$O$7,5,0))</f>
        <v>0</v>
      </c>
      <c r="K2160" s="17">
        <f>INT(VLOOKUP(E2160,强化金币,2,1)*VLOOKUP(INDEX(装备!F:F,MATCH(属性!A2160,装备!A:A,0)),系数!$K$12:$M$15,3,0))</f>
        <v>135000</v>
      </c>
      <c r="L2160" s="17"/>
      <c r="M2160" s="17"/>
      <c r="N2160" s="17"/>
      <c r="O2160" s="17">
        <f>IF(E2160=1,"",VLOOKUP(E2160,系数!$S$2:$AB$12,MATCH(属性!C2160,评级,0),1))</f>
        <v>0</v>
      </c>
    </row>
    <row r="2161" spans="1:15" ht="17.25" thickBot="1" x14ac:dyDescent="0.4">
      <c r="A2161" s="17">
        <f t="shared" si="66"/>
        <v>7100018</v>
      </c>
      <c r="B2161" s="17" t="s">
        <v>74</v>
      </c>
      <c r="C2161" s="15">
        <f>INDEX(装备!G:G,MATCH(属性!A2161,装备!A:A,0))</f>
        <v>7</v>
      </c>
      <c r="D2161" s="15" t="str">
        <f>INDEX(装备!E:E,MATCH(属性!A2161,装备!A:A,0))</f>
        <v>ring</v>
      </c>
      <c r="E2161" s="14">
        <v>119</v>
      </c>
      <c r="F2161" s="17">
        <f>INT((VLOOKUP($C2161,装备数值,2,0)+VLOOKUP($C2161,装备数值,5,0)*($E2161-1))*VLOOKUP($D2161,系数!$K$2:$O$7,2,0))</f>
        <v>0</v>
      </c>
      <c r="G2161" s="17">
        <f>INT((VLOOKUP($C2161,装备数值,3,0)+VLOOKUP($C2161,装备数值,6,0)*($E2161-1))*VLOOKUP($D2161,系数!$K$2:$O$7,3,0))</f>
        <v>354</v>
      </c>
      <c r="H2161" s="17">
        <f t="shared" si="67"/>
        <v>354</v>
      </c>
      <c r="I2161" s="17">
        <f>INT((VLOOKUP($C2161,装备数值,4,0)+VLOOKUP($C2161,装备数值,7,0)*($E2161-1))*VLOOKUP($D2161,系数!$K$2:$O$7,4,0))</f>
        <v>0</v>
      </c>
      <c r="J2161" s="17">
        <f>INT((VLOOKUP($C2161,装备数值,4,0)+VLOOKUP($C2161,装备数值,7,0)*($E2161-1))*VLOOKUP($D2161,系数!$K$2:$O$7,5,0))</f>
        <v>0</v>
      </c>
      <c r="K2161" s="17">
        <f>INT(VLOOKUP(E2161,强化金币,2,1)*VLOOKUP(INDEX(装备!F:F,MATCH(属性!A2161,装备!A:A,0)),系数!$K$12:$M$15,3,0))</f>
        <v>135000</v>
      </c>
      <c r="L2161" s="17"/>
      <c r="M2161" s="17"/>
      <c r="N2161" s="17"/>
      <c r="O2161" s="17">
        <f>IF(E2161=1,"",VLOOKUP(E2161,系数!$S$2:$AB$12,MATCH(属性!C2161,评级,0),1))</f>
        <v>0</v>
      </c>
    </row>
    <row r="2162" spans="1:15" ht="17.25" thickBot="1" x14ac:dyDescent="0.4">
      <c r="A2162" s="17">
        <f t="shared" si="66"/>
        <v>7100018</v>
      </c>
      <c r="B2162" s="17" t="s">
        <v>74</v>
      </c>
      <c r="C2162" s="15">
        <f>INDEX(装备!G:G,MATCH(属性!A2162,装备!A:A,0))</f>
        <v>7</v>
      </c>
      <c r="D2162" s="15" t="str">
        <f>INDEX(装备!E:E,MATCH(属性!A2162,装备!A:A,0))</f>
        <v>ring</v>
      </c>
      <c r="E2162" s="14">
        <v>120</v>
      </c>
      <c r="F2162" s="17">
        <f>INT((VLOOKUP($C2162,装备数值,2,0)+VLOOKUP($C2162,装备数值,5,0)*($E2162-1))*VLOOKUP($D2162,系数!$K$2:$O$7,2,0))</f>
        <v>0</v>
      </c>
      <c r="G2162" s="17">
        <f>INT((VLOOKUP($C2162,装备数值,3,0)+VLOOKUP($C2162,装备数值,6,0)*($E2162-1))*VLOOKUP($D2162,系数!$K$2:$O$7,3,0))</f>
        <v>356</v>
      </c>
      <c r="H2162" s="17">
        <f t="shared" si="67"/>
        <v>356</v>
      </c>
      <c r="I2162" s="17">
        <f>INT((VLOOKUP($C2162,装备数值,4,0)+VLOOKUP($C2162,装备数值,7,0)*($E2162-1))*VLOOKUP($D2162,系数!$K$2:$O$7,4,0))</f>
        <v>0</v>
      </c>
      <c r="J2162" s="17">
        <f>INT((VLOOKUP($C2162,装备数值,4,0)+VLOOKUP($C2162,装备数值,7,0)*($E2162-1))*VLOOKUP($D2162,系数!$K$2:$O$7,5,0))</f>
        <v>0</v>
      </c>
      <c r="K2162" s="17">
        <f>INT(VLOOKUP(E2162,强化金币,2,1)*VLOOKUP(INDEX(装备!F:F,MATCH(属性!A2162,装备!A:A,0)),系数!$K$12:$M$15,3,0))</f>
        <v>135000</v>
      </c>
      <c r="L2162" s="17"/>
      <c r="M2162" s="17"/>
      <c r="N2162" s="17"/>
      <c r="O2162" s="17">
        <f>IF(E2162=1,"",VLOOKUP(E2162,系数!$S$2:$AB$12,MATCH(属性!C2162,评级,0),1))</f>
        <v>0</v>
      </c>
    </row>
    <row r="2163" spans="1:15" ht="17.25" thickBot="1" x14ac:dyDescent="0.4">
      <c r="A2163" s="15">
        <f t="shared" si="66"/>
        <v>7100019</v>
      </c>
      <c r="B2163" s="15" t="s">
        <v>46</v>
      </c>
      <c r="C2163" s="15">
        <f>INDEX(装备!G:G,MATCH(属性!A2163,装备!A:A,0))</f>
        <v>11</v>
      </c>
      <c r="D2163" s="15" t="str">
        <f>INDEX(装备!E:E,MATCH(属性!A2163,装备!A:A,0))</f>
        <v>weapon</v>
      </c>
      <c r="E2163" s="16">
        <v>1</v>
      </c>
      <c r="F2163" s="17">
        <f>INT((VLOOKUP($C2163,装备数值,2,0)+VLOOKUP($C2163,装备数值,5,0)*($E2163-1))*VLOOKUP($D2163,系数!$K$2:$O$7,2,0))</f>
        <v>0</v>
      </c>
      <c r="G2163" s="17">
        <f>INT((VLOOKUP($C2163,装备数值,3,0)+VLOOKUP($C2163,装备数值,6,0)*($E2163-1))*VLOOKUP($D2163,系数!$K$2:$O$7,3,0))</f>
        <v>100</v>
      </c>
      <c r="H2163" s="17">
        <f t="shared" si="67"/>
        <v>100</v>
      </c>
      <c r="I2163" s="17">
        <f>INT((VLOOKUP($C2163,装备数值,4,0)+VLOOKUP($C2163,装备数值,7,0)*($E2163-1))*VLOOKUP($D2163,系数!$K$2:$O$7,4,0))</f>
        <v>0</v>
      </c>
      <c r="J2163" s="17">
        <f>INT((VLOOKUP($C2163,装备数值,4,0)+VLOOKUP($C2163,装备数值,7,0)*($E2163-1))*VLOOKUP($D2163,系数!$K$2:$O$7,5,0))</f>
        <v>0</v>
      </c>
      <c r="K2163" s="17">
        <f>INT(VLOOKUP(E2163,强化金币,2,1)*VLOOKUP(INDEX(装备!F:F,MATCH(属性!A2163,装备!A:A,0)),系数!$K$12:$M$15,3,0))</f>
        <v>27</v>
      </c>
      <c r="L2163" s="17"/>
      <c r="M2163" s="17"/>
      <c r="N2163" s="17"/>
      <c r="O2163" s="17" t="str">
        <f>IF(E2163=1,"",VLOOKUP(E2163,系数!$S$2:$AB$12,MATCH(属性!C2163,评级,0),1))</f>
        <v/>
      </c>
    </row>
    <row r="2164" spans="1:15" ht="17.25" thickBot="1" x14ac:dyDescent="0.4">
      <c r="A2164" s="17">
        <f t="shared" si="66"/>
        <v>7100019</v>
      </c>
      <c r="B2164" s="17" t="s">
        <v>75</v>
      </c>
      <c r="C2164" s="15">
        <f>INDEX(装备!G:G,MATCH(属性!A2164,装备!A:A,0))</f>
        <v>11</v>
      </c>
      <c r="D2164" s="15" t="str">
        <f>INDEX(装备!E:E,MATCH(属性!A2164,装备!A:A,0))</f>
        <v>weapon</v>
      </c>
      <c r="E2164" s="14">
        <v>2</v>
      </c>
      <c r="F2164" s="17">
        <f>INT((VLOOKUP($C2164,装备数值,2,0)+VLOOKUP($C2164,装备数值,5,0)*($E2164-1))*VLOOKUP($D2164,系数!$K$2:$O$7,2,0))</f>
        <v>0</v>
      </c>
      <c r="G2164" s="17">
        <f>INT((VLOOKUP($C2164,装备数值,3,0)+VLOOKUP($C2164,装备数值,6,0)*($E2164-1))*VLOOKUP($D2164,系数!$K$2:$O$7,3,0))</f>
        <v>103</v>
      </c>
      <c r="H2164" s="17">
        <f t="shared" si="67"/>
        <v>103</v>
      </c>
      <c r="I2164" s="17">
        <f>INT((VLOOKUP($C2164,装备数值,4,0)+VLOOKUP($C2164,装备数值,7,0)*($E2164-1))*VLOOKUP($D2164,系数!$K$2:$O$7,4,0))</f>
        <v>0</v>
      </c>
      <c r="J2164" s="17">
        <f>INT((VLOOKUP($C2164,装备数值,4,0)+VLOOKUP($C2164,装备数值,7,0)*($E2164-1))*VLOOKUP($D2164,系数!$K$2:$O$7,5,0))</f>
        <v>0</v>
      </c>
      <c r="K2164" s="17">
        <f>INT(VLOOKUP(E2164,强化金币,2,1)*VLOOKUP(INDEX(装备!F:F,MATCH(属性!A2164,装备!A:A,0)),系数!$K$12:$M$15,3,0))</f>
        <v>44</v>
      </c>
      <c r="L2164" s="17"/>
      <c r="M2164" s="17"/>
      <c r="N2164" s="17"/>
      <c r="O2164" s="17">
        <f>IF(E2164=1,"",VLOOKUP(E2164,系数!$S$2:$AB$12,MATCH(属性!C2164,评级,0),1))</f>
        <v>0</v>
      </c>
    </row>
    <row r="2165" spans="1:15" ht="17.25" thickBot="1" x14ac:dyDescent="0.4">
      <c r="A2165" s="17">
        <f t="shared" si="66"/>
        <v>7100019</v>
      </c>
      <c r="B2165" s="17" t="s">
        <v>75</v>
      </c>
      <c r="C2165" s="15">
        <f>INDEX(装备!G:G,MATCH(属性!A2165,装备!A:A,0))</f>
        <v>11</v>
      </c>
      <c r="D2165" s="15" t="str">
        <f>INDEX(装备!E:E,MATCH(属性!A2165,装备!A:A,0))</f>
        <v>weapon</v>
      </c>
      <c r="E2165" s="14">
        <v>3</v>
      </c>
      <c r="F2165" s="17">
        <f>INT((VLOOKUP($C2165,装备数值,2,0)+VLOOKUP($C2165,装备数值,5,0)*($E2165-1))*VLOOKUP($D2165,系数!$K$2:$O$7,2,0))</f>
        <v>0</v>
      </c>
      <c r="G2165" s="17">
        <f>INT((VLOOKUP($C2165,装备数值,3,0)+VLOOKUP($C2165,装备数值,6,0)*($E2165-1))*VLOOKUP($D2165,系数!$K$2:$O$7,3,0))</f>
        <v>106</v>
      </c>
      <c r="H2165" s="17">
        <f t="shared" si="67"/>
        <v>106</v>
      </c>
      <c r="I2165" s="17">
        <f>INT((VLOOKUP($C2165,装备数值,4,0)+VLOOKUP($C2165,装备数值,7,0)*($E2165-1))*VLOOKUP($D2165,系数!$K$2:$O$7,4,0))</f>
        <v>0</v>
      </c>
      <c r="J2165" s="17">
        <f>INT((VLOOKUP($C2165,装备数值,4,0)+VLOOKUP($C2165,装备数值,7,0)*($E2165-1))*VLOOKUP($D2165,系数!$K$2:$O$7,5,0))</f>
        <v>0</v>
      </c>
      <c r="K2165" s="17">
        <f>INT(VLOOKUP(E2165,强化金币,2,1)*VLOOKUP(INDEX(装备!F:F,MATCH(属性!A2165,装备!A:A,0)),系数!$K$12:$M$15,3,0))</f>
        <v>55</v>
      </c>
      <c r="L2165" s="17"/>
      <c r="M2165" s="17"/>
      <c r="N2165" s="17"/>
      <c r="O2165" s="17">
        <f>IF(E2165=1,"",VLOOKUP(E2165,系数!$S$2:$AB$12,MATCH(属性!C2165,评级,0),1))</f>
        <v>0</v>
      </c>
    </row>
    <row r="2166" spans="1:15" ht="17.25" thickBot="1" x14ac:dyDescent="0.4">
      <c r="A2166" s="17">
        <f t="shared" si="66"/>
        <v>7100019</v>
      </c>
      <c r="B2166" s="17" t="s">
        <v>75</v>
      </c>
      <c r="C2166" s="15">
        <f>INDEX(装备!G:G,MATCH(属性!A2166,装备!A:A,0))</f>
        <v>11</v>
      </c>
      <c r="D2166" s="15" t="str">
        <f>INDEX(装备!E:E,MATCH(属性!A2166,装备!A:A,0))</f>
        <v>weapon</v>
      </c>
      <c r="E2166" s="14">
        <v>4</v>
      </c>
      <c r="F2166" s="17">
        <f>INT((VLOOKUP($C2166,装备数值,2,0)+VLOOKUP($C2166,装备数值,5,0)*($E2166-1))*VLOOKUP($D2166,系数!$K$2:$O$7,2,0))</f>
        <v>0</v>
      </c>
      <c r="G2166" s="17">
        <f>INT((VLOOKUP($C2166,装备数值,3,0)+VLOOKUP($C2166,装备数值,6,0)*($E2166-1))*VLOOKUP($D2166,系数!$K$2:$O$7,3,0))</f>
        <v>109</v>
      </c>
      <c r="H2166" s="17">
        <f t="shared" si="67"/>
        <v>109</v>
      </c>
      <c r="I2166" s="17">
        <f>INT((VLOOKUP($C2166,装备数值,4,0)+VLOOKUP($C2166,装备数值,7,0)*($E2166-1))*VLOOKUP($D2166,系数!$K$2:$O$7,4,0))</f>
        <v>0</v>
      </c>
      <c r="J2166" s="17">
        <f>INT((VLOOKUP($C2166,装备数值,4,0)+VLOOKUP($C2166,装备数值,7,0)*($E2166-1))*VLOOKUP($D2166,系数!$K$2:$O$7,5,0))</f>
        <v>0</v>
      </c>
      <c r="K2166" s="17">
        <f>INT(VLOOKUP(E2166,强化金币,2,1)*VLOOKUP(INDEX(装备!F:F,MATCH(属性!A2166,装备!A:A,0)),系数!$K$12:$M$15,3,0))</f>
        <v>110</v>
      </c>
      <c r="L2166" s="17"/>
      <c r="M2166" s="17"/>
      <c r="N2166" s="17"/>
      <c r="O2166" s="17">
        <f>IF(E2166=1,"",VLOOKUP(E2166,系数!$S$2:$AB$12,MATCH(属性!C2166,评级,0),1))</f>
        <v>0</v>
      </c>
    </row>
    <row r="2167" spans="1:15" ht="17.25" thickBot="1" x14ac:dyDescent="0.4">
      <c r="A2167" s="17">
        <f t="shared" si="66"/>
        <v>7100019</v>
      </c>
      <c r="B2167" s="17" t="s">
        <v>75</v>
      </c>
      <c r="C2167" s="15">
        <f>INDEX(装备!G:G,MATCH(属性!A2167,装备!A:A,0))</f>
        <v>11</v>
      </c>
      <c r="D2167" s="15" t="str">
        <f>INDEX(装备!E:E,MATCH(属性!A2167,装备!A:A,0))</f>
        <v>weapon</v>
      </c>
      <c r="E2167" s="14">
        <v>5</v>
      </c>
      <c r="F2167" s="17">
        <f>INT((VLOOKUP($C2167,装备数值,2,0)+VLOOKUP($C2167,装备数值,5,0)*($E2167-1))*VLOOKUP($D2167,系数!$K$2:$O$7,2,0))</f>
        <v>0</v>
      </c>
      <c r="G2167" s="17">
        <f>INT((VLOOKUP($C2167,装备数值,3,0)+VLOOKUP($C2167,装备数值,6,0)*($E2167-1))*VLOOKUP($D2167,系数!$K$2:$O$7,3,0))</f>
        <v>112</v>
      </c>
      <c r="H2167" s="17">
        <f t="shared" si="67"/>
        <v>112</v>
      </c>
      <c r="I2167" s="17">
        <f>INT((VLOOKUP($C2167,装备数值,4,0)+VLOOKUP($C2167,装备数值,7,0)*($E2167-1))*VLOOKUP($D2167,系数!$K$2:$O$7,4,0))</f>
        <v>0</v>
      </c>
      <c r="J2167" s="17">
        <f>INT((VLOOKUP($C2167,装备数值,4,0)+VLOOKUP($C2167,装备数值,7,0)*($E2167-1))*VLOOKUP($D2167,系数!$K$2:$O$7,5,0))</f>
        <v>0</v>
      </c>
      <c r="K2167" s="17">
        <f>INT(VLOOKUP(E2167,强化金币,2,1)*VLOOKUP(INDEX(装备!F:F,MATCH(属性!A2167,装备!A:A,0)),系数!$K$12:$M$15,3,0))</f>
        <v>165</v>
      </c>
      <c r="L2167" s="17"/>
      <c r="M2167" s="17"/>
      <c r="N2167" s="17"/>
      <c r="O2167" s="17">
        <f>IF(E2167=1,"",VLOOKUP(E2167,系数!$S$2:$AB$12,MATCH(属性!C2167,评级,0),1))</f>
        <v>0</v>
      </c>
    </row>
    <row r="2168" spans="1:15" ht="17.25" thickBot="1" x14ac:dyDescent="0.4">
      <c r="A2168" s="17">
        <f t="shared" si="66"/>
        <v>7100019</v>
      </c>
      <c r="B2168" s="17" t="s">
        <v>75</v>
      </c>
      <c r="C2168" s="15">
        <f>INDEX(装备!G:G,MATCH(属性!A2168,装备!A:A,0))</f>
        <v>11</v>
      </c>
      <c r="D2168" s="15" t="str">
        <f>INDEX(装备!E:E,MATCH(属性!A2168,装备!A:A,0))</f>
        <v>weapon</v>
      </c>
      <c r="E2168" s="14">
        <v>6</v>
      </c>
      <c r="F2168" s="17">
        <f>INT((VLOOKUP($C2168,装备数值,2,0)+VLOOKUP($C2168,装备数值,5,0)*($E2168-1))*VLOOKUP($D2168,系数!$K$2:$O$7,2,0))</f>
        <v>0</v>
      </c>
      <c r="G2168" s="17">
        <f>INT((VLOOKUP($C2168,装备数值,3,0)+VLOOKUP($C2168,装备数值,6,0)*($E2168-1))*VLOOKUP($D2168,系数!$K$2:$O$7,3,0))</f>
        <v>115</v>
      </c>
      <c r="H2168" s="17">
        <f t="shared" si="67"/>
        <v>115</v>
      </c>
      <c r="I2168" s="17">
        <f>INT((VLOOKUP($C2168,装备数值,4,0)+VLOOKUP($C2168,装备数值,7,0)*($E2168-1))*VLOOKUP($D2168,系数!$K$2:$O$7,4,0))</f>
        <v>0</v>
      </c>
      <c r="J2168" s="17">
        <f>INT((VLOOKUP($C2168,装备数值,4,0)+VLOOKUP($C2168,装备数值,7,0)*($E2168-1))*VLOOKUP($D2168,系数!$K$2:$O$7,5,0))</f>
        <v>0</v>
      </c>
      <c r="K2168" s="17">
        <f>INT(VLOOKUP(E2168,强化金币,2,1)*VLOOKUP(INDEX(装备!F:F,MATCH(属性!A2168,装备!A:A,0)),系数!$K$12:$M$15,3,0))</f>
        <v>220</v>
      </c>
      <c r="L2168" s="17"/>
      <c r="M2168" s="17"/>
      <c r="N2168" s="17"/>
      <c r="O2168" s="17">
        <f>IF(E2168=1,"",VLOOKUP(E2168,系数!$S$2:$AB$12,MATCH(属性!C2168,评级,0),1))</f>
        <v>0</v>
      </c>
    </row>
    <row r="2169" spans="1:15" ht="17.25" thickBot="1" x14ac:dyDescent="0.4">
      <c r="A2169" s="17">
        <f t="shared" si="66"/>
        <v>7100019</v>
      </c>
      <c r="B2169" s="17" t="s">
        <v>75</v>
      </c>
      <c r="C2169" s="15">
        <f>INDEX(装备!G:G,MATCH(属性!A2169,装备!A:A,0))</f>
        <v>11</v>
      </c>
      <c r="D2169" s="15" t="str">
        <f>INDEX(装备!E:E,MATCH(属性!A2169,装备!A:A,0))</f>
        <v>weapon</v>
      </c>
      <c r="E2169" s="14">
        <v>7</v>
      </c>
      <c r="F2169" s="17">
        <f>INT((VLOOKUP($C2169,装备数值,2,0)+VLOOKUP($C2169,装备数值,5,0)*($E2169-1))*VLOOKUP($D2169,系数!$K$2:$O$7,2,0))</f>
        <v>0</v>
      </c>
      <c r="G2169" s="17">
        <f>INT((VLOOKUP($C2169,装备数值,3,0)+VLOOKUP($C2169,装备数值,6,0)*($E2169-1))*VLOOKUP($D2169,系数!$K$2:$O$7,3,0))</f>
        <v>118</v>
      </c>
      <c r="H2169" s="17">
        <f t="shared" si="67"/>
        <v>118</v>
      </c>
      <c r="I2169" s="17">
        <f>INT((VLOOKUP($C2169,装备数值,4,0)+VLOOKUP($C2169,装备数值,7,0)*($E2169-1))*VLOOKUP($D2169,系数!$K$2:$O$7,4,0))</f>
        <v>0</v>
      </c>
      <c r="J2169" s="17">
        <f>INT((VLOOKUP($C2169,装备数值,4,0)+VLOOKUP($C2169,装备数值,7,0)*($E2169-1))*VLOOKUP($D2169,系数!$K$2:$O$7,5,0))</f>
        <v>0</v>
      </c>
      <c r="K2169" s="17">
        <f>INT(VLOOKUP(E2169,强化金币,2,1)*VLOOKUP(INDEX(装备!F:F,MATCH(属性!A2169,装备!A:A,0)),系数!$K$12:$M$15,3,0))</f>
        <v>275</v>
      </c>
      <c r="L2169" s="17"/>
      <c r="M2169" s="17"/>
      <c r="N2169" s="17"/>
      <c r="O2169" s="17">
        <f>IF(E2169=1,"",VLOOKUP(E2169,系数!$S$2:$AB$12,MATCH(属性!C2169,评级,0),1))</f>
        <v>0</v>
      </c>
    </row>
    <row r="2170" spans="1:15" ht="17.25" thickBot="1" x14ac:dyDescent="0.4">
      <c r="A2170" s="17">
        <f t="shared" si="66"/>
        <v>7100019</v>
      </c>
      <c r="B2170" s="17" t="s">
        <v>75</v>
      </c>
      <c r="C2170" s="15">
        <f>INDEX(装备!G:G,MATCH(属性!A2170,装备!A:A,0))</f>
        <v>11</v>
      </c>
      <c r="D2170" s="15" t="str">
        <f>INDEX(装备!E:E,MATCH(属性!A2170,装备!A:A,0))</f>
        <v>weapon</v>
      </c>
      <c r="E2170" s="14">
        <v>8</v>
      </c>
      <c r="F2170" s="17">
        <f>INT((VLOOKUP($C2170,装备数值,2,0)+VLOOKUP($C2170,装备数值,5,0)*($E2170-1))*VLOOKUP($D2170,系数!$K$2:$O$7,2,0))</f>
        <v>0</v>
      </c>
      <c r="G2170" s="17">
        <f>INT((VLOOKUP($C2170,装备数值,3,0)+VLOOKUP($C2170,装备数值,6,0)*($E2170-1))*VLOOKUP($D2170,系数!$K$2:$O$7,3,0))</f>
        <v>121</v>
      </c>
      <c r="H2170" s="17">
        <f t="shared" si="67"/>
        <v>121</v>
      </c>
      <c r="I2170" s="17">
        <f>INT((VLOOKUP($C2170,装备数值,4,0)+VLOOKUP($C2170,装备数值,7,0)*($E2170-1))*VLOOKUP($D2170,系数!$K$2:$O$7,4,0))</f>
        <v>0</v>
      </c>
      <c r="J2170" s="17">
        <f>INT((VLOOKUP($C2170,装备数值,4,0)+VLOOKUP($C2170,装备数值,7,0)*($E2170-1))*VLOOKUP($D2170,系数!$K$2:$O$7,5,0))</f>
        <v>0</v>
      </c>
      <c r="K2170" s="17">
        <f>INT(VLOOKUP(E2170,强化金币,2,1)*VLOOKUP(INDEX(装备!F:F,MATCH(属性!A2170,装备!A:A,0)),系数!$K$12:$M$15,3,0))</f>
        <v>330</v>
      </c>
      <c r="L2170" s="17"/>
      <c r="M2170" s="17"/>
      <c r="N2170" s="17"/>
      <c r="O2170" s="17">
        <f>IF(E2170=1,"",VLOOKUP(E2170,系数!$S$2:$AB$12,MATCH(属性!C2170,评级,0),1))</f>
        <v>0</v>
      </c>
    </row>
    <row r="2171" spans="1:15" ht="17.25" thickBot="1" x14ac:dyDescent="0.4">
      <c r="A2171" s="17">
        <f t="shared" si="66"/>
        <v>7100019</v>
      </c>
      <c r="B2171" s="17" t="s">
        <v>75</v>
      </c>
      <c r="C2171" s="15">
        <f>INDEX(装备!G:G,MATCH(属性!A2171,装备!A:A,0))</f>
        <v>11</v>
      </c>
      <c r="D2171" s="15" t="str">
        <f>INDEX(装备!E:E,MATCH(属性!A2171,装备!A:A,0))</f>
        <v>weapon</v>
      </c>
      <c r="E2171" s="14">
        <v>9</v>
      </c>
      <c r="F2171" s="17">
        <f>INT((VLOOKUP($C2171,装备数值,2,0)+VLOOKUP($C2171,装备数值,5,0)*($E2171-1))*VLOOKUP($D2171,系数!$K$2:$O$7,2,0))</f>
        <v>0</v>
      </c>
      <c r="G2171" s="17">
        <f>INT((VLOOKUP($C2171,装备数值,3,0)+VLOOKUP($C2171,装备数值,6,0)*($E2171-1))*VLOOKUP($D2171,系数!$K$2:$O$7,3,0))</f>
        <v>124</v>
      </c>
      <c r="H2171" s="17">
        <f t="shared" si="67"/>
        <v>124</v>
      </c>
      <c r="I2171" s="17">
        <f>INT((VLOOKUP($C2171,装备数值,4,0)+VLOOKUP($C2171,装备数值,7,0)*($E2171-1))*VLOOKUP($D2171,系数!$K$2:$O$7,4,0))</f>
        <v>0</v>
      </c>
      <c r="J2171" s="17">
        <f>INT((VLOOKUP($C2171,装备数值,4,0)+VLOOKUP($C2171,装备数值,7,0)*($E2171-1))*VLOOKUP($D2171,系数!$K$2:$O$7,5,0))</f>
        <v>0</v>
      </c>
      <c r="K2171" s="17">
        <f>INT(VLOOKUP(E2171,强化金币,2,1)*VLOOKUP(INDEX(装备!F:F,MATCH(属性!A2171,装备!A:A,0)),系数!$K$12:$M$15,3,0))</f>
        <v>385</v>
      </c>
      <c r="L2171" s="17"/>
      <c r="M2171" s="17"/>
      <c r="N2171" s="17"/>
      <c r="O2171" s="17">
        <f>IF(E2171=1,"",VLOOKUP(E2171,系数!$S$2:$AB$12,MATCH(属性!C2171,评级,0),1))</f>
        <v>0</v>
      </c>
    </row>
    <row r="2172" spans="1:15" ht="17.25" thickBot="1" x14ac:dyDescent="0.4">
      <c r="A2172" s="17">
        <f t="shared" ref="A2172:A2235" si="68">A2052+1</f>
        <v>7100019</v>
      </c>
      <c r="B2172" s="17" t="s">
        <v>75</v>
      </c>
      <c r="C2172" s="15">
        <f>INDEX(装备!G:G,MATCH(属性!A2172,装备!A:A,0))</f>
        <v>11</v>
      </c>
      <c r="D2172" s="15" t="str">
        <f>INDEX(装备!E:E,MATCH(属性!A2172,装备!A:A,0))</f>
        <v>weapon</v>
      </c>
      <c r="E2172" s="14">
        <v>10</v>
      </c>
      <c r="F2172" s="17">
        <f>INT((VLOOKUP($C2172,装备数值,2,0)+VLOOKUP($C2172,装备数值,5,0)*($E2172-1))*VLOOKUP($D2172,系数!$K$2:$O$7,2,0))</f>
        <v>0</v>
      </c>
      <c r="G2172" s="17">
        <f>INT((VLOOKUP($C2172,装备数值,3,0)+VLOOKUP($C2172,装备数值,6,0)*($E2172-1))*VLOOKUP($D2172,系数!$K$2:$O$7,3,0))</f>
        <v>127</v>
      </c>
      <c r="H2172" s="17">
        <f t="shared" si="67"/>
        <v>127</v>
      </c>
      <c r="I2172" s="17">
        <f>INT((VLOOKUP($C2172,装备数值,4,0)+VLOOKUP($C2172,装备数值,7,0)*($E2172-1))*VLOOKUP($D2172,系数!$K$2:$O$7,4,0))</f>
        <v>0</v>
      </c>
      <c r="J2172" s="17">
        <f>INT((VLOOKUP($C2172,装备数值,4,0)+VLOOKUP($C2172,装备数值,7,0)*($E2172-1))*VLOOKUP($D2172,系数!$K$2:$O$7,5,0))</f>
        <v>0</v>
      </c>
      <c r="K2172" s="17">
        <f>INT(VLOOKUP(E2172,强化金币,2,1)*VLOOKUP(INDEX(装备!F:F,MATCH(属性!A2172,装备!A:A,0)),系数!$K$12:$M$15,3,0))</f>
        <v>440</v>
      </c>
      <c r="L2172" s="17"/>
      <c r="M2172" s="17"/>
      <c r="N2172" s="17"/>
      <c r="O2172" s="17">
        <f>IF(E2172=1,"",VLOOKUP(E2172,系数!$S$2:$AB$12,MATCH(属性!C2172,评级,0),1))</f>
        <v>0</v>
      </c>
    </row>
    <row r="2173" spans="1:15" ht="17.25" thickBot="1" x14ac:dyDescent="0.4">
      <c r="A2173" s="17">
        <f t="shared" si="68"/>
        <v>7100019</v>
      </c>
      <c r="B2173" s="17" t="s">
        <v>75</v>
      </c>
      <c r="C2173" s="15">
        <f>INDEX(装备!G:G,MATCH(属性!A2173,装备!A:A,0))</f>
        <v>11</v>
      </c>
      <c r="D2173" s="15" t="str">
        <f>INDEX(装备!E:E,MATCH(属性!A2173,装备!A:A,0))</f>
        <v>weapon</v>
      </c>
      <c r="E2173" s="14">
        <v>11</v>
      </c>
      <c r="F2173" s="17">
        <f>INT((VLOOKUP($C2173,装备数值,2,0)+VLOOKUP($C2173,装备数值,5,0)*($E2173-1))*VLOOKUP($D2173,系数!$K$2:$O$7,2,0))</f>
        <v>0</v>
      </c>
      <c r="G2173" s="17">
        <f>INT((VLOOKUP($C2173,装备数值,3,0)+VLOOKUP($C2173,装备数值,6,0)*($E2173-1))*VLOOKUP($D2173,系数!$K$2:$O$7,3,0))</f>
        <v>130</v>
      </c>
      <c r="H2173" s="17">
        <f t="shared" si="67"/>
        <v>130</v>
      </c>
      <c r="I2173" s="17">
        <f>INT((VLOOKUP($C2173,装备数值,4,0)+VLOOKUP($C2173,装备数值,7,0)*($E2173-1))*VLOOKUP($D2173,系数!$K$2:$O$7,4,0))</f>
        <v>0</v>
      </c>
      <c r="J2173" s="17">
        <f>INT((VLOOKUP($C2173,装备数值,4,0)+VLOOKUP($C2173,装备数值,7,0)*($E2173-1))*VLOOKUP($D2173,系数!$K$2:$O$7,5,0))</f>
        <v>0</v>
      </c>
      <c r="K2173" s="17">
        <f>INT(VLOOKUP(E2173,强化金币,2,1)*VLOOKUP(INDEX(装备!F:F,MATCH(属性!A2173,装备!A:A,0)),系数!$K$12:$M$15,3,0))</f>
        <v>495</v>
      </c>
      <c r="L2173" s="17"/>
      <c r="M2173" s="17"/>
      <c r="N2173" s="17"/>
      <c r="O2173" s="17">
        <f>IF(E2173=1,"",VLOOKUP(E2173,系数!$S$2:$AB$12,MATCH(属性!C2173,评级,0),1))</f>
        <v>0</v>
      </c>
    </row>
    <row r="2174" spans="1:15" ht="17.25" thickBot="1" x14ac:dyDescent="0.4">
      <c r="A2174" s="17">
        <f t="shared" si="68"/>
        <v>7100019</v>
      </c>
      <c r="B2174" s="17" t="s">
        <v>75</v>
      </c>
      <c r="C2174" s="15">
        <f>INDEX(装备!G:G,MATCH(属性!A2174,装备!A:A,0))</f>
        <v>11</v>
      </c>
      <c r="D2174" s="15" t="str">
        <f>INDEX(装备!E:E,MATCH(属性!A2174,装备!A:A,0))</f>
        <v>weapon</v>
      </c>
      <c r="E2174" s="14">
        <v>12</v>
      </c>
      <c r="F2174" s="17">
        <f>INT((VLOOKUP($C2174,装备数值,2,0)+VLOOKUP($C2174,装备数值,5,0)*($E2174-1))*VLOOKUP($D2174,系数!$K$2:$O$7,2,0))</f>
        <v>0</v>
      </c>
      <c r="G2174" s="17">
        <f>INT((VLOOKUP($C2174,装备数值,3,0)+VLOOKUP($C2174,装备数值,6,0)*($E2174-1))*VLOOKUP($D2174,系数!$K$2:$O$7,3,0))</f>
        <v>133</v>
      </c>
      <c r="H2174" s="17">
        <f t="shared" si="67"/>
        <v>133</v>
      </c>
      <c r="I2174" s="17">
        <f>INT((VLOOKUP($C2174,装备数值,4,0)+VLOOKUP($C2174,装备数值,7,0)*($E2174-1))*VLOOKUP($D2174,系数!$K$2:$O$7,4,0))</f>
        <v>0</v>
      </c>
      <c r="J2174" s="17">
        <f>INT((VLOOKUP($C2174,装备数值,4,0)+VLOOKUP($C2174,装备数值,7,0)*($E2174-1))*VLOOKUP($D2174,系数!$K$2:$O$7,5,0))</f>
        <v>0</v>
      </c>
      <c r="K2174" s="17">
        <f>INT(VLOOKUP(E2174,强化金币,2,1)*VLOOKUP(INDEX(装备!F:F,MATCH(属性!A2174,装备!A:A,0)),系数!$K$12:$M$15,3,0))</f>
        <v>550</v>
      </c>
      <c r="L2174" s="17"/>
      <c r="M2174" s="17"/>
      <c r="N2174" s="17"/>
      <c r="O2174" s="17">
        <f>IF(E2174=1,"",VLOOKUP(E2174,系数!$S$2:$AB$12,MATCH(属性!C2174,评级,0),1))</f>
        <v>0</v>
      </c>
    </row>
    <row r="2175" spans="1:15" ht="17.25" thickBot="1" x14ac:dyDescent="0.4">
      <c r="A2175" s="17">
        <f t="shared" si="68"/>
        <v>7100019</v>
      </c>
      <c r="B2175" s="17" t="s">
        <v>75</v>
      </c>
      <c r="C2175" s="15">
        <f>INDEX(装备!G:G,MATCH(属性!A2175,装备!A:A,0))</f>
        <v>11</v>
      </c>
      <c r="D2175" s="15" t="str">
        <f>INDEX(装备!E:E,MATCH(属性!A2175,装备!A:A,0))</f>
        <v>weapon</v>
      </c>
      <c r="E2175" s="14">
        <v>13</v>
      </c>
      <c r="F2175" s="17">
        <f>INT((VLOOKUP($C2175,装备数值,2,0)+VLOOKUP($C2175,装备数值,5,0)*($E2175-1))*VLOOKUP($D2175,系数!$K$2:$O$7,2,0))</f>
        <v>0</v>
      </c>
      <c r="G2175" s="17">
        <f>INT((VLOOKUP($C2175,装备数值,3,0)+VLOOKUP($C2175,装备数值,6,0)*($E2175-1))*VLOOKUP($D2175,系数!$K$2:$O$7,3,0))</f>
        <v>136</v>
      </c>
      <c r="H2175" s="17">
        <f t="shared" si="67"/>
        <v>136</v>
      </c>
      <c r="I2175" s="17">
        <f>INT((VLOOKUP($C2175,装备数值,4,0)+VLOOKUP($C2175,装备数值,7,0)*($E2175-1))*VLOOKUP($D2175,系数!$K$2:$O$7,4,0))</f>
        <v>0</v>
      </c>
      <c r="J2175" s="17">
        <f>INT((VLOOKUP($C2175,装备数值,4,0)+VLOOKUP($C2175,装备数值,7,0)*($E2175-1))*VLOOKUP($D2175,系数!$K$2:$O$7,5,0))</f>
        <v>0</v>
      </c>
      <c r="K2175" s="17">
        <f>INT(VLOOKUP(E2175,强化金币,2,1)*VLOOKUP(INDEX(装备!F:F,MATCH(属性!A2175,装备!A:A,0)),系数!$K$12:$M$15,3,0))</f>
        <v>660</v>
      </c>
      <c r="L2175" s="17"/>
      <c r="M2175" s="17"/>
      <c r="N2175" s="17"/>
      <c r="O2175" s="17">
        <f>IF(E2175=1,"",VLOOKUP(E2175,系数!$S$2:$AB$12,MATCH(属性!C2175,评级,0),1))</f>
        <v>0</v>
      </c>
    </row>
    <row r="2176" spans="1:15" ht="17.25" thickBot="1" x14ac:dyDescent="0.4">
      <c r="A2176" s="17">
        <f t="shared" si="68"/>
        <v>7100019</v>
      </c>
      <c r="B2176" s="17" t="s">
        <v>75</v>
      </c>
      <c r="C2176" s="15">
        <f>INDEX(装备!G:G,MATCH(属性!A2176,装备!A:A,0))</f>
        <v>11</v>
      </c>
      <c r="D2176" s="15" t="str">
        <f>INDEX(装备!E:E,MATCH(属性!A2176,装备!A:A,0))</f>
        <v>weapon</v>
      </c>
      <c r="E2176" s="14">
        <v>14</v>
      </c>
      <c r="F2176" s="17">
        <f>INT((VLOOKUP($C2176,装备数值,2,0)+VLOOKUP($C2176,装备数值,5,0)*($E2176-1))*VLOOKUP($D2176,系数!$K$2:$O$7,2,0))</f>
        <v>0</v>
      </c>
      <c r="G2176" s="17">
        <f>INT((VLOOKUP($C2176,装备数值,3,0)+VLOOKUP($C2176,装备数值,6,0)*($E2176-1))*VLOOKUP($D2176,系数!$K$2:$O$7,3,0))</f>
        <v>139</v>
      </c>
      <c r="H2176" s="17">
        <f t="shared" si="67"/>
        <v>139</v>
      </c>
      <c r="I2176" s="17">
        <f>INT((VLOOKUP($C2176,装备数值,4,0)+VLOOKUP($C2176,装备数值,7,0)*($E2176-1))*VLOOKUP($D2176,系数!$K$2:$O$7,4,0))</f>
        <v>0</v>
      </c>
      <c r="J2176" s="17">
        <f>INT((VLOOKUP($C2176,装备数值,4,0)+VLOOKUP($C2176,装备数值,7,0)*($E2176-1))*VLOOKUP($D2176,系数!$K$2:$O$7,5,0))</f>
        <v>0</v>
      </c>
      <c r="K2176" s="17">
        <f>INT(VLOOKUP(E2176,强化金币,2,1)*VLOOKUP(INDEX(装备!F:F,MATCH(属性!A2176,装备!A:A,0)),系数!$K$12:$M$15,3,0))</f>
        <v>770</v>
      </c>
      <c r="L2176" s="17"/>
      <c r="M2176" s="17"/>
      <c r="N2176" s="17"/>
      <c r="O2176" s="17">
        <f>IF(E2176=1,"",VLOOKUP(E2176,系数!$S$2:$AB$12,MATCH(属性!C2176,评级,0),1))</f>
        <v>0</v>
      </c>
    </row>
    <row r="2177" spans="1:15" ht="17.25" thickBot="1" x14ac:dyDescent="0.4">
      <c r="A2177" s="17">
        <f t="shared" si="68"/>
        <v>7100019</v>
      </c>
      <c r="B2177" s="17" t="s">
        <v>75</v>
      </c>
      <c r="C2177" s="15">
        <f>INDEX(装备!G:G,MATCH(属性!A2177,装备!A:A,0))</f>
        <v>11</v>
      </c>
      <c r="D2177" s="15" t="str">
        <f>INDEX(装备!E:E,MATCH(属性!A2177,装备!A:A,0))</f>
        <v>weapon</v>
      </c>
      <c r="E2177" s="14">
        <v>15</v>
      </c>
      <c r="F2177" s="17">
        <f>INT((VLOOKUP($C2177,装备数值,2,0)+VLOOKUP($C2177,装备数值,5,0)*($E2177-1))*VLOOKUP($D2177,系数!$K$2:$O$7,2,0))</f>
        <v>0</v>
      </c>
      <c r="G2177" s="17">
        <f>INT((VLOOKUP($C2177,装备数值,3,0)+VLOOKUP($C2177,装备数值,6,0)*($E2177-1))*VLOOKUP($D2177,系数!$K$2:$O$7,3,0))</f>
        <v>142</v>
      </c>
      <c r="H2177" s="17">
        <f t="shared" si="67"/>
        <v>142</v>
      </c>
      <c r="I2177" s="17">
        <f>INT((VLOOKUP($C2177,装备数值,4,0)+VLOOKUP($C2177,装备数值,7,0)*($E2177-1))*VLOOKUP($D2177,系数!$K$2:$O$7,4,0))</f>
        <v>0</v>
      </c>
      <c r="J2177" s="17">
        <f>INT((VLOOKUP($C2177,装备数值,4,0)+VLOOKUP($C2177,装备数值,7,0)*($E2177-1))*VLOOKUP($D2177,系数!$K$2:$O$7,5,0))</f>
        <v>0</v>
      </c>
      <c r="K2177" s="17">
        <f>INT(VLOOKUP(E2177,强化金币,2,1)*VLOOKUP(INDEX(装备!F:F,MATCH(属性!A2177,装备!A:A,0)),系数!$K$12:$M$15,3,0))</f>
        <v>880</v>
      </c>
      <c r="L2177" s="17"/>
      <c r="M2177" s="17"/>
      <c r="N2177" s="17"/>
      <c r="O2177" s="17">
        <f>IF(E2177=1,"",VLOOKUP(E2177,系数!$S$2:$AB$12,MATCH(属性!C2177,评级,0),1))</f>
        <v>0</v>
      </c>
    </row>
    <row r="2178" spans="1:15" ht="17.25" thickBot="1" x14ac:dyDescent="0.4">
      <c r="A2178" s="17">
        <f t="shared" si="68"/>
        <v>7100019</v>
      </c>
      <c r="B2178" s="17" t="s">
        <v>75</v>
      </c>
      <c r="C2178" s="15">
        <f>INDEX(装备!G:G,MATCH(属性!A2178,装备!A:A,0))</f>
        <v>11</v>
      </c>
      <c r="D2178" s="15" t="str">
        <f>INDEX(装备!E:E,MATCH(属性!A2178,装备!A:A,0))</f>
        <v>weapon</v>
      </c>
      <c r="E2178" s="14">
        <v>16</v>
      </c>
      <c r="F2178" s="17">
        <f>INT((VLOOKUP($C2178,装备数值,2,0)+VLOOKUP($C2178,装备数值,5,0)*($E2178-1))*VLOOKUP($D2178,系数!$K$2:$O$7,2,0))</f>
        <v>0</v>
      </c>
      <c r="G2178" s="17">
        <f>INT((VLOOKUP($C2178,装备数值,3,0)+VLOOKUP($C2178,装备数值,6,0)*($E2178-1))*VLOOKUP($D2178,系数!$K$2:$O$7,3,0))</f>
        <v>145</v>
      </c>
      <c r="H2178" s="17">
        <f t="shared" si="67"/>
        <v>145</v>
      </c>
      <c r="I2178" s="17">
        <f>INT((VLOOKUP($C2178,装备数值,4,0)+VLOOKUP($C2178,装备数值,7,0)*($E2178-1))*VLOOKUP($D2178,系数!$K$2:$O$7,4,0))</f>
        <v>0</v>
      </c>
      <c r="J2178" s="17">
        <f>INT((VLOOKUP($C2178,装备数值,4,0)+VLOOKUP($C2178,装备数值,7,0)*($E2178-1))*VLOOKUP($D2178,系数!$K$2:$O$7,5,0))</f>
        <v>0</v>
      </c>
      <c r="K2178" s="17">
        <f>INT(VLOOKUP(E2178,强化金币,2,1)*VLOOKUP(INDEX(装备!F:F,MATCH(属性!A2178,装备!A:A,0)),系数!$K$12:$M$15,3,0))</f>
        <v>990</v>
      </c>
      <c r="L2178" s="17"/>
      <c r="M2178" s="17"/>
      <c r="N2178" s="17"/>
      <c r="O2178" s="17">
        <f>IF(E2178=1,"",VLOOKUP(E2178,系数!$S$2:$AB$12,MATCH(属性!C2178,评级,0),1))</f>
        <v>0</v>
      </c>
    </row>
    <row r="2179" spans="1:15" ht="17.25" thickBot="1" x14ac:dyDescent="0.4">
      <c r="A2179" s="17">
        <f t="shared" si="68"/>
        <v>7100019</v>
      </c>
      <c r="B2179" s="17" t="s">
        <v>75</v>
      </c>
      <c r="C2179" s="15">
        <f>INDEX(装备!G:G,MATCH(属性!A2179,装备!A:A,0))</f>
        <v>11</v>
      </c>
      <c r="D2179" s="15" t="str">
        <f>INDEX(装备!E:E,MATCH(属性!A2179,装备!A:A,0))</f>
        <v>weapon</v>
      </c>
      <c r="E2179" s="14">
        <v>17</v>
      </c>
      <c r="F2179" s="17">
        <f>INT((VLOOKUP($C2179,装备数值,2,0)+VLOOKUP($C2179,装备数值,5,0)*($E2179-1))*VLOOKUP($D2179,系数!$K$2:$O$7,2,0))</f>
        <v>0</v>
      </c>
      <c r="G2179" s="17">
        <f>INT((VLOOKUP($C2179,装备数值,3,0)+VLOOKUP($C2179,装备数值,6,0)*($E2179-1))*VLOOKUP($D2179,系数!$K$2:$O$7,3,0))</f>
        <v>148</v>
      </c>
      <c r="H2179" s="17">
        <f t="shared" si="67"/>
        <v>148</v>
      </c>
      <c r="I2179" s="17">
        <f>INT((VLOOKUP($C2179,装备数值,4,0)+VLOOKUP($C2179,装备数值,7,0)*($E2179-1))*VLOOKUP($D2179,系数!$K$2:$O$7,4,0))</f>
        <v>0</v>
      </c>
      <c r="J2179" s="17">
        <f>INT((VLOOKUP($C2179,装备数值,4,0)+VLOOKUP($C2179,装备数值,7,0)*($E2179-1))*VLOOKUP($D2179,系数!$K$2:$O$7,5,0))</f>
        <v>0</v>
      </c>
      <c r="K2179" s="17">
        <f>INT(VLOOKUP(E2179,强化金币,2,1)*VLOOKUP(INDEX(装备!F:F,MATCH(属性!A2179,装备!A:A,0)),系数!$K$12:$M$15,3,0))</f>
        <v>1100</v>
      </c>
      <c r="L2179" s="17"/>
      <c r="M2179" s="17"/>
      <c r="N2179" s="17"/>
      <c r="O2179" s="17">
        <f>IF(E2179=1,"",VLOOKUP(E2179,系数!$S$2:$AB$12,MATCH(属性!C2179,评级,0),1))</f>
        <v>0</v>
      </c>
    </row>
    <row r="2180" spans="1:15" ht="17.25" thickBot="1" x14ac:dyDescent="0.4">
      <c r="A2180" s="17">
        <f t="shared" si="68"/>
        <v>7100019</v>
      </c>
      <c r="B2180" s="17" t="s">
        <v>75</v>
      </c>
      <c r="C2180" s="15">
        <f>INDEX(装备!G:G,MATCH(属性!A2180,装备!A:A,0))</f>
        <v>11</v>
      </c>
      <c r="D2180" s="15" t="str">
        <f>INDEX(装备!E:E,MATCH(属性!A2180,装备!A:A,0))</f>
        <v>weapon</v>
      </c>
      <c r="E2180" s="14">
        <v>18</v>
      </c>
      <c r="F2180" s="17">
        <f>INT((VLOOKUP($C2180,装备数值,2,0)+VLOOKUP($C2180,装备数值,5,0)*($E2180-1))*VLOOKUP($D2180,系数!$K$2:$O$7,2,0))</f>
        <v>0</v>
      </c>
      <c r="G2180" s="17">
        <f>INT((VLOOKUP($C2180,装备数值,3,0)+VLOOKUP($C2180,装备数值,6,0)*($E2180-1))*VLOOKUP($D2180,系数!$K$2:$O$7,3,0))</f>
        <v>151</v>
      </c>
      <c r="H2180" s="17">
        <f t="shared" ref="H2180:H2243" si="69">G2180</f>
        <v>151</v>
      </c>
      <c r="I2180" s="17">
        <f>INT((VLOOKUP($C2180,装备数值,4,0)+VLOOKUP($C2180,装备数值,7,0)*($E2180-1))*VLOOKUP($D2180,系数!$K$2:$O$7,4,0))</f>
        <v>0</v>
      </c>
      <c r="J2180" s="17">
        <f>INT((VLOOKUP($C2180,装备数值,4,0)+VLOOKUP($C2180,装备数值,7,0)*($E2180-1))*VLOOKUP($D2180,系数!$K$2:$O$7,5,0))</f>
        <v>0</v>
      </c>
      <c r="K2180" s="17">
        <f>INT(VLOOKUP(E2180,强化金币,2,1)*VLOOKUP(INDEX(装备!F:F,MATCH(属性!A2180,装备!A:A,0)),系数!$K$12:$M$15,3,0))</f>
        <v>1210</v>
      </c>
      <c r="L2180" s="17"/>
      <c r="M2180" s="17"/>
      <c r="N2180" s="17"/>
      <c r="O2180" s="17">
        <f>IF(E2180=1,"",VLOOKUP(E2180,系数!$S$2:$AB$12,MATCH(属性!C2180,评级,0),1))</f>
        <v>0</v>
      </c>
    </row>
    <row r="2181" spans="1:15" ht="17.25" thickBot="1" x14ac:dyDescent="0.4">
      <c r="A2181" s="17">
        <f t="shared" si="68"/>
        <v>7100019</v>
      </c>
      <c r="B2181" s="17" t="s">
        <v>75</v>
      </c>
      <c r="C2181" s="15">
        <f>INDEX(装备!G:G,MATCH(属性!A2181,装备!A:A,0))</f>
        <v>11</v>
      </c>
      <c r="D2181" s="15" t="str">
        <f>INDEX(装备!E:E,MATCH(属性!A2181,装备!A:A,0))</f>
        <v>weapon</v>
      </c>
      <c r="E2181" s="14">
        <v>19</v>
      </c>
      <c r="F2181" s="17">
        <f>INT((VLOOKUP($C2181,装备数值,2,0)+VLOOKUP($C2181,装备数值,5,0)*($E2181-1))*VLOOKUP($D2181,系数!$K$2:$O$7,2,0))</f>
        <v>0</v>
      </c>
      <c r="G2181" s="17">
        <f>INT((VLOOKUP($C2181,装备数值,3,0)+VLOOKUP($C2181,装备数值,6,0)*($E2181-1))*VLOOKUP($D2181,系数!$K$2:$O$7,3,0))</f>
        <v>154</v>
      </c>
      <c r="H2181" s="17">
        <f t="shared" si="69"/>
        <v>154</v>
      </c>
      <c r="I2181" s="17">
        <f>INT((VLOOKUP($C2181,装备数值,4,0)+VLOOKUP($C2181,装备数值,7,0)*($E2181-1))*VLOOKUP($D2181,系数!$K$2:$O$7,4,0))</f>
        <v>0</v>
      </c>
      <c r="J2181" s="17">
        <f>INT((VLOOKUP($C2181,装备数值,4,0)+VLOOKUP($C2181,装备数值,7,0)*($E2181-1))*VLOOKUP($D2181,系数!$K$2:$O$7,5,0))</f>
        <v>0</v>
      </c>
      <c r="K2181" s="17">
        <f>INT(VLOOKUP(E2181,强化金币,2,1)*VLOOKUP(INDEX(装备!F:F,MATCH(属性!A2181,装备!A:A,0)),系数!$K$12:$M$15,3,0))</f>
        <v>1320</v>
      </c>
      <c r="L2181" s="17"/>
      <c r="M2181" s="17"/>
      <c r="N2181" s="17"/>
      <c r="O2181" s="17">
        <f>IF(E2181=1,"",VLOOKUP(E2181,系数!$S$2:$AB$12,MATCH(属性!C2181,评级,0),1))</f>
        <v>0</v>
      </c>
    </row>
    <row r="2182" spans="1:15" ht="17.25" thickBot="1" x14ac:dyDescent="0.4">
      <c r="A2182" s="17">
        <f t="shared" si="68"/>
        <v>7100019</v>
      </c>
      <c r="B2182" s="17" t="s">
        <v>75</v>
      </c>
      <c r="C2182" s="15">
        <f>INDEX(装备!G:G,MATCH(属性!A2182,装备!A:A,0))</f>
        <v>11</v>
      </c>
      <c r="D2182" s="15" t="str">
        <f>INDEX(装备!E:E,MATCH(属性!A2182,装备!A:A,0))</f>
        <v>weapon</v>
      </c>
      <c r="E2182" s="14">
        <v>20</v>
      </c>
      <c r="F2182" s="17">
        <f>INT((VLOOKUP($C2182,装备数值,2,0)+VLOOKUP($C2182,装备数值,5,0)*($E2182-1))*VLOOKUP($D2182,系数!$K$2:$O$7,2,0))</f>
        <v>0</v>
      </c>
      <c r="G2182" s="17">
        <f>INT((VLOOKUP($C2182,装备数值,3,0)+VLOOKUP($C2182,装备数值,6,0)*($E2182-1))*VLOOKUP($D2182,系数!$K$2:$O$7,3,0))</f>
        <v>157</v>
      </c>
      <c r="H2182" s="17">
        <f t="shared" si="69"/>
        <v>157</v>
      </c>
      <c r="I2182" s="17">
        <f>INT((VLOOKUP($C2182,装备数值,4,0)+VLOOKUP($C2182,装备数值,7,0)*($E2182-1))*VLOOKUP($D2182,系数!$K$2:$O$7,4,0))</f>
        <v>0</v>
      </c>
      <c r="J2182" s="17">
        <f>INT((VLOOKUP($C2182,装备数值,4,0)+VLOOKUP($C2182,装备数值,7,0)*($E2182-1))*VLOOKUP($D2182,系数!$K$2:$O$7,5,0))</f>
        <v>0</v>
      </c>
      <c r="K2182" s="17">
        <f>INT(VLOOKUP(E2182,强化金币,2,1)*VLOOKUP(INDEX(装备!F:F,MATCH(属性!A2182,装备!A:A,0)),系数!$K$12:$M$15,3,0))</f>
        <v>1430</v>
      </c>
      <c r="L2182" s="17"/>
      <c r="M2182" s="17"/>
      <c r="N2182" s="17"/>
      <c r="O2182" s="17">
        <f>IF(E2182=1,"",VLOOKUP(E2182,系数!$S$2:$AB$12,MATCH(属性!C2182,评级,0),1))</f>
        <v>0</v>
      </c>
    </row>
    <row r="2183" spans="1:15" ht="17.25" thickBot="1" x14ac:dyDescent="0.4">
      <c r="A2183" s="17">
        <f t="shared" si="68"/>
        <v>7100019</v>
      </c>
      <c r="B2183" s="17" t="s">
        <v>75</v>
      </c>
      <c r="C2183" s="15">
        <f>INDEX(装备!G:G,MATCH(属性!A2183,装备!A:A,0))</f>
        <v>11</v>
      </c>
      <c r="D2183" s="15" t="str">
        <f>INDEX(装备!E:E,MATCH(属性!A2183,装备!A:A,0))</f>
        <v>weapon</v>
      </c>
      <c r="E2183" s="14">
        <v>21</v>
      </c>
      <c r="F2183" s="17">
        <f>INT((VLOOKUP($C2183,装备数值,2,0)+VLOOKUP($C2183,装备数值,5,0)*($E2183-1))*VLOOKUP($D2183,系数!$K$2:$O$7,2,0))</f>
        <v>0</v>
      </c>
      <c r="G2183" s="17">
        <f>INT((VLOOKUP($C2183,装备数值,3,0)+VLOOKUP($C2183,装备数值,6,0)*($E2183-1))*VLOOKUP($D2183,系数!$K$2:$O$7,3,0))</f>
        <v>160</v>
      </c>
      <c r="H2183" s="17">
        <f t="shared" si="69"/>
        <v>160</v>
      </c>
      <c r="I2183" s="17">
        <f>INT((VLOOKUP($C2183,装备数值,4,0)+VLOOKUP($C2183,装备数值,7,0)*($E2183-1))*VLOOKUP($D2183,系数!$K$2:$O$7,4,0))</f>
        <v>0</v>
      </c>
      <c r="J2183" s="17">
        <f>INT((VLOOKUP($C2183,装备数值,4,0)+VLOOKUP($C2183,装备数值,7,0)*($E2183-1))*VLOOKUP($D2183,系数!$K$2:$O$7,5,0))</f>
        <v>0</v>
      </c>
      <c r="K2183" s="17">
        <f>INT(VLOOKUP(E2183,强化金币,2,1)*VLOOKUP(INDEX(装备!F:F,MATCH(属性!A2183,装备!A:A,0)),系数!$K$12:$M$15,3,0))</f>
        <v>1540</v>
      </c>
      <c r="L2183" s="17"/>
      <c r="M2183" s="17"/>
      <c r="N2183" s="17"/>
      <c r="O2183" s="17">
        <f>IF(E2183=1,"",VLOOKUP(E2183,系数!$S$2:$AB$12,MATCH(属性!C2183,评级,0),1))</f>
        <v>0</v>
      </c>
    </row>
    <row r="2184" spans="1:15" ht="17.25" thickBot="1" x14ac:dyDescent="0.4">
      <c r="A2184" s="17">
        <f t="shared" si="68"/>
        <v>7100019</v>
      </c>
      <c r="B2184" s="17" t="s">
        <v>75</v>
      </c>
      <c r="C2184" s="15">
        <f>INDEX(装备!G:G,MATCH(属性!A2184,装备!A:A,0))</f>
        <v>11</v>
      </c>
      <c r="D2184" s="15" t="str">
        <f>INDEX(装备!E:E,MATCH(属性!A2184,装备!A:A,0))</f>
        <v>weapon</v>
      </c>
      <c r="E2184" s="14">
        <v>22</v>
      </c>
      <c r="F2184" s="17">
        <f>INT((VLOOKUP($C2184,装备数值,2,0)+VLOOKUP($C2184,装备数值,5,0)*($E2184-1))*VLOOKUP($D2184,系数!$K$2:$O$7,2,0))</f>
        <v>0</v>
      </c>
      <c r="G2184" s="17">
        <f>INT((VLOOKUP($C2184,装备数值,3,0)+VLOOKUP($C2184,装备数值,6,0)*($E2184-1))*VLOOKUP($D2184,系数!$K$2:$O$7,3,0))</f>
        <v>163</v>
      </c>
      <c r="H2184" s="17">
        <f t="shared" si="69"/>
        <v>163</v>
      </c>
      <c r="I2184" s="17">
        <f>INT((VLOOKUP($C2184,装备数值,4,0)+VLOOKUP($C2184,装备数值,7,0)*($E2184-1))*VLOOKUP($D2184,系数!$K$2:$O$7,4,0))</f>
        <v>0</v>
      </c>
      <c r="J2184" s="17">
        <f>INT((VLOOKUP($C2184,装备数值,4,0)+VLOOKUP($C2184,装备数值,7,0)*($E2184-1))*VLOOKUP($D2184,系数!$K$2:$O$7,5,0))</f>
        <v>0</v>
      </c>
      <c r="K2184" s="17">
        <f>INT(VLOOKUP(E2184,强化金币,2,1)*VLOOKUP(INDEX(装备!F:F,MATCH(属性!A2184,装备!A:A,0)),系数!$K$12:$M$15,3,0))</f>
        <v>1650</v>
      </c>
      <c r="L2184" s="17"/>
      <c r="M2184" s="17"/>
      <c r="N2184" s="17"/>
      <c r="O2184" s="17">
        <f>IF(E2184=1,"",VLOOKUP(E2184,系数!$S$2:$AB$12,MATCH(属性!C2184,评级,0),1))</f>
        <v>0</v>
      </c>
    </row>
    <row r="2185" spans="1:15" ht="17.25" thickBot="1" x14ac:dyDescent="0.4">
      <c r="A2185" s="17">
        <f t="shared" si="68"/>
        <v>7100019</v>
      </c>
      <c r="B2185" s="17" t="s">
        <v>75</v>
      </c>
      <c r="C2185" s="15">
        <f>INDEX(装备!G:G,MATCH(属性!A2185,装备!A:A,0))</f>
        <v>11</v>
      </c>
      <c r="D2185" s="15" t="str">
        <f>INDEX(装备!E:E,MATCH(属性!A2185,装备!A:A,0))</f>
        <v>weapon</v>
      </c>
      <c r="E2185" s="14">
        <v>23</v>
      </c>
      <c r="F2185" s="17">
        <f>INT((VLOOKUP($C2185,装备数值,2,0)+VLOOKUP($C2185,装备数值,5,0)*($E2185-1))*VLOOKUP($D2185,系数!$K$2:$O$7,2,0))</f>
        <v>0</v>
      </c>
      <c r="G2185" s="17">
        <f>INT((VLOOKUP($C2185,装备数值,3,0)+VLOOKUP($C2185,装备数值,6,0)*($E2185-1))*VLOOKUP($D2185,系数!$K$2:$O$7,3,0))</f>
        <v>166</v>
      </c>
      <c r="H2185" s="17">
        <f t="shared" si="69"/>
        <v>166</v>
      </c>
      <c r="I2185" s="17">
        <f>INT((VLOOKUP($C2185,装备数值,4,0)+VLOOKUP($C2185,装备数值,7,0)*($E2185-1))*VLOOKUP($D2185,系数!$K$2:$O$7,4,0))</f>
        <v>0</v>
      </c>
      <c r="J2185" s="17">
        <f>INT((VLOOKUP($C2185,装备数值,4,0)+VLOOKUP($C2185,装备数值,7,0)*($E2185-1))*VLOOKUP($D2185,系数!$K$2:$O$7,5,0))</f>
        <v>0</v>
      </c>
      <c r="K2185" s="17">
        <f>INT(VLOOKUP(E2185,强化金币,2,1)*VLOOKUP(INDEX(装备!F:F,MATCH(属性!A2185,装备!A:A,0)),系数!$K$12:$M$15,3,0))</f>
        <v>1760</v>
      </c>
      <c r="L2185" s="17"/>
      <c r="M2185" s="17"/>
      <c r="N2185" s="17"/>
      <c r="O2185" s="17">
        <f>IF(E2185=1,"",VLOOKUP(E2185,系数!$S$2:$AB$12,MATCH(属性!C2185,评级,0),1))</f>
        <v>0</v>
      </c>
    </row>
    <row r="2186" spans="1:15" ht="17.25" thickBot="1" x14ac:dyDescent="0.4">
      <c r="A2186" s="17">
        <f t="shared" si="68"/>
        <v>7100019</v>
      </c>
      <c r="B2186" s="17" t="s">
        <v>75</v>
      </c>
      <c r="C2186" s="15">
        <f>INDEX(装备!G:G,MATCH(属性!A2186,装备!A:A,0))</f>
        <v>11</v>
      </c>
      <c r="D2186" s="15" t="str">
        <f>INDEX(装备!E:E,MATCH(属性!A2186,装备!A:A,0))</f>
        <v>weapon</v>
      </c>
      <c r="E2186" s="14">
        <v>24</v>
      </c>
      <c r="F2186" s="17">
        <f>INT((VLOOKUP($C2186,装备数值,2,0)+VLOOKUP($C2186,装备数值,5,0)*($E2186-1))*VLOOKUP($D2186,系数!$K$2:$O$7,2,0))</f>
        <v>0</v>
      </c>
      <c r="G2186" s="17">
        <f>INT((VLOOKUP($C2186,装备数值,3,0)+VLOOKUP($C2186,装备数值,6,0)*($E2186-1))*VLOOKUP($D2186,系数!$K$2:$O$7,3,0))</f>
        <v>169</v>
      </c>
      <c r="H2186" s="17">
        <f t="shared" si="69"/>
        <v>169</v>
      </c>
      <c r="I2186" s="17">
        <f>INT((VLOOKUP($C2186,装备数值,4,0)+VLOOKUP($C2186,装备数值,7,0)*($E2186-1))*VLOOKUP($D2186,系数!$K$2:$O$7,4,0))</f>
        <v>0</v>
      </c>
      <c r="J2186" s="17">
        <f>INT((VLOOKUP($C2186,装备数值,4,0)+VLOOKUP($C2186,装备数值,7,0)*($E2186-1))*VLOOKUP($D2186,系数!$K$2:$O$7,5,0))</f>
        <v>0</v>
      </c>
      <c r="K2186" s="17">
        <f>INT(VLOOKUP(E2186,强化金币,2,1)*VLOOKUP(INDEX(装备!F:F,MATCH(属性!A2186,装备!A:A,0)),系数!$K$12:$M$15,3,0))</f>
        <v>1870</v>
      </c>
      <c r="L2186" s="17"/>
      <c r="M2186" s="17"/>
      <c r="N2186" s="17"/>
      <c r="O2186" s="17">
        <f>IF(E2186=1,"",VLOOKUP(E2186,系数!$S$2:$AB$12,MATCH(属性!C2186,评级,0),1))</f>
        <v>0</v>
      </c>
    </row>
    <row r="2187" spans="1:15" ht="17.25" thickBot="1" x14ac:dyDescent="0.4">
      <c r="A2187" s="17">
        <f t="shared" si="68"/>
        <v>7100019</v>
      </c>
      <c r="B2187" s="17" t="s">
        <v>75</v>
      </c>
      <c r="C2187" s="15">
        <f>INDEX(装备!G:G,MATCH(属性!A2187,装备!A:A,0))</f>
        <v>11</v>
      </c>
      <c r="D2187" s="15" t="str">
        <f>INDEX(装备!E:E,MATCH(属性!A2187,装备!A:A,0))</f>
        <v>weapon</v>
      </c>
      <c r="E2187" s="14">
        <v>25</v>
      </c>
      <c r="F2187" s="17">
        <f>INT((VLOOKUP($C2187,装备数值,2,0)+VLOOKUP($C2187,装备数值,5,0)*($E2187-1))*VLOOKUP($D2187,系数!$K$2:$O$7,2,0))</f>
        <v>0</v>
      </c>
      <c r="G2187" s="17">
        <f>INT((VLOOKUP($C2187,装备数值,3,0)+VLOOKUP($C2187,装备数值,6,0)*($E2187-1))*VLOOKUP($D2187,系数!$K$2:$O$7,3,0))</f>
        <v>172</v>
      </c>
      <c r="H2187" s="17">
        <f t="shared" si="69"/>
        <v>172</v>
      </c>
      <c r="I2187" s="17">
        <f>INT((VLOOKUP($C2187,装备数值,4,0)+VLOOKUP($C2187,装备数值,7,0)*($E2187-1))*VLOOKUP($D2187,系数!$K$2:$O$7,4,0))</f>
        <v>0</v>
      </c>
      <c r="J2187" s="17">
        <f>INT((VLOOKUP($C2187,装备数值,4,0)+VLOOKUP($C2187,装备数值,7,0)*($E2187-1))*VLOOKUP($D2187,系数!$K$2:$O$7,5,0))</f>
        <v>0</v>
      </c>
      <c r="K2187" s="17">
        <f>INT(VLOOKUP(E2187,强化金币,2,1)*VLOOKUP(INDEX(装备!F:F,MATCH(属性!A2187,装备!A:A,0)),系数!$K$12:$M$15,3,0))</f>
        <v>1980</v>
      </c>
      <c r="L2187" s="17"/>
      <c r="M2187" s="17"/>
      <c r="N2187" s="17"/>
      <c r="O2187" s="17">
        <f>IF(E2187=1,"",VLOOKUP(E2187,系数!$S$2:$AB$12,MATCH(属性!C2187,评级,0),1))</f>
        <v>0</v>
      </c>
    </row>
    <row r="2188" spans="1:15" ht="17.25" thickBot="1" x14ac:dyDescent="0.4">
      <c r="A2188" s="17">
        <f t="shared" si="68"/>
        <v>7100019</v>
      </c>
      <c r="B2188" s="17" t="s">
        <v>75</v>
      </c>
      <c r="C2188" s="15">
        <f>INDEX(装备!G:G,MATCH(属性!A2188,装备!A:A,0))</f>
        <v>11</v>
      </c>
      <c r="D2188" s="15" t="str">
        <f>INDEX(装备!E:E,MATCH(属性!A2188,装备!A:A,0))</f>
        <v>weapon</v>
      </c>
      <c r="E2188" s="14">
        <v>26</v>
      </c>
      <c r="F2188" s="17">
        <f>INT((VLOOKUP($C2188,装备数值,2,0)+VLOOKUP($C2188,装备数值,5,0)*($E2188-1))*VLOOKUP($D2188,系数!$K$2:$O$7,2,0))</f>
        <v>0</v>
      </c>
      <c r="G2188" s="17">
        <f>INT((VLOOKUP($C2188,装备数值,3,0)+VLOOKUP($C2188,装备数值,6,0)*($E2188-1))*VLOOKUP($D2188,系数!$K$2:$O$7,3,0))</f>
        <v>175</v>
      </c>
      <c r="H2188" s="17">
        <f t="shared" si="69"/>
        <v>175</v>
      </c>
      <c r="I2188" s="17">
        <f>INT((VLOOKUP($C2188,装备数值,4,0)+VLOOKUP($C2188,装备数值,7,0)*($E2188-1))*VLOOKUP($D2188,系数!$K$2:$O$7,4,0))</f>
        <v>0</v>
      </c>
      <c r="J2188" s="17">
        <f>INT((VLOOKUP($C2188,装备数值,4,0)+VLOOKUP($C2188,装备数值,7,0)*($E2188-1))*VLOOKUP($D2188,系数!$K$2:$O$7,5,0))</f>
        <v>0</v>
      </c>
      <c r="K2188" s="17">
        <f>INT(VLOOKUP(E2188,强化金币,2,1)*VLOOKUP(INDEX(装备!F:F,MATCH(属性!A2188,装备!A:A,0)),系数!$K$12:$M$15,3,0))</f>
        <v>2090</v>
      </c>
      <c r="L2188" s="17"/>
      <c r="M2188" s="17"/>
      <c r="N2188" s="17"/>
      <c r="O2188" s="17">
        <f>IF(E2188=1,"",VLOOKUP(E2188,系数!$S$2:$AB$12,MATCH(属性!C2188,评级,0),1))</f>
        <v>0</v>
      </c>
    </row>
    <row r="2189" spans="1:15" ht="17.25" thickBot="1" x14ac:dyDescent="0.4">
      <c r="A2189" s="17">
        <f t="shared" si="68"/>
        <v>7100019</v>
      </c>
      <c r="B2189" s="17" t="s">
        <v>75</v>
      </c>
      <c r="C2189" s="15">
        <f>INDEX(装备!G:G,MATCH(属性!A2189,装备!A:A,0))</f>
        <v>11</v>
      </c>
      <c r="D2189" s="15" t="str">
        <f>INDEX(装备!E:E,MATCH(属性!A2189,装备!A:A,0))</f>
        <v>weapon</v>
      </c>
      <c r="E2189" s="14">
        <v>27</v>
      </c>
      <c r="F2189" s="17">
        <f>INT((VLOOKUP($C2189,装备数值,2,0)+VLOOKUP($C2189,装备数值,5,0)*($E2189-1))*VLOOKUP($D2189,系数!$K$2:$O$7,2,0))</f>
        <v>0</v>
      </c>
      <c r="G2189" s="17">
        <f>INT((VLOOKUP($C2189,装备数值,3,0)+VLOOKUP($C2189,装备数值,6,0)*($E2189-1))*VLOOKUP($D2189,系数!$K$2:$O$7,3,0))</f>
        <v>178</v>
      </c>
      <c r="H2189" s="17">
        <f t="shared" si="69"/>
        <v>178</v>
      </c>
      <c r="I2189" s="17">
        <f>INT((VLOOKUP($C2189,装备数值,4,0)+VLOOKUP($C2189,装备数值,7,0)*($E2189-1))*VLOOKUP($D2189,系数!$K$2:$O$7,4,0))</f>
        <v>0</v>
      </c>
      <c r="J2189" s="17">
        <f>INT((VLOOKUP($C2189,装备数值,4,0)+VLOOKUP($C2189,装备数值,7,0)*($E2189-1))*VLOOKUP($D2189,系数!$K$2:$O$7,5,0))</f>
        <v>0</v>
      </c>
      <c r="K2189" s="17">
        <f>INT(VLOOKUP(E2189,强化金币,2,1)*VLOOKUP(INDEX(装备!F:F,MATCH(属性!A2189,装备!A:A,0)),系数!$K$12:$M$15,3,0))</f>
        <v>2200</v>
      </c>
      <c r="L2189" s="17"/>
      <c r="M2189" s="17"/>
      <c r="N2189" s="17"/>
      <c r="O2189" s="17">
        <f>IF(E2189=1,"",VLOOKUP(E2189,系数!$S$2:$AB$12,MATCH(属性!C2189,评级,0),1))</f>
        <v>0</v>
      </c>
    </row>
    <row r="2190" spans="1:15" ht="17.25" thickBot="1" x14ac:dyDescent="0.4">
      <c r="A2190" s="17">
        <f t="shared" si="68"/>
        <v>7100019</v>
      </c>
      <c r="B2190" s="17" t="s">
        <v>75</v>
      </c>
      <c r="C2190" s="15">
        <f>INDEX(装备!G:G,MATCH(属性!A2190,装备!A:A,0))</f>
        <v>11</v>
      </c>
      <c r="D2190" s="15" t="str">
        <f>INDEX(装备!E:E,MATCH(属性!A2190,装备!A:A,0))</f>
        <v>weapon</v>
      </c>
      <c r="E2190" s="14">
        <v>28</v>
      </c>
      <c r="F2190" s="17">
        <f>INT((VLOOKUP($C2190,装备数值,2,0)+VLOOKUP($C2190,装备数值,5,0)*($E2190-1))*VLOOKUP($D2190,系数!$K$2:$O$7,2,0))</f>
        <v>0</v>
      </c>
      <c r="G2190" s="17">
        <f>INT((VLOOKUP($C2190,装备数值,3,0)+VLOOKUP($C2190,装备数值,6,0)*($E2190-1))*VLOOKUP($D2190,系数!$K$2:$O$7,3,0))</f>
        <v>181</v>
      </c>
      <c r="H2190" s="17">
        <f t="shared" si="69"/>
        <v>181</v>
      </c>
      <c r="I2190" s="17">
        <f>INT((VLOOKUP($C2190,装备数值,4,0)+VLOOKUP($C2190,装备数值,7,0)*($E2190-1))*VLOOKUP($D2190,系数!$K$2:$O$7,4,0))</f>
        <v>0</v>
      </c>
      <c r="J2190" s="17">
        <f>INT((VLOOKUP($C2190,装备数值,4,0)+VLOOKUP($C2190,装备数值,7,0)*($E2190-1))*VLOOKUP($D2190,系数!$K$2:$O$7,5,0))</f>
        <v>0</v>
      </c>
      <c r="K2190" s="17">
        <f>INT(VLOOKUP(E2190,强化金币,2,1)*VLOOKUP(INDEX(装备!F:F,MATCH(属性!A2190,装备!A:A,0)),系数!$K$12:$M$15,3,0))</f>
        <v>2310</v>
      </c>
      <c r="L2190" s="17"/>
      <c r="M2190" s="17"/>
      <c r="N2190" s="17"/>
      <c r="O2190" s="17">
        <f>IF(E2190=1,"",VLOOKUP(E2190,系数!$S$2:$AB$12,MATCH(属性!C2190,评级,0),1))</f>
        <v>0</v>
      </c>
    </row>
    <row r="2191" spans="1:15" ht="17.25" thickBot="1" x14ac:dyDescent="0.4">
      <c r="A2191" s="17">
        <f t="shared" si="68"/>
        <v>7100019</v>
      </c>
      <c r="B2191" s="17" t="s">
        <v>75</v>
      </c>
      <c r="C2191" s="15">
        <f>INDEX(装备!G:G,MATCH(属性!A2191,装备!A:A,0))</f>
        <v>11</v>
      </c>
      <c r="D2191" s="15" t="str">
        <f>INDEX(装备!E:E,MATCH(属性!A2191,装备!A:A,0))</f>
        <v>weapon</v>
      </c>
      <c r="E2191" s="14">
        <v>29</v>
      </c>
      <c r="F2191" s="17">
        <f>INT((VLOOKUP($C2191,装备数值,2,0)+VLOOKUP($C2191,装备数值,5,0)*($E2191-1))*VLOOKUP($D2191,系数!$K$2:$O$7,2,0))</f>
        <v>0</v>
      </c>
      <c r="G2191" s="17">
        <f>INT((VLOOKUP($C2191,装备数值,3,0)+VLOOKUP($C2191,装备数值,6,0)*($E2191-1))*VLOOKUP($D2191,系数!$K$2:$O$7,3,0))</f>
        <v>184</v>
      </c>
      <c r="H2191" s="17">
        <f t="shared" si="69"/>
        <v>184</v>
      </c>
      <c r="I2191" s="17">
        <f>INT((VLOOKUP($C2191,装备数值,4,0)+VLOOKUP($C2191,装备数值,7,0)*($E2191-1))*VLOOKUP($D2191,系数!$K$2:$O$7,4,0))</f>
        <v>0</v>
      </c>
      <c r="J2191" s="17">
        <f>INT((VLOOKUP($C2191,装备数值,4,0)+VLOOKUP($C2191,装备数值,7,0)*($E2191-1))*VLOOKUP($D2191,系数!$K$2:$O$7,5,0))</f>
        <v>0</v>
      </c>
      <c r="K2191" s="17">
        <f>INT(VLOOKUP(E2191,强化金币,2,1)*VLOOKUP(INDEX(装备!F:F,MATCH(属性!A2191,装备!A:A,0)),系数!$K$12:$M$15,3,0))</f>
        <v>2475</v>
      </c>
      <c r="L2191" s="17"/>
      <c r="M2191" s="17"/>
      <c r="N2191" s="17"/>
      <c r="O2191" s="17">
        <f>IF(E2191=1,"",VLOOKUP(E2191,系数!$S$2:$AB$12,MATCH(属性!C2191,评级,0),1))</f>
        <v>0</v>
      </c>
    </row>
    <row r="2192" spans="1:15" ht="17.25" thickBot="1" x14ac:dyDescent="0.4">
      <c r="A2192" s="17">
        <f t="shared" si="68"/>
        <v>7100019</v>
      </c>
      <c r="B2192" s="17" t="s">
        <v>75</v>
      </c>
      <c r="C2192" s="15">
        <f>INDEX(装备!G:G,MATCH(属性!A2192,装备!A:A,0))</f>
        <v>11</v>
      </c>
      <c r="D2192" s="15" t="str">
        <f>INDEX(装备!E:E,MATCH(属性!A2192,装备!A:A,0))</f>
        <v>weapon</v>
      </c>
      <c r="E2192" s="14">
        <v>30</v>
      </c>
      <c r="F2192" s="17">
        <f>INT((VLOOKUP($C2192,装备数值,2,0)+VLOOKUP($C2192,装备数值,5,0)*($E2192-1))*VLOOKUP($D2192,系数!$K$2:$O$7,2,0))</f>
        <v>0</v>
      </c>
      <c r="G2192" s="17">
        <f>INT((VLOOKUP($C2192,装备数值,3,0)+VLOOKUP($C2192,装备数值,6,0)*($E2192-1))*VLOOKUP($D2192,系数!$K$2:$O$7,3,0))</f>
        <v>187</v>
      </c>
      <c r="H2192" s="17">
        <f t="shared" si="69"/>
        <v>187</v>
      </c>
      <c r="I2192" s="17">
        <f>INT((VLOOKUP($C2192,装备数值,4,0)+VLOOKUP($C2192,装备数值,7,0)*($E2192-1))*VLOOKUP($D2192,系数!$K$2:$O$7,4,0))</f>
        <v>0</v>
      </c>
      <c r="J2192" s="17">
        <f>INT((VLOOKUP($C2192,装备数值,4,0)+VLOOKUP($C2192,装备数值,7,0)*($E2192-1))*VLOOKUP($D2192,系数!$K$2:$O$7,5,0))</f>
        <v>0</v>
      </c>
      <c r="K2192" s="17">
        <f>INT(VLOOKUP(E2192,强化金币,2,1)*VLOOKUP(INDEX(装备!F:F,MATCH(属性!A2192,装备!A:A,0)),系数!$K$12:$M$15,3,0))</f>
        <v>2750</v>
      </c>
      <c r="L2192" s="17"/>
      <c r="M2192" s="17"/>
      <c r="N2192" s="17"/>
      <c r="O2192" s="17">
        <f>IF(E2192=1,"",VLOOKUP(E2192,系数!$S$2:$AB$12,MATCH(属性!C2192,评级,0),1))</f>
        <v>0</v>
      </c>
    </row>
    <row r="2193" spans="1:15" ht="17.25" thickBot="1" x14ac:dyDescent="0.4">
      <c r="A2193" s="17">
        <f t="shared" si="68"/>
        <v>7100019</v>
      </c>
      <c r="B2193" s="17" t="s">
        <v>75</v>
      </c>
      <c r="C2193" s="15">
        <f>INDEX(装备!G:G,MATCH(属性!A2193,装备!A:A,0))</f>
        <v>11</v>
      </c>
      <c r="D2193" s="15" t="str">
        <f>INDEX(装备!E:E,MATCH(属性!A2193,装备!A:A,0))</f>
        <v>weapon</v>
      </c>
      <c r="E2193" s="14">
        <v>31</v>
      </c>
      <c r="F2193" s="17">
        <f>INT((VLOOKUP($C2193,装备数值,2,0)+VLOOKUP($C2193,装备数值,5,0)*($E2193-1))*VLOOKUP($D2193,系数!$K$2:$O$7,2,0))</f>
        <v>0</v>
      </c>
      <c r="G2193" s="17">
        <f>INT((VLOOKUP($C2193,装备数值,3,0)+VLOOKUP($C2193,装备数值,6,0)*($E2193-1))*VLOOKUP($D2193,系数!$K$2:$O$7,3,0))</f>
        <v>190</v>
      </c>
      <c r="H2193" s="17">
        <f t="shared" si="69"/>
        <v>190</v>
      </c>
      <c r="I2193" s="17">
        <f>INT((VLOOKUP($C2193,装备数值,4,0)+VLOOKUP($C2193,装备数值,7,0)*($E2193-1))*VLOOKUP($D2193,系数!$K$2:$O$7,4,0))</f>
        <v>0</v>
      </c>
      <c r="J2193" s="17">
        <f>INT((VLOOKUP($C2193,装备数值,4,0)+VLOOKUP($C2193,装备数值,7,0)*($E2193-1))*VLOOKUP($D2193,系数!$K$2:$O$7,5,0))</f>
        <v>0</v>
      </c>
      <c r="K2193" s="17">
        <f>INT(VLOOKUP(E2193,强化金币,2,1)*VLOOKUP(INDEX(装备!F:F,MATCH(属性!A2193,装备!A:A,0)),系数!$K$12:$M$15,3,0))</f>
        <v>3025</v>
      </c>
      <c r="L2193" s="17"/>
      <c r="M2193" s="17"/>
      <c r="N2193" s="17"/>
      <c r="O2193" s="17">
        <f>IF(E2193=1,"",VLOOKUP(E2193,系数!$S$2:$AB$12,MATCH(属性!C2193,评级,0),1))</f>
        <v>0</v>
      </c>
    </row>
    <row r="2194" spans="1:15" ht="17.25" thickBot="1" x14ac:dyDescent="0.4">
      <c r="A2194" s="17">
        <f t="shared" si="68"/>
        <v>7100019</v>
      </c>
      <c r="B2194" s="17" t="s">
        <v>75</v>
      </c>
      <c r="C2194" s="15">
        <f>INDEX(装备!G:G,MATCH(属性!A2194,装备!A:A,0))</f>
        <v>11</v>
      </c>
      <c r="D2194" s="15" t="str">
        <f>INDEX(装备!E:E,MATCH(属性!A2194,装备!A:A,0))</f>
        <v>weapon</v>
      </c>
      <c r="E2194" s="14">
        <v>32</v>
      </c>
      <c r="F2194" s="17">
        <f>INT((VLOOKUP($C2194,装备数值,2,0)+VLOOKUP($C2194,装备数值,5,0)*($E2194-1))*VLOOKUP($D2194,系数!$K$2:$O$7,2,0))</f>
        <v>0</v>
      </c>
      <c r="G2194" s="17">
        <f>INT((VLOOKUP($C2194,装备数值,3,0)+VLOOKUP($C2194,装备数值,6,0)*($E2194-1))*VLOOKUP($D2194,系数!$K$2:$O$7,3,0))</f>
        <v>193</v>
      </c>
      <c r="H2194" s="17">
        <f t="shared" si="69"/>
        <v>193</v>
      </c>
      <c r="I2194" s="17">
        <f>INT((VLOOKUP($C2194,装备数值,4,0)+VLOOKUP($C2194,装备数值,7,0)*($E2194-1))*VLOOKUP($D2194,系数!$K$2:$O$7,4,0))</f>
        <v>0</v>
      </c>
      <c r="J2194" s="17">
        <f>INT((VLOOKUP($C2194,装备数值,4,0)+VLOOKUP($C2194,装备数值,7,0)*($E2194-1))*VLOOKUP($D2194,系数!$K$2:$O$7,5,0))</f>
        <v>0</v>
      </c>
      <c r="K2194" s="17">
        <f>INT(VLOOKUP(E2194,强化金币,2,1)*VLOOKUP(INDEX(装备!F:F,MATCH(属性!A2194,装备!A:A,0)),系数!$K$12:$M$15,3,0))</f>
        <v>3300</v>
      </c>
      <c r="L2194" s="17"/>
      <c r="M2194" s="17"/>
      <c r="N2194" s="17"/>
      <c r="O2194" s="17">
        <f>IF(E2194=1,"",VLOOKUP(E2194,系数!$S$2:$AB$12,MATCH(属性!C2194,评级,0),1))</f>
        <v>0</v>
      </c>
    </row>
    <row r="2195" spans="1:15" ht="17.25" thickBot="1" x14ac:dyDescent="0.4">
      <c r="A2195" s="17">
        <f t="shared" si="68"/>
        <v>7100019</v>
      </c>
      <c r="B2195" s="17" t="s">
        <v>75</v>
      </c>
      <c r="C2195" s="15">
        <f>INDEX(装备!G:G,MATCH(属性!A2195,装备!A:A,0))</f>
        <v>11</v>
      </c>
      <c r="D2195" s="15" t="str">
        <f>INDEX(装备!E:E,MATCH(属性!A2195,装备!A:A,0))</f>
        <v>weapon</v>
      </c>
      <c r="E2195" s="14">
        <v>33</v>
      </c>
      <c r="F2195" s="17">
        <f>INT((VLOOKUP($C2195,装备数值,2,0)+VLOOKUP($C2195,装备数值,5,0)*($E2195-1))*VLOOKUP($D2195,系数!$K$2:$O$7,2,0))</f>
        <v>0</v>
      </c>
      <c r="G2195" s="17">
        <f>INT((VLOOKUP($C2195,装备数值,3,0)+VLOOKUP($C2195,装备数值,6,0)*($E2195-1))*VLOOKUP($D2195,系数!$K$2:$O$7,3,0))</f>
        <v>196</v>
      </c>
      <c r="H2195" s="17">
        <f t="shared" si="69"/>
        <v>196</v>
      </c>
      <c r="I2195" s="17">
        <f>INT((VLOOKUP($C2195,装备数值,4,0)+VLOOKUP($C2195,装备数值,7,0)*($E2195-1))*VLOOKUP($D2195,系数!$K$2:$O$7,4,0))</f>
        <v>0</v>
      </c>
      <c r="J2195" s="17">
        <f>INT((VLOOKUP($C2195,装备数值,4,0)+VLOOKUP($C2195,装备数值,7,0)*($E2195-1))*VLOOKUP($D2195,系数!$K$2:$O$7,5,0))</f>
        <v>0</v>
      </c>
      <c r="K2195" s="17">
        <f>INT(VLOOKUP(E2195,强化金币,2,1)*VLOOKUP(INDEX(装备!F:F,MATCH(属性!A2195,装备!A:A,0)),系数!$K$12:$M$15,3,0))</f>
        <v>3575</v>
      </c>
      <c r="L2195" s="17"/>
      <c r="M2195" s="17"/>
      <c r="N2195" s="17"/>
      <c r="O2195" s="17">
        <f>IF(E2195=1,"",VLOOKUP(E2195,系数!$S$2:$AB$12,MATCH(属性!C2195,评级,0),1))</f>
        <v>0</v>
      </c>
    </row>
    <row r="2196" spans="1:15" ht="17.25" thickBot="1" x14ac:dyDescent="0.4">
      <c r="A2196" s="17">
        <f t="shared" si="68"/>
        <v>7100019</v>
      </c>
      <c r="B2196" s="17" t="s">
        <v>75</v>
      </c>
      <c r="C2196" s="15">
        <f>INDEX(装备!G:G,MATCH(属性!A2196,装备!A:A,0))</f>
        <v>11</v>
      </c>
      <c r="D2196" s="15" t="str">
        <f>INDEX(装备!E:E,MATCH(属性!A2196,装备!A:A,0))</f>
        <v>weapon</v>
      </c>
      <c r="E2196" s="14">
        <v>34</v>
      </c>
      <c r="F2196" s="17">
        <f>INT((VLOOKUP($C2196,装备数值,2,0)+VLOOKUP($C2196,装备数值,5,0)*($E2196-1))*VLOOKUP($D2196,系数!$K$2:$O$7,2,0))</f>
        <v>0</v>
      </c>
      <c r="G2196" s="17">
        <f>INT((VLOOKUP($C2196,装备数值,3,0)+VLOOKUP($C2196,装备数值,6,0)*($E2196-1))*VLOOKUP($D2196,系数!$K$2:$O$7,3,0))</f>
        <v>199</v>
      </c>
      <c r="H2196" s="17">
        <f t="shared" si="69"/>
        <v>199</v>
      </c>
      <c r="I2196" s="17">
        <f>INT((VLOOKUP($C2196,装备数值,4,0)+VLOOKUP($C2196,装备数值,7,0)*($E2196-1))*VLOOKUP($D2196,系数!$K$2:$O$7,4,0))</f>
        <v>0</v>
      </c>
      <c r="J2196" s="17">
        <f>INT((VLOOKUP($C2196,装备数值,4,0)+VLOOKUP($C2196,装备数值,7,0)*($E2196-1))*VLOOKUP($D2196,系数!$K$2:$O$7,5,0))</f>
        <v>0</v>
      </c>
      <c r="K2196" s="17">
        <f>INT(VLOOKUP(E2196,强化金币,2,1)*VLOOKUP(INDEX(装备!F:F,MATCH(属性!A2196,装备!A:A,0)),系数!$K$12:$M$15,3,0))</f>
        <v>3850</v>
      </c>
      <c r="L2196" s="17"/>
      <c r="M2196" s="17"/>
      <c r="N2196" s="17"/>
      <c r="O2196" s="17">
        <f>IF(E2196=1,"",VLOOKUP(E2196,系数!$S$2:$AB$12,MATCH(属性!C2196,评级,0),1))</f>
        <v>0</v>
      </c>
    </row>
    <row r="2197" spans="1:15" ht="17.25" thickBot="1" x14ac:dyDescent="0.4">
      <c r="A2197" s="17">
        <f t="shared" si="68"/>
        <v>7100019</v>
      </c>
      <c r="B2197" s="17" t="s">
        <v>75</v>
      </c>
      <c r="C2197" s="15">
        <f>INDEX(装备!G:G,MATCH(属性!A2197,装备!A:A,0))</f>
        <v>11</v>
      </c>
      <c r="D2197" s="15" t="str">
        <f>INDEX(装备!E:E,MATCH(属性!A2197,装备!A:A,0))</f>
        <v>weapon</v>
      </c>
      <c r="E2197" s="14">
        <v>35</v>
      </c>
      <c r="F2197" s="17">
        <f>INT((VLOOKUP($C2197,装备数值,2,0)+VLOOKUP($C2197,装备数值,5,0)*($E2197-1))*VLOOKUP($D2197,系数!$K$2:$O$7,2,0))</f>
        <v>0</v>
      </c>
      <c r="G2197" s="17">
        <f>INT((VLOOKUP($C2197,装备数值,3,0)+VLOOKUP($C2197,装备数值,6,0)*($E2197-1))*VLOOKUP($D2197,系数!$K$2:$O$7,3,0))</f>
        <v>202</v>
      </c>
      <c r="H2197" s="17">
        <f t="shared" si="69"/>
        <v>202</v>
      </c>
      <c r="I2197" s="17">
        <f>INT((VLOOKUP($C2197,装备数值,4,0)+VLOOKUP($C2197,装备数值,7,0)*($E2197-1))*VLOOKUP($D2197,系数!$K$2:$O$7,4,0))</f>
        <v>0</v>
      </c>
      <c r="J2197" s="17">
        <f>INT((VLOOKUP($C2197,装备数值,4,0)+VLOOKUP($C2197,装备数值,7,0)*($E2197-1))*VLOOKUP($D2197,系数!$K$2:$O$7,5,0))</f>
        <v>0</v>
      </c>
      <c r="K2197" s="17">
        <f>INT(VLOOKUP(E2197,强化金币,2,1)*VLOOKUP(INDEX(装备!F:F,MATCH(属性!A2197,装备!A:A,0)),系数!$K$12:$M$15,3,0))</f>
        <v>4125</v>
      </c>
      <c r="L2197" s="17"/>
      <c r="M2197" s="17"/>
      <c r="N2197" s="17"/>
      <c r="O2197" s="17">
        <f>IF(E2197=1,"",VLOOKUP(E2197,系数!$S$2:$AB$12,MATCH(属性!C2197,评级,0),1))</f>
        <v>0</v>
      </c>
    </row>
    <row r="2198" spans="1:15" ht="17.25" thickBot="1" x14ac:dyDescent="0.4">
      <c r="A2198" s="17">
        <f t="shared" si="68"/>
        <v>7100019</v>
      </c>
      <c r="B2198" s="17" t="s">
        <v>75</v>
      </c>
      <c r="C2198" s="15">
        <f>INDEX(装备!G:G,MATCH(属性!A2198,装备!A:A,0))</f>
        <v>11</v>
      </c>
      <c r="D2198" s="15" t="str">
        <f>INDEX(装备!E:E,MATCH(属性!A2198,装备!A:A,0))</f>
        <v>weapon</v>
      </c>
      <c r="E2198" s="14">
        <v>36</v>
      </c>
      <c r="F2198" s="17">
        <f>INT((VLOOKUP($C2198,装备数值,2,0)+VLOOKUP($C2198,装备数值,5,0)*($E2198-1))*VLOOKUP($D2198,系数!$K$2:$O$7,2,0))</f>
        <v>0</v>
      </c>
      <c r="G2198" s="17">
        <f>INT((VLOOKUP($C2198,装备数值,3,0)+VLOOKUP($C2198,装备数值,6,0)*($E2198-1))*VLOOKUP($D2198,系数!$K$2:$O$7,3,0))</f>
        <v>205</v>
      </c>
      <c r="H2198" s="17">
        <f t="shared" si="69"/>
        <v>205</v>
      </c>
      <c r="I2198" s="17">
        <f>INT((VLOOKUP($C2198,装备数值,4,0)+VLOOKUP($C2198,装备数值,7,0)*($E2198-1))*VLOOKUP($D2198,系数!$K$2:$O$7,4,0))</f>
        <v>0</v>
      </c>
      <c r="J2198" s="17">
        <f>INT((VLOOKUP($C2198,装备数值,4,0)+VLOOKUP($C2198,装备数值,7,0)*($E2198-1))*VLOOKUP($D2198,系数!$K$2:$O$7,5,0))</f>
        <v>0</v>
      </c>
      <c r="K2198" s="17">
        <f>INT(VLOOKUP(E2198,强化金币,2,1)*VLOOKUP(INDEX(装备!F:F,MATCH(属性!A2198,装备!A:A,0)),系数!$K$12:$M$15,3,0))</f>
        <v>4400</v>
      </c>
      <c r="L2198" s="17"/>
      <c r="M2198" s="17"/>
      <c r="N2198" s="17"/>
      <c r="O2198" s="17">
        <f>IF(E2198=1,"",VLOOKUP(E2198,系数!$S$2:$AB$12,MATCH(属性!C2198,评级,0),1))</f>
        <v>0</v>
      </c>
    </row>
    <row r="2199" spans="1:15" ht="17.25" thickBot="1" x14ac:dyDescent="0.4">
      <c r="A2199" s="17">
        <f t="shared" si="68"/>
        <v>7100019</v>
      </c>
      <c r="B2199" s="17" t="s">
        <v>75</v>
      </c>
      <c r="C2199" s="15">
        <f>INDEX(装备!G:G,MATCH(属性!A2199,装备!A:A,0))</f>
        <v>11</v>
      </c>
      <c r="D2199" s="15" t="str">
        <f>INDEX(装备!E:E,MATCH(属性!A2199,装备!A:A,0))</f>
        <v>weapon</v>
      </c>
      <c r="E2199" s="14">
        <v>37</v>
      </c>
      <c r="F2199" s="17">
        <f>INT((VLOOKUP($C2199,装备数值,2,0)+VLOOKUP($C2199,装备数值,5,0)*($E2199-1))*VLOOKUP($D2199,系数!$K$2:$O$7,2,0))</f>
        <v>0</v>
      </c>
      <c r="G2199" s="17">
        <f>INT((VLOOKUP($C2199,装备数值,3,0)+VLOOKUP($C2199,装备数值,6,0)*($E2199-1))*VLOOKUP($D2199,系数!$K$2:$O$7,3,0))</f>
        <v>208</v>
      </c>
      <c r="H2199" s="17">
        <f t="shared" si="69"/>
        <v>208</v>
      </c>
      <c r="I2199" s="17">
        <f>INT((VLOOKUP($C2199,装备数值,4,0)+VLOOKUP($C2199,装备数值,7,0)*($E2199-1))*VLOOKUP($D2199,系数!$K$2:$O$7,4,0))</f>
        <v>0</v>
      </c>
      <c r="J2199" s="17">
        <f>INT((VLOOKUP($C2199,装备数值,4,0)+VLOOKUP($C2199,装备数值,7,0)*($E2199-1))*VLOOKUP($D2199,系数!$K$2:$O$7,5,0))</f>
        <v>0</v>
      </c>
      <c r="K2199" s="17">
        <f>INT(VLOOKUP(E2199,强化金币,2,1)*VLOOKUP(INDEX(装备!F:F,MATCH(属性!A2199,装备!A:A,0)),系数!$K$12:$M$15,3,0))</f>
        <v>4675</v>
      </c>
      <c r="L2199" s="17"/>
      <c r="M2199" s="17"/>
      <c r="N2199" s="17"/>
      <c r="O2199" s="17">
        <f>IF(E2199=1,"",VLOOKUP(E2199,系数!$S$2:$AB$12,MATCH(属性!C2199,评级,0),1))</f>
        <v>0</v>
      </c>
    </row>
    <row r="2200" spans="1:15" ht="17.25" thickBot="1" x14ac:dyDescent="0.4">
      <c r="A2200" s="17">
        <f t="shared" si="68"/>
        <v>7100019</v>
      </c>
      <c r="B2200" s="17" t="s">
        <v>75</v>
      </c>
      <c r="C2200" s="15">
        <f>INDEX(装备!G:G,MATCH(属性!A2200,装备!A:A,0))</f>
        <v>11</v>
      </c>
      <c r="D2200" s="15" t="str">
        <f>INDEX(装备!E:E,MATCH(属性!A2200,装备!A:A,0))</f>
        <v>weapon</v>
      </c>
      <c r="E2200" s="14">
        <v>38</v>
      </c>
      <c r="F2200" s="17">
        <f>INT((VLOOKUP($C2200,装备数值,2,0)+VLOOKUP($C2200,装备数值,5,0)*($E2200-1))*VLOOKUP($D2200,系数!$K$2:$O$7,2,0))</f>
        <v>0</v>
      </c>
      <c r="G2200" s="17">
        <f>INT((VLOOKUP($C2200,装备数值,3,0)+VLOOKUP($C2200,装备数值,6,0)*($E2200-1))*VLOOKUP($D2200,系数!$K$2:$O$7,3,0))</f>
        <v>211</v>
      </c>
      <c r="H2200" s="17">
        <f t="shared" si="69"/>
        <v>211</v>
      </c>
      <c r="I2200" s="17">
        <f>INT((VLOOKUP($C2200,装备数值,4,0)+VLOOKUP($C2200,装备数值,7,0)*($E2200-1))*VLOOKUP($D2200,系数!$K$2:$O$7,4,0))</f>
        <v>0</v>
      </c>
      <c r="J2200" s="17">
        <f>INT((VLOOKUP($C2200,装备数值,4,0)+VLOOKUP($C2200,装备数值,7,0)*($E2200-1))*VLOOKUP($D2200,系数!$K$2:$O$7,5,0))</f>
        <v>0</v>
      </c>
      <c r="K2200" s="17">
        <f>INT(VLOOKUP(E2200,强化金币,2,1)*VLOOKUP(INDEX(装备!F:F,MATCH(属性!A2200,装备!A:A,0)),系数!$K$12:$M$15,3,0))</f>
        <v>4950</v>
      </c>
      <c r="L2200" s="17"/>
      <c r="M2200" s="17"/>
      <c r="N2200" s="17"/>
      <c r="O2200" s="17">
        <f>IF(E2200=1,"",VLOOKUP(E2200,系数!$S$2:$AB$12,MATCH(属性!C2200,评级,0),1))</f>
        <v>0</v>
      </c>
    </row>
    <row r="2201" spans="1:15" ht="17.25" thickBot="1" x14ac:dyDescent="0.4">
      <c r="A2201" s="17">
        <f t="shared" si="68"/>
        <v>7100019</v>
      </c>
      <c r="B2201" s="17" t="s">
        <v>75</v>
      </c>
      <c r="C2201" s="15">
        <f>INDEX(装备!G:G,MATCH(属性!A2201,装备!A:A,0))</f>
        <v>11</v>
      </c>
      <c r="D2201" s="15" t="str">
        <f>INDEX(装备!E:E,MATCH(属性!A2201,装备!A:A,0))</f>
        <v>weapon</v>
      </c>
      <c r="E2201" s="14">
        <v>39</v>
      </c>
      <c r="F2201" s="17">
        <f>INT((VLOOKUP($C2201,装备数值,2,0)+VLOOKUP($C2201,装备数值,5,0)*($E2201-1))*VLOOKUP($D2201,系数!$K$2:$O$7,2,0))</f>
        <v>0</v>
      </c>
      <c r="G2201" s="17">
        <f>INT((VLOOKUP($C2201,装备数值,3,0)+VLOOKUP($C2201,装备数值,6,0)*($E2201-1))*VLOOKUP($D2201,系数!$K$2:$O$7,3,0))</f>
        <v>214</v>
      </c>
      <c r="H2201" s="17">
        <f t="shared" si="69"/>
        <v>214</v>
      </c>
      <c r="I2201" s="17">
        <f>INT((VLOOKUP($C2201,装备数值,4,0)+VLOOKUP($C2201,装备数值,7,0)*($E2201-1))*VLOOKUP($D2201,系数!$K$2:$O$7,4,0))</f>
        <v>0</v>
      </c>
      <c r="J2201" s="17">
        <f>INT((VLOOKUP($C2201,装备数值,4,0)+VLOOKUP($C2201,装备数值,7,0)*($E2201-1))*VLOOKUP($D2201,系数!$K$2:$O$7,5,0))</f>
        <v>0</v>
      </c>
      <c r="K2201" s="17">
        <f>INT(VLOOKUP(E2201,强化金币,2,1)*VLOOKUP(INDEX(装备!F:F,MATCH(属性!A2201,装备!A:A,0)),系数!$K$12:$M$15,3,0))</f>
        <v>5500</v>
      </c>
      <c r="L2201" s="17"/>
      <c r="M2201" s="17"/>
      <c r="N2201" s="17"/>
      <c r="O2201" s="17">
        <f>IF(E2201=1,"",VLOOKUP(E2201,系数!$S$2:$AB$12,MATCH(属性!C2201,评级,0),1))</f>
        <v>0</v>
      </c>
    </row>
    <row r="2202" spans="1:15" ht="17.25" thickBot="1" x14ac:dyDescent="0.4">
      <c r="A2202" s="17">
        <f t="shared" si="68"/>
        <v>7100019</v>
      </c>
      <c r="B2202" s="17" t="s">
        <v>75</v>
      </c>
      <c r="C2202" s="15">
        <f>INDEX(装备!G:G,MATCH(属性!A2202,装备!A:A,0))</f>
        <v>11</v>
      </c>
      <c r="D2202" s="15" t="str">
        <f>INDEX(装备!E:E,MATCH(属性!A2202,装备!A:A,0))</f>
        <v>weapon</v>
      </c>
      <c r="E2202" s="14">
        <v>40</v>
      </c>
      <c r="F2202" s="17">
        <f>INT((VLOOKUP($C2202,装备数值,2,0)+VLOOKUP($C2202,装备数值,5,0)*($E2202-1))*VLOOKUP($D2202,系数!$K$2:$O$7,2,0))</f>
        <v>0</v>
      </c>
      <c r="G2202" s="17">
        <f>INT((VLOOKUP($C2202,装备数值,3,0)+VLOOKUP($C2202,装备数值,6,0)*($E2202-1))*VLOOKUP($D2202,系数!$K$2:$O$7,3,0))</f>
        <v>217</v>
      </c>
      <c r="H2202" s="17">
        <f t="shared" si="69"/>
        <v>217</v>
      </c>
      <c r="I2202" s="17">
        <f>INT((VLOOKUP($C2202,装备数值,4,0)+VLOOKUP($C2202,装备数值,7,0)*($E2202-1))*VLOOKUP($D2202,系数!$K$2:$O$7,4,0))</f>
        <v>0</v>
      </c>
      <c r="J2202" s="17">
        <f>INT((VLOOKUP($C2202,装备数值,4,0)+VLOOKUP($C2202,装备数值,7,0)*($E2202-1))*VLOOKUP($D2202,系数!$K$2:$O$7,5,0))</f>
        <v>0</v>
      </c>
      <c r="K2202" s="17">
        <f>INT(VLOOKUP(E2202,强化金币,2,1)*VLOOKUP(INDEX(装备!F:F,MATCH(属性!A2202,装备!A:A,0)),系数!$K$12:$M$15,3,0))</f>
        <v>6600</v>
      </c>
      <c r="L2202" s="17"/>
      <c r="M2202" s="17"/>
      <c r="N2202" s="17"/>
      <c r="O2202" s="17">
        <f>IF(E2202=1,"",VLOOKUP(E2202,系数!$S$2:$AB$12,MATCH(属性!C2202,评级,0),1))</f>
        <v>0</v>
      </c>
    </row>
    <row r="2203" spans="1:15" ht="17.25" thickBot="1" x14ac:dyDescent="0.4">
      <c r="A2203" s="17">
        <f t="shared" si="68"/>
        <v>7100019</v>
      </c>
      <c r="B2203" s="17" t="s">
        <v>75</v>
      </c>
      <c r="C2203" s="15">
        <f>INDEX(装备!G:G,MATCH(属性!A2203,装备!A:A,0))</f>
        <v>11</v>
      </c>
      <c r="D2203" s="15" t="str">
        <f>INDEX(装备!E:E,MATCH(属性!A2203,装备!A:A,0))</f>
        <v>weapon</v>
      </c>
      <c r="E2203" s="14">
        <v>41</v>
      </c>
      <c r="F2203" s="17">
        <f>INT((VLOOKUP($C2203,装备数值,2,0)+VLOOKUP($C2203,装备数值,5,0)*($E2203-1))*VLOOKUP($D2203,系数!$K$2:$O$7,2,0))</f>
        <v>0</v>
      </c>
      <c r="G2203" s="17">
        <f>INT((VLOOKUP($C2203,装备数值,3,0)+VLOOKUP($C2203,装备数值,6,0)*($E2203-1))*VLOOKUP($D2203,系数!$K$2:$O$7,3,0))</f>
        <v>220</v>
      </c>
      <c r="H2203" s="17">
        <f t="shared" si="69"/>
        <v>220</v>
      </c>
      <c r="I2203" s="17">
        <f>INT((VLOOKUP($C2203,装备数值,4,0)+VLOOKUP($C2203,装备数值,7,0)*($E2203-1))*VLOOKUP($D2203,系数!$K$2:$O$7,4,0))</f>
        <v>0</v>
      </c>
      <c r="J2203" s="17">
        <f>INT((VLOOKUP($C2203,装备数值,4,0)+VLOOKUP($C2203,装备数值,7,0)*($E2203-1))*VLOOKUP($D2203,系数!$K$2:$O$7,5,0))</f>
        <v>0</v>
      </c>
      <c r="K2203" s="17">
        <f>INT(VLOOKUP(E2203,强化金币,2,1)*VLOOKUP(INDEX(装备!F:F,MATCH(属性!A2203,装备!A:A,0)),系数!$K$12:$M$15,3,0))</f>
        <v>7700</v>
      </c>
      <c r="L2203" s="17"/>
      <c r="M2203" s="17"/>
      <c r="N2203" s="17"/>
      <c r="O2203" s="17">
        <f>IF(E2203=1,"",VLOOKUP(E2203,系数!$S$2:$AB$12,MATCH(属性!C2203,评级,0),1))</f>
        <v>0</v>
      </c>
    </row>
    <row r="2204" spans="1:15" ht="17.25" thickBot="1" x14ac:dyDescent="0.4">
      <c r="A2204" s="17">
        <f t="shared" si="68"/>
        <v>7100019</v>
      </c>
      <c r="B2204" s="17" t="s">
        <v>75</v>
      </c>
      <c r="C2204" s="15">
        <f>INDEX(装备!G:G,MATCH(属性!A2204,装备!A:A,0))</f>
        <v>11</v>
      </c>
      <c r="D2204" s="15" t="str">
        <f>INDEX(装备!E:E,MATCH(属性!A2204,装备!A:A,0))</f>
        <v>weapon</v>
      </c>
      <c r="E2204" s="14">
        <v>42</v>
      </c>
      <c r="F2204" s="17">
        <f>INT((VLOOKUP($C2204,装备数值,2,0)+VLOOKUP($C2204,装备数值,5,0)*($E2204-1))*VLOOKUP($D2204,系数!$K$2:$O$7,2,0))</f>
        <v>0</v>
      </c>
      <c r="G2204" s="17">
        <f>INT((VLOOKUP($C2204,装备数值,3,0)+VLOOKUP($C2204,装备数值,6,0)*($E2204-1))*VLOOKUP($D2204,系数!$K$2:$O$7,3,0))</f>
        <v>223</v>
      </c>
      <c r="H2204" s="17">
        <f t="shared" si="69"/>
        <v>223</v>
      </c>
      <c r="I2204" s="17">
        <f>INT((VLOOKUP($C2204,装备数值,4,0)+VLOOKUP($C2204,装备数值,7,0)*($E2204-1))*VLOOKUP($D2204,系数!$K$2:$O$7,4,0))</f>
        <v>0</v>
      </c>
      <c r="J2204" s="17">
        <f>INT((VLOOKUP($C2204,装备数值,4,0)+VLOOKUP($C2204,装备数值,7,0)*($E2204-1))*VLOOKUP($D2204,系数!$K$2:$O$7,5,0))</f>
        <v>0</v>
      </c>
      <c r="K2204" s="17">
        <f>INT(VLOOKUP(E2204,强化金币,2,1)*VLOOKUP(INDEX(装备!F:F,MATCH(属性!A2204,装备!A:A,0)),系数!$K$12:$M$15,3,0))</f>
        <v>8800</v>
      </c>
      <c r="L2204" s="17"/>
      <c r="M2204" s="17"/>
      <c r="N2204" s="17"/>
      <c r="O2204" s="17">
        <f>IF(E2204=1,"",VLOOKUP(E2204,系数!$S$2:$AB$12,MATCH(属性!C2204,评级,0),1))</f>
        <v>0</v>
      </c>
    </row>
    <row r="2205" spans="1:15" ht="17.25" thickBot="1" x14ac:dyDescent="0.4">
      <c r="A2205" s="17">
        <f t="shared" si="68"/>
        <v>7100019</v>
      </c>
      <c r="B2205" s="17" t="s">
        <v>75</v>
      </c>
      <c r="C2205" s="15">
        <f>INDEX(装备!G:G,MATCH(属性!A2205,装备!A:A,0))</f>
        <v>11</v>
      </c>
      <c r="D2205" s="15" t="str">
        <f>INDEX(装备!E:E,MATCH(属性!A2205,装备!A:A,0))</f>
        <v>weapon</v>
      </c>
      <c r="E2205" s="14">
        <v>43</v>
      </c>
      <c r="F2205" s="17">
        <f>INT((VLOOKUP($C2205,装备数值,2,0)+VLOOKUP($C2205,装备数值,5,0)*($E2205-1))*VLOOKUP($D2205,系数!$K$2:$O$7,2,0))</f>
        <v>0</v>
      </c>
      <c r="G2205" s="17">
        <f>INT((VLOOKUP($C2205,装备数值,3,0)+VLOOKUP($C2205,装备数值,6,0)*($E2205-1))*VLOOKUP($D2205,系数!$K$2:$O$7,3,0))</f>
        <v>226</v>
      </c>
      <c r="H2205" s="17">
        <f t="shared" si="69"/>
        <v>226</v>
      </c>
      <c r="I2205" s="17">
        <f>INT((VLOOKUP($C2205,装备数值,4,0)+VLOOKUP($C2205,装备数值,7,0)*($E2205-1))*VLOOKUP($D2205,系数!$K$2:$O$7,4,0))</f>
        <v>0</v>
      </c>
      <c r="J2205" s="17">
        <f>INT((VLOOKUP($C2205,装备数值,4,0)+VLOOKUP($C2205,装备数值,7,0)*($E2205-1))*VLOOKUP($D2205,系数!$K$2:$O$7,5,0))</f>
        <v>0</v>
      </c>
      <c r="K2205" s="17">
        <f>INT(VLOOKUP(E2205,强化金币,2,1)*VLOOKUP(INDEX(装备!F:F,MATCH(属性!A2205,装备!A:A,0)),系数!$K$12:$M$15,3,0))</f>
        <v>9900</v>
      </c>
      <c r="L2205" s="17"/>
      <c r="M2205" s="17"/>
      <c r="N2205" s="17"/>
      <c r="O2205" s="17">
        <f>IF(E2205=1,"",VLOOKUP(E2205,系数!$S$2:$AB$12,MATCH(属性!C2205,评级,0),1))</f>
        <v>0</v>
      </c>
    </row>
    <row r="2206" spans="1:15" ht="17.25" thickBot="1" x14ac:dyDescent="0.4">
      <c r="A2206" s="17">
        <f t="shared" si="68"/>
        <v>7100019</v>
      </c>
      <c r="B2206" s="17" t="s">
        <v>75</v>
      </c>
      <c r="C2206" s="15">
        <f>INDEX(装备!G:G,MATCH(属性!A2206,装备!A:A,0))</f>
        <v>11</v>
      </c>
      <c r="D2206" s="15" t="str">
        <f>INDEX(装备!E:E,MATCH(属性!A2206,装备!A:A,0))</f>
        <v>weapon</v>
      </c>
      <c r="E2206" s="14">
        <v>44</v>
      </c>
      <c r="F2206" s="17">
        <f>INT((VLOOKUP($C2206,装备数值,2,0)+VLOOKUP($C2206,装备数值,5,0)*($E2206-1))*VLOOKUP($D2206,系数!$K$2:$O$7,2,0))</f>
        <v>0</v>
      </c>
      <c r="G2206" s="17">
        <f>INT((VLOOKUP($C2206,装备数值,3,0)+VLOOKUP($C2206,装备数值,6,0)*($E2206-1))*VLOOKUP($D2206,系数!$K$2:$O$7,3,0))</f>
        <v>229</v>
      </c>
      <c r="H2206" s="17">
        <f t="shared" si="69"/>
        <v>229</v>
      </c>
      <c r="I2206" s="17">
        <f>INT((VLOOKUP($C2206,装备数值,4,0)+VLOOKUP($C2206,装备数值,7,0)*($E2206-1))*VLOOKUP($D2206,系数!$K$2:$O$7,4,0))</f>
        <v>0</v>
      </c>
      <c r="J2206" s="17">
        <f>INT((VLOOKUP($C2206,装备数值,4,0)+VLOOKUP($C2206,装备数值,7,0)*($E2206-1))*VLOOKUP($D2206,系数!$K$2:$O$7,5,0))</f>
        <v>0</v>
      </c>
      <c r="K2206" s="17">
        <f>INT(VLOOKUP(E2206,强化金币,2,1)*VLOOKUP(INDEX(装备!F:F,MATCH(属性!A2206,装备!A:A,0)),系数!$K$12:$M$15,3,0))</f>
        <v>11000</v>
      </c>
      <c r="L2206" s="17"/>
      <c r="M2206" s="17"/>
      <c r="N2206" s="17"/>
      <c r="O2206" s="17">
        <f>IF(E2206=1,"",VLOOKUP(E2206,系数!$S$2:$AB$12,MATCH(属性!C2206,评级,0),1))</f>
        <v>0</v>
      </c>
    </row>
    <row r="2207" spans="1:15" ht="17.25" thickBot="1" x14ac:dyDescent="0.4">
      <c r="A2207" s="17">
        <f t="shared" si="68"/>
        <v>7100019</v>
      </c>
      <c r="B2207" s="17" t="s">
        <v>75</v>
      </c>
      <c r="C2207" s="15">
        <f>INDEX(装备!G:G,MATCH(属性!A2207,装备!A:A,0))</f>
        <v>11</v>
      </c>
      <c r="D2207" s="15" t="str">
        <f>INDEX(装备!E:E,MATCH(属性!A2207,装备!A:A,0))</f>
        <v>weapon</v>
      </c>
      <c r="E2207" s="14">
        <v>45</v>
      </c>
      <c r="F2207" s="17">
        <f>INT((VLOOKUP($C2207,装备数值,2,0)+VLOOKUP($C2207,装备数值,5,0)*($E2207-1))*VLOOKUP($D2207,系数!$K$2:$O$7,2,0))</f>
        <v>0</v>
      </c>
      <c r="G2207" s="17">
        <f>INT((VLOOKUP($C2207,装备数值,3,0)+VLOOKUP($C2207,装备数值,6,0)*($E2207-1))*VLOOKUP($D2207,系数!$K$2:$O$7,3,0))</f>
        <v>232</v>
      </c>
      <c r="H2207" s="17">
        <f t="shared" si="69"/>
        <v>232</v>
      </c>
      <c r="I2207" s="17">
        <f>INT((VLOOKUP($C2207,装备数值,4,0)+VLOOKUP($C2207,装备数值,7,0)*($E2207-1))*VLOOKUP($D2207,系数!$K$2:$O$7,4,0))</f>
        <v>0</v>
      </c>
      <c r="J2207" s="17">
        <f>INT((VLOOKUP($C2207,装备数值,4,0)+VLOOKUP($C2207,装备数值,7,0)*($E2207-1))*VLOOKUP($D2207,系数!$K$2:$O$7,5,0))</f>
        <v>0</v>
      </c>
      <c r="K2207" s="17">
        <f>INT(VLOOKUP(E2207,强化金币,2,1)*VLOOKUP(INDEX(装备!F:F,MATCH(属性!A2207,装备!A:A,0)),系数!$K$12:$M$15,3,0))</f>
        <v>12100</v>
      </c>
      <c r="L2207" s="17"/>
      <c r="M2207" s="17"/>
      <c r="N2207" s="17"/>
      <c r="O2207" s="17">
        <f>IF(E2207=1,"",VLOOKUP(E2207,系数!$S$2:$AB$12,MATCH(属性!C2207,评级,0),1))</f>
        <v>0</v>
      </c>
    </row>
    <row r="2208" spans="1:15" ht="17.25" thickBot="1" x14ac:dyDescent="0.4">
      <c r="A2208" s="17">
        <f t="shared" si="68"/>
        <v>7100019</v>
      </c>
      <c r="B2208" s="17" t="s">
        <v>75</v>
      </c>
      <c r="C2208" s="15">
        <f>INDEX(装备!G:G,MATCH(属性!A2208,装备!A:A,0))</f>
        <v>11</v>
      </c>
      <c r="D2208" s="15" t="str">
        <f>INDEX(装备!E:E,MATCH(属性!A2208,装备!A:A,0))</f>
        <v>weapon</v>
      </c>
      <c r="E2208" s="14">
        <v>46</v>
      </c>
      <c r="F2208" s="17">
        <f>INT((VLOOKUP($C2208,装备数值,2,0)+VLOOKUP($C2208,装备数值,5,0)*($E2208-1))*VLOOKUP($D2208,系数!$K$2:$O$7,2,0))</f>
        <v>0</v>
      </c>
      <c r="G2208" s="17">
        <f>INT((VLOOKUP($C2208,装备数值,3,0)+VLOOKUP($C2208,装备数值,6,0)*($E2208-1))*VLOOKUP($D2208,系数!$K$2:$O$7,3,0))</f>
        <v>235</v>
      </c>
      <c r="H2208" s="17">
        <f t="shared" si="69"/>
        <v>235</v>
      </c>
      <c r="I2208" s="17">
        <f>INT((VLOOKUP($C2208,装备数值,4,0)+VLOOKUP($C2208,装备数值,7,0)*($E2208-1))*VLOOKUP($D2208,系数!$K$2:$O$7,4,0))</f>
        <v>0</v>
      </c>
      <c r="J2208" s="17">
        <f>INT((VLOOKUP($C2208,装备数值,4,0)+VLOOKUP($C2208,装备数值,7,0)*($E2208-1))*VLOOKUP($D2208,系数!$K$2:$O$7,5,0))</f>
        <v>0</v>
      </c>
      <c r="K2208" s="17">
        <f>INT(VLOOKUP(E2208,强化金币,2,1)*VLOOKUP(INDEX(装备!F:F,MATCH(属性!A2208,装备!A:A,0)),系数!$K$12:$M$15,3,0))</f>
        <v>13200</v>
      </c>
      <c r="L2208" s="17"/>
      <c r="M2208" s="17"/>
      <c r="N2208" s="17"/>
      <c r="O2208" s="17">
        <f>IF(E2208=1,"",VLOOKUP(E2208,系数!$S$2:$AB$12,MATCH(属性!C2208,评级,0),1))</f>
        <v>0</v>
      </c>
    </row>
    <row r="2209" spans="1:15" ht="17.25" thickBot="1" x14ac:dyDescent="0.4">
      <c r="A2209" s="17">
        <f t="shared" si="68"/>
        <v>7100019</v>
      </c>
      <c r="B2209" s="17" t="s">
        <v>75</v>
      </c>
      <c r="C2209" s="15">
        <f>INDEX(装备!G:G,MATCH(属性!A2209,装备!A:A,0))</f>
        <v>11</v>
      </c>
      <c r="D2209" s="15" t="str">
        <f>INDEX(装备!E:E,MATCH(属性!A2209,装备!A:A,0))</f>
        <v>weapon</v>
      </c>
      <c r="E2209" s="14">
        <v>47</v>
      </c>
      <c r="F2209" s="17">
        <f>INT((VLOOKUP($C2209,装备数值,2,0)+VLOOKUP($C2209,装备数值,5,0)*($E2209-1))*VLOOKUP($D2209,系数!$K$2:$O$7,2,0))</f>
        <v>0</v>
      </c>
      <c r="G2209" s="17">
        <f>INT((VLOOKUP($C2209,装备数值,3,0)+VLOOKUP($C2209,装备数值,6,0)*($E2209-1))*VLOOKUP($D2209,系数!$K$2:$O$7,3,0))</f>
        <v>238</v>
      </c>
      <c r="H2209" s="17">
        <f t="shared" si="69"/>
        <v>238</v>
      </c>
      <c r="I2209" s="17">
        <f>INT((VLOOKUP($C2209,装备数值,4,0)+VLOOKUP($C2209,装备数值,7,0)*($E2209-1))*VLOOKUP($D2209,系数!$K$2:$O$7,4,0))</f>
        <v>0</v>
      </c>
      <c r="J2209" s="17">
        <f>INT((VLOOKUP($C2209,装备数值,4,0)+VLOOKUP($C2209,装备数值,7,0)*($E2209-1))*VLOOKUP($D2209,系数!$K$2:$O$7,5,0))</f>
        <v>0</v>
      </c>
      <c r="K2209" s="17">
        <f>INT(VLOOKUP(E2209,强化金币,2,1)*VLOOKUP(INDEX(装备!F:F,MATCH(属性!A2209,装备!A:A,0)),系数!$K$12:$M$15,3,0))</f>
        <v>14300</v>
      </c>
      <c r="L2209" s="17"/>
      <c r="M2209" s="17"/>
      <c r="N2209" s="17"/>
      <c r="O2209" s="17">
        <f>IF(E2209=1,"",VLOOKUP(E2209,系数!$S$2:$AB$12,MATCH(属性!C2209,评级,0),1))</f>
        <v>0</v>
      </c>
    </row>
    <row r="2210" spans="1:15" ht="17.25" thickBot="1" x14ac:dyDescent="0.4">
      <c r="A2210" s="17">
        <f t="shared" si="68"/>
        <v>7100019</v>
      </c>
      <c r="B2210" s="17" t="s">
        <v>75</v>
      </c>
      <c r="C2210" s="15">
        <f>INDEX(装备!G:G,MATCH(属性!A2210,装备!A:A,0))</f>
        <v>11</v>
      </c>
      <c r="D2210" s="15" t="str">
        <f>INDEX(装备!E:E,MATCH(属性!A2210,装备!A:A,0))</f>
        <v>weapon</v>
      </c>
      <c r="E2210" s="14">
        <v>48</v>
      </c>
      <c r="F2210" s="17">
        <f>INT((VLOOKUP($C2210,装备数值,2,0)+VLOOKUP($C2210,装备数值,5,0)*($E2210-1))*VLOOKUP($D2210,系数!$K$2:$O$7,2,0))</f>
        <v>0</v>
      </c>
      <c r="G2210" s="17">
        <f>INT((VLOOKUP($C2210,装备数值,3,0)+VLOOKUP($C2210,装备数值,6,0)*($E2210-1))*VLOOKUP($D2210,系数!$K$2:$O$7,3,0))</f>
        <v>241</v>
      </c>
      <c r="H2210" s="17">
        <f t="shared" si="69"/>
        <v>241</v>
      </c>
      <c r="I2210" s="17">
        <f>INT((VLOOKUP($C2210,装备数值,4,0)+VLOOKUP($C2210,装备数值,7,0)*($E2210-1))*VLOOKUP($D2210,系数!$K$2:$O$7,4,0))</f>
        <v>0</v>
      </c>
      <c r="J2210" s="17">
        <f>INT((VLOOKUP($C2210,装备数值,4,0)+VLOOKUP($C2210,装备数值,7,0)*($E2210-1))*VLOOKUP($D2210,系数!$K$2:$O$7,5,0))</f>
        <v>0</v>
      </c>
      <c r="K2210" s="17">
        <f>INT(VLOOKUP(E2210,强化金币,2,1)*VLOOKUP(INDEX(装备!F:F,MATCH(属性!A2210,装备!A:A,0)),系数!$K$12:$M$15,3,0))</f>
        <v>15400</v>
      </c>
      <c r="L2210" s="17"/>
      <c r="M2210" s="17"/>
      <c r="N2210" s="17"/>
      <c r="O2210" s="17">
        <f>IF(E2210=1,"",VLOOKUP(E2210,系数!$S$2:$AB$12,MATCH(属性!C2210,评级,0),1))</f>
        <v>0</v>
      </c>
    </row>
    <row r="2211" spans="1:15" ht="17.25" thickBot="1" x14ac:dyDescent="0.4">
      <c r="A2211" s="17">
        <f t="shared" si="68"/>
        <v>7100019</v>
      </c>
      <c r="B2211" s="17" t="s">
        <v>75</v>
      </c>
      <c r="C2211" s="15">
        <f>INDEX(装备!G:G,MATCH(属性!A2211,装备!A:A,0))</f>
        <v>11</v>
      </c>
      <c r="D2211" s="15" t="str">
        <f>INDEX(装备!E:E,MATCH(属性!A2211,装备!A:A,0))</f>
        <v>weapon</v>
      </c>
      <c r="E2211" s="14">
        <v>49</v>
      </c>
      <c r="F2211" s="17">
        <f>INT((VLOOKUP($C2211,装备数值,2,0)+VLOOKUP($C2211,装备数值,5,0)*($E2211-1))*VLOOKUP($D2211,系数!$K$2:$O$7,2,0))</f>
        <v>0</v>
      </c>
      <c r="G2211" s="17">
        <f>INT((VLOOKUP($C2211,装备数值,3,0)+VLOOKUP($C2211,装备数值,6,0)*($E2211-1))*VLOOKUP($D2211,系数!$K$2:$O$7,3,0))</f>
        <v>244</v>
      </c>
      <c r="H2211" s="17">
        <f t="shared" si="69"/>
        <v>244</v>
      </c>
      <c r="I2211" s="17">
        <f>INT((VLOOKUP($C2211,装备数值,4,0)+VLOOKUP($C2211,装备数值,7,0)*($E2211-1))*VLOOKUP($D2211,系数!$K$2:$O$7,4,0))</f>
        <v>0</v>
      </c>
      <c r="J2211" s="17">
        <f>INT((VLOOKUP($C2211,装备数值,4,0)+VLOOKUP($C2211,装备数值,7,0)*($E2211-1))*VLOOKUP($D2211,系数!$K$2:$O$7,5,0))</f>
        <v>0</v>
      </c>
      <c r="K2211" s="17">
        <f>INT(VLOOKUP(E2211,强化金币,2,1)*VLOOKUP(INDEX(装备!F:F,MATCH(属性!A2211,装备!A:A,0)),系数!$K$12:$M$15,3,0))</f>
        <v>16500</v>
      </c>
      <c r="L2211" s="17"/>
      <c r="M2211" s="17"/>
      <c r="N2211" s="17"/>
      <c r="O2211" s="17">
        <f>IF(E2211=1,"",VLOOKUP(E2211,系数!$S$2:$AB$12,MATCH(属性!C2211,评级,0),1))</f>
        <v>0</v>
      </c>
    </row>
    <row r="2212" spans="1:15" ht="17.25" thickBot="1" x14ac:dyDescent="0.4">
      <c r="A2212" s="17">
        <f t="shared" si="68"/>
        <v>7100019</v>
      </c>
      <c r="B2212" s="17" t="s">
        <v>75</v>
      </c>
      <c r="C2212" s="15">
        <f>INDEX(装备!G:G,MATCH(属性!A2212,装备!A:A,0))</f>
        <v>11</v>
      </c>
      <c r="D2212" s="15" t="str">
        <f>INDEX(装备!E:E,MATCH(属性!A2212,装备!A:A,0))</f>
        <v>weapon</v>
      </c>
      <c r="E2212" s="14">
        <v>50</v>
      </c>
      <c r="F2212" s="17">
        <f>INT((VLOOKUP($C2212,装备数值,2,0)+VLOOKUP($C2212,装备数值,5,0)*($E2212-1))*VLOOKUP($D2212,系数!$K$2:$O$7,2,0))</f>
        <v>0</v>
      </c>
      <c r="G2212" s="17">
        <f>INT((VLOOKUP($C2212,装备数值,3,0)+VLOOKUP($C2212,装备数值,6,0)*($E2212-1))*VLOOKUP($D2212,系数!$K$2:$O$7,3,0))</f>
        <v>247</v>
      </c>
      <c r="H2212" s="17">
        <f t="shared" si="69"/>
        <v>247</v>
      </c>
      <c r="I2212" s="17">
        <f>INT((VLOOKUP($C2212,装备数值,4,0)+VLOOKUP($C2212,装备数值,7,0)*($E2212-1))*VLOOKUP($D2212,系数!$K$2:$O$7,4,0))</f>
        <v>0</v>
      </c>
      <c r="J2212" s="17">
        <f>INT((VLOOKUP($C2212,装备数值,4,0)+VLOOKUP($C2212,装备数值,7,0)*($E2212-1))*VLOOKUP($D2212,系数!$K$2:$O$7,5,0))</f>
        <v>0</v>
      </c>
      <c r="K2212" s="17">
        <f>INT(VLOOKUP(E2212,强化金币,2,1)*VLOOKUP(INDEX(装备!F:F,MATCH(属性!A2212,装备!A:A,0)),系数!$K$12:$M$15,3,0))</f>
        <v>17600</v>
      </c>
      <c r="L2212" s="17"/>
      <c r="M2212" s="17"/>
      <c r="N2212" s="17"/>
      <c r="O2212" s="17">
        <f>IF(E2212=1,"",VLOOKUP(E2212,系数!$S$2:$AB$12,MATCH(属性!C2212,评级,0),1))</f>
        <v>0</v>
      </c>
    </row>
    <row r="2213" spans="1:15" ht="17.25" thickBot="1" x14ac:dyDescent="0.4">
      <c r="A2213" s="17">
        <f t="shared" si="68"/>
        <v>7100019</v>
      </c>
      <c r="B2213" s="17" t="s">
        <v>75</v>
      </c>
      <c r="C2213" s="15">
        <f>INDEX(装备!G:G,MATCH(属性!A2213,装备!A:A,0))</f>
        <v>11</v>
      </c>
      <c r="D2213" s="15" t="str">
        <f>INDEX(装备!E:E,MATCH(属性!A2213,装备!A:A,0))</f>
        <v>weapon</v>
      </c>
      <c r="E2213" s="14">
        <v>51</v>
      </c>
      <c r="F2213" s="17">
        <f>INT((VLOOKUP($C2213,装备数值,2,0)+VLOOKUP($C2213,装备数值,5,0)*($E2213-1))*VLOOKUP($D2213,系数!$K$2:$O$7,2,0))</f>
        <v>0</v>
      </c>
      <c r="G2213" s="17">
        <f>INT((VLOOKUP($C2213,装备数值,3,0)+VLOOKUP($C2213,装备数值,6,0)*($E2213-1))*VLOOKUP($D2213,系数!$K$2:$O$7,3,0))</f>
        <v>250</v>
      </c>
      <c r="H2213" s="17">
        <f t="shared" si="69"/>
        <v>250</v>
      </c>
      <c r="I2213" s="17">
        <f>INT((VLOOKUP($C2213,装备数值,4,0)+VLOOKUP($C2213,装备数值,7,0)*($E2213-1))*VLOOKUP($D2213,系数!$K$2:$O$7,4,0))</f>
        <v>0</v>
      </c>
      <c r="J2213" s="17">
        <f>INT((VLOOKUP($C2213,装备数值,4,0)+VLOOKUP($C2213,装备数值,7,0)*($E2213-1))*VLOOKUP($D2213,系数!$K$2:$O$7,5,0))</f>
        <v>0</v>
      </c>
      <c r="K2213" s="17">
        <f>INT(VLOOKUP(E2213,强化金币,2,1)*VLOOKUP(INDEX(装备!F:F,MATCH(属性!A2213,装备!A:A,0)),系数!$K$12:$M$15,3,0))</f>
        <v>18700</v>
      </c>
      <c r="L2213" s="17"/>
      <c r="M2213" s="17"/>
      <c r="N2213" s="17"/>
      <c r="O2213" s="17">
        <f>IF(E2213=1,"",VLOOKUP(E2213,系数!$S$2:$AB$12,MATCH(属性!C2213,评级,0),1))</f>
        <v>0</v>
      </c>
    </row>
    <row r="2214" spans="1:15" ht="17.25" thickBot="1" x14ac:dyDescent="0.4">
      <c r="A2214" s="17">
        <f t="shared" si="68"/>
        <v>7100019</v>
      </c>
      <c r="B2214" s="17" t="s">
        <v>75</v>
      </c>
      <c r="C2214" s="15">
        <f>INDEX(装备!G:G,MATCH(属性!A2214,装备!A:A,0))</f>
        <v>11</v>
      </c>
      <c r="D2214" s="15" t="str">
        <f>INDEX(装备!E:E,MATCH(属性!A2214,装备!A:A,0))</f>
        <v>weapon</v>
      </c>
      <c r="E2214" s="14">
        <v>52</v>
      </c>
      <c r="F2214" s="17">
        <f>INT((VLOOKUP($C2214,装备数值,2,0)+VLOOKUP($C2214,装备数值,5,0)*($E2214-1))*VLOOKUP($D2214,系数!$K$2:$O$7,2,0))</f>
        <v>0</v>
      </c>
      <c r="G2214" s="17">
        <f>INT((VLOOKUP($C2214,装备数值,3,0)+VLOOKUP($C2214,装备数值,6,0)*($E2214-1))*VLOOKUP($D2214,系数!$K$2:$O$7,3,0))</f>
        <v>253</v>
      </c>
      <c r="H2214" s="17">
        <f t="shared" si="69"/>
        <v>253</v>
      </c>
      <c r="I2214" s="17">
        <f>INT((VLOOKUP($C2214,装备数值,4,0)+VLOOKUP($C2214,装备数值,7,0)*($E2214-1))*VLOOKUP($D2214,系数!$K$2:$O$7,4,0))</f>
        <v>0</v>
      </c>
      <c r="J2214" s="17">
        <f>INT((VLOOKUP($C2214,装备数值,4,0)+VLOOKUP($C2214,装备数值,7,0)*($E2214-1))*VLOOKUP($D2214,系数!$K$2:$O$7,5,0))</f>
        <v>0</v>
      </c>
      <c r="K2214" s="17">
        <f>INT(VLOOKUP(E2214,强化金币,2,1)*VLOOKUP(INDEX(装备!F:F,MATCH(属性!A2214,装备!A:A,0)),系数!$K$12:$M$15,3,0))</f>
        <v>19800</v>
      </c>
      <c r="L2214" s="17"/>
      <c r="M2214" s="17"/>
      <c r="N2214" s="17"/>
      <c r="O2214" s="17">
        <f>IF(E2214=1,"",VLOOKUP(E2214,系数!$S$2:$AB$12,MATCH(属性!C2214,评级,0),1))</f>
        <v>0</v>
      </c>
    </row>
    <row r="2215" spans="1:15" ht="17.25" thickBot="1" x14ac:dyDescent="0.4">
      <c r="A2215" s="17">
        <f t="shared" si="68"/>
        <v>7100019</v>
      </c>
      <c r="B2215" s="17" t="s">
        <v>75</v>
      </c>
      <c r="C2215" s="15">
        <f>INDEX(装备!G:G,MATCH(属性!A2215,装备!A:A,0))</f>
        <v>11</v>
      </c>
      <c r="D2215" s="15" t="str">
        <f>INDEX(装备!E:E,MATCH(属性!A2215,装备!A:A,0))</f>
        <v>weapon</v>
      </c>
      <c r="E2215" s="14">
        <v>53</v>
      </c>
      <c r="F2215" s="17">
        <f>INT((VLOOKUP($C2215,装备数值,2,0)+VLOOKUP($C2215,装备数值,5,0)*($E2215-1))*VLOOKUP($D2215,系数!$K$2:$O$7,2,0))</f>
        <v>0</v>
      </c>
      <c r="G2215" s="17">
        <f>INT((VLOOKUP($C2215,装备数值,3,0)+VLOOKUP($C2215,装备数值,6,0)*($E2215-1))*VLOOKUP($D2215,系数!$K$2:$O$7,3,0))</f>
        <v>256</v>
      </c>
      <c r="H2215" s="17">
        <f t="shared" si="69"/>
        <v>256</v>
      </c>
      <c r="I2215" s="17">
        <f>INT((VLOOKUP($C2215,装备数值,4,0)+VLOOKUP($C2215,装备数值,7,0)*($E2215-1))*VLOOKUP($D2215,系数!$K$2:$O$7,4,0))</f>
        <v>0</v>
      </c>
      <c r="J2215" s="17">
        <f>INT((VLOOKUP($C2215,装备数值,4,0)+VLOOKUP($C2215,装备数值,7,0)*($E2215-1))*VLOOKUP($D2215,系数!$K$2:$O$7,5,0))</f>
        <v>0</v>
      </c>
      <c r="K2215" s="17">
        <f>INT(VLOOKUP(E2215,强化金币,2,1)*VLOOKUP(INDEX(装备!F:F,MATCH(属性!A2215,装备!A:A,0)),系数!$K$12:$M$15,3,0))</f>
        <v>20900</v>
      </c>
      <c r="L2215" s="17"/>
      <c r="M2215" s="17"/>
      <c r="N2215" s="17"/>
      <c r="O2215" s="17">
        <f>IF(E2215=1,"",VLOOKUP(E2215,系数!$S$2:$AB$12,MATCH(属性!C2215,评级,0),1))</f>
        <v>0</v>
      </c>
    </row>
    <row r="2216" spans="1:15" ht="17.25" thickBot="1" x14ac:dyDescent="0.4">
      <c r="A2216" s="17">
        <f t="shared" si="68"/>
        <v>7100019</v>
      </c>
      <c r="B2216" s="17" t="s">
        <v>75</v>
      </c>
      <c r="C2216" s="15">
        <f>INDEX(装备!G:G,MATCH(属性!A2216,装备!A:A,0))</f>
        <v>11</v>
      </c>
      <c r="D2216" s="15" t="str">
        <f>INDEX(装备!E:E,MATCH(属性!A2216,装备!A:A,0))</f>
        <v>weapon</v>
      </c>
      <c r="E2216" s="14">
        <v>54</v>
      </c>
      <c r="F2216" s="17">
        <f>INT((VLOOKUP($C2216,装备数值,2,0)+VLOOKUP($C2216,装备数值,5,0)*($E2216-1))*VLOOKUP($D2216,系数!$K$2:$O$7,2,0))</f>
        <v>0</v>
      </c>
      <c r="G2216" s="17">
        <f>INT((VLOOKUP($C2216,装备数值,3,0)+VLOOKUP($C2216,装备数值,6,0)*($E2216-1))*VLOOKUP($D2216,系数!$K$2:$O$7,3,0))</f>
        <v>259</v>
      </c>
      <c r="H2216" s="17">
        <f t="shared" si="69"/>
        <v>259</v>
      </c>
      <c r="I2216" s="17">
        <f>INT((VLOOKUP($C2216,装备数值,4,0)+VLOOKUP($C2216,装备数值,7,0)*($E2216-1))*VLOOKUP($D2216,系数!$K$2:$O$7,4,0))</f>
        <v>0</v>
      </c>
      <c r="J2216" s="17">
        <f>INT((VLOOKUP($C2216,装备数值,4,0)+VLOOKUP($C2216,装备数值,7,0)*($E2216-1))*VLOOKUP($D2216,系数!$K$2:$O$7,5,0))</f>
        <v>0</v>
      </c>
      <c r="K2216" s="17">
        <f>INT(VLOOKUP(E2216,强化金币,2,1)*VLOOKUP(INDEX(装备!F:F,MATCH(属性!A2216,装备!A:A,0)),系数!$K$12:$M$15,3,0))</f>
        <v>22000</v>
      </c>
      <c r="L2216" s="17"/>
      <c r="M2216" s="17"/>
      <c r="N2216" s="17"/>
      <c r="O2216" s="17">
        <f>IF(E2216=1,"",VLOOKUP(E2216,系数!$S$2:$AB$12,MATCH(属性!C2216,评级,0),1))</f>
        <v>0</v>
      </c>
    </row>
    <row r="2217" spans="1:15" ht="17.25" thickBot="1" x14ac:dyDescent="0.4">
      <c r="A2217" s="17">
        <f t="shared" si="68"/>
        <v>7100019</v>
      </c>
      <c r="B2217" s="17" t="s">
        <v>75</v>
      </c>
      <c r="C2217" s="15">
        <f>INDEX(装备!G:G,MATCH(属性!A2217,装备!A:A,0))</f>
        <v>11</v>
      </c>
      <c r="D2217" s="15" t="str">
        <f>INDEX(装备!E:E,MATCH(属性!A2217,装备!A:A,0))</f>
        <v>weapon</v>
      </c>
      <c r="E2217" s="14">
        <v>55</v>
      </c>
      <c r="F2217" s="17">
        <f>INT((VLOOKUP($C2217,装备数值,2,0)+VLOOKUP($C2217,装备数值,5,0)*($E2217-1))*VLOOKUP($D2217,系数!$K$2:$O$7,2,0))</f>
        <v>0</v>
      </c>
      <c r="G2217" s="17">
        <f>INT((VLOOKUP($C2217,装备数值,3,0)+VLOOKUP($C2217,装备数值,6,0)*($E2217-1))*VLOOKUP($D2217,系数!$K$2:$O$7,3,0))</f>
        <v>262</v>
      </c>
      <c r="H2217" s="17">
        <f t="shared" si="69"/>
        <v>262</v>
      </c>
      <c r="I2217" s="17">
        <f>INT((VLOOKUP($C2217,装备数值,4,0)+VLOOKUP($C2217,装备数值,7,0)*($E2217-1))*VLOOKUP($D2217,系数!$K$2:$O$7,4,0))</f>
        <v>0</v>
      </c>
      <c r="J2217" s="17">
        <f>INT((VLOOKUP($C2217,装备数值,4,0)+VLOOKUP($C2217,装备数值,7,0)*($E2217-1))*VLOOKUP($D2217,系数!$K$2:$O$7,5,0))</f>
        <v>0</v>
      </c>
      <c r="K2217" s="17">
        <f>INT(VLOOKUP(E2217,强化金币,2,1)*VLOOKUP(INDEX(装备!F:F,MATCH(属性!A2217,装备!A:A,0)),系数!$K$12:$M$15,3,0))</f>
        <v>23100</v>
      </c>
      <c r="L2217" s="17"/>
      <c r="M2217" s="17"/>
      <c r="N2217" s="17"/>
      <c r="O2217" s="17">
        <f>IF(E2217=1,"",VLOOKUP(E2217,系数!$S$2:$AB$12,MATCH(属性!C2217,评级,0),1))</f>
        <v>0</v>
      </c>
    </row>
    <row r="2218" spans="1:15" ht="17.25" thickBot="1" x14ac:dyDescent="0.4">
      <c r="A2218" s="17">
        <f t="shared" si="68"/>
        <v>7100019</v>
      </c>
      <c r="B2218" s="17" t="s">
        <v>75</v>
      </c>
      <c r="C2218" s="15">
        <f>INDEX(装备!G:G,MATCH(属性!A2218,装备!A:A,0))</f>
        <v>11</v>
      </c>
      <c r="D2218" s="15" t="str">
        <f>INDEX(装备!E:E,MATCH(属性!A2218,装备!A:A,0))</f>
        <v>weapon</v>
      </c>
      <c r="E2218" s="14">
        <v>56</v>
      </c>
      <c r="F2218" s="17">
        <f>INT((VLOOKUP($C2218,装备数值,2,0)+VLOOKUP($C2218,装备数值,5,0)*($E2218-1))*VLOOKUP($D2218,系数!$K$2:$O$7,2,0))</f>
        <v>0</v>
      </c>
      <c r="G2218" s="17">
        <f>INT((VLOOKUP($C2218,装备数值,3,0)+VLOOKUP($C2218,装备数值,6,0)*($E2218-1))*VLOOKUP($D2218,系数!$K$2:$O$7,3,0))</f>
        <v>265</v>
      </c>
      <c r="H2218" s="17">
        <f t="shared" si="69"/>
        <v>265</v>
      </c>
      <c r="I2218" s="17">
        <f>INT((VLOOKUP($C2218,装备数值,4,0)+VLOOKUP($C2218,装备数值,7,0)*($E2218-1))*VLOOKUP($D2218,系数!$K$2:$O$7,4,0))</f>
        <v>0</v>
      </c>
      <c r="J2218" s="17">
        <f>INT((VLOOKUP($C2218,装备数值,4,0)+VLOOKUP($C2218,装备数值,7,0)*($E2218-1))*VLOOKUP($D2218,系数!$K$2:$O$7,5,0))</f>
        <v>0</v>
      </c>
      <c r="K2218" s="17">
        <f>INT(VLOOKUP(E2218,强化金币,2,1)*VLOOKUP(INDEX(装备!F:F,MATCH(属性!A2218,装备!A:A,0)),系数!$K$12:$M$15,3,0))</f>
        <v>24200</v>
      </c>
      <c r="L2218" s="17"/>
      <c r="M2218" s="17"/>
      <c r="N2218" s="17"/>
      <c r="O2218" s="17">
        <f>IF(E2218=1,"",VLOOKUP(E2218,系数!$S$2:$AB$12,MATCH(属性!C2218,评级,0),1))</f>
        <v>0</v>
      </c>
    </row>
    <row r="2219" spans="1:15" ht="17.25" thickBot="1" x14ac:dyDescent="0.4">
      <c r="A2219" s="17">
        <f t="shared" si="68"/>
        <v>7100019</v>
      </c>
      <c r="B2219" s="17" t="s">
        <v>75</v>
      </c>
      <c r="C2219" s="15">
        <f>INDEX(装备!G:G,MATCH(属性!A2219,装备!A:A,0))</f>
        <v>11</v>
      </c>
      <c r="D2219" s="15" t="str">
        <f>INDEX(装备!E:E,MATCH(属性!A2219,装备!A:A,0))</f>
        <v>weapon</v>
      </c>
      <c r="E2219" s="14">
        <v>57</v>
      </c>
      <c r="F2219" s="17">
        <f>INT((VLOOKUP($C2219,装备数值,2,0)+VLOOKUP($C2219,装备数值,5,0)*($E2219-1))*VLOOKUP($D2219,系数!$K$2:$O$7,2,0))</f>
        <v>0</v>
      </c>
      <c r="G2219" s="17">
        <f>INT((VLOOKUP($C2219,装备数值,3,0)+VLOOKUP($C2219,装备数值,6,0)*($E2219-1))*VLOOKUP($D2219,系数!$K$2:$O$7,3,0))</f>
        <v>268</v>
      </c>
      <c r="H2219" s="17">
        <f t="shared" si="69"/>
        <v>268</v>
      </c>
      <c r="I2219" s="17">
        <f>INT((VLOOKUP($C2219,装备数值,4,0)+VLOOKUP($C2219,装备数值,7,0)*($E2219-1))*VLOOKUP($D2219,系数!$K$2:$O$7,4,0))</f>
        <v>0</v>
      </c>
      <c r="J2219" s="17">
        <f>INT((VLOOKUP($C2219,装备数值,4,0)+VLOOKUP($C2219,装备数值,7,0)*($E2219-1))*VLOOKUP($D2219,系数!$K$2:$O$7,5,0))</f>
        <v>0</v>
      </c>
      <c r="K2219" s="17">
        <f>INT(VLOOKUP(E2219,强化金币,2,1)*VLOOKUP(INDEX(装备!F:F,MATCH(属性!A2219,装备!A:A,0)),系数!$K$12:$M$15,3,0))</f>
        <v>25300</v>
      </c>
      <c r="L2219" s="17"/>
      <c r="M2219" s="17"/>
      <c r="N2219" s="17"/>
      <c r="O2219" s="17">
        <f>IF(E2219=1,"",VLOOKUP(E2219,系数!$S$2:$AB$12,MATCH(属性!C2219,评级,0),1))</f>
        <v>0</v>
      </c>
    </row>
    <row r="2220" spans="1:15" ht="17.25" thickBot="1" x14ac:dyDescent="0.4">
      <c r="A2220" s="17">
        <f t="shared" si="68"/>
        <v>7100019</v>
      </c>
      <c r="B2220" s="17" t="s">
        <v>75</v>
      </c>
      <c r="C2220" s="15">
        <f>INDEX(装备!G:G,MATCH(属性!A2220,装备!A:A,0))</f>
        <v>11</v>
      </c>
      <c r="D2220" s="15" t="str">
        <f>INDEX(装备!E:E,MATCH(属性!A2220,装备!A:A,0))</f>
        <v>weapon</v>
      </c>
      <c r="E2220" s="14">
        <v>58</v>
      </c>
      <c r="F2220" s="17">
        <f>INT((VLOOKUP($C2220,装备数值,2,0)+VLOOKUP($C2220,装备数值,5,0)*($E2220-1))*VLOOKUP($D2220,系数!$K$2:$O$7,2,0))</f>
        <v>0</v>
      </c>
      <c r="G2220" s="17">
        <f>INT((VLOOKUP($C2220,装备数值,3,0)+VLOOKUP($C2220,装备数值,6,0)*($E2220-1))*VLOOKUP($D2220,系数!$K$2:$O$7,3,0))</f>
        <v>271</v>
      </c>
      <c r="H2220" s="17">
        <f t="shared" si="69"/>
        <v>271</v>
      </c>
      <c r="I2220" s="17">
        <f>INT((VLOOKUP($C2220,装备数值,4,0)+VLOOKUP($C2220,装备数值,7,0)*($E2220-1))*VLOOKUP($D2220,系数!$K$2:$O$7,4,0))</f>
        <v>0</v>
      </c>
      <c r="J2220" s="17">
        <f>INT((VLOOKUP($C2220,装备数值,4,0)+VLOOKUP($C2220,装备数值,7,0)*($E2220-1))*VLOOKUP($D2220,系数!$K$2:$O$7,5,0))</f>
        <v>0</v>
      </c>
      <c r="K2220" s="17">
        <f>INT(VLOOKUP(E2220,强化金币,2,1)*VLOOKUP(INDEX(装备!F:F,MATCH(属性!A2220,装备!A:A,0)),系数!$K$12:$M$15,3,0))</f>
        <v>26400</v>
      </c>
      <c r="L2220" s="17"/>
      <c r="M2220" s="17"/>
      <c r="N2220" s="17"/>
      <c r="O2220" s="17">
        <f>IF(E2220=1,"",VLOOKUP(E2220,系数!$S$2:$AB$12,MATCH(属性!C2220,评级,0),1))</f>
        <v>0</v>
      </c>
    </row>
    <row r="2221" spans="1:15" ht="17.25" thickBot="1" x14ac:dyDescent="0.4">
      <c r="A2221" s="17">
        <f t="shared" si="68"/>
        <v>7100019</v>
      </c>
      <c r="B2221" s="17" t="s">
        <v>75</v>
      </c>
      <c r="C2221" s="15">
        <f>INDEX(装备!G:G,MATCH(属性!A2221,装备!A:A,0))</f>
        <v>11</v>
      </c>
      <c r="D2221" s="15" t="str">
        <f>INDEX(装备!E:E,MATCH(属性!A2221,装备!A:A,0))</f>
        <v>weapon</v>
      </c>
      <c r="E2221" s="14">
        <v>59</v>
      </c>
      <c r="F2221" s="17">
        <f>INT((VLOOKUP($C2221,装备数值,2,0)+VLOOKUP($C2221,装备数值,5,0)*($E2221-1))*VLOOKUP($D2221,系数!$K$2:$O$7,2,0))</f>
        <v>0</v>
      </c>
      <c r="G2221" s="17">
        <f>INT((VLOOKUP($C2221,装备数值,3,0)+VLOOKUP($C2221,装备数值,6,0)*($E2221-1))*VLOOKUP($D2221,系数!$K$2:$O$7,3,0))</f>
        <v>274</v>
      </c>
      <c r="H2221" s="17">
        <f t="shared" si="69"/>
        <v>274</v>
      </c>
      <c r="I2221" s="17">
        <f>INT((VLOOKUP($C2221,装备数值,4,0)+VLOOKUP($C2221,装备数值,7,0)*($E2221-1))*VLOOKUP($D2221,系数!$K$2:$O$7,4,0))</f>
        <v>0</v>
      </c>
      <c r="J2221" s="17">
        <f>INT((VLOOKUP($C2221,装备数值,4,0)+VLOOKUP($C2221,装备数值,7,0)*($E2221-1))*VLOOKUP($D2221,系数!$K$2:$O$7,5,0))</f>
        <v>0</v>
      </c>
      <c r="K2221" s="17">
        <f>INT(VLOOKUP(E2221,强化金币,2,1)*VLOOKUP(INDEX(装备!F:F,MATCH(属性!A2221,装备!A:A,0)),系数!$K$12:$M$15,3,0))</f>
        <v>27500</v>
      </c>
      <c r="L2221" s="17"/>
      <c r="M2221" s="17"/>
      <c r="N2221" s="17"/>
      <c r="O2221" s="17">
        <f>IF(E2221=1,"",VLOOKUP(E2221,系数!$S$2:$AB$12,MATCH(属性!C2221,评级,0),1))</f>
        <v>0</v>
      </c>
    </row>
    <row r="2222" spans="1:15" ht="17.25" thickBot="1" x14ac:dyDescent="0.4">
      <c r="A2222" s="17">
        <f t="shared" si="68"/>
        <v>7100019</v>
      </c>
      <c r="B2222" s="17" t="s">
        <v>75</v>
      </c>
      <c r="C2222" s="15">
        <f>INDEX(装备!G:G,MATCH(属性!A2222,装备!A:A,0))</f>
        <v>11</v>
      </c>
      <c r="D2222" s="15" t="str">
        <f>INDEX(装备!E:E,MATCH(属性!A2222,装备!A:A,0))</f>
        <v>weapon</v>
      </c>
      <c r="E2222" s="14">
        <v>60</v>
      </c>
      <c r="F2222" s="17">
        <f>INT((VLOOKUP($C2222,装备数值,2,0)+VLOOKUP($C2222,装备数值,5,0)*($E2222-1))*VLOOKUP($D2222,系数!$K$2:$O$7,2,0))</f>
        <v>0</v>
      </c>
      <c r="G2222" s="17">
        <f>INT((VLOOKUP($C2222,装备数值,3,0)+VLOOKUP($C2222,装备数值,6,0)*($E2222-1))*VLOOKUP($D2222,系数!$K$2:$O$7,3,0))</f>
        <v>277</v>
      </c>
      <c r="H2222" s="17">
        <f t="shared" si="69"/>
        <v>277</v>
      </c>
      <c r="I2222" s="17">
        <f>INT((VLOOKUP($C2222,装备数值,4,0)+VLOOKUP($C2222,装备数值,7,0)*($E2222-1))*VLOOKUP($D2222,系数!$K$2:$O$7,4,0))</f>
        <v>0</v>
      </c>
      <c r="J2222" s="17">
        <f>INT((VLOOKUP($C2222,装备数值,4,0)+VLOOKUP($C2222,装备数值,7,0)*($E2222-1))*VLOOKUP($D2222,系数!$K$2:$O$7,5,0))</f>
        <v>0</v>
      </c>
      <c r="K2222" s="17">
        <f>INT(VLOOKUP(E2222,强化金币,2,1)*VLOOKUP(INDEX(装备!F:F,MATCH(属性!A2222,装备!A:A,0)),系数!$K$12:$M$15,3,0))</f>
        <v>28875</v>
      </c>
      <c r="L2222" s="17"/>
      <c r="M2222" s="17"/>
      <c r="N2222" s="17"/>
      <c r="O2222" s="17">
        <f>IF(E2222=1,"",VLOOKUP(E2222,系数!$S$2:$AB$12,MATCH(属性!C2222,评级,0),1))</f>
        <v>0</v>
      </c>
    </row>
    <row r="2223" spans="1:15" ht="17.25" thickBot="1" x14ac:dyDescent="0.4">
      <c r="A2223" s="17">
        <f t="shared" si="68"/>
        <v>7100019</v>
      </c>
      <c r="B2223" s="17" t="s">
        <v>75</v>
      </c>
      <c r="C2223" s="15">
        <f>INDEX(装备!G:G,MATCH(属性!A2223,装备!A:A,0))</f>
        <v>11</v>
      </c>
      <c r="D2223" s="15" t="str">
        <f>INDEX(装备!E:E,MATCH(属性!A2223,装备!A:A,0))</f>
        <v>weapon</v>
      </c>
      <c r="E2223" s="14">
        <v>61</v>
      </c>
      <c r="F2223" s="17">
        <f>INT((VLOOKUP($C2223,装备数值,2,0)+VLOOKUP($C2223,装备数值,5,0)*($E2223-1))*VLOOKUP($D2223,系数!$K$2:$O$7,2,0))</f>
        <v>0</v>
      </c>
      <c r="G2223" s="17">
        <f>INT((VLOOKUP($C2223,装备数值,3,0)+VLOOKUP($C2223,装备数值,6,0)*($E2223-1))*VLOOKUP($D2223,系数!$K$2:$O$7,3,0))</f>
        <v>280</v>
      </c>
      <c r="H2223" s="17">
        <f t="shared" si="69"/>
        <v>280</v>
      </c>
      <c r="I2223" s="17">
        <f>INT((VLOOKUP($C2223,装备数值,4,0)+VLOOKUP($C2223,装备数值,7,0)*($E2223-1))*VLOOKUP($D2223,系数!$K$2:$O$7,4,0))</f>
        <v>0</v>
      </c>
      <c r="J2223" s="17">
        <f>INT((VLOOKUP($C2223,装备数值,4,0)+VLOOKUP($C2223,装备数值,7,0)*($E2223-1))*VLOOKUP($D2223,系数!$K$2:$O$7,5,0))</f>
        <v>0</v>
      </c>
      <c r="K2223" s="17">
        <f>INT(VLOOKUP(E2223,强化金币,2,1)*VLOOKUP(INDEX(装备!F:F,MATCH(属性!A2223,装备!A:A,0)),系数!$K$12:$M$15,3,0))</f>
        <v>30250</v>
      </c>
      <c r="L2223" s="17"/>
      <c r="M2223" s="17"/>
      <c r="N2223" s="17"/>
      <c r="O2223" s="17">
        <f>IF(E2223=1,"",VLOOKUP(E2223,系数!$S$2:$AB$12,MATCH(属性!C2223,评级,0),1))</f>
        <v>0</v>
      </c>
    </row>
    <row r="2224" spans="1:15" ht="17.25" thickBot="1" x14ac:dyDescent="0.4">
      <c r="A2224" s="17">
        <f t="shared" si="68"/>
        <v>7100019</v>
      </c>
      <c r="B2224" s="17" t="s">
        <v>75</v>
      </c>
      <c r="C2224" s="15">
        <f>INDEX(装备!G:G,MATCH(属性!A2224,装备!A:A,0))</f>
        <v>11</v>
      </c>
      <c r="D2224" s="15" t="str">
        <f>INDEX(装备!E:E,MATCH(属性!A2224,装备!A:A,0))</f>
        <v>weapon</v>
      </c>
      <c r="E2224" s="14">
        <v>62</v>
      </c>
      <c r="F2224" s="17">
        <f>INT((VLOOKUP($C2224,装备数值,2,0)+VLOOKUP($C2224,装备数值,5,0)*($E2224-1))*VLOOKUP($D2224,系数!$K$2:$O$7,2,0))</f>
        <v>0</v>
      </c>
      <c r="G2224" s="17">
        <f>INT((VLOOKUP($C2224,装备数值,3,0)+VLOOKUP($C2224,装备数值,6,0)*($E2224-1))*VLOOKUP($D2224,系数!$K$2:$O$7,3,0))</f>
        <v>283</v>
      </c>
      <c r="H2224" s="17">
        <f t="shared" si="69"/>
        <v>283</v>
      </c>
      <c r="I2224" s="17">
        <f>INT((VLOOKUP($C2224,装备数值,4,0)+VLOOKUP($C2224,装备数值,7,0)*($E2224-1))*VLOOKUP($D2224,系数!$K$2:$O$7,4,0))</f>
        <v>0</v>
      </c>
      <c r="J2224" s="17">
        <f>INT((VLOOKUP($C2224,装备数值,4,0)+VLOOKUP($C2224,装备数值,7,0)*($E2224-1))*VLOOKUP($D2224,系数!$K$2:$O$7,5,0))</f>
        <v>0</v>
      </c>
      <c r="K2224" s="17">
        <f>INT(VLOOKUP(E2224,强化金币,2,1)*VLOOKUP(INDEX(装备!F:F,MATCH(属性!A2224,装备!A:A,0)),系数!$K$12:$M$15,3,0))</f>
        <v>31625</v>
      </c>
      <c r="L2224" s="17"/>
      <c r="M2224" s="17"/>
      <c r="N2224" s="17"/>
      <c r="O2224" s="17">
        <f>IF(E2224=1,"",VLOOKUP(E2224,系数!$S$2:$AB$12,MATCH(属性!C2224,评级,0),1))</f>
        <v>0</v>
      </c>
    </row>
    <row r="2225" spans="1:15" ht="17.25" thickBot="1" x14ac:dyDescent="0.4">
      <c r="A2225" s="17">
        <f t="shared" si="68"/>
        <v>7100019</v>
      </c>
      <c r="B2225" s="17" t="s">
        <v>75</v>
      </c>
      <c r="C2225" s="15">
        <f>INDEX(装备!G:G,MATCH(属性!A2225,装备!A:A,0))</f>
        <v>11</v>
      </c>
      <c r="D2225" s="15" t="str">
        <f>INDEX(装备!E:E,MATCH(属性!A2225,装备!A:A,0))</f>
        <v>weapon</v>
      </c>
      <c r="E2225" s="14">
        <v>63</v>
      </c>
      <c r="F2225" s="17">
        <f>INT((VLOOKUP($C2225,装备数值,2,0)+VLOOKUP($C2225,装备数值,5,0)*($E2225-1))*VLOOKUP($D2225,系数!$K$2:$O$7,2,0))</f>
        <v>0</v>
      </c>
      <c r="G2225" s="17">
        <f>INT((VLOOKUP($C2225,装备数值,3,0)+VLOOKUP($C2225,装备数值,6,0)*($E2225-1))*VLOOKUP($D2225,系数!$K$2:$O$7,3,0))</f>
        <v>286</v>
      </c>
      <c r="H2225" s="17">
        <f t="shared" si="69"/>
        <v>286</v>
      </c>
      <c r="I2225" s="17">
        <f>INT((VLOOKUP($C2225,装备数值,4,0)+VLOOKUP($C2225,装备数值,7,0)*($E2225-1))*VLOOKUP($D2225,系数!$K$2:$O$7,4,0))</f>
        <v>0</v>
      </c>
      <c r="J2225" s="17">
        <f>INT((VLOOKUP($C2225,装备数值,4,0)+VLOOKUP($C2225,装备数值,7,0)*($E2225-1))*VLOOKUP($D2225,系数!$K$2:$O$7,5,0))</f>
        <v>0</v>
      </c>
      <c r="K2225" s="17">
        <f>INT(VLOOKUP(E2225,强化金币,2,1)*VLOOKUP(INDEX(装备!F:F,MATCH(属性!A2225,装备!A:A,0)),系数!$K$12:$M$15,3,0))</f>
        <v>33000</v>
      </c>
      <c r="L2225" s="17"/>
      <c r="M2225" s="17"/>
      <c r="N2225" s="17"/>
      <c r="O2225" s="17">
        <f>IF(E2225=1,"",VLOOKUP(E2225,系数!$S$2:$AB$12,MATCH(属性!C2225,评级,0),1))</f>
        <v>0</v>
      </c>
    </row>
    <row r="2226" spans="1:15" ht="17.25" thickBot="1" x14ac:dyDescent="0.4">
      <c r="A2226" s="17">
        <f t="shared" si="68"/>
        <v>7100019</v>
      </c>
      <c r="B2226" s="17" t="s">
        <v>75</v>
      </c>
      <c r="C2226" s="15">
        <f>INDEX(装备!G:G,MATCH(属性!A2226,装备!A:A,0))</f>
        <v>11</v>
      </c>
      <c r="D2226" s="15" t="str">
        <f>INDEX(装备!E:E,MATCH(属性!A2226,装备!A:A,0))</f>
        <v>weapon</v>
      </c>
      <c r="E2226" s="14">
        <v>64</v>
      </c>
      <c r="F2226" s="17">
        <f>INT((VLOOKUP($C2226,装备数值,2,0)+VLOOKUP($C2226,装备数值,5,0)*($E2226-1))*VLOOKUP($D2226,系数!$K$2:$O$7,2,0))</f>
        <v>0</v>
      </c>
      <c r="G2226" s="17">
        <f>INT((VLOOKUP($C2226,装备数值,3,0)+VLOOKUP($C2226,装备数值,6,0)*($E2226-1))*VLOOKUP($D2226,系数!$K$2:$O$7,3,0))</f>
        <v>289</v>
      </c>
      <c r="H2226" s="17">
        <f t="shared" si="69"/>
        <v>289</v>
      </c>
      <c r="I2226" s="17">
        <f>INT((VLOOKUP($C2226,装备数值,4,0)+VLOOKUP($C2226,装备数值,7,0)*($E2226-1))*VLOOKUP($D2226,系数!$K$2:$O$7,4,0))</f>
        <v>0</v>
      </c>
      <c r="J2226" s="17">
        <f>INT((VLOOKUP($C2226,装备数值,4,0)+VLOOKUP($C2226,装备数值,7,0)*($E2226-1))*VLOOKUP($D2226,系数!$K$2:$O$7,5,0))</f>
        <v>0</v>
      </c>
      <c r="K2226" s="17">
        <f>INT(VLOOKUP(E2226,强化金币,2,1)*VLOOKUP(INDEX(装备!F:F,MATCH(属性!A2226,装备!A:A,0)),系数!$K$12:$M$15,3,0))</f>
        <v>34375</v>
      </c>
      <c r="L2226" s="17"/>
      <c r="M2226" s="17"/>
      <c r="N2226" s="17"/>
      <c r="O2226" s="17">
        <f>IF(E2226=1,"",VLOOKUP(E2226,系数!$S$2:$AB$12,MATCH(属性!C2226,评级,0),1))</f>
        <v>0</v>
      </c>
    </row>
    <row r="2227" spans="1:15" ht="17.25" thickBot="1" x14ac:dyDescent="0.4">
      <c r="A2227" s="17">
        <f t="shared" si="68"/>
        <v>7100019</v>
      </c>
      <c r="B2227" s="17" t="s">
        <v>75</v>
      </c>
      <c r="C2227" s="15">
        <f>INDEX(装备!G:G,MATCH(属性!A2227,装备!A:A,0))</f>
        <v>11</v>
      </c>
      <c r="D2227" s="15" t="str">
        <f>INDEX(装备!E:E,MATCH(属性!A2227,装备!A:A,0))</f>
        <v>weapon</v>
      </c>
      <c r="E2227" s="14">
        <v>65</v>
      </c>
      <c r="F2227" s="17">
        <f>INT((VLOOKUP($C2227,装备数值,2,0)+VLOOKUP($C2227,装备数值,5,0)*($E2227-1))*VLOOKUP($D2227,系数!$K$2:$O$7,2,0))</f>
        <v>0</v>
      </c>
      <c r="G2227" s="17">
        <f>INT((VLOOKUP($C2227,装备数值,3,0)+VLOOKUP($C2227,装备数值,6,0)*($E2227-1))*VLOOKUP($D2227,系数!$K$2:$O$7,3,0))</f>
        <v>292</v>
      </c>
      <c r="H2227" s="17">
        <f t="shared" si="69"/>
        <v>292</v>
      </c>
      <c r="I2227" s="17">
        <f>INT((VLOOKUP($C2227,装备数值,4,0)+VLOOKUP($C2227,装备数值,7,0)*($E2227-1))*VLOOKUP($D2227,系数!$K$2:$O$7,4,0))</f>
        <v>0</v>
      </c>
      <c r="J2227" s="17">
        <f>INT((VLOOKUP($C2227,装备数值,4,0)+VLOOKUP($C2227,装备数值,7,0)*($E2227-1))*VLOOKUP($D2227,系数!$K$2:$O$7,5,0))</f>
        <v>0</v>
      </c>
      <c r="K2227" s="17">
        <f>INT(VLOOKUP(E2227,强化金币,2,1)*VLOOKUP(INDEX(装备!F:F,MATCH(属性!A2227,装备!A:A,0)),系数!$K$12:$M$15,3,0))</f>
        <v>35750</v>
      </c>
      <c r="L2227" s="17"/>
      <c r="M2227" s="17"/>
      <c r="N2227" s="17"/>
      <c r="O2227" s="17">
        <f>IF(E2227=1,"",VLOOKUP(E2227,系数!$S$2:$AB$12,MATCH(属性!C2227,评级,0),1))</f>
        <v>0</v>
      </c>
    </row>
    <row r="2228" spans="1:15" ht="17.25" thickBot="1" x14ac:dyDescent="0.4">
      <c r="A2228" s="17">
        <f t="shared" si="68"/>
        <v>7100019</v>
      </c>
      <c r="B2228" s="17" t="s">
        <v>75</v>
      </c>
      <c r="C2228" s="15">
        <f>INDEX(装备!G:G,MATCH(属性!A2228,装备!A:A,0))</f>
        <v>11</v>
      </c>
      <c r="D2228" s="15" t="str">
        <f>INDEX(装备!E:E,MATCH(属性!A2228,装备!A:A,0))</f>
        <v>weapon</v>
      </c>
      <c r="E2228" s="14">
        <v>66</v>
      </c>
      <c r="F2228" s="17">
        <f>INT((VLOOKUP($C2228,装备数值,2,0)+VLOOKUP($C2228,装备数值,5,0)*($E2228-1))*VLOOKUP($D2228,系数!$K$2:$O$7,2,0))</f>
        <v>0</v>
      </c>
      <c r="G2228" s="17">
        <f>INT((VLOOKUP($C2228,装备数值,3,0)+VLOOKUP($C2228,装备数值,6,0)*($E2228-1))*VLOOKUP($D2228,系数!$K$2:$O$7,3,0))</f>
        <v>295</v>
      </c>
      <c r="H2228" s="17">
        <f t="shared" si="69"/>
        <v>295</v>
      </c>
      <c r="I2228" s="17">
        <f>INT((VLOOKUP($C2228,装备数值,4,0)+VLOOKUP($C2228,装备数值,7,0)*($E2228-1))*VLOOKUP($D2228,系数!$K$2:$O$7,4,0))</f>
        <v>0</v>
      </c>
      <c r="J2228" s="17">
        <f>INT((VLOOKUP($C2228,装备数值,4,0)+VLOOKUP($C2228,装备数值,7,0)*($E2228-1))*VLOOKUP($D2228,系数!$K$2:$O$7,5,0))</f>
        <v>0</v>
      </c>
      <c r="K2228" s="17">
        <f>INT(VLOOKUP(E2228,强化金币,2,1)*VLOOKUP(INDEX(装备!F:F,MATCH(属性!A2228,装备!A:A,0)),系数!$K$12:$M$15,3,0))</f>
        <v>37125</v>
      </c>
      <c r="L2228" s="17"/>
      <c r="M2228" s="17"/>
      <c r="N2228" s="17"/>
      <c r="O2228" s="17">
        <f>IF(E2228=1,"",VLOOKUP(E2228,系数!$S$2:$AB$12,MATCH(属性!C2228,评级,0),1))</f>
        <v>0</v>
      </c>
    </row>
    <row r="2229" spans="1:15" ht="17.25" thickBot="1" x14ac:dyDescent="0.4">
      <c r="A2229" s="17">
        <f t="shared" si="68"/>
        <v>7100019</v>
      </c>
      <c r="B2229" s="17" t="s">
        <v>75</v>
      </c>
      <c r="C2229" s="15">
        <f>INDEX(装备!G:G,MATCH(属性!A2229,装备!A:A,0))</f>
        <v>11</v>
      </c>
      <c r="D2229" s="15" t="str">
        <f>INDEX(装备!E:E,MATCH(属性!A2229,装备!A:A,0))</f>
        <v>weapon</v>
      </c>
      <c r="E2229" s="14">
        <v>67</v>
      </c>
      <c r="F2229" s="17">
        <f>INT((VLOOKUP($C2229,装备数值,2,0)+VLOOKUP($C2229,装备数值,5,0)*($E2229-1))*VLOOKUP($D2229,系数!$K$2:$O$7,2,0))</f>
        <v>0</v>
      </c>
      <c r="G2229" s="17">
        <f>INT((VLOOKUP($C2229,装备数值,3,0)+VLOOKUP($C2229,装备数值,6,0)*($E2229-1))*VLOOKUP($D2229,系数!$K$2:$O$7,3,0))</f>
        <v>298</v>
      </c>
      <c r="H2229" s="17">
        <f t="shared" si="69"/>
        <v>298</v>
      </c>
      <c r="I2229" s="17">
        <f>INT((VLOOKUP($C2229,装备数值,4,0)+VLOOKUP($C2229,装备数值,7,0)*($E2229-1))*VLOOKUP($D2229,系数!$K$2:$O$7,4,0))</f>
        <v>0</v>
      </c>
      <c r="J2229" s="17">
        <f>INT((VLOOKUP($C2229,装备数值,4,0)+VLOOKUP($C2229,装备数值,7,0)*($E2229-1))*VLOOKUP($D2229,系数!$K$2:$O$7,5,0))</f>
        <v>0</v>
      </c>
      <c r="K2229" s="17">
        <f>INT(VLOOKUP(E2229,强化金币,2,1)*VLOOKUP(INDEX(装备!F:F,MATCH(属性!A2229,装备!A:A,0)),系数!$K$12:$M$15,3,0))</f>
        <v>38500</v>
      </c>
      <c r="L2229" s="17"/>
      <c r="M2229" s="17"/>
      <c r="N2229" s="17"/>
      <c r="O2229" s="17">
        <f>IF(E2229=1,"",VLOOKUP(E2229,系数!$S$2:$AB$12,MATCH(属性!C2229,评级,0),1))</f>
        <v>0</v>
      </c>
    </row>
    <row r="2230" spans="1:15" ht="17.25" thickBot="1" x14ac:dyDescent="0.4">
      <c r="A2230" s="17">
        <f t="shared" si="68"/>
        <v>7100019</v>
      </c>
      <c r="B2230" s="17" t="s">
        <v>75</v>
      </c>
      <c r="C2230" s="15">
        <f>INDEX(装备!G:G,MATCH(属性!A2230,装备!A:A,0))</f>
        <v>11</v>
      </c>
      <c r="D2230" s="15" t="str">
        <f>INDEX(装备!E:E,MATCH(属性!A2230,装备!A:A,0))</f>
        <v>weapon</v>
      </c>
      <c r="E2230" s="14">
        <v>68</v>
      </c>
      <c r="F2230" s="17">
        <f>INT((VLOOKUP($C2230,装备数值,2,0)+VLOOKUP($C2230,装备数值,5,0)*($E2230-1))*VLOOKUP($D2230,系数!$K$2:$O$7,2,0))</f>
        <v>0</v>
      </c>
      <c r="G2230" s="17">
        <f>INT((VLOOKUP($C2230,装备数值,3,0)+VLOOKUP($C2230,装备数值,6,0)*($E2230-1))*VLOOKUP($D2230,系数!$K$2:$O$7,3,0))</f>
        <v>301</v>
      </c>
      <c r="H2230" s="17">
        <f t="shared" si="69"/>
        <v>301</v>
      </c>
      <c r="I2230" s="17">
        <f>INT((VLOOKUP($C2230,装备数值,4,0)+VLOOKUP($C2230,装备数值,7,0)*($E2230-1))*VLOOKUP($D2230,系数!$K$2:$O$7,4,0))</f>
        <v>0</v>
      </c>
      <c r="J2230" s="17">
        <f>INT((VLOOKUP($C2230,装备数值,4,0)+VLOOKUP($C2230,装备数值,7,0)*($E2230-1))*VLOOKUP($D2230,系数!$K$2:$O$7,5,0))</f>
        <v>0</v>
      </c>
      <c r="K2230" s="17">
        <f>INT(VLOOKUP(E2230,强化金币,2,1)*VLOOKUP(INDEX(装备!F:F,MATCH(属性!A2230,装备!A:A,0)),系数!$K$12:$M$15,3,0))</f>
        <v>39875</v>
      </c>
      <c r="L2230" s="17"/>
      <c r="M2230" s="17"/>
      <c r="N2230" s="17"/>
      <c r="O2230" s="17">
        <f>IF(E2230=1,"",VLOOKUP(E2230,系数!$S$2:$AB$12,MATCH(属性!C2230,评级,0),1))</f>
        <v>0</v>
      </c>
    </row>
    <row r="2231" spans="1:15" ht="17.25" thickBot="1" x14ac:dyDescent="0.4">
      <c r="A2231" s="17">
        <f t="shared" si="68"/>
        <v>7100019</v>
      </c>
      <c r="B2231" s="17" t="s">
        <v>75</v>
      </c>
      <c r="C2231" s="15">
        <f>INDEX(装备!G:G,MATCH(属性!A2231,装备!A:A,0))</f>
        <v>11</v>
      </c>
      <c r="D2231" s="15" t="str">
        <f>INDEX(装备!E:E,MATCH(属性!A2231,装备!A:A,0))</f>
        <v>weapon</v>
      </c>
      <c r="E2231" s="14">
        <v>69</v>
      </c>
      <c r="F2231" s="17">
        <f>INT((VLOOKUP($C2231,装备数值,2,0)+VLOOKUP($C2231,装备数值,5,0)*($E2231-1))*VLOOKUP($D2231,系数!$K$2:$O$7,2,0))</f>
        <v>0</v>
      </c>
      <c r="G2231" s="17">
        <f>INT((VLOOKUP($C2231,装备数值,3,0)+VLOOKUP($C2231,装备数值,6,0)*($E2231-1))*VLOOKUP($D2231,系数!$K$2:$O$7,3,0))</f>
        <v>304</v>
      </c>
      <c r="H2231" s="17">
        <f t="shared" si="69"/>
        <v>304</v>
      </c>
      <c r="I2231" s="17">
        <f>INT((VLOOKUP($C2231,装备数值,4,0)+VLOOKUP($C2231,装备数值,7,0)*($E2231-1))*VLOOKUP($D2231,系数!$K$2:$O$7,4,0))</f>
        <v>0</v>
      </c>
      <c r="J2231" s="17">
        <f>INT((VLOOKUP($C2231,装备数值,4,0)+VLOOKUP($C2231,装备数值,7,0)*($E2231-1))*VLOOKUP($D2231,系数!$K$2:$O$7,5,0))</f>
        <v>0</v>
      </c>
      <c r="K2231" s="17">
        <f>INT(VLOOKUP(E2231,强化金币,2,1)*VLOOKUP(INDEX(装备!F:F,MATCH(属性!A2231,装备!A:A,0)),系数!$K$12:$M$15,3,0))</f>
        <v>41250</v>
      </c>
      <c r="L2231" s="17"/>
      <c r="M2231" s="17"/>
      <c r="N2231" s="17"/>
      <c r="O2231" s="17">
        <f>IF(E2231=1,"",VLOOKUP(E2231,系数!$S$2:$AB$12,MATCH(属性!C2231,评级,0),1))</f>
        <v>0</v>
      </c>
    </row>
    <row r="2232" spans="1:15" ht="17.25" thickBot="1" x14ac:dyDescent="0.4">
      <c r="A2232" s="17">
        <f t="shared" si="68"/>
        <v>7100019</v>
      </c>
      <c r="B2232" s="17" t="s">
        <v>75</v>
      </c>
      <c r="C2232" s="15">
        <f>INDEX(装备!G:G,MATCH(属性!A2232,装备!A:A,0))</f>
        <v>11</v>
      </c>
      <c r="D2232" s="15" t="str">
        <f>INDEX(装备!E:E,MATCH(属性!A2232,装备!A:A,0))</f>
        <v>weapon</v>
      </c>
      <c r="E2232" s="14">
        <v>70</v>
      </c>
      <c r="F2232" s="17">
        <f>INT((VLOOKUP($C2232,装备数值,2,0)+VLOOKUP($C2232,装备数值,5,0)*($E2232-1))*VLOOKUP($D2232,系数!$K$2:$O$7,2,0))</f>
        <v>0</v>
      </c>
      <c r="G2232" s="17">
        <f>INT((VLOOKUP($C2232,装备数值,3,0)+VLOOKUP($C2232,装备数值,6,0)*($E2232-1))*VLOOKUP($D2232,系数!$K$2:$O$7,3,0))</f>
        <v>307</v>
      </c>
      <c r="H2232" s="17">
        <f t="shared" si="69"/>
        <v>307</v>
      </c>
      <c r="I2232" s="17">
        <f>INT((VLOOKUP($C2232,装备数值,4,0)+VLOOKUP($C2232,装备数值,7,0)*($E2232-1))*VLOOKUP($D2232,系数!$K$2:$O$7,4,0))</f>
        <v>0</v>
      </c>
      <c r="J2232" s="17">
        <f>INT((VLOOKUP($C2232,装备数值,4,0)+VLOOKUP($C2232,装备数值,7,0)*($E2232-1))*VLOOKUP($D2232,系数!$K$2:$O$7,5,0))</f>
        <v>0</v>
      </c>
      <c r="K2232" s="17">
        <f>INT(VLOOKUP(E2232,强化金币,2,1)*VLOOKUP(INDEX(装备!F:F,MATCH(属性!A2232,装备!A:A,0)),系数!$K$12:$M$15,3,0))</f>
        <v>42625</v>
      </c>
      <c r="L2232" s="17"/>
      <c r="M2232" s="17"/>
      <c r="N2232" s="17"/>
      <c r="O2232" s="17">
        <f>IF(E2232=1,"",VLOOKUP(E2232,系数!$S$2:$AB$12,MATCH(属性!C2232,评级,0),1))</f>
        <v>0</v>
      </c>
    </row>
    <row r="2233" spans="1:15" ht="17.25" thickBot="1" x14ac:dyDescent="0.4">
      <c r="A2233" s="17">
        <f t="shared" si="68"/>
        <v>7100019</v>
      </c>
      <c r="B2233" s="17" t="s">
        <v>75</v>
      </c>
      <c r="C2233" s="15">
        <f>INDEX(装备!G:G,MATCH(属性!A2233,装备!A:A,0))</f>
        <v>11</v>
      </c>
      <c r="D2233" s="15" t="str">
        <f>INDEX(装备!E:E,MATCH(属性!A2233,装备!A:A,0))</f>
        <v>weapon</v>
      </c>
      <c r="E2233" s="14">
        <v>71</v>
      </c>
      <c r="F2233" s="17">
        <f>INT((VLOOKUP($C2233,装备数值,2,0)+VLOOKUP($C2233,装备数值,5,0)*($E2233-1))*VLOOKUP($D2233,系数!$K$2:$O$7,2,0))</f>
        <v>0</v>
      </c>
      <c r="G2233" s="17">
        <f>INT((VLOOKUP($C2233,装备数值,3,0)+VLOOKUP($C2233,装备数值,6,0)*($E2233-1))*VLOOKUP($D2233,系数!$K$2:$O$7,3,0))</f>
        <v>310</v>
      </c>
      <c r="H2233" s="17">
        <f t="shared" si="69"/>
        <v>310</v>
      </c>
      <c r="I2233" s="17">
        <f>INT((VLOOKUP($C2233,装备数值,4,0)+VLOOKUP($C2233,装备数值,7,0)*($E2233-1))*VLOOKUP($D2233,系数!$K$2:$O$7,4,0))</f>
        <v>0</v>
      </c>
      <c r="J2233" s="17">
        <f>INT((VLOOKUP($C2233,装备数值,4,0)+VLOOKUP($C2233,装备数值,7,0)*($E2233-1))*VLOOKUP($D2233,系数!$K$2:$O$7,5,0))</f>
        <v>0</v>
      </c>
      <c r="K2233" s="17">
        <f>INT(VLOOKUP(E2233,强化金币,2,1)*VLOOKUP(INDEX(装备!F:F,MATCH(属性!A2233,装备!A:A,0)),系数!$K$12:$M$15,3,0))</f>
        <v>44000</v>
      </c>
      <c r="L2233" s="17"/>
      <c r="M2233" s="17"/>
      <c r="N2233" s="17"/>
      <c r="O2233" s="17">
        <f>IF(E2233=1,"",VLOOKUP(E2233,系数!$S$2:$AB$12,MATCH(属性!C2233,评级,0),1))</f>
        <v>0</v>
      </c>
    </row>
    <row r="2234" spans="1:15" ht="17.25" thickBot="1" x14ac:dyDescent="0.4">
      <c r="A2234" s="17">
        <f t="shared" si="68"/>
        <v>7100019</v>
      </c>
      <c r="B2234" s="17" t="s">
        <v>75</v>
      </c>
      <c r="C2234" s="15">
        <f>INDEX(装备!G:G,MATCH(属性!A2234,装备!A:A,0))</f>
        <v>11</v>
      </c>
      <c r="D2234" s="15" t="str">
        <f>INDEX(装备!E:E,MATCH(属性!A2234,装备!A:A,0))</f>
        <v>weapon</v>
      </c>
      <c r="E2234" s="14">
        <v>72</v>
      </c>
      <c r="F2234" s="17">
        <f>INT((VLOOKUP($C2234,装备数值,2,0)+VLOOKUP($C2234,装备数值,5,0)*($E2234-1))*VLOOKUP($D2234,系数!$K$2:$O$7,2,0))</f>
        <v>0</v>
      </c>
      <c r="G2234" s="17">
        <f>INT((VLOOKUP($C2234,装备数值,3,0)+VLOOKUP($C2234,装备数值,6,0)*($E2234-1))*VLOOKUP($D2234,系数!$K$2:$O$7,3,0))</f>
        <v>313</v>
      </c>
      <c r="H2234" s="17">
        <f t="shared" si="69"/>
        <v>313</v>
      </c>
      <c r="I2234" s="17">
        <f>INT((VLOOKUP($C2234,装备数值,4,0)+VLOOKUP($C2234,装备数值,7,0)*($E2234-1))*VLOOKUP($D2234,系数!$K$2:$O$7,4,0))</f>
        <v>0</v>
      </c>
      <c r="J2234" s="17">
        <f>INT((VLOOKUP($C2234,装备数值,4,0)+VLOOKUP($C2234,装备数值,7,0)*($E2234-1))*VLOOKUP($D2234,系数!$K$2:$O$7,5,0))</f>
        <v>0</v>
      </c>
      <c r="K2234" s="17">
        <f>INT(VLOOKUP(E2234,强化金币,2,1)*VLOOKUP(INDEX(装备!F:F,MATCH(属性!A2234,装备!A:A,0)),系数!$K$12:$M$15,3,0))</f>
        <v>45375</v>
      </c>
      <c r="L2234" s="17"/>
      <c r="M2234" s="17"/>
      <c r="N2234" s="17"/>
      <c r="O2234" s="17">
        <f>IF(E2234=1,"",VLOOKUP(E2234,系数!$S$2:$AB$12,MATCH(属性!C2234,评级,0),1))</f>
        <v>0</v>
      </c>
    </row>
    <row r="2235" spans="1:15" ht="17.25" thickBot="1" x14ac:dyDescent="0.4">
      <c r="A2235" s="17">
        <f t="shared" si="68"/>
        <v>7100019</v>
      </c>
      <c r="B2235" s="17" t="s">
        <v>75</v>
      </c>
      <c r="C2235" s="15">
        <f>INDEX(装备!G:G,MATCH(属性!A2235,装备!A:A,0))</f>
        <v>11</v>
      </c>
      <c r="D2235" s="15" t="str">
        <f>INDEX(装备!E:E,MATCH(属性!A2235,装备!A:A,0))</f>
        <v>weapon</v>
      </c>
      <c r="E2235" s="14">
        <v>73</v>
      </c>
      <c r="F2235" s="17">
        <f>INT((VLOOKUP($C2235,装备数值,2,0)+VLOOKUP($C2235,装备数值,5,0)*($E2235-1))*VLOOKUP($D2235,系数!$K$2:$O$7,2,0))</f>
        <v>0</v>
      </c>
      <c r="G2235" s="17">
        <f>INT((VLOOKUP($C2235,装备数值,3,0)+VLOOKUP($C2235,装备数值,6,0)*($E2235-1))*VLOOKUP($D2235,系数!$K$2:$O$7,3,0))</f>
        <v>316</v>
      </c>
      <c r="H2235" s="17">
        <f t="shared" si="69"/>
        <v>316</v>
      </c>
      <c r="I2235" s="17">
        <f>INT((VLOOKUP($C2235,装备数值,4,0)+VLOOKUP($C2235,装备数值,7,0)*($E2235-1))*VLOOKUP($D2235,系数!$K$2:$O$7,4,0))</f>
        <v>0</v>
      </c>
      <c r="J2235" s="17">
        <f>INT((VLOOKUP($C2235,装备数值,4,0)+VLOOKUP($C2235,装备数值,7,0)*($E2235-1))*VLOOKUP($D2235,系数!$K$2:$O$7,5,0))</f>
        <v>0</v>
      </c>
      <c r="K2235" s="17">
        <f>INT(VLOOKUP(E2235,强化金币,2,1)*VLOOKUP(INDEX(装备!F:F,MATCH(属性!A2235,装备!A:A,0)),系数!$K$12:$M$15,3,0))</f>
        <v>46750</v>
      </c>
      <c r="L2235" s="17"/>
      <c r="M2235" s="17"/>
      <c r="N2235" s="17"/>
      <c r="O2235" s="17">
        <f>IF(E2235=1,"",VLOOKUP(E2235,系数!$S$2:$AB$12,MATCH(属性!C2235,评级,0),1))</f>
        <v>0</v>
      </c>
    </row>
    <row r="2236" spans="1:15" ht="17.25" thickBot="1" x14ac:dyDescent="0.4">
      <c r="A2236" s="17">
        <f t="shared" ref="A2236:A2299" si="70">A2116+1</f>
        <v>7100019</v>
      </c>
      <c r="B2236" s="17" t="s">
        <v>75</v>
      </c>
      <c r="C2236" s="15">
        <f>INDEX(装备!G:G,MATCH(属性!A2236,装备!A:A,0))</f>
        <v>11</v>
      </c>
      <c r="D2236" s="15" t="str">
        <f>INDEX(装备!E:E,MATCH(属性!A2236,装备!A:A,0))</f>
        <v>weapon</v>
      </c>
      <c r="E2236" s="14">
        <v>74</v>
      </c>
      <c r="F2236" s="17">
        <f>INT((VLOOKUP($C2236,装备数值,2,0)+VLOOKUP($C2236,装备数值,5,0)*($E2236-1))*VLOOKUP($D2236,系数!$K$2:$O$7,2,0))</f>
        <v>0</v>
      </c>
      <c r="G2236" s="17">
        <f>INT((VLOOKUP($C2236,装备数值,3,0)+VLOOKUP($C2236,装备数值,6,0)*($E2236-1))*VLOOKUP($D2236,系数!$K$2:$O$7,3,0))</f>
        <v>319</v>
      </c>
      <c r="H2236" s="17">
        <f t="shared" si="69"/>
        <v>319</v>
      </c>
      <c r="I2236" s="17">
        <f>INT((VLOOKUP($C2236,装备数值,4,0)+VLOOKUP($C2236,装备数值,7,0)*($E2236-1))*VLOOKUP($D2236,系数!$K$2:$O$7,4,0))</f>
        <v>0</v>
      </c>
      <c r="J2236" s="17">
        <f>INT((VLOOKUP($C2236,装备数值,4,0)+VLOOKUP($C2236,装备数值,7,0)*($E2236-1))*VLOOKUP($D2236,系数!$K$2:$O$7,5,0))</f>
        <v>0</v>
      </c>
      <c r="K2236" s="17">
        <f>INT(VLOOKUP(E2236,强化金币,2,1)*VLOOKUP(INDEX(装备!F:F,MATCH(属性!A2236,装备!A:A,0)),系数!$K$12:$M$15,3,0))</f>
        <v>48125</v>
      </c>
      <c r="L2236" s="17"/>
      <c r="M2236" s="17"/>
      <c r="N2236" s="17"/>
      <c r="O2236" s="17">
        <f>IF(E2236=1,"",VLOOKUP(E2236,系数!$S$2:$AB$12,MATCH(属性!C2236,评级,0),1))</f>
        <v>0</v>
      </c>
    </row>
    <row r="2237" spans="1:15" ht="17.25" thickBot="1" x14ac:dyDescent="0.4">
      <c r="A2237" s="17">
        <f t="shared" si="70"/>
        <v>7100019</v>
      </c>
      <c r="B2237" s="17" t="s">
        <v>75</v>
      </c>
      <c r="C2237" s="15">
        <f>INDEX(装备!G:G,MATCH(属性!A2237,装备!A:A,0))</f>
        <v>11</v>
      </c>
      <c r="D2237" s="15" t="str">
        <f>INDEX(装备!E:E,MATCH(属性!A2237,装备!A:A,0))</f>
        <v>weapon</v>
      </c>
      <c r="E2237" s="14">
        <v>75</v>
      </c>
      <c r="F2237" s="17">
        <f>INT((VLOOKUP($C2237,装备数值,2,0)+VLOOKUP($C2237,装备数值,5,0)*($E2237-1))*VLOOKUP($D2237,系数!$K$2:$O$7,2,0))</f>
        <v>0</v>
      </c>
      <c r="G2237" s="17">
        <f>INT((VLOOKUP($C2237,装备数值,3,0)+VLOOKUP($C2237,装备数值,6,0)*($E2237-1))*VLOOKUP($D2237,系数!$K$2:$O$7,3,0))</f>
        <v>322</v>
      </c>
      <c r="H2237" s="17">
        <f t="shared" si="69"/>
        <v>322</v>
      </c>
      <c r="I2237" s="17">
        <f>INT((VLOOKUP($C2237,装备数值,4,0)+VLOOKUP($C2237,装备数值,7,0)*($E2237-1))*VLOOKUP($D2237,系数!$K$2:$O$7,4,0))</f>
        <v>0</v>
      </c>
      <c r="J2237" s="17">
        <f>INT((VLOOKUP($C2237,装备数值,4,0)+VLOOKUP($C2237,装备数值,7,0)*($E2237-1))*VLOOKUP($D2237,系数!$K$2:$O$7,5,0))</f>
        <v>0</v>
      </c>
      <c r="K2237" s="17">
        <f>INT(VLOOKUP(E2237,强化金币,2,1)*VLOOKUP(INDEX(装备!F:F,MATCH(属性!A2237,装备!A:A,0)),系数!$K$12:$M$15,3,0))</f>
        <v>49500</v>
      </c>
      <c r="L2237" s="17"/>
      <c r="M2237" s="17"/>
      <c r="N2237" s="17"/>
      <c r="O2237" s="17">
        <f>IF(E2237=1,"",VLOOKUP(E2237,系数!$S$2:$AB$12,MATCH(属性!C2237,评级,0),1))</f>
        <v>0</v>
      </c>
    </row>
    <row r="2238" spans="1:15" ht="17.25" thickBot="1" x14ac:dyDescent="0.4">
      <c r="A2238" s="17">
        <f t="shared" si="70"/>
        <v>7100019</v>
      </c>
      <c r="B2238" s="17" t="s">
        <v>75</v>
      </c>
      <c r="C2238" s="15">
        <f>INDEX(装备!G:G,MATCH(属性!A2238,装备!A:A,0))</f>
        <v>11</v>
      </c>
      <c r="D2238" s="15" t="str">
        <f>INDEX(装备!E:E,MATCH(属性!A2238,装备!A:A,0))</f>
        <v>weapon</v>
      </c>
      <c r="E2238" s="14">
        <v>76</v>
      </c>
      <c r="F2238" s="17">
        <f>INT((VLOOKUP($C2238,装备数值,2,0)+VLOOKUP($C2238,装备数值,5,0)*($E2238-1))*VLOOKUP($D2238,系数!$K$2:$O$7,2,0))</f>
        <v>0</v>
      </c>
      <c r="G2238" s="17">
        <f>INT((VLOOKUP($C2238,装备数值,3,0)+VLOOKUP($C2238,装备数值,6,0)*($E2238-1))*VLOOKUP($D2238,系数!$K$2:$O$7,3,0))</f>
        <v>325</v>
      </c>
      <c r="H2238" s="17">
        <f t="shared" si="69"/>
        <v>325</v>
      </c>
      <c r="I2238" s="17">
        <f>INT((VLOOKUP($C2238,装备数值,4,0)+VLOOKUP($C2238,装备数值,7,0)*($E2238-1))*VLOOKUP($D2238,系数!$K$2:$O$7,4,0))</f>
        <v>0</v>
      </c>
      <c r="J2238" s="17">
        <f>INT((VLOOKUP($C2238,装备数值,4,0)+VLOOKUP($C2238,装备数值,7,0)*($E2238-1))*VLOOKUP($D2238,系数!$K$2:$O$7,5,0))</f>
        <v>0</v>
      </c>
      <c r="K2238" s="17">
        <f>INT(VLOOKUP(E2238,强化金币,2,1)*VLOOKUP(INDEX(装备!F:F,MATCH(属性!A2238,装备!A:A,0)),系数!$K$12:$M$15,3,0))</f>
        <v>50875</v>
      </c>
      <c r="L2238" s="17"/>
      <c r="M2238" s="17"/>
      <c r="N2238" s="17"/>
      <c r="O2238" s="17">
        <f>IF(E2238=1,"",VLOOKUP(E2238,系数!$S$2:$AB$12,MATCH(属性!C2238,评级,0),1))</f>
        <v>0</v>
      </c>
    </row>
    <row r="2239" spans="1:15" ht="17.25" thickBot="1" x14ac:dyDescent="0.4">
      <c r="A2239" s="17">
        <f t="shared" si="70"/>
        <v>7100019</v>
      </c>
      <c r="B2239" s="17" t="s">
        <v>75</v>
      </c>
      <c r="C2239" s="15">
        <f>INDEX(装备!G:G,MATCH(属性!A2239,装备!A:A,0))</f>
        <v>11</v>
      </c>
      <c r="D2239" s="15" t="str">
        <f>INDEX(装备!E:E,MATCH(属性!A2239,装备!A:A,0))</f>
        <v>weapon</v>
      </c>
      <c r="E2239" s="14">
        <v>77</v>
      </c>
      <c r="F2239" s="17">
        <f>INT((VLOOKUP($C2239,装备数值,2,0)+VLOOKUP($C2239,装备数值,5,0)*($E2239-1))*VLOOKUP($D2239,系数!$K$2:$O$7,2,0))</f>
        <v>0</v>
      </c>
      <c r="G2239" s="17">
        <f>INT((VLOOKUP($C2239,装备数值,3,0)+VLOOKUP($C2239,装备数值,6,0)*($E2239-1))*VLOOKUP($D2239,系数!$K$2:$O$7,3,0))</f>
        <v>328</v>
      </c>
      <c r="H2239" s="17">
        <f t="shared" si="69"/>
        <v>328</v>
      </c>
      <c r="I2239" s="17">
        <f>INT((VLOOKUP($C2239,装备数值,4,0)+VLOOKUP($C2239,装备数值,7,0)*($E2239-1))*VLOOKUP($D2239,系数!$K$2:$O$7,4,0))</f>
        <v>0</v>
      </c>
      <c r="J2239" s="17">
        <f>INT((VLOOKUP($C2239,装备数值,4,0)+VLOOKUP($C2239,装备数值,7,0)*($E2239-1))*VLOOKUP($D2239,系数!$K$2:$O$7,5,0))</f>
        <v>0</v>
      </c>
      <c r="K2239" s="17">
        <f>INT(VLOOKUP(E2239,强化金币,2,1)*VLOOKUP(INDEX(装备!F:F,MATCH(属性!A2239,装备!A:A,0)),系数!$K$12:$M$15,3,0))</f>
        <v>52250</v>
      </c>
      <c r="L2239" s="17"/>
      <c r="M2239" s="17"/>
      <c r="N2239" s="17"/>
      <c r="O2239" s="17">
        <f>IF(E2239=1,"",VLOOKUP(E2239,系数!$S$2:$AB$12,MATCH(属性!C2239,评级,0),1))</f>
        <v>0</v>
      </c>
    </row>
    <row r="2240" spans="1:15" ht="17.25" thickBot="1" x14ac:dyDescent="0.4">
      <c r="A2240" s="17">
        <f t="shared" si="70"/>
        <v>7100019</v>
      </c>
      <c r="B2240" s="17" t="s">
        <v>75</v>
      </c>
      <c r="C2240" s="15">
        <f>INDEX(装备!G:G,MATCH(属性!A2240,装备!A:A,0))</f>
        <v>11</v>
      </c>
      <c r="D2240" s="15" t="str">
        <f>INDEX(装备!E:E,MATCH(属性!A2240,装备!A:A,0))</f>
        <v>weapon</v>
      </c>
      <c r="E2240" s="14">
        <v>78</v>
      </c>
      <c r="F2240" s="17">
        <f>INT((VLOOKUP($C2240,装备数值,2,0)+VLOOKUP($C2240,装备数值,5,0)*($E2240-1))*VLOOKUP($D2240,系数!$K$2:$O$7,2,0))</f>
        <v>0</v>
      </c>
      <c r="G2240" s="17">
        <f>INT((VLOOKUP($C2240,装备数值,3,0)+VLOOKUP($C2240,装备数值,6,0)*($E2240-1))*VLOOKUP($D2240,系数!$K$2:$O$7,3,0))</f>
        <v>331</v>
      </c>
      <c r="H2240" s="17">
        <f t="shared" si="69"/>
        <v>331</v>
      </c>
      <c r="I2240" s="17">
        <f>INT((VLOOKUP($C2240,装备数值,4,0)+VLOOKUP($C2240,装备数值,7,0)*($E2240-1))*VLOOKUP($D2240,系数!$K$2:$O$7,4,0))</f>
        <v>0</v>
      </c>
      <c r="J2240" s="17">
        <f>INT((VLOOKUP($C2240,装备数值,4,0)+VLOOKUP($C2240,装备数值,7,0)*($E2240-1))*VLOOKUP($D2240,系数!$K$2:$O$7,5,0))</f>
        <v>0</v>
      </c>
      <c r="K2240" s="17">
        <f>INT(VLOOKUP(E2240,强化金币,2,1)*VLOOKUP(INDEX(装备!F:F,MATCH(属性!A2240,装备!A:A,0)),系数!$K$12:$M$15,3,0))</f>
        <v>53625</v>
      </c>
      <c r="L2240" s="17"/>
      <c r="M2240" s="17"/>
      <c r="N2240" s="17"/>
      <c r="O2240" s="17">
        <f>IF(E2240=1,"",VLOOKUP(E2240,系数!$S$2:$AB$12,MATCH(属性!C2240,评级,0),1))</f>
        <v>0</v>
      </c>
    </row>
    <row r="2241" spans="1:15" ht="17.25" thickBot="1" x14ac:dyDescent="0.4">
      <c r="A2241" s="17">
        <f t="shared" si="70"/>
        <v>7100019</v>
      </c>
      <c r="B2241" s="17" t="s">
        <v>75</v>
      </c>
      <c r="C2241" s="15">
        <f>INDEX(装备!G:G,MATCH(属性!A2241,装备!A:A,0))</f>
        <v>11</v>
      </c>
      <c r="D2241" s="15" t="str">
        <f>INDEX(装备!E:E,MATCH(属性!A2241,装备!A:A,0))</f>
        <v>weapon</v>
      </c>
      <c r="E2241" s="14">
        <v>79</v>
      </c>
      <c r="F2241" s="17">
        <f>INT((VLOOKUP($C2241,装备数值,2,0)+VLOOKUP($C2241,装备数值,5,0)*($E2241-1))*VLOOKUP($D2241,系数!$K$2:$O$7,2,0))</f>
        <v>0</v>
      </c>
      <c r="G2241" s="17">
        <f>INT((VLOOKUP($C2241,装备数值,3,0)+VLOOKUP($C2241,装备数值,6,0)*($E2241-1))*VLOOKUP($D2241,系数!$K$2:$O$7,3,0))</f>
        <v>334</v>
      </c>
      <c r="H2241" s="17">
        <f t="shared" si="69"/>
        <v>334</v>
      </c>
      <c r="I2241" s="17">
        <f>INT((VLOOKUP($C2241,装备数值,4,0)+VLOOKUP($C2241,装备数值,7,0)*($E2241-1))*VLOOKUP($D2241,系数!$K$2:$O$7,4,0))</f>
        <v>0</v>
      </c>
      <c r="J2241" s="17">
        <f>INT((VLOOKUP($C2241,装备数值,4,0)+VLOOKUP($C2241,装备数值,7,0)*($E2241-1))*VLOOKUP($D2241,系数!$K$2:$O$7,5,0))</f>
        <v>0</v>
      </c>
      <c r="K2241" s="17">
        <f>INT(VLOOKUP(E2241,强化金币,2,1)*VLOOKUP(INDEX(装备!F:F,MATCH(属性!A2241,装备!A:A,0)),系数!$K$12:$M$15,3,0))</f>
        <v>55000</v>
      </c>
      <c r="L2241" s="17"/>
      <c r="M2241" s="17"/>
      <c r="N2241" s="17"/>
      <c r="O2241" s="17">
        <f>IF(E2241=1,"",VLOOKUP(E2241,系数!$S$2:$AB$12,MATCH(属性!C2241,评级,0),1))</f>
        <v>0</v>
      </c>
    </row>
    <row r="2242" spans="1:15" ht="17.25" thickBot="1" x14ac:dyDescent="0.4">
      <c r="A2242" s="17">
        <f t="shared" si="70"/>
        <v>7100019</v>
      </c>
      <c r="B2242" s="17" t="s">
        <v>75</v>
      </c>
      <c r="C2242" s="15">
        <f>INDEX(装备!G:G,MATCH(属性!A2242,装备!A:A,0))</f>
        <v>11</v>
      </c>
      <c r="D2242" s="15" t="str">
        <f>INDEX(装备!E:E,MATCH(属性!A2242,装备!A:A,0))</f>
        <v>weapon</v>
      </c>
      <c r="E2242" s="14">
        <v>80</v>
      </c>
      <c r="F2242" s="17">
        <f>INT((VLOOKUP($C2242,装备数值,2,0)+VLOOKUP($C2242,装备数值,5,0)*($E2242-1))*VLOOKUP($D2242,系数!$K$2:$O$7,2,0))</f>
        <v>0</v>
      </c>
      <c r="G2242" s="17">
        <f>INT((VLOOKUP($C2242,装备数值,3,0)+VLOOKUP($C2242,装备数值,6,0)*($E2242-1))*VLOOKUP($D2242,系数!$K$2:$O$7,3,0))</f>
        <v>337</v>
      </c>
      <c r="H2242" s="17">
        <f t="shared" si="69"/>
        <v>337</v>
      </c>
      <c r="I2242" s="17">
        <f>INT((VLOOKUP($C2242,装备数值,4,0)+VLOOKUP($C2242,装备数值,7,0)*($E2242-1))*VLOOKUP($D2242,系数!$K$2:$O$7,4,0))</f>
        <v>0</v>
      </c>
      <c r="J2242" s="17">
        <f>INT((VLOOKUP($C2242,装备数值,4,0)+VLOOKUP($C2242,装备数值,7,0)*($E2242-1))*VLOOKUP($D2242,系数!$K$2:$O$7,5,0))</f>
        <v>0</v>
      </c>
      <c r="K2242" s="17">
        <f>INT(VLOOKUP(E2242,强化金币,2,1)*VLOOKUP(INDEX(装备!F:F,MATCH(属性!A2242,装备!A:A,0)),系数!$K$12:$M$15,3,0))</f>
        <v>66000</v>
      </c>
      <c r="L2242" s="17"/>
      <c r="M2242" s="17"/>
      <c r="N2242" s="17"/>
      <c r="O2242" s="17">
        <f>IF(E2242=1,"",VLOOKUP(E2242,系数!$S$2:$AB$12,MATCH(属性!C2242,评级,0),1))</f>
        <v>0</v>
      </c>
    </row>
    <row r="2243" spans="1:15" ht="17.25" thickBot="1" x14ac:dyDescent="0.4">
      <c r="A2243" s="17">
        <f t="shared" si="70"/>
        <v>7100019</v>
      </c>
      <c r="B2243" s="17" t="s">
        <v>75</v>
      </c>
      <c r="C2243" s="15">
        <f>INDEX(装备!G:G,MATCH(属性!A2243,装备!A:A,0))</f>
        <v>11</v>
      </c>
      <c r="D2243" s="15" t="str">
        <f>INDEX(装备!E:E,MATCH(属性!A2243,装备!A:A,0))</f>
        <v>weapon</v>
      </c>
      <c r="E2243" s="14">
        <v>81</v>
      </c>
      <c r="F2243" s="17">
        <f>INT((VLOOKUP($C2243,装备数值,2,0)+VLOOKUP($C2243,装备数值,5,0)*($E2243-1))*VLOOKUP($D2243,系数!$K$2:$O$7,2,0))</f>
        <v>0</v>
      </c>
      <c r="G2243" s="17">
        <f>INT((VLOOKUP($C2243,装备数值,3,0)+VLOOKUP($C2243,装备数值,6,0)*($E2243-1))*VLOOKUP($D2243,系数!$K$2:$O$7,3,0))</f>
        <v>340</v>
      </c>
      <c r="H2243" s="17">
        <f t="shared" si="69"/>
        <v>340</v>
      </c>
      <c r="I2243" s="17">
        <f>INT((VLOOKUP($C2243,装备数值,4,0)+VLOOKUP($C2243,装备数值,7,0)*($E2243-1))*VLOOKUP($D2243,系数!$K$2:$O$7,4,0))</f>
        <v>0</v>
      </c>
      <c r="J2243" s="17">
        <f>INT((VLOOKUP($C2243,装备数值,4,0)+VLOOKUP($C2243,装备数值,7,0)*($E2243-1))*VLOOKUP($D2243,系数!$K$2:$O$7,5,0))</f>
        <v>0</v>
      </c>
      <c r="K2243" s="17">
        <f>INT(VLOOKUP(E2243,强化金币,2,1)*VLOOKUP(INDEX(装备!F:F,MATCH(属性!A2243,装备!A:A,0)),系数!$K$12:$M$15,3,0))</f>
        <v>77000</v>
      </c>
      <c r="L2243" s="17"/>
      <c r="M2243" s="17"/>
      <c r="N2243" s="17"/>
      <c r="O2243" s="17">
        <f>IF(E2243=1,"",VLOOKUP(E2243,系数!$S$2:$AB$12,MATCH(属性!C2243,评级,0),1))</f>
        <v>0</v>
      </c>
    </row>
    <row r="2244" spans="1:15" ht="17.25" thickBot="1" x14ac:dyDescent="0.4">
      <c r="A2244" s="17">
        <f t="shared" si="70"/>
        <v>7100019</v>
      </c>
      <c r="B2244" s="17" t="s">
        <v>75</v>
      </c>
      <c r="C2244" s="15">
        <f>INDEX(装备!G:G,MATCH(属性!A2244,装备!A:A,0))</f>
        <v>11</v>
      </c>
      <c r="D2244" s="15" t="str">
        <f>INDEX(装备!E:E,MATCH(属性!A2244,装备!A:A,0))</f>
        <v>weapon</v>
      </c>
      <c r="E2244" s="14">
        <v>82</v>
      </c>
      <c r="F2244" s="17">
        <f>INT((VLOOKUP($C2244,装备数值,2,0)+VLOOKUP($C2244,装备数值,5,0)*($E2244-1))*VLOOKUP($D2244,系数!$K$2:$O$7,2,0))</f>
        <v>0</v>
      </c>
      <c r="G2244" s="17">
        <f>INT((VLOOKUP($C2244,装备数值,3,0)+VLOOKUP($C2244,装备数值,6,0)*($E2244-1))*VLOOKUP($D2244,系数!$K$2:$O$7,3,0))</f>
        <v>343</v>
      </c>
      <c r="H2244" s="17">
        <f t="shared" ref="H2244:H2307" si="71">G2244</f>
        <v>343</v>
      </c>
      <c r="I2244" s="17">
        <f>INT((VLOOKUP($C2244,装备数值,4,0)+VLOOKUP($C2244,装备数值,7,0)*($E2244-1))*VLOOKUP($D2244,系数!$K$2:$O$7,4,0))</f>
        <v>0</v>
      </c>
      <c r="J2244" s="17">
        <f>INT((VLOOKUP($C2244,装备数值,4,0)+VLOOKUP($C2244,装备数值,7,0)*($E2244-1))*VLOOKUP($D2244,系数!$K$2:$O$7,5,0))</f>
        <v>0</v>
      </c>
      <c r="K2244" s="17">
        <f>INT(VLOOKUP(E2244,强化金币,2,1)*VLOOKUP(INDEX(装备!F:F,MATCH(属性!A2244,装备!A:A,0)),系数!$K$12:$M$15,3,0))</f>
        <v>88000</v>
      </c>
      <c r="L2244" s="17"/>
      <c r="M2244" s="17"/>
      <c r="N2244" s="17"/>
      <c r="O2244" s="17">
        <f>IF(E2244=1,"",VLOOKUP(E2244,系数!$S$2:$AB$12,MATCH(属性!C2244,评级,0),1))</f>
        <v>0</v>
      </c>
    </row>
    <row r="2245" spans="1:15" ht="17.25" thickBot="1" x14ac:dyDescent="0.4">
      <c r="A2245" s="17">
        <f t="shared" si="70"/>
        <v>7100019</v>
      </c>
      <c r="B2245" s="17" t="s">
        <v>75</v>
      </c>
      <c r="C2245" s="15">
        <f>INDEX(装备!G:G,MATCH(属性!A2245,装备!A:A,0))</f>
        <v>11</v>
      </c>
      <c r="D2245" s="15" t="str">
        <f>INDEX(装备!E:E,MATCH(属性!A2245,装备!A:A,0))</f>
        <v>weapon</v>
      </c>
      <c r="E2245" s="14">
        <v>83</v>
      </c>
      <c r="F2245" s="17">
        <f>INT((VLOOKUP($C2245,装备数值,2,0)+VLOOKUP($C2245,装备数值,5,0)*($E2245-1))*VLOOKUP($D2245,系数!$K$2:$O$7,2,0))</f>
        <v>0</v>
      </c>
      <c r="G2245" s="17">
        <f>INT((VLOOKUP($C2245,装备数值,3,0)+VLOOKUP($C2245,装备数值,6,0)*($E2245-1))*VLOOKUP($D2245,系数!$K$2:$O$7,3,0))</f>
        <v>346</v>
      </c>
      <c r="H2245" s="17">
        <f t="shared" si="71"/>
        <v>346</v>
      </c>
      <c r="I2245" s="17">
        <f>INT((VLOOKUP($C2245,装备数值,4,0)+VLOOKUP($C2245,装备数值,7,0)*($E2245-1))*VLOOKUP($D2245,系数!$K$2:$O$7,4,0))</f>
        <v>0</v>
      </c>
      <c r="J2245" s="17">
        <f>INT((VLOOKUP($C2245,装备数值,4,0)+VLOOKUP($C2245,装备数值,7,0)*($E2245-1))*VLOOKUP($D2245,系数!$K$2:$O$7,5,0))</f>
        <v>0</v>
      </c>
      <c r="K2245" s="17">
        <f>INT(VLOOKUP(E2245,强化金币,2,1)*VLOOKUP(INDEX(装备!F:F,MATCH(属性!A2245,装备!A:A,0)),系数!$K$12:$M$15,3,0))</f>
        <v>99000</v>
      </c>
      <c r="L2245" s="17"/>
      <c r="M2245" s="17"/>
      <c r="N2245" s="17"/>
      <c r="O2245" s="17">
        <f>IF(E2245=1,"",VLOOKUP(E2245,系数!$S$2:$AB$12,MATCH(属性!C2245,评级,0),1))</f>
        <v>0</v>
      </c>
    </row>
    <row r="2246" spans="1:15" ht="17.25" thickBot="1" x14ac:dyDescent="0.4">
      <c r="A2246" s="17">
        <f t="shared" si="70"/>
        <v>7100019</v>
      </c>
      <c r="B2246" s="17" t="s">
        <v>75</v>
      </c>
      <c r="C2246" s="15">
        <f>INDEX(装备!G:G,MATCH(属性!A2246,装备!A:A,0))</f>
        <v>11</v>
      </c>
      <c r="D2246" s="15" t="str">
        <f>INDEX(装备!E:E,MATCH(属性!A2246,装备!A:A,0))</f>
        <v>weapon</v>
      </c>
      <c r="E2246" s="14">
        <v>84</v>
      </c>
      <c r="F2246" s="17">
        <f>INT((VLOOKUP($C2246,装备数值,2,0)+VLOOKUP($C2246,装备数值,5,0)*($E2246-1))*VLOOKUP($D2246,系数!$K$2:$O$7,2,0))</f>
        <v>0</v>
      </c>
      <c r="G2246" s="17">
        <f>INT((VLOOKUP($C2246,装备数值,3,0)+VLOOKUP($C2246,装备数值,6,0)*($E2246-1))*VLOOKUP($D2246,系数!$K$2:$O$7,3,0))</f>
        <v>349</v>
      </c>
      <c r="H2246" s="17">
        <f t="shared" si="71"/>
        <v>349</v>
      </c>
      <c r="I2246" s="17">
        <f>INT((VLOOKUP($C2246,装备数值,4,0)+VLOOKUP($C2246,装备数值,7,0)*($E2246-1))*VLOOKUP($D2246,系数!$K$2:$O$7,4,0))</f>
        <v>0</v>
      </c>
      <c r="J2246" s="17">
        <f>INT((VLOOKUP($C2246,装备数值,4,0)+VLOOKUP($C2246,装备数值,7,0)*($E2246-1))*VLOOKUP($D2246,系数!$K$2:$O$7,5,0))</f>
        <v>0</v>
      </c>
      <c r="K2246" s="17">
        <f>INT(VLOOKUP(E2246,强化金币,2,1)*VLOOKUP(INDEX(装备!F:F,MATCH(属性!A2246,装备!A:A,0)),系数!$K$12:$M$15,3,0))</f>
        <v>110000</v>
      </c>
      <c r="L2246" s="17"/>
      <c r="M2246" s="17"/>
      <c r="N2246" s="17"/>
      <c r="O2246" s="17">
        <f>IF(E2246=1,"",VLOOKUP(E2246,系数!$S$2:$AB$12,MATCH(属性!C2246,评级,0),1))</f>
        <v>0</v>
      </c>
    </row>
    <row r="2247" spans="1:15" ht="17.25" thickBot="1" x14ac:dyDescent="0.4">
      <c r="A2247" s="17">
        <f t="shared" si="70"/>
        <v>7100019</v>
      </c>
      <c r="B2247" s="17" t="s">
        <v>75</v>
      </c>
      <c r="C2247" s="15">
        <f>INDEX(装备!G:G,MATCH(属性!A2247,装备!A:A,0))</f>
        <v>11</v>
      </c>
      <c r="D2247" s="15" t="str">
        <f>INDEX(装备!E:E,MATCH(属性!A2247,装备!A:A,0))</f>
        <v>weapon</v>
      </c>
      <c r="E2247" s="14">
        <v>85</v>
      </c>
      <c r="F2247" s="17">
        <f>INT((VLOOKUP($C2247,装备数值,2,0)+VLOOKUP($C2247,装备数值,5,0)*($E2247-1))*VLOOKUP($D2247,系数!$K$2:$O$7,2,0))</f>
        <v>0</v>
      </c>
      <c r="G2247" s="17">
        <f>INT((VLOOKUP($C2247,装备数值,3,0)+VLOOKUP($C2247,装备数值,6,0)*($E2247-1))*VLOOKUP($D2247,系数!$K$2:$O$7,3,0))</f>
        <v>352</v>
      </c>
      <c r="H2247" s="17">
        <f t="shared" si="71"/>
        <v>352</v>
      </c>
      <c r="I2247" s="17">
        <f>INT((VLOOKUP($C2247,装备数值,4,0)+VLOOKUP($C2247,装备数值,7,0)*($E2247-1))*VLOOKUP($D2247,系数!$K$2:$O$7,4,0))</f>
        <v>0</v>
      </c>
      <c r="J2247" s="17">
        <f>INT((VLOOKUP($C2247,装备数值,4,0)+VLOOKUP($C2247,装备数值,7,0)*($E2247-1))*VLOOKUP($D2247,系数!$K$2:$O$7,5,0))</f>
        <v>0</v>
      </c>
      <c r="K2247" s="17">
        <f>INT(VLOOKUP(E2247,强化金币,2,1)*VLOOKUP(INDEX(装备!F:F,MATCH(属性!A2247,装备!A:A,0)),系数!$K$12:$M$15,3,0))</f>
        <v>137500</v>
      </c>
      <c r="L2247" s="17"/>
      <c r="M2247" s="17"/>
      <c r="N2247" s="17"/>
      <c r="O2247" s="17">
        <f>IF(E2247=1,"",VLOOKUP(E2247,系数!$S$2:$AB$12,MATCH(属性!C2247,评级,0),1))</f>
        <v>0</v>
      </c>
    </row>
    <row r="2248" spans="1:15" ht="17.25" thickBot="1" x14ac:dyDescent="0.4">
      <c r="A2248" s="17">
        <f t="shared" si="70"/>
        <v>7100019</v>
      </c>
      <c r="B2248" s="17" t="s">
        <v>75</v>
      </c>
      <c r="C2248" s="15">
        <f>INDEX(装备!G:G,MATCH(属性!A2248,装备!A:A,0))</f>
        <v>11</v>
      </c>
      <c r="D2248" s="15" t="str">
        <f>INDEX(装备!E:E,MATCH(属性!A2248,装备!A:A,0))</f>
        <v>weapon</v>
      </c>
      <c r="E2248" s="14">
        <v>86</v>
      </c>
      <c r="F2248" s="17">
        <f>INT((VLOOKUP($C2248,装备数值,2,0)+VLOOKUP($C2248,装备数值,5,0)*($E2248-1))*VLOOKUP($D2248,系数!$K$2:$O$7,2,0))</f>
        <v>0</v>
      </c>
      <c r="G2248" s="17">
        <f>INT((VLOOKUP($C2248,装备数值,3,0)+VLOOKUP($C2248,装备数值,6,0)*($E2248-1))*VLOOKUP($D2248,系数!$K$2:$O$7,3,0))</f>
        <v>355</v>
      </c>
      <c r="H2248" s="17">
        <f t="shared" si="71"/>
        <v>355</v>
      </c>
      <c r="I2248" s="17">
        <f>INT((VLOOKUP($C2248,装备数值,4,0)+VLOOKUP($C2248,装备数值,7,0)*($E2248-1))*VLOOKUP($D2248,系数!$K$2:$O$7,4,0))</f>
        <v>0</v>
      </c>
      <c r="J2248" s="17">
        <f>INT((VLOOKUP($C2248,装备数值,4,0)+VLOOKUP($C2248,装备数值,7,0)*($E2248-1))*VLOOKUP($D2248,系数!$K$2:$O$7,5,0))</f>
        <v>0</v>
      </c>
      <c r="K2248" s="17">
        <f>INT(VLOOKUP(E2248,强化金币,2,1)*VLOOKUP(INDEX(装备!F:F,MATCH(属性!A2248,装备!A:A,0)),系数!$K$12:$M$15,3,0))</f>
        <v>165000</v>
      </c>
      <c r="L2248" s="17"/>
      <c r="M2248" s="17"/>
      <c r="N2248" s="17"/>
      <c r="O2248" s="17">
        <f>IF(E2248=1,"",VLOOKUP(E2248,系数!$S$2:$AB$12,MATCH(属性!C2248,评级,0),1))</f>
        <v>0</v>
      </c>
    </row>
    <row r="2249" spans="1:15" ht="17.25" thickBot="1" x14ac:dyDescent="0.4">
      <c r="A2249" s="17">
        <f t="shared" si="70"/>
        <v>7100019</v>
      </c>
      <c r="B2249" s="17" t="s">
        <v>75</v>
      </c>
      <c r="C2249" s="15">
        <f>INDEX(装备!G:G,MATCH(属性!A2249,装备!A:A,0))</f>
        <v>11</v>
      </c>
      <c r="D2249" s="15" t="str">
        <f>INDEX(装备!E:E,MATCH(属性!A2249,装备!A:A,0))</f>
        <v>weapon</v>
      </c>
      <c r="E2249" s="14">
        <v>87</v>
      </c>
      <c r="F2249" s="17">
        <f>INT((VLOOKUP($C2249,装备数值,2,0)+VLOOKUP($C2249,装备数值,5,0)*($E2249-1))*VLOOKUP($D2249,系数!$K$2:$O$7,2,0))</f>
        <v>0</v>
      </c>
      <c r="G2249" s="17">
        <f>INT((VLOOKUP($C2249,装备数值,3,0)+VLOOKUP($C2249,装备数值,6,0)*($E2249-1))*VLOOKUP($D2249,系数!$K$2:$O$7,3,0))</f>
        <v>358</v>
      </c>
      <c r="H2249" s="17">
        <f t="shared" si="71"/>
        <v>358</v>
      </c>
      <c r="I2249" s="17">
        <f>INT((VLOOKUP($C2249,装备数值,4,0)+VLOOKUP($C2249,装备数值,7,0)*($E2249-1))*VLOOKUP($D2249,系数!$K$2:$O$7,4,0))</f>
        <v>0</v>
      </c>
      <c r="J2249" s="17">
        <f>INT((VLOOKUP($C2249,装备数值,4,0)+VLOOKUP($C2249,装备数值,7,0)*($E2249-1))*VLOOKUP($D2249,系数!$K$2:$O$7,5,0))</f>
        <v>0</v>
      </c>
      <c r="K2249" s="17">
        <f>INT(VLOOKUP(E2249,强化金币,2,1)*VLOOKUP(INDEX(装备!F:F,MATCH(属性!A2249,装备!A:A,0)),系数!$K$12:$M$15,3,0))</f>
        <v>192500</v>
      </c>
      <c r="L2249" s="17"/>
      <c r="M2249" s="17"/>
      <c r="N2249" s="17"/>
      <c r="O2249" s="17">
        <f>IF(E2249=1,"",VLOOKUP(E2249,系数!$S$2:$AB$12,MATCH(属性!C2249,评级,0),1))</f>
        <v>0</v>
      </c>
    </row>
    <row r="2250" spans="1:15" ht="17.25" thickBot="1" x14ac:dyDescent="0.4">
      <c r="A2250" s="17">
        <f t="shared" si="70"/>
        <v>7100019</v>
      </c>
      <c r="B2250" s="17" t="s">
        <v>75</v>
      </c>
      <c r="C2250" s="15">
        <f>INDEX(装备!G:G,MATCH(属性!A2250,装备!A:A,0))</f>
        <v>11</v>
      </c>
      <c r="D2250" s="15" t="str">
        <f>INDEX(装备!E:E,MATCH(属性!A2250,装备!A:A,0))</f>
        <v>weapon</v>
      </c>
      <c r="E2250" s="14">
        <v>88</v>
      </c>
      <c r="F2250" s="17">
        <f>INT((VLOOKUP($C2250,装备数值,2,0)+VLOOKUP($C2250,装备数值,5,0)*($E2250-1))*VLOOKUP($D2250,系数!$K$2:$O$7,2,0))</f>
        <v>0</v>
      </c>
      <c r="G2250" s="17">
        <f>INT((VLOOKUP($C2250,装备数值,3,0)+VLOOKUP($C2250,装备数值,6,0)*($E2250-1))*VLOOKUP($D2250,系数!$K$2:$O$7,3,0))</f>
        <v>361</v>
      </c>
      <c r="H2250" s="17">
        <f t="shared" si="71"/>
        <v>361</v>
      </c>
      <c r="I2250" s="17">
        <f>INT((VLOOKUP($C2250,装备数值,4,0)+VLOOKUP($C2250,装备数值,7,0)*($E2250-1))*VLOOKUP($D2250,系数!$K$2:$O$7,4,0))</f>
        <v>0</v>
      </c>
      <c r="J2250" s="17">
        <f>INT((VLOOKUP($C2250,装备数值,4,0)+VLOOKUP($C2250,装备数值,7,0)*($E2250-1))*VLOOKUP($D2250,系数!$K$2:$O$7,5,0))</f>
        <v>0</v>
      </c>
      <c r="K2250" s="17">
        <f>INT(VLOOKUP(E2250,强化金币,2,1)*VLOOKUP(INDEX(装备!F:F,MATCH(属性!A2250,装备!A:A,0)),系数!$K$12:$M$15,3,0))</f>
        <v>220000</v>
      </c>
      <c r="L2250" s="17"/>
      <c r="M2250" s="17"/>
      <c r="N2250" s="17"/>
      <c r="O2250" s="17">
        <f>IF(E2250=1,"",VLOOKUP(E2250,系数!$S$2:$AB$12,MATCH(属性!C2250,评级,0),1))</f>
        <v>0</v>
      </c>
    </row>
    <row r="2251" spans="1:15" ht="17.25" thickBot="1" x14ac:dyDescent="0.4">
      <c r="A2251" s="17">
        <f t="shared" si="70"/>
        <v>7100019</v>
      </c>
      <c r="B2251" s="17" t="s">
        <v>75</v>
      </c>
      <c r="C2251" s="15">
        <f>INDEX(装备!G:G,MATCH(属性!A2251,装备!A:A,0))</f>
        <v>11</v>
      </c>
      <c r="D2251" s="15" t="str">
        <f>INDEX(装备!E:E,MATCH(属性!A2251,装备!A:A,0))</f>
        <v>weapon</v>
      </c>
      <c r="E2251" s="14">
        <v>89</v>
      </c>
      <c r="F2251" s="17">
        <f>INT((VLOOKUP($C2251,装备数值,2,0)+VLOOKUP($C2251,装备数值,5,0)*($E2251-1))*VLOOKUP($D2251,系数!$K$2:$O$7,2,0))</f>
        <v>0</v>
      </c>
      <c r="G2251" s="17">
        <f>INT((VLOOKUP($C2251,装备数值,3,0)+VLOOKUP($C2251,装备数值,6,0)*($E2251-1))*VLOOKUP($D2251,系数!$K$2:$O$7,3,0))</f>
        <v>364</v>
      </c>
      <c r="H2251" s="17">
        <f t="shared" si="71"/>
        <v>364</v>
      </c>
      <c r="I2251" s="17">
        <f>INT((VLOOKUP($C2251,装备数值,4,0)+VLOOKUP($C2251,装备数值,7,0)*($E2251-1))*VLOOKUP($D2251,系数!$K$2:$O$7,4,0))</f>
        <v>0</v>
      </c>
      <c r="J2251" s="17">
        <f>INT((VLOOKUP($C2251,装备数值,4,0)+VLOOKUP($C2251,装备数值,7,0)*($E2251-1))*VLOOKUP($D2251,系数!$K$2:$O$7,5,0))</f>
        <v>0</v>
      </c>
      <c r="K2251" s="17">
        <f>INT(VLOOKUP(E2251,强化金币,2,1)*VLOOKUP(INDEX(装备!F:F,MATCH(属性!A2251,装备!A:A,0)),系数!$K$12:$M$15,3,0))</f>
        <v>247500</v>
      </c>
      <c r="L2251" s="17"/>
      <c r="M2251" s="17"/>
      <c r="N2251" s="17"/>
      <c r="O2251" s="17">
        <f>IF(E2251=1,"",VLOOKUP(E2251,系数!$S$2:$AB$12,MATCH(属性!C2251,评级,0),1))</f>
        <v>0</v>
      </c>
    </row>
    <row r="2252" spans="1:15" ht="17.25" thickBot="1" x14ac:dyDescent="0.4">
      <c r="A2252" s="17">
        <f t="shared" si="70"/>
        <v>7100019</v>
      </c>
      <c r="B2252" s="17" t="s">
        <v>75</v>
      </c>
      <c r="C2252" s="15">
        <f>INDEX(装备!G:G,MATCH(属性!A2252,装备!A:A,0))</f>
        <v>11</v>
      </c>
      <c r="D2252" s="15" t="str">
        <f>INDEX(装备!E:E,MATCH(属性!A2252,装备!A:A,0))</f>
        <v>weapon</v>
      </c>
      <c r="E2252" s="14">
        <v>90</v>
      </c>
      <c r="F2252" s="17">
        <f>INT((VLOOKUP($C2252,装备数值,2,0)+VLOOKUP($C2252,装备数值,5,0)*($E2252-1))*VLOOKUP($D2252,系数!$K$2:$O$7,2,0))</f>
        <v>0</v>
      </c>
      <c r="G2252" s="17">
        <f>INT((VLOOKUP($C2252,装备数值,3,0)+VLOOKUP($C2252,装备数值,6,0)*($E2252-1))*VLOOKUP($D2252,系数!$K$2:$O$7,3,0))</f>
        <v>367</v>
      </c>
      <c r="H2252" s="17">
        <f t="shared" si="71"/>
        <v>367</v>
      </c>
      <c r="I2252" s="17">
        <f>INT((VLOOKUP($C2252,装备数值,4,0)+VLOOKUP($C2252,装备数值,7,0)*($E2252-1))*VLOOKUP($D2252,系数!$K$2:$O$7,4,0))</f>
        <v>0</v>
      </c>
      <c r="J2252" s="17">
        <f>INT((VLOOKUP($C2252,装备数值,4,0)+VLOOKUP($C2252,装备数值,7,0)*($E2252-1))*VLOOKUP($D2252,系数!$K$2:$O$7,5,0))</f>
        <v>0</v>
      </c>
      <c r="K2252" s="17">
        <f>INT(VLOOKUP(E2252,强化金币,2,1)*VLOOKUP(INDEX(装备!F:F,MATCH(属性!A2252,装备!A:A,0)),系数!$K$12:$M$15,3,0))</f>
        <v>247500</v>
      </c>
      <c r="L2252" s="17"/>
      <c r="M2252" s="17"/>
      <c r="N2252" s="17"/>
      <c r="O2252" s="17">
        <f>IF(E2252=1,"",VLOOKUP(E2252,系数!$S$2:$AB$12,MATCH(属性!C2252,评级,0),1))</f>
        <v>0</v>
      </c>
    </row>
    <row r="2253" spans="1:15" ht="17.25" thickBot="1" x14ac:dyDescent="0.4">
      <c r="A2253" s="17">
        <f t="shared" si="70"/>
        <v>7100019</v>
      </c>
      <c r="B2253" s="17" t="s">
        <v>75</v>
      </c>
      <c r="C2253" s="15">
        <f>INDEX(装备!G:G,MATCH(属性!A2253,装备!A:A,0))</f>
        <v>11</v>
      </c>
      <c r="D2253" s="15" t="str">
        <f>INDEX(装备!E:E,MATCH(属性!A2253,装备!A:A,0))</f>
        <v>weapon</v>
      </c>
      <c r="E2253" s="14">
        <v>91</v>
      </c>
      <c r="F2253" s="17">
        <f>INT((VLOOKUP($C2253,装备数值,2,0)+VLOOKUP($C2253,装备数值,5,0)*($E2253-1))*VLOOKUP($D2253,系数!$K$2:$O$7,2,0))</f>
        <v>0</v>
      </c>
      <c r="G2253" s="17">
        <f>INT((VLOOKUP($C2253,装备数值,3,0)+VLOOKUP($C2253,装备数值,6,0)*($E2253-1))*VLOOKUP($D2253,系数!$K$2:$O$7,3,0))</f>
        <v>370</v>
      </c>
      <c r="H2253" s="17">
        <f t="shared" si="71"/>
        <v>370</v>
      </c>
      <c r="I2253" s="17">
        <f>INT((VLOOKUP($C2253,装备数值,4,0)+VLOOKUP($C2253,装备数值,7,0)*($E2253-1))*VLOOKUP($D2253,系数!$K$2:$O$7,4,0))</f>
        <v>0</v>
      </c>
      <c r="J2253" s="17">
        <f>INT((VLOOKUP($C2253,装备数值,4,0)+VLOOKUP($C2253,装备数值,7,0)*($E2253-1))*VLOOKUP($D2253,系数!$K$2:$O$7,5,0))</f>
        <v>0</v>
      </c>
      <c r="K2253" s="17">
        <f>INT(VLOOKUP(E2253,强化金币,2,1)*VLOOKUP(INDEX(装备!F:F,MATCH(属性!A2253,装备!A:A,0)),系数!$K$12:$M$15,3,0))</f>
        <v>247500</v>
      </c>
      <c r="L2253" s="17"/>
      <c r="M2253" s="17"/>
      <c r="N2253" s="17"/>
      <c r="O2253" s="17">
        <f>IF(E2253=1,"",VLOOKUP(E2253,系数!$S$2:$AB$12,MATCH(属性!C2253,评级,0),1))</f>
        <v>0</v>
      </c>
    </row>
    <row r="2254" spans="1:15" ht="17.25" thickBot="1" x14ac:dyDescent="0.4">
      <c r="A2254" s="17">
        <f t="shared" si="70"/>
        <v>7100019</v>
      </c>
      <c r="B2254" s="17" t="s">
        <v>75</v>
      </c>
      <c r="C2254" s="15">
        <f>INDEX(装备!G:G,MATCH(属性!A2254,装备!A:A,0))</f>
        <v>11</v>
      </c>
      <c r="D2254" s="15" t="str">
        <f>INDEX(装备!E:E,MATCH(属性!A2254,装备!A:A,0))</f>
        <v>weapon</v>
      </c>
      <c r="E2254" s="14">
        <v>92</v>
      </c>
      <c r="F2254" s="17">
        <f>INT((VLOOKUP($C2254,装备数值,2,0)+VLOOKUP($C2254,装备数值,5,0)*($E2254-1))*VLOOKUP($D2254,系数!$K$2:$O$7,2,0))</f>
        <v>0</v>
      </c>
      <c r="G2254" s="17">
        <f>INT((VLOOKUP($C2254,装备数值,3,0)+VLOOKUP($C2254,装备数值,6,0)*($E2254-1))*VLOOKUP($D2254,系数!$K$2:$O$7,3,0))</f>
        <v>373</v>
      </c>
      <c r="H2254" s="17">
        <f t="shared" si="71"/>
        <v>373</v>
      </c>
      <c r="I2254" s="17">
        <f>INT((VLOOKUP($C2254,装备数值,4,0)+VLOOKUP($C2254,装备数值,7,0)*($E2254-1))*VLOOKUP($D2254,系数!$K$2:$O$7,4,0))</f>
        <v>0</v>
      </c>
      <c r="J2254" s="17">
        <f>INT((VLOOKUP($C2254,装备数值,4,0)+VLOOKUP($C2254,装备数值,7,0)*($E2254-1))*VLOOKUP($D2254,系数!$K$2:$O$7,5,0))</f>
        <v>0</v>
      </c>
      <c r="K2254" s="17">
        <f>INT(VLOOKUP(E2254,强化金币,2,1)*VLOOKUP(INDEX(装备!F:F,MATCH(属性!A2254,装备!A:A,0)),系数!$K$12:$M$15,3,0))</f>
        <v>247500</v>
      </c>
      <c r="L2254" s="17"/>
      <c r="M2254" s="17"/>
      <c r="N2254" s="17"/>
      <c r="O2254" s="17">
        <f>IF(E2254=1,"",VLOOKUP(E2254,系数!$S$2:$AB$12,MATCH(属性!C2254,评级,0),1))</f>
        <v>0</v>
      </c>
    </row>
    <row r="2255" spans="1:15" ht="17.25" thickBot="1" x14ac:dyDescent="0.4">
      <c r="A2255" s="17">
        <f t="shared" si="70"/>
        <v>7100019</v>
      </c>
      <c r="B2255" s="17" t="s">
        <v>75</v>
      </c>
      <c r="C2255" s="15">
        <f>INDEX(装备!G:G,MATCH(属性!A2255,装备!A:A,0))</f>
        <v>11</v>
      </c>
      <c r="D2255" s="15" t="str">
        <f>INDEX(装备!E:E,MATCH(属性!A2255,装备!A:A,0))</f>
        <v>weapon</v>
      </c>
      <c r="E2255" s="14">
        <v>93</v>
      </c>
      <c r="F2255" s="17">
        <f>INT((VLOOKUP($C2255,装备数值,2,0)+VLOOKUP($C2255,装备数值,5,0)*($E2255-1))*VLOOKUP($D2255,系数!$K$2:$O$7,2,0))</f>
        <v>0</v>
      </c>
      <c r="G2255" s="17">
        <f>INT((VLOOKUP($C2255,装备数值,3,0)+VLOOKUP($C2255,装备数值,6,0)*($E2255-1))*VLOOKUP($D2255,系数!$K$2:$O$7,3,0))</f>
        <v>376</v>
      </c>
      <c r="H2255" s="17">
        <f t="shared" si="71"/>
        <v>376</v>
      </c>
      <c r="I2255" s="17">
        <f>INT((VLOOKUP($C2255,装备数值,4,0)+VLOOKUP($C2255,装备数值,7,0)*($E2255-1))*VLOOKUP($D2255,系数!$K$2:$O$7,4,0))</f>
        <v>0</v>
      </c>
      <c r="J2255" s="17">
        <f>INT((VLOOKUP($C2255,装备数值,4,0)+VLOOKUP($C2255,装备数值,7,0)*($E2255-1))*VLOOKUP($D2255,系数!$K$2:$O$7,5,0))</f>
        <v>0</v>
      </c>
      <c r="K2255" s="17">
        <f>INT(VLOOKUP(E2255,强化金币,2,1)*VLOOKUP(INDEX(装备!F:F,MATCH(属性!A2255,装备!A:A,0)),系数!$K$12:$M$15,3,0))</f>
        <v>247500</v>
      </c>
      <c r="L2255" s="17"/>
      <c r="M2255" s="17"/>
      <c r="N2255" s="17"/>
      <c r="O2255" s="17">
        <f>IF(E2255=1,"",VLOOKUP(E2255,系数!$S$2:$AB$12,MATCH(属性!C2255,评级,0),1))</f>
        <v>0</v>
      </c>
    </row>
    <row r="2256" spans="1:15" ht="17.25" thickBot="1" x14ac:dyDescent="0.4">
      <c r="A2256" s="17">
        <f t="shared" si="70"/>
        <v>7100019</v>
      </c>
      <c r="B2256" s="17" t="s">
        <v>75</v>
      </c>
      <c r="C2256" s="15">
        <f>INDEX(装备!G:G,MATCH(属性!A2256,装备!A:A,0))</f>
        <v>11</v>
      </c>
      <c r="D2256" s="15" t="str">
        <f>INDEX(装备!E:E,MATCH(属性!A2256,装备!A:A,0))</f>
        <v>weapon</v>
      </c>
      <c r="E2256" s="14">
        <v>94</v>
      </c>
      <c r="F2256" s="17">
        <f>INT((VLOOKUP($C2256,装备数值,2,0)+VLOOKUP($C2256,装备数值,5,0)*($E2256-1))*VLOOKUP($D2256,系数!$K$2:$O$7,2,0))</f>
        <v>0</v>
      </c>
      <c r="G2256" s="17">
        <f>INT((VLOOKUP($C2256,装备数值,3,0)+VLOOKUP($C2256,装备数值,6,0)*($E2256-1))*VLOOKUP($D2256,系数!$K$2:$O$7,3,0))</f>
        <v>379</v>
      </c>
      <c r="H2256" s="17">
        <f t="shared" si="71"/>
        <v>379</v>
      </c>
      <c r="I2256" s="17">
        <f>INT((VLOOKUP($C2256,装备数值,4,0)+VLOOKUP($C2256,装备数值,7,0)*($E2256-1))*VLOOKUP($D2256,系数!$K$2:$O$7,4,0))</f>
        <v>0</v>
      </c>
      <c r="J2256" s="17">
        <f>INT((VLOOKUP($C2256,装备数值,4,0)+VLOOKUP($C2256,装备数值,7,0)*($E2256-1))*VLOOKUP($D2256,系数!$K$2:$O$7,5,0))</f>
        <v>0</v>
      </c>
      <c r="K2256" s="17">
        <f>INT(VLOOKUP(E2256,强化金币,2,1)*VLOOKUP(INDEX(装备!F:F,MATCH(属性!A2256,装备!A:A,0)),系数!$K$12:$M$15,3,0))</f>
        <v>247500</v>
      </c>
      <c r="L2256" s="17"/>
      <c r="M2256" s="17"/>
      <c r="N2256" s="17"/>
      <c r="O2256" s="17">
        <f>IF(E2256=1,"",VLOOKUP(E2256,系数!$S$2:$AB$12,MATCH(属性!C2256,评级,0),1))</f>
        <v>0</v>
      </c>
    </row>
    <row r="2257" spans="1:15" ht="17.25" thickBot="1" x14ac:dyDescent="0.4">
      <c r="A2257" s="17">
        <f t="shared" si="70"/>
        <v>7100019</v>
      </c>
      <c r="B2257" s="17" t="s">
        <v>75</v>
      </c>
      <c r="C2257" s="15">
        <f>INDEX(装备!G:G,MATCH(属性!A2257,装备!A:A,0))</f>
        <v>11</v>
      </c>
      <c r="D2257" s="15" t="str">
        <f>INDEX(装备!E:E,MATCH(属性!A2257,装备!A:A,0))</f>
        <v>weapon</v>
      </c>
      <c r="E2257" s="14">
        <v>95</v>
      </c>
      <c r="F2257" s="17">
        <f>INT((VLOOKUP($C2257,装备数值,2,0)+VLOOKUP($C2257,装备数值,5,0)*($E2257-1))*VLOOKUP($D2257,系数!$K$2:$O$7,2,0))</f>
        <v>0</v>
      </c>
      <c r="G2257" s="17">
        <f>INT((VLOOKUP($C2257,装备数值,3,0)+VLOOKUP($C2257,装备数值,6,0)*($E2257-1))*VLOOKUP($D2257,系数!$K$2:$O$7,3,0))</f>
        <v>382</v>
      </c>
      <c r="H2257" s="17">
        <f t="shared" si="71"/>
        <v>382</v>
      </c>
      <c r="I2257" s="17">
        <f>INT((VLOOKUP($C2257,装备数值,4,0)+VLOOKUP($C2257,装备数值,7,0)*($E2257-1))*VLOOKUP($D2257,系数!$K$2:$O$7,4,0))</f>
        <v>0</v>
      </c>
      <c r="J2257" s="17">
        <f>INT((VLOOKUP($C2257,装备数值,4,0)+VLOOKUP($C2257,装备数值,7,0)*($E2257-1))*VLOOKUP($D2257,系数!$K$2:$O$7,5,0))</f>
        <v>0</v>
      </c>
      <c r="K2257" s="17">
        <f>INT(VLOOKUP(E2257,强化金币,2,1)*VLOOKUP(INDEX(装备!F:F,MATCH(属性!A2257,装备!A:A,0)),系数!$K$12:$M$15,3,0))</f>
        <v>247500</v>
      </c>
      <c r="L2257" s="17"/>
      <c r="M2257" s="17"/>
      <c r="N2257" s="17"/>
      <c r="O2257" s="17">
        <f>IF(E2257=1,"",VLOOKUP(E2257,系数!$S$2:$AB$12,MATCH(属性!C2257,评级,0),1))</f>
        <v>0</v>
      </c>
    </row>
    <row r="2258" spans="1:15" ht="17.25" thickBot="1" x14ac:dyDescent="0.4">
      <c r="A2258" s="17">
        <f t="shared" si="70"/>
        <v>7100019</v>
      </c>
      <c r="B2258" s="17" t="s">
        <v>75</v>
      </c>
      <c r="C2258" s="15">
        <f>INDEX(装备!G:G,MATCH(属性!A2258,装备!A:A,0))</f>
        <v>11</v>
      </c>
      <c r="D2258" s="15" t="str">
        <f>INDEX(装备!E:E,MATCH(属性!A2258,装备!A:A,0))</f>
        <v>weapon</v>
      </c>
      <c r="E2258" s="14">
        <v>96</v>
      </c>
      <c r="F2258" s="17">
        <f>INT((VLOOKUP($C2258,装备数值,2,0)+VLOOKUP($C2258,装备数值,5,0)*($E2258-1))*VLOOKUP($D2258,系数!$K$2:$O$7,2,0))</f>
        <v>0</v>
      </c>
      <c r="G2258" s="17">
        <f>INT((VLOOKUP($C2258,装备数值,3,0)+VLOOKUP($C2258,装备数值,6,0)*($E2258-1))*VLOOKUP($D2258,系数!$K$2:$O$7,3,0))</f>
        <v>385</v>
      </c>
      <c r="H2258" s="17">
        <f t="shared" si="71"/>
        <v>385</v>
      </c>
      <c r="I2258" s="17">
        <f>INT((VLOOKUP($C2258,装备数值,4,0)+VLOOKUP($C2258,装备数值,7,0)*($E2258-1))*VLOOKUP($D2258,系数!$K$2:$O$7,4,0))</f>
        <v>0</v>
      </c>
      <c r="J2258" s="17">
        <f>INT((VLOOKUP($C2258,装备数值,4,0)+VLOOKUP($C2258,装备数值,7,0)*($E2258-1))*VLOOKUP($D2258,系数!$K$2:$O$7,5,0))</f>
        <v>0</v>
      </c>
      <c r="K2258" s="17">
        <f>INT(VLOOKUP(E2258,强化金币,2,1)*VLOOKUP(INDEX(装备!F:F,MATCH(属性!A2258,装备!A:A,0)),系数!$K$12:$M$15,3,0))</f>
        <v>247500</v>
      </c>
      <c r="L2258" s="17"/>
      <c r="M2258" s="17"/>
      <c r="N2258" s="17"/>
      <c r="O2258" s="17">
        <f>IF(E2258=1,"",VLOOKUP(E2258,系数!$S$2:$AB$12,MATCH(属性!C2258,评级,0),1))</f>
        <v>0</v>
      </c>
    </row>
    <row r="2259" spans="1:15" ht="17.25" thickBot="1" x14ac:dyDescent="0.4">
      <c r="A2259" s="17">
        <f t="shared" si="70"/>
        <v>7100019</v>
      </c>
      <c r="B2259" s="17" t="s">
        <v>75</v>
      </c>
      <c r="C2259" s="15">
        <f>INDEX(装备!G:G,MATCH(属性!A2259,装备!A:A,0))</f>
        <v>11</v>
      </c>
      <c r="D2259" s="15" t="str">
        <f>INDEX(装备!E:E,MATCH(属性!A2259,装备!A:A,0))</f>
        <v>weapon</v>
      </c>
      <c r="E2259" s="14">
        <v>97</v>
      </c>
      <c r="F2259" s="17">
        <f>INT((VLOOKUP($C2259,装备数值,2,0)+VLOOKUP($C2259,装备数值,5,0)*($E2259-1))*VLOOKUP($D2259,系数!$K$2:$O$7,2,0))</f>
        <v>0</v>
      </c>
      <c r="G2259" s="17">
        <f>INT((VLOOKUP($C2259,装备数值,3,0)+VLOOKUP($C2259,装备数值,6,0)*($E2259-1))*VLOOKUP($D2259,系数!$K$2:$O$7,3,0))</f>
        <v>388</v>
      </c>
      <c r="H2259" s="17">
        <f t="shared" si="71"/>
        <v>388</v>
      </c>
      <c r="I2259" s="17">
        <f>INT((VLOOKUP($C2259,装备数值,4,0)+VLOOKUP($C2259,装备数值,7,0)*($E2259-1))*VLOOKUP($D2259,系数!$K$2:$O$7,4,0))</f>
        <v>0</v>
      </c>
      <c r="J2259" s="17">
        <f>INT((VLOOKUP($C2259,装备数值,4,0)+VLOOKUP($C2259,装备数值,7,0)*($E2259-1))*VLOOKUP($D2259,系数!$K$2:$O$7,5,0))</f>
        <v>0</v>
      </c>
      <c r="K2259" s="17">
        <f>INT(VLOOKUP(E2259,强化金币,2,1)*VLOOKUP(INDEX(装备!F:F,MATCH(属性!A2259,装备!A:A,0)),系数!$K$12:$M$15,3,0))</f>
        <v>247500</v>
      </c>
      <c r="L2259" s="17"/>
      <c r="M2259" s="17"/>
      <c r="N2259" s="17"/>
      <c r="O2259" s="17">
        <f>IF(E2259=1,"",VLOOKUP(E2259,系数!$S$2:$AB$12,MATCH(属性!C2259,评级,0),1))</f>
        <v>0</v>
      </c>
    </row>
    <row r="2260" spans="1:15" ht="17.25" thickBot="1" x14ac:dyDescent="0.4">
      <c r="A2260" s="17">
        <f t="shared" si="70"/>
        <v>7100019</v>
      </c>
      <c r="B2260" s="17" t="s">
        <v>75</v>
      </c>
      <c r="C2260" s="15">
        <f>INDEX(装备!G:G,MATCH(属性!A2260,装备!A:A,0))</f>
        <v>11</v>
      </c>
      <c r="D2260" s="15" t="str">
        <f>INDEX(装备!E:E,MATCH(属性!A2260,装备!A:A,0))</f>
        <v>weapon</v>
      </c>
      <c r="E2260" s="14">
        <v>98</v>
      </c>
      <c r="F2260" s="17">
        <f>INT((VLOOKUP($C2260,装备数值,2,0)+VLOOKUP($C2260,装备数值,5,0)*($E2260-1))*VLOOKUP($D2260,系数!$K$2:$O$7,2,0))</f>
        <v>0</v>
      </c>
      <c r="G2260" s="17">
        <f>INT((VLOOKUP($C2260,装备数值,3,0)+VLOOKUP($C2260,装备数值,6,0)*($E2260-1))*VLOOKUP($D2260,系数!$K$2:$O$7,3,0))</f>
        <v>391</v>
      </c>
      <c r="H2260" s="17">
        <f t="shared" si="71"/>
        <v>391</v>
      </c>
      <c r="I2260" s="17">
        <f>INT((VLOOKUP($C2260,装备数值,4,0)+VLOOKUP($C2260,装备数值,7,0)*($E2260-1))*VLOOKUP($D2260,系数!$K$2:$O$7,4,0))</f>
        <v>0</v>
      </c>
      <c r="J2260" s="17">
        <f>INT((VLOOKUP($C2260,装备数值,4,0)+VLOOKUP($C2260,装备数值,7,0)*($E2260-1))*VLOOKUP($D2260,系数!$K$2:$O$7,5,0))</f>
        <v>0</v>
      </c>
      <c r="K2260" s="17">
        <f>INT(VLOOKUP(E2260,强化金币,2,1)*VLOOKUP(INDEX(装备!F:F,MATCH(属性!A2260,装备!A:A,0)),系数!$K$12:$M$15,3,0))</f>
        <v>247500</v>
      </c>
      <c r="L2260" s="17"/>
      <c r="M2260" s="17"/>
      <c r="N2260" s="17"/>
      <c r="O2260" s="17">
        <f>IF(E2260=1,"",VLOOKUP(E2260,系数!$S$2:$AB$12,MATCH(属性!C2260,评级,0),1))</f>
        <v>0</v>
      </c>
    </row>
    <row r="2261" spans="1:15" ht="17.25" thickBot="1" x14ac:dyDescent="0.4">
      <c r="A2261" s="17">
        <f t="shared" si="70"/>
        <v>7100019</v>
      </c>
      <c r="B2261" s="17" t="s">
        <v>75</v>
      </c>
      <c r="C2261" s="15">
        <f>INDEX(装备!G:G,MATCH(属性!A2261,装备!A:A,0))</f>
        <v>11</v>
      </c>
      <c r="D2261" s="15" t="str">
        <f>INDEX(装备!E:E,MATCH(属性!A2261,装备!A:A,0))</f>
        <v>weapon</v>
      </c>
      <c r="E2261" s="14">
        <v>99</v>
      </c>
      <c r="F2261" s="17">
        <f>INT((VLOOKUP($C2261,装备数值,2,0)+VLOOKUP($C2261,装备数值,5,0)*($E2261-1))*VLOOKUP($D2261,系数!$K$2:$O$7,2,0))</f>
        <v>0</v>
      </c>
      <c r="G2261" s="17">
        <f>INT((VLOOKUP($C2261,装备数值,3,0)+VLOOKUP($C2261,装备数值,6,0)*($E2261-1))*VLOOKUP($D2261,系数!$K$2:$O$7,3,0))</f>
        <v>394</v>
      </c>
      <c r="H2261" s="17">
        <f t="shared" si="71"/>
        <v>394</v>
      </c>
      <c r="I2261" s="17">
        <f>INT((VLOOKUP($C2261,装备数值,4,0)+VLOOKUP($C2261,装备数值,7,0)*($E2261-1))*VLOOKUP($D2261,系数!$K$2:$O$7,4,0))</f>
        <v>0</v>
      </c>
      <c r="J2261" s="17">
        <f>INT((VLOOKUP($C2261,装备数值,4,0)+VLOOKUP($C2261,装备数值,7,0)*($E2261-1))*VLOOKUP($D2261,系数!$K$2:$O$7,5,0))</f>
        <v>0</v>
      </c>
      <c r="K2261" s="17">
        <f>INT(VLOOKUP(E2261,强化金币,2,1)*VLOOKUP(INDEX(装备!F:F,MATCH(属性!A2261,装备!A:A,0)),系数!$K$12:$M$15,3,0))</f>
        <v>247500</v>
      </c>
      <c r="L2261" s="17"/>
      <c r="M2261" s="17"/>
      <c r="N2261" s="17"/>
      <c r="O2261" s="17">
        <f>IF(E2261=1,"",VLOOKUP(E2261,系数!$S$2:$AB$12,MATCH(属性!C2261,评级,0),1))</f>
        <v>0</v>
      </c>
    </row>
    <row r="2262" spans="1:15" ht="17.25" thickBot="1" x14ac:dyDescent="0.4">
      <c r="A2262" s="17">
        <f t="shared" si="70"/>
        <v>7100019</v>
      </c>
      <c r="B2262" s="17" t="s">
        <v>75</v>
      </c>
      <c r="C2262" s="15">
        <f>INDEX(装备!G:G,MATCH(属性!A2262,装备!A:A,0))</f>
        <v>11</v>
      </c>
      <c r="D2262" s="15" t="str">
        <f>INDEX(装备!E:E,MATCH(属性!A2262,装备!A:A,0))</f>
        <v>weapon</v>
      </c>
      <c r="E2262" s="14">
        <v>100</v>
      </c>
      <c r="F2262" s="17">
        <f>INT((VLOOKUP($C2262,装备数值,2,0)+VLOOKUP($C2262,装备数值,5,0)*($E2262-1))*VLOOKUP($D2262,系数!$K$2:$O$7,2,0))</f>
        <v>0</v>
      </c>
      <c r="G2262" s="17">
        <f>INT((VLOOKUP($C2262,装备数值,3,0)+VLOOKUP($C2262,装备数值,6,0)*($E2262-1))*VLOOKUP($D2262,系数!$K$2:$O$7,3,0))</f>
        <v>397</v>
      </c>
      <c r="H2262" s="17">
        <f t="shared" si="71"/>
        <v>397</v>
      </c>
      <c r="I2262" s="17">
        <f>INT((VLOOKUP($C2262,装备数值,4,0)+VLOOKUP($C2262,装备数值,7,0)*($E2262-1))*VLOOKUP($D2262,系数!$K$2:$O$7,4,0))</f>
        <v>0</v>
      </c>
      <c r="J2262" s="17">
        <f>INT((VLOOKUP($C2262,装备数值,4,0)+VLOOKUP($C2262,装备数值,7,0)*($E2262-1))*VLOOKUP($D2262,系数!$K$2:$O$7,5,0))</f>
        <v>0</v>
      </c>
      <c r="K2262" s="17">
        <f>INT(VLOOKUP(E2262,强化金币,2,1)*VLOOKUP(INDEX(装备!F:F,MATCH(属性!A2262,装备!A:A,0)),系数!$K$12:$M$15,3,0))</f>
        <v>247500</v>
      </c>
      <c r="L2262" s="17"/>
      <c r="M2262" s="17"/>
      <c r="N2262" s="17"/>
      <c r="O2262" s="17">
        <f>IF(E2262=1,"",VLOOKUP(E2262,系数!$S$2:$AB$12,MATCH(属性!C2262,评级,0),1))</f>
        <v>0</v>
      </c>
    </row>
    <row r="2263" spans="1:15" ht="17.25" thickBot="1" x14ac:dyDescent="0.4">
      <c r="A2263" s="17">
        <f t="shared" si="70"/>
        <v>7100019</v>
      </c>
      <c r="B2263" s="17" t="s">
        <v>75</v>
      </c>
      <c r="C2263" s="15">
        <f>INDEX(装备!G:G,MATCH(属性!A2263,装备!A:A,0))</f>
        <v>11</v>
      </c>
      <c r="D2263" s="15" t="str">
        <f>INDEX(装备!E:E,MATCH(属性!A2263,装备!A:A,0))</f>
        <v>weapon</v>
      </c>
      <c r="E2263" s="14">
        <v>101</v>
      </c>
      <c r="F2263" s="17">
        <f>INT((VLOOKUP($C2263,装备数值,2,0)+VLOOKUP($C2263,装备数值,5,0)*($E2263-1))*VLOOKUP($D2263,系数!$K$2:$O$7,2,0))</f>
        <v>0</v>
      </c>
      <c r="G2263" s="17">
        <f>INT((VLOOKUP($C2263,装备数值,3,0)+VLOOKUP($C2263,装备数值,6,0)*($E2263-1))*VLOOKUP($D2263,系数!$K$2:$O$7,3,0))</f>
        <v>400</v>
      </c>
      <c r="H2263" s="17">
        <f t="shared" si="71"/>
        <v>400</v>
      </c>
      <c r="I2263" s="17">
        <f>INT((VLOOKUP($C2263,装备数值,4,0)+VLOOKUP($C2263,装备数值,7,0)*($E2263-1))*VLOOKUP($D2263,系数!$K$2:$O$7,4,0))</f>
        <v>0</v>
      </c>
      <c r="J2263" s="17">
        <f>INT((VLOOKUP($C2263,装备数值,4,0)+VLOOKUP($C2263,装备数值,7,0)*($E2263-1))*VLOOKUP($D2263,系数!$K$2:$O$7,5,0))</f>
        <v>0</v>
      </c>
      <c r="K2263" s="17">
        <f>INT(VLOOKUP(E2263,强化金币,2,1)*VLOOKUP(INDEX(装备!F:F,MATCH(属性!A2263,装备!A:A,0)),系数!$K$12:$M$15,3,0))</f>
        <v>247500</v>
      </c>
      <c r="L2263" s="17"/>
      <c r="M2263" s="17"/>
      <c r="N2263" s="17"/>
      <c r="O2263" s="17">
        <f>IF(E2263=1,"",VLOOKUP(E2263,系数!$S$2:$AB$12,MATCH(属性!C2263,评级,0),1))</f>
        <v>0</v>
      </c>
    </row>
    <row r="2264" spans="1:15" ht="17.25" thickBot="1" x14ac:dyDescent="0.4">
      <c r="A2264" s="17">
        <f t="shared" si="70"/>
        <v>7100019</v>
      </c>
      <c r="B2264" s="17" t="s">
        <v>75</v>
      </c>
      <c r="C2264" s="15">
        <f>INDEX(装备!G:G,MATCH(属性!A2264,装备!A:A,0))</f>
        <v>11</v>
      </c>
      <c r="D2264" s="15" t="str">
        <f>INDEX(装备!E:E,MATCH(属性!A2264,装备!A:A,0))</f>
        <v>weapon</v>
      </c>
      <c r="E2264" s="14">
        <v>102</v>
      </c>
      <c r="F2264" s="17">
        <f>INT((VLOOKUP($C2264,装备数值,2,0)+VLOOKUP($C2264,装备数值,5,0)*($E2264-1))*VLOOKUP($D2264,系数!$K$2:$O$7,2,0))</f>
        <v>0</v>
      </c>
      <c r="G2264" s="17">
        <f>INT((VLOOKUP($C2264,装备数值,3,0)+VLOOKUP($C2264,装备数值,6,0)*($E2264-1))*VLOOKUP($D2264,系数!$K$2:$O$7,3,0))</f>
        <v>403</v>
      </c>
      <c r="H2264" s="17">
        <f t="shared" si="71"/>
        <v>403</v>
      </c>
      <c r="I2264" s="17">
        <f>INT((VLOOKUP($C2264,装备数值,4,0)+VLOOKUP($C2264,装备数值,7,0)*($E2264-1))*VLOOKUP($D2264,系数!$K$2:$O$7,4,0))</f>
        <v>0</v>
      </c>
      <c r="J2264" s="17">
        <f>INT((VLOOKUP($C2264,装备数值,4,0)+VLOOKUP($C2264,装备数值,7,0)*($E2264-1))*VLOOKUP($D2264,系数!$K$2:$O$7,5,0))</f>
        <v>0</v>
      </c>
      <c r="K2264" s="17">
        <f>INT(VLOOKUP(E2264,强化金币,2,1)*VLOOKUP(INDEX(装备!F:F,MATCH(属性!A2264,装备!A:A,0)),系数!$K$12:$M$15,3,0))</f>
        <v>247500</v>
      </c>
      <c r="L2264" s="17"/>
      <c r="M2264" s="17"/>
      <c r="N2264" s="17"/>
      <c r="O2264" s="17">
        <f>IF(E2264=1,"",VLOOKUP(E2264,系数!$S$2:$AB$12,MATCH(属性!C2264,评级,0),1))</f>
        <v>0</v>
      </c>
    </row>
    <row r="2265" spans="1:15" ht="17.25" thickBot="1" x14ac:dyDescent="0.4">
      <c r="A2265" s="17">
        <f t="shared" si="70"/>
        <v>7100019</v>
      </c>
      <c r="B2265" s="17" t="s">
        <v>75</v>
      </c>
      <c r="C2265" s="15">
        <f>INDEX(装备!G:G,MATCH(属性!A2265,装备!A:A,0))</f>
        <v>11</v>
      </c>
      <c r="D2265" s="15" t="str">
        <f>INDEX(装备!E:E,MATCH(属性!A2265,装备!A:A,0))</f>
        <v>weapon</v>
      </c>
      <c r="E2265" s="14">
        <v>103</v>
      </c>
      <c r="F2265" s="17">
        <f>INT((VLOOKUP($C2265,装备数值,2,0)+VLOOKUP($C2265,装备数值,5,0)*($E2265-1))*VLOOKUP($D2265,系数!$K$2:$O$7,2,0))</f>
        <v>0</v>
      </c>
      <c r="G2265" s="17">
        <f>INT((VLOOKUP($C2265,装备数值,3,0)+VLOOKUP($C2265,装备数值,6,0)*($E2265-1))*VLOOKUP($D2265,系数!$K$2:$O$7,3,0))</f>
        <v>406</v>
      </c>
      <c r="H2265" s="17">
        <f t="shared" si="71"/>
        <v>406</v>
      </c>
      <c r="I2265" s="17">
        <f>INT((VLOOKUP($C2265,装备数值,4,0)+VLOOKUP($C2265,装备数值,7,0)*($E2265-1))*VLOOKUP($D2265,系数!$K$2:$O$7,4,0))</f>
        <v>0</v>
      </c>
      <c r="J2265" s="17">
        <f>INT((VLOOKUP($C2265,装备数值,4,0)+VLOOKUP($C2265,装备数值,7,0)*($E2265-1))*VLOOKUP($D2265,系数!$K$2:$O$7,5,0))</f>
        <v>0</v>
      </c>
      <c r="K2265" s="17">
        <f>INT(VLOOKUP(E2265,强化金币,2,1)*VLOOKUP(INDEX(装备!F:F,MATCH(属性!A2265,装备!A:A,0)),系数!$K$12:$M$15,3,0))</f>
        <v>247500</v>
      </c>
      <c r="L2265" s="17"/>
      <c r="M2265" s="17"/>
      <c r="N2265" s="17"/>
      <c r="O2265" s="17">
        <f>IF(E2265=1,"",VLOOKUP(E2265,系数!$S$2:$AB$12,MATCH(属性!C2265,评级,0),1))</f>
        <v>0</v>
      </c>
    </row>
    <row r="2266" spans="1:15" ht="17.25" thickBot="1" x14ac:dyDescent="0.4">
      <c r="A2266" s="17">
        <f t="shared" si="70"/>
        <v>7100019</v>
      </c>
      <c r="B2266" s="17" t="s">
        <v>75</v>
      </c>
      <c r="C2266" s="15">
        <f>INDEX(装备!G:G,MATCH(属性!A2266,装备!A:A,0))</f>
        <v>11</v>
      </c>
      <c r="D2266" s="15" t="str">
        <f>INDEX(装备!E:E,MATCH(属性!A2266,装备!A:A,0))</f>
        <v>weapon</v>
      </c>
      <c r="E2266" s="14">
        <v>104</v>
      </c>
      <c r="F2266" s="17">
        <f>INT((VLOOKUP($C2266,装备数值,2,0)+VLOOKUP($C2266,装备数值,5,0)*($E2266-1))*VLOOKUP($D2266,系数!$K$2:$O$7,2,0))</f>
        <v>0</v>
      </c>
      <c r="G2266" s="17">
        <f>INT((VLOOKUP($C2266,装备数值,3,0)+VLOOKUP($C2266,装备数值,6,0)*($E2266-1))*VLOOKUP($D2266,系数!$K$2:$O$7,3,0))</f>
        <v>409</v>
      </c>
      <c r="H2266" s="17">
        <f t="shared" si="71"/>
        <v>409</v>
      </c>
      <c r="I2266" s="17">
        <f>INT((VLOOKUP($C2266,装备数值,4,0)+VLOOKUP($C2266,装备数值,7,0)*($E2266-1))*VLOOKUP($D2266,系数!$K$2:$O$7,4,0))</f>
        <v>0</v>
      </c>
      <c r="J2266" s="17">
        <f>INT((VLOOKUP($C2266,装备数值,4,0)+VLOOKUP($C2266,装备数值,7,0)*($E2266-1))*VLOOKUP($D2266,系数!$K$2:$O$7,5,0))</f>
        <v>0</v>
      </c>
      <c r="K2266" s="17">
        <f>INT(VLOOKUP(E2266,强化金币,2,1)*VLOOKUP(INDEX(装备!F:F,MATCH(属性!A2266,装备!A:A,0)),系数!$K$12:$M$15,3,0))</f>
        <v>247500</v>
      </c>
      <c r="L2266" s="17"/>
      <c r="M2266" s="17"/>
      <c r="N2266" s="17"/>
      <c r="O2266" s="17">
        <f>IF(E2266=1,"",VLOOKUP(E2266,系数!$S$2:$AB$12,MATCH(属性!C2266,评级,0),1))</f>
        <v>0</v>
      </c>
    </row>
    <row r="2267" spans="1:15" ht="17.25" thickBot="1" x14ac:dyDescent="0.4">
      <c r="A2267" s="17">
        <f t="shared" si="70"/>
        <v>7100019</v>
      </c>
      <c r="B2267" s="17" t="s">
        <v>75</v>
      </c>
      <c r="C2267" s="15">
        <f>INDEX(装备!G:G,MATCH(属性!A2267,装备!A:A,0))</f>
        <v>11</v>
      </c>
      <c r="D2267" s="15" t="str">
        <f>INDEX(装备!E:E,MATCH(属性!A2267,装备!A:A,0))</f>
        <v>weapon</v>
      </c>
      <c r="E2267" s="14">
        <v>105</v>
      </c>
      <c r="F2267" s="17">
        <f>INT((VLOOKUP($C2267,装备数值,2,0)+VLOOKUP($C2267,装备数值,5,0)*($E2267-1))*VLOOKUP($D2267,系数!$K$2:$O$7,2,0))</f>
        <v>0</v>
      </c>
      <c r="G2267" s="17">
        <f>INT((VLOOKUP($C2267,装备数值,3,0)+VLOOKUP($C2267,装备数值,6,0)*($E2267-1))*VLOOKUP($D2267,系数!$K$2:$O$7,3,0))</f>
        <v>412</v>
      </c>
      <c r="H2267" s="17">
        <f t="shared" si="71"/>
        <v>412</v>
      </c>
      <c r="I2267" s="17">
        <f>INT((VLOOKUP($C2267,装备数值,4,0)+VLOOKUP($C2267,装备数值,7,0)*($E2267-1))*VLOOKUP($D2267,系数!$K$2:$O$7,4,0))</f>
        <v>0</v>
      </c>
      <c r="J2267" s="17">
        <f>INT((VLOOKUP($C2267,装备数值,4,0)+VLOOKUP($C2267,装备数值,7,0)*($E2267-1))*VLOOKUP($D2267,系数!$K$2:$O$7,5,0))</f>
        <v>0</v>
      </c>
      <c r="K2267" s="17">
        <f>INT(VLOOKUP(E2267,强化金币,2,1)*VLOOKUP(INDEX(装备!F:F,MATCH(属性!A2267,装备!A:A,0)),系数!$K$12:$M$15,3,0))</f>
        <v>247500</v>
      </c>
      <c r="L2267" s="17"/>
      <c r="M2267" s="17"/>
      <c r="N2267" s="17"/>
      <c r="O2267" s="17">
        <f>IF(E2267=1,"",VLOOKUP(E2267,系数!$S$2:$AB$12,MATCH(属性!C2267,评级,0),1))</f>
        <v>0</v>
      </c>
    </row>
    <row r="2268" spans="1:15" ht="17.25" thickBot="1" x14ac:dyDescent="0.4">
      <c r="A2268" s="17">
        <f t="shared" si="70"/>
        <v>7100019</v>
      </c>
      <c r="B2268" s="17" t="s">
        <v>75</v>
      </c>
      <c r="C2268" s="15">
        <f>INDEX(装备!G:G,MATCH(属性!A2268,装备!A:A,0))</f>
        <v>11</v>
      </c>
      <c r="D2268" s="15" t="str">
        <f>INDEX(装备!E:E,MATCH(属性!A2268,装备!A:A,0))</f>
        <v>weapon</v>
      </c>
      <c r="E2268" s="14">
        <v>106</v>
      </c>
      <c r="F2268" s="17">
        <f>INT((VLOOKUP($C2268,装备数值,2,0)+VLOOKUP($C2268,装备数值,5,0)*($E2268-1))*VLOOKUP($D2268,系数!$K$2:$O$7,2,0))</f>
        <v>0</v>
      </c>
      <c r="G2268" s="17">
        <f>INT((VLOOKUP($C2268,装备数值,3,0)+VLOOKUP($C2268,装备数值,6,0)*($E2268-1))*VLOOKUP($D2268,系数!$K$2:$O$7,3,0))</f>
        <v>415</v>
      </c>
      <c r="H2268" s="17">
        <f t="shared" si="71"/>
        <v>415</v>
      </c>
      <c r="I2268" s="17">
        <f>INT((VLOOKUP($C2268,装备数值,4,0)+VLOOKUP($C2268,装备数值,7,0)*($E2268-1))*VLOOKUP($D2268,系数!$K$2:$O$7,4,0))</f>
        <v>0</v>
      </c>
      <c r="J2268" s="17">
        <f>INT((VLOOKUP($C2268,装备数值,4,0)+VLOOKUP($C2268,装备数值,7,0)*($E2268-1))*VLOOKUP($D2268,系数!$K$2:$O$7,5,0))</f>
        <v>0</v>
      </c>
      <c r="K2268" s="17">
        <f>INT(VLOOKUP(E2268,强化金币,2,1)*VLOOKUP(INDEX(装备!F:F,MATCH(属性!A2268,装备!A:A,0)),系数!$K$12:$M$15,3,0))</f>
        <v>247500</v>
      </c>
      <c r="L2268" s="17"/>
      <c r="M2268" s="17"/>
      <c r="N2268" s="17"/>
      <c r="O2268" s="17">
        <f>IF(E2268=1,"",VLOOKUP(E2268,系数!$S$2:$AB$12,MATCH(属性!C2268,评级,0),1))</f>
        <v>0</v>
      </c>
    </row>
    <row r="2269" spans="1:15" ht="17.25" thickBot="1" x14ac:dyDescent="0.4">
      <c r="A2269" s="17">
        <f t="shared" si="70"/>
        <v>7100019</v>
      </c>
      <c r="B2269" s="17" t="s">
        <v>75</v>
      </c>
      <c r="C2269" s="15">
        <f>INDEX(装备!G:G,MATCH(属性!A2269,装备!A:A,0))</f>
        <v>11</v>
      </c>
      <c r="D2269" s="15" t="str">
        <f>INDEX(装备!E:E,MATCH(属性!A2269,装备!A:A,0))</f>
        <v>weapon</v>
      </c>
      <c r="E2269" s="14">
        <v>107</v>
      </c>
      <c r="F2269" s="17">
        <f>INT((VLOOKUP($C2269,装备数值,2,0)+VLOOKUP($C2269,装备数值,5,0)*($E2269-1))*VLOOKUP($D2269,系数!$K$2:$O$7,2,0))</f>
        <v>0</v>
      </c>
      <c r="G2269" s="17">
        <f>INT((VLOOKUP($C2269,装备数值,3,0)+VLOOKUP($C2269,装备数值,6,0)*($E2269-1))*VLOOKUP($D2269,系数!$K$2:$O$7,3,0))</f>
        <v>418</v>
      </c>
      <c r="H2269" s="17">
        <f t="shared" si="71"/>
        <v>418</v>
      </c>
      <c r="I2269" s="17">
        <f>INT((VLOOKUP($C2269,装备数值,4,0)+VLOOKUP($C2269,装备数值,7,0)*($E2269-1))*VLOOKUP($D2269,系数!$K$2:$O$7,4,0))</f>
        <v>0</v>
      </c>
      <c r="J2269" s="17">
        <f>INT((VLOOKUP($C2269,装备数值,4,0)+VLOOKUP($C2269,装备数值,7,0)*($E2269-1))*VLOOKUP($D2269,系数!$K$2:$O$7,5,0))</f>
        <v>0</v>
      </c>
      <c r="K2269" s="17">
        <f>INT(VLOOKUP(E2269,强化金币,2,1)*VLOOKUP(INDEX(装备!F:F,MATCH(属性!A2269,装备!A:A,0)),系数!$K$12:$M$15,3,0))</f>
        <v>247500</v>
      </c>
      <c r="L2269" s="17"/>
      <c r="M2269" s="17"/>
      <c r="N2269" s="17"/>
      <c r="O2269" s="17">
        <f>IF(E2269=1,"",VLOOKUP(E2269,系数!$S$2:$AB$12,MATCH(属性!C2269,评级,0),1))</f>
        <v>0</v>
      </c>
    </row>
    <row r="2270" spans="1:15" ht="17.25" thickBot="1" x14ac:dyDescent="0.4">
      <c r="A2270" s="17">
        <f t="shared" si="70"/>
        <v>7100019</v>
      </c>
      <c r="B2270" s="17" t="s">
        <v>75</v>
      </c>
      <c r="C2270" s="15">
        <f>INDEX(装备!G:G,MATCH(属性!A2270,装备!A:A,0))</f>
        <v>11</v>
      </c>
      <c r="D2270" s="15" t="str">
        <f>INDEX(装备!E:E,MATCH(属性!A2270,装备!A:A,0))</f>
        <v>weapon</v>
      </c>
      <c r="E2270" s="14">
        <v>108</v>
      </c>
      <c r="F2270" s="17">
        <f>INT((VLOOKUP($C2270,装备数值,2,0)+VLOOKUP($C2270,装备数值,5,0)*($E2270-1))*VLOOKUP($D2270,系数!$K$2:$O$7,2,0))</f>
        <v>0</v>
      </c>
      <c r="G2270" s="17">
        <f>INT((VLOOKUP($C2270,装备数值,3,0)+VLOOKUP($C2270,装备数值,6,0)*($E2270-1))*VLOOKUP($D2270,系数!$K$2:$O$7,3,0))</f>
        <v>421</v>
      </c>
      <c r="H2270" s="17">
        <f t="shared" si="71"/>
        <v>421</v>
      </c>
      <c r="I2270" s="17">
        <f>INT((VLOOKUP($C2270,装备数值,4,0)+VLOOKUP($C2270,装备数值,7,0)*($E2270-1))*VLOOKUP($D2270,系数!$K$2:$O$7,4,0))</f>
        <v>0</v>
      </c>
      <c r="J2270" s="17">
        <f>INT((VLOOKUP($C2270,装备数值,4,0)+VLOOKUP($C2270,装备数值,7,0)*($E2270-1))*VLOOKUP($D2270,系数!$K$2:$O$7,5,0))</f>
        <v>0</v>
      </c>
      <c r="K2270" s="17">
        <f>INT(VLOOKUP(E2270,强化金币,2,1)*VLOOKUP(INDEX(装备!F:F,MATCH(属性!A2270,装备!A:A,0)),系数!$K$12:$M$15,3,0))</f>
        <v>247500</v>
      </c>
      <c r="L2270" s="17"/>
      <c r="M2270" s="17"/>
      <c r="N2270" s="17"/>
      <c r="O2270" s="17">
        <f>IF(E2270=1,"",VLOOKUP(E2270,系数!$S$2:$AB$12,MATCH(属性!C2270,评级,0),1))</f>
        <v>0</v>
      </c>
    </row>
    <row r="2271" spans="1:15" ht="17.25" thickBot="1" x14ac:dyDescent="0.4">
      <c r="A2271" s="17">
        <f t="shared" si="70"/>
        <v>7100019</v>
      </c>
      <c r="B2271" s="17" t="s">
        <v>75</v>
      </c>
      <c r="C2271" s="15">
        <f>INDEX(装备!G:G,MATCH(属性!A2271,装备!A:A,0))</f>
        <v>11</v>
      </c>
      <c r="D2271" s="15" t="str">
        <f>INDEX(装备!E:E,MATCH(属性!A2271,装备!A:A,0))</f>
        <v>weapon</v>
      </c>
      <c r="E2271" s="14">
        <v>109</v>
      </c>
      <c r="F2271" s="17">
        <f>INT((VLOOKUP($C2271,装备数值,2,0)+VLOOKUP($C2271,装备数值,5,0)*($E2271-1))*VLOOKUP($D2271,系数!$K$2:$O$7,2,0))</f>
        <v>0</v>
      </c>
      <c r="G2271" s="17">
        <f>INT((VLOOKUP($C2271,装备数值,3,0)+VLOOKUP($C2271,装备数值,6,0)*($E2271-1))*VLOOKUP($D2271,系数!$K$2:$O$7,3,0))</f>
        <v>424</v>
      </c>
      <c r="H2271" s="17">
        <f t="shared" si="71"/>
        <v>424</v>
      </c>
      <c r="I2271" s="17">
        <f>INT((VLOOKUP($C2271,装备数值,4,0)+VLOOKUP($C2271,装备数值,7,0)*($E2271-1))*VLOOKUP($D2271,系数!$K$2:$O$7,4,0))</f>
        <v>0</v>
      </c>
      <c r="J2271" s="17">
        <f>INT((VLOOKUP($C2271,装备数值,4,0)+VLOOKUP($C2271,装备数值,7,0)*($E2271-1))*VLOOKUP($D2271,系数!$K$2:$O$7,5,0))</f>
        <v>0</v>
      </c>
      <c r="K2271" s="17">
        <f>INT(VLOOKUP(E2271,强化金币,2,1)*VLOOKUP(INDEX(装备!F:F,MATCH(属性!A2271,装备!A:A,0)),系数!$K$12:$M$15,3,0))</f>
        <v>247500</v>
      </c>
      <c r="L2271" s="17"/>
      <c r="M2271" s="17"/>
      <c r="N2271" s="17"/>
      <c r="O2271" s="17">
        <f>IF(E2271=1,"",VLOOKUP(E2271,系数!$S$2:$AB$12,MATCH(属性!C2271,评级,0),1))</f>
        <v>0</v>
      </c>
    </row>
    <row r="2272" spans="1:15" ht="17.25" thickBot="1" x14ac:dyDescent="0.4">
      <c r="A2272" s="17">
        <f t="shared" si="70"/>
        <v>7100019</v>
      </c>
      <c r="B2272" s="17" t="s">
        <v>75</v>
      </c>
      <c r="C2272" s="15">
        <f>INDEX(装备!G:G,MATCH(属性!A2272,装备!A:A,0))</f>
        <v>11</v>
      </c>
      <c r="D2272" s="15" t="str">
        <f>INDEX(装备!E:E,MATCH(属性!A2272,装备!A:A,0))</f>
        <v>weapon</v>
      </c>
      <c r="E2272" s="14">
        <v>110</v>
      </c>
      <c r="F2272" s="17">
        <f>INT((VLOOKUP($C2272,装备数值,2,0)+VLOOKUP($C2272,装备数值,5,0)*($E2272-1))*VLOOKUP($D2272,系数!$K$2:$O$7,2,0))</f>
        <v>0</v>
      </c>
      <c r="G2272" s="17">
        <f>INT((VLOOKUP($C2272,装备数值,3,0)+VLOOKUP($C2272,装备数值,6,0)*($E2272-1))*VLOOKUP($D2272,系数!$K$2:$O$7,3,0))</f>
        <v>427</v>
      </c>
      <c r="H2272" s="17">
        <f t="shared" si="71"/>
        <v>427</v>
      </c>
      <c r="I2272" s="17">
        <f>INT((VLOOKUP($C2272,装备数值,4,0)+VLOOKUP($C2272,装备数值,7,0)*($E2272-1))*VLOOKUP($D2272,系数!$K$2:$O$7,4,0))</f>
        <v>0</v>
      </c>
      <c r="J2272" s="17">
        <f>INT((VLOOKUP($C2272,装备数值,4,0)+VLOOKUP($C2272,装备数值,7,0)*($E2272-1))*VLOOKUP($D2272,系数!$K$2:$O$7,5,0))</f>
        <v>0</v>
      </c>
      <c r="K2272" s="17">
        <f>INT(VLOOKUP(E2272,强化金币,2,1)*VLOOKUP(INDEX(装备!F:F,MATCH(属性!A2272,装备!A:A,0)),系数!$K$12:$M$15,3,0))</f>
        <v>247500</v>
      </c>
      <c r="L2272" s="17"/>
      <c r="M2272" s="17"/>
      <c r="N2272" s="17"/>
      <c r="O2272" s="17">
        <f>IF(E2272=1,"",VLOOKUP(E2272,系数!$S$2:$AB$12,MATCH(属性!C2272,评级,0),1))</f>
        <v>0</v>
      </c>
    </row>
    <row r="2273" spans="1:15" ht="17.25" thickBot="1" x14ac:dyDescent="0.4">
      <c r="A2273" s="17">
        <f t="shared" si="70"/>
        <v>7100019</v>
      </c>
      <c r="B2273" s="17" t="s">
        <v>75</v>
      </c>
      <c r="C2273" s="15">
        <f>INDEX(装备!G:G,MATCH(属性!A2273,装备!A:A,0))</f>
        <v>11</v>
      </c>
      <c r="D2273" s="15" t="str">
        <f>INDEX(装备!E:E,MATCH(属性!A2273,装备!A:A,0))</f>
        <v>weapon</v>
      </c>
      <c r="E2273" s="14">
        <v>111</v>
      </c>
      <c r="F2273" s="17">
        <f>INT((VLOOKUP($C2273,装备数值,2,0)+VLOOKUP($C2273,装备数值,5,0)*($E2273-1))*VLOOKUP($D2273,系数!$K$2:$O$7,2,0))</f>
        <v>0</v>
      </c>
      <c r="G2273" s="17">
        <f>INT((VLOOKUP($C2273,装备数值,3,0)+VLOOKUP($C2273,装备数值,6,0)*($E2273-1))*VLOOKUP($D2273,系数!$K$2:$O$7,3,0))</f>
        <v>430</v>
      </c>
      <c r="H2273" s="17">
        <f t="shared" si="71"/>
        <v>430</v>
      </c>
      <c r="I2273" s="17">
        <f>INT((VLOOKUP($C2273,装备数值,4,0)+VLOOKUP($C2273,装备数值,7,0)*($E2273-1))*VLOOKUP($D2273,系数!$K$2:$O$7,4,0))</f>
        <v>0</v>
      </c>
      <c r="J2273" s="17">
        <f>INT((VLOOKUP($C2273,装备数值,4,0)+VLOOKUP($C2273,装备数值,7,0)*($E2273-1))*VLOOKUP($D2273,系数!$K$2:$O$7,5,0))</f>
        <v>0</v>
      </c>
      <c r="K2273" s="17">
        <f>INT(VLOOKUP(E2273,强化金币,2,1)*VLOOKUP(INDEX(装备!F:F,MATCH(属性!A2273,装备!A:A,0)),系数!$K$12:$M$15,3,0))</f>
        <v>247500</v>
      </c>
      <c r="L2273" s="17"/>
      <c r="M2273" s="17"/>
      <c r="N2273" s="17"/>
      <c r="O2273" s="17">
        <f>IF(E2273=1,"",VLOOKUP(E2273,系数!$S$2:$AB$12,MATCH(属性!C2273,评级,0),1))</f>
        <v>0</v>
      </c>
    </row>
    <row r="2274" spans="1:15" ht="17.25" thickBot="1" x14ac:dyDescent="0.4">
      <c r="A2274" s="17">
        <f t="shared" si="70"/>
        <v>7100019</v>
      </c>
      <c r="B2274" s="17" t="s">
        <v>75</v>
      </c>
      <c r="C2274" s="15">
        <f>INDEX(装备!G:G,MATCH(属性!A2274,装备!A:A,0))</f>
        <v>11</v>
      </c>
      <c r="D2274" s="15" t="str">
        <f>INDEX(装备!E:E,MATCH(属性!A2274,装备!A:A,0))</f>
        <v>weapon</v>
      </c>
      <c r="E2274" s="14">
        <v>112</v>
      </c>
      <c r="F2274" s="17">
        <f>INT((VLOOKUP($C2274,装备数值,2,0)+VLOOKUP($C2274,装备数值,5,0)*($E2274-1))*VLOOKUP($D2274,系数!$K$2:$O$7,2,0))</f>
        <v>0</v>
      </c>
      <c r="G2274" s="17">
        <f>INT((VLOOKUP($C2274,装备数值,3,0)+VLOOKUP($C2274,装备数值,6,0)*($E2274-1))*VLOOKUP($D2274,系数!$K$2:$O$7,3,0))</f>
        <v>433</v>
      </c>
      <c r="H2274" s="17">
        <f t="shared" si="71"/>
        <v>433</v>
      </c>
      <c r="I2274" s="17">
        <f>INT((VLOOKUP($C2274,装备数值,4,0)+VLOOKUP($C2274,装备数值,7,0)*($E2274-1))*VLOOKUP($D2274,系数!$K$2:$O$7,4,0))</f>
        <v>0</v>
      </c>
      <c r="J2274" s="17">
        <f>INT((VLOOKUP($C2274,装备数值,4,0)+VLOOKUP($C2274,装备数值,7,0)*($E2274-1))*VLOOKUP($D2274,系数!$K$2:$O$7,5,0))</f>
        <v>0</v>
      </c>
      <c r="K2274" s="17">
        <f>INT(VLOOKUP(E2274,强化金币,2,1)*VLOOKUP(INDEX(装备!F:F,MATCH(属性!A2274,装备!A:A,0)),系数!$K$12:$M$15,3,0))</f>
        <v>247500</v>
      </c>
      <c r="L2274" s="17"/>
      <c r="M2274" s="17"/>
      <c r="N2274" s="17"/>
      <c r="O2274" s="17">
        <f>IF(E2274=1,"",VLOOKUP(E2274,系数!$S$2:$AB$12,MATCH(属性!C2274,评级,0),1))</f>
        <v>0</v>
      </c>
    </row>
    <row r="2275" spans="1:15" ht="17.25" thickBot="1" x14ac:dyDescent="0.4">
      <c r="A2275" s="17">
        <f t="shared" si="70"/>
        <v>7100019</v>
      </c>
      <c r="B2275" s="17" t="s">
        <v>75</v>
      </c>
      <c r="C2275" s="15">
        <f>INDEX(装备!G:G,MATCH(属性!A2275,装备!A:A,0))</f>
        <v>11</v>
      </c>
      <c r="D2275" s="15" t="str">
        <f>INDEX(装备!E:E,MATCH(属性!A2275,装备!A:A,0))</f>
        <v>weapon</v>
      </c>
      <c r="E2275" s="14">
        <v>113</v>
      </c>
      <c r="F2275" s="17">
        <f>INT((VLOOKUP($C2275,装备数值,2,0)+VLOOKUP($C2275,装备数值,5,0)*($E2275-1))*VLOOKUP($D2275,系数!$K$2:$O$7,2,0))</f>
        <v>0</v>
      </c>
      <c r="G2275" s="17">
        <f>INT((VLOOKUP($C2275,装备数值,3,0)+VLOOKUP($C2275,装备数值,6,0)*($E2275-1))*VLOOKUP($D2275,系数!$K$2:$O$7,3,0))</f>
        <v>436</v>
      </c>
      <c r="H2275" s="17">
        <f t="shared" si="71"/>
        <v>436</v>
      </c>
      <c r="I2275" s="17">
        <f>INT((VLOOKUP($C2275,装备数值,4,0)+VLOOKUP($C2275,装备数值,7,0)*($E2275-1))*VLOOKUP($D2275,系数!$K$2:$O$7,4,0))</f>
        <v>0</v>
      </c>
      <c r="J2275" s="17">
        <f>INT((VLOOKUP($C2275,装备数值,4,0)+VLOOKUP($C2275,装备数值,7,0)*($E2275-1))*VLOOKUP($D2275,系数!$K$2:$O$7,5,0))</f>
        <v>0</v>
      </c>
      <c r="K2275" s="17">
        <f>INT(VLOOKUP(E2275,强化金币,2,1)*VLOOKUP(INDEX(装备!F:F,MATCH(属性!A2275,装备!A:A,0)),系数!$K$12:$M$15,3,0))</f>
        <v>247500</v>
      </c>
      <c r="L2275" s="17"/>
      <c r="M2275" s="17"/>
      <c r="N2275" s="17"/>
      <c r="O2275" s="17">
        <f>IF(E2275=1,"",VLOOKUP(E2275,系数!$S$2:$AB$12,MATCH(属性!C2275,评级,0),1))</f>
        <v>0</v>
      </c>
    </row>
    <row r="2276" spans="1:15" ht="17.25" thickBot="1" x14ac:dyDescent="0.4">
      <c r="A2276" s="17">
        <f t="shared" si="70"/>
        <v>7100019</v>
      </c>
      <c r="B2276" s="17" t="s">
        <v>75</v>
      </c>
      <c r="C2276" s="15">
        <f>INDEX(装备!G:G,MATCH(属性!A2276,装备!A:A,0))</f>
        <v>11</v>
      </c>
      <c r="D2276" s="15" t="str">
        <f>INDEX(装备!E:E,MATCH(属性!A2276,装备!A:A,0))</f>
        <v>weapon</v>
      </c>
      <c r="E2276" s="14">
        <v>114</v>
      </c>
      <c r="F2276" s="17">
        <f>INT((VLOOKUP($C2276,装备数值,2,0)+VLOOKUP($C2276,装备数值,5,0)*($E2276-1))*VLOOKUP($D2276,系数!$K$2:$O$7,2,0))</f>
        <v>0</v>
      </c>
      <c r="G2276" s="17">
        <f>INT((VLOOKUP($C2276,装备数值,3,0)+VLOOKUP($C2276,装备数值,6,0)*($E2276-1))*VLOOKUP($D2276,系数!$K$2:$O$7,3,0))</f>
        <v>439</v>
      </c>
      <c r="H2276" s="17">
        <f t="shared" si="71"/>
        <v>439</v>
      </c>
      <c r="I2276" s="17">
        <f>INT((VLOOKUP($C2276,装备数值,4,0)+VLOOKUP($C2276,装备数值,7,0)*($E2276-1))*VLOOKUP($D2276,系数!$K$2:$O$7,4,0))</f>
        <v>0</v>
      </c>
      <c r="J2276" s="17">
        <f>INT((VLOOKUP($C2276,装备数值,4,0)+VLOOKUP($C2276,装备数值,7,0)*($E2276-1))*VLOOKUP($D2276,系数!$K$2:$O$7,5,0))</f>
        <v>0</v>
      </c>
      <c r="K2276" s="17">
        <f>INT(VLOOKUP(E2276,强化金币,2,1)*VLOOKUP(INDEX(装备!F:F,MATCH(属性!A2276,装备!A:A,0)),系数!$K$12:$M$15,3,0))</f>
        <v>247500</v>
      </c>
      <c r="L2276" s="17"/>
      <c r="M2276" s="17"/>
      <c r="N2276" s="17"/>
      <c r="O2276" s="17">
        <f>IF(E2276=1,"",VLOOKUP(E2276,系数!$S$2:$AB$12,MATCH(属性!C2276,评级,0),1))</f>
        <v>0</v>
      </c>
    </row>
    <row r="2277" spans="1:15" ht="17.25" thickBot="1" x14ac:dyDescent="0.4">
      <c r="A2277" s="17">
        <f t="shared" si="70"/>
        <v>7100019</v>
      </c>
      <c r="B2277" s="17" t="s">
        <v>75</v>
      </c>
      <c r="C2277" s="15">
        <f>INDEX(装备!G:G,MATCH(属性!A2277,装备!A:A,0))</f>
        <v>11</v>
      </c>
      <c r="D2277" s="15" t="str">
        <f>INDEX(装备!E:E,MATCH(属性!A2277,装备!A:A,0))</f>
        <v>weapon</v>
      </c>
      <c r="E2277" s="14">
        <v>115</v>
      </c>
      <c r="F2277" s="17">
        <f>INT((VLOOKUP($C2277,装备数值,2,0)+VLOOKUP($C2277,装备数值,5,0)*($E2277-1))*VLOOKUP($D2277,系数!$K$2:$O$7,2,0))</f>
        <v>0</v>
      </c>
      <c r="G2277" s="17">
        <f>INT((VLOOKUP($C2277,装备数值,3,0)+VLOOKUP($C2277,装备数值,6,0)*($E2277-1))*VLOOKUP($D2277,系数!$K$2:$O$7,3,0))</f>
        <v>442</v>
      </c>
      <c r="H2277" s="17">
        <f t="shared" si="71"/>
        <v>442</v>
      </c>
      <c r="I2277" s="17">
        <f>INT((VLOOKUP($C2277,装备数值,4,0)+VLOOKUP($C2277,装备数值,7,0)*($E2277-1))*VLOOKUP($D2277,系数!$K$2:$O$7,4,0))</f>
        <v>0</v>
      </c>
      <c r="J2277" s="17">
        <f>INT((VLOOKUP($C2277,装备数值,4,0)+VLOOKUP($C2277,装备数值,7,0)*($E2277-1))*VLOOKUP($D2277,系数!$K$2:$O$7,5,0))</f>
        <v>0</v>
      </c>
      <c r="K2277" s="17">
        <f>INT(VLOOKUP(E2277,强化金币,2,1)*VLOOKUP(INDEX(装备!F:F,MATCH(属性!A2277,装备!A:A,0)),系数!$K$12:$M$15,3,0))</f>
        <v>247500</v>
      </c>
      <c r="L2277" s="17"/>
      <c r="M2277" s="17"/>
      <c r="N2277" s="17"/>
      <c r="O2277" s="17">
        <f>IF(E2277=1,"",VLOOKUP(E2277,系数!$S$2:$AB$12,MATCH(属性!C2277,评级,0),1))</f>
        <v>0</v>
      </c>
    </row>
    <row r="2278" spans="1:15" ht="17.25" thickBot="1" x14ac:dyDescent="0.4">
      <c r="A2278" s="17">
        <f t="shared" si="70"/>
        <v>7100019</v>
      </c>
      <c r="B2278" s="17" t="s">
        <v>75</v>
      </c>
      <c r="C2278" s="15">
        <f>INDEX(装备!G:G,MATCH(属性!A2278,装备!A:A,0))</f>
        <v>11</v>
      </c>
      <c r="D2278" s="15" t="str">
        <f>INDEX(装备!E:E,MATCH(属性!A2278,装备!A:A,0))</f>
        <v>weapon</v>
      </c>
      <c r="E2278" s="14">
        <v>116</v>
      </c>
      <c r="F2278" s="17">
        <f>INT((VLOOKUP($C2278,装备数值,2,0)+VLOOKUP($C2278,装备数值,5,0)*($E2278-1))*VLOOKUP($D2278,系数!$K$2:$O$7,2,0))</f>
        <v>0</v>
      </c>
      <c r="G2278" s="17">
        <f>INT((VLOOKUP($C2278,装备数值,3,0)+VLOOKUP($C2278,装备数值,6,0)*($E2278-1))*VLOOKUP($D2278,系数!$K$2:$O$7,3,0))</f>
        <v>445</v>
      </c>
      <c r="H2278" s="17">
        <f t="shared" si="71"/>
        <v>445</v>
      </c>
      <c r="I2278" s="17">
        <f>INT((VLOOKUP($C2278,装备数值,4,0)+VLOOKUP($C2278,装备数值,7,0)*($E2278-1))*VLOOKUP($D2278,系数!$K$2:$O$7,4,0))</f>
        <v>0</v>
      </c>
      <c r="J2278" s="17">
        <f>INT((VLOOKUP($C2278,装备数值,4,0)+VLOOKUP($C2278,装备数值,7,0)*($E2278-1))*VLOOKUP($D2278,系数!$K$2:$O$7,5,0))</f>
        <v>0</v>
      </c>
      <c r="K2278" s="17">
        <f>INT(VLOOKUP(E2278,强化金币,2,1)*VLOOKUP(INDEX(装备!F:F,MATCH(属性!A2278,装备!A:A,0)),系数!$K$12:$M$15,3,0))</f>
        <v>247500</v>
      </c>
      <c r="L2278" s="17"/>
      <c r="M2278" s="17"/>
      <c r="N2278" s="17"/>
      <c r="O2278" s="17">
        <f>IF(E2278=1,"",VLOOKUP(E2278,系数!$S$2:$AB$12,MATCH(属性!C2278,评级,0),1))</f>
        <v>0</v>
      </c>
    </row>
    <row r="2279" spans="1:15" ht="17.25" thickBot="1" x14ac:dyDescent="0.4">
      <c r="A2279" s="17">
        <f t="shared" si="70"/>
        <v>7100019</v>
      </c>
      <c r="B2279" s="17" t="s">
        <v>75</v>
      </c>
      <c r="C2279" s="15">
        <f>INDEX(装备!G:G,MATCH(属性!A2279,装备!A:A,0))</f>
        <v>11</v>
      </c>
      <c r="D2279" s="15" t="str">
        <f>INDEX(装备!E:E,MATCH(属性!A2279,装备!A:A,0))</f>
        <v>weapon</v>
      </c>
      <c r="E2279" s="14">
        <v>117</v>
      </c>
      <c r="F2279" s="17">
        <f>INT((VLOOKUP($C2279,装备数值,2,0)+VLOOKUP($C2279,装备数值,5,0)*($E2279-1))*VLOOKUP($D2279,系数!$K$2:$O$7,2,0))</f>
        <v>0</v>
      </c>
      <c r="G2279" s="17">
        <f>INT((VLOOKUP($C2279,装备数值,3,0)+VLOOKUP($C2279,装备数值,6,0)*($E2279-1))*VLOOKUP($D2279,系数!$K$2:$O$7,3,0))</f>
        <v>448</v>
      </c>
      <c r="H2279" s="17">
        <f t="shared" si="71"/>
        <v>448</v>
      </c>
      <c r="I2279" s="17">
        <f>INT((VLOOKUP($C2279,装备数值,4,0)+VLOOKUP($C2279,装备数值,7,0)*($E2279-1))*VLOOKUP($D2279,系数!$K$2:$O$7,4,0))</f>
        <v>0</v>
      </c>
      <c r="J2279" s="17">
        <f>INT((VLOOKUP($C2279,装备数值,4,0)+VLOOKUP($C2279,装备数值,7,0)*($E2279-1))*VLOOKUP($D2279,系数!$K$2:$O$7,5,0))</f>
        <v>0</v>
      </c>
      <c r="K2279" s="17">
        <f>INT(VLOOKUP(E2279,强化金币,2,1)*VLOOKUP(INDEX(装备!F:F,MATCH(属性!A2279,装备!A:A,0)),系数!$K$12:$M$15,3,0))</f>
        <v>247500</v>
      </c>
      <c r="L2279" s="17"/>
      <c r="M2279" s="17"/>
      <c r="N2279" s="17"/>
      <c r="O2279" s="17">
        <f>IF(E2279=1,"",VLOOKUP(E2279,系数!$S$2:$AB$12,MATCH(属性!C2279,评级,0),1))</f>
        <v>0</v>
      </c>
    </row>
    <row r="2280" spans="1:15" ht="17.25" thickBot="1" x14ac:dyDescent="0.4">
      <c r="A2280" s="17">
        <f t="shared" si="70"/>
        <v>7100019</v>
      </c>
      <c r="B2280" s="17" t="s">
        <v>75</v>
      </c>
      <c r="C2280" s="15">
        <f>INDEX(装备!G:G,MATCH(属性!A2280,装备!A:A,0))</f>
        <v>11</v>
      </c>
      <c r="D2280" s="15" t="str">
        <f>INDEX(装备!E:E,MATCH(属性!A2280,装备!A:A,0))</f>
        <v>weapon</v>
      </c>
      <c r="E2280" s="14">
        <v>118</v>
      </c>
      <c r="F2280" s="17">
        <f>INT((VLOOKUP($C2280,装备数值,2,0)+VLOOKUP($C2280,装备数值,5,0)*($E2280-1))*VLOOKUP($D2280,系数!$K$2:$O$7,2,0))</f>
        <v>0</v>
      </c>
      <c r="G2280" s="17">
        <f>INT((VLOOKUP($C2280,装备数值,3,0)+VLOOKUP($C2280,装备数值,6,0)*($E2280-1))*VLOOKUP($D2280,系数!$K$2:$O$7,3,0))</f>
        <v>451</v>
      </c>
      <c r="H2280" s="17">
        <f t="shared" si="71"/>
        <v>451</v>
      </c>
      <c r="I2280" s="17">
        <f>INT((VLOOKUP($C2280,装备数值,4,0)+VLOOKUP($C2280,装备数值,7,0)*($E2280-1))*VLOOKUP($D2280,系数!$K$2:$O$7,4,0))</f>
        <v>0</v>
      </c>
      <c r="J2280" s="17">
        <f>INT((VLOOKUP($C2280,装备数值,4,0)+VLOOKUP($C2280,装备数值,7,0)*($E2280-1))*VLOOKUP($D2280,系数!$K$2:$O$7,5,0))</f>
        <v>0</v>
      </c>
      <c r="K2280" s="17">
        <f>INT(VLOOKUP(E2280,强化金币,2,1)*VLOOKUP(INDEX(装备!F:F,MATCH(属性!A2280,装备!A:A,0)),系数!$K$12:$M$15,3,0))</f>
        <v>247500</v>
      </c>
      <c r="L2280" s="17"/>
      <c r="M2280" s="17"/>
      <c r="N2280" s="17"/>
      <c r="O2280" s="17">
        <f>IF(E2280=1,"",VLOOKUP(E2280,系数!$S$2:$AB$12,MATCH(属性!C2280,评级,0),1))</f>
        <v>0</v>
      </c>
    </row>
    <row r="2281" spans="1:15" ht="17.25" thickBot="1" x14ac:dyDescent="0.4">
      <c r="A2281" s="17">
        <f t="shared" si="70"/>
        <v>7100019</v>
      </c>
      <c r="B2281" s="17" t="s">
        <v>75</v>
      </c>
      <c r="C2281" s="15">
        <f>INDEX(装备!G:G,MATCH(属性!A2281,装备!A:A,0))</f>
        <v>11</v>
      </c>
      <c r="D2281" s="15" t="str">
        <f>INDEX(装备!E:E,MATCH(属性!A2281,装备!A:A,0))</f>
        <v>weapon</v>
      </c>
      <c r="E2281" s="14">
        <v>119</v>
      </c>
      <c r="F2281" s="17">
        <f>INT((VLOOKUP($C2281,装备数值,2,0)+VLOOKUP($C2281,装备数值,5,0)*($E2281-1))*VLOOKUP($D2281,系数!$K$2:$O$7,2,0))</f>
        <v>0</v>
      </c>
      <c r="G2281" s="17">
        <f>INT((VLOOKUP($C2281,装备数值,3,0)+VLOOKUP($C2281,装备数值,6,0)*($E2281-1))*VLOOKUP($D2281,系数!$K$2:$O$7,3,0))</f>
        <v>454</v>
      </c>
      <c r="H2281" s="17">
        <f t="shared" si="71"/>
        <v>454</v>
      </c>
      <c r="I2281" s="17">
        <f>INT((VLOOKUP($C2281,装备数值,4,0)+VLOOKUP($C2281,装备数值,7,0)*($E2281-1))*VLOOKUP($D2281,系数!$K$2:$O$7,4,0))</f>
        <v>0</v>
      </c>
      <c r="J2281" s="17">
        <f>INT((VLOOKUP($C2281,装备数值,4,0)+VLOOKUP($C2281,装备数值,7,0)*($E2281-1))*VLOOKUP($D2281,系数!$K$2:$O$7,5,0))</f>
        <v>0</v>
      </c>
      <c r="K2281" s="17">
        <f>INT(VLOOKUP(E2281,强化金币,2,1)*VLOOKUP(INDEX(装备!F:F,MATCH(属性!A2281,装备!A:A,0)),系数!$K$12:$M$15,3,0))</f>
        <v>247500</v>
      </c>
      <c r="L2281" s="17"/>
      <c r="M2281" s="17"/>
      <c r="N2281" s="17"/>
      <c r="O2281" s="17">
        <f>IF(E2281=1,"",VLOOKUP(E2281,系数!$S$2:$AB$12,MATCH(属性!C2281,评级,0),1))</f>
        <v>0</v>
      </c>
    </row>
    <row r="2282" spans="1:15" ht="17.25" thickBot="1" x14ac:dyDescent="0.4">
      <c r="A2282" s="17">
        <f t="shared" si="70"/>
        <v>7100019</v>
      </c>
      <c r="B2282" s="17" t="s">
        <v>75</v>
      </c>
      <c r="C2282" s="15">
        <f>INDEX(装备!G:G,MATCH(属性!A2282,装备!A:A,0))</f>
        <v>11</v>
      </c>
      <c r="D2282" s="15" t="str">
        <f>INDEX(装备!E:E,MATCH(属性!A2282,装备!A:A,0))</f>
        <v>weapon</v>
      </c>
      <c r="E2282" s="14">
        <v>120</v>
      </c>
      <c r="F2282" s="17">
        <f>INT((VLOOKUP($C2282,装备数值,2,0)+VLOOKUP($C2282,装备数值,5,0)*($E2282-1))*VLOOKUP($D2282,系数!$K$2:$O$7,2,0))</f>
        <v>0</v>
      </c>
      <c r="G2282" s="17">
        <f>INT((VLOOKUP($C2282,装备数值,3,0)+VLOOKUP($C2282,装备数值,6,0)*($E2282-1))*VLOOKUP($D2282,系数!$K$2:$O$7,3,0))</f>
        <v>457</v>
      </c>
      <c r="H2282" s="17">
        <f t="shared" si="71"/>
        <v>457</v>
      </c>
      <c r="I2282" s="17">
        <f>INT((VLOOKUP($C2282,装备数值,4,0)+VLOOKUP($C2282,装备数值,7,0)*($E2282-1))*VLOOKUP($D2282,系数!$K$2:$O$7,4,0))</f>
        <v>0</v>
      </c>
      <c r="J2282" s="17">
        <f>INT((VLOOKUP($C2282,装备数值,4,0)+VLOOKUP($C2282,装备数值,7,0)*($E2282-1))*VLOOKUP($D2282,系数!$K$2:$O$7,5,0))</f>
        <v>0</v>
      </c>
      <c r="K2282" s="17">
        <f>INT(VLOOKUP(E2282,强化金币,2,1)*VLOOKUP(INDEX(装备!F:F,MATCH(属性!A2282,装备!A:A,0)),系数!$K$12:$M$15,3,0))</f>
        <v>247500</v>
      </c>
      <c r="L2282" s="17"/>
      <c r="M2282" s="17"/>
      <c r="N2282" s="17"/>
      <c r="O2282" s="17">
        <f>IF(E2282=1,"",VLOOKUP(E2282,系数!$S$2:$AB$12,MATCH(属性!C2282,评级,0),1))</f>
        <v>0</v>
      </c>
    </row>
    <row r="2283" spans="1:15" ht="17.25" thickBot="1" x14ac:dyDescent="0.4">
      <c r="A2283" s="15">
        <f t="shared" si="70"/>
        <v>7100020</v>
      </c>
      <c r="B2283" s="15" t="s">
        <v>76</v>
      </c>
      <c r="C2283" s="15">
        <f>INDEX(装备!G:G,MATCH(属性!A2283,装备!A:A,0))</f>
        <v>11</v>
      </c>
      <c r="D2283" s="15" t="str">
        <f>INDEX(装备!E:E,MATCH(属性!A2283,装备!A:A,0))</f>
        <v>helmet</v>
      </c>
      <c r="E2283" s="16">
        <v>1</v>
      </c>
      <c r="F2283" s="17">
        <f>INT((VLOOKUP($C2283,装备数值,2,0)+VLOOKUP($C2283,装备数值,5,0)*($E2283-1))*VLOOKUP($D2283,系数!$K$2:$O$7,2,0))</f>
        <v>500</v>
      </c>
      <c r="G2283" s="17">
        <f>INT((VLOOKUP($C2283,装备数值,3,0)+VLOOKUP($C2283,装备数值,6,0)*($E2283-1))*VLOOKUP($D2283,系数!$K$2:$O$7,3,0))</f>
        <v>0</v>
      </c>
      <c r="H2283" s="17">
        <f t="shared" si="71"/>
        <v>0</v>
      </c>
      <c r="I2283" s="17">
        <f>INT((VLOOKUP($C2283,装备数值,4,0)+VLOOKUP($C2283,装备数值,7,0)*($E2283-1))*VLOOKUP($D2283,系数!$K$2:$O$7,4,0))</f>
        <v>0</v>
      </c>
      <c r="J2283" s="17">
        <f>INT((VLOOKUP($C2283,装备数值,4,0)+VLOOKUP($C2283,装备数值,7,0)*($E2283-1))*VLOOKUP($D2283,系数!$K$2:$O$7,5,0))</f>
        <v>0</v>
      </c>
      <c r="K2283" s="17">
        <f>INT(VLOOKUP(E2283,强化金币,2,1)*VLOOKUP(INDEX(装备!F:F,MATCH(属性!A2283,装备!A:A,0)),系数!$K$12:$M$15,3,0))</f>
        <v>27</v>
      </c>
      <c r="L2283" s="17"/>
      <c r="M2283" s="17"/>
      <c r="N2283" s="17"/>
      <c r="O2283" s="17" t="str">
        <f>IF(E2283=1,"",VLOOKUP(E2283,系数!$S$2:$AB$12,MATCH(属性!C2283,评级,0),1))</f>
        <v/>
      </c>
    </row>
    <row r="2284" spans="1:15" ht="17.25" thickBot="1" x14ac:dyDescent="0.4">
      <c r="A2284" s="17">
        <f t="shared" si="70"/>
        <v>7100020</v>
      </c>
      <c r="B2284" s="17" t="s">
        <v>76</v>
      </c>
      <c r="C2284" s="15">
        <f>INDEX(装备!G:G,MATCH(属性!A2284,装备!A:A,0))</f>
        <v>11</v>
      </c>
      <c r="D2284" s="15" t="str">
        <f>INDEX(装备!E:E,MATCH(属性!A2284,装备!A:A,0))</f>
        <v>helmet</v>
      </c>
      <c r="E2284" s="14">
        <v>2</v>
      </c>
      <c r="F2284" s="17">
        <f>INT((VLOOKUP($C2284,装备数值,2,0)+VLOOKUP($C2284,装备数值,5,0)*($E2284-1))*VLOOKUP($D2284,系数!$K$2:$O$7,2,0))</f>
        <v>525</v>
      </c>
      <c r="G2284" s="17">
        <f>INT((VLOOKUP($C2284,装备数值,3,0)+VLOOKUP($C2284,装备数值,6,0)*($E2284-1))*VLOOKUP($D2284,系数!$K$2:$O$7,3,0))</f>
        <v>0</v>
      </c>
      <c r="H2284" s="17">
        <f t="shared" si="71"/>
        <v>0</v>
      </c>
      <c r="I2284" s="17">
        <f>INT((VLOOKUP($C2284,装备数值,4,0)+VLOOKUP($C2284,装备数值,7,0)*($E2284-1))*VLOOKUP($D2284,系数!$K$2:$O$7,4,0))</f>
        <v>0</v>
      </c>
      <c r="J2284" s="17">
        <f>INT((VLOOKUP($C2284,装备数值,4,0)+VLOOKUP($C2284,装备数值,7,0)*($E2284-1))*VLOOKUP($D2284,系数!$K$2:$O$7,5,0))</f>
        <v>0</v>
      </c>
      <c r="K2284" s="17">
        <f>INT(VLOOKUP(E2284,强化金币,2,1)*VLOOKUP(INDEX(装备!F:F,MATCH(属性!A2284,装备!A:A,0)),系数!$K$12:$M$15,3,0))</f>
        <v>44</v>
      </c>
      <c r="L2284" s="17"/>
      <c r="M2284" s="17"/>
      <c r="N2284" s="17"/>
      <c r="O2284" s="17">
        <f>IF(E2284=1,"",VLOOKUP(E2284,系数!$S$2:$AB$12,MATCH(属性!C2284,评级,0),1))</f>
        <v>0</v>
      </c>
    </row>
    <row r="2285" spans="1:15" ht="17.25" thickBot="1" x14ac:dyDescent="0.4">
      <c r="A2285" s="17">
        <f t="shared" si="70"/>
        <v>7100020</v>
      </c>
      <c r="B2285" s="17" t="s">
        <v>76</v>
      </c>
      <c r="C2285" s="15">
        <f>INDEX(装备!G:G,MATCH(属性!A2285,装备!A:A,0))</f>
        <v>11</v>
      </c>
      <c r="D2285" s="15" t="str">
        <f>INDEX(装备!E:E,MATCH(属性!A2285,装备!A:A,0))</f>
        <v>helmet</v>
      </c>
      <c r="E2285" s="14">
        <v>3</v>
      </c>
      <c r="F2285" s="17">
        <f>INT((VLOOKUP($C2285,装备数值,2,0)+VLOOKUP($C2285,装备数值,5,0)*($E2285-1))*VLOOKUP($D2285,系数!$K$2:$O$7,2,0))</f>
        <v>550</v>
      </c>
      <c r="G2285" s="17">
        <f>INT((VLOOKUP($C2285,装备数值,3,0)+VLOOKUP($C2285,装备数值,6,0)*($E2285-1))*VLOOKUP($D2285,系数!$K$2:$O$7,3,0))</f>
        <v>0</v>
      </c>
      <c r="H2285" s="17">
        <f t="shared" si="71"/>
        <v>0</v>
      </c>
      <c r="I2285" s="17">
        <f>INT((VLOOKUP($C2285,装备数值,4,0)+VLOOKUP($C2285,装备数值,7,0)*($E2285-1))*VLOOKUP($D2285,系数!$K$2:$O$7,4,0))</f>
        <v>0</v>
      </c>
      <c r="J2285" s="17">
        <f>INT((VLOOKUP($C2285,装备数值,4,0)+VLOOKUP($C2285,装备数值,7,0)*($E2285-1))*VLOOKUP($D2285,系数!$K$2:$O$7,5,0))</f>
        <v>0</v>
      </c>
      <c r="K2285" s="17">
        <f>INT(VLOOKUP(E2285,强化金币,2,1)*VLOOKUP(INDEX(装备!F:F,MATCH(属性!A2285,装备!A:A,0)),系数!$K$12:$M$15,3,0))</f>
        <v>55</v>
      </c>
      <c r="L2285" s="17"/>
      <c r="M2285" s="17"/>
      <c r="N2285" s="17"/>
      <c r="O2285" s="17">
        <f>IF(E2285=1,"",VLOOKUP(E2285,系数!$S$2:$AB$12,MATCH(属性!C2285,评级,0),1))</f>
        <v>0</v>
      </c>
    </row>
    <row r="2286" spans="1:15" ht="17.25" thickBot="1" x14ac:dyDescent="0.4">
      <c r="A2286" s="17">
        <f t="shared" si="70"/>
        <v>7100020</v>
      </c>
      <c r="B2286" s="17" t="s">
        <v>76</v>
      </c>
      <c r="C2286" s="15">
        <f>INDEX(装备!G:G,MATCH(属性!A2286,装备!A:A,0))</f>
        <v>11</v>
      </c>
      <c r="D2286" s="15" t="str">
        <f>INDEX(装备!E:E,MATCH(属性!A2286,装备!A:A,0))</f>
        <v>helmet</v>
      </c>
      <c r="E2286" s="14">
        <v>4</v>
      </c>
      <c r="F2286" s="17">
        <f>INT((VLOOKUP($C2286,装备数值,2,0)+VLOOKUP($C2286,装备数值,5,0)*($E2286-1))*VLOOKUP($D2286,系数!$K$2:$O$7,2,0))</f>
        <v>575</v>
      </c>
      <c r="G2286" s="17">
        <f>INT((VLOOKUP($C2286,装备数值,3,0)+VLOOKUP($C2286,装备数值,6,0)*($E2286-1))*VLOOKUP($D2286,系数!$K$2:$O$7,3,0))</f>
        <v>0</v>
      </c>
      <c r="H2286" s="17">
        <f t="shared" si="71"/>
        <v>0</v>
      </c>
      <c r="I2286" s="17">
        <f>INT((VLOOKUP($C2286,装备数值,4,0)+VLOOKUP($C2286,装备数值,7,0)*($E2286-1))*VLOOKUP($D2286,系数!$K$2:$O$7,4,0))</f>
        <v>0</v>
      </c>
      <c r="J2286" s="17">
        <f>INT((VLOOKUP($C2286,装备数值,4,0)+VLOOKUP($C2286,装备数值,7,0)*($E2286-1))*VLOOKUP($D2286,系数!$K$2:$O$7,5,0))</f>
        <v>0</v>
      </c>
      <c r="K2286" s="17">
        <f>INT(VLOOKUP(E2286,强化金币,2,1)*VLOOKUP(INDEX(装备!F:F,MATCH(属性!A2286,装备!A:A,0)),系数!$K$12:$M$15,3,0))</f>
        <v>110</v>
      </c>
      <c r="L2286" s="17"/>
      <c r="M2286" s="17"/>
      <c r="N2286" s="17"/>
      <c r="O2286" s="17">
        <f>IF(E2286=1,"",VLOOKUP(E2286,系数!$S$2:$AB$12,MATCH(属性!C2286,评级,0),1))</f>
        <v>0</v>
      </c>
    </row>
    <row r="2287" spans="1:15" ht="17.25" thickBot="1" x14ac:dyDescent="0.4">
      <c r="A2287" s="17">
        <f t="shared" si="70"/>
        <v>7100020</v>
      </c>
      <c r="B2287" s="17" t="s">
        <v>76</v>
      </c>
      <c r="C2287" s="15">
        <f>INDEX(装备!G:G,MATCH(属性!A2287,装备!A:A,0))</f>
        <v>11</v>
      </c>
      <c r="D2287" s="15" t="str">
        <f>INDEX(装备!E:E,MATCH(属性!A2287,装备!A:A,0))</f>
        <v>helmet</v>
      </c>
      <c r="E2287" s="14">
        <v>5</v>
      </c>
      <c r="F2287" s="17">
        <f>INT((VLOOKUP($C2287,装备数值,2,0)+VLOOKUP($C2287,装备数值,5,0)*($E2287-1))*VLOOKUP($D2287,系数!$K$2:$O$7,2,0))</f>
        <v>600</v>
      </c>
      <c r="G2287" s="17">
        <f>INT((VLOOKUP($C2287,装备数值,3,0)+VLOOKUP($C2287,装备数值,6,0)*($E2287-1))*VLOOKUP($D2287,系数!$K$2:$O$7,3,0))</f>
        <v>0</v>
      </c>
      <c r="H2287" s="17">
        <f t="shared" si="71"/>
        <v>0</v>
      </c>
      <c r="I2287" s="17">
        <f>INT((VLOOKUP($C2287,装备数值,4,0)+VLOOKUP($C2287,装备数值,7,0)*($E2287-1))*VLOOKUP($D2287,系数!$K$2:$O$7,4,0))</f>
        <v>0</v>
      </c>
      <c r="J2287" s="17">
        <f>INT((VLOOKUP($C2287,装备数值,4,0)+VLOOKUP($C2287,装备数值,7,0)*($E2287-1))*VLOOKUP($D2287,系数!$K$2:$O$7,5,0))</f>
        <v>0</v>
      </c>
      <c r="K2287" s="17">
        <f>INT(VLOOKUP(E2287,强化金币,2,1)*VLOOKUP(INDEX(装备!F:F,MATCH(属性!A2287,装备!A:A,0)),系数!$K$12:$M$15,3,0))</f>
        <v>165</v>
      </c>
      <c r="L2287" s="17"/>
      <c r="M2287" s="17"/>
      <c r="N2287" s="17"/>
      <c r="O2287" s="17">
        <f>IF(E2287=1,"",VLOOKUP(E2287,系数!$S$2:$AB$12,MATCH(属性!C2287,评级,0),1))</f>
        <v>0</v>
      </c>
    </row>
    <row r="2288" spans="1:15" ht="17.25" thickBot="1" x14ac:dyDescent="0.4">
      <c r="A2288" s="17">
        <f t="shared" si="70"/>
        <v>7100020</v>
      </c>
      <c r="B2288" s="17" t="s">
        <v>76</v>
      </c>
      <c r="C2288" s="15">
        <f>INDEX(装备!G:G,MATCH(属性!A2288,装备!A:A,0))</f>
        <v>11</v>
      </c>
      <c r="D2288" s="15" t="str">
        <f>INDEX(装备!E:E,MATCH(属性!A2288,装备!A:A,0))</f>
        <v>helmet</v>
      </c>
      <c r="E2288" s="14">
        <v>6</v>
      </c>
      <c r="F2288" s="17">
        <f>INT((VLOOKUP($C2288,装备数值,2,0)+VLOOKUP($C2288,装备数值,5,0)*($E2288-1))*VLOOKUP($D2288,系数!$K$2:$O$7,2,0))</f>
        <v>625</v>
      </c>
      <c r="G2288" s="17">
        <f>INT((VLOOKUP($C2288,装备数值,3,0)+VLOOKUP($C2288,装备数值,6,0)*($E2288-1))*VLOOKUP($D2288,系数!$K$2:$O$7,3,0))</f>
        <v>0</v>
      </c>
      <c r="H2288" s="17">
        <f t="shared" si="71"/>
        <v>0</v>
      </c>
      <c r="I2288" s="17">
        <f>INT((VLOOKUP($C2288,装备数值,4,0)+VLOOKUP($C2288,装备数值,7,0)*($E2288-1))*VLOOKUP($D2288,系数!$K$2:$O$7,4,0))</f>
        <v>0</v>
      </c>
      <c r="J2288" s="17">
        <f>INT((VLOOKUP($C2288,装备数值,4,0)+VLOOKUP($C2288,装备数值,7,0)*($E2288-1))*VLOOKUP($D2288,系数!$K$2:$O$7,5,0))</f>
        <v>0</v>
      </c>
      <c r="K2288" s="17">
        <f>INT(VLOOKUP(E2288,强化金币,2,1)*VLOOKUP(INDEX(装备!F:F,MATCH(属性!A2288,装备!A:A,0)),系数!$K$12:$M$15,3,0))</f>
        <v>220</v>
      </c>
      <c r="L2288" s="17"/>
      <c r="M2288" s="17"/>
      <c r="N2288" s="17"/>
      <c r="O2288" s="17">
        <f>IF(E2288=1,"",VLOOKUP(E2288,系数!$S$2:$AB$12,MATCH(属性!C2288,评级,0),1))</f>
        <v>0</v>
      </c>
    </row>
    <row r="2289" spans="1:15" ht="17.25" thickBot="1" x14ac:dyDescent="0.4">
      <c r="A2289" s="17">
        <f t="shared" si="70"/>
        <v>7100020</v>
      </c>
      <c r="B2289" s="17" t="s">
        <v>76</v>
      </c>
      <c r="C2289" s="15">
        <f>INDEX(装备!G:G,MATCH(属性!A2289,装备!A:A,0))</f>
        <v>11</v>
      </c>
      <c r="D2289" s="15" t="str">
        <f>INDEX(装备!E:E,MATCH(属性!A2289,装备!A:A,0))</f>
        <v>helmet</v>
      </c>
      <c r="E2289" s="14">
        <v>7</v>
      </c>
      <c r="F2289" s="17">
        <f>INT((VLOOKUP($C2289,装备数值,2,0)+VLOOKUP($C2289,装备数值,5,0)*($E2289-1))*VLOOKUP($D2289,系数!$K$2:$O$7,2,0))</f>
        <v>650</v>
      </c>
      <c r="G2289" s="17">
        <f>INT((VLOOKUP($C2289,装备数值,3,0)+VLOOKUP($C2289,装备数值,6,0)*($E2289-1))*VLOOKUP($D2289,系数!$K$2:$O$7,3,0))</f>
        <v>0</v>
      </c>
      <c r="H2289" s="17">
        <f t="shared" si="71"/>
        <v>0</v>
      </c>
      <c r="I2289" s="17">
        <f>INT((VLOOKUP($C2289,装备数值,4,0)+VLOOKUP($C2289,装备数值,7,0)*($E2289-1))*VLOOKUP($D2289,系数!$K$2:$O$7,4,0))</f>
        <v>0</v>
      </c>
      <c r="J2289" s="17">
        <f>INT((VLOOKUP($C2289,装备数值,4,0)+VLOOKUP($C2289,装备数值,7,0)*($E2289-1))*VLOOKUP($D2289,系数!$K$2:$O$7,5,0))</f>
        <v>0</v>
      </c>
      <c r="K2289" s="17">
        <f>INT(VLOOKUP(E2289,强化金币,2,1)*VLOOKUP(INDEX(装备!F:F,MATCH(属性!A2289,装备!A:A,0)),系数!$K$12:$M$15,3,0))</f>
        <v>275</v>
      </c>
      <c r="L2289" s="17"/>
      <c r="M2289" s="17"/>
      <c r="N2289" s="17"/>
      <c r="O2289" s="17">
        <f>IF(E2289=1,"",VLOOKUP(E2289,系数!$S$2:$AB$12,MATCH(属性!C2289,评级,0),1))</f>
        <v>0</v>
      </c>
    </row>
    <row r="2290" spans="1:15" ht="17.25" thickBot="1" x14ac:dyDescent="0.4">
      <c r="A2290" s="17">
        <f t="shared" si="70"/>
        <v>7100020</v>
      </c>
      <c r="B2290" s="17" t="s">
        <v>76</v>
      </c>
      <c r="C2290" s="15">
        <f>INDEX(装备!G:G,MATCH(属性!A2290,装备!A:A,0))</f>
        <v>11</v>
      </c>
      <c r="D2290" s="15" t="str">
        <f>INDEX(装备!E:E,MATCH(属性!A2290,装备!A:A,0))</f>
        <v>helmet</v>
      </c>
      <c r="E2290" s="14">
        <v>8</v>
      </c>
      <c r="F2290" s="17">
        <f>INT((VLOOKUP($C2290,装备数值,2,0)+VLOOKUP($C2290,装备数值,5,0)*($E2290-1))*VLOOKUP($D2290,系数!$K$2:$O$7,2,0))</f>
        <v>675</v>
      </c>
      <c r="G2290" s="17">
        <f>INT((VLOOKUP($C2290,装备数值,3,0)+VLOOKUP($C2290,装备数值,6,0)*($E2290-1))*VLOOKUP($D2290,系数!$K$2:$O$7,3,0))</f>
        <v>0</v>
      </c>
      <c r="H2290" s="17">
        <f t="shared" si="71"/>
        <v>0</v>
      </c>
      <c r="I2290" s="17">
        <f>INT((VLOOKUP($C2290,装备数值,4,0)+VLOOKUP($C2290,装备数值,7,0)*($E2290-1))*VLOOKUP($D2290,系数!$K$2:$O$7,4,0))</f>
        <v>0</v>
      </c>
      <c r="J2290" s="17">
        <f>INT((VLOOKUP($C2290,装备数值,4,0)+VLOOKUP($C2290,装备数值,7,0)*($E2290-1))*VLOOKUP($D2290,系数!$K$2:$O$7,5,0))</f>
        <v>0</v>
      </c>
      <c r="K2290" s="17">
        <f>INT(VLOOKUP(E2290,强化金币,2,1)*VLOOKUP(INDEX(装备!F:F,MATCH(属性!A2290,装备!A:A,0)),系数!$K$12:$M$15,3,0))</f>
        <v>330</v>
      </c>
      <c r="L2290" s="17"/>
      <c r="M2290" s="17"/>
      <c r="N2290" s="17"/>
      <c r="O2290" s="17">
        <f>IF(E2290=1,"",VLOOKUP(E2290,系数!$S$2:$AB$12,MATCH(属性!C2290,评级,0),1))</f>
        <v>0</v>
      </c>
    </row>
    <row r="2291" spans="1:15" ht="17.25" thickBot="1" x14ac:dyDescent="0.4">
      <c r="A2291" s="17">
        <f t="shared" si="70"/>
        <v>7100020</v>
      </c>
      <c r="B2291" s="17" t="s">
        <v>76</v>
      </c>
      <c r="C2291" s="15">
        <f>INDEX(装备!G:G,MATCH(属性!A2291,装备!A:A,0))</f>
        <v>11</v>
      </c>
      <c r="D2291" s="15" t="str">
        <f>INDEX(装备!E:E,MATCH(属性!A2291,装备!A:A,0))</f>
        <v>helmet</v>
      </c>
      <c r="E2291" s="14">
        <v>9</v>
      </c>
      <c r="F2291" s="17">
        <f>INT((VLOOKUP($C2291,装备数值,2,0)+VLOOKUP($C2291,装备数值,5,0)*($E2291-1))*VLOOKUP($D2291,系数!$K$2:$O$7,2,0))</f>
        <v>700</v>
      </c>
      <c r="G2291" s="17">
        <f>INT((VLOOKUP($C2291,装备数值,3,0)+VLOOKUP($C2291,装备数值,6,0)*($E2291-1))*VLOOKUP($D2291,系数!$K$2:$O$7,3,0))</f>
        <v>0</v>
      </c>
      <c r="H2291" s="17">
        <f t="shared" si="71"/>
        <v>0</v>
      </c>
      <c r="I2291" s="17">
        <f>INT((VLOOKUP($C2291,装备数值,4,0)+VLOOKUP($C2291,装备数值,7,0)*($E2291-1))*VLOOKUP($D2291,系数!$K$2:$O$7,4,0))</f>
        <v>0</v>
      </c>
      <c r="J2291" s="17">
        <f>INT((VLOOKUP($C2291,装备数值,4,0)+VLOOKUP($C2291,装备数值,7,0)*($E2291-1))*VLOOKUP($D2291,系数!$K$2:$O$7,5,0))</f>
        <v>0</v>
      </c>
      <c r="K2291" s="17">
        <f>INT(VLOOKUP(E2291,强化金币,2,1)*VLOOKUP(INDEX(装备!F:F,MATCH(属性!A2291,装备!A:A,0)),系数!$K$12:$M$15,3,0))</f>
        <v>385</v>
      </c>
      <c r="L2291" s="17"/>
      <c r="M2291" s="17"/>
      <c r="N2291" s="17"/>
      <c r="O2291" s="17">
        <f>IF(E2291=1,"",VLOOKUP(E2291,系数!$S$2:$AB$12,MATCH(属性!C2291,评级,0),1))</f>
        <v>0</v>
      </c>
    </row>
    <row r="2292" spans="1:15" ht="17.25" thickBot="1" x14ac:dyDescent="0.4">
      <c r="A2292" s="17">
        <f t="shared" si="70"/>
        <v>7100020</v>
      </c>
      <c r="B2292" s="17" t="s">
        <v>76</v>
      </c>
      <c r="C2292" s="15">
        <f>INDEX(装备!G:G,MATCH(属性!A2292,装备!A:A,0))</f>
        <v>11</v>
      </c>
      <c r="D2292" s="15" t="str">
        <f>INDEX(装备!E:E,MATCH(属性!A2292,装备!A:A,0))</f>
        <v>helmet</v>
      </c>
      <c r="E2292" s="14">
        <v>10</v>
      </c>
      <c r="F2292" s="17">
        <f>INT((VLOOKUP($C2292,装备数值,2,0)+VLOOKUP($C2292,装备数值,5,0)*($E2292-1))*VLOOKUP($D2292,系数!$K$2:$O$7,2,0))</f>
        <v>725</v>
      </c>
      <c r="G2292" s="17">
        <f>INT((VLOOKUP($C2292,装备数值,3,0)+VLOOKUP($C2292,装备数值,6,0)*($E2292-1))*VLOOKUP($D2292,系数!$K$2:$O$7,3,0))</f>
        <v>0</v>
      </c>
      <c r="H2292" s="17">
        <f t="shared" si="71"/>
        <v>0</v>
      </c>
      <c r="I2292" s="17">
        <f>INT((VLOOKUP($C2292,装备数值,4,0)+VLOOKUP($C2292,装备数值,7,0)*($E2292-1))*VLOOKUP($D2292,系数!$K$2:$O$7,4,0))</f>
        <v>0</v>
      </c>
      <c r="J2292" s="17">
        <f>INT((VLOOKUP($C2292,装备数值,4,0)+VLOOKUP($C2292,装备数值,7,0)*($E2292-1))*VLOOKUP($D2292,系数!$K$2:$O$7,5,0))</f>
        <v>0</v>
      </c>
      <c r="K2292" s="17">
        <f>INT(VLOOKUP(E2292,强化金币,2,1)*VLOOKUP(INDEX(装备!F:F,MATCH(属性!A2292,装备!A:A,0)),系数!$K$12:$M$15,3,0))</f>
        <v>440</v>
      </c>
      <c r="L2292" s="17"/>
      <c r="M2292" s="17"/>
      <c r="N2292" s="17"/>
      <c r="O2292" s="17">
        <f>IF(E2292=1,"",VLOOKUP(E2292,系数!$S$2:$AB$12,MATCH(属性!C2292,评级,0),1))</f>
        <v>0</v>
      </c>
    </row>
    <row r="2293" spans="1:15" ht="17.25" thickBot="1" x14ac:dyDescent="0.4">
      <c r="A2293" s="17">
        <f t="shared" si="70"/>
        <v>7100020</v>
      </c>
      <c r="B2293" s="17" t="s">
        <v>76</v>
      </c>
      <c r="C2293" s="15">
        <f>INDEX(装备!G:G,MATCH(属性!A2293,装备!A:A,0))</f>
        <v>11</v>
      </c>
      <c r="D2293" s="15" t="str">
        <f>INDEX(装备!E:E,MATCH(属性!A2293,装备!A:A,0))</f>
        <v>helmet</v>
      </c>
      <c r="E2293" s="14">
        <v>11</v>
      </c>
      <c r="F2293" s="17">
        <f>INT((VLOOKUP($C2293,装备数值,2,0)+VLOOKUP($C2293,装备数值,5,0)*($E2293-1))*VLOOKUP($D2293,系数!$K$2:$O$7,2,0))</f>
        <v>750</v>
      </c>
      <c r="G2293" s="17">
        <f>INT((VLOOKUP($C2293,装备数值,3,0)+VLOOKUP($C2293,装备数值,6,0)*($E2293-1))*VLOOKUP($D2293,系数!$K$2:$O$7,3,0))</f>
        <v>0</v>
      </c>
      <c r="H2293" s="17">
        <f t="shared" si="71"/>
        <v>0</v>
      </c>
      <c r="I2293" s="17">
        <f>INT((VLOOKUP($C2293,装备数值,4,0)+VLOOKUP($C2293,装备数值,7,0)*($E2293-1))*VLOOKUP($D2293,系数!$K$2:$O$7,4,0))</f>
        <v>0</v>
      </c>
      <c r="J2293" s="17">
        <f>INT((VLOOKUP($C2293,装备数值,4,0)+VLOOKUP($C2293,装备数值,7,0)*($E2293-1))*VLOOKUP($D2293,系数!$K$2:$O$7,5,0))</f>
        <v>0</v>
      </c>
      <c r="K2293" s="17">
        <f>INT(VLOOKUP(E2293,强化金币,2,1)*VLOOKUP(INDEX(装备!F:F,MATCH(属性!A2293,装备!A:A,0)),系数!$K$12:$M$15,3,0))</f>
        <v>495</v>
      </c>
      <c r="L2293" s="17"/>
      <c r="M2293" s="17"/>
      <c r="N2293" s="17"/>
      <c r="O2293" s="17">
        <f>IF(E2293=1,"",VLOOKUP(E2293,系数!$S$2:$AB$12,MATCH(属性!C2293,评级,0),1))</f>
        <v>0</v>
      </c>
    </row>
    <row r="2294" spans="1:15" ht="17.25" thickBot="1" x14ac:dyDescent="0.4">
      <c r="A2294" s="17">
        <f t="shared" si="70"/>
        <v>7100020</v>
      </c>
      <c r="B2294" s="17" t="s">
        <v>76</v>
      </c>
      <c r="C2294" s="15">
        <f>INDEX(装备!G:G,MATCH(属性!A2294,装备!A:A,0))</f>
        <v>11</v>
      </c>
      <c r="D2294" s="15" t="str">
        <f>INDEX(装备!E:E,MATCH(属性!A2294,装备!A:A,0))</f>
        <v>helmet</v>
      </c>
      <c r="E2294" s="14">
        <v>12</v>
      </c>
      <c r="F2294" s="17">
        <f>INT((VLOOKUP($C2294,装备数值,2,0)+VLOOKUP($C2294,装备数值,5,0)*($E2294-1))*VLOOKUP($D2294,系数!$K$2:$O$7,2,0))</f>
        <v>775</v>
      </c>
      <c r="G2294" s="17">
        <f>INT((VLOOKUP($C2294,装备数值,3,0)+VLOOKUP($C2294,装备数值,6,0)*($E2294-1))*VLOOKUP($D2294,系数!$K$2:$O$7,3,0))</f>
        <v>0</v>
      </c>
      <c r="H2294" s="17">
        <f t="shared" si="71"/>
        <v>0</v>
      </c>
      <c r="I2294" s="17">
        <f>INT((VLOOKUP($C2294,装备数值,4,0)+VLOOKUP($C2294,装备数值,7,0)*($E2294-1))*VLOOKUP($D2294,系数!$K$2:$O$7,4,0))</f>
        <v>0</v>
      </c>
      <c r="J2294" s="17">
        <f>INT((VLOOKUP($C2294,装备数值,4,0)+VLOOKUP($C2294,装备数值,7,0)*($E2294-1))*VLOOKUP($D2294,系数!$K$2:$O$7,5,0))</f>
        <v>0</v>
      </c>
      <c r="K2294" s="17">
        <f>INT(VLOOKUP(E2294,强化金币,2,1)*VLOOKUP(INDEX(装备!F:F,MATCH(属性!A2294,装备!A:A,0)),系数!$K$12:$M$15,3,0))</f>
        <v>550</v>
      </c>
      <c r="L2294" s="17"/>
      <c r="M2294" s="17"/>
      <c r="N2294" s="17"/>
      <c r="O2294" s="17">
        <f>IF(E2294=1,"",VLOOKUP(E2294,系数!$S$2:$AB$12,MATCH(属性!C2294,评级,0),1))</f>
        <v>0</v>
      </c>
    </row>
    <row r="2295" spans="1:15" ht="17.25" thickBot="1" x14ac:dyDescent="0.4">
      <c r="A2295" s="17">
        <f t="shared" si="70"/>
        <v>7100020</v>
      </c>
      <c r="B2295" s="17" t="s">
        <v>76</v>
      </c>
      <c r="C2295" s="15">
        <f>INDEX(装备!G:G,MATCH(属性!A2295,装备!A:A,0))</f>
        <v>11</v>
      </c>
      <c r="D2295" s="15" t="str">
        <f>INDEX(装备!E:E,MATCH(属性!A2295,装备!A:A,0))</f>
        <v>helmet</v>
      </c>
      <c r="E2295" s="14">
        <v>13</v>
      </c>
      <c r="F2295" s="17">
        <f>INT((VLOOKUP($C2295,装备数值,2,0)+VLOOKUP($C2295,装备数值,5,0)*($E2295-1))*VLOOKUP($D2295,系数!$K$2:$O$7,2,0))</f>
        <v>800</v>
      </c>
      <c r="G2295" s="17">
        <f>INT((VLOOKUP($C2295,装备数值,3,0)+VLOOKUP($C2295,装备数值,6,0)*($E2295-1))*VLOOKUP($D2295,系数!$K$2:$O$7,3,0))</f>
        <v>0</v>
      </c>
      <c r="H2295" s="17">
        <f t="shared" si="71"/>
        <v>0</v>
      </c>
      <c r="I2295" s="17">
        <f>INT((VLOOKUP($C2295,装备数值,4,0)+VLOOKUP($C2295,装备数值,7,0)*($E2295-1))*VLOOKUP($D2295,系数!$K$2:$O$7,4,0))</f>
        <v>0</v>
      </c>
      <c r="J2295" s="17">
        <f>INT((VLOOKUP($C2295,装备数值,4,0)+VLOOKUP($C2295,装备数值,7,0)*($E2295-1))*VLOOKUP($D2295,系数!$K$2:$O$7,5,0))</f>
        <v>0</v>
      </c>
      <c r="K2295" s="17">
        <f>INT(VLOOKUP(E2295,强化金币,2,1)*VLOOKUP(INDEX(装备!F:F,MATCH(属性!A2295,装备!A:A,0)),系数!$K$12:$M$15,3,0))</f>
        <v>660</v>
      </c>
      <c r="L2295" s="17"/>
      <c r="M2295" s="17"/>
      <c r="N2295" s="17"/>
      <c r="O2295" s="17">
        <f>IF(E2295=1,"",VLOOKUP(E2295,系数!$S$2:$AB$12,MATCH(属性!C2295,评级,0),1))</f>
        <v>0</v>
      </c>
    </row>
    <row r="2296" spans="1:15" ht="17.25" thickBot="1" x14ac:dyDescent="0.4">
      <c r="A2296" s="17">
        <f t="shared" si="70"/>
        <v>7100020</v>
      </c>
      <c r="B2296" s="17" t="s">
        <v>76</v>
      </c>
      <c r="C2296" s="15">
        <f>INDEX(装备!G:G,MATCH(属性!A2296,装备!A:A,0))</f>
        <v>11</v>
      </c>
      <c r="D2296" s="15" t="str">
        <f>INDEX(装备!E:E,MATCH(属性!A2296,装备!A:A,0))</f>
        <v>helmet</v>
      </c>
      <c r="E2296" s="14">
        <v>14</v>
      </c>
      <c r="F2296" s="17">
        <f>INT((VLOOKUP($C2296,装备数值,2,0)+VLOOKUP($C2296,装备数值,5,0)*($E2296-1))*VLOOKUP($D2296,系数!$K$2:$O$7,2,0))</f>
        <v>825</v>
      </c>
      <c r="G2296" s="17">
        <f>INT((VLOOKUP($C2296,装备数值,3,0)+VLOOKUP($C2296,装备数值,6,0)*($E2296-1))*VLOOKUP($D2296,系数!$K$2:$O$7,3,0))</f>
        <v>0</v>
      </c>
      <c r="H2296" s="17">
        <f t="shared" si="71"/>
        <v>0</v>
      </c>
      <c r="I2296" s="17">
        <f>INT((VLOOKUP($C2296,装备数值,4,0)+VLOOKUP($C2296,装备数值,7,0)*($E2296-1))*VLOOKUP($D2296,系数!$K$2:$O$7,4,0))</f>
        <v>0</v>
      </c>
      <c r="J2296" s="17">
        <f>INT((VLOOKUP($C2296,装备数值,4,0)+VLOOKUP($C2296,装备数值,7,0)*($E2296-1))*VLOOKUP($D2296,系数!$K$2:$O$7,5,0))</f>
        <v>0</v>
      </c>
      <c r="K2296" s="17">
        <f>INT(VLOOKUP(E2296,强化金币,2,1)*VLOOKUP(INDEX(装备!F:F,MATCH(属性!A2296,装备!A:A,0)),系数!$K$12:$M$15,3,0))</f>
        <v>770</v>
      </c>
      <c r="L2296" s="17"/>
      <c r="M2296" s="17"/>
      <c r="N2296" s="17"/>
      <c r="O2296" s="17">
        <f>IF(E2296=1,"",VLOOKUP(E2296,系数!$S$2:$AB$12,MATCH(属性!C2296,评级,0),1))</f>
        <v>0</v>
      </c>
    </row>
    <row r="2297" spans="1:15" ht="17.25" thickBot="1" x14ac:dyDescent="0.4">
      <c r="A2297" s="17">
        <f t="shared" si="70"/>
        <v>7100020</v>
      </c>
      <c r="B2297" s="17" t="s">
        <v>76</v>
      </c>
      <c r="C2297" s="15">
        <f>INDEX(装备!G:G,MATCH(属性!A2297,装备!A:A,0))</f>
        <v>11</v>
      </c>
      <c r="D2297" s="15" t="str">
        <f>INDEX(装备!E:E,MATCH(属性!A2297,装备!A:A,0))</f>
        <v>helmet</v>
      </c>
      <c r="E2297" s="14">
        <v>15</v>
      </c>
      <c r="F2297" s="17">
        <f>INT((VLOOKUP($C2297,装备数值,2,0)+VLOOKUP($C2297,装备数值,5,0)*($E2297-1))*VLOOKUP($D2297,系数!$K$2:$O$7,2,0))</f>
        <v>850</v>
      </c>
      <c r="G2297" s="17">
        <f>INT((VLOOKUP($C2297,装备数值,3,0)+VLOOKUP($C2297,装备数值,6,0)*($E2297-1))*VLOOKUP($D2297,系数!$K$2:$O$7,3,0))</f>
        <v>0</v>
      </c>
      <c r="H2297" s="17">
        <f t="shared" si="71"/>
        <v>0</v>
      </c>
      <c r="I2297" s="17">
        <f>INT((VLOOKUP($C2297,装备数值,4,0)+VLOOKUP($C2297,装备数值,7,0)*($E2297-1))*VLOOKUP($D2297,系数!$K$2:$O$7,4,0))</f>
        <v>0</v>
      </c>
      <c r="J2297" s="17">
        <f>INT((VLOOKUP($C2297,装备数值,4,0)+VLOOKUP($C2297,装备数值,7,0)*($E2297-1))*VLOOKUP($D2297,系数!$K$2:$O$7,5,0))</f>
        <v>0</v>
      </c>
      <c r="K2297" s="17">
        <f>INT(VLOOKUP(E2297,强化金币,2,1)*VLOOKUP(INDEX(装备!F:F,MATCH(属性!A2297,装备!A:A,0)),系数!$K$12:$M$15,3,0))</f>
        <v>880</v>
      </c>
      <c r="L2297" s="17"/>
      <c r="M2297" s="17"/>
      <c r="N2297" s="17"/>
      <c r="O2297" s="17">
        <f>IF(E2297=1,"",VLOOKUP(E2297,系数!$S$2:$AB$12,MATCH(属性!C2297,评级,0),1))</f>
        <v>0</v>
      </c>
    </row>
    <row r="2298" spans="1:15" ht="17.25" thickBot="1" x14ac:dyDescent="0.4">
      <c r="A2298" s="17">
        <f t="shared" si="70"/>
        <v>7100020</v>
      </c>
      <c r="B2298" s="17" t="s">
        <v>76</v>
      </c>
      <c r="C2298" s="15">
        <f>INDEX(装备!G:G,MATCH(属性!A2298,装备!A:A,0))</f>
        <v>11</v>
      </c>
      <c r="D2298" s="15" t="str">
        <f>INDEX(装备!E:E,MATCH(属性!A2298,装备!A:A,0))</f>
        <v>helmet</v>
      </c>
      <c r="E2298" s="14">
        <v>16</v>
      </c>
      <c r="F2298" s="17">
        <f>INT((VLOOKUP($C2298,装备数值,2,0)+VLOOKUP($C2298,装备数值,5,0)*($E2298-1))*VLOOKUP($D2298,系数!$K$2:$O$7,2,0))</f>
        <v>875</v>
      </c>
      <c r="G2298" s="17">
        <f>INT((VLOOKUP($C2298,装备数值,3,0)+VLOOKUP($C2298,装备数值,6,0)*($E2298-1))*VLOOKUP($D2298,系数!$K$2:$O$7,3,0))</f>
        <v>0</v>
      </c>
      <c r="H2298" s="17">
        <f t="shared" si="71"/>
        <v>0</v>
      </c>
      <c r="I2298" s="17">
        <f>INT((VLOOKUP($C2298,装备数值,4,0)+VLOOKUP($C2298,装备数值,7,0)*($E2298-1))*VLOOKUP($D2298,系数!$K$2:$O$7,4,0))</f>
        <v>0</v>
      </c>
      <c r="J2298" s="17">
        <f>INT((VLOOKUP($C2298,装备数值,4,0)+VLOOKUP($C2298,装备数值,7,0)*($E2298-1))*VLOOKUP($D2298,系数!$K$2:$O$7,5,0))</f>
        <v>0</v>
      </c>
      <c r="K2298" s="17">
        <f>INT(VLOOKUP(E2298,强化金币,2,1)*VLOOKUP(INDEX(装备!F:F,MATCH(属性!A2298,装备!A:A,0)),系数!$K$12:$M$15,3,0))</f>
        <v>990</v>
      </c>
      <c r="L2298" s="17"/>
      <c r="M2298" s="17"/>
      <c r="N2298" s="17"/>
      <c r="O2298" s="17">
        <f>IF(E2298=1,"",VLOOKUP(E2298,系数!$S$2:$AB$12,MATCH(属性!C2298,评级,0),1))</f>
        <v>0</v>
      </c>
    </row>
    <row r="2299" spans="1:15" ht="17.25" thickBot="1" x14ac:dyDescent="0.4">
      <c r="A2299" s="17">
        <f t="shared" si="70"/>
        <v>7100020</v>
      </c>
      <c r="B2299" s="17" t="s">
        <v>76</v>
      </c>
      <c r="C2299" s="15">
        <f>INDEX(装备!G:G,MATCH(属性!A2299,装备!A:A,0))</f>
        <v>11</v>
      </c>
      <c r="D2299" s="15" t="str">
        <f>INDEX(装备!E:E,MATCH(属性!A2299,装备!A:A,0))</f>
        <v>helmet</v>
      </c>
      <c r="E2299" s="14">
        <v>17</v>
      </c>
      <c r="F2299" s="17">
        <f>INT((VLOOKUP($C2299,装备数值,2,0)+VLOOKUP($C2299,装备数值,5,0)*($E2299-1))*VLOOKUP($D2299,系数!$K$2:$O$7,2,0))</f>
        <v>900</v>
      </c>
      <c r="G2299" s="17">
        <f>INT((VLOOKUP($C2299,装备数值,3,0)+VLOOKUP($C2299,装备数值,6,0)*($E2299-1))*VLOOKUP($D2299,系数!$K$2:$O$7,3,0))</f>
        <v>0</v>
      </c>
      <c r="H2299" s="17">
        <f t="shared" si="71"/>
        <v>0</v>
      </c>
      <c r="I2299" s="17">
        <f>INT((VLOOKUP($C2299,装备数值,4,0)+VLOOKUP($C2299,装备数值,7,0)*($E2299-1))*VLOOKUP($D2299,系数!$K$2:$O$7,4,0))</f>
        <v>0</v>
      </c>
      <c r="J2299" s="17">
        <f>INT((VLOOKUP($C2299,装备数值,4,0)+VLOOKUP($C2299,装备数值,7,0)*($E2299-1))*VLOOKUP($D2299,系数!$K$2:$O$7,5,0))</f>
        <v>0</v>
      </c>
      <c r="K2299" s="17">
        <f>INT(VLOOKUP(E2299,强化金币,2,1)*VLOOKUP(INDEX(装备!F:F,MATCH(属性!A2299,装备!A:A,0)),系数!$K$12:$M$15,3,0))</f>
        <v>1100</v>
      </c>
      <c r="L2299" s="17"/>
      <c r="M2299" s="17"/>
      <c r="N2299" s="17"/>
      <c r="O2299" s="17">
        <f>IF(E2299=1,"",VLOOKUP(E2299,系数!$S$2:$AB$12,MATCH(属性!C2299,评级,0),1))</f>
        <v>0</v>
      </c>
    </row>
    <row r="2300" spans="1:15" ht="17.25" thickBot="1" x14ac:dyDescent="0.4">
      <c r="A2300" s="17">
        <f t="shared" ref="A2300:A2363" si="72">A2180+1</f>
        <v>7100020</v>
      </c>
      <c r="B2300" s="17" t="s">
        <v>76</v>
      </c>
      <c r="C2300" s="15">
        <f>INDEX(装备!G:G,MATCH(属性!A2300,装备!A:A,0))</f>
        <v>11</v>
      </c>
      <c r="D2300" s="15" t="str">
        <f>INDEX(装备!E:E,MATCH(属性!A2300,装备!A:A,0))</f>
        <v>helmet</v>
      </c>
      <c r="E2300" s="14">
        <v>18</v>
      </c>
      <c r="F2300" s="17">
        <f>INT((VLOOKUP($C2300,装备数值,2,0)+VLOOKUP($C2300,装备数值,5,0)*($E2300-1))*VLOOKUP($D2300,系数!$K$2:$O$7,2,0))</f>
        <v>925</v>
      </c>
      <c r="G2300" s="17">
        <f>INT((VLOOKUP($C2300,装备数值,3,0)+VLOOKUP($C2300,装备数值,6,0)*($E2300-1))*VLOOKUP($D2300,系数!$K$2:$O$7,3,0))</f>
        <v>0</v>
      </c>
      <c r="H2300" s="17">
        <f t="shared" si="71"/>
        <v>0</v>
      </c>
      <c r="I2300" s="17">
        <f>INT((VLOOKUP($C2300,装备数值,4,0)+VLOOKUP($C2300,装备数值,7,0)*($E2300-1))*VLOOKUP($D2300,系数!$K$2:$O$7,4,0))</f>
        <v>0</v>
      </c>
      <c r="J2300" s="17">
        <f>INT((VLOOKUP($C2300,装备数值,4,0)+VLOOKUP($C2300,装备数值,7,0)*($E2300-1))*VLOOKUP($D2300,系数!$K$2:$O$7,5,0))</f>
        <v>0</v>
      </c>
      <c r="K2300" s="17">
        <f>INT(VLOOKUP(E2300,强化金币,2,1)*VLOOKUP(INDEX(装备!F:F,MATCH(属性!A2300,装备!A:A,0)),系数!$K$12:$M$15,3,0))</f>
        <v>1210</v>
      </c>
      <c r="L2300" s="17"/>
      <c r="M2300" s="17"/>
      <c r="N2300" s="17"/>
      <c r="O2300" s="17">
        <f>IF(E2300=1,"",VLOOKUP(E2300,系数!$S$2:$AB$12,MATCH(属性!C2300,评级,0),1))</f>
        <v>0</v>
      </c>
    </row>
    <row r="2301" spans="1:15" ht="17.25" thickBot="1" x14ac:dyDescent="0.4">
      <c r="A2301" s="17">
        <f t="shared" si="72"/>
        <v>7100020</v>
      </c>
      <c r="B2301" s="17" t="s">
        <v>76</v>
      </c>
      <c r="C2301" s="15">
        <f>INDEX(装备!G:G,MATCH(属性!A2301,装备!A:A,0))</f>
        <v>11</v>
      </c>
      <c r="D2301" s="15" t="str">
        <f>INDEX(装备!E:E,MATCH(属性!A2301,装备!A:A,0))</f>
        <v>helmet</v>
      </c>
      <c r="E2301" s="14">
        <v>19</v>
      </c>
      <c r="F2301" s="17">
        <f>INT((VLOOKUP($C2301,装备数值,2,0)+VLOOKUP($C2301,装备数值,5,0)*($E2301-1))*VLOOKUP($D2301,系数!$K$2:$O$7,2,0))</f>
        <v>950</v>
      </c>
      <c r="G2301" s="17">
        <f>INT((VLOOKUP($C2301,装备数值,3,0)+VLOOKUP($C2301,装备数值,6,0)*($E2301-1))*VLOOKUP($D2301,系数!$K$2:$O$7,3,0))</f>
        <v>0</v>
      </c>
      <c r="H2301" s="17">
        <f t="shared" si="71"/>
        <v>0</v>
      </c>
      <c r="I2301" s="17">
        <f>INT((VLOOKUP($C2301,装备数值,4,0)+VLOOKUP($C2301,装备数值,7,0)*($E2301-1))*VLOOKUP($D2301,系数!$K$2:$O$7,4,0))</f>
        <v>0</v>
      </c>
      <c r="J2301" s="17">
        <f>INT((VLOOKUP($C2301,装备数值,4,0)+VLOOKUP($C2301,装备数值,7,0)*($E2301-1))*VLOOKUP($D2301,系数!$K$2:$O$7,5,0))</f>
        <v>0</v>
      </c>
      <c r="K2301" s="17">
        <f>INT(VLOOKUP(E2301,强化金币,2,1)*VLOOKUP(INDEX(装备!F:F,MATCH(属性!A2301,装备!A:A,0)),系数!$K$12:$M$15,3,0))</f>
        <v>1320</v>
      </c>
      <c r="L2301" s="17"/>
      <c r="M2301" s="17"/>
      <c r="N2301" s="17"/>
      <c r="O2301" s="17">
        <f>IF(E2301=1,"",VLOOKUP(E2301,系数!$S$2:$AB$12,MATCH(属性!C2301,评级,0),1))</f>
        <v>0</v>
      </c>
    </row>
    <row r="2302" spans="1:15" ht="17.25" thickBot="1" x14ac:dyDescent="0.4">
      <c r="A2302" s="17">
        <f t="shared" si="72"/>
        <v>7100020</v>
      </c>
      <c r="B2302" s="17" t="s">
        <v>76</v>
      </c>
      <c r="C2302" s="15">
        <f>INDEX(装备!G:G,MATCH(属性!A2302,装备!A:A,0))</f>
        <v>11</v>
      </c>
      <c r="D2302" s="15" t="str">
        <f>INDEX(装备!E:E,MATCH(属性!A2302,装备!A:A,0))</f>
        <v>helmet</v>
      </c>
      <c r="E2302" s="14">
        <v>20</v>
      </c>
      <c r="F2302" s="17">
        <f>INT((VLOOKUP($C2302,装备数值,2,0)+VLOOKUP($C2302,装备数值,5,0)*($E2302-1))*VLOOKUP($D2302,系数!$K$2:$O$7,2,0))</f>
        <v>975</v>
      </c>
      <c r="G2302" s="17">
        <f>INT((VLOOKUP($C2302,装备数值,3,0)+VLOOKUP($C2302,装备数值,6,0)*($E2302-1))*VLOOKUP($D2302,系数!$K$2:$O$7,3,0))</f>
        <v>0</v>
      </c>
      <c r="H2302" s="17">
        <f t="shared" si="71"/>
        <v>0</v>
      </c>
      <c r="I2302" s="17">
        <f>INT((VLOOKUP($C2302,装备数值,4,0)+VLOOKUP($C2302,装备数值,7,0)*($E2302-1))*VLOOKUP($D2302,系数!$K$2:$O$7,4,0))</f>
        <v>0</v>
      </c>
      <c r="J2302" s="17">
        <f>INT((VLOOKUP($C2302,装备数值,4,0)+VLOOKUP($C2302,装备数值,7,0)*($E2302-1))*VLOOKUP($D2302,系数!$K$2:$O$7,5,0))</f>
        <v>0</v>
      </c>
      <c r="K2302" s="17">
        <f>INT(VLOOKUP(E2302,强化金币,2,1)*VLOOKUP(INDEX(装备!F:F,MATCH(属性!A2302,装备!A:A,0)),系数!$K$12:$M$15,3,0))</f>
        <v>1430</v>
      </c>
      <c r="L2302" s="17"/>
      <c r="M2302" s="17"/>
      <c r="N2302" s="17"/>
      <c r="O2302" s="17">
        <f>IF(E2302=1,"",VLOOKUP(E2302,系数!$S$2:$AB$12,MATCH(属性!C2302,评级,0),1))</f>
        <v>0</v>
      </c>
    </row>
    <row r="2303" spans="1:15" ht="17.25" thickBot="1" x14ac:dyDescent="0.4">
      <c r="A2303" s="17">
        <f t="shared" si="72"/>
        <v>7100020</v>
      </c>
      <c r="B2303" s="17" t="s">
        <v>76</v>
      </c>
      <c r="C2303" s="15">
        <f>INDEX(装备!G:G,MATCH(属性!A2303,装备!A:A,0))</f>
        <v>11</v>
      </c>
      <c r="D2303" s="15" t="str">
        <f>INDEX(装备!E:E,MATCH(属性!A2303,装备!A:A,0))</f>
        <v>helmet</v>
      </c>
      <c r="E2303" s="14">
        <v>21</v>
      </c>
      <c r="F2303" s="17">
        <f>INT((VLOOKUP($C2303,装备数值,2,0)+VLOOKUP($C2303,装备数值,5,0)*($E2303-1))*VLOOKUP($D2303,系数!$K$2:$O$7,2,0))</f>
        <v>1000</v>
      </c>
      <c r="G2303" s="17">
        <f>INT((VLOOKUP($C2303,装备数值,3,0)+VLOOKUP($C2303,装备数值,6,0)*($E2303-1))*VLOOKUP($D2303,系数!$K$2:$O$7,3,0))</f>
        <v>0</v>
      </c>
      <c r="H2303" s="17">
        <f t="shared" si="71"/>
        <v>0</v>
      </c>
      <c r="I2303" s="17">
        <f>INT((VLOOKUP($C2303,装备数值,4,0)+VLOOKUP($C2303,装备数值,7,0)*($E2303-1))*VLOOKUP($D2303,系数!$K$2:$O$7,4,0))</f>
        <v>0</v>
      </c>
      <c r="J2303" s="17">
        <f>INT((VLOOKUP($C2303,装备数值,4,0)+VLOOKUP($C2303,装备数值,7,0)*($E2303-1))*VLOOKUP($D2303,系数!$K$2:$O$7,5,0))</f>
        <v>0</v>
      </c>
      <c r="K2303" s="17">
        <f>INT(VLOOKUP(E2303,强化金币,2,1)*VLOOKUP(INDEX(装备!F:F,MATCH(属性!A2303,装备!A:A,0)),系数!$K$12:$M$15,3,0))</f>
        <v>1540</v>
      </c>
      <c r="L2303" s="17"/>
      <c r="M2303" s="17"/>
      <c r="N2303" s="17"/>
      <c r="O2303" s="17">
        <f>IF(E2303=1,"",VLOOKUP(E2303,系数!$S$2:$AB$12,MATCH(属性!C2303,评级,0),1))</f>
        <v>0</v>
      </c>
    </row>
    <row r="2304" spans="1:15" ht="17.25" thickBot="1" x14ac:dyDescent="0.4">
      <c r="A2304" s="17">
        <f t="shared" si="72"/>
        <v>7100020</v>
      </c>
      <c r="B2304" s="17" t="s">
        <v>76</v>
      </c>
      <c r="C2304" s="15">
        <f>INDEX(装备!G:G,MATCH(属性!A2304,装备!A:A,0))</f>
        <v>11</v>
      </c>
      <c r="D2304" s="15" t="str">
        <f>INDEX(装备!E:E,MATCH(属性!A2304,装备!A:A,0))</f>
        <v>helmet</v>
      </c>
      <c r="E2304" s="14">
        <v>22</v>
      </c>
      <c r="F2304" s="17">
        <f>INT((VLOOKUP($C2304,装备数值,2,0)+VLOOKUP($C2304,装备数值,5,0)*($E2304-1))*VLOOKUP($D2304,系数!$K$2:$O$7,2,0))</f>
        <v>1025</v>
      </c>
      <c r="G2304" s="17">
        <f>INT((VLOOKUP($C2304,装备数值,3,0)+VLOOKUP($C2304,装备数值,6,0)*($E2304-1))*VLOOKUP($D2304,系数!$K$2:$O$7,3,0))</f>
        <v>0</v>
      </c>
      <c r="H2304" s="17">
        <f t="shared" si="71"/>
        <v>0</v>
      </c>
      <c r="I2304" s="17">
        <f>INT((VLOOKUP($C2304,装备数值,4,0)+VLOOKUP($C2304,装备数值,7,0)*($E2304-1))*VLOOKUP($D2304,系数!$K$2:$O$7,4,0))</f>
        <v>0</v>
      </c>
      <c r="J2304" s="17">
        <f>INT((VLOOKUP($C2304,装备数值,4,0)+VLOOKUP($C2304,装备数值,7,0)*($E2304-1))*VLOOKUP($D2304,系数!$K$2:$O$7,5,0))</f>
        <v>0</v>
      </c>
      <c r="K2304" s="17">
        <f>INT(VLOOKUP(E2304,强化金币,2,1)*VLOOKUP(INDEX(装备!F:F,MATCH(属性!A2304,装备!A:A,0)),系数!$K$12:$M$15,3,0))</f>
        <v>1650</v>
      </c>
      <c r="L2304" s="17"/>
      <c r="M2304" s="17"/>
      <c r="N2304" s="17"/>
      <c r="O2304" s="17">
        <f>IF(E2304=1,"",VLOOKUP(E2304,系数!$S$2:$AB$12,MATCH(属性!C2304,评级,0),1))</f>
        <v>0</v>
      </c>
    </row>
    <row r="2305" spans="1:15" ht="17.25" thickBot="1" x14ac:dyDescent="0.4">
      <c r="A2305" s="17">
        <f t="shared" si="72"/>
        <v>7100020</v>
      </c>
      <c r="B2305" s="17" t="s">
        <v>76</v>
      </c>
      <c r="C2305" s="15">
        <f>INDEX(装备!G:G,MATCH(属性!A2305,装备!A:A,0))</f>
        <v>11</v>
      </c>
      <c r="D2305" s="15" t="str">
        <f>INDEX(装备!E:E,MATCH(属性!A2305,装备!A:A,0))</f>
        <v>helmet</v>
      </c>
      <c r="E2305" s="14">
        <v>23</v>
      </c>
      <c r="F2305" s="17">
        <f>INT((VLOOKUP($C2305,装备数值,2,0)+VLOOKUP($C2305,装备数值,5,0)*($E2305-1))*VLOOKUP($D2305,系数!$K$2:$O$7,2,0))</f>
        <v>1050</v>
      </c>
      <c r="G2305" s="17">
        <f>INT((VLOOKUP($C2305,装备数值,3,0)+VLOOKUP($C2305,装备数值,6,0)*($E2305-1))*VLOOKUP($D2305,系数!$K$2:$O$7,3,0))</f>
        <v>0</v>
      </c>
      <c r="H2305" s="17">
        <f t="shared" si="71"/>
        <v>0</v>
      </c>
      <c r="I2305" s="17">
        <f>INT((VLOOKUP($C2305,装备数值,4,0)+VLOOKUP($C2305,装备数值,7,0)*($E2305-1))*VLOOKUP($D2305,系数!$K$2:$O$7,4,0))</f>
        <v>0</v>
      </c>
      <c r="J2305" s="17">
        <f>INT((VLOOKUP($C2305,装备数值,4,0)+VLOOKUP($C2305,装备数值,7,0)*($E2305-1))*VLOOKUP($D2305,系数!$K$2:$O$7,5,0))</f>
        <v>0</v>
      </c>
      <c r="K2305" s="17">
        <f>INT(VLOOKUP(E2305,强化金币,2,1)*VLOOKUP(INDEX(装备!F:F,MATCH(属性!A2305,装备!A:A,0)),系数!$K$12:$M$15,3,0))</f>
        <v>1760</v>
      </c>
      <c r="L2305" s="17"/>
      <c r="M2305" s="17"/>
      <c r="N2305" s="17"/>
      <c r="O2305" s="17">
        <f>IF(E2305=1,"",VLOOKUP(E2305,系数!$S$2:$AB$12,MATCH(属性!C2305,评级,0),1))</f>
        <v>0</v>
      </c>
    </row>
    <row r="2306" spans="1:15" ht="17.25" thickBot="1" x14ac:dyDescent="0.4">
      <c r="A2306" s="17">
        <f t="shared" si="72"/>
        <v>7100020</v>
      </c>
      <c r="B2306" s="17" t="s">
        <v>76</v>
      </c>
      <c r="C2306" s="15">
        <f>INDEX(装备!G:G,MATCH(属性!A2306,装备!A:A,0))</f>
        <v>11</v>
      </c>
      <c r="D2306" s="15" t="str">
        <f>INDEX(装备!E:E,MATCH(属性!A2306,装备!A:A,0))</f>
        <v>helmet</v>
      </c>
      <c r="E2306" s="14">
        <v>24</v>
      </c>
      <c r="F2306" s="17">
        <f>INT((VLOOKUP($C2306,装备数值,2,0)+VLOOKUP($C2306,装备数值,5,0)*($E2306-1))*VLOOKUP($D2306,系数!$K$2:$O$7,2,0))</f>
        <v>1075</v>
      </c>
      <c r="G2306" s="17">
        <f>INT((VLOOKUP($C2306,装备数值,3,0)+VLOOKUP($C2306,装备数值,6,0)*($E2306-1))*VLOOKUP($D2306,系数!$K$2:$O$7,3,0))</f>
        <v>0</v>
      </c>
      <c r="H2306" s="17">
        <f t="shared" si="71"/>
        <v>0</v>
      </c>
      <c r="I2306" s="17">
        <f>INT((VLOOKUP($C2306,装备数值,4,0)+VLOOKUP($C2306,装备数值,7,0)*($E2306-1))*VLOOKUP($D2306,系数!$K$2:$O$7,4,0))</f>
        <v>0</v>
      </c>
      <c r="J2306" s="17">
        <f>INT((VLOOKUP($C2306,装备数值,4,0)+VLOOKUP($C2306,装备数值,7,0)*($E2306-1))*VLOOKUP($D2306,系数!$K$2:$O$7,5,0))</f>
        <v>0</v>
      </c>
      <c r="K2306" s="17">
        <f>INT(VLOOKUP(E2306,强化金币,2,1)*VLOOKUP(INDEX(装备!F:F,MATCH(属性!A2306,装备!A:A,0)),系数!$K$12:$M$15,3,0))</f>
        <v>1870</v>
      </c>
      <c r="L2306" s="17"/>
      <c r="M2306" s="17"/>
      <c r="N2306" s="17"/>
      <c r="O2306" s="17">
        <f>IF(E2306=1,"",VLOOKUP(E2306,系数!$S$2:$AB$12,MATCH(属性!C2306,评级,0),1))</f>
        <v>0</v>
      </c>
    </row>
    <row r="2307" spans="1:15" ht="17.25" thickBot="1" x14ac:dyDescent="0.4">
      <c r="A2307" s="17">
        <f t="shared" si="72"/>
        <v>7100020</v>
      </c>
      <c r="B2307" s="17" t="s">
        <v>76</v>
      </c>
      <c r="C2307" s="15">
        <f>INDEX(装备!G:G,MATCH(属性!A2307,装备!A:A,0))</f>
        <v>11</v>
      </c>
      <c r="D2307" s="15" t="str">
        <f>INDEX(装备!E:E,MATCH(属性!A2307,装备!A:A,0))</f>
        <v>helmet</v>
      </c>
      <c r="E2307" s="14">
        <v>25</v>
      </c>
      <c r="F2307" s="17">
        <f>INT((VLOOKUP($C2307,装备数值,2,0)+VLOOKUP($C2307,装备数值,5,0)*($E2307-1))*VLOOKUP($D2307,系数!$K$2:$O$7,2,0))</f>
        <v>1100</v>
      </c>
      <c r="G2307" s="17">
        <f>INT((VLOOKUP($C2307,装备数值,3,0)+VLOOKUP($C2307,装备数值,6,0)*($E2307-1))*VLOOKUP($D2307,系数!$K$2:$O$7,3,0))</f>
        <v>0</v>
      </c>
      <c r="H2307" s="17">
        <f t="shared" si="71"/>
        <v>0</v>
      </c>
      <c r="I2307" s="17">
        <f>INT((VLOOKUP($C2307,装备数值,4,0)+VLOOKUP($C2307,装备数值,7,0)*($E2307-1))*VLOOKUP($D2307,系数!$K$2:$O$7,4,0))</f>
        <v>0</v>
      </c>
      <c r="J2307" s="17">
        <f>INT((VLOOKUP($C2307,装备数值,4,0)+VLOOKUP($C2307,装备数值,7,0)*($E2307-1))*VLOOKUP($D2307,系数!$K$2:$O$7,5,0))</f>
        <v>0</v>
      </c>
      <c r="K2307" s="17">
        <f>INT(VLOOKUP(E2307,强化金币,2,1)*VLOOKUP(INDEX(装备!F:F,MATCH(属性!A2307,装备!A:A,0)),系数!$K$12:$M$15,3,0))</f>
        <v>1980</v>
      </c>
      <c r="L2307" s="17"/>
      <c r="M2307" s="17"/>
      <c r="N2307" s="17"/>
      <c r="O2307" s="17">
        <f>IF(E2307=1,"",VLOOKUP(E2307,系数!$S$2:$AB$12,MATCH(属性!C2307,评级,0),1))</f>
        <v>0</v>
      </c>
    </row>
    <row r="2308" spans="1:15" ht="17.25" thickBot="1" x14ac:dyDescent="0.4">
      <c r="A2308" s="17">
        <f t="shared" si="72"/>
        <v>7100020</v>
      </c>
      <c r="B2308" s="17" t="s">
        <v>76</v>
      </c>
      <c r="C2308" s="15">
        <f>INDEX(装备!G:G,MATCH(属性!A2308,装备!A:A,0))</f>
        <v>11</v>
      </c>
      <c r="D2308" s="15" t="str">
        <f>INDEX(装备!E:E,MATCH(属性!A2308,装备!A:A,0))</f>
        <v>helmet</v>
      </c>
      <c r="E2308" s="14">
        <v>26</v>
      </c>
      <c r="F2308" s="17">
        <f>INT((VLOOKUP($C2308,装备数值,2,0)+VLOOKUP($C2308,装备数值,5,0)*($E2308-1))*VLOOKUP($D2308,系数!$K$2:$O$7,2,0))</f>
        <v>1125</v>
      </c>
      <c r="G2308" s="17">
        <f>INT((VLOOKUP($C2308,装备数值,3,0)+VLOOKUP($C2308,装备数值,6,0)*($E2308-1))*VLOOKUP($D2308,系数!$K$2:$O$7,3,0))</f>
        <v>0</v>
      </c>
      <c r="H2308" s="17">
        <f t="shared" ref="H2308:H2371" si="73">G2308</f>
        <v>0</v>
      </c>
      <c r="I2308" s="17">
        <f>INT((VLOOKUP($C2308,装备数值,4,0)+VLOOKUP($C2308,装备数值,7,0)*($E2308-1))*VLOOKUP($D2308,系数!$K$2:$O$7,4,0))</f>
        <v>0</v>
      </c>
      <c r="J2308" s="17">
        <f>INT((VLOOKUP($C2308,装备数值,4,0)+VLOOKUP($C2308,装备数值,7,0)*($E2308-1))*VLOOKUP($D2308,系数!$K$2:$O$7,5,0))</f>
        <v>0</v>
      </c>
      <c r="K2308" s="17">
        <f>INT(VLOOKUP(E2308,强化金币,2,1)*VLOOKUP(INDEX(装备!F:F,MATCH(属性!A2308,装备!A:A,0)),系数!$K$12:$M$15,3,0))</f>
        <v>2090</v>
      </c>
      <c r="L2308" s="17"/>
      <c r="M2308" s="17"/>
      <c r="N2308" s="17"/>
      <c r="O2308" s="17">
        <f>IF(E2308=1,"",VLOOKUP(E2308,系数!$S$2:$AB$12,MATCH(属性!C2308,评级,0),1))</f>
        <v>0</v>
      </c>
    </row>
    <row r="2309" spans="1:15" ht="17.25" thickBot="1" x14ac:dyDescent="0.4">
      <c r="A2309" s="17">
        <f t="shared" si="72"/>
        <v>7100020</v>
      </c>
      <c r="B2309" s="17" t="s">
        <v>76</v>
      </c>
      <c r="C2309" s="15">
        <f>INDEX(装备!G:G,MATCH(属性!A2309,装备!A:A,0))</f>
        <v>11</v>
      </c>
      <c r="D2309" s="15" t="str">
        <f>INDEX(装备!E:E,MATCH(属性!A2309,装备!A:A,0))</f>
        <v>helmet</v>
      </c>
      <c r="E2309" s="14">
        <v>27</v>
      </c>
      <c r="F2309" s="17">
        <f>INT((VLOOKUP($C2309,装备数值,2,0)+VLOOKUP($C2309,装备数值,5,0)*($E2309-1))*VLOOKUP($D2309,系数!$K$2:$O$7,2,0))</f>
        <v>1150</v>
      </c>
      <c r="G2309" s="17">
        <f>INT((VLOOKUP($C2309,装备数值,3,0)+VLOOKUP($C2309,装备数值,6,0)*($E2309-1))*VLOOKUP($D2309,系数!$K$2:$O$7,3,0))</f>
        <v>0</v>
      </c>
      <c r="H2309" s="17">
        <f t="shared" si="73"/>
        <v>0</v>
      </c>
      <c r="I2309" s="17">
        <f>INT((VLOOKUP($C2309,装备数值,4,0)+VLOOKUP($C2309,装备数值,7,0)*($E2309-1))*VLOOKUP($D2309,系数!$K$2:$O$7,4,0))</f>
        <v>0</v>
      </c>
      <c r="J2309" s="17">
        <f>INT((VLOOKUP($C2309,装备数值,4,0)+VLOOKUP($C2309,装备数值,7,0)*($E2309-1))*VLOOKUP($D2309,系数!$K$2:$O$7,5,0))</f>
        <v>0</v>
      </c>
      <c r="K2309" s="17">
        <f>INT(VLOOKUP(E2309,强化金币,2,1)*VLOOKUP(INDEX(装备!F:F,MATCH(属性!A2309,装备!A:A,0)),系数!$K$12:$M$15,3,0))</f>
        <v>2200</v>
      </c>
      <c r="L2309" s="17"/>
      <c r="M2309" s="17"/>
      <c r="N2309" s="17"/>
      <c r="O2309" s="17">
        <f>IF(E2309=1,"",VLOOKUP(E2309,系数!$S$2:$AB$12,MATCH(属性!C2309,评级,0),1))</f>
        <v>0</v>
      </c>
    </row>
    <row r="2310" spans="1:15" ht="17.25" thickBot="1" x14ac:dyDescent="0.4">
      <c r="A2310" s="17">
        <f t="shared" si="72"/>
        <v>7100020</v>
      </c>
      <c r="B2310" s="17" t="s">
        <v>76</v>
      </c>
      <c r="C2310" s="15">
        <f>INDEX(装备!G:G,MATCH(属性!A2310,装备!A:A,0))</f>
        <v>11</v>
      </c>
      <c r="D2310" s="15" t="str">
        <f>INDEX(装备!E:E,MATCH(属性!A2310,装备!A:A,0))</f>
        <v>helmet</v>
      </c>
      <c r="E2310" s="14">
        <v>28</v>
      </c>
      <c r="F2310" s="17">
        <f>INT((VLOOKUP($C2310,装备数值,2,0)+VLOOKUP($C2310,装备数值,5,0)*($E2310-1))*VLOOKUP($D2310,系数!$K$2:$O$7,2,0))</f>
        <v>1175</v>
      </c>
      <c r="G2310" s="17">
        <f>INT((VLOOKUP($C2310,装备数值,3,0)+VLOOKUP($C2310,装备数值,6,0)*($E2310-1))*VLOOKUP($D2310,系数!$K$2:$O$7,3,0))</f>
        <v>0</v>
      </c>
      <c r="H2310" s="17">
        <f t="shared" si="73"/>
        <v>0</v>
      </c>
      <c r="I2310" s="17">
        <f>INT((VLOOKUP($C2310,装备数值,4,0)+VLOOKUP($C2310,装备数值,7,0)*($E2310-1))*VLOOKUP($D2310,系数!$K$2:$O$7,4,0))</f>
        <v>0</v>
      </c>
      <c r="J2310" s="17">
        <f>INT((VLOOKUP($C2310,装备数值,4,0)+VLOOKUP($C2310,装备数值,7,0)*($E2310-1))*VLOOKUP($D2310,系数!$K$2:$O$7,5,0))</f>
        <v>0</v>
      </c>
      <c r="K2310" s="17">
        <f>INT(VLOOKUP(E2310,强化金币,2,1)*VLOOKUP(INDEX(装备!F:F,MATCH(属性!A2310,装备!A:A,0)),系数!$K$12:$M$15,3,0))</f>
        <v>2310</v>
      </c>
      <c r="L2310" s="17"/>
      <c r="M2310" s="17"/>
      <c r="N2310" s="17"/>
      <c r="O2310" s="17">
        <f>IF(E2310=1,"",VLOOKUP(E2310,系数!$S$2:$AB$12,MATCH(属性!C2310,评级,0),1))</f>
        <v>0</v>
      </c>
    </row>
    <row r="2311" spans="1:15" ht="17.25" thickBot="1" x14ac:dyDescent="0.4">
      <c r="A2311" s="17">
        <f t="shared" si="72"/>
        <v>7100020</v>
      </c>
      <c r="B2311" s="17" t="s">
        <v>76</v>
      </c>
      <c r="C2311" s="15">
        <f>INDEX(装备!G:G,MATCH(属性!A2311,装备!A:A,0))</f>
        <v>11</v>
      </c>
      <c r="D2311" s="15" t="str">
        <f>INDEX(装备!E:E,MATCH(属性!A2311,装备!A:A,0))</f>
        <v>helmet</v>
      </c>
      <c r="E2311" s="14">
        <v>29</v>
      </c>
      <c r="F2311" s="17">
        <f>INT((VLOOKUP($C2311,装备数值,2,0)+VLOOKUP($C2311,装备数值,5,0)*($E2311-1))*VLOOKUP($D2311,系数!$K$2:$O$7,2,0))</f>
        <v>1200</v>
      </c>
      <c r="G2311" s="17">
        <f>INT((VLOOKUP($C2311,装备数值,3,0)+VLOOKUP($C2311,装备数值,6,0)*($E2311-1))*VLOOKUP($D2311,系数!$K$2:$O$7,3,0))</f>
        <v>0</v>
      </c>
      <c r="H2311" s="17">
        <f t="shared" si="73"/>
        <v>0</v>
      </c>
      <c r="I2311" s="17">
        <f>INT((VLOOKUP($C2311,装备数值,4,0)+VLOOKUP($C2311,装备数值,7,0)*($E2311-1))*VLOOKUP($D2311,系数!$K$2:$O$7,4,0))</f>
        <v>0</v>
      </c>
      <c r="J2311" s="17">
        <f>INT((VLOOKUP($C2311,装备数值,4,0)+VLOOKUP($C2311,装备数值,7,0)*($E2311-1))*VLOOKUP($D2311,系数!$K$2:$O$7,5,0))</f>
        <v>0</v>
      </c>
      <c r="K2311" s="17">
        <f>INT(VLOOKUP(E2311,强化金币,2,1)*VLOOKUP(INDEX(装备!F:F,MATCH(属性!A2311,装备!A:A,0)),系数!$K$12:$M$15,3,0))</f>
        <v>2475</v>
      </c>
      <c r="L2311" s="17"/>
      <c r="M2311" s="17"/>
      <c r="N2311" s="17"/>
      <c r="O2311" s="17">
        <f>IF(E2311=1,"",VLOOKUP(E2311,系数!$S$2:$AB$12,MATCH(属性!C2311,评级,0),1))</f>
        <v>0</v>
      </c>
    </row>
    <row r="2312" spans="1:15" ht="17.25" thickBot="1" x14ac:dyDescent="0.4">
      <c r="A2312" s="17">
        <f t="shared" si="72"/>
        <v>7100020</v>
      </c>
      <c r="B2312" s="17" t="s">
        <v>76</v>
      </c>
      <c r="C2312" s="15">
        <f>INDEX(装备!G:G,MATCH(属性!A2312,装备!A:A,0))</f>
        <v>11</v>
      </c>
      <c r="D2312" s="15" t="str">
        <f>INDEX(装备!E:E,MATCH(属性!A2312,装备!A:A,0))</f>
        <v>helmet</v>
      </c>
      <c r="E2312" s="14">
        <v>30</v>
      </c>
      <c r="F2312" s="17">
        <f>INT((VLOOKUP($C2312,装备数值,2,0)+VLOOKUP($C2312,装备数值,5,0)*($E2312-1))*VLOOKUP($D2312,系数!$K$2:$O$7,2,0))</f>
        <v>1225</v>
      </c>
      <c r="G2312" s="17">
        <f>INT((VLOOKUP($C2312,装备数值,3,0)+VLOOKUP($C2312,装备数值,6,0)*($E2312-1))*VLOOKUP($D2312,系数!$K$2:$O$7,3,0))</f>
        <v>0</v>
      </c>
      <c r="H2312" s="17">
        <f t="shared" si="73"/>
        <v>0</v>
      </c>
      <c r="I2312" s="17">
        <f>INT((VLOOKUP($C2312,装备数值,4,0)+VLOOKUP($C2312,装备数值,7,0)*($E2312-1))*VLOOKUP($D2312,系数!$K$2:$O$7,4,0))</f>
        <v>0</v>
      </c>
      <c r="J2312" s="17">
        <f>INT((VLOOKUP($C2312,装备数值,4,0)+VLOOKUP($C2312,装备数值,7,0)*($E2312-1))*VLOOKUP($D2312,系数!$K$2:$O$7,5,0))</f>
        <v>0</v>
      </c>
      <c r="K2312" s="17">
        <f>INT(VLOOKUP(E2312,强化金币,2,1)*VLOOKUP(INDEX(装备!F:F,MATCH(属性!A2312,装备!A:A,0)),系数!$K$12:$M$15,3,0))</f>
        <v>2750</v>
      </c>
      <c r="L2312" s="17"/>
      <c r="M2312" s="17"/>
      <c r="N2312" s="17"/>
      <c r="O2312" s="17">
        <f>IF(E2312=1,"",VLOOKUP(E2312,系数!$S$2:$AB$12,MATCH(属性!C2312,评级,0),1))</f>
        <v>0</v>
      </c>
    </row>
    <row r="2313" spans="1:15" ht="17.25" thickBot="1" x14ac:dyDescent="0.4">
      <c r="A2313" s="17">
        <f t="shared" si="72"/>
        <v>7100020</v>
      </c>
      <c r="B2313" s="17" t="s">
        <v>76</v>
      </c>
      <c r="C2313" s="15">
        <f>INDEX(装备!G:G,MATCH(属性!A2313,装备!A:A,0))</f>
        <v>11</v>
      </c>
      <c r="D2313" s="15" t="str">
        <f>INDEX(装备!E:E,MATCH(属性!A2313,装备!A:A,0))</f>
        <v>helmet</v>
      </c>
      <c r="E2313" s="14">
        <v>31</v>
      </c>
      <c r="F2313" s="17">
        <f>INT((VLOOKUP($C2313,装备数值,2,0)+VLOOKUP($C2313,装备数值,5,0)*($E2313-1))*VLOOKUP($D2313,系数!$K$2:$O$7,2,0))</f>
        <v>1250</v>
      </c>
      <c r="G2313" s="17">
        <f>INT((VLOOKUP($C2313,装备数值,3,0)+VLOOKUP($C2313,装备数值,6,0)*($E2313-1))*VLOOKUP($D2313,系数!$K$2:$O$7,3,0))</f>
        <v>0</v>
      </c>
      <c r="H2313" s="17">
        <f t="shared" si="73"/>
        <v>0</v>
      </c>
      <c r="I2313" s="17">
        <f>INT((VLOOKUP($C2313,装备数值,4,0)+VLOOKUP($C2313,装备数值,7,0)*($E2313-1))*VLOOKUP($D2313,系数!$K$2:$O$7,4,0))</f>
        <v>0</v>
      </c>
      <c r="J2313" s="17">
        <f>INT((VLOOKUP($C2313,装备数值,4,0)+VLOOKUP($C2313,装备数值,7,0)*($E2313-1))*VLOOKUP($D2313,系数!$K$2:$O$7,5,0))</f>
        <v>0</v>
      </c>
      <c r="K2313" s="17">
        <f>INT(VLOOKUP(E2313,强化金币,2,1)*VLOOKUP(INDEX(装备!F:F,MATCH(属性!A2313,装备!A:A,0)),系数!$K$12:$M$15,3,0))</f>
        <v>3025</v>
      </c>
      <c r="L2313" s="17"/>
      <c r="M2313" s="17"/>
      <c r="N2313" s="17"/>
      <c r="O2313" s="17">
        <f>IF(E2313=1,"",VLOOKUP(E2313,系数!$S$2:$AB$12,MATCH(属性!C2313,评级,0),1))</f>
        <v>0</v>
      </c>
    </row>
    <row r="2314" spans="1:15" ht="17.25" thickBot="1" x14ac:dyDescent="0.4">
      <c r="A2314" s="17">
        <f t="shared" si="72"/>
        <v>7100020</v>
      </c>
      <c r="B2314" s="17" t="s">
        <v>76</v>
      </c>
      <c r="C2314" s="15">
        <f>INDEX(装备!G:G,MATCH(属性!A2314,装备!A:A,0))</f>
        <v>11</v>
      </c>
      <c r="D2314" s="15" t="str">
        <f>INDEX(装备!E:E,MATCH(属性!A2314,装备!A:A,0))</f>
        <v>helmet</v>
      </c>
      <c r="E2314" s="14">
        <v>32</v>
      </c>
      <c r="F2314" s="17">
        <f>INT((VLOOKUP($C2314,装备数值,2,0)+VLOOKUP($C2314,装备数值,5,0)*($E2314-1))*VLOOKUP($D2314,系数!$K$2:$O$7,2,0))</f>
        <v>1275</v>
      </c>
      <c r="G2314" s="17">
        <f>INT((VLOOKUP($C2314,装备数值,3,0)+VLOOKUP($C2314,装备数值,6,0)*($E2314-1))*VLOOKUP($D2314,系数!$K$2:$O$7,3,0))</f>
        <v>0</v>
      </c>
      <c r="H2314" s="17">
        <f t="shared" si="73"/>
        <v>0</v>
      </c>
      <c r="I2314" s="17">
        <f>INT((VLOOKUP($C2314,装备数值,4,0)+VLOOKUP($C2314,装备数值,7,0)*($E2314-1))*VLOOKUP($D2314,系数!$K$2:$O$7,4,0))</f>
        <v>0</v>
      </c>
      <c r="J2314" s="17">
        <f>INT((VLOOKUP($C2314,装备数值,4,0)+VLOOKUP($C2314,装备数值,7,0)*($E2314-1))*VLOOKUP($D2314,系数!$K$2:$O$7,5,0))</f>
        <v>0</v>
      </c>
      <c r="K2314" s="17">
        <f>INT(VLOOKUP(E2314,强化金币,2,1)*VLOOKUP(INDEX(装备!F:F,MATCH(属性!A2314,装备!A:A,0)),系数!$K$12:$M$15,3,0))</f>
        <v>3300</v>
      </c>
      <c r="L2314" s="17"/>
      <c r="M2314" s="17"/>
      <c r="N2314" s="17"/>
      <c r="O2314" s="17">
        <f>IF(E2314=1,"",VLOOKUP(E2314,系数!$S$2:$AB$12,MATCH(属性!C2314,评级,0),1))</f>
        <v>0</v>
      </c>
    </row>
    <row r="2315" spans="1:15" ht="17.25" thickBot="1" x14ac:dyDescent="0.4">
      <c r="A2315" s="17">
        <f t="shared" si="72"/>
        <v>7100020</v>
      </c>
      <c r="B2315" s="17" t="s">
        <v>76</v>
      </c>
      <c r="C2315" s="15">
        <f>INDEX(装备!G:G,MATCH(属性!A2315,装备!A:A,0))</f>
        <v>11</v>
      </c>
      <c r="D2315" s="15" t="str">
        <f>INDEX(装备!E:E,MATCH(属性!A2315,装备!A:A,0))</f>
        <v>helmet</v>
      </c>
      <c r="E2315" s="14">
        <v>33</v>
      </c>
      <c r="F2315" s="17">
        <f>INT((VLOOKUP($C2315,装备数值,2,0)+VLOOKUP($C2315,装备数值,5,0)*($E2315-1))*VLOOKUP($D2315,系数!$K$2:$O$7,2,0))</f>
        <v>1300</v>
      </c>
      <c r="G2315" s="17">
        <f>INT((VLOOKUP($C2315,装备数值,3,0)+VLOOKUP($C2315,装备数值,6,0)*($E2315-1))*VLOOKUP($D2315,系数!$K$2:$O$7,3,0))</f>
        <v>0</v>
      </c>
      <c r="H2315" s="17">
        <f t="shared" si="73"/>
        <v>0</v>
      </c>
      <c r="I2315" s="17">
        <f>INT((VLOOKUP($C2315,装备数值,4,0)+VLOOKUP($C2315,装备数值,7,0)*($E2315-1))*VLOOKUP($D2315,系数!$K$2:$O$7,4,0))</f>
        <v>0</v>
      </c>
      <c r="J2315" s="17">
        <f>INT((VLOOKUP($C2315,装备数值,4,0)+VLOOKUP($C2315,装备数值,7,0)*($E2315-1))*VLOOKUP($D2315,系数!$K$2:$O$7,5,0))</f>
        <v>0</v>
      </c>
      <c r="K2315" s="17">
        <f>INT(VLOOKUP(E2315,强化金币,2,1)*VLOOKUP(INDEX(装备!F:F,MATCH(属性!A2315,装备!A:A,0)),系数!$K$12:$M$15,3,0))</f>
        <v>3575</v>
      </c>
      <c r="L2315" s="17"/>
      <c r="M2315" s="17"/>
      <c r="N2315" s="17"/>
      <c r="O2315" s="17">
        <f>IF(E2315=1,"",VLOOKUP(E2315,系数!$S$2:$AB$12,MATCH(属性!C2315,评级,0),1))</f>
        <v>0</v>
      </c>
    </row>
    <row r="2316" spans="1:15" ht="17.25" thickBot="1" x14ac:dyDescent="0.4">
      <c r="A2316" s="17">
        <f t="shared" si="72"/>
        <v>7100020</v>
      </c>
      <c r="B2316" s="17" t="s">
        <v>76</v>
      </c>
      <c r="C2316" s="15">
        <f>INDEX(装备!G:G,MATCH(属性!A2316,装备!A:A,0))</f>
        <v>11</v>
      </c>
      <c r="D2316" s="15" t="str">
        <f>INDEX(装备!E:E,MATCH(属性!A2316,装备!A:A,0))</f>
        <v>helmet</v>
      </c>
      <c r="E2316" s="14">
        <v>34</v>
      </c>
      <c r="F2316" s="17">
        <f>INT((VLOOKUP($C2316,装备数值,2,0)+VLOOKUP($C2316,装备数值,5,0)*($E2316-1))*VLOOKUP($D2316,系数!$K$2:$O$7,2,0))</f>
        <v>1325</v>
      </c>
      <c r="G2316" s="17">
        <f>INT((VLOOKUP($C2316,装备数值,3,0)+VLOOKUP($C2316,装备数值,6,0)*($E2316-1))*VLOOKUP($D2316,系数!$K$2:$O$7,3,0))</f>
        <v>0</v>
      </c>
      <c r="H2316" s="17">
        <f t="shared" si="73"/>
        <v>0</v>
      </c>
      <c r="I2316" s="17">
        <f>INT((VLOOKUP($C2316,装备数值,4,0)+VLOOKUP($C2316,装备数值,7,0)*($E2316-1))*VLOOKUP($D2316,系数!$K$2:$O$7,4,0))</f>
        <v>0</v>
      </c>
      <c r="J2316" s="17">
        <f>INT((VLOOKUP($C2316,装备数值,4,0)+VLOOKUP($C2316,装备数值,7,0)*($E2316-1))*VLOOKUP($D2316,系数!$K$2:$O$7,5,0))</f>
        <v>0</v>
      </c>
      <c r="K2316" s="17">
        <f>INT(VLOOKUP(E2316,强化金币,2,1)*VLOOKUP(INDEX(装备!F:F,MATCH(属性!A2316,装备!A:A,0)),系数!$K$12:$M$15,3,0))</f>
        <v>3850</v>
      </c>
      <c r="L2316" s="17"/>
      <c r="M2316" s="17"/>
      <c r="N2316" s="17"/>
      <c r="O2316" s="17">
        <f>IF(E2316=1,"",VLOOKUP(E2316,系数!$S$2:$AB$12,MATCH(属性!C2316,评级,0),1))</f>
        <v>0</v>
      </c>
    </row>
    <row r="2317" spans="1:15" ht="17.25" thickBot="1" x14ac:dyDescent="0.4">
      <c r="A2317" s="17">
        <f t="shared" si="72"/>
        <v>7100020</v>
      </c>
      <c r="B2317" s="17" t="s">
        <v>76</v>
      </c>
      <c r="C2317" s="15">
        <f>INDEX(装备!G:G,MATCH(属性!A2317,装备!A:A,0))</f>
        <v>11</v>
      </c>
      <c r="D2317" s="15" t="str">
        <f>INDEX(装备!E:E,MATCH(属性!A2317,装备!A:A,0))</f>
        <v>helmet</v>
      </c>
      <c r="E2317" s="14">
        <v>35</v>
      </c>
      <c r="F2317" s="17">
        <f>INT((VLOOKUP($C2317,装备数值,2,0)+VLOOKUP($C2317,装备数值,5,0)*($E2317-1))*VLOOKUP($D2317,系数!$K$2:$O$7,2,0))</f>
        <v>1350</v>
      </c>
      <c r="G2317" s="17">
        <f>INT((VLOOKUP($C2317,装备数值,3,0)+VLOOKUP($C2317,装备数值,6,0)*($E2317-1))*VLOOKUP($D2317,系数!$K$2:$O$7,3,0))</f>
        <v>0</v>
      </c>
      <c r="H2317" s="17">
        <f t="shared" si="73"/>
        <v>0</v>
      </c>
      <c r="I2317" s="17">
        <f>INT((VLOOKUP($C2317,装备数值,4,0)+VLOOKUP($C2317,装备数值,7,0)*($E2317-1))*VLOOKUP($D2317,系数!$K$2:$O$7,4,0))</f>
        <v>0</v>
      </c>
      <c r="J2317" s="17">
        <f>INT((VLOOKUP($C2317,装备数值,4,0)+VLOOKUP($C2317,装备数值,7,0)*($E2317-1))*VLOOKUP($D2317,系数!$K$2:$O$7,5,0))</f>
        <v>0</v>
      </c>
      <c r="K2317" s="17">
        <f>INT(VLOOKUP(E2317,强化金币,2,1)*VLOOKUP(INDEX(装备!F:F,MATCH(属性!A2317,装备!A:A,0)),系数!$K$12:$M$15,3,0))</f>
        <v>4125</v>
      </c>
      <c r="L2317" s="17"/>
      <c r="M2317" s="17"/>
      <c r="N2317" s="17"/>
      <c r="O2317" s="17">
        <f>IF(E2317=1,"",VLOOKUP(E2317,系数!$S$2:$AB$12,MATCH(属性!C2317,评级,0),1))</f>
        <v>0</v>
      </c>
    </row>
    <row r="2318" spans="1:15" ht="17.25" thickBot="1" x14ac:dyDescent="0.4">
      <c r="A2318" s="17">
        <f t="shared" si="72"/>
        <v>7100020</v>
      </c>
      <c r="B2318" s="17" t="s">
        <v>76</v>
      </c>
      <c r="C2318" s="15">
        <f>INDEX(装备!G:G,MATCH(属性!A2318,装备!A:A,0))</f>
        <v>11</v>
      </c>
      <c r="D2318" s="15" t="str">
        <f>INDEX(装备!E:E,MATCH(属性!A2318,装备!A:A,0))</f>
        <v>helmet</v>
      </c>
      <c r="E2318" s="14">
        <v>36</v>
      </c>
      <c r="F2318" s="17">
        <f>INT((VLOOKUP($C2318,装备数值,2,0)+VLOOKUP($C2318,装备数值,5,0)*($E2318-1))*VLOOKUP($D2318,系数!$K$2:$O$7,2,0))</f>
        <v>1375</v>
      </c>
      <c r="G2318" s="17">
        <f>INT((VLOOKUP($C2318,装备数值,3,0)+VLOOKUP($C2318,装备数值,6,0)*($E2318-1))*VLOOKUP($D2318,系数!$K$2:$O$7,3,0))</f>
        <v>0</v>
      </c>
      <c r="H2318" s="17">
        <f t="shared" si="73"/>
        <v>0</v>
      </c>
      <c r="I2318" s="17">
        <f>INT((VLOOKUP($C2318,装备数值,4,0)+VLOOKUP($C2318,装备数值,7,0)*($E2318-1))*VLOOKUP($D2318,系数!$K$2:$O$7,4,0))</f>
        <v>0</v>
      </c>
      <c r="J2318" s="17">
        <f>INT((VLOOKUP($C2318,装备数值,4,0)+VLOOKUP($C2318,装备数值,7,0)*($E2318-1))*VLOOKUP($D2318,系数!$K$2:$O$7,5,0))</f>
        <v>0</v>
      </c>
      <c r="K2318" s="17">
        <f>INT(VLOOKUP(E2318,强化金币,2,1)*VLOOKUP(INDEX(装备!F:F,MATCH(属性!A2318,装备!A:A,0)),系数!$K$12:$M$15,3,0))</f>
        <v>4400</v>
      </c>
      <c r="L2318" s="17"/>
      <c r="M2318" s="17"/>
      <c r="N2318" s="17"/>
      <c r="O2318" s="17">
        <f>IF(E2318=1,"",VLOOKUP(E2318,系数!$S$2:$AB$12,MATCH(属性!C2318,评级,0),1))</f>
        <v>0</v>
      </c>
    </row>
    <row r="2319" spans="1:15" ht="17.25" thickBot="1" x14ac:dyDescent="0.4">
      <c r="A2319" s="17">
        <f t="shared" si="72"/>
        <v>7100020</v>
      </c>
      <c r="B2319" s="17" t="s">
        <v>76</v>
      </c>
      <c r="C2319" s="15">
        <f>INDEX(装备!G:G,MATCH(属性!A2319,装备!A:A,0))</f>
        <v>11</v>
      </c>
      <c r="D2319" s="15" t="str">
        <f>INDEX(装备!E:E,MATCH(属性!A2319,装备!A:A,0))</f>
        <v>helmet</v>
      </c>
      <c r="E2319" s="14">
        <v>37</v>
      </c>
      <c r="F2319" s="17">
        <f>INT((VLOOKUP($C2319,装备数值,2,0)+VLOOKUP($C2319,装备数值,5,0)*($E2319-1))*VLOOKUP($D2319,系数!$K$2:$O$7,2,0))</f>
        <v>1400</v>
      </c>
      <c r="G2319" s="17">
        <f>INT((VLOOKUP($C2319,装备数值,3,0)+VLOOKUP($C2319,装备数值,6,0)*($E2319-1))*VLOOKUP($D2319,系数!$K$2:$O$7,3,0))</f>
        <v>0</v>
      </c>
      <c r="H2319" s="17">
        <f t="shared" si="73"/>
        <v>0</v>
      </c>
      <c r="I2319" s="17">
        <f>INT((VLOOKUP($C2319,装备数值,4,0)+VLOOKUP($C2319,装备数值,7,0)*($E2319-1))*VLOOKUP($D2319,系数!$K$2:$O$7,4,0))</f>
        <v>0</v>
      </c>
      <c r="J2319" s="17">
        <f>INT((VLOOKUP($C2319,装备数值,4,0)+VLOOKUP($C2319,装备数值,7,0)*($E2319-1))*VLOOKUP($D2319,系数!$K$2:$O$7,5,0))</f>
        <v>0</v>
      </c>
      <c r="K2319" s="17">
        <f>INT(VLOOKUP(E2319,强化金币,2,1)*VLOOKUP(INDEX(装备!F:F,MATCH(属性!A2319,装备!A:A,0)),系数!$K$12:$M$15,3,0))</f>
        <v>4675</v>
      </c>
      <c r="L2319" s="17"/>
      <c r="M2319" s="17"/>
      <c r="N2319" s="17"/>
      <c r="O2319" s="17">
        <f>IF(E2319=1,"",VLOOKUP(E2319,系数!$S$2:$AB$12,MATCH(属性!C2319,评级,0),1))</f>
        <v>0</v>
      </c>
    </row>
    <row r="2320" spans="1:15" ht="17.25" thickBot="1" x14ac:dyDescent="0.4">
      <c r="A2320" s="17">
        <f t="shared" si="72"/>
        <v>7100020</v>
      </c>
      <c r="B2320" s="17" t="s">
        <v>76</v>
      </c>
      <c r="C2320" s="15">
        <f>INDEX(装备!G:G,MATCH(属性!A2320,装备!A:A,0))</f>
        <v>11</v>
      </c>
      <c r="D2320" s="15" t="str">
        <f>INDEX(装备!E:E,MATCH(属性!A2320,装备!A:A,0))</f>
        <v>helmet</v>
      </c>
      <c r="E2320" s="14">
        <v>38</v>
      </c>
      <c r="F2320" s="17">
        <f>INT((VLOOKUP($C2320,装备数值,2,0)+VLOOKUP($C2320,装备数值,5,0)*($E2320-1))*VLOOKUP($D2320,系数!$K$2:$O$7,2,0))</f>
        <v>1425</v>
      </c>
      <c r="G2320" s="17">
        <f>INT((VLOOKUP($C2320,装备数值,3,0)+VLOOKUP($C2320,装备数值,6,0)*($E2320-1))*VLOOKUP($D2320,系数!$K$2:$O$7,3,0))</f>
        <v>0</v>
      </c>
      <c r="H2320" s="17">
        <f t="shared" si="73"/>
        <v>0</v>
      </c>
      <c r="I2320" s="17">
        <f>INT((VLOOKUP($C2320,装备数值,4,0)+VLOOKUP($C2320,装备数值,7,0)*($E2320-1))*VLOOKUP($D2320,系数!$K$2:$O$7,4,0))</f>
        <v>0</v>
      </c>
      <c r="J2320" s="17">
        <f>INT((VLOOKUP($C2320,装备数值,4,0)+VLOOKUP($C2320,装备数值,7,0)*($E2320-1))*VLOOKUP($D2320,系数!$K$2:$O$7,5,0))</f>
        <v>0</v>
      </c>
      <c r="K2320" s="17">
        <f>INT(VLOOKUP(E2320,强化金币,2,1)*VLOOKUP(INDEX(装备!F:F,MATCH(属性!A2320,装备!A:A,0)),系数!$K$12:$M$15,3,0))</f>
        <v>4950</v>
      </c>
      <c r="L2320" s="17"/>
      <c r="M2320" s="17"/>
      <c r="N2320" s="17"/>
      <c r="O2320" s="17">
        <f>IF(E2320=1,"",VLOOKUP(E2320,系数!$S$2:$AB$12,MATCH(属性!C2320,评级,0),1))</f>
        <v>0</v>
      </c>
    </row>
    <row r="2321" spans="1:15" ht="17.25" thickBot="1" x14ac:dyDescent="0.4">
      <c r="A2321" s="17">
        <f t="shared" si="72"/>
        <v>7100020</v>
      </c>
      <c r="B2321" s="17" t="s">
        <v>76</v>
      </c>
      <c r="C2321" s="15">
        <f>INDEX(装备!G:G,MATCH(属性!A2321,装备!A:A,0))</f>
        <v>11</v>
      </c>
      <c r="D2321" s="15" t="str">
        <f>INDEX(装备!E:E,MATCH(属性!A2321,装备!A:A,0))</f>
        <v>helmet</v>
      </c>
      <c r="E2321" s="14">
        <v>39</v>
      </c>
      <c r="F2321" s="17">
        <f>INT((VLOOKUP($C2321,装备数值,2,0)+VLOOKUP($C2321,装备数值,5,0)*($E2321-1))*VLOOKUP($D2321,系数!$K$2:$O$7,2,0))</f>
        <v>1450</v>
      </c>
      <c r="G2321" s="17">
        <f>INT((VLOOKUP($C2321,装备数值,3,0)+VLOOKUP($C2321,装备数值,6,0)*($E2321-1))*VLOOKUP($D2321,系数!$K$2:$O$7,3,0))</f>
        <v>0</v>
      </c>
      <c r="H2321" s="17">
        <f t="shared" si="73"/>
        <v>0</v>
      </c>
      <c r="I2321" s="17">
        <f>INT((VLOOKUP($C2321,装备数值,4,0)+VLOOKUP($C2321,装备数值,7,0)*($E2321-1))*VLOOKUP($D2321,系数!$K$2:$O$7,4,0))</f>
        <v>0</v>
      </c>
      <c r="J2321" s="17">
        <f>INT((VLOOKUP($C2321,装备数值,4,0)+VLOOKUP($C2321,装备数值,7,0)*($E2321-1))*VLOOKUP($D2321,系数!$K$2:$O$7,5,0))</f>
        <v>0</v>
      </c>
      <c r="K2321" s="17">
        <f>INT(VLOOKUP(E2321,强化金币,2,1)*VLOOKUP(INDEX(装备!F:F,MATCH(属性!A2321,装备!A:A,0)),系数!$K$12:$M$15,3,0))</f>
        <v>5500</v>
      </c>
      <c r="L2321" s="17"/>
      <c r="M2321" s="17"/>
      <c r="N2321" s="17"/>
      <c r="O2321" s="17">
        <f>IF(E2321=1,"",VLOOKUP(E2321,系数!$S$2:$AB$12,MATCH(属性!C2321,评级,0),1))</f>
        <v>0</v>
      </c>
    </row>
    <row r="2322" spans="1:15" ht="17.25" thickBot="1" x14ac:dyDescent="0.4">
      <c r="A2322" s="17">
        <f t="shared" si="72"/>
        <v>7100020</v>
      </c>
      <c r="B2322" s="17" t="s">
        <v>76</v>
      </c>
      <c r="C2322" s="15">
        <f>INDEX(装备!G:G,MATCH(属性!A2322,装备!A:A,0))</f>
        <v>11</v>
      </c>
      <c r="D2322" s="15" t="str">
        <f>INDEX(装备!E:E,MATCH(属性!A2322,装备!A:A,0))</f>
        <v>helmet</v>
      </c>
      <c r="E2322" s="14">
        <v>40</v>
      </c>
      <c r="F2322" s="17">
        <f>INT((VLOOKUP($C2322,装备数值,2,0)+VLOOKUP($C2322,装备数值,5,0)*($E2322-1))*VLOOKUP($D2322,系数!$K$2:$O$7,2,0))</f>
        <v>1475</v>
      </c>
      <c r="G2322" s="17">
        <f>INT((VLOOKUP($C2322,装备数值,3,0)+VLOOKUP($C2322,装备数值,6,0)*($E2322-1))*VLOOKUP($D2322,系数!$K$2:$O$7,3,0))</f>
        <v>0</v>
      </c>
      <c r="H2322" s="17">
        <f t="shared" si="73"/>
        <v>0</v>
      </c>
      <c r="I2322" s="17">
        <f>INT((VLOOKUP($C2322,装备数值,4,0)+VLOOKUP($C2322,装备数值,7,0)*($E2322-1))*VLOOKUP($D2322,系数!$K$2:$O$7,4,0))</f>
        <v>0</v>
      </c>
      <c r="J2322" s="17">
        <f>INT((VLOOKUP($C2322,装备数值,4,0)+VLOOKUP($C2322,装备数值,7,0)*($E2322-1))*VLOOKUP($D2322,系数!$K$2:$O$7,5,0))</f>
        <v>0</v>
      </c>
      <c r="K2322" s="17">
        <f>INT(VLOOKUP(E2322,强化金币,2,1)*VLOOKUP(INDEX(装备!F:F,MATCH(属性!A2322,装备!A:A,0)),系数!$K$12:$M$15,3,0))</f>
        <v>6600</v>
      </c>
      <c r="L2322" s="17"/>
      <c r="M2322" s="17"/>
      <c r="N2322" s="17"/>
      <c r="O2322" s="17">
        <f>IF(E2322=1,"",VLOOKUP(E2322,系数!$S$2:$AB$12,MATCH(属性!C2322,评级,0),1))</f>
        <v>0</v>
      </c>
    </row>
    <row r="2323" spans="1:15" ht="17.25" thickBot="1" x14ac:dyDescent="0.4">
      <c r="A2323" s="17">
        <f t="shared" si="72"/>
        <v>7100020</v>
      </c>
      <c r="B2323" s="17" t="s">
        <v>76</v>
      </c>
      <c r="C2323" s="15">
        <f>INDEX(装备!G:G,MATCH(属性!A2323,装备!A:A,0))</f>
        <v>11</v>
      </c>
      <c r="D2323" s="15" t="str">
        <f>INDEX(装备!E:E,MATCH(属性!A2323,装备!A:A,0))</f>
        <v>helmet</v>
      </c>
      <c r="E2323" s="14">
        <v>41</v>
      </c>
      <c r="F2323" s="17">
        <f>INT((VLOOKUP($C2323,装备数值,2,0)+VLOOKUP($C2323,装备数值,5,0)*($E2323-1))*VLOOKUP($D2323,系数!$K$2:$O$7,2,0))</f>
        <v>1500</v>
      </c>
      <c r="G2323" s="17">
        <f>INT((VLOOKUP($C2323,装备数值,3,0)+VLOOKUP($C2323,装备数值,6,0)*($E2323-1))*VLOOKUP($D2323,系数!$K$2:$O$7,3,0))</f>
        <v>0</v>
      </c>
      <c r="H2323" s="17">
        <f t="shared" si="73"/>
        <v>0</v>
      </c>
      <c r="I2323" s="17">
        <f>INT((VLOOKUP($C2323,装备数值,4,0)+VLOOKUP($C2323,装备数值,7,0)*($E2323-1))*VLOOKUP($D2323,系数!$K$2:$O$7,4,0))</f>
        <v>0</v>
      </c>
      <c r="J2323" s="17">
        <f>INT((VLOOKUP($C2323,装备数值,4,0)+VLOOKUP($C2323,装备数值,7,0)*($E2323-1))*VLOOKUP($D2323,系数!$K$2:$O$7,5,0))</f>
        <v>0</v>
      </c>
      <c r="K2323" s="17">
        <f>INT(VLOOKUP(E2323,强化金币,2,1)*VLOOKUP(INDEX(装备!F:F,MATCH(属性!A2323,装备!A:A,0)),系数!$K$12:$M$15,3,0))</f>
        <v>7700</v>
      </c>
      <c r="L2323" s="17"/>
      <c r="M2323" s="17"/>
      <c r="N2323" s="17"/>
      <c r="O2323" s="17">
        <f>IF(E2323=1,"",VLOOKUP(E2323,系数!$S$2:$AB$12,MATCH(属性!C2323,评级,0),1))</f>
        <v>0</v>
      </c>
    </row>
    <row r="2324" spans="1:15" ht="17.25" thickBot="1" x14ac:dyDescent="0.4">
      <c r="A2324" s="17">
        <f t="shared" si="72"/>
        <v>7100020</v>
      </c>
      <c r="B2324" s="17" t="s">
        <v>76</v>
      </c>
      <c r="C2324" s="15">
        <f>INDEX(装备!G:G,MATCH(属性!A2324,装备!A:A,0))</f>
        <v>11</v>
      </c>
      <c r="D2324" s="15" t="str">
        <f>INDEX(装备!E:E,MATCH(属性!A2324,装备!A:A,0))</f>
        <v>helmet</v>
      </c>
      <c r="E2324" s="14">
        <v>42</v>
      </c>
      <c r="F2324" s="17">
        <f>INT((VLOOKUP($C2324,装备数值,2,0)+VLOOKUP($C2324,装备数值,5,0)*($E2324-1))*VLOOKUP($D2324,系数!$K$2:$O$7,2,0))</f>
        <v>1525</v>
      </c>
      <c r="G2324" s="17">
        <f>INT((VLOOKUP($C2324,装备数值,3,0)+VLOOKUP($C2324,装备数值,6,0)*($E2324-1))*VLOOKUP($D2324,系数!$K$2:$O$7,3,0))</f>
        <v>0</v>
      </c>
      <c r="H2324" s="17">
        <f t="shared" si="73"/>
        <v>0</v>
      </c>
      <c r="I2324" s="17">
        <f>INT((VLOOKUP($C2324,装备数值,4,0)+VLOOKUP($C2324,装备数值,7,0)*($E2324-1))*VLOOKUP($D2324,系数!$K$2:$O$7,4,0))</f>
        <v>0</v>
      </c>
      <c r="J2324" s="17">
        <f>INT((VLOOKUP($C2324,装备数值,4,0)+VLOOKUP($C2324,装备数值,7,0)*($E2324-1))*VLOOKUP($D2324,系数!$K$2:$O$7,5,0))</f>
        <v>0</v>
      </c>
      <c r="K2324" s="17">
        <f>INT(VLOOKUP(E2324,强化金币,2,1)*VLOOKUP(INDEX(装备!F:F,MATCH(属性!A2324,装备!A:A,0)),系数!$K$12:$M$15,3,0))</f>
        <v>8800</v>
      </c>
      <c r="L2324" s="17"/>
      <c r="M2324" s="17"/>
      <c r="N2324" s="17"/>
      <c r="O2324" s="17">
        <f>IF(E2324=1,"",VLOOKUP(E2324,系数!$S$2:$AB$12,MATCH(属性!C2324,评级,0),1))</f>
        <v>0</v>
      </c>
    </row>
    <row r="2325" spans="1:15" ht="17.25" thickBot="1" x14ac:dyDescent="0.4">
      <c r="A2325" s="17">
        <f t="shared" si="72"/>
        <v>7100020</v>
      </c>
      <c r="B2325" s="17" t="s">
        <v>76</v>
      </c>
      <c r="C2325" s="15">
        <f>INDEX(装备!G:G,MATCH(属性!A2325,装备!A:A,0))</f>
        <v>11</v>
      </c>
      <c r="D2325" s="15" t="str">
        <f>INDEX(装备!E:E,MATCH(属性!A2325,装备!A:A,0))</f>
        <v>helmet</v>
      </c>
      <c r="E2325" s="14">
        <v>43</v>
      </c>
      <c r="F2325" s="17">
        <f>INT((VLOOKUP($C2325,装备数值,2,0)+VLOOKUP($C2325,装备数值,5,0)*($E2325-1))*VLOOKUP($D2325,系数!$K$2:$O$7,2,0))</f>
        <v>1550</v>
      </c>
      <c r="G2325" s="17">
        <f>INT((VLOOKUP($C2325,装备数值,3,0)+VLOOKUP($C2325,装备数值,6,0)*($E2325-1))*VLOOKUP($D2325,系数!$K$2:$O$7,3,0))</f>
        <v>0</v>
      </c>
      <c r="H2325" s="17">
        <f t="shared" si="73"/>
        <v>0</v>
      </c>
      <c r="I2325" s="17">
        <f>INT((VLOOKUP($C2325,装备数值,4,0)+VLOOKUP($C2325,装备数值,7,0)*($E2325-1))*VLOOKUP($D2325,系数!$K$2:$O$7,4,0))</f>
        <v>0</v>
      </c>
      <c r="J2325" s="17">
        <f>INT((VLOOKUP($C2325,装备数值,4,0)+VLOOKUP($C2325,装备数值,7,0)*($E2325-1))*VLOOKUP($D2325,系数!$K$2:$O$7,5,0))</f>
        <v>0</v>
      </c>
      <c r="K2325" s="17">
        <f>INT(VLOOKUP(E2325,强化金币,2,1)*VLOOKUP(INDEX(装备!F:F,MATCH(属性!A2325,装备!A:A,0)),系数!$K$12:$M$15,3,0))</f>
        <v>9900</v>
      </c>
      <c r="L2325" s="17"/>
      <c r="M2325" s="17"/>
      <c r="N2325" s="17"/>
      <c r="O2325" s="17">
        <f>IF(E2325=1,"",VLOOKUP(E2325,系数!$S$2:$AB$12,MATCH(属性!C2325,评级,0),1))</f>
        <v>0</v>
      </c>
    </row>
    <row r="2326" spans="1:15" ht="17.25" thickBot="1" x14ac:dyDescent="0.4">
      <c r="A2326" s="17">
        <f t="shared" si="72"/>
        <v>7100020</v>
      </c>
      <c r="B2326" s="17" t="s">
        <v>76</v>
      </c>
      <c r="C2326" s="15">
        <f>INDEX(装备!G:G,MATCH(属性!A2326,装备!A:A,0))</f>
        <v>11</v>
      </c>
      <c r="D2326" s="15" t="str">
        <f>INDEX(装备!E:E,MATCH(属性!A2326,装备!A:A,0))</f>
        <v>helmet</v>
      </c>
      <c r="E2326" s="14">
        <v>44</v>
      </c>
      <c r="F2326" s="17">
        <f>INT((VLOOKUP($C2326,装备数值,2,0)+VLOOKUP($C2326,装备数值,5,0)*($E2326-1))*VLOOKUP($D2326,系数!$K$2:$O$7,2,0))</f>
        <v>1575</v>
      </c>
      <c r="G2326" s="17">
        <f>INT((VLOOKUP($C2326,装备数值,3,0)+VLOOKUP($C2326,装备数值,6,0)*($E2326-1))*VLOOKUP($D2326,系数!$K$2:$O$7,3,0))</f>
        <v>0</v>
      </c>
      <c r="H2326" s="17">
        <f t="shared" si="73"/>
        <v>0</v>
      </c>
      <c r="I2326" s="17">
        <f>INT((VLOOKUP($C2326,装备数值,4,0)+VLOOKUP($C2326,装备数值,7,0)*($E2326-1))*VLOOKUP($D2326,系数!$K$2:$O$7,4,0))</f>
        <v>0</v>
      </c>
      <c r="J2326" s="17">
        <f>INT((VLOOKUP($C2326,装备数值,4,0)+VLOOKUP($C2326,装备数值,7,0)*($E2326-1))*VLOOKUP($D2326,系数!$K$2:$O$7,5,0))</f>
        <v>0</v>
      </c>
      <c r="K2326" s="17">
        <f>INT(VLOOKUP(E2326,强化金币,2,1)*VLOOKUP(INDEX(装备!F:F,MATCH(属性!A2326,装备!A:A,0)),系数!$K$12:$M$15,3,0))</f>
        <v>11000</v>
      </c>
      <c r="L2326" s="17"/>
      <c r="M2326" s="17"/>
      <c r="N2326" s="17"/>
      <c r="O2326" s="17">
        <f>IF(E2326=1,"",VLOOKUP(E2326,系数!$S$2:$AB$12,MATCH(属性!C2326,评级,0),1))</f>
        <v>0</v>
      </c>
    </row>
    <row r="2327" spans="1:15" ht="17.25" thickBot="1" x14ac:dyDescent="0.4">
      <c r="A2327" s="17">
        <f t="shared" si="72"/>
        <v>7100020</v>
      </c>
      <c r="B2327" s="17" t="s">
        <v>76</v>
      </c>
      <c r="C2327" s="15">
        <f>INDEX(装备!G:G,MATCH(属性!A2327,装备!A:A,0))</f>
        <v>11</v>
      </c>
      <c r="D2327" s="15" t="str">
        <f>INDEX(装备!E:E,MATCH(属性!A2327,装备!A:A,0))</f>
        <v>helmet</v>
      </c>
      <c r="E2327" s="14">
        <v>45</v>
      </c>
      <c r="F2327" s="17">
        <f>INT((VLOOKUP($C2327,装备数值,2,0)+VLOOKUP($C2327,装备数值,5,0)*($E2327-1))*VLOOKUP($D2327,系数!$K$2:$O$7,2,0))</f>
        <v>1600</v>
      </c>
      <c r="G2327" s="17">
        <f>INT((VLOOKUP($C2327,装备数值,3,0)+VLOOKUP($C2327,装备数值,6,0)*($E2327-1))*VLOOKUP($D2327,系数!$K$2:$O$7,3,0))</f>
        <v>0</v>
      </c>
      <c r="H2327" s="17">
        <f t="shared" si="73"/>
        <v>0</v>
      </c>
      <c r="I2327" s="17">
        <f>INT((VLOOKUP($C2327,装备数值,4,0)+VLOOKUP($C2327,装备数值,7,0)*($E2327-1))*VLOOKUP($D2327,系数!$K$2:$O$7,4,0))</f>
        <v>0</v>
      </c>
      <c r="J2327" s="17">
        <f>INT((VLOOKUP($C2327,装备数值,4,0)+VLOOKUP($C2327,装备数值,7,0)*($E2327-1))*VLOOKUP($D2327,系数!$K$2:$O$7,5,0))</f>
        <v>0</v>
      </c>
      <c r="K2327" s="17">
        <f>INT(VLOOKUP(E2327,强化金币,2,1)*VLOOKUP(INDEX(装备!F:F,MATCH(属性!A2327,装备!A:A,0)),系数!$K$12:$M$15,3,0))</f>
        <v>12100</v>
      </c>
      <c r="L2327" s="17"/>
      <c r="M2327" s="17"/>
      <c r="N2327" s="17"/>
      <c r="O2327" s="17">
        <f>IF(E2327=1,"",VLOOKUP(E2327,系数!$S$2:$AB$12,MATCH(属性!C2327,评级,0),1))</f>
        <v>0</v>
      </c>
    </row>
    <row r="2328" spans="1:15" ht="17.25" thickBot="1" x14ac:dyDescent="0.4">
      <c r="A2328" s="17">
        <f t="shared" si="72"/>
        <v>7100020</v>
      </c>
      <c r="B2328" s="17" t="s">
        <v>76</v>
      </c>
      <c r="C2328" s="15">
        <f>INDEX(装备!G:G,MATCH(属性!A2328,装备!A:A,0))</f>
        <v>11</v>
      </c>
      <c r="D2328" s="15" t="str">
        <f>INDEX(装备!E:E,MATCH(属性!A2328,装备!A:A,0))</f>
        <v>helmet</v>
      </c>
      <c r="E2328" s="14">
        <v>46</v>
      </c>
      <c r="F2328" s="17">
        <f>INT((VLOOKUP($C2328,装备数值,2,0)+VLOOKUP($C2328,装备数值,5,0)*($E2328-1))*VLOOKUP($D2328,系数!$K$2:$O$7,2,0))</f>
        <v>1625</v>
      </c>
      <c r="G2328" s="17">
        <f>INT((VLOOKUP($C2328,装备数值,3,0)+VLOOKUP($C2328,装备数值,6,0)*($E2328-1))*VLOOKUP($D2328,系数!$K$2:$O$7,3,0))</f>
        <v>0</v>
      </c>
      <c r="H2328" s="17">
        <f t="shared" si="73"/>
        <v>0</v>
      </c>
      <c r="I2328" s="17">
        <f>INT((VLOOKUP($C2328,装备数值,4,0)+VLOOKUP($C2328,装备数值,7,0)*($E2328-1))*VLOOKUP($D2328,系数!$K$2:$O$7,4,0))</f>
        <v>0</v>
      </c>
      <c r="J2328" s="17">
        <f>INT((VLOOKUP($C2328,装备数值,4,0)+VLOOKUP($C2328,装备数值,7,0)*($E2328-1))*VLOOKUP($D2328,系数!$K$2:$O$7,5,0))</f>
        <v>0</v>
      </c>
      <c r="K2328" s="17">
        <f>INT(VLOOKUP(E2328,强化金币,2,1)*VLOOKUP(INDEX(装备!F:F,MATCH(属性!A2328,装备!A:A,0)),系数!$K$12:$M$15,3,0))</f>
        <v>13200</v>
      </c>
      <c r="L2328" s="17"/>
      <c r="M2328" s="17"/>
      <c r="N2328" s="17"/>
      <c r="O2328" s="17">
        <f>IF(E2328=1,"",VLOOKUP(E2328,系数!$S$2:$AB$12,MATCH(属性!C2328,评级,0),1))</f>
        <v>0</v>
      </c>
    </row>
    <row r="2329" spans="1:15" ht="17.25" thickBot="1" x14ac:dyDescent="0.4">
      <c r="A2329" s="17">
        <f t="shared" si="72"/>
        <v>7100020</v>
      </c>
      <c r="B2329" s="17" t="s">
        <v>76</v>
      </c>
      <c r="C2329" s="15">
        <f>INDEX(装备!G:G,MATCH(属性!A2329,装备!A:A,0))</f>
        <v>11</v>
      </c>
      <c r="D2329" s="15" t="str">
        <f>INDEX(装备!E:E,MATCH(属性!A2329,装备!A:A,0))</f>
        <v>helmet</v>
      </c>
      <c r="E2329" s="14">
        <v>47</v>
      </c>
      <c r="F2329" s="17">
        <f>INT((VLOOKUP($C2329,装备数值,2,0)+VLOOKUP($C2329,装备数值,5,0)*($E2329-1))*VLOOKUP($D2329,系数!$K$2:$O$7,2,0))</f>
        <v>1650</v>
      </c>
      <c r="G2329" s="17">
        <f>INT((VLOOKUP($C2329,装备数值,3,0)+VLOOKUP($C2329,装备数值,6,0)*($E2329-1))*VLOOKUP($D2329,系数!$K$2:$O$7,3,0))</f>
        <v>0</v>
      </c>
      <c r="H2329" s="17">
        <f t="shared" si="73"/>
        <v>0</v>
      </c>
      <c r="I2329" s="17">
        <f>INT((VLOOKUP($C2329,装备数值,4,0)+VLOOKUP($C2329,装备数值,7,0)*($E2329-1))*VLOOKUP($D2329,系数!$K$2:$O$7,4,0))</f>
        <v>0</v>
      </c>
      <c r="J2329" s="17">
        <f>INT((VLOOKUP($C2329,装备数值,4,0)+VLOOKUP($C2329,装备数值,7,0)*($E2329-1))*VLOOKUP($D2329,系数!$K$2:$O$7,5,0))</f>
        <v>0</v>
      </c>
      <c r="K2329" s="17">
        <f>INT(VLOOKUP(E2329,强化金币,2,1)*VLOOKUP(INDEX(装备!F:F,MATCH(属性!A2329,装备!A:A,0)),系数!$K$12:$M$15,3,0))</f>
        <v>14300</v>
      </c>
      <c r="L2329" s="17"/>
      <c r="M2329" s="17"/>
      <c r="N2329" s="17"/>
      <c r="O2329" s="17">
        <f>IF(E2329=1,"",VLOOKUP(E2329,系数!$S$2:$AB$12,MATCH(属性!C2329,评级,0),1))</f>
        <v>0</v>
      </c>
    </row>
    <row r="2330" spans="1:15" ht="17.25" thickBot="1" x14ac:dyDescent="0.4">
      <c r="A2330" s="17">
        <f t="shared" si="72"/>
        <v>7100020</v>
      </c>
      <c r="B2330" s="17" t="s">
        <v>76</v>
      </c>
      <c r="C2330" s="15">
        <f>INDEX(装备!G:G,MATCH(属性!A2330,装备!A:A,0))</f>
        <v>11</v>
      </c>
      <c r="D2330" s="15" t="str">
        <f>INDEX(装备!E:E,MATCH(属性!A2330,装备!A:A,0))</f>
        <v>helmet</v>
      </c>
      <c r="E2330" s="14">
        <v>48</v>
      </c>
      <c r="F2330" s="17">
        <f>INT((VLOOKUP($C2330,装备数值,2,0)+VLOOKUP($C2330,装备数值,5,0)*($E2330-1))*VLOOKUP($D2330,系数!$K$2:$O$7,2,0))</f>
        <v>1675</v>
      </c>
      <c r="G2330" s="17">
        <f>INT((VLOOKUP($C2330,装备数值,3,0)+VLOOKUP($C2330,装备数值,6,0)*($E2330-1))*VLOOKUP($D2330,系数!$K$2:$O$7,3,0))</f>
        <v>0</v>
      </c>
      <c r="H2330" s="17">
        <f t="shared" si="73"/>
        <v>0</v>
      </c>
      <c r="I2330" s="17">
        <f>INT((VLOOKUP($C2330,装备数值,4,0)+VLOOKUP($C2330,装备数值,7,0)*($E2330-1))*VLOOKUP($D2330,系数!$K$2:$O$7,4,0))</f>
        <v>0</v>
      </c>
      <c r="J2330" s="17">
        <f>INT((VLOOKUP($C2330,装备数值,4,0)+VLOOKUP($C2330,装备数值,7,0)*($E2330-1))*VLOOKUP($D2330,系数!$K$2:$O$7,5,0))</f>
        <v>0</v>
      </c>
      <c r="K2330" s="17">
        <f>INT(VLOOKUP(E2330,强化金币,2,1)*VLOOKUP(INDEX(装备!F:F,MATCH(属性!A2330,装备!A:A,0)),系数!$K$12:$M$15,3,0))</f>
        <v>15400</v>
      </c>
      <c r="L2330" s="17"/>
      <c r="M2330" s="17"/>
      <c r="N2330" s="17"/>
      <c r="O2330" s="17">
        <f>IF(E2330=1,"",VLOOKUP(E2330,系数!$S$2:$AB$12,MATCH(属性!C2330,评级,0),1))</f>
        <v>0</v>
      </c>
    </row>
    <row r="2331" spans="1:15" ht="17.25" thickBot="1" x14ac:dyDescent="0.4">
      <c r="A2331" s="17">
        <f t="shared" si="72"/>
        <v>7100020</v>
      </c>
      <c r="B2331" s="17" t="s">
        <v>76</v>
      </c>
      <c r="C2331" s="15">
        <f>INDEX(装备!G:G,MATCH(属性!A2331,装备!A:A,0))</f>
        <v>11</v>
      </c>
      <c r="D2331" s="15" t="str">
        <f>INDEX(装备!E:E,MATCH(属性!A2331,装备!A:A,0))</f>
        <v>helmet</v>
      </c>
      <c r="E2331" s="14">
        <v>49</v>
      </c>
      <c r="F2331" s="17">
        <f>INT((VLOOKUP($C2331,装备数值,2,0)+VLOOKUP($C2331,装备数值,5,0)*($E2331-1))*VLOOKUP($D2331,系数!$K$2:$O$7,2,0))</f>
        <v>1700</v>
      </c>
      <c r="G2331" s="17">
        <f>INT((VLOOKUP($C2331,装备数值,3,0)+VLOOKUP($C2331,装备数值,6,0)*($E2331-1))*VLOOKUP($D2331,系数!$K$2:$O$7,3,0))</f>
        <v>0</v>
      </c>
      <c r="H2331" s="17">
        <f t="shared" si="73"/>
        <v>0</v>
      </c>
      <c r="I2331" s="17">
        <f>INT((VLOOKUP($C2331,装备数值,4,0)+VLOOKUP($C2331,装备数值,7,0)*($E2331-1))*VLOOKUP($D2331,系数!$K$2:$O$7,4,0))</f>
        <v>0</v>
      </c>
      <c r="J2331" s="17">
        <f>INT((VLOOKUP($C2331,装备数值,4,0)+VLOOKUP($C2331,装备数值,7,0)*($E2331-1))*VLOOKUP($D2331,系数!$K$2:$O$7,5,0))</f>
        <v>0</v>
      </c>
      <c r="K2331" s="17">
        <f>INT(VLOOKUP(E2331,强化金币,2,1)*VLOOKUP(INDEX(装备!F:F,MATCH(属性!A2331,装备!A:A,0)),系数!$K$12:$M$15,3,0))</f>
        <v>16500</v>
      </c>
      <c r="L2331" s="17"/>
      <c r="M2331" s="17"/>
      <c r="N2331" s="17"/>
      <c r="O2331" s="17">
        <f>IF(E2331=1,"",VLOOKUP(E2331,系数!$S$2:$AB$12,MATCH(属性!C2331,评级,0),1))</f>
        <v>0</v>
      </c>
    </row>
    <row r="2332" spans="1:15" ht="17.25" thickBot="1" x14ac:dyDescent="0.4">
      <c r="A2332" s="17">
        <f t="shared" si="72"/>
        <v>7100020</v>
      </c>
      <c r="B2332" s="17" t="s">
        <v>76</v>
      </c>
      <c r="C2332" s="15">
        <f>INDEX(装备!G:G,MATCH(属性!A2332,装备!A:A,0))</f>
        <v>11</v>
      </c>
      <c r="D2332" s="15" t="str">
        <f>INDEX(装备!E:E,MATCH(属性!A2332,装备!A:A,0))</f>
        <v>helmet</v>
      </c>
      <c r="E2332" s="14">
        <v>50</v>
      </c>
      <c r="F2332" s="17">
        <f>INT((VLOOKUP($C2332,装备数值,2,0)+VLOOKUP($C2332,装备数值,5,0)*($E2332-1))*VLOOKUP($D2332,系数!$K$2:$O$7,2,0))</f>
        <v>1725</v>
      </c>
      <c r="G2332" s="17">
        <f>INT((VLOOKUP($C2332,装备数值,3,0)+VLOOKUP($C2332,装备数值,6,0)*($E2332-1))*VLOOKUP($D2332,系数!$K$2:$O$7,3,0))</f>
        <v>0</v>
      </c>
      <c r="H2332" s="17">
        <f t="shared" si="73"/>
        <v>0</v>
      </c>
      <c r="I2332" s="17">
        <f>INT((VLOOKUP($C2332,装备数值,4,0)+VLOOKUP($C2332,装备数值,7,0)*($E2332-1))*VLOOKUP($D2332,系数!$K$2:$O$7,4,0))</f>
        <v>0</v>
      </c>
      <c r="J2332" s="17">
        <f>INT((VLOOKUP($C2332,装备数值,4,0)+VLOOKUP($C2332,装备数值,7,0)*($E2332-1))*VLOOKUP($D2332,系数!$K$2:$O$7,5,0))</f>
        <v>0</v>
      </c>
      <c r="K2332" s="17">
        <f>INT(VLOOKUP(E2332,强化金币,2,1)*VLOOKUP(INDEX(装备!F:F,MATCH(属性!A2332,装备!A:A,0)),系数!$K$12:$M$15,3,0))</f>
        <v>17600</v>
      </c>
      <c r="L2332" s="17"/>
      <c r="M2332" s="17"/>
      <c r="N2332" s="17"/>
      <c r="O2332" s="17">
        <f>IF(E2332=1,"",VLOOKUP(E2332,系数!$S$2:$AB$12,MATCH(属性!C2332,评级,0),1))</f>
        <v>0</v>
      </c>
    </row>
    <row r="2333" spans="1:15" ht="17.25" thickBot="1" x14ac:dyDescent="0.4">
      <c r="A2333" s="17">
        <f t="shared" si="72"/>
        <v>7100020</v>
      </c>
      <c r="B2333" s="17" t="s">
        <v>76</v>
      </c>
      <c r="C2333" s="15">
        <f>INDEX(装备!G:G,MATCH(属性!A2333,装备!A:A,0))</f>
        <v>11</v>
      </c>
      <c r="D2333" s="15" t="str">
        <f>INDEX(装备!E:E,MATCH(属性!A2333,装备!A:A,0))</f>
        <v>helmet</v>
      </c>
      <c r="E2333" s="14">
        <v>51</v>
      </c>
      <c r="F2333" s="17">
        <f>INT((VLOOKUP($C2333,装备数值,2,0)+VLOOKUP($C2333,装备数值,5,0)*($E2333-1))*VLOOKUP($D2333,系数!$K$2:$O$7,2,0))</f>
        <v>1750</v>
      </c>
      <c r="G2333" s="17">
        <f>INT((VLOOKUP($C2333,装备数值,3,0)+VLOOKUP($C2333,装备数值,6,0)*($E2333-1))*VLOOKUP($D2333,系数!$K$2:$O$7,3,0))</f>
        <v>0</v>
      </c>
      <c r="H2333" s="17">
        <f t="shared" si="73"/>
        <v>0</v>
      </c>
      <c r="I2333" s="17">
        <f>INT((VLOOKUP($C2333,装备数值,4,0)+VLOOKUP($C2333,装备数值,7,0)*($E2333-1))*VLOOKUP($D2333,系数!$K$2:$O$7,4,0))</f>
        <v>0</v>
      </c>
      <c r="J2333" s="17">
        <f>INT((VLOOKUP($C2333,装备数值,4,0)+VLOOKUP($C2333,装备数值,7,0)*($E2333-1))*VLOOKUP($D2333,系数!$K$2:$O$7,5,0))</f>
        <v>0</v>
      </c>
      <c r="K2333" s="17">
        <f>INT(VLOOKUP(E2333,强化金币,2,1)*VLOOKUP(INDEX(装备!F:F,MATCH(属性!A2333,装备!A:A,0)),系数!$K$12:$M$15,3,0))</f>
        <v>18700</v>
      </c>
      <c r="L2333" s="17"/>
      <c r="M2333" s="17"/>
      <c r="N2333" s="17"/>
      <c r="O2333" s="17">
        <f>IF(E2333=1,"",VLOOKUP(E2333,系数!$S$2:$AB$12,MATCH(属性!C2333,评级,0),1))</f>
        <v>0</v>
      </c>
    </row>
    <row r="2334" spans="1:15" ht="17.25" thickBot="1" x14ac:dyDescent="0.4">
      <c r="A2334" s="17">
        <f t="shared" si="72"/>
        <v>7100020</v>
      </c>
      <c r="B2334" s="17" t="s">
        <v>76</v>
      </c>
      <c r="C2334" s="15">
        <f>INDEX(装备!G:G,MATCH(属性!A2334,装备!A:A,0))</f>
        <v>11</v>
      </c>
      <c r="D2334" s="15" t="str">
        <f>INDEX(装备!E:E,MATCH(属性!A2334,装备!A:A,0))</f>
        <v>helmet</v>
      </c>
      <c r="E2334" s="14">
        <v>52</v>
      </c>
      <c r="F2334" s="17">
        <f>INT((VLOOKUP($C2334,装备数值,2,0)+VLOOKUP($C2334,装备数值,5,0)*($E2334-1))*VLOOKUP($D2334,系数!$K$2:$O$7,2,0))</f>
        <v>1775</v>
      </c>
      <c r="G2334" s="17">
        <f>INT((VLOOKUP($C2334,装备数值,3,0)+VLOOKUP($C2334,装备数值,6,0)*($E2334-1))*VLOOKUP($D2334,系数!$K$2:$O$7,3,0))</f>
        <v>0</v>
      </c>
      <c r="H2334" s="17">
        <f t="shared" si="73"/>
        <v>0</v>
      </c>
      <c r="I2334" s="17">
        <f>INT((VLOOKUP($C2334,装备数值,4,0)+VLOOKUP($C2334,装备数值,7,0)*($E2334-1))*VLOOKUP($D2334,系数!$K$2:$O$7,4,0))</f>
        <v>0</v>
      </c>
      <c r="J2334" s="17">
        <f>INT((VLOOKUP($C2334,装备数值,4,0)+VLOOKUP($C2334,装备数值,7,0)*($E2334-1))*VLOOKUP($D2334,系数!$K$2:$O$7,5,0))</f>
        <v>0</v>
      </c>
      <c r="K2334" s="17">
        <f>INT(VLOOKUP(E2334,强化金币,2,1)*VLOOKUP(INDEX(装备!F:F,MATCH(属性!A2334,装备!A:A,0)),系数!$K$12:$M$15,3,0))</f>
        <v>19800</v>
      </c>
      <c r="L2334" s="17"/>
      <c r="M2334" s="17"/>
      <c r="N2334" s="17"/>
      <c r="O2334" s="17">
        <f>IF(E2334=1,"",VLOOKUP(E2334,系数!$S$2:$AB$12,MATCH(属性!C2334,评级,0),1))</f>
        <v>0</v>
      </c>
    </row>
    <row r="2335" spans="1:15" ht="17.25" thickBot="1" x14ac:dyDescent="0.4">
      <c r="A2335" s="17">
        <f t="shared" si="72"/>
        <v>7100020</v>
      </c>
      <c r="B2335" s="17" t="s">
        <v>76</v>
      </c>
      <c r="C2335" s="15">
        <f>INDEX(装备!G:G,MATCH(属性!A2335,装备!A:A,0))</f>
        <v>11</v>
      </c>
      <c r="D2335" s="15" t="str">
        <f>INDEX(装备!E:E,MATCH(属性!A2335,装备!A:A,0))</f>
        <v>helmet</v>
      </c>
      <c r="E2335" s="14">
        <v>53</v>
      </c>
      <c r="F2335" s="17">
        <f>INT((VLOOKUP($C2335,装备数值,2,0)+VLOOKUP($C2335,装备数值,5,0)*($E2335-1))*VLOOKUP($D2335,系数!$K$2:$O$7,2,0))</f>
        <v>1800</v>
      </c>
      <c r="G2335" s="17">
        <f>INT((VLOOKUP($C2335,装备数值,3,0)+VLOOKUP($C2335,装备数值,6,0)*($E2335-1))*VLOOKUP($D2335,系数!$K$2:$O$7,3,0))</f>
        <v>0</v>
      </c>
      <c r="H2335" s="17">
        <f t="shared" si="73"/>
        <v>0</v>
      </c>
      <c r="I2335" s="17">
        <f>INT((VLOOKUP($C2335,装备数值,4,0)+VLOOKUP($C2335,装备数值,7,0)*($E2335-1))*VLOOKUP($D2335,系数!$K$2:$O$7,4,0))</f>
        <v>0</v>
      </c>
      <c r="J2335" s="17">
        <f>INT((VLOOKUP($C2335,装备数值,4,0)+VLOOKUP($C2335,装备数值,7,0)*($E2335-1))*VLOOKUP($D2335,系数!$K$2:$O$7,5,0))</f>
        <v>0</v>
      </c>
      <c r="K2335" s="17">
        <f>INT(VLOOKUP(E2335,强化金币,2,1)*VLOOKUP(INDEX(装备!F:F,MATCH(属性!A2335,装备!A:A,0)),系数!$K$12:$M$15,3,0))</f>
        <v>20900</v>
      </c>
      <c r="L2335" s="17"/>
      <c r="M2335" s="17"/>
      <c r="N2335" s="17"/>
      <c r="O2335" s="17">
        <f>IF(E2335=1,"",VLOOKUP(E2335,系数!$S$2:$AB$12,MATCH(属性!C2335,评级,0),1))</f>
        <v>0</v>
      </c>
    </row>
    <row r="2336" spans="1:15" ht="17.25" thickBot="1" x14ac:dyDescent="0.4">
      <c r="A2336" s="17">
        <f t="shared" si="72"/>
        <v>7100020</v>
      </c>
      <c r="B2336" s="17" t="s">
        <v>76</v>
      </c>
      <c r="C2336" s="15">
        <f>INDEX(装备!G:G,MATCH(属性!A2336,装备!A:A,0))</f>
        <v>11</v>
      </c>
      <c r="D2336" s="15" t="str">
        <f>INDEX(装备!E:E,MATCH(属性!A2336,装备!A:A,0))</f>
        <v>helmet</v>
      </c>
      <c r="E2336" s="14">
        <v>54</v>
      </c>
      <c r="F2336" s="17">
        <f>INT((VLOOKUP($C2336,装备数值,2,0)+VLOOKUP($C2336,装备数值,5,0)*($E2336-1))*VLOOKUP($D2336,系数!$K$2:$O$7,2,0))</f>
        <v>1825</v>
      </c>
      <c r="G2336" s="17">
        <f>INT((VLOOKUP($C2336,装备数值,3,0)+VLOOKUP($C2336,装备数值,6,0)*($E2336-1))*VLOOKUP($D2336,系数!$K$2:$O$7,3,0))</f>
        <v>0</v>
      </c>
      <c r="H2336" s="17">
        <f t="shared" si="73"/>
        <v>0</v>
      </c>
      <c r="I2336" s="17">
        <f>INT((VLOOKUP($C2336,装备数值,4,0)+VLOOKUP($C2336,装备数值,7,0)*($E2336-1))*VLOOKUP($D2336,系数!$K$2:$O$7,4,0))</f>
        <v>0</v>
      </c>
      <c r="J2336" s="17">
        <f>INT((VLOOKUP($C2336,装备数值,4,0)+VLOOKUP($C2336,装备数值,7,0)*($E2336-1))*VLOOKUP($D2336,系数!$K$2:$O$7,5,0))</f>
        <v>0</v>
      </c>
      <c r="K2336" s="17">
        <f>INT(VLOOKUP(E2336,强化金币,2,1)*VLOOKUP(INDEX(装备!F:F,MATCH(属性!A2336,装备!A:A,0)),系数!$K$12:$M$15,3,0))</f>
        <v>22000</v>
      </c>
      <c r="L2336" s="17"/>
      <c r="M2336" s="17"/>
      <c r="N2336" s="17"/>
      <c r="O2336" s="17">
        <f>IF(E2336=1,"",VLOOKUP(E2336,系数!$S$2:$AB$12,MATCH(属性!C2336,评级,0),1))</f>
        <v>0</v>
      </c>
    </row>
    <row r="2337" spans="1:15" ht="17.25" thickBot="1" x14ac:dyDescent="0.4">
      <c r="A2337" s="17">
        <f t="shared" si="72"/>
        <v>7100020</v>
      </c>
      <c r="B2337" s="17" t="s">
        <v>76</v>
      </c>
      <c r="C2337" s="15">
        <f>INDEX(装备!G:G,MATCH(属性!A2337,装备!A:A,0))</f>
        <v>11</v>
      </c>
      <c r="D2337" s="15" t="str">
        <f>INDEX(装备!E:E,MATCH(属性!A2337,装备!A:A,0))</f>
        <v>helmet</v>
      </c>
      <c r="E2337" s="14">
        <v>55</v>
      </c>
      <c r="F2337" s="17">
        <f>INT((VLOOKUP($C2337,装备数值,2,0)+VLOOKUP($C2337,装备数值,5,0)*($E2337-1))*VLOOKUP($D2337,系数!$K$2:$O$7,2,0))</f>
        <v>1850</v>
      </c>
      <c r="G2337" s="17">
        <f>INT((VLOOKUP($C2337,装备数值,3,0)+VLOOKUP($C2337,装备数值,6,0)*($E2337-1))*VLOOKUP($D2337,系数!$K$2:$O$7,3,0))</f>
        <v>0</v>
      </c>
      <c r="H2337" s="17">
        <f t="shared" si="73"/>
        <v>0</v>
      </c>
      <c r="I2337" s="17">
        <f>INT((VLOOKUP($C2337,装备数值,4,0)+VLOOKUP($C2337,装备数值,7,0)*($E2337-1))*VLOOKUP($D2337,系数!$K$2:$O$7,4,0))</f>
        <v>0</v>
      </c>
      <c r="J2337" s="17">
        <f>INT((VLOOKUP($C2337,装备数值,4,0)+VLOOKUP($C2337,装备数值,7,0)*($E2337-1))*VLOOKUP($D2337,系数!$K$2:$O$7,5,0))</f>
        <v>0</v>
      </c>
      <c r="K2337" s="17">
        <f>INT(VLOOKUP(E2337,强化金币,2,1)*VLOOKUP(INDEX(装备!F:F,MATCH(属性!A2337,装备!A:A,0)),系数!$K$12:$M$15,3,0))</f>
        <v>23100</v>
      </c>
      <c r="L2337" s="17"/>
      <c r="M2337" s="17"/>
      <c r="N2337" s="17"/>
      <c r="O2337" s="17">
        <f>IF(E2337=1,"",VLOOKUP(E2337,系数!$S$2:$AB$12,MATCH(属性!C2337,评级,0),1))</f>
        <v>0</v>
      </c>
    </row>
    <row r="2338" spans="1:15" ht="17.25" thickBot="1" x14ac:dyDescent="0.4">
      <c r="A2338" s="17">
        <f t="shared" si="72"/>
        <v>7100020</v>
      </c>
      <c r="B2338" s="17" t="s">
        <v>76</v>
      </c>
      <c r="C2338" s="15">
        <f>INDEX(装备!G:G,MATCH(属性!A2338,装备!A:A,0))</f>
        <v>11</v>
      </c>
      <c r="D2338" s="15" t="str">
        <f>INDEX(装备!E:E,MATCH(属性!A2338,装备!A:A,0))</f>
        <v>helmet</v>
      </c>
      <c r="E2338" s="14">
        <v>56</v>
      </c>
      <c r="F2338" s="17">
        <f>INT((VLOOKUP($C2338,装备数值,2,0)+VLOOKUP($C2338,装备数值,5,0)*($E2338-1))*VLOOKUP($D2338,系数!$K$2:$O$7,2,0))</f>
        <v>1875</v>
      </c>
      <c r="G2338" s="17">
        <f>INT((VLOOKUP($C2338,装备数值,3,0)+VLOOKUP($C2338,装备数值,6,0)*($E2338-1))*VLOOKUP($D2338,系数!$K$2:$O$7,3,0))</f>
        <v>0</v>
      </c>
      <c r="H2338" s="17">
        <f t="shared" si="73"/>
        <v>0</v>
      </c>
      <c r="I2338" s="17">
        <f>INT((VLOOKUP($C2338,装备数值,4,0)+VLOOKUP($C2338,装备数值,7,0)*($E2338-1))*VLOOKUP($D2338,系数!$K$2:$O$7,4,0))</f>
        <v>0</v>
      </c>
      <c r="J2338" s="17">
        <f>INT((VLOOKUP($C2338,装备数值,4,0)+VLOOKUP($C2338,装备数值,7,0)*($E2338-1))*VLOOKUP($D2338,系数!$K$2:$O$7,5,0))</f>
        <v>0</v>
      </c>
      <c r="K2338" s="17">
        <f>INT(VLOOKUP(E2338,强化金币,2,1)*VLOOKUP(INDEX(装备!F:F,MATCH(属性!A2338,装备!A:A,0)),系数!$K$12:$M$15,3,0))</f>
        <v>24200</v>
      </c>
      <c r="L2338" s="17"/>
      <c r="M2338" s="17"/>
      <c r="N2338" s="17"/>
      <c r="O2338" s="17">
        <f>IF(E2338=1,"",VLOOKUP(E2338,系数!$S$2:$AB$12,MATCH(属性!C2338,评级,0),1))</f>
        <v>0</v>
      </c>
    </row>
    <row r="2339" spans="1:15" ht="17.25" thickBot="1" x14ac:dyDescent="0.4">
      <c r="A2339" s="17">
        <f t="shared" si="72"/>
        <v>7100020</v>
      </c>
      <c r="B2339" s="17" t="s">
        <v>76</v>
      </c>
      <c r="C2339" s="15">
        <f>INDEX(装备!G:G,MATCH(属性!A2339,装备!A:A,0))</f>
        <v>11</v>
      </c>
      <c r="D2339" s="15" t="str">
        <f>INDEX(装备!E:E,MATCH(属性!A2339,装备!A:A,0))</f>
        <v>helmet</v>
      </c>
      <c r="E2339" s="14">
        <v>57</v>
      </c>
      <c r="F2339" s="17">
        <f>INT((VLOOKUP($C2339,装备数值,2,0)+VLOOKUP($C2339,装备数值,5,0)*($E2339-1))*VLOOKUP($D2339,系数!$K$2:$O$7,2,0))</f>
        <v>1900</v>
      </c>
      <c r="G2339" s="17">
        <f>INT((VLOOKUP($C2339,装备数值,3,0)+VLOOKUP($C2339,装备数值,6,0)*($E2339-1))*VLOOKUP($D2339,系数!$K$2:$O$7,3,0))</f>
        <v>0</v>
      </c>
      <c r="H2339" s="17">
        <f t="shared" si="73"/>
        <v>0</v>
      </c>
      <c r="I2339" s="17">
        <f>INT((VLOOKUP($C2339,装备数值,4,0)+VLOOKUP($C2339,装备数值,7,0)*($E2339-1))*VLOOKUP($D2339,系数!$K$2:$O$7,4,0))</f>
        <v>0</v>
      </c>
      <c r="J2339" s="17">
        <f>INT((VLOOKUP($C2339,装备数值,4,0)+VLOOKUP($C2339,装备数值,7,0)*($E2339-1))*VLOOKUP($D2339,系数!$K$2:$O$7,5,0))</f>
        <v>0</v>
      </c>
      <c r="K2339" s="17">
        <f>INT(VLOOKUP(E2339,强化金币,2,1)*VLOOKUP(INDEX(装备!F:F,MATCH(属性!A2339,装备!A:A,0)),系数!$K$12:$M$15,3,0))</f>
        <v>25300</v>
      </c>
      <c r="L2339" s="17"/>
      <c r="M2339" s="17"/>
      <c r="N2339" s="17"/>
      <c r="O2339" s="17">
        <f>IF(E2339=1,"",VLOOKUP(E2339,系数!$S$2:$AB$12,MATCH(属性!C2339,评级,0),1))</f>
        <v>0</v>
      </c>
    </row>
    <row r="2340" spans="1:15" ht="17.25" thickBot="1" x14ac:dyDescent="0.4">
      <c r="A2340" s="17">
        <f t="shared" si="72"/>
        <v>7100020</v>
      </c>
      <c r="B2340" s="17" t="s">
        <v>76</v>
      </c>
      <c r="C2340" s="15">
        <f>INDEX(装备!G:G,MATCH(属性!A2340,装备!A:A,0))</f>
        <v>11</v>
      </c>
      <c r="D2340" s="15" t="str">
        <f>INDEX(装备!E:E,MATCH(属性!A2340,装备!A:A,0))</f>
        <v>helmet</v>
      </c>
      <c r="E2340" s="14">
        <v>58</v>
      </c>
      <c r="F2340" s="17">
        <f>INT((VLOOKUP($C2340,装备数值,2,0)+VLOOKUP($C2340,装备数值,5,0)*($E2340-1))*VLOOKUP($D2340,系数!$K$2:$O$7,2,0))</f>
        <v>1925</v>
      </c>
      <c r="G2340" s="17">
        <f>INT((VLOOKUP($C2340,装备数值,3,0)+VLOOKUP($C2340,装备数值,6,0)*($E2340-1))*VLOOKUP($D2340,系数!$K$2:$O$7,3,0))</f>
        <v>0</v>
      </c>
      <c r="H2340" s="17">
        <f t="shared" si="73"/>
        <v>0</v>
      </c>
      <c r="I2340" s="17">
        <f>INT((VLOOKUP($C2340,装备数值,4,0)+VLOOKUP($C2340,装备数值,7,0)*($E2340-1))*VLOOKUP($D2340,系数!$K$2:$O$7,4,0))</f>
        <v>0</v>
      </c>
      <c r="J2340" s="17">
        <f>INT((VLOOKUP($C2340,装备数值,4,0)+VLOOKUP($C2340,装备数值,7,0)*($E2340-1))*VLOOKUP($D2340,系数!$K$2:$O$7,5,0))</f>
        <v>0</v>
      </c>
      <c r="K2340" s="17">
        <f>INT(VLOOKUP(E2340,强化金币,2,1)*VLOOKUP(INDEX(装备!F:F,MATCH(属性!A2340,装备!A:A,0)),系数!$K$12:$M$15,3,0))</f>
        <v>26400</v>
      </c>
      <c r="L2340" s="17"/>
      <c r="M2340" s="17"/>
      <c r="N2340" s="17"/>
      <c r="O2340" s="17">
        <f>IF(E2340=1,"",VLOOKUP(E2340,系数!$S$2:$AB$12,MATCH(属性!C2340,评级,0),1))</f>
        <v>0</v>
      </c>
    </row>
    <row r="2341" spans="1:15" ht="17.25" thickBot="1" x14ac:dyDescent="0.4">
      <c r="A2341" s="17">
        <f t="shared" si="72"/>
        <v>7100020</v>
      </c>
      <c r="B2341" s="17" t="s">
        <v>76</v>
      </c>
      <c r="C2341" s="15">
        <f>INDEX(装备!G:G,MATCH(属性!A2341,装备!A:A,0))</f>
        <v>11</v>
      </c>
      <c r="D2341" s="15" t="str">
        <f>INDEX(装备!E:E,MATCH(属性!A2341,装备!A:A,0))</f>
        <v>helmet</v>
      </c>
      <c r="E2341" s="14">
        <v>59</v>
      </c>
      <c r="F2341" s="17">
        <f>INT((VLOOKUP($C2341,装备数值,2,0)+VLOOKUP($C2341,装备数值,5,0)*($E2341-1))*VLOOKUP($D2341,系数!$K$2:$O$7,2,0))</f>
        <v>1950</v>
      </c>
      <c r="G2341" s="17">
        <f>INT((VLOOKUP($C2341,装备数值,3,0)+VLOOKUP($C2341,装备数值,6,0)*($E2341-1))*VLOOKUP($D2341,系数!$K$2:$O$7,3,0))</f>
        <v>0</v>
      </c>
      <c r="H2341" s="17">
        <f t="shared" si="73"/>
        <v>0</v>
      </c>
      <c r="I2341" s="17">
        <f>INT((VLOOKUP($C2341,装备数值,4,0)+VLOOKUP($C2341,装备数值,7,0)*($E2341-1))*VLOOKUP($D2341,系数!$K$2:$O$7,4,0))</f>
        <v>0</v>
      </c>
      <c r="J2341" s="17">
        <f>INT((VLOOKUP($C2341,装备数值,4,0)+VLOOKUP($C2341,装备数值,7,0)*($E2341-1))*VLOOKUP($D2341,系数!$K$2:$O$7,5,0))</f>
        <v>0</v>
      </c>
      <c r="K2341" s="17">
        <f>INT(VLOOKUP(E2341,强化金币,2,1)*VLOOKUP(INDEX(装备!F:F,MATCH(属性!A2341,装备!A:A,0)),系数!$K$12:$M$15,3,0))</f>
        <v>27500</v>
      </c>
      <c r="L2341" s="17"/>
      <c r="M2341" s="17"/>
      <c r="N2341" s="17"/>
      <c r="O2341" s="17">
        <f>IF(E2341=1,"",VLOOKUP(E2341,系数!$S$2:$AB$12,MATCH(属性!C2341,评级,0),1))</f>
        <v>0</v>
      </c>
    </row>
    <row r="2342" spans="1:15" ht="17.25" thickBot="1" x14ac:dyDescent="0.4">
      <c r="A2342" s="17">
        <f t="shared" si="72"/>
        <v>7100020</v>
      </c>
      <c r="B2342" s="17" t="s">
        <v>76</v>
      </c>
      <c r="C2342" s="15">
        <f>INDEX(装备!G:G,MATCH(属性!A2342,装备!A:A,0))</f>
        <v>11</v>
      </c>
      <c r="D2342" s="15" t="str">
        <f>INDEX(装备!E:E,MATCH(属性!A2342,装备!A:A,0))</f>
        <v>helmet</v>
      </c>
      <c r="E2342" s="14">
        <v>60</v>
      </c>
      <c r="F2342" s="17">
        <f>INT((VLOOKUP($C2342,装备数值,2,0)+VLOOKUP($C2342,装备数值,5,0)*($E2342-1))*VLOOKUP($D2342,系数!$K$2:$O$7,2,0))</f>
        <v>1975</v>
      </c>
      <c r="G2342" s="17">
        <f>INT((VLOOKUP($C2342,装备数值,3,0)+VLOOKUP($C2342,装备数值,6,0)*($E2342-1))*VLOOKUP($D2342,系数!$K$2:$O$7,3,0))</f>
        <v>0</v>
      </c>
      <c r="H2342" s="17">
        <f t="shared" si="73"/>
        <v>0</v>
      </c>
      <c r="I2342" s="17">
        <f>INT((VLOOKUP($C2342,装备数值,4,0)+VLOOKUP($C2342,装备数值,7,0)*($E2342-1))*VLOOKUP($D2342,系数!$K$2:$O$7,4,0))</f>
        <v>0</v>
      </c>
      <c r="J2342" s="17">
        <f>INT((VLOOKUP($C2342,装备数值,4,0)+VLOOKUP($C2342,装备数值,7,0)*($E2342-1))*VLOOKUP($D2342,系数!$K$2:$O$7,5,0))</f>
        <v>0</v>
      </c>
      <c r="K2342" s="17">
        <f>INT(VLOOKUP(E2342,强化金币,2,1)*VLOOKUP(INDEX(装备!F:F,MATCH(属性!A2342,装备!A:A,0)),系数!$K$12:$M$15,3,0))</f>
        <v>28875</v>
      </c>
      <c r="L2342" s="17"/>
      <c r="M2342" s="17"/>
      <c r="N2342" s="17"/>
      <c r="O2342" s="17">
        <f>IF(E2342=1,"",VLOOKUP(E2342,系数!$S$2:$AB$12,MATCH(属性!C2342,评级,0),1))</f>
        <v>0</v>
      </c>
    </row>
    <row r="2343" spans="1:15" ht="17.25" thickBot="1" x14ac:dyDescent="0.4">
      <c r="A2343" s="17">
        <f t="shared" si="72"/>
        <v>7100020</v>
      </c>
      <c r="B2343" s="17" t="s">
        <v>76</v>
      </c>
      <c r="C2343" s="15">
        <f>INDEX(装备!G:G,MATCH(属性!A2343,装备!A:A,0))</f>
        <v>11</v>
      </c>
      <c r="D2343" s="15" t="str">
        <f>INDEX(装备!E:E,MATCH(属性!A2343,装备!A:A,0))</f>
        <v>helmet</v>
      </c>
      <c r="E2343" s="14">
        <v>61</v>
      </c>
      <c r="F2343" s="17">
        <f>INT((VLOOKUP($C2343,装备数值,2,0)+VLOOKUP($C2343,装备数值,5,0)*($E2343-1))*VLOOKUP($D2343,系数!$K$2:$O$7,2,0))</f>
        <v>2000</v>
      </c>
      <c r="G2343" s="17">
        <f>INT((VLOOKUP($C2343,装备数值,3,0)+VLOOKUP($C2343,装备数值,6,0)*($E2343-1))*VLOOKUP($D2343,系数!$K$2:$O$7,3,0))</f>
        <v>0</v>
      </c>
      <c r="H2343" s="17">
        <f t="shared" si="73"/>
        <v>0</v>
      </c>
      <c r="I2343" s="17">
        <f>INT((VLOOKUP($C2343,装备数值,4,0)+VLOOKUP($C2343,装备数值,7,0)*($E2343-1))*VLOOKUP($D2343,系数!$K$2:$O$7,4,0))</f>
        <v>0</v>
      </c>
      <c r="J2343" s="17">
        <f>INT((VLOOKUP($C2343,装备数值,4,0)+VLOOKUP($C2343,装备数值,7,0)*($E2343-1))*VLOOKUP($D2343,系数!$K$2:$O$7,5,0))</f>
        <v>0</v>
      </c>
      <c r="K2343" s="17">
        <f>INT(VLOOKUP(E2343,强化金币,2,1)*VLOOKUP(INDEX(装备!F:F,MATCH(属性!A2343,装备!A:A,0)),系数!$K$12:$M$15,3,0))</f>
        <v>30250</v>
      </c>
      <c r="L2343" s="17"/>
      <c r="M2343" s="17"/>
      <c r="N2343" s="17"/>
      <c r="O2343" s="17">
        <f>IF(E2343=1,"",VLOOKUP(E2343,系数!$S$2:$AB$12,MATCH(属性!C2343,评级,0),1))</f>
        <v>0</v>
      </c>
    </row>
    <row r="2344" spans="1:15" ht="17.25" thickBot="1" x14ac:dyDescent="0.4">
      <c r="A2344" s="17">
        <f t="shared" si="72"/>
        <v>7100020</v>
      </c>
      <c r="B2344" s="17" t="s">
        <v>76</v>
      </c>
      <c r="C2344" s="15">
        <f>INDEX(装备!G:G,MATCH(属性!A2344,装备!A:A,0))</f>
        <v>11</v>
      </c>
      <c r="D2344" s="15" t="str">
        <f>INDEX(装备!E:E,MATCH(属性!A2344,装备!A:A,0))</f>
        <v>helmet</v>
      </c>
      <c r="E2344" s="14">
        <v>62</v>
      </c>
      <c r="F2344" s="17">
        <f>INT((VLOOKUP($C2344,装备数值,2,0)+VLOOKUP($C2344,装备数值,5,0)*($E2344-1))*VLOOKUP($D2344,系数!$K$2:$O$7,2,0))</f>
        <v>2025</v>
      </c>
      <c r="G2344" s="17">
        <f>INT((VLOOKUP($C2344,装备数值,3,0)+VLOOKUP($C2344,装备数值,6,0)*($E2344-1))*VLOOKUP($D2344,系数!$K$2:$O$7,3,0))</f>
        <v>0</v>
      </c>
      <c r="H2344" s="17">
        <f t="shared" si="73"/>
        <v>0</v>
      </c>
      <c r="I2344" s="17">
        <f>INT((VLOOKUP($C2344,装备数值,4,0)+VLOOKUP($C2344,装备数值,7,0)*($E2344-1))*VLOOKUP($D2344,系数!$K$2:$O$7,4,0))</f>
        <v>0</v>
      </c>
      <c r="J2344" s="17">
        <f>INT((VLOOKUP($C2344,装备数值,4,0)+VLOOKUP($C2344,装备数值,7,0)*($E2344-1))*VLOOKUP($D2344,系数!$K$2:$O$7,5,0))</f>
        <v>0</v>
      </c>
      <c r="K2344" s="17">
        <f>INT(VLOOKUP(E2344,强化金币,2,1)*VLOOKUP(INDEX(装备!F:F,MATCH(属性!A2344,装备!A:A,0)),系数!$K$12:$M$15,3,0))</f>
        <v>31625</v>
      </c>
      <c r="L2344" s="17"/>
      <c r="M2344" s="17"/>
      <c r="N2344" s="17"/>
      <c r="O2344" s="17">
        <f>IF(E2344=1,"",VLOOKUP(E2344,系数!$S$2:$AB$12,MATCH(属性!C2344,评级,0),1))</f>
        <v>0</v>
      </c>
    </row>
    <row r="2345" spans="1:15" ht="17.25" thickBot="1" x14ac:dyDescent="0.4">
      <c r="A2345" s="17">
        <f t="shared" si="72"/>
        <v>7100020</v>
      </c>
      <c r="B2345" s="17" t="s">
        <v>76</v>
      </c>
      <c r="C2345" s="15">
        <f>INDEX(装备!G:G,MATCH(属性!A2345,装备!A:A,0))</f>
        <v>11</v>
      </c>
      <c r="D2345" s="15" t="str">
        <f>INDEX(装备!E:E,MATCH(属性!A2345,装备!A:A,0))</f>
        <v>helmet</v>
      </c>
      <c r="E2345" s="14">
        <v>63</v>
      </c>
      <c r="F2345" s="17">
        <f>INT((VLOOKUP($C2345,装备数值,2,0)+VLOOKUP($C2345,装备数值,5,0)*($E2345-1))*VLOOKUP($D2345,系数!$K$2:$O$7,2,0))</f>
        <v>2050</v>
      </c>
      <c r="G2345" s="17">
        <f>INT((VLOOKUP($C2345,装备数值,3,0)+VLOOKUP($C2345,装备数值,6,0)*($E2345-1))*VLOOKUP($D2345,系数!$K$2:$O$7,3,0))</f>
        <v>0</v>
      </c>
      <c r="H2345" s="17">
        <f t="shared" si="73"/>
        <v>0</v>
      </c>
      <c r="I2345" s="17">
        <f>INT((VLOOKUP($C2345,装备数值,4,0)+VLOOKUP($C2345,装备数值,7,0)*($E2345-1))*VLOOKUP($D2345,系数!$K$2:$O$7,4,0))</f>
        <v>0</v>
      </c>
      <c r="J2345" s="17">
        <f>INT((VLOOKUP($C2345,装备数值,4,0)+VLOOKUP($C2345,装备数值,7,0)*($E2345-1))*VLOOKUP($D2345,系数!$K$2:$O$7,5,0))</f>
        <v>0</v>
      </c>
      <c r="K2345" s="17">
        <f>INT(VLOOKUP(E2345,强化金币,2,1)*VLOOKUP(INDEX(装备!F:F,MATCH(属性!A2345,装备!A:A,0)),系数!$K$12:$M$15,3,0))</f>
        <v>33000</v>
      </c>
      <c r="L2345" s="17"/>
      <c r="M2345" s="17"/>
      <c r="N2345" s="17"/>
      <c r="O2345" s="17">
        <f>IF(E2345=1,"",VLOOKUP(E2345,系数!$S$2:$AB$12,MATCH(属性!C2345,评级,0),1))</f>
        <v>0</v>
      </c>
    </row>
    <row r="2346" spans="1:15" ht="17.25" thickBot="1" x14ac:dyDescent="0.4">
      <c r="A2346" s="17">
        <f t="shared" si="72"/>
        <v>7100020</v>
      </c>
      <c r="B2346" s="17" t="s">
        <v>76</v>
      </c>
      <c r="C2346" s="15">
        <f>INDEX(装备!G:G,MATCH(属性!A2346,装备!A:A,0))</f>
        <v>11</v>
      </c>
      <c r="D2346" s="15" t="str">
        <f>INDEX(装备!E:E,MATCH(属性!A2346,装备!A:A,0))</f>
        <v>helmet</v>
      </c>
      <c r="E2346" s="14">
        <v>64</v>
      </c>
      <c r="F2346" s="17">
        <f>INT((VLOOKUP($C2346,装备数值,2,0)+VLOOKUP($C2346,装备数值,5,0)*($E2346-1))*VLOOKUP($D2346,系数!$K$2:$O$7,2,0))</f>
        <v>2075</v>
      </c>
      <c r="G2346" s="17">
        <f>INT((VLOOKUP($C2346,装备数值,3,0)+VLOOKUP($C2346,装备数值,6,0)*($E2346-1))*VLOOKUP($D2346,系数!$K$2:$O$7,3,0))</f>
        <v>0</v>
      </c>
      <c r="H2346" s="17">
        <f t="shared" si="73"/>
        <v>0</v>
      </c>
      <c r="I2346" s="17">
        <f>INT((VLOOKUP($C2346,装备数值,4,0)+VLOOKUP($C2346,装备数值,7,0)*($E2346-1))*VLOOKUP($D2346,系数!$K$2:$O$7,4,0))</f>
        <v>0</v>
      </c>
      <c r="J2346" s="17">
        <f>INT((VLOOKUP($C2346,装备数值,4,0)+VLOOKUP($C2346,装备数值,7,0)*($E2346-1))*VLOOKUP($D2346,系数!$K$2:$O$7,5,0))</f>
        <v>0</v>
      </c>
      <c r="K2346" s="17">
        <f>INT(VLOOKUP(E2346,强化金币,2,1)*VLOOKUP(INDEX(装备!F:F,MATCH(属性!A2346,装备!A:A,0)),系数!$K$12:$M$15,3,0))</f>
        <v>34375</v>
      </c>
      <c r="L2346" s="17"/>
      <c r="M2346" s="17"/>
      <c r="N2346" s="17"/>
      <c r="O2346" s="17">
        <f>IF(E2346=1,"",VLOOKUP(E2346,系数!$S$2:$AB$12,MATCH(属性!C2346,评级,0),1))</f>
        <v>0</v>
      </c>
    </row>
    <row r="2347" spans="1:15" ht="17.25" thickBot="1" x14ac:dyDescent="0.4">
      <c r="A2347" s="17">
        <f t="shared" si="72"/>
        <v>7100020</v>
      </c>
      <c r="B2347" s="17" t="s">
        <v>76</v>
      </c>
      <c r="C2347" s="15">
        <f>INDEX(装备!G:G,MATCH(属性!A2347,装备!A:A,0))</f>
        <v>11</v>
      </c>
      <c r="D2347" s="15" t="str">
        <f>INDEX(装备!E:E,MATCH(属性!A2347,装备!A:A,0))</f>
        <v>helmet</v>
      </c>
      <c r="E2347" s="14">
        <v>65</v>
      </c>
      <c r="F2347" s="17">
        <f>INT((VLOOKUP($C2347,装备数值,2,0)+VLOOKUP($C2347,装备数值,5,0)*($E2347-1))*VLOOKUP($D2347,系数!$K$2:$O$7,2,0))</f>
        <v>2100</v>
      </c>
      <c r="G2347" s="17">
        <f>INT((VLOOKUP($C2347,装备数值,3,0)+VLOOKUP($C2347,装备数值,6,0)*($E2347-1))*VLOOKUP($D2347,系数!$K$2:$O$7,3,0))</f>
        <v>0</v>
      </c>
      <c r="H2347" s="17">
        <f t="shared" si="73"/>
        <v>0</v>
      </c>
      <c r="I2347" s="17">
        <f>INT((VLOOKUP($C2347,装备数值,4,0)+VLOOKUP($C2347,装备数值,7,0)*($E2347-1))*VLOOKUP($D2347,系数!$K$2:$O$7,4,0))</f>
        <v>0</v>
      </c>
      <c r="J2347" s="17">
        <f>INT((VLOOKUP($C2347,装备数值,4,0)+VLOOKUP($C2347,装备数值,7,0)*($E2347-1))*VLOOKUP($D2347,系数!$K$2:$O$7,5,0))</f>
        <v>0</v>
      </c>
      <c r="K2347" s="17">
        <f>INT(VLOOKUP(E2347,强化金币,2,1)*VLOOKUP(INDEX(装备!F:F,MATCH(属性!A2347,装备!A:A,0)),系数!$K$12:$M$15,3,0))</f>
        <v>35750</v>
      </c>
      <c r="L2347" s="17"/>
      <c r="M2347" s="17"/>
      <c r="N2347" s="17"/>
      <c r="O2347" s="17">
        <f>IF(E2347=1,"",VLOOKUP(E2347,系数!$S$2:$AB$12,MATCH(属性!C2347,评级,0),1))</f>
        <v>0</v>
      </c>
    </row>
    <row r="2348" spans="1:15" ht="17.25" thickBot="1" x14ac:dyDescent="0.4">
      <c r="A2348" s="17">
        <f t="shared" si="72"/>
        <v>7100020</v>
      </c>
      <c r="B2348" s="17" t="s">
        <v>76</v>
      </c>
      <c r="C2348" s="15">
        <f>INDEX(装备!G:G,MATCH(属性!A2348,装备!A:A,0))</f>
        <v>11</v>
      </c>
      <c r="D2348" s="15" t="str">
        <f>INDEX(装备!E:E,MATCH(属性!A2348,装备!A:A,0))</f>
        <v>helmet</v>
      </c>
      <c r="E2348" s="14">
        <v>66</v>
      </c>
      <c r="F2348" s="17">
        <f>INT((VLOOKUP($C2348,装备数值,2,0)+VLOOKUP($C2348,装备数值,5,0)*($E2348-1))*VLOOKUP($D2348,系数!$K$2:$O$7,2,0))</f>
        <v>2125</v>
      </c>
      <c r="G2348" s="17">
        <f>INT((VLOOKUP($C2348,装备数值,3,0)+VLOOKUP($C2348,装备数值,6,0)*($E2348-1))*VLOOKUP($D2348,系数!$K$2:$O$7,3,0))</f>
        <v>0</v>
      </c>
      <c r="H2348" s="17">
        <f t="shared" si="73"/>
        <v>0</v>
      </c>
      <c r="I2348" s="17">
        <f>INT((VLOOKUP($C2348,装备数值,4,0)+VLOOKUP($C2348,装备数值,7,0)*($E2348-1))*VLOOKUP($D2348,系数!$K$2:$O$7,4,0))</f>
        <v>0</v>
      </c>
      <c r="J2348" s="17">
        <f>INT((VLOOKUP($C2348,装备数值,4,0)+VLOOKUP($C2348,装备数值,7,0)*($E2348-1))*VLOOKUP($D2348,系数!$K$2:$O$7,5,0))</f>
        <v>0</v>
      </c>
      <c r="K2348" s="17">
        <f>INT(VLOOKUP(E2348,强化金币,2,1)*VLOOKUP(INDEX(装备!F:F,MATCH(属性!A2348,装备!A:A,0)),系数!$K$12:$M$15,3,0))</f>
        <v>37125</v>
      </c>
      <c r="L2348" s="17"/>
      <c r="M2348" s="17"/>
      <c r="N2348" s="17"/>
      <c r="O2348" s="17">
        <f>IF(E2348=1,"",VLOOKUP(E2348,系数!$S$2:$AB$12,MATCH(属性!C2348,评级,0),1))</f>
        <v>0</v>
      </c>
    </row>
    <row r="2349" spans="1:15" ht="17.25" thickBot="1" x14ac:dyDescent="0.4">
      <c r="A2349" s="17">
        <f t="shared" si="72"/>
        <v>7100020</v>
      </c>
      <c r="B2349" s="17" t="s">
        <v>76</v>
      </c>
      <c r="C2349" s="15">
        <f>INDEX(装备!G:G,MATCH(属性!A2349,装备!A:A,0))</f>
        <v>11</v>
      </c>
      <c r="D2349" s="15" t="str">
        <f>INDEX(装备!E:E,MATCH(属性!A2349,装备!A:A,0))</f>
        <v>helmet</v>
      </c>
      <c r="E2349" s="14">
        <v>67</v>
      </c>
      <c r="F2349" s="17">
        <f>INT((VLOOKUP($C2349,装备数值,2,0)+VLOOKUP($C2349,装备数值,5,0)*($E2349-1))*VLOOKUP($D2349,系数!$K$2:$O$7,2,0))</f>
        <v>2150</v>
      </c>
      <c r="G2349" s="17">
        <f>INT((VLOOKUP($C2349,装备数值,3,0)+VLOOKUP($C2349,装备数值,6,0)*($E2349-1))*VLOOKUP($D2349,系数!$K$2:$O$7,3,0))</f>
        <v>0</v>
      </c>
      <c r="H2349" s="17">
        <f t="shared" si="73"/>
        <v>0</v>
      </c>
      <c r="I2349" s="17">
        <f>INT((VLOOKUP($C2349,装备数值,4,0)+VLOOKUP($C2349,装备数值,7,0)*($E2349-1))*VLOOKUP($D2349,系数!$K$2:$O$7,4,0))</f>
        <v>0</v>
      </c>
      <c r="J2349" s="17">
        <f>INT((VLOOKUP($C2349,装备数值,4,0)+VLOOKUP($C2349,装备数值,7,0)*($E2349-1))*VLOOKUP($D2349,系数!$K$2:$O$7,5,0))</f>
        <v>0</v>
      </c>
      <c r="K2349" s="17">
        <f>INT(VLOOKUP(E2349,强化金币,2,1)*VLOOKUP(INDEX(装备!F:F,MATCH(属性!A2349,装备!A:A,0)),系数!$K$12:$M$15,3,0))</f>
        <v>38500</v>
      </c>
      <c r="L2349" s="17"/>
      <c r="M2349" s="17"/>
      <c r="N2349" s="17"/>
      <c r="O2349" s="17">
        <f>IF(E2349=1,"",VLOOKUP(E2349,系数!$S$2:$AB$12,MATCH(属性!C2349,评级,0),1))</f>
        <v>0</v>
      </c>
    </row>
    <row r="2350" spans="1:15" ht="17.25" thickBot="1" x14ac:dyDescent="0.4">
      <c r="A2350" s="17">
        <f t="shared" si="72"/>
        <v>7100020</v>
      </c>
      <c r="B2350" s="17" t="s">
        <v>76</v>
      </c>
      <c r="C2350" s="15">
        <f>INDEX(装备!G:G,MATCH(属性!A2350,装备!A:A,0))</f>
        <v>11</v>
      </c>
      <c r="D2350" s="15" t="str">
        <f>INDEX(装备!E:E,MATCH(属性!A2350,装备!A:A,0))</f>
        <v>helmet</v>
      </c>
      <c r="E2350" s="14">
        <v>68</v>
      </c>
      <c r="F2350" s="17">
        <f>INT((VLOOKUP($C2350,装备数值,2,0)+VLOOKUP($C2350,装备数值,5,0)*($E2350-1))*VLOOKUP($D2350,系数!$K$2:$O$7,2,0))</f>
        <v>2175</v>
      </c>
      <c r="G2350" s="17">
        <f>INT((VLOOKUP($C2350,装备数值,3,0)+VLOOKUP($C2350,装备数值,6,0)*($E2350-1))*VLOOKUP($D2350,系数!$K$2:$O$7,3,0))</f>
        <v>0</v>
      </c>
      <c r="H2350" s="17">
        <f t="shared" si="73"/>
        <v>0</v>
      </c>
      <c r="I2350" s="17">
        <f>INT((VLOOKUP($C2350,装备数值,4,0)+VLOOKUP($C2350,装备数值,7,0)*($E2350-1))*VLOOKUP($D2350,系数!$K$2:$O$7,4,0))</f>
        <v>0</v>
      </c>
      <c r="J2350" s="17">
        <f>INT((VLOOKUP($C2350,装备数值,4,0)+VLOOKUP($C2350,装备数值,7,0)*($E2350-1))*VLOOKUP($D2350,系数!$K$2:$O$7,5,0))</f>
        <v>0</v>
      </c>
      <c r="K2350" s="17">
        <f>INT(VLOOKUP(E2350,强化金币,2,1)*VLOOKUP(INDEX(装备!F:F,MATCH(属性!A2350,装备!A:A,0)),系数!$K$12:$M$15,3,0))</f>
        <v>39875</v>
      </c>
      <c r="L2350" s="17"/>
      <c r="M2350" s="17"/>
      <c r="N2350" s="17"/>
      <c r="O2350" s="17">
        <f>IF(E2350=1,"",VLOOKUP(E2350,系数!$S$2:$AB$12,MATCH(属性!C2350,评级,0),1))</f>
        <v>0</v>
      </c>
    </row>
    <row r="2351" spans="1:15" ht="17.25" thickBot="1" x14ac:dyDescent="0.4">
      <c r="A2351" s="17">
        <f t="shared" si="72"/>
        <v>7100020</v>
      </c>
      <c r="B2351" s="17" t="s">
        <v>76</v>
      </c>
      <c r="C2351" s="15">
        <f>INDEX(装备!G:G,MATCH(属性!A2351,装备!A:A,0))</f>
        <v>11</v>
      </c>
      <c r="D2351" s="15" t="str">
        <f>INDEX(装备!E:E,MATCH(属性!A2351,装备!A:A,0))</f>
        <v>helmet</v>
      </c>
      <c r="E2351" s="14">
        <v>69</v>
      </c>
      <c r="F2351" s="17">
        <f>INT((VLOOKUP($C2351,装备数值,2,0)+VLOOKUP($C2351,装备数值,5,0)*($E2351-1))*VLOOKUP($D2351,系数!$K$2:$O$7,2,0))</f>
        <v>2200</v>
      </c>
      <c r="G2351" s="17">
        <f>INT((VLOOKUP($C2351,装备数值,3,0)+VLOOKUP($C2351,装备数值,6,0)*($E2351-1))*VLOOKUP($D2351,系数!$K$2:$O$7,3,0))</f>
        <v>0</v>
      </c>
      <c r="H2351" s="17">
        <f t="shared" si="73"/>
        <v>0</v>
      </c>
      <c r="I2351" s="17">
        <f>INT((VLOOKUP($C2351,装备数值,4,0)+VLOOKUP($C2351,装备数值,7,0)*($E2351-1))*VLOOKUP($D2351,系数!$K$2:$O$7,4,0))</f>
        <v>0</v>
      </c>
      <c r="J2351" s="17">
        <f>INT((VLOOKUP($C2351,装备数值,4,0)+VLOOKUP($C2351,装备数值,7,0)*($E2351-1))*VLOOKUP($D2351,系数!$K$2:$O$7,5,0))</f>
        <v>0</v>
      </c>
      <c r="K2351" s="17">
        <f>INT(VLOOKUP(E2351,强化金币,2,1)*VLOOKUP(INDEX(装备!F:F,MATCH(属性!A2351,装备!A:A,0)),系数!$K$12:$M$15,3,0))</f>
        <v>41250</v>
      </c>
      <c r="L2351" s="17"/>
      <c r="M2351" s="17"/>
      <c r="N2351" s="17"/>
      <c r="O2351" s="17">
        <f>IF(E2351=1,"",VLOOKUP(E2351,系数!$S$2:$AB$12,MATCH(属性!C2351,评级,0),1))</f>
        <v>0</v>
      </c>
    </row>
    <row r="2352" spans="1:15" ht="17.25" thickBot="1" x14ac:dyDescent="0.4">
      <c r="A2352" s="17">
        <f t="shared" si="72"/>
        <v>7100020</v>
      </c>
      <c r="B2352" s="17" t="s">
        <v>76</v>
      </c>
      <c r="C2352" s="15">
        <f>INDEX(装备!G:G,MATCH(属性!A2352,装备!A:A,0))</f>
        <v>11</v>
      </c>
      <c r="D2352" s="15" t="str">
        <f>INDEX(装备!E:E,MATCH(属性!A2352,装备!A:A,0))</f>
        <v>helmet</v>
      </c>
      <c r="E2352" s="14">
        <v>70</v>
      </c>
      <c r="F2352" s="17">
        <f>INT((VLOOKUP($C2352,装备数值,2,0)+VLOOKUP($C2352,装备数值,5,0)*($E2352-1))*VLOOKUP($D2352,系数!$K$2:$O$7,2,0))</f>
        <v>2225</v>
      </c>
      <c r="G2352" s="17">
        <f>INT((VLOOKUP($C2352,装备数值,3,0)+VLOOKUP($C2352,装备数值,6,0)*($E2352-1))*VLOOKUP($D2352,系数!$K$2:$O$7,3,0))</f>
        <v>0</v>
      </c>
      <c r="H2352" s="17">
        <f t="shared" si="73"/>
        <v>0</v>
      </c>
      <c r="I2352" s="17">
        <f>INT((VLOOKUP($C2352,装备数值,4,0)+VLOOKUP($C2352,装备数值,7,0)*($E2352-1))*VLOOKUP($D2352,系数!$K$2:$O$7,4,0))</f>
        <v>0</v>
      </c>
      <c r="J2352" s="17">
        <f>INT((VLOOKUP($C2352,装备数值,4,0)+VLOOKUP($C2352,装备数值,7,0)*($E2352-1))*VLOOKUP($D2352,系数!$K$2:$O$7,5,0))</f>
        <v>0</v>
      </c>
      <c r="K2352" s="17">
        <f>INT(VLOOKUP(E2352,强化金币,2,1)*VLOOKUP(INDEX(装备!F:F,MATCH(属性!A2352,装备!A:A,0)),系数!$K$12:$M$15,3,0))</f>
        <v>42625</v>
      </c>
      <c r="L2352" s="17"/>
      <c r="M2352" s="17"/>
      <c r="N2352" s="17"/>
      <c r="O2352" s="17">
        <f>IF(E2352=1,"",VLOOKUP(E2352,系数!$S$2:$AB$12,MATCH(属性!C2352,评级,0),1))</f>
        <v>0</v>
      </c>
    </row>
    <row r="2353" spans="1:15" ht="17.25" thickBot="1" x14ac:dyDescent="0.4">
      <c r="A2353" s="17">
        <f t="shared" si="72"/>
        <v>7100020</v>
      </c>
      <c r="B2353" s="17" t="s">
        <v>76</v>
      </c>
      <c r="C2353" s="15">
        <f>INDEX(装备!G:G,MATCH(属性!A2353,装备!A:A,0))</f>
        <v>11</v>
      </c>
      <c r="D2353" s="15" t="str">
        <f>INDEX(装备!E:E,MATCH(属性!A2353,装备!A:A,0))</f>
        <v>helmet</v>
      </c>
      <c r="E2353" s="14">
        <v>71</v>
      </c>
      <c r="F2353" s="17">
        <f>INT((VLOOKUP($C2353,装备数值,2,0)+VLOOKUP($C2353,装备数值,5,0)*($E2353-1))*VLOOKUP($D2353,系数!$K$2:$O$7,2,0))</f>
        <v>2250</v>
      </c>
      <c r="G2353" s="17">
        <f>INT((VLOOKUP($C2353,装备数值,3,0)+VLOOKUP($C2353,装备数值,6,0)*($E2353-1))*VLOOKUP($D2353,系数!$K$2:$O$7,3,0))</f>
        <v>0</v>
      </c>
      <c r="H2353" s="17">
        <f t="shared" si="73"/>
        <v>0</v>
      </c>
      <c r="I2353" s="17">
        <f>INT((VLOOKUP($C2353,装备数值,4,0)+VLOOKUP($C2353,装备数值,7,0)*($E2353-1))*VLOOKUP($D2353,系数!$K$2:$O$7,4,0))</f>
        <v>0</v>
      </c>
      <c r="J2353" s="17">
        <f>INT((VLOOKUP($C2353,装备数值,4,0)+VLOOKUP($C2353,装备数值,7,0)*($E2353-1))*VLOOKUP($D2353,系数!$K$2:$O$7,5,0))</f>
        <v>0</v>
      </c>
      <c r="K2353" s="17">
        <f>INT(VLOOKUP(E2353,强化金币,2,1)*VLOOKUP(INDEX(装备!F:F,MATCH(属性!A2353,装备!A:A,0)),系数!$K$12:$M$15,3,0))</f>
        <v>44000</v>
      </c>
      <c r="L2353" s="17"/>
      <c r="M2353" s="17"/>
      <c r="N2353" s="17"/>
      <c r="O2353" s="17">
        <f>IF(E2353=1,"",VLOOKUP(E2353,系数!$S$2:$AB$12,MATCH(属性!C2353,评级,0),1))</f>
        <v>0</v>
      </c>
    </row>
    <row r="2354" spans="1:15" ht="17.25" thickBot="1" x14ac:dyDescent="0.4">
      <c r="A2354" s="17">
        <f t="shared" si="72"/>
        <v>7100020</v>
      </c>
      <c r="B2354" s="17" t="s">
        <v>76</v>
      </c>
      <c r="C2354" s="15">
        <f>INDEX(装备!G:G,MATCH(属性!A2354,装备!A:A,0))</f>
        <v>11</v>
      </c>
      <c r="D2354" s="15" t="str">
        <f>INDEX(装备!E:E,MATCH(属性!A2354,装备!A:A,0))</f>
        <v>helmet</v>
      </c>
      <c r="E2354" s="14">
        <v>72</v>
      </c>
      <c r="F2354" s="17">
        <f>INT((VLOOKUP($C2354,装备数值,2,0)+VLOOKUP($C2354,装备数值,5,0)*($E2354-1))*VLOOKUP($D2354,系数!$K$2:$O$7,2,0))</f>
        <v>2275</v>
      </c>
      <c r="G2354" s="17">
        <f>INT((VLOOKUP($C2354,装备数值,3,0)+VLOOKUP($C2354,装备数值,6,0)*($E2354-1))*VLOOKUP($D2354,系数!$K$2:$O$7,3,0))</f>
        <v>0</v>
      </c>
      <c r="H2354" s="17">
        <f t="shared" si="73"/>
        <v>0</v>
      </c>
      <c r="I2354" s="17">
        <f>INT((VLOOKUP($C2354,装备数值,4,0)+VLOOKUP($C2354,装备数值,7,0)*($E2354-1))*VLOOKUP($D2354,系数!$K$2:$O$7,4,0))</f>
        <v>0</v>
      </c>
      <c r="J2354" s="17">
        <f>INT((VLOOKUP($C2354,装备数值,4,0)+VLOOKUP($C2354,装备数值,7,0)*($E2354-1))*VLOOKUP($D2354,系数!$K$2:$O$7,5,0))</f>
        <v>0</v>
      </c>
      <c r="K2354" s="17">
        <f>INT(VLOOKUP(E2354,强化金币,2,1)*VLOOKUP(INDEX(装备!F:F,MATCH(属性!A2354,装备!A:A,0)),系数!$K$12:$M$15,3,0))</f>
        <v>45375</v>
      </c>
      <c r="L2354" s="17"/>
      <c r="M2354" s="17"/>
      <c r="N2354" s="17"/>
      <c r="O2354" s="17">
        <f>IF(E2354=1,"",VLOOKUP(E2354,系数!$S$2:$AB$12,MATCH(属性!C2354,评级,0),1))</f>
        <v>0</v>
      </c>
    </row>
    <row r="2355" spans="1:15" ht="17.25" thickBot="1" x14ac:dyDescent="0.4">
      <c r="A2355" s="17">
        <f t="shared" si="72"/>
        <v>7100020</v>
      </c>
      <c r="B2355" s="17" t="s">
        <v>76</v>
      </c>
      <c r="C2355" s="15">
        <f>INDEX(装备!G:G,MATCH(属性!A2355,装备!A:A,0))</f>
        <v>11</v>
      </c>
      <c r="D2355" s="15" t="str">
        <f>INDEX(装备!E:E,MATCH(属性!A2355,装备!A:A,0))</f>
        <v>helmet</v>
      </c>
      <c r="E2355" s="14">
        <v>73</v>
      </c>
      <c r="F2355" s="17">
        <f>INT((VLOOKUP($C2355,装备数值,2,0)+VLOOKUP($C2355,装备数值,5,0)*($E2355-1))*VLOOKUP($D2355,系数!$K$2:$O$7,2,0))</f>
        <v>2300</v>
      </c>
      <c r="G2355" s="17">
        <f>INT((VLOOKUP($C2355,装备数值,3,0)+VLOOKUP($C2355,装备数值,6,0)*($E2355-1))*VLOOKUP($D2355,系数!$K$2:$O$7,3,0))</f>
        <v>0</v>
      </c>
      <c r="H2355" s="17">
        <f t="shared" si="73"/>
        <v>0</v>
      </c>
      <c r="I2355" s="17">
        <f>INT((VLOOKUP($C2355,装备数值,4,0)+VLOOKUP($C2355,装备数值,7,0)*($E2355-1))*VLOOKUP($D2355,系数!$K$2:$O$7,4,0))</f>
        <v>0</v>
      </c>
      <c r="J2355" s="17">
        <f>INT((VLOOKUP($C2355,装备数值,4,0)+VLOOKUP($C2355,装备数值,7,0)*($E2355-1))*VLOOKUP($D2355,系数!$K$2:$O$7,5,0))</f>
        <v>0</v>
      </c>
      <c r="K2355" s="17">
        <f>INT(VLOOKUP(E2355,强化金币,2,1)*VLOOKUP(INDEX(装备!F:F,MATCH(属性!A2355,装备!A:A,0)),系数!$K$12:$M$15,3,0))</f>
        <v>46750</v>
      </c>
      <c r="L2355" s="17"/>
      <c r="M2355" s="17"/>
      <c r="N2355" s="17"/>
      <c r="O2355" s="17">
        <f>IF(E2355=1,"",VLOOKUP(E2355,系数!$S$2:$AB$12,MATCH(属性!C2355,评级,0),1))</f>
        <v>0</v>
      </c>
    </row>
    <row r="2356" spans="1:15" ht="17.25" thickBot="1" x14ac:dyDescent="0.4">
      <c r="A2356" s="17">
        <f t="shared" si="72"/>
        <v>7100020</v>
      </c>
      <c r="B2356" s="17" t="s">
        <v>76</v>
      </c>
      <c r="C2356" s="15">
        <f>INDEX(装备!G:G,MATCH(属性!A2356,装备!A:A,0))</f>
        <v>11</v>
      </c>
      <c r="D2356" s="15" t="str">
        <f>INDEX(装备!E:E,MATCH(属性!A2356,装备!A:A,0))</f>
        <v>helmet</v>
      </c>
      <c r="E2356" s="14">
        <v>74</v>
      </c>
      <c r="F2356" s="17">
        <f>INT((VLOOKUP($C2356,装备数值,2,0)+VLOOKUP($C2356,装备数值,5,0)*($E2356-1))*VLOOKUP($D2356,系数!$K$2:$O$7,2,0))</f>
        <v>2325</v>
      </c>
      <c r="G2356" s="17">
        <f>INT((VLOOKUP($C2356,装备数值,3,0)+VLOOKUP($C2356,装备数值,6,0)*($E2356-1))*VLOOKUP($D2356,系数!$K$2:$O$7,3,0))</f>
        <v>0</v>
      </c>
      <c r="H2356" s="17">
        <f t="shared" si="73"/>
        <v>0</v>
      </c>
      <c r="I2356" s="17">
        <f>INT((VLOOKUP($C2356,装备数值,4,0)+VLOOKUP($C2356,装备数值,7,0)*($E2356-1))*VLOOKUP($D2356,系数!$K$2:$O$7,4,0))</f>
        <v>0</v>
      </c>
      <c r="J2356" s="17">
        <f>INT((VLOOKUP($C2356,装备数值,4,0)+VLOOKUP($C2356,装备数值,7,0)*($E2356-1))*VLOOKUP($D2356,系数!$K$2:$O$7,5,0))</f>
        <v>0</v>
      </c>
      <c r="K2356" s="17">
        <f>INT(VLOOKUP(E2356,强化金币,2,1)*VLOOKUP(INDEX(装备!F:F,MATCH(属性!A2356,装备!A:A,0)),系数!$K$12:$M$15,3,0))</f>
        <v>48125</v>
      </c>
      <c r="L2356" s="17"/>
      <c r="M2356" s="17"/>
      <c r="N2356" s="17"/>
      <c r="O2356" s="17">
        <f>IF(E2356=1,"",VLOOKUP(E2356,系数!$S$2:$AB$12,MATCH(属性!C2356,评级,0),1))</f>
        <v>0</v>
      </c>
    </row>
    <row r="2357" spans="1:15" ht="17.25" thickBot="1" x14ac:dyDescent="0.4">
      <c r="A2357" s="17">
        <f t="shared" si="72"/>
        <v>7100020</v>
      </c>
      <c r="B2357" s="17" t="s">
        <v>76</v>
      </c>
      <c r="C2357" s="15">
        <f>INDEX(装备!G:G,MATCH(属性!A2357,装备!A:A,0))</f>
        <v>11</v>
      </c>
      <c r="D2357" s="15" t="str">
        <f>INDEX(装备!E:E,MATCH(属性!A2357,装备!A:A,0))</f>
        <v>helmet</v>
      </c>
      <c r="E2357" s="14">
        <v>75</v>
      </c>
      <c r="F2357" s="17">
        <f>INT((VLOOKUP($C2357,装备数值,2,0)+VLOOKUP($C2357,装备数值,5,0)*($E2357-1))*VLOOKUP($D2357,系数!$K$2:$O$7,2,0))</f>
        <v>2350</v>
      </c>
      <c r="G2357" s="17">
        <f>INT((VLOOKUP($C2357,装备数值,3,0)+VLOOKUP($C2357,装备数值,6,0)*($E2357-1))*VLOOKUP($D2357,系数!$K$2:$O$7,3,0))</f>
        <v>0</v>
      </c>
      <c r="H2357" s="17">
        <f t="shared" si="73"/>
        <v>0</v>
      </c>
      <c r="I2357" s="17">
        <f>INT((VLOOKUP($C2357,装备数值,4,0)+VLOOKUP($C2357,装备数值,7,0)*($E2357-1))*VLOOKUP($D2357,系数!$K$2:$O$7,4,0))</f>
        <v>0</v>
      </c>
      <c r="J2357" s="17">
        <f>INT((VLOOKUP($C2357,装备数值,4,0)+VLOOKUP($C2357,装备数值,7,0)*($E2357-1))*VLOOKUP($D2357,系数!$K$2:$O$7,5,0))</f>
        <v>0</v>
      </c>
      <c r="K2357" s="17">
        <f>INT(VLOOKUP(E2357,强化金币,2,1)*VLOOKUP(INDEX(装备!F:F,MATCH(属性!A2357,装备!A:A,0)),系数!$K$12:$M$15,3,0))</f>
        <v>49500</v>
      </c>
      <c r="L2357" s="17"/>
      <c r="M2357" s="17"/>
      <c r="N2357" s="17"/>
      <c r="O2357" s="17">
        <f>IF(E2357=1,"",VLOOKUP(E2357,系数!$S$2:$AB$12,MATCH(属性!C2357,评级,0),1))</f>
        <v>0</v>
      </c>
    </row>
    <row r="2358" spans="1:15" ht="17.25" thickBot="1" x14ac:dyDescent="0.4">
      <c r="A2358" s="17">
        <f t="shared" si="72"/>
        <v>7100020</v>
      </c>
      <c r="B2358" s="17" t="s">
        <v>76</v>
      </c>
      <c r="C2358" s="15">
        <f>INDEX(装备!G:G,MATCH(属性!A2358,装备!A:A,0))</f>
        <v>11</v>
      </c>
      <c r="D2358" s="15" t="str">
        <f>INDEX(装备!E:E,MATCH(属性!A2358,装备!A:A,0))</f>
        <v>helmet</v>
      </c>
      <c r="E2358" s="14">
        <v>76</v>
      </c>
      <c r="F2358" s="17">
        <f>INT((VLOOKUP($C2358,装备数值,2,0)+VLOOKUP($C2358,装备数值,5,0)*($E2358-1))*VLOOKUP($D2358,系数!$K$2:$O$7,2,0))</f>
        <v>2375</v>
      </c>
      <c r="G2358" s="17">
        <f>INT((VLOOKUP($C2358,装备数值,3,0)+VLOOKUP($C2358,装备数值,6,0)*($E2358-1))*VLOOKUP($D2358,系数!$K$2:$O$7,3,0))</f>
        <v>0</v>
      </c>
      <c r="H2358" s="17">
        <f t="shared" si="73"/>
        <v>0</v>
      </c>
      <c r="I2358" s="17">
        <f>INT((VLOOKUP($C2358,装备数值,4,0)+VLOOKUP($C2358,装备数值,7,0)*($E2358-1))*VLOOKUP($D2358,系数!$K$2:$O$7,4,0))</f>
        <v>0</v>
      </c>
      <c r="J2358" s="17">
        <f>INT((VLOOKUP($C2358,装备数值,4,0)+VLOOKUP($C2358,装备数值,7,0)*($E2358-1))*VLOOKUP($D2358,系数!$K$2:$O$7,5,0))</f>
        <v>0</v>
      </c>
      <c r="K2358" s="17">
        <f>INT(VLOOKUP(E2358,强化金币,2,1)*VLOOKUP(INDEX(装备!F:F,MATCH(属性!A2358,装备!A:A,0)),系数!$K$12:$M$15,3,0))</f>
        <v>50875</v>
      </c>
      <c r="L2358" s="17"/>
      <c r="M2358" s="17"/>
      <c r="N2358" s="17"/>
      <c r="O2358" s="17">
        <f>IF(E2358=1,"",VLOOKUP(E2358,系数!$S$2:$AB$12,MATCH(属性!C2358,评级,0),1))</f>
        <v>0</v>
      </c>
    </row>
    <row r="2359" spans="1:15" ht="17.25" thickBot="1" x14ac:dyDescent="0.4">
      <c r="A2359" s="17">
        <f t="shared" si="72"/>
        <v>7100020</v>
      </c>
      <c r="B2359" s="17" t="s">
        <v>76</v>
      </c>
      <c r="C2359" s="15">
        <f>INDEX(装备!G:G,MATCH(属性!A2359,装备!A:A,0))</f>
        <v>11</v>
      </c>
      <c r="D2359" s="15" t="str">
        <f>INDEX(装备!E:E,MATCH(属性!A2359,装备!A:A,0))</f>
        <v>helmet</v>
      </c>
      <c r="E2359" s="14">
        <v>77</v>
      </c>
      <c r="F2359" s="17">
        <f>INT((VLOOKUP($C2359,装备数值,2,0)+VLOOKUP($C2359,装备数值,5,0)*($E2359-1))*VLOOKUP($D2359,系数!$K$2:$O$7,2,0))</f>
        <v>2400</v>
      </c>
      <c r="G2359" s="17">
        <f>INT((VLOOKUP($C2359,装备数值,3,0)+VLOOKUP($C2359,装备数值,6,0)*($E2359-1))*VLOOKUP($D2359,系数!$K$2:$O$7,3,0))</f>
        <v>0</v>
      </c>
      <c r="H2359" s="17">
        <f t="shared" si="73"/>
        <v>0</v>
      </c>
      <c r="I2359" s="17">
        <f>INT((VLOOKUP($C2359,装备数值,4,0)+VLOOKUP($C2359,装备数值,7,0)*($E2359-1))*VLOOKUP($D2359,系数!$K$2:$O$7,4,0))</f>
        <v>0</v>
      </c>
      <c r="J2359" s="17">
        <f>INT((VLOOKUP($C2359,装备数值,4,0)+VLOOKUP($C2359,装备数值,7,0)*($E2359-1))*VLOOKUP($D2359,系数!$K$2:$O$7,5,0))</f>
        <v>0</v>
      </c>
      <c r="K2359" s="17">
        <f>INT(VLOOKUP(E2359,强化金币,2,1)*VLOOKUP(INDEX(装备!F:F,MATCH(属性!A2359,装备!A:A,0)),系数!$K$12:$M$15,3,0))</f>
        <v>52250</v>
      </c>
      <c r="L2359" s="17"/>
      <c r="M2359" s="17"/>
      <c r="N2359" s="17"/>
      <c r="O2359" s="17">
        <f>IF(E2359=1,"",VLOOKUP(E2359,系数!$S$2:$AB$12,MATCH(属性!C2359,评级,0),1))</f>
        <v>0</v>
      </c>
    </row>
    <row r="2360" spans="1:15" ht="17.25" thickBot="1" x14ac:dyDescent="0.4">
      <c r="A2360" s="17">
        <f t="shared" si="72"/>
        <v>7100020</v>
      </c>
      <c r="B2360" s="17" t="s">
        <v>76</v>
      </c>
      <c r="C2360" s="15">
        <f>INDEX(装备!G:G,MATCH(属性!A2360,装备!A:A,0))</f>
        <v>11</v>
      </c>
      <c r="D2360" s="15" t="str">
        <f>INDEX(装备!E:E,MATCH(属性!A2360,装备!A:A,0))</f>
        <v>helmet</v>
      </c>
      <c r="E2360" s="14">
        <v>78</v>
      </c>
      <c r="F2360" s="17">
        <f>INT((VLOOKUP($C2360,装备数值,2,0)+VLOOKUP($C2360,装备数值,5,0)*($E2360-1))*VLOOKUP($D2360,系数!$K$2:$O$7,2,0))</f>
        <v>2425</v>
      </c>
      <c r="G2360" s="17">
        <f>INT((VLOOKUP($C2360,装备数值,3,0)+VLOOKUP($C2360,装备数值,6,0)*($E2360-1))*VLOOKUP($D2360,系数!$K$2:$O$7,3,0))</f>
        <v>0</v>
      </c>
      <c r="H2360" s="17">
        <f t="shared" si="73"/>
        <v>0</v>
      </c>
      <c r="I2360" s="17">
        <f>INT((VLOOKUP($C2360,装备数值,4,0)+VLOOKUP($C2360,装备数值,7,0)*($E2360-1))*VLOOKUP($D2360,系数!$K$2:$O$7,4,0))</f>
        <v>0</v>
      </c>
      <c r="J2360" s="17">
        <f>INT((VLOOKUP($C2360,装备数值,4,0)+VLOOKUP($C2360,装备数值,7,0)*($E2360-1))*VLOOKUP($D2360,系数!$K$2:$O$7,5,0))</f>
        <v>0</v>
      </c>
      <c r="K2360" s="17">
        <f>INT(VLOOKUP(E2360,强化金币,2,1)*VLOOKUP(INDEX(装备!F:F,MATCH(属性!A2360,装备!A:A,0)),系数!$K$12:$M$15,3,0))</f>
        <v>53625</v>
      </c>
      <c r="L2360" s="17"/>
      <c r="M2360" s="17"/>
      <c r="N2360" s="17"/>
      <c r="O2360" s="17">
        <f>IF(E2360=1,"",VLOOKUP(E2360,系数!$S$2:$AB$12,MATCH(属性!C2360,评级,0),1))</f>
        <v>0</v>
      </c>
    </row>
    <row r="2361" spans="1:15" ht="17.25" thickBot="1" x14ac:dyDescent="0.4">
      <c r="A2361" s="17">
        <f t="shared" si="72"/>
        <v>7100020</v>
      </c>
      <c r="B2361" s="17" t="s">
        <v>76</v>
      </c>
      <c r="C2361" s="15">
        <f>INDEX(装备!G:G,MATCH(属性!A2361,装备!A:A,0))</f>
        <v>11</v>
      </c>
      <c r="D2361" s="15" t="str">
        <f>INDEX(装备!E:E,MATCH(属性!A2361,装备!A:A,0))</f>
        <v>helmet</v>
      </c>
      <c r="E2361" s="14">
        <v>79</v>
      </c>
      <c r="F2361" s="17">
        <f>INT((VLOOKUP($C2361,装备数值,2,0)+VLOOKUP($C2361,装备数值,5,0)*($E2361-1))*VLOOKUP($D2361,系数!$K$2:$O$7,2,0))</f>
        <v>2450</v>
      </c>
      <c r="G2361" s="17">
        <f>INT((VLOOKUP($C2361,装备数值,3,0)+VLOOKUP($C2361,装备数值,6,0)*($E2361-1))*VLOOKUP($D2361,系数!$K$2:$O$7,3,0))</f>
        <v>0</v>
      </c>
      <c r="H2361" s="17">
        <f t="shared" si="73"/>
        <v>0</v>
      </c>
      <c r="I2361" s="17">
        <f>INT((VLOOKUP($C2361,装备数值,4,0)+VLOOKUP($C2361,装备数值,7,0)*($E2361-1))*VLOOKUP($D2361,系数!$K$2:$O$7,4,0))</f>
        <v>0</v>
      </c>
      <c r="J2361" s="17">
        <f>INT((VLOOKUP($C2361,装备数值,4,0)+VLOOKUP($C2361,装备数值,7,0)*($E2361-1))*VLOOKUP($D2361,系数!$K$2:$O$7,5,0))</f>
        <v>0</v>
      </c>
      <c r="K2361" s="17">
        <f>INT(VLOOKUP(E2361,强化金币,2,1)*VLOOKUP(INDEX(装备!F:F,MATCH(属性!A2361,装备!A:A,0)),系数!$K$12:$M$15,3,0))</f>
        <v>55000</v>
      </c>
      <c r="L2361" s="17"/>
      <c r="M2361" s="17"/>
      <c r="N2361" s="17"/>
      <c r="O2361" s="17">
        <f>IF(E2361=1,"",VLOOKUP(E2361,系数!$S$2:$AB$12,MATCH(属性!C2361,评级,0),1))</f>
        <v>0</v>
      </c>
    </row>
    <row r="2362" spans="1:15" ht="17.25" thickBot="1" x14ac:dyDescent="0.4">
      <c r="A2362" s="17">
        <f t="shared" si="72"/>
        <v>7100020</v>
      </c>
      <c r="B2362" s="17" t="s">
        <v>76</v>
      </c>
      <c r="C2362" s="15">
        <f>INDEX(装备!G:G,MATCH(属性!A2362,装备!A:A,0))</f>
        <v>11</v>
      </c>
      <c r="D2362" s="15" t="str">
        <f>INDEX(装备!E:E,MATCH(属性!A2362,装备!A:A,0))</f>
        <v>helmet</v>
      </c>
      <c r="E2362" s="14">
        <v>80</v>
      </c>
      <c r="F2362" s="17">
        <f>INT((VLOOKUP($C2362,装备数值,2,0)+VLOOKUP($C2362,装备数值,5,0)*($E2362-1))*VLOOKUP($D2362,系数!$K$2:$O$7,2,0))</f>
        <v>2475</v>
      </c>
      <c r="G2362" s="17">
        <f>INT((VLOOKUP($C2362,装备数值,3,0)+VLOOKUP($C2362,装备数值,6,0)*($E2362-1))*VLOOKUP($D2362,系数!$K$2:$O$7,3,0))</f>
        <v>0</v>
      </c>
      <c r="H2362" s="17">
        <f t="shared" si="73"/>
        <v>0</v>
      </c>
      <c r="I2362" s="17">
        <f>INT((VLOOKUP($C2362,装备数值,4,0)+VLOOKUP($C2362,装备数值,7,0)*($E2362-1))*VLOOKUP($D2362,系数!$K$2:$O$7,4,0))</f>
        <v>0</v>
      </c>
      <c r="J2362" s="17">
        <f>INT((VLOOKUP($C2362,装备数值,4,0)+VLOOKUP($C2362,装备数值,7,0)*($E2362-1))*VLOOKUP($D2362,系数!$K$2:$O$7,5,0))</f>
        <v>0</v>
      </c>
      <c r="K2362" s="17">
        <f>INT(VLOOKUP(E2362,强化金币,2,1)*VLOOKUP(INDEX(装备!F:F,MATCH(属性!A2362,装备!A:A,0)),系数!$K$12:$M$15,3,0))</f>
        <v>66000</v>
      </c>
      <c r="L2362" s="17"/>
      <c r="M2362" s="17"/>
      <c r="N2362" s="17"/>
      <c r="O2362" s="17">
        <f>IF(E2362=1,"",VLOOKUP(E2362,系数!$S$2:$AB$12,MATCH(属性!C2362,评级,0),1))</f>
        <v>0</v>
      </c>
    </row>
    <row r="2363" spans="1:15" ht="17.25" thickBot="1" x14ac:dyDescent="0.4">
      <c r="A2363" s="17">
        <f t="shared" si="72"/>
        <v>7100020</v>
      </c>
      <c r="B2363" s="17" t="s">
        <v>76</v>
      </c>
      <c r="C2363" s="15">
        <f>INDEX(装备!G:G,MATCH(属性!A2363,装备!A:A,0))</f>
        <v>11</v>
      </c>
      <c r="D2363" s="15" t="str">
        <f>INDEX(装备!E:E,MATCH(属性!A2363,装备!A:A,0))</f>
        <v>helmet</v>
      </c>
      <c r="E2363" s="14">
        <v>81</v>
      </c>
      <c r="F2363" s="17">
        <f>INT((VLOOKUP($C2363,装备数值,2,0)+VLOOKUP($C2363,装备数值,5,0)*($E2363-1))*VLOOKUP($D2363,系数!$K$2:$O$7,2,0))</f>
        <v>2500</v>
      </c>
      <c r="G2363" s="17">
        <f>INT((VLOOKUP($C2363,装备数值,3,0)+VLOOKUP($C2363,装备数值,6,0)*($E2363-1))*VLOOKUP($D2363,系数!$K$2:$O$7,3,0))</f>
        <v>0</v>
      </c>
      <c r="H2363" s="17">
        <f t="shared" si="73"/>
        <v>0</v>
      </c>
      <c r="I2363" s="17">
        <f>INT((VLOOKUP($C2363,装备数值,4,0)+VLOOKUP($C2363,装备数值,7,0)*($E2363-1))*VLOOKUP($D2363,系数!$K$2:$O$7,4,0))</f>
        <v>0</v>
      </c>
      <c r="J2363" s="17">
        <f>INT((VLOOKUP($C2363,装备数值,4,0)+VLOOKUP($C2363,装备数值,7,0)*($E2363-1))*VLOOKUP($D2363,系数!$K$2:$O$7,5,0))</f>
        <v>0</v>
      </c>
      <c r="K2363" s="17">
        <f>INT(VLOOKUP(E2363,强化金币,2,1)*VLOOKUP(INDEX(装备!F:F,MATCH(属性!A2363,装备!A:A,0)),系数!$K$12:$M$15,3,0))</f>
        <v>77000</v>
      </c>
      <c r="L2363" s="17"/>
      <c r="M2363" s="17"/>
      <c r="N2363" s="17"/>
      <c r="O2363" s="17">
        <f>IF(E2363=1,"",VLOOKUP(E2363,系数!$S$2:$AB$12,MATCH(属性!C2363,评级,0),1))</f>
        <v>0</v>
      </c>
    </row>
    <row r="2364" spans="1:15" ht="17.25" thickBot="1" x14ac:dyDescent="0.4">
      <c r="A2364" s="17">
        <f t="shared" ref="A2364:A2427" si="74">A2244+1</f>
        <v>7100020</v>
      </c>
      <c r="B2364" s="17" t="s">
        <v>76</v>
      </c>
      <c r="C2364" s="15">
        <f>INDEX(装备!G:G,MATCH(属性!A2364,装备!A:A,0))</f>
        <v>11</v>
      </c>
      <c r="D2364" s="15" t="str">
        <f>INDEX(装备!E:E,MATCH(属性!A2364,装备!A:A,0))</f>
        <v>helmet</v>
      </c>
      <c r="E2364" s="14">
        <v>82</v>
      </c>
      <c r="F2364" s="17">
        <f>INT((VLOOKUP($C2364,装备数值,2,0)+VLOOKUP($C2364,装备数值,5,0)*($E2364-1))*VLOOKUP($D2364,系数!$K$2:$O$7,2,0))</f>
        <v>2525</v>
      </c>
      <c r="G2364" s="17">
        <f>INT((VLOOKUP($C2364,装备数值,3,0)+VLOOKUP($C2364,装备数值,6,0)*($E2364-1))*VLOOKUP($D2364,系数!$K$2:$O$7,3,0))</f>
        <v>0</v>
      </c>
      <c r="H2364" s="17">
        <f t="shared" si="73"/>
        <v>0</v>
      </c>
      <c r="I2364" s="17">
        <f>INT((VLOOKUP($C2364,装备数值,4,0)+VLOOKUP($C2364,装备数值,7,0)*($E2364-1))*VLOOKUP($D2364,系数!$K$2:$O$7,4,0))</f>
        <v>0</v>
      </c>
      <c r="J2364" s="17">
        <f>INT((VLOOKUP($C2364,装备数值,4,0)+VLOOKUP($C2364,装备数值,7,0)*($E2364-1))*VLOOKUP($D2364,系数!$K$2:$O$7,5,0))</f>
        <v>0</v>
      </c>
      <c r="K2364" s="17">
        <f>INT(VLOOKUP(E2364,强化金币,2,1)*VLOOKUP(INDEX(装备!F:F,MATCH(属性!A2364,装备!A:A,0)),系数!$K$12:$M$15,3,0))</f>
        <v>88000</v>
      </c>
      <c r="L2364" s="17"/>
      <c r="M2364" s="17"/>
      <c r="N2364" s="17"/>
      <c r="O2364" s="17">
        <f>IF(E2364=1,"",VLOOKUP(E2364,系数!$S$2:$AB$12,MATCH(属性!C2364,评级,0),1))</f>
        <v>0</v>
      </c>
    </row>
    <row r="2365" spans="1:15" ht="17.25" thickBot="1" x14ac:dyDescent="0.4">
      <c r="A2365" s="17">
        <f t="shared" si="74"/>
        <v>7100020</v>
      </c>
      <c r="B2365" s="17" t="s">
        <v>76</v>
      </c>
      <c r="C2365" s="15">
        <f>INDEX(装备!G:G,MATCH(属性!A2365,装备!A:A,0))</f>
        <v>11</v>
      </c>
      <c r="D2365" s="15" t="str">
        <f>INDEX(装备!E:E,MATCH(属性!A2365,装备!A:A,0))</f>
        <v>helmet</v>
      </c>
      <c r="E2365" s="14">
        <v>83</v>
      </c>
      <c r="F2365" s="17">
        <f>INT((VLOOKUP($C2365,装备数值,2,0)+VLOOKUP($C2365,装备数值,5,0)*($E2365-1))*VLOOKUP($D2365,系数!$K$2:$O$7,2,0))</f>
        <v>2550</v>
      </c>
      <c r="G2365" s="17">
        <f>INT((VLOOKUP($C2365,装备数值,3,0)+VLOOKUP($C2365,装备数值,6,0)*($E2365-1))*VLOOKUP($D2365,系数!$K$2:$O$7,3,0))</f>
        <v>0</v>
      </c>
      <c r="H2365" s="17">
        <f t="shared" si="73"/>
        <v>0</v>
      </c>
      <c r="I2365" s="17">
        <f>INT((VLOOKUP($C2365,装备数值,4,0)+VLOOKUP($C2365,装备数值,7,0)*($E2365-1))*VLOOKUP($D2365,系数!$K$2:$O$7,4,0))</f>
        <v>0</v>
      </c>
      <c r="J2365" s="17">
        <f>INT((VLOOKUP($C2365,装备数值,4,0)+VLOOKUP($C2365,装备数值,7,0)*($E2365-1))*VLOOKUP($D2365,系数!$K$2:$O$7,5,0))</f>
        <v>0</v>
      </c>
      <c r="K2365" s="17">
        <f>INT(VLOOKUP(E2365,强化金币,2,1)*VLOOKUP(INDEX(装备!F:F,MATCH(属性!A2365,装备!A:A,0)),系数!$K$12:$M$15,3,0))</f>
        <v>99000</v>
      </c>
      <c r="L2365" s="17"/>
      <c r="M2365" s="17"/>
      <c r="N2365" s="17"/>
      <c r="O2365" s="17">
        <f>IF(E2365=1,"",VLOOKUP(E2365,系数!$S$2:$AB$12,MATCH(属性!C2365,评级,0),1))</f>
        <v>0</v>
      </c>
    </row>
    <row r="2366" spans="1:15" ht="17.25" thickBot="1" x14ac:dyDescent="0.4">
      <c r="A2366" s="17">
        <f t="shared" si="74"/>
        <v>7100020</v>
      </c>
      <c r="B2366" s="17" t="s">
        <v>76</v>
      </c>
      <c r="C2366" s="15">
        <f>INDEX(装备!G:G,MATCH(属性!A2366,装备!A:A,0))</f>
        <v>11</v>
      </c>
      <c r="D2366" s="15" t="str">
        <f>INDEX(装备!E:E,MATCH(属性!A2366,装备!A:A,0))</f>
        <v>helmet</v>
      </c>
      <c r="E2366" s="14">
        <v>84</v>
      </c>
      <c r="F2366" s="17">
        <f>INT((VLOOKUP($C2366,装备数值,2,0)+VLOOKUP($C2366,装备数值,5,0)*($E2366-1))*VLOOKUP($D2366,系数!$K$2:$O$7,2,0))</f>
        <v>2575</v>
      </c>
      <c r="G2366" s="17">
        <f>INT((VLOOKUP($C2366,装备数值,3,0)+VLOOKUP($C2366,装备数值,6,0)*($E2366-1))*VLOOKUP($D2366,系数!$K$2:$O$7,3,0))</f>
        <v>0</v>
      </c>
      <c r="H2366" s="17">
        <f t="shared" si="73"/>
        <v>0</v>
      </c>
      <c r="I2366" s="17">
        <f>INT((VLOOKUP($C2366,装备数值,4,0)+VLOOKUP($C2366,装备数值,7,0)*($E2366-1))*VLOOKUP($D2366,系数!$K$2:$O$7,4,0))</f>
        <v>0</v>
      </c>
      <c r="J2366" s="17">
        <f>INT((VLOOKUP($C2366,装备数值,4,0)+VLOOKUP($C2366,装备数值,7,0)*($E2366-1))*VLOOKUP($D2366,系数!$K$2:$O$7,5,0))</f>
        <v>0</v>
      </c>
      <c r="K2366" s="17">
        <f>INT(VLOOKUP(E2366,强化金币,2,1)*VLOOKUP(INDEX(装备!F:F,MATCH(属性!A2366,装备!A:A,0)),系数!$K$12:$M$15,3,0))</f>
        <v>110000</v>
      </c>
      <c r="L2366" s="17"/>
      <c r="M2366" s="17"/>
      <c r="N2366" s="17"/>
      <c r="O2366" s="17">
        <f>IF(E2366=1,"",VLOOKUP(E2366,系数!$S$2:$AB$12,MATCH(属性!C2366,评级,0),1))</f>
        <v>0</v>
      </c>
    </row>
    <row r="2367" spans="1:15" ht="17.25" thickBot="1" x14ac:dyDescent="0.4">
      <c r="A2367" s="17">
        <f t="shared" si="74"/>
        <v>7100020</v>
      </c>
      <c r="B2367" s="17" t="s">
        <v>76</v>
      </c>
      <c r="C2367" s="15">
        <f>INDEX(装备!G:G,MATCH(属性!A2367,装备!A:A,0))</f>
        <v>11</v>
      </c>
      <c r="D2367" s="15" t="str">
        <f>INDEX(装备!E:E,MATCH(属性!A2367,装备!A:A,0))</f>
        <v>helmet</v>
      </c>
      <c r="E2367" s="14">
        <v>85</v>
      </c>
      <c r="F2367" s="17">
        <f>INT((VLOOKUP($C2367,装备数值,2,0)+VLOOKUP($C2367,装备数值,5,0)*($E2367-1))*VLOOKUP($D2367,系数!$K$2:$O$7,2,0))</f>
        <v>2600</v>
      </c>
      <c r="G2367" s="17">
        <f>INT((VLOOKUP($C2367,装备数值,3,0)+VLOOKUP($C2367,装备数值,6,0)*($E2367-1))*VLOOKUP($D2367,系数!$K$2:$O$7,3,0))</f>
        <v>0</v>
      </c>
      <c r="H2367" s="17">
        <f t="shared" si="73"/>
        <v>0</v>
      </c>
      <c r="I2367" s="17">
        <f>INT((VLOOKUP($C2367,装备数值,4,0)+VLOOKUP($C2367,装备数值,7,0)*($E2367-1))*VLOOKUP($D2367,系数!$K$2:$O$7,4,0))</f>
        <v>0</v>
      </c>
      <c r="J2367" s="17">
        <f>INT((VLOOKUP($C2367,装备数值,4,0)+VLOOKUP($C2367,装备数值,7,0)*($E2367-1))*VLOOKUP($D2367,系数!$K$2:$O$7,5,0))</f>
        <v>0</v>
      </c>
      <c r="K2367" s="17">
        <f>INT(VLOOKUP(E2367,强化金币,2,1)*VLOOKUP(INDEX(装备!F:F,MATCH(属性!A2367,装备!A:A,0)),系数!$K$12:$M$15,3,0))</f>
        <v>137500</v>
      </c>
      <c r="L2367" s="17"/>
      <c r="M2367" s="17"/>
      <c r="N2367" s="17"/>
      <c r="O2367" s="17">
        <f>IF(E2367=1,"",VLOOKUP(E2367,系数!$S$2:$AB$12,MATCH(属性!C2367,评级,0),1))</f>
        <v>0</v>
      </c>
    </row>
    <row r="2368" spans="1:15" ht="17.25" thickBot="1" x14ac:dyDescent="0.4">
      <c r="A2368" s="17">
        <f t="shared" si="74"/>
        <v>7100020</v>
      </c>
      <c r="B2368" s="17" t="s">
        <v>76</v>
      </c>
      <c r="C2368" s="15">
        <f>INDEX(装备!G:G,MATCH(属性!A2368,装备!A:A,0))</f>
        <v>11</v>
      </c>
      <c r="D2368" s="15" t="str">
        <f>INDEX(装备!E:E,MATCH(属性!A2368,装备!A:A,0))</f>
        <v>helmet</v>
      </c>
      <c r="E2368" s="14">
        <v>86</v>
      </c>
      <c r="F2368" s="17">
        <f>INT((VLOOKUP($C2368,装备数值,2,0)+VLOOKUP($C2368,装备数值,5,0)*($E2368-1))*VLOOKUP($D2368,系数!$K$2:$O$7,2,0))</f>
        <v>2625</v>
      </c>
      <c r="G2368" s="17">
        <f>INT((VLOOKUP($C2368,装备数值,3,0)+VLOOKUP($C2368,装备数值,6,0)*($E2368-1))*VLOOKUP($D2368,系数!$K$2:$O$7,3,0))</f>
        <v>0</v>
      </c>
      <c r="H2368" s="17">
        <f t="shared" si="73"/>
        <v>0</v>
      </c>
      <c r="I2368" s="17">
        <f>INT((VLOOKUP($C2368,装备数值,4,0)+VLOOKUP($C2368,装备数值,7,0)*($E2368-1))*VLOOKUP($D2368,系数!$K$2:$O$7,4,0))</f>
        <v>0</v>
      </c>
      <c r="J2368" s="17">
        <f>INT((VLOOKUP($C2368,装备数值,4,0)+VLOOKUP($C2368,装备数值,7,0)*($E2368-1))*VLOOKUP($D2368,系数!$K$2:$O$7,5,0))</f>
        <v>0</v>
      </c>
      <c r="K2368" s="17">
        <f>INT(VLOOKUP(E2368,强化金币,2,1)*VLOOKUP(INDEX(装备!F:F,MATCH(属性!A2368,装备!A:A,0)),系数!$K$12:$M$15,3,0))</f>
        <v>165000</v>
      </c>
      <c r="L2368" s="17"/>
      <c r="M2368" s="17"/>
      <c r="N2368" s="17"/>
      <c r="O2368" s="17">
        <f>IF(E2368=1,"",VLOOKUP(E2368,系数!$S$2:$AB$12,MATCH(属性!C2368,评级,0),1))</f>
        <v>0</v>
      </c>
    </row>
    <row r="2369" spans="1:15" ht="17.25" thickBot="1" x14ac:dyDescent="0.4">
      <c r="A2369" s="17">
        <f t="shared" si="74"/>
        <v>7100020</v>
      </c>
      <c r="B2369" s="17" t="s">
        <v>76</v>
      </c>
      <c r="C2369" s="15">
        <f>INDEX(装备!G:G,MATCH(属性!A2369,装备!A:A,0))</f>
        <v>11</v>
      </c>
      <c r="D2369" s="15" t="str">
        <f>INDEX(装备!E:E,MATCH(属性!A2369,装备!A:A,0))</f>
        <v>helmet</v>
      </c>
      <c r="E2369" s="14">
        <v>87</v>
      </c>
      <c r="F2369" s="17">
        <f>INT((VLOOKUP($C2369,装备数值,2,0)+VLOOKUP($C2369,装备数值,5,0)*($E2369-1))*VLOOKUP($D2369,系数!$K$2:$O$7,2,0))</f>
        <v>2650</v>
      </c>
      <c r="G2369" s="17">
        <f>INT((VLOOKUP($C2369,装备数值,3,0)+VLOOKUP($C2369,装备数值,6,0)*($E2369-1))*VLOOKUP($D2369,系数!$K$2:$O$7,3,0))</f>
        <v>0</v>
      </c>
      <c r="H2369" s="17">
        <f t="shared" si="73"/>
        <v>0</v>
      </c>
      <c r="I2369" s="17">
        <f>INT((VLOOKUP($C2369,装备数值,4,0)+VLOOKUP($C2369,装备数值,7,0)*($E2369-1))*VLOOKUP($D2369,系数!$K$2:$O$7,4,0))</f>
        <v>0</v>
      </c>
      <c r="J2369" s="17">
        <f>INT((VLOOKUP($C2369,装备数值,4,0)+VLOOKUP($C2369,装备数值,7,0)*($E2369-1))*VLOOKUP($D2369,系数!$K$2:$O$7,5,0))</f>
        <v>0</v>
      </c>
      <c r="K2369" s="17">
        <f>INT(VLOOKUP(E2369,强化金币,2,1)*VLOOKUP(INDEX(装备!F:F,MATCH(属性!A2369,装备!A:A,0)),系数!$K$12:$M$15,3,0))</f>
        <v>192500</v>
      </c>
      <c r="L2369" s="17"/>
      <c r="M2369" s="17"/>
      <c r="N2369" s="17"/>
      <c r="O2369" s="17">
        <f>IF(E2369=1,"",VLOOKUP(E2369,系数!$S$2:$AB$12,MATCH(属性!C2369,评级,0),1))</f>
        <v>0</v>
      </c>
    </row>
    <row r="2370" spans="1:15" ht="17.25" thickBot="1" x14ac:dyDescent="0.4">
      <c r="A2370" s="17">
        <f t="shared" si="74"/>
        <v>7100020</v>
      </c>
      <c r="B2370" s="17" t="s">
        <v>76</v>
      </c>
      <c r="C2370" s="15">
        <f>INDEX(装备!G:G,MATCH(属性!A2370,装备!A:A,0))</f>
        <v>11</v>
      </c>
      <c r="D2370" s="15" t="str">
        <f>INDEX(装备!E:E,MATCH(属性!A2370,装备!A:A,0))</f>
        <v>helmet</v>
      </c>
      <c r="E2370" s="14">
        <v>88</v>
      </c>
      <c r="F2370" s="17">
        <f>INT((VLOOKUP($C2370,装备数值,2,0)+VLOOKUP($C2370,装备数值,5,0)*($E2370-1))*VLOOKUP($D2370,系数!$K$2:$O$7,2,0))</f>
        <v>2675</v>
      </c>
      <c r="G2370" s="17">
        <f>INT((VLOOKUP($C2370,装备数值,3,0)+VLOOKUP($C2370,装备数值,6,0)*($E2370-1))*VLOOKUP($D2370,系数!$K$2:$O$7,3,0))</f>
        <v>0</v>
      </c>
      <c r="H2370" s="17">
        <f t="shared" si="73"/>
        <v>0</v>
      </c>
      <c r="I2370" s="17">
        <f>INT((VLOOKUP($C2370,装备数值,4,0)+VLOOKUP($C2370,装备数值,7,0)*($E2370-1))*VLOOKUP($D2370,系数!$K$2:$O$7,4,0))</f>
        <v>0</v>
      </c>
      <c r="J2370" s="17">
        <f>INT((VLOOKUP($C2370,装备数值,4,0)+VLOOKUP($C2370,装备数值,7,0)*($E2370-1))*VLOOKUP($D2370,系数!$K$2:$O$7,5,0))</f>
        <v>0</v>
      </c>
      <c r="K2370" s="17">
        <f>INT(VLOOKUP(E2370,强化金币,2,1)*VLOOKUP(INDEX(装备!F:F,MATCH(属性!A2370,装备!A:A,0)),系数!$K$12:$M$15,3,0))</f>
        <v>220000</v>
      </c>
      <c r="L2370" s="17"/>
      <c r="M2370" s="17"/>
      <c r="N2370" s="17"/>
      <c r="O2370" s="17">
        <f>IF(E2370=1,"",VLOOKUP(E2370,系数!$S$2:$AB$12,MATCH(属性!C2370,评级,0),1))</f>
        <v>0</v>
      </c>
    </row>
    <row r="2371" spans="1:15" ht="17.25" thickBot="1" x14ac:dyDescent="0.4">
      <c r="A2371" s="17">
        <f t="shared" si="74"/>
        <v>7100020</v>
      </c>
      <c r="B2371" s="17" t="s">
        <v>76</v>
      </c>
      <c r="C2371" s="15">
        <f>INDEX(装备!G:G,MATCH(属性!A2371,装备!A:A,0))</f>
        <v>11</v>
      </c>
      <c r="D2371" s="15" t="str">
        <f>INDEX(装备!E:E,MATCH(属性!A2371,装备!A:A,0))</f>
        <v>helmet</v>
      </c>
      <c r="E2371" s="14">
        <v>89</v>
      </c>
      <c r="F2371" s="17">
        <f>INT((VLOOKUP($C2371,装备数值,2,0)+VLOOKUP($C2371,装备数值,5,0)*($E2371-1))*VLOOKUP($D2371,系数!$K$2:$O$7,2,0))</f>
        <v>2700</v>
      </c>
      <c r="G2371" s="17">
        <f>INT((VLOOKUP($C2371,装备数值,3,0)+VLOOKUP($C2371,装备数值,6,0)*($E2371-1))*VLOOKUP($D2371,系数!$K$2:$O$7,3,0))</f>
        <v>0</v>
      </c>
      <c r="H2371" s="17">
        <f t="shared" si="73"/>
        <v>0</v>
      </c>
      <c r="I2371" s="17">
        <f>INT((VLOOKUP($C2371,装备数值,4,0)+VLOOKUP($C2371,装备数值,7,0)*($E2371-1))*VLOOKUP($D2371,系数!$K$2:$O$7,4,0))</f>
        <v>0</v>
      </c>
      <c r="J2371" s="17">
        <f>INT((VLOOKUP($C2371,装备数值,4,0)+VLOOKUP($C2371,装备数值,7,0)*($E2371-1))*VLOOKUP($D2371,系数!$K$2:$O$7,5,0))</f>
        <v>0</v>
      </c>
      <c r="K2371" s="17">
        <f>INT(VLOOKUP(E2371,强化金币,2,1)*VLOOKUP(INDEX(装备!F:F,MATCH(属性!A2371,装备!A:A,0)),系数!$K$12:$M$15,3,0))</f>
        <v>247500</v>
      </c>
      <c r="L2371" s="17"/>
      <c r="M2371" s="17"/>
      <c r="N2371" s="17"/>
      <c r="O2371" s="17">
        <f>IF(E2371=1,"",VLOOKUP(E2371,系数!$S$2:$AB$12,MATCH(属性!C2371,评级,0),1))</f>
        <v>0</v>
      </c>
    </row>
    <row r="2372" spans="1:15" ht="17.25" thickBot="1" x14ac:dyDescent="0.4">
      <c r="A2372" s="17">
        <f t="shared" si="74"/>
        <v>7100020</v>
      </c>
      <c r="B2372" s="17" t="s">
        <v>76</v>
      </c>
      <c r="C2372" s="15">
        <f>INDEX(装备!G:G,MATCH(属性!A2372,装备!A:A,0))</f>
        <v>11</v>
      </c>
      <c r="D2372" s="15" t="str">
        <f>INDEX(装备!E:E,MATCH(属性!A2372,装备!A:A,0))</f>
        <v>helmet</v>
      </c>
      <c r="E2372" s="14">
        <v>90</v>
      </c>
      <c r="F2372" s="17">
        <f>INT((VLOOKUP($C2372,装备数值,2,0)+VLOOKUP($C2372,装备数值,5,0)*($E2372-1))*VLOOKUP($D2372,系数!$K$2:$O$7,2,0))</f>
        <v>2725</v>
      </c>
      <c r="G2372" s="17">
        <f>INT((VLOOKUP($C2372,装备数值,3,0)+VLOOKUP($C2372,装备数值,6,0)*($E2372-1))*VLOOKUP($D2372,系数!$K$2:$O$7,3,0))</f>
        <v>0</v>
      </c>
      <c r="H2372" s="17">
        <f t="shared" ref="H2372:H2435" si="75">G2372</f>
        <v>0</v>
      </c>
      <c r="I2372" s="17">
        <f>INT((VLOOKUP($C2372,装备数值,4,0)+VLOOKUP($C2372,装备数值,7,0)*($E2372-1))*VLOOKUP($D2372,系数!$K$2:$O$7,4,0))</f>
        <v>0</v>
      </c>
      <c r="J2372" s="17">
        <f>INT((VLOOKUP($C2372,装备数值,4,0)+VLOOKUP($C2372,装备数值,7,0)*($E2372-1))*VLOOKUP($D2372,系数!$K$2:$O$7,5,0))</f>
        <v>0</v>
      </c>
      <c r="K2372" s="17">
        <f>INT(VLOOKUP(E2372,强化金币,2,1)*VLOOKUP(INDEX(装备!F:F,MATCH(属性!A2372,装备!A:A,0)),系数!$K$12:$M$15,3,0))</f>
        <v>247500</v>
      </c>
      <c r="L2372" s="17"/>
      <c r="M2372" s="17"/>
      <c r="N2372" s="17"/>
      <c r="O2372" s="17">
        <f>IF(E2372=1,"",VLOOKUP(E2372,系数!$S$2:$AB$12,MATCH(属性!C2372,评级,0),1))</f>
        <v>0</v>
      </c>
    </row>
    <row r="2373" spans="1:15" ht="17.25" thickBot="1" x14ac:dyDescent="0.4">
      <c r="A2373" s="17">
        <f t="shared" si="74"/>
        <v>7100020</v>
      </c>
      <c r="B2373" s="17" t="s">
        <v>76</v>
      </c>
      <c r="C2373" s="15">
        <f>INDEX(装备!G:G,MATCH(属性!A2373,装备!A:A,0))</f>
        <v>11</v>
      </c>
      <c r="D2373" s="15" t="str">
        <f>INDEX(装备!E:E,MATCH(属性!A2373,装备!A:A,0))</f>
        <v>helmet</v>
      </c>
      <c r="E2373" s="14">
        <v>91</v>
      </c>
      <c r="F2373" s="17">
        <f>INT((VLOOKUP($C2373,装备数值,2,0)+VLOOKUP($C2373,装备数值,5,0)*($E2373-1))*VLOOKUP($D2373,系数!$K$2:$O$7,2,0))</f>
        <v>2750</v>
      </c>
      <c r="G2373" s="17">
        <f>INT((VLOOKUP($C2373,装备数值,3,0)+VLOOKUP($C2373,装备数值,6,0)*($E2373-1))*VLOOKUP($D2373,系数!$K$2:$O$7,3,0))</f>
        <v>0</v>
      </c>
      <c r="H2373" s="17">
        <f t="shared" si="75"/>
        <v>0</v>
      </c>
      <c r="I2373" s="17">
        <f>INT((VLOOKUP($C2373,装备数值,4,0)+VLOOKUP($C2373,装备数值,7,0)*($E2373-1))*VLOOKUP($D2373,系数!$K$2:$O$7,4,0))</f>
        <v>0</v>
      </c>
      <c r="J2373" s="17">
        <f>INT((VLOOKUP($C2373,装备数值,4,0)+VLOOKUP($C2373,装备数值,7,0)*($E2373-1))*VLOOKUP($D2373,系数!$K$2:$O$7,5,0))</f>
        <v>0</v>
      </c>
      <c r="K2373" s="17">
        <f>INT(VLOOKUP(E2373,强化金币,2,1)*VLOOKUP(INDEX(装备!F:F,MATCH(属性!A2373,装备!A:A,0)),系数!$K$12:$M$15,3,0))</f>
        <v>247500</v>
      </c>
      <c r="L2373" s="17"/>
      <c r="M2373" s="17"/>
      <c r="N2373" s="17"/>
      <c r="O2373" s="17">
        <f>IF(E2373=1,"",VLOOKUP(E2373,系数!$S$2:$AB$12,MATCH(属性!C2373,评级,0),1))</f>
        <v>0</v>
      </c>
    </row>
    <row r="2374" spans="1:15" ht="17.25" thickBot="1" x14ac:dyDescent="0.4">
      <c r="A2374" s="17">
        <f t="shared" si="74"/>
        <v>7100020</v>
      </c>
      <c r="B2374" s="17" t="s">
        <v>76</v>
      </c>
      <c r="C2374" s="15">
        <f>INDEX(装备!G:G,MATCH(属性!A2374,装备!A:A,0))</f>
        <v>11</v>
      </c>
      <c r="D2374" s="15" t="str">
        <f>INDEX(装备!E:E,MATCH(属性!A2374,装备!A:A,0))</f>
        <v>helmet</v>
      </c>
      <c r="E2374" s="14">
        <v>92</v>
      </c>
      <c r="F2374" s="17">
        <f>INT((VLOOKUP($C2374,装备数值,2,0)+VLOOKUP($C2374,装备数值,5,0)*($E2374-1))*VLOOKUP($D2374,系数!$K$2:$O$7,2,0))</f>
        <v>2775</v>
      </c>
      <c r="G2374" s="17">
        <f>INT((VLOOKUP($C2374,装备数值,3,0)+VLOOKUP($C2374,装备数值,6,0)*($E2374-1))*VLOOKUP($D2374,系数!$K$2:$O$7,3,0))</f>
        <v>0</v>
      </c>
      <c r="H2374" s="17">
        <f t="shared" si="75"/>
        <v>0</v>
      </c>
      <c r="I2374" s="17">
        <f>INT((VLOOKUP($C2374,装备数值,4,0)+VLOOKUP($C2374,装备数值,7,0)*($E2374-1))*VLOOKUP($D2374,系数!$K$2:$O$7,4,0))</f>
        <v>0</v>
      </c>
      <c r="J2374" s="17">
        <f>INT((VLOOKUP($C2374,装备数值,4,0)+VLOOKUP($C2374,装备数值,7,0)*($E2374-1))*VLOOKUP($D2374,系数!$K$2:$O$7,5,0))</f>
        <v>0</v>
      </c>
      <c r="K2374" s="17">
        <f>INT(VLOOKUP(E2374,强化金币,2,1)*VLOOKUP(INDEX(装备!F:F,MATCH(属性!A2374,装备!A:A,0)),系数!$K$12:$M$15,3,0))</f>
        <v>247500</v>
      </c>
      <c r="L2374" s="17"/>
      <c r="M2374" s="17"/>
      <c r="N2374" s="17"/>
      <c r="O2374" s="17">
        <f>IF(E2374=1,"",VLOOKUP(E2374,系数!$S$2:$AB$12,MATCH(属性!C2374,评级,0),1))</f>
        <v>0</v>
      </c>
    </row>
    <row r="2375" spans="1:15" ht="17.25" thickBot="1" x14ac:dyDescent="0.4">
      <c r="A2375" s="17">
        <f t="shared" si="74"/>
        <v>7100020</v>
      </c>
      <c r="B2375" s="17" t="s">
        <v>76</v>
      </c>
      <c r="C2375" s="15">
        <f>INDEX(装备!G:G,MATCH(属性!A2375,装备!A:A,0))</f>
        <v>11</v>
      </c>
      <c r="D2375" s="15" t="str">
        <f>INDEX(装备!E:E,MATCH(属性!A2375,装备!A:A,0))</f>
        <v>helmet</v>
      </c>
      <c r="E2375" s="14">
        <v>93</v>
      </c>
      <c r="F2375" s="17">
        <f>INT((VLOOKUP($C2375,装备数值,2,0)+VLOOKUP($C2375,装备数值,5,0)*($E2375-1))*VLOOKUP($D2375,系数!$K$2:$O$7,2,0))</f>
        <v>2800</v>
      </c>
      <c r="G2375" s="17">
        <f>INT((VLOOKUP($C2375,装备数值,3,0)+VLOOKUP($C2375,装备数值,6,0)*($E2375-1))*VLOOKUP($D2375,系数!$K$2:$O$7,3,0))</f>
        <v>0</v>
      </c>
      <c r="H2375" s="17">
        <f t="shared" si="75"/>
        <v>0</v>
      </c>
      <c r="I2375" s="17">
        <f>INT((VLOOKUP($C2375,装备数值,4,0)+VLOOKUP($C2375,装备数值,7,0)*($E2375-1))*VLOOKUP($D2375,系数!$K$2:$O$7,4,0))</f>
        <v>0</v>
      </c>
      <c r="J2375" s="17">
        <f>INT((VLOOKUP($C2375,装备数值,4,0)+VLOOKUP($C2375,装备数值,7,0)*($E2375-1))*VLOOKUP($D2375,系数!$K$2:$O$7,5,0))</f>
        <v>0</v>
      </c>
      <c r="K2375" s="17">
        <f>INT(VLOOKUP(E2375,强化金币,2,1)*VLOOKUP(INDEX(装备!F:F,MATCH(属性!A2375,装备!A:A,0)),系数!$K$12:$M$15,3,0))</f>
        <v>247500</v>
      </c>
      <c r="L2375" s="17"/>
      <c r="M2375" s="17"/>
      <c r="N2375" s="17"/>
      <c r="O2375" s="17">
        <f>IF(E2375=1,"",VLOOKUP(E2375,系数!$S$2:$AB$12,MATCH(属性!C2375,评级,0),1))</f>
        <v>0</v>
      </c>
    </row>
    <row r="2376" spans="1:15" ht="17.25" thickBot="1" x14ac:dyDescent="0.4">
      <c r="A2376" s="17">
        <f t="shared" si="74"/>
        <v>7100020</v>
      </c>
      <c r="B2376" s="17" t="s">
        <v>76</v>
      </c>
      <c r="C2376" s="15">
        <f>INDEX(装备!G:G,MATCH(属性!A2376,装备!A:A,0))</f>
        <v>11</v>
      </c>
      <c r="D2376" s="15" t="str">
        <f>INDEX(装备!E:E,MATCH(属性!A2376,装备!A:A,0))</f>
        <v>helmet</v>
      </c>
      <c r="E2376" s="14">
        <v>94</v>
      </c>
      <c r="F2376" s="17">
        <f>INT((VLOOKUP($C2376,装备数值,2,0)+VLOOKUP($C2376,装备数值,5,0)*($E2376-1))*VLOOKUP($D2376,系数!$K$2:$O$7,2,0))</f>
        <v>2825</v>
      </c>
      <c r="G2376" s="17">
        <f>INT((VLOOKUP($C2376,装备数值,3,0)+VLOOKUP($C2376,装备数值,6,0)*($E2376-1))*VLOOKUP($D2376,系数!$K$2:$O$7,3,0))</f>
        <v>0</v>
      </c>
      <c r="H2376" s="17">
        <f t="shared" si="75"/>
        <v>0</v>
      </c>
      <c r="I2376" s="17">
        <f>INT((VLOOKUP($C2376,装备数值,4,0)+VLOOKUP($C2376,装备数值,7,0)*($E2376-1))*VLOOKUP($D2376,系数!$K$2:$O$7,4,0))</f>
        <v>0</v>
      </c>
      <c r="J2376" s="17">
        <f>INT((VLOOKUP($C2376,装备数值,4,0)+VLOOKUP($C2376,装备数值,7,0)*($E2376-1))*VLOOKUP($D2376,系数!$K$2:$O$7,5,0))</f>
        <v>0</v>
      </c>
      <c r="K2376" s="17">
        <f>INT(VLOOKUP(E2376,强化金币,2,1)*VLOOKUP(INDEX(装备!F:F,MATCH(属性!A2376,装备!A:A,0)),系数!$K$12:$M$15,3,0))</f>
        <v>247500</v>
      </c>
      <c r="L2376" s="17"/>
      <c r="M2376" s="17"/>
      <c r="N2376" s="17"/>
      <c r="O2376" s="17">
        <f>IF(E2376=1,"",VLOOKUP(E2376,系数!$S$2:$AB$12,MATCH(属性!C2376,评级,0),1))</f>
        <v>0</v>
      </c>
    </row>
    <row r="2377" spans="1:15" ht="17.25" thickBot="1" x14ac:dyDescent="0.4">
      <c r="A2377" s="17">
        <f t="shared" si="74"/>
        <v>7100020</v>
      </c>
      <c r="B2377" s="17" t="s">
        <v>76</v>
      </c>
      <c r="C2377" s="15">
        <f>INDEX(装备!G:G,MATCH(属性!A2377,装备!A:A,0))</f>
        <v>11</v>
      </c>
      <c r="D2377" s="15" t="str">
        <f>INDEX(装备!E:E,MATCH(属性!A2377,装备!A:A,0))</f>
        <v>helmet</v>
      </c>
      <c r="E2377" s="14">
        <v>95</v>
      </c>
      <c r="F2377" s="17">
        <f>INT((VLOOKUP($C2377,装备数值,2,0)+VLOOKUP($C2377,装备数值,5,0)*($E2377-1))*VLOOKUP($D2377,系数!$K$2:$O$7,2,0))</f>
        <v>2850</v>
      </c>
      <c r="G2377" s="17">
        <f>INT((VLOOKUP($C2377,装备数值,3,0)+VLOOKUP($C2377,装备数值,6,0)*($E2377-1))*VLOOKUP($D2377,系数!$K$2:$O$7,3,0))</f>
        <v>0</v>
      </c>
      <c r="H2377" s="17">
        <f t="shared" si="75"/>
        <v>0</v>
      </c>
      <c r="I2377" s="17">
        <f>INT((VLOOKUP($C2377,装备数值,4,0)+VLOOKUP($C2377,装备数值,7,0)*($E2377-1))*VLOOKUP($D2377,系数!$K$2:$O$7,4,0))</f>
        <v>0</v>
      </c>
      <c r="J2377" s="17">
        <f>INT((VLOOKUP($C2377,装备数值,4,0)+VLOOKUP($C2377,装备数值,7,0)*($E2377-1))*VLOOKUP($D2377,系数!$K$2:$O$7,5,0))</f>
        <v>0</v>
      </c>
      <c r="K2377" s="17">
        <f>INT(VLOOKUP(E2377,强化金币,2,1)*VLOOKUP(INDEX(装备!F:F,MATCH(属性!A2377,装备!A:A,0)),系数!$K$12:$M$15,3,0))</f>
        <v>247500</v>
      </c>
      <c r="L2377" s="17"/>
      <c r="M2377" s="17"/>
      <c r="N2377" s="17"/>
      <c r="O2377" s="17">
        <f>IF(E2377=1,"",VLOOKUP(E2377,系数!$S$2:$AB$12,MATCH(属性!C2377,评级,0),1))</f>
        <v>0</v>
      </c>
    </row>
    <row r="2378" spans="1:15" ht="17.25" thickBot="1" x14ac:dyDescent="0.4">
      <c r="A2378" s="17">
        <f t="shared" si="74"/>
        <v>7100020</v>
      </c>
      <c r="B2378" s="17" t="s">
        <v>76</v>
      </c>
      <c r="C2378" s="15">
        <f>INDEX(装备!G:G,MATCH(属性!A2378,装备!A:A,0))</f>
        <v>11</v>
      </c>
      <c r="D2378" s="15" t="str">
        <f>INDEX(装备!E:E,MATCH(属性!A2378,装备!A:A,0))</f>
        <v>helmet</v>
      </c>
      <c r="E2378" s="14">
        <v>96</v>
      </c>
      <c r="F2378" s="17">
        <f>INT((VLOOKUP($C2378,装备数值,2,0)+VLOOKUP($C2378,装备数值,5,0)*($E2378-1))*VLOOKUP($D2378,系数!$K$2:$O$7,2,0))</f>
        <v>2875</v>
      </c>
      <c r="G2378" s="17">
        <f>INT((VLOOKUP($C2378,装备数值,3,0)+VLOOKUP($C2378,装备数值,6,0)*($E2378-1))*VLOOKUP($D2378,系数!$K$2:$O$7,3,0))</f>
        <v>0</v>
      </c>
      <c r="H2378" s="17">
        <f t="shared" si="75"/>
        <v>0</v>
      </c>
      <c r="I2378" s="17">
        <f>INT((VLOOKUP($C2378,装备数值,4,0)+VLOOKUP($C2378,装备数值,7,0)*($E2378-1))*VLOOKUP($D2378,系数!$K$2:$O$7,4,0))</f>
        <v>0</v>
      </c>
      <c r="J2378" s="17">
        <f>INT((VLOOKUP($C2378,装备数值,4,0)+VLOOKUP($C2378,装备数值,7,0)*($E2378-1))*VLOOKUP($D2378,系数!$K$2:$O$7,5,0))</f>
        <v>0</v>
      </c>
      <c r="K2378" s="17">
        <f>INT(VLOOKUP(E2378,强化金币,2,1)*VLOOKUP(INDEX(装备!F:F,MATCH(属性!A2378,装备!A:A,0)),系数!$K$12:$M$15,3,0))</f>
        <v>247500</v>
      </c>
      <c r="L2378" s="17"/>
      <c r="M2378" s="17"/>
      <c r="N2378" s="17"/>
      <c r="O2378" s="17">
        <f>IF(E2378=1,"",VLOOKUP(E2378,系数!$S$2:$AB$12,MATCH(属性!C2378,评级,0),1))</f>
        <v>0</v>
      </c>
    </row>
    <row r="2379" spans="1:15" ht="17.25" thickBot="1" x14ac:dyDescent="0.4">
      <c r="A2379" s="17">
        <f t="shared" si="74"/>
        <v>7100020</v>
      </c>
      <c r="B2379" s="17" t="s">
        <v>76</v>
      </c>
      <c r="C2379" s="15">
        <f>INDEX(装备!G:G,MATCH(属性!A2379,装备!A:A,0))</f>
        <v>11</v>
      </c>
      <c r="D2379" s="15" t="str">
        <f>INDEX(装备!E:E,MATCH(属性!A2379,装备!A:A,0))</f>
        <v>helmet</v>
      </c>
      <c r="E2379" s="14">
        <v>97</v>
      </c>
      <c r="F2379" s="17">
        <f>INT((VLOOKUP($C2379,装备数值,2,0)+VLOOKUP($C2379,装备数值,5,0)*($E2379-1))*VLOOKUP($D2379,系数!$K$2:$O$7,2,0))</f>
        <v>2900</v>
      </c>
      <c r="G2379" s="17">
        <f>INT((VLOOKUP($C2379,装备数值,3,0)+VLOOKUP($C2379,装备数值,6,0)*($E2379-1))*VLOOKUP($D2379,系数!$K$2:$O$7,3,0))</f>
        <v>0</v>
      </c>
      <c r="H2379" s="17">
        <f t="shared" si="75"/>
        <v>0</v>
      </c>
      <c r="I2379" s="17">
        <f>INT((VLOOKUP($C2379,装备数值,4,0)+VLOOKUP($C2379,装备数值,7,0)*($E2379-1))*VLOOKUP($D2379,系数!$K$2:$O$7,4,0))</f>
        <v>0</v>
      </c>
      <c r="J2379" s="17">
        <f>INT((VLOOKUP($C2379,装备数值,4,0)+VLOOKUP($C2379,装备数值,7,0)*($E2379-1))*VLOOKUP($D2379,系数!$K$2:$O$7,5,0))</f>
        <v>0</v>
      </c>
      <c r="K2379" s="17">
        <f>INT(VLOOKUP(E2379,强化金币,2,1)*VLOOKUP(INDEX(装备!F:F,MATCH(属性!A2379,装备!A:A,0)),系数!$K$12:$M$15,3,0))</f>
        <v>247500</v>
      </c>
      <c r="L2379" s="17"/>
      <c r="M2379" s="17"/>
      <c r="N2379" s="17"/>
      <c r="O2379" s="17">
        <f>IF(E2379=1,"",VLOOKUP(E2379,系数!$S$2:$AB$12,MATCH(属性!C2379,评级,0),1))</f>
        <v>0</v>
      </c>
    </row>
    <row r="2380" spans="1:15" ht="17.25" thickBot="1" x14ac:dyDescent="0.4">
      <c r="A2380" s="17">
        <f t="shared" si="74"/>
        <v>7100020</v>
      </c>
      <c r="B2380" s="17" t="s">
        <v>76</v>
      </c>
      <c r="C2380" s="15">
        <f>INDEX(装备!G:G,MATCH(属性!A2380,装备!A:A,0))</f>
        <v>11</v>
      </c>
      <c r="D2380" s="15" t="str">
        <f>INDEX(装备!E:E,MATCH(属性!A2380,装备!A:A,0))</f>
        <v>helmet</v>
      </c>
      <c r="E2380" s="14">
        <v>98</v>
      </c>
      <c r="F2380" s="17">
        <f>INT((VLOOKUP($C2380,装备数值,2,0)+VLOOKUP($C2380,装备数值,5,0)*($E2380-1))*VLOOKUP($D2380,系数!$K$2:$O$7,2,0))</f>
        <v>2925</v>
      </c>
      <c r="G2380" s="17">
        <f>INT((VLOOKUP($C2380,装备数值,3,0)+VLOOKUP($C2380,装备数值,6,0)*($E2380-1))*VLOOKUP($D2380,系数!$K$2:$O$7,3,0))</f>
        <v>0</v>
      </c>
      <c r="H2380" s="17">
        <f t="shared" si="75"/>
        <v>0</v>
      </c>
      <c r="I2380" s="17">
        <f>INT((VLOOKUP($C2380,装备数值,4,0)+VLOOKUP($C2380,装备数值,7,0)*($E2380-1))*VLOOKUP($D2380,系数!$K$2:$O$7,4,0))</f>
        <v>0</v>
      </c>
      <c r="J2380" s="17">
        <f>INT((VLOOKUP($C2380,装备数值,4,0)+VLOOKUP($C2380,装备数值,7,0)*($E2380-1))*VLOOKUP($D2380,系数!$K$2:$O$7,5,0))</f>
        <v>0</v>
      </c>
      <c r="K2380" s="17">
        <f>INT(VLOOKUP(E2380,强化金币,2,1)*VLOOKUP(INDEX(装备!F:F,MATCH(属性!A2380,装备!A:A,0)),系数!$K$12:$M$15,3,0))</f>
        <v>247500</v>
      </c>
      <c r="L2380" s="17"/>
      <c r="M2380" s="17"/>
      <c r="N2380" s="17"/>
      <c r="O2380" s="17">
        <f>IF(E2380=1,"",VLOOKUP(E2380,系数!$S$2:$AB$12,MATCH(属性!C2380,评级,0),1))</f>
        <v>0</v>
      </c>
    </row>
    <row r="2381" spans="1:15" ht="17.25" thickBot="1" x14ac:dyDescent="0.4">
      <c r="A2381" s="17">
        <f t="shared" si="74"/>
        <v>7100020</v>
      </c>
      <c r="B2381" s="17" t="s">
        <v>76</v>
      </c>
      <c r="C2381" s="15">
        <f>INDEX(装备!G:G,MATCH(属性!A2381,装备!A:A,0))</f>
        <v>11</v>
      </c>
      <c r="D2381" s="15" t="str">
        <f>INDEX(装备!E:E,MATCH(属性!A2381,装备!A:A,0))</f>
        <v>helmet</v>
      </c>
      <c r="E2381" s="14">
        <v>99</v>
      </c>
      <c r="F2381" s="17">
        <f>INT((VLOOKUP($C2381,装备数值,2,0)+VLOOKUP($C2381,装备数值,5,0)*($E2381-1))*VLOOKUP($D2381,系数!$K$2:$O$7,2,0))</f>
        <v>2950</v>
      </c>
      <c r="G2381" s="17">
        <f>INT((VLOOKUP($C2381,装备数值,3,0)+VLOOKUP($C2381,装备数值,6,0)*($E2381-1))*VLOOKUP($D2381,系数!$K$2:$O$7,3,0))</f>
        <v>0</v>
      </c>
      <c r="H2381" s="17">
        <f t="shared" si="75"/>
        <v>0</v>
      </c>
      <c r="I2381" s="17">
        <f>INT((VLOOKUP($C2381,装备数值,4,0)+VLOOKUP($C2381,装备数值,7,0)*($E2381-1))*VLOOKUP($D2381,系数!$K$2:$O$7,4,0))</f>
        <v>0</v>
      </c>
      <c r="J2381" s="17">
        <f>INT((VLOOKUP($C2381,装备数值,4,0)+VLOOKUP($C2381,装备数值,7,0)*($E2381-1))*VLOOKUP($D2381,系数!$K$2:$O$7,5,0))</f>
        <v>0</v>
      </c>
      <c r="K2381" s="17">
        <f>INT(VLOOKUP(E2381,强化金币,2,1)*VLOOKUP(INDEX(装备!F:F,MATCH(属性!A2381,装备!A:A,0)),系数!$K$12:$M$15,3,0))</f>
        <v>247500</v>
      </c>
      <c r="L2381" s="17"/>
      <c r="M2381" s="17"/>
      <c r="N2381" s="17"/>
      <c r="O2381" s="17">
        <f>IF(E2381=1,"",VLOOKUP(E2381,系数!$S$2:$AB$12,MATCH(属性!C2381,评级,0),1))</f>
        <v>0</v>
      </c>
    </row>
    <row r="2382" spans="1:15" ht="17.25" thickBot="1" x14ac:dyDescent="0.4">
      <c r="A2382" s="17">
        <f t="shared" si="74"/>
        <v>7100020</v>
      </c>
      <c r="B2382" s="17" t="s">
        <v>76</v>
      </c>
      <c r="C2382" s="15">
        <f>INDEX(装备!G:G,MATCH(属性!A2382,装备!A:A,0))</f>
        <v>11</v>
      </c>
      <c r="D2382" s="15" t="str">
        <f>INDEX(装备!E:E,MATCH(属性!A2382,装备!A:A,0))</f>
        <v>helmet</v>
      </c>
      <c r="E2382" s="14">
        <v>100</v>
      </c>
      <c r="F2382" s="17">
        <f>INT((VLOOKUP($C2382,装备数值,2,0)+VLOOKUP($C2382,装备数值,5,0)*($E2382-1))*VLOOKUP($D2382,系数!$K$2:$O$7,2,0))</f>
        <v>2975</v>
      </c>
      <c r="G2382" s="17">
        <f>INT((VLOOKUP($C2382,装备数值,3,0)+VLOOKUP($C2382,装备数值,6,0)*($E2382-1))*VLOOKUP($D2382,系数!$K$2:$O$7,3,0))</f>
        <v>0</v>
      </c>
      <c r="H2382" s="17">
        <f t="shared" si="75"/>
        <v>0</v>
      </c>
      <c r="I2382" s="17">
        <f>INT((VLOOKUP($C2382,装备数值,4,0)+VLOOKUP($C2382,装备数值,7,0)*($E2382-1))*VLOOKUP($D2382,系数!$K$2:$O$7,4,0))</f>
        <v>0</v>
      </c>
      <c r="J2382" s="17">
        <f>INT((VLOOKUP($C2382,装备数值,4,0)+VLOOKUP($C2382,装备数值,7,0)*($E2382-1))*VLOOKUP($D2382,系数!$K$2:$O$7,5,0))</f>
        <v>0</v>
      </c>
      <c r="K2382" s="17">
        <f>INT(VLOOKUP(E2382,强化金币,2,1)*VLOOKUP(INDEX(装备!F:F,MATCH(属性!A2382,装备!A:A,0)),系数!$K$12:$M$15,3,0))</f>
        <v>247500</v>
      </c>
      <c r="L2382" s="17"/>
      <c r="M2382" s="17"/>
      <c r="N2382" s="17"/>
      <c r="O2382" s="17">
        <f>IF(E2382=1,"",VLOOKUP(E2382,系数!$S$2:$AB$12,MATCH(属性!C2382,评级,0),1))</f>
        <v>0</v>
      </c>
    </row>
    <row r="2383" spans="1:15" ht="17.25" thickBot="1" x14ac:dyDescent="0.4">
      <c r="A2383" s="17">
        <f t="shared" si="74"/>
        <v>7100020</v>
      </c>
      <c r="B2383" s="17" t="s">
        <v>76</v>
      </c>
      <c r="C2383" s="15">
        <f>INDEX(装备!G:G,MATCH(属性!A2383,装备!A:A,0))</f>
        <v>11</v>
      </c>
      <c r="D2383" s="15" t="str">
        <f>INDEX(装备!E:E,MATCH(属性!A2383,装备!A:A,0))</f>
        <v>helmet</v>
      </c>
      <c r="E2383" s="14">
        <v>101</v>
      </c>
      <c r="F2383" s="17">
        <f>INT((VLOOKUP($C2383,装备数值,2,0)+VLOOKUP($C2383,装备数值,5,0)*($E2383-1))*VLOOKUP($D2383,系数!$K$2:$O$7,2,0))</f>
        <v>3000</v>
      </c>
      <c r="G2383" s="17">
        <f>INT((VLOOKUP($C2383,装备数值,3,0)+VLOOKUP($C2383,装备数值,6,0)*($E2383-1))*VLOOKUP($D2383,系数!$K$2:$O$7,3,0))</f>
        <v>0</v>
      </c>
      <c r="H2383" s="17">
        <f t="shared" si="75"/>
        <v>0</v>
      </c>
      <c r="I2383" s="17">
        <f>INT((VLOOKUP($C2383,装备数值,4,0)+VLOOKUP($C2383,装备数值,7,0)*($E2383-1))*VLOOKUP($D2383,系数!$K$2:$O$7,4,0))</f>
        <v>0</v>
      </c>
      <c r="J2383" s="17">
        <f>INT((VLOOKUP($C2383,装备数值,4,0)+VLOOKUP($C2383,装备数值,7,0)*($E2383-1))*VLOOKUP($D2383,系数!$K$2:$O$7,5,0))</f>
        <v>0</v>
      </c>
      <c r="K2383" s="17">
        <f>INT(VLOOKUP(E2383,强化金币,2,1)*VLOOKUP(INDEX(装备!F:F,MATCH(属性!A2383,装备!A:A,0)),系数!$K$12:$M$15,3,0))</f>
        <v>247500</v>
      </c>
      <c r="L2383" s="17"/>
      <c r="M2383" s="17"/>
      <c r="N2383" s="17"/>
      <c r="O2383" s="17">
        <f>IF(E2383=1,"",VLOOKUP(E2383,系数!$S$2:$AB$12,MATCH(属性!C2383,评级,0),1))</f>
        <v>0</v>
      </c>
    </row>
    <row r="2384" spans="1:15" ht="17.25" thickBot="1" x14ac:dyDescent="0.4">
      <c r="A2384" s="17">
        <f t="shared" si="74"/>
        <v>7100020</v>
      </c>
      <c r="B2384" s="17" t="s">
        <v>76</v>
      </c>
      <c r="C2384" s="15">
        <f>INDEX(装备!G:G,MATCH(属性!A2384,装备!A:A,0))</f>
        <v>11</v>
      </c>
      <c r="D2384" s="15" t="str">
        <f>INDEX(装备!E:E,MATCH(属性!A2384,装备!A:A,0))</f>
        <v>helmet</v>
      </c>
      <c r="E2384" s="14">
        <v>102</v>
      </c>
      <c r="F2384" s="17">
        <f>INT((VLOOKUP($C2384,装备数值,2,0)+VLOOKUP($C2384,装备数值,5,0)*($E2384-1))*VLOOKUP($D2384,系数!$K$2:$O$7,2,0))</f>
        <v>3025</v>
      </c>
      <c r="G2384" s="17">
        <f>INT((VLOOKUP($C2384,装备数值,3,0)+VLOOKUP($C2384,装备数值,6,0)*($E2384-1))*VLOOKUP($D2384,系数!$K$2:$O$7,3,0))</f>
        <v>0</v>
      </c>
      <c r="H2384" s="17">
        <f t="shared" si="75"/>
        <v>0</v>
      </c>
      <c r="I2384" s="17">
        <f>INT((VLOOKUP($C2384,装备数值,4,0)+VLOOKUP($C2384,装备数值,7,0)*($E2384-1))*VLOOKUP($D2384,系数!$K$2:$O$7,4,0))</f>
        <v>0</v>
      </c>
      <c r="J2384" s="17">
        <f>INT((VLOOKUP($C2384,装备数值,4,0)+VLOOKUP($C2384,装备数值,7,0)*($E2384-1))*VLOOKUP($D2384,系数!$K$2:$O$7,5,0))</f>
        <v>0</v>
      </c>
      <c r="K2384" s="17">
        <f>INT(VLOOKUP(E2384,强化金币,2,1)*VLOOKUP(INDEX(装备!F:F,MATCH(属性!A2384,装备!A:A,0)),系数!$K$12:$M$15,3,0))</f>
        <v>247500</v>
      </c>
      <c r="L2384" s="17"/>
      <c r="M2384" s="17"/>
      <c r="N2384" s="17"/>
      <c r="O2384" s="17">
        <f>IF(E2384=1,"",VLOOKUP(E2384,系数!$S$2:$AB$12,MATCH(属性!C2384,评级,0),1))</f>
        <v>0</v>
      </c>
    </row>
    <row r="2385" spans="1:15" ht="17.25" thickBot="1" x14ac:dyDescent="0.4">
      <c r="A2385" s="17">
        <f t="shared" si="74"/>
        <v>7100020</v>
      </c>
      <c r="B2385" s="17" t="s">
        <v>76</v>
      </c>
      <c r="C2385" s="15">
        <f>INDEX(装备!G:G,MATCH(属性!A2385,装备!A:A,0))</f>
        <v>11</v>
      </c>
      <c r="D2385" s="15" t="str">
        <f>INDEX(装备!E:E,MATCH(属性!A2385,装备!A:A,0))</f>
        <v>helmet</v>
      </c>
      <c r="E2385" s="14">
        <v>103</v>
      </c>
      <c r="F2385" s="17">
        <f>INT((VLOOKUP($C2385,装备数值,2,0)+VLOOKUP($C2385,装备数值,5,0)*($E2385-1))*VLOOKUP($D2385,系数!$K$2:$O$7,2,0))</f>
        <v>3050</v>
      </c>
      <c r="G2385" s="17">
        <f>INT((VLOOKUP($C2385,装备数值,3,0)+VLOOKUP($C2385,装备数值,6,0)*($E2385-1))*VLOOKUP($D2385,系数!$K$2:$O$7,3,0))</f>
        <v>0</v>
      </c>
      <c r="H2385" s="17">
        <f t="shared" si="75"/>
        <v>0</v>
      </c>
      <c r="I2385" s="17">
        <f>INT((VLOOKUP($C2385,装备数值,4,0)+VLOOKUP($C2385,装备数值,7,0)*($E2385-1))*VLOOKUP($D2385,系数!$K$2:$O$7,4,0))</f>
        <v>0</v>
      </c>
      <c r="J2385" s="17">
        <f>INT((VLOOKUP($C2385,装备数值,4,0)+VLOOKUP($C2385,装备数值,7,0)*($E2385-1))*VLOOKUP($D2385,系数!$K$2:$O$7,5,0))</f>
        <v>0</v>
      </c>
      <c r="K2385" s="17">
        <f>INT(VLOOKUP(E2385,强化金币,2,1)*VLOOKUP(INDEX(装备!F:F,MATCH(属性!A2385,装备!A:A,0)),系数!$K$12:$M$15,3,0))</f>
        <v>247500</v>
      </c>
      <c r="L2385" s="17"/>
      <c r="M2385" s="17"/>
      <c r="N2385" s="17"/>
      <c r="O2385" s="17">
        <f>IF(E2385=1,"",VLOOKUP(E2385,系数!$S$2:$AB$12,MATCH(属性!C2385,评级,0),1))</f>
        <v>0</v>
      </c>
    </row>
    <row r="2386" spans="1:15" ht="17.25" thickBot="1" x14ac:dyDescent="0.4">
      <c r="A2386" s="17">
        <f t="shared" si="74"/>
        <v>7100020</v>
      </c>
      <c r="B2386" s="17" t="s">
        <v>76</v>
      </c>
      <c r="C2386" s="15">
        <f>INDEX(装备!G:G,MATCH(属性!A2386,装备!A:A,0))</f>
        <v>11</v>
      </c>
      <c r="D2386" s="15" t="str">
        <f>INDEX(装备!E:E,MATCH(属性!A2386,装备!A:A,0))</f>
        <v>helmet</v>
      </c>
      <c r="E2386" s="14">
        <v>104</v>
      </c>
      <c r="F2386" s="17">
        <f>INT((VLOOKUP($C2386,装备数值,2,0)+VLOOKUP($C2386,装备数值,5,0)*($E2386-1))*VLOOKUP($D2386,系数!$K$2:$O$7,2,0))</f>
        <v>3075</v>
      </c>
      <c r="G2386" s="17">
        <f>INT((VLOOKUP($C2386,装备数值,3,0)+VLOOKUP($C2386,装备数值,6,0)*($E2386-1))*VLOOKUP($D2386,系数!$K$2:$O$7,3,0))</f>
        <v>0</v>
      </c>
      <c r="H2386" s="17">
        <f t="shared" si="75"/>
        <v>0</v>
      </c>
      <c r="I2386" s="17">
        <f>INT((VLOOKUP($C2386,装备数值,4,0)+VLOOKUP($C2386,装备数值,7,0)*($E2386-1))*VLOOKUP($D2386,系数!$K$2:$O$7,4,0))</f>
        <v>0</v>
      </c>
      <c r="J2386" s="17">
        <f>INT((VLOOKUP($C2386,装备数值,4,0)+VLOOKUP($C2386,装备数值,7,0)*($E2386-1))*VLOOKUP($D2386,系数!$K$2:$O$7,5,0))</f>
        <v>0</v>
      </c>
      <c r="K2386" s="17">
        <f>INT(VLOOKUP(E2386,强化金币,2,1)*VLOOKUP(INDEX(装备!F:F,MATCH(属性!A2386,装备!A:A,0)),系数!$K$12:$M$15,3,0))</f>
        <v>247500</v>
      </c>
      <c r="L2386" s="17"/>
      <c r="M2386" s="17"/>
      <c r="N2386" s="17"/>
      <c r="O2386" s="17">
        <f>IF(E2386=1,"",VLOOKUP(E2386,系数!$S$2:$AB$12,MATCH(属性!C2386,评级,0),1))</f>
        <v>0</v>
      </c>
    </row>
    <row r="2387" spans="1:15" ht="17.25" thickBot="1" x14ac:dyDescent="0.4">
      <c r="A2387" s="17">
        <f t="shared" si="74"/>
        <v>7100020</v>
      </c>
      <c r="B2387" s="17" t="s">
        <v>76</v>
      </c>
      <c r="C2387" s="15">
        <f>INDEX(装备!G:G,MATCH(属性!A2387,装备!A:A,0))</f>
        <v>11</v>
      </c>
      <c r="D2387" s="15" t="str">
        <f>INDEX(装备!E:E,MATCH(属性!A2387,装备!A:A,0))</f>
        <v>helmet</v>
      </c>
      <c r="E2387" s="14">
        <v>105</v>
      </c>
      <c r="F2387" s="17">
        <f>INT((VLOOKUP($C2387,装备数值,2,0)+VLOOKUP($C2387,装备数值,5,0)*($E2387-1))*VLOOKUP($D2387,系数!$K$2:$O$7,2,0))</f>
        <v>3100</v>
      </c>
      <c r="G2387" s="17">
        <f>INT((VLOOKUP($C2387,装备数值,3,0)+VLOOKUP($C2387,装备数值,6,0)*($E2387-1))*VLOOKUP($D2387,系数!$K$2:$O$7,3,0))</f>
        <v>0</v>
      </c>
      <c r="H2387" s="17">
        <f t="shared" si="75"/>
        <v>0</v>
      </c>
      <c r="I2387" s="17">
        <f>INT((VLOOKUP($C2387,装备数值,4,0)+VLOOKUP($C2387,装备数值,7,0)*($E2387-1))*VLOOKUP($D2387,系数!$K$2:$O$7,4,0))</f>
        <v>0</v>
      </c>
      <c r="J2387" s="17">
        <f>INT((VLOOKUP($C2387,装备数值,4,0)+VLOOKUP($C2387,装备数值,7,0)*($E2387-1))*VLOOKUP($D2387,系数!$K$2:$O$7,5,0))</f>
        <v>0</v>
      </c>
      <c r="K2387" s="17">
        <f>INT(VLOOKUP(E2387,强化金币,2,1)*VLOOKUP(INDEX(装备!F:F,MATCH(属性!A2387,装备!A:A,0)),系数!$K$12:$M$15,3,0))</f>
        <v>247500</v>
      </c>
      <c r="L2387" s="17"/>
      <c r="M2387" s="17"/>
      <c r="N2387" s="17"/>
      <c r="O2387" s="17">
        <f>IF(E2387=1,"",VLOOKUP(E2387,系数!$S$2:$AB$12,MATCH(属性!C2387,评级,0),1))</f>
        <v>0</v>
      </c>
    </row>
    <row r="2388" spans="1:15" ht="17.25" thickBot="1" x14ac:dyDescent="0.4">
      <c r="A2388" s="17">
        <f t="shared" si="74"/>
        <v>7100020</v>
      </c>
      <c r="B2388" s="17" t="s">
        <v>76</v>
      </c>
      <c r="C2388" s="15">
        <f>INDEX(装备!G:G,MATCH(属性!A2388,装备!A:A,0))</f>
        <v>11</v>
      </c>
      <c r="D2388" s="15" t="str">
        <f>INDEX(装备!E:E,MATCH(属性!A2388,装备!A:A,0))</f>
        <v>helmet</v>
      </c>
      <c r="E2388" s="14">
        <v>106</v>
      </c>
      <c r="F2388" s="17">
        <f>INT((VLOOKUP($C2388,装备数值,2,0)+VLOOKUP($C2388,装备数值,5,0)*($E2388-1))*VLOOKUP($D2388,系数!$K$2:$O$7,2,0))</f>
        <v>3125</v>
      </c>
      <c r="G2388" s="17">
        <f>INT((VLOOKUP($C2388,装备数值,3,0)+VLOOKUP($C2388,装备数值,6,0)*($E2388-1))*VLOOKUP($D2388,系数!$K$2:$O$7,3,0))</f>
        <v>0</v>
      </c>
      <c r="H2388" s="17">
        <f t="shared" si="75"/>
        <v>0</v>
      </c>
      <c r="I2388" s="17">
        <f>INT((VLOOKUP($C2388,装备数值,4,0)+VLOOKUP($C2388,装备数值,7,0)*($E2388-1))*VLOOKUP($D2388,系数!$K$2:$O$7,4,0))</f>
        <v>0</v>
      </c>
      <c r="J2388" s="17">
        <f>INT((VLOOKUP($C2388,装备数值,4,0)+VLOOKUP($C2388,装备数值,7,0)*($E2388-1))*VLOOKUP($D2388,系数!$K$2:$O$7,5,0))</f>
        <v>0</v>
      </c>
      <c r="K2388" s="17">
        <f>INT(VLOOKUP(E2388,强化金币,2,1)*VLOOKUP(INDEX(装备!F:F,MATCH(属性!A2388,装备!A:A,0)),系数!$K$12:$M$15,3,0))</f>
        <v>247500</v>
      </c>
      <c r="L2388" s="17"/>
      <c r="M2388" s="17"/>
      <c r="N2388" s="17"/>
      <c r="O2388" s="17">
        <f>IF(E2388=1,"",VLOOKUP(E2388,系数!$S$2:$AB$12,MATCH(属性!C2388,评级,0),1))</f>
        <v>0</v>
      </c>
    </row>
    <row r="2389" spans="1:15" ht="17.25" thickBot="1" x14ac:dyDescent="0.4">
      <c r="A2389" s="17">
        <f t="shared" si="74"/>
        <v>7100020</v>
      </c>
      <c r="B2389" s="17" t="s">
        <v>76</v>
      </c>
      <c r="C2389" s="15">
        <f>INDEX(装备!G:G,MATCH(属性!A2389,装备!A:A,0))</f>
        <v>11</v>
      </c>
      <c r="D2389" s="15" t="str">
        <f>INDEX(装备!E:E,MATCH(属性!A2389,装备!A:A,0))</f>
        <v>helmet</v>
      </c>
      <c r="E2389" s="14">
        <v>107</v>
      </c>
      <c r="F2389" s="17">
        <f>INT((VLOOKUP($C2389,装备数值,2,0)+VLOOKUP($C2389,装备数值,5,0)*($E2389-1))*VLOOKUP($D2389,系数!$K$2:$O$7,2,0))</f>
        <v>3150</v>
      </c>
      <c r="G2389" s="17">
        <f>INT((VLOOKUP($C2389,装备数值,3,0)+VLOOKUP($C2389,装备数值,6,0)*($E2389-1))*VLOOKUP($D2389,系数!$K$2:$O$7,3,0))</f>
        <v>0</v>
      </c>
      <c r="H2389" s="17">
        <f t="shared" si="75"/>
        <v>0</v>
      </c>
      <c r="I2389" s="17">
        <f>INT((VLOOKUP($C2389,装备数值,4,0)+VLOOKUP($C2389,装备数值,7,0)*($E2389-1))*VLOOKUP($D2389,系数!$K$2:$O$7,4,0))</f>
        <v>0</v>
      </c>
      <c r="J2389" s="17">
        <f>INT((VLOOKUP($C2389,装备数值,4,0)+VLOOKUP($C2389,装备数值,7,0)*($E2389-1))*VLOOKUP($D2389,系数!$K$2:$O$7,5,0))</f>
        <v>0</v>
      </c>
      <c r="K2389" s="17">
        <f>INT(VLOOKUP(E2389,强化金币,2,1)*VLOOKUP(INDEX(装备!F:F,MATCH(属性!A2389,装备!A:A,0)),系数!$K$12:$M$15,3,0))</f>
        <v>247500</v>
      </c>
      <c r="L2389" s="17"/>
      <c r="M2389" s="17"/>
      <c r="N2389" s="17"/>
      <c r="O2389" s="17">
        <f>IF(E2389=1,"",VLOOKUP(E2389,系数!$S$2:$AB$12,MATCH(属性!C2389,评级,0),1))</f>
        <v>0</v>
      </c>
    </row>
    <row r="2390" spans="1:15" ht="17.25" thickBot="1" x14ac:dyDescent="0.4">
      <c r="A2390" s="17">
        <f t="shared" si="74"/>
        <v>7100020</v>
      </c>
      <c r="B2390" s="17" t="s">
        <v>76</v>
      </c>
      <c r="C2390" s="15">
        <f>INDEX(装备!G:G,MATCH(属性!A2390,装备!A:A,0))</f>
        <v>11</v>
      </c>
      <c r="D2390" s="15" t="str">
        <f>INDEX(装备!E:E,MATCH(属性!A2390,装备!A:A,0))</f>
        <v>helmet</v>
      </c>
      <c r="E2390" s="14">
        <v>108</v>
      </c>
      <c r="F2390" s="17">
        <f>INT((VLOOKUP($C2390,装备数值,2,0)+VLOOKUP($C2390,装备数值,5,0)*($E2390-1))*VLOOKUP($D2390,系数!$K$2:$O$7,2,0))</f>
        <v>3175</v>
      </c>
      <c r="G2390" s="17">
        <f>INT((VLOOKUP($C2390,装备数值,3,0)+VLOOKUP($C2390,装备数值,6,0)*($E2390-1))*VLOOKUP($D2390,系数!$K$2:$O$7,3,0))</f>
        <v>0</v>
      </c>
      <c r="H2390" s="17">
        <f t="shared" si="75"/>
        <v>0</v>
      </c>
      <c r="I2390" s="17">
        <f>INT((VLOOKUP($C2390,装备数值,4,0)+VLOOKUP($C2390,装备数值,7,0)*($E2390-1))*VLOOKUP($D2390,系数!$K$2:$O$7,4,0))</f>
        <v>0</v>
      </c>
      <c r="J2390" s="17">
        <f>INT((VLOOKUP($C2390,装备数值,4,0)+VLOOKUP($C2390,装备数值,7,0)*($E2390-1))*VLOOKUP($D2390,系数!$K$2:$O$7,5,0))</f>
        <v>0</v>
      </c>
      <c r="K2390" s="17">
        <f>INT(VLOOKUP(E2390,强化金币,2,1)*VLOOKUP(INDEX(装备!F:F,MATCH(属性!A2390,装备!A:A,0)),系数!$K$12:$M$15,3,0))</f>
        <v>247500</v>
      </c>
      <c r="L2390" s="17"/>
      <c r="M2390" s="17"/>
      <c r="N2390" s="17"/>
      <c r="O2390" s="17">
        <f>IF(E2390=1,"",VLOOKUP(E2390,系数!$S$2:$AB$12,MATCH(属性!C2390,评级,0),1))</f>
        <v>0</v>
      </c>
    </row>
    <row r="2391" spans="1:15" ht="17.25" thickBot="1" x14ac:dyDescent="0.4">
      <c r="A2391" s="17">
        <f t="shared" si="74"/>
        <v>7100020</v>
      </c>
      <c r="B2391" s="17" t="s">
        <v>76</v>
      </c>
      <c r="C2391" s="15">
        <f>INDEX(装备!G:G,MATCH(属性!A2391,装备!A:A,0))</f>
        <v>11</v>
      </c>
      <c r="D2391" s="15" t="str">
        <f>INDEX(装备!E:E,MATCH(属性!A2391,装备!A:A,0))</f>
        <v>helmet</v>
      </c>
      <c r="E2391" s="14">
        <v>109</v>
      </c>
      <c r="F2391" s="17">
        <f>INT((VLOOKUP($C2391,装备数值,2,0)+VLOOKUP($C2391,装备数值,5,0)*($E2391-1))*VLOOKUP($D2391,系数!$K$2:$O$7,2,0))</f>
        <v>3200</v>
      </c>
      <c r="G2391" s="17">
        <f>INT((VLOOKUP($C2391,装备数值,3,0)+VLOOKUP($C2391,装备数值,6,0)*($E2391-1))*VLOOKUP($D2391,系数!$K$2:$O$7,3,0))</f>
        <v>0</v>
      </c>
      <c r="H2391" s="17">
        <f t="shared" si="75"/>
        <v>0</v>
      </c>
      <c r="I2391" s="17">
        <f>INT((VLOOKUP($C2391,装备数值,4,0)+VLOOKUP($C2391,装备数值,7,0)*($E2391-1))*VLOOKUP($D2391,系数!$K$2:$O$7,4,0))</f>
        <v>0</v>
      </c>
      <c r="J2391" s="17">
        <f>INT((VLOOKUP($C2391,装备数值,4,0)+VLOOKUP($C2391,装备数值,7,0)*($E2391-1))*VLOOKUP($D2391,系数!$K$2:$O$7,5,0))</f>
        <v>0</v>
      </c>
      <c r="K2391" s="17">
        <f>INT(VLOOKUP(E2391,强化金币,2,1)*VLOOKUP(INDEX(装备!F:F,MATCH(属性!A2391,装备!A:A,0)),系数!$K$12:$M$15,3,0))</f>
        <v>247500</v>
      </c>
      <c r="L2391" s="17"/>
      <c r="M2391" s="17"/>
      <c r="N2391" s="17"/>
      <c r="O2391" s="17">
        <f>IF(E2391=1,"",VLOOKUP(E2391,系数!$S$2:$AB$12,MATCH(属性!C2391,评级,0),1))</f>
        <v>0</v>
      </c>
    </row>
    <row r="2392" spans="1:15" ht="17.25" thickBot="1" x14ac:dyDescent="0.4">
      <c r="A2392" s="17">
        <f t="shared" si="74"/>
        <v>7100020</v>
      </c>
      <c r="B2392" s="17" t="s">
        <v>76</v>
      </c>
      <c r="C2392" s="15">
        <f>INDEX(装备!G:G,MATCH(属性!A2392,装备!A:A,0))</f>
        <v>11</v>
      </c>
      <c r="D2392" s="15" t="str">
        <f>INDEX(装备!E:E,MATCH(属性!A2392,装备!A:A,0))</f>
        <v>helmet</v>
      </c>
      <c r="E2392" s="14">
        <v>110</v>
      </c>
      <c r="F2392" s="17">
        <f>INT((VLOOKUP($C2392,装备数值,2,0)+VLOOKUP($C2392,装备数值,5,0)*($E2392-1))*VLOOKUP($D2392,系数!$K$2:$O$7,2,0))</f>
        <v>3225</v>
      </c>
      <c r="G2392" s="17">
        <f>INT((VLOOKUP($C2392,装备数值,3,0)+VLOOKUP($C2392,装备数值,6,0)*($E2392-1))*VLOOKUP($D2392,系数!$K$2:$O$7,3,0))</f>
        <v>0</v>
      </c>
      <c r="H2392" s="17">
        <f t="shared" si="75"/>
        <v>0</v>
      </c>
      <c r="I2392" s="17">
        <f>INT((VLOOKUP($C2392,装备数值,4,0)+VLOOKUP($C2392,装备数值,7,0)*($E2392-1))*VLOOKUP($D2392,系数!$K$2:$O$7,4,0))</f>
        <v>0</v>
      </c>
      <c r="J2392" s="17">
        <f>INT((VLOOKUP($C2392,装备数值,4,0)+VLOOKUP($C2392,装备数值,7,0)*($E2392-1))*VLOOKUP($D2392,系数!$K$2:$O$7,5,0))</f>
        <v>0</v>
      </c>
      <c r="K2392" s="17">
        <f>INT(VLOOKUP(E2392,强化金币,2,1)*VLOOKUP(INDEX(装备!F:F,MATCH(属性!A2392,装备!A:A,0)),系数!$K$12:$M$15,3,0))</f>
        <v>247500</v>
      </c>
      <c r="L2392" s="17"/>
      <c r="M2392" s="17"/>
      <c r="N2392" s="17"/>
      <c r="O2392" s="17">
        <f>IF(E2392=1,"",VLOOKUP(E2392,系数!$S$2:$AB$12,MATCH(属性!C2392,评级,0),1))</f>
        <v>0</v>
      </c>
    </row>
    <row r="2393" spans="1:15" ht="17.25" thickBot="1" x14ac:dyDescent="0.4">
      <c r="A2393" s="17">
        <f t="shared" si="74"/>
        <v>7100020</v>
      </c>
      <c r="B2393" s="17" t="s">
        <v>76</v>
      </c>
      <c r="C2393" s="15">
        <f>INDEX(装备!G:G,MATCH(属性!A2393,装备!A:A,0))</f>
        <v>11</v>
      </c>
      <c r="D2393" s="15" t="str">
        <f>INDEX(装备!E:E,MATCH(属性!A2393,装备!A:A,0))</f>
        <v>helmet</v>
      </c>
      <c r="E2393" s="14">
        <v>111</v>
      </c>
      <c r="F2393" s="17">
        <f>INT((VLOOKUP($C2393,装备数值,2,0)+VLOOKUP($C2393,装备数值,5,0)*($E2393-1))*VLOOKUP($D2393,系数!$K$2:$O$7,2,0))</f>
        <v>3250</v>
      </c>
      <c r="G2393" s="17">
        <f>INT((VLOOKUP($C2393,装备数值,3,0)+VLOOKUP($C2393,装备数值,6,0)*($E2393-1))*VLOOKUP($D2393,系数!$K$2:$O$7,3,0))</f>
        <v>0</v>
      </c>
      <c r="H2393" s="17">
        <f t="shared" si="75"/>
        <v>0</v>
      </c>
      <c r="I2393" s="17">
        <f>INT((VLOOKUP($C2393,装备数值,4,0)+VLOOKUP($C2393,装备数值,7,0)*($E2393-1))*VLOOKUP($D2393,系数!$K$2:$O$7,4,0))</f>
        <v>0</v>
      </c>
      <c r="J2393" s="17">
        <f>INT((VLOOKUP($C2393,装备数值,4,0)+VLOOKUP($C2393,装备数值,7,0)*($E2393-1))*VLOOKUP($D2393,系数!$K$2:$O$7,5,0))</f>
        <v>0</v>
      </c>
      <c r="K2393" s="17">
        <f>INT(VLOOKUP(E2393,强化金币,2,1)*VLOOKUP(INDEX(装备!F:F,MATCH(属性!A2393,装备!A:A,0)),系数!$K$12:$M$15,3,0))</f>
        <v>247500</v>
      </c>
      <c r="L2393" s="17"/>
      <c r="M2393" s="17"/>
      <c r="N2393" s="17"/>
      <c r="O2393" s="17">
        <f>IF(E2393=1,"",VLOOKUP(E2393,系数!$S$2:$AB$12,MATCH(属性!C2393,评级,0),1))</f>
        <v>0</v>
      </c>
    </row>
    <row r="2394" spans="1:15" ht="17.25" thickBot="1" x14ac:dyDescent="0.4">
      <c r="A2394" s="17">
        <f t="shared" si="74"/>
        <v>7100020</v>
      </c>
      <c r="B2394" s="17" t="s">
        <v>76</v>
      </c>
      <c r="C2394" s="15">
        <f>INDEX(装备!G:G,MATCH(属性!A2394,装备!A:A,0))</f>
        <v>11</v>
      </c>
      <c r="D2394" s="15" t="str">
        <f>INDEX(装备!E:E,MATCH(属性!A2394,装备!A:A,0))</f>
        <v>helmet</v>
      </c>
      <c r="E2394" s="14">
        <v>112</v>
      </c>
      <c r="F2394" s="17">
        <f>INT((VLOOKUP($C2394,装备数值,2,0)+VLOOKUP($C2394,装备数值,5,0)*($E2394-1))*VLOOKUP($D2394,系数!$K$2:$O$7,2,0))</f>
        <v>3275</v>
      </c>
      <c r="G2394" s="17">
        <f>INT((VLOOKUP($C2394,装备数值,3,0)+VLOOKUP($C2394,装备数值,6,0)*($E2394-1))*VLOOKUP($D2394,系数!$K$2:$O$7,3,0))</f>
        <v>0</v>
      </c>
      <c r="H2394" s="17">
        <f t="shared" si="75"/>
        <v>0</v>
      </c>
      <c r="I2394" s="17">
        <f>INT((VLOOKUP($C2394,装备数值,4,0)+VLOOKUP($C2394,装备数值,7,0)*($E2394-1))*VLOOKUP($D2394,系数!$K$2:$O$7,4,0))</f>
        <v>0</v>
      </c>
      <c r="J2394" s="17">
        <f>INT((VLOOKUP($C2394,装备数值,4,0)+VLOOKUP($C2394,装备数值,7,0)*($E2394-1))*VLOOKUP($D2394,系数!$K$2:$O$7,5,0))</f>
        <v>0</v>
      </c>
      <c r="K2394" s="17">
        <f>INT(VLOOKUP(E2394,强化金币,2,1)*VLOOKUP(INDEX(装备!F:F,MATCH(属性!A2394,装备!A:A,0)),系数!$K$12:$M$15,3,0))</f>
        <v>247500</v>
      </c>
      <c r="L2394" s="17"/>
      <c r="M2394" s="17"/>
      <c r="N2394" s="17"/>
      <c r="O2394" s="17">
        <f>IF(E2394=1,"",VLOOKUP(E2394,系数!$S$2:$AB$12,MATCH(属性!C2394,评级,0),1))</f>
        <v>0</v>
      </c>
    </row>
    <row r="2395" spans="1:15" ht="17.25" thickBot="1" x14ac:dyDescent="0.4">
      <c r="A2395" s="17">
        <f t="shared" si="74"/>
        <v>7100020</v>
      </c>
      <c r="B2395" s="17" t="s">
        <v>76</v>
      </c>
      <c r="C2395" s="15">
        <f>INDEX(装备!G:G,MATCH(属性!A2395,装备!A:A,0))</f>
        <v>11</v>
      </c>
      <c r="D2395" s="15" t="str">
        <f>INDEX(装备!E:E,MATCH(属性!A2395,装备!A:A,0))</f>
        <v>helmet</v>
      </c>
      <c r="E2395" s="14">
        <v>113</v>
      </c>
      <c r="F2395" s="17">
        <f>INT((VLOOKUP($C2395,装备数值,2,0)+VLOOKUP($C2395,装备数值,5,0)*($E2395-1))*VLOOKUP($D2395,系数!$K$2:$O$7,2,0))</f>
        <v>3300</v>
      </c>
      <c r="G2395" s="17">
        <f>INT((VLOOKUP($C2395,装备数值,3,0)+VLOOKUP($C2395,装备数值,6,0)*($E2395-1))*VLOOKUP($D2395,系数!$K$2:$O$7,3,0))</f>
        <v>0</v>
      </c>
      <c r="H2395" s="17">
        <f t="shared" si="75"/>
        <v>0</v>
      </c>
      <c r="I2395" s="17">
        <f>INT((VLOOKUP($C2395,装备数值,4,0)+VLOOKUP($C2395,装备数值,7,0)*($E2395-1))*VLOOKUP($D2395,系数!$K$2:$O$7,4,0))</f>
        <v>0</v>
      </c>
      <c r="J2395" s="17">
        <f>INT((VLOOKUP($C2395,装备数值,4,0)+VLOOKUP($C2395,装备数值,7,0)*($E2395-1))*VLOOKUP($D2395,系数!$K$2:$O$7,5,0))</f>
        <v>0</v>
      </c>
      <c r="K2395" s="17">
        <f>INT(VLOOKUP(E2395,强化金币,2,1)*VLOOKUP(INDEX(装备!F:F,MATCH(属性!A2395,装备!A:A,0)),系数!$K$12:$M$15,3,0))</f>
        <v>247500</v>
      </c>
      <c r="L2395" s="17"/>
      <c r="M2395" s="17"/>
      <c r="N2395" s="17"/>
      <c r="O2395" s="17">
        <f>IF(E2395=1,"",VLOOKUP(E2395,系数!$S$2:$AB$12,MATCH(属性!C2395,评级,0),1))</f>
        <v>0</v>
      </c>
    </row>
    <row r="2396" spans="1:15" ht="17.25" thickBot="1" x14ac:dyDescent="0.4">
      <c r="A2396" s="17">
        <f t="shared" si="74"/>
        <v>7100020</v>
      </c>
      <c r="B2396" s="17" t="s">
        <v>76</v>
      </c>
      <c r="C2396" s="15">
        <f>INDEX(装备!G:G,MATCH(属性!A2396,装备!A:A,0))</f>
        <v>11</v>
      </c>
      <c r="D2396" s="15" t="str">
        <f>INDEX(装备!E:E,MATCH(属性!A2396,装备!A:A,0))</f>
        <v>helmet</v>
      </c>
      <c r="E2396" s="14">
        <v>114</v>
      </c>
      <c r="F2396" s="17">
        <f>INT((VLOOKUP($C2396,装备数值,2,0)+VLOOKUP($C2396,装备数值,5,0)*($E2396-1))*VLOOKUP($D2396,系数!$K$2:$O$7,2,0))</f>
        <v>3325</v>
      </c>
      <c r="G2396" s="17">
        <f>INT((VLOOKUP($C2396,装备数值,3,0)+VLOOKUP($C2396,装备数值,6,0)*($E2396-1))*VLOOKUP($D2396,系数!$K$2:$O$7,3,0))</f>
        <v>0</v>
      </c>
      <c r="H2396" s="17">
        <f t="shared" si="75"/>
        <v>0</v>
      </c>
      <c r="I2396" s="17">
        <f>INT((VLOOKUP($C2396,装备数值,4,0)+VLOOKUP($C2396,装备数值,7,0)*($E2396-1))*VLOOKUP($D2396,系数!$K$2:$O$7,4,0))</f>
        <v>0</v>
      </c>
      <c r="J2396" s="17">
        <f>INT((VLOOKUP($C2396,装备数值,4,0)+VLOOKUP($C2396,装备数值,7,0)*($E2396-1))*VLOOKUP($D2396,系数!$K$2:$O$7,5,0))</f>
        <v>0</v>
      </c>
      <c r="K2396" s="17">
        <f>INT(VLOOKUP(E2396,强化金币,2,1)*VLOOKUP(INDEX(装备!F:F,MATCH(属性!A2396,装备!A:A,0)),系数!$K$12:$M$15,3,0))</f>
        <v>247500</v>
      </c>
      <c r="L2396" s="17"/>
      <c r="M2396" s="17"/>
      <c r="N2396" s="17"/>
      <c r="O2396" s="17">
        <f>IF(E2396=1,"",VLOOKUP(E2396,系数!$S$2:$AB$12,MATCH(属性!C2396,评级,0),1))</f>
        <v>0</v>
      </c>
    </row>
    <row r="2397" spans="1:15" ht="17.25" thickBot="1" x14ac:dyDescent="0.4">
      <c r="A2397" s="17">
        <f t="shared" si="74"/>
        <v>7100020</v>
      </c>
      <c r="B2397" s="17" t="s">
        <v>76</v>
      </c>
      <c r="C2397" s="15">
        <f>INDEX(装备!G:G,MATCH(属性!A2397,装备!A:A,0))</f>
        <v>11</v>
      </c>
      <c r="D2397" s="15" t="str">
        <f>INDEX(装备!E:E,MATCH(属性!A2397,装备!A:A,0))</f>
        <v>helmet</v>
      </c>
      <c r="E2397" s="14">
        <v>115</v>
      </c>
      <c r="F2397" s="17">
        <f>INT((VLOOKUP($C2397,装备数值,2,0)+VLOOKUP($C2397,装备数值,5,0)*($E2397-1))*VLOOKUP($D2397,系数!$K$2:$O$7,2,0))</f>
        <v>3350</v>
      </c>
      <c r="G2397" s="17">
        <f>INT((VLOOKUP($C2397,装备数值,3,0)+VLOOKUP($C2397,装备数值,6,0)*($E2397-1))*VLOOKUP($D2397,系数!$K$2:$O$7,3,0))</f>
        <v>0</v>
      </c>
      <c r="H2397" s="17">
        <f t="shared" si="75"/>
        <v>0</v>
      </c>
      <c r="I2397" s="17">
        <f>INT((VLOOKUP($C2397,装备数值,4,0)+VLOOKUP($C2397,装备数值,7,0)*($E2397-1))*VLOOKUP($D2397,系数!$K$2:$O$7,4,0))</f>
        <v>0</v>
      </c>
      <c r="J2397" s="17">
        <f>INT((VLOOKUP($C2397,装备数值,4,0)+VLOOKUP($C2397,装备数值,7,0)*($E2397-1))*VLOOKUP($D2397,系数!$K$2:$O$7,5,0))</f>
        <v>0</v>
      </c>
      <c r="K2397" s="17">
        <f>INT(VLOOKUP(E2397,强化金币,2,1)*VLOOKUP(INDEX(装备!F:F,MATCH(属性!A2397,装备!A:A,0)),系数!$K$12:$M$15,3,0))</f>
        <v>247500</v>
      </c>
      <c r="L2397" s="17"/>
      <c r="M2397" s="17"/>
      <c r="N2397" s="17"/>
      <c r="O2397" s="17">
        <f>IF(E2397=1,"",VLOOKUP(E2397,系数!$S$2:$AB$12,MATCH(属性!C2397,评级,0),1))</f>
        <v>0</v>
      </c>
    </row>
    <row r="2398" spans="1:15" ht="17.25" thickBot="1" x14ac:dyDescent="0.4">
      <c r="A2398" s="17">
        <f t="shared" si="74"/>
        <v>7100020</v>
      </c>
      <c r="B2398" s="17" t="s">
        <v>76</v>
      </c>
      <c r="C2398" s="15">
        <f>INDEX(装备!G:G,MATCH(属性!A2398,装备!A:A,0))</f>
        <v>11</v>
      </c>
      <c r="D2398" s="15" t="str">
        <f>INDEX(装备!E:E,MATCH(属性!A2398,装备!A:A,0))</f>
        <v>helmet</v>
      </c>
      <c r="E2398" s="14">
        <v>116</v>
      </c>
      <c r="F2398" s="17">
        <f>INT((VLOOKUP($C2398,装备数值,2,0)+VLOOKUP($C2398,装备数值,5,0)*($E2398-1))*VLOOKUP($D2398,系数!$K$2:$O$7,2,0))</f>
        <v>3375</v>
      </c>
      <c r="G2398" s="17">
        <f>INT((VLOOKUP($C2398,装备数值,3,0)+VLOOKUP($C2398,装备数值,6,0)*($E2398-1))*VLOOKUP($D2398,系数!$K$2:$O$7,3,0))</f>
        <v>0</v>
      </c>
      <c r="H2398" s="17">
        <f t="shared" si="75"/>
        <v>0</v>
      </c>
      <c r="I2398" s="17">
        <f>INT((VLOOKUP($C2398,装备数值,4,0)+VLOOKUP($C2398,装备数值,7,0)*($E2398-1))*VLOOKUP($D2398,系数!$K$2:$O$7,4,0))</f>
        <v>0</v>
      </c>
      <c r="J2398" s="17">
        <f>INT((VLOOKUP($C2398,装备数值,4,0)+VLOOKUP($C2398,装备数值,7,0)*($E2398-1))*VLOOKUP($D2398,系数!$K$2:$O$7,5,0))</f>
        <v>0</v>
      </c>
      <c r="K2398" s="17">
        <f>INT(VLOOKUP(E2398,强化金币,2,1)*VLOOKUP(INDEX(装备!F:F,MATCH(属性!A2398,装备!A:A,0)),系数!$K$12:$M$15,3,0))</f>
        <v>247500</v>
      </c>
      <c r="L2398" s="17"/>
      <c r="M2398" s="17"/>
      <c r="N2398" s="17"/>
      <c r="O2398" s="17">
        <f>IF(E2398=1,"",VLOOKUP(E2398,系数!$S$2:$AB$12,MATCH(属性!C2398,评级,0),1))</f>
        <v>0</v>
      </c>
    </row>
    <row r="2399" spans="1:15" ht="17.25" thickBot="1" x14ac:dyDescent="0.4">
      <c r="A2399" s="17">
        <f t="shared" si="74"/>
        <v>7100020</v>
      </c>
      <c r="B2399" s="17" t="s">
        <v>76</v>
      </c>
      <c r="C2399" s="15">
        <f>INDEX(装备!G:G,MATCH(属性!A2399,装备!A:A,0))</f>
        <v>11</v>
      </c>
      <c r="D2399" s="15" t="str">
        <f>INDEX(装备!E:E,MATCH(属性!A2399,装备!A:A,0))</f>
        <v>helmet</v>
      </c>
      <c r="E2399" s="14">
        <v>117</v>
      </c>
      <c r="F2399" s="17">
        <f>INT((VLOOKUP($C2399,装备数值,2,0)+VLOOKUP($C2399,装备数值,5,0)*($E2399-1))*VLOOKUP($D2399,系数!$K$2:$O$7,2,0))</f>
        <v>3400</v>
      </c>
      <c r="G2399" s="17">
        <f>INT((VLOOKUP($C2399,装备数值,3,0)+VLOOKUP($C2399,装备数值,6,0)*($E2399-1))*VLOOKUP($D2399,系数!$K$2:$O$7,3,0))</f>
        <v>0</v>
      </c>
      <c r="H2399" s="17">
        <f t="shared" si="75"/>
        <v>0</v>
      </c>
      <c r="I2399" s="17">
        <f>INT((VLOOKUP($C2399,装备数值,4,0)+VLOOKUP($C2399,装备数值,7,0)*($E2399-1))*VLOOKUP($D2399,系数!$K$2:$O$7,4,0))</f>
        <v>0</v>
      </c>
      <c r="J2399" s="17">
        <f>INT((VLOOKUP($C2399,装备数值,4,0)+VLOOKUP($C2399,装备数值,7,0)*($E2399-1))*VLOOKUP($D2399,系数!$K$2:$O$7,5,0))</f>
        <v>0</v>
      </c>
      <c r="K2399" s="17">
        <f>INT(VLOOKUP(E2399,强化金币,2,1)*VLOOKUP(INDEX(装备!F:F,MATCH(属性!A2399,装备!A:A,0)),系数!$K$12:$M$15,3,0))</f>
        <v>247500</v>
      </c>
      <c r="L2399" s="17"/>
      <c r="M2399" s="17"/>
      <c r="N2399" s="17"/>
      <c r="O2399" s="17">
        <f>IF(E2399=1,"",VLOOKUP(E2399,系数!$S$2:$AB$12,MATCH(属性!C2399,评级,0),1))</f>
        <v>0</v>
      </c>
    </row>
    <row r="2400" spans="1:15" ht="17.25" thickBot="1" x14ac:dyDescent="0.4">
      <c r="A2400" s="17">
        <f t="shared" si="74"/>
        <v>7100020</v>
      </c>
      <c r="B2400" s="17" t="s">
        <v>76</v>
      </c>
      <c r="C2400" s="15">
        <f>INDEX(装备!G:G,MATCH(属性!A2400,装备!A:A,0))</f>
        <v>11</v>
      </c>
      <c r="D2400" s="15" t="str">
        <f>INDEX(装备!E:E,MATCH(属性!A2400,装备!A:A,0))</f>
        <v>helmet</v>
      </c>
      <c r="E2400" s="14">
        <v>118</v>
      </c>
      <c r="F2400" s="17">
        <f>INT((VLOOKUP($C2400,装备数值,2,0)+VLOOKUP($C2400,装备数值,5,0)*($E2400-1))*VLOOKUP($D2400,系数!$K$2:$O$7,2,0))</f>
        <v>3425</v>
      </c>
      <c r="G2400" s="17">
        <f>INT((VLOOKUP($C2400,装备数值,3,0)+VLOOKUP($C2400,装备数值,6,0)*($E2400-1))*VLOOKUP($D2400,系数!$K$2:$O$7,3,0))</f>
        <v>0</v>
      </c>
      <c r="H2400" s="17">
        <f t="shared" si="75"/>
        <v>0</v>
      </c>
      <c r="I2400" s="17">
        <f>INT((VLOOKUP($C2400,装备数值,4,0)+VLOOKUP($C2400,装备数值,7,0)*($E2400-1))*VLOOKUP($D2400,系数!$K$2:$O$7,4,0))</f>
        <v>0</v>
      </c>
      <c r="J2400" s="17">
        <f>INT((VLOOKUP($C2400,装备数值,4,0)+VLOOKUP($C2400,装备数值,7,0)*($E2400-1))*VLOOKUP($D2400,系数!$K$2:$O$7,5,0))</f>
        <v>0</v>
      </c>
      <c r="K2400" s="17">
        <f>INT(VLOOKUP(E2400,强化金币,2,1)*VLOOKUP(INDEX(装备!F:F,MATCH(属性!A2400,装备!A:A,0)),系数!$K$12:$M$15,3,0))</f>
        <v>247500</v>
      </c>
      <c r="L2400" s="17"/>
      <c r="M2400" s="17"/>
      <c r="N2400" s="17"/>
      <c r="O2400" s="17">
        <f>IF(E2400=1,"",VLOOKUP(E2400,系数!$S$2:$AB$12,MATCH(属性!C2400,评级,0),1))</f>
        <v>0</v>
      </c>
    </row>
    <row r="2401" spans="1:15" ht="17.25" thickBot="1" x14ac:dyDescent="0.4">
      <c r="A2401" s="17">
        <f t="shared" si="74"/>
        <v>7100020</v>
      </c>
      <c r="B2401" s="17" t="s">
        <v>76</v>
      </c>
      <c r="C2401" s="15">
        <f>INDEX(装备!G:G,MATCH(属性!A2401,装备!A:A,0))</f>
        <v>11</v>
      </c>
      <c r="D2401" s="15" t="str">
        <f>INDEX(装备!E:E,MATCH(属性!A2401,装备!A:A,0))</f>
        <v>helmet</v>
      </c>
      <c r="E2401" s="14">
        <v>119</v>
      </c>
      <c r="F2401" s="17">
        <f>INT((VLOOKUP($C2401,装备数值,2,0)+VLOOKUP($C2401,装备数值,5,0)*($E2401-1))*VLOOKUP($D2401,系数!$K$2:$O$7,2,0))</f>
        <v>3450</v>
      </c>
      <c r="G2401" s="17">
        <f>INT((VLOOKUP($C2401,装备数值,3,0)+VLOOKUP($C2401,装备数值,6,0)*($E2401-1))*VLOOKUP($D2401,系数!$K$2:$O$7,3,0))</f>
        <v>0</v>
      </c>
      <c r="H2401" s="17">
        <f t="shared" si="75"/>
        <v>0</v>
      </c>
      <c r="I2401" s="17">
        <f>INT((VLOOKUP($C2401,装备数值,4,0)+VLOOKUP($C2401,装备数值,7,0)*($E2401-1))*VLOOKUP($D2401,系数!$K$2:$O$7,4,0))</f>
        <v>0</v>
      </c>
      <c r="J2401" s="17">
        <f>INT((VLOOKUP($C2401,装备数值,4,0)+VLOOKUP($C2401,装备数值,7,0)*($E2401-1))*VLOOKUP($D2401,系数!$K$2:$O$7,5,0))</f>
        <v>0</v>
      </c>
      <c r="K2401" s="17">
        <f>INT(VLOOKUP(E2401,强化金币,2,1)*VLOOKUP(INDEX(装备!F:F,MATCH(属性!A2401,装备!A:A,0)),系数!$K$12:$M$15,3,0))</f>
        <v>247500</v>
      </c>
      <c r="L2401" s="17"/>
      <c r="M2401" s="17"/>
      <c r="N2401" s="17"/>
      <c r="O2401" s="17">
        <f>IF(E2401=1,"",VLOOKUP(E2401,系数!$S$2:$AB$12,MATCH(属性!C2401,评级,0),1))</f>
        <v>0</v>
      </c>
    </row>
    <row r="2402" spans="1:15" ht="17.25" thickBot="1" x14ac:dyDescent="0.4">
      <c r="A2402" s="17">
        <f t="shared" si="74"/>
        <v>7100020</v>
      </c>
      <c r="B2402" s="17" t="s">
        <v>76</v>
      </c>
      <c r="C2402" s="15">
        <f>INDEX(装备!G:G,MATCH(属性!A2402,装备!A:A,0))</f>
        <v>11</v>
      </c>
      <c r="D2402" s="15" t="str">
        <f>INDEX(装备!E:E,MATCH(属性!A2402,装备!A:A,0))</f>
        <v>helmet</v>
      </c>
      <c r="E2402" s="14">
        <v>120</v>
      </c>
      <c r="F2402" s="17">
        <f>INT((VLOOKUP($C2402,装备数值,2,0)+VLOOKUP($C2402,装备数值,5,0)*($E2402-1))*VLOOKUP($D2402,系数!$K$2:$O$7,2,0))</f>
        <v>3475</v>
      </c>
      <c r="G2402" s="17">
        <f>INT((VLOOKUP($C2402,装备数值,3,0)+VLOOKUP($C2402,装备数值,6,0)*($E2402-1))*VLOOKUP($D2402,系数!$K$2:$O$7,3,0))</f>
        <v>0</v>
      </c>
      <c r="H2402" s="17">
        <f t="shared" si="75"/>
        <v>0</v>
      </c>
      <c r="I2402" s="17">
        <f>INT((VLOOKUP($C2402,装备数值,4,0)+VLOOKUP($C2402,装备数值,7,0)*($E2402-1))*VLOOKUP($D2402,系数!$K$2:$O$7,4,0))</f>
        <v>0</v>
      </c>
      <c r="J2402" s="17">
        <f>INT((VLOOKUP($C2402,装备数值,4,0)+VLOOKUP($C2402,装备数值,7,0)*($E2402-1))*VLOOKUP($D2402,系数!$K$2:$O$7,5,0))</f>
        <v>0</v>
      </c>
      <c r="K2402" s="17">
        <f>INT(VLOOKUP(E2402,强化金币,2,1)*VLOOKUP(INDEX(装备!F:F,MATCH(属性!A2402,装备!A:A,0)),系数!$K$12:$M$15,3,0))</f>
        <v>247500</v>
      </c>
      <c r="L2402" s="17"/>
      <c r="M2402" s="17"/>
      <c r="N2402" s="17"/>
      <c r="O2402" s="17">
        <f>IF(E2402=1,"",VLOOKUP(E2402,系数!$S$2:$AB$12,MATCH(属性!C2402,评级,0),1))</f>
        <v>0</v>
      </c>
    </row>
    <row r="2403" spans="1:15" ht="17.25" thickBot="1" x14ac:dyDescent="0.4">
      <c r="A2403" s="15">
        <f t="shared" si="74"/>
        <v>7100021</v>
      </c>
      <c r="B2403" s="15" t="s">
        <v>78</v>
      </c>
      <c r="C2403" s="15">
        <f>INDEX(装备!G:G,MATCH(属性!A2403,装备!A:A,0))</f>
        <v>11</v>
      </c>
      <c r="D2403" s="15" t="str">
        <f>INDEX(装备!E:E,MATCH(属性!A2403,装备!A:A,0))</f>
        <v>armour</v>
      </c>
      <c r="E2403" s="16">
        <v>1</v>
      </c>
      <c r="F2403" s="17">
        <f>INT((VLOOKUP($C2403,装备数值,2,0)+VLOOKUP($C2403,装备数值,5,0)*($E2403-1))*VLOOKUP($D2403,系数!$K$2:$O$7,2,0))</f>
        <v>500</v>
      </c>
      <c r="G2403" s="17">
        <f>INT((VLOOKUP($C2403,装备数值,3,0)+VLOOKUP($C2403,装备数值,6,0)*($E2403-1))*VLOOKUP($D2403,系数!$K$2:$O$7,3,0))</f>
        <v>0</v>
      </c>
      <c r="H2403" s="17">
        <f t="shared" si="75"/>
        <v>0</v>
      </c>
      <c r="I2403" s="17">
        <f>INT((VLOOKUP($C2403,装备数值,4,0)+VLOOKUP($C2403,装备数值,7,0)*($E2403-1))*VLOOKUP($D2403,系数!$K$2:$O$7,4,0))</f>
        <v>0</v>
      </c>
      <c r="J2403" s="17">
        <f>INT((VLOOKUP($C2403,装备数值,4,0)+VLOOKUP($C2403,装备数值,7,0)*($E2403-1))*VLOOKUP($D2403,系数!$K$2:$O$7,5,0))</f>
        <v>0</v>
      </c>
      <c r="K2403" s="17">
        <f>INT(VLOOKUP(E2403,强化金币,2,1)*VLOOKUP(INDEX(装备!F:F,MATCH(属性!A2403,装备!A:A,0)),系数!$K$12:$M$15,3,0))</f>
        <v>27</v>
      </c>
      <c r="L2403" s="17"/>
      <c r="M2403" s="17"/>
      <c r="N2403" s="17"/>
      <c r="O2403" s="17" t="str">
        <f>IF(E2403=1,"",VLOOKUP(E2403,系数!$S$2:$AB$12,MATCH(属性!C2403,评级,0),1))</f>
        <v/>
      </c>
    </row>
    <row r="2404" spans="1:15" ht="17.25" thickBot="1" x14ac:dyDescent="0.4">
      <c r="A2404" s="17">
        <f t="shared" si="74"/>
        <v>7100021</v>
      </c>
      <c r="B2404" s="17" t="s">
        <v>77</v>
      </c>
      <c r="C2404" s="15">
        <f>INDEX(装备!G:G,MATCH(属性!A2404,装备!A:A,0))</f>
        <v>11</v>
      </c>
      <c r="D2404" s="15" t="str">
        <f>INDEX(装备!E:E,MATCH(属性!A2404,装备!A:A,0))</f>
        <v>armour</v>
      </c>
      <c r="E2404" s="14">
        <v>2</v>
      </c>
      <c r="F2404" s="17">
        <f>INT((VLOOKUP($C2404,装备数值,2,0)+VLOOKUP($C2404,装备数值,5,0)*($E2404-1))*VLOOKUP($D2404,系数!$K$2:$O$7,2,0))</f>
        <v>525</v>
      </c>
      <c r="G2404" s="17">
        <f>INT((VLOOKUP($C2404,装备数值,3,0)+VLOOKUP($C2404,装备数值,6,0)*($E2404-1))*VLOOKUP($D2404,系数!$K$2:$O$7,3,0))</f>
        <v>0</v>
      </c>
      <c r="H2404" s="17">
        <f t="shared" si="75"/>
        <v>0</v>
      </c>
      <c r="I2404" s="17">
        <f>INT((VLOOKUP($C2404,装备数值,4,0)+VLOOKUP($C2404,装备数值,7,0)*($E2404-1))*VLOOKUP($D2404,系数!$K$2:$O$7,4,0))</f>
        <v>0</v>
      </c>
      <c r="J2404" s="17">
        <f>INT((VLOOKUP($C2404,装备数值,4,0)+VLOOKUP($C2404,装备数值,7,0)*($E2404-1))*VLOOKUP($D2404,系数!$K$2:$O$7,5,0))</f>
        <v>0</v>
      </c>
      <c r="K2404" s="17">
        <f>INT(VLOOKUP(E2404,强化金币,2,1)*VLOOKUP(INDEX(装备!F:F,MATCH(属性!A2404,装备!A:A,0)),系数!$K$12:$M$15,3,0))</f>
        <v>44</v>
      </c>
      <c r="L2404" s="17"/>
      <c r="M2404" s="17"/>
      <c r="N2404" s="17"/>
      <c r="O2404" s="17">
        <f>IF(E2404=1,"",VLOOKUP(E2404,系数!$S$2:$AB$12,MATCH(属性!C2404,评级,0),1))</f>
        <v>0</v>
      </c>
    </row>
    <row r="2405" spans="1:15" ht="17.25" thickBot="1" x14ac:dyDescent="0.4">
      <c r="A2405" s="17">
        <f t="shared" si="74"/>
        <v>7100021</v>
      </c>
      <c r="B2405" s="17" t="s">
        <v>77</v>
      </c>
      <c r="C2405" s="15">
        <f>INDEX(装备!G:G,MATCH(属性!A2405,装备!A:A,0))</f>
        <v>11</v>
      </c>
      <c r="D2405" s="15" t="str">
        <f>INDEX(装备!E:E,MATCH(属性!A2405,装备!A:A,0))</f>
        <v>armour</v>
      </c>
      <c r="E2405" s="14">
        <v>3</v>
      </c>
      <c r="F2405" s="17">
        <f>INT((VLOOKUP($C2405,装备数值,2,0)+VLOOKUP($C2405,装备数值,5,0)*($E2405-1))*VLOOKUP($D2405,系数!$K$2:$O$7,2,0))</f>
        <v>550</v>
      </c>
      <c r="G2405" s="17">
        <f>INT((VLOOKUP($C2405,装备数值,3,0)+VLOOKUP($C2405,装备数值,6,0)*($E2405-1))*VLOOKUP($D2405,系数!$K$2:$O$7,3,0))</f>
        <v>0</v>
      </c>
      <c r="H2405" s="17">
        <f t="shared" si="75"/>
        <v>0</v>
      </c>
      <c r="I2405" s="17">
        <f>INT((VLOOKUP($C2405,装备数值,4,0)+VLOOKUP($C2405,装备数值,7,0)*($E2405-1))*VLOOKUP($D2405,系数!$K$2:$O$7,4,0))</f>
        <v>0</v>
      </c>
      <c r="J2405" s="17">
        <f>INT((VLOOKUP($C2405,装备数值,4,0)+VLOOKUP($C2405,装备数值,7,0)*($E2405-1))*VLOOKUP($D2405,系数!$K$2:$O$7,5,0))</f>
        <v>0</v>
      </c>
      <c r="K2405" s="17">
        <f>INT(VLOOKUP(E2405,强化金币,2,1)*VLOOKUP(INDEX(装备!F:F,MATCH(属性!A2405,装备!A:A,0)),系数!$K$12:$M$15,3,0))</f>
        <v>55</v>
      </c>
      <c r="L2405" s="17"/>
      <c r="M2405" s="17"/>
      <c r="N2405" s="17"/>
      <c r="O2405" s="17">
        <f>IF(E2405=1,"",VLOOKUP(E2405,系数!$S$2:$AB$12,MATCH(属性!C2405,评级,0),1))</f>
        <v>0</v>
      </c>
    </row>
    <row r="2406" spans="1:15" ht="17.25" thickBot="1" x14ac:dyDescent="0.4">
      <c r="A2406" s="17">
        <f t="shared" si="74"/>
        <v>7100021</v>
      </c>
      <c r="B2406" s="17" t="s">
        <v>77</v>
      </c>
      <c r="C2406" s="15">
        <f>INDEX(装备!G:G,MATCH(属性!A2406,装备!A:A,0))</f>
        <v>11</v>
      </c>
      <c r="D2406" s="15" t="str">
        <f>INDEX(装备!E:E,MATCH(属性!A2406,装备!A:A,0))</f>
        <v>armour</v>
      </c>
      <c r="E2406" s="14">
        <v>4</v>
      </c>
      <c r="F2406" s="17">
        <f>INT((VLOOKUP($C2406,装备数值,2,0)+VLOOKUP($C2406,装备数值,5,0)*($E2406-1))*VLOOKUP($D2406,系数!$K$2:$O$7,2,0))</f>
        <v>575</v>
      </c>
      <c r="G2406" s="17">
        <f>INT((VLOOKUP($C2406,装备数值,3,0)+VLOOKUP($C2406,装备数值,6,0)*($E2406-1))*VLOOKUP($D2406,系数!$K$2:$O$7,3,0))</f>
        <v>0</v>
      </c>
      <c r="H2406" s="17">
        <f t="shared" si="75"/>
        <v>0</v>
      </c>
      <c r="I2406" s="17">
        <f>INT((VLOOKUP($C2406,装备数值,4,0)+VLOOKUP($C2406,装备数值,7,0)*($E2406-1))*VLOOKUP($D2406,系数!$K$2:$O$7,4,0))</f>
        <v>0</v>
      </c>
      <c r="J2406" s="17">
        <f>INT((VLOOKUP($C2406,装备数值,4,0)+VLOOKUP($C2406,装备数值,7,0)*($E2406-1))*VLOOKUP($D2406,系数!$K$2:$O$7,5,0))</f>
        <v>0</v>
      </c>
      <c r="K2406" s="17">
        <f>INT(VLOOKUP(E2406,强化金币,2,1)*VLOOKUP(INDEX(装备!F:F,MATCH(属性!A2406,装备!A:A,0)),系数!$K$12:$M$15,3,0))</f>
        <v>110</v>
      </c>
      <c r="L2406" s="17"/>
      <c r="M2406" s="17"/>
      <c r="N2406" s="17"/>
      <c r="O2406" s="17">
        <f>IF(E2406=1,"",VLOOKUP(E2406,系数!$S$2:$AB$12,MATCH(属性!C2406,评级,0),1))</f>
        <v>0</v>
      </c>
    </row>
    <row r="2407" spans="1:15" ht="17.25" thickBot="1" x14ac:dyDescent="0.4">
      <c r="A2407" s="17">
        <f t="shared" si="74"/>
        <v>7100021</v>
      </c>
      <c r="B2407" s="17" t="s">
        <v>77</v>
      </c>
      <c r="C2407" s="15">
        <f>INDEX(装备!G:G,MATCH(属性!A2407,装备!A:A,0))</f>
        <v>11</v>
      </c>
      <c r="D2407" s="15" t="str">
        <f>INDEX(装备!E:E,MATCH(属性!A2407,装备!A:A,0))</f>
        <v>armour</v>
      </c>
      <c r="E2407" s="14">
        <v>5</v>
      </c>
      <c r="F2407" s="17">
        <f>INT((VLOOKUP($C2407,装备数值,2,0)+VLOOKUP($C2407,装备数值,5,0)*($E2407-1))*VLOOKUP($D2407,系数!$K$2:$O$7,2,0))</f>
        <v>600</v>
      </c>
      <c r="G2407" s="17">
        <f>INT((VLOOKUP($C2407,装备数值,3,0)+VLOOKUP($C2407,装备数值,6,0)*($E2407-1))*VLOOKUP($D2407,系数!$K$2:$O$7,3,0))</f>
        <v>0</v>
      </c>
      <c r="H2407" s="17">
        <f t="shared" si="75"/>
        <v>0</v>
      </c>
      <c r="I2407" s="17">
        <f>INT((VLOOKUP($C2407,装备数值,4,0)+VLOOKUP($C2407,装备数值,7,0)*($E2407-1))*VLOOKUP($D2407,系数!$K$2:$O$7,4,0))</f>
        <v>0</v>
      </c>
      <c r="J2407" s="17">
        <f>INT((VLOOKUP($C2407,装备数值,4,0)+VLOOKUP($C2407,装备数值,7,0)*($E2407-1))*VLOOKUP($D2407,系数!$K$2:$O$7,5,0))</f>
        <v>0</v>
      </c>
      <c r="K2407" s="17">
        <f>INT(VLOOKUP(E2407,强化金币,2,1)*VLOOKUP(INDEX(装备!F:F,MATCH(属性!A2407,装备!A:A,0)),系数!$K$12:$M$15,3,0))</f>
        <v>165</v>
      </c>
      <c r="L2407" s="17"/>
      <c r="M2407" s="17"/>
      <c r="N2407" s="17"/>
      <c r="O2407" s="17">
        <f>IF(E2407=1,"",VLOOKUP(E2407,系数!$S$2:$AB$12,MATCH(属性!C2407,评级,0),1))</f>
        <v>0</v>
      </c>
    </row>
    <row r="2408" spans="1:15" ht="17.25" thickBot="1" x14ac:dyDescent="0.4">
      <c r="A2408" s="17">
        <f t="shared" si="74"/>
        <v>7100021</v>
      </c>
      <c r="B2408" s="17" t="s">
        <v>77</v>
      </c>
      <c r="C2408" s="15">
        <f>INDEX(装备!G:G,MATCH(属性!A2408,装备!A:A,0))</f>
        <v>11</v>
      </c>
      <c r="D2408" s="15" t="str">
        <f>INDEX(装备!E:E,MATCH(属性!A2408,装备!A:A,0))</f>
        <v>armour</v>
      </c>
      <c r="E2408" s="14">
        <v>6</v>
      </c>
      <c r="F2408" s="17">
        <f>INT((VLOOKUP($C2408,装备数值,2,0)+VLOOKUP($C2408,装备数值,5,0)*($E2408-1))*VLOOKUP($D2408,系数!$K$2:$O$7,2,0))</f>
        <v>625</v>
      </c>
      <c r="G2408" s="17">
        <f>INT((VLOOKUP($C2408,装备数值,3,0)+VLOOKUP($C2408,装备数值,6,0)*($E2408-1))*VLOOKUP($D2408,系数!$K$2:$O$7,3,0))</f>
        <v>0</v>
      </c>
      <c r="H2408" s="17">
        <f t="shared" si="75"/>
        <v>0</v>
      </c>
      <c r="I2408" s="17">
        <f>INT((VLOOKUP($C2408,装备数值,4,0)+VLOOKUP($C2408,装备数值,7,0)*($E2408-1))*VLOOKUP($D2408,系数!$K$2:$O$7,4,0))</f>
        <v>0</v>
      </c>
      <c r="J2408" s="17">
        <f>INT((VLOOKUP($C2408,装备数值,4,0)+VLOOKUP($C2408,装备数值,7,0)*($E2408-1))*VLOOKUP($D2408,系数!$K$2:$O$7,5,0))</f>
        <v>0</v>
      </c>
      <c r="K2408" s="17">
        <f>INT(VLOOKUP(E2408,强化金币,2,1)*VLOOKUP(INDEX(装备!F:F,MATCH(属性!A2408,装备!A:A,0)),系数!$K$12:$M$15,3,0))</f>
        <v>220</v>
      </c>
      <c r="L2408" s="17"/>
      <c r="M2408" s="17"/>
      <c r="N2408" s="17"/>
      <c r="O2408" s="17">
        <f>IF(E2408=1,"",VLOOKUP(E2408,系数!$S$2:$AB$12,MATCH(属性!C2408,评级,0),1))</f>
        <v>0</v>
      </c>
    </row>
    <row r="2409" spans="1:15" ht="17.25" thickBot="1" x14ac:dyDescent="0.4">
      <c r="A2409" s="17">
        <f t="shared" si="74"/>
        <v>7100021</v>
      </c>
      <c r="B2409" s="17" t="s">
        <v>77</v>
      </c>
      <c r="C2409" s="15">
        <f>INDEX(装备!G:G,MATCH(属性!A2409,装备!A:A,0))</f>
        <v>11</v>
      </c>
      <c r="D2409" s="15" t="str">
        <f>INDEX(装备!E:E,MATCH(属性!A2409,装备!A:A,0))</f>
        <v>armour</v>
      </c>
      <c r="E2409" s="14">
        <v>7</v>
      </c>
      <c r="F2409" s="17">
        <f>INT((VLOOKUP($C2409,装备数值,2,0)+VLOOKUP($C2409,装备数值,5,0)*($E2409-1))*VLOOKUP($D2409,系数!$K$2:$O$7,2,0))</f>
        <v>650</v>
      </c>
      <c r="G2409" s="17">
        <f>INT((VLOOKUP($C2409,装备数值,3,0)+VLOOKUP($C2409,装备数值,6,0)*($E2409-1))*VLOOKUP($D2409,系数!$K$2:$O$7,3,0))</f>
        <v>0</v>
      </c>
      <c r="H2409" s="17">
        <f t="shared" si="75"/>
        <v>0</v>
      </c>
      <c r="I2409" s="17">
        <f>INT((VLOOKUP($C2409,装备数值,4,0)+VLOOKUP($C2409,装备数值,7,0)*($E2409-1))*VLOOKUP($D2409,系数!$K$2:$O$7,4,0))</f>
        <v>0</v>
      </c>
      <c r="J2409" s="17">
        <f>INT((VLOOKUP($C2409,装备数值,4,0)+VLOOKUP($C2409,装备数值,7,0)*($E2409-1))*VLOOKUP($D2409,系数!$K$2:$O$7,5,0))</f>
        <v>0</v>
      </c>
      <c r="K2409" s="17">
        <f>INT(VLOOKUP(E2409,强化金币,2,1)*VLOOKUP(INDEX(装备!F:F,MATCH(属性!A2409,装备!A:A,0)),系数!$K$12:$M$15,3,0))</f>
        <v>275</v>
      </c>
      <c r="L2409" s="17"/>
      <c r="M2409" s="17"/>
      <c r="N2409" s="17"/>
      <c r="O2409" s="17">
        <f>IF(E2409=1,"",VLOOKUP(E2409,系数!$S$2:$AB$12,MATCH(属性!C2409,评级,0),1))</f>
        <v>0</v>
      </c>
    </row>
    <row r="2410" spans="1:15" ht="17.25" thickBot="1" x14ac:dyDescent="0.4">
      <c r="A2410" s="17">
        <f t="shared" si="74"/>
        <v>7100021</v>
      </c>
      <c r="B2410" s="17" t="s">
        <v>77</v>
      </c>
      <c r="C2410" s="15">
        <f>INDEX(装备!G:G,MATCH(属性!A2410,装备!A:A,0))</f>
        <v>11</v>
      </c>
      <c r="D2410" s="15" t="str">
        <f>INDEX(装备!E:E,MATCH(属性!A2410,装备!A:A,0))</f>
        <v>armour</v>
      </c>
      <c r="E2410" s="14">
        <v>8</v>
      </c>
      <c r="F2410" s="17">
        <f>INT((VLOOKUP($C2410,装备数值,2,0)+VLOOKUP($C2410,装备数值,5,0)*($E2410-1))*VLOOKUP($D2410,系数!$K$2:$O$7,2,0))</f>
        <v>675</v>
      </c>
      <c r="G2410" s="17">
        <f>INT((VLOOKUP($C2410,装备数值,3,0)+VLOOKUP($C2410,装备数值,6,0)*($E2410-1))*VLOOKUP($D2410,系数!$K$2:$O$7,3,0))</f>
        <v>0</v>
      </c>
      <c r="H2410" s="17">
        <f t="shared" si="75"/>
        <v>0</v>
      </c>
      <c r="I2410" s="17">
        <f>INT((VLOOKUP($C2410,装备数值,4,0)+VLOOKUP($C2410,装备数值,7,0)*($E2410-1))*VLOOKUP($D2410,系数!$K$2:$O$7,4,0))</f>
        <v>0</v>
      </c>
      <c r="J2410" s="17">
        <f>INT((VLOOKUP($C2410,装备数值,4,0)+VLOOKUP($C2410,装备数值,7,0)*($E2410-1))*VLOOKUP($D2410,系数!$K$2:$O$7,5,0))</f>
        <v>0</v>
      </c>
      <c r="K2410" s="17">
        <f>INT(VLOOKUP(E2410,强化金币,2,1)*VLOOKUP(INDEX(装备!F:F,MATCH(属性!A2410,装备!A:A,0)),系数!$K$12:$M$15,3,0))</f>
        <v>330</v>
      </c>
      <c r="L2410" s="17"/>
      <c r="M2410" s="17"/>
      <c r="N2410" s="17"/>
      <c r="O2410" s="17">
        <f>IF(E2410=1,"",VLOOKUP(E2410,系数!$S$2:$AB$12,MATCH(属性!C2410,评级,0),1))</f>
        <v>0</v>
      </c>
    </row>
    <row r="2411" spans="1:15" ht="17.25" thickBot="1" x14ac:dyDescent="0.4">
      <c r="A2411" s="17">
        <f t="shared" si="74"/>
        <v>7100021</v>
      </c>
      <c r="B2411" s="17" t="s">
        <v>77</v>
      </c>
      <c r="C2411" s="15">
        <f>INDEX(装备!G:G,MATCH(属性!A2411,装备!A:A,0))</f>
        <v>11</v>
      </c>
      <c r="D2411" s="15" t="str">
        <f>INDEX(装备!E:E,MATCH(属性!A2411,装备!A:A,0))</f>
        <v>armour</v>
      </c>
      <c r="E2411" s="14">
        <v>9</v>
      </c>
      <c r="F2411" s="17">
        <f>INT((VLOOKUP($C2411,装备数值,2,0)+VLOOKUP($C2411,装备数值,5,0)*($E2411-1))*VLOOKUP($D2411,系数!$K$2:$O$7,2,0))</f>
        <v>700</v>
      </c>
      <c r="G2411" s="17">
        <f>INT((VLOOKUP($C2411,装备数值,3,0)+VLOOKUP($C2411,装备数值,6,0)*($E2411-1))*VLOOKUP($D2411,系数!$K$2:$O$7,3,0))</f>
        <v>0</v>
      </c>
      <c r="H2411" s="17">
        <f t="shared" si="75"/>
        <v>0</v>
      </c>
      <c r="I2411" s="17">
        <f>INT((VLOOKUP($C2411,装备数值,4,0)+VLOOKUP($C2411,装备数值,7,0)*($E2411-1))*VLOOKUP($D2411,系数!$K$2:$O$7,4,0))</f>
        <v>0</v>
      </c>
      <c r="J2411" s="17">
        <f>INT((VLOOKUP($C2411,装备数值,4,0)+VLOOKUP($C2411,装备数值,7,0)*($E2411-1))*VLOOKUP($D2411,系数!$K$2:$O$7,5,0))</f>
        <v>0</v>
      </c>
      <c r="K2411" s="17">
        <f>INT(VLOOKUP(E2411,强化金币,2,1)*VLOOKUP(INDEX(装备!F:F,MATCH(属性!A2411,装备!A:A,0)),系数!$K$12:$M$15,3,0))</f>
        <v>385</v>
      </c>
      <c r="L2411" s="17"/>
      <c r="M2411" s="17"/>
      <c r="N2411" s="17"/>
      <c r="O2411" s="17">
        <f>IF(E2411=1,"",VLOOKUP(E2411,系数!$S$2:$AB$12,MATCH(属性!C2411,评级,0),1))</f>
        <v>0</v>
      </c>
    </row>
    <row r="2412" spans="1:15" ht="17.25" thickBot="1" x14ac:dyDescent="0.4">
      <c r="A2412" s="17">
        <f t="shared" si="74"/>
        <v>7100021</v>
      </c>
      <c r="B2412" s="17" t="s">
        <v>77</v>
      </c>
      <c r="C2412" s="15">
        <f>INDEX(装备!G:G,MATCH(属性!A2412,装备!A:A,0))</f>
        <v>11</v>
      </c>
      <c r="D2412" s="15" t="str">
        <f>INDEX(装备!E:E,MATCH(属性!A2412,装备!A:A,0))</f>
        <v>armour</v>
      </c>
      <c r="E2412" s="14">
        <v>10</v>
      </c>
      <c r="F2412" s="17">
        <f>INT((VLOOKUP($C2412,装备数值,2,0)+VLOOKUP($C2412,装备数值,5,0)*($E2412-1))*VLOOKUP($D2412,系数!$K$2:$O$7,2,0))</f>
        <v>725</v>
      </c>
      <c r="G2412" s="17">
        <f>INT((VLOOKUP($C2412,装备数值,3,0)+VLOOKUP($C2412,装备数值,6,0)*($E2412-1))*VLOOKUP($D2412,系数!$K$2:$O$7,3,0))</f>
        <v>0</v>
      </c>
      <c r="H2412" s="17">
        <f t="shared" si="75"/>
        <v>0</v>
      </c>
      <c r="I2412" s="17">
        <f>INT((VLOOKUP($C2412,装备数值,4,0)+VLOOKUP($C2412,装备数值,7,0)*($E2412-1))*VLOOKUP($D2412,系数!$K$2:$O$7,4,0))</f>
        <v>0</v>
      </c>
      <c r="J2412" s="17">
        <f>INT((VLOOKUP($C2412,装备数值,4,0)+VLOOKUP($C2412,装备数值,7,0)*($E2412-1))*VLOOKUP($D2412,系数!$K$2:$O$7,5,0))</f>
        <v>0</v>
      </c>
      <c r="K2412" s="17">
        <f>INT(VLOOKUP(E2412,强化金币,2,1)*VLOOKUP(INDEX(装备!F:F,MATCH(属性!A2412,装备!A:A,0)),系数!$K$12:$M$15,3,0))</f>
        <v>440</v>
      </c>
      <c r="L2412" s="17"/>
      <c r="M2412" s="17"/>
      <c r="N2412" s="17"/>
      <c r="O2412" s="17">
        <f>IF(E2412=1,"",VLOOKUP(E2412,系数!$S$2:$AB$12,MATCH(属性!C2412,评级,0),1))</f>
        <v>0</v>
      </c>
    </row>
    <row r="2413" spans="1:15" ht="17.25" thickBot="1" x14ac:dyDescent="0.4">
      <c r="A2413" s="17">
        <f t="shared" si="74"/>
        <v>7100021</v>
      </c>
      <c r="B2413" s="17" t="s">
        <v>77</v>
      </c>
      <c r="C2413" s="15">
        <f>INDEX(装备!G:G,MATCH(属性!A2413,装备!A:A,0))</f>
        <v>11</v>
      </c>
      <c r="D2413" s="15" t="str">
        <f>INDEX(装备!E:E,MATCH(属性!A2413,装备!A:A,0))</f>
        <v>armour</v>
      </c>
      <c r="E2413" s="14">
        <v>11</v>
      </c>
      <c r="F2413" s="17">
        <f>INT((VLOOKUP($C2413,装备数值,2,0)+VLOOKUP($C2413,装备数值,5,0)*($E2413-1))*VLOOKUP($D2413,系数!$K$2:$O$7,2,0))</f>
        <v>750</v>
      </c>
      <c r="G2413" s="17">
        <f>INT((VLOOKUP($C2413,装备数值,3,0)+VLOOKUP($C2413,装备数值,6,0)*($E2413-1))*VLOOKUP($D2413,系数!$K$2:$O$7,3,0))</f>
        <v>0</v>
      </c>
      <c r="H2413" s="17">
        <f t="shared" si="75"/>
        <v>0</v>
      </c>
      <c r="I2413" s="17">
        <f>INT((VLOOKUP($C2413,装备数值,4,0)+VLOOKUP($C2413,装备数值,7,0)*($E2413-1))*VLOOKUP($D2413,系数!$K$2:$O$7,4,0))</f>
        <v>0</v>
      </c>
      <c r="J2413" s="17">
        <f>INT((VLOOKUP($C2413,装备数值,4,0)+VLOOKUP($C2413,装备数值,7,0)*($E2413-1))*VLOOKUP($D2413,系数!$K$2:$O$7,5,0))</f>
        <v>0</v>
      </c>
      <c r="K2413" s="17">
        <f>INT(VLOOKUP(E2413,强化金币,2,1)*VLOOKUP(INDEX(装备!F:F,MATCH(属性!A2413,装备!A:A,0)),系数!$K$12:$M$15,3,0))</f>
        <v>495</v>
      </c>
      <c r="L2413" s="17"/>
      <c r="M2413" s="17"/>
      <c r="N2413" s="17"/>
      <c r="O2413" s="17">
        <f>IF(E2413=1,"",VLOOKUP(E2413,系数!$S$2:$AB$12,MATCH(属性!C2413,评级,0),1))</f>
        <v>0</v>
      </c>
    </row>
    <row r="2414" spans="1:15" ht="17.25" thickBot="1" x14ac:dyDescent="0.4">
      <c r="A2414" s="17">
        <f t="shared" si="74"/>
        <v>7100021</v>
      </c>
      <c r="B2414" s="17" t="s">
        <v>77</v>
      </c>
      <c r="C2414" s="15">
        <f>INDEX(装备!G:G,MATCH(属性!A2414,装备!A:A,0))</f>
        <v>11</v>
      </c>
      <c r="D2414" s="15" t="str">
        <f>INDEX(装备!E:E,MATCH(属性!A2414,装备!A:A,0))</f>
        <v>armour</v>
      </c>
      <c r="E2414" s="14">
        <v>12</v>
      </c>
      <c r="F2414" s="17">
        <f>INT((VLOOKUP($C2414,装备数值,2,0)+VLOOKUP($C2414,装备数值,5,0)*($E2414-1))*VLOOKUP($D2414,系数!$K$2:$O$7,2,0))</f>
        <v>775</v>
      </c>
      <c r="G2414" s="17">
        <f>INT((VLOOKUP($C2414,装备数值,3,0)+VLOOKUP($C2414,装备数值,6,0)*($E2414-1))*VLOOKUP($D2414,系数!$K$2:$O$7,3,0))</f>
        <v>0</v>
      </c>
      <c r="H2414" s="17">
        <f t="shared" si="75"/>
        <v>0</v>
      </c>
      <c r="I2414" s="17">
        <f>INT((VLOOKUP($C2414,装备数值,4,0)+VLOOKUP($C2414,装备数值,7,0)*($E2414-1))*VLOOKUP($D2414,系数!$K$2:$O$7,4,0))</f>
        <v>0</v>
      </c>
      <c r="J2414" s="17">
        <f>INT((VLOOKUP($C2414,装备数值,4,0)+VLOOKUP($C2414,装备数值,7,0)*($E2414-1))*VLOOKUP($D2414,系数!$K$2:$O$7,5,0))</f>
        <v>0</v>
      </c>
      <c r="K2414" s="17">
        <f>INT(VLOOKUP(E2414,强化金币,2,1)*VLOOKUP(INDEX(装备!F:F,MATCH(属性!A2414,装备!A:A,0)),系数!$K$12:$M$15,3,0))</f>
        <v>550</v>
      </c>
      <c r="L2414" s="17"/>
      <c r="M2414" s="17"/>
      <c r="N2414" s="17"/>
      <c r="O2414" s="17">
        <f>IF(E2414=1,"",VLOOKUP(E2414,系数!$S$2:$AB$12,MATCH(属性!C2414,评级,0),1))</f>
        <v>0</v>
      </c>
    </row>
    <row r="2415" spans="1:15" ht="17.25" thickBot="1" x14ac:dyDescent="0.4">
      <c r="A2415" s="17">
        <f t="shared" si="74"/>
        <v>7100021</v>
      </c>
      <c r="B2415" s="17" t="s">
        <v>77</v>
      </c>
      <c r="C2415" s="15">
        <f>INDEX(装备!G:G,MATCH(属性!A2415,装备!A:A,0))</f>
        <v>11</v>
      </c>
      <c r="D2415" s="15" t="str">
        <f>INDEX(装备!E:E,MATCH(属性!A2415,装备!A:A,0))</f>
        <v>armour</v>
      </c>
      <c r="E2415" s="14">
        <v>13</v>
      </c>
      <c r="F2415" s="17">
        <f>INT((VLOOKUP($C2415,装备数值,2,0)+VLOOKUP($C2415,装备数值,5,0)*($E2415-1))*VLOOKUP($D2415,系数!$K$2:$O$7,2,0))</f>
        <v>800</v>
      </c>
      <c r="G2415" s="17">
        <f>INT((VLOOKUP($C2415,装备数值,3,0)+VLOOKUP($C2415,装备数值,6,0)*($E2415-1))*VLOOKUP($D2415,系数!$K$2:$O$7,3,0))</f>
        <v>0</v>
      </c>
      <c r="H2415" s="17">
        <f t="shared" si="75"/>
        <v>0</v>
      </c>
      <c r="I2415" s="17">
        <f>INT((VLOOKUP($C2415,装备数值,4,0)+VLOOKUP($C2415,装备数值,7,0)*($E2415-1))*VLOOKUP($D2415,系数!$K$2:$O$7,4,0))</f>
        <v>0</v>
      </c>
      <c r="J2415" s="17">
        <f>INT((VLOOKUP($C2415,装备数值,4,0)+VLOOKUP($C2415,装备数值,7,0)*($E2415-1))*VLOOKUP($D2415,系数!$K$2:$O$7,5,0))</f>
        <v>0</v>
      </c>
      <c r="K2415" s="17">
        <f>INT(VLOOKUP(E2415,强化金币,2,1)*VLOOKUP(INDEX(装备!F:F,MATCH(属性!A2415,装备!A:A,0)),系数!$K$12:$M$15,3,0))</f>
        <v>660</v>
      </c>
      <c r="L2415" s="17"/>
      <c r="M2415" s="17"/>
      <c r="N2415" s="17"/>
      <c r="O2415" s="17">
        <f>IF(E2415=1,"",VLOOKUP(E2415,系数!$S$2:$AB$12,MATCH(属性!C2415,评级,0),1))</f>
        <v>0</v>
      </c>
    </row>
    <row r="2416" spans="1:15" ht="17.25" thickBot="1" x14ac:dyDescent="0.4">
      <c r="A2416" s="17">
        <f t="shared" si="74"/>
        <v>7100021</v>
      </c>
      <c r="B2416" s="17" t="s">
        <v>77</v>
      </c>
      <c r="C2416" s="15">
        <f>INDEX(装备!G:G,MATCH(属性!A2416,装备!A:A,0))</f>
        <v>11</v>
      </c>
      <c r="D2416" s="15" t="str">
        <f>INDEX(装备!E:E,MATCH(属性!A2416,装备!A:A,0))</f>
        <v>armour</v>
      </c>
      <c r="E2416" s="14">
        <v>14</v>
      </c>
      <c r="F2416" s="17">
        <f>INT((VLOOKUP($C2416,装备数值,2,0)+VLOOKUP($C2416,装备数值,5,0)*($E2416-1))*VLOOKUP($D2416,系数!$K$2:$O$7,2,0))</f>
        <v>825</v>
      </c>
      <c r="G2416" s="17">
        <f>INT((VLOOKUP($C2416,装备数值,3,0)+VLOOKUP($C2416,装备数值,6,0)*($E2416-1))*VLOOKUP($D2416,系数!$K$2:$O$7,3,0))</f>
        <v>0</v>
      </c>
      <c r="H2416" s="17">
        <f t="shared" si="75"/>
        <v>0</v>
      </c>
      <c r="I2416" s="17">
        <f>INT((VLOOKUP($C2416,装备数值,4,0)+VLOOKUP($C2416,装备数值,7,0)*($E2416-1))*VLOOKUP($D2416,系数!$K$2:$O$7,4,0))</f>
        <v>0</v>
      </c>
      <c r="J2416" s="17">
        <f>INT((VLOOKUP($C2416,装备数值,4,0)+VLOOKUP($C2416,装备数值,7,0)*($E2416-1))*VLOOKUP($D2416,系数!$K$2:$O$7,5,0))</f>
        <v>0</v>
      </c>
      <c r="K2416" s="17">
        <f>INT(VLOOKUP(E2416,强化金币,2,1)*VLOOKUP(INDEX(装备!F:F,MATCH(属性!A2416,装备!A:A,0)),系数!$K$12:$M$15,3,0))</f>
        <v>770</v>
      </c>
      <c r="L2416" s="17"/>
      <c r="M2416" s="17"/>
      <c r="N2416" s="17"/>
      <c r="O2416" s="17">
        <f>IF(E2416=1,"",VLOOKUP(E2416,系数!$S$2:$AB$12,MATCH(属性!C2416,评级,0),1))</f>
        <v>0</v>
      </c>
    </row>
    <row r="2417" spans="1:15" ht="17.25" thickBot="1" x14ac:dyDescent="0.4">
      <c r="A2417" s="17">
        <f t="shared" si="74"/>
        <v>7100021</v>
      </c>
      <c r="B2417" s="17" t="s">
        <v>77</v>
      </c>
      <c r="C2417" s="15">
        <f>INDEX(装备!G:G,MATCH(属性!A2417,装备!A:A,0))</f>
        <v>11</v>
      </c>
      <c r="D2417" s="15" t="str">
        <f>INDEX(装备!E:E,MATCH(属性!A2417,装备!A:A,0))</f>
        <v>armour</v>
      </c>
      <c r="E2417" s="14">
        <v>15</v>
      </c>
      <c r="F2417" s="17">
        <f>INT((VLOOKUP($C2417,装备数值,2,0)+VLOOKUP($C2417,装备数值,5,0)*($E2417-1))*VLOOKUP($D2417,系数!$K$2:$O$7,2,0))</f>
        <v>850</v>
      </c>
      <c r="G2417" s="17">
        <f>INT((VLOOKUP($C2417,装备数值,3,0)+VLOOKUP($C2417,装备数值,6,0)*($E2417-1))*VLOOKUP($D2417,系数!$K$2:$O$7,3,0))</f>
        <v>0</v>
      </c>
      <c r="H2417" s="17">
        <f t="shared" si="75"/>
        <v>0</v>
      </c>
      <c r="I2417" s="17">
        <f>INT((VLOOKUP($C2417,装备数值,4,0)+VLOOKUP($C2417,装备数值,7,0)*($E2417-1))*VLOOKUP($D2417,系数!$K$2:$O$7,4,0))</f>
        <v>0</v>
      </c>
      <c r="J2417" s="17">
        <f>INT((VLOOKUP($C2417,装备数值,4,0)+VLOOKUP($C2417,装备数值,7,0)*($E2417-1))*VLOOKUP($D2417,系数!$K$2:$O$7,5,0))</f>
        <v>0</v>
      </c>
      <c r="K2417" s="17">
        <f>INT(VLOOKUP(E2417,强化金币,2,1)*VLOOKUP(INDEX(装备!F:F,MATCH(属性!A2417,装备!A:A,0)),系数!$K$12:$M$15,3,0))</f>
        <v>880</v>
      </c>
      <c r="L2417" s="17"/>
      <c r="M2417" s="17"/>
      <c r="N2417" s="17"/>
      <c r="O2417" s="17">
        <f>IF(E2417=1,"",VLOOKUP(E2417,系数!$S$2:$AB$12,MATCH(属性!C2417,评级,0),1))</f>
        <v>0</v>
      </c>
    </row>
    <row r="2418" spans="1:15" ht="17.25" thickBot="1" x14ac:dyDescent="0.4">
      <c r="A2418" s="17">
        <f t="shared" si="74"/>
        <v>7100021</v>
      </c>
      <c r="B2418" s="17" t="s">
        <v>77</v>
      </c>
      <c r="C2418" s="15">
        <f>INDEX(装备!G:G,MATCH(属性!A2418,装备!A:A,0))</f>
        <v>11</v>
      </c>
      <c r="D2418" s="15" t="str">
        <f>INDEX(装备!E:E,MATCH(属性!A2418,装备!A:A,0))</f>
        <v>armour</v>
      </c>
      <c r="E2418" s="14">
        <v>16</v>
      </c>
      <c r="F2418" s="17">
        <f>INT((VLOOKUP($C2418,装备数值,2,0)+VLOOKUP($C2418,装备数值,5,0)*($E2418-1))*VLOOKUP($D2418,系数!$K$2:$O$7,2,0))</f>
        <v>875</v>
      </c>
      <c r="G2418" s="17">
        <f>INT((VLOOKUP($C2418,装备数值,3,0)+VLOOKUP($C2418,装备数值,6,0)*($E2418-1))*VLOOKUP($D2418,系数!$K$2:$O$7,3,0))</f>
        <v>0</v>
      </c>
      <c r="H2418" s="17">
        <f t="shared" si="75"/>
        <v>0</v>
      </c>
      <c r="I2418" s="17">
        <f>INT((VLOOKUP($C2418,装备数值,4,0)+VLOOKUP($C2418,装备数值,7,0)*($E2418-1))*VLOOKUP($D2418,系数!$K$2:$O$7,4,0))</f>
        <v>0</v>
      </c>
      <c r="J2418" s="17">
        <f>INT((VLOOKUP($C2418,装备数值,4,0)+VLOOKUP($C2418,装备数值,7,0)*($E2418-1))*VLOOKUP($D2418,系数!$K$2:$O$7,5,0))</f>
        <v>0</v>
      </c>
      <c r="K2418" s="17">
        <f>INT(VLOOKUP(E2418,强化金币,2,1)*VLOOKUP(INDEX(装备!F:F,MATCH(属性!A2418,装备!A:A,0)),系数!$K$12:$M$15,3,0))</f>
        <v>990</v>
      </c>
      <c r="L2418" s="17"/>
      <c r="M2418" s="17"/>
      <c r="N2418" s="17"/>
      <c r="O2418" s="17">
        <f>IF(E2418=1,"",VLOOKUP(E2418,系数!$S$2:$AB$12,MATCH(属性!C2418,评级,0),1))</f>
        <v>0</v>
      </c>
    </row>
    <row r="2419" spans="1:15" ht="17.25" thickBot="1" x14ac:dyDescent="0.4">
      <c r="A2419" s="17">
        <f t="shared" si="74"/>
        <v>7100021</v>
      </c>
      <c r="B2419" s="17" t="s">
        <v>77</v>
      </c>
      <c r="C2419" s="15">
        <f>INDEX(装备!G:G,MATCH(属性!A2419,装备!A:A,0))</f>
        <v>11</v>
      </c>
      <c r="D2419" s="15" t="str">
        <f>INDEX(装备!E:E,MATCH(属性!A2419,装备!A:A,0))</f>
        <v>armour</v>
      </c>
      <c r="E2419" s="14">
        <v>17</v>
      </c>
      <c r="F2419" s="17">
        <f>INT((VLOOKUP($C2419,装备数值,2,0)+VLOOKUP($C2419,装备数值,5,0)*($E2419-1))*VLOOKUP($D2419,系数!$K$2:$O$7,2,0))</f>
        <v>900</v>
      </c>
      <c r="G2419" s="17">
        <f>INT((VLOOKUP($C2419,装备数值,3,0)+VLOOKUP($C2419,装备数值,6,0)*($E2419-1))*VLOOKUP($D2419,系数!$K$2:$O$7,3,0))</f>
        <v>0</v>
      </c>
      <c r="H2419" s="17">
        <f t="shared" si="75"/>
        <v>0</v>
      </c>
      <c r="I2419" s="17">
        <f>INT((VLOOKUP($C2419,装备数值,4,0)+VLOOKUP($C2419,装备数值,7,0)*($E2419-1))*VLOOKUP($D2419,系数!$K$2:$O$7,4,0))</f>
        <v>0</v>
      </c>
      <c r="J2419" s="17">
        <f>INT((VLOOKUP($C2419,装备数值,4,0)+VLOOKUP($C2419,装备数值,7,0)*($E2419-1))*VLOOKUP($D2419,系数!$K$2:$O$7,5,0))</f>
        <v>0</v>
      </c>
      <c r="K2419" s="17">
        <f>INT(VLOOKUP(E2419,强化金币,2,1)*VLOOKUP(INDEX(装备!F:F,MATCH(属性!A2419,装备!A:A,0)),系数!$K$12:$M$15,3,0))</f>
        <v>1100</v>
      </c>
      <c r="L2419" s="17"/>
      <c r="M2419" s="17"/>
      <c r="N2419" s="17"/>
      <c r="O2419" s="17">
        <f>IF(E2419=1,"",VLOOKUP(E2419,系数!$S$2:$AB$12,MATCH(属性!C2419,评级,0),1))</f>
        <v>0</v>
      </c>
    </row>
    <row r="2420" spans="1:15" ht="17.25" thickBot="1" x14ac:dyDescent="0.4">
      <c r="A2420" s="17">
        <f t="shared" si="74"/>
        <v>7100021</v>
      </c>
      <c r="B2420" s="17" t="s">
        <v>77</v>
      </c>
      <c r="C2420" s="15">
        <f>INDEX(装备!G:G,MATCH(属性!A2420,装备!A:A,0))</f>
        <v>11</v>
      </c>
      <c r="D2420" s="15" t="str">
        <f>INDEX(装备!E:E,MATCH(属性!A2420,装备!A:A,0))</f>
        <v>armour</v>
      </c>
      <c r="E2420" s="14">
        <v>18</v>
      </c>
      <c r="F2420" s="17">
        <f>INT((VLOOKUP($C2420,装备数值,2,0)+VLOOKUP($C2420,装备数值,5,0)*($E2420-1))*VLOOKUP($D2420,系数!$K$2:$O$7,2,0))</f>
        <v>925</v>
      </c>
      <c r="G2420" s="17">
        <f>INT((VLOOKUP($C2420,装备数值,3,0)+VLOOKUP($C2420,装备数值,6,0)*($E2420-1))*VLOOKUP($D2420,系数!$K$2:$O$7,3,0))</f>
        <v>0</v>
      </c>
      <c r="H2420" s="17">
        <f t="shared" si="75"/>
        <v>0</v>
      </c>
      <c r="I2420" s="17">
        <f>INT((VLOOKUP($C2420,装备数值,4,0)+VLOOKUP($C2420,装备数值,7,0)*($E2420-1))*VLOOKUP($D2420,系数!$K$2:$O$7,4,0))</f>
        <v>0</v>
      </c>
      <c r="J2420" s="17">
        <f>INT((VLOOKUP($C2420,装备数值,4,0)+VLOOKUP($C2420,装备数值,7,0)*($E2420-1))*VLOOKUP($D2420,系数!$K$2:$O$7,5,0))</f>
        <v>0</v>
      </c>
      <c r="K2420" s="17">
        <f>INT(VLOOKUP(E2420,强化金币,2,1)*VLOOKUP(INDEX(装备!F:F,MATCH(属性!A2420,装备!A:A,0)),系数!$K$12:$M$15,3,0))</f>
        <v>1210</v>
      </c>
      <c r="L2420" s="17"/>
      <c r="M2420" s="17"/>
      <c r="N2420" s="17"/>
      <c r="O2420" s="17">
        <f>IF(E2420=1,"",VLOOKUP(E2420,系数!$S$2:$AB$12,MATCH(属性!C2420,评级,0),1))</f>
        <v>0</v>
      </c>
    </row>
    <row r="2421" spans="1:15" ht="17.25" thickBot="1" x14ac:dyDescent="0.4">
      <c r="A2421" s="17">
        <f t="shared" si="74"/>
        <v>7100021</v>
      </c>
      <c r="B2421" s="17" t="s">
        <v>77</v>
      </c>
      <c r="C2421" s="15">
        <f>INDEX(装备!G:G,MATCH(属性!A2421,装备!A:A,0))</f>
        <v>11</v>
      </c>
      <c r="D2421" s="15" t="str">
        <f>INDEX(装备!E:E,MATCH(属性!A2421,装备!A:A,0))</f>
        <v>armour</v>
      </c>
      <c r="E2421" s="14">
        <v>19</v>
      </c>
      <c r="F2421" s="17">
        <f>INT((VLOOKUP($C2421,装备数值,2,0)+VLOOKUP($C2421,装备数值,5,0)*($E2421-1))*VLOOKUP($D2421,系数!$K$2:$O$7,2,0))</f>
        <v>950</v>
      </c>
      <c r="G2421" s="17">
        <f>INT((VLOOKUP($C2421,装备数值,3,0)+VLOOKUP($C2421,装备数值,6,0)*($E2421-1))*VLOOKUP($D2421,系数!$K$2:$O$7,3,0))</f>
        <v>0</v>
      </c>
      <c r="H2421" s="17">
        <f t="shared" si="75"/>
        <v>0</v>
      </c>
      <c r="I2421" s="17">
        <f>INT((VLOOKUP($C2421,装备数值,4,0)+VLOOKUP($C2421,装备数值,7,0)*($E2421-1))*VLOOKUP($D2421,系数!$K$2:$O$7,4,0))</f>
        <v>0</v>
      </c>
      <c r="J2421" s="17">
        <f>INT((VLOOKUP($C2421,装备数值,4,0)+VLOOKUP($C2421,装备数值,7,0)*($E2421-1))*VLOOKUP($D2421,系数!$K$2:$O$7,5,0))</f>
        <v>0</v>
      </c>
      <c r="K2421" s="17">
        <f>INT(VLOOKUP(E2421,强化金币,2,1)*VLOOKUP(INDEX(装备!F:F,MATCH(属性!A2421,装备!A:A,0)),系数!$K$12:$M$15,3,0))</f>
        <v>1320</v>
      </c>
      <c r="L2421" s="17"/>
      <c r="M2421" s="17"/>
      <c r="N2421" s="17"/>
      <c r="O2421" s="17">
        <f>IF(E2421=1,"",VLOOKUP(E2421,系数!$S$2:$AB$12,MATCH(属性!C2421,评级,0),1))</f>
        <v>0</v>
      </c>
    </row>
    <row r="2422" spans="1:15" ht="17.25" thickBot="1" x14ac:dyDescent="0.4">
      <c r="A2422" s="17">
        <f t="shared" si="74"/>
        <v>7100021</v>
      </c>
      <c r="B2422" s="17" t="s">
        <v>77</v>
      </c>
      <c r="C2422" s="15">
        <f>INDEX(装备!G:G,MATCH(属性!A2422,装备!A:A,0))</f>
        <v>11</v>
      </c>
      <c r="D2422" s="15" t="str">
        <f>INDEX(装备!E:E,MATCH(属性!A2422,装备!A:A,0))</f>
        <v>armour</v>
      </c>
      <c r="E2422" s="14">
        <v>20</v>
      </c>
      <c r="F2422" s="17">
        <f>INT((VLOOKUP($C2422,装备数值,2,0)+VLOOKUP($C2422,装备数值,5,0)*($E2422-1))*VLOOKUP($D2422,系数!$K$2:$O$7,2,0))</f>
        <v>975</v>
      </c>
      <c r="G2422" s="17">
        <f>INT((VLOOKUP($C2422,装备数值,3,0)+VLOOKUP($C2422,装备数值,6,0)*($E2422-1))*VLOOKUP($D2422,系数!$K$2:$O$7,3,0))</f>
        <v>0</v>
      </c>
      <c r="H2422" s="17">
        <f t="shared" si="75"/>
        <v>0</v>
      </c>
      <c r="I2422" s="17">
        <f>INT((VLOOKUP($C2422,装备数值,4,0)+VLOOKUP($C2422,装备数值,7,0)*($E2422-1))*VLOOKUP($D2422,系数!$K$2:$O$7,4,0))</f>
        <v>0</v>
      </c>
      <c r="J2422" s="17">
        <f>INT((VLOOKUP($C2422,装备数值,4,0)+VLOOKUP($C2422,装备数值,7,0)*($E2422-1))*VLOOKUP($D2422,系数!$K$2:$O$7,5,0))</f>
        <v>0</v>
      </c>
      <c r="K2422" s="17">
        <f>INT(VLOOKUP(E2422,强化金币,2,1)*VLOOKUP(INDEX(装备!F:F,MATCH(属性!A2422,装备!A:A,0)),系数!$K$12:$M$15,3,0))</f>
        <v>1430</v>
      </c>
      <c r="L2422" s="17"/>
      <c r="M2422" s="17"/>
      <c r="N2422" s="17"/>
      <c r="O2422" s="17">
        <f>IF(E2422=1,"",VLOOKUP(E2422,系数!$S$2:$AB$12,MATCH(属性!C2422,评级,0),1))</f>
        <v>0</v>
      </c>
    </row>
    <row r="2423" spans="1:15" ht="17.25" thickBot="1" x14ac:dyDescent="0.4">
      <c r="A2423" s="17">
        <f t="shared" si="74"/>
        <v>7100021</v>
      </c>
      <c r="B2423" s="17" t="s">
        <v>77</v>
      </c>
      <c r="C2423" s="15">
        <f>INDEX(装备!G:G,MATCH(属性!A2423,装备!A:A,0))</f>
        <v>11</v>
      </c>
      <c r="D2423" s="15" t="str">
        <f>INDEX(装备!E:E,MATCH(属性!A2423,装备!A:A,0))</f>
        <v>armour</v>
      </c>
      <c r="E2423" s="14">
        <v>21</v>
      </c>
      <c r="F2423" s="17">
        <f>INT((VLOOKUP($C2423,装备数值,2,0)+VLOOKUP($C2423,装备数值,5,0)*($E2423-1))*VLOOKUP($D2423,系数!$K$2:$O$7,2,0))</f>
        <v>1000</v>
      </c>
      <c r="G2423" s="17">
        <f>INT((VLOOKUP($C2423,装备数值,3,0)+VLOOKUP($C2423,装备数值,6,0)*($E2423-1))*VLOOKUP($D2423,系数!$K$2:$O$7,3,0))</f>
        <v>0</v>
      </c>
      <c r="H2423" s="17">
        <f t="shared" si="75"/>
        <v>0</v>
      </c>
      <c r="I2423" s="17">
        <f>INT((VLOOKUP($C2423,装备数值,4,0)+VLOOKUP($C2423,装备数值,7,0)*($E2423-1))*VLOOKUP($D2423,系数!$K$2:$O$7,4,0))</f>
        <v>0</v>
      </c>
      <c r="J2423" s="17">
        <f>INT((VLOOKUP($C2423,装备数值,4,0)+VLOOKUP($C2423,装备数值,7,0)*($E2423-1))*VLOOKUP($D2423,系数!$K$2:$O$7,5,0))</f>
        <v>0</v>
      </c>
      <c r="K2423" s="17">
        <f>INT(VLOOKUP(E2423,强化金币,2,1)*VLOOKUP(INDEX(装备!F:F,MATCH(属性!A2423,装备!A:A,0)),系数!$K$12:$M$15,3,0))</f>
        <v>1540</v>
      </c>
      <c r="L2423" s="17"/>
      <c r="M2423" s="17"/>
      <c r="N2423" s="17"/>
      <c r="O2423" s="17">
        <f>IF(E2423=1,"",VLOOKUP(E2423,系数!$S$2:$AB$12,MATCH(属性!C2423,评级,0),1))</f>
        <v>0</v>
      </c>
    </row>
    <row r="2424" spans="1:15" ht="17.25" thickBot="1" x14ac:dyDescent="0.4">
      <c r="A2424" s="17">
        <f t="shared" si="74"/>
        <v>7100021</v>
      </c>
      <c r="B2424" s="17" t="s">
        <v>77</v>
      </c>
      <c r="C2424" s="15">
        <f>INDEX(装备!G:G,MATCH(属性!A2424,装备!A:A,0))</f>
        <v>11</v>
      </c>
      <c r="D2424" s="15" t="str">
        <f>INDEX(装备!E:E,MATCH(属性!A2424,装备!A:A,0))</f>
        <v>armour</v>
      </c>
      <c r="E2424" s="14">
        <v>22</v>
      </c>
      <c r="F2424" s="17">
        <f>INT((VLOOKUP($C2424,装备数值,2,0)+VLOOKUP($C2424,装备数值,5,0)*($E2424-1))*VLOOKUP($D2424,系数!$K$2:$O$7,2,0))</f>
        <v>1025</v>
      </c>
      <c r="G2424" s="17">
        <f>INT((VLOOKUP($C2424,装备数值,3,0)+VLOOKUP($C2424,装备数值,6,0)*($E2424-1))*VLOOKUP($D2424,系数!$K$2:$O$7,3,0))</f>
        <v>0</v>
      </c>
      <c r="H2424" s="17">
        <f t="shared" si="75"/>
        <v>0</v>
      </c>
      <c r="I2424" s="17">
        <f>INT((VLOOKUP($C2424,装备数值,4,0)+VLOOKUP($C2424,装备数值,7,0)*($E2424-1))*VLOOKUP($D2424,系数!$K$2:$O$7,4,0))</f>
        <v>0</v>
      </c>
      <c r="J2424" s="17">
        <f>INT((VLOOKUP($C2424,装备数值,4,0)+VLOOKUP($C2424,装备数值,7,0)*($E2424-1))*VLOOKUP($D2424,系数!$K$2:$O$7,5,0))</f>
        <v>0</v>
      </c>
      <c r="K2424" s="17">
        <f>INT(VLOOKUP(E2424,强化金币,2,1)*VLOOKUP(INDEX(装备!F:F,MATCH(属性!A2424,装备!A:A,0)),系数!$K$12:$M$15,3,0))</f>
        <v>1650</v>
      </c>
      <c r="L2424" s="17"/>
      <c r="M2424" s="17"/>
      <c r="N2424" s="17"/>
      <c r="O2424" s="17">
        <f>IF(E2424=1,"",VLOOKUP(E2424,系数!$S$2:$AB$12,MATCH(属性!C2424,评级,0),1))</f>
        <v>0</v>
      </c>
    </row>
    <row r="2425" spans="1:15" ht="17.25" thickBot="1" x14ac:dyDescent="0.4">
      <c r="A2425" s="17">
        <f t="shared" si="74"/>
        <v>7100021</v>
      </c>
      <c r="B2425" s="17" t="s">
        <v>77</v>
      </c>
      <c r="C2425" s="15">
        <f>INDEX(装备!G:G,MATCH(属性!A2425,装备!A:A,0))</f>
        <v>11</v>
      </c>
      <c r="D2425" s="15" t="str">
        <f>INDEX(装备!E:E,MATCH(属性!A2425,装备!A:A,0))</f>
        <v>armour</v>
      </c>
      <c r="E2425" s="14">
        <v>23</v>
      </c>
      <c r="F2425" s="17">
        <f>INT((VLOOKUP($C2425,装备数值,2,0)+VLOOKUP($C2425,装备数值,5,0)*($E2425-1))*VLOOKUP($D2425,系数!$K$2:$O$7,2,0))</f>
        <v>1050</v>
      </c>
      <c r="G2425" s="17">
        <f>INT((VLOOKUP($C2425,装备数值,3,0)+VLOOKUP($C2425,装备数值,6,0)*($E2425-1))*VLOOKUP($D2425,系数!$K$2:$O$7,3,0))</f>
        <v>0</v>
      </c>
      <c r="H2425" s="17">
        <f t="shared" si="75"/>
        <v>0</v>
      </c>
      <c r="I2425" s="17">
        <f>INT((VLOOKUP($C2425,装备数值,4,0)+VLOOKUP($C2425,装备数值,7,0)*($E2425-1))*VLOOKUP($D2425,系数!$K$2:$O$7,4,0))</f>
        <v>0</v>
      </c>
      <c r="J2425" s="17">
        <f>INT((VLOOKUP($C2425,装备数值,4,0)+VLOOKUP($C2425,装备数值,7,0)*($E2425-1))*VLOOKUP($D2425,系数!$K$2:$O$7,5,0))</f>
        <v>0</v>
      </c>
      <c r="K2425" s="17">
        <f>INT(VLOOKUP(E2425,强化金币,2,1)*VLOOKUP(INDEX(装备!F:F,MATCH(属性!A2425,装备!A:A,0)),系数!$K$12:$M$15,3,0))</f>
        <v>1760</v>
      </c>
      <c r="L2425" s="17"/>
      <c r="M2425" s="17"/>
      <c r="N2425" s="17"/>
      <c r="O2425" s="17">
        <f>IF(E2425=1,"",VLOOKUP(E2425,系数!$S$2:$AB$12,MATCH(属性!C2425,评级,0),1))</f>
        <v>0</v>
      </c>
    </row>
    <row r="2426" spans="1:15" ht="17.25" thickBot="1" x14ac:dyDescent="0.4">
      <c r="A2426" s="17">
        <f t="shared" si="74"/>
        <v>7100021</v>
      </c>
      <c r="B2426" s="17" t="s">
        <v>77</v>
      </c>
      <c r="C2426" s="15">
        <f>INDEX(装备!G:G,MATCH(属性!A2426,装备!A:A,0))</f>
        <v>11</v>
      </c>
      <c r="D2426" s="15" t="str">
        <f>INDEX(装备!E:E,MATCH(属性!A2426,装备!A:A,0))</f>
        <v>armour</v>
      </c>
      <c r="E2426" s="14">
        <v>24</v>
      </c>
      <c r="F2426" s="17">
        <f>INT((VLOOKUP($C2426,装备数值,2,0)+VLOOKUP($C2426,装备数值,5,0)*($E2426-1))*VLOOKUP($D2426,系数!$K$2:$O$7,2,0))</f>
        <v>1075</v>
      </c>
      <c r="G2426" s="17">
        <f>INT((VLOOKUP($C2426,装备数值,3,0)+VLOOKUP($C2426,装备数值,6,0)*($E2426-1))*VLOOKUP($D2426,系数!$K$2:$O$7,3,0))</f>
        <v>0</v>
      </c>
      <c r="H2426" s="17">
        <f t="shared" si="75"/>
        <v>0</v>
      </c>
      <c r="I2426" s="17">
        <f>INT((VLOOKUP($C2426,装备数值,4,0)+VLOOKUP($C2426,装备数值,7,0)*($E2426-1))*VLOOKUP($D2426,系数!$K$2:$O$7,4,0))</f>
        <v>0</v>
      </c>
      <c r="J2426" s="17">
        <f>INT((VLOOKUP($C2426,装备数值,4,0)+VLOOKUP($C2426,装备数值,7,0)*($E2426-1))*VLOOKUP($D2426,系数!$K$2:$O$7,5,0))</f>
        <v>0</v>
      </c>
      <c r="K2426" s="17">
        <f>INT(VLOOKUP(E2426,强化金币,2,1)*VLOOKUP(INDEX(装备!F:F,MATCH(属性!A2426,装备!A:A,0)),系数!$K$12:$M$15,3,0))</f>
        <v>1870</v>
      </c>
      <c r="L2426" s="17"/>
      <c r="M2426" s="17"/>
      <c r="N2426" s="17"/>
      <c r="O2426" s="17">
        <f>IF(E2426=1,"",VLOOKUP(E2426,系数!$S$2:$AB$12,MATCH(属性!C2426,评级,0),1))</f>
        <v>0</v>
      </c>
    </row>
    <row r="2427" spans="1:15" ht="17.25" thickBot="1" x14ac:dyDescent="0.4">
      <c r="A2427" s="17">
        <f t="shared" si="74"/>
        <v>7100021</v>
      </c>
      <c r="B2427" s="17" t="s">
        <v>77</v>
      </c>
      <c r="C2427" s="15">
        <f>INDEX(装备!G:G,MATCH(属性!A2427,装备!A:A,0))</f>
        <v>11</v>
      </c>
      <c r="D2427" s="15" t="str">
        <f>INDEX(装备!E:E,MATCH(属性!A2427,装备!A:A,0))</f>
        <v>armour</v>
      </c>
      <c r="E2427" s="14">
        <v>25</v>
      </c>
      <c r="F2427" s="17">
        <f>INT((VLOOKUP($C2427,装备数值,2,0)+VLOOKUP($C2427,装备数值,5,0)*($E2427-1))*VLOOKUP($D2427,系数!$K$2:$O$7,2,0))</f>
        <v>1100</v>
      </c>
      <c r="G2427" s="17">
        <f>INT((VLOOKUP($C2427,装备数值,3,0)+VLOOKUP($C2427,装备数值,6,0)*($E2427-1))*VLOOKUP($D2427,系数!$K$2:$O$7,3,0))</f>
        <v>0</v>
      </c>
      <c r="H2427" s="17">
        <f t="shared" si="75"/>
        <v>0</v>
      </c>
      <c r="I2427" s="17">
        <f>INT((VLOOKUP($C2427,装备数值,4,0)+VLOOKUP($C2427,装备数值,7,0)*($E2427-1))*VLOOKUP($D2427,系数!$K$2:$O$7,4,0))</f>
        <v>0</v>
      </c>
      <c r="J2427" s="17">
        <f>INT((VLOOKUP($C2427,装备数值,4,0)+VLOOKUP($C2427,装备数值,7,0)*($E2427-1))*VLOOKUP($D2427,系数!$K$2:$O$7,5,0))</f>
        <v>0</v>
      </c>
      <c r="K2427" s="17">
        <f>INT(VLOOKUP(E2427,强化金币,2,1)*VLOOKUP(INDEX(装备!F:F,MATCH(属性!A2427,装备!A:A,0)),系数!$K$12:$M$15,3,0))</f>
        <v>1980</v>
      </c>
      <c r="L2427" s="17"/>
      <c r="M2427" s="17"/>
      <c r="N2427" s="17"/>
      <c r="O2427" s="17">
        <f>IF(E2427=1,"",VLOOKUP(E2427,系数!$S$2:$AB$12,MATCH(属性!C2427,评级,0),1))</f>
        <v>0</v>
      </c>
    </row>
    <row r="2428" spans="1:15" ht="17.25" thickBot="1" x14ac:dyDescent="0.4">
      <c r="A2428" s="17">
        <f t="shared" ref="A2428:A2491" si="76">A2308+1</f>
        <v>7100021</v>
      </c>
      <c r="B2428" s="17" t="s">
        <v>77</v>
      </c>
      <c r="C2428" s="15">
        <f>INDEX(装备!G:G,MATCH(属性!A2428,装备!A:A,0))</f>
        <v>11</v>
      </c>
      <c r="D2428" s="15" t="str">
        <f>INDEX(装备!E:E,MATCH(属性!A2428,装备!A:A,0))</f>
        <v>armour</v>
      </c>
      <c r="E2428" s="14">
        <v>26</v>
      </c>
      <c r="F2428" s="17">
        <f>INT((VLOOKUP($C2428,装备数值,2,0)+VLOOKUP($C2428,装备数值,5,0)*($E2428-1))*VLOOKUP($D2428,系数!$K$2:$O$7,2,0))</f>
        <v>1125</v>
      </c>
      <c r="G2428" s="17">
        <f>INT((VLOOKUP($C2428,装备数值,3,0)+VLOOKUP($C2428,装备数值,6,0)*($E2428-1))*VLOOKUP($D2428,系数!$K$2:$O$7,3,0))</f>
        <v>0</v>
      </c>
      <c r="H2428" s="17">
        <f t="shared" si="75"/>
        <v>0</v>
      </c>
      <c r="I2428" s="17">
        <f>INT((VLOOKUP($C2428,装备数值,4,0)+VLOOKUP($C2428,装备数值,7,0)*($E2428-1))*VLOOKUP($D2428,系数!$K$2:$O$7,4,0))</f>
        <v>0</v>
      </c>
      <c r="J2428" s="17">
        <f>INT((VLOOKUP($C2428,装备数值,4,0)+VLOOKUP($C2428,装备数值,7,0)*($E2428-1))*VLOOKUP($D2428,系数!$K$2:$O$7,5,0))</f>
        <v>0</v>
      </c>
      <c r="K2428" s="17">
        <f>INT(VLOOKUP(E2428,强化金币,2,1)*VLOOKUP(INDEX(装备!F:F,MATCH(属性!A2428,装备!A:A,0)),系数!$K$12:$M$15,3,0))</f>
        <v>2090</v>
      </c>
      <c r="L2428" s="17"/>
      <c r="M2428" s="17"/>
      <c r="N2428" s="17"/>
      <c r="O2428" s="17">
        <f>IF(E2428=1,"",VLOOKUP(E2428,系数!$S$2:$AB$12,MATCH(属性!C2428,评级,0),1))</f>
        <v>0</v>
      </c>
    </row>
    <row r="2429" spans="1:15" ht="17.25" thickBot="1" x14ac:dyDescent="0.4">
      <c r="A2429" s="17">
        <f t="shared" si="76"/>
        <v>7100021</v>
      </c>
      <c r="B2429" s="17" t="s">
        <v>77</v>
      </c>
      <c r="C2429" s="15">
        <f>INDEX(装备!G:G,MATCH(属性!A2429,装备!A:A,0))</f>
        <v>11</v>
      </c>
      <c r="D2429" s="15" t="str">
        <f>INDEX(装备!E:E,MATCH(属性!A2429,装备!A:A,0))</f>
        <v>armour</v>
      </c>
      <c r="E2429" s="14">
        <v>27</v>
      </c>
      <c r="F2429" s="17">
        <f>INT((VLOOKUP($C2429,装备数值,2,0)+VLOOKUP($C2429,装备数值,5,0)*($E2429-1))*VLOOKUP($D2429,系数!$K$2:$O$7,2,0))</f>
        <v>1150</v>
      </c>
      <c r="G2429" s="17">
        <f>INT((VLOOKUP($C2429,装备数值,3,0)+VLOOKUP($C2429,装备数值,6,0)*($E2429-1))*VLOOKUP($D2429,系数!$K$2:$O$7,3,0))</f>
        <v>0</v>
      </c>
      <c r="H2429" s="17">
        <f t="shared" si="75"/>
        <v>0</v>
      </c>
      <c r="I2429" s="17">
        <f>INT((VLOOKUP($C2429,装备数值,4,0)+VLOOKUP($C2429,装备数值,7,0)*($E2429-1))*VLOOKUP($D2429,系数!$K$2:$O$7,4,0))</f>
        <v>0</v>
      </c>
      <c r="J2429" s="17">
        <f>INT((VLOOKUP($C2429,装备数值,4,0)+VLOOKUP($C2429,装备数值,7,0)*($E2429-1))*VLOOKUP($D2429,系数!$K$2:$O$7,5,0))</f>
        <v>0</v>
      </c>
      <c r="K2429" s="17">
        <f>INT(VLOOKUP(E2429,强化金币,2,1)*VLOOKUP(INDEX(装备!F:F,MATCH(属性!A2429,装备!A:A,0)),系数!$K$12:$M$15,3,0))</f>
        <v>2200</v>
      </c>
      <c r="L2429" s="17"/>
      <c r="M2429" s="17"/>
      <c r="N2429" s="17"/>
      <c r="O2429" s="17">
        <f>IF(E2429=1,"",VLOOKUP(E2429,系数!$S$2:$AB$12,MATCH(属性!C2429,评级,0),1))</f>
        <v>0</v>
      </c>
    </row>
    <row r="2430" spans="1:15" ht="17.25" thickBot="1" x14ac:dyDescent="0.4">
      <c r="A2430" s="17">
        <f t="shared" si="76"/>
        <v>7100021</v>
      </c>
      <c r="B2430" s="17" t="s">
        <v>77</v>
      </c>
      <c r="C2430" s="15">
        <f>INDEX(装备!G:G,MATCH(属性!A2430,装备!A:A,0))</f>
        <v>11</v>
      </c>
      <c r="D2430" s="15" t="str">
        <f>INDEX(装备!E:E,MATCH(属性!A2430,装备!A:A,0))</f>
        <v>armour</v>
      </c>
      <c r="E2430" s="14">
        <v>28</v>
      </c>
      <c r="F2430" s="17">
        <f>INT((VLOOKUP($C2430,装备数值,2,0)+VLOOKUP($C2430,装备数值,5,0)*($E2430-1))*VLOOKUP($D2430,系数!$K$2:$O$7,2,0))</f>
        <v>1175</v>
      </c>
      <c r="G2430" s="17">
        <f>INT((VLOOKUP($C2430,装备数值,3,0)+VLOOKUP($C2430,装备数值,6,0)*($E2430-1))*VLOOKUP($D2430,系数!$K$2:$O$7,3,0))</f>
        <v>0</v>
      </c>
      <c r="H2430" s="17">
        <f t="shared" si="75"/>
        <v>0</v>
      </c>
      <c r="I2430" s="17">
        <f>INT((VLOOKUP($C2430,装备数值,4,0)+VLOOKUP($C2430,装备数值,7,0)*($E2430-1))*VLOOKUP($D2430,系数!$K$2:$O$7,4,0))</f>
        <v>0</v>
      </c>
      <c r="J2430" s="17">
        <f>INT((VLOOKUP($C2430,装备数值,4,0)+VLOOKUP($C2430,装备数值,7,0)*($E2430-1))*VLOOKUP($D2430,系数!$K$2:$O$7,5,0))</f>
        <v>0</v>
      </c>
      <c r="K2430" s="17">
        <f>INT(VLOOKUP(E2430,强化金币,2,1)*VLOOKUP(INDEX(装备!F:F,MATCH(属性!A2430,装备!A:A,0)),系数!$K$12:$M$15,3,0))</f>
        <v>2310</v>
      </c>
      <c r="L2430" s="17"/>
      <c r="M2430" s="17"/>
      <c r="N2430" s="17"/>
      <c r="O2430" s="17">
        <f>IF(E2430=1,"",VLOOKUP(E2430,系数!$S$2:$AB$12,MATCH(属性!C2430,评级,0),1))</f>
        <v>0</v>
      </c>
    </row>
    <row r="2431" spans="1:15" ht="17.25" thickBot="1" x14ac:dyDescent="0.4">
      <c r="A2431" s="17">
        <f t="shared" si="76"/>
        <v>7100021</v>
      </c>
      <c r="B2431" s="17" t="s">
        <v>77</v>
      </c>
      <c r="C2431" s="15">
        <f>INDEX(装备!G:G,MATCH(属性!A2431,装备!A:A,0))</f>
        <v>11</v>
      </c>
      <c r="D2431" s="15" t="str">
        <f>INDEX(装备!E:E,MATCH(属性!A2431,装备!A:A,0))</f>
        <v>armour</v>
      </c>
      <c r="E2431" s="14">
        <v>29</v>
      </c>
      <c r="F2431" s="17">
        <f>INT((VLOOKUP($C2431,装备数值,2,0)+VLOOKUP($C2431,装备数值,5,0)*($E2431-1))*VLOOKUP($D2431,系数!$K$2:$O$7,2,0))</f>
        <v>1200</v>
      </c>
      <c r="G2431" s="17">
        <f>INT((VLOOKUP($C2431,装备数值,3,0)+VLOOKUP($C2431,装备数值,6,0)*($E2431-1))*VLOOKUP($D2431,系数!$K$2:$O$7,3,0))</f>
        <v>0</v>
      </c>
      <c r="H2431" s="17">
        <f t="shared" si="75"/>
        <v>0</v>
      </c>
      <c r="I2431" s="17">
        <f>INT((VLOOKUP($C2431,装备数值,4,0)+VLOOKUP($C2431,装备数值,7,0)*($E2431-1))*VLOOKUP($D2431,系数!$K$2:$O$7,4,0))</f>
        <v>0</v>
      </c>
      <c r="J2431" s="17">
        <f>INT((VLOOKUP($C2431,装备数值,4,0)+VLOOKUP($C2431,装备数值,7,0)*($E2431-1))*VLOOKUP($D2431,系数!$K$2:$O$7,5,0))</f>
        <v>0</v>
      </c>
      <c r="K2431" s="17">
        <f>INT(VLOOKUP(E2431,强化金币,2,1)*VLOOKUP(INDEX(装备!F:F,MATCH(属性!A2431,装备!A:A,0)),系数!$K$12:$M$15,3,0))</f>
        <v>2475</v>
      </c>
      <c r="L2431" s="17"/>
      <c r="M2431" s="17"/>
      <c r="N2431" s="17"/>
      <c r="O2431" s="17">
        <f>IF(E2431=1,"",VLOOKUP(E2431,系数!$S$2:$AB$12,MATCH(属性!C2431,评级,0),1))</f>
        <v>0</v>
      </c>
    </row>
    <row r="2432" spans="1:15" ht="17.25" thickBot="1" x14ac:dyDescent="0.4">
      <c r="A2432" s="17">
        <f t="shared" si="76"/>
        <v>7100021</v>
      </c>
      <c r="B2432" s="17" t="s">
        <v>77</v>
      </c>
      <c r="C2432" s="15">
        <f>INDEX(装备!G:G,MATCH(属性!A2432,装备!A:A,0))</f>
        <v>11</v>
      </c>
      <c r="D2432" s="15" t="str">
        <f>INDEX(装备!E:E,MATCH(属性!A2432,装备!A:A,0))</f>
        <v>armour</v>
      </c>
      <c r="E2432" s="14">
        <v>30</v>
      </c>
      <c r="F2432" s="17">
        <f>INT((VLOOKUP($C2432,装备数值,2,0)+VLOOKUP($C2432,装备数值,5,0)*($E2432-1))*VLOOKUP($D2432,系数!$K$2:$O$7,2,0))</f>
        <v>1225</v>
      </c>
      <c r="G2432" s="17">
        <f>INT((VLOOKUP($C2432,装备数值,3,0)+VLOOKUP($C2432,装备数值,6,0)*($E2432-1))*VLOOKUP($D2432,系数!$K$2:$O$7,3,0))</f>
        <v>0</v>
      </c>
      <c r="H2432" s="17">
        <f t="shared" si="75"/>
        <v>0</v>
      </c>
      <c r="I2432" s="17">
        <f>INT((VLOOKUP($C2432,装备数值,4,0)+VLOOKUP($C2432,装备数值,7,0)*($E2432-1))*VLOOKUP($D2432,系数!$K$2:$O$7,4,0))</f>
        <v>0</v>
      </c>
      <c r="J2432" s="17">
        <f>INT((VLOOKUP($C2432,装备数值,4,0)+VLOOKUP($C2432,装备数值,7,0)*($E2432-1))*VLOOKUP($D2432,系数!$K$2:$O$7,5,0))</f>
        <v>0</v>
      </c>
      <c r="K2432" s="17">
        <f>INT(VLOOKUP(E2432,强化金币,2,1)*VLOOKUP(INDEX(装备!F:F,MATCH(属性!A2432,装备!A:A,0)),系数!$K$12:$M$15,3,0))</f>
        <v>2750</v>
      </c>
      <c r="L2432" s="17"/>
      <c r="M2432" s="17"/>
      <c r="N2432" s="17"/>
      <c r="O2432" s="17">
        <f>IF(E2432=1,"",VLOOKUP(E2432,系数!$S$2:$AB$12,MATCH(属性!C2432,评级,0),1))</f>
        <v>0</v>
      </c>
    </row>
    <row r="2433" spans="1:15" ht="17.25" thickBot="1" x14ac:dyDescent="0.4">
      <c r="A2433" s="17">
        <f t="shared" si="76"/>
        <v>7100021</v>
      </c>
      <c r="B2433" s="17" t="s">
        <v>77</v>
      </c>
      <c r="C2433" s="15">
        <f>INDEX(装备!G:G,MATCH(属性!A2433,装备!A:A,0))</f>
        <v>11</v>
      </c>
      <c r="D2433" s="15" t="str">
        <f>INDEX(装备!E:E,MATCH(属性!A2433,装备!A:A,0))</f>
        <v>armour</v>
      </c>
      <c r="E2433" s="14">
        <v>31</v>
      </c>
      <c r="F2433" s="17">
        <f>INT((VLOOKUP($C2433,装备数值,2,0)+VLOOKUP($C2433,装备数值,5,0)*($E2433-1))*VLOOKUP($D2433,系数!$K$2:$O$7,2,0))</f>
        <v>1250</v>
      </c>
      <c r="G2433" s="17">
        <f>INT((VLOOKUP($C2433,装备数值,3,0)+VLOOKUP($C2433,装备数值,6,0)*($E2433-1))*VLOOKUP($D2433,系数!$K$2:$O$7,3,0))</f>
        <v>0</v>
      </c>
      <c r="H2433" s="17">
        <f t="shared" si="75"/>
        <v>0</v>
      </c>
      <c r="I2433" s="17">
        <f>INT((VLOOKUP($C2433,装备数值,4,0)+VLOOKUP($C2433,装备数值,7,0)*($E2433-1))*VLOOKUP($D2433,系数!$K$2:$O$7,4,0))</f>
        <v>0</v>
      </c>
      <c r="J2433" s="17">
        <f>INT((VLOOKUP($C2433,装备数值,4,0)+VLOOKUP($C2433,装备数值,7,0)*($E2433-1))*VLOOKUP($D2433,系数!$K$2:$O$7,5,0))</f>
        <v>0</v>
      </c>
      <c r="K2433" s="17">
        <f>INT(VLOOKUP(E2433,强化金币,2,1)*VLOOKUP(INDEX(装备!F:F,MATCH(属性!A2433,装备!A:A,0)),系数!$K$12:$M$15,3,0))</f>
        <v>3025</v>
      </c>
      <c r="L2433" s="17"/>
      <c r="M2433" s="17"/>
      <c r="N2433" s="17"/>
      <c r="O2433" s="17">
        <f>IF(E2433=1,"",VLOOKUP(E2433,系数!$S$2:$AB$12,MATCH(属性!C2433,评级,0),1))</f>
        <v>0</v>
      </c>
    </row>
    <row r="2434" spans="1:15" ht="17.25" thickBot="1" x14ac:dyDescent="0.4">
      <c r="A2434" s="17">
        <f t="shared" si="76"/>
        <v>7100021</v>
      </c>
      <c r="B2434" s="17" t="s">
        <v>77</v>
      </c>
      <c r="C2434" s="15">
        <f>INDEX(装备!G:G,MATCH(属性!A2434,装备!A:A,0))</f>
        <v>11</v>
      </c>
      <c r="D2434" s="15" t="str">
        <f>INDEX(装备!E:E,MATCH(属性!A2434,装备!A:A,0))</f>
        <v>armour</v>
      </c>
      <c r="E2434" s="14">
        <v>32</v>
      </c>
      <c r="F2434" s="17">
        <f>INT((VLOOKUP($C2434,装备数值,2,0)+VLOOKUP($C2434,装备数值,5,0)*($E2434-1))*VLOOKUP($D2434,系数!$K$2:$O$7,2,0))</f>
        <v>1275</v>
      </c>
      <c r="G2434" s="17">
        <f>INT((VLOOKUP($C2434,装备数值,3,0)+VLOOKUP($C2434,装备数值,6,0)*($E2434-1))*VLOOKUP($D2434,系数!$K$2:$O$7,3,0))</f>
        <v>0</v>
      </c>
      <c r="H2434" s="17">
        <f t="shared" si="75"/>
        <v>0</v>
      </c>
      <c r="I2434" s="17">
        <f>INT((VLOOKUP($C2434,装备数值,4,0)+VLOOKUP($C2434,装备数值,7,0)*($E2434-1))*VLOOKUP($D2434,系数!$K$2:$O$7,4,0))</f>
        <v>0</v>
      </c>
      <c r="J2434" s="17">
        <f>INT((VLOOKUP($C2434,装备数值,4,0)+VLOOKUP($C2434,装备数值,7,0)*($E2434-1))*VLOOKUP($D2434,系数!$K$2:$O$7,5,0))</f>
        <v>0</v>
      </c>
      <c r="K2434" s="17">
        <f>INT(VLOOKUP(E2434,强化金币,2,1)*VLOOKUP(INDEX(装备!F:F,MATCH(属性!A2434,装备!A:A,0)),系数!$K$12:$M$15,3,0))</f>
        <v>3300</v>
      </c>
      <c r="L2434" s="17"/>
      <c r="M2434" s="17"/>
      <c r="N2434" s="17"/>
      <c r="O2434" s="17">
        <f>IF(E2434=1,"",VLOOKUP(E2434,系数!$S$2:$AB$12,MATCH(属性!C2434,评级,0),1))</f>
        <v>0</v>
      </c>
    </row>
    <row r="2435" spans="1:15" ht="17.25" thickBot="1" x14ac:dyDescent="0.4">
      <c r="A2435" s="17">
        <f t="shared" si="76"/>
        <v>7100021</v>
      </c>
      <c r="B2435" s="17" t="s">
        <v>77</v>
      </c>
      <c r="C2435" s="15">
        <f>INDEX(装备!G:G,MATCH(属性!A2435,装备!A:A,0))</f>
        <v>11</v>
      </c>
      <c r="D2435" s="15" t="str">
        <f>INDEX(装备!E:E,MATCH(属性!A2435,装备!A:A,0))</f>
        <v>armour</v>
      </c>
      <c r="E2435" s="14">
        <v>33</v>
      </c>
      <c r="F2435" s="17">
        <f>INT((VLOOKUP($C2435,装备数值,2,0)+VLOOKUP($C2435,装备数值,5,0)*($E2435-1))*VLOOKUP($D2435,系数!$K$2:$O$7,2,0))</f>
        <v>1300</v>
      </c>
      <c r="G2435" s="17">
        <f>INT((VLOOKUP($C2435,装备数值,3,0)+VLOOKUP($C2435,装备数值,6,0)*($E2435-1))*VLOOKUP($D2435,系数!$K$2:$O$7,3,0))</f>
        <v>0</v>
      </c>
      <c r="H2435" s="17">
        <f t="shared" si="75"/>
        <v>0</v>
      </c>
      <c r="I2435" s="17">
        <f>INT((VLOOKUP($C2435,装备数值,4,0)+VLOOKUP($C2435,装备数值,7,0)*($E2435-1))*VLOOKUP($D2435,系数!$K$2:$O$7,4,0))</f>
        <v>0</v>
      </c>
      <c r="J2435" s="17">
        <f>INT((VLOOKUP($C2435,装备数值,4,0)+VLOOKUP($C2435,装备数值,7,0)*($E2435-1))*VLOOKUP($D2435,系数!$K$2:$O$7,5,0))</f>
        <v>0</v>
      </c>
      <c r="K2435" s="17">
        <f>INT(VLOOKUP(E2435,强化金币,2,1)*VLOOKUP(INDEX(装备!F:F,MATCH(属性!A2435,装备!A:A,0)),系数!$K$12:$M$15,3,0))</f>
        <v>3575</v>
      </c>
      <c r="L2435" s="17"/>
      <c r="M2435" s="17"/>
      <c r="N2435" s="17"/>
      <c r="O2435" s="17">
        <f>IF(E2435=1,"",VLOOKUP(E2435,系数!$S$2:$AB$12,MATCH(属性!C2435,评级,0),1))</f>
        <v>0</v>
      </c>
    </row>
    <row r="2436" spans="1:15" ht="17.25" thickBot="1" x14ac:dyDescent="0.4">
      <c r="A2436" s="17">
        <f t="shared" si="76"/>
        <v>7100021</v>
      </c>
      <c r="B2436" s="17" t="s">
        <v>77</v>
      </c>
      <c r="C2436" s="15">
        <f>INDEX(装备!G:G,MATCH(属性!A2436,装备!A:A,0))</f>
        <v>11</v>
      </c>
      <c r="D2436" s="15" t="str">
        <f>INDEX(装备!E:E,MATCH(属性!A2436,装备!A:A,0))</f>
        <v>armour</v>
      </c>
      <c r="E2436" s="14">
        <v>34</v>
      </c>
      <c r="F2436" s="17">
        <f>INT((VLOOKUP($C2436,装备数值,2,0)+VLOOKUP($C2436,装备数值,5,0)*($E2436-1))*VLOOKUP($D2436,系数!$K$2:$O$7,2,0))</f>
        <v>1325</v>
      </c>
      <c r="G2436" s="17">
        <f>INT((VLOOKUP($C2436,装备数值,3,0)+VLOOKUP($C2436,装备数值,6,0)*($E2436-1))*VLOOKUP($D2436,系数!$K$2:$O$7,3,0))</f>
        <v>0</v>
      </c>
      <c r="H2436" s="17">
        <f t="shared" ref="H2436:H2499" si="77">G2436</f>
        <v>0</v>
      </c>
      <c r="I2436" s="17">
        <f>INT((VLOOKUP($C2436,装备数值,4,0)+VLOOKUP($C2436,装备数值,7,0)*($E2436-1))*VLOOKUP($D2436,系数!$K$2:$O$7,4,0))</f>
        <v>0</v>
      </c>
      <c r="J2436" s="17">
        <f>INT((VLOOKUP($C2436,装备数值,4,0)+VLOOKUP($C2436,装备数值,7,0)*($E2436-1))*VLOOKUP($D2436,系数!$K$2:$O$7,5,0))</f>
        <v>0</v>
      </c>
      <c r="K2436" s="17">
        <f>INT(VLOOKUP(E2436,强化金币,2,1)*VLOOKUP(INDEX(装备!F:F,MATCH(属性!A2436,装备!A:A,0)),系数!$K$12:$M$15,3,0))</f>
        <v>3850</v>
      </c>
      <c r="L2436" s="17"/>
      <c r="M2436" s="17"/>
      <c r="N2436" s="17"/>
      <c r="O2436" s="17">
        <f>IF(E2436=1,"",VLOOKUP(E2436,系数!$S$2:$AB$12,MATCH(属性!C2436,评级,0),1))</f>
        <v>0</v>
      </c>
    </row>
    <row r="2437" spans="1:15" ht="17.25" thickBot="1" x14ac:dyDescent="0.4">
      <c r="A2437" s="17">
        <f t="shared" si="76"/>
        <v>7100021</v>
      </c>
      <c r="B2437" s="17" t="s">
        <v>77</v>
      </c>
      <c r="C2437" s="15">
        <f>INDEX(装备!G:G,MATCH(属性!A2437,装备!A:A,0))</f>
        <v>11</v>
      </c>
      <c r="D2437" s="15" t="str">
        <f>INDEX(装备!E:E,MATCH(属性!A2437,装备!A:A,0))</f>
        <v>armour</v>
      </c>
      <c r="E2437" s="14">
        <v>35</v>
      </c>
      <c r="F2437" s="17">
        <f>INT((VLOOKUP($C2437,装备数值,2,0)+VLOOKUP($C2437,装备数值,5,0)*($E2437-1))*VLOOKUP($D2437,系数!$K$2:$O$7,2,0))</f>
        <v>1350</v>
      </c>
      <c r="G2437" s="17">
        <f>INT((VLOOKUP($C2437,装备数值,3,0)+VLOOKUP($C2437,装备数值,6,0)*($E2437-1))*VLOOKUP($D2437,系数!$K$2:$O$7,3,0))</f>
        <v>0</v>
      </c>
      <c r="H2437" s="17">
        <f t="shared" si="77"/>
        <v>0</v>
      </c>
      <c r="I2437" s="17">
        <f>INT((VLOOKUP($C2437,装备数值,4,0)+VLOOKUP($C2437,装备数值,7,0)*($E2437-1))*VLOOKUP($D2437,系数!$K$2:$O$7,4,0))</f>
        <v>0</v>
      </c>
      <c r="J2437" s="17">
        <f>INT((VLOOKUP($C2437,装备数值,4,0)+VLOOKUP($C2437,装备数值,7,0)*($E2437-1))*VLOOKUP($D2437,系数!$K$2:$O$7,5,0))</f>
        <v>0</v>
      </c>
      <c r="K2437" s="17">
        <f>INT(VLOOKUP(E2437,强化金币,2,1)*VLOOKUP(INDEX(装备!F:F,MATCH(属性!A2437,装备!A:A,0)),系数!$K$12:$M$15,3,0))</f>
        <v>4125</v>
      </c>
      <c r="L2437" s="17"/>
      <c r="M2437" s="17"/>
      <c r="N2437" s="17"/>
      <c r="O2437" s="17">
        <f>IF(E2437=1,"",VLOOKUP(E2437,系数!$S$2:$AB$12,MATCH(属性!C2437,评级,0),1))</f>
        <v>0</v>
      </c>
    </row>
    <row r="2438" spans="1:15" ht="17.25" thickBot="1" x14ac:dyDescent="0.4">
      <c r="A2438" s="17">
        <f t="shared" si="76"/>
        <v>7100021</v>
      </c>
      <c r="B2438" s="17" t="s">
        <v>77</v>
      </c>
      <c r="C2438" s="15">
        <f>INDEX(装备!G:G,MATCH(属性!A2438,装备!A:A,0))</f>
        <v>11</v>
      </c>
      <c r="D2438" s="15" t="str">
        <f>INDEX(装备!E:E,MATCH(属性!A2438,装备!A:A,0))</f>
        <v>armour</v>
      </c>
      <c r="E2438" s="14">
        <v>36</v>
      </c>
      <c r="F2438" s="17">
        <f>INT((VLOOKUP($C2438,装备数值,2,0)+VLOOKUP($C2438,装备数值,5,0)*($E2438-1))*VLOOKUP($D2438,系数!$K$2:$O$7,2,0))</f>
        <v>1375</v>
      </c>
      <c r="G2438" s="17">
        <f>INT((VLOOKUP($C2438,装备数值,3,0)+VLOOKUP($C2438,装备数值,6,0)*($E2438-1))*VLOOKUP($D2438,系数!$K$2:$O$7,3,0))</f>
        <v>0</v>
      </c>
      <c r="H2438" s="17">
        <f t="shared" si="77"/>
        <v>0</v>
      </c>
      <c r="I2438" s="17">
        <f>INT((VLOOKUP($C2438,装备数值,4,0)+VLOOKUP($C2438,装备数值,7,0)*($E2438-1))*VLOOKUP($D2438,系数!$K$2:$O$7,4,0))</f>
        <v>0</v>
      </c>
      <c r="J2438" s="17">
        <f>INT((VLOOKUP($C2438,装备数值,4,0)+VLOOKUP($C2438,装备数值,7,0)*($E2438-1))*VLOOKUP($D2438,系数!$K$2:$O$7,5,0))</f>
        <v>0</v>
      </c>
      <c r="K2438" s="17">
        <f>INT(VLOOKUP(E2438,强化金币,2,1)*VLOOKUP(INDEX(装备!F:F,MATCH(属性!A2438,装备!A:A,0)),系数!$K$12:$M$15,3,0))</f>
        <v>4400</v>
      </c>
      <c r="L2438" s="17"/>
      <c r="M2438" s="17"/>
      <c r="N2438" s="17"/>
      <c r="O2438" s="17">
        <f>IF(E2438=1,"",VLOOKUP(E2438,系数!$S$2:$AB$12,MATCH(属性!C2438,评级,0),1))</f>
        <v>0</v>
      </c>
    </row>
    <row r="2439" spans="1:15" ht="17.25" thickBot="1" x14ac:dyDescent="0.4">
      <c r="A2439" s="17">
        <f t="shared" si="76"/>
        <v>7100021</v>
      </c>
      <c r="B2439" s="17" t="s">
        <v>77</v>
      </c>
      <c r="C2439" s="15">
        <f>INDEX(装备!G:G,MATCH(属性!A2439,装备!A:A,0))</f>
        <v>11</v>
      </c>
      <c r="D2439" s="15" t="str">
        <f>INDEX(装备!E:E,MATCH(属性!A2439,装备!A:A,0))</f>
        <v>armour</v>
      </c>
      <c r="E2439" s="14">
        <v>37</v>
      </c>
      <c r="F2439" s="17">
        <f>INT((VLOOKUP($C2439,装备数值,2,0)+VLOOKUP($C2439,装备数值,5,0)*($E2439-1))*VLOOKUP($D2439,系数!$K$2:$O$7,2,0))</f>
        <v>1400</v>
      </c>
      <c r="G2439" s="17">
        <f>INT((VLOOKUP($C2439,装备数值,3,0)+VLOOKUP($C2439,装备数值,6,0)*($E2439-1))*VLOOKUP($D2439,系数!$K$2:$O$7,3,0))</f>
        <v>0</v>
      </c>
      <c r="H2439" s="17">
        <f t="shared" si="77"/>
        <v>0</v>
      </c>
      <c r="I2439" s="17">
        <f>INT((VLOOKUP($C2439,装备数值,4,0)+VLOOKUP($C2439,装备数值,7,0)*($E2439-1))*VLOOKUP($D2439,系数!$K$2:$O$7,4,0))</f>
        <v>0</v>
      </c>
      <c r="J2439" s="17">
        <f>INT((VLOOKUP($C2439,装备数值,4,0)+VLOOKUP($C2439,装备数值,7,0)*($E2439-1))*VLOOKUP($D2439,系数!$K$2:$O$7,5,0))</f>
        <v>0</v>
      </c>
      <c r="K2439" s="17">
        <f>INT(VLOOKUP(E2439,强化金币,2,1)*VLOOKUP(INDEX(装备!F:F,MATCH(属性!A2439,装备!A:A,0)),系数!$K$12:$M$15,3,0))</f>
        <v>4675</v>
      </c>
      <c r="L2439" s="17"/>
      <c r="M2439" s="17"/>
      <c r="N2439" s="17"/>
      <c r="O2439" s="17">
        <f>IF(E2439=1,"",VLOOKUP(E2439,系数!$S$2:$AB$12,MATCH(属性!C2439,评级,0),1))</f>
        <v>0</v>
      </c>
    </row>
    <row r="2440" spans="1:15" ht="17.25" thickBot="1" x14ac:dyDescent="0.4">
      <c r="A2440" s="17">
        <f t="shared" si="76"/>
        <v>7100021</v>
      </c>
      <c r="B2440" s="17" t="s">
        <v>77</v>
      </c>
      <c r="C2440" s="15">
        <f>INDEX(装备!G:G,MATCH(属性!A2440,装备!A:A,0))</f>
        <v>11</v>
      </c>
      <c r="D2440" s="15" t="str">
        <f>INDEX(装备!E:E,MATCH(属性!A2440,装备!A:A,0))</f>
        <v>armour</v>
      </c>
      <c r="E2440" s="14">
        <v>38</v>
      </c>
      <c r="F2440" s="17">
        <f>INT((VLOOKUP($C2440,装备数值,2,0)+VLOOKUP($C2440,装备数值,5,0)*($E2440-1))*VLOOKUP($D2440,系数!$K$2:$O$7,2,0))</f>
        <v>1425</v>
      </c>
      <c r="G2440" s="17">
        <f>INT((VLOOKUP($C2440,装备数值,3,0)+VLOOKUP($C2440,装备数值,6,0)*($E2440-1))*VLOOKUP($D2440,系数!$K$2:$O$7,3,0))</f>
        <v>0</v>
      </c>
      <c r="H2440" s="17">
        <f t="shared" si="77"/>
        <v>0</v>
      </c>
      <c r="I2440" s="17">
        <f>INT((VLOOKUP($C2440,装备数值,4,0)+VLOOKUP($C2440,装备数值,7,0)*($E2440-1))*VLOOKUP($D2440,系数!$K$2:$O$7,4,0))</f>
        <v>0</v>
      </c>
      <c r="J2440" s="17">
        <f>INT((VLOOKUP($C2440,装备数值,4,0)+VLOOKUP($C2440,装备数值,7,0)*($E2440-1))*VLOOKUP($D2440,系数!$K$2:$O$7,5,0))</f>
        <v>0</v>
      </c>
      <c r="K2440" s="17">
        <f>INT(VLOOKUP(E2440,强化金币,2,1)*VLOOKUP(INDEX(装备!F:F,MATCH(属性!A2440,装备!A:A,0)),系数!$K$12:$M$15,3,0))</f>
        <v>4950</v>
      </c>
      <c r="L2440" s="17"/>
      <c r="M2440" s="17"/>
      <c r="N2440" s="17"/>
      <c r="O2440" s="17">
        <f>IF(E2440=1,"",VLOOKUP(E2440,系数!$S$2:$AB$12,MATCH(属性!C2440,评级,0),1))</f>
        <v>0</v>
      </c>
    </row>
    <row r="2441" spans="1:15" ht="17.25" thickBot="1" x14ac:dyDescent="0.4">
      <c r="A2441" s="17">
        <f t="shared" si="76"/>
        <v>7100021</v>
      </c>
      <c r="B2441" s="17" t="s">
        <v>77</v>
      </c>
      <c r="C2441" s="15">
        <f>INDEX(装备!G:G,MATCH(属性!A2441,装备!A:A,0))</f>
        <v>11</v>
      </c>
      <c r="D2441" s="15" t="str">
        <f>INDEX(装备!E:E,MATCH(属性!A2441,装备!A:A,0))</f>
        <v>armour</v>
      </c>
      <c r="E2441" s="14">
        <v>39</v>
      </c>
      <c r="F2441" s="17">
        <f>INT((VLOOKUP($C2441,装备数值,2,0)+VLOOKUP($C2441,装备数值,5,0)*($E2441-1))*VLOOKUP($D2441,系数!$K$2:$O$7,2,0))</f>
        <v>1450</v>
      </c>
      <c r="G2441" s="17">
        <f>INT((VLOOKUP($C2441,装备数值,3,0)+VLOOKUP($C2441,装备数值,6,0)*($E2441-1))*VLOOKUP($D2441,系数!$K$2:$O$7,3,0))</f>
        <v>0</v>
      </c>
      <c r="H2441" s="17">
        <f t="shared" si="77"/>
        <v>0</v>
      </c>
      <c r="I2441" s="17">
        <f>INT((VLOOKUP($C2441,装备数值,4,0)+VLOOKUP($C2441,装备数值,7,0)*($E2441-1))*VLOOKUP($D2441,系数!$K$2:$O$7,4,0))</f>
        <v>0</v>
      </c>
      <c r="J2441" s="17">
        <f>INT((VLOOKUP($C2441,装备数值,4,0)+VLOOKUP($C2441,装备数值,7,0)*($E2441-1))*VLOOKUP($D2441,系数!$K$2:$O$7,5,0))</f>
        <v>0</v>
      </c>
      <c r="K2441" s="17">
        <f>INT(VLOOKUP(E2441,强化金币,2,1)*VLOOKUP(INDEX(装备!F:F,MATCH(属性!A2441,装备!A:A,0)),系数!$K$12:$M$15,3,0))</f>
        <v>5500</v>
      </c>
      <c r="L2441" s="17"/>
      <c r="M2441" s="17"/>
      <c r="N2441" s="17"/>
      <c r="O2441" s="17">
        <f>IF(E2441=1,"",VLOOKUP(E2441,系数!$S$2:$AB$12,MATCH(属性!C2441,评级,0),1))</f>
        <v>0</v>
      </c>
    </row>
    <row r="2442" spans="1:15" ht="17.25" thickBot="1" x14ac:dyDescent="0.4">
      <c r="A2442" s="17">
        <f t="shared" si="76"/>
        <v>7100021</v>
      </c>
      <c r="B2442" s="17" t="s">
        <v>77</v>
      </c>
      <c r="C2442" s="15">
        <f>INDEX(装备!G:G,MATCH(属性!A2442,装备!A:A,0))</f>
        <v>11</v>
      </c>
      <c r="D2442" s="15" t="str">
        <f>INDEX(装备!E:E,MATCH(属性!A2442,装备!A:A,0))</f>
        <v>armour</v>
      </c>
      <c r="E2442" s="14">
        <v>40</v>
      </c>
      <c r="F2442" s="17">
        <f>INT((VLOOKUP($C2442,装备数值,2,0)+VLOOKUP($C2442,装备数值,5,0)*($E2442-1))*VLOOKUP($D2442,系数!$K$2:$O$7,2,0))</f>
        <v>1475</v>
      </c>
      <c r="G2442" s="17">
        <f>INT((VLOOKUP($C2442,装备数值,3,0)+VLOOKUP($C2442,装备数值,6,0)*($E2442-1))*VLOOKUP($D2442,系数!$K$2:$O$7,3,0))</f>
        <v>0</v>
      </c>
      <c r="H2442" s="17">
        <f t="shared" si="77"/>
        <v>0</v>
      </c>
      <c r="I2442" s="17">
        <f>INT((VLOOKUP($C2442,装备数值,4,0)+VLOOKUP($C2442,装备数值,7,0)*($E2442-1))*VLOOKUP($D2442,系数!$K$2:$O$7,4,0))</f>
        <v>0</v>
      </c>
      <c r="J2442" s="17">
        <f>INT((VLOOKUP($C2442,装备数值,4,0)+VLOOKUP($C2442,装备数值,7,0)*($E2442-1))*VLOOKUP($D2442,系数!$K$2:$O$7,5,0))</f>
        <v>0</v>
      </c>
      <c r="K2442" s="17">
        <f>INT(VLOOKUP(E2442,强化金币,2,1)*VLOOKUP(INDEX(装备!F:F,MATCH(属性!A2442,装备!A:A,0)),系数!$K$12:$M$15,3,0))</f>
        <v>6600</v>
      </c>
      <c r="L2442" s="17"/>
      <c r="M2442" s="17"/>
      <c r="N2442" s="17"/>
      <c r="O2442" s="17">
        <f>IF(E2442=1,"",VLOOKUP(E2442,系数!$S$2:$AB$12,MATCH(属性!C2442,评级,0),1))</f>
        <v>0</v>
      </c>
    </row>
    <row r="2443" spans="1:15" ht="17.25" thickBot="1" x14ac:dyDescent="0.4">
      <c r="A2443" s="17">
        <f t="shared" si="76"/>
        <v>7100021</v>
      </c>
      <c r="B2443" s="17" t="s">
        <v>77</v>
      </c>
      <c r="C2443" s="15">
        <f>INDEX(装备!G:G,MATCH(属性!A2443,装备!A:A,0))</f>
        <v>11</v>
      </c>
      <c r="D2443" s="15" t="str">
        <f>INDEX(装备!E:E,MATCH(属性!A2443,装备!A:A,0))</f>
        <v>armour</v>
      </c>
      <c r="E2443" s="14">
        <v>41</v>
      </c>
      <c r="F2443" s="17">
        <f>INT((VLOOKUP($C2443,装备数值,2,0)+VLOOKUP($C2443,装备数值,5,0)*($E2443-1))*VLOOKUP($D2443,系数!$K$2:$O$7,2,0))</f>
        <v>1500</v>
      </c>
      <c r="G2443" s="17">
        <f>INT((VLOOKUP($C2443,装备数值,3,0)+VLOOKUP($C2443,装备数值,6,0)*($E2443-1))*VLOOKUP($D2443,系数!$K$2:$O$7,3,0))</f>
        <v>0</v>
      </c>
      <c r="H2443" s="17">
        <f t="shared" si="77"/>
        <v>0</v>
      </c>
      <c r="I2443" s="17">
        <f>INT((VLOOKUP($C2443,装备数值,4,0)+VLOOKUP($C2443,装备数值,7,0)*($E2443-1))*VLOOKUP($D2443,系数!$K$2:$O$7,4,0))</f>
        <v>0</v>
      </c>
      <c r="J2443" s="17">
        <f>INT((VLOOKUP($C2443,装备数值,4,0)+VLOOKUP($C2443,装备数值,7,0)*($E2443-1))*VLOOKUP($D2443,系数!$K$2:$O$7,5,0))</f>
        <v>0</v>
      </c>
      <c r="K2443" s="17">
        <f>INT(VLOOKUP(E2443,强化金币,2,1)*VLOOKUP(INDEX(装备!F:F,MATCH(属性!A2443,装备!A:A,0)),系数!$K$12:$M$15,3,0))</f>
        <v>7700</v>
      </c>
      <c r="L2443" s="17"/>
      <c r="M2443" s="17"/>
      <c r="N2443" s="17"/>
      <c r="O2443" s="17">
        <f>IF(E2443=1,"",VLOOKUP(E2443,系数!$S$2:$AB$12,MATCH(属性!C2443,评级,0),1))</f>
        <v>0</v>
      </c>
    </row>
    <row r="2444" spans="1:15" ht="17.25" thickBot="1" x14ac:dyDescent="0.4">
      <c r="A2444" s="17">
        <f t="shared" si="76"/>
        <v>7100021</v>
      </c>
      <c r="B2444" s="17" t="s">
        <v>77</v>
      </c>
      <c r="C2444" s="15">
        <f>INDEX(装备!G:G,MATCH(属性!A2444,装备!A:A,0))</f>
        <v>11</v>
      </c>
      <c r="D2444" s="15" t="str">
        <f>INDEX(装备!E:E,MATCH(属性!A2444,装备!A:A,0))</f>
        <v>armour</v>
      </c>
      <c r="E2444" s="14">
        <v>42</v>
      </c>
      <c r="F2444" s="17">
        <f>INT((VLOOKUP($C2444,装备数值,2,0)+VLOOKUP($C2444,装备数值,5,0)*($E2444-1))*VLOOKUP($D2444,系数!$K$2:$O$7,2,0))</f>
        <v>1525</v>
      </c>
      <c r="G2444" s="17">
        <f>INT((VLOOKUP($C2444,装备数值,3,0)+VLOOKUP($C2444,装备数值,6,0)*($E2444-1))*VLOOKUP($D2444,系数!$K$2:$O$7,3,0))</f>
        <v>0</v>
      </c>
      <c r="H2444" s="17">
        <f t="shared" si="77"/>
        <v>0</v>
      </c>
      <c r="I2444" s="17">
        <f>INT((VLOOKUP($C2444,装备数值,4,0)+VLOOKUP($C2444,装备数值,7,0)*($E2444-1))*VLOOKUP($D2444,系数!$K$2:$O$7,4,0))</f>
        <v>0</v>
      </c>
      <c r="J2444" s="17">
        <f>INT((VLOOKUP($C2444,装备数值,4,0)+VLOOKUP($C2444,装备数值,7,0)*($E2444-1))*VLOOKUP($D2444,系数!$K$2:$O$7,5,0))</f>
        <v>0</v>
      </c>
      <c r="K2444" s="17">
        <f>INT(VLOOKUP(E2444,强化金币,2,1)*VLOOKUP(INDEX(装备!F:F,MATCH(属性!A2444,装备!A:A,0)),系数!$K$12:$M$15,3,0))</f>
        <v>8800</v>
      </c>
      <c r="L2444" s="17"/>
      <c r="M2444" s="17"/>
      <c r="N2444" s="17"/>
      <c r="O2444" s="17">
        <f>IF(E2444=1,"",VLOOKUP(E2444,系数!$S$2:$AB$12,MATCH(属性!C2444,评级,0),1))</f>
        <v>0</v>
      </c>
    </row>
    <row r="2445" spans="1:15" ht="17.25" thickBot="1" x14ac:dyDescent="0.4">
      <c r="A2445" s="17">
        <f t="shared" si="76"/>
        <v>7100021</v>
      </c>
      <c r="B2445" s="17" t="s">
        <v>77</v>
      </c>
      <c r="C2445" s="15">
        <f>INDEX(装备!G:G,MATCH(属性!A2445,装备!A:A,0))</f>
        <v>11</v>
      </c>
      <c r="D2445" s="15" t="str">
        <f>INDEX(装备!E:E,MATCH(属性!A2445,装备!A:A,0))</f>
        <v>armour</v>
      </c>
      <c r="E2445" s="14">
        <v>43</v>
      </c>
      <c r="F2445" s="17">
        <f>INT((VLOOKUP($C2445,装备数值,2,0)+VLOOKUP($C2445,装备数值,5,0)*($E2445-1))*VLOOKUP($D2445,系数!$K$2:$O$7,2,0))</f>
        <v>1550</v>
      </c>
      <c r="G2445" s="17">
        <f>INT((VLOOKUP($C2445,装备数值,3,0)+VLOOKUP($C2445,装备数值,6,0)*($E2445-1))*VLOOKUP($D2445,系数!$K$2:$O$7,3,0))</f>
        <v>0</v>
      </c>
      <c r="H2445" s="17">
        <f t="shared" si="77"/>
        <v>0</v>
      </c>
      <c r="I2445" s="17">
        <f>INT((VLOOKUP($C2445,装备数值,4,0)+VLOOKUP($C2445,装备数值,7,0)*($E2445-1))*VLOOKUP($D2445,系数!$K$2:$O$7,4,0))</f>
        <v>0</v>
      </c>
      <c r="J2445" s="17">
        <f>INT((VLOOKUP($C2445,装备数值,4,0)+VLOOKUP($C2445,装备数值,7,0)*($E2445-1))*VLOOKUP($D2445,系数!$K$2:$O$7,5,0))</f>
        <v>0</v>
      </c>
      <c r="K2445" s="17">
        <f>INT(VLOOKUP(E2445,强化金币,2,1)*VLOOKUP(INDEX(装备!F:F,MATCH(属性!A2445,装备!A:A,0)),系数!$K$12:$M$15,3,0))</f>
        <v>9900</v>
      </c>
      <c r="L2445" s="17"/>
      <c r="M2445" s="17"/>
      <c r="N2445" s="17"/>
      <c r="O2445" s="17">
        <f>IF(E2445=1,"",VLOOKUP(E2445,系数!$S$2:$AB$12,MATCH(属性!C2445,评级,0),1))</f>
        <v>0</v>
      </c>
    </row>
    <row r="2446" spans="1:15" ht="17.25" thickBot="1" x14ac:dyDescent="0.4">
      <c r="A2446" s="17">
        <f t="shared" si="76"/>
        <v>7100021</v>
      </c>
      <c r="B2446" s="17" t="s">
        <v>77</v>
      </c>
      <c r="C2446" s="15">
        <f>INDEX(装备!G:G,MATCH(属性!A2446,装备!A:A,0))</f>
        <v>11</v>
      </c>
      <c r="D2446" s="15" t="str">
        <f>INDEX(装备!E:E,MATCH(属性!A2446,装备!A:A,0))</f>
        <v>armour</v>
      </c>
      <c r="E2446" s="14">
        <v>44</v>
      </c>
      <c r="F2446" s="17">
        <f>INT((VLOOKUP($C2446,装备数值,2,0)+VLOOKUP($C2446,装备数值,5,0)*($E2446-1))*VLOOKUP($D2446,系数!$K$2:$O$7,2,0))</f>
        <v>1575</v>
      </c>
      <c r="G2446" s="17">
        <f>INT((VLOOKUP($C2446,装备数值,3,0)+VLOOKUP($C2446,装备数值,6,0)*($E2446-1))*VLOOKUP($D2446,系数!$K$2:$O$7,3,0))</f>
        <v>0</v>
      </c>
      <c r="H2446" s="17">
        <f t="shared" si="77"/>
        <v>0</v>
      </c>
      <c r="I2446" s="17">
        <f>INT((VLOOKUP($C2446,装备数值,4,0)+VLOOKUP($C2446,装备数值,7,0)*($E2446-1))*VLOOKUP($D2446,系数!$K$2:$O$7,4,0))</f>
        <v>0</v>
      </c>
      <c r="J2446" s="17">
        <f>INT((VLOOKUP($C2446,装备数值,4,0)+VLOOKUP($C2446,装备数值,7,0)*($E2446-1))*VLOOKUP($D2446,系数!$K$2:$O$7,5,0))</f>
        <v>0</v>
      </c>
      <c r="K2446" s="17">
        <f>INT(VLOOKUP(E2446,强化金币,2,1)*VLOOKUP(INDEX(装备!F:F,MATCH(属性!A2446,装备!A:A,0)),系数!$K$12:$M$15,3,0))</f>
        <v>11000</v>
      </c>
      <c r="L2446" s="17"/>
      <c r="M2446" s="17"/>
      <c r="N2446" s="17"/>
      <c r="O2446" s="17">
        <f>IF(E2446=1,"",VLOOKUP(E2446,系数!$S$2:$AB$12,MATCH(属性!C2446,评级,0),1))</f>
        <v>0</v>
      </c>
    </row>
    <row r="2447" spans="1:15" ht="17.25" thickBot="1" x14ac:dyDescent="0.4">
      <c r="A2447" s="17">
        <f t="shared" si="76"/>
        <v>7100021</v>
      </c>
      <c r="B2447" s="17" t="s">
        <v>77</v>
      </c>
      <c r="C2447" s="15">
        <f>INDEX(装备!G:G,MATCH(属性!A2447,装备!A:A,0))</f>
        <v>11</v>
      </c>
      <c r="D2447" s="15" t="str">
        <f>INDEX(装备!E:E,MATCH(属性!A2447,装备!A:A,0))</f>
        <v>armour</v>
      </c>
      <c r="E2447" s="14">
        <v>45</v>
      </c>
      <c r="F2447" s="17">
        <f>INT((VLOOKUP($C2447,装备数值,2,0)+VLOOKUP($C2447,装备数值,5,0)*($E2447-1))*VLOOKUP($D2447,系数!$K$2:$O$7,2,0))</f>
        <v>1600</v>
      </c>
      <c r="G2447" s="17">
        <f>INT((VLOOKUP($C2447,装备数值,3,0)+VLOOKUP($C2447,装备数值,6,0)*($E2447-1))*VLOOKUP($D2447,系数!$K$2:$O$7,3,0))</f>
        <v>0</v>
      </c>
      <c r="H2447" s="17">
        <f t="shared" si="77"/>
        <v>0</v>
      </c>
      <c r="I2447" s="17">
        <f>INT((VLOOKUP($C2447,装备数值,4,0)+VLOOKUP($C2447,装备数值,7,0)*($E2447-1))*VLOOKUP($D2447,系数!$K$2:$O$7,4,0))</f>
        <v>0</v>
      </c>
      <c r="J2447" s="17">
        <f>INT((VLOOKUP($C2447,装备数值,4,0)+VLOOKUP($C2447,装备数值,7,0)*($E2447-1))*VLOOKUP($D2447,系数!$K$2:$O$7,5,0))</f>
        <v>0</v>
      </c>
      <c r="K2447" s="17">
        <f>INT(VLOOKUP(E2447,强化金币,2,1)*VLOOKUP(INDEX(装备!F:F,MATCH(属性!A2447,装备!A:A,0)),系数!$K$12:$M$15,3,0))</f>
        <v>12100</v>
      </c>
      <c r="L2447" s="17"/>
      <c r="M2447" s="17"/>
      <c r="N2447" s="17"/>
      <c r="O2447" s="17">
        <f>IF(E2447=1,"",VLOOKUP(E2447,系数!$S$2:$AB$12,MATCH(属性!C2447,评级,0),1))</f>
        <v>0</v>
      </c>
    </row>
    <row r="2448" spans="1:15" ht="17.25" thickBot="1" x14ac:dyDescent="0.4">
      <c r="A2448" s="17">
        <f t="shared" si="76"/>
        <v>7100021</v>
      </c>
      <c r="B2448" s="17" t="s">
        <v>77</v>
      </c>
      <c r="C2448" s="15">
        <f>INDEX(装备!G:G,MATCH(属性!A2448,装备!A:A,0))</f>
        <v>11</v>
      </c>
      <c r="D2448" s="15" t="str">
        <f>INDEX(装备!E:E,MATCH(属性!A2448,装备!A:A,0))</f>
        <v>armour</v>
      </c>
      <c r="E2448" s="14">
        <v>46</v>
      </c>
      <c r="F2448" s="17">
        <f>INT((VLOOKUP($C2448,装备数值,2,0)+VLOOKUP($C2448,装备数值,5,0)*($E2448-1))*VLOOKUP($D2448,系数!$K$2:$O$7,2,0))</f>
        <v>1625</v>
      </c>
      <c r="G2448" s="17">
        <f>INT((VLOOKUP($C2448,装备数值,3,0)+VLOOKUP($C2448,装备数值,6,0)*($E2448-1))*VLOOKUP($D2448,系数!$K$2:$O$7,3,0))</f>
        <v>0</v>
      </c>
      <c r="H2448" s="17">
        <f t="shared" si="77"/>
        <v>0</v>
      </c>
      <c r="I2448" s="17">
        <f>INT((VLOOKUP($C2448,装备数值,4,0)+VLOOKUP($C2448,装备数值,7,0)*($E2448-1))*VLOOKUP($D2448,系数!$K$2:$O$7,4,0))</f>
        <v>0</v>
      </c>
      <c r="J2448" s="17">
        <f>INT((VLOOKUP($C2448,装备数值,4,0)+VLOOKUP($C2448,装备数值,7,0)*($E2448-1))*VLOOKUP($D2448,系数!$K$2:$O$7,5,0))</f>
        <v>0</v>
      </c>
      <c r="K2448" s="17">
        <f>INT(VLOOKUP(E2448,强化金币,2,1)*VLOOKUP(INDEX(装备!F:F,MATCH(属性!A2448,装备!A:A,0)),系数!$K$12:$M$15,3,0))</f>
        <v>13200</v>
      </c>
      <c r="L2448" s="17"/>
      <c r="M2448" s="17"/>
      <c r="N2448" s="17"/>
      <c r="O2448" s="17">
        <f>IF(E2448=1,"",VLOOKUP(E2448,系数!$S$2:$AB$12,MATCH(属性!C2448,评级,0),1))</f>
        <v>0</v>
      </c>
    </row>
    <row r="2449" spans="1:15" ht="17.25" thickBot="1" x14ac:dyDescent="0.4">
      <c r="A2449" s="17">
        <f t="shared" si="76"/>
        <v>7100021</v>
      </c>
      <c r="B2449" s="17" t="s">
        <v>77</v>
      </c>
      <c r="C2449" s="15">
        <f>INDEX(装备!G:G,MATCH(属性!A2449,装备!A:A,0))</f>
        <v>11</v>
      </c>
      <c r="D2449" s="15" t="str">
        <f>INDEX(装备!E:E,MATCH(属性!A2449,装备!A:A,0))</f>
        <v>armour</v>
      </c>
      <c r="E2449" s="14">
        <v>47</v>
      </c>
      <c r="F2449" s="17">
        <f>INT((VLOOKUP($C2449,装备数值,2,0)+VLOOKUP($C2449,装备数值,5,0)*($E2449-1))*VLOOKUP($D2449,系数!$K$2:$O$7,2,0))</f>
        <v>1650</v>
      </c>
      <c r="G2449" s="17">
        <f>INT((VLOOKUP($C2449,装备数值,3,0)+VLOOKUP($C2449,装备数值,6,0)*($E2449-1))*VLOOKUP($D2449,系数!$K$2:$O$7,3,0))</f>
        <v>0</v>
      </c>
      <c r="H2449" s="17">
        <f t="shared" si="77"/>
        <v>0</v>
      </c>
      <c r="I2449" s="17">
        <f>INT((VLOOKUP($C2449,装备数值,4,0)+VLOOKUP($C2449,装备数值,7,0)*($E2449-1))*VLOOKUP($D2449,系数!$K$2:$O$7,4,0))</f>
        <v>0</v>
      </c>
      <c r="J2449" s="17">
        <f>INT((VLOOKUP($C2449,装备数值,4,0)+VLOOKUP($C2449,装备数值,7,0)*($E2449-1))*VLOOKUP($D2449,系数!$K$2:$O$7,5,0))</f>
        <v>0</v>
      </c>
      <c r="K2449" s="17">
        <f>INT(VLOOKUP(E2449,强化金币,2,1)*VLOOKUP(INDEX(装备!F:F,MATCH(属性!A2449,装备!A:A,0)),系数!$K$12:$M$15,3,0))</f>
        <v>14300</v>
      </c>
      <c r="L2449" s="17"/>
      <c r="M2449" s="17"/>
      <c r="N2449" s="17"/>
      <c r="O2449" s="17">
        <f>IF(E2449=1,"",VLOOKUP(E2449,系数!$S$2:$AB$12,MATCH(属性!C2449,评级,0),1))</f>
        <v>0</v>
      </c>
    </row>
    <row r="2450" spans="1:15" ht="17.25" thickBot="1" x14ac:dyDescent="0.4">
      <c r="A2450" s="17">
        <f t="shared" si="76"/>
        <v>7100021</v>
      </c>
      <c r="B2450" s="17" t="s">
        <v>77</v>
      </c>
      <c r="C2450" s="15">
        <f>INDEX(装备!G:G,MATCH(属性!A2450,装备!A:A,0))</f>
        <v>11</v>
      </c>
      <c r="D2450" s="15" t="str">
        <f>INDEX(装备!E:E,MATCH(属性!A2450,装备!A:A,0))</f>
        <v>armour</v>
      </c>
      <c r="E2450" s="14">
        <v>48</v>
      </c>
      <c r="F2450" s="17">
        <f>INT((VLOOKUP($C2450,装备数值,2,0)+VLOOKUP($C2450,装备数值,5,0)*($E2450-1))*VLOOKUP($D2450,系数!$K$2:$O$7,2,0))</f>
        <v>1675</v>
      </c>
      <c r="G2450" s="17">
        <f>INT((VLOOKUP($C2450,装备数值,3,0)+VLOOKUP($C2450,装备数值,6,0)*($E2450-1))*VLOOKUP($D2450,系数!$K$2:$O$7,3,0))</f>
        <v>0</v>
      </c>
      <c r="H2450" s="17">
        <f t="shared" si="77"/>
        <v>0</v>
      </c>
      <c r="I2450" s="17">
        <f>INT((VLOOKUP($C2450,装备数值,4,0)+VLOOKUP($C2450,装备数值,7,0)*($E2450-1))*VLOOKUP($D2450,系数!$K$2:$O$7,4,0))</f>
        <v>0</v>
      </c>
      <c r="J2450" s="17">
        <f>INT((VLOOKUP($C2450,装备数值,4,0)+VLOOKUP($C2450,装备数值,7,0)*($E2450-1))*VLOOKUP($D2450,系数!$K$2:$O$7,5,0))</f>
        <v>0</v>
      </c>
      <c r="K2450" s="17">
        <f>INT(VLOOKUP(E2450,强化金币,2,1)*VLOOKUP(INDEX(装备!F:F,MATCH(属性!A2450,装备!A:A,0)),系数!$K$12:$M$15,3,0))</f>
        <v>15400</v>
      </c>
      <c r="L2450" s="17"/>
      <c r="M2450" s="17"/>
      <c r="N2450" s="17"/>
      <c r="O2450" s="17">
        <f>IF(E2450=1,"",VLOOKUP(E2450,系数!$S$2:$AB$12,MATCH(属性!C2450,评级,0),1))</f>
        <v>0</v>
      </c>
    </row>
    <row r="2451" spans="1:15" ht="17.25" thickBot="1" x14ac:dyDescent="0.4">
      <c r="A2451" s="17">
        <f t="shared" si="76"/>
        <v>7100021</v>
      </c>
      <c r="B2451" s="17" t="s">
        <v>77</v>
      </c>
      <c r="C2451" s="15">
        <f>INDEX(装备!G:G,MATCH(属性!A2451,装备!A:A,0))</f>
        <v>11</v>
      </c>
      <c r="D2451" s="15" t="str">
        <f>INDEX(装备!E:E,MATCH(属性!A2451,装备!A:A,0))</f>
        <v>armour</v>
      </c>
      <c r="E2451" s="14">
        <v>49</v>
      </c>
      <c r="F2451" s="17">
        <f>INT((VLOOKUP($C2451,装备数值,2,0)+VLOOKUP($C2451,装备数值,5,0)*($E2451-1))*VLOOKUP($D2451,系数!$K$2:$O$7,2,0))</f>
        <v>1700</v>
      </c>
      <c r="G2451" s="17">
        <f>INT((VLOOKUP($C2451,装备数值,3,0)+VLOOKUP($C2451,装备数值,6,0)*($E2451-1))*VLOOKUP($D2451,系数!$K$2:$O$7,3,0))</f>
        <v>0</v>
      </c>
      <c r="H2451" s="17">
        <f t="shared" si="77"/>
        <v>0</v>
      </c>
      <c r="I2451" s="17">
        <f>INT((VLOOKUP($C2451,装备数值,4,0)+VLOOKUP($C2451,装备数值,7,0)*($E2451-1))*VLOOKUP($D2451,系数!$K$2:$O$7,4,0))</f>
        <v>0</v>
      </c>
      <c r="J2451" s="17">
        <f>INT((VLOOKUP($C2451,装备数值,4,0)+VLOOKUP($C2451,装备数值,7,0)*($E2451-1))*VLOOKUP($D2451,系数!$K$2:$O$7,5,0))</f>
        <v>0</v>
      </c>
      <c r="K2451" s="17">
        <f>INT(VLOOKUP(E2451,强化金币,2,1)*VLOOKUP(INDEX(装备!F:F,MATCH(属性!A2451,装备!A:A,0)),系数!$K$12:$M$15,3,0))</f>
        <v>16500</v>
      </c>
      <c r="L2451" s="17"/>
      <c r="M2451" s="17"/>
      <c r="N2451" s="17"/>
      <c r="O2451" s="17">
        <f>IF(E2451=1,"",VLOOKUP(E2451,系数!$S$2:$AB$12,MATCH(属性!C2451,评级,0),1))</f>
        <v>0</v>
      </c>
    </row>
    <row r="2452" spans="1:15" ht="17.25" thickBot="1" x14ac:dyDescent="0.4">
      <c r="A2452" s="17">
        <f t="shared" si="76"/>
        <v>7100021</v>
      </c>
      <c r="B2452" s="17" t="s">
        <v>77</v>
      </c>
      <c r="C2452" s="15">
        <f>INDEX(装备!G:G,MATCH(属性!A2452,装备!A:A,0))</f>
        <v>11</v>
      </c>
      <c r="D2452" s="15" t="str">
        <f>INDEX(装备!E:E,MATCH(属性!A2452,装备!A:A,0))</f>
        <v>armour</v>
      </c>
      <c r="E2452" s="14">
        <v>50</v>
      </c>
      <c r="F2452" s="17">
        <f>INT((VLOOKUP($C2452,装备数值,2,0)+VLOOKUP($C2452,装备数值,5,0)*($E2452-1))*VLOOKUP($D2452,系数!$K$2:$O$7,2,0))</f>
        <v>1725</v>
      </c>
      <c r="G2452" s="17">
        <f>INT((VLOOKUP($C2452,装备数值,3,0)+VLOOKUP($C2452,装备数值,6,0)*($E2452-1))*VLOOKUP($D2452,系数!$K$2:$O$7,3,0))</f>
        <v>0</v>
      </c>
      <c r="H2452" s="17">
        <f t="shared" si="77"/>
        <v>0</v>
      </c>
      <c r="I2452" s="17">
        <f>INT((VLOOKUP($C2452,装备数值,4,0)+VLOOKUP($C2452,装备数值,7,0)*($E2452-1))*VLOOKUP($D2452,系数!$K$2:$O$7,4,0))</f>
        <v>0</v>
      </c>
      <c r="J2452" s="17">
        <f>INT((VLOOKUP($C2452,装备数值,4,0)+VLOOKUP($C2452,装备数值,7,0)*($E2452-1))*VLOOKUP($D2452,系数!$K$2:$O$7,5,0))</f>
        <v>0</v>
      </c>
      <c r="K2452" s="17">
        <f>INT(VLOOKUP(E2452,强化金币,2,1)*VLOOKUP(INDEX(装备!F:F,MATCH(属性!A2452,装备!A:A,0)),系数!$K$12:$M$15,3,0))</f>
        <v>17600</v>
      </c>
      <c r="L2452" s="17"/>
      <c r="M2452" s="17"/>
      <c r="N2452" s="17"/>
      <c r="O2452" s="17">
        <f>IF(E2452=1,"",VLOOKUP(E2452,系数!$S$2:$AB$12,MATCH(属性!C2452,评级,0),1))</f>
        <v>0</v>
      </c>
    </row>
    <row r="2453" spans="1:15" ht="17.25" thickBot="1" x14ac:dyDescent="0.4">
      <c r="A2453" s="17">
        <f t="shared" si="76"/>
        <v>7100021</v>
      </c>
      <c r="B2453" s="17" t="s">
        <v>77</v>
      </c>
      <c r="C2453" s="15">
        <f>INDEX(装备!G:G,MATCH(属性!A2453,装备!A:A,0))</f>
        <v>11</v>
      </c>
      <c r="D2453" s="15" t="str">
        <f>INDEX(装备!E:E,MATCH(属性!A2453,装备!A:A,0))</f>
        <v>armour</v>
      </c>
      <c r="E2453" s="14">
        <v>51</v>
      </c>
      <c r="F2453" s="17">
        <f>INT((VLOOKUP($C2453,装备数值,2,0)+VLOOKUP($C2453,装备数值,5,0)*($E2453-1))*VLOOKUP($D2453,系数!$K$2:$O$7,2,0))</f>
        <v>1750</v>
      </c>
      <c r="G2453" s="17">
        <f>INT((VLOOKUP($C2453,装备数值,3,0)+VLOOKUP($C2453,装备数值,6,0)*($E2453-1))*VLOOKUP($D2453,系数!$K$2:$O$7,3,0))</f>
        <v>0</v>
      </c>
      <c r="H2453" s="17">
        <f t="shared" si="77"/>
        <v>0</v>
      </c>
      <c r="I2453" s="17">
        <f>INT((VLOOKUP($C2453,装备数值,4,0)+VLOOKUP($C2453,装备数值,7,0)*($E2453-1))*VLOOKUP($D2453,系数!$K$2:$O$7,4,0))</f>
        <v>0</v>
      </c>
      <c r="J2453" s="17">
        <f>INT((VLOOKUP($C2453,装备数值,4,0)+VLOOKUP($C2453,装备数值,7,0)*($E2453-1))*VLOOKUP($D2453,系数!$K$2:$O$7,5,0))</f>
        <v>0</v>
      </c>
      <c r="K2453" s="17">
        <f>INT(VLOOKUP(E2453,强化金币,2,1)*VLOOKUP(INDEX(装备!F:F,MATCH(属性!A2453,装备!A:A,0)),系数!$K$12:$M$15,3,0))</f>
        <v>18700</v>
      </c>
      <c r="L2453" s="17"/>
      <c r="M2453" s="17"/>
      <c r="N2453" s="17"/>
      <c r="O2453" s="17">
        <f>IF(E2453=1,"",VLOOKUP(E2453,系数!$S$2:$AB$12,MATCH(属性!C2453,评级,0),1))</f>
        <v>0</v>
      </c>
    </row>
    <row r="2454" spans="1:15" ht="17.25" thickBot="1" x14ac:dyDescent="0.4">
      <c r="A2454" s="17">
        <f t="shared" si="76"/>
        <v>7100021</v>
      </c>
      <c r="B2454" s="17" t="s">
        <v>77</v>
      </c>
      <c r="C2454" s="15">
        <f>INDEX(装备!G:G,MATCH(属性!A2454,装备!A:A,0))</f>
        <v>11</v>
      </c>
      <c r="D2454" s="15" t="str">
        <f>INDEX(装备!E:E,MATCH(属性!A2454,装备!A:A,0))</f>
        <v>armour</v>
      </c>
      <c r="E2454" s="14">
        <v>52</v>
      </c>
      <c r="F2454" s="17">
        <f>INT((VLOOKUP($C2454,装备数值,2,0)+VLOOKUP($C2454,装备数值,5,0)*($E2454-1))*VLOOKUP($D2454,系数!$K$2:$O$7,2,0))</f>
        <v>1775</v>
      </c>
      <c r="G2454" s="17">
        <f>INT((VLOOKUP($C2454,装备数值,3,0)+VLOOKUP($C2454,装备数值,6,0)*($E2454-1))*VLOOKUP($D2454,系数!$K$2:$O$7,3,0))</f>
        <v>0</v>
      </c>
      <c r="H2454" s="17">
        <f t="shared" si="77"/>
        <v>0</v>
      </c>
      <c r="I2454" s="17">
        <f>INT((VLOOKUP($C2454,装备数值,4,0)+VLOOKUP($C2454,装备数值,7,0)*($E2454-1))*VLOOKUP($D2454,系数!$K$2:$O$7,4,0))</f>
        <v>0</v>
      </c>
      <c r="J2454" s="17">
        <f>INT((VLOOKUP($C2454,装备数值,4,0)+VLOOKUP($C2454,装备数值,7,0)*($E2454-1))*VLOOKUP($D2454,系数!$K$2:$O$7,5,0))</f>
        <v>0</v>
      </c>
      <c r="K2454" s="17">
        <f>INT(VLOOKUP(E2454,强化金币,2,1)*VLOOKUP(INDEX(装备!F:F,MATCH(属性!A2454,装备!A:A,0)),系数!$K$12:$M$15,3,0))</f>
        <v>19800</v>
      </c>
      <c r="L2454" s="17"/>
      <c r="M2454" s="17"/>
      <c r="N2454" s="17"/>
      <c r="O2454" s="17">
        <f>IF(E2454=1,"",VLOOKUP(E2454,系数!$S$2:$AB$12,MATCH(属性!C2454,评级,0),1))</f>
        <v>0</v>
      </c>
    </row>
    <row r="2455" spans="1:15" ht="17.25" thickBot="1" x14ac:dyDescent="0.4">
      <c r="A2455" s="17">
        <f t="shared" si="76"/>
        <v>7100021</v>
      </c>
      <c r="B2455" s="17" t="s">
        <v>77</v>
      </c>
      <c r="C2455" s="15">
        <f>INDEX(装备!G:G,MATCH(属性!A2455,装备!A:A,0))</f>
        <v>11</v>
      </c>
      <c r="D2455" s="15" t="str">
        <f>INDEX(装备!E:E,MATCH(属性!A2455,装备!A:A,0))</f>
        <v>armour</v>
      </c>
      <c r="E2455" s="14">
        <v>53</v>
      </c>
      <c r="F2455" s="17">
        <f>INT((VLOOKUP($C2455,装备数值,2,0)+VLOOKUP($C2455,装备数值,5,0)*($E2455-1))*VLOOKUP($D2455,系数!$K$2:$O$7,2,0))</f>
        <v>1800</v>
      </c>
      <c r="G2455" s="17">
        <f>INT((VLOOKUP($C2455,装备数值,3,0)+VLOOKUP($C2455,装备数值,6,0)*($E2455-1))*VLOOKUP($D2455,系数!$K$2:$O$7,3,0))</f>
        <v>0</v>
      </c>
      <c r="H2455" s="17">
        <f t="shared" si="77"/>
        <v>0</v>
      </c>
      <c r="I2455" s="17">
        <f>INT((VLOOKUP($C2455,装备数值,4,0)+VLOOKUP($C2455,装备数值,7,0)*($E2455-1))*VLOOKUP($D2455,系数!$K$2:$O$7,4,0))</f>
        <v>0</v>
      </c>
      <c r="J2455" s="17">
        <f>INT((VLOOKUP($C2455,装备数值,4,0)+VLOOKUP($C2455,装备数值,7,0)*($E2455-1))*VLOOKUP($D2455,系数!$K$2:$O$7,5,0))</f>
        <v>0</v>
      </c>
      <c r="K2455" s="17">
        <f>INT(VLOOKUP(E2455,强化金币,2,1)*VLOOKUP(INDEX(装备!F:F,MATCH(属性!A2455,装备!A:A,0)),系数!$K$12:$M$15,3,0))</f>
        <v>20900</v>
      </c>
      <c r="L2455" s="17"/>
      <c r="M2455" s="17"/>
      <c r="N2455" s="17"/>
      <c r="O2455" s="17">
        <f>IF(E2455=1,"",VLOOKUP(E2455,系数!$S$2:$AB$12,MATCH(属性!C2455,评级,0),1))</f>
        <v>0</v>
      </c>
    </row>
    <row r="2456" spans="1:15" ht="17.25" thickBot="1" x14ac:dyDescent="0.4">
      <c r="A2456" s="17">
        <f t="shared" si="76"/>
        <v>7100021</v>
      </c>
      <c r="B2456" s="17" t="s">
        <v>77</v>
      </c>
      <c r="C2456" s="15">
        <f>INDEX(装备!G:G,MATCH(属性!A2456,装备!A:A,0))</f>
        <v>11</v>
      </c>
      <c r="D2456" s="15" t="str">
        <f>INDEX(装备!E:E,MATCH(属性!A2456,装备!A:A,0))</f>
        <v>armour</v>
      </c>
      <c r="E2456" s="14">
        <v>54</v>
      </c>
      <c r="F2456" s="17">
        <f>INT((VLOOKUP($C2456,装备数值,2,0)+VLOOKUP($C2456,装备数值,5,0)*($E2456-1))*VLOOKUP($D2456,系数!$K$2:$O$7,2,0))</f>
        <v>1825</v>
      </c>
      <c r="G2456" s="17">
        <f>INT((VLOOKUP($C2456,装备数值,3,0)+VLOOKUP($C2456,装备数值,6,0)*($E2456-1))*VLOOKUP($D2456,系数!$K$2:$O$7,3,0))</f>
        <v>0</v>
      </c>
      <c r="H2456" s="17">
        <f t="shared" si="77"/>
        <v>0</v>
      </c>
      <c r="I2456" s="17">
        <f>INT((VLOOKUP($C2456,装备数值,4,0)+VLOOKUP($C2456,装备数值,7,0)*($E2456-1))*VLOOKUP($D2456,系数!$K$2:$O$7,4,0))</f>
        <v>0</v>
      </c>
      <c r="J2456" s="17">
        <f>INT((VLOOKUP($C2456,装备数值,4,0)+VLOOKUP($C2456,装备数值,7,0)*($E2456-1))*VLOOKUP($D2456,系数!$K$2:$O$7,5,0))</f>
        <v>0</v>
      </c>
      <c r="K2456" s="17">
        <f>INT(VLOOKUP(E2456,强化金币,2,1)*VLOOKUP(INDEX(装备!F:F,MATCH(属性!A2456,装备!A:A,0)),系数!$K$12:$M$15,3,0))</f>
        <v>22000</v>
      </c>
      <c r="L2456" s="17"/>
      <c r="M2456" s="17"/>
      <c r="N2456" s="17"/>
      <c r="O2456" s="17">
        <f>IF(E2456=1,"",VLOOKUP(E2456,系数!$S$2:$AB$12,MATCH(属性!C2456,评级,0),1))</f>
        <v>0</v>
      </c>
    </row>
    <row r="2457" spans="1:15" ht="17.25" thickBot="1" x14ac:dyDescent="0.4">
      <c r="A2457" s="17">
        <f t="shared" si="76"/>
        <v>7100021</v>
      </c>
      <c r="B2457" s="17" t="s">
        <v>77</v>
      </c>
      <c r="C2457" s="15">
        <f>INDEX(装备!G:G,MATCH(属性!A2457,装备!A:A,0))</f>
        <v>11</v>
      </c>
      <c r="D2457" s="15" t="str">
        <f>INDEX(装备!E:E,MATCH(属性!A2457,装备!A:A,0))</f>
        <v>armour</v>
      </c>
      <c r="E2457" s="14">
        <v>55</v>
      </c>
      <c r="F2457" s="17">
        <f>INT((VLOOKUP($C2457,装备数值,2,0)+VLOOKUP($C2457,装备数值,5,0)*($E2457-1))*VLOOKUP($D2457,系数!$K$2:$O$7,2,0))</f>
        <v>1850</v>
      </c>
      <c r="G2457" s="17">
        <f>INT((VLOOKUP($C2457,装备数值,3,0)+VLOOKUP($C2457,装备数值,6,0)*($E2457-1))*VLOOKUP($D2457,系数!$K$2:$O$7,3,0))</f>
        <v>0</v>
      </c>
      <c r="H2457" s="17">
        <f t="shared" si="77"/>
        <v>0</v>
      </c>
      <c r="I2457" s="17">
        <f>INT((VLOOKUP($C2457,装备数值,4,0)+VLOOKUP($C2457,装备数值,7,0)*($E2457-1))*VLOOKUP($D2457,系数!$K$2:$O$7,4,0))</f>
        <v>0</v>
      </c>
      <c r="J2457" s="17">
        <f>INT((VLOOKUP($C2457,装备数值,4,0)+VLOOKUP($C2457,装备数值,7,0)*($E2457-1))*VLOOKUP($D2457,系数!$K$2:$O$7,5,0))</f>
        <v>0</v>
      </c>
      <c r="K2457" s="17">
        <f>INT(VLOOKUP(E2457,强化金币,2,1)*VLOOKUP(INDEX(装备!F:F,MATCH(属性!A2457,装备!A:A,0)),系数!$K$12:$M$15,3,0))</f>
        <v>23100</v>
      </c>
      <c r="L2457" s="17"/>
      <c r="M2457" s="17"/>
      <c r="N2457" s="17"/>
      <c r="O2457" s="17">
        <f>IF(E2457=1,"",VLOOKUP(E2457,系数!$S$2:$AB$12,MATCH(属性!C2457,评级,0),1))</f>
        <v>0</v>
      </c>
    </row>
    <row r="2458" spans="1:15" ht="17.25" thickBot="1" x14ac:dyDescent="0.4">
      <c r="A2458" s="17">
        <f t="shared" si="76"/>
        <v>7100021</v>
      </c>
      <c r="B2458" s="17" t="s">
        <v>77</v>
      </c>
      <c r="C2458" s="15">
        <f>INDEX(装备!G:G,MATCH(属性!A2458,装备!A:A,0))</f>
        <v>11</v>
      </c>
      <c r="D2458" s="15" t="str">
        <f>INDEX(装备!E:E,MATCH(属性!A2458,装备!A:A,0))</f>
        <v>armour</v>
      </c>
      <c r="E2458" s="14">
        <v>56</v>
      </c>
      <c r="F2458" s="17">
        <f>INT((VLOOKUP($C2458,装备数值,2,0)+VLOOKUP($C2458,装备数值,5,0)*($E2458-1))*VLOOKUP($D2458,系数!$K$2:$O$7,2,0))</f>
        <v>1875</v>
      </c>
      <c r="G2458" s="17">
        <f>INT((VLOOKUP($C2458,装备数值,3,0)+VLOOKUP($C2458,装备数值,6,0)*($E2458-1))*VLOOKUP($D2458,系数!$K$2:$O$7,3,0))</f>
        <v>0</v>
      </c>
      <c r="H2458" s="17">
        <f t="shared" si="77"/>
        <v>0</v>
      </c>
      <c r="I2458" s="17">
        <f>INT((VLOOKUP($C2458,装备数值,4,0)+VLOOKUP($C2458,装备数值,7,0)*($E2458-1))*VLOOKUP($D2458,系数!$K$2:$O$7,4,0))</f>
        <v>0</v>
      </c>
      <c r="J2458" s="17">
        <f>INT((VLOOKUP($C2458,装备数值,4,0)+VLOOKUP($C2458,装备数值,7,0)*($E2458-1))*VLOOKUP($D2458,系数!$K$2:$O$7,5,0))</f>
        <v>0</v>
      </c>
      <c r="K2458" s="17">
        <f>INT(VLOOKUP(E2458,强化金币,2,1)*VLOOKUP(INDEX(装备!F:F,MATCH(属性!A2458,装备!A:A,0)),系数!$K$12:$M$15,3,0))</f>
        <v>24200</v>
      </c>
      <c r="L2458" s="17"/>
      <c r="M2458" s="17"/>
      <c r="N2458" s="17"/>
      <c r="O2458" s="17">
        <f>IF(E2458=1,"",VLOOKUP(E2458,系数!$S$2:$AB$12,MATCH(属性!C2458,评级,0),1))</f>
        <v>0</v>
      </c>
    </row>
    <row r="2459" spans="1:15" ht="17.25" thickBot="1" x14ac:dyDescent="0.4">
      <c r="A2459" s="17">
        <f t="shared" si="76"/>
        <v>7100021</v>
      </c>
      <c r="B2459" s="17" t="s">
        <v>77</v>
      </c>
      <c r="C2459" s="15">
        <f>INDEX(装备!G:G,MATCH(属性!A2459,装备!A:A,0))</f>
        <v>11</v>
      </c>
      <c r="D2459" s="15" t="str">
        <f>INDEX(装备!E:E,MATCH(属性!A2459,装备!A:A,0))</f>
        <v>armour</v>
      </c>
      <c r="E2459" s="14">
        <v>57</v>
      </c>
      <c r="F2459" s="17">
        <f>INT((VLOOKUP($C2459,装备数值,2,0)+VLOOKUP($C2459,装备数值,5,0)*($E2459-1))*VLOOKUP($D2459,系数!$K$2:$O$7,2,0))</f>
        <v>1900</v>
      </c>
      <c r="G2459" s="17">
        <f>INT((VLOOKUP($C2459,装备数值,3,0)+VLOOKUP($C2459,装备数值,6,0)*($E2459-1))*VLOOKUP($D2459,系数!$K$2:$O$7,3,0))</f>
        <v>0</v>
      </c>
      <c r="H2459" s="17">
        <f t="shared" si="77"/>
        <v>0</v>
      </c>
      <c r="I2459" s="17">
        <f>INT((VLOOKUP($C2459,装备数值,4,0)+VLOOKUP($C2459,装备数值,7,0)*($E2459-1))*VLOOKUP($D2459,系数!$K$2:$O$7,4,0))</f>
        <v>0</v>
      </c>
      <c r="J2459" s="17">
        <f>INT((VLOOKUP($C2459,装备数值,4,0)+VLOOKUP($C2459,装备数值,7,0)*($E2459-1))*VLOOKUP($D2459,系数!$K$2:$O$7,5,0))</f>
        <v>0</v>
      </c>
      <c r="K2459" s="17">
        <f>INT(VLOOKUP(E2459,强化金币,2,1)*VLOOKUP(INDEX(装备!F:F,MATCH(属性!A2459,装备!A:A,0)),系数!$K$12:$M$15,3,0))</f>
        <v>25300</v>
      </c>
      <c r="L2459" s="17"/>
      <c r="M2459" s="17"/>
      <c r="N2459" s="17"/>
      <c r="O2459" s="17">
        <f>IF(E2459=1,"",VLOOKUP(E2459,系数!$S$2:$AB$12,MATCH(属性!C2459,评级,0),1))</f>
        <v>0</v>
      </c>
    </row>
    <row r="2460" spans="1:15" ht="17.25" thickBot="1" x14ac:dyDescent="0.4">
      <c r="A2460" s="17">
        <f t="shared" si="76"/>
        <v>7100021</v>
      </c>
      <c r="B2460" s="17" t="s">
        <v>77</v>
      </c>
      <c r="C2460" s="15">
        <f>INDEX(装备!G:G,MATCH(属性!A2460,装备!A:A,0))</f>
        <v>11</v>
      </c>
      <c r="D2460" s="15" t="str">
        <f>INDEX(装备!E:E,MATCH(属性!A2460,装备!A:A,0))</f>
        <v>armour</v>
      </c>
      <c r="E2460" s="14">
        <v>58</v>
      </c>
      <c r="F2460" s="17">
        <f>INT((VLOOKUP($C2460,装备数值,2,0)+VLOOKUP($C2460,装备数值,5,0)*($E2460-1))*VLOOKUP($D2460,系数!$K$2:$O$7,2,0))</f>
        <v>1925</v>
      </c>
      <c r="G2460" s="17">
        <f>INT((VLOOKUP($C2460,装备数值,3,0)+VLOOKUP($C2460,装备数值,6,0)*($E2460-1))*VLOOKUP($D2460,系数!$K$2:$O$7,3,0))</f>
        <v>0</v>
      </c>
      <c r="H2460" s="17">
        <f t="shared" si="77"/>
        <v>0</v>
      </c>
      <c r="I2460" s="17">
        <f>INT((VLOOKUP($C2460,装备数值,4,0)+VLOOKUP($C2460,装备数值,7,0)*($E2460-1))*VLOOKUP($D2460,系数!$K$2:$O$7,4,0))</f>
        <v>0</v>
      </c>
      <c r="J2460" s="17">
        <f>INT((VLOOKUP($C2460,装备数值,4,0)+VLOOKUP($C2460,装备数值,7,0)*($E2460-1))*VLOOKUP($D2460,系数!$K$2:$O$7,5,0))</f>
        <v>0</v>
      </c>
      <c r="K2460" s="17">
        <f>INT(VLOOKUP(E2460,强化金币,2,1)*VLOOKUP(INDEX(装备!F:F,MATCH(属性!A2460,装备!A:A,0)),系数!$K$12:$M$15,3,0))</f>
        <v>26400</v>
      </c>
      <c r="L2460" s="17"/>
      <c r="M2460" s="17"/>
      <c r="N2460" s="17"/>
      <c r="O2460" s="17">
        <f>IF(E2460=1,"",VLOOKUP(E2460,系数!$S$2:$AB$12,MATCH(属性!C2460,评级,0),1))</f>
        <v>0</v>
      </c>
    </row>
    <row r="2461" spans="1:15" ht="17.25" thickBot="1" x14ac:dyDescent="0.4">
      <c r="A2461" s="17">
        <f t="shared" si="76"/>
        <v>7100021</v>
      </c>
      <c r="B2461" s="17" t="s">
        <v>77</v>
      </c>
      <c r="C2461" s="15">
        <f>INDEX(装备!G:G,MATCH(属性!A2461,装备!A:A,0))</f>
        <v>11</v>
      </c>
      <c r="D2461" s="15" t="str">
        <f>INDEX(装备!E:E,MATCH(属性!A2461,装备!A:A,0))</f>
        <v>armour</v>
      </c>
      <c r="E2461" s="14">
        <v>59</v>
      </c>
      <c r="F2461" s="17">
        <f>INT((VLOOKUP($C2461,装备数值,2,0)+VLOOKUP($C2461,装备数值,5,0)*($E2461-1))*VLOOKUP($D2461,系数!$K$2:$O$7,2,0))</f>
        <v>1950</v>
      </c>
      <c r="G2461" s="17">
        <f>INT((VLOOKUP($C2461,装备数值,3,0)+VLOOKUP($C2461,装备数值,6,0)*($E2461-1))*VLOOKUP($D2461,系数!$K$2:$O$7,3,0))</f>
        <v>0</v>
      </c>
      <c r="H2461" s="17">
        <f t="shared" si="77"/>
        <v>0</v>
      </c>
      <c r="I2461" s="17">
        <f>INT((VLOOKUP($C2461,装备数值,4,0)+VLOOKUP($C2461,装备数值,7,0)*($E2461-1))*VLOOKUP($D2461,系数!$K$2:$O$7,4,0))</f>
        <v>0</v>
      </c>
      <c r="J2461" s="17">
        <f>INT((VLOOKUP($C2461,装备数值,4,0)+VLOOKUP($C2461,装备数值,7,0)*($E2461-1))*VLOOKUP($D2461,系数!$K$2:$O$7,5,0))</f>
        <v>0</v>
      </c>
      <c r="K2461" s="17">
        <f>INT(VLOOKUP(E2461,强化金币,2,1)*VLOOKUP(INDEX(装备!F:F,MATCH(属性!A2461,装备!A:A,0)),系数!$K$12:$M$15,3,0))</f>
        <v>27500</v>
      </c>
      <c r="L2461" s="17"/>
      <c r="M2461" s="17"/>
      <c r="N2461" s="17"/>
      <c r="O2461" s="17">
        <f>IF(E2461=1,"",VLOOKUP(E2461,系数!$S$2:$AB$12,MATCH(属性!C2461,评级,0),1))</f>
        <v>0</v>
      </c>
    </row>
    <row r="2462" spans="1:15" ht="17.25" thickBot="1" x14ac:dyDescent="0.4">
      <c r="A2462" s="17">
        <f t="shared" si="76"/>
        <v>7100021</v>
      </c>
      <c r="B2462" s="17" t="s">
        <v>77</v>
      </c>
      <c r="C2462" s="15">
        <f>INDEX(装备!G:G,MATCH(属性!A2462,装备!A:A,0))</f>
        <v>11</v>
      </c>
      <c r="D2462" s="15" t="str">
        <f>INDEX(装备!E:E,MATCH(属性!A2462,装备!A:A,0))</f>
        <v>armour</v>
      </c>
      <c r="E2462" s="14">
        <v>60</v>
      </c>
      <c r="F2462" s="17">
        <f>INT((VLOOKUP($C2462,装备数值,2,0)+VLOOKUP($C2462,装备数值,5,0)*($E2462-1))*VLOOKUP($D2462,系数!$K$2:$O$7,2,0))</f>
        <v>1975</v>
      </c>
      <c r="G2462" s="17">
        <f>INT((VLOOKUP($C2462,装备数值,3,0)+VLOOKUP($C2462,装备数值,6,0)*($E2462-1))*VLOOKUP($D2462,系数!$K$2:$O$7,3,0))</f>
        <v>0</v>
      </c>
      <c r="H2462" s="17">
        <f t="shared" si="77"/>
        <v>0</v>
      </c>
      <c r="I2462" s="17">
        <f>INT((VLOOKUP($C2462,装备数值,4,0)+VLOOKUP($C2462,装备数值,7,0)*($E2462-1))*VLOOKUP($D2462,系数!$K$2:$O$7,4,0))</f>
        <v>0</v>
      </c>
      <c r="J2462" s="17">
        <f>INT((VLOOKUP($C2462,装备数值,4,0)+VLOOKUP($C2462,装备数值,7,0)*($E2462-1))*VLOOKUP($D2462,系数!$K$2:$O$7,5,0))</f>
        <v>0</v>
      </c>
      <c r="K2462" s="17">
        <f>INT(VLOOKUP(E2462,强化金币,2,1)*VLOOKUP(INDEX(装备!F:F,MATCH(属性!A2462,装备!A:A,0)),系数!$K$12:$M$15,3,0))</f>
        <v>28875</v>
      </c>
      <c r="L2462" s="17"/>
      <c r="M2462" s="17"/>
      <c r="N2462" s="17"/>
      <c r="O2462" s="17">
        <f>IF(E2462=1,"",VLOOKUP(E2462,系数!$S$2:$AB$12,MATCH(属性!C2462,评级,0),1))</f>
        <v>0</v>
      </c>
    </row>
    <row r="2463" spans="1:15" ht="17.25" thickBot="1" x14ac:dyDescent="0.4">
      <c r="A2463" s="17">
        <f t="shared" si="76"/>
        <v>7100021</v>
      </c>
      <c r="B2463" s="17" t="s">
        <v>77</v>
      </c>
      <c r="C2463" s="15">
        <f>INDEX(装备!G:G,MATCH(属性!A2463,装备!A:A,0))</f>
        <v>11</v>
      </c>
      <c r="D2463" s="15" t="str">
        <f>INDEX(装备!E:E,MATCH(属性!A2463,装备!A:A,0))</f>
        <v>armour</v>
      </c>
      <c r="E2463" s="14">
        <v>61</v>
      </c>
      <c r="F2463" s="17">
        <f>INT((VLOOKUP($C2463,装备数值,2,0)+VLOOKUP($C2463,装备数值,5,0)*($E2463-1))*VLOOKUP($D2463,系数!$K$2:$O$7,2,0))</f>
        <v>2000</v>
      </c>
      <c r="G2463" s="17">
        <f>INT((VLOOKUP($C2463,装备数值,3,0)+VLOOKUP($C2463,装备数值,6,0)*($E2463-1))*VLOOKUP($D2463,系数!$K$2:$O$7,3,0))</f>
        <v>0</v>
      </c>
      <c r="H2463" s="17">
        <f t="shared" si="77"/>
        <v>0</v>
      </c>
      <c r="I2463" s="17">
        <f>INT((VLOOKUP($C2463,装备数值,4,0)+VLOOKUP($C2463,装备数值,7,0)*($E2463-1))*VLOOKUP($D2463,系数!$K$2:$O$7,4,0))</f>
        <v>0</v>
      </c>
      <c r="J2463" s="17">
        <f>INT((VLOOKUP($C2463,装备数值,4,0)+VLOOKUP($C2463,装备数值,7,0)*($E2463-1))*VLOOKUP($D2463,系数!$K$2:$O$7,5,0))</f>
        <v>0</v>
      </c>
      <c r="K2463" s="17">
        <f>INT(VLOOKUP(E2463,强化金币,2,1)*VLOOKUP(INDEX(装备!F:F,MATCH(属性!A2463,装备!A:A,0)),系数!$K$12:$M$15,3,0))</f>
        <v>30250</v>
      </c>
      <c r="L2463" s="17"/>
      <c r="M2463" s="17"/>
      <c r="N2463" s="17"/>
      <c r="O2463" s="17">
        <f>IF(E2463=1,"",VLOOKUP(E2463,系数!$S$2:$AB$12,MATCH(属性!C2463,评级,0),1))</f>
        <v>0</v>
      </c>
    </row>
    <row r="2464" spans="1:15" ht="17.25" thickBot="1" x14ac:dyDescent="0.4">
      <c r="A2464" s="17">
        <f t="shared" si="76"/>
        <v>7100021</v>
      </c>
      <c r="B2464" s="17" t="s">
        <v>77</v>
      </c>
      <c r="C2464" s="15">
        <f>INDEX(装备!G:G,MATCH(属性!A2464,装备!A:A,0))</f>
        <v>11</v>
      </c>
      <c r="D2464" s="15" t="str">
        <f>INDEX(装备!E:E,MATCH(属性!A2464,装备!A:A,0))</f>
        <v>armour</v>
      </c>
      <c r="E2464" s="14">
        <v>62</v>
      </c>
      <c r="F2464" s="17">
        <f>INT((VLOOKUP($C2464,装备数值,2,0)+VLOOKUP($C2464,装备数值,5,0)*($E2464-1))*VLOOKUP($D2464,系数!$K$2:$O$7,2,0))</f>
        <v>2025</v>
      </c>
      <c r="G2464" s="17">
        <f>INT((VLOOKUP($C2464,装备数值,3,0)+VLOOKUP($C2464,装备数值,6,0)*($E2464-1))*VLOOKUP($D2464,系数!$K$2:$O$7,3,0))</f>
        <v>0</v>
      </c>
      <c r="H2464" s="17">
        <f t="shared" si="77"/>
        <v>0</v>
      </c>
      <c r="I2464" s="17">
        <f>INT((VLOOKUP($C2464,装备数值,4,0)+VLOOKUP($C2464,装备数值,7,0)*($E2464-1))*VLOOKUP($D2464,系数!$K$2:$O$7,4,0))</f>
        <v>0</v>
      </c>
      <c r="J2464" s="17">
        <f>INT((VLOOKUP($C2464,装备数值,4,0)+VLOOKUP($C2464,装备数值,7,0)*($E2464-1))*VLOOKUP($D2464,系数!$K$2:$O$7,5,0))</f>
        <v>0</v>
      </c>
      <c r="K2464" s="17">
        <f>INT(VLOOKUP(E2464,强化金币,2,1)*VLOOKUP(INDEX(装备!F:F,MATCH(属性!A2464,装备!A:A,0)),系数!$K$12:$M$15,3,0))</f>
        <v>31625</v>
      </c>
      <c r="L2464" s="17"/>
      <c r="M2464" s="17"/>
      <c r="N2464" s="17"/>
      <c r="O2464" s="17">
        <f>IF(E2464=1,"",VLOOKUP(E2464,系数!$S$2:$AB$12,MATCH(属性!C2464,评级,0),1))</f>
        <v>0</v>
      </c>
    </row>
    <row r="2465" spans="1:15" ht="17.25" thickBot="1" x14ac:dyDescent="0.4">
      <c r="A2465" s="17">
        <f t="shared" si="76"/>
        <v>7100021</v>
      </c>
      <c r="B2465" s="17" t="s">
        <v>77</v>
      </c>
      <c r="C2465" s="15">
        <f>INDEX(装备!G:G,MATCH(属性!A2465,装备!A:A,0))</f>
        <v>11</v>
      </c>
      <c r="D2465" s="15" t="str">
        <f>INDEX(装备!E:E,MATCH(属性!A2465,装备!A:A,0))</f>
        <v>armour</v>
      </c>
      <c r="E2465" s="14">
        <v>63</v>
      </c>
      <c r="F2465" s="17">
        <f>INT((VLOOKUP($C2465,装备数值,2,0)+VLOOKUP($C2465,装备数值,5,0)*($E2465-1))*VLOOKUP($D2465,系数!$K$2:$O$7,2,0))</f>
        <v>2050</v>
      </c>
      <c r="G2465" s="17">
        <f>INT((VLOOKUP($C2465,装备数值,3,0)+VLOOKUP($C2465,装备数值,6,0)*($E2465-1))*VLOOKUP($D2465,系数!$K$2:$O$7,3,0))</f>
        <v>0</v>
      </c>
      <c r="H2465" s="17">
        <f t="shared" si="77"/>
        <v>0</v>
      </c>
      <c r="I2465" s="17">
        <f>INT((VLOOKUP($C2465,装备数值,4,0)+VLOOKUP($C2465,装备数值,7,0)*($E2465-1))*VLOOKUP($D2465,系数!$K$2:$O$7,4,0))</f>
        <v>0</v>
      </c>
      <c r="J2465" s="17">
        <f>INT((VLOOKUP($C2465,装备数值,4,0)+VLOOKUP($C2465,装备数值,7,0)*($E2465-1))*VLOOKUP($D2465,系数!$K$2:$O$7,5,0))</f>
        <v>0</v>
      </c>
      <c r="K2465" s="17">
        <f>INT(VLOOKUP(E2465,强化金币,2,1)*VLOOKUP(INDEX(装备!F:F,MATCH(属性!A2465,装备!A:A,0)),系数!$K$12:$M$15,3,0))</f>
        <v>33000</v>
      </c>
      <c r="L2465" s="17"/>
      <c r="M2465" s="17"/>
      <c r="N2465" s="17"/>
      <c r="O2465" s="17">
        <f>IF(E2465=1,"",VLOOKUP(E2465,系数!$S$2:$AB$12,MATCH(属性!C2465,评级,0),1))</f>
        <v>0</v>
      </c>
    </row>
    <row r="2466" spans="1:15" ht="17.25" thickBot="1" x14ac:dyDescent="0.4">
      <c r="A2466" s="17">
        <f t="shared" si="76"/>
        <v>7100021</v>
      </c>
      <c r="B2466" s="17" t="s">
        <v>77</v>
      </c>
      <c r="C2466" s="15">
        <f>INDEX(装备!G:G,MATCH(属性!A2466,装备!A:A,0))</f>
        <v>11</v>
      </c>
      <c r="D2466" s="15" t="str">
        <f>INDEX(装备!E:E,MATCH(属性!A2466,装备!A:A,0))</f>
        <v>armour</v>
      </c>
      <c r="E2466" s="14">
        <v>64</v>
      </c>
      <c r="F2466" s="17">
        <f>INT((VLOOKUP($C2466,装备数值,2,0)+VLOOKUP($C2466,装备数值,5,0)*($E2466-1))*VLOOKUP($D2466,系数!$K$2:$O$7,2,0))</f>
        <v>2075</v>
      </c>
      <c r="G2466" s="17">
        <f>INT((VLOOKUP($C2466,装备数值,3,0)+VLOOKUP($C2466,装备数值,6,0)*($E2466-1))*VLOOKUP($D2466,系数!$K$2:$O$7,3,0))</f>
        <v>0</v>
      </c>
      <c r="H2466" s="17">
        <f t="shared" si="77"/>
        <v>0</v>
      </c>
      <c r="I2466" s="17">
        <f>INT((VLOOKUP($C2466,装备数值,4,0)+VLOOKUP($C2466,装备数值,7,0)*($E2466-1))*VLOOKUP($D2466,系数!$K$2:$O$7,4,0))</f>
        <v>0</v>
      </c>
      <c r="J2466" s="17">
        <f>INT((VLOOKUP($C2466,装备数值,4,0)+VLOOKUP($C2466,装备数值,7,0)*($E2466-1))*VLOOKUP($D2466,系数!$K$2:$O$7,5,0))</f>
        <v>0</v>
      </c>
      <c r="K2466" s="17">
        <f>INT(VLOOKUP(E2466,强化金币,2,1)*VLOOKUP(INDEX(装备!F:F,MATCH(属性!A2466,装备!A:A,0)),系数!$K$12:$M$15,3,0))</f>
        <v>34375</v>
      </c>
      <c r="L2466" s="17"/>
      <c r="M2466" s="17"/>
      <c r="N2466" s="17"/>
      <c r="O2466" s="17">
        <f>IF(E2466=1,"",VLOOKUP(E2466,系数!$S$2:$AB$12,MATCH(属性!C2466,评级,0),1))</f>
        <v>0</v>
      </c>
    </row>
    <row r="2467" spans="1:15" ht="17.25" thickBot="1" x14ac:dyDescent="0.4">
      <c r="A2467" s="17">
        <f t="shared" si="76"/>
        <v>7100021</v>
      </c>
      <c r="B2467" s="17" t="s">
        <v>77</v>
      </c>
      <c r="C2467" s="15">
        <f>INDEX(装备!G:G,MATCH(属性!A2467,装备!A:A,0))</f>
        <v>11</v>
      </c>
      <c r="D2467" s="15" t="str">
        <f>INDEX(装备!E:E,MATCH(属性!A2467,装备!A:A,0))</f>
        <v>armour</v>
      </c>
      <c r="E2467" s="14">
        <v>65</v>
      </c>
      <c r="F2467" s="17">
        <f>INT((VLOOKUP($C2467,装备数值,2,0)+VLOOKUP($C2467,装备数值,5,0)*($E2467-1))*VLOOKUP($D2467,系数!$K$2:$O$7,2,0))</f>
        <v>2100</v>
      </c>
      <c r="G2467" s="17">
        <f>INT((VLOOKUP($C2467,装备数值,3,0)+VLOOKUP($C2467,装备数值,6,0)*($E2467-1))*VLOOKUP($D2467,系数!$K$2:$O$7,3,0))</f>
        <v>0</v>
      </c>
      <c r="H2467" s="17">
        <f t="shared" si="77"/>
        <v>0</v>
      </c>
      <c r="I2467" s="17">
        <f>INT((VLOOKUP($C2467,装备数值,4,0)+VLOOKUP($C2467,装备数值,7,0)*($E2467-1))*VLOOKUP($D2467,系数!$K$2:$O$7,4,0))</f>
        <v>0</v>
      </c>
      <c r="J2467" s="17">
        <f>INT((VLOOKUP($C2467,装备数值,4,0)+VLOOKUP($C2467,装备数值,7,0)*($E2467-1))*VLOOKUP($D2467,系数!$K$2:$O$7,5,0))</f>
        <v>0</v>
      </c>
      <c r="K2467" s="17">
        <f>INT(VLOOKUP(E2467,强化金币,2,1)*VLOOKUP(INDEX(装备!F:F,MATCH(属性!A2467,装备!A:A,0)),系数!$K$12:$M$15,3,0))</f>
        <v>35750</v>
      </c>
      <c r="L2467" s="17"/>
      <c r="M2467" s="17"/>
      <c r="N2467" s="17"/>
      <c r="O2467" s="17">
        <f>IF(E2467=1,"",VLOOKUP(E2467,系数!$S$2:$AB$12,MATCH(属性!C2467,评级,0),1))</f>
        <v>0</v>
      </c>
    </row>
    <row r="2468" spans="1:15" ht="17.25" thickBot="1" x14ac:dyDescent="0.4">
      <c r="A2468" s="17">
        <f t="shared" si="76"/>
        <v>7100021</v>
      </c>
      <c r="B2468" s="17" t="s">
        <v>77</v>
      </c>
      <c r="C2468" s="15">
        <f>INDEX(装备!G:G,MATCH(属性!A2468,装备!A:A,0))</f>
        <v>11</v>
      </c>
      <c r="D2468" s="15" t="str">
        <f>INDEX(装备!E:E,MATCH(属性!A2468,装备!A:A,0))</f>
        <v>armour</v>
      </c>
      <c r="E2468" s="14">
        <v>66</v>
      </c>
      <c r="F2468" s="17">
        <f>INT((VLOOKUP($C2468,装备数值,2,0)+VLOOKUP($C2468,装备数值,5,0)*($E2468-1))*VLOOKUP($D2468,系数!$K$2:$O$7,2,0))</f>
        <v>2125</v>
      </c>
      <c r="G2468" s="17">
        <f>INT((VLOOKUP($C2468,装备数值,3,0)+VLOOKUP($C2468,装备数值,6,0)*($E2468-1))*VLOOKUP($D2468,系数!$K$2:$O$7,3,0))</f>
        <v>0</v>
      </c>
      <c r="H2468" s="17">
        <f t="shared" si="77"/>
        <v>0</v>
      </c>
      <c r="I2468" s="17">
        <f>INT((VLOOKUP($C2468,装备数值,4,0)+VLOOKUP($C2468,装备数值,7,0)*($E2468-1))*VLOOKUP($D2468,系数!$K$2:$O$7,4,0))</f>
        <v>0</v>
      </c>
      <c r="J2468" s="17">
        <f>INT((VLOOKUP($C2468,装备数值,4,0)+VLOOKUP($C2468,装备数值,7,0)*($E2468-1))*VLOOKUP($D2468,系数!$K$2:$O$7,5,0))</f>
        <v>0</v>
      </c>
      <c r="K2468" s="17">
        <f>INT(VLOOKUP(E2468,强化金币,2,1)*VLOOKUP(INDEX(装备!F:F,MATCH(属性!A2468,装备!A:A,0)),系数!$K$12:$M$15,3,0))</f>
        <v>37125</v>
      </c>
      <c r="L2468" s="17"/>
      <c r="M2468" s="17"/>
      <c r="N2468" s="17"/>
      <c r="O2468" s="17">
        <f>IF(E2468=1,"",VLOOKUP(E2468,系数!$S$2:$AB$12,MATCH(属性!C2468,评级,0),1))</f>
        <v>0</v>
      </c>
    </row>
    <row r="2469" spans="1:15" ht="17.25" thickBot="1" x14ac:dyDescent="0.4">
      <c r="A2469" s="17">
        <f t="shared" si="76"/>
        <v>7100021</v>
      </c>
      <c r="B2469" s="17" t="s">
        <v>77</v>
      </c>
      <c r="C2469" s="15">
        <f>INDEX(装备!G:G,MATCH(属性!A2469,装备!A:A,0))</f>
        <v>11</v>
      </c>
      <c r="D2469" s="15" t="str">
        <f>INDEX(装备!E:E,MATCH(属性!A2469,装备!A:A,0))</f>
        <v>armour</v>
      </c>
      <c r="E2469" s="14">
        <v>67</v>
      </c>
      <c r="F2469" s="17">
        <f>INT((VLOOKUP($C2469,装备数值,2,0)+VLOOKUP($C2469,装备数值,5,0)*($E2469-1))*VLOOKUP($D2469,系数!$K$2:$O$7,2,0))</f>
        <v>2150</v>
      </c>
      <c r="G2469" s="17">
        <f>INT((VLOOKUP($C2469,装备数值,3,0)+VLOOKUP($C2469,装备数值,6,0)*($E2469-1))*VLOOKUP($D2469,系数!$K$2:$O$7,3,0))</f>
        <v>0</v>
      </c>
      <c r="H2469" s="17">
        <f t="shared" si="77"/>
        <v>0</v>
      </c>
      <c r="I2469" s="17">
        <f>INT((VLOOKUP($C2469,装备数值,4,0)+VLOOKUP($C2469,装备数值,7,0)*($E2469-1))*VLOOKUP($D2469,系数!$K$2:$O$7,4,0))</f>
        <v>0</v>
      </c>
      <c r="J2469" s="17">
        <f>INT((VLOOKUP($C2469,装备数值,4,0)+VLOOKUP($C2469,装备数值,7,0)*($E2469-1))*VLOOKUP($D2469,系数!$K$2:$O$7,5,0))</f>
        <v>0</v>
      </c>
      <c r="K2469" s="17">
        <f>INT(VLOOKUP(E2469,强化金币,2,1)*VLOOKUP(INDEX(装备!F:F,MATCH(属性!A2469,装备!A:A,0)),系数!$K$12:$M$15,3,0))</f>
        <v>38500</v>
      </c>
      <c r="L2469" s="17"/>
      <c r="M2469" s="17"/>
      <c r="N2469" s="17"/>
      <c r="O2469" s="17">
        <f>IF(E2469=1,"",VLOOKUP(E2469,系数!$S$2:$AB$12,MATCH(属性!C2469,评级,0),1))</f>
        <v>0</v>
      </c>
    </row>
    <row r="2470" spans="1:15" ht="17.25" thickBot="1" x14ac:dyDescent="0.4">
      <c r="A2470" s="17">
        <f t="shared" si="76"/>
        <v>7100021</v>
      </c>
      <c r="B2470" s="17" t="s">
        <v>77</v>
      </c>
      <c r="C2470" s="15">
        <f>INDEX(装备!G:G,MATCH(属性!A2470,装备!A:A,0))</f>
        <v>11</v>
      </c>
      <c r="D2470" s="15" t="str">
        <f>INDEX(装备!E:E,MATCH(属性!A2470,装备!A:A,0))</f>
        <v>armour</v>
      </c>
      <c r="E2470" s="14">
        <v>68</v>
      </c>
      <c r="F2470" s="17">
        <f>INT((VLOOKUP($C2470,装备数值,2,0)+VLOOKUP($C2470,装备数值,5,0)*($E2470-1))*VLOOKUP($D2470,系数!$K$2:$O$7,2,0))</f>
        <v>2175</v>
      </c>
      <c r="G2470" s="17">
        <f>INT((VLOOKUP($C2470,装备数值,3,0)+VLOOKUP($C2470,装备数值,6,0)*($E2470-1))*VLOOKUP($D2470,系数!$K$2:$O$7,3,0))</f>
        <v>0</v>
      </c>
      <c r="H2470" s="17">
        <f t="shared" si="77"/>
        <v>0</v>
      </c>
      <c r="I2470" s="17">
        <f>INT((VLOOKUP($C2470,装备数值,4,0)+VLOOKUP($C2470,装备数值,7,0)*($E2470-1))*VLOOKUP($D2470,系数!$K$2:$O$7,4,0))</f>
        <v>0</v>
      </c>
      <c r="J2470" s="17">
        <f>INT((VLOOKUP($C2470,装备数值,4,0)+VLOOKUP($C2470,装备数值,7,0)*($E2470-1))*VLOOKUP($D2470,系数!$K$2:$O$7,5,0))</f>
        <v>0</v>
      </c>
      <c r="K2470" s="17">
        <f>INT(VLOOKUP(E2470,强化金币,2,1)*VLOOKUP(INDEX(装备!F:F,MATCH(属性!A2470,装备!A:A,0)),系数!$K$12:$M$15,3,0))</f>
        <v>39875</v>
      </c>
      <c r="L2470" s="17"/>
      <c r="M2470" s="17"/>
      <c r="N2470" s="17"/>
      <c r="O2470" s="17">
        <f>IF(E2470=1,"",VLOOKUP(E2470,系数!$S$2:$AB$12,MATCH(属性!C2470,评级,0),1))</f>
        <v>0</v>
      </c>
    </row>
    <row r="2471" spans="1:15" ht="17.25" thickBot="1" x14ac:dyDescent="0.4">
      <c r="A2471" s="17">
        <f t="shared" si="76"/>
        <v>7100021</v>
      </c>
      <c r="B2471" s="17" t="s">
        <v>77</v>
      </c>
      <c r="C2471" s="15">
        <f>INDEX(装备!G:G,MATCH(属性!A2471,装备!A:A,0))</f>
        <v>11</v>
      </c>
      <c r="D2471" s="15" t="str">
        <f>INDEX(装备!E:E,MATCH(属性!A2471,装备!A:A,0))</f>
        <v>armour</v>
      </c>
      <c r="E2471" s="14">
        <v>69</v>
      </c>
      <c r="F2471" s="17">
        <f>INT((VLOOKUP($C2471,装备数值,2,0)+VLOOKUP($C2471,装备数值,5,0)*($E2471-1))*VLOOKUP($D2471,系数!$K$2:$O$7,2,0))</f>
        <v>2200</v>
      </c>
      <c r="G2471" s="17">
        <f>INT((VLOOKUP($C2471,装备数值,3,0)+VLOOKUP($C2471,装备数值,6,0)*($E2471-1))*VLOOKUP($D2471,系数!$K$2:$O$7,3,0))</f>
        <v>0</v>
      </c>
      <c r="H2471" s="17">
        <f t="shared" si="77"/>
        <v>0</v>
      </c>
      <c r="I2471" s="17">
        <f>INT((VLOOKUP($C2471,装备数值,4,0)+VLOOKUP($C2471,装备数值,7,0)*($E2471-1))*VLOOKUP($D2471,系数!$K$2:$O$7,4,0))</f>
        <v>0</v>
      </c>
      <c r="J2471" s="17">
        <f>INT((VLOOKUP($C2471,装备数值,4,0)+VLOOKUP($C2471,装备数值,7,0)*($E2471-1))*VLOOKUP($D2471,系数!$K$2:$O$7,5,0))</f>
        <v>0</v>
      </c>
      <c r="K2471" s="17">
        <f>INT(VLOOKUP(E2471,强化金币,2,1)*VLOOKUP(INDEX(装备!F:F,MATCH(属性!A2471,装备!A:A,0)),系数!$K$12:$M$15,3,0))</f>
        <v>41250</v>
      </c>
      <c r="L2471" s="17"/>
      <c r="M2471" s="17"/>
      <c r="N2471" s="17"/>
      <c r="O2471" s="17">
        <f>IF(E2471=1,"",VLOOKUP(E2471,系数!$S$2:$AB$12,MATCH(属性!C2471,评级,0),1))</f>
        <v>0</v>
      </c>
    </row>
    <row r="2472" spans="1:15" ht="17.25" thickBot="1" x14ac:dyDescent="0.4">
      <c r="A2472" s="17">
        <f t="shared" si="76"/>
        <v>7100021</v>
      </c>
      <c r="B2472" s="17" t="s">
        <v>77</v>
      </c>
      <c r="C2472" s="15">
        <f>INDEX(装备!G:G,MATCH(属性!A2472,装备!A:A,0))</f>
        <v>11</v>
      </c>
      <c r="D2472" s="15" t="str">
        <f>INDEX(装备!E:E,MATCH(属性!A2472,装备!A:A,0))</f>
        <v>armour</v>
      </c>
      <c r="E2472" s="14">
        <v>70</v>
      </c>
      <c r="F2472" s="17">
        <f>INT((VLOOKUP($C2472,装备数值,2,0)+VLOOKUP($C2472,装备数值,5,0)*($E2472-1))*VLOOKUP($D2472,系数!$K$2:$O$7,2,0))</f>
        <v>2225</v>
      </c>
      <c r="G2472" s="17">
        <f>INT((VLOOKUP($C2472,装备数值,3,0)+VLOOKUP($C2472,装备数值,6,0)*($E2472-1))*VLOOKUP($D2472,系数!$K$2:$O$7,3,0))</f>
        <v>0</v>
      </c>
      <c r="H2472" s="17">
        <f t="shared" si="77"/>
        <v>0</v>
      </c>
      <c r="I2472" s="17">
        <f>INT((VLOOKUP($C2472,装备数值,4,0)+VLOOKUP($C2472,装备数值,7,0)*($E2472-1))*VLOOKUP($D2472,系数!$K$2:$O$7,4,0))</f>
        <v>0</v>
      </c>
      <c r="J2472" s="17">
        <f>INT((VLOOKUP($C2472,装备数值,4,0)+VLOOKUP($C2472,装备数值,7,0)*($E2472-1))*VLOOKUP($D2472,系数!$K$2:$O$7,5,0))</f>
        <v>0</v>
      </c>
      <c r="K2472" s="17">
        <f>INT(VLOOKUP(E2472,强化金币,2,1)*VLOOKUP(INDEX(装备!F:F,MATCH(属性!A2472,装备!A:A,0)),系数!$K$12:$M$15,3,0))</f>
        <v>42625</v>
      </c>
      <c r="L2472" s="17"/>
      <c r="M2472" s="17"/>
      <c r="N2472" s="17"/>
      <c r="O2472" s="17">
        <f>IF(E2472=1,"",VLOOKUP(E2472,系数!$S$2:$AB$12,MATCH(属性!C2472,评级,0),1))</f>
        <v>0</v>
      </c>
    </row>
    <row r="2473" spans="1:15" ht="17.25" thickBot="1" x14ac:dyDescent="0.4">
      <c r="A2473" s="17">
        <f t="shared" si="76"/>
        <v>7100021</v>
      </c>
      <c r="B2473" s="17" t="s">
        <v>77</v>
      </c>
      <c r="C2473" s="15">
        <f>INDEX(装备!G:G,MATCH(属性!A2473,装备!A:A,0))</f>
        <v>11</v>
      </c>
      <c r="D2473" s="15" t="str">
        <f>INDEX(装备!E:E,MATCH(属性!A2473,装备!A:A,0))</f>
        <v>armour</v>
      </c>
      <c r="E2473" s="14">
        <v>71</v>
      </c>
      <c r="F2473" s="17">
        <f>INT((VLOOKUP($C2473,装备数值,2,0)+VLOOKUP($C2473,装备数值,5,0)*($E2473-1))*VLOOKUP($D2473,系数!$K$2:$O$7,2,0))</f>
        <v>2250</v>
      </c>
      <c r="G2473" s="17">
        <f>INT((VLOOKUP($C2473,装备数值,3,0)+VLOOKUP($C2473,装备数值,6,0)*($E2473-1))*VLOOKUP($D2473,系数!$K$2:$O$7,3,0))</f>
        <v>0</v>
      </c>
      <c r="H2473" s="17">
        <f t="shared" si="77"/>
        <v>0</v>
      </c>
      <c r="I2473" s="17">
        <f>INT((VLOOKUP($C2473,装备数值,4,0)+VLOOKUP($C2473,装备数值,7,0)*($E2473-1))*VLOOKUP($D2473,系数!$K$2:$O$7,4,0))</f>
        <v>0</v>
      </c>
      <c r="J2473" s="17">
        <f>INT((VLOOKUP($C2473,装备数值,4,0)+VLOOKUP($C2473,装备数值,7,0)*($E2473-1))*VLOOKUP($D2473,系数!$K$2:$O$7,5,0))</f>
        <v>0</v>
      </c>
      <c r="K2473" s="17">
        <f>INT(VLOOKUP(E2473,强化金币,2,1)*VLOOKUP(INDEX(装备!F:F,MATCH(属性!A2473,装备!A:A,0)),系数!$K$12:$M$15,3,0))</f>
        <v>44000</v>
      </c>
      <c r="L2473" s="17"/>
      <c r="M2473" s="17"/>
      <c r="N2473" s="17"/>
      <c r="O2473" s="17">
        <f>IF(E2473=1,"",VLOOKUP(E2473,系数!$S$2:$AB$12,MATCH(属性!C2473,评级,0),1))</f>
        <v>0</v>
      </c>
    </row>
    <row r="2474" spans="1:15" ht="17.25" thickBot="1" x14ac:dyDescent="0.4">
      <c r="A2474" s="17">
        <f t="shared" si="76"/>
        <v>7100021</v>
      </c>
      <c r="B2474" s="17" t="s">
        <v>77</v>
      </c>
      <c r="C2474" s="15">
        <f>INDEX(装备!G:G,MATCH(属性!A2474,装备!A:A,0))</f>
        <v>11</v>
      </c>
      <c r="D2474" s="15" t="str">
        <f>INDEX(装备!E:E,MATCH(属性!A2474,装备!A:A,0))</f>
        <v>armour</v>
      </c>
      <c r="E2474" s="14">
        <v>72</v>
      </c>
      <c r="F2474" s="17">
        <f>INT((VLOOKUP($C2474,装备数值,2,0)+VLOOKUP($C2474,装备数值,5,0)*($E2474-1))*VLOOKUP($D2474,系数!$K$2:$O$7,2,0))</f>
        <v>2275</v>
      </c>
      <c r="G2474" s="17">
        <f>INT((VLOOKUP($C2474,装备数值,3,0)+VLOOKUP($C2474,装备数值,6,0)*($E2474-1))*VLOOKUP($D2474,系数!$K$2:$O$7,3,0))</f>
        <v>0</v>
      </c>
      <c r="H2474" s="17">
        <f t="shared" si="77"/>
        <v>0</v>
      </c>
      <c r="I2474" s="17">
        <f>INT((VLOOKUP($C2474,装备数值,4,0)+VLOOKUP($C2474,装备数值,7,0)*($E2474-1))*VLOOKUP($D2474,系数!$K$2:$O$7,4,0))</f>
        <v>0</v>
      </c>
      <c r="J2474" s="17">
        <f>INT((VLOOKUP($C2474,装备数值,4,0)+VLOOKUP($C2474,装备数值,7,0)*($E2474-1))*VLOOKUP($D2474,系数!$K$2:$O$7,5,0))</f>
        <v>0</v>
      </c>
      <c r="K2474" s="17">
        <f>INT(VLOOKUP(E2474,强化金币,2,1)*VLOOKUP(INDEX(装备!F:F,MATCH(属性!A2474,装备!A:A,0)),系数!$K$12:$M$15,3,0))</f>
        <v>45375</v>
      </c>
      <c r="L2474" s="17"/>
      <c r="M2474" s="17"/>
      <c r="N2474" s="17"/>
      <c r="O2474" s="17">
        <f>IF(E2474=1,"",VLOOKUP(E2474,系数!$S$2:$AB$12,MATCH(属性!C2474,评级,0),1))</f>
        <v>0</v>
      </c>
    </row>
    <row r="2475" spans="1:15" ht="17.25" thickBot="1" x14ac:dyDescent="0.4">
      <c r="A2475" s="17">
        <f t="shared" si="76"/>
        <v>7100021</v>
      </c>
      <c r="B2475" s="17" t="s">
        <v>77</v>
      </c>
      <c r="C2475" s="15">
        <f>INDEX(装备!G:G,MATCH(属性!A2475,装备!A:A,0))</f>
        <v>11</v>
      </c>
      <c r="D2475" s="15" t="str">
        <f>INDEX(装备!E:E,MATCH(属性!A2475,装备!A:A,0))</f>
        <v>armour</v>
      </c>
      <c r="E2475" s="14">
        <v>73</v>
      </c>
      <c r="F2475" s="17">
        <f>INT((VLOOKUP($C2475,装备数值,2,0)+VLOOKUP($C2475,装备数值,5,0)*($E2475-1))*VLOOKUP($D2475,系数!$K$2:$O$7,2,0))</f>
        <v>2300</v>
      </c>
      <c r="G2475" s="17">
        <f>INT((VLOOKUP($C2475,装备数值,3,0)+VLOOKUP($C2475,装备数值,6,0)*($E2475-1))*VLOOKUP($D2475,系数!$K$2:$O$7,3,0))</f>
        <v>0</v>
      </c>
      <c r="H2475" s="17">
        <f t="shared" si="77"/>
        <v>0</v>
      </c>
      <c r="I2475" s="17">
        <f>INT((VLOOKUP($C2475,装备数值,4,0)+VLOOKUP($C2475,装备数值,7,0)*($E2475-1))*VLOOKUP($D2475,系数!$K$2:$O$7,4,0))</f>
        <v>0</v>
      </c>
      <c r="J2475" s="17">
        <f>INT((VLOOKUP($C2475,装备数值,4,0)+VLOOKUP($C2475,装备数值,7,0)*($E2475-1))*VLOOKUP($D2475,系数!$K$2:$O$7,5,0))</f>
        <v>0</v>
      </c>
      <c r="K2475" s="17">
        <f>INT(VLOOKUP(E2475,强化金币,2,1)*VLOOKUP(INDEX(装备!F:F,MATCH(属性!A2475,装备!A:A,0)),系数!$K$12:$M$15,3,0))</f>
        <v>46750</v>
      </c>
      <c r="L2475" s="17"/>
      <c r="M2475" s="17"/>
      <c r="N2475" s="17"/>
      <c r="O2475" s="17">
        <f>IF(E2475=1,"",VLOOKUP(E2475,系数!$S$2:$AB$12,MATCH(属性!C2475,评级,0),1))</f>
        <v>0</v>
      </c>
    </row>
    <row r="2476" spans="1:15" ht="17.25" thickBot="1" x14ac:dyDescent="0.4">
      <c r="A2476" s="17">
        <f t="shared" si="76"/>
        <v>7100021</v>
      </c>
      <c r="B2476" s="17" t="s">
        <v>77</v>
      </c>
      <c r="C2476" s="15">
        <f>INDEX(装备!G:G,MATCH(属性!A2476,装备!A:A,0))</f>
        <v>11</v>
      </c>
      <c r="D2476" s="15" t="str">
        <f>INDEX(装备!E:E,MATCH(属性!A2476,装备!A:A,0))</f>
        <v>armour</v>
      </c>
      <c r="E2476" s="14">
        <v>74</v>
      </c>
      <c r="F2476" s="17">
        <f>INT((VLOOKUP($C2476,装备数值,2,0)+VLOOKUP($C2476,装备数值,5,0)*($E2476-1))*VLOOKUP($D2476,系数!$K$2:$O$7,2,0))</f>
        <v>2325</v>
      </c>
      <c r="G2476" s="17">
        <f>INT((VLOOKUP($C2476,装备数值,3,0)+VLOOKUP($C2476,装备数值,6,0)*($E2476-1))*VLOOKUP($D2476,系数!$K$2:$O$7,3,0))</f>
        <v>0</v>
      </c>
      <c r="H2476" s="17">
        <f t="shared" si="77"/>
        <v>0</v>
      </c>
      <c r="I2476" s="17">
        <f>INT((VLOOKUP($C2476,装备数值,4,0)+VLOOKUP($C2476,装备数值,7,0)*($E2476-1))*VLOOKUP($D2476,系数!$K$2:$O$7,4,0))</f>
        <v>0</v>
      </c>
      <c r="J2476" s="17">
        <f>INT((VLOOKUP($C2476,装备数值,4,0)+VLOOKUP($C2476,装备数值,7,0)*($E2476-1))*VLOOKUP($D2476,系数!$K$2:$O$7,5,0))</f>
        <v>0</v>
      </c>
      <c r="K2476" s="17">
        <f>INT(VLOOKUP(E2476,强化金币,2,1)*VLOOKUP(INDEX(装备!F:F,MATCH(属性!A2476,装备!A:A,0)),系数!$K$12:$M$15,3,0))</f>
        <v>48125</v>
      </c>
      <c r="L2476" s="17"/>
      <c r="M2476" s="17"/>
      <c r="N2476" s="17"/>
      <c r="O2476" s="17">
        <f>IF(E2476=1,"",VLOOKUP(E2476,系数!$S$2:$AB$12,MATCH(属性!C2476,评级,0),1))</f>
        <v>0</v>
      </c>
    </row>
    <row r="2477" spans="1:15" ht="17.25" thickBot="1" x14ac:dyDescent="0.4">
      <c r="A2477" s="17">
        <f t="shared" si="76"/>
        <v>7100021</v>
      </c>
      <c r="B2477" s="17" t="s">
        <v>77</v>
      </c>
      <c r="C2477" s="15">
        <f>INDEX(装备!G:G,MATCH(属性!A2477,装备!A:A,0))</f>
        <v>11</v>
      </c>
      <c r="D2477" s="15" t="str">
        <f>INDEX(装备!E:E,MATCH(属性!A2477,装备!A:A,0))</f>
        <v>armour</v>
      </c>
      <c r="E2477" s="14">
        <v>75</v>
      </c>
      <c r="F2477" s="17">
        <f>INT((VLOOKUP($C2477,装备数值,2,0)+VLOOKUP($C2477,装备数值,5,0)*($E2477-1))*VLOOKUP($D2477,系数!$K$2:$O$7,2,0))</f>
        <v>2350</v>
      </c>
      <c r="G2477" s="17">
        <f>INT((VLOOKUP($C2477,装备数值,3,0)+VLOOKUP($C2477,装备数值,6,0)*($E2477-1))*VLOOKUP($D2477,系数!$K$2:$O$7,3,0))</f>
        <v>0</v>
      </c>
      <c r="H2477" s="17">
        <f t="shared" si="77"/>
        <v>0</v>
      </c>
      <c r="I2477" s="17">
        <f>INT((VLOOKUP($C2477,装备数值,4,0)+VLOOKUP($C2477,装备数值,7,0)*($E2477-1))*VLOOKUP($D2477,系数!$K$2:$O$7,4,0))</f>
        <v>0</v>
      </c>
      <c r="J2477" s="17">
        <f>INT((VLOOKUP($C2477,装备数值,4,0)+VLOOKUP($C2477,装备数值,7,0)*($E2477-1))*VLOOKUP($D2477,系数!$K$2:$O$7,5,0))</f>
        <v>0</v>
      </c>
      <c r="K2477" s="17">
        <f>INT(VLOOKUP(E2477,强化金币,2,1)*VLOOKUP(INDEX(装备!F:F,MATCH(属性!A2477,装备!A:A,0)),系数!$K$12:$M$15,3,0))</f>
        <v>49500</v>
      </c>
      <c r="L2477" s="17"/>
      <c r="M2477" s="17"/>
      <c r="N2477" s="17"/>
      <c r="O2477" s="17">
        <f>IF(E2477=1,"",VLOOKUP(E2477,系数!$S$2:$AB$12,MATCH(属性!C2477,评级,0),1))</f>
        <v>0</v>
      </c>
    </row>
    <row r="2478" spans="1:15" ht="17.25" thickBot="1" x14ac:dyDescent="0.4">
      <c r="A2478" s="17">
        <f t="shared" si="76"/>
        <v>7100021</v>
      </c>
      <c r="B2478" s="17" t="s">
        <v>77</v>
      </c>
      <c r="C2478" s="15">
        <f>INDEX(装备!G:G,MATCH(属性!A2478,装备!A:A,0))</f>
        <v>11</v>
      </c>
      <c r="D2478" s="15" t="str">
        <f>INDEX(装备!E:E,MATCH(属性!A2478,装备!A:A,0))</f>
        <v>armour</v>
      </c>
      <c r="E2478" s="14">
        <v>76</v>
      </c>
      <c r="F2478" s="17">
        <f>INT((VLOOKUP($C2478,装备数值,2,0)+VLOOKUP($C2478,装备数值,5,0)*($E2478-1))*VLOOKUP($D2478,系数!$K$2:$O$7,2,0))</f>
        <v>2375</v>
      </c>
      <c r="G2478" s="17">
        <f>INT((VLOOKUP($C2478,装备数值,3,0)+VLOOKUP($C2478,装备数值,6,0)*($E2478-1))*VLOOKUP($D2478,系数!$K$2:$O$7,3,0))</f>
        <v>0</v>
      </c>
      <c r="H2478" s="17">
        <f t="shared" si="77"/>
        <v>0</v>
      </c>
      <c r="I2478" s="17">
        <f>INT((VLOOKUP($C2478,装备数值,4,0)+VLOOKUP($C2478,装备数值,7,0)*($E2478-1))*VLOOKUP($D2478,系数!$K$2:$O$7,4,0))</f>
        <v>0</v>
      </c>
      <c r="J2478" s="17">
        <f>INT((VLOOKUP($C2478,装备数值,4,0)+VLOOKUP($C2478,装备数值,7,0)*($E2478-1))*VLOOKUP($D2478,系数!$K$2:$O$7,5,0))</f>
        <v>0</v>
      </c>
      <c r="K2478" s="17">
        <f>INT(VLOOKUP(E2478,强化金币,2,1)*VLOOKUP(INDEX(装备!F:F,MATCH(属性!A2478,装备!A:A,0)),系数!$K$12:$M$15,3,0))</f>
        <v>50875</v>
      </c>
      <c r="L2478" s="17"/>
      <c r="M2478" s="17"/>
      <c r="N2478" s="17"/>
      <c r="O2478" s="17">
        <f>IF(E2478=1,"",VLOOKUP(E2478,系数!$S$2:$AB$12,MATCH(属性!C2478,评级,0),1))</f>
        <v>0</v>
      </c>
    </row>
    <row r="2479" spans="1:15" ht="17.25" thickBot="1" x14ac:dyDescent="0.4">
      <c r="A2479" s="17">
        <f t="shared" si="76"/>
        <v>7100021</v>
      </c>
      <c r="B2479" s="17" t="s">
        <v>77</v>
      </c>
      <c r="C2479" s="15">
        <f>INDEX(装备!G:G,MATCH(属性!A2479,装备!A:A,0))</f>
        <v>11</v>
      </c>
      <c r="D2479" s="15" t="str">
        <f>INDEX(装备!E:E,MATCH(属性!A2479,装备!A:A,0))</f>
        <v>armour</v>
      </c>
      <c r="E2479" s="14">
        <v>77</v>
      </c>
      <c r="F2479" s="17">
        <f>INT((VLOOKUP($C2479,装备数值,2,0)+VLOOKUP($C2479,装备数值,5,0)*($E2479-1))*VLOOKUP($D2479,系数!$K$2:$O$7,2,0))</f>
        <v>2400</v>
      </c>
      <c r="G2479" s="17">
        <f>INT((VLOOKUP($C2479,装备数值,3,0)+VLOOKUP($C2479,装备数值,6,0)*($E2479-1))*VLOOKUP($D2479,系数!$K$2:$O$7,3,0))</f>
        <v>0</v>
      </c>
      <c r="H2479" s="17">
        <f t="shared" si="77"/>
        <v>0</v>
      </c>
      <c r="I2479" s="17">
        <f>INT((VLOOKUP($C2479,装备数值,4,0)+VLOOKUP($C2479,装备数值,7,0)*($E2479-1))*VLOOKUP($D2479,系数!$K$2:$O$7,4,0))</f>
        <v>0</v>
      </c>
      <c r="J2479" s="17">
        <f>INT((VLOOKUP($C2479,装备数值,4,0)+VLOOKUP($C2479,装备数值,7,0)*($E2479-1))*VLOOKUP($D2479,系数!$K$2:$O$7,5,0))</f>
        <v>0</v>
      </c>
      <c r="K2479" s="17">
        <f>INT(VLOOKUP(E2479,强化金币,2,1)*VLOOKUP(INDEX(装备!F:F,MATCH(属性!A2479,装备!A:A,0)),系数!$K$12:$M$15,3,0))</f>
        <v>52250</v>
      </c>
      <c r="L2479" s="17"/>
      <c r="M2479" s="17"/>
      <c r="N2479" s="17"/>
      <c r="O2479" s="17">
        <f>IF(E2479=1,"",VLOOKUP(E2479,系数!$S$2:$AB$12,MATCH(属性!C2479,评级,0),1))</f>
        <v>0</v>
      </c>
    </row>
    <row r="2480" spans="1:15" ht="17.25" thickBot="1" x14ac:dyDescent="0.4">
      <c r="A2480" s="17">
        <f t="shared" si="76"/>
        <v>7100021</v>
      </c>
      <c r="B2480" s="17" t="s">
        <v>77</v>
      </c>
      <c r="C2480" s="15">
        <f>INDEX(装备!G:G,MATCH(属性!A2480,装备!A:A,0))</f>
        <v>11</v>
      </c>
      <c r="D2480" s="15" t="str">
        <f>INDEX(装备!E:E,MATCH(属性!A2480,装备!A:A,0))</f>
        <v>armour</v>
      </c>
      <c r="E2480" s="14">
        <v>78</v>
      </c>
      <c r="F2480" s="17">
        <f>INT((VLOOKUP($C2480,装备数值,2,0)+VLOOKUP($C2480,装备数值,5,0)*($E2480-1))*VLOOKUP($D2480,系数!$K$2:$O$7,2,0))</f>
        <v>2425</v>
      </c>
      <c r="G2480" s="17">
        <f>INT((VLOOKUP($C2480,装备数值,3,0)+VLOOKUP($C2480,装备数值,6,0)*($E2480-1))*VLOOKUP($D2480,系数!$K$2:$O$7,3,0))</f>
        <v>0</v>
      </c>
      <c r="H2480" s="17">
        <f t="shared" si="77"/>
        <v>0</v>
      </c>
      <c r="I2480" s="17">
        <f>INT((VLOOKUP($C2480,装备数值,4,0)+VLOOKUP($C2480,装备数值,7,0)*($E2480-1))*VLOOKUP($D2480,系数!$K$2:$O$7,4,0))</f>
        <v>0</v>
      </c>
      <c r="J2480" s="17">
        <f>INT((VLOOKUP($C2480,装备数值,4,0)+VLOOKUP($C2480,装备数值,7,0)*($E2480-1))*VLOOKUP($D2480,系数!$K$2:$O$7,5,0))</f>
        <v>0</v>
      </c>
      <c r="K2480" s="17">
        <f>INT(VLOOKUP(E2480,强化金币,2,1)*VLOOKUP(INDEX(装备!F:F,MATCH(属性!A2480,装备!A:A,0)),系数!$K$12:$M$15,3,0))</f>
        <v>53625</v>
      </c>
      <c r="L2480" s="17"/>
      <c r="M2480" s="17"/>
      <c r="N2480" s="17"/>
      <c r="O2480" s="17">
        <f>IF(E2480=1,"",VLOOKUP(E2480,系数!$S$2:$AB$12,MATCH(属性!C2480,评级,0),1))</f>
        <v>0</v>
      </c>
    </row>
    <row r="2481" spans="1:15" ht="17.25" thickBot="1" x14ac:dyDescent="0.4">
      <c r="A2481" s="17">
        <f t="shared" si="76"/>
        <v>7100021</v>
      </c>
      <c r="B2481" s="17" t="s">
        <v>77</v>
      </c>
      <c r="C2481" s="15">
        <f>INDEX(装备!G:G,MATCH(属性!A2481,装备!A:A,0))</f>
        <v>11</v>
      </c>
      <c r="D2481" s="15" t="str">
        <f>INDEX(装备!E:E,MATCH(属性!A2481,装备!A:A,0))</f>
        <v>armour</v>
      </c>
      <c r="E2481" s="14">
        <v>79</v>
      </c>
      <c r="F2481" s="17">
        <f>INT((VLOOKUP($C2481,装备数值,2,0)+VLOOKUP($C2481,装备数值,5,0)*($E2481-1))*VLOOKUP($D2481,系数!$K$2:$O$7,2,0))</f>
        <v>2450</v>
      </c>
      <c r="G2481" s="17">
        <f>INT((VLOOKUP($C2481,装备数值,3,0)+VLOOKUP($C2481,装备数值,6,0)*($E2481-1))*VLOOKUP($D2481,系数!$K$2:$O$7,3,0))</f>
        <v>0</v>
      </c>
      <c r="H2481" s="17">
        <f t="shared" si="77"/>
        <v>0</v>
      </c>
      <c r="I2481" s="17">
        <f>INT((VLOOKUP($C2481,装备数值,4,0)+VLOOKUP($C2481,装备数值,7,0)*($E2481-1))*VLOOKUP($D2481,系数!$K$2:$O$7,4,0))</f>
        <v>0</v>
      </c>
      <c r="J2481" s="17">
        <f>INT((VLOOKUP($C2481,装备数值,4,0)+VLOOKUP($C2481,装备数值,7,0)*($E2481-1))*VLOOKUP($D2481,系数!$K$2:$O$7,5,0))</f>
        <v>0</v>
      </c>
      <c r="K2481" s="17">
        <f>INT(VLOOKUP(E2481,强化金币,2,1)*VLOOKUP(INDEX(装备!F:F,MATCH(属性!A2481,装备!A:A,0)),系数!$K$12:$M$15,3,0))</f>
        <v>55000</v>
      </c>
      <c r="L2481" s="17"/>
      <c r="M2481" s="17"/>
      <c r="N2481" s="17"/>
      <c r="O2481" s="17">
        <f>IF(E2481=1,"",VLOOKUP(E2481,系数!$S$2:$AB$12,MATCH(属性!C2481,评级,0),1))</f>
        <v>0</v>
      </c>
    </row>
    <row r="2482" spans="1:15" ht="17.25" thickBot="1" x14ac:dyDescent="0.4">
      <c r="A2482" s="17">
        <f t="shared" si="76"/>
        <v>7100021</v>
      </c>
      <c r="B2482" s="17" t="s">
        <v>77</v>
      </c>
      <c r="C2482" s="15">
        <f>INDEX(装备!G:G,MATCH(属性!A2482,装备!A:A,0))</f>
        <v>11</v>
      </c>
      <c r="D2482" s="15" t="str">
        <f>INDEX(装备!E:E,MATCH(属性!A2482,装备!A:A,0))</f>
        <v>armour</v>
      </c>
      <c r="E2482" s="14">
        <v>80</v>
      </c>
      <c r="F2482" s="17">
        <f>INT((VLOOKUP($C2482,装备数值,2,0)+VLOOKUP($C2482,装备数值,5,0)*($E2482-1))*VLOOKUP($D2482,系数!$K$2:$O$7,2,0))</f>
        <v>2475</v>
      </c>
      <c r="G2482" s="17">
        <f>INT((VLOOKUP($C2482,装备数值,3,0)+VLOOKUP($C2482,装备数值,6,0)*($E2482-1))*VLOOKUP($D2482,系数!$K$2:$O$7,3,0))</f>
        <v>0</v>
      </c>
      <c r="H2482" s="17">
        <f t="shared" si="77"/>
        <v>0</v>
      </c>
      <c r="I2482" s="17">
        <f>INT((VLOOKUP($C2482,装备数值,4,0)+VLOOKUP($C2482,装备数值,7,0)*($E2482-1))*VLOOKUP($D2482,系数!$K$2:$O$7,4,0))</f>
        <v>0</v>
      </c>
      <c r="J2482" s="17">
        <f>INT((VLOOKUP($C2482,装备数值,4,0)+VLOOKUP($C2482,装备数值,7,0)*($E2482-1))*VLOOKUP($D2482,系数!$K$2:$O$7,5,0))</f>
        <v>0</v>
      </c>
      <c r="K2482" s="17">
        <f>INT(VLOOKUP(E2482,强化金币,2,1)*VLOOKUP(INDEX(装备!F:F,MATCH(属性!A2482,装备!A:A,0)),系数!$K$12:$M$15,3,0))</f>
        <v>66000</v>
      </c>
      <c r="L2482" s="17"/>
      <c r="M2482" s="17"/>
      <c r="N2482" s="17"/>
      <c r="O2482" s="17">
        <f>IF(E2482=1,"",VLOOKUP(E2482,系数!$S$2:$AB$12,MATCH(属性!C2482,评级,0),1))</f>
        <v>0</v>
      </c>
    </row>
    <row r="2483" spans="1:15" ht="17.25" thickBot="1" x14ac:dyDescent="0.4">
      <c r="A2483" s="17">
        <f t="shared" si="76"/>
        <v>7100021</v>
      </c>
      <c r="B2483" s="17" t="s">
        <v>77</v>
      </c>
      <c r="C2483" s="15">
        <f>INDEX(装备!G:G,MATCH(属性!A2483,装备!A:A,0))</f>
        <v>11</v>
      </c>
      <c r="D2483" s="15" t="str">
        <f>INDEX(装备!E:E,MATCH(属性!A2483,装备!A:A,0))</f>
        <v>armour</v>
      </c>
      <c r="E2483" s="14">
        <v>81</v>
      </c>
      <c r="F2483" s="17">
        <f>INT((VLOOKUP($C2483,装备数值,2,0)+VLOOKUP($C2483,装备数值,5,0)*($E2483-1))*VLOOKUP($D2483,系数!$K$2:$O$7,2,0))</f>
        <v>2500</v>
      </c>
      <c r="G2483" s="17">
        <f>INT((VLOOKUP($C2483,装备数值,3,0)+VLOOKUP($C2483,装备数值,6,0)*($E2483-1))*VLOOKUP($D2483,系数!$K$2:$O$7,3,0))</f>
        <v>0</v>
      </c>
      <c r="H2483" s="17">
        <f t="shared" si="77"/>
        <v>0</v>
      </c>
      <c r="I2483" s="17">
        <f>INT((VLOOKUP($C2483,装备数值,4,0)+VLOOKUP($C2483,装备数值,7,0)*($E2483-1))*VLOOKUP($D2483,系数!$K$2:$O$7,4,0))</f>
        <v>0</v>
      </c>
      <c r="J2483" s="17">
        <f>INT((VLOOKUP($C2483,装备数值,4,0)+VLOOKUP($C2483,装备数值,7,0)*($E2483-1))*VLOOKUP($D2483,系数!$K$2:$O$7,5,0))</f>
        <v>0</v>
      </c>
      <c r="K2483" s="17">
        <f>INT(VLOOKUP(E2483,强化金币,2,1)*VLOOKUP(INDEX(装备!F:F,MATCH(属性!A2483,装备!A:A,0)),系数!$K$12:$M$15,3,0))</f>
        <v>77000</v>
      </c>
      <c r="L2483" s="17"/>
      <c r="M2483" s="17"/>
      <c r="N2483" s="17"/>
      <c r="O2483" s="17">
        <f>IF(E2483=1,"",VLOOKUP(E2483,系数!$S$2:$AB$12,MATCH(属性!C2483,评级,0),1))</f>
        <v>0</v>
      </c>
    </row>
    <row r="2484" spans="1:15" ht="17.25" thickBot="1" x14ac:dyDescent="0.4">
      <c r="A2484" s="17">
        <f t="shared" si="76"/>
        <v>7100021</v>
      </c>
      <c r="B2484" s="17" t="s">
        <v>77</v>
      </c>
      <c r="C2484" s="15">
        <f>INDEX(装备!G:G,MATCH(属性!A2484,装备!A:A,0))</f>
        <v>11</v>
      </c>
      <c r="D2484" s="15" t="str">
        <f>INDEX(装备!E:E,MATCH(属性!A2484,装备!A:A,0))</f>
        <v>armour</v>
      </c>
      <c r="E2484" s="14">
        <v>82</v>
      </c>
      <c r="F2484" s="17">
        <f>INT((VLOOKUP($C2484,装备数值,2,0)+VLOOKUP($C2484,装备数值,5,0)*($E2484-1))*VLOOKUP($D2484,系数!$K$2:$O$7,2,0))</f>
        <v>2525</v>
      </c>
      <c r="G2484" s="17">
        <f>INT((VLOOKUP($C2484,装备数值,3,0)+VLOOKUP($C2484,装备数值,6,0)*($E2484-1))*VLOOKUP($D2484,系数!$K$2:$O$7,3,0))</f>
        <v>0</v>
      </c>
      <c r="H2484" s="17">
        <f t="shared" si="77"/>
        <v>0</v>
      </c>
      <c r="I2484" s="17">
        <f>INT((VLOOKUP($C2484,装备数值,4,0)+VLOOKUP($C2484,装备数值,7,0)*($E2484-1))*VLOOKUP($D2484,系数!$K$2:$O$7,4,0))</f>
        <v>0</v>
      </c>
      <c r="J2484" s="17">
        <f>INT((VLOOKUP($C2484,装备数值,4,0)+VLOOKUP($C2484,装备数值,7,0)*($E2484-1))*VLOOKUP($D2484,系数!$K$2:$O$7,5,0))</f>
        <v>0</v>
      </c>
      <c r="K2484" s="17">
        <f>INT(VLOOKUP(E2484,强化金币,2,1)*VLOOKUP(INDEX(装备!F:F,MATCH(属性!A2484,装备!A:A,0)),系数!$K$12:$M$15,3,0))</f>
        <v>88000</v>
      </c>
      <c r="L2484" s="17"/>
      <c r="M2484" s="17"/>
      <c r="N2484" s="17"/>
      <c r="O2484" s="17">
        <f>IF(E2484=1,"",VLOOKUP(E2484,系数!$S$2:$AB$12,MATCH(属性!C2484,评级,0),1))</f>
        <v>0</v>
      </c>
    </row>
    <row r="2485" spans="1:15" ht="17.25" thickBot="1" x14ac:dyDescent="0.4">
      <c r="A2485" s="17">
        <f t="shared" si="76"/>
        <v>7100021</v>
      </c>
      <c r="B2485" s="17" t="s">
        <v>77</v>
      </c>
      <c r="C2485" s="15">
        <f>INDEX(装备!G:G,MATCH(属性!A2485,装备!A:A,0))</f>
        <v>11</v>
      </c>
      <c r="D2485" s="15" t="str">
        <f>INDEX(装备!E:E,MATCH(属性!A2485,装备!A:A,0))</f>
        <v>armour</v>
      </c>
      <c r="E2485" s="14">
        <v>83</v>
      </c>
      <c r="F2485" s="17">
        <f>INT((VLOOKUP($C2485,装备数值,2,0)+VLOOKUP($C2485,装备数值,5,0)*($E2485-1))*VLOOKUP($D2485,系数!$K$2:$O$7,2,0))</f>
        <v>2550</v>
      </c>
      <c r="G2485" s="17">
        <f>INT((VLOOKUP($C2485,装备数值,3,0)+VLOOKUP($C2485,装备数值,6,0)*($E2485-1))*VLOOKUP($D2485,系数!$K$2:$O$7,3,0))</f>
        <v>0</v>
      </c>
      <c r="H2485" s="17">
        <f t="shared" si="77"/>
        <v>0</v>
      </c>
      <c r="I2485" s="17">
        <f>INT((VLOOKUP($C2485,装备数值,4,0)+VLOOKUP($C2485,装备数值,7,0)*($E2485-1))*VLOOKUP($D2485,系数!$K$2:$O$7,4,0))</f>
        <v>0</v>
      </c>
      <c r="J2485" s="17">
        <f>INT((VLOOKUP($C2485,装备数值,4,0)+VLOOKUP($C2485,装备数值,7,0)*($E2485-1))*VLOOKUP($D2485,系数!$K$2:$O$7,5,0))</f>
        <v>0</v>
      </c>
      <c r="K2485" s="17">
        <f>INT(VLOOKUP(E2485,强化金币,2,1)*VLOOKUP(INDEX(装备!F:F,MATCH(属性!A2485,装备!A:A,0)),系数!$K$12:$M$15,3,0))</f>
        <v>99000</v>
      </c>
      <c r="L2485" s="17"/>
      <c r="M2485" s="17"/>
      <c r="N2485" s="17"/>
      <c r="O2485" s="17">
        <f>IF(E2485=1,"",VLOOKUP(E2485,系数!$S$2:$AB$12,MATCH(属性!C2485,评级,0),1))</f>
        <v>0</v>
      </c>
    </row>
    <row r="2486" spans="1:15" ht="17.25" thickBot="1" x14ac:dyDescent="0.4">
      <c r="A2486" s="17">
        <f t="shared" si="76"/>
        <v>7100021</v>
      </c>
      <c r="B2486" s="17" t="s">
        <v>77</v>
      </c>
      <c r="C2486" s="15">
        <f>INDEX(装备!G:G,MATCH(属性!A2486,装备!A:A,0))</f>
        <v>11</v>
      </c>
      <c r="D2486" s="15" t="str">
        <f>INDEX(装备!E:E,MATCH(属性!A2486,装备!A:A,0))</f>
        <v>armour</v>
      </c>
      <c r="E2486" s="14">
        <v>84</v>
      </c>
      <c r="F2486" s="17">
        <f>INT((VLOOKUP($C2486,装备数值,2,0)+VLOOKUP($C2486,装备数值,5,0)*($E2486-1))*VLOOKUP($D2486,系数!$K$2:$O$7,2,0))</f>
        <v>2575</v>
      </c>
      <c r="G2486" s="17">
        <f>INT((VLOOKUP($C2486,装备数值,3,0)+VLOOKUP($C2486,装备数值,6,0)*($E2486-1))*VLOOKUP($D2486,系数!$K$2:$O$7,3,0))</f>
        <v>0</v>
      </c>
      <c r="H2486" s="17">
        <f t="shared" si="77"/>
        <v>0</v>
      </c>
      <c r="I2486" s="17">
        <f>INT((VLOOKUP($C2486,装备数值,4,0)+VLOOKUP($C2486,装备数值,7,0)*($E2486-1))*VLOOKUP($D2486,系数!$K$2:$O$7,4,0))</f>
        <v>0</v>
      </c>
      <c r="J2486" s="17">
        <f>INT((VLOOKUP($C2486,装备数值,4,0)+VLOOKUP($C2486,装备数值,7,0)*($E2486-1))*VLOOKUP($D2486,系数!$K$2:$O$7,5,0))</f>
        <v>0</v>
      </c>
      <c r="K2486" s="17">
        <f>INT(VLOOKUP(E2486,强化金币,2,1)*VLOOKUP(INDEX(装备!F:F,MATCH(属性!A2486,装备!A:A,0)),系数!$K$12:$M$15,3,0))</f>
        <v>110000</v>
      </c>
      <c r="L2486" s="17"/>
      <c r="M2486" s="17"/>
      <c r="N2486" s="17"/>
      <c r="O2486" s="17">
        <f>IF(E2486=1,"",VLOOKUP(E2486,系数!$S$2:$AB$12,MATCH(属性!C2486,评级,0),1))</f>
        <v>0</v>
      </c>
    </row>
    <row r="2487" spans="1:15" ht="17.25" thickBot="1" x14ac:dyDescent="0.4">
      <c r="A2487" s="17">
        <f t="shared" si="76"/>
        <v>7100021</v>
      </c>
      <c r="B2487" s="17" t="s">
        <v>77</v>
      </c>
      <c r="C2487" s="15">
        <f>INDEX(装备!G:G,MATCH(属性!A2487,装备!A:A,0))</f>
        <v>11</v>
      </c>
      <c r="D2487" s="15" t="str">
        <f>INDEX(装备!E:E,MATCH(属性!A2487,装备!A:A,0))</f>
        <v>armour</v>
      </c>
      <c r="E2487" s="14">
        <v>85</v>
      </c>
      <c r="F2487" s="17">
        <f>INT((VLOOKUP($C2487,装备数值,2,0)+VLOOKUP($C2487,装备数值,5,0)*($E2487-1))*VLOOKUP($D2487,系数!$K$2:$O$7,2,0))</f>
        <v>2600</v>
      </c>
      <c r="G2487" s="17">
        <f>INT((VLOOKUP($C2487,装备数值,3,0)+VLOOKUP($C2487,装备数值,6,0)*($E2487-1))*VLOOKUP($D2487,系数!$K$2:$O$7,3,0))</f>
        <v>0</v>
      </c>
      <c r="H2487" s="17">
        <f t="shared" si="77"/>
        <v>0</v>
      </c>
      <c r="I2487" s="17">
        <f>INT((VLOOKUP($C2487,装备数值,4,0)+VLOOKUP($C2487,装备数值,7,0)*($E2487-1))*VLOOKUP($D2487,系数!$K$2:$O$7,4,0))</f>
        <v>0</v>
      </c>
      <c r="J2487" s="17">
        <f>INT((VLOOKUP($C2487,装备数值,4,0)+VLOOKUP($C2487,装备数值,7,0)*($E2487-1))*VLOOKUP($D2487,系数!$K$2:$O$7,5,0))</f>
        <v>0</v>
      </c>
      <c r="K2487" s="17">
        <f>INT(VLOOKUP(E2487,强化金币,2,1)*VLOOKUP(INDEX(装备!F:F,MATCH(属性!A2487,装备!A:A,0)),系数!$K$12:$M$15,3,0))</f>
        <v>137500</v>
      </c>
      <c r="L2487" s="17"/>
      <c r="M2487" s="17"/>
      <c r="N2487" s="17"/>
      <c r="O2487" s="17">
        <f>IF(E2487=1,"",VLOOKUP(E2487,系数!$S$2:$AB$12,MATCH(属性!C2487,评级,0),1))</f>
        <v>0</v>
      </c>
    </row>
    <row r="2488" spans="1:15" ht="17.25" thickBot="1" x14ac:dyDescent="0.4">
      <c r="A2488" s="17">
        <f t="shared" si="76"/>
        <v>7100021</v>
      </c>
      <c r="B2488" s="17" t="s">
        <v>77</v>
      </c>
      <c r="C2488" s="15">
        <f>INDEX(装备!G:G,MATCH(属性!A2488,装备!A:A,0))</f>
        <v>11</v>
      </c>
      <c r="D2488" s="15" t="str">
        <f>INDEX(装备!E:E,MATCH(属性!A2488,装备!A:A,0))</f>
        <v>armour</v>
      </c>
      <c r="E2488" s="14">
        <v>86</v>
      </c>
      <c r="F2488" s="17">
        <f>INT((VLOOKUP($C2488,装备数值,2,0)+VLOOKUP($C2488,装备数值,5,0)*($E2488-1))*VLOOKUP($D2488,系数!$K$2:$O$7,2,0))</f>
        <v>2625</v>
      </c>
      <c r="G2488" s="17">
        <f>INT((VLOOKUP($C2488,装备数值,3,0)+VLOOKUP($C2488,装备数值,6,0)*($E2488-1))*VLOOKUP($D2488,系数!$K$2:$O$7,3,0))</f>
        <v>0</v>
      </c>
      <c r="H2488" s="17">
        <f t="shared" si="77"/>
        <v>0</v>
      </c>
      <c r="I2488" s="17">
        <f>INT((VLOOKUP($C2488,装备数值,4,0)+VLOOKUP($C2488,装备数值,7,0)*($E2488-1))*VLOOKUP($D2488,系数!$K$2:$O$7,4,0))</f>
        <v>0</v>
      </c>
      <c r="J2488" s="17">
        <f>INT((VLOOKUP($C2488,装备数值,4,0)+VLOOKUP($C2488,装备数值,7,0)*($E2488-1))*VLOOKUP($D2488,系数!$K$2:$O$7,5,0))</f>
        <v>0</v>
      </c>
      <c r="K2488" s="17">
        <f>INT(VLOOKUP(E2488,强化金币,2,1)*VLOOKUP(INDEX(装备!F:F,MATCH(属性!A2488,装备!A:A,0)),系数!$K$12:$M$15,3,0))</f>
        <v>165000</v>
      </c>
      <c r="L2488" s="17"/>
      <c r="M2488" s="17"/>
      <c r="N2488" s="17"/>
      <c r="O2488" s="17">
        <f>IF(E2488=1,"",VLOOKUP(E2488,系数!$S$2:$AB$12,MATCH(属性!C2488,评级,0),1))</f>
        <v>0</v>
      </c>
    </row>
    <row r="2489" spans="1:15" ht="17.25" thickBot="1" x14ac:dyDescent="0.4">
      <c r="A2489" s="17">
        <f t="shared" si="76"/>
        <v>7100021</v>
      </c>
      <c r="B2489" s="17" t="s">
        <v>77</v>
      </c>
      <c r="C2489" s="15">
        <f>INDEX(装备!G:G,MATCH(属性!A2489,装备!A:A,0))</f>
        <v>11</v>
      </c>
      <c r="D2489" s="15" t="str">
        <f>INDEX(装备!E:E,MATCH(属性!A2489,装备!A:A,0))</f>
        <v>armour</v>
      </c>
      <c r="E2489" s="14">
        <v>87</v>
      </c>
      <c r="F2489" s="17">
        <f>INT((VLOOKUP($C2489,装备数值,2,0)+VLOOKUP($C2489,装备数值,5,0)*($E2489-1))*VLOOKUP($D2489,系数!$K$2:$O$7,2,0))</f>
        <v>2650</v>
      </c>
      <c r="G2489" s="17">
        <f>INT((VLOOKUP($C2489,装备数值,3,0)+VLOOKUP($C2489,装备数值,6,0)*($E2489-1))*VLOOKUP($D2489,系数!$K$2:$O$7,3,0))</f>
        <v>0</v>
      </c>
      <c r="H2489" s="17">
        <f t="shared" si="77"/>
        <v>0</v>
      </c>
      <c r="I2489" s="17">
        <f>INT((VLOOKUP($C2489,装备数值,4,0)+VLOOKUP($C2489,装备数值,7,0)*($E2489-1))*VLOOKUP($D2489,系数!$K$2:$O$7,4,0))</f>
        <v>0</v>
      </c>
      <c r="J2489" s="17">
        <f>INT((VLOOKUP($C2489,装备数值,4,0)+VLOOKUP($C2489,装备数值,7,0)*($E2489-1))*VLOOKUP($D2489,系数!$K$2:$O$7,5,0))</f>
        <v>0</v>
      </c>
      <c r="K2489" s="17">
        <f>INT(VLOOKUP(E2489,强化金币,2,1)*VLOOKUP(INDEX(装备!F:F,MATCH(属性!A2489,装备!A:A,0)),系数!$K$12:$M$15,3,0))</f>
        <v>192500</v>
      </c>
      <c r="L2489" s="17"/>
      <c r="M2489" s="17"/>
      <c r="N2489" s="17"/>
      <c r="O2489" s="17">
        <f>IF(E2489=1,"",VLOOKUP(E2489,系数!$S$2:$AB$12,MATCH(属性!C2489,评级,0),1))</f>
        <v>0</v>
      </c>
    </row>
    <row r="2490" spans="1:15" ht="17.25" thickBot="1" x14ac:dyDescent="0.4">
      <c r="A2490" s="17">
        <f t="shared" si="76"/>
        <v>7100021</v>
      </c>
      <c r="B2490" s="17" t="s">
        <v>77</v>
      </c>
      <c r="C2490" s="15">
        <f>INDEX(装备!G:G,MATCH(属性!A2490,装备!A:A,0))</f>
        <v>11</v>
      </c>
      <c r="D2490" s="15" t="str">
        <f>INDEX(装备!E:E,MATCH(属性!A2490,装备!A:A,0))</f>
        <v>armour</v>
      </c>
      <c r="E2490" s="14">
        <v>88</v>
      </c>
      <c r="F2490" s="17">
        <f>INT((VLOOKUP($C2490,装备数值,2,0)+VLOOKUP($C2490,装备数值,5,0)*($E2490-1))*VLOOKUP($D2490,系数!$K$2:$O$7,2,0))</f>
        <v>2675</v>
      </c>
      <c r="G2490" s="17">
        <f>INT((VLOOKUP($C2490,装备数值,3,0)+VLOOKUP($C2490,装备数值,6,0)*($E2490-1))*VLOOKUP($D2490,系数!$K$2:$O$7,3,0))</f>
        <v>0</v>
      </c>
      <c r="H2490" s="17">
        <f t="shared" si="77"/>
        <v>0</v>
      </c>
      <c r="I2490" s="17">
        <f>INT((VLOOKUP($C2490,装备数值,4,0)+VLOOKUP($C2490,装备数值,7,0)*($E2490-1))*VLOOKUP($D2490,系数!$K$2:$O$7,4,0))</f>
        <v>0</v>
      </c>
      <c r="J2490" s="17">
        <f>INT((VLOOKUP($C2490,装备数值,4,0)+VLOOKUP($C2490,装备数值,7,0)*($E2490-1))*VLOOKUP($D2490,系数!$K$2:$O$7,5,0))</f>
        <v>0</v>
      </c>
      <c r="K2490" s="17">
        <f>INT(VLOOKUP(E2490,强化金币,2,1)*VLOOKUP(INDEX(装备!F:F,MATCH(属性!A2490,装备!A:A,0)),系数!$K$12:$M$15,3,0))</f>
        <v>220000</v>
      </c>
      <c r="L2490" s="17"/>
      <c r="M2490" s="17"/>
      <c r="N2490" s="17"/>
      <c r="O2490" s="17">
        <f>IF(E2490=1,"",VLOOKUP(E2490,系数!$S$2:$AB$12,MATCH(属性!C2490,评级,0),1))</f>
        <v>0</v>
      </c>
    </row>
    <row r="2491" spans="1:15" ht="17.25" thickBot="1" x14ac:dyDescent="0.4">
      <c r="A2491" s="17">
        <f t="shared" si="76"/>
        <v>7100021</v>
      </c>
      <c r="B2491" s="17" t="s">
        <v>77</v>
      </c>
      <c r="C2491" s="15">
        <f>INDEX(装备!G:G,MATCH(属性!A2491,装备!A:A,0))</f>
        <v>11</v>
      </c>
      <c r="D2491" s="15" t="str">
        <f>INDEX(装备!E:E,MATCH(属性!A2491,装备!A:A,0))</f>
        <v>armour</v>
      </c>
      <c r="E2491" s="14">
        <v>89</v>
      </c>
      <c r="F2491" s="17">
        <f>INT((VLOOKUP($C2491,装备数值,2,0)+VLOOKUP($C2491,装备数值,5,0)*($E2491-1))*VLOOKUP($D2491,系数!$K$2:$O$7,2,0))</f>
        <v>2700</v>
      </c>
      <c r="G2491" s="17">
        <f>INT((VLOOKUP($C2491,装备数值,3,0)+VLOOKUP($C2491,装备数值,6,0)*($E2491-1))*VLOOKUP($D2491,系数!$K$2:$O$7,3,0))</f>
        <v>0</v>
      </c>
      <c r="H2491" s="17">
        <f t="shared" si="77"/>
        <v>0</v>
      </c>
      <c r="I2491" s="17">
        <f>INT((VLOOKUP($C2491,装备数值,4,0)+VLOOKUP($C2491,装备数值,7,0)*($E2491-1))*VLOOKUP($D2491,系数!$K$2:$O$7,4,0))</f>
        <v>0</v>
      </c>
      <c r="J2491" s="17">
        <f>INT((VLOOKUP($C2491,装备数值,4,0)+VLOOKUP($C2491,装备数值,7,0)*($E2491-1))*VLOOKUP($D2491,系数!$K$2:$O$7,5,0))</f>
        <v>0</v>
      </c>
      <c r="K2491" s="17">
        <f>INT(VLOOKUP(E2491,强化金币,2,1)*VLOOKUP(INDEX(装备!F:F,MATCH(属性!A2491,装备!A:A,0)),系数!$K$12:$M$15,3,0))</f>
        <v>247500</v>
      </c>
      <c r="L2491" s="17"/>
      <c r="M2491" s="17"/>
      <c r="N2491" s="17"/>
      <c r="O2491" s="17">
        <f>IF(E2491=1,"",VLOOKUP(E2491,系数!$S$2:$AB$12,MATCH(属性!C2491,评级,0),1))</f>
        <v>0</v>
      </c>
    </row>
    <row r="2492" spans="1:15" ht="17.25" thickBot="1" x14ac:dyDescent="0.4">
      <c r="A2492" s="17">
        <f t="shared" ref="A2492:A2555" si="78">A2372+1</f>
        <v>7100021</v>
      </c>
      <c r="B2492" s="17" t="s">
        <v>77</v>
      </c>
      <c r="C2492" s="15">
        <f>INDEX(装备!G:G,MATCH(属性!A2492,装备!A:A,0))</f>
        <v>11</v>
      </c>
      <c r="D2492" s="15" t="str">
        <f>INDEX(装备!E:E,MATCH(属性!A2492,装备!A:A,0))</f>
        <v>armour</v>
      </c>
      <c r="E2492" s="14">
        <v>90</v>
      </c>
      <c r="F2492" s="17">
        <f>INT((VLOOKUP($C2492,装备数值,2,0)+VLOOKUP($C2492,装备数值,5,0)*($E2492-1))*VLOOKUP($D2492,系数!$K$2:$O$7,2,0))</f>
        <v>2725</v>
      </c>
      <c r="G2492" s="17">
        <f>INT((VLOOKUP($C2492,装备数值,3,0)+VLOOKUP($C2492,装备数值,6,0)*($E2492-1))*VLOOKUP($D2492,系数!$K$2:$O$7,3,0))</f>
        <v>0</v>
      </c>
      <c r="H2492" s="17">
        <f t="shared" si="77"/>
        <v>0</v>
      </c>
      <c r="I2492" s="17">
        <f>INT((VLOOKUP($C2492,装备数值,4,0)+VLOOKUP($C2492,装备数值,7,0)*($E2492-1))*VLOOKUP($D2492,系数!$K$2:$O$7,4,0))</f>
        <v>0</v>
      </c>
      <c r="J2492" s="17">
        <f>INT((VLOOKUP($C2492,装备数值,4,0)+VLOOKUP($C2492,装备数值,7,0)*($E2492-1))*VLOOKUP($D2492,系数!$K$2:$O$7,5,0))</f>
        <v>0</v>
      </c>
      <c r="K2492" s="17">
        <f>INT(VLOOKUP(E2492,强化金币,2,1)*VLOOKUP(INDEX(装备!F:F,MATCH(属性!A2492,装备!A:A,0)),系数!$K$12:$M$15,3,0))</f>
        <v>247500</v>
      </c>
      <c r="L2492" s="17"/>
      <c r="M2492" s="17"/>
      <c r="N2492" s="17"/>
      <c r="O2492" s="17">
        <f>IF(E2492=1,"",VLOOKUP(E2492,系数!$S$2:$AB$12,MATCH(属性!C2492,评级,0),1))</f>
        <v>0</v>
      </c>
    </row>
    <row r="2493" spans="1:15" ht="17.25" thickBot="1" x14ac:dyDescent="0.4">
      <c r="A2493" s="17">
        <f t="shared" si="78"/>
        <v>7100021</v>
      </c>
      <c r="B2493" s="17" t="s">
        <v>77</v>
      </c>
      <c r="C2493" s="15">
        <f>INDEX(装备!G:G,MATCH(属性!A2493,装备!A:A,0))</f>
        <v>11</v>
      </c>
      <c r="D2493" s="15" t="str">
        <f>INDEX(装备!E:E,MATCH(属性!A2493,装备!A:A,0))</f>
        <v>armour</v>
      </c>
      <c r="E2493" s="14">
        <v>91</v>
      </c>
      <c r="F2493" s="17">
        <f>INT((VLOOKUP($C2493,装备数值,2,0)+VLOOKUP($C2493,装备数值,5,0)*($E2493-1))*VLOOKUP($D2493,系数!$K$2:$O$7,2,0))</f>
        <v>2750</v>
      </c>
      <c r="G2493" s="17">
        <f>INT((VLOOKUP($C2493,装备数值,3,0)+VLOOKUP($C2493,装备数值,6,0)*($E2493-1))*VLOOKUP($D2493,系数!$K$2:$O$7,3,0))</f>
        <v>0</v>
      </c>
      <c r="H2493" s="17">
        <f t="shared" si="77"/>
        <v>0</v>
      </c>
      <c r="I2493" s="17">
        <f>INT((VLOOKUP($C2493,装备数值,4,0)+VLOOKUP($C2493,装备数值,7,0)*($E2493-1))*VLOOKUP($D2493,系数!$K$2:$O$7,4,0))</f>
        <v>0</v>
      </c>
      <c r="J2493" s="17">
        <f>INT((VLOOKUP($C2493,装备数值,4,0)+VLOOKUP($C2493,装备数值,7,0)*($E2493-1))*VLOOKUP($D2493,系数!$K$2:$O$7,5,0))</f>
        <v>0</v>
      </c>
      <c r="K2493" s="17">
        <f>INT(VLOOKUP(E2493,强化金币,2,1)*VLOOKUP(INDEX(装备!F:F,MATCH(属性!A2493,装备!A:A,0)),系数!$K$12:$M$15,3,0))</f>
        <v>247500</v>
      </c>
      <c r="L2493" s="17"/>
      <c r="M2493" s="17"/>
      <c r="N2493" s="17"/>
      <c r="O2493" s="17">
        <f>IF(E2493=1,"",VLOOKUP(E2493,系数!$S$2:$AB$12,MATCH(属性!C2493,评级,0),1))</f>
        <v>0</v>
      </c>
    </row>
    <row r="2494" spans="1:15" ht="17.25" thickBot="1" x14ac:dyDescent="0.4">
      <c r="A2494" s="17">
        <f t="shared" si="78"/>
        <v>7100021</v>
      </c>
      <c r="B2494" s="17" t="s">
        <v>77</v>
      </c>
      <c r="C2494" s="15">
        <f>INDEX(装备!G:G,MATCH(属性!A2494,装备!A:A,0))</f>
        <v>11</v>
      </c>
      <c r="D2494" s="15" t="str">
        <f>INDEX(装备!E:E,MATCH(属性!A2494,装备!A:A,0))</f>
        <v>armour</v>
      </c>
      <c r="E2494" s="14">
        <v>92</v>
      </c>
      <c r="F2494" s="17">
        <f>INT((VLOOKUP($C2494,装备数值,2,0)+VLOOKUP($C2494,装备数值,5,0)*($E2494-1))*VLOOKUP($D2494,系数!$K$2:$O$7,2,0))</f>
        <v>2775</v>
      </c>
      <c r="G2494" s="17">
        <f>INT((VLOOKUP($C2494,装备数值,3,0)+VLOOKUP($C2494,装备数值,6,0)*($E2494-1))*VLOOKUP($D2494,系数!$K$2:$O$7,3,0))</f>
        <v>0</v>
      </c>
      <c r="H2494" s="17">
        <f t="shared" si="77"/>
        <v>0</v>
      </c>
      <c r="I2494" s="17">
        <f>INT((VLOOKUP($C2494,装备数值,4,0)+VLOOKUP($C2494,装备数值,7,0)*($E2494-1))*VLOOKUP($D2494,系数!$K$2:$O$7,4,0))</f>
        <v>0</v>
      </c>
      <c r="J2494" s="17">
        <f>INT((VLOOKUP($C2494,装备数值,4,0)+VLOOKUP($C2494,装备数值,7,0)*($E2494-1))*VLOOKUP($D2494,系数!$K$2:$O$7,5,0))</f>
        <v>0</v>
      </c>
      <c r="K2494" s="17">
        <f>INT(VLOOKUP(E2494,强化金币,2,1)*VLOOKUP(INDEX(装备!F:F,MATCH(属性!A2494,装备!A:A,0)),系数!$K$12:$M$15,3,0))</f>
        <v>247500</v>
      </c>
      <c r="L2494" s="17"/>
      <c r="M2494" s="17"/>
      <c r="N2494" s="17"/>
      <c r="O2494" s="17">
        <f>IF(E2494=1,"",VLOOKUP(E2494,系数!$S$2:$AB$12,MATCH(属性!C2494,评级,0),1))</f>
        <v>0</v>
      </c>
    </row>
    <row r="2495" spans="1:15" ht="17.25" thickBot="1" x14ac:dyDescent="0.4">
      <c r="A2495" s="17">
        <f t="shared" si="78"/>
        <v>7100021</v>
      </c>
      <c r="B2495" s="17" t="s">
        <v>77</v>
      </c>
      <c r="C2495" s="15">
        <f>INDEX(装备!G:G,MATCH(属性!A2495,装备!A:A,0))</f>
        <v>11</v>
      </c>
      <c r="D2495" s="15" t="str">
        <f>INDEX(装备!E:E,MATCH(属性!A2495,装备!A:A,0))</f>
        <v>armour</v>
      </c>
      <c r="E2495" s="14">
        <v>93</v>
      </c>
      <c r="F2495" s="17">
        <f>INT((VLOOKUP($C2495,装备数值,2,0)+VLOOKUP($C2495,装备数值,5,0)*($E2495-1))*VLOOKUP($D2495,系数!$K$2:$O$7,2,0))</f>
        <v>2800</v>
      </c>
      <c r="G2495" s="17">
        <f>INT((VLOOKUP($C2495,装备数值,3,0)+VLOOKUP($C2495,装备数值,6,0)*($E2495-1))*VLOOKUP($D2495,系数!$K$2:$O$7,3,0))</f>
        <v>0</v>
      </c>
      <c r="H2495" s="17">
        <f t="shared" si="77"/>
        <v>0</v>
      </c>
      <c r="I2495" s="17">
        <f>INT((VLOOKUP($C2495,装备数值,4,0)+VLOOKUP($C2495,装备数值,7,0)*($E2495-1))*VLOOKUP($D2495,系数!$K$2:$O$7,4,0))</f>
        <v>0</v>
      </c>
      <c r="J2495" s="17">
        <f>INT((VLOOKUP($C2495,装备数值,4,0)+VLOOKUP($C2495,装备数值,7,0)*($E2495-1))*VLOOKUP($D2495,系数!$K$2:$O$7,5,0))</f>
        <v>0</v>
      </c>
      <c r="K2495" s="17">
        <f>INT(VLOOKUP(E2495,强化金币,2,1)*VLOOKUP(INDEX(装备!F:F,MATCH(属性!A2495,装备!A:A,0)),系数!$K$12:$M$15,3,0))</f>
        <v>247500</v>
      </c>
      <c r="L2495" s="17"/>
      <c r="M2495" s="17"/>
      <c r="N2495" s="17"/>
      <c r="O2495" s="17">
        <f>IF(E2495=1,"",VLOOKUP(E2495,系数!$S$2:$AB$12,MATCH(属性!C2495,评级,0),1))</f>
        <v>0</v>
      </c>
    </row>
    <row r="2496" spans="1:15" ht="17.25" thickBot="1" x14ac:dyDescent="0.4">
      <c r="A2496" s="17">
        <f t="shared" si="78"/>
        <v>7100021</v>
      </c>
      <c r="B2496" s="17" t="s">
        <v>77</v>
      </c>
      <c r="C2496" s="15">
        <f>INDEX(装备!G:G,MATCH(属性!A2496,装备!A:A,0))</f>
        <v>11</v>
      </c>
      <c r="D2496" s="15" t="str">
        <f>INDEX(装备!E:E,MATCH(属性!A2496,装备!A:A,0))</f>
        <v>armour</v>
      </c>
      <c r="E2496" s="14">
        <v>94</v>
      </c>
      <c r="F2496" s="17">
        <f>INT((VLOOKUP($C2496,装备数值,2,0)+VLOOKUP($C2496,装备数值,5,0)*($E2496-1))*VLOOKUP($D2496,系数!$K$2:$O$7,2,0))</f>
        <v>2825</v>
      </c>
      <c r="G2496" s="17">
        <f>INT((VLOOKUP($C2496,装备数值,3,0)+VLOOKUP($C2496,装备数值,6,0)*($E2496-1))*VLOOKUP($D2496,系数!$K$2:$O$7,3,0))</f>
        <v>0</v>
      </c>
      <c r="H2496" s="17">
        <f t="shared" si="77"/>
        <v>0</v>
      </c>
      <c r="I2496" s="17">
        <f>INT((VLOOKUP($C2496,装备数值,4,0)+VLOOKUP($C2496,装备数值,7,0)*($E2496-1))*VLOOKUP($D2496,系数!$K$2:$O$7,4,0))</f>
        <v>0</v>
      </c>
      <c r="J2496" s="17">
        <f>INT((VLOOKUP($C2496,装备数值,4,0)+VLOOKUP($C2496,装备数值,7,0)*($E2496-1))*VLOOKUP($D2496,系数!$K$2:$O$7,5,0))</f>
        <v>0</v>
      </c>
      <c r="K2496" s="17">
        <f>INT(VLOOKUP(E2496,强化金币,2,1)*VLOOKUP(INDEX(装备!F:F,MATCH(属性!A2496,装备!A:A,0)),系数!$K$12:$M$15,3,0))</f>
        <v>247500</v>
      </c>
      <c r="L2496" s="17"/>
      <c r="M2496" s="17"/>
      <c r="N2496" s="17"/>
      <c r="O2496" s="17">
        <f>IF(E2496=1,"",VLOOKUP(E2496,系数!$S$2:$AB$12,MATCH(属性!C2496,评级,0),1))</f>
        <v>0</v>
      </c>
    </row>
    <row r="2497" spans="1:15" ht="17.25" thickBot="1" x14ac:dyDescent="0.4">
      <c r="A2497" s="17">
        <f t="shared" si="78"/>
        <v>7100021</v>
      </c>
      <c r="B2497" s="17" t="s">
        <v>77</v>
      </c>
      <c r="C2497" s="15">
        <f>INDEX(装备!G:G,MATCH(属性!A2497,装备!A:A,0))</f>
        <v>11</v>
      </c>
      <c r="D2497" s="15" t="str">
        <f>INDEX(装备!E:E,MATCH(属性!A2497,装备!A:A,0))</f>
        <v>armour</v>
      </c>
      <c r="E2497" s="14">
        <v>95</v>
      </c>
      <c r="F2497" s="17">
        <f>INT((VLOOKUP($C2497,装备数值,2,0)+VLOOKUP($C2497,装备数值,5,0)*($E2497-1))*VLOOKUP($D2497,系数!$K$2:$O$7,2,0))</f>
        <v>2850</v>
      </c>
      <c r="G2497" s="17">
        <f>INT((VLOOKUP($C2497,装备数值,3,0)+VLOOKUP($C2497,装备数值,6,0)*($E2497-1))*VLOOKUP($D2497,系数!$K$2:$O$7,3,0))</f>
        <v>0</v>
      </c>
      <c r="H2497" s="17">
        <f t="shared" si="77"/>
        <v>0</v>
      </c>
      <c r="I2497" s="17">
        <f>INT((VLOOKUP($C2497,装备数值,4,0)+VLOOKUP($C2497,装备数值,7,0)*($E2497-1))*VLOOKUP($D2497,系数!$K$2:$O$7,4,0))</f>
        <v>0</v>
      </c>
      <c r="J2497" s="17">
        <f>INT((VLOOKUP($C2497,装备数值,4,0)+VLOOKUP($C2497,装备数值,7,0)*($E2497-1))*VLOOKUP($D2497,系数!$K$2:$O$7,5,0))</f>
        <v>0</v>
      </c>
      <c r="K2497" s="17">
        <f>INT(VLOOKUP(E2497,强化金币,2,1)*VLOOKUP(INDEX(装备!F:F,MATCH(属性!A2497,装备!A:A,0)),系数!$K$12:$M$15,3,0))</f>
        <v>247500</v>
      </c>
      <c r="L2497" s="17"/>
      <c r="M2497" s="17"/>
      <c r="N2497" s="17"/>
      <c r="O2497" s="17">
        <f>IF(E2497=1,"",VLOOKUP(E2497,系数!$S$2:$AB$12,MATCH(属性!C2497,评级,0),1))</f>
        <v>0</v>
      </c>
    </row>
    <row r="2498" spans="1:15" ht="17.25" thickBot="1" x14ac:dyDescent="0.4">
      <c r="A2498" s="17">
        <f t="shared" si="78"/>
        <v>7100021</v>
      </c>
      <c r="B2498" s="17" t="s">
        <v>77</v>
      </c>
      <c r="C2498" s="15">
        <f>INDEX(装备!G:G,MATCH(属性!A2498,装备!A:A,0))</f>
        <v>11</v>
      </c>
      <c r="D2498" s="15" t="str">
        <f>INDEX(装备!E:E,MATCH(属性!A2498,装备!A:A,0))</f>
        <v>armour</v>
      </c>
      <c r="E2498" s="14">
        <v>96</v>
      </c>
      <c r="F2498" s="17">
        <f>INT((VLOOKUP($C2498,装备数值,2,0)+VLOOKUP($C2498,装备数值,5,0)*($E2498-1))*VLOOKUP($D2498,系数!$K$2:$O$7,2,0))</f>
        <v>2875</v>
      </c>
      <c r="G2498" s="17">
        <f>INT((VLOOKUP($C2498,装备数值,3,0)+VLOOKUP($C2498,装备数值,6,0)*($E2498-1))*VLOOKUP($D2498,系数!$K$2:$O$7,3,0))</f>
        <v>0</v>
      </c>
      <c r="H2498" s="17">
        <f t="shared" si="77"/>
        <v>0</v>
      </c>
      <c r="I2498" s="17">
        <f>INT((VLOOKUP($C2498,装备数值,4,0)+VLOOKUP($C2498,装备数值,7,0)*($E2498-1))*VLOOKUP($D2498,系数!$K$2:$O$7,4,0))</f>
        <v>0</v>
      </c>
      <c r="J2498" s="17">
        <f>INT((VLOOKUP($C2498,装备数值,4,0)+VLOOKUP($C2498,装备数值,7,0)*($E2498-1))*VLOOKUP($D2498,系数!$K$2:$O$7,5,0))</f>
        <v>0</v>
      </c>
      <c r="K2498" s="17">
        <f>INT(VLOOKUP(E2498,强化金币,2,1)*VLOOKUP(INDEX(装备!F:F,MATCH(属性!A2498,装备!A:A,0)),系数!$K$12:$M$15,3,0))</f>
        <v>247500</v>
      </c>
      <c r="L2498" s="17"/>
      <c r="M2498" s="17"/>
      <c r="N2498" s="17"/>
      <c r="O2498" s="17">
        <f>IF(E2498=1,"",VLOOKUP(E2498,系数!$S$2:$AB$12,MATCH(属性!C2498,评级,0),1))</f>
        <v>0</v>
      </c>
    </row>
    <row r="2499" spans="1:15" ht="17.25" thickBot="1" x14ac:dyDescent="0.4">
      <c r="A2499" s="17">
        <f t="shared" si="78"/>
        <v>7100021</v>
      </c>
      <c r="B2499" s="17" t="s">
        <v>77</v>
      </c>
      <c r="C2499" s="15">
        <f>INDEX(装备!G:G,MATCH(属性!A2499,装备!A:A,0))</f>
        <v>11</v>
      </c>
      <c r="D2499" s="15" t="str">
        <f>INDEX(装备!E:E,MATCH(属性!A2499,装备!A:A,0))</f>
        <v>armour</v>
      </c>
      <c r="E2499" s="14">
        <v>97</v>
      </c>
      <c r="F2499" s="17">
        <f>INT((VLOOKUP($C2499,装备数值,2,0)+VLOOKUP($C2499,装备数值,5,0)*($E2499-1))*VLOOKUP($D2499,系数!$K$2:$O$7,2,0))</f>
        <v>2900</v>
      </c>
      <c r="G2499" s="17">
        <f>INT((VLOOKUP($C2499,装备数值,3,0)+VLOOKUP($C2499,装备数值,6,0)*($E2499-1))*VLOOKUP($D2499,系数!$K$2:$O$7,3,0))</f>
        <v>0</v>
      </c>
      <c r="H2499" s="17">
        <f t="shared" si="77"/>
        <v>0</v>
      </c>
      <c r="I2499" s="17">
        <f>INT((VLOOKUP($C2499,装备数值,4,0)+VLOOKUP($C2499,装备数值,7,0)*($E2499-1))*VLOOKUP($D2499,系数!$K$2:$O$7,4,0))</f>
        <v>0</v>
      </c>
      <c r="J2499" s="17">
        <f>INT((VLOOKUP($C2499,装备数值,4,0)+VLOOKUP($C2499,装备数值,7,0)*($E2499-1))*VLOOKUP($D2499,系数!$K$2:$O$7,5,0))</f>
        <v>0</v>
      </c>
      <c r="K2499" s="17">
        <f>INT(VLOOKUP(E2499,强化金币,2,1)*VLOOKUP(INDEX(装备!F:F,MATCH(属性!A2499,装备!A:A,0)),系数!$K$12:$M$15,3,0))</f>
        <v>247500</v>
      </c>
      <c r="L2499" s="17"/>
      <c r="M2499" s="17"/>
      <c r="N2499" s="17"/>
      <c r="O2499" s="17">
        <f>IF(E2499=1,"",VLOOKUP(E2499,系数!$S$2:$AB$12,MATCH(属性!C2499,评级,0),1))</f>
        <v>0</v>
      </c>
    </row>
    <row r="2500" spans="1:15" ht="17.25" thickBot="1" x14ac:dyDescent="0.4">
      <c r="A2500" s="17">
        <f t="shared" si="78"/>
        <v>7100021</v>
      </c>
      <c r="B2500" s="17" t="s">
        <v>77</v>
      </c>
      <c r="C2500" s="15">
        <f>INDEX(装备!G:G,MATCH(属性!A2500,装备!A:A,0))</f>
        <v>11</v>
      </c>
      <c r="D2500" s="15" t="str">
        <f>INDEX(装备!E:E,MATCH(属性!A2500,装备!A:A,0))</f>
        <v>armour</v>
      </c>
      <c r="E2500" s="14">
        <v>98</v>
      </c>
      <c r="F2500" s="17">
        <f>INT((VLOOKUP($C2500,装备数值,2,0)+VLOOKUP($C2500,装备数值,5,0)*($E2500-1))*VLOOKUP($D2500,系数!$K$2:$O$7,2,0))</f>
        <v>2925</v>
      </c>
      <c r="G2500" s="17">
        <f>INT((VLOOKUP($C2500,装备数值,3,0)+VLOOKUP($C2500,装备数值,6,0)*($E2500-1))*VLOOKUP($D2500,系数!$K$2:$O$7,3,0))</f>
        <v>0</v>
      </c>
      <c r="H2500" s="17">
        <f t="shared" ref="H2500:H2563" si="79">G2500</f>
        <v>0</v>
      </c>
      <c r="I2500" s="17">
        <f>INT((VLOOKUP($C2500,装备数值,4,0)+VLOOKUP($C2500,装备数值,7,0)*($E2500-1))*VLOOKUP($D2500,系数!$K$2:$O$7,4,0))</f>
        <v>0</v>
      </c>
      <c r="J2500" s="17">
        <f>INT((VLOOKUP($C2500,装备数值,4,0)+VLOOKUP($C2500,装备数值,7,0)*($E2500-1))*VLOOKUP($D2500,系数!$K$2:$O$7,5,0))</f>
        <v>0</v>
      </c>
      <c r="K2500" s="17">
        <f>INT(VLOOKUP(E2500,强化金币,2,1)*VLOOKUP(INDEX(装备!F:F,MATCH(属性!A2500,装备!A:A,0)),系数!$K$12:$M$15,3,0))</f>
        <v>247500</v>
      </c>
      <c r="L2500" s="17"/>
      <c r="M2500" s="17"/>
      <c r="N2500" s="17"/>
      <c r="O2500" s="17">
        <f>IF(E2500=1,"",VLOOKUP(E2500,系数!$S$2:$AB$12,MATCH(属性!C2500,评级,0),1))</f>
        <v>0</v>
      </c>
    </row>
    <row r="2501" spans="1:15" ht="17.25" thickBot="1" x14ac:dyDescent="0.4">
      <c r="A2501" s="17">
        <f t="shared" si="78"/>
        <v>7100021</v>
      </c>
      <c r="B2501" s="17" t="s">
        <v>77</v>
      </c>
      <c r="C2501" s="15">
        <f>INDEX(装备!G:G,MATCH(属性!A2501,装备!A:A,0))</f>
        <v>11</v>
      </c>
      <c r="D2501" s="15" t="str">
        <f>INDEX(装备!E:E,MATCH(属性!A2501,装备!A:A,0))</f>
        <v>armour</v>
      </c>
      <c r="E2501" s="14">
        <v>99</v>
      </c>
      <c r="F2501" s="17">
        <f>INT((VLOOKUP($C2501,装备数值,2,0)+VLOOKUP($C2501,装备数值,5,0)*($E2501-1))*VLOOKUP($D2501,系数!$K$2:$O$7,2,0))</f>
        <v>2950</v>
      </c>
      <c r="G2501" s="17">
        <f>INT((VLOOKUP($C2501,装备数值,3,0)+VLOOKUP($C2501,装备数值,6,0)*($E2501-1))*VLOOKUP($D2501,系数!$K$2:$O$7,3,0))</f>
        <v>0</v>
      </c>
      <c r="H2501" s="17">
        <f t="shared" si="79"/>
        <v>0</v>
      </c>
      <c r="I2501" s="17">
        <f>INT((VLOOKUP($C2501,装备数值,4,0)+VLOOKUP($C2501,装备数值,7,0)*($E2501-1))*VLOOKUP($D2501,系数!$K$2:$O$7,4,0))</f>
        <v>0</v>
      </c>
      <c r="J2501" s="17">
        <f>INT((VLOOKUP($C2501,装备数值,4,0)+VLOOKUP($C2501,装备数值,7,0)*($E2501-1))*VLOOKUP($D2501,系数!$K$2:$O$7,5,0))</f>
        <v>0</v>
      </c>
      <c r="K2501" s="17">
        <f>INT(VLOOKUP(E2501,强化金币,2,1)*VLOOKUP(INDEX(装备!F:F,MATCH(属性!A2501,装备!A:A,0)),系数!$K$12:$M$15,3,0))</f>
        <v>247500</v>
      </c>
      <c r="L2501" s="17"/>
      <c r="M2501" s="17"/>
      <c r="N2501" s="17"/>
      <c r="O2501" s="17">
        <f>IF(E2501=1,"",VLOOKUP(E2501,系数!$S$2:$AB$12,MATCH(属性!C2501,评级,0),1))</f>
        <v>0</v>
      </c>
    </row>
    <row r="2502" spans="1:15" ht="17.25" thickBot="1" x14ac:dyDescent="0.4">
      <c r="A2502" s="17">
        <f t="shared" si="78"/>
        <v>7100021</v>
      </c>
      <c r="B2502" s="17" t="s">
        <v>77</v>
      </c>
      <c r="C2502" s="15">
        <f>INDEX(装备!G:G,MATCH(属性!A2502,装备!A:A,0))</f>
        <v>11</v>
      </c>
      <c r="D2502" s="15" t="str">
        <f>INDEX(装备!E:E,MATCH(属性!A2502,装备!A:A,0))</f>
        <v>armour</v>
      </c>
      <c r="E2502" s="14">
        <v>100</v>
      </c>
      <c r="F2502" s="17">
        <f>INT((VLOOKUP($C2502,装备数值,2,0)+VLOOKUP($C2502,装备数值,5,0)*($E2502-1))*VLOOKUP($D2502,系数!$K$2:$O$7,2,0))</f>
        <v>2975</v>
      </c>
      <c r="G2502" s="17">
        <f>INT((VLOOKUP($C2502,装备数值,3,0)+VLOOKUP($C2502,装备数值,6,0)*($E2502-1))*VLOOKUP($D2502,系数!$K$2:$O$7,3,0))</f>
        <v>0</v>
      </c>
      <c r="H2502" s="17">
        <f t="shared" si="79"/>
        <v>0</v>
      </c>
      <c r="I2502" s="17">
        <f>INT((VLOOKUP($C2502,装备数值,4,0)+VLOOKUP($C2502,装备数值,7,0)*($E2502-1))*VLOOKUP($D2502,系数!$K$2:$O$7,4,0))</f>
        <v>0</v>
      </c>
      <c r="J2502" s="17">
        <f>INT((VLOOKUP($C2502,装备数值,4,0)+VLOOKUP($C2502,装备数值,7,0)*($E2502-1))*VLOOKUP($D2502,系数!$K$2:$O$7,5,0))</f>
        <v>0</v>
      </c>
      <c r="K2502" s="17">
        <f>INT(VLOOKUP(E2502,强化金币,2,1)*VLOOKUP(INDEX(装备!F:F,MATCH(属性!A2502,装备!A:A,0)),系数!$K$12:$M$15,3,0))</f>
        <v>247500</v>
      </c>
      <c r="L2502" s="17"/>
      <c r="M2502" s="17"/>
      <c r="N2502" s="17"/>
      <c r="O2502" s="17">
        <f>IF(E2502=1,"",VLOOKUP(E2502,系数!$S$2:$AB$12,MATCH(属性!C2502,评级,0),1))</f>
        <v>0</v>
      </c>
    </row>
    <row r="2503" spans="1:15" ht="17.25" thickBot="1" x14ac:dyDescent="0.4">
      <c r="A2503" s="17">
        <f t="shared" si="78"/>
        <v>7100021</v>
      </c>
      <c r="B2503" s="17" t="s">
        <v>77</v>
      </c>
      <c r="C2503" s="15">
        <f>INDEX(装备!G:G,MATCH(属性!A2503,装备!A:A,0))</f>
        <v>11</v>
      </c>
      <c r="D2503" s="15" t="str">
        <f>INDEX(装备!E:E,MATCH(属性!A2503,装备!A:A,0))</f>
        <v>armour</v>
      </c>
      <c r="E2503" s="14">
        <v>101</v>
      </c>
      <c r="F2503" s="17">
        <f>INT((VLOOKUP($C2503,装备数值,2,0)+VLOOKUP($C2503,装备数值,5,0)*($E2503-1))*VLOOKUP($D2503,系数!$K$2:$O$7,2,0))</f>
        <v>3000</v>
      </c>
      <c r="G2503" s="17">
        <f>INT((VLOOKUP($C2503,装备数值,3,0)+VLOOKUP($C2503,装备数值,6,0)*($E2503-1))*VLOOKUP($D2503,系数!$K$2:$O$7,3,0))</f>
        <v>0</v>
      </c>
      <c r="H2503" s="17">
        <f t="shared" si="79"/>
        <v>0</v>
      </c>
      <c r="I2503" s="17">
        <f>INT((VLOOKUP($C2503,装备数值,4,0)+VLOOKUP($C2503,装备数值,7,0)*($E2503-1))*VLOOKUP($D2503,系数!$K$2:$O$7,4,0))</f>
        <v>0</v>
      </c>
      <c r="J2503" s="17">
        <f>INT((VLOOKUP($C2503,装备数值,4,0)+VLOOKUP($C2503,装备数值,7,0)*($E2503-1))*VLOOKUP($D2503,系数!$K$2:$O$7,5,0))</f>
        <v>0</v>
      </c>
      <c r="K2503" s="17">
        <f>INT(VLOOKUP(E2503,强化金币,2,1)*VLOOKUP(INDEX(装备!F:F,MATCH(属性!A2503,装备!A:A,0)),系数!$K$12:$M$15,3,0))</f>
        <v>247500</v>
      </c>
      <c r="L2503" s="17"/>
      <c r="M2503" s="17"/>
      <c r="N2503" s="17"/>
      <c r="O2503" s="17">
        <f>IF(E2503=1,"",VLOOKUP(E2503,系数!$S$2:$AB$12,MATCH(属性!C2503,评级,0),1))</f>
        <v>0</v>
      </c>
    </row>
    <row r="2504" spans="1:15" ht="17.25" thickBot="1" x14ac:dyDescent="0.4">
      <c r="A2504" s="17">
        <f t="shared" si="78"/>
        <v>7100021</v>
      </c>
      <c r="B2504" s="17" t="s">
        <v>77</v>
      </c>
      <c r="C2504" s="15">
        <f>INDEX(装备!G:G,MATCH(属性!A2504,装备!A:A,0))</f>
        <v>11</v>
      </c>
      <c r="D2504" s="15" t="str">
        <f>INDEX(装备!E:E,MATCH(属性!A2504,装备!A:A,0))</f>
        <v>armour</v>
      </c>
      <c r="E2504" s="14">
        <v>102</v>
      </c>
      <c r="F2504" s="17">
        <f>INT((VLOOKUP($C2504,装备数值,2,0)+VLOOKUP($C2504,装备数值,5,0)*($E2504-1))*VLOOKUP($D2504,系数!$K$2:$O$7,2,0))</f>
        <v>3025</v>
      </c>
      <c r="G2504" s="17">
        <f>INT((VLOOKUP($C2504,装备数值,3,0)+VLOOKUP($C2504,装备数值,6,0)*($E2504-1))*VLOOKUP($D2504,系数!$K$2:$O$7,3,0))</f>
        <v>0</v>
      </c>
      <c r="H2504" s="17">
        <f t="shared" si="79"/>
        <v>0</v>
      </c>
      <c r="I2504" s="17">
        <f>INT((VLOOKUP($C2504,装备数值,4,0)+VLOOKUP($C2504,装备数值,7,0)*($E2504-1))*VLOOKUP($D2504,系数!$K$2:$O$7,4,0))</f>
        <v>0</v>
      </c>
      <c r="J2504" s="17">
        <f>INT((VLOOKUP($C2504,装备数值,4,0)+VLOOKUP($C2504,装备数值,7,0)*($E2504-1))*VLOOKUP($D2504,系数!$K$2:$O$7,5,0))</f>
        <v>0</v>
      </c>
      <c r="K2504" s="17">
        <f>INT(VLOOKUP(E2504,强化金币,2,1)*VLOOKUP(INDEX(装备!F:F,MATCH(属性!A2504,装备!A:A,0)),系数!$K$12:$M$15,3,0))</f>
        <v>247500</v>
      </c>
      <c r="L2504" s="17"/>
      <c r="M2504" s="17"/>
      <c r="N2504" s="17"/>
      <c r="O2504" s="17">
        <f>IF(E2504=1,"",VLOOKUP(E2504,系数!$S$2:$AB$12,MATCH(属性!C2504,评级,0),1))</f>
        <v>0</v>
      </c>
    </row>
    <row r="2505" spans="1:15" ht="17.25" thickBot="1" x14ac:dyDescent="0.4">
      <c r="A2505" s="17">
        <f t="shared" si="78"/>
        <v>7100021</v>
      </c>
      <c r="B2505" s="17" t="s">
        <v>77</v>
      </c>
      <c r="C2505" s="15">
        <f>INDEX(装备!G:G,MATCH(属性!A2505,装备!A:A,0))</f>
        <v>11</v>
      </c>
      <c r="D2505" s="15" t="str">
        <f>INDEX(装备!E:E,MATCH(属性!A2505,装备!A:A,0))</f>
        <v>armour</v>
      </c>
      <c r="E2505" s="14">
        <v>103</v>
      </c>
      <c r="F2505" s="17">
        <f>INT((VLOOKUP($C2505,装备数值,2,0)+VLOOKUP($C2505,装备数值,5,0)*($E2505-1))*VLOOKUP($D2505,系数!$K$2:$O$7,2,0))</f>
        <v>3050</v>
      </c>
      <c r="G2505" s="17">
        <f>INT((VLOOKUP($C2505,装备数值,3,0)+VLOOKUP($C2505,装备数值,6,0)*($E2505-1))*VLOOKUP($D2505,系数!$K$2:$O$7,3,0))</f>
        <v>0</v>
      </c>
      <c r="H2505" s="17">
        <f t="shared" si="79"/>
        <v>0</v>
      </c>
      <c r="I2505" s="17">
        <f>INT((VLOOKUP($C2505,装备数值,4,0)+VLOOKUP($C2505,装备数值,7,0)*($E2505-1))*VLOOKUP($D2505,系数!$K$2:$O$7,4,0))</f>
        <v>0</v>
      </c>
      <c r="J2505" s="17">
        <f>INT((VLOOKUP($C2505,装备数值,4,0)+VLOOKUP($C2505,装备数值,7,0)*($E2505-1))*VLOOKUP($D2505,系数!$K$2:$O$7,5,0))</f>
        <v>0</v>
      </c>
      <c r="K2505" s="17">
        <f>INT(VLOOKUP(E2505,强化金币,2,1)*VLOOKUP(INDEX(装备!F:F,MATCH(属性!A2505,装备!A:A,0)),系数!$K$12:$M$15,3,0))</f>
        <v>247500</v>
      </c>
      <c r="L2505" s="17"/>
      <c r="M2505" s="17"/>
      <c r="N2505" s="17"/>
      <c r="O2505" s="17">
        <f>IF(E2505=1,"",VLOOKUP(E2505,系数!$S$2:$AB$12,MATCH(属性!C2505,评级,0),1))</f>
        <v>0</v>
      </c>
    </row>
    <row r="2506" spans="1:15" ht="17.25" thickBot="1" x14ac:dyDescent="0.4">
      <c r="A2506" s="17">
        <f t="shared" si="78"/>
        <v>7100021</v>
      </c>
      <c r="B2506" s="17" t="s">
        <v>77</v>
      </c>
      <c r="C2506" s="15">
        <f>INDEX(装备!G:G,MATCH(属性!A2506,装备!A:A,0))</f>
        <v>11</v>
      </c>
      <c r="D2506" s="15" t="str">
        <f>INDEX(装备!E:E,MATCH(属性!A2506,装备!A:A,0))</f>
        <v>armour</v>
      </c>
      <c r="E2506" s="14">
        <v>104</v>
      </c>
      <c r="F2506" s="17">
        <f>INT((VLOOKUP($C2506,装备数值,2,0)+VLOOKUP($C2506,装备数值,5,0)*($E2506-1))*VLOOKUP($D2506,系数!$K$2:$O$7,2,0))</f>
        <v>3075</v>
      </c>
      <c r="G2506" s="17">
        <f>INT((VLOOKUP($C2506,装备数值,3,0)+VLOOKUP($C2506,装备数值,6,0)*($E2506-1))*VLOOKUP($D2506,系数!$K$2:$O$7,3,0))</f>
        <v>0</v>
      </c>
      <c r="H2506" s="17">
        <f t="shared" si="79"/>
        <v>0</v>
      </c>
      <c r="I2506" s="17">
        <f>INT((VLOOKUP($C2506,装备数值,4,0)+VLOOKUP($C2506,装备数值,7,0)*($E2506-1))*VLOOKUP($D2506,系数!$K$2:$O$7,4,0))</f>
        <v>0</v>
      </c>
      <c r="J2506" s="17">
        <f>INT((VLOOKUP($C2506,装备数值,4,0)+VLOOKUP($C2506,装备数值,7,0)*($E2506-1))*VLOOKUP($D2506,系数!$K$2:$O$7,5,0))</f>
        <v>0</v>
      </c>
      <c r="K2506" s="17">
        <f>INT(VLOOKUP(E2506,强化金币,2,1)*VLOOKUP(INDEX(装备!F:F,MATCH(属性!A2506,装备!A:A,0)),系数!$K$12:$M$15,3,0))</f>
        <v>247500</v>
      </c>
      <c r="L2506" s="17"/>
      <c r="M2506" s="17"/>
      <c r="N2506" s="17"/>
      <c r="O2506" s="17">
        <f>IF(E2506=1,"",VLOOKUP(E2506,系数!$S$2:$AB$12,MATCH(属性!C2506,评级,0),1))</f>
        <v>0</v>
      </c>
    </row>
    <row r="2507" spans="1:15" ht="17.25" thickBot="1" x14ac:dyDescent="0.4">
      <c r="A2507" s="17">
        <f t="shared" si="78"/>
        <v>7100021</v>
      </c>
      <c r="B2507" s="17" t="s">
        <v>77</v>
      </c>
      <c r="C2507" s="15">
        <f>INDEX(装备!G:G,MATCH(属性!A2507,装备!A:A,0))</f>
        <v>11</v>
      </c>
      <c r="D2507" s="15" t="str">
        <f>INDEX(装备!E:E,MATCH(属性!A2507,装备!A:A,0))</f>
        <v>armour</v>
      </c>
      <c r="E2507" s="14">
        <v>105</v>
      </c>
      <c r="F2507" s="17">
        <f>INT((VLOOKUP($C2507,装备数值,2,0)+VLOOKUP($C2507,装备数值,5,0)*($E2507-1))*VLOOKUP($D2507,系数!$K$2:$O$7,2,0))</f>
        <v>3100</v>
      </c>
      <c r="G2507" s="17">
        <f>INT((VLOOKUP($C2507,装备数值,3,0)+VLOOKUP($C2507,装备数值,6,0)*($E2507-1))*VLOOKUP($D2507,系数!$K$2:$O$7,3,0))</f>
        <v>0</v>
      </c>
      <c r="H2507" s="17">
        <f t="shared" si="79"/>
        <v>0</v>
      </c>
      <c r="I2507" s="17">
        <f>INT((VLOOKUP($C2507,装备数值,4,0)+VLOOKUP($C2507,装备数值,7,0)*($E2507-1))*VLOOKUP($D2507,系数!$K$2:$O$7,4,0))</f>
        <v>0</v>
      </c>
      <c r="J2507" s="17">
        <f>INT((VLOOKUP($C2507,装备数值,4,0)+VLOOKUP($C2507,装备数值,7,0)*($E2507-1))*VLOOKUP($D2507,系数!$K$2:$O$7,5,0))</f>
        <v>0</v>
      </c>
      <c r="K2507" s="17">
        <f>INT(VLOOKUP(E2507,强化金币,2,1)*VLOOKUP(INDEX(装备!F:F,MATCH(属性!A2507,装备!A:A,0)),系数!$K$12:$M$15,3,0))</f>
        <v>247500</v>
      </c>
      <c r="L2507" s="17"/>
      <c r="M2507" s="17"/>
      <c r="N2507" s="17"/>
      <c r="O2507" s="17">
        <f>IF(E2507=1,"",VLOOKUP(E2507,系数!$S$2:$AB$12,MATCH(属性!C2507,评级,0),1))</f>
        <v>0</v>
      </c>
    </row>
    <row r="2508" spans="1:15" ht="17.25" thickBot="1" x14ac:dyDescent="0.4">
      <c r="A2508" s="17">
        <f t="shared" si="78"/>
        <v>7100021</v>
      </c>
      <c r="B2508" s="17" t="s">
        <v>77</v>
      </c>
      <c r="C2508" s="15">
        <f>INDEX(装备!G:G,MATCH(属性!A2508,装备!A:A,0))</f>
        <v>11</v>
      </c>
      <c r="D2508" s="15" t="str">
        <f>INDEX(装备!E:E,MATCH(属性!A2508,装备!A:A,0))</f>
        <v>armour</v>
      </c>
      <c r="E2508" s="14">
        <v>106</v>
      </c>
      <c r="F2508" s="17">
        <f>INT((VLOOKUP($C2508,装备数值,2,0)+VLOOKUP($C2508,装备数值,5,0)*($E2508-1))*VLOOKUP($D2508,系数!$K$2:$O$7,2,0))</f>
        <v>3125</v>
      </c>
      <c r="G2508" s="17">
        <f>INT((VLOOKUP($C2508,装备数值,3,0)+VLOOKUP($C2508,装备数值,6,0)*($E2508-1))*VLOOKUP($D2508,系数!$K$2:$O$7,3,0))</f>
        <v>0</v>
      </c>
      <c r="H2508" s="17">
        <f t="shared" si="79"/>
        <v>0</v>
      </c>
      <c r="I2508" s="17">
        <f>INT((VLOOKUP($C2508,装备数值,4,0)+VLOOKUP($C2508,装备数值,7,0)*($E2508-1))*VLOOKUP($D2508,系数!$K$2:$O$7,4,0))</f>
        <v>0</v>
      </c>
      <c r="J2508" s="17">
        <f>INT((VLOOKUP($C2508,装备数值,4,0)+VLOOKUP($C2508,装备数值,7,0)*($E2508-1))*VLOOKUP($D2508,系数!$K$2:$O$7,5,0))</f>
        <v>0</v>
      </c>
      <c r="K2508" s="17">
        <f>INT(VLOOKUP(E2508,强化金币,2,1)*VLOOKUP(INDEX(装备!F:F,MATCH(属性!A2508,装备!A:A,0)),系数!$K$12:$M$15,3,0))</f>
        <v>247500</v>
      </c>
      <c r="L2508" s="17"/>
      <c r="M2508" s="17"/>
      <c r="N2508" s="17"/>
      <c r="O2508" s="17">
        <f>IF(E2508=1,"",VLOOKUP(E2508,系数!$S$2:$AB$12,MATCH(属性!C2508,评级,0),1))</f>
        <v>0</v>
      </c>
    </row>
    <row r="2509" spans="1:15" ht="17.25" thickBot="1" x14ac:dyDescent="0.4">
      <c r="A2509" s="17">
        <f t="shared" si="78"/>
        <v>7100021</v>
      </c>
      <c r="B2509" s="17" t="s">
        <v>77</v>
      </c>
      <c r="C2509" s="15">
        <f>INDEX(装备!G:G,MATCH(属性!A2509,装备!A:A,0))</f>
        <v>11</v>
      </c>
      <c r="D2509" s="15" t="str">
        <f>INDEX(装备!E:E,MATCH(属性!A2509,装备!A:A,0))</f>
        <v>armour</v>
      </c>
      <c r="E2509" s="14">
        <v>107</v>
      </c>
      <c r="F2509" s="17">
        <f>INT((VLOOKUP($C2509,装备数值,2,0)+VLOOKUP($C2509,装备数值,5,0)*($E2509-1))*VLOOKUP($D2509,系数!$K$2:$O$7,2,0))</f>
        <v>3150</v>
      </c>
      <c r="G2509" s="17">
        <f>INT((VLOOKUP($C2509,装备数值,3,0)+VLOOKUP($C2509,装备数值,6,0)*($E2509-1))*VLOOKUP($D2509,系数!$K$2:$O$7,3,0))</f>
        <v>0</v>
      </c>
      <c r="H2509" s="17">
        <f t="shared" si="79"/>
        <v>0</v>
      </c>
      <c r="I2509" s="17">
        <f>INT((VLOOKUP($C2509,装备数值,4,0)+VLOOKUP($C2509,装备数值,7,0)*($E2509-1))*VLOOKUP($D2509,系数!$K$2:$O$7,4,0))</f>
        <v>0</v>
      </c>
      <c r="J2509" s="17">
        <f>INT((VLOOKUP($C2509,装备数值,4,0)+VLOOKUP($C2509,装备数值,7,0)*($E2509-1))*VLOOKUP($D2509,系数!$K$2:$O$7,5,0))</f>
        <v>0</v>
      </c>
      <c r="K2509" s="17">
        <f>INT(VLOOKUP(E2509,强化金币,2,1)*VLOOKUP(INDEX(装备!F:F,MATCH(属性!A2509,装备!A:A,0)),系数!$K$12:$M$15,3,0))</f>
        <v>247500</v>
      </c>
      <c r="L2509" s="17"/>
      <c r="M2509" s="17"/>
      <c r="N2509" s="17"/>
      <c r="O2509" s="17">
        <f>IF(E2509=1,"",VLOOKUP(E2509,系数!$S$2:$AB$12,MATCH(属性!C2509,评级,0),1))</f>
        <v>0</v>
      </c>
    </row>
    <row r="2510" spans="1:15" ht="17.25" thickBot="1" x14ac:dyDescent="0.4">
      <c r="A2510" s="17">
        <f t="shared" si="78"/>
        <v>7100021</v>
      </c>
      <c r="B2510" s="17" t="s">
        <v>77</v>
      </c>
      <c r="C2510" s="15">
        <f>INDEX(装备!G:G,MATCH(属性!A2510,装备!A:A,0))</f>
        <v>11</v>
      </c>
      <c r="D2510" s="15" t="str">
        <f>INDEX(装备!E:E,MATCH(属性!A2510,装备!A:A,0))</f>
        <v>armour</v>
      </c>
      <c r="E2510" s="14">
        <v>108</v>
      </c>
      <c r="F2510" s="17">
        <f>INT((VLOOKUP($C2510,装备数值,2,0)+VLOOKUP($C2510,装备数值,5,0)*($E2510-1))*VLOOKUP($D2510,系数!$K$2:$O$7,2,0))</f>
        <v>3175</v>
      </c>
      <c r="G2510" s="17">
        <f>INT((VLOOKUP($C2510,装备数值,3,0)+VLOOKUP($C2510,装备数值,6,0)*($E2510-1))*VLOOKUP($D2510,系数!$K$2:$O$7,3,0))</f>
        <v>0</v>
      </c>
      <c r="H2510" s="17">
        <f t="shared" si="79"/>
        <v>0</v>
      </c>
      <c r="I2510" s="17">
        <f>INT((VLOOKUP($C2510,装备数值,4,0)+VLOOKUP($C2510,装备数值,7,0)*($E2510-1))*VLOOKUP($D2510,系数!$K$2:$O$7,4,0))</f>
        <v>0</v>
      </c>
      <c r="J2510" s="17">
        <f>INT((VLOOKUP($C2510,装备数值,4,0)+VLOOKUP($C2510,装备数值,7,0)*($E2510-1))*VLOOKUP($D2510,系数!$K$2:$O$7,5,0))</f>
        <v>0</v>
      </c>
      <c r="K2510" s="17">
        <f>INT(VLOOKUP(E2510,强化金币,2,1)*VLOOKUP(INDEX(装备!F:F,MATCH(属性!A2510,装备!A:A,0)),系数!$K$12:$M$15,3,0))</f>
        <v>247500</v>
      </c>
      <c r="L2510" s="17"/>
      <c r="M2510" s="17"/>
      <c r="N2510" s="17"/>
      <c r="O2510" s="17">
        <f>IF(E2510=1,"",VLOOKUP(E2510,系数!$S$2:$AB$12,MATCH(属性!C2510,评级,0),1))</f>
        <v>0</v>
      </c>
    </row>
    <row r="2511" spans="1:15" ht="17.25" thickBot="1" x14ac:dyDescent="0.4">
      <c r="A2511" s="17">
        <f t="shared" si="78"/>
        <v>7100021</v>
      </c>
      <c r="B2511" s="17" t="s">
        <v>77</v>
      </c>
      <c r="C2511" s="15">
        <f>INDEX(装备!G:G,MATCH(属性!A2511,装备!A:A,0))</f>
        <v>11</v>
      </c>
      <c r="D2511" s="15" t="str">
        <f>INDEX(装备!E:E,MATCH(属性!A2511,装备!A:A,0))</f>
        <v>armour</v>
      </c>
      <c r="E2511" s="14">
        <v>109</v>
      </c>
      <c r="F2511" s="17">
        <f>INT((VLOOKUP($C2511,装备数值,2,0)+VLOOKUP($C2511,装备数值,5,0)*($E2511-1))*VLOOKUP($D2511,系数!$K$2:$O$7,2,0))</f>
        <v>3200</v>
      </c>
      <c r="G2511" s="17">
        <f>INT((VLOOKUP($C2511,装备数值,3,0)+VLOOKUP($C2511,装备数值,6,0)*($E2511-1))*VLOOKUP($D2511,系数!$K$2:$O$7,3,0))</f>
        <v>0</v>
      </c>
      <c r="H2511" s="17">
        <f t="shared" si="79"/>
        <v>0</v>
      </c>
      <c r="I2511" s="17">
        <f>INT((VLOOKUP($C2511,装备数值,4,0)+VLOOKUP($C2511,装备数值,7,0)*($E2511-1))*VLOOKUP($D2511,系数!$K$2:$O$7,4,0))</f>
        <v>0</v>
      </c>
      <c r="J2511" s="17">
        <f>INT((VLOOKUP($C2511,装备数值,4,0)+VLOOKUP($C2511,装备数值,7,0)*($E2511-1))*VLOOKUP($D2511,系数!$K$2:$O$7,5,0))</f>
        <v>0</v>
      </c>
      <c r="K2511" s="17">
        <f>INT(VLOOKUP(E2511,强化金币,2,1)*VLOOKUP(INDEX(装备!F:F,MATCH(属性!A2511,装备!A:A,0)),系数!$K$12:$M$15,3,0))</f>
        <v>247500</v>
      </c>
      <c r="L2511" s="17"/>
      <c r="M2511" s="17"/>
      <c r="N2511" s="17"/>
      <c r="O2511" s="17">
        <f>IF(E2511=1,"",VLOOKUP(E2511,系数!$S$2:$AB$12,MATCH(属性!C2511,评级,0),1))</f>
        <v>0</v>
      </c>
    </row>
    <row r="2512" spans="1:15" ht="17.25" thickBot="1" x14ac:dyDescent="0.4">
      <c r="A2512" s="17">
        <f t="shared" si="78"/>
        <v>7100021</v>
      </c>
      <c r="B2512" s="17" t="s">
        <v>77</v>
      </c>
      <c r="C2512" s="15">
        <f>INDEX(装备!G:G,MATCH(属性!A2512,装备!A:A,0))</f>
        <v>11</v>
      </c>
      <c r="D2512" s="15" t="str">
        <f>INDEX(装备!E:E,MATCH(属性!A2512,装备!A:A,0))</f>
        <v>armour</v>
      </c>
      <c r="E2512" s="14">
        <v>110</v>
      </c>
      <c r="F2512" s="17">
        <f>INT((VLOOKUP($C2512,装备数值,2,0)+VLOOKUP($C2512,装备数值,5,0)*($E2512-1))*VLOOKUP($D2512,系数!$K$2:$O$7,2,0))</f>
        <v>3225</v>
      </c>
      <c r="G2512" s="17">
        <f>INT((VLOOKUP($C2512,装备数值,3,0)+VLOOKUP($C2512,装备数值,6,0)*($E2512-1))*VLOOKUP($D2512,系数!$K$2:$O$7,3,0))</f>
        <v>0</v>
      </c>
      <c r="H2512" s="17">
        <f t="shared" si="79"/>
        <v>0</v>
      </c>
      <c r="I2512" s="17">
        <f>INT((VLOOKUP($C2512,装备数值,4,0)+VLOOKUP($C2512,装备数值,7,0)*($E2512-1))*VLOOKUP($D2512,系数!$K$2:$O$7,4,0))</f>
        <v>0</v>
      </c>
      <c r="J2512" s="17">
        <f>INT((VLOOKUP($C2512,装备数值,4,0)+VLOOKUP($C2512,装备数值,7,0)*($E2512-1))*VLOOKUP($D2512,系数!$K$2:$O$7,5,0))</f>
        <v>0</v>
      </c>
      <c r="K2512" s="17">
        <f>INT(VLOOKUP(E2512,强化金币,2,1)*VLOOKUP(INDEX(装备!F:F,MATCH(属性!A2512,装备!A:A,0)),系数!$K$12:$M$15,3,0))</f>
        <v>247500</v>
      </c>
      <c r="L2512" s="17"/>
      <c r="M2512" s="17"/>
      <c r="N2512" s="17"/>
      <c r="O2512" s="17">
        <f>IF(E2512=1,"",VLOOKUP(E2512,系数!$S$2:$AB$12,MATCH(属性!C2512,评级,0),1))</f>
        <v>0</v>
      </c>
    </row>
    <row r="2513" spans="1:15" ht="17.25" thickBot="1" x14ac:dyDescent="0.4">
      <c r="A2513" s="17">
        <f t="shared" si="78"/>
        <v>7100021</v>
      </c>
      <c r="B2513" s="17" t="s">
        <v>77</v>
      </c>
      <c r="C2513" s="15">
        <f>INDEX(装备!G:G,MATCH(属性!A2513,装备!A:A,0))</f>
        <v>11</v>
      </c>
      <c r="D2513" s="15" t="str">
        <f>INDEX(装备!E:E,MATCH(属性!A2513,装备!A:A,0))</f>
        <v>armour</v>
      </c>
      <c r="E2513" s="14">
        <v>111</v>
      </c>
      <c r="F2513" s="17">
        <f>INT((VLOOKUP($C2513,装备数值,2,0)+VLOOKUP($C2513,装备数值,5,0)*($E2513-1))*VLOOKUP($D2513,系数!$K$2:$O$7,2,0))</f>
        <v>3250</v>
      </c>
      <c r="G2513" s="17">
        <f>INT((VLOOKUP($C2513,装备数值,3,0)+VLOOKUP($C2513,装备数值,6,0)*($E2513-1))*VLOOKUP($D2513,系数!$K$2:$O$7,3,0))</f>
        <v>0</v>
      </c>
      <c r="H2513" s="17">
        <f t="shared" si="79"/>
        <v>0</v>
      </c>
      <c r="I2513" s="17">
        <f>INT((VLOOKUP($C2513,装备数值,4,0)+VLOOKUP($C2513,装备数值,7,0)*($E2513-1))*VLOOKUP($D2513,系数!$K$2:$O$7,4,0))</f>
        <v>0</v>
      </c>
      <c r="J2513" s="17">
        <f>INT((VLOOKUP($C2513,装备数值,4,0)+VLOOKUP($C2513,装备数值,7,0)*($E2513-1))*VLOOKUP($D2513,系数!$K$2:$O$7,5,0))</f>
        <v>0</v>
      </c>
      <c r="K2513" s="17">
        <f>INT(VLOOKUP(E2513,强化金币,2,1)*VLOOKUP(INDEX(装备!F:F,MATCH(属性!A2513,装备!A:A,0)),系数!$K$12:$M$15,3,0))</f>
        <v>247500</v>
      </c>
      <c r="L2513" s="17"/>
      <c r="M2513" s="17"/>
      <c r="N2513" s="17"/>
      <c r="O2513" s="17">
        <f>IF(E2513=1,"",VLOOKUP(E2513,系数!$S$2:$AB$12,MATCH(属性!C2513,评级,0),1))</f>
        <v>0</v>
      </c>
    </row>
    <row r="2514" spans="1:15" ht="17.25" thickBot="1" x14ac:dyDescent="0.4">
      <c r="A2514" s="17">
        <f t="shared" si="78"/>
        <v>7100021</v>
      </c>
      <c r="B2514" s="17" t="s">
        <v>77</v>
      </c>
      <c r="C2514" s="15">
        <f>INDEX(装备!G:G,MATCH(属性!A2514,装备!A:A,0))</f>
        <v>11</v>
      </c>
      <c r="D2514" s="15" t="str">
        <f>INDEX(装备!E:E,MATCH(属性!A2514,装备!A:A,0))</f>
        <v>armour</v>
      </c>
      <c r="E2514" s="14">
        <v>112</v>
      </c>
      <c r="F2514" s="17">
        <f>INT((VLOOKUP($C2514,装备数值,2,0)+VLOOKUP($C2514,装备数值,5,0)*($E2514-1))*VLOOKUP($D2514,系数!$K$2:$O$7,2,0))</f>
        <v>3275</v>
      </c>
      <c r="G2514" s="17">
        <f>INT((VLOOKUP($C2514,装备数值,3,0)+VLOOKUP($C2514,装备数值,6,0)*($E2514-1))*VLOOKUP($D2514,系数!$K$2:$O$7,3,0))</f>
        <v>0</v>
      </c>
      <c r="H2514" s="17">
        <f t="shared" si="79"/>
        <v>0</v>
      </c>
      <c r="I2514" s="17">
        <f>INT((VLOOKUP($C2514,装备数值,4,0)+VLOOKUP($C2514,装备数值,7,0)*($E2514-1))*VLOOKUP($D2514,系数!$K$2:$O$7,4,0))</f>
        <v>0</v>
      </c>
      <c r="J2514" s="17">
        <f>INT((VLOOKUP($C2514,装备数值,4,0)+VLOOKUP($C2514,装备数值,7,0)*($E2514-1))*VLOOKUP($D2514,系数!$K$2:$O$7,5,0))</f>
        <v>0</v>
      </c>
      <c r="K2514" s="17">
        <f>INT(VLOOKUP(E2514,强化金币,2,1)*VLOOKUP(INDEX(装备!F:F,MATCH(属性!A2514,装备!A:A,0)),系数!$K$12:$M$15,3,0))</f>
        <v>247500</v>
      </c>
      <c r="L2514" s="17"/>
      <c r="M2514" s="17"/>
      <c r="N2514" s="17"/>
      <c r="O2514" s="17">
        <f>IF(E2514=1,"",VLOOKUP(E2514,系数!$S$2:$AB$12,MATCH(属性!C2514,评级,0),1))</f>
        <v>0</v>
      </c>
    </row>
    <row r="2515" spans="1:15" ht="17.25" thickBot="1" x14ac:dyDescent="0.4">
      <c r="A2515" s="17">
        <f t="shared" si="78"/>
        <v>7100021</v>
      </c>
      <c r="B2515" s="17" t="s">
        <v>77</v>
      </c>
      <c r="C2515" s="15">
        <f>INDEX(装备!G:G,MATCH(属性!A2515,装备!A:A,0))</f>
        <v>11</v>
      </c>
      <c r="D2515" s="15" t="str">
        <f>INDEX(装备!E:E,MATCH(属性!A2515,装备!A:A,0))</f>
        <v>armour</v>
      </c>
      <c r="E2515" s="14">
        <v>113</v>
      </c>
      <c r="F2515" s="17">
        <f>INT((VLOOKUP($C2515,装备数值,2,0)+VLOOKUP($C2515,装备数值,5,0)*($E2515-1))*VLOOKUP($D2515,系数!$K$2:$O$7,2,0))</f>
        <v>3300</v>
      </c>
      <c r="G2515" s="17">
        <f>INT((VLOOKUP($C2515,装备数值,3,0)+VLOOKUP($C2515,装备数值,6,0)*($E2515-1))*VLOOKUP($D2515,系数!$K$2:$O$7,3,0))</f>
        <v>0</v>
      </c>
      <c r="H2515" s="17">
        <f t="shared" si="79"/>
        <v>0</v>
      </c>
      <c r="I2515" s="17">
        <f>INT((VLOOKUP($C2515,装备数值,4,0)+VLOOKUP($C2515,装备数值,7,0)*($E2515-1))*VLOOKUP($D2515,系数!$K$2:$O$7,4,0))</f>
        <v>0</v>
      </c>
      <c r="J2515" s="17">
        <f>INT((VLOOKUP($C2515,装备数值,4,0)+VLOOKUP($C2515,装备数值,7,0)*($E2515-1))*VLOOKUP($D2515,系数!$K$2:$O$7,5,0))</f>
        <v>0</v>
      </c>
      <c r="K2515" s="17">
        <f>INT(VLOOKUP(E2515,强化金币,2,1)*VLOOKUP(INDEX(装备!F:F,MATCH(属性!A2515,装备!A:A,0)),系数!$K$12:$M$15,3,0))</f>
        <v>247500</v>
      </c>
      <c r="L2515" s="17"/>
      <c r="M2515" s="17"/>
      <c r="N2515" s="17"/>
      <c r="O2515" s="17">
        <f>IF(E2515=1,"",VLOOKUP(E2515,系数!$S$2:$AB$12,MATCH(属性!C2515,评级,0),1))</f>
        <v>0</v>
      </c>
    </row>
    <row r="2516" spans="1:15" ht="17.25" thickBot="1" x14ac:dyDescent="0.4">
      <c r="A2516" s="17">
        <f t="shared" si="78"/>
        <v>7100021</v>
      </c>
      <c r="B2516" s="17" t="s">
        <v>77</v>
      </c>
      <c r="C2516" s="15">
        <f>INDEX(装备!G:G,MATCH(属性!A2516,装备!A:A,0))</f>
        <v>11</v>
      </c>
      <c r="D2516" s="15" t="str">
        <f>INDEX(装备!E:E,MATCH(属性!A2516,装备!A:A,0))</f>
        <v>armour</v>
      </c>
      <c r="E2516" s="14">
        <v>114</v>
      </c>
      <c r="F2516" s="17">
        <f>INT((VLOOKUP($C2516,装备数值,2,0)+VLOOKUP($C2516,装备数值,5,0)*($E2516-1))*VLOOKUP($D2516,系数!$K$2:$O$7,2,0))</f>
        <v>3325</v>
      </c>
      <c r="G2516" s="17">
        <f>INT((VLOOKUP($C2516,装备数值,3,0)+VLOOKUP($C2516,装备数值,6,0)*($E2516-1))*VLOOKUP($D2516,系数!$K$2:$O$7,3,0))</f>
        <v>0</v>
      </c>
      <c r="H2516" s="17">
        <f t="shared" si="79"/>
        <v>0</v>
      </c>
      <c r="I2516" s="17">
        <f>INT((VLOOKUP($C2516,装备数值,4,0)+VLOOKUP($C2516,装备数值,7,0)*($E2516-1))*VLOOKUP($D2516,系数!$K$2:$O$7,4,0))</f>
        <v>0</v>
      </c>
      <c r="J2516" s="17">
        <f>INT((VLOOKUP($C2516,装备数值,4,0)+VLOOKUP($C2516,装备数值,7,0)*($E2516-1))*VLOOKUP($D2516,系数!$K$2:$O$7,5,0))</f>
        <v>0</v>
      </c>
      <c r="K2516" s="17">
        <f>INT(VLOOKUP(E2516,强化金币,2,1)*VLOOKUP(INDEX(装备!F:F,MATCH(属性!A2516,装备!A:A,0)),系数!$K$12:$M$15,3,0))</f>
        <v>247500</v>
      </c>
      <c r="L2516" s="17"/>
      <c r="M2516" s="17"/>
      <c r="N2516" s="17"/>
      <c r="O2516" s="17">
        <f>IF(E2516=1,"",VLOOKUP(E2516,系数!$S$2:$AB$12,MATCH(属性!C2516,评级,0),1))</f>
        <v>0</v>
      </c>
    </row>
    <row r="2517" spans="1:15" ht="17.25" thickBot="1" x14ac:dyDescent="0.4">
      <c r="A2517" s="17">
        <f t="shared" si="78"/>
        <v>7100021</v>
      </c>
      <c r="B2517" s="17" t="s">
        <v>77</v>
      </c>
      <c r="C2517" s="15">
        <f>INDEX(装备!G:G,MATCH(属性!A2517,装备!A:A,0))</f>
        <v>11</v>
      </c>
      <c r="D2517" s="15" t="str">
        <f>INDEX(装备!E:E,MATCH(属性!A2517,装备!A:A,0))</f>
        <v>armour</v>
      </c>
      <c r="E2517" s="14">
        <v>115</v>
      </c>
      <c r="F2517" s="17">
        <f>INT((VLOOKUP($C2517,装备数值,2,0)+VLOOKUP($C2517,装备数值,5,0)*($E2517-1))*VLOOKUP($D2517,系数!$K$2:$O$7,2,0))</f>
        <v>3350</v>
      </c>
      <c r="G2517" s="17">
        <f>INT((VLOOKUP($C2517,装备数值,3,0)+VLOOKUP($C2517,装备数值,6,0)*($E2517-1))*VLOOKUP($D2517,系数!$K$2:$O$7,3,0))</f>
        <v>0</v>
      </c>
      <c r="H2517" s="17">
        <f t="shared" si="79"/>
        <v>0</v>
      </c>
      <c r="I2517" s="17">
        <f>INT((VLOOKUP($C2517,装备数值,4,0)+VLOOKUP($C2517,装备数值,7,0)*($E2517-1))*VLOOKUP($D2517,系数!$K$2:$O$7,4,0))</f>
        <v>0</v>
      </c>
      <c r="J2517" s="17">
        <f>INT((VLOOKUP($C2517,装备数值,4,0)+VLOOKUP($C2517,装备数值,7,0)*($E2517-1))*VLOOKUP($D2517,系数!$K$2:$O$7,5,0))</f>
        <v>0</v>
      </c>
      <c r="K2517" s="17">
        <f>INT(VLOOKUP(E2517,强化金币,2,1)*VLOOKUP(INDEX(装备!F:F,MATCH(属性!A2517,装备!A:A,0)),系数!$K$12:$M$15,3,0))</f>
        <v>247500</v>
      </c>
      <c r="L2517" s="17"/>
      <c r="M2517" s="17"/>
      <c r="N2517" s="17"/>
      <c r="O2517" s="17">
        <f>IF(E2517=1,"",VLOOKUP(E2517,系数!$S$2:$AB$12,MATCH(属性!C2517,评级,0),1))</f>
        <v>0</v>
      </c>
    </row>
    <row r="2518" spans="1:15" ht="17.25" thickBot="1" x14ac:dyDescent="0.4">
      <c r="A2518" s="17">
        <f t="shared" si="78"/>
        <v>7100021</v>
      </c>
      <c r="B2518" s="17" t="s">
        <v>77</v>
      </c>
      <c r="C2518" s="15">
        <f>INDEX(装备!G:G,MATCH(属性!A2518,装备!A:A,0))</f>
        <v>11</v>
      </c>
      <c r="D2518" s="15" t="str">
        <f>INDEX(装备!E:E,MATCH(属性!A2518,装备!A:A,0))</f>
        <v>armour</v>
      </c>
      <c r="E2518" s="14">
        <v>116</v>
      </c>
      <c r="F2518" s="17">
        <f>INT((VLOOKUP($C2518,装备数值,2,0)+VLOOKUP($C2518,装备数值,5,0)*($E2518-1))*VLOOKUP($D2518,系数!$K$2:$O$7,2,0))</f>
        <v>3375</v>
      </c>
      <c r="G2518" s="17">
        <f>INT((VLOOKUP($C2518,装备数值,3,0)+VLOOKUP($C2518,装备数值,6,0)*($E2518-1))*VLOOKUP($D2518,系数!$K$2:$O$7,3,0))</f>
        <v>0</v>
      </c>
      <c r="H2518" s="17">
        <f t="shared" si="79"/>
        <v>0</v>
      </c>
      <c r="I2518" s="17">
        <f>INT((VLOOKUP($C2518,装备数值,4,0)+VLOOKUP($C2518,装备数值,7,0)*($E2518-1))*VLOOKUP($D2518,系数!$K$2:$O$7,4,0))</f>
        <v>0</v>
      </c>
      <c r="J2518" s="17">
        <f>INT((VLOOKUP($C2518,装备数值,4,0)+VLOOKUP($C2518,装备数值,7,0)*($E2518-1))*VLOOKUP($D2518,系数!$K$2:$O$7,5,0))</f>
        <v>0</v>
      </c>
      <c r="K2518" s="17">
        <f>INT(VLOOKUP(E2518,强化金币,2,1)*VLOOKUP(INDEX(装备!F:F,MATCH(属性!A2518,装备!A:A,0)),系数!$K$12:$M$15,3,0))</f>
        <v>247500</v>
      </c>
      <c r="L2518" s="17"/>
      <c r="M2518" s="17"/>
      <c r="N2518" s="17"/>
      <c r="O2518" s="17">
        <f>IF(E2518=1,"",VLOOKUP(E2518,系数!$S$2:$AB$12,MATCH(属性!C2518,评级,0),1))</f>
        <v>0</v>
      </c>
    </row>
    <row r="2519" spans="1:15" ht="17.25" thickBot="1" x14ac:dyDescent="0.4">
      <c r="A2519" s="17">
        <f t="shared" si="78"/>
        <v>7100021</v>
      </c>
      <c r="B2519" s="17" t="s">
        <v>77</v>
      </c>
      <c r="C2519" s="15">
        <f>INDEX(装备!G:G,MATCH(属性!A2519,装备!A:A,0))</f>
        <v>11</v>
      </c>
      <c r="D2519" s="15" t="str">
        <f>INDEX(装备!E:E,MATCH(属性!A2519,装备!A:A,0))</f>
        <v>armour</v>
      </c>
      <c r="E2519" s="14">
        <v>117</v>
      </c>
      <c r="F2519" s="17">
        <f>INT((VLOOKUP($C2519,装备数值,2,0)+VLOOKUP($C2519,装备数值,5,0)*($E2519-1))*VLOOKUP($D2519,系数!$K$2:$O$7,2,0))</f>
        <v>3400</v>
      </c>
      <c r="G2519" s="17">
        <f>INT((VLOOKUP($C2519,装备数值,3,0)+VLOOKUP($C2519,装备数值,6,0)*($E2519-1))*VLOOKUP($D2519,系数!$K$2:$O$7,3,0))</f>
        <v>0</v>
      </c>
      <c r="H2519" s="17">
        <f t="shared" si="79"/>
        <v>0</v>
      </c>
      <c r="I2519" s="17">
        <f>INT((VLOOKUP($C2519,装备数值,4,0)+VLOOKUP($C2519,装备数值,7,0)*($E2519-1))*VLOOKUP($D2519,系数!$K$2:$O$7,4,0))</f>
        <v>0</v>
      </c>
      <c r="J2519" s="17">
        <f>INT((VLOOKUP($C2519,装备数值,4,0)+VLOOKUP($C2519,装备数值,7,0)*($E2519-1))*VLOOKUP($D2519,系数!$K$2:$O$7,5,0))</f>
        <v>0</v>
      </c>
      <c r="K2519" s="17">
        <f>INT(VLOOKUP(E2519,强化金币,2,1)*VLOOKUP(INDEX(装备!F:F,MATCH(属性!A2519,装备!A:A,0)),系数!$K$12:$M$15,3,0))</f>
        <v>247500</v>
      </c>
      <c r="L2519" s="17"/>
      <c r="M2519" s="17"/>
      <c r="N2519" s="17"/>
      <c r="O2519" s="17">
        <f>IF(E2519=1,"",VLOOKUP(E2519,系数!$S$2:$AB$12,MATCH(属性!C2519,评级,0),1))</f>
        <v>0</v>
      </c>
    </row>
    <row r="2520" spans="1:15" ht="17.25" thickBot="1" x14ac:dyDescent="0.4">
      <c r="A2520" s="17">
        <f t="shared" si="78"/>
        <v>7100021</v>
      </c>
      <c r="B2520" s="17" t="s">
        <v>77</v>
      </c>
      <c r="C2520" s="15">
        <f>INDEX(装备!G:G,MATCH(属性!A2520,装备!A:A,0))</f>
        <v>11</v>
      </c>
      <c r="D2520" s="15" t="str">
        <f>INDEX(装备!E:E,MATCH(属性!A2520,装备!A:A,0))</f>
        <v>armour</v>
      </c>
      <c r="E2520" s="14">
        <v>118</v>
      </c>
      <c r="F2520" s="17">
        <f>INT((VLOOKUP($C2520,装备数值,2,0)+VLOOKUP($C2520,装备数值,5,0)*($E2520-1))*VLOOKUP($D2520,系数!$K$2:$O$7,2,0))</f>
        <v>3425</v>
      </c>
      <c r="G2520" s="17">
        <f>INT((VLOOKUP($C2520,装备数值,3,0)+VLOOKUP($C2520,装备数值,6,0)*($E2520-1))*VLOOKUP($D2520,系数!$K$2:$O$7,3,0))</f>
        <v>0</v>
      </c>
      <c r="H2520" s="17">
        <f t="shared" si="79"/>
        <v>0</v>
      </c>
      <c r="I2520" s="17">
        <f>INT((VLOOKUP($C2520,装备数值,4,0)+VLOOKUP($C2520,装备数值,7,0)*($E2520-1))*VLOOKUP($D2520,系数!$K$2:$O$7,4,0))</f>
        <v>0</v>
      </c>
      <c r="J2520" s="17">
        <f>INT((VLOOKUP($C2520,装备数值,4,0)+VLOOKUP($C2520,装备数值,7,0)*($E2520-1))*VLOOKUP($D2520,系数!$K$2:$O$7,5,0))</f>
        <v>0</v>
      </c>
      <c r="K2520" s="17">
        <f>INT(VLOOKUP(E2520,强化金币,2,1)*VLOOKUP(INDEX(装备!F:F,MATCH(属性!A2520,装备!A:A,0)),系数!$K$12:$M$15,3,0))</f>
        <v>247500</v>
      </c>
      <c r="L2520" s="17"/>
      <c r="M2520" s="17"/>
      <c r="N2520" s="17"/>
      <c r="O2520" s="17">
        <f>IF(E2520=1,"",VLOOKUP(E2520,系数!$S$2:$AB$12,MATCH(属性!C2520,评级,0),1))</f>
        <v>0</v>
      </c>
    </row>
    <row r="2521" spans="1:15" ht="17.25" thickBot="1" x14ac:dyDescent="0.4">
      <c r="A2521" s="17">
        <f t="shared" si="78"/>
        <v>7100021</v>
      </c>
      <c r="B2521" s="17" t="s">
        <v>77</v>
      </c>
      <c r="C2521" s="15">
        <f>INDEX(装备!G:G,MATCH(属性!A2521,装备!A:A,0))</f>
        <v>11</v>
      </c>
      <c r="D2521" s="15" t="str">
        <f>INDEX(装备!E:E,MATCH(属性!A2521,装备!A:A,0))</f>
        <v>armour</v>
      </c>
      <c r="E2521" s="14">
        <v>119</v>
      </c>
      <c r="F2521" s="17">
        <f>INT((VLOOKUP($C2521,装备数值,2,0)+VLOOKUP($C2521,装备数值,5,0)*($E2521-1))*VLOOKUP($D2521,系数!$K$2:$O$7,2,0))</f>
        <v>3450</v>
      </c>
      <c r="G2521" s="17">
        <f>INT((VLOOKUP($C2521,装备数值,3,0)+VLOOKUP($C2521,装备数值,6,0)*($E2521-1))*VLOOKUP($D2521,系数!$K$2:$O$7,3,0))</f>
        <v>0</v>
      </c>
      <c r="H2521" s="17">
        <f t="shared" si="79"/>
        <v>0</v>
      </c>
      <c r="I2521" s="17">
        <f>INT((VLOOKUP($C2521,装备数值,4,0)+VLOOKUP($C2521,装备数值,7,0)*($E2521-1))*VLOOKUP($D2521,系数!$K$2:$O$7,4,0))</f>
        <v>0</v>
      </c>
      <c r="J2521" s="17">
        <f>INT((VLOOKUP($C2521,装备数值,4,0)+VLOOKUP($C2521,装备数值,7,0)*($E2521-1))*VLOOKUP($D2521,系数!$K$2:$O$7,5,0))</f>
        <v>0</v>
      </c>
      <c r="K2521" s="17">
        <f>INT(VLOOKUP(E2521,强化金币,2,1)*VLOOKUP(INDEX(装备!F:F,MATCH(属性!A2521,装备!A:A,0)),系数!$K$12:$M$15,3,0))</f>
        <v>247500</v>
      </c>
      <c r="L2521" s="17"/>
      <c r="M2521" s="17"/>
      <c r="N2521" s="17"/>
      <c r="O2521" s="17">
        <f>IF(E2521=1,"",VLOOKUP(E2521,系数!$S$2:$AB$12,MATCH(属性!C2521,评级,0),1))</f>
        <v>0</v>
      </c>
    </row>
    <row r="2522" spans="1:15" ht="17.25" thickBot="1" x14ac:dyDescent="0.4">
      <c r="A2522" s="17">
        <f t="shared" si="78"/>
        <v>7100021</v>
      </c>
      <c r="B2522" s="17" t="s">
        <v>77</v>
      </c>
      <c r="C2522" s="15">
        <f>INDEX(装备!G:G,MATCH(属性!A2522,装备!A:A,0))</f>
        <v>11</v>
      </c>
      <c r="D2522" s="15" t="str">
        <f>INDEX(装备!E:E,MATCH(属性!A2522,装备!A:A,0))</f>
        <v>armour</v>
      </c>
      <c r="E2522" s="14">
        <v>120</v>
      </c>
      <c r="F2522" s="17">
        <f>INT((VLOOKUP($C2522,装备数值,2,0)+VLOOKUP($C2522,装备数值,5,0)*($E2522-1))*VLOOKUP($D2522,系数!$K$2:$O$7,2,0))</f>
        <v>3475</v>
      </c>
      <c r="G2522" s="17">
        <f>INT((VLOOKUP($C2522,装备数值,3,0)+VLOOKUP($C2522,装备数值,6,0)*($E2522-1))*VLOOKUP($D2522,系数!$K$2:$O$7,3,0))</f>
        <v>0</v>
      </c>
      <c r="H2522" s="17">
        <f t="shared" si="79"/>
        <v>0</v>
      </c>
      <c r="I2522" s="17">
        <f>INT((VLOOKUP($C2522,装备数值,4,0)+VLOOKUP($C2522,装备数值,7,0)*($E2522-1))*VLOOKUP($D2522,系数!$K$2:$O$7,4,0))</f>
        <v>0</v>
      </c>
      <c r="J2522" s="17">
        <f>INT((VLOOKUP($C2522,装备数值,4,0)+VLOOKUP($C2522,装备数值,7,0)*($E2522-1))*VLOOKUP($D2522,系数!$K$2:$O$7,5,0))</f>
        <v>0</v>
      </c>
      <c r="K2522" s="17">
        <f>INT(VLOOKUP(E2522,强化金币,2,1)*VLOOKUP(INDEX(装备!F:F,MATCH(属性!A2522,装备!A:A,0)),系数!$K$12:$M$15,3,0))</f>
        <v>247500</v>
      </c>
      <c r="L2522" s="17"/>
      <c r="M2522" s="17"/>
      <c r="N2522" s="17"/>
      <c r="O2522" s="17">
        <f>IF(E2522=1,"",VLOOKUP(E2522,系数!$S$2:$AB$12,MATCH(属性!C2522,评级,0),1))</f>
        <v>0</v>
      </c>
    </row>
    <row r="2523" spans="1:15" ht="17.25" thickBot="1" x14ac:dyDescent="0.4">
      <c r="A2523" s="15">
        <f t="shared" si="78"/>
        <v>7100022</v>
      </c>
      <c r="B2523" s="15" t="s">
        <v>79</v>
      </c>
      <c r="C2523" s="15">
        <f>INDEX(装备!G:G,MATCH(属性!A2523,装备!A:A,0))</f>
        <v>11</v>
      </c>
      <c r="D2523" s="15" t="str">
        <f>INDEX(装备!E:E,MATCH(属性!A2523,装备!A:A,0))</f>
        <v>trousers</v>
      </c>
      <c r="E2523" s="16">
        <v>1</v>
      </c>
      <c r="F2523" s="17">
        <f>INT((VLOOKUP($C2523,装备数值,2,0)+VLOOKUP($C2523,装备数值,5,0)*($E2523-1))*VLOOKUP($D2523,系数!$K$2:$O$7,2,0))</f>
        <v>500</v>
      </c>
      <c r="G2523" s="17">
        <f>INT((VLOOKUP($C2523,装备数值,3,0)+VLOOKUP($C2523,装备数值,6,0)*($E2523-1))*VLOOKUP($D2523,系数!$K$2:$O$7,3,0))</f>
        <v>0</v>
      </c>
      <c r="H2523" s="17">
        <f t="shared" si="79"/>
        <v>0</v>
      </c>
      <c r="I2523" s="17">
        <f>INT((VLOOKUP($C2523,装备数值,4,0)+VLOOKUP($C2523,装备数值,7,0)*($E2523-1))*VLOOKUP($D2523,系数!$K$2:$O$7,4,0))</f>
        <v>0</v>
      </c>
      <c r="J2523" s="17">
        <f>INT((VLOOKUP($C2523,装备数值,4,0)+VLOOKUP($C2523,装备数值,7,0)*($E2523-1))*VLOOKUP($D2523,系数!$K$2:$O$7,5,0))</f>
        <v>0</v>
      </c>
      <c r="K2523" s="17">
        <f>INT(VLOOKUP(E2523,强化金币,2,1)*VLOOKUP(INDEX(装备!F:F,MATCH(属性!A2523,装备!A:A,0)),系数!$K$12:$M$15,3,0))</f>
        <v>27</v>
      </c>
      <c r="L2523" s="17"/>
      <c r="M2523" s="17"/>
      <c r="N2523" s="17"/>
      <c r="O2523" s="17" t="str">
        <f>IF(E2523=1,"",VLOOKUP(E2523,系数!$S$2:$AB$12,MATCH(属性!C2523,评级,0),1))</f>
        <v/>
      </c>
    </row>
    <row r="2524" spans="1:15" ht="17.25" thickBot="1" x14ac:dyDescent="0.4">
      <c r="A2524" s="17">
        <f t="shared" si="78"/>
        <v>7100022</v>
      </c>
      <c r="B2524" s="17" t="s">
        <v>80</v>
      </c>
      <c r="C2524" s="15">
        <f>INDEX(装备!G:G,MATCH(属性!A2524,装备!A:A,0))</f>
        <v>11</v>
      </c>
      <c r="D2524" s="15" t="str">
        <f>INDEX(装备!E:E,MATCH(属性!A2524,装备!A:A,0))</f>
        <v>trousers</v>
      </c>
      <c r="E2524" s="14">
        <v>2</v>
      </c>
      <c r="F2524" s="17">
        <f>INT((VLOOKUP($C2524,装备数值,2,0)+VLOOKUP($C2524,装备数值,5,0)*($E2524-1))*VLOOKUP($D2524,系数!$K$2:$O$7,2,0))</f>
        <v>525</v>
      </c>
      <c r="G2524" s="17">
        <f>INT((VLOOKUP($C2524,装备数值,3,0)+VLOOKUP($C2524,装备数值,6,0)*($E2524-1))*VLOOKUP($D2524,系数!$K$2:$O$7,3,0))</f>
        <v>0</v>
      </c>
      <c r="H2524" s="17">
        <f t="shared" si="79"/>
        <v>0</v>
      </c>
      <c r="I2524" s="17">
        <f>INT((VLOOKUP($C2524,装备数值,4,0)+VLOOKUP($C2524,装备数值,7,0)*($E2524-1))*VLOOKUP($D2524,系数!$K$2:$O$7,4,0))</f>
        <v>0</v>
      </c>
      <c r="J2524" s="17">
        <f>INT((VLOOKUP($C2524,装备数值,4,0)+VLOOKUP($C2524,装备数值,7,0)*($E2524-1))*VLOOKUP($D2524,系数!$K$2:$O$7,5,0))</f>
        <v>0</v>
      </c>
      <c r="K2524" s="17">
        <f>INT(VLOOKUP(E2524,强化金币,2,1)*VLOOKUP(INDEX(装备!F:F,MATCH(属性!A2524,装备!A:A,0)),系数!$K$12:$M$15,3,0))</f>
        <v>44</v>
      </c>
      <c r="L2524" s="17"/>
      <c r="M2524" s="17"/>
      <c r="N2524" s="17"/>
      <c r="O2524" s="17">
        <f>IF(E2524=1,"",VLOOKUP(E2524,系数!$S$2:$AB$12,MATCH(属性!C2524,评级,0),1))</f>
        <v>0</v>
      </c>
    </row>
    <row r="2525" spans="1:15" ht="17.25" thickBot="1" x14ac:dyDescent="0.4">
      <c r="A2525" s="17">
        <f t="shared" si="78"/>
        <v>7100022</v>
      </c>
      <c r="B2525" s="17" t="s">
        <v>80</v>
      </c>
      <c r="C2525" s="15">
        <f>INDEX(装备!G:G,MATCH(属性!A2525,装备!A:A,0))</f>
        <v>11</v>
      </c>
      <c r="D2525" s="15" t="str">
        <f>INDEX(装备!E:E,MATCH(属性!A2525,装备!A:A,0))</f>
        <v>trousers</v>
      </c>
      <c r="E2525" s="14">
        <v>3</v>
      </c>
      <c r="F2525" s="17">
        <f>INT((VLOOKUP($C2525,装备数值,2,0)+VLOOKUP($C2525,装备数值,5,0)*($E2525-1))*VLOOKUP($D2525,系数!$K$2:$O$7,2,0))</f>
        <v>550</v>
      </c>
      <c r="G2525" s="17">
        <f>INT((VLOOKUP($C2525,装备数值,3,0)+VLOOKUP($C2525,装备数值,6,0)*($E2525-1))*VLOOKUP($D2525,系数!$K$2:$O$7,3,0))</f>
        <v>0</v>
      </c>
      <c r="H2525" s="17">
        <f t="shared" si="79"/>
        <v>0</v>
      </c>
      <c r="I2525" s="17">
        <f>INT((VLOOKUP($C2525,装备数值,4,0)+VLOOKUP($C2525,装备数值,7,0)*($E2525-1))*VLOOKUP($D2525,系数!$K$2:$O$7,4,0))</f>
        <v>0</v>
      </c>
      <c r="J2525" s="17">
        <f>INT((VLOOKUP($C2525,装备数值,4,0)+VLOOKUP($C2525,装备数值,7,0)*($E2525-1))*VLOOKUP($D2525,系数!$K$2:$O$7,5,0))</f>
        <v>0</v>
      </c>
      <c r="K2525" s="17">
        <f>INT(VLOOKUP(E2525,强化金币,2,1)*VLOOKUP(INDEX(装备!F:F,MATCH(属性!A2525,装备!A:A,0)),系数!$K$12:$M$15,3,0))</f>
        <v>55</v>
      </c>
      <c r="L2525" s="17"/>
      <c r="M2525" s="17"/>
      <c r="N2525" s="17"/>
      <c r="O2525" s="17">
        <f>IF(E2525=1,"",VLOOKUP(E2525,系数!$S$2:$AB$12,MATCH(属性!C2525,评级,0),1))</f>
        <v>0</v>
      </c>
    </row>
    <row r="2526" spans="1:15" ht="17.25" thickBot="1" x14ac:dyDescent="0.4">
      <c r="A2526" s="17">
        <f t="shared" si="78"/>
        <v>7100022</v>
      </c>
      <c r="B2526" s="17" t="s">
        <v>80</v>
      </c>
      <c r="C2526" s="15">
        <f>INDEX(装备!G:G,MATCH(属性!A2526,装备!A:A,0))</f>
        <v>11</v>
      </c>
      <c r="D2526" s="15" t="str">
        <f>INDEX(装备!E:E,MATCH(属性!A2526,装备!A:A,0))</f>
        <v>trousers</v>
      </c>
      <c r="E2526" s="14">
        <v>4</v>
      </c>
      <c r="F2526" s="17">
        <f>INT((VLOOKUP($C2526,装备数值,2,0)+VLOOKUP($C2526,装备数值,5,0)*($E2526-1))*VLOOKUP($D2526,系数!$K$2:$O$7,2,0))</f>
        <v>575</v>
      </c>
      <c r="G2526" s="17">
        <f>INT((VLOOKUP($C2526,装备数值,3,0)+VLOOKUP($C2526,装备数值,6,0)*($E2526-1))*VLOOKUP($D2526,系数!$K$2:$O$7,3,0))</f>
        <v>0</v>
      </c>
      <c r="H2526" s="17">
        <f t="shared" si="79"/>
        <v>0</v>
      </c>
      <c r="I2526" s="17">
        <f>INT((VLOOKUP($C2526,装备数值,4,0)+VLOOKUP($C2526,装备数值,7,0)*($E2526-1))*VLOOKUP($D2526,系数!$K$2:$O$7,4,0))</f>
        <v>0</v>
      </c>
      <c r="J2526" s="17">
        <f>INT((VLOOKUP($C2526,装备数值,4,0)+VLOOKUP($C2526,装备数值,7,0)*($E2526-1))*VLOOKUP($D2526,系数!$K$2:$O$7,5,0))</f>
        <v>0</v>
      </c>
      <c r="K2526" s="17">
        <f>INT(VLOOKUP(E2526,强化金币,2,1)*VLOOKUP(INDEX(装备!F:F,MATCH(属性!A2526,装备!A:A,0)),系数!$K$12:$M$15,3,0))</f>
        <v>110</v>
      </c>
      <c r="L2526" s="17"/>
      <c r="M2526" s="17"/>
      <c r="N2526" s="17"/>
      <c r="O2526" s="17">
        <f>IF(E2526=1,"",VLOOKUP(E2526,系数!$S$2:$AB$12,MATCH(属性!C2526,评级,0),1))</f>
        <v>0</v>
      </c>
    </row>
    <row r="2527" spans="1:15" ht="17.25" thickBot="1" x14ac:dyDescent="0.4">
      <c r="A2527" s="17">
        <f t="shared" si="78"/>
        <v>7100022</v>
      </c>
      <c r="B2527" s="17" t="s">
        <v>80</v>
      </c>
      <c r="C2527" s="15">
        <f>INDEX(装备!G:G,MATCH(属性!A2527,装备!A:A,0))</f>
        <v>11</v>
      </c>
      <c r="D2527" s="15" t="str">
        <f>INDEX(装备!E:E,MATCH(属性!A2527,装备!A:A,0))</f>
        <v>trousers</v>
      </c>
      <c r="E2527" s="14">
        <v>5</v>
      </c>
      <c r="F2527" s="17">
        <f>INT((VLOOKUP($C2527,装备数值,2,0)+VLOOKUP($C2527,装备数值,5,0)*($E2527-1))*VLOOKUP($D2527,系数!$K$2:$O$7,2,0))</f>
        <v>600</v>
      </c>
      <c r="G2527" s="17">
        <f>INT((VLOOKUP($C2527,装备数值,3,0)+VLOOKUP($C2527,装备数值,6,0)*($E2527-1))*VLOOKUP($D2527,系数!$K$2:$O$7,3,0))</f>
        <v>0</v>
      </c>
      <c r="H2527" s="17">
        <f t="shared" si="79"/>
        <v>0</v>
      </c>
      <c r="I2527" s="17">
        <f>INT((VLOOKUP($C2527,装备数值,4,0)+VLOOKUP($C2527,装备数值,7,0)*($E2527-1))*VLOOKUP($D2527,系数!$K$2:$O$7,4,0))</f>
        <v>0</v>
      </c>
      <c r="J2527" s="17">
        <f>INT((VLOOKUP($C2527,装备数值,4,0)+VLOOKUP($C2527,装备数值,7,0)*($E2527-1))*VLOOKUP($D2527,系数!$K$2:$O$7,5,0))</f>
        <v>0</v>
      </c>
      <c r="K2527" s="17">
        <f>INT(VLOOKUP(E2527,强化金币,2,1)*VLOOKUP(INDEX(装备!F:F,MATCH(属性!A2527,装备!A:A,0)),系数!$K$12:$M$15,3,0))</f>
        <v>165</v>
      </c>
      <c r="L2527" s="17"/>
      <c r="M2527" s="17"/>
      <c r="N2527" s="17"/>
      <c r="O2527" s="17">
        <f>IF(E2527=1,"",VLOOKUP(E2527,系数!$S$2:$AB$12,MATCH(属性!C2527,评级,0),1))</f>
        <v>0</v>
      </c>
    </row>
    <row r="2528" spans="1:15" ht="17.25" thickBot="1" x14ac:dyDescent="0.4">
      <c r="A2528" s="17">
        <f t="shared" si="78"/>
        <v>7100022</v>
      </c>
      <c r="B2528" s="17" t="s">
        <v>80</v>
      </c>
      <c r="C2528" s="15">
        <f>INDEX(装备!G:G,MATCH(属性!A2528,装备!A:A,0))</f>
        <v>11</v>
      </c>
      <c r="D2528" s="15" t="str">
        <f>INDEX(装备!E:E,MATCH(属性!A2528,装备!A:A,0))</f>
        <v>trousers</v>
      </c>
      <c r="E2528" s="14">
        <v>6</v>
      </c>
      <c r="F2528" s="17">
        <f>INT((VLOOKUP($C2528,装备数值,2,0)+VLOOKUP($C2528,装备数值,5,0)*($E2528-1))*VLOOKUP($D2528,系数!$K$2:$O$7,2,0))</f>
        <v>625</v>
      </c>
      <c r="G2528" s="17">
        <f>INT((VLOOKUP($C2528,装备数值,3,0)+VLOOKUP($C2528,装备数值,6,0)*($E2528-1))*VLOOKUP($D2528,系数!$K$2:$O$7,3,0))</f>
        <v>0</v>
      </c>
      <c r="H2528" s="17">
        <f t="shared" si="79"/>
        <v>0</v>
      </c>
      <c r="I2528" s="17">
        <f>INT((VLOOKUP($C2528,装备数值,4,0)+VLOOKUP($C2528,装备数值,7,0)*($E2528-1))*VLOOKUP($D2528,系数!$K$2:$O$7,4,0))</f>
        <v>0</v>
      </c>
      <c r="J2528" s="17">
        <f>INT((VLOOKUP($C2528,装备数值,4,0)+VLOOKUP($C2528,装备数值,7,0)*($E2528-1))*VLOOKUP($D2528,系数!$K$2:$O$7,5,0))</f>
        <v>0</v>
      </c>
      <c r="K2528" s="17">
        <f>INT(VLOOKUP(E2528,强化金币,2,1)*VLOOKUP(INDEX(装备!F:F,MATCH(属性!A2528,装备!A:A,0)),系数!$K$12:$M$15,3,0))</f>
        <v>220</v>
      </c>
      <c r="L2528" s="17"/>
      <c r="M2528" s="17"/>
      <c r="N2528" s="17"/>
      <c r="O2528" s="17">
        <f>IF(E2528=1,"",VLOOKUP(E2528,系数!$S$2:$AB$12,MATCH(属性!C2528,评级,0),1))</f>
        <v>0</v>
      </c>
    </row>
    <row r="2529" spans="1:15" ht="17.25" thickBot="1" x14ac:dyDescent="0.4">
      <c r="A2529" s="17">
        <f t="shared" si="78"/>
        <v>7100022</v>
      </c>
      <c r="B2529" s="17" t="s">
        <v>80</v>
      </c>
      <c r="C2529" s="15">
        <f>INDEX(装备!G:G,MATCH(属性!A2529,装备!A:A,0))</f>
        <v>11</v>
      </c>
      <c r="D2529" s="15" t="str">
        <f>INDEX(装备!E:E,MATCH(属性!A2529,装备!A:A,0))</f>
        <v>trousers</v>
      </c>
      <c r="E2529" s="14">
        <v>7</v>
      </c>
      <c r="F2529" s="17">
        <f>INT((VLOOKUP($C2529,装备数值,2,0)+VLOOKUP($C2529,装备数值,5,0)*($E2529-1))*VLOOKUP($D2529,系数!$K$2:$O$7,2,0))</f>
        <v>650</v>
      </c>
      <c r="G2529" s="17">
        <f>INT((VLOOKUP($C2529,装备数值,3,0)+VLOOKUP($C2529,装备数值,6,0)*($E2529-1))*VLOOKUP($D2529,系数!$K$2:$O$7,3,0))</f>
        <v>0</v>
      </c>
      <c r="H2529" s="17">
        <f t="shared" si="79"/>
        <v>0</v>
      </c>
      <c r="I2529" s="17">
        <f>INT((VLOOKUP($C2529,装备数值,4,0)+VLOOKUP($C2529,装备数值,7,0)*($E2529-1))*VLOOKUP($D2529,系数!$K$2:$O$7,4,0))</f>
        <v>0</v>
      </c>
      <c r="J2529" s="17">
        <f>INT((VLOOKUP($C2529,装备数值,4,0)+VLOOKUP($C2529,装备数值,7,0)*($E2529-1))*VLOOKUP($D2529,系数!$K$2:$O$7,5,0))</f>
        <v>0</v>
      </c>
      <c r="K2529" s="17">
        <f>INT(VLOOKUP(E2529,强化金币,2,1)*VLOOKUP(INDEX(装备!F:F,MATCH(属性!A2529,装备!A:A,0)),系数!$K$12:$M$15,3,0))</f>
        <v>275</v>
      </c>
      <c r="L2529" s="17"/>
      <c r="M2529" s="17"/>
      <c r="N2529" s="17"/>
      <c r="O2529" s="17">
        <f>IF(E2529=1,"",VLOOKUP(E2529,系数!$S$2:$AB$12,MATCH(属性!C2529,评级,0),1))</f>
        <v>0</v>
      </c>
    </row>
    <row r="2530" spans="1:15" ht="17.25" thickBot="1" x14ac:dyDescent="0.4">
      <c r="A2530" s="17">
        <f t="shared" si="78"/>
        <v>7100022</v>
      </c>
      <c r="B2530" s="17" t="s">
        <v>80</v>
      </c>
      <c r="C2530" s="15">
        <f>INDEX(装备!G:G,MATCH(属性!A2530,装备!A:A,0))</f>
        <v>11</v>
      </c>
      <c r="D2530" s="15" t="str">
        <f>INDEX(装备!E:E,MATCH(属性!A2530,装备!A:A,0))</f>
        <v>trousers</v>
      </c>
      <c r="E2530" s="14">
        <v>8</v>
      </c>
      <c r="F2530" s="17">
        <f>INT((VLOOKUP($C2530,装备数值,2,0)+VLOOKUP($C2530,装备数值,5,0)*($E2530-1))*VLOOKUP($D2530,系数!$K$2:$O$7,2,0))</f>
        <v>675</v>
      </c>
      <c r="G2530" s="17">
        <f>INT((VLOOKUP($C2530,装备数值,3,0)+VLOOKUP($C2530,装备数值,6,0)*($E2530-1))*VLOOKUP($D2530,系数!$K$2:$O$7,3,0))</f>
        <v>0</v>
      </c>
      <c r="H2530" s="17">
        <f t="shared" si="79"/>
        <v>0</v>
      </c>
      <c r="I2530" s="17">
        <f>INT((VLOOKUP($C2530,装备数值,4,0)+VLOOKUP($C2530,装备数值,7,0)*($E2530-1))*VLOOKUP($D2530,系数!$K$2:$O$7,4,0))</f>
        <v>0</v>
      </c>
      <c r="J2530" s="17">
        <f>INT((VLOOKUP($C2530,装备数值,4,0)+VLOOKUP($C2530,装备数值,7,0)*($E2530-1))*VLOOKUP($D2530,系数!$K$2:$O$7,5,0))</f>
        <v>0</v>
      </c>
      <c r="K2530" s="17">
        <f>INT(VLOOKUP(E2530,强化金币,2,1)*VLOOKUP(INDEX(装备!F:F,MATCH(属性!A2530,装备!A:A,0)),系数!$K$12:$M$15,3,0))</f>
        <v>330</v>
      </c>
      <c r="L2530" s="17"/>
      <c r="M2530" s="17"/>
      <c r="N2530" s="17"/>
      <c r="O2530" s="17">
        <f>IF(E2530=1,"",VLOOKUP(E2530,系数!$S$2:$AB$12,MATCH(属性!C2530,评级,0),1))</f>
        <v>0</v>
      </c>
    </row>
    <row r="2531" spans="1:15" ht="17.25" thickBot="1" x14ac:dyDescent="0.4">
      <c r="A2531" s="17">
        <f t="shared" si="78"/>
        <v>7100022</v>
      </c>
      <c r="B2531" s="17" t="s">
        <v>80</v>
      </c>
      <c r="C2531" s="15">
        <f>INDEX(装备!G:G,MATCH(属性!A2531,装备!A:A,0))</f>
        <v>11</v>
      </c>
      <c r="D2531" s="15" t="str">
        <f>INDEX(装备!E:E,MATCH(属性!A2531,装备!A:A,0))</f>
        <v>trousers</v>
      </c>
      <c r="E2531" s="14">
        <v>9</v>
      </c>
      <c r="F2531" s="17">
        <f>INT((VLOOKUP($C2531,装备数值,2,0)+VLOOKUP($C2531,装备数值,5,0)*($E2531-1))*VLOOKUP($D2531,系数!$K$2:$O$7,2,0))</f>
        <v>700</v>
      </c>
      <c r="G2531" s="17">
        <f>INT((VLOOKUP($C2531,装备数值,3,0)+VLOOKUP($C2531,装备数值,6,0)*($E2531-1))*VLOOKUP($D2531,系数!$K$2:$O$7,3,0))</f>
        <v>0</v>
      </c>
      <c r="H2531" s="17">
        <f t="shared" si="79"/>
        <v>0</v>
      </c>
      <c r="I2531" s="17">
        <f>INT((VLOOKUP($C2531,装备数值,4,0)+VLOOKUP($C2531,装备数值,7,0)*($E2531-1))*VLOOKUP($D2531,系数!$K$2:$O$7,4,0))</f>
        <v>0</v>
      </c>
      <c r="J2531" s="17">
        <f>INT((VLOOKUP($C2531,装备数值,4,0)+VLOOKUP($C2531,装备数值,7,0)*($E2531-1))*VLOOKUP($D2531,系数!$K$2:$O$7,5,0))</f>
        <v>0</v>
      </c>
      <c r="K2531" s="17">
        <f>INT(VLOOKUP(E2531,强化金币,2,1)*VLOOKUP(INDEX(装备!F:F,MATCH(属性!A2531,装备!A:A,0)),系数!$K$12:$M$15,3,0))</f>
        <v>385</v>
      </c>
      <c r="L2531" s="17"/>
      <c r="M2531" s="17"/>
      <c r="N2531" s="17"/>
      <c r="O2531" s="17">
        <f>IF(E2531=1,"",VLOOKUP(E2531,系数!$S$2:$AB$12,MATCH(属性!C2531,评级,0),1))</f>
        <v>0</v>
      </c>
    </row>
    <row r="2532" spans="1:15" ht="17.25" thickBot="1" x14ac:dyDescent="0.4">
      <c r="A2532" s="17">
        <f t="shared" si="78"/>
        <v>7100022</v>
      </c>
      <c r="B2532" s="17" t="s">
        <v>80</v>
      </c>
      <c r="C2532" s="15">
        <f>INDEX(装备!G:G,MATCH(属性!A2532,装备!A:A,0))</f>
        <v>11</v>
      </c>
      <c r="D2532" s="15" t="str">
        <f>INDEX(装备!E:E,MATCH(属性!A2532,装备!A:A,0))</f>
        <v>trousers</v>
      </c>
      <c r="E2532" s="14">
        <v>10</v>
      </c>
      <c r="F2532" s="17">
        <f>INT((VLOOKUP($C2532,装备数值,2,0)+VLOOKUP($C2532,装备数值,5,0)*($E2532-1))*VLOOKUP($D2532,系数!$K$2:$O$7,2,0))</f>
        <v>725</v>
      </c>
      <c r="G2532" s="17">
        <f>INT((VLOOKUP($C2532,装备数值,3,0)+VLOOKUP($C2532,装备数值,6,0)*($E2532-1))*VLOOKUP($D2532,系数!$K$2:$O$7,3,0))</f>
        <v>0</v>
      </c>
      <c r="H2532" s="17">
        <f t="shared" si="79"/>
        <v>0</v>
      </c>
      <c r="I2532" s="17">
        <f>INT((VLOOKUP($C2532,装备数值,4,0)+VLOOKUP($C2532,装备数值,7,0)*($E2532-1))*VLOOKUP($D2532,系数!$K$2:$O$7,4,0))</f>
        <v>0</v>
      </c>
      <c r="J2532" s="17">
        <f>INT((VLOOKUP($C2532,装备数值,4,0)+VLOOKUP($C2532,装备数值,7,0)*($E2532-1))*VLOOKUP($D2532,系数!$K$2:$O$7,5,0))</f>
        <v>0</v>
      </c>
      <c r="K2532" s="17">
        <f>INT(VLOOKUP(E2532,强化金币,2,1)*VLOOKUP(INDEX(装备!F:F,MATCH(属性!A2532,装备!A:A,0)),系数!$K$12:$M$15,3,0))</f>
        <v>440</v>
      </c>
      <c r="L2532" s="17"/>
      <c r="M2532" s="17"/>
      <c r="N2532" s="17"/>
      <c r="O2532" s="17">
        <f>IF(E2532=1,"",VLOOKUP(E2532,系数!$S$2:$AB$12,MATCH(属性!C2532,评级,0),1))</f>
        <v>0</v>
      </c>
    </row>
    <row r="2533" spans="1:15" ht="17.25" thickBot="1" x14ac:dyDescent="0.4">
      <c r="A2533" s="17">
        <f t="shared" si="78"/>
        <v>7100022</v>
      </c>
      <c r="B2533" s="17" t="s">
        <v>80</v>
      </c>
      <c r="C2533" s="15">
        <f>INDEX(装备!G:G,MATCH(属性!A2533,装备!A:A,0))</f>
        <v>11</v>
      </c>
      <c r="D2533" s="15" t="str">
        <f>INDEX(装备!E:E,MATCH(属性!A2533,装备!A:A,0))</f>
        <v>trousers</v>
      </c>
      <c r="E2533" s="14">
        <v>11</v>
      </c>
      <c r="F2533" s="17">
        <f>INT((VLOOKUP($C2533,装备数值,2,0)+VLOOKUP($C2533,装备数值,5,0)*($E2533-1))*VLOOKUP($D2533,系数!$K$2:$O$7,2,0))</f>
        <v>750</v>
      </c>
      <c r="G2533" s="17">
        <f>INT((VLOOKUP($C2533,装备数值,3,0)+VLOOKUP($C2533,装备数值,6,0)*($E2533-1))*VLOOKUP($D2533,系数!$K$2:$O$7,3,0))</f>
        <v>0</v>
      </c>
      <c r="H2533" s="17">
        <f t="shared" si="79"/>
        <v>0</v>
      </c>
      <c r="I2533" s="17">
        <f>INT((VLOOKUP($C2533,装备数值,4,0)+VLOOKUP($C2533,装备数值,7,0)*($E2533-1))*VLOOKUP($D2533,系数!$K$2:$O$7,4,0))</f>
        <v>0</v>
      </c>
      <c r="J2533" s="17">
        <f>INT((VLOOKUP($C2533,装备数值,4,0)+VLOOKUP($C2533,装备数值,7,0)*($E2533-1))*VLOOKUP($D2533,系数!$K$2:$O$7,5,0))</f>
        <v>0</v>
      </c>
      <c r="K2533" s="17">
        <f>INT(VLOOKUP(E2533,强化金币,2,1)*VLOOKUP(INDEX(装备!F:F,MATCH(属性!A2533,装备!A:A,0)),系数!$K$12:$M$15,3,0))</f>
        <v>495</v>
      </c>
      <c r="L2533" s="17"/>
      <c r="M2533" s="17"/>
      <c r="N2533" s="17"/>
      <c r="O2533" s="17">
        <f>IF(E2533=1,"",VLOOKUP(E2533,系数!$S$2:$AB$12,MATCH(属性!C2533,评级,0),1))</f>
        <v>0</v>
      </c>
    </row>
    <row r="2534" spans="1:15" ht="17.25" thickBot="1" x14ac:dyDescent="0.4">
      <c r="A2534" s="17">
        <f t="shared" si="78"/>
        <v>7100022</v>
      </c>
      <c r="B2534" s="17" t="s">
        <v>80</v>
      </c>
      <c r="C2534" s="15">
        <f>INDEX(装备!G:G,MATCH(属性!A2534,装备!A:A,0))</f>
        <v>11</v>
      </c>
      <c r="D2534" s="15" t="str">
        <f>INDEX(装备!E:E,MATCH(属性!A2534,装备!A:A,0))</f>
        <v>trousers</v>
      </c>
      <c r="E2534" s="14">
        <v>12</v>
      </c>
      <c r="F2534" s="17">
        <f>INT((VLOOKUP($C2534,装备数值,2,0)+VLOOKUP($C2534,装备数值,5,0)*($E2534-1))*VLOOKUP($D2534,系数!$K$2:$O$7,2,0))</f>
        <v>775</v>
      </c>
      <c r="G2534" s="17">
        <f>INT((VLOOKUP($C2534,装备数值,3,0)+VLOOKUP($C2534,装备数值,6,0)*($E2534-1))*VLOOKUP($D2534,系数!$K$2:$O$7,3,0))</f>
        <v>0</v>
      </c>
      <c r="H2534" s="17">
        <f t="shared" si="79"/>
        <v>0</v>
      </c>
      <c r="I2534" s="17">
        <f>INT((VLOOKUP($C2534,装备数值,4,0)+VLOOKUP($C2534,装备数值,7,0)*($E2534-1))*VLOOKUP($D2534,系数!$K$2:$O$7,4,0))</f>
        <v>0</v>
      </c>
      <c r="J2534" s="17">
        <f>INT((VLOOKUP($C2534,装备数值,4,0)+VLOOKUP($C2534,装备数值,7,0)*($E2534-1))*VLOOKUP($D2534,系数!$K$2:$O$7,5,0))</f>
        <v>0</v>
      </c>
      <c r="K2534" s="17">
        <f>INT(VLOOKUP(E2534,强化金币,2,1)*VLOOKUP(INDEX(装备!F:F,MATCH(属性!A2534,装备!A:A,0)),系数!$K$12:$M$15,3,0))</f>
        <v>550</v>
      </c>
      <c r="L2534" s="17"/>
      <c r="M2534" s="17"/>
      <c r="N2534" s="17"/>
      <c r="O2534" s="17">
        <f>IF(E2534=1,"",VLOOKUP(E2534,系数!$S$2:$AB$12,MATCH(属性!C2534,评级,0),1))</f>
        <v>0</v>
      </c>
    </row>
    <row r="2535" spans="1:15" ht="17.25" thickBot="1" x14ac:dyDescent="0.4">
      <c r="A2535" s="17">
        <f t="shared" si="78"/>
        <v>7100022</v>
      </c>
      <c r="B2535" s="17" t="s">
        <v>80</v>
      </c>
      <c r="C2535" s="15">
        <f>INDEX(装备!G:G,MATCH(属性!A2535,装备!A:A,0))</f>
        <v>11</v>
      </c>
      <c r="D2535" s="15" t="str">
        <f>INDEX(装备!E:E,MATCH(属性!A2535,装备!A:A,0))</f>
        <v>trousers</v>
      </c>
      <c r="E2535" s="14">
        <v>13</v>
      </c>
      <c r="F2535" s="17">
        <f>INT((VLOOKUP($C2535,装备数值,2,0)+VLOOKUP($C2535,装备数值,5,0)*($E2535-1))*VLOOKUP($D2535,系数!$K$2:$O$7,2,0))</f>
        <v>800</v>
      </c>
      <c r="G2535" s="17">
        <f>INT((VLOOKUP($C2535,装备数值,3,0)+VLOOKUP($C2535,装备数值,6,0)*($E2535-1))*VLOOKUP($D2535,系数!$K$2:$O$7,3,0))</f>
        <v>0</v>
      </c>
      <c r="H2535" s="17">
        <f t="shared" si="79"/>
        <v>0</v>
      </c>
      <c r="I2535" s="17">
        <f>INT((VLOOKUP($C2535,装备数值,4,0)+VLOOKUP($C2535,装备数值,7,0)*($E2535-1))*VLOOKUP($D2535,系数!$K$2:$O$7,4,0))</f>
        <v>0</v>
      </c>
      <c r="J2535" s="17">
        <f>INT((VLOOKUP($C2535,装备数值,4,0)+VLOOKUP($C2535,装备数值,7,0)*($E2535-1))*VLOOKUP($D2535,系数!$K$2:$O$7,5,0))</f>
        <v>0</v>
      </c>
      <c r="K2535" s="17">
        <f>INT(VLOOKUP(E2535,强化金币,2,1)*VLOOKUP(INDEX(装备!F:F,MATCH(属性!A2535,装备!A:A,0)),系数!$K$12:$M$15,3,0))</f>
        <v>660</v>
      </c>
      <c r="L2535" s="17"/>
      <c r="M2535" s="17"/>
      <c r="N2535" s="17"/>
      <c r="O2535" s="17">
        <f>IF(E2535=1,"",VLOOKUP(E2535,系数!$S$2:$AB$12,MATCH(属性!C2535,评级,0),1))</f>
        <v>0</v>
      </c>
    </row>
    <row r="2536" spans="1:15" ht="17.25" thickBot="1" x14ac:dyDescent="0.4">
      <c r="A2536" s="17">
        <f t="shared" si="78"/>
        <v>7100022</v>
      </c>
      <c r="B2536" s="17" t="s">
        <v>80</v>
      </c>
      <c r="C2536" s="15">
        <f>INDEX(装备!G:G,MATCH(属性!A2536,装备!A:A,0))</f>
        <v>11</v>
      </c>
      <c r="D2536" s="15" t="str">
        <f>INDEX(装备!E:E,MATCH(属性!A2536,装备!A:A,0))</f>
        <v>trousers</v>
      </c>
      <c r="E2536" s="14">
        <v>14</v>
      </c>
      <c r="F2536" s="17">
        <f>INT((VLOOKUP($C2536,装备数值,2,0)+VLOOKUP($C2536,装备数值,5,0)*($E2536-1))*VLOOKUP($D2536,系数!$K$2:$O$7,2,0))</f>
        <v>825</v>
      </c>
      <c r="G2536" s="17">
        <f>INT((VLOOKUP($C2536,装备数值,3,0)+VLOOKUP($C2536,装备数值,6,0)*($E2536-1))*VLOOKUP($D2536,系数!$K$2:$O$7,3,0))</f>
        <v>0</v>
      </c>
      <c r="H2536" s="17">
        <f t="shared" si="79"/>
        <v>0</v>
      </c>
      <c r="I2536" s="17">
        <f>INT((VLOOKUP($C2536,装备数值,4,0)+VLOOKUP($C2536,装备数值,7,0)*($E2536-1))*VLOOKUP($D2536,系数!$K$2:$O$7,4,0))</f>
        <v>0</v>
      </c>
      <c r="J2536" s="17">
        <f>INT((VLOOKUP($C2536,装备数值,4,0)+VLOOKUP($C2536,装备数值,7,0)*($E2536-1))*VLOOKUP($D2536,系数!$K$2:$O$7,5,0))</f>
        <v>0</v>
      </c>
      <c r="K2536" s="17">
        <f>INT(VLOOKUP(E2536,强化金币,2,1)*VLOOKUP(INDEX(装备!F:F,MATCH(属性!A2536,装备!A:A,0)),系数!$K$12:$M$15,3,0))</f>
        <v>770</v>
      </c>
      <c r="L2536" s="17"/>
      <c r="M2536" s="17"/>
      <c r="N2536" s="17"/>
      <c r="O2536" s="17">
        <f>IF(E2536=1,"",VLOOKUP(E2536,系数!$S$2:$AB$12,MATCH(属性!C2536,评级,0),1))</f>
        <v>0</v>
      </c>
    </row>
    <row r="2537" spans="1:15" ht="17.25" thickBot="1" x14ac:dyDescent="0.4">
      <c r="A2537" s="17">
        <f t="shared" si="78"/>
        <v>7100022</v>
      </c>
      <c r="B2537" s="17" t="s">
        <v>80</v>
      </c>
      <c r="C2537" s="15">
        <f>INDEX(装备!G:G,MATCH(属性!A2537,装备!A:A,0))</f>
        <v>11</v>
      </c>
      <c r="D2537" s="15" t="str">
        <f>INDEX(装备!E:E,MATCH(属性!A2537,装备!A:A,0))</f>
        <v>trousers</v>
      </c>
      <c r="E2537" s="14">
        <v>15</v>
      </c>
      <c r="F2537" s="17">
        <f>INT((VLOOKUP($C2537,装备数值,2,0)+VLOOKUP($C2537,装备数值,5,0)*($E2537-1))*VLOOKUP($D2537,系数!$K$2:$O$7,2,0))</f>
        <v>850</v>
      </c>
      <c r="G2537" s="17">
        <f>INT((VLOOKUP($C2537,装备数值,3,0)+VLOOKUP($C2537,装备数值,6,0)*($E2537-1))*VLOOKUP($D2537,系数!$K$2:$O$7,3,0))</f>
        <v>0</v>
      </c>
      <c r="H2537" s="17">
        <f t="shared" si="79"/>
        <v>0</v>
      </c>
      <c r="I2537" s="17">
        <f>INT((VLOOKUP($C2537,装备数值,4,0)+VLOOKUP($C2537,装备数值,7,0)*($E2537-1))*VLOOKUP($D2537,系数!$K$2:$O$7,4,0))</f>
        <v>0</v>
      </c>
      <c r="J2537" s="17">
        <f>INT((VLOOKUP($C2537,装备数值,4,0)+VLOOKUP($C2537,装备数值,7,0)*($E2537-1))*VLOOKUP($D2537,系数!$K$2:$O$7,5,0))</f>
        <v>0</v>
      </c>
      <c r="K2537" s="17">
        <f>INT(VLOOKUP(E2537,强化金币,2,1)*VLOOKUP(INDEX(装备!F:F,MATCH(属性!A2537,装备!A:A,0)),系数!$K$12:$M$15,3,0))</f>
        <v>880</v>
      </c>
      <c r="L2537" s="17"/>
      <c r="M2537" s="17"/>
      <c r="N2537" s="17"/>
      <c r="O2537" s="17">
        <f>IF(E2537=1,"",VLOOKUP(E2537,系数!$S$2:$AB$12,MATCH(属性!C2537,评级,0),1))</f>
        <v>0</v>
      </c>
    </row>
    <row r="2538" spans="1:15" ht="17.25" thickBot="1" x14ac:dyDescent="0.4">
      <c r="A2538" s="17">
        <f t="shared" si="78"/>
        <v>7100022</v>
      </c>
      <c r="B2538" s="17" t="s">
        <v>80</v>
      </c>
      <c r="C2538" s="15">
        <f>INDEX(装备!G:G,MATCH(属性!A2538,装备!A:A,0))</f>
        <v>11</v>
      </c>
      <c r="D2538" s="15" t="str">
        <f>INDEX(装备!E:E,MATCH(属性!A2538,装备!A:A,0))</f>
        <v>trousers</v>
      </c>
      <c r="E2538" s="14">
        <v>16</v>
      </c>
      <c r="F2538" s="17">
        <f>INT((VLOOKUP($C2538,装备数值,2,0)+VLOOKUP($C2538,装备数值,5,0)*($E2538-1))*VLOOKUP($D2538,系数!$K$2:$O$7,2,0))</f>
        <v>875</v>
      </c>
      <c r="G2538" s="17">
        <f>INT((VLOOKUP($C2538,装备数值,3,0)+VLOOKUP($C2538,装备数值,6,0)*($E2538-1))*VLOOKUP($D2538,系数!$K$2:$O$7,3,0))</f>
        <v>0</v>
      </c>
      <c r="H2538" s="17">
        <f t="shared" si="79"/>
        <v>0</v>
      </c>
      <c r="I2538" s="17">
        <f>INT((VLOOKUP($C2538,装备数值,4,0)+VLOOKUP($C2538,装备数值,7,0)*($E2538-1))*VLOOKUP($D2538,系数!$K$2:$O$7,4,0))</f>
        <v>0</v>
      </c>
      <c r="J2538" s="17">
        <f>INT((VLOOKUP($C2538,装备数值,4,0)+VLOOKUP($C2538,装备数值,7,0)*($E2538-1))*VLOOKUP($D2538,系数!$K$2:$O$7,5,0))</f>
        <v>0</v>
      </c>
      <c r="K2538" s="17">
        <f>INT(VLOOKUP(E2538,强化金币,2,1)*VLOOKUP(INDEX(装备!F:F,MATCH(属性!A2538,装备!A:A,0)),系数!$K$12:$M$15,3,0))</f>
        <v>990</v>
      </c>
      <c r="L2538" s="17"/>
      <c r="M2538" s="17"/>
      <c r="N2538" s="17"/>
      <c r="O2538" s="17">
        <f>IF(E2538=1,"",VLOOKUP(E2538,系数!$S$2:$AB$12,MATCH(属性!C2538,评级,0),1))</f>
        <v>0</v>
      </c>
    </row>
    <row r="2539" spans="1:15" ht="17.25" thickBot="1" x14ac:dyDescent="0.4">
      <c r="A2539" s="17">
        <f t="shared" si="78"/>
        <v>7100022</v>
      </c>
      <c r="B2539" s="17" t="s">
        <v>80</v>
      </c>
      <c r="C2539" s="15">
        <f>INDEX(装备!G:G,MATCH(属性!A2539,装备!A:A,0))</f>
        <v>11</v>
      </c>
      <c r="D2539" s="15" t="str">
        <f>INDEX(装备!E:E,MATCH(属性!A2539,装备!A:A,0))</f>
        <v>trousers</v>
      </c>
      <c r="E2539" s="14">
        <v>17</v>
      </c>
      <c r="F2539" s="17">
        <f>INT((VLOOKUP($C2539,装备数值,2,0)+VLOOKUP($C2539,装备数值,5,0)*($E2539-1))*VLOOKUP($D2539,系数!$K$2:$O$7,2,0))</f>
        <v>900</v>
      </c>
      <c r="G2539" s="17">
        <f>INT((VLOOKUP($C2539,装备数值,3,0)+VLOOKUP($C2539,装备数值,6,0)*($E2539-1))*VLOOKUP($D2539,系数!$K$2:$O$7,3,0))</f>
        <v>0</v>
      </c>
      <c r="H2539" s="17">
        <f t="shared" si="79"/>
        <v>0</v>
      </c>
      <c r="I2539" s="17">
        <f>INT((VLOOKUP($C2539,装备数值,4,0)+VLOOKUP($C2539,装备数值,7,0)*($E2539-1))*VLOOKUP($D2539,系数!$K$2:$O$7,4,0))</f>
        <v>0</v>
      </c>
      <c r="J2539" s="17">
        <f>INT((VLOOKUP($C2539,装备数值,4,0)+VLOOKUP($C2539,装备数值,7,0)*($E2539-1))*VLOOKUP($D2539,系数!$K$2:$O$7,5,0))</f>
        <v>0</v>
      </c>
      <c r="K2539" s="17">
        <f>INT(VLOOKUP(E2539,强化金币,2,1)*VLOOKUP(INDEX(装备!F:F,MATCH(属性!A2539,装备!A:A,0)),系数!$K$12:$M$15,3,0))</f>
        <v>1100</v>
      </c>
      <c r="L2539" s="17"/>
      <c r="M2539" s="17"/>
      <c r="N2539" s="17"/>
      <c r="O2539" s="17">
        <f>IF(E2539=1,"",VLOOKUP(E2539,系数!$S$2:$AB$12,MATCH(属性!C2539,评级,0),1))</f>
        <v>0</v>
      </c>
    </row>
    <row r="2540" spans="1:15" ht="17.25" thickBot="1" x14ac:dyDescent="0.4">
      <c r="A2540" s="17">
        <f t="shared" si="78"/>
        <v>7100022</v>
      </c>
      <c r="B2540" s="17" t="s">
        <v>80</v>
      </c>
      <c r="C2540" s="15">
        <f>INDEX(装备!G:G,MATCH(属性!A2540,装备!A:A,0))</f>
        <v>11</v>
      </c>
      <c r="D2540" s="15" t="str">
        <f>INDEX(装备!E:E,MATCH(属性!A2540,装备!A:A,0))</f>
        <v>trousers</v>
      </c>
      <c r="E2540" s="14">
        <v>18</v>
      </c>
      <c r="F2540" s="17">
        <f>INT((VLOOKUP($C2540,装备数值,2,0)+VLOOKUP($C2540,装备数值,5,0)*($E2540-1))*VLOOKUP($D2540,系数!$K$2:$O$7,2,0))</f>
        <v>925</v>
      </c>
      <c r="G2540" s="17">
        <f>INT((VLOOKUP($C2540,装备数值,3,0)+VLOOKUP($C2540,装备数值,6,0)*($E2540-1))*VLOOKUP($D2540,系数!$K$2:$O$7,3,0))</f>
        <v>0</v>
      </c>
      <c r="H2540" s="17">
        <f t="shared" si="79"/>
        <v>0</v>
      </c>
      <c r="I2540" s="17">
        <f>INT((VLOOKUP($C2540,装备数值,4,0)+VLOOKUP($C2540,装备数值,7,0)*($E2540-1))*VLOOKUP($D2540,系数!$K$2:$O$7,4,0))</f>
        <v>0</v>
      </c>
      <c r="J2540" s="17">
        <f>INT((VLOOKUP($C2540,装备数值,4,0)+VLOOKUP($C2540,装备数值,7,0)*($E2540-1))*VLOOKUP($D2540,系数!$K$2:$O$7,5,0))</f>
        <v>0</v>
      </c>
      <c r="K2540" s="17">
        <f>INT(VLOOKUP(E2540,强化金币,2,1)*VLOOKUP(INDEX(装备!F:F,MATCH(属性!A2540,装备!A:A,0)),系数!$K$12:$M$15,3,0))</f>
        <v>1210</v>
      </c>
      <c r="L2540" s="17"/>
      <c r="M2540" s="17"/>
      <c r="N2540" s="17"/>
      <c r="O2540" s="17">
        <f>IF(E2540=1,"",VLOOKUP(E2540,系数!$S$2:$AB$12,MATCH(属性!C2540,评级,0),1))</f>
        <v>0</v>
      </c>
    </row>
    <row r="2541" spans="1:15" ht="17.25" thickBot="1" x14ac:dyDescent="0.4">
      <c r="A2541" s="17">
        <f t="shared" si="78"/>
        <v>7100022</v>
      </c>
      <c r="B2541" s="17" t="s">
        <v>80</v>
      </c>
      <c r="C2541" s="15">
        <f>INDEX(装备!G:G,MATCH(属性!A2541,装备!A:A,0))</f>
        <v>11</v>
      </c>
      <c r="D2541" s="15" t="str">
        <f>INDEX(装备!E:E,MATCH(属性!A2541,装备!A:A,0))</f>
        <v>trousers</v>
      </c>
      <c r="E2541" s="14">
        <v>19</v>
      </c>
      <c r="F2541" s="17">
        <f>INT((VLOOKUP($C2541,装备数值,2,0)+VLOOKUP($C2541,装备数值,5,0)*($E2541-1))*VLOOKUP($D2541,系数!$K$2:$O$7,2,0))</f>
        <v>950</v>
      </c>
      <c r="G2541" s="17">
        <f>INT((VLOOKUP($C2541,装备数值,3,0)+VLOOKUP($C2541,装备数值,6,0)*($E2541-1))*VLOOKUP($D2541,系数!$K$2:$O$7,3,0))</f>
        <v>0</v>
      </c>
      <c r="H2541" s="17">
        <f t="shared" si="79"/>
        <v>0</v>
      </c>
      <c r="I2541" s="17">
        <f>INT((VLOOKUP($C2541,装备数值,4,0)+VLOOKUP($C2541,装备数值,7,0)*($E2541-1))*VLOOKUP($D2541,系数!$K$2:$O$7,4,0))</f>
        <v>0</v>
      </c>
      <c r="J2541" s="17">
        <f>INT((VLOOKUP($C2541,装备数值,4,0)+VLOOKUP($C2541,装备数值,7,0)*($E2541-1))*VLOOKUP($D2541,系数!$K$2:$O$7,5,0))</f>
        <v>0</v>
      </c>
      <c r="K2541" s="17">
        <f>INT(VLOOKUP(E2541,强化金币,2,1)*VLOOKUP(INDEX(装备!F:F,MATCH(属性!A2541,装备!A:A,0)),系数!$K$12:$M$15,3,0))</f>
        <v>1320</v>
      </c>
      <c r="L2541" s="17"/>
      <c r="M2541" s="17"/>
      <c r="N2541" s="17"/>
      <c r="O2541" s="17">
        <f>IF(E2541=1,"",VLOOKUP(E2541,系数!$S$2:$AB$12,MATCH(属性!C2541,评级,0),1))</f>
        <v>0</v>
      </c>
    </row>
    <row r="2542" spans="1:15" ht="17.25" thickBot="1" x14ac:dyDescent="0.4">
      <c r="A2542" s="17">
        <f t="shared" si="78"/>
        <v>7100022</v>
      </c>
      <c r="B2542" s="17" t="s">
        <v>80</v>
      </c>
      <c r="C2542" s="15">
        <f>INDEX(装备!G:G,MATCH(属性!A2542,装备!A:A,0))</f>
        <v>11</v>
      </c>
      <c r="D2542" s="15" t="str">
        <f>INDEX(装备!E:E,MATCH(属性!A2542,装备!A:A,0))</f>
        <v>trousers</v>
      </c>
      <c r="E2542" s="14">
        <v>20</v>
      </c>
      <c r="F2542" s="17">
        <f>INT((VLOOKUP($C2542,装备数值,2,0)+VLOOKUP($C2542,装备数值,5,0)*($E2542-1))*VLOOKUP($D2542,系数!$K$2:$O$7,2,0))</f>
        <v>975</v>
      </c>
      <c r="G2542" s="17">
        <f>INT((VLOOKUP($C2542,装备数值,3,0)+VLOOKUP($C2542,装备数值,6,0)*($E2542-1))*VLOOKUP($D2542,系数!$K$2:$O$7,3,0))</f>
        <v>0</v>
      </c>
      <c r="H2542" s="17">
        <f t="shared" si="79"/>
        <v>0</v>
      </c>
      <c r="I2542" s="17">
        <f>INT((VLOOKUP($C2542,装备数值,4,0)+VLOOKUP($C2542,装备数值,7,0)*($E2542-1))*VLOOKUP($D2542,系数!$K$2:$O$7,4,0))</f>
        <v>0</v>
      </c>
      <c r="J2542" s="17">
        <f>INT((VLOOKUP($C2542,装备数值,4,0)+VLOOKUP($C2542,装备数值,7,0)*($E2542-1))*VLOOKUP($D2542,系数!$K$2:$O$7,5,0))</f>
        <v>0</v>
      </c>
      <c r="K2542" s="17">
        <f>INT(VLOOKUP(E2542,强化金币,2,1)*VLOOKUP(INDEX(装备!F:F,MATCH(属性!A2542,装备!A:A,0)),系数!$K$12:$M$15,3,0))</f>
        <v>1430</v>
      </c>
      <c r="L2542" s="17"/>
      <c r="M2542" s="17"/>
      <c r="N2542" s="17"/>
      <c r="O2542" s="17">
        <f>IF(E2542=1,"",VLOOKUP(E2542,系数!$S$2:$AB$12,MATCH(属性!C2542,评级,0),1))</f>
        <v>0</v>
      </c>
    </row>
    <row r="2543" spans="1:15" ht="17.25" thickBot="1" x14ac:dyDescent="0.4">
      <c r="A2543" s="17">
        <f t="shared" si="78"/>
        <v>7100022</v>
      </c>
      <c r="B2543" s="17" t="s">
        <v>80</v>
      </c>
      <c r="C2543" s="15">
        <f>INDEX(装备!G:G,MATCH(属性!A2543,装备!A:A,0))</f>
        <v>11</v>
      </c>
      <c r="D2543" s="15" t="str">
        <f>INDEX(装备!E:E,MATCH(属性!A2543,装备!A:A,0))</f>
        <v>trousers</v>
      </c>
      <c r="E2543" s="14">
        <v>21</v>
      </c>
      <c r="F2543" s="17">
        <f>INT((VLOOKUP($C2543,装备数值,2,0)+VLOOKUP($C2543,装备数值,5,0)*($E2543-1))*VLOOKUP($D2543,系数!$K$2:$O$7,2,0))</f>
        <v>1000</v>
      </c>
      <c r="G2543" s="17">
        <f>INT((VLOOKUP($C2543,装备数值,3,0)+VLOOKUP($C2543,装备数值,6,0)*($E2543-1))*VLOOKUP($D2543,系数!$K$2:$O$7,3,0))</f>
        <v>0</v>
      </c>
      <c r="H2543" s="17">
        <f t="shared" si="79"/>
        <v>0</v>
      </c>
      <c r="I2543" s="17">
        <f>INT((VLOOKUP($C2543,装备数值,4,0)+VLOOKUP($C2543,装备数值,7,0)*($E2543-1))*VLOOKUP($D2543,系数!$K$2:$O$7,4,0))</f>
        <v>0</v>
      </c>
      <c r="J2543" s="17">
        <f>INT((VLOOKUP($C2543,装备数值,4,0)+VLOOKUP($C2543,装备数值,7,0)*($E2543-1))*VLOOKUP($D2543,系数!$K$2:$O$7,5,0))</f>
        <v>0</v>
      </c>
      <c r="K2543" s="17">
        <f>INT(VLOOKUP(E2543,强化金币,2,1)*VLOOKUP(INDEX(装备!F:F,MATCH(属性!A2543,装备!A:A,0)),系数!$K$12:$M$15,3,0))</f>
        <v>1540</v>
      </c>
      <c r="L2543" s="17"/>
      <c r="M2543" s="17"/>
      <c r="N2543" s="17"/>
      <c r="O2543" s="17">
        <f>IF(E2543=1,"",VLOOKUP(E2543,系数!$S$2:$AB$12,MATCH(属性!C2543,评级,0),1))</f>
        <v>0</v>
      </c>
    </row>
    <row r="2544" spans="1:15" ht="17.25" thickBot="1" x14ac:dyDescent="0.4">
      <c r="A2544" s="17">
        <f t="shared" si="78"/>
        <v>7100022</v>
      </c>
      <c r="B2544" s="17" t="s">
        <v>80</v>
      </c>
      <c r="C2544" s="15">
        <f>INDEX(装备!G:G,MATCH(属性!A2544,装备!A:A,0))</f>
        <v>11</v>
      </c>
      <c r="D2544" s="15" t="str">
        <f>INDEX(装备!E:E,MATCH(属性!A2544,装备!A:A,0))</f>
        <v>trousers</v>
      </c>
      <c r="E2544" s="14">
        <v>22</v>
      </c>
      <c r="F2544" s="17">
        <f>INT((VLOOKUP($C2544,装备数值,2,0)+VLOOKUP($C2544,装备数值,5,0)*($E2544-1))*VLOOKUP($D2544,系数!$K$2:$O$7,2,0))</f>
        <v>1025</v>
      </c>
      <c r="G2544" s="17">
        <f>INT((VLOOKUP($C2544,装备数值,3,0)+VLOOKUP($C2544,装备数值,6,0)*($E2544-1))*VLOOKUP($D2544,系数!$K$2:$O$7,3,0))</f>
        <v>0</v>
      </c>
      <c r="H2544" s="17">
        <f t="shared" si="79"/>
        <v>0</v>
      </c>
      <c r="I2544" s="17">
        <f>INT((VLOOKUP($C2544,装备数值,4,0)+VLOOKUP($C2544,装备数值,7,0)*($E2544-1))*VLOOKUP($D2544,系数!$K$2:$O$7,4,0))</f>
        <v>0</v>
      </c>
      <c r="J2544" s="17">
        <f>INT((VLOOKUP($C2544,装备数值,4,0)+VLOOKUP($C2544,装备数值,7,0)*($E2544-1))*VLOOKUP($D2544,系数!$K$2:$O$7,5,0))</f>
        <v>0</v>
      </c>
      <c r="K2544" s="17">
        <f>INT(VLOOKUP(E2544,强化金币,2,1)*VLOOKUP(INDEX(装备!F:F,MATCH(属性!A2544,装备!A:A,0)),系数!$K$12:$M$15,3,0))</f>
        <v>1650</v>
      </c>
      <c r="L2544" s="17"/>
      <c r="M2544" s="17"/>
      <c r="N2544" s="17"/>
      <c r="O2544" s="17">
        <f>IF(E2544=1,"",VLOOKUP(E2544,系数!$S$2:$AB$12,MATCH(属性!C2544,评级,0),1))</f>
        <v>0</v>
      </c>
    </row>
    <row r="2545" spans="1:15" ht="17.25" thickBot="1" x14ac:dyDescent="0.4">
      <c r="A2545" s="17">
        <f t="shared" si="78"/>
        <v>7100022</v>
      </c>
      <c r="B2545" s="17" t="s">
        <v>80</v>
      </c>
      <c r="C2545" s="15">
        <f>INDEX(装备!G:G,MATCH(属性!A2545,装备!A:A,0))</f>
        <v>11</v>
      </c>
      <c r="D2545" s="15" t="str">
        <f>INDEX(装备!E:E,MATCH(属性!A2545,装备!A:A,0))</f>
        <v>trousers</v>
      </c>
      <c r="E2545" s="14">
        <v>23</v>
      </c>
      <c r="F2545" s="17">
        <f>INT((VLOOKUP($C2545,装备数值,2,0)+VLOOKUP($C2545,装备数值,5,0)*($E2545-1))*VLOOKUP($D2545,系数!$K$2:$O$7,2,0))</f>
        <v>1050</v>
      </c>
      <c r="G2545" s="17">
        <f>INT((VLOOKUP($C2545,装备数值,3,0)+VLOOKUP($C2545,装备数值,6,0)*($E2545-1))*VLOOKUP($D2545,系数!$K$2:$O$7,3,0))</f>
        <v>0</v>
      </c>
      <c r="H2545" s="17">
        <f t="shared" si="79"/>
        <v>0</v>
      </c>
      <c r="I2545" s="17">
        <f>INT((VLOOKUP($C2545,装备数值,4,0)+VLOOKUP($C2545,装备数值,7,0)*($E2545-1))*VLOOKUP($D2545,系数!$K$2:$O$7,4,0))</f>
        <v>0</v>
      </c>
      <c r="J2545" s="17">
        <f>INT((VLOOKUP($C2545,装备数值,4,0)+VLOOKUP($C2545,装备数值,7,0)*($E2545-1))*VLOOKUP($D2545,系数!$K$2:$O$7,5,0))</f>
        <v>0</v>
      </c>
      <c r="K2545" s="17">
        <f>INT(VLOOKUP(E2545,强化金币,2,1)*VLOOKUP(INDEX(装备!F:F,MATCH(属性!A2545,装备!A:A,0)),系数!$K$12:$M$15,3,0))</f>
        <v>1760</v>
      </c>
      <c r="L2545" s="17"/>
      <c r="M2545" s="17"/>
      <c r="N2545" s="17"/>
      <c r="O2545" s="17">
        <f>IF(E2545=1,"",VLOOKUP(E2545,系数!$S$2:$AB$12,MATCH(属性!C2545,评级,0),1))</f>
        <v>0</v>
      </c>
    </row>
    <row r="2546" spans="1:15" ht="17.25" thickBot="1" x14ac:dyDescent="0.4">
      <c r="A2546" s="17">
        <f t="shared" si="78"/>
        <v>7100022</v>
      </c>
      <c r="B2546" s="17" t="s">
        <v>80</v>
      </c>
      <c r="C2546" s="15">
        <f>INDEX(装备!G:G,MATCH(属性!A2546,装备!A:A,0))</f>
        <v>11</v>
      </c>
      <c r="D2546" s="15" t="str">
        <f>INDEX(装备!E:E,MATCH(属性!A2546,装备!A:A,0))</f>
        <v>trousers</v>
      </c>
      <c r="E2546" s="14">
        <v>24</v>
      </c>
      <c r="F2546" s="17">
        <f>INT((VLOOKUP($C2546,装备数值,2,0)+VLOOKUP($C2546,装备数值,5,0)*($E2546-1))*VLOOKUP($D2546,系数!$K$2:$O$7,2,0))</f>
        <v>1075</v>
      </c>
      <c r="G2546" s="17">
        <f>INT((VLOOKUP($C2546,装备数值,3,0)+VLOOKUP($C2546,装备数值,6,0)*($E2546-1))*VLOOKUP($D2546,系数!$K$2:$O$7,3,0))</f>
        <v>0</v>
      </c>
      <c r="H2546" s="17">
        <f t="shared" si="79"/>
        <v>0</v>
      </c>
      <c r="I2546" s="17">
        <f>INT((VLOOKUP($C2546,装备数值,4,0)+VLOOKUP($C2546,装备数值,7,0)*($E2546-1))*VLOOKUP($D2546,系数!$K$2:$O$7,4,0))</f>
        <v>0</v>
      </c>
      <c r="J2546" s="17">
        <f>INT((VLOOKUP($C2546,装备数值,4,0)+VLOOKUP($C2546,装备数值,7,0)*($E2546-1))*VLOOKUP($D2546,系数!$K$2:$O$7,5,0))</f>
        <v>0</v>
      </c>
      <c r="K2546" s="17">
        <f>INT(VLOOKUP(E2546,强化金币,2,1)*VLOOKUP(INDEX(装备!F:F,MATCH(属性!A2546,装备!A:A,0)),系数!$K$12:$M$15,3,0))</f>
        <v>1870</v>
      </c>
      <c r="L2546" s="17"/>
      <c r="M2546" s="17"/>
      <c r="N2546" s="17"/>
      <c r="O2546" s="17">
        <f>IF(E2546=1,"",VLOOKUP(E2546,系数!$S$2:$AB$12,MATCH(属性!C2546,评级,0),1))</f>
        <v>0</v>
      </c>
    </row>
    <row r="2547" spans="1:15" ht="17.25" thickBot="1" x14ac:dyDescent="0.4">
      <c r="A2547" s="17">
        <f t="shared" si="78"/>
        <v>7100022</v>
      </c>
      <c r="B2547" s="17" t="s">
        <v>80</v>
      </c>
      <c r="C2547" s="15">
        <f>INDEX(装备!G:G,MATCH(属性!A2547,装备!A:A,0))</f>
        <v>11</v>
      </c>
      <c r="D2547" s="15" t="str">
        <f>INDEX(装备!E:E,MATCH(属性!A2547,装备!A:A,0))</f>
        <v>trousers</v>
      </c>
      <c r="E2547" s="14">
        <v>25</v>
      </c>
      <c r="F2547" s="17">
        <f>INT((VLOOKUP($C2547,装备数值,2,0)+VLOOKUP($C2547,装备数值,5,0)*($E2547-1))*VLOOKUP($D2547,系数!$K$2:$O$7,2,0))</f>
        <v>1100</v>
      </c>
      <c r="G2547" s="17">
        <f>INT((VLOOKUP($C2547,装备数值,3,0)+VLOOKUP($C2547,装备数值,6,0)*($E2547-1))*VLOOKUP($D2547,系数!$K$2:$O$7,3,0))</f>
        <v>0</v>
      </c>
      <c r="H2547" s="17">
        <f t="shared" si="79"/>
        <v>0</v>
      </c>
      <c r="I2547" s="17">
        <f>INT((VLOOKUP($C2547,装备数值,4,0)+VLOOKUP($C2547,装备数值,7,0)*($E2547-1))*VLOOKUP($D2547,系数!$K$2:$O$7,4,0))</f>
        <v>0</v>
      </c>
      <c r="J2547" s="17">
        <f>INT((VLOOKUP($C2547,装备数值,4,0)+VLOOKUP($C2547,装备数值,7,0)*($E2547-1))*VLOOKUP($D2547,系数!$K$2:$O$7,5,0))</f>
        <v>0</v>
      </c>
      <c r="K2547" s="17">
        <f>INT(VLOOKUP(E2547,强化金币,2,1)*VLOOKUP(INDEX(装备!F:F,MATCH(属性!A2547,装备!A:A,0)),系数!$K$12:$M$15,3,0))</f>
        <v>1980</v>
      </c>
      <c r="L2547" s="17"/>
      <c r="M2547" s="17"/>
      <c r="N2547" s="17"/>
      <c r="O2547" s="17">
        <f>IF(E2547=1,"",VLOOKUP(E2547,系数!$S$2:$AB$12,MATCH(属性!C2547,评级,0),1))</f>
        <v>0</v>
      </c>
    </row>
    <row r="2548" spans="1:15" ht="17.25" thickBot="1" x14ac:dyDescent="0.4">
      <c r="A2548" s="17">
        <f t="shared" si="78"/>
        <v>7100022</v>
      </c>
      <c r="B2548" s="17" t="s">
        <v>80</v>
      </c>
      <c r="C2548" s="15">
        <f>INDEX(装备!G:G,MATCH(属性!A2548,装备!A:A,0))</f>
        <v>11</v>
      </c>
      <c r="D2548" s="15" t="str">
        <f>INDEX(装备!E:E,MATCH(属性!A2548,装备!A:A,0))</f>
        <v>trousers</v>
      </c>
      <c r="E2548" s="14">
        <v>26</v>
      </c>
      <c r="F2548" s="17">
        <f>INT((VLOOKUP($C2548,装备数值,2,0)+VLOOKUP($C2548,装备数值,5,0)*($E2548-1))*VLOOKUP($D2548,系数!$K$2:$O$7,2,0))</f>
        <v>1125</v>
      </c>
      <c r="G2548" s="17">
        <f>INT((VLOOKUP($C2548,装备数值,3,0)+VLOOKUP($C2548,装备数值,6,0)*($E2548-1))*VLOOKUP($D2548,系数!$K$2:$O$7,3,0))</f>
        <v>0</v>
      </c>
      <c r="H2548" s="17">
        <f t="shared" si="79"/>
        <v>0</v>
      </c>
      <c r="I2548" s="17">
        <f>INT((VLOOKUP($C2548,装备数值,4,0)+VLOOKUP($C2548,装备数值,7,0)*($E2548-1))*VLOOKUP($D2548,系数!$K$2:$O$7,4,0))</f>
        <v>0</v>
      </c>
      <c r="J2548" s="17">
        <f>INT((VLOOKUP($C2548,装备数值,4,0)+VLOOKUP($C2548,装备数值,7,0)*($E2548-1))*VLOOKUP($D2548,系数!$K$2:$O$7,5,0))</f>
        <v>0</v>
      </c>
      <c r="K2548" s="17">
        <f>INT(VLOOKUP(E2548,强化金币,2,1)*VLOOKUP(INDEX(装备!F:F,MATCH(属性!A2548,装备!A:A,0)),系数!$K$12:$M$15,3,0))</f>
        <v>2090</v>
      </c>
      <c r="L2548" s="17"/>
      <c r="M2548" s="17"/>
      <c r="N2548" s="17"/>
      <c r="O2548" s="17">
        <f>IF(E2548=1,"",VLOOKUP(E2548,系数!$S$2:$AB$12,MATCH(属性!C2548,评级,0),1))</f>
        <v>0</v>
      </c>
    </row>
    <row r="2549" spans="1:15" ht="17.25" thickBot="1" x14ac:dyDescent="0.4">
      <c r="A2549" s="17">
        <f t="shared" si="78"/>
        <v>7100022</v>
      </c>
      <c r="B2549" s="17" t="s">
        <v>80</v>
      </c>
      <c r="C2549" s="15">
        <f>INDEX(装备!G:G,MATCH(属性!A2549,装备!A:A,0))</f>
        <v>11</v>
      </c>
      <c r="D2549" s="15" t="str">
        <f>INDEX(装备!E:E,MATCH(属性!A2549,装备!A:A,0))</f>
        <v>trousers</v>
      </c>
      <c r="E2549" s="14">
        <v>27</v>
      </c>
      <c r="F2549" s="17">
        <f>INT((VLOOKUP($C2549,装备数值,2,0)+VLOOKUP($C2549,装备数值,5,0)*($E2549-1))*VLOOKUP($D2549,系数!$K$2:$O$7,2,0))</f>
        <v>1150</v>
      </c>
      <c r="G2549" s="17">
        <f>INT((VLOOKUP($C2549,装备数值,3,0)+VLOOKUP($C2549,装备数值,6,0)*($E2549-1))*VLOOKUP($D2549,系数!$K$2:$O$7,3,0))</f>
        <v>0</v>
      </c>
      <c r="H2549" s="17">
        <f t="shared" si="79"/>
        <v>0</v>
      </c>
      <c r="I2549" s="17">
        <f>INT((VLOOKUP($C2549,装备数值,4,0)+VLOOKUP($C2549,装备数值,7,0)*($E2549-1))*VLOOKUP($D2549,系数!$K$2:$O$7,4,0))</f>
        <v>0</v>
      </c>
      <c r="J2549" s="17">
        <f>INT((VLOOKUP($C2549,装备数值,4,0)+VLOOKUP($C2549,装备数值,7,0)*($E2549-1))*VLOOKUP($D2549,系数!$K$2:$O$7,5,0))</f>
        <v>0</v>
      </c>
      <c r="K2549" s="17">
        <f>INT(VLOOKUP(E2549,强化金币,2,1)*VLOOKUP(INDEX(装备!F:F,MATCH(属性!A2549,装备!A:A,0)),系数!$K$12:$M$15,3,0))</f>
        <v>2200</v>
      </c>
      <c r="L2549" s="17"/>
      <c r="M2549" s="17"/>
      <c r="N2549" s="17"/>
      <c r="O2549" s="17">
        <f>IF(E2549=1,"",VLOOKUP(E2549,系数!$S$2:$AB$12,MATCH(属性!C2549,评级,0),1))</f>
        <v>0</v>
      </c>
    </row>
    <row r="2550" spans="1:15" ht="17.25" thickBot="1" x14ac:dyDescent="0.4">
      <c r="A2550" s="17">
        <f t="shared" si="78"/>
        <v>7100022</v>
      </c>
      <c r="B2550" s="17" t="s">
        <v>80</v>
      </c>
      <c r="C2550" s="15">
        <f>INDEX(装备!G:G,MATCH(属性!A2550,装备!A:A,0))</f>
        <v>11</v>
      </c>
      <c r="D2550" s="15" t="str">
        <f>INDEX(装备!E:E,MATCH(属性!A2550,装备!A:A,0))</f>
        <v>trousers</v>
      </c>
      <c r="E2550" s="14">
        <v>28</v>
      </c>
      <c r="F2550" s="17">
        <f>INT((VLOOKUP($C2550,装备数值,2,0)+VLOOKUP($C2550,装备数值,5,0)*($E2550-1))*VLOOKUP($D2550,系数!$K$2:$O$7,2,0))</f>
        <v>1175</v>
      </c>
      <c r="G2550" s="17">
        <f>INT((VLOOKUP($C2550,装备数值,3,0)+VLOOKUP($C2550,装备数值,6,0)*($E2550-1))*VLOOKUP($D2550,系数!$K$2:$O$7,3,0))</f>
        <v>0</v>
      </c>
      <c r="H2550" s="17">
        <f t="shared" si="79"/>
        <v>0</v>
      </c>
      <c r="I2550" s="17">
        <f>INT((VLOOKUP($C2550,装备数值,4,0)+VLOOKUP($C2550,装备数值,7,0)*($E2550-1))*VLOOKUP($D2550,系数!$K$2:$O$7,4,0))</f>
        <v>0</v>
      </c>
      <c r="J2550" s="17">
        <f>INT((VLOOKUP($C2550,装备数值,4,0)+VLOOKUP($C2550,装备数值,7,0)*($E2550-1))*VLOOKUP($D2550,系数!$K$2:$O$7,5,0))</f>
        <v>0</v>
      </c>
      <c r="K2550" s="17">
        <f>INT(VLOOKUP(E2550,强化金币,2,1)*VLOOKUP(INDEX(装备!F:F,MATCH(属性!A2550,装备!A:A,0)),系数!$K$12:$M$15,3,0))</f>
        <v>2310</v>
      </c>
      <c r="L2550" s="17"/>
      <c r="M2550" s="17"/>
      <c r="N2550" s="17"/>
      <c r="O2550" s="17">
        <f>IF(E2550=1,"",VLOOKUP(E2550,系数!$S$2:$AB$12,MATCH(属性!C2550,评级,0),1))</f>
        <v>0</v>
      </c>
    </row>
    <row r="2551" spans="1:15" ht="17.25" thickBot="1" x14ac:dyDescent="0.4">
      <c r="A2551" s="17">
        <f t="shared" si="78"/>
        <v>7100022</v>
      </c>
      <c r="B2551" s="17" t="s">
        <v>80</v>
      </c>
      <c r="C2551" s="15">
        <f>INDEX(装备!G:G,MATCH(属性!A2551,装备!A:A,0))</f>
        <v>11</v>
      </c>
      <c r="D2551" s="15" t="str">
        <f>INDEX(装备!E:E,MATCH(属性!A2551,装备!A:A,0))</f>
        <v>trousers</v>
      </c>
      <c r="E2551" s="14">
        <v>29</v>
      </c>
      <c r="F2551" s="17">
        <f>INT((VLOOKUP($C2551,装备数值,2,0)+VLOOKUP($C2551,装备数值,5,0)*($E2551-1))*VLOOKUP($D2551,系数!$K$2:$O$7,2,0))</f>
        <v>1200</v>
      </c>
      <c r="G2551" s="17">
        <f>INT((VLOOKUP($C2551,装备数值,3,0)+VLOOKUP($C2551,装备数值,6,0)*($E2551-1))*VLOOKUP($D2551,系数!$K$2:$O$7,3,0))</f>
        <v>0</v>
      </c>
      <c r="H2551" s="17">
        <f t="shared" si="79"/>
        <v>0</v>
      </c>
      <c r="I2551" s="17">
        <f>INT((VLOOKUP($C2551,装备数值,4,0)+VLOOKUP($C2551,装备数值,7,0)*($E2551-1))*VLOOKUP($D2551,系数!$K$2:$O$7,4,0))</f>
        <v>0</v>
      </c>
      <c r="J2551" s="17">
        <f>INT((VLOOKUP($C2551,装备数值,4,0)+VLOOKUP($C2551,装备数值,7,0)*($E2551-1))*VLOOKUP($D2551,系数!$K$2:$O$7,5,0))</f>
        <v>0</v>
      </c>
      <c r="K2551" s="17">
        <f>INT(VLOOKUP(E2551,强化金币,2,1)*VLOOKUP(INDEX(装备!F:F,MATCH(属性!A2551,装备!A:A,0)),系数!$K$12:$M$15,3,0))</f>
        <v>2475</v>
      </c>
      <c r="L2551" s="17"/>
      <c r="M2551" s="17"/>
      <c r="N2551" s="17"/>
      <c r="O2551" s="17">
        <f>IF(E2551=1,"",VLOOKUP(E2551,系数!$S$2:$AB$12,MATCH(属性!C2551,评级,0),1))</f>
        <v>0</v>
      </c>
    </row>
    <row r="2552" spans="1:15" ht="17.25" thickBot="1" x14ac:dyDescent="0.4">
      <c r="A2552" s="17">
        <f t="shared" si="78"/>
        <v>7100022</v>
      </c>
      <c r="B2552" s="17" t="s">
        <v>80</v>
      </c>
      <c r="C2552" s="15">
        <f>INDEX(装备!G:G,MATCH(属性!A2552,装备!A:A,0))</f>
        <v>11</v>
      </c>
      <c r="D2552" s="15" t="str">
        <f>INDEX(装备!E:E,MATCH(属性!A2552,装备!A:A,0))</f>
        <v>trousers</v>
      </c>
      <c r="E2552" s="14">
        <v>30</v>
      </c>
      <c r="F2552" s="17">
        <f>INT((VLOOKUP($C2552,装备数值,2,0)+VLOOKUP($C2552,装备数值,5,0)*($E2552-1))*VLOOKUP($D2552,系数!$K$2:$O$7,2,0))</f>
        <v>1225</v>
      </c>
      <c r="G2552" s="17">
        <f>INT((VLOOKUP($C2552,装备数值,3,0)+VLOOKUP($C2552,装备数值,6,0)*($E2552-1))*VLOOKUP($D2552,系数!$K$2:$O$7,3,0))</f>
        <v>0</v>
      </c>
      <c r="H2552" s="17">
        <f t="shared" si="79"/>
        <v>0</v>
      </c>
      <c r="I2552" s="17">
        <f>INT((VLOOKUP($C2552,装备数值,4,0)+VLOOKUP($C2552,装备数值,7,0)*($E2552-1))*VLOOKUP($D2552,系数!$K$2:$O$7,4,0))</f>
        <v>0</v>
      </c>
      <c r="J2552" s="17">
        <f>INT((VLOOKUP($C2552,装备数值,4,0)+VLOOKUP($C2552,装备数值,7,0)*($E2552-1))*VLOOKUP($D2552,系数!$K$2:$O$7,5,0))</f>
        <v>0</v>
      </c>
      <c r="K2552" s="17">
        <f>INT(VLOOKUP(E2552,强化金币,2,1)*VLOOKUP(INDEX(装备!F:F,MATCH(属性!A2552,装备!A:A,0)),系数!$K$12:$M$15,3,0))</f>
        <v>2750</v>
      </c>
      <c r="L2552" s="17"/>
      <c r="M2552" s="17"/>
      <c r="N2552" s="17"/>
      <c r="O2552" s="17">
        <f>IF(E2552=1,"",VLOOKUP(E2552,系数!$S$2:$AB$12,MATCH(属性!C2552,评级,0),1))</f>
        <v>0</v>
      </c>
    </row>
    <row r="2553" spans="1:15" ht="17.25" thickBot="1" x14ac:dyDescent="0.4">
      <c r="A2553" s="17">
        <f t="shared" si="78"/>
        <v>7100022</v>
      </c>
      <c r="B2553" s="17" t="s">
        <v>80</v>
      </c>
      <c r="C2553" s="15">
        <f>INDEX(装备!G:G,MATCH(属性!A2553,装备!A:A,0))</f>
        <v>11</v>
      </c>
      <c r="D2553" s="15" t="str">
        <f>INDEX(装备!E:E,MATCH(属性!A2553,装备!A:A,0))</f>
        <v>trousers</v>
      </c>
      <c r="E2553" s="14">
        <v>31</v>
      </c>
      <c r="F2553" s="17">
        <f>INT((VLOOKUP($C2553,装备数值,2,0)+VLOOKUP($C2553,装备数值,5,0)*($E2553-1))*VLOOKUP($D2553,系数!$K$2:$O$7,2,0))</f>
        <v>1250</v>
      </c>
      <c r="G2553" s="17">
        <f>INT((VLOOKUP($C2553,装备数值,3,0)+VLOOKUP($C2553,装备数值,6,0)*($E2553-1))*VLOOKUP($D2553,系数!$K$2:$O$7,3,0))</f>
        <v>0</v>
      </c>
      <c r="H2553" s="17">
        <f t="shared" si="79"/>
        <v>0</v>
      </c>
      <c r="I2553" s="17">
        <f>INT((VLOOKUP($C2553,装备数值,4,0)+VLOOKUP($C2553,装备数值,7,0)*($E2553-1))*VLOOKUP($D2553,系数!$K$2:$O$7,4,0))</f>
        <v>0</v>
      </c>
      <c r="J2553" s="17">
        <f>INT((VLOOKUP($C2553,装备数值,4,0)+VLOOKUP($C2553,装备数值,7,0)*($E2553-1))*VLOOKUP($D2553,系数!$K$2:$O$7,5,0))</f>
        <v>0</v>
      </c>
      <c r="K2553" s="17">
        <f>INT(VLOOKUP(E2553,强化金币,2,1)*VLOOKUP(INDEX(装备!F:F,MATCH(属性!A2553,装备!A:A,0)),系数!$K$12:$M$15,3,0))</f>
        <v>3025</v>
      </c>
      <c r="L2553" s="17"/>
      <c r="M2553" s="17"/>
      <c r="N2553" s="17"/>
      <c r="O2553" s="17">
        <f>IF(E2553=1,"",VLOOKUP(E2553,系数!$S$2:$AB$12,MATCH(属性!C2553,评级,0),1))</f>
        <v>0</v>
      </c>
    </row>
    <row r="2554" spans="1:15" ht="17.25" thickBot="1" x14ac:dyDescent="0.4">
      <c r="A2554" s="17">
        <f t="shared" si="78"/>
        <v>7100022</v>
      </c>
      <c r="B2554" s="17" t="s">
        <v>80</v>
      </c>
      <c r="C2554" s="15">
        <f>INDEX(装备!G:G,MATCH(属性!A2554,装备!A:A,0))</f>
        <v>11</v>
      </c>
      <c r="D2554" s="15" t="str">
        <f>INDEX(装备!E:E,MATCH(属性!A2554,装备!A:A,0))</f>
        <v>trousers</v>
      </c>
      <c r="E2554" s="14">
        <v>32</v>
      </c>
      <c r="F2554" s="17">
        <f>INT((VLOOKUP($C2554,装备数值,2,0)+VLOOKUP($C2554,装备数值,5,0)*($E2554-1))*VLOOKUP($D2554,系数!$K$2:$O$7,2,0))</f>
        <v>1275</v>
      </c>
      <c r="G2554" s="17">
        <f>INT((VLOOKUP($C2554,装备数值,3,0)+VLOOKUP($C2554,装备数值,6,0)*($E2554-1))*VLOOKUP($D2554,系数!$K$2:$O$7,3,0))</f>
        <v>0</v>
      </c>
      <c r="H2554" s="17">
        <f t="shared" si="79"/>
        <v>0</v>
      </c>
      <c r="I2554" s="17">
        <f>INT((VLOOKUP($C2554,装备数值,4,0)+VLOOKUP($C2554,装备数值,7,0)*($E2554-1))*VLOOKUP($D2554,系数!$K$2:$O$7,4,0))</f>
        <v>0</v>
      </c>
      <c r="J2554" s="17">
        <f>INT((VLOOKUP($C2554,装备数值,4,0)+VLOOKUP($C2554,装备数值,7,0)*($E2554-1))*VLOOKUP($D2554,系数!$K$2:$O$7,5,0))</f>
        <v>0</v>
      </c>
      <c r="K2554" s="17">
        <f>INT(VLOOKUP(E2554,强化金币,2,1)*VLOOKUP(INDEX(装备!F:F,MATCH(属性!A2554,装备!A:A,0)),系数!$K$12:$M$15,3,0))</f>
        <v>3300</v>
      </c>
      <c r="L2554" s="17"/>
      <c r="M2554" s="17"/>
      <c r="N2554" s="17"/>
      <c r="O2554" s="17">
        <f>IF(E2554=1,"",VLOOKUP(E2554,系数!$S$2:$AB$12,MATCH(属性!C2554,评级,0),1))</f>
        <v>0</v>
      </c>
    </row>
    <row r="2555" spans="1:15" ht="17.25" thickBot="1" x14ac:dyDescent="0.4">
      <c r="A2555" s="17">
        <f t="shared" si="78"/>
        <v>7100022</v>
      </c>
      <c r="B2555" s="17" t="s">
        <v>80</v>
      </c>
      <c r="C2555" s="15">
        <f>INDEX(装备!G:G,MATCH(属性!A2555,装备!A:A,0))</f>
        <v>11</v>
      </c>
      <c r="D2555" s="15" t="str">
        <f>INDEX(装备!E:E,MATCH(属性!A2555,装备!A:A,0))</f>
        <v>trousers</v>
      </c>
      <c r="E2555" s="14">
        <v>33</v>
      </c>
      <c r="F2555" s="17">
        <f>INT((VLOOKUP($C2555,装备数值,2,0)+VLOOKUP($C2555,装备数值,5,0)*($E2555-1))*VLOOKUP($D2555,系数!$K$2:$O$7,2,0))</f>
        <v>1300</v>
      </c>
      <c r="G2555" s="17">
        <f>INT((VLOOKUP($C2555,装备数值,3,0)+VLOOKUP($C2555,装备数值,6,0)*($E2555-1))*VLOOKUP($D2555,系数!$K$2:$O$7,3,0))</f>
        <v>0</v>
      </c>
      <c r="H2555" s="17">
        <f t="shared" si="79"/>
        <v>0</v>
      </c>
      <c r="I2555" s="17">
        <f>INT((VLOOKUP($C2555,装备数值,4,0)+VLOOKUP($C2555,装备数值,7,0)*($E2555-1))*VLOOKUP($D2555,系数!$K$2:$O$7,4,0))</f>
        <v>0</v>
      </c>
      <c r="J2555" s="17">
        <f>INT((VLOOKUP($C2555,装备数值,4,0)+VLOOKUP($C2555,装备数值,7,0)*($E2555-1))*VLOOKUP($D2555,系数!$K$2:$O$7,5,0))</f>
        <v>0</v>
      </c>
      <c r="K2555" s="17">
        <f>INT(VLOOKUP(E2555,强化金币,2,1)*VLOOKUP(INDEX(装备!F:F,MATCH(属性!A2555,装备!A:A,0)),系数!$K$12:$M$15,3,0))</f>
        <v>3575</v>
      </c>
      <c r="L2555" s="17"/>
      <c r="M2555" s="17"/>
      <c r="N2555" s="17"/>
      <c r="O2555" s="17">
        <f>IF(E2555=1,"",VLOOKUP(E2555,系数!$S$2:$AB$12,MATCH(属性!C2555,评级,0),1))</f>
        <v>0</v>
      </c>
    </row>
    <row r="2556" spans="1:15" ht="17.25" thickBot="1" x14ac:dyDescent="0.4">
      <c r="A2556" s="17">
        <f t="shared" ref="A2556:A2619" si="80">A2436+1</f>
        <v>7100022</v>
      </c>
      <c r="B2556" s="17" t="s">
        <v>80</v>
      </c>
      <c r="C2556" s="15">
        <f>INDEX(装备!G:G,MATCH(属性!A2556,装备!A:A,0))</f>
        <v>11</v>
      </c>
      <c r="D2556" s="15" t="str">
        <f>INDEX(装备!E:E,MATCH(属性!A2556,装备!A:A,0))</f>
        <v>trousers</v>
      </c>
      <c r="E2556" s="14">
        <v>34</v>
      </c>
      <c r="F2556" s="17">
        <f>INT((VLOOKUP($C2556,装备数值,2,0)+VLOOKUP($C2556,装备数值,5,0)*($E2556-1))*VLOOKUP($D2556,系数!$K$2:$O$7,2,0))</f>
        <v>1325</v>
      </c>
      <c r="G2556" s="17">
        <f>INT((VLOOKUP($C2556,装备数值,3,0)+VLOOKUP($C2556,装备数值,6,0)*($E2556-1))*VLOOKUP($D2556,系数!$K$2:$O$7,3,0))</f>
        <v>0</v>
      </c>
      <c r="H2556" s="17">
        <f t="shared" si="79"/>
        <v>0</v>
      </c>
      <c r="I2556" s="17">
        <f>INT((VLOOKUP($C2556,装备数值,4,0)+VLOOKUP($C2556,装备数值,7,0)*($E2556-1))*VLOOKUP($D2556,系数!$K$2:$O$7,4,0))</f>
        <v>0</v>
      </c>
      <c r="J2556" s="17">
        <f>INT((VLOOKUP($C2556,装备数值,4,0)+VLOOKUP($C2556,装备数值,7,0)*($E2556-1))*VLOOKUP($D2556,系数!$K$2:$O$7,5,0))</f>
        <v>0</v>
      </c>
      <c r="K2556" s="17">
        <f>INT(VLOOKUP(E2556,强化金币,2,1)*VLOOKUP(INDEX(装备!F:F,MATCH(属性!A2556,装备!A:A,0)),系数!$K$12:$M$15,3,0))</f>
        <v>3850</v>
      </c>
      <c r="L2556" s="17"/>
      <c r="M2556" s="17"/>
      <c r="N2556" s="17"/>
      <c r="O2556" s="17">
        <f>IF(E2556=1,"",VLOOKUP(E2556,系数!$S$2:$AB$12,MATCH(属性!C2556,评级,0),1))</f>
        <v>0</v>
      </c>
    </row>
    <row r="2557" spans="1:15" ht="17.25" thickBot="1" x14ac:dyDescent="0.4">
      <c r="A2557" s="17">
        <f t="shared" si="80"/>
        <v>7100022</v>
      </c>
      <c r="B2557" s="17" t="s">
        <v>80</v>
      </c>
      <c r="C2557" s="15">
        <f>INDEX(装备!G:G,MATCH(属性!A2557,装备!A:A,0))</f>
        <v>11</v>
      </c>
      <c r="D2557" s="15" t="str">
        <f>INDEX(装备!E:E,MATCH(属性!A2557,装备!A:A,0))</f>
        <v>trousers</v>
      </c>
      <c r="E2557" s="14">
        <v>35</v>
      </c>
      <c r="F2557" s="17">
        <f>INT((VLOOKUP($C2557,装备数值,2,0)+VLOOKUP($C2557,装备数值,5,0)*($E2557-1))*VLOOKUP($D2557,系数!$K$2:$O$7,2,0))</f>
        <v>1350</v>
      </c>
      <c r="G2557" s="17">
        <f>INT((VLOOKUP($C2557,装备数值,3,0)+VLOOKUP($C2557,装备数值,6,0)*($E2557-1))*VLOOKUP($D2557,系数!$K$2:$O$7,3,0))</f>
        <v>0</v>
      </c>
      <c r="H2557" s="17">
        <f t="shared" si="79"/>
        <v>0</v>
      </c>
      <c r="I2557" s="17">
        <f>INT((VLOOKUP($C2557,装备数值,4,0)+VLOOKUP($C2557,装备数值,7,0)*($E2557-1))*VLOOKUP($D2557,系数!$K$2:$O$7,4,0))</f>
        <v>0</v>
      </c>
      <c r="J2557" s="17">
        <f>INT((VLOOKUP($C2557,装备数值,4,0)+VLOOKUP($C2557,装备数值,7,0)*($E2557-1))*VLOOKUP($D2557,系数!$K$2:$O$7,5,0))</f>
        <v>0</v>
      </c>
      <c r="K2557" s="17">
        <f>INT(VLOOKUP(E2557,强化金币,2,1)*VLOOKUP(INDEX(装备!F:F,MATCH(属性!A2557,装备!A:A,0)),系数!$K$12:$M$15,3,0))</f>
        <v>4125</v>
      </c>
      <c r="L2557" s="17"/>
      <c r="M2557" s="17"/>
      <c r="N2557" s="17"/>
      <c r="O2557" s="17">
        <f>IF(E2557=1,"",VLOOKUP(E2557,系数!$S$2:$AB$12,MATCH(属性!C2557,评级,0),1))</f>
        <v>0</v>
      </c>
    </row>
    <row r="2558" spans="1:15" ht="17.25" thickBot="1" x14ac:dyDescent="0.4">
      <c r="A2558" s="17">
        <f t="shared" si="80"/>
        <v>7100022</v>
      </c>
      <c r="B2558" s="17" t="s">
        <v>80</v>
      </c>
      <c r="C2558" s="15">
        <f>INDEX(装备!G:G,MATCH(属性!A2558,装备!A:A,0))</f>
        <v>11</v>
      </c>
      <c r="D2558" s="15" t="str">
        <f>INDEX(装备!E:E,MATCH(属性!A2558,装备!A:A,0))</f>
        <v>trousers</v>
      </c>
      <c r="E2558" s="14">
        <v>36</v>
      </c>
      <c r="F2558" s="17">
        <f>INT((VLOOKUP($C2558,装备数值,2,0)+VLOOKUP($C2558,装备数值,5,0)*($E2558-1))*VLOOKUP($D2558,系数!$K$2:$O$7,2,0))</f>
        <v>1375</v>
      </c>
      <c r="G2558" s="17">
        <f>INT((VLOOKUP($C2558,装备数值,3,0)+VLOOKUP($C2558,装备数值,6,0)*($E2558-1))*VLOOKUP($D2558,系数!$K$2:$O$7,3,0))</f>
        <v>0</v>
      </c>
      <c r="H2558" s="17">
        <f t="shared" si="79"/>
        <v>0</v>
      </c>
      <c r="I2558" s="17">
        <f>INT((VLOOKUP($C2558,装备数值,4,0)+VLOOKUP($C2558,装备数值,7,0)*($E2558-1))*VLOOKUP($D2558,系数!$K$2:$O$7,4,0))</f>
        <v>0</v>
      </c>
      <c r="J2558" s="17">
        <f>INT((VLOOKUP($C2558,装备数值,4,0)+VLOOKUP($C2558,装备数值,7,0)*($E2558-1))*VLOOKUP($D2558,系数!$K$2:$O$7,5,0))</f>
        <v>0</v>
      </c>
      <c r="K2558" s="17">
        <f>INT(VLOOKUP(E2558,强化金币,2,1)*VLOOKUP(INDEX(装备!F:F,MATCH(属性!A2558,装备!A:A,0)),系数!$K$12:$M$15,3,0))</f>
        <v>4400</v>
      </c>
      <c r="L2558" s="17"/>
      <c r="M2558" s="17"/>
      <c r="N2558" s="17"/>
      <c r="O2558" s="17">
        <f>IF(E2558=1,"",VLOOKUP(E2558,系数!$S$2:$AB$12,MATCH(属性!C2558,评级,0),1))</f>
        <v>0</v>
      </c>
    </row>
    <row r="2559" spans="1:15" ht="17.25" thickBot="1" x14ac:dyDescent="0.4">
      <c r="A2559" s="17">
        <f t="shared" si="80"/>
        <v>7100022</v>
      </c>
      <c r="B2559" s="17" t="s">
        <v>80</v>
      </c>
      <c r="C2559" s="15">
        <f>INDEX(装备!G:G,MATCH(属性!A2559,装备!A:A,0))</f>
        <v>11</v>
      </c>
      <c r="D2559" s="15" t="str">
        <f>INDEX(装备!E:E,MATCH(属性!A2559,装备!A:A,0))</f>
        <v>trousers</v>
      </c>
      <c r="E2559" s="14">
        <v>37</v>
      </c>
      <c r="F2559" s="17">
        <f>INT((VLOOKUP($C2559,装备数值,2,0)+VLOOKUP($C2559,装备数值,5,0)*($E2559-1))*VLOOKUP($D2559,系数!$K$2:$O$7,2,0))</f>
        <v>1400</v>
      </c>
      <c r="G2559" s="17">
        <f>INT((VLOOKUP($C2559,装备数值,3,0)+VLOOKUP($C2559,装备数值,6,0)*($E2559-1))*VLOOKUP($D2559,系数!$K$2:$O$7,3,0))</f>
        <v>0</v>
      </c>
      <c r="H2559" s="17">
        <f t="shared" si="79"/>
        <v>0</v>
      </c>
      <c r="I2559" s="17">
        <f>INT((VLOOKUP($C2559,装备数值,4,0)+VLOOKUP($C2559,装备数值,7,0)*($E2559-1))*VLOOKUP($D2559,系数!$K$2:$O$7,4,0))</f>
        <v>0</v>
      </c>
      <c r="J2559" s="17">
        <f>INT((VLOOKUP($C2559,装备数值,4,0)+VLOOKUP($C2559,装备数值,7,0)*($E2559-1))*VLOOKUP($D2559,系数!$K$2:$O$7,5,0))</f>
        <v>0</v>
      </c>
      <c r="K2559" s="17">
        <f>INT(VLOOKUP(E2559,强化金币,2,1)*VLOOKUP(INDEX(装备!F:F,MATCH(属性!A2559,装备!A:A,0)),系数!$K$12:$M$15,3,0))</f>
        <v>4675</v>
      </c>
      <c r="L2559" s="17"/>
      <c r="M2559" s="17"/>
      <c r="N2559" s="17"/>
      <c r="O2559" s="17">
        <f>IF(E2559=1,"",VLOOKUP(E2559,系数!$S$2:$AB$12,MATCH(属性!C2559,评级,0),1))</f>
        <v>0</v>
      </c>
    </row>
    <row r="2560" spans="1:15" ht="17.25" thickBot="1" x14ac:dyDescent="0.4">
      <c r="A2560" s="17">
        <f t="shared" si="80"/>
        <v>7100022</v>
      </c>
      <c r="B2560" s="17" t="s">
        <v>80</v>
      </c>
      <c r="C2560" s="15">
        <f>INDEX(装备!G:G,MATCH(属性!A2560,装备!A:A,0))</f>
        <v>11</v>
      </c>
      <c r="D2560" s="15" t="str">
        <f>INDEX(装备!E:E,MATCH(属性!A2560,装备!A:A,0))</f>
        <v>trousers</v>
      </c>
      <c r="E2560" s="14">
        <v>38</v>
      </c>
      <c r="F2560" s="17">
        <f>INT((VLOOKUP($C2560,装备数值,2,0)+VLOOKUP($C2560,装备数值,5,0)*($E2560-1))*VLOOKUP($D2560,系数!$K$2:$O$7,2,0))</f>
        <v>1425</v>
      </c>
      <c r="G2560" s="17">
        <f>INT((VLOOKUP($C2560,装备数值,3,0)+VLOOKUP($C2560,装备数值,6,0)*($E2560-1))*VLOOKUP($D2560,系数!$K$2:$O$7,3,0))</f>
        <v>0</v>
      </c>
      <c r="H2560" s="17">
        <f t="shared" si="79"/>
        <v>0</v>
      </c>
      <c r="I2560" s="17">
        <f>INT((VLOOKUP($C2560,装备数值,4,0)+VLOOKUP($C2560,装备数值,7,0)*($E2560-1))*VLOOKUP($D2560,系数!$K$2:$O$7,4,0))</f>
        <v>0</v>
      </c>
      <c r="J2560" s="17">
        <f>INT((VLOOKUP($C2560,装备数值,4,0)+VLOOKUP($C2560,装备数值,7,0)*($E2560-1))*VLOOKUP($D2560,系数!$K$2:$O$7,5,0))</f>
        <v>0</v>
      </c>
      <c r="K2560" s="17">
        <f>INT(VLOOKUP(E2560,强化金币,2,1)*VLOOKUP(INDEX(装备!F:F,MATCH(属性!A2560,装备!A:A,0)),系数!$K$12:$M$15,3,0))</f>
        <v>4950</v>
      </c>
      <c r="L2560" s="17"/>
      <c r="M2560" s="17"/>
      <c r="N2560" s="17"/>
      <c r="O2560" s="17">
        <f>IF(E2560=1,"",VLOOKUP(E2560,系数!$S$2:$AB$12,MATCH(属性!C2560,评级,0),1))</f>
        <v>0</v>
      </c>
    </row>
    <row r="2561" spans="1:15" ht="17.25" thickBot="1" x14ac:dyDescent="0.4">
      <c r="A2561" s="17">
        <f t="shared" si="80"/>
        <v>7100022</v>
      </c>
      <c r="B2561" s="17" t="s">
        <v>80</v>
      </c>
      <c r="C2561" s="15">
        <f>INDEX(装备!G:G,MATCH(属性!A2561,装备!A:A,0))</f>
        <v>11</v>
      </c>
      <c r="D2561" s="15" t="str">
        <f>INDEX(装备!E:E,MATCH(属性!A2561,装备!A:A,0))</f>
        <v>trousers</v>
      </c>
      <c r="E2561" s="14">
        <v>39</v>
      </c>
      <c r="F2561" s="17">
        <f>INT((VLOOKUP($C2561,装备数值,2,0)+VLOOKUP($C2561,装备数值,5,0)*($E2561-1))*VLOOKUP($D2561,系数!$K$2:$O$7,2,0))</f>
        <v>1450</v>
      </c>
      <c r="G2561" s="17">
        <f>INT((VLOOKUP($C2561,装备数值,3,0)+VLOOKUP($C2561,装备数值,6,0)*($E2561-1))*VLOOKUP($D2561,系数!$K$2:$O$7,3,0))</f>
        <v>0</v>
      </c>
      <c r="H2561" s="17">
        <f t="shared" si="79"/>
        <v>0</v>
      </c>
      <c r="I2561" s="17">
        <f>INT((VLOOKUP($C2561,装备数值,4,0)+VLOOKUP($C2561,装备数值,7,0)*($E2561-1))*VLOOKUP($D2561,系数!$K$2:$O$7,4,0))</f>
        <v>0</v>
      </c>
      <c r="J2561" s="17">
        <f>INT((VLOOKUP($C2561,装备数值,4,0)+VLOOKUP($C2561,装备数值,7,0)*($E2561-1))*VLOOKUP($D2561,系数!$K$2:$O$7,5,0))</f>
        <v>0</v>
      </c>
      <c r="K2561" s="17">
        <f>INT(VLOOKUP(E2561,强化金币,2,1)*VLOOKUP(INDEX(装备!F:F,MATCH(属性!A2561,装备!A:A,0)),系数!$K$12:$M$15,3,0))</f>
        <v>5500</v>
      </c>
      <c r="L2561" s="17"/>
      <c r="M2561" s="17"/>
      <c r="N2561" s="17"/>
      <c r="O2561" s="17">
        <f>IF(E2561=1,"",VLOOKUP(E2561,系数!$S$2:$AB$12,MATCH(属性!C2561,评级,0),1))</f>
        <v>0</v>
      </c>
    </row>
    <row r="2562" spans="1:15" ht="17.25" thickBot="1" x14ac:dyDescent="0.4">
      <c r="A2562" s="17">
        <f t="shared" si="80"/>
        <v>7100022</v>
      </c>
      <c r="B2562" s="17" t="s">
        <v>80</v>
      </c>
      <c r="C2562" s="15">
        <f>INDEX(装备!G:G,MATCH(属性!A2562,装备!A:A,0))</f>
        <v>11</v>
      </c>
      <c r="D2562" s="15" t="str">
        <f>INDEX(装备!E:E,MATCH(属性!A2562,装备!A:A,0))</f>
        <v>trousers</v>
      </c>
      <c r="E2562" s="14">
        <v>40</v>
      </c>
      <c r="F2562" s="17">
        <f>INT((VLOOKUP($C2562,装备数值,2,0)+VLOOKUP($C2562,装备数值,5,0)*($E2562-1))*VLOOKUP($D2562,系数!$K$2:$O$7,2,0))</f>
        <v>1475</v>
      </c>
      <c r="G2562" s="17">
        <f>INT((VLOOKUP($C2562,装备数值,3,0)+VLOOKUP($C2562,装备数值,6,0)*($E2562-1))*VLOOKUP($D2562,系数!$K$2:$O$7,3,0))</f>
        <v>0</v>
      </c>
      <c r="H2562" s="17">
        <f t="shared" si="79"/>
        <v>0</v>
      </c>
      <c r="I2562" s="17">
        <f>INT((VLOOKUP($C2562,装备数值,4,0)+VLOOKUP($C2562,装备数值,7,0)*($E2562-1))*VLOOKUP($D2562,系数!$K$2:$O$7,4,0))</f>
        <v>0</v>
      </c>
      <c r="J2562" s="17">
        <f>INT((VLOOKUP($C2562,装备数值,4,0)+VLOOKUP($C2562,装备数值,7,0)*($E2562-1))*VLOOKUP($D2562,系数!$K$2:$O$7,5,0))</f>
        <v>0</v>
      </c>
      <c r="K2562" s="17">
        <f>INT(VLOOKUP(E2562,强化金币,2,1)*VLOOKUP(INDEX(装备!F:F,MATCH(属性!A2562,装备!A:A,0)),系数!$K$12:$M$15,3,0))</f>
        <v>6600</v>
      </c>
      <c r="L2562" s="17"/>
      <c r="M2562" s="17"/>
      <c r="N2562" s="17"/>
      <c r="O2562" s="17">
        <f>IF(E2562=1,"",VLOOKUP(E2562,系数!$S$2:$AB$12,MATCH(属性!C2562,评级,0),1))</f>
        <v>0</v>
      </c>
    </row>
    <row r="2563" spans="1:15" ht="17.25" thickBot="1" x14ac:dyDescent="0.4">
      <c r="A2563" s="17">
        <f t="shared" si="80"/>
        <v>7100022</v>
      </c>
      <c r="B2563" s="17" t="s">
        <v>80</v>
      </c>
      <c r="C2563" s="15">
        <f>INDEX(装备!G:G,MATCH(属性!A2563,装备!A:A,0))</f>
        <v>11</v>
      </c>
      <c r="D2563" s="15" t="str">
        <f>INDEX(装备!E:E,MATCH(属性!A2563,装备!A:A,0))</f>
        <v>trousers</v>
      </c>
      <c r="E2563" s="14">
        <v>41</v>
      </c>
      <c r="F2563" s="17">
        <f>INT((VLOOKUP($C2563,装备数值,2,0)+VLOOKUP($C2563,装备数值,5,0)*($E2563-1))*VLOOKUP($D2563,系数!$K$2:$O$7,2,0))</f>
        <v>1500</v>
      </c>
      <c r="G2563" s="17">
        <f>INT((VLOOKUP($C2563,装备数值,3,0)+VLOOKUP($C2563,装备数值,6,0)*($E2563-1))*VLOOKUP($D2563,系数!$K$2:$O$7,3,0))</f>
        <v>0</v>
      </c>
      <c r="H2563" s="17">
        <f t="shared" si="79"/>
        <v>0</v>
      </c>
      <c r="I2563" s="17">
        <f>INT((VLOOKUP($C2563,装备数值,4,0)+VLOOKUP($C2563,装备数值,7,0)*($E2563-1))*VLOOKUP($D2563,系数!$K$2:$O$7,4,0))</f>
        <v>0</v>
      </c>
      <c r="J2563" s="17">
        <f>INT((VLOOKUP($C2563,装备数值,4,0)+VLOOKUP($C2563,装备数值,7,0)*($E2563-1))*VLOOKUP($D2563,系数!$K$2:$O$7,5,0))</f>
        <v>0</v>
      </c>
      <c r="K2563" s="17">
        <f>INT(VLOOKUP(E2563,强化金币,2,1)*VLOOKUP(INDEX(装备!F:F,MATCH(属性!A2563,装备!A:A,0)),系数!$K$12:$M$15,3,0))</f>
        <v>7700</v>
      </c>
      <c r="L2563" s="17"/>
      <c r="M2563" s="17"/>
      <c r="N2563" s="17"/>
      <c r="O2563" s="17">
        <f>IF(E2563=1,"",VLOOKUP(E2563,系数!$S$2:$AB$12,MATCH(属性!C2563,评级,0),1))</f>
        <v>0</v>
      </c>
    </row>
    <row r="2564" spans="1:15" ht="17.25" thickBot="1" x14ac:dyDescent="0.4">
      <c r="A2564" s="17">
        <f t="shared" si="80"/>
        <v>7100022</v>
      </c>
      <c r="B2564" s="17" t="s">
        <v>80</v>
      </c>
      <c r="C2564" s="15">
        <f>INDEX(装备!G:G,MATCH(属性!A2564,装备!A:A,0))</f>
        <v>11</v>
      </c>
      <c r="D2564" s="15" t="str">
        <f>INDEX(装备!E:E,MATCH(属性!A2564,装备!A:A,0))</f>
        <v>trousers</v>
      </c>
      <c r="E2564" s="14">
        <v>42</v>
      </c>
      <c r="F2564" s="17">
        <f>INT((VLOOKUP($C2564,装备数值,2,0)+VLOOKUP($C2564,装备数值,5,0)*($E2564-1))*VLOOKUP($D2564,系数!$K$2:$O$7,2,0))</f>
        <v>1525</v>
      </c>
      <c r="G2564" s="17">
        <f>INT((VLOOKUP($C2564,装备数值,3,0)+VLOOKUP($C2564,装备数值,6,0)*($E2564-1))*VLOOKUP($D2564,系数!$K$2:$O$7,3,0))</f>
        <v>0</v>
      </c>
      <c r="H2564" s="17">
        <f t="shared" ref="H2564:H2627" si="81">G2564</f>
        <v>0</v>
      </c>
      <c r="I2564" s="17">
        <f>INT((VLOOKUP($C2564,装备数值,4,0)+VLOOKUP($C2564,装备数值,7,0)*($E2564-1))*VLOOKUP($D2564,系数!$K$2:$O$7,4,0))</f>
        <v>0</v>
      </c>
      <c r="J2564" s="17">
        <f>INT((VLOOKUP($C2564,装备数值,4,0)+VLOOKUP($C2564,装备数值,7,0)*($E2564-1))*VLOOKUP($D2564,系数!$K$2:$O$7,5,0))</f>
        <v>0</v>
      </c>
      <c r="K2564" s="17">
        <f>INT(VLOOKUP(E2564,强化金币,2,1)*VLOOKUP(INDEX(装备!F:F,MATCH(属性!A2564,装备!A:A,0)),系数!$K$12:$M$15,3,0))</f>
        <v>8800</v>
      </c>
      <c r="L2564" s="17"/>
      <c r="M2564" s="17"/>
      <c r="N2564" s="17"/>
      <c r="O2564" s="17">
        <f>IF(E2564=1,"",VLOOKUP(E2564,系数!$S$2:$AB$12,MATCH(属性!C2564,评级,0),1))</f>
        <v>0</v>
      </c>
    </row>
    <row r="2565" spans="1:15" ht="17.25" thickBot="1" x14ac:dyDescent="0.4">
      <c r="A2565" s="17">
        <f t="shared" si="80"/>
        <v>7100022</v>
      </c>
      <c r="B2565" s="17" t="s">
        <v>80</v>
      </c>
      <c r="C2565" s="15">
        <f>INDEX(装备!G:G,MATCH(属性!A2565,装备!A:A,0))</f>
        <v>11</v>
      </c>
      <c r="D2565" s="15" t="str">
        <f>INDEX(装备!E:E,MATCH(属性!A2565,装备!A:A,0))</f>
        <v>trousers</v>
      </c>
      <c r="E2565" s="14">
        <v>43</v>
      </c>
      <c r="F2565" s="17">
        <f>INT((VLOOKUP($C2565,装备数值,2,0)+VLOOKUP($C2565,装备数值,5,0)*($E2565-1))*VLOOKUP($D2565,系数!$K$2:$O$7,2,0))</f>
        <v>1550</v>
      </c>
      <c r="G2565" s="17">
        <f>INT((VLOOKUP($C2565,装备数值,3,0)+VLOOKUP($C2565,装备数值,6,0)*($E2565-1))*VLOOKUP($D2565,系数!$K$2:$O$7,3,0))</f>
        <v>0</v>
      </c>
      <c r="H2565" s="17">
        <f t="shared" si="81"/>
        <v>0</v>
      </c>
      <c r="I2565" s="17">
        <f>INT((VLOOKUP($C2565,装备数值,4,0)+VLOOKUP($C2565,装备数值,7,0)*($E2565-1))*VLOOKUP($D2565,系数!$K$2:$O$7,4,0))</f>
        <v>0</v>
      </c>
      <c r="J2565" s="17">
        <f>INT((VLOOKUP($C2565,装备数值,4,0)+VLOOKUP($C2565,装备数值,7,0)*($E2565-1))*VLOOKUP($D2565,系数!$K$2:$O$7,5,0))</f>
        <v>0</v>
      </c>
      <c r="K2565" s="17">
        <f>INT(VLOOKUP(E2565,强化金币,2,1)*VLOOKUP(INDEX(装备!F:F,MATCH(属性!A2565,装备!A:A,0)),系数!$K$12:$M$15,3,0))</f>
        <v>9900</v>
      </c>
      <c r="L2565" s="17"/>
      <c r="M2565" s="17"/>
      <c r="N2565" s="17"/>
      <c r="O2565" s="17">
        <f>IF(E2565=1,"",VLOOKUP(E2565,系数!$S$2:$AB$12,MATCH(属性!C2565,评级,0),1))</f>
        <v>0</v>
      </c>
    </row>
    <row r="2566" spans="1:15" ht="17.25" thickBot="1" x14ac:dyDescent="0.4">
      <c r="A2566" s="17">
        <f t="shared" si="80"/>
        <v>7100022</v>
      </c>
      <c r="B2566" s="17" t="s">
        <v>80</v>
      </c>
      <c r="C2566" s="15">
        <f>INDEX(装备!G:G,MATCH(属性!A2566,装备!A:A,0))</f>
        <v>11</v>
      </c>
      <c r="D2566" s="15" t="str">
        <f>INDEX(装备!E:E,MATCH(属性!A2566,装备!A:A,0))</f>
        <v>trousers</v>
      </c>
      <c r="E2566" s="14">
        <v>44</v>
      </c>
      <c r="F2566" s="17">
        <f>INT((VLOOKUP($C2566,装备数值,2,0)+VLOOKUP($C2566,装备数值,5,0)*($E2566-1))*VLOOKUP($D2566,系数!$K$2:$O$7,2,0))</f>
        <v>1575</v>
      </c>
      <c r="G2566" s="17">
        <f>INT((VLOOKUP($C2566,装备数值,3,0)+VLOOKUP($C2566,装备数值,6,0)*($E2566-1))*VLOOKUP($D2566,系数!$K$2:$O$7,3,0))</f>
        <v>0</v>
      </c>
      <c r="H2566" s="17">
        <f t="shared" si="81"/>
        <v>0</v>
      </c>
      <c r="I2566" s="17">
        <f>INT((VLOOKUP($C2566,装备数值,4,0)+VLOOKUP($C2566,装备数值,7,0)*($E2566-1))*VLOOKUP($D2566,系数!$K$2:$O$7,4,0))</f>
        <v>0</v>
      </c>
      <c r="J2566" s="17">
        <f>INT((VLOOKUP($C2566,装备数值,4,0)+VLOOKUP($C2566,装备数值,7,0)*($E2566-1))*VLOOKUP($D2566,系数!$K$2:$O$7,5,0))</f>
        <v>0</v>
      </c>
      <c r="K2566" s="17">
        <f>INT(VLOOKUP(E2566,强化金币,2,1)*VLOOKUP(INDEX(装备!F:F,MATCH(属性!A2566,装备!A:A,0)),系数!$K$12:$M$15,3,0))</f>
        <v>11000</v>
      </c>
      <c r="L2566" s="17"/>
      <c r="M2566" s="17"/>
      <c r="N2566" s="17"/>
      <c r="O2566" s="17">
        <f>IF(E2566=1,"",VLOOKUP(E2566,系数!$S$2:$AB$12,MATCH(属性!C2566,评级,0),1))</f>
        <v>0</v>
      </c>
    </row>
    <row r="2567" spans="1:15" ht="17.25" thickBot="1" x14ac:dyDescent="0.4">
      <c r="A2567" s="17">
        <f t="shared" si="80"/>
        <v>7100022</v>
      </c>
      <c r="B2567" s="17" t="s">
        <v>80</v>
      </c>
      <c r="C2567" s="15">
        <f>INDEX(装备!G:G,MATCH(属性!A2567,装备!A:A,0))</f>
        <v>11</v>
      </c>
      <c r="D2567" s="15" t="str">
        <f>INDEX(装备!E:E,MATCH(属性!A2567,装备!A:A,0))</f>
        <v>trousers</v>
      </c>
      <c r="E2567" s="14">
        <v>45</v>
      </c>
      <c r="F2567" s="17">
        <f>INT((VLOOKUP($C2567,装备数值,2,0)+VLOOKUP($C2567,装备数值,5,0)*($E2567-1))*VLOOKUP($D2567,系数!$K$2:$O$7,2,0))</f>
        <v>1600</v>
      </c>
      <c r="G2567" s="17">
        <f>INT((VLOOKUP($C2567,装备数值,3,0)+VLOOKUP($C2567,装备数值,6,0)*($E2567-1))*VLOOKUP($D2567,系数!$K$2:$O$7,3,0))</f>
        <v>0</v>
      </c>
      <c r="H2567" s="17">
        <f t="shared" si="81"/>
        <v>0</v>
      </c>
      <c r="I2567" s="17">
        <f>INT((VLOOKUP($C2567,装备数值,4,0)+VLOOKUP($C2567,装备数值,7,0)*($E2567-1))*VLOOKUP($D2567,系数!$K$2:$O$7,4,0))</f>
        <v>0</v>
      </c>
      <c r="J2567" s="17">
        <f>INT((VLOOKUP($C2567,装备数值,4,0)+VLOOKUP($C2567,装备数值,7,0)*($E2567-1))*VLOOKUP($D2567,系数!$K$2:$O$7,5,0))</f>
        <v>0</v>
      </c>
      <c r="K2567" s="17">
        <f>INT(VLOOKUP(E2567,强化金币,2,1)*VLOOKUP(INDEX(装备!F:F,MATCH(属性!A2567,装备!A:A,0)),系数!$K$12:$M$15,3,0))</f>
        <v>12100</v>
      </c>
      <c r="L2567" s="17"/>
      <c r="M2567" s="17"/>
      <c r="N2567" s="17"/>
      <c r="O2567" s="17">
        <f>IF(E2567=1,"",VLOOKUP(E2567,系数!$S$2:$AB$12,MATCH(属性!C2567,评级,0),1))</f>
        <v>0</v>
      </c>
    </row>
    <row r="2568" spans="1:15" ht="17.25" thickBot="1" x14ac:dyDescent="0.4">
      <c r="A2568" s="17">
        <f t="shared" si="80"/>
        <v>7100022</v>
      </c>
      <c r="B2568" s="17" t="s">
        <v>80</v>
      </c>
      <c r="C2568" s="15">
        <f>INDEX(装备!G:G,MATCH(属性!A2568,装备!A:A,0))</f>
        <v>11</v>
      </c>
      <c r="D2568" s="15" t="str">
        <f>INDEX(装备!E:E,MATCH(属性!A2568,装备!A:A,0))</f>
        <v>trousers</v>
      </c>
      <c r="E2568" s="14">
        <v>46</v>
      </c>
      <c r="F2568" s="17">
        <f>INT((VLOOKUP($C2568,装备数值,2,0)+VLOOKUP($C2568,装备数值,5,0)*($E2568-1))*VLOOKUP($D2568,系数!$K$2:$O$7,2,0))</f>
        <v>1625</v>
      </c>
      <c r="G2568" s="17">
        <f>INT((VLOOKUP($C2568,装备数值,3,0)+VLOOKUP($C2568,装备数值,6,0)*($E2568-1))*VLOOKUP($D2568,系数!$K$2:$O$7,3,0))</f>
        <v>0</v>
      </c>
      <c r="H2568" s="17">
        <f t="shared" si="81"/>
        <v>0</v>
      </c>
      <c r="I2568" s="17">
        <f>INT((VLOOKUP($C2568,装备数值,4,0)+VLOOKUP($C2568,装备数值,7,0)*($E2568-1))*VLOOKUP($D2568,系数!$K$2:$O$7,4,0))</f>
        <v>0</v>
      </c>
      <c r="J2568" s="17">
        <f>INT((VLOOKUP($C2568,装备数值,4,0)+VLOOKUP($C2568,装备数值,7,0)*($E2568-1))*VLOOKUP($D2568,系数!$K$2:$O$7,5,0))</f>
        <v>0</v>
      </c>
      <c r="K2568" s="17">
        <f>INT(VLOOKUP(E2568,强化金币,2,1)*VLOOKUP(INDEX(装备!F:F,MATCH(属性!A2568,装备!A:A,0)),系数!$K$12:$M$15,3,0))</f>
        <v>13200</v>
      </c>
      <c r="L2568" s="17"/>
      <c r="M2568" s="17"/>
      <c r="N2568" s="17"/>
      <c r="O2568" s="17">
        <f>IF(E2568=1,"",VLOOKUP(E2568,系数!$S$2:$AB$12,MATCH(属性!C2568,评级,0),1))</f>
        <v>0</v>
      </c>
    </row>
    <row r="2569" spans="1:15" ht="17.25" thickBot="1" x14ac:dyDescent="0.4">
      <c r="A2569" s="17">
        <f t="shared" si="80"/>
        <v>7100022</v>
      </c>
      <c r="B2569" s="17" t="s">
        <v>80</v>
      </c>
      <c r="C2569" s="15">
        <f>INDEX(装备!G:G,MATCH(属性!A2569,装备!A:A,0))</f>
        <v>11</v>
      </c>
      <c r="D2569" s="15" t="str">
        <f>INDEX(装备!E:E,MATCH(属性!A2569,装备!A:A,0))</f>
        <v>trousers</v>
      </c>
      <c r="E2569" s="14">
        <v>47</v>
      </c>
      <c r="F2569" s="17">
        <f>INT((VLOOKUP($C2569,装备数值,2,0)+VLOOKUP($C2569,装备数值,5,0)*($E2569-1))*VLOOKUP($D2569,系数!$K$2:$O$7,2,0))</f>
        <v>1650</v>
      </c>
      <c r="G2569" s="17">
        <f>INT((VLOOKUP($C2569,装备数值,3,0)+VLOOKUP($C2569,装备数值,6,0)*($E2569-1))*VLOOKUP($D2569,系数!$K$2:$O$7,3,0))</f>
        <v>0</v>
      </c>
      <c r="H2569" s="17">
        <f t="shared" si="81"/>
        <v>0</v>
      </c>
      <c r="I2569" s="17">
        <f>INT((VLOOKUP($C2569,装备数值,4,0)+VLOOKUP($C2569,装备数值,7,0)*($E2569-1))*VLOOKUP($D2569,系数!$K$2:$O$7,4,0))</f>
        <v>0</v>
      </c>
      <c r="J2569" s="17">
        <f>INT((VLOOKUP($C2569,装备数值,4,0)+VLOOKUP($C2569,装备数值,7,0)*($E2569-1))*VLOOKUP($D2569,系数!$K$2:$O$7,5,0))</f>
        <v>0</v>
      </c>
      <c r="K2569" s="17">
        <f>INT(VLOOKUP(E2569,强化金币,2,1)*VLOOKUP(INDEX(装备!F:F,MATCH(属性!A2569,装备!A:A,0)),系数!$K$12:$M$15,3,0))</f>
        <v>14300</v>
      </c>
      <c r="L2569" s="17"/>
      <c r="M2569" s="17"/>
      <c r="N2569" s="17"/>
      <c r="O2569" s="17">
        <f>IF(E2569=1,"",VLOOKUP(E2569,系数!$S$2:$AB$12,MATCH(属性!C2569,评级,0),1))</f>
        <v>0</v>
      </c>
    </row>
    <row r="2570" spans="1:15" ht="17.25" thickBot="1" x14ac:dyDescent="0.4">
      <c r="A2570" s="17">
        <f t="shared" si="80"/>
        <v>7100022</v>
      </c>
      <c r="B2570" s="17" t="s">
        <v>80</v>
      </c>
      <c r="C2570" s="15">
        <f>INDEX(装备!G:G,MATCH(属性!A2570,装备!A:A,0))</f>
        <v>11</v>
      </c>
      <c r="D2570" s="15" t="str">
        <f>INDEX(装备!E:E,MATCH(属性!A2570,装备!A:A,0))</f>
        <v>trousers</v>
      </c>
      <c r="E2570" s="14">
        <v>48</v>
      </c>
      <c r="F2570" s="17">
        <f>INT((VLOOKUP($C2570,装备数值,2,0)+VLOOKUP($C2570,装备数值,5,0)*($E2570-1))*VLOOKUP($D2570,系数!$K$2:$O$7,2,0))</f>
        <v>1675</v>
      </c>
      <c r="G2570" s="17">
        <f>INT((VLOOKUP($C2570,装备数值,3,0)+VLOOKUP($C2570,装备数值,6,0)*($E2570-1))*VLOOKUP($D2570,系数!$K$2:$O$7,3,0))</f>
        <v>0</v>
      </c>
      <c r="H2570" s="17">
        <f t="shared" si="81"/>
        <v>0</v>
      </c>
      <c r="I2570" s="17">
        <f>INT((VLOOKUP($C2570,装备数值,4,0)+VLOOKUP($C2570,装备数值,7,0)*($E2570-1))*VLOOKUP($D2570,系数!$K$2:$O$7,4,0))</f>
        <v>0</v>
      </c>
      <c r="J2570" s="17">
        <f>INT((VLOOKUP($C2570,装备数值,4,0)+VLOOKUP($C2570,装备数值,7,0)*($E2570-1))*VLOOKUP($D2570,系数!$K$2:$O$7,5,0))</f>
        <v>0</v>
      </c>
      <c r="K2570" s="17">
        <f>INT(VLOOKUP(E2570,强化金币,2,1)*VLOOKUP(INDEX(装备!F:F,MATCH(属性!A2570,装备!A:A,0)),系数!$K$12:$M$15,3,0))</f>
        <v>15400</v>
      </c>
      <c r="L2570" s="17"/>
      <c r="M2570" s="17"/>
      <c r="N2570" s="17"/>
      <c r="O2570" s="17">
        <f>IF(E2570=1,"",VLOOKUP(E2570,系数!$S$2:$AB$12,MATCH(属性!C2570,评级,0),1))</f>
        <v>0</v>
      </c>
    </row>
    <row r="2571" spans="1:15" ht="17.25" thickBot="1" x14ac:dyDescent="0.4">
      <c r="A2571" s="17">
        <f t="shared" si="80"/>
        <v>7100022</v>
      </c>
      <c r="B2571" s="17" t="s">
        <v>80</v>
      </c>
      <c r="C2571" s="15">
        <f>INDEX(装备!G:G,MATCH(属性!A2571,装备!A:A,0))</f>
        <v>11</v>
      </c>
      <c r="D2571" s="15" t="str">
        <f>INDEX(装备!E:E,MATCH(属性!A2571,装备!A:A,0))</f>
        <v>trousers</v>
      </c>
      <c r="E2571" s="14">
        <v>49</v>
      </c>
      <c r="F2571" s="17">
        <f>INT((VLOOKUP($C2571,装备数值,2,0)+VLOOKUP($C2571,装备数值,5,0)*($E2571-1))*VLOOKUP($D2571,系数!$K$2:$O$7,2,0))</f>
        <v>1700</v>
      </c>
      <c r="G2571" s="17">
        <f>INT((VLOOKUP($C2571,装备数值,3,0)+VLOOKUP($C2571,装备数值,6,0)*($E2571-1))*VLOOKUP($D2571,系数!$K$2:$O$7,3,0))</f>
        <v>0</v>
      </c>
      <c r="H2571" s="17">
        <f t="shared" si="81"/>
        <v>0</v>
      </c>
      <c r="I2571" s="17">
        <f>INT((VLOOKUP($C2571,装备数值,4,0)+VLOOKUP($C2571,装备数值,7,0)*($E2571-1))*VLOOKUP($D2571,系数!$K$2:$O$7,4,0))</f>
        <v>0</v>
      </c>
      <c r="J2571" s="17">
        <f>INT((VLOOKUP($C2571,装备数值,4,0)+VLOOKUP($C2571,装备数值,7,0)*($E2571-1))*VLOOKUP($D2571,系数!$K$2:$O$7,5,0))</f>
        <v>0</v>
      </c>
      <c r="K2571" s="17">
        <f>INT(VLOOKUP(E2571,强化金币,2,1)*VLOOKUP(INDEX(装备!F:F,MATCH(属性!A2571,装备!A:A,0)),系数!$K$12:$M$15,3,0))</f>
        <v>16500</v>
      </c>
      <c r="L2571" s="17"/>
      <c r="M2571" s="17"/>
      <c r="N2571" s="17"/>
      <c r="O2571" s="17">
        <f>IF(E2571=1,"",VLOOKUP(E2571,系数!$S$2:$AB$12,MATCH(属性!C2571,评级,0),1))</f>
        <v>0</v>
      </c>
    </row>
    <row r="2572" spans="1:15" ht="17.25" thickBot="1" x14ac:dyDescent="0.4">
      <c r="A2572" s="17">
        <f t="shared" si="80"/>
        <v>7100022</v>
      </c>
      <c r="B2572" s="17" t="s">
        <v>80</v>
      </c>
      <c r="C2572" s="15">
        <f>INDEX(装备!G:G,MATCH(属性!A2572,装备!A:A,0))</f>
        <v>11</v>
      </c>
      <c r="D2572" s="15" t="str">
        <f>INDEX(装备!E:E,MATCH(属性!A2572,装备!A:A,0))</f>
        <v>trousers</v>
      </c>
      <c r="E2572" s="14">
        <v>50</v>
      </c>
      <c r="F2572" s="17">
        <f>INT((VLOOKUP($C2572,装备数值,2,0)+VLOOKUP($C2572,装备数值,5,0)*($E2572-1))*VLOOKUP($D2572,系数!$K$2:$O$7,2,0))</f>
        <v>1725</v>
      </c>
      <c r="G2572" s="17">
        <f>INT((VLOOKUP($C2572,装备数值,3,0)+VLOOKUP($C2572,装备数值,6,0)*($E2572-1))*VLOOKUP($D2572,系数!$K$2:$O$7,3,0))</f>
        <v>0</v>
      </c>
      <c r="H2572" s="17">
        <f t="shared" si="81"/>
        <v>0</v>
      </c>
      <c r="I2572" s="17">
        <f>INT((VLOOKUP($C2572,装备数值,4,0)+VLOOKUP($C2572,装备数值,7,0)*($E2572-1))*VLOOKUP($D2572,系数!$K$2:$O$7,4,0))</f>
        <v>0</v>
      </c>
      <c r="J2572" s="17">
        <f>INT((VLOOKUP($C2572,装备数值,4,0)+VLOOKUP($C2572,装备数值,7,0)*($E2572-1))*VLOOKUP($D2572,系数!$K$2:$O$7,5,0))</f>
        <v>0</v>
      </c>
      <c r="K2572" s="17">
        <f>INT(VLOOKUP(E2572,强化金币,2,1)*VLOOKUP(INDEX(装备!F:F,MATCH(属性!A2572,装备!A:A,0)),系数!$K$12:$M$15,3,0))</f>
        <v>17600</v>
      </c>
      <c r="L2572" s="17"/>
      <c r="M2572" s="17"/>
      <c r="N2572" s="17"/>
      <c r="O2572" s="17">
        <f>IF(E2572=1,"",VLOOKUP(E2572,系数!$S$2:$AB$12,MATCH(属性!C2572,评级,0),1))</f>
        <v>0</v>
      </c>
    </row>
    <row r="2573" spans="1:15" ht="17.25" thickBot="1" x14ac:dyDescent="0.4">
      <c r="A2573" s="17">
        <f t="shared" si="80"/>
        <v>7100022</v>
      </c>
      <c r="B2573" s="17" t="s">
        <v>80</v>
      </c>
      <c r="C2573" s="15">
        <f>INDEX(装备!G:G,MATCH(属性!A2573,装备!A:A,0))</f>
        <v>11</v>
      </c>
      <c r="D2573" s="15" t="str">
        <f>INDEX(装备!E:E,MATCH(属性!A2573,装备!A:A,0))</f>
        <v>trousers</v>
      </c>
      <c r="E2573" s="14">
        <v>51</v>
      </c>
      <c r="F2573" s="17">
        <f>INT((VLOOKUP($C2573,装备数值,2,0)+VLOOKUP($C2573,装备数值,5,0)*($E2573-1))*VLOOKUP($D2573,系数!$K$2:$O$7,2,0))</f>
        <v>1750</v>
      </c>
      <c r="G2573" s="17">
        <f>INT((VLOOKUP($C2573,装备数值,3,0)+VLOOKUP($C2573,装备数值,6,0)*($E2573-1))*VLOOKUP($D2573,系数!$K$2:$O$7,3,0))</f>
        <v>0</v>
      </c>
      <c r="H2573" s="17">
        <f t="shared" si="81"/>
        <v>0</v>
      </c>
      <c r="I2573" s="17">
        <f>INT((VLOOKUP($C2573,装备数值,4,0)+VLOOKUP($C2573,装备数值,7,0)*($E2573-1))*VLOOKUP($D2573,系数!$K$2:$O$7,4,0))</f>
        <v>0</v>
      </c>
      <c r="J2573" s="17">
        <f>INT((VLOOKUP($C2573,装备数值,4,0)+VLOOKUP($C2573,装备数值,7,0)*($E2573-1))*VLOOKUP($D2573,系数!$K$2:$O$7,5,0))</f>
        <v>0</v>
      </c>
      <c r="K2573" s="17">
        <f>INT(VLOOKUP(E2573,强化金币,2,1)*VLOOKUP(INDEX(装备!F:F,MATCH(属性!A2573,装备!A:A,0)),系数!$K$12:$M$15,3,0))</f>
        <v>18700</v>
      </c>
      <c r="L2573" s="17"/>
      <c r="M2573" s="17"/>
      <c r="N2573" s="17"/>
      <c r="O2573" s="17">
        <f>IF(E2573=1,"",VLOOKUP(E2573,系数!$S$2:$AB$12,MATCH(属性!C2573,评级,0),1))</f>
        <v>0</v>
      </c>
    </row>
    <row r="2574" spans="1:15" ht="17.25" thickBot="1" x14ac:dyDescent="0.4">
      <c r="A2574" s="17">
        <f t="shared" si="80"/>
        <v>7100022</v>
      </c>
      <c r="B2574" s="17" t="s">
        <v>80</v>
      </c>
      <c r="C2574" s="15">
        <f>INDEX(装备!G:G,MATCH(属性!A2574,装备!A:A,0))</f>
        <v>11</v>
      </c>
      <c r="D2574" s="15" t="str">
        <f>INDEX(装备!E:E,MATCH(属性!A2574,装备!A:A,0))</f>
        <v>trousers</v>
      </c>
      <c r="E2574" s="14">
        <v>52</v>
      </c>
      <c r="F2574" s="17">
        <f>INT((VLOOKUP($C2574,装备数值,2,0)+VLOOKUP($C2574,装备数值,5,0)*($E2574-1))*VLOOKUP($D2574,系数!$K$2:$O$7,2,0))</f>
        <v>1775</v>
      </c>
      <c r="G2574" s="17">
        <f>INT((VLOOKUP($C2574,装备数值,3,0)+VLOOKUP($C2574,装备数值,6,0)*($E2574-1))*VLOOKUP($D2574,系数!$K$2:$O$7,3,0))</f>
        <v>0</v>
      </c>
      <c r="H2574" s="17">
        <f t="shared" si="81"/>
        <v>0</v>
      </c>
      <c r="I2574" s="17">
        <f>INT((VLOOKUP($C2574,装备数值,4,0)+VLOOKUP($C2574,装备数值,7,0)*($E2574-1))*VLOOKUP($D2574,系数!$K$2:$O$7,4,0))</f>
        <v>0</v>
      </c>
      <c r="J2574" s="17">
        <f>INT((VLOOKUP($C2574,装备数值,4,0)+VLOOKUP($C2574,装备数值,7,0)*($E2574-1))*VLOOKUP($D2574,系数!$K$2:$O$7,5,0))</f>
        <v>0</v>
      </c>
      <c r="K2574" s="17">
        <f>INT(VLOOKUP(E2574,强化金币,2,1)*VLOOKUP(INDEX(装备!F:F,MATCH(属性!A2574,装备!A:A,0)),系数!$K$12:$M$15,3,0))</f>
        <v>19800</v>
      </c>
      <c r="L2574" s="17"/>
      <c r="M2574" s="17"/>
      <c r="N2574" s="17"/>
      <c r="O2574" s="17">
        <f>IF(E2574=1,"",VLOOKUP(E2574,系数!$S$2:$AB$12,MATCH(属性!C2574,评级,0),1))</f>
        <v>0</v>
      </c>
    </row>
    <row r="2575" spans="1:15" ht="17.25" thickBot="1" x14ac:dyDescent="0.4">
      <c r="A2575" s="17">
        <f t="shared" si="80"/>
        <v>7100022</v>
      </c>
      <c r="B2575" s="17" t="s">
        <v>80</v>
      </c>
      <c r="C2575" s="15">
        <f>INDEX(装备!G:G,MATCH(属性!A2575,装备!A:A,0))</f>
        <v>11</v>
      </c>
      <c r="D2575" s="15" t="str">
        <f>INDEX(装备!E:E,MATCH(属性!A2575,装备!A:A,0))</f>
        <v>trousers</v>
      </c>
      <c r="E2575" s="14">
        <v>53</v>
      </c>
      <c r="F2575" s="17">
        <f>INT((VLOOKUP($C2575,装备数值,2,0)+VLOOKUP($C2575,装备数值,5,0)*($E2575-1))*VLOOKUP($D2575,系数!$K$2:$O$7,2,0))</f>
        <v>1800</v>
      </c>
      <c r="G2575" s="17">
        <f>INT((VLOOKUP($C2575,装备数值,3,0)+VLOOKUP($C2575,装备数值,6,0)*($E2575-1))*VLOOKUP($D2575,系数!$K$2:$O$7,3,0))</f>
        <v>0</v>
      </c>
      <c r="H2575" s="17">
        <f t="shared" si="81"/>
        <v>0</v>
      </c>
      <c r="I2575" s="17">
        <f>INT((VLOOKUP($C2575,装备数值,4,0)+VLOOKUP($C2575,装备数值,7,0)*($E2575-1))*VLOOKUP($D2575,系数!$K$2:$O$7,4,0))</f>
        <v>0</v>
      </c>
      <c r="J2575" s="17">
        <f>INT((VLOOKUP($C2575,装备数值,4,0)+VLOOKUP($C2575,装备数值,7,0)*($E2575-1))*VLOOKUP($D2575,系数!$K$2:$O$7,5,0))</f>
        <v>0</v>
      </c>
      <c r="K2575" s="17">
        <f>INT(VLOOKUP(E2575,强化金币,2,1)*VLOOKUP(INDEX(装备!F:F,MATCH(属性!A2575,装备!A:A,0)),系数!$K$12:$M$15,3,0))</f>
        <v>20900</v>
      </c>
      <c r="L2575" s="17"/>
      <c r="M2575" s="17"/>
      <c r="N2575" s="17"/>
      <c r="O2575" s="17">
        <f>IF(E2575=1,"",VLOOKUP(E2575,系数!$S$2:$AB$12,MATCH(属性!C2575,评级,0),1))</f>
        <v>0</v>
      </c>
    </row>
    <row r="2576" spans="1:15" ht="17.25" thickBot="1" x14ac:dyDescent="0.4">
      <c r="A2576" s="17">
        <f t="shared" si="80"/>
        <v>7100022</v>
      </c>
      <c r="B2576" s="17" t="s">
        <v>80</v>
      </c>
      <c r="C2576" s="15">
        <f>INDEX(装备!G:G,MATCH(属性!A2576,装备!A:A,0))</f>
        <v>11</v>
      </c>
      <c r="D2576" s="15" t="str">
        <f>INDEX(装备!E:E,MATCH(属性!A2576,装备!A:A,0))</f>
        <v>trousers</v>
      </c>
      <c r="E2576" s="14">
        <v>54</v>
      </c>
      <c r="F2576" s="17">
        <f>INT((VLOOKUP($C2576,装备数值,2,0)+VLOOKUP($C2576,装备数值,5,0)*($E2576-1))*VLOOKUP($D2576,系数!$K$2:$O$7,2,0))</f>
        <v>1825</v>
      </c>
      <c r="G2576" s="17">
        <f>INT((VLOOKUP($C2576,装备数值,3,0)+VLOOKUP($C2576,装备数值,6,0)*($E2576-1))*VLOOKUP($D2576,系数!$K$2:$O$7,3,0))</f>
        <v>0</v>
      </c>
      <c r="H2576" s="17">
        <f t="shared" si="81"/>
        <v>0</v>
      </c>
      <c r="I2576" s="17">
        <f>INT((VLOOKUP($C2576,装备数值,4,0)+VLOOKUP($C2576,装备数值,7,0)*($E2576-1))*VLOOKUP($D2576,系数!$K$2:$O$7,4,0))</f>
        <v>0</v>
      </c>
      <c r="J2576" s="17">
        <f>INT((VLOOKUP($C2576,装备数值,4,0)+VLOOKUP($C2576,装备数值,7,0)*($E2576-1))*VLOOKUP($D2576,系数!$K$2:$O$7,5,0))</f>
        <v>0</v>
      </c>
      <c r="K2576" s="17">
        <f>INT(VLOOKUP(E2576,强化金币,2,1)*VLOOKUP(INDEX(装备!F:F,MATCH(属性!A2576,装备!A:A,0)),系数!$K$12:$M$15,3,0))</f>
        <v>22000</v>
      </c>
      <c r="L2576" s="17"/>
      <c r="M2576" s="17"/>
      <c r="N2576" s="17"/>
      <c r="O2576" s="17">
        <f>IF(E2576=1,"",VLOOKUP(E2576,系数!$S$2:$AB$12,MATCH(属性!C2576,评级,0),1))</f>
        <v>0</v>
      </c>
    </row>
    <row r="2577" spans="1:15" ht="17.25" thickBot="1" x14ac:dyDescent="0.4">
      <c r="A2577" s="17">
        <f t="shared" si="80"/>
        <v>7100022</v>
      </c>
      <c r="B2577" s="17" t="s">
        <v>80</v>
      </c>
      <c r="C2577" s="15">
        <f>INDEX(装备!G:G,MATCH(属性!A2577,装备!A:A,0))</f>
        <v>11</v>
      </c>
      <c r="D2577" s="15" t="str">
        <f>INDEX(装备!E:E,MATCH(属性!A2577,装备!A:A,0))</f>
        <v>trousers</v>
      </c>
      <c r="E2577" s="14">
        <v>55</v>
      </c>
      <c r="F2577" s="17">
        <f>INT((VLOOKUP($C2577,装备数值,2,0)+VLOOKUP($C2577,装备数值,5,0)*($E2577-1))*VLOOKUP($D2577,系数!$K$2:$O$7,2,0))</f>
        <v>1850</v>
      </c>
      <c r="G2577" s="17">
        <f>INT((VLOOKUP($C2577,装备数值,3,0)+VLOOKUP($C2577,装备数值,6,0)*($E2577-1))*VLOOKUP($D2577,系数!$K$2:$O$7,3,0))</f>
        <v>0</v>
      </c>
      <c r="H2577" s="17">
        <f t="shared" si="81"/>
        <v>0</v>
      </c>
      <c r="I2577" s="17">
        <f>INT((VLOOKUP($C2577,装备数值,4,0)+VLOOKUP($C2577,装备数值,7,0)*($E2577-1))*VLOOKUP($D2577,系数!$K$2:$O$7,4,0))</f>
        <v>0</v>
      </c>
      <c r="J2577" s="17">
        <f>INT((VLOOKUP($C2577,装备数值,4,0)+VLOOKUP($C2577,装备数值,7,0)*($E2577-1))*VLOOKUP($D2577,系数!$K$2:$O$7,5,0))</f>
        <v>0</v>
      </c>
      <c r="K2577" s="17">
        <f>INT(VLOOKUP(E2577,强化金币,2,1)*VLOOKUP(INDEX(装备!F:F,MATCH(属性!A2577,装备!A:A,0)),系数!$K$12:$M$15,3,0))</f>
        <v>23100</v>
      </c>
      <c r="L2577" s="17"/>
      <c r="M2577" s="17"/>
      <c r="N2577" s="17"/>
      <c r="O2577" s="17">
        <f>IF(E2577=1,"",VLOOKUP(E2577,系数!$S$2:$AB$12,MATCH(属性!C2577,评级,0),1))</f>
        <v>0</v>
      </c>
    </row>
    <row r="2578" spans="1:15" ht="17.25" thickBot="1" x14ac:dyDescent="0.4">
      <c r="A2578" s="17">
        <f t="shared" si="80"/>
        <v>7100022</v>
      </c>
      <c r="B2578" s="17" t="s">
        <v>80</v>
      </c>
      <c r="C2578" s="15">
        <f>INDEX(装备!G:G,MATCH(属性!A2578,装备!A:A,0))</f>
        <v>11</v>
      </c>
      <c r="D2578" s="15" t="str">
        <f>INDEX(装备!E:E,MATCH(属性!A2578,装备!A:A,0))</f>
        <v>trousers</v>
      </c>
      <c r="E2578" s="14">
        <v>56</v>
      </c>
      <c r="F2578" s="17">
        <f>INT((VLOOKUP($C2578,装备数值,2,0)+VLOOKUP($C2578,装备数值,5,0)*($E2578-1))*VLOOKUP($D2578,系数!$K$2:$O$7,2,0))</f>
        <v>1875</v>
      </c>
      <c r="G2578" s="17">
        <f>INT((VLOOKUP($C2578,装备数值,3,0)+VLOOKUP($C2578,装备数值,6,0)*($E2578-1))*VLOOKUP($D2578,系数!$K$2:$O$7,3,0))</f>
        <v>0</v>
      </c>
      <c r="H2578" s="17">
        <f t="shared" si="81"/>
        <v>0</v>
      </c>
      <c r="I2578" s="17">
        <f>INT((VLOOKUP($C2578,装备数值,4,0)+VLOOKUP($C2578,装备数值,7,0)*($E2578-1))*VLOOKUP($D2578,系数!$K$2:$O$7,4,0))</f>
        <v>0</v>
      </c>
      <c r="J2578" s="17">
        <f>INT((VLOOKUP($C2578,装备数值,4,0)+VLOOKUP($C2578,装备数值,7,0)*($E2578-1))*VLOOKUP($D2578,系数!$K$2:$O$7,5,0))</f>
        <v>0</v>
      </c>
      <c r="K2578" s="17">
        <f>INT(VLOOKUP(E2578,强化金币,2,1)*VLOOKUP(INDEX(装备!F:F,MATCH(属性!A2578,装备!A:A,0)),系数!$K$12:$M$15,3,0))</f>
        <v>24200</v>
      </c>
      <c r="L2578" s="17"/>
      <c r="M2578" s="17"/>
      <c r="N2578" s="17"/>
      <c r="O2578" s="17">
        <f>IF(E2578=1,"",VLOOKUP(E2578,系数!$S$2:$AB$12,MATCH(属性!C2578,评级,0),1))</f>
        <v>0</v>
      </c>
    </row>
    <row r="2579" spans="1:15" ht="17.25" thickBot="1" x14ac:dyDescent="0.4">
      <c r="A2579" s="17">
        <f t="shared" si="80"/>
        <v>7100022</v>
      </c>
      <c r="B2579" s="17" t="s">
        <v>80</v>
      </c>
      <c r="C2579" s="15">
        <f>INDEX(装备!G:G,MATCH(属性!A2579,装备!A:A,0))</f>
        <v>11</v>
      </c>
      <c r="D2579" s="15" t="str">
        <f>INDEX(装备!E:E,MATCH(属性!A2579,装备!A:A,0))</f>
        <v>trousers</v>
      </c>
      <c r="E2579" s="14">
        <v>57</v>
      </c>
      <c r="F2579" s="17">
        <f>INT((VLOOKUP($C2579,装备数值,2,0)+VLOOKUP($C2579,装备数值,5,0)*($E2579-1))*VLOOKUP($D2579,系数!$K$2:$O$7,2,0))</f>
        <v>1900</v>
      </c>
      <c r="G2579" s="17">
        <f>INT((VLOOKUP($C2579,装备数值,3,0)+VLOOKUP($C2579,装备数值,6,0)*($E2579-1))*VLOOKUP($D2579,系数!$K$2:$O$7,3,0))</f>
        <v>0</v>
      </c>
      <c r="H2579" s="17">
        <f t="shared" si="81"/>
        <v>0</v>
      </c>
      <c r="I2579" s="17">
        <f>INT((VLOOKUP($C2579,装备数值,4,0)+VLOOKUP($C2579,装备数值,7,0)*($E2579-1))*VLOOKUP($D2579,系数!$K$2:$O$7,4,0))</f>
        <v>0</v>
      </c>
      <c r="J2579" s="17">
        <f>INT((VLOOKUP($C2579,装备数值,4,0)+VLOOKUP($C2579,装备数值,7,0)*($E2579-1))*VLOOKUP($D2579,系数!$K$2:$O$7,5,0))</f>
        <v>0</v>
      </c>
      <c r="K2579" s="17">
        <f>INT(VLOOKUP(E2579,强化金币,2,1)*VLOOKUP(INDEX(装备!F:F,MATCH(属性!A2579,装备!A:A,0)),系数!$K$12:$M$15,3,0))</f>
        <v>25300</v>
      </c>
      <c r="L2579" s="17"/>
      <c r="M2579" s="17"/>
      <c r="N2579" s="17"/>
      <c r="O2579" s="17">
        <f>IF(E2579=1,"",VLOOKUP(E2579,系数!$S$2:$AB$12,MATCH(属性!C2579,评级,0),1))</f>
        <v>0</v>
      </c>
    </row>
    <row r="2580" spans="1:15" ht="17.25" thickBot="1" x14ac:dyDescent="0.4">
      <c r="A2580" s="17">
        <f t="shared" si="80"/>
        <v>7100022</v>
      </c>
      <c r="B2580" s="17" t="s">
        <v>80</v>
      </c>
      <c r="C2580" s="15">
        <f>INDEX(装备!G:G,MATCH(属性!A2580,装备!A:A,0))</f>
        <v>11</v>
      </c>
      <c r="D2580" s="15" t="str">
        <f>INDEX(装备!E:E,MATCH(属性!A2580,装备!A:A,0))</f>
        <v>trousers</v>
      </c>
      <c r="E2580" s="14">
        <v>58</v>
      </c>
      <c r="F2580" s="17">
        <f>INT((VLOOKUP($C2580,装备数值,2,0)+VLOOKUP($C2580,装备数值,5,0)*($E2580-1))*VLOOKUP($D2580,系数!$K$2:$O$7,2,0))</f>
        <v>1925</v>
      </c>
      <c r="G2580" s="17">
        <f>INT((VLOOKUP($C2580,装备数值,3,0)+VLOOKUP($C2580,装备数值,6,0)*($E2580-1))*VLOOKUP($D2580,系数!$K$2:$O$7,3,0))</f>
        <v>0</v>
      </c>
      <c r="H2580" s="17">
        <f t="shared" si="81"/>
        <v>0</v>
      </c>
      <c r="I2580" s="17">
        <f>INT((VLOOKUP($C2580,装备数值,4,0)+VLOOKUP($C2580,装备数值,7,0)*($E2580-1))*VLOOKUP($D2580,系数!$K$2:$O$7,4,0))</f>
        <v>0</v>
      </c>
      <c r="J2580" s="17">
        <f>INT((VLOOKUP($C2580,装备数值,4,0)+VLOOKUP($C2580,装备数值,7,0)*($E2580-1))*VLOOKUP($D2580,系数!$K$2:$O$7,5,0))</f>
        <v>0</v>
      </c>
      <c r="K2580" s="17">
        <f>INT(VLOOKUP(E2580,强化金币,2,1)*VLOOKUP(INDEX(装备!F:F,MATCH(属性!A2580,装备!A:A,0)),系数!$K$12:$M$15,3,0))</f>
        <v>26400</v>
      </c>
      <c r="L2580" s="17"/>
      <c r="M2580" s="17"/>
      <c r="N2580" s="17"/>
      <c r="O2580" s="17">
        <f>IF(E2580=1,"",VLOOKUP(E2580,系数!$S$2:$AB$12,MATCH(属性!C2580,评级,0),1))</f>
        <v>0</v>
      </c>
    </row>
    <row r="2581" spans="1:15" ht="17.25" thickBot="1" x14ac:dyDescent="0.4">
      <c r="A2581" s="17">
        <f t="shared" si="80"/>
        <v>7100022</v>
      </c>
      <c r="B2581" s="17" t="s">
        <v>80</v>
      </c>
      <c r="C2581" s="15">
        <f>INDEX(装备!G:G,MATCH(属性!A2581,装备!A:A,0))</f>
        <v>11</v>
      </c>
      <c r="D2581" s="15" t="str">
        <f>INDEX(装备!E:E,MATCH(属性!A2581,装备!A:A,0))</f>
        <v>trousers</v>
      </c>
      <c r="E2581" s="14">
        <v>59</v>
      </c>
      <c r="F2581" s="17">
        <f>INT((VLOOKUP($C2581,装备数值,2,0)+VLOOKUP($C2581,装备数值,5,0)*($E2581-1))*VLOOKUP($D2581,系数!$K$2:$O$7,2,0))</f>
        <v>1950</v>
      </c>
      <c r="G2581" s="17">
        <f>INT((VLOOKUP($C2581,装备数值,3,0)+VLOOKUP($C2581,装备数值,6,0)*($E2581-1))*VLOOKUP($D2581,系数!$K$2:$O$7,3,0))</f>
        <v>0</v>
      </c>
      <c r="H2581" s="17">
        <f t="shared" si="81"/>
        <v>0</v>
      </c>
      <c r="I2581" s="17">
        <f>INT((VLOOKUP($C2581,装备数值,4,0)+VLOOKUP($C2581,装备数值,7,0)*($E2581-1))*VLOOKUP($D2581,系数!$K$2:$O$7,4,0))</f>
        <v>0</v>
      </c>
      <c r="J2581" s="17">
        <f>INT((VLOOKUP($C2581,装备数值,4,0)+VLOOKUP($C2581,装备数值,7,0)*($E2581-1))*VLOOKUP($D2581,系数!$K$2:$O$7,5,0))</f>
        <v>0</v>
      </c>
      <c r="K2581" s="17">
        <f>INT(VLOOKUP(E2581,强化金币,2,1)*VLOOKUP(INDEX(装备!F:F,MATCH(属性!A2581,装备!A:A,0)),系数!$K$12:$M$15,3,0))</f>
        <v>27500</v>
      </c>
      <c r="L2581" s="17"/>
      <c r="M2581" s="17"/>
      <c r="N2581" s="17"/>
      <c r="O2581" s="17">
        <f>IF(E2581=1,"",VLOOKUP(E2581,系数!$S$2:$AB$12,MATCH(属性!C2581,评级,0),1))</f>
        <v>0</v>
      </c>
    </row>
    <row r="2582" spans="1:15" ht="17.25" thickBot="1" x14ac:dyDescent="0.4">
      <c r="A2582" s="17">
        <f t="shared" si="80"/>
        <v>7100022</v>
      </c>
      <c r="B2582" s="17" t="s">
        <v>80</v>
      </c>
      <c r="C2582" s="15">
        <f>INDEX(装备!G:G,MATCH(属性!A2582,装备!A:A,0))</f>
        <v>11</v>
      </c>
      <c r="D2582" s="15" t="str">
        <f>INDEX(装备!E:E,MATCH(属性!A2582,装备!A:A,0))</f>
        <v>trousers</v>
      </c>
      <c r="E2582" s="14">
        <v>60</v>
      </c>
      <c r="F2582" s="17">
        <f>INT((VLOOKUP($C2582,装备数值,2,0)+VLOOKUP($C2582,装备数值,5,0)*($E2582-1))*VLOOKUP($D2582,系数!$K$2:$O$7,2,0))</f>
        <v>1975</v>
      </c>
      <c r="G2582" s="17">
        <f>INT((VLOOKUP($C2582,装备数值,3,0)+VLOOKUP($C2582,装备数值,6,0)*($E2582-1))*VLOOKUP($D2582,系数!$K$2:$O$7,3,0))</f>
        <v>0</v>
      </c>
      <c r="H2582" s="17">
        <f t="shared" si="81"/>
        <v>0</v>
      </c>
      <c r="I2582" s="17">
        <f>INT((VLOOKUP($C2582,装备数值,4,0)+VLOOKUP($C2582,装备数值,7,0)*($E2582-1))*VLOOKUP($D2582,系数!$K$2:$O$7,4,0))</f>
        <v>0</v>
      </c>
      <c r="J2582" s="17">
        <f>INT((VLOOKUP($C2582,装备数值,4,0)+VLOOKUP($C2582,装备数值,7,0)*($E2582-1))*VLOOKUP($D2582,系数!$K$2:$O$7,5,0))</f>
        <v>0</v>
      </c>
      <c r="K2582" s="17">
        <f>INT(VLOOKUP(E2582,强化金币,2,1)*VLOOKUP(INDEX(装备!F:F,MATCH(属性!A2582,装备!A:A,0)),系数!$K$12:$M$15,3,0))</f>
        <v>28875</v>
      </c>
      <c r="L2582" s="17"/>
      <c r="M2582" s="17"/>
      <c r="N2582" s="17"/>
      <c r="O2582" s="17">
        <f>IF(E2582=1,"",VLOOKUP(E2582,系数!$S$2:$AB$12,MATCH(属性!C2582,评级,0),1))</f>
        <v>0</v>
      </c>
    </row>
    <row r="2583" spans="1:15" ht="17.25" thickBot="1" x14ac:dyDescent="0.4">
      <c r="A2583" s="17">
        <f t="shared" si="80"/>
        <v>7100022</v>
      </c>
      <c r="B2583" s="17" t="s">
        <v>80</v>
      </c>
      <c r="C2583" s="15">
        <f>INDEX(装备!G:G,MATCH(属性!A2583,装备!A:A,0))</f>
        <v>11</v>
      </c>
      <c r="D2583" s="15" t="str">
        <f>INDEX(装备!E:E,MATCH(属性!A2583,装备!A:A,0))</f>
        <v>trousers</v>
      </c>
      <c r="E2583" s="14">
        <v>61</v>
      </c>
      <c r="F2583" s="17">
        <f>INT((VLOOKUP($C2583,装备数值,2,0)+VLOOKUP($C2583,装备数值,5,0)*($E2583-1))*VLOOKUP($D2583,系数!$K$2:$O$7,2,0))</f>
        <v>2000</v>
      </c>
      <c r="G2583" s="17">
        <f>INT((VLOOKUP($C2583,装备数值,3,0)+VLOOKUP($C2583,装备数值,6,0)*($E2583-1))*VLOOKUP($D2583,系数!$K$2:$O$7,3,0))</f>
        <v>0</v>
      </c>
      <c r="H2583" s="17">
        <f t="shared" si="81"/>
        <v>0</v>
      </c>
      <c r="I2583" s="17">
        <f>INT((VLOOKUP($C2583,装备数值,4,0)+VLOOKUP($C2583,装备数值,7,0)*($E2583-1))*VLOOKUP($D2583,系数!$K$2:$O$7,4,0))</f>
        <v>0</v>
      </c>
      <c r="J2583" s="17">
        <f>INT((VLOOKUP($C2583,装备数值,4,0)+VLOOKUP($C2583,装备数值,7,0)*($E2583-1))*VLOOKUP($D2583,系数!$K$2:$O$7,5,0))</f>
        <v>0</v>
      </c>
      <c r="K2583" s="17">
        <f>INT(VLOOKUP(E2583,强化金币,2,1)*VLOOKUP(INDEX(装备!F:F,MATCH(属性!A2583,装备!A:A,0)),系数!$K$12:$M$15,3,0))</f>
        <v>30250</v>
      </c>
      <c r="L2583" s="17"/>
      <c r="M2583" s="17"/>
      <c r="N2583" s="17"/>
      <c r="O2583" s="17">
        <f>IF(E2583=1,"",VLOOKUP(E2583,系数!$S$2:$AB$12,MATCH(属性!C2583,评级,0),1))</f>
        <v>0</v>
      </c>
    </row>
    <row r="2584" spans="1:15" ht="17.25" thickBot="1" x14ac:dyDescent="0.4">
      <c r="A2584" s="17">
        <f t="shared" si="80"/>
        <v>7100022</v>
      </c>
      <c r="B2584" s="17" t="s">
        <v>80</v>
      </c>
      <c r="C2584" s="15">
        <f>INDEX(装备!G:G,MATCH(属性!A2584,装备!A:A,0))</f>
        <v>11</v>
      </c>
      <c r="D2584" s="15" t="str">
        <f>INDEX(装备!E:E,MATCH(属性!A2584,装备!A:A,0))</f>
        <v>trousers</v>
      </c>
      <c r="E2584" s="14">
        <v>62</v>
      </c>
      <c r="F2584" s="17">
        <f>INT((VLOOKUP($C2584,装备数值,2,0)+VLOOKUP($C2584,装备数值,5,0)*($E2584-1))*VLOOKUP($D2584,系数!$K$2:$O$7,2,0))</f>
        <v>2025</v>
      </c>
      <c r="G2584" s="17">
        <f>INT((VLOOKUP($C2584,装备数值,3,0)+VLOOKUP($C2584,装备数值,6,0)*($E2584-1))*VLOOKUP($D2584,系数!$K$2:$O$7,3,0))</f>
        <v>0</v>
      </c>
      <c r="H2584" s="17">
        <f t="shared" si="81"/>
        <v>0</v>
      </c>
      <c r="I2584" s="17">
        <f>INT((VLOOKUP($C2584,装备数值,4,0)+VLOOKUP($C2584,装备数值,7,0)*($E2584-1))*VLOOKUP($D2584,系数!$K$2:$O$7,4,0))</f>
        <v>0</v>
      </c>
      <c r="J2584" s="17">
        <f>INT((VLOOKUP($C2584,装备数值,4,0)+VLOOKUP($C2584,装备数值,7,0)*($E2584-1))*VLOOKUP($D2584,系数!$K$2:$O$7,5,0))</f>
        <v>0</v>
      </c>
      <c r="K2584" s="17">
        <f>INT(VLOOKUP(E2584,强化金币,2,1)*VLOOKUP(INDEX(装备!F:F,MATCH(属性!A2584,装备!A:A,0)),系数!$K$12:$M$15,3,0))</f>
        <v>31625</v>
      </c>
      <c r="L2584" s="17"/>
      <c r="M2584" s="17"/>
      <c r="N2584" s="17"/>
      <c r="O2584" s="17">
        <f>IF(E2584=1,"",VLOOKUP(E2584,系数!$S$2:$AB$12,MATCH(属性!C2584,评级,0),1))</f>
        <v>0</v>
      </c>
    </row>
    <row r="2585" spans="1:15" ht="17.25" thickBot="1" x14ac:dyDescent="0.4">
      <c r="A2585" s="17">
        <f t="shared" si="80"/>
        <v>7100022</v>
      </c>
      <c r="B2585" s="17" t="s">
        <v>80</v>
      </c>
      <c r="C2585" s="15">
        <f>INDEX(装备!G:G,MATCH(属性!A2585,装备!A:A,0))</f>
        <v>11</v>
      </c>
      <c r="D2585" s="15" t="str">
        <f>INDEX(装备!E:E,MATCH(属性!A2585,装备!A:A,0))</f>
        <v>trousers</v>
      </c>
      <c r="E2585" s="14">
        <v>63</v>
      </c>
      <c r="F2585" s="17">
        <f>INT((VLOOKUP($C2585,装备数值,2,0)+VLOOKUP($C2585,装备数值,5,0)*($E2585-1))*VLOOKUP($D2585,系数!$K$2:$O$7,2,0))</f>
        <v>2050</v>
      </c>
      <c r="G2585" s="17">
        <f>INT((VLOOKUP($C2585,装备数值,3,0)+VLOOKUP($C2585,装备数值,6,0)*($E2585-1))*VLOOKUP($D2585,系数!$K$2:$O$7,3,0))</f>
        <v>0</v>
      </c>
      <c r="H2585" s="17">
        <f t="shared" si="81"/>
        <v>0</v>
      </c>
      <c r="I2585" s="17">
        <f>INT((VLOOKUP($C2585,装备数值,4,0)+VLOOKUP($C2585,装备数值,7,0)*($E2585-1))*VLOOKUP($D2585,系数!$K$2:$O$7,4,0))</f>
        <v>0</v>
      </c>
      <c r="J2585" s="17">
        <f>INT((VLOOKUP($C2585,装备数值,4,0)+VLOOKUP($C2585,装备数值,7,0)*($E2585-1))*VLOOKUP($D2585,系数!$K$2:$O$7,5,0))</f>
        <v>0</v>
      </c>
      <c r="K2585" s="17">
        <f>INT(VLOOKUP(E2585,强化金币,2,1)*VLOOKUP(INDEX(装备!F:F,MATCH(属性!A2585,装备!A:A,0)),系数!$K$12:$M$15,3,0))</f>
        <v>33000</v>
      </c>
      <c r="L2585" s="17"/>
      <c r="M2585" s="17"/>
      <c r="N2585" s="17"/>
      <c r="O2585" s="17">
        <f>IF(E2585=1,"",VLOOKUP(E2585,系数!$S$2:$AB$12,MATCH(属性!C2585,评级,0),1))</f>
        <v>0</v>
      </c>
    </row>
    <row r="2586" spans="1:15" ht="17.25" thickBot="1" x14ac:dyDescent="0.4">
      <c r="A2586" s="17">
        <f t="shared" si="80"/>
        <v>7100022</v>
      </c>
      <c r="B2586" s="17" t="s">
        <v>80</v>
      </c>
      <c r="C2586" s="15">
        <f>INDEX(装备!G:G,MATCH(属性!A2586,装备!A:A,0))</f>
        <v>11</v>
      </c>
      <c r="D2586" s="15" t="str">
        <f>INDEX(装备!E:E,MATCH(属性!A2586,装备!A:A,0))</f>
        <v>trousers</v>
      </c>
      <c r="E2586" s="14">
        <v>64</v>
      </c>
      <c r="F2586" s="17">
        <f>INT((VLOOKUP($C2586,装备数值,2,0)+VLOOKUP($C2586,装备数值,5,0)*($E2586-1))*VLOOKUP($D2586,系数!$K$2:$O$7,2,0))</f>
        <v>2075</v>
      </c>
      <c r="G2586" s="17">
        <f>INT((VLOOKUP($C2586,装备数值,3,0)+VLOOKUP($C2586,装备数值,6,0)*($E2586-1))*VLOOKUP($D2586,系数!$K$2:$O$7,3,0))</f>
        <v>0</v>
      </c>
      <c r="H2586" s="17">
        <f t="shared" si="81"/>
        <v>0</v>
      </c>
      <c r="I2586" s="17">
        <f>INT((VLOOKUP($C2586,装备数值,4,0)+VLOOKUP($C2586,装备数值,7,0)*($E2586-1))*VLOOKUP($D2586,系数!$K$2:$O$7,4,0))</f>
        <v>0</v>
      </c>
      <c r="J2586" s="17">
        <f>INT((VLOOKUP($C2586,装备数值,4,0)+VLOOKUP($C2586,装备数值,7,0)*($E2586-1))*VLOOKUP($D2586,系数!$K$2:$O$7,5,0))</f>
        <v>0</v>
      </c>
      <c r="K2586" s="17">
        <f>INT(VLOOKUP(E2586,强化金币,2,1)*VLOOKUP(INDEX(装备!F:F,MATCH(属性!A2586,装备!A:A,0)),系数!$K$12:$M$15,3,0))</f>
        <v>34375</v>
      </c>
      <c r="L2586" s="17"/>
      <c r="M2586" s="17"/>
      <c r="N2586" s="17"/>
      <c r="O2586" s="17">
        <f>IF(E2586=1,"",VLOOKUP(E2586,系数!$S$2:$AB$12,MATCH(属性!C2586,评级,0),1))</f>
        <v>0</v>
      </c>
    </row>
    <row r="2587" spans="1:15" ht="17.25" thickBot="1" x14ac:dyDescent="0.4">
      <c r="A2587" s="17">
        <f t="shared" si="80"/>
        <v>7100022</v>
      </c>
      <c r="B2587" s="17" t="s">
        <v>80</v>
      </c>
      <c r="C2587" s="15">
        <f>INDEX(装备!G:G,MATCH(属性!A2587,装备!A:A,0))</f>
        <v>11</v>
      </c>
      <c r="D2587" s="15" t="str">
        <f>INDEX(装备!E:E,MATCH(属性!A2587,装备!A:A,0))</f>
        <v>trousers</v>
      </c>
      <c r="E2587" s="14">
        <v>65</v>
      </c>
      <c r="F2587" s="17">
        <f>INT((VLOOKUP($C2587,装备数值,2,0)+VLOOKUP($C2587,装备数值,5,0)*($E2587-1))*VLOOKUP($D2587,系数!$K$2:$O$7,2,0))</f>
        <v>2100</v>
      </c>
      <c r="G2587" s="17">
        <f>INT((VLOOKUP($C2587,装备数值,3,0)+VLOOKUP($C2587,装备数值,6,0)*($E2587-1))*VLOOKUP($D2587,系数!$K$2:$O$7,3,0))</f>
        <v>0</v>
      </c>
      <c r="H2587" s="17">
        <f t="shared" si="81"/>
        <v>0</v>
      </c>
      <c r="I2587" s="17">
        <f>INT((VLOOKUP($C2587,装备数值,4,0)+VLOOKUP($C2587,装备数值,7,0)*($E2587-1))*VLOOKUP($D2587,系数!$K$2:$O$7,4,0))</f>
        <v>0</v>
      </c>
      <c r="J2587" s="17">
        <f>INT((VLOOKUP($C2587,装备数值,4,0)+VLOOKUP($C2587,装备数值,7,0)*($E2587-1))*VLOOKUP($D2587,系数!$K$2:$O$7,5,0))</f>
        <v>0</v>
      </c>
      <c r="K2587" s="17">
        <f>INT(VLOOKUP(E2587,强化金币,2,1)*VLOOKUP(INDEX(装备!F:F,MATCH(属性!A2587,装备!A:A,0)),系数!$K$12:$M$15,3,0))</f>
        <v>35750</v>
      </c>
      <c r="L2587" s="17"/>
      <c r="M2587" s="17"/>
      <c r="N2587" s="17"/>
      <c r="O2587" s="17">
        <f>IF(E2587=1,"",VLOOKUP(E2587,系数!$S$2:$AB$12,MATCH(属性!C2587,评级,0),1))</f>
        <v>0</v>
      </c>
    </row>
    <row r="2588" spans="1:15" ht="17.25" thickBot="1" x14ac:dyDescent="0.4">
      <c r="A2588" s="17">
        <f t="shared" si="80"/>
        <v>7100022</v>
      </c>
      <c r="B2588" s="17" t="s">
        <v>80</v>
      </c>
      <c r="C2588" s="15">
        <f>INDEX(装备!G:G,MATCH(属性!A2588,装备!A:A,0))</f>
        <v>11</v>
      </c>
      <c r="D2588" s="15" t="str">
        <f>INDEX(装备!E:E,MATCH(属性!A2588,装备!A:A,0))</f>
        <v>trousers</v>
      </c>
      <c r="E2588" s="14">
        <v>66</v>
      </c>
      <c r="F2588" s="17">
        <f>INT((VLOOKUP($C2588,装备数值,2,0)+VLOOKUP($C2588,装备数值,5,0)*($E2588-1))*VLOOKUP($D2588,系数!$K$2:$O$7,2,0))</f>
        <v>2125</v>
      </c>
      <c r="G2588" s="17">
        <f>INT((VLOOKUP($C2588,装备数值,3,0)+VLOOKUP($C2588,装备数值,6,0)*($E2588-1))*VLOOKUP($D2588,系数!$K$2:$O$7,3,0))</f>
        <v>0</v>
      </c>
      <c r="H2588" s="17">
        <f t="shared" si="81"/>
        <v>0</v>
      </c>
      <c r="I2588" s="17">
        <f>INT((VLOOKUP($C2588,装备数值,4,0)+VLOOKUP($C2588,装备数值,7,0)*($E2588-1))*VLOOKUP($D2588,系数!$K$2:$O$7,4,0))</f>
        <v>0</v>
      </c>
      <c r="J2588" s="17">
        <f>INT((VLOOKUP($C2588,装备数值,4,0)+VLOOKUP($C2588,装备数值,7,0)*($E2588-1))*VLOOKUP($D2588,系数!$K$2:$O$7,5,0))</f>
        <v>0</v>
      </c>
      <c r="K2588" s="17">
        <f>INT(VLOOKUP(E2588,强化金币,2,1)*VLOOKUP(INDEX(装备!F:F,MATCH(属性!A2588,装备!A:A,0)),系数!$K$12:$M$15,3,0))</f>
        <v>37125</v>
      </c>
      <c r="L2588" s="17"/>
      <c r="M2588" s="17"/>
      <c r="N2588" s="17"/>
      <c r="O2588" s="17">
        <f>IF(E2588=1,"",VLOOKUP(E2588,系数!$S$2:$AB$12,MATCH(属性!C2588,评级,0),1))</f>
        <v>0</v>
      </c>
    </row>
    <row r="2589" spans="1:15" ht="17.25" thickBot="1" x14ac:dyDescent="0.4">
      <c r="A2589" s="17">
        <f t="shared" si="80"/>
        <v>7100022</v>
      </c>
      <c r="B2589" s="17" t="s">
        <v>80</v>
      </c>
      <c r="C2589" s="15">
        <f>INDEX(装备!G:G,MATCH(属性!A2589,装备!A:A,0))</f>
        <v>11</v>
      </c>
      <c r="D2589" s="15" t="str">
        <f>INDEX(装备!E:E,MATCH(属性!A2589,装备!A:A,0))</f>
        <v>trousers</v>
      </c>
      <c r="E2589" s="14">
        <v>67</v>
      </c>
      <c r="F2589" s="17">
        <f>INT((VLOOKUP($C2589,装备数值,2,0)+VLOOKUP($C2589,装备数值,5,0)*($E2589-1))*VLOOKUP($D2589,系数!$K$2:$O$7,2,0))</f>
        <v>2150</v>
      </c>
      <c r="G2589" s="17">
        <f>INT((VLOOKUP($C2589,装备数值,3,0)+VLOOKUP($C2589,装备数值,6,0)*($E2589-1))*VLOOKUP($D2589,系数!$K$2:$O$7,3,0))</f>
        <v>0</v>
      </c>
      <c r="H2589" s="17">
        <f t="shared" si="81"/>
        <v>0</v>
      </c>
      <c r="I2589" s="17">
        <f>INT((VLOOKUP($C2589,装备数值,4,0)+VLOOKUP($C2589,装备数值,7,0)*($E2589-1))*VLOOKUP($D2589,系数!$K$2:$O$7,4,0))</f>
        <v>0</v>
      </c>
      <c r="J2589" s="17">
        <f>INT((VLOOKUP($C2589,装备数值,4,0)+VLOOKUP($C2589,装备数值,7,0)*($E2589-1))*VLOOKUP($D2589,系数!$K$2:$O$7,5,0))</f>
        <v>0</v>
      </c>
      <c r="K2589" s="17">
        <f>INT(VLOOKUP(E2589,强化金币,2,1)*VLOOKUP(INDEX(装备!F:F,MATCH(属性!A2589,装备!A:A,0)),系数!$K$12:$M$15,3,0))</f>
        <v>38500</v>
      </c>
      <c r="L2589" s="17"/>
      <c r="M2589" s="17"/>
      <c r="N2589" s="17"/>
      <c r="O2589" s="17">
        <f>IF(E2589=1,"",VLOOKUP(E2589,系数!$S$2:$AB$12,MATCH(属性!C2589,评级,0),1))</f>
        <v>0</v>
      </c>
    </row>
    <row r="2590" spans="1:15" ht="17.25" thickBot="1" x14ac:dyDescent="0.4">
      <c r="A2590" s="17">
        <f t="shared" si="80"/>
        <v>7100022</v>
      </c>
      <c r="B2590" s="17" t="s">
        <v>80</v>
      </c>
      <c r="C2590" s="15">
        <f>INDEX(装备!G:G,MATCH(属性!A2590,装备!A:A,0))</f>
        <v>11</v>
      </c>
      <c r="D2590" s="15" t="str">
        <f>INDEX(装备!E:E,MATCH(属性!A2590,装备!A:A,0))</f>
        <v>trousers</v>
      </c>
      <c r="E2590" s="14">
        <v>68</v>
      </c>
      <c r="F2590" s="17">
        <f>INT((VLOOKUP($C2590,装备数值,2,0)+VLOOKUP($C2590,装备数值,5,0)*($E2590-1))*VLOOKUP($D2590,系数!$K$2:$O$7,2,0))</f>
        <v>2175</v>
      </c>
      <c r="G2590" s="17">
        <f>INT((VLOOKUP($C2590,装备数值,3,0)+VLOOKUP($C2590,装备数值,6,0)*($E2590-1))*VLOOKUP($D2590,系数!$K$2:$O$7,3,0))</f>
        <v>0</v>
      </c>
      <c r="H2590" s="17">
        <f t="shared" si="81"/>
        <v>0</v>
      </c>
      <c r="I2590" s="17">
        <f>INT((VLOOKUP($C2590,装备数值,4,0)+VLOOKUP($C2590,装备数值,7,0)*($E2590-1))*VLOOKUP($D2590,系数!$K$2:$O$7,4,0))</f>
        <v>0</v>
      </c>
      <c r="J2590" s="17">
        <f>INT((VLOOKUP($C2590,装备数值,4,0)+VLOOKUP($C2590,装备数值,7,0)*($E2590-1))*VLOOKUP($D2590,系数!$K$2:$O$7,5,0))</f>
        <v>0</v>
      </c>
      <c r="K2590" s="17">
        <f>INT(VLOOKUP(E2590,强化金币,2,1)*VLOOKUP(INDEX(装备!F:F,MATCH(属性!A2590,装备!A:A,0)),系数!$K$12:$M$15,3,0))</f>
        <v>39875</v>
      </c>
      <c r="L2590" s="17"/>
      <c r="M2590" s="17"/>
      <c r="N2590" s="17"/>
      <c r="O2590" s="17">
        <f>IF(E2590=1,"",VLOOKUP(E2590,系数!$S$2:$AB$12,MATCH(属性!C2590,评级,0),1))</f>
        <v>0</v>
      </c>
    </row>
    <row r="2591" spans="1:15" ht="17.25" thickBot="1" x14ac:dyDescent="0.4">
      <c r="A2591" s="17">
        <f t="shared" si="80"/>
        <v>7100022</v>
      </c>
      <c r="B2591" s="17" t="s">
        <v>80</v>
      </c>
      <c r="C2591" s="15">
        <f>INDEX(装备!G:G,MATCH(属性!A2591,装备!A:A,0))</f>
        <v>11</v>
      </c>
      <c r="D2591" s="15" t="str">
        <f>INDEX(装备!E:E,MATCH(属性!A2591,装备!A:A,0))</f>
        <v>trousers</v>
      </c>
      <c r="E2591" s="14">
        <v>69</v>
      </c>
      <c r="F2591" s="17">
        <f>INT((VLOOKUP($C2591,装备数值,2,0)+VLOOKUP($C2591,装备数值,5,0)*($E2591-1))*VLOOKUP($D2591,系数!$K$2:$O$7,2,0))</f>
        <v>2200</v>
      </c>
      <c r="G2591" s="17">
        <f>INT((VLOOKUP($C2591,装备数值,3,0)+VLOOKUP($C2591,装备数值,6,0)*($E2591-1))*VLOOKUP($D2591,系数!$K$2:$O$7,3,0))</f>
        <v>0</v>
      </c>
      <c r="H2591" s="17">
        <f t="shared" si="81"/>
        <v>0</v>
      </c>
      <c r="I2591" s="17">
        <f>INT((VLOOKUP($C2591,装备数值,4,0)+VLOOKUP($C2591,装备数值,7,0)*($E2591-1))*VLOOKUP($D2591,系数!$K$2:$O$7,4,0))</f>
        <v>0</v>
      </c>
      <c r="J2591" s="17">
        <f>INT((VLOOKUP($C2591,装备数值,4,0)+VLOOKUP($C2591,装备数值,7,0)*($E2591-1))*VLOOKUP($D2591,系数!$K$2:$O$7,5,0))</f>
        <v>0</v>
      </c>
      <c r="K2591" s="17">
        <f>INT(VLOOKUP(E2591,强化金币,2,1)*VLOOKUP(INDEX(装备!F:F,MATCH(属性!A2591,装备!A:A,0)),系数!$K$12:$M$15,3,0))</f>
        <v>41250</v>
      </c>
      <c r="L2591" s="17"/>
      <c r="M2591" s="17"/>
      <c r="N2591" s="17"/>
      <c r="O2591" s="17">
        <f>IF(E2591=1,"",VLOOKUP(E2591,系数!$S$2:$AB$12,MATCH(属性!C2591,评级,0),1))</f>
        <v>0</v>
      </c>
    </row>
    <row r="2592" spans="1:15" ht="17.25" thickBot="1" x14ac:dyDescent="0.4">
      <c r="A2592" s="17">
        <f t="shared" si="80"/>
        <v>7100022</v>
      </c>
      <c r="B2592" s="17" t="s">
        <v>80</v>
      </c>
      <c r="C2592" s="15">
        <f>INDEX(装备!G:G,MATCH(属性!A2592,装备!A:A,0))</f>
        <v>11</v>
      </c>
      <c r="D2592" s="15" t="str">
        <f>INDEX(装备!E:E,MATCH(属性!A2592,装备!A:A,0))</f>
        <v>trousers</v>
      </c>
      <c r="E2592" s="14">
        <v>70</v>
      </c>
      <c r="F2592" s="17">
        <f>INT((VLOOKUP($C2592,装备数值,2,0)+VLOOKUP($C2592,装备数值,5,0)*($E2592-1))*VLOOKUP($D2592,系数!$K$2:$O$7,2,0))</f>
        <v>2225</v>
      </c>
      <c r="G2592" s="17">
        <f>INT((VLOOKUP($C2592,装备数值,3,0)+VLOOKUP($C2592,装备数值,6,0)*($E2592-1))*VLOOKUP($D2592,系数!$K$2:$O$7,3,0))</f>
        <v>0</v>
      </c>
      <c r="H2592" s="17">
        <f t="shared" si="81"/>
        <v>0</v>
      </c>
      <c r="I2592" s="17">
        <f>INT((VLOOKUP($C2592,装备数值,4,0)+VLOOKUP($C2592,装备数值,7,0)*($E2592-1))*VLOOKUP($D2592,系数!$K$2:$O$7,4,0))</f>
        <v>0</v>
      </c>
      <c r="J2592" s="17">
        <f>INT((VLOOKUP($C2592,装备数值,4,0)+VLOOKUP($C2592,装备数值,7,0)*($E2592-1))*VLOOKUP($D2592,系数!$K$2:$O$7,5,0))</f>
        <v>0</v>
      </c>
      <c r="K2592" s="17">
        <f>INT(VLOOKUP(E2592,强化金币,2,1)*VLOOKUP(INDEX(装备!F:F,MATCH(属性!A2592,装备!A:A,0)),系数!$K$12:$M$15,3,0))</f>
        <v>42625</v>
      </c>
      <c r="L2592" s="17"/>
      <c r="M2592" s="17"/>
      <c r="N2592" s="17"/>
      <c r="O2592" s="17">
        <f>IF(E2592=1,"",VLOOKUP(E2592,系数!$S$2:$AB$12,MATCH(属性!C2592,评级,0),1))</f>
        <v>0</v>
      </c>
    </row>
    <row r="2593" spans="1:15" ht="17.25" thickBot="1" x14ac:dyDescent="0.4">
      <c r="A2593" s="17">
        <f t="shared" si="80"/>
        <v>7100022</v>
      </c>
      <c r="B2593" s="17" t="s">
        <v>80</v>
      </c>
      <c r="C2593" s="15">
        <f>INDEX(装备!G:G,MATCH(属性!A2593,装备!A:A,0))</f>
        <v>11</v>
      </c>
      <c r="D2593" s="15" t="str">
        <f>INDEX(装备!E:E,MATCH(属性!A2593,装备!A:A,0))</f>
        <v>trousers</v>
      </c>
      <c r="E2593" s="14">
        <v>71</v>
      </c>
      <c r="F2593" s="17">
        <f>INT((VLOOKUP($C2593,装备数值,2,0)+VLOOKUP($C2593,装备数值,5,0)*($E2593-1))*VLOOKUP($D2593,系数!$K$2:$O$7,2,0))</f>
        <v>2250</v>
      </c>
      <c r="G2593" s="17">
        <f>INT((VLOOKUP($C2593,装备数值,3,0)+VLOOKUP($C2593,装备数值,6,0)*($E2593-1))*VLOOKUP($D2593,系数!$K$2:$O$7,3,0))</f>
        <v>0</v>
      </c>
      <c r="H2593" s="17">
        <f t="shared" si="81"/>
        <v>0</v>
      </c>
      <c r="I2593" s="17">
        <f>INT((VLOOKUP($C2593,装备数值,4,0)+VLOOKUP($C2593,装备数值,7,0)*($E2593-1))*VLOOKUP($D2593,系数!$K$2:$O$7,4,0))</f>
        <v>0</v>
      </c>
      <c r="J2593" s="17">
        <f>INT((VLOOKUP($C2593,装备数值,4,0)+VLOOKUP($C2593,装备数值,7,0)*($E2593-1))*VLOOKUP($D2593,系数!$K$2:$O$7,5,0))</f>
        <v>0</v>
      </c>
      <c r="K2593" s="17">
        <f>INT(VLOOKUP(E2593,强化金币,2,1)*VLOOKUP(INDEX(装备!F:F,MATCH(属性!A2593,装备!A:A,0)),系数!$K$12:$M$15,3,0))</f>
        <v>44000</v>
      </c>
      <c r="L2593" s="17"/>
      <c r="M2593" s="17"/>
      <c r="N2593" s="17"/>
      <c r="O2593" s="17">
        <f>IF(E2593=1,"",VLOOKUP(E2593,系数!$S$2:$AB$12,MATCH(属性!C2593,评级,0),1))</f>
        <v>0</v>
      </c>
    </row>
    <row r="2594" spans="1:15" ht="17.25" thickBot="1" x14ac:dyDescent="0.4">
      <c r="A2594" s="17">
        <f t="shared" si="80"/>
        <v>7100022</v>
      </c>
      <c r="B2594" s="17" t="s">
        <v>80</v>
      </c>
      <c r="C2594" s="15">
        <f>INDEX(装备!G:G,MATCH(属性!A2594,装备!A:A,0))</f>
        <v>11</v>
      </c>
      <c r="D2594" s="15" t="str">
        <f>INDEX(装备!E:E,MATCH(属性!A2594,装备!A:A,0))</f>
        <v>trousers</v>
      </c>
      <c r="E2594" s="14">
        <v>72</v>
      </c>
      <c r="F2594" s="17">
        <f>INT((VLOOKUP($C2594,装备数值,2,0)+VLOOKUP($C2594,装备数值,5,0)*($E2594-1))*VLOOKUP($D2594,系数!$K$2:$O$7,2,0))</f>
        <v>2275</v>
      </c>
      <c r="G2594" s="17">
        <f>INT((VLOOKUP($C2594,装备数值,3,0)+VLOOKUP($C2594,装备数值,6,0)*($E2594-1))*VLOOKUP($D2594,系数!$K$2:$O$7,3,0))</f>
        <v>0</v>
      </c>
      <c r="H2594" s="17">
        <f t="shared" si="81"/>
        <v>0</v>
      </c>
      <c r="I2594" s="17">
        <f>INT((VLOOKUP($C2594,装备数值,4,0)+VLOOKUP($C2594,装备数值,7,0)*($E2594-1))*VLOOKUP($D2594,系数!$K$2:$O$7,4,0))</f>
        <v>0</v>
      </c>
      <c r="J2594" s="17">
        <f>INT((VLOOKUP($C2594,装备数值,4,0)+VLOOKUP($C2594,装备数值,7,0)*($E2594-1))*VLOOKUP($D2594,系数!$K$2:$O$7,5,0))</f>
        <v>0</v>
      </c>
      <c r="K2594" s="17">
        <f>INT(VLOOKUP(E2594,强化金币,2,1)*VLOOKUP(INDEX(装备!F:F,MATCH(属性!A2594,装备!A:A,0)),系数!$K$12:$M$15,3,0))</f>
        <v>45375</v>
      </c>
      <c r="L2594" s="17"/>
      <c r="M2594" s="17"/>
      <c r="N2594" s="17"/>
      <c r="O2594" s="17">
        <f>IF(E2594=1,"",VLOOKUP(E2594,系数!$S$2:$AB$12,MATCH(属性!C2594,评级,0),1))</f>
        <v>0</v>
      </c>
    </row>
    <row r="2595" spans="1:15" ht="17.25" thickBot="1" x14ac:dyDescent="0.4">
      <c r="A2595" s="17">
        <f t="shared" si="80"/>
        <v>7100022</v>
      </c>
      <c r="B2595" s="17" t="s">
        <v>80</v>
      </c>
      <c r="C2595" s="15">
        <f>INDEX(装备!G:G,MATCH(属性!A2595,装备!A:A,0))</f>
        <v>11</v>
      </c>
      <c r="D2595" s="15" t="str">
        <f>INDEX(装备!E:E,MATCH(属性!A2595,装备!A:A,0))</f>
        <v>trousers</v>
      </c>
      <c r="E2595" s="14">
        <v>73</v>
      </c>
      <c r="F2595" s="17">
        <f>INT((VLOOKUP($C2595,装备数值,2,0)+VLOOKUP($C2595,装备数值,5,0)*($E2595-1))*VLOOKUP($D2595,系数!$K$2:$O$7,2,0))</f>
        <v>2300</v>
      </c>
      <c r="G2595" s="17">
        <f>INT((VLOOKUP($C2595,装备数值,3,0)+VLOOKUP($C2595,装备数值,6,0)*($E2595-1))*VLOOKUP($D2595,系数!$K$2:$O$7,3,0))</f>
        <v>0</v>
      </c>
      <c r="H2595" s="17">
        <f t="shared" si="81"/>
        <v>0</v>
      </c>
      <c r="I2595" s="17">
        <f>INT((VLOOKUP($C2595,装备数值,4,0)+VLOOKUP($C2595,装备数值,7,0)*($E2595-1))*VLOOKUP($D2595,系数!$K$2:$O$7,4,0))</f>
        <v>0</v>
      </c>
      <c r="J2595" s="17">
        <f>INT((VLOOKUP($C2595,装备数值,4,0)+VLOOKUP($C2595,装备数值,7,0)*($E2595-1))*VLOOKUP($D2595,系数!$K$2:$O$7,5,0))</f>
        <v>0</v>
      </c>
      <c r="K2595" s="17">
        <f>INT(VLOOKUP(E2595,强化金币,2,1)*VLOOKUP(INDEX(装备!F:F,MATCH(属性!A2595,装备!A:A,0)),系数!$K$12:$M$15,3,0))</f>
        <v>46750</v>
      </c>
      <c r="L2595" s="17"/>
      <c r="M2595" s="17"/>
      <c r="N2595" s="17"/>
      <c r="O2595" s="17">
        <f>IF(E2595=1,"",VLOOKUP(E2595,系数!$S$2:$AB$12,MATCH(属性!C2595,评级,0),1))</f>
        <v>0</v>
      </c>
    </row>
    <row r="2596" spans="1:15" ht="17.25" thickBot="1" x14ac:dyDescent="0.4">
      <c r="A2596" s="17">
        <f t="shared" si="80"/>
        <v>7100022</v>
      </c>
      <c r="B2596" s="17" t="s">
        <v>80</v>
      </c>
      <c r="C2596" s="15">
        <f>INDEX(装备!G:G,MATCH(属性!A2596,装备!A:A,0))</f>
        <v>11</v>
      </c>
      <c r="D2596" s="15" t="str">
        <f>INDEX(装备!E:E,MATCH(属性!A2596,装备!A:A,0))</f>
        <v>trousers</v>
      </c>
      <c r="E2596" s="14">
        <v>74</v>
      </c>
      <c r="F2596" s="17">
        <f>INT((VLOOKUP($C2596,装备数值,2,0)+VLOOKUP($C2596,装备数值,5,0)*($E2596-1))*VLOOKUP($D2596,系数!$K$2:$O$7,2,0))</f>
        <v>2325</v>
      </c>
      <c r="G2596" s="17">
        <f>INT((VLOOKUP($C2596,装备数值,3,0)+VLOOKUP($C2596,装备数值,6,0)*($E2596-1))*VLOOKUP($D2596,系数!$K$2:$O$7,3,0))</f>
        <v>0</v>
      </c>
      <c r="H2596" s="17">
        <f t="shared" si="81"/>
        <v>0</v>
      </c>
      <c r="I2596" s="17">
        <f>INT((VLOOKUP($C2596,装备数值,4,0)+VLOOKUP($C2596,装备数值,7,0)*($E2596-1))*VLOOKUP($D2596,系数!$K$2:$O$7,4,0))</f>
        <v>0</v>
      </c>
      <c r="J2596" s="17">
        <f>INT((VLOOKUP($C2596,装备数值,4,0)+VLOOKUP($C2596,装备数值,7,0)*($E2596-1))*VLOOKUP($D2596,系数!$K$2:$O$7,5,0))</f>
        <v>0</v>
      </c>
      <c r="K2596" s="17">
        <f>INT(VLOOKUP(E2596,强化金币,2,1)*VLOOKUP(INDEX(装备!F:F,MATCH(属性!A2596,装备!A:A,0)),系数!$K$12:$M$15,3,0))</f>
        <v>48125</v>
      </c>
      <c r="L2596" s="17"/>
      <c r="M2596" s="17"/>
      <c r="N2596" s="17"/>
      <c r="O2596" s="17">
        <f>IF(E2596=1,"",VLOOKUP(E2596,系数!$S$2:$AB$12,MATCH(属性!C2596,评级,0),1))</f>
        <v>0</v>
      </c>
    </row>
    <row r="2597" spans="1:15" ht="17.25" thickBot="1" x14ac:dyDescent="0.4">
      <c r="A2597" s="17">
        <f t="shared" si="80"/>
        <v>7100022</v>
      </c>
      <c r="B2597" s="17" t="s">
        <v>80</v>
      </c>
      <c r="C2597" s="15">
        <f>INDEX(装备!G:G,MATCH(属性!A2597,装备!A:A,0))</f>
        <v>11</v>
      </c>
      <c r="D2597" s="15" t="str">
        <f>INDEX(装备!E:E,MATCH(属性!A2597,装备!A:A,0))</f>
        <v>trousers</v>
      </c>
      <c r="E2597" s="14">
        <v>75</v>
      </c>
      <c r="F2597" s="17">
        <f>INT((VLOOKUP($C2597,装备数值,2,0)+VLOOKUP($C2597,装备数值,5,0)*($E2597-1))*VLOOKUP($D2597,系数!$K$2:$O$7,2,0))</f>
        <v>2350</v>
      </c>
      <c r="G2597" s="17">
        <f>INT((VLOOKUP($C2597,装备数值,3,0)+VLOOKUP($C2597,装备数值,6,0)*($E2597-1))*VLOOKUP($D2597,系数!$K$2:$O$7,3,0))</f>
        <v>0</v>
      </c>
      <c r="H2597" s="17">
        <f t="shared" si="81"/>
        <v>0</v>
      </c>
      <c r="I2597" s="17">
        <f>INT((VLOOKUP($C2597,装备数值,4,0)+VLOOKUP($C2597,装备数值,7,0)*($E2597-1))*VLOOKUP($D2597,系数!$K$2:$O$7,4,0))</f>
        <v>0</v>
      </c>
      <c r="J2597" s="17">
        <f>INT((VLOOKUP($C2597,装备数值,4,0)+VLOOKUP($C2597,装备数值,7,0)*($E2597-1))*VLOOKUP($D2597,系数!$K$2:$O$7,5,0))</f>
        <v>0</v>
      </c>
      <c r="K2597" s="17">
        <f>INT(VLOOKUP(E2597,强化金币,2,1)*VLOOKUP(INDEX(装备!F:F,MATCH(属性!A2597,装备!A:A,0)),系数!$K$12:$M$15,3,0))</f>
        <v>49500</v>
      </c>
      <c r="L2597" s="17"/>
      <c r="M2597" s="17"/>
      <c r="N2597" s="17"/>
      <c r="O2597" s="17">
        <f>IF(E2597=1,"",VLOOKUP(E2597,系数!$S$2:$AB$12,MATCH(属性!C2597,评级,0),1))</f>
        <v>0</v>
      </c>
    </row>
    <row r="2598" spans="1:15" ht="17.25" thickBot="1" x14ac:dyDescent="0.4">
      <c r="A2598" s="17">
        <f t="shared" si="80"/>
        <v>7100022</v>
      </c>
      <c r="B2598" s="17" t="s">
        <v>80</v>
      </c>
      <c r="C2598" s="15">
        <f>INDEX(装备!G:G,MATCH(属性!A2598,装备!A:A,0))</f>
        <v>11</v>
      </c>
      <c r="D2598" s="15" t="str">
        <f>INDEX(装备!E:E,MATCH(属性!A2598,装备!A:A,0))</f>
        <v>trousers</v>
      </c>
      <c r="E2598" s="14">
        <v>76</v>
      </c>
      <c r="F2598" s="17">
        <f>INT((VLOOKUP($C2598,装备数值,2,0)+VLOOKUP($C2598,装备数值,5,0)*($E2598-1))*VLOOKUP($D2598,系数!$K$2:$O$7,2,0))</f>
        <v>2375</v>
      </c>
      <c r="G2598" s="17">
        <f>INT((VLOOKUP($C2598,装备数值,3,0)+VLOOKUP($C2598,装备数值,6,0)*($E2598-1))*VLOOKUP($D2598,系数!$K$2:$O$7,3,0))</f>
        <v>0</v>
      </c>
      <c r="H2598" s="17">
        <f t="shared" si="81"/>
        <v>0</v>
      </c>
      <c r="I2598" s="17">
        <f>INT((VLOOKUP($C2598,装备数值,4,0)+VLOOKUP($C2598,装备数值,7,0)*($E2598-1))*VLOOKUP($D2598,系数!$K$2:$O$7,4,0))</f>
        <v>0</v>
      </c>
      <c r="J2598" s="17">
        <f>INT((VLOOKUP($C2598,装备数值,4,0)+VLOOKUP($C2598,装备数值,7,0)*($E2598-1))*VLOOKUP($D2598,系数!$K$2:$O$7,5,0))</f>
        <v>0</v>
      </c>
      <c r="K2598" s="17">
        <f>INT(VLOOKUP(E2598,强化金币,2,1)*VLOOKUP(INDEX(装备!F:F,MATCH(属性!A2598,装备!A:A,0)),系数!$K$12:$M$15,3,0))</f>
        <v>50875</v>
      </c>
      <c r="L2598" s="17"/>
      <c r="M2598" s="17"/>
      <c r="N2598" s="17"/>
      <c r="O2598" s="17">
        <f>IF(E2598=1,"",VLOOKUP(E2598,系数!$S$2:$AB$12,MATCH(属性!C2598,评级,0),1))</f>
        <v>0</v>
      </c>
    </row>
    <row r="2599" spans="1:15" ht="17.25" thickBot="1" x14ac:dyDescent="0.4">
      <c r="A2599" s="17">
        <f t="shared" si="80"/>
        <v>7100022</v>
      </c>
      <c r="B2599" s="17" t="s">
        <v>80</v>
      </c>
      <c r="C2599" s="15">
        <f>INDEX(装备!G:G,MATCH(属性!A2599,装备!A:A,0))</f>
        <v>11</v>
      </c>
      <c r="D2599" s="15" t="str">
        <f>INDEX(装备!E:E,MATCH(属性!A2599,装备!A:A,0))</f>
        <v>trousers</v>
      </c>
      <c r="E2599" s="14">
        <v>77</v>
      </c>
      <c r="F2599" s="17">
        <f>INT((VLOOKUP($C2599,装备数值,2,0)+VLOOKUP($C2599,装备数值,5,0)*($E2599-1))*VLOOKUP($D2599,系数!$K$2:$O$7,2,0))</f>
        <v>2400</v>
      </c>
      <c r="G2599" s="17">
        <f>INT((VLOOKUP($C2599,装备数值,3,0)+VLOOKUP($C2599,装备数值,6,0)*($E2599-1))*VLOOKUP($D2599,系数!$K$2:$O$7,3,0))</f>
        <v>0</v>
      </c>
      <c r="H2599" s="17">
        <f t="shared" si="81"/>
        <v>0</v>
      </c>
      <c r="I2599" s="17">
        <f>INT((VLOOKUP($C2599,装备数值,4,0)+VLOOKUP($C2599,装备数值,7,0)*($E2599-1))*VLOOKUP($D2599,系数!$K$2:$O$7,4,0))</f>
        <v>0</v>
      </c>
      <c r="J2599" s="17">
        <f>INT((VLOOKUP($C2599,装备数值,4,0)+VLOOKUP($C2599,装备数值,7,0)*($E2599-1))*VLOOKUP($D2599,系数!$K$2:$O$7,5,0))</f>
        <v>0</v>
      </c>
      <c r="K2599" s="17">
        <f>INT(VLOOKUP(E2599,强化金币,2,1)*VLOOKUP(INDEX(装备!F:F,MATCH(属性!A2599,装备!A:A,0)),系数!$K$12:$M$15,3,0))</f>
        <v>52250</v>
      </c>
      <c r="L2599" s="17"/>
      <c r="M2599" s="17"/>
      <c r="N2599" s="17"/>
      <c r="O2599" s="17">
        <f>IF(E2599=1,"",VLOOKUP(E2599,系数!$S$2:$AB$12,MATCH(属性!C2599,评级,0),1))</f>
        <v>0</v>
      </c>
    </row>
    <row r="2600" spans="1:15" ht="17.25" thickBot="1" x14ac:dyDescent="0.4">
      <c r="A2600" s="17">
        <f t="shared" si="80"/>
        <v>7100022</v>
      </c>
      <c r="B2600" s="17" t="s">
        <v>80</v>
      </c>
      <c r="C2600" s="15">
        <f>INDEX(装备!G:G,MATCH(属性!A2600,装备!A:A,0))</f>
        <v>11</v>
      </c>
      <c r="D2600" s="15" t="str">
        <f>INDEX(装备!E:E,MATCH(属性!A2600,装备!A:A,0))</f>
        <v>trousers</v>
      </c>
      <c r="E2600" s="14">
        <v>78</v>
      </c>
      <c r="F2600" s="17">
        <f>INT((VLOOKUP($C2600,装备数值,2,0)+VLOOKUP($C2600,装备数值,5,0)*($E2600-1))*VLOOKUP($D2600,系数!$K$2:$O$7,2,0))</f>
        <v>2425</v>
      </c>
      <c r="G2600" s="17">
        <f>INT((VLOOKUP($C2600,装备数值,3,0)+VLOOKUP($C2600,装备数值,6,0)*($E2600-1))*VLOOKUP($D2600,系数!$K$2:$O$7,3,0))</f>
        <v>0</v>
      </c>
      <c r="H2600" s="17">
        <f t="shared" si="81"/>
        <v>0</v>
      </c>
      <c r="I2600" s="17">
        <f>INT((VLOOKUP($C2600,装备数值,4,0)+VLOOKUP($C2600,装备数值,7,0)*($E2600-1))*VLOOKUP($D2600,系数!$K$2:$O$7,4,0))</f>
        <v>0</v>
      </c>
      <c r="J2600" s="17">
        <f>INT((VLOOKUP($C2600,装备数值,4,0)+VLOOKUP($C2600,装备数值,7,0)*($E2600-1))*VLOOKUP($D2600,系数!$K$2:$O$7,5,0))</f>
        <v>0</v>
      </c>
      <c r="K2600" s="17">
        <f>INT(VLOOKUP(E2600,强化金币,2,1)*VLOOKUP(INDEX(装备!F:F,MATCH(属性!A2600,装备!A:A,0)),系数!$K$12:$M$15,3,0))</f>
        <v>53625</v>
      </c>
      <c r="L2600" s="17"/>
      <c r="M2600" s="17"/>
      <c r="N2600" s="17"/>
      <c r="O2600" s="17">
        <f>IF(E2600=1,"",VLOOKUP(E2600,系数!$S$2:$AB$12,MATCH(属性!C2600,评级,0),1))</f>
        <v>0</v>
      </c>
    </row>
    <row r="2601" spans="1:15" ht="17.25" thickBot="1" x14ac:dyDescent="0.4">
      <c r="A2601" s="17">
        <f t="shared" si="80"/>
        <v>7100022</v>
      </c>
      <c r="B2601" s="17" t="s">
        <v>80</v>
      </c>
      <c r="C2601" s="15">
        <f>INDEX(装备!G:G,MATCH(属性!A2601,装备!A:A,0))</f>
        <v>11</v>
      </c>
      <c r="D2601" s="15" t="str">
        <f>INDEX(装备!E:E,MATCH(属性!A2601,装备!A:A,0))</f>
        <v>trousers</v>
      </c>
      <c r="E2601" s="14">
        <v>79</v>
      </c>
      <c r="F2601" s="17">
        <f>INT((VLOOKUP($C2601,装备数值,2,0)+VLOOKUP($C2601,装备数值,5,0)*($E2601-1))*VLOOKUP($D2601,系数!$K$2:$O$7,2,0))</f>
        <v>2450</v>
      </c>
      <c r="G2601" s="17">
        <f>INT((VLOOKUP($C2601,装备数值,3,0)+VLOOKUP($C2601,装备数值,6,0)*($E2601-1))*VLOOKUP($D2601,系数!$K$2:$O$7,3,0))</f>
        <v>0</v>
      </c>
      <c r="H2601" s="17">
        <f t="shared" si="81"/>
        <v>0</v>
      </c>
      <c r="I2601" s="17">
        <f>INT((VLOOKUP($C2601,装备数值,4,0)+VLOOKUP($C2601,装备数值,7,0)*($E2601-1))*VLOOKUP($D2601,系数!$K$2:$O$7,4,0))</f>
        <v>0</v>
      </c>
      <c r="J2601" s="17">
        <f>INT((VLOOKUP($C2601,装备数值,4,0)+VLOOKUP($C2601,装备数值,7,0)*($E2601-1))*VLOOKUP($D2601,系数!$K$2:$O$7,5,0))</f>
        <v>0</v>
      </c>
      <c r="K2601" s="17">
        <f>INT(VLOOKUP(E2601,强化金币,2,1)*VLOOKUP(INDEX(装备!F:F,MATCH(属性!A2601,装备!A:A,0)),系数!$K$12:$M$15,3,0))</f>
        <v>55000</v>
      </c>
      <c r="L2601" s="17"/>
      <c r="M2601" s="17"/>
      <c r="N2601" s="17"/>
      <c r="O2601" s="17">
        <f>IF(E2601=1,"",VLOOKUP(E2601,系数!$S$2:$AB$12,MATCH(属性!C2601,评级,0),1))</f>
        <v>0</v>
      </c>
    </row>
    <row r="2602" spans="1:15" ht="17.25" thickBot="1" x14ac:dyDescent="0.4">
      <c r="A2602" s="17">
        <f t="shared" si="80"/>
        <v>7100022</v>
      </c>
      <c r="B2602" s="17" t="s">
        <v>80</v>
      </c>
      <c r="C2602" s="15">
        <f>INDEX(装备!G:G,MATCH(属性!A2602,装备!A:A,0))</f>
        <v>11</v>
      </c>
      <c r="D2602" s="15" t="str">
        <f>INDEX(装备!E:E,MATCH(属性!A2602,装备!A:A,0))</f>
        <v>trousers</v>
      </c>
      <c r="E2602" s="14">
        <v>80</v>
      </c>
      <c r="F2602" s="17">
        <f>INT((VLOOKUP($C2602,装备数值,2,0)+VLOOKUP($C2602,装备数值,5,0)*($E2602-1))*VLOOKUP($D2602,系数!$K$2:$O$7,2,0))</f>
        <v>2475</v>
      </c>
      <c r="G2602" s="17">
        <f>INT((VLOOKUP($C2602,装备数值,3,0)+VLOOKUP($C2602,装备数值,6,0)*($E2602-1))*VLOOKUP($D2602,系数!$K$2:$O$7,3,0))</f>
        <v>0</v>
      </c>
      <c r="H2602" s="17">
        <f t="shared" si="81"/>
        <v>0</v>
      </c>
      <c r="I2602" s="17">
        <f>INT((VLOOKUP($C2602,装备数值,4,0)+VLOOKUP($C2602,装备数值,7,0)*($E2602-1))*VLOOKUP($D2602,系数!$K$2:$O$7,4,0))</f>
        <v>0</v>
      </c>
      <c r="J2602" s="17">
        <f>INT((VLOOKUP($C2602,装备数值,4,0)+VLOOKUP($C2602,装备数值,7,0)*($E2602-1))*VLOOKUP($D2602,系数!$K$2:$O$7,5,0))</f>
        <v>0</v>
      </c>
      <c r="K2602" s="17">
        <f>INT(VLOOKUP(E2602,强化金币,2,1)*VLOOKUP(INDEX(装备!F:F,MATCH(属性!A2602,装备!A:A,0)),系数!$K$12:$M$15,3,0))</f>
        <v>66000</v>
      </c>
      <c r="L2602" s="17"/>
      <c r="M2602" s="17"/>
      <c r="N2602" s="17"/>
      <c r="O2602" s="17">
        <f>IF(E2602=1,"",VLOOKUP(E2602,系数!$S$2:$AB$12,MATCH(属性!C2602,评级,0),1))</f>
        <v>0</v>
      </c>
    </row>
    <row r="2603" spans="1:15" ht="17.25" thickBot="1" x14ac:dyDescent="0.4">
      <c r="A2603" s="17">
        <f t="shared" si="80"/>
        <v>7100022</v>
      </c>
      <c r="B2603" s="17" t="s">
        <v>80</v>
      </c>
      <c r="C2603" s="15">
        <f>INDEX(装备!G:G,MATCH(属性!A2603,装备!A:A,0))</f>
        <v>11</v>
      </c>
      <c r="D2603" s="15" t="str">
        <f>INDEX(装备!E:E,MATCH(属性!A2603,装备!A:A,0))</f>
        <v>trousers</v>
      </c>
      <c r="E2603" s="14">
        <v>81</v>
      </c>
      <c r="F2603" s="17">
        <f>INT((VLOOKUP($C2603,装备数值,2,0)+VLOOKUP($C2603,装备数值,5,0)*($E2603-1))*VLOOKUP($D2603,系数!$K$2:$O$7,2,0))</f>
        <v>2500</v>
      </c>
      <c r="G2603" s="17">
        <f>INT((VLOOKUP($C2603,装备数值,3,0)+VLOOKUP($C2603,装备数值,6,0)*($E2603-1))*VLOOKUP($D2603,系数!$K$2:$O$7,3,0))</f>
        <v>0</v>
      </c>
      <c r="H2603" s="17">
        <f t="shared" si="81"/>
        <v>0</v>
      </c>
      <c r="I2603" s="17">
        <f>INT((VLOOKUP($C2603,装备数值,4,0)+VLOOKUP($C2603,装备数值,7,0)*($E2603-1))*VLOOKUP($D2603,系数!$K$2:$O$7,4,0))</f>
        <v>0</v>
      </c>
      <c r="J2603" s="17">
        <f>INT((VLOOKUP($C2603,装备数值,4,0)+VLOOKUP($C2603,装备数值,7,0)*($E2603-1))*VLOOKUP($D2603,系数!$K$2:$O$7,5,0))</f>
        <v>0</v>
      </c>
      <c r="K2603" s="17">
        <f>INT(VLOOKUP(E2603,强化金币,2,1)*VLOOKUP(INDEX(装备!F:F,MATCH(属性!A2603,装备!A:A,0)),系数!$K$12:$M$15,3,0))</f>
        <v>77000</v>
      </c>
      <c r="L2603" s="17"/>
      <c r="M2603" s="17"/>
      <c r="N2603" s="17"/>
      <c r="O2603" s="17">
        <f>IF(E2603=1,"",VLOOKUP(E2603,系数!$S$2:$AB$12,MATCH(属性!C2603,评级,0),1))</f>
        <v>0</v>
      </c>
    </row>
    <row r="2604" spans="1:15" ht="17.25" thickBot="1" x14ac:dyDescent="0.4">
      <c r="A2604" s="17">
        <f t="shared" si="80"/>
        <v>7100022</v>
      </c>
      <c r="B2604" s="17" t="s">
        <v>80</v>
      </c>
      <c r="C2604" s="15">
        <f>INDEX(装备!G:G,MATCH(属性!A2604,装备!A:A,0))</f>
        <v>11</v>
      </c>
      <c r="D2604" s="15" t="str">
        <f>INDEX(装备!E:E,MATCH(属性!A2604,装备!A:A,0))</f>
        <v>trousers</v>
      </c>
      <c r="E2604" s="14">
        <v>82</v>
      </c>
      <c r="F2604" s="17">
        <f>INT((VLOOKUP($C2604,装备数值,2,0)+VLOOKUP($C2604,装备数值,5,0)*($E2604-1))*VLOOKUP($D2604,系数!$K$2:$O$7,2,0))</f>
        <v>2525</v>
      </c>
      <c r="G2604" s="17">
        <f>INT((VLOOKUP($C2604,装备数值,3,0)+VLOOKUP($C2604,装备数值,6,0)*($E2604-1))*VLOOKUP($D2604,系数!$K$2:$O$7,3,0))</f>
        <v>0</v>
      </c>
      <c r="H2604" s="17">
        <f t="shared" si="81"/>
        <v>0</v>
      </c>
      <c r="I2604" s="17">
        <f>INT((VLOOKUP($C2604,装备数值,4,0)+VLOOKUP($C2604,装备数值,7,0)*($E2604-1))*VLOOKUP($D2604,系数!$K$2:$O$7,4,0))</f>
        <v>0</v>
      </c>
      <c r="J2604" s="17">
        <f>INT((VLOOKUP($C2604,装备数值,4,0)+VLOOKUP($C2604,装备数值,7,0)*($E2604-1))*VLOOKUP($D2604,系数!$K$2:$O$7,5,0))</f>
        <v>0</v>
      </c>
      <c r="K2604" s="17">
        <f>INT(VLOOKUP(E2604,强化金币,2,1)*VLOOKUP(INDEX(装备!F:F,MATCH(属性!A2604,装备!A:A,0)),系数!$K$12:$M$15,3,0))</f>
        <v>88000</v>
      </c>
      <c r="L2604" s="17"/>
      <c r="M2604" s="17"/>
      <c r="N2604" s="17"/>
      <c r="O2604" s="17">
        <f>IF(E2604=1,"",VLOOKUP(E2604,系数!$S$2:$AB$12,MATCH(属性!C2604,评级,0),1))</f>
        <v>0</v>
      </c>
    </row>
    <row r="2605" spans="1:15" ht="17.25" thickBot="1" x14ac:dyDescent="0.4">
      <c r="A2605" s="17">
        <f t="shared" si="80"/>
        <v>7100022</v>
      </c>
      <c r="B2605" s="17" t="s">
        <v>80</v>
      </c>
      <c r="C2605" s="15">
        <f>INDEX(装备!G:G,MATCH(属性!A2605,装备!A:A,0))</f>
        <v>11</v>
      </c>
      <c r="D2605" s="15" t="str">
        <f>INDEX(装备!E:E,MATCH(属性!A2605,装备!A:A,0))</f>
        <v>trousers</v>
      </c>
      <c r="E2605" s="14">
        <v>83</v>
      </c>
      <c r="F2605" s="17">
        <f>INT((VLOOKUP($C2605,装备数值,2,0)+VLOOKUP($C2605,装备数值,5,0)*($E2605-1))*VLOOKUP($D2605,系数!$K$2:$O$7,2,0))</f>
        <v>2550</v>
      </c>
      <c r="G2605" s="17">
        <f>INT((VLOOKUP($C2605,装备数值,3,0)+VLOOKUP($C2605,装备数值,6,0)*($E2605-1))*VLOOKUP($D2605,系数!$K$2:$O$7,3,0))</f>
        <v>0</v>
      </c>
      <c r="H2605" s="17">
        <f t="shared" si="81"/>
        <v>0</v>
      </c>
      <c r="I2605" s="17">
        <f>INT((VLOOKUP($C2605,装备数值,4,0)+VLOOKUP($C2605,装备数值,7,0)*($E2605-1))*VLOOKUP($D2605,系数!$K$2:$O$7,4,0))</f>
        <v>0</v>
      </c>
      <c r="J2605" s="17">
        <f>INT((VLOOKUP($C2605,装备数值,4,0)+VLOOKUP($C2605,装备数值,7,0)*($E2605-1))*VLOOKUP($D2605,系数!$K$2:$O$7,5,0))</f>
        <v>0</v>
      </c>
      <c r="K2605" s="17">
        <f>INT(VLOOKUP(E2605,强化金币,2,1)*VLOOKUP(INDEX(装备!F:F,MATCH(属性!A2605,装备!A:A,0)),系数!$K$12:$M$15,3,0))</f>
        <v>99000</v>
      </c>
      <c r="L2605" s="17"/>
      <c r="M2605" s="17"/>
      <c r="N2605" s="17"/>
      <c r="O2605" s="17">
        <f>IF(E2605=1,"",VLOOKUP(E2605,系数!$S$2:$AB$12,MATCH(属性!C2605,评级,0),1))</f>
        <v>0</v>
      </c>
    </row>
    <row r="2606" spans="1:15" ht="17.25" thickBot="1" x14ac:dyDescent="0.4">
      <c r="A2606" s="17">
        <f t="shared" si="80"/>
        <v>7100022</v>
      </c>
      <c r="B2606" s="17" t="s">
        <v>80</v>
      </c>
      <c r="C2606" s="15">
        <f>INDEX(装备!G:G,MATCH(属性!A2606,装备!A:A,0))</f>
        <v>11</v>
      </c>
      <c r="D2606" s="15" t="str">
        <f>INDEX(装备!E:E,MATCH(属性!A2606,装备!A:A,0))</f>
        <v>trousers</v>
      </c>
      <c r="E2606" s="14">
        <v>84</v>
      </c>
      <c r="F2606" s="17">
        <f>INT((VLOOKUP($C2606,装备数值,2,0)+VLOOKUP($C2606,装备数值,5,0)*($E2606-1))*VLOOKUP($D2606,系数!$K$2:$O$7,2,0))</f>
        <v>2575</v>
      </c>
      <c r="G2606" s="17">
        <f>INT((VLOOKUP($C2606,装备数值,3,0)+VLOOKUP($C2606,装备数值,6,0)*($E2606-1))*VLOOKUP($D2606,系数!$K$2:$O$7,3,0))</f>
        <v>0</v>
      </c>
      <c r="H2606" s="17">
        <f t="shared" si="81"/>
        <v>0</v>
      </c>
      <c r="I2606" s="17">
        <f>INT((VLOOKUP($C2606,装备数值,4,0)+VLOOKUP($C2606,装备数值,7,0)*($E2606-1))*VLOOKUP($D2606,系数!$K$2:$O$7,4,0))</f>
        <v>0</v>
      </c>
      <c r="J2606" s="17">
        <f>INT((VLOOKUP($C2606,装备数值,4,0)+VLOOKUP($C2606,装备数值,7,0)*($E2606-1))*VLOOKUP($D2606,系数!$K$2:$O$7,5,0))</f>
        <v>0</v>
      </c>
      <c r="K2606" s="17">
        <f>INT(VLOOKUP(E2606,强化金币,2,1)*VLOOKUP(INDEX(装备!F:F,MATCH(属性!A2606,装备!A:A,0)),系数!$K$12:$M$15,3,0))</f>
        <v>110000</v>
      </c>
      <c r="L2606" s="17"/>
      <c r="M2606" s="17"/>
      <c r="N2606" s="17"/>
      <c r="O2606" s="17">
        <f>IF(E2606=1,"",VLOOKUP(E2606,系数!$S$2:$AB$12,MATCH(属性!C2606,评级,0),1))</f>
        <v>0</v>
      </c>
    </row>
    <row r="2607" spans="1:15" ht="17.25" thickBot="1" x14ac:dyDescent="0.4">
      <c r="A2607" s="17">
        <f t="shared" si="80"/>
        <v>7100022</v>
      </c>
      <c r="B2607" s="17" t="s">
        <v>80</v>
      </c>
      <c r="C2607" s="15">
        <f>INDEX(装备!G:G,MATCH(属性!A2607,装备!A:A,0))</f>
        <v>11</v>
      </c>
      <c r="D2607" s="15" t="str">
        <f>INDEX(装备!E:E,MATCH(属性!A2607,装备!A:A,0))</f>
        <v>trousers</v>
      </c>
      <c r="E2607" s="14">
        <v>85</v>
      </c>
      <c r="F2607" s="17">
        <f>INT((VLOOKUP($C2607,装备数值,2,0)+VLOOKUP($C2607,装备数值,5,0)*($E2607-1))*VLOOKUP($D2607,系数!$K$2:$O$7,2,0))</f>
        <v>2600</v>
      </c>
      <c r="G2607" s="17">
        <f>INT((VLOOKUP($C2607,装备数值,3,0)+VLOOKUP($C2607,装备数值,6,0)*($E2607-1))*VLOOKUP($D2607,系数!$K$2:$O$7,3,0))</f>
        <v>0</v>
      </c>
      <c r="H2607" s="17">
        <f t="shared" si="81"/>
        <v>0</v>
      </c>
      <c r="I2607" s="17">
        <f>INT((VLOOKUP($C2607,装备数值,4,0)+VLOOKUP($C2607,装备数值,7,0)*($E2607-1))*VLOOKUP($D2607,系数!$K$2:$O$7,4,0))</f>
        <v>0</v>
      </c>
      <c r="J2607" s="17">
        <f>INT((VLOOKUP($C2607,装备数值,4,0)+VLOOKUP($C2607,装备数值,7,0)*($E2607-1))*VLOOKUP($D2607,系数!$K$2:$O$7,5,0))</f>
        <v>0</v>
      </c>
      <c r="K2607" s="17">
        <f>INT(VLOOKUP(E2607,强化金币,2,1)*VLOOKUP(INDEX(装备!F:F,MATCH(属性!A2607,装备!A:A,0)),系数!$K$12:$M$15,3,0))</f>
        <v>137500</v>
      </c>
      <c r="L2607" s="17"/>
      <c r="M2607" s="17"/>
      <c r="N2607" s="17"/>
      <c r="O2607" s="17">
        <f>IF(E2607=1,"",VLOOKUP(E2607,系数!$S$2:$AB$12,MATCH(属性!C2607,评级,0),1))</f>
        <v>0</v>
      </c>
    </row>
    <row r="2608" spans="1:15" ht="17.25" thickBot="1" x14ac:dyDescent="0.4">
      <c r="A2608" s="17">
        <f t="shared" si="80"/>
        <v>7100022</v>
      </c>
      <c r="B2608" s="17" t="s">
        <v>80</v>
      </c>
      <c r="C2608" s="15">
        <f>INDEX(装备!G:G,MATCH(属性!A2608,装备!A:A,0))</f>
        <v>11</v>
      </c>
      <c r="D2608" s="15" t="str">
        <f>INDEX(装备!E:E,MATCH(属性!A2608,装备!A:A,0))</f>
        <v>trousers</v>
      </c>
      <c r="E2608" s="14">
        <v>86</v>
      </c>
      <c r="F2608" s="17">
        <f>INT((VLOOKUP($C2608,装备数值,2,0)+VLOOKUP($C2608,装备数值,5,0)*($E2608-1))*VLOOKUP($D2608,系数!$K$2:$O$7,2,0))</f>
        <v>2625</v>
      </c>
      <c r="G2608" s="17">
        <f>INT((VLOOKUP($C2608,装备数值,3,0)+VLOOKUP($C2608,装备数值,6,0)*($E2608-1))*VLOOKUP($D2608,系数!$K$2:$O$7,3,0))</f>
        <v>0</v>
      </c>
      <c r="H2608" s="17">
        <f t="shared" si="81"/>
        <v>0</v>
      </c>
      <c r="I2608" s="17">
        <f>INT((VLOOKUP($C2608,装备数值,4,0)+VLOOKUP($C2608,装备数值,7,0)*($E2608-1))*VLOOKUP($D2608,系数!$K$2:$O$7,4,0))</f>
        <v>0</v>
      </c>
      <c r="J2608" s="17">
        <f>INT((VLOOKUP($C2608,装备数值,4,0)+VLOOKUP($C2608,装备数值,7,0)*($E2608-1))*VLOOKUP($D2608,系数!$K$2:$O$7,5,0))</f>
        <v>0</v>
      </c>
      <c r="K2608" s="17">
        <f>INT(VLOOKUP(E2608,强化金币,2,1)*VLOOKUP(INDEX(装备!F:F,MATCH(属性!A2608,装备!A:A,0)),系数!$K$12:$M$15,3,0))</f>
        <v>165000</v>
      </c>
      <c r="L2608" s="17"/>
      <c r="M2608" s="17"/>
      <c r="N2608" s="17"/>
      <c r="O2608" s="17">
        <f>IF(E2608=1,"",VLOOKUP(E2608,系数!$S$2:$AB$12,MATCH(属性!C2608,评级,0),1))</f>
        <v>0</v>
      </c>
    </row>
    <row r="2609" spans="1:15" ht="17.25" thickBot="1" x14ac:dyDescent="0.4">
      <c r="A2609" s="17">
        <f t="shared" si="80"/>
        <v>7100022</v>
      </c>
      <c r="B2609" s="17" t="s">
        <v>80</v>
      </c>
      <c r="C2609" s="15">
        <f>INDEX(装备!G:G,MATCH(属性!A2609,装备!A:A,0))</f>
        <v>11</v>
      </c>
      <c r="D2609" s="15" t="str">
        <f>INDEX(装备!E:E,MATCH(属性!A2609,装备!A:A,0))</f>
        <v>trousers</v>
      </c>
      <c r="E2609" s="14">
        <v>87</v>
      </c>
      <c r="F2609" s="17">
        <f>INT((VLOOKUP($C2609,装备数值,2,0)+VLOOKUP($C2609,装备数值,5,0)*($E2609-1))*VLOOKUP($D2609,系数!$K$2:$O$7,2,0))</f>
        <v>2650</v>
      </c>
      <c r="G2609" s="17">
        <f>INT((VLOOKUP($C2609,装备数值,3,0)+VLOOKUP($C2609,装备数值,6,0)*($E2609-1))*VLOOKUP($D2609,系数!$K$2:$O$7,3,0))</f>
        <v>0</v>
      </c>
      <c r="H2609" s="17">
        <f t="shared" si="81"/>
        <v>0</v>
      </c>
      <c r="I2609" s="17">
        <f>INT((VLOOKUP($C2609,装备数值,4,0)+VLOOKUP($C2609,装备数值,7,0)*($E2609-1))*VLOOKUP($D2609,系数!$K$2:$O$7,4,0))</f>
        <v>0</v>
      </c>
      <c r="J2609" s="17">
        <f>INT((VLOOKUP($C2609,装备数值,4,0)+VLOOKUP($C2609,装备数值,7,0)*($E2609-1))*VLOOKUP($D2609,系数!$K$2:$O$7,5,0))</f>
        <v>0</v>
      </c>
      <c r="K2609" s="17">
        <f>INT(VLOOKUP(E2609,强化金币,2,1)*VLOOKUP(INDEX(装备!F:F,MATCH(属性!A2609,装备!A:A,0)),系数!$K$12:$M$15,3,0))</f>
        <v>192500</v>
      </c>
      <c r="L2609" s="17"/>
      <c r="M2609" s="17"/>
      <c r="N2609" s="17"/>
      <c r="O2609" s="17">
        <f>IF(E2609=1,"",VLOOKUP(E2609,系数!$S$2:$AB$12,MATCH(属性!C2609,评级,0),1))</f>
        <v>0</v>
      </c>
    </row>
    <row r="2610" spans="1:15" ht="17.25" thickBot="1" x14ac:dyDescent="0.4">
      <c r="A2610" s="17">
        <f t="shared" si="80"/>
        <v>7100022</v>
      </c>
      <c r="B2610" s="17" t="s">
        <v>80</v>
      </c>
      <c r="C2610" s="15">
        <f>INDEX(装备!G:G,MATCH(属性!A2610,装备!A:A,0))</f>
        <v>11</v>
      </c>
      <c r="D2610" s="15" t="str">
        <f>INDEX(装备!E:E,MATCH(属性!A2610,装备!A:A,0))</f>
        <v>trousers</v>
      </c>
      <c r="E2610" s="14">
        <v>88</v>
      </c>
      <c r="F2610" s="17">
        <f>INT((VLOOKUP($C2610,装备数值,2,0)+VLOOKUP($C2610,装备数值,5,0)*($E2610-1))*VLOOKUP($D2610,系数!$K$2:$O$7,2,0))</f>
        <v>2675</v>
      </c>
      <c r="G2610" s="17">
        <f>INT((VLOOKUP($C2610,装备数值,3,0)+VLOOKUP($C2610,装备数值,6,0)*($E2610-1))*VLOOKUP($D2610,系数!$K$2:$O$7,3,0))</f>
        <v>0</v>
      </c>
      <c r="H2610" s="17">
        <f t="shared" si="81"/>
        <v>0</v>
      </c>
      <c r="I2610" s="17">
        <f>INT((VLOOKUP($C2610,装备数值,4,0)+VLOOKUP($C2610,装备数值,7,0)*($E2610-1))*VLOOKUP($D2610,系数!$K$2:$O$7,4,0))</f>
        <v>0</v>
      </c>
      <c r="J2610" s="17">
        <f>INT((VLOOKUP($C2610,装备数值,4,0)+VLOOKUP($C2610,装备数值,7,0)*($E2610-1))*VLOOKUP($D2610,系数!$K$2:$O$7,5,0))</f>
        <v>0</v>
      </c>
      <c r="K2610" s="17">
        <f>INT(VLOOKUP(E2610,强化金币,2,1)*VLOOKUP(INDEX(装备!F:F,MATCH(属性!A2610,装备!A:A,0)),系数!$K$12:$M$15,3,0))</f>
        <v>220000</v>
      </c>
      <c r="L2610" s="17"/>
      <c r="M2610" s="17"/>
      <c r="N2610" s="17"/>
      <c r="O2610" s="17">
        <f>IF(E2610=1,"",VLOOKUP(E2610,系数!$S$2:$AB$12,MATCH(属性!C2610,评级,0),1))</f>
        <v>0</v>
      </c>
    </row>
    <row r="2611" spans="1:15" ht="17.25" thickBot="1" x14ac:dyDescent="0.4">
      <c r="A2611" s="17">
        <f t="shared" si="80"/>
        <v>7100022</v>
      </c>
      <c r="B2611" s="17" t="s">
        <v>80</v>
      </c>
      <c r="C2611" s="15">
        <f>INDEX(装备!G:G,MATCH(属性!A2611,装备!A:A,0))</f>
        <v>11</v>
      </c>
      <c r="D2611" s="15" t="str">
        <f>INDEX(装备!E:E,MATCH(属性!A2611,装备!A:A,0))</f>
        <v>trousers</v>
      </c>
      <c r="E2611" s="14">
        <v>89</v>
      </c>
      <c r="F2611" s="17">
        <f>INT((VLOOKUP($C2611,装备数值,2,0)+VLOOKUP($C2611,装备数值,5,0)*($E2611-1))*VLOOKUP($D2611,系数!$K$2:$O$7,2,0))</f>
        <v>2700</v>
      </c>
      <c r="G2611" s="17">
        <f>INT((VLOOKUP($C2611,装备数值,3,0)+VLOOKUP($C2611,装备数值,6,0)*($E2611-1))*VLOOKUP($D2611,系数!$K$2:$O$7,3,0))</f>
        <v>0</v>
      </c>
      <c r="H2611" s="17">
        <f t="shared" si="81"/>
        <v>0</v>
      </c>
      <c r="I2611" s="17">
        <f>INT((VLOOKUP($C2611,装备数值,4,0)+VLOOKUP($C2611,装备数值,7,0)*($E2611-1))*VLOOKUP($D2611,系数!$K$2:$O$7,4,0))</f>
        <v>0</v>
      </c>
      <c r="J2611" s="17">
        <f>INT((VLOOKUP($C2611,装备数值,4,0)+VLOOKUP($C2611,装备数值,7,0)*($E2611-1))*VLOOKUP($D2611,系数!$K$2:$O$7,5,0))</f>
        <v>0</v>
      </c>
      <c r="K2611" s="17">
        <f>INT(VLOOKUP(E2611,强化金币,2,1)*VLOOKUP(INDEX(装备!F:F,MATCH(属性!A2611,装备!A:A,0)),系数!$K$12:$M$15,3,0))</f>
        <v>247500</v>
      </c>
      <c r="L2611" s="17"/>
      <c r="M2611" s="17"/>
      <c r="N2611" s="17"/>
      <c r="O2611" s="17">
        <f>IF(E2611=1,"",VLOOKUP(E2611,系数!$S$2:$AB$12,MATCH(属性!C2611,评级,0),1))</f>
        <v>0</v>
      </c>
    </row>
    <row r="2612" spans="1:15" ht="17.25" thickBot="1" x14ac:dyDescent="0.4">
      <c r="A2612" s="17">
        <f t="shared" si="80"/>
        <v>7100022</v>
      </c>
      <c r="B2612" s="17" t="s">
        <v>80</v>
      </c>
      <c r="C2612" s="15">
        <f>INDEX(装备!G:G,MATCH(属性!A2612,装备!A:A,0))</f>
        <v>11</v>
      </c>
      <c r="D2612" s="15" t="str">
        <f>INDEX(装备!E:E,MATCH(属性!A2612,装备!A:A,0))</f>
        <v>trousers</v>
      </c>
      <c r="E2612" s="14">
        <v>90</v>
      </c>
      <c r="F2612" s="17">
        <f>INT((VLOOKUP($C2612,装备数值,2,0)+VLOOKUP($C2612,装备数值,5,0)*($E2612-1))*VLOOKUP($D2612,系数!$K$2:$O$7,2,0))</f>
        <v>2725</v>
      </c>
      <c r="G2612" s="17">
        <f>INT((VLOOKUP($C2612,装备数值,3,0)+VLOOKUP($C2612,装备数值,6,0)*($E2612-1))*VLOOKUP($D2612,系数!$K$2:$O$7,3,0))</f>
        <v>0</v>
      </c>
      <c r="H2612" s="17">
        <f t="shared" si="81"/>
        <v>0</v>
      </c>
      <c r="I2612" s="17">
        <f>INT((VLOOKUP($C2612,装备数值,4,0)+VLOOKUP($C2612,装备数值,7,0)*($E2612-1))*VLOOKUP($D2612,系数!$K$2:$O$7,4,0))</f>
        <v>0</v>
      </c>
      <c r="J2612" s="17">
        <f>INT((VLOOKUP($C2612,装备数值,4,0)+VLOOKUP($C2612,装备数值,7,0)*($E2612-1))*VLOOKUP($D2612,系数!$K$2:$O$7,5,0))</f>
        <v>0</v>
      </c>
      <c r="K2612" s="17">
        <f>INT(VLOOKUP(E2612,强化金币,2,1)*VLOOKUP(INDEX(装备!F:F,MATCH(属性!A2612,装备!A:A,0)),系数!$K$12:$M$15,3,0))</f>
        <v>247500</v>
      </c>
      <c r="L2612" s="17"/>
      <c r="M2612" s="17"/>
      <c r="N2612" s="17"/>
      <c r="O2612" s="17">
        <f>IF(E2612=1,"",VLOOKUP(E2612,系数!$S$2:$AB$12,MATCH(属性!C2612,评级,0),1))</f>
        <v>0</v>
      </c>
    </row>
    <row r="2613" spans="1:15" ht="17.25" thickBot="1" x14ac:dyDescent="0.4">
      <c r="A2613" s="17">
        <f t="shared" si="80"/>
        <v>7100022</v>
      </c>
      <c r="B2613" s="17" t="s">
        <v>80</v>
      </c>
      <c r="C2613" s="15">
        <f>INDEX(装备!G:G,MATCH(属性!A2613,装备!A:A,0))</f>
        <v>11</v>
      </c>
      <c r="D2613" s="15" t="str">
        <f>INDEX(装备!E:E,MATCH(属性!A2613,装备!A:A,0))</f>
        <v>trousers</v>
      </c>
      <c r="E2613" s="14">
        <v>91</v>
      </c>
      <c r="F2613" s="17">
        <f>INT((VLOOKUP($C2613,装备数值,2,0)+VLOOKUP($C2613,装备数值,5,0)*($E2613-1))*VLOOKUP($D2613,系数!$K$2:$O$7,2,0))</f>
        <v>2750</v>
      </c>
      <c r="G2613" s="17">
        <f>INT((VLOOKUP($C2613,装备数值,3,0)+VLOOKUP($C2613,装备数值,6,0)*($E2613-1))*VLOOKUP($D2613,系数!$K$2:$O$7,3,0))</f>
        <v>0</v>
      </c>
      <c r="H2613" s="17">
        <f t="shared" si="81"/>
        <v>0</v>
      </c>
      <c r="I2613" s="17">
        <f>INT((VLOOKUP($C2613,装备数值,4,0)+VLOOKUP($C2613,装备数值,7,0)*($E2613-1))*VLOOKUP($D2613,系数!$K$2:$O$7,4,0))</f>
        <v>0</v>
      </c>
      <c r="J2613" s="17">
        <f>INT((VLOOKUP($C2613,装备数值,4,0)+VLOOKUP($C2613,装备数值,7,0)*($E2613-1))*VLOOKUP($D2613,系数!$K$2:$O$7,5,0))</f>
        <v>0</v>
      </c>
      <c r="K2613" s="17">
        <f>INT(VLOOKUP(E2613,强化金币,2,1)*VLOOKUP(INDEX(装备!F:F,MATCH(属性!A2613,装备!A:A,0)),系数!$K$12:$M$15,3,0))</f>
        <v>247500</v>
      </c>
      <c r="L2613" s="17"/>
      <c r="M2613" s="17"/>
      <c r="N2613" s="17"/>
      <c r="O2613" s="17">
        <f>IF(E2613=1,"",VLOOKUP(E2613,系数!$S$2:$AB$12,MATCH(属性!C2613,评级,0),1))</f>
        <v>0</v>
      </c>
    </row>
    <row r="2614" spans="1:15" ht="17.25" thickBot="1" x14ac:dyDescent="0.4">
      <c r="A2614" s="17">
        <f t="shared" si="80"/>
        <v>7100022</v>
      </c>
      <c r="B2614" s="17" t="s">
        <v>80</v>
      </c>
      <c r="C2614" s="15">
        <f>INDEX(装备!G:G,MATCH(属性!A2614,装备!A:A,0))</f>
        <v>11</v>
      </c>
      <c r="D2614" s="15" t="str">
        <f>INDEX(装备!E:E,MATCH(属性!A2614,装备!A:A,0))</f>
        <v>trousers</v>
      </c>
      <c r="E2614" s="14">
        <v>92</v>
      </c>
      <c r="F2614" s="17">
        <f>INT((VLOOKUP($C2614,装备数值,2,0)+VLOOKUP($C2614,装备数值,5,0)*($E2614-1))*VLOOKUP($D2614,系数!$K$2:$O$7,2,0))</f>
        <v>2775</v>
      </c>
      <c r="G2614" s="17">
        <f>INT((VLOOKUP($C2614,装备数值,3,0)+VLOOKUP($C2614,装备数值,6,0)*($E2614-1))*VLOOKUP($D2614,系数!$K$2:$O$7,3,0))</f>
        <v>0</v>
      </c>
      <c r="H2614" s="17">
        <f t="shared" si="81"/>
        <v>0</v>
      </c>
      <c r="I2614" s="17">
        <f>INT((VLOOKUP($C2614,装备数值,4,0)+VLOOKUP($C2614,装备数值,7,0)*($E2614-1))*VLOOKUP($D2614,系数!$K$2:$O$7,4,0))</f>
        <v>0</v>
      </c>
      <c r="J2614" s="17">
        <f>INT((VLOOKUP($C2614,装备数值,4,0)+VLOOKUP($C2614,装备数值,7,0)*($E2614-1))*VLOOKUP($D2614,系数!$K$2:$O$7,5,0))</f>
        <v>0</v>
      </c>
      <c r="K2614" s="17">
        <f>INT(VLOOKUP(E2614,强化金币,2,1)*VLOOKUP(INDEX(装备!F:F,MATCH(属性!A2614,装备!A:A,0)),系数!$K$12:$M$15,3,0))</f>
        <v>247500</v>
      </c>
      <c r="L2614" s="17"/>
      <c r="M2614" s="17"/>
      <c r="N2614" s="17"/>
      <c r="O2614" s="17">
        <f>IF(E2614=1,"",VLOOKUP(E2614,系数!$S$2:$AB$12,MATCH(属性!C2614,评级,0),1))</f>
        <v>0</v>
      </c>
    </row>
    <row r="2615" spans="1:15" ht="17.25" thickBot="1" x14ac:dyDescent="0.4">
      <c r="A2615" s="17">
        <f t="shared" si="80"/>
        <v>7100022</v>
      </c>
      <c r="B2615" s="17" t="s">
        <v>80</v>
      </c>
      <c r="C2615" s="15">
        <f>INDEX(装备!G:G,MATCH(属性!A2615,装备!A:A,0))</f>
        <v>11</v>
      </c>
      <c r="D2615" s="15" t="str">
        <f>INDEX(装备!E:E,MATCH(属性!A2615,装备!A:A,0))</f>
        <v>trousers</v>
      </c>
      <c r="E2615" s="14">
        <v>93</v>
      </c>
      <c r="F2615" s="17">
        <f>INT((VLOOKUP($C2615,装备数值,2,0)+VLOOKUP($C2615,装备数值,5,0)*($E2615-1))*VLOOKUP($D2615,系数!$K$2:$O$7,2,0))</f>
        <v>2800</v>
      </c>
      <c r="G2615" s="17">
        <f>INT((VLOOKUP($C2615,装备数值,3,0)+VLOOKUP($C2615,装备数值,6,0)*($E2615-1))*VLOOKUP($D2615,系数!$K$2:$O$7,3,0))</f>
        <v>0</v>
      </c>
      <c r="H2615" s="17">
        <f t="shared" si="81"/>
        <v>0</v>
      </c>
      <c r="I2615" s="17">
        <f>INT((VLOOKUP($C2615,装备数值,4,0)+VLOOKUP($C2615,装备数值,7,0)*($E2615-1))*VLOOKUP($D2615,系数!$K$2:$O$7,4,0))</f>
        <v>0</v>
      </c>
      <c r="J2615" s="17">
        <f>INT((VLOOKUP($C2615,装备数值,4,0)+VLOOKUP($C2615,装备数值,7,0)*($E2615-1))*VLOOKUP($D2615,系数!$K$2:$O$7,5,0))</f>
        <v>0</v>
      </c>
      <c r="K2615" s="17">
        <f>INT(VLOOKUP(E2615,强化金币,2,1)*VLOOKUP(INDEX(装备!F:F,MATCH(属性!A2615,装备!A:A,0)),系数!$K$12:$M$15,3,0))</f>
        <v>247500</v>
      </c>
      <c r="L2615" s="17"/>
      <c r="M2615" s="17"/>
      <c r="N2615" s="17"/>
      <c r="O2615" s="17">
        <f>IF(E2615=1,"",VLOOKUP(E2615,系数!$S$2:$AB$12,MATCH(属性!C2615,评级,0),1))</f>
        <v>0</v>
      </c>
    </row>
    <row r="2616" spans="1:15" ht="17.25" thickBot="1" x14ac:dyDescent="0.4">
      <c r="A2616" s="17">
        <f t="shared" si="80"/>
        <v>7100022</v>
      </c>
      <c r="B2616" s="17" t="s">
        <v>80</v>
      </c>
      <c r="C2616" s="15">
        <f>INDEX(装备!G:G,MATCH(属性!A2616,装备!A:A,0))</f>
        <v>11</v>
      </c>
      <c r="D2616" s="15" t="str">
        <f>INDEX(装备!E:E,MATCH(属性!A2616,装备!A:A,0))</f>
        <v>trousers</v>
      </c>
      <c r="E2616" s="14">
        <v>94</v>
      </c>
      <c r="F2616" s="17">
        <f>INT((VLOOKUP($C2616,装备数值,2,0)+VLOOKUP($C2616,装备数值,5,0)*($E2616-1))*VLOOKUP($D2616,系数!$K$2:$O$7,2,0))</f>
        <v>2825</v>
      </c>
      <c r="G2616" s="17">
        <f>INT((VLOOKUP($C2616,装备数值,3,0)+VLOOKUP($C2616,装备数值,6,0)*($E2616-1))*VLOOKUP($D2616,系数!$K$2:$O$7,3,0))</f>
        <v>0</v>
      </c>
      <c r="H2616" s="17">
        <f t="shared" si="81"/>
        <v>0</v>
      </c>
      <c r="I2616" s="17">
        <f>INT((VLOOKUP($C2616,装备数值,4,0)+VLOOKUP($C2616,装备数值,7,0)*($E2616-1))*VLOOKUP($D2616,系数!$K$2:$O$7,4,0))</f>
        <v>0</v>
      </c>
      <c r="J2616" s="17">
        <f>INT((VLOOKUP($C2616,装备数值,4,0)+VLOOKUP($C2616,装备数值,7,0)*($E2616-1))*VLOOKUP($D2616,系数!$K$2:$O$7,5,0))</f>
        <v>0</v>
      </c>
      <c r="K2616" s="17">
        <f>INT(VLOOKUP(E2616,强化金币,2,1)*VLOOKUP(INDEX(装备!F:F,MATCH(属性!A2616,装备!A:A,0)),系数!$K$12:$M$15,3,0))</f>
        <v>247500</v>
      </c>
      <c r="L2616" s="17"/>
      <c r="M2616" s="17"/>
      <c r="N2616" s="17"/>
      <c r="O2616" s="17">
        <f>IF(E2616=1,"",VLOOKUP(E2616,系数!$S$2:$AB$12,MATCH(属性!C2616,评级,0),1))</f>
        <v>0</v>
      </c>
    </row>
    <row r="2617" spans="1:15" ht="17.25" thickBot="1" x14ac:dyDescent="0.4">
      <c r="A2617" s="17">
        <f t="shared" si="80"/>
        <v>7100022</v>
      </c>
      <c r="B2617" s="17" t="s">
        <v>80</v>
      </c>
      <c r="C2617" s="15">
        <f>INDEX(装备!G:G,MATCH(属性!A2617,装备!A:A,0))</f>
        <v>11</v>
      </c>
      <c r="D2617" s="15" t="str">
        <f>INDEX(装备!E:E,MATCH(属性!A2617,装备!A:A,0))</f>
        <v>trousers</v>
      </c>
      <c r="E2617" s="14">
        <v>95</v>
      </c>
      <c r="F2617" s="17">
        <f>INT((VLOOKUP($C2617,装备数值,2,0)+VLOOKUP($C2617,装备数值,5,0)*($E2617-1))*VLOOKUP($D2617,系数!$K$2:$O$7,2,0))</f>
        <v>2850</v>
      </c>
      <c r="G2617" s="17">
        <f>INT((VLOOKUP($C2617,装备数值,3,0)+VLOOKUP($C2617,装备数值,6,0)*($E2617-1))*VLOOKUP($D2617,系数!$K$2:$O$7,3,0))</f>
        <v>0</v>
      </c>
      <c r="H2617" s="17">
        <f t="shared" si="81"/>
        <v>0</v>
      </c>
      <c r="I2617" s="17">
        <f>INT((VLOOKUP($C2617,装备数值,4,0)+VLOOKUP($C2617,装备数值,7,0)*($E2617-1))*VLOOKUP($D2617,系数!$K$2:$O$7,4,0))</f>
        <v>0</v>
      </c>
      <c r="J2617" s="17">
        <f>INT((VLOOKUP($C2617,装备数值,4,0)+VLOOKUP($C2617,装备数值,7,0)*($E2617-1))*VLOOKUP($D2617,系数!$K$2:$O$7,5,0))</f>
        <v>0</v>
      </c>
      <c r="K2617" s="17">
        <f>INT(VLOOKUP(E2617,强化金币,2,1)*VLOOKUP(INDEX(装备!F:F,MATCH(属性!A2617,装备!A:A,0)),系数!$K$12:$M$15,3,0))</f>
        <v>247500</v>
      </c>
      <c r="L2617" s="17"/>
      <c r="M2617" s="17"/>
      <c r="N2617" s="17"/>
      <c r="O2617" s="17">
        <f>IF(E2617=1,"",VLOOKUP(E2617,系数!$S$2:$AB$12,MATCH(属性!C2617,评级,0),1))</f>
        <v>0</v>
      </c>
    </row>
    <row r="2618" spans="1:15" ht="17.25" thickBot="1" x14ac:dyDescent="0.4">
      <c r="A2618" s="17">
        <f t="shared" si="80"/>
        <v>7100022</v>
      </c>
      <c r="B2618" s="17" t="s">
        <v>80</v>
      </c>
      <c r="C2618" s="15">
        <f>INDEX(装备!G:G,MATCH(属性!A2618,装备!A:A,0))</f>
        <v>11</v>
      </c>
      <c r="D2618" s="15" t="str">
        <f>INDEX(装备!E:E,MATCH(属性!A2618,装备!A:A,0))</f>
        <v>trousers</v>
      </c>
      <c r="E2618" s="14">
        <v>96</v>
      </c>
      <c r="F2618" s="17">
        <f>INT((VLOOKUP($C2618,装备数值,2,0)+VLOOKUP($C2618,装备数值,5,0)*($E2618-1))*VLOOKUP($D2618,系数!$K$2:$O$7,2,0))</f>
        <v>2875</v>
      </c>
      <c r="G2618" s="17">
        <f>INT((VLOOKUP($C2618,装备数值,3,0)+VLOOKUP($C2618,装备数值,6,0)*($E2618-1))*VLOOKUP($D2618,系数!$K$2:$O$7,3,0))</f>
        <v>0</v>
      </c>
      <c r="H2618" s="17">
        <f t="shared" si="81"/>
        <v>0</v>
      </c>
      <c r="I2618" s="17">
        <f>INT((VLOOKUP($C2618,装备数值,4,0)+VLOOKUP($C2618,装备数值,7,0)*($E2618-1))*VLOOKUP($D2618,系数!$K$2:$O$7,4,0))</f>
        <v>0</v>
      </c>
      <c r="J2618" s="17">
        <f>INT((VLOOKUP($C2618,装备数值,4,0)+VLOOKUP($C2618,装备数值,7,0)*($E2618-1))*VLOOKUP($D2618,系数!$K$2:$O$7,5,0))</f>
        <v>0</v>
      </c>
      <c r="K2618" s="17">
        <f>INT(VLOOKUP(E2618,强化金币,2,1)*VLOOKUP(INDEX(装备!F:F,MATCH(属性!A2618,装备!A:A,0)),系数!$K$12:$M$15,3,0))</f>
        <v>247500</v>
      </c>
      <c r="L2618" s="17"/>
      <c r="M2618" s="17"/>
      <c r="N2618" s="17"/>
      <c r="O2618" s="17">
        <f>IF(E2618=1,"",VLOOKUP(E2618,系数!$S$2:$AB$12,MATCH(属性!C2618,评级,0),1))</f>
        <v>0</v>
      </c>
    </row>
    <row r="2619" spans="1:15" ht="17.25" thickBot="1" x14ac:dyDescent="0.4">
      <c r="A2619" s="17">
        <f t="shared" si="80"/>
        <v>7100022</v>
      </c>
      <c r="B2619" s="17" t="s">
        <v>80</v>
      </c>
      <c r="C2619" s="15">
        <f>INDEX(装备!G:G,MATCH(属性!A2619,装备!A:A,0))</f>
        <v>11</v>
      </c>
      <c r="D2619" s="15" t="str">
        <f>INDEX(装备!E:E,MATCH(属性!A2619,装备!A:A,0))</f>
        <v>trousers</v>
      </c>
      <c r="E2619" s="14">
        <v>97</v>
      </c>
      <c r="F2619" s="17">
        <f>INT((VLOOKUP($C2619,装备数值,2,0)+VLOOKUP($C2619,装备数值,5,0)*($E2619-1))*VLOOKUP($D2619,系数!$K$2:$O$7,2,0))</f>
        <v>2900</v>
      </c>
      <c r="G2619" s="17">
        <f>INT((VLOOKUP($C2619,装备数值,3,0)+VLOOKUP($C2619,装备数值,6,0)*($E2619-1))*VLOOKUP($D2619,系数!$K$2:$O$7,3,0))</f>
        <v>0</v>
      </c>
      <c r="H2619" s="17">
        <f t="shared" si="81"/>
        <v>0</v>
      </c>
      <c r="I2619" s="17">
        <f>INT((VLOOKUP($C2619,装备数值,4,0)+VLOOKUP($C2619,装备数值,7,0)*($E2619-1))*VLOOKUP($D2619,系数!$K$2:$O$7,4,0))</f>
        <v>0</v>
      </c>
      <c r="J2619" s="17">
        <f>INT((VLOOKUP($C2619,装备数值,4,0)+VLOOKUP($C2619,装备数值,7,0)*($E2619-1))*VLOOKUP($D2619,系数!$K$2:$O$7,5,0))</f>
        <v>0</v>
      </c>
      <c r="K2619" s="17">
        <f>INT(VLOOKUP(E2619,强化金币,2,1)*VLOOKUP(INDEX(装备!F:F,MATCH(属性!A2619,装备!A:A,0)),系数!$K$12:$M$15,3,0))</f>
        <v>247500</v>
      </c>
      <c r="L2619" s="17"/>
      <c r="M2619" s="17"/>
      <c r="N2619" s="17"/>
      <c r="O2619" s="17">
        <f>IF(E2619=1,"",VLOOKUP(E2619,系数!$S$2:$AB$12,MATCH(属性!C2619,评级,0),1))</f>
        <v>0</v>
      </c>
    </row>
    <row r="2620" spans="1:15" ht="17.25" thickBot="1" x14ac:dyDescent="0.4">
      <c r="A2620" s="17">
        <f t="shared" ref="A2620:A2683" si="82">A2500+1</f>
        <v>7100022</v>
      </c>
      <c r="B2620" s="17" t="s">
        <v>80</v>
      </c>
      <c r="C2620" s="15">
        <f>INDEX(装备!G:G,MATCH(属性!A2620,装备!A:A,0))</f>
        <v>11</v>
      </c>
      <c r="D2620" s="15" t="str">
        <f>INDEX(装备!E:E,MATCH(属性!A2620,装备!A:A,0))</f>
        <v>trousers</v>
      </c>
      <c r="E2620" s="14">
        <v>98</v>
      </c>
      <c r="F2620" s="17">
        <f>INT((VLOOKUP($C2620,装备数值,2,0)+VLOOKUP($C2620,装备数值,5,0)*($E2620-1))*VLOOKUP($D2620,系数!$K$2:$O$7,2,0))</f>
        <v>2925</v>
      </c>
      <c r="G2620" s="17">
        <f>INT((VLOOKUP($C2620,装备数值,3,0)+VLOOKUP($C2620,装备数值,6,0)*($E2620-1))*VLOOKUP($D2620,系数!$K$2:$O$7,3,0))</f>
        <v>0</v>
      </c>
      <c r="H2620" s="17">
        <f t="shared" si="81"/>
        <v>0</v>
      </c>
      <c r="I2620" s="17">
        <f>INT((VLOOKUP($C2620,装备数值,4,0)+VLOOKUP($C2620,装备数值,7,0)*($E2620-1))*VLOOKUP($D2620,系数!$K$2:$O$7,4,0))</f>
        <v>0</v>
      </c>
      <c r="J2620" s="17">
        <f>INT((VLOOKUP($C2620,装备数值,4,0)+VLOOKUP($C2620,装备数值,7,0)*($E2620-1))*VLOOKUP($D2620,系数!$K$2:$O$7,5,0))</f>
        <v>0</v>
      </c>
      <c r="K2620" s="17">
        <f>INT(VLOOKUP(E2620,强化金币,2,1)*VLOOKUP(INDEX(装备!F:F,MATCH(属性!A2620,装备!A:A,0)),系数!$K$12:$M$15,3,0))</f>
        <v>247500</v>
      </c>
      <c r="L2620" s="17"/>
      <c r="M2620" s="17"/>
      <c r="N2620" s="17"/>
      <c r="O2620" s="17">
        <f>IF(E2620=1,"",VLOOKUP(E2620,系数!$S$2:$AB$12,MATCH(属性!C2620,评级,0),1))</f>
        <v>0</v>
      </c>
    </row>
    <row r="2621" spans="1:15" ht="17.25" thickBot="1" x14ac:dyDescent="0.4">
      <c r="A2621" s="17">
        <f t="shared" si="82"/>
        <v>7100022</v>
      </c>
      <c r="B2621" s="17" t="s">
        <v>80</v>
      </c>
      <c r="C2621" s="15">
        <f>INDEX(装备!G:G,MATCH(属性!A2621,装备!A:A,0))</f>
        <v>11</v>
      </c>
      <c r="D2621" s="15" t="str">
        <f>INDEX(装备!E:E,MATCH(属性!A2621,装备!A:A,0))</f>
        <v>trousers</v>
      </c>
      <c r="E2621" s="14">
        <v>99</v>
      </c>
      <c r="F2621" s="17">
        <f>INT((VLOOKUP($C2621,装备数值,2,0)+VLOOKUP($C2621,装备数值,5,0)*($E2621-1))*VLOOKUP($D2621,系数!$K$2:$O$7,2,0))</f>
        <v>2950</v>
      </c>
      <c r="G2621" s="17">
        <f>INT((VLOOKUP($C2621,装备数值,3,0)+VLOOKUP($C2621,装备数值,6,0)*($E2621-1))*VLOOKUP($D2621,系数!$K$2:$O$7,3,0))</f>
        <v>0</v>
      </c>
      <c r="H2621" s="17">
        <f t="shared" si="81"/>
        <v>0</v>
      </c>
      <c r="I2621" s="17">
        <f>INT((VLOOKUP($C2621,装备数值,4,0)+VLOOKUP($C2621,装备数值,7,0)*($E2621-1))*VLOOKUP($D2621,系数!$K$2:$O$7,4,0))</f>
        <v>0</v>
      </c>
      <c r="J2621" s="17">
        <f>INT((VLOOKUP($C2621,装备数值,4,0)+VLOOKUP($C2621,装备数值,7,0)*($E2621-1))*VLOOKUP($D2621,系数!$K$2:$O$7,5,0))</f>
        <v>0</v>
      </c>
      <c r="K2621" s="17">
        <f>INT(VLOOKUP(E2621,强化金币,2,1)*VLOOKUP(INDEX(装备!F:F,MATCH(属性!A2621,装备!A:A,0)),系数!$K$12:$M$15,3,0))</f>
        <v>247500</v>
      </c>
      <c r="L2621" s="17"/>
      <c r="M2621" s="17"/>
      <c r="N2621" s="17"/>
      <c r="O2621" s="17">
        <f>IF(E2621=1,"",VLOOKUP(E2621,系数!$S$2:$AB$12,MATCH(属性!C2621,评级,0),1))</f>
        <v>0</v>
      </c>
    </row>
    <row r="2622" spans="1:15" ht="17.25" thickBot="1" x14ac:dyDescent="0.4">
      <c r="A2622" s="17">
        <f t="shared" si="82"/>
        <v>7100022</v>
      </c>
      <c r="B2622" s="17" t="s">
        <v>80</v>
      </c>
      <c r="C2622" s="15">
        <f>INDEX(装备!G:G,MATCH(属性!A2622,装备!A:A,0))</f>
        <v>11</v>
      </c>
      <c r="D2622" s="15" t="str">
        <f>INDEX(装备!E:E,MATCH(属性!A2622,装备!A:A,0))</f>
        <v>trousers</v>
      </c>
      <c r="E2622" s="14">
        <v>100</v>
      </c>
      <c r="F2622" s="17">
        <f>INT((VLOOKUP($C2622,装备数值,2,0)+VLOOKUP($C2622,装备数值,5,0)*($E2622-1))*VLOOKUP($D2622,系数!$K$2:$O$7,2,0))</f>
        <v>2975</v>
      </c>
      <c r="G2622" s="17">
        <f>INT((VLOOKUP($C2622,装备数值,3,0)+VLOOKUP($C2622,装备数值,6,0)*($E2622-1))*VLOOKUP($D2622,系数!$K$2:$O$7,3,0))</f>
        <v>0</v>
      </c>
      <c r="H2622" s="17">
        <f t="shared" si="81"/>
        <v>0</v>
      </c>
      <c r="I2622" s="17">
        <f>INT((VLOOKUP($C2622,装备数值,4,0)+VLOOKUP($C2622,装备数值,7,0)*($E2622-1))*VLOOKUP($D2622,系数!$K$2:$O$7,4,0))</f>
        <v>0</v>
      </c>
      <c r="J2622" s="17">
        <f>INT((VLOOKUP($C2622,装备数值,4,0)+VLOOKUP($C2622,装备数值,7,0)*($E2622-1))*VLOOKUP($D2622,系数!$K$2:$O$7,5,0))</f>
        <v>0</v>
      </c>
      <c r="K2622" s="17">
        <f>INT(VLOOKUP(E2622,强化金币,2,1)*VLOOKUP(INDEX(装备!F:F,MATCH(属性!A2622,装备!A:A,0)),系数!$K$12:$M$15,3,0))</f>
        <v>247500</v>
      </c>
      <c r="L2622" s="17"/>
      <c r="M2622" s="17"/>
      <c r="N2622" s="17"/>
      <c r="O2622" s="17">
        <f>IF(E2622=1,"",VLOOKUP(E2622,系数!$S$2:$AB$12,MATCH(属性!C2622,评级,0),1))</f>
        <v>0</v>
      </c>
    </row>
    <row r="2623" spans="1:15" ht="17.25" thickBot="1" x14ac:dyDescent="0.4">
      <c r="A2623" s="17">
        <f t="shared" si="82"/>
        <v>7100022</v>
      </c>
      <c r="B2623" s="17" t="s">
        <v>80</v>
      </c>
      <c r="C2623" s="15">
        <f>INDEX(装备!G:G,MATCH(属性!A2623,装备!A:A,0))</f>
        <v>11</v>
      </c>
      <c r="D2623" s="15" t="str">
        <f>INDEX(装备!E:E,MATCH(属性!A2623,装备!A:A,0))</f>
        <v>trousers</v>
      </c>
      <c r="E2623" s="14">
        <v>101</v>
      </c>
      <c r="F2623" s="17">
        <f>INT((VLOOKUP($C2623,装备数值,2,0)+VLOOKUP($C2623,装备数值,5,0)*($E2623-1))*VLOOKUP($D2623,系数!$K$2:$O$7,2,0))</f>
        <v>3000</v>
      </c>
      <c r="G2623" s="17">
        <f>INT((VLOOKUP($C2623,装备数值,3,0)+VLOOKUP($C2623,装备数值,6,0)*($E2623-1))*VLOOKUP($D2623,系数!$K$2:$O$7,3,0))</f>
        <v>0</v>
      </c>
      <c r="H2623" s="17">
        <f t="shared" si="81"/>
        <v>0</v>
      </c>
      <c r="I2623" s="17">
        <f>INT((VLOOKUP($C2623,装备数值,4,0)+VLOOKUP($C2623,装备数值,7,0)*($E2623-1))*VLOOKUP($D2623,系数!$K$2:$O$7,4,0))</f>
        <v>0</v>
      </c>
      <c r="J2623" s="17">
        <f>INT((VLOOKUP($C2623,装备数值,4,0)+VLOOKUP($C2623,装备数值,7,0)*($E2623-1))*VLOOKUP($D2623,系数!$K$2:$O$7,5,0))</f>
        <v>0</v>
      </c>
      <c r="K2623" s="17">
        <f>INT(VLOOKUP(E2623,强化金币,2,1)*VLOOKUP(INDEX(装备!F:F,MATCH(属性!A2623,装备!A:A,0)),系数!$K$12:$M$15,3,0))</f>
        <v>247500</v>
      </c>
      <c r="L2623" s="17"/>
      <c r="M2623" s="17"/>
      <c r="N2623" s="17"/>
      <c r="O2623" s="17">
        <f>IF(E2623=1,"",VLOOKUP(E2623,系数!$S$2:$AB$12,MATCH(属性!C2623,评级,0),1))</f>
        <v>0</v>
      </c>
    </row>
    <row r="2624" spans="1:15" ht="17.25" thickBot="1" x14ac:dyDescent="0.4">
      <c r="A2624" s="17">
        <f t="shared" si="82"/>
        <v>7100022</v>
      </c>
      <c r="B2624" s="17" t="s">
        <v>80</v>
      </c>
      <c r="C2624" s="15">
        <f>INDEX(装备!G:G,MATCH(属性!A2624,装备!A:A,0))</f>
        <v>11</v>
      </c>
      <c r="D2624" s="15" t="str">
        <f>INDEX(装备!E:E,MATCH(属性!A2624,装备!A:A,0))</f>
        <v>trousers</v>
      </c>
      <c r="E2624" s="14">
        <v>102</v>
      </c>
      <c r="F2624" s="17">
        <f>INT((VLOOKUP($C2624,装备数值,2,0)+VLOOKUP($C2624,装备数值,5,0)*($E2624-1))*VLOOKUP($D2624,系数!$K$2:$O$7,2,0))</f>
        <v>3025</v>
      </c>
      <c r="G2624" s="17">
        <f>INT((VLOOKUP($C2624,装备数值,3,0)+VLOOKUP($C2624,装备数值,6,0)*($E2624-1))*VLOOKUP($D2624,系数!$K$2:$O$7,3,0))</f>
        <v>0</v>
      </c>
      <c r="H2624" s="17">
        <f t="shared" si="81"/>
        <v>0</v>
      </c>
      <c r="I2624" s="17">
        <f>INT((VLOOKUP($C2624,装备数值,4,0)+VLOOKUP($C2624,装备数值,7,0)*($E2624-1))*VLOOKUP($D2624,系数!$K$2:$O$7,4,0))</f>
        <v>0</v>
      </c>
      <c r="J2624" s="17">
        <f>INT((VLOOKUP($C2624,装备数值,4,0)+VLOOKUP($C2624,装备数值,7,0)*($E2624-1))*VLOOKUP($D2624,系数!$K$2:$O$7,5,0))</f>
        <v>0</v>
      </c>
      <c r="K2624" s="17">
        <f>INT(VLOOKUP(E2624,强化金币,2,1)*VLOOKUP(INDEX(装备!F:F,MATCH(属性!A2624,装备!A:A,0)),系数!$K$12:$M$15,3,0))</f>
        <v>247500</v>
      </c>
      <c r="L2624" s="17"/>
      <c r="M2624" s="17"/>
      <c r="N2624" s="17"/>
      <c r="O2624" s="17">
        <f>IF(E2624=1,"",VLOOKUP(E2624,系数!$S$2:$AB$12,MATCH(属性!C2624,评级,0),1))</f>
        <v>0</v>
      </c>
    </row>
    <row r="2625" spans="1:15" ht="17.25" thickBot="1" x14ac:dyDescent="0.4">
      <c r="A2625" s="17">
        <f t="shared" si="82"/>
        <v>7100022</v>
      </c>
      <c r="B2625" s="17" t="s">
        <v>80</v>
      </c>
      <c r="C2625" s="15">
        <f>INDEX(装备!G:G,MATCH(属性!A2625,装备!A:A,0))</f>
        <v>11</v>
      </c>
      <c r="D2625" s="15" t="str">
        <f>INDEX(装备!E:E,MATCH(属性!A2625,装备!A:A,0))</f>
        <v>trousers</v>
      </c>
      <c r="E2625" s="14">
        <v>103</v>
      </c>
      <c r="F2625" s="17">
        <f>INT((VLOOKUP($C2625,装备数值,2,0)+VLOOKUP($C2625,装备数值,5,0)*($E2625-1))*VLOOKUP($D2625,系数!$K$2:$O$7,2,0))</f>
        <v>3050</v>
      </c>
      <c r="G2625" s="17">
        <f>INT((VLOOKUP($C2625,装备数值,3,0)+VLOOKUP($C2625,装备数值,6,0)*($E2625-1))*VLOOKUP($D2625,系数!$K$2:$O$7,3,0))</f>
        <v>0</v>
      </c>
      <c r="H2625" s="17">
        <f t="shared" si="81"/>
        <v>0</v>
      </c>
      <c r="I2625" s="17">
        <f>INT((VLOOKUP($C2625,装备数值,4,0)+VLOOKUP($C2625,装备数值,7,0)*($E2625-1))*VLOOKUP($D2625,系数!$K$2:$O$7,4,0))</f>
        <v>0</v>
      </c>
      <c r="J2625" s="17">
        <f>INT((VLOOKUP($C2625,装备数值,4,0)+VLOOKUP($C2625,装备数值,7,0)*($E2625-1))*VLOOKUP($D2625,系数!$K$2:$O$7,5,0))</f>
        <v>0</v>
      </c>
      <c r="K2625" s="17">
        <f>INT(VLOOKUP(E2625,强化金币,2,1)*VLOOKUP(INDEX(装备!F:F,MATCH(属性!A2625,装备!A:A,0)),系数!$K$12:$M$15,3,0))</f>
        <v>247500</v>
      </c>
      <c r="L2625" s="17"/>
      <c r="M2625" s="17"/>
      <c r="N2625" s="17"/>
      <c r="O2625" s="17">
        <f>IF(E2625=1,"",VLOOKUP(E2625,系数!$S$2:$AB$12,MATCH(属性!C2625,评级,0),1))</f>
        <v>0</v>
      </c>
    </row>
    <row r="2626" spans="1:15" ht="17.25" thickBot="1" x14ac:dyDescent="0.4">
      <c r="A2626" s="17">
        <f t="shared" si="82"/>
        <v>7100022</v>
      </c>
      <c r="B2626" s="17" t="s">
        <v>80</v>
      </c>
      <c r="C2626" s="15">
        <f>INDEX(装备!G:G,MATCH(属性!A2626,装备!A:A,0))</f>
        <v>11</v>
      </c>
      <c r="D2626" s="15" t="str">
        <f>INDEX(装备!E:E,MATCH(属性!A2626,装备!A:A,0))</f>
        <v>trousers</v>
      </c>
      <c r="E2626" s="14">
        <v>104</v>
      </c>
      <c r="F2626" s="17">
        <f>INT((VLOOKUP($C2626,装备数值,2,0)+VLOOKUP($C2626,装备数值,5,0)*($E2626-1))*VLOOKUP($D2626,系数!$K$2:$O$7,2,0))</f>
        <v>3075</v>
      </c>
      <c r="G2626" s="17">
        <f>INT((VLOOKUP($C2626,装备数值,3,0)+VLOOKUP($C2626,装备数值,6,0)*($E2626-1))*VLOOKUP($D2626,系数!$K$2:$O$7,3,0))</f>
        <v>0</v>
      </c>
      <c r="H2626" s="17">
        <f t="shared" si="81"/>
        <v>0</v>
      </c>
      <c r="I2626" s="17">
        <f>INT((VLOOKUP($C2626,装备数值,4,0)+VLOOKUP($C2626,装备数值,7,0)*($E2626-1))*VLOOKUP($D2626,系数!$K$2:$O$7,4,0))</f>
        <v>0</v>
      </c>
      <c r="J2626" s="17">
        <f>INT((VLOOKUP($C2626,装备数值,4,0)+VLOOKUP($C2626,装备数值,7,0)*($E2626-1))*VLOOKUP($D2626,系数!$K$2:$O$7,5,0))</f>
        <v>0</v>
      </c>
      <c r="K2626" s="17">
        <f>INT(VLOOKUP(E2626,强化金币,2,1)*VLOOKUP(INDEX(装备!F:F,MATCH(属性!A2626,装备!A:A,0)),系数!$K$12:$M$15,3,0))</f>
        <v>247500</v>
      </c>
      <c r="L2626" s="17"/>
      <c r="M2626" s="17"/>
      <c r="N2626" s="17"/>
      <c r="O2626" s="17">
        <f>IF(E2626=1,"",VLOOKUP(E2626,系数!$S$2:$AB$12,MATCH(属性!C2626,评级,0),1))</f>
        <v>0</v>
      </c>
    </row>
    <row r="2627" spans="1:15" ht="17.25" thickBot="1" x14ac:dyDescent="0.4">
      <c r="A2627" s="17">
        <f t="shared" si="82"/>
        <v>7100022</v>
      </c>
      <c r="B2627" s="17" t="s">
        <v>80</v>
      </c>
      <c r="C2627" s="15">
        <f>INDEX(装备!G:G,MATCH(属性!A2627,装备!A:A,0))</f>
        <v>11</v>
      </c>
      <c r="D2627" s="15" t="str">
        <f>INDEX(装备!E:E,MATCH(属性!A2627,装备!A:A,0))</f>
        <v>trousers</v>
      </c>
      <c r="E2627" s="14">
        <v>105</v>
      </c>
      <c r="F2627" s="17">
        <f>INT((VLOOKUP($C2627,装备数值,2,0)+VLOOKUP($C2627,装备数值,5,0)*($E2627-1))*VLOOKUP($D2627,系数!$K$2:$O$7,2,0))</f>
        <v>3100</v>
      </c>
      <c r="G2627" s="17">
        <f>INT((VLOOKUP($C2627,装备数值,3,0)+VLOOKUP($C2627,装备数值,6,0)*($E2627-1))*VLOOKUP($D2627,系数!$K$2:$O$7,3,0))</f>
        <v>0</v>
      </c>
      <c r="H2627" s="17">
        <f t="shared" si="81"/>
        <v>0</v>
      </c>
      <c r="I2627" s="17">
        <f>INT((VLOOKUP($C2627,装备数值,4,0)+VLOOKUP($C2627,装备数值,7,0)*($E2627-1))*VLOOKUP($D2627,系数!$K$2:$O$7,4,0))</f>
        <v>0</v>
      </c>
      <c r="J2627" s="17">
        <f>INT((VLOOKUP($C2627,装备数值,4,0)+VLOOKUP($C2627,装备数值,7,0)*($E2627-1))*VLOOKUP($D2627,系数!$K$2:$O$7,5,0))</f>
        <v>0</v>
      </c>
      <c r="K2627" s="17">
        <f>INT(VLOOKUP(E2627,强化金币,2,1)*VLOOKUP(INDEX(装备!F:F,MATCH(属性!A2627,装备!A:A,0)),系数!$K$12:$M$15,3,0))</f>
        <v>247500</v>
      </c>
      <c r="L2627" s="17"/>
      <c r="M2627" s="17"/>
      <c r="N2627" s="17"/>
      <c r="O2627" s="17">
        <f>IF(E2627=1,"",VLOOKUP(E2627,系数!$S$2:$AB$12,MATCH(属性!C2627,评级,0),1))</f>
        <v>0</v>
      </c>
    </row>
    <row r="2628" spans="1:15" ht="17.25" thickBot="1" x14ac:dyDescent="0.4">
      <c r="A2628" s="17">
        <f t="shared" si="82"/>
        <v>7100022</v>
      </c>
      <c r="B2628" s="17" t="s">
        <v>80</v>
      </c>
      <c r="C2628" s="15">
        <f>INDEX(装备!G:G,MATCH(属性!A2628,装备!A:A,0))</f>
        <v>11</v>
      </c>
      <c r="D2628" s="15" t="str">
        <f>INDEX(装备!E:E,MATCH(属性!A2628,装备!A:A,0))</f>
        <v>trousers</v>
      </c>
      <c r="E2628" s="14">
        <v>106</v>
      </c>
      <c r="F2628" s="17">
        <f>INT((VLOOKUP($C2628,装备数值,2,0)+VLOOKUP($C2628,装备数值,5,0)*($E2628-1))*VLOOKUP($D2628,系数!$K$2:$O$7,2,0))</f>
        <v>3125</v>
      </c>
      <c r="G2628" s="17">
        <f>INT((VLOOKUP($C2628,装备数值,3,0)+VLOOKUP($C2628,装备数值,6,0)*($E2628-1))*VLOOKUP($D2628,系数!$K$2:$O$7,3,0))</f>
        <v>0</v>
      </c>
      <c r="H2628" s="17">
        <f t="shared" ref="H2628:H2691" si="83">G2628</f>
        <v>0</v>
      </c>
      <c r="I2628" s="17">
        <f>INT((VLOOKUP($C2628,装备数值,4,0)+VLOOKUP($C2628,装备数值,7,0)*($E2628-1))*VLOOKUP($D2628,系数!$K$2:$O$7,4,0))</f>
        <v>0</v>
      </c>
      <c r="J2628" s="17">
        <f>INT((VLOOKUP($C2628,装备数值,4,0)+VLOOKUP($C2628,装备数值,7,0)*($E2628-1))*VLOOKUP($D2628,系数!$K$2:$O$7,5,0))</f>
        <v>0</v>
      </c>
      <c r="K2628" s="17">
        <f>INT(VLOOKUP(E2628,强化金币,2,1)*VLOOKUP(INDEX(装备!F:F,MATCH(属性!A2628,装备!A:A,0)),系数!$K$12:$M$15,3,0))</f>
        <v>247500</v>
      </c>
      <c r="L2628" s="17"/>
      <c r="M2628" s="17"/>
      <c r="N2628" s="17"/>
      <c r="O2628" s="17">
        <f>IF(E2628=1,"",VLOOKUP(E2628,系数!$S$2:$AB$12,MATCH(属性!C2628,评级,0),1))</f>
        <v>0</v>
      </c>
    </row>
    <row r="2629" spans="1:15" ht="17.25" thickBot="1" x14ac:dyDescent="0.4">
      <c r="A2629" s="17">
        <f t="shared" si="82"/>
        <v>7100022</v>
      </c>
      <c r="B2629" s="17" t="s">
        <v>80</v>
      </c>
      <c r="C2629" s="15">
        <f>INDEX(装备!G:G,MATCH(属性!A2629,装备!A:A,0))</f>
        <v>11</v>
      </c>
      <c r="D2629" s="15" t="str">
        <f>INDEX(装备!E:E,MATCH(属性!A2629,装备!A:A,0))</f>
        <v>trousers</v>
      </c>
      <c r="E2629" s="14">
        <v>107</v>
      </c>
      <c r="F2629" s="17">
        <f>INT((VLOOKUP($C2629,装备数值,2,0)+VLOOKUP($C2629,装备数值,5,0)*($E2629-1))*VLOOKUP($D2629,系数!$K$2:$O$7,2,0))</f>
        <v>3150</v>
      </c>
      <c r="G2629" s="17">
        <f>INT((VLOOKUP($C2629,装备数值,3,0)+VLOOKUP($C2629,装备数值,6,0)*($E2629-1))*VLOOKUP($D2629,系数!$K$2:$O$7,3,0))</f>
        <v>0</v>
      </c>
      <c r="H2629" s="17">
        <f t="shared" si="83"/>
        <v>0</v>
      </c>
      <c r="I2629" s="17">
        <f>INT((VLOOKUP($C2629,装备数值,4,0)+VLOOKUP($C2629,装备数值,7,0)*($E2629-1))*VLOOKUP($D2629,系数!$K$2:$O$7,4,0))</f>
        <v>0</v>
      </c>
      <c r="J2629" s="17">
        <f>INT((VLOOKUP($C2629,装备数值,4,0)+VLOOKUP($C2629,装备数值,7,0)*($E2629-1))*VLOOKUP($D2629,系数!$K$2:$O$7,5,0))</f>
        <v>0</v>
      </c>
      <c r="K2629" s="17">
        <f>INT(VLOOKUP(E2629,强化金币,2,1)*VLOOKUP(INDEX(装备!F:F,MATCH(属性!A2629,装备!A:A,0)),系数!$K$12:$M$15,3,0))</f>
        <v>247500</v>
      </c>
      <c r="L2629" s="17"/>
      <c r="M2629" s="17"/>
      <c r="N2629" s="17"/>
      <c r="O2629" s="17">
        <f>IF(E2629=1,"",VLOOKUP(E2629,系数!$S$2:$AB$12,MATCH(属性!C2629,评级,0),1))</f>
        <v>0</v>
      </c>
    </row>
    <row r="2630" spans="1:15" ht="17.25" thickBot="1" x14ac:dyDescent="0.4">
      <c r="A2630" s="17">
        <f t="shared" si="82"/>
        <v>7100022</v>
      </c>
      <c r="B2630" s="17" t="s">
        <v>80</v>
      </c>
      <c r="C2630" s="15">
        <f>INDEX(装备!G:G,MATCH(属性!A2630,装备!A:A,0))</f>
        <v>11</v>
      </c>
      <c r="D2630" s="15" t="str">
        <f>INDEX(装备!E:E,MATCH(属性!A2630,装备!A:A,0))</f>
        <v>trousers</v>
      </c>
      <c r="E2630" s="14">
        <v>108</v>
      </c>
      <c r="F2630" s="17">
        <f>INT((VLOOKUP($C2630,装备数值,2,0)+VLOOKUP($C2630,装备数值,5,0)*($E2630-1))*VLOOKUP($D2630,系数!$K$2:$O$7,2,0))</f>
        <v>3175</v>
      </c>
      <c r="G2630" s="17">
        <f>INT((VLOOKUP($C2630,装备数值,3,0)+VLOOKUP($C2630,装备数值,6,0)*($E2630-1))*VLOOKUP($D2630,系数!$K$2:$O$7,3,0))</f>
        <v>0</v>
      </c>
      <c r="H2630" s="17">
        <f t="shared" si="83"/>
        <v>0</v>
      </c>
      <c r="I2630" s="17">
        <f>INT((VLOOKUP($C2630,装备数值,4,0)+VLOOKUP($C2630,装备数值,7,0)*($E2630-1))*VLOOKUP($D2630,系数!$K$2:$O$7,4,0))</f>
        <v>0</v>
      </c>
      <c r="J2630" s="17">
        <f>INT((VLOOKUP($C2630,装备数值,4,0)+VLOOKUP($C2630,装备数值,7,0)*($E2630-1))*VLOOKUP($D2630,系数!$K$2:$O$7,5,0))</f>
        <v>0</v>
      </c>
      <c r="K2630" s="17">
        <f>INT(VLOOKUP(E2630,强化金币,2,1)*VLOOKUP(INDEX(装备!F:F,MATCH(属性!A2630,装备!A:A,0)),系数!$K$12:$M$15,3,0))</f>
        <v>247500</v>
      </c>
      <c r="L2630" s="17"/>
      <c r="M2630" s="17"/>
      <c r="N2630" s="17"/>
      <c r="O2630" s="17">
        <f>IF(E2630=1,"",VLOOKUP(E2630,系数!$S$2:$AB$12,MATCH(属性!C2630,评级,0),1))</f>
        <v>0</v>
      </c>
    </row>
    <row r="2631" spans="1:15" ht="17.25" thickBot="1" x14ac:dyDescent="0.4">
      <c r="A2631" s="17">
        <f t="shared" si="82"/>
        <v>7100022</v>
      </c>
      <c r="B2631" s="17" t="s">
        <v>80</v>
      </c>
      <c r="C2631" s="15">
        <f>INDEX(装备!G:G,MATCH(属性!A2631,装备!A:A,0))</f>
        <v>11</v>
      </c>
      <c r="D2631" s="15" t="str">
        <f>INDEX(装备!E:E,MATCH(属性!A2631,装备!A:A,0))</f>
        <v>trousers</v>
      </c>
      <c r="E2631" s="14">
        <v>109</v>
      </c>
      <c r="F2631" s="17">
        <f>INT((VLOOKUP($C2631,装备数值,2,0)+VLOOKUP($C2631,装备数值,5,0)*($E2631-1))*VLOOKUP($D2631,系数!$K$2:$O$7,2,0))</f>
        <v>3200</v>
      </c>
      <c r="G2631" s="17">
        <f>INT((VLOOKUP($C2631,装备数值,3,0)+VLOOKUP($C2631,装备数值,6,0)*($E2631-1))*VLOOKUP($D2631,系数!$K$2:$O$7,3,0))</f>
        <v>0</v>
      </c>
      <c r="H2631" s="17">
        <f t="shared" si="83"/>
        <v>0</v>
      </c>
      <c r="I2631" s="17">
        <f>INT((VLOOKUP($C2631,装备数值,4,0)+VLOOKUP($C2631,装备数值,7,0)*($E2631-1))*VLOOKUP($D2631,系数!$K$2:$O$7,4,0))</f>
        <v>0</v>
      </c>
      <c r="J2631" s="17">
        <f>INT((VLOOKUP($C2631,装备数值,4,0)+VLOOKUP($C2631,装备数值,7,0)*($E2631-1))*VLOOKUP($D2631,系数!$K$2:$O$7,5,0))</f>
        <v>0</v>
      </c>
      <c r="K2631" s="17">
        <f>INT(VLOOKUP(E2631,强化金币,2,1)*VLOOKUP(INDEX(装备!F:F,MATCH(属性!A2631,装备!A:A,0)),系数!$K$12:$M$15,3,0))</f>
        <v>247500</v>
      </c>
      <c r="L2631" s="17"/>
      <c r="M2631" s="17"/>
      <c r="N2631" s="17"/>
      <c r="O2631" s="17">
        <f>IF(E2631=1,"",VLOOKUP(E2631,系数!$S$2:$AB$12,MATCH(属性!C2631,评级,0),1))</f>
        <v>0</v>
      </c>
    </row>
    <row r="2632" spans="1:15" ht="17.25" thickBot="1" x14ac:dyDescent="0.4">
      <c r="A2632" s="17">
        <f t="shared" si="82"/>
        <v>7100022</v>
      </c>
      <c r="B2632" s="17" t="s">
        <v>80</v>
      </c>
      <c r="C2632" s="15">
        <f>INDEX(装备!G:G,MATCH(属性!A2632,装备!A:A,0))</f>
        <v>11</v>
      </c>
      <c r="D2632" s="15" t="str">
        <f>INDEX(装备!E:E,MATCH(属性!A2632,装备!A:A,0))</f>
        <v>trousers</v>
      </c>
      <c r="E2632" s="14">
        <v>110</v>
      </c>
      <c r="F2632" s="17">
        <f>INT((VLOOKUP($C2632,装备数值,2,0)+VLOOKUP($C2632,装备数值,5,0)*($E2632-1))*VLOOKUP($D2632,系数!$K$2:$O$7,2,0))</f>
        <v>3225</v>
      </c>
      <c r="G2632" s="17">
        <f>INT((VLOOKUP($C2632,装备数值,3,0)+VLOOKUP($C2632,装备数值,6,0)*($E2632-1))*VLOOKUP($D2632,系数!$K$2:$O$7,3,0))</f>
        <v>0</v>
      </c>
      <c r="H2632" s="17">
        <f t="shared" si="83"/>
        <v>0</v>
      </c>
      <c r="I2632" s="17">
        <f>INT((VLOOKUP($C2632,装备数值,4,0)+VLOOKUP($C2632,装备数值,7,0)*($E2632-1))*VLOOKUP($D2632,系数!$K$2:$O$7,4,0))</f>
        <v>0</v>
      </c>
      <c r="J2632" s="17">
        <f>INT((VLOOKUP($C2632,装备数值,4,0)+VLOOKUP($C2632,装备数值,7,0)*($E2632-1))*VLOOKUP($D2632,系数!$K$2:$O$7,5,0))</f>
        <v>0</v>
      </c>
      <c r="K2632" s="17">
        <f>INT(VLOOKUP(E2632,强化金币,2,1)*VLOOKUP(INDEX(装备!F:F,MATCH(属性!A2632,装备!A:A,0)),系数!$K$12:$M$15,3,0))</f>
        <v>247500</v>
      </c>
      <c r="L2632" s="17"/>
      <c r="M2632" s="17"/>
      <c r="N2632" s="17"/>
      <c r="O2632" s="17">
        <f>IF(E2632=1,"",VLOOKUP(E2632,系数!$S$2:$AB$12,MATCH(属性!C2632,评级,0),1))</f>
        <v>0</v>
      </c>
    </row>
    <row r="2633" spans="1:15" ht="17.25" thickBot="1" x14ac:dyDescent="0.4">
      <c r="A2633" s="17">
        <f t="shared" si="82"/>
        <v>7100022</v>
      </c>
      <c r="B2633" s="17" t="s">
        <v>80</v>
      </c>
      <c r="C2633" s="15">
        <f>INDEX(装备!G:G,MATCH(属性!A2633,装备!A:A,0))</f>
        <v>11</v>
      </c>
      <c r="D2633" s="15" t="str">
        <f>INDEX(装备!E:E,MATCH(属性!A2633,装备!A:A,0))</f>
        <v>trousers</v>
      </c>
      <c r="E2633" s="14">
        <v>111</v>
      </c>
      <c r="F2633" s="17">
        <f>INT((VLOOKUP($C2633,装备数值,2,0)+VLOOKUP($C2633,装备数值,5,0)*($E2633-1))*VLOOKUP($D2633,系数!$K$2:$O$7,2,0))</f>
        <v>3250</v>
      </c>
      <c r="G2633" s="17">
        <f>INT((VLOOKUP($C2633,装备数值,3,0)+VLOOKUP($C2633,装备数值,6,0)*($E2633-1))*VLOOKUP($D2633,系数!$K$2:$O$7,3,0))</f>
        <v>0</v>
      </c>
      <c r="H2633" s="17">
        <f t="shared" si="83"/>
        <v>0</v>
      </c>
      <c r="I2633" s="17">
        <f>INT((VLOOKUP($C2633,装备数值,4,0)+VLOOKUP($C2633,装备数值,7,0)*($E2633-1))*VLOOKUP($D2633,系数!$K$2:$O$7,4,0))</f>
        <v>0</v>
      </c>
      <c r="J2633" s="17">
        <f>INT((VLOOKUP($C2633,装备数值,4,0)+VLOOKUP($C2633,装备数值,7,0)*($E2633-1))*VLOOKUP($D2633,系数!$K$2:$O$7,5,0))</f>
        <v>0</v>
      </c>
      <c r="K2633" s="17">
        <f>INT(VLOOKUP(E2633,强化金币,2,1)*VLOOKUP(INDEX(装备!F:F,MATCH(属性!A2633,装备!A:A,0)),系数!$K$12:$M$15,3,0))</f>
        <v>247500</v>
      </c>
      <c r="L2633" s="17"/>
      <c r="M2633" s="17"/>
      <c r="N2633" s="17"/>
      <c r="O2633" s="17">
        <f>IF(E2633=1,"",VLOOKUP(E2633,系数!$S$2:$AB$12,MATCH(属性!C2633,评级,0),1))</f>
        <v>0</v>
      </c>
    </row>
    <row r="2634" spans="1:15" ht="17.25" thickBot="1" x14ac:dyDescent="0.4">
      <c r="A2634" s="17">
        <f t="shared" si="82"/>
        <v>7100022</v>
      </c>
      <c r="B2634" s="17" t="s">
        <v>80</v>
      </c>
      <c r="C2634" s="15">
        <f>INDEX(装备!G:G,MATCH(属性!A2634,装备!A:A,0))</f>
        <v>11</v>
      </c>
      <c r="D2634" s="15" t="str">
        <f>INDEX(装备!E:E,MATCH(属性!A2634,装备!A:A,0))</f>
        <v>trousers</v>
      </c>
      <c r="E2634" s="14">
        <v>112</v>
      </c>
      <c r="F2634" s="17">
        <f>INT((VLOOKUP($C2634,装备数值,2,0)+VLOOKUP($C2634,装备数值,5,0)*($E2634-1))*VLOOKUP($D2634,系数!$K$2:$O$7,2,0))</f>
        <v>3275</v>
      </c>
      <c r="G2634" s="17">
        <f>INT((VLOOKUP($C2634,装备数值,3,0)+VLOOKUP($C2634,装备数值,6,0)*($E2634-1))*VLOOKUP($D2634,系数!$K$2:$O$7,3,0))</f>
        <v>0</v>
      </c>
      <c r="H2634" s="17">
        <f t="shared" si="83"/>
        <v>0</v>
      </c>
      <c r="I2634" s="17">
        <f>INT((VLOOKUP($C2634,装备数值,4,0)+VLOOKUP($C2634,装备数值,7,0)*($E2634-1))*VLOOKUP($D2634,系数!$K$2:$O$7,4,0))</f>
        <v>0</v>
      </c>
      <c r="J2634" s="17">
        <f>INT((VLOOKUP($C2634,装备数值,4,0)+VLOOKUP($C2634,装备数值,7,0)*($E2634-1))*VLOOKUP($D2634,系数!$K$2:$O$7,5,0))</f>
        <v>0</v>
      </c>
      <c r="K2634" s="17">
        <f>INT(VLOOKUP(E2634,强化金币,2,1)*VLOOKUP(INDEX(装备!F:F,MATCH(属性!A2634,装备!A:A,0)),系数!$K$12:$M$15,3,0))</f>
        <v>247500</v>
      </c>
      <c r="L2634" s="17"/>
      <c r="M2634" s="17"/>
      <c r="N2634" s="17"/>
      <c r="O2634" s="17">
        <f>IF(E2634=1,"",VLOOKUP(E2634,系数!$S$2:$AB$12,MATCH(属性!C2634,评级,0),1))</f>
        <v>0</v>
      </c>
    </row>
    <row r="2635" spans="1:15" ht="17.25" thickBot="1" x14ac:dyDescent="0.4">
      <c r="A2635" s="17">
        <f t="shared" si="82"/>
        <v>7100022</v>
      </c>
      <c r="B2635" s="17" t="s">
        <v>80</v>
      </c>
      <c r="C2635" s="15">
        <f>INDEX(装备!G:G,MATCH(属性!A2635,装备!A:A,0))</f>
        <v>11</v>
      </c>
      <c r="D2635" s="15" t="str">
        <f>INDEX(装备!E:E,MATCH(属性!A2635,装备!A:A,0))</f>
        <v>trousers</v>
      </c>
      <c r="E2635" s="14">
        <v>113</v>
      </c>
      <c r="F2635" s="17">
        <f>INT((VLOOKUP($C2635,装备数值,2,0)+VLOOKUP($C2635,装备数值,5,0)*($E2635-1))*VLOOKUP($D2635,系数!$K$2:$O$7,2,0))</f>
        <v>3300</v>
      </c>
      <c r="G2635" s="17">
        <f>INT((VLOOKUP($C2635,装备数值,3,0)+VLOOKUP($C2635,装备数值,6,0)*($E2635-1))*VLOOKUP($D2635,系数!$K$2:$O$7,3,0))</f>
        <v>0</v>
      </c>
      <c r="H2635" s="17">
        <f t="shared" si="83"/>
        <v>0</v>
      </c>
      <c r="I2635" s="17">
        <f>INT((VLOOKUP($C2635,装备数值,4,0)+VLOOKUP($C2635,装备数值,7,0)*($E2635-1))*VLOOKUP($D2635,系数!$K$2:$O$7,4,0))</f>
        <v>0</v>
      </c>
      <c r="J2635" s="17">
        <f>INT((VLOOKUP($C2635,装备数值,4,0)+VLOOKUP($C2635,装备数值,7,0)*($E2635-1))*VLOOKUP($D2635,系数!$K$2:$O$7,5,0))</f>
        <v>0</v>
      </c>
      <c r="K2635" s="17">
        <f>INT(VLOOKUP(E2635,强化金币,2,1)*VLOOKUP(INDEX(装备!F:F,MATCH(属性!A2635,装备!A:A,0)),系数!$K$12:$M$15,3,0))</f>
        <v>247500</v>
      </c>
      <c r="L2635" s="17"/>
      <c r="M2635" s="17"/>
      <c r="N2635" s="17"/>
      <c r="O2635" s="17">
        <f>IF(E2635=1,"",VLOOKUP(E2635,系数!$S$2:$AB$12,MATCH(属性!C2635,评级,0),1))</f>
        <v>0</v>
      </c>
    </row>
    <row r="2636" spans="1:15" ht="17.25" thickBot="1" x14ac:dyDescent="0.4">
      <c r="A2636" s="17">
        <f t="shared" si="82"/>
        <v>7100022</v>
      </c>
      <c r="B2636" s="17" t="s">
        <v>80</v>
      </c>
      <c r="C2636" s="15">
        <f>INDEX(装备!G:G,MATCH(属性!A2636,装备!A:A,0))</f>
        <v>11</v>
      </c>
      <c r="D2636" s="15" t="str">
        <f>INDEX(装备!E:E,MATCH(属性!A2636,装备!A:A,0))</f>
        <v>trousers</v>
      </c>
      <c r="E2636" s="14">
        <v>114</v>
      </c>
      <c r="F2636" s="17">
        <f>INT((VLOOKUP($C2636,装备数值,2,0)+VLOOKUP($C2636,装备数值,5,0)*($E2636-1))*VLOOKUP($D2636,系数!$K$2:$O$7,2,0))</f>
        <v>3325</v>
      </c>
      <c r="G2636" s="17">
        <f>INT((VLOOKUP($C2636,装备数值,3,0)+VLOOKUP($C2636,装备数值,6,0)*($E2636-1))*VLOOKUP($D2636,系数!$K$2:$O$7,3,0))</f>
        <v>0</v>
      </c>
      <c r="H2636" s="17">
        <f t="shared" si="83"/>
        <v>0</v>
      </c>
      <c r="I2636" s="17">
        <f>INT((VLOOKUP($C2636,装备数值,4,0)+VLOOKUP($C2636,装备数值,7,0)*($E2636-1))*VLOOKUP($D2636,系数!$K$2:$O$7,4,0))</f>
        <v>0</v>
      </c>
      <c r="J2636" s="17">
        <f>INT((VLOOKUP($C2636,装备数值,4,0)+VLOOKUP($C2636,装备数值,7,0)*($E2636-1))*VLOOKUP($D2636,系数!$K$2:$O$7,5,0))</f>
        <v>0</v>
      </c>
      <c r="K2636" s="17">
        <f>INT(VLOOKUP(E2636,强化金币,2,1)*VLOOKUP(INDEX(装备!F:F,MATCH(属性!A2636,装备!A:A,0)),系数!$K$12:$M$15,3,0))</f>
        <v>247500</v>
      </c>
      <c r="L2636" s="17"/>
      <c r="M2636" s="17"/>
      <c r="N2636" s="17"/>
      <c r="O2636" s="17">
        <f>IF(E2636=1,"",VLOOKUP(E2636,系数!$S$2:$AB$12,MATCH(属性!C2636,评级,0),1))</f>
        <v>0</v>
      </c>
    </row>
    <row r="2637" spans="1:15" ht="17.25" thickBot="1" x14ac:dyDescent="0.4">
      <c r="A2637" s="17">
        <f t="shared" si="82"/>
        <v>7100022</v>
      </c>
      <c r="B2637" s="17" t="s">
        <v>80</v>
      </c>
      <c r="C2637" s="15">
        <f>INDEX(装备!G:G,MATCH(属性!A2637,装备!A:A,0))</f>
        <v>11</v>
      </c>
      <c r="D2637" s="15" t="str">
        <f>INDEX(装备!E:E,MATCH(属性!A2637,装备!A:A,0))</f>
        <v>trousers</v>
      </c>
      <c r="E2637" s="14">
        <v>115</v>
      </c>
      <c r="F2637" s="17">
        <f>INT((VLOOKUP($C2637,装备数值,2,0)+VLOOKUP($C2637,装备数值,5,0)*($E2637-1))*VLOOKUP($D2637,系数!$K$2:$O$7,2,0))</f>
        <v>3350</v>
      </c>
      <c r="G2637" s="17">
        <f>INT((VLOOKUP($C2637,装备数值,3,0)+VLOOKUP($C2637,装备数值,6,0)*($E2637-1))*VLOOKUP($D2637,系数!$K$2:$O$7,3,0))</f>
        <v>0</v>
      </c>
      <c r="H2637" s="17">
        <f t="shared" si="83"/>
        <v>0</v>
      </c>
      <c r="I2637" s="17">
        <f>INT((VLOOKUP($C2637,装备数值,4,0)+VLOOKUP($C2637,装备数值,7,0)*($E2637-1))*VLOOKUP($D2637,系数!$K$2:$O$7,4,0))</f>
        <v>0</v>
      </c>
      <c r="J2637" s="17">
        <f>INT((VLOOKUP($C2637,装备数值,4,0)+VLOOKUP($C2637,装备数值,7,0)*($E2637-1))*VLOOKUP($D2637,系数!$K$2:$O$7,5,0))</f>
        <v>0</v>
      </c>
      <c r="K2637" s="17">
        <f>INT(VLOOKUP(E2637,强化金币,2,1)*VLOOKUP(INDEX(装备!F:F,MATCH(属性!A2637,装备!A:A,0)),系数!$K$12:$M$15,3,0))</f>
        <v>247500</v>
      </c>
      <c r="L2637" s="17"/>
      <c r="M2637" s="17"/>
      <c r="N2637" s="17"/>
      <c r="O2637" s="17">
        <f>IF(E2637=1,"",VLOOKUP(E2637,系数!$S$2:$AB$12,MATCH(属性!C2637,评级,0),1))</f>
        <v>0</v>
      </c>
    </row>
    <row r="2638" spans="1:15" ht="17.25" thickBot="1" x14ac:dyDescent="0.4">
      <c r="A2638" s="17">
        <f t="shared" si="82"/>
        <v>7100022</v>
      </c>
      <c r="B2638" s="17" t="s">
        <v>80</v>
      </c>
      <c r="C2638" s="15">
        <f>INDEX(装备!G:G,MATCH(属性!A2638,装备!A:A,0))</f>
        <v>11</v>
      </c>
      <c r="D2638" s="15" t="str">
        <f>INDEX(装备!E:E,MATCH(属性!A2638,装备!A:A,0))</f>
        <v>trousers</v>
      </c>
      <c r="E2638" s="14">
        <v>116</v>
      </c>
      <c r="F2638" s="17">
        <f>INT((VLOOKUP($C2638,装备数值,2,0)+VLOOKUP($C2638,装备数值,5,0)*($E2638-1))*VLOOKUP($D2638,系数!$K$2:$O$7,2,0))</f>
        <v>3375</v>
      </c>
      <c r="G2638" s="17">
        <f>INT((VLOOKUP($C2638,装备数值,3,0)+VLOOKUP($C2638,装备数值,6,0)*($E2638-1))*VLOOKUP($D2638,系数!$K$2:$O$7,3,0))</f>
        <v>0</v>
      </c>
      <c r="H2638" s="17">
        <f t="shared" si="83"/>
        <v>0</v>
      </c>
      <c r="I2638" s="17">
        <f>INT((VLOOKUP($C2638,装备数值,4,0)+VLOOKUP($C2638,装备数值,7,0)*($E2638-1))*VLOOKUP($D2638,系数!$K$2:$O$7,4,0))</f>
        <v>0</v>
      </c>
      <c r="J2638" s="17">
        <f>INT((VLOOKUP($C2638,装备数值,4,0)+VLOOKUP($C2638,装备数值,7,0)*($E2638-1))*VLOOKUP($D2638,系数!$K$2:$O$7,5,0))</f>
        <v>0</v>
      </c>
      <c r="K2638" s="17">
        <f>INT(VLOOKUP(E2638,强化金币,2,1)*VLOOKUP(INDEX(装备!F:F,MATCH(属性!A2638,装备!A:A,0)),系数!$K$12:$M$15,3,0))</f>
        <v>247500</v>
      </c>
      <c r="L2638" s="17"/>
      <c r="M2638" s="17"/>
      <c r="N2638" s="17"/>
      <c r="O2638" s="17">
        <f>IF(E2638=1,"",VLOOKUP(E2638,系数!$S$2:$AB$12,MATCH(属性!C2638,评级,0),1))</f>
        <v>0</v>
      </c>
    </row>
    <row r="2639" spans="1:15" ht="17.25" thickBot="1" x14ac:dyDescent="0.4">
      <c r="A2639" s="17">
        <f t="shared" si="82"/>
        <v>7100022</v>
      </c>
      <c r="B2639" s="17" t="s">
        <v>80</v>
      </c>
      <c r="C2639" s="15">
        <f>INDEX(装备!G:G,MATCH(属性!A2639,装备!A:A,0))</f>
        <v>11</v>
      </c>
      <c r="D2639" s="15" t="str">
        <f>INDEX(装备!E:E,MATCH(属性!A2639,装备!A:A,0))</f>
        <v>trousers</v>
      </c>
      <c r="E2639" s="14">
        <v>117</v>
      </c>
      <c r="F2639" s="17">
        <f>INT((VLOOKUP($C2639,装备数值,2,0)+VLOOKUP($C2639,装备数值,5,0)*($E2639-1))*VLOOKUP($D2639,系数!$K$2:$O$7,2,0))</f>
        <v>3400</v>
      </c>
      <c r="G2639" s="17">
        <f>INT((VLOOKUP($C2639,装备数值,3,0)+VLOOKUP($C2639,装备数值,6,0)*($E2639-1))*VLOOKUP($D2639,系数!$K$2:$O$7,3,0))</f>
        <v>0</v>
      </c>
      <c r="H2639" s="17">
        <f t="shared" si="83"/>
        <v>0</v>
      </c>
      <c r="I2639" s="17">
        <f>INT((VLOOKUP($C2639,装备数值,4,0)+VLOOKUP($C2639,装备数值,7,0)*($E2639-1))*VLOOKUP($D2639,系数!$K$2:$O$7,4,0))</f>
        <v>0</v>
      </c>
      <c r="J2639" s="17">
        <f>INT((VLOOKUP($C2639,装备数值,4,0)+VLOOKUP($C2639,装备数值,7,0)*($E2639-1))*VLOOKUP($D2639,系数!$K$2:$O$7,5,0))</f>
        <v>0</v>
      </c>
      <c r="K2639" s="17">
        <f>INT(VLOOKUP(E2639,强化金币,2,1)*VLOOKUP(INDEX(装备!F:F,MATCH(属性!A2639,装备!A:A,0)),系数!$K$12:$M$15,3,0))</f>
        <v>247500</v>
      </c>
      <c r="L2639" s="17"/>
      <c r="M2639" s="17"/>
      <c r="N2639" s="17"/>
      <c r="O2639" s="17">
        <f>IF(E2639=1,"",VLOOKUP(E2639,系数!$S$2:$AB$12,MATCH(属性!C2639,评级,0),1))</f>
        <v>0</v>
      </c>
    </row>
    <row r="2640" spans="1:15" ht="17.25" thickBot="1" x14ac:dyDescent="0.4">
      <c r="A2640" s="17">
        <f t="shared" si="82"/>
        <v>7100022</v>
      </c>
      <c r="B2640" s="17" t="s">
        <v>80</v>
      </c>
      <c r="C2640" s="15">
        <f>INDEX(装备!G:G,MATCH(属性!A2640,装备!A:A,0))</f>
        <v>11</v>
      </c>
      <c r="D2640" s="15" t="str">
        <f>INDEX(装备!E:E,MATCH(属性!A2640,装备!A:A,0))</f>
        <v>trousers</v>
      </c>
      <c r="E2640" s="14">
        <v>118</v>
      </c>
      <c r="F2640" s="17">
        <f>INT((VLOOKUP($C2640,装备数值,2,0)+VLOOKUP($C2640,装备数值,5,0)*($E2640-1))*VLOOKUP($D2640,系数!$K$2:$O$7,2,0))</f>
        <v>3425</v>
      </c>
      <c r="G2640" s="17">
        <f>INT((VLOOKUP($C2640,装备数值,3,0)+VLOOKUP($C2640,装备数值,6,0)*($E2640-1))*VLOOKUP($D2640,系数!$K$2:$O$7,3,0))</f>
        <v>0</v>
      </c>
      <c r="H2640" s="17">
        <f t="shared" si="83"/>
        <v>0</v>
      </c>
      <c r="I2640" s="17">
        <f>INT((VLOOKUP($C2640,装备数值,4,0)+VLOOKUP($C2640,装备数值,7,0)*($E2640-1))*VLOOKUP($D2640,系数!$K$2:$O$7,4,0))</f>
        <v>0</v>
      </c>
      <c r="J2640" s="17">
        <f>INT((VLOOKUP($C2640,装备数值,4,0)+VLOOKUP($C2640,装备数值,7,0)*($E2640-1))*VLOOKUP($D2640,系数!$K$2:$O$7,5,0))</f>
        <v>0</v>
      </c>
      <c r="K2640" s="17">
        <f>INT(VLOOKUP(E2640,强化金币,2,1)*VLOOKUP(INDEX(装备!F:F,MATCH(属性!A2640,装备!A:A,0)),系数!$K$12:$M$15,3,0))</f>
        <v>247500</v>
      </c>
      <c r="L2640" s="17"/>
      <c r="M2640" s="17"/>
      <c r="N2640" s="17"/>
      <c r="O2640" s="17">
        <f>IF(E2640=1,"",VLOOKUP(E2640,系数!$S$2:$AB$12,MATCH(属性!C2640,评级,0),1))</f>
        <v>0</v>
      </c>
    </row>
    <row r="2641" spans="1:15" ht="17.25" thickBot="1" x14ac:dyDescent="0.4">
      <c r="A2641" s="17">
        <f t="shared" si="82"/>
        <v>7100022</v>
      </c>
      <c r="B2641" s="17" t="s">
        <v>80</v>
      </c>
      <c r="C2641" s="15">
        <f>INDEX(装备!G:G,MATCH(属性!A2641,装备!A:A,0))</f>
        <v>11</v>
      </c>
      <c r="D2641" s="15" t="str">
        <f>INDEX(装备!E:E,MATCH(属性!A2641,装备!A:A,0))</f>
        <v>trousers</v>
      </c>
      <c r="E2641" s="14">
        <v>119</v>
      </c>
      <c r="F2641" s="17">
        <f>INT((VLOOKUP($C2641,装备数值,2,0)+VLOOKUP($C2641,装备数值,5,0)*($E2641-1))*VLOOKUP($D2641,系数!$K$2:$O$7,2,0))</f>
        <v>3450</v>
      </c>
      <c r="G2641" s="17">
        <f>INT((VLOOKUP($C2641,装备数值,3,0)+VLOOKUP($C2641,装备数值,6,0)*($E2641-1))*VLOOKUP($D2641,系数!$K$2:$O$7,3,0))</f>
        <v>0</v>
      </c>
      <c r="H2641" s="17">
        <f t="shared" si="83"/>
        <v>0</v>
      </c>
      <c r="I2641" s="17">
        <f>INT((VLOOKUP($C2641,装备数值,4,0)+VLOOKUP($C2641,装备数值,7,0)*($E2641-1))*VLOOKUP($D2641,系数!$K$2:$O$7,4,0))</f>
        <v>0</v>
      </c>
      <c r="J2641" s="17">
        <f>INT((VLOOKUP($C2641,装备数值,4,0)+VLOOKUP($C2641,装备数值,7,0)*($E2641-1))*VLOOKUP($D2641,系数!$K$2:$O$7,5,0))</f>
        <v>0</v>
      </c>
      <c r="K2641" s="17">
        <f>INT(VLOOKUP(E2641,强化金币,2,1)*VLOOKUP(INDEX(装备!F:F,MATCH(属性!A2641,装备!A:A,0)),系数!$K$12:$M$15,3,0))</f>
        <v>247500</v>
      </c>
      <c r="L2641" s="17"/>
      <c r="M2641" s="17"/>
      <c r="N2641" s="17"/>
      <c r="O2641" s="17">
        <f>IF(E2641=1,"",VLOOKUP(E2641,系数!$S$2:$AB$12,MATCH(属性!C2641,评级,0),1))</f>
        <v>0</v>
      </c>
    </row>
    <row r="2642" spans="1:15" ht="17.25" thickBot="1" x14ac:dyDescent="0.4">
      <c r="A2642" s="17">
        <f t="shared" si="82"/>
        <v>7100022</v>
      </c>
      <c r="B2642" s="17" t="s">
        <v>80</v>
      </c>
      <c r="C2642" s="15">
        <f>INDEX(装备!G:G,MATCH(属性!A2642,装备!A:A,0))</f>
        <v>11</v>
      </c>
      <c r="D2642" s="15" t="str">
        <f>INDEX(装备!E:E,MATCH(属性!A2642,装备!A:A,0))</f>
        <v>trousers</v>
      </c>
      <c r="E2642" s="14">
        <v>120</v>
      </c>
      <c r="F2642" s="17">
        <f>INT((VLOOKUP($C2642,装备数值,2,0)+VLOOKUP($C2642,装备数值,5,0)*($E2642-1))*VLOOKUP($D2642,系数!$K$2:$O$7,2,0))</f>
        <v>3475</v>
      </c>
      <c r="G2642" s="17">
        <f>INT((VLOOKUP($C2642,装备数值,3,0)+VLOOKUP($C2642,装备数值,6,0)*($E2642-1))*VLOOKUP($D2642,系数!$K$2:$O$7,3,0))</f>
        <v>0</v>
      </c>
      <c r="H2642" s="17">
        <f t="shared" si="83"/>
        <v>0</v>
      </c>
      <c r="I2642" s="17">
        <f>INT((VLOOKUP($C2642,装备数值,4,0)+VLOOKUP($C2642,装备数值,7,0)*($E2642-1))*VLOOKUP($D2642,系数!$K$2:$O$7,4,0))</f>
        <v>0</v>
      </c>
      <c r="J2642" s="17">
        <f>INT((VLOOKUP($C2642,装备数值,4,0)+VLOOKUP($C2642,装备数值,7,0)*($E2642-1))*VLOOKUP($D2642,系数!$K$2:$O$7,5,0))</f>
        <v>0</v>
      </c>
      <c r="K2642" s="17">
        <f>INT(VLOOKUP(E2642,强化金币,2,1)*VLOOKUP(INDEX(装备!F:F,MATCH(属性!A2642,装备!A:A,0)),系数!$K$12:$M$15,3,0))</f>
        <v>247500</v>
      </c>
      <c r="L2642" s="17"/>
      <c r="M2642" s="17"/>
      <c r="N2642" s="17"/>
      <c r="O2642" s="17">
        <f>IF(E2642=1,"",VLOOKUP(E2642,系数!$S$2:$AB$12,MATCH(属性!C2642,评级,0),1))</f>
        <v>0</v>
      </c>
    </row>
    <row r="2643" spans="1:15" ht="17.25" thickBot="1" x14ac:dyDescent="0.4">
      <c r="A2643" s="15">
        <f t="shared" si="82"/>
        <v>7100023</v>
      </c>
      <c r="B2643" s="15" t="s">
        <v>82</v>
      </c>
      <c r="C2643" s="15">
        <f>INDEX(装备!G:G,MATCH(属性!A2643,装备!A:A,0))</f>
        <v>11</v>
      </c>
      <c r="D2643" s="15" t="str">
        <f>INDEX(装备!E:E,MATCH(属性!A2643,装备!A:A,0))</f>
        <v>necklace</v>
      </c>
      <c r="E2643" s="16">
        <v>1</v>
      </c>
      <c r="F2643" s="17">
        <f>INT((VLOOKUP($C2643,装备数值,2,0)+VLOOKUP($C2643,装备数值,5,0)*($E2643-1))*VLOOKUP($D2643,系数!$K$2:$O$7,2,0))</f>
        <v>0</v>
      </c>
      <c r="G2643" s="17">
        <f>INT((VLOOKUP($C2643,装备数值,3,0)+VLOOKUP($C2643,装备数值,6,0)*($E2643-1))*VLOOKUP($D2643,系数!$K$2:$O$7,3,0))</f>
        <v>100</v>
      </c>
      <c r="H2643" s="17">
        <f t="shared" si="83"/>
        <v>100</v>
      </c>
      <c r="I2643" s="17">
        <f>INT((VLOOKUP($C2643,装备数值,4,0)+VLOOKUP($C2643,装备数值,7,0)*($E2643-1))*VLOOKUP($D2643,系数!$K$2:$O$7,4,0))</f>
        <v>0</v>
      </c>
      <c r="J2643" s="17">
        <f>INT((VLOOKUP($C2643,装备数值,4,0)+VLOOKUP($C2643,装备数值,7,0)*($E2643-1))*VLOOKUP($D2643,系数!$K$2:$O$7,5,0))</f>
        <v>0</v>
      </c>
      <c r="K2643" s="17">
        <f>INT(VLOOKUP(E2643,强化金币,2,1)*VLOOKUP(INDEX(装备!F:F,MATCH(属性!A2643,装备!A:A,0)),系数!$K$12:$M$15,3,0))</f>
        <v>27</v>
      </c>
      <c r="L2643" s="17"/>
      <c r="M2643" s="17"/>
      <c r="N2643" s="17"/>
      <c r="O2643" s="17" t="str">
        <f>IF(E2643=1,"",VLOOKUP(E2643,系数!$S$2:$AB$12,MATCH(属性!C2643,评级,0),1))</f>
        <v/>
      </c>
    </row>
    <row r="2644" spans="1:15" ht="17.25" thickBot="1" x14ac:dyDescent="0.4">
      <c r="A2644" s="17">
        <f t="shared" si="82"/>
        <v>7100023</v>
      </c>
      <c r="B2644" s="17" t="s">
        <v>81</v>
      </c>
      <c r="C2644" s="15">
        <f>INDEX(装备!G:G,MATCH(属性!A2644,装备!A:A,0))</f>
        <v>11</v>
      </c>
      <c r="D2644" s="15" t="str">
        <f>INDEX(装备!E:E,MATCH(属性!A2644,装备!A:A,0))</f>
        <v>necklace</v>
      </c>
      <c r="E2644" s="14">
        <v>2</v>
      </c>
      <c r="F2644" s="17">
        <f>INT((VLOOKUP($C2644,装备数值,2,0)+VLOOKUP($C2644,装备数值,5,0)*($E2644-1))*VLOOKUP($D2644,系数!$K$2:$O$7,2,0))</f>
        <v>0</v>
      </c>
      <c r="G2644" s="17">
        <f>INT((VLOOKUP($C2644,装备数值,3,0)+VLOOKUP($C2644,装备数值,6,0)*($E2644-1))*VLOOKUP($D2644,系数!$K$2:$O$7,3,0))</f>
        <v>103</v>
      </c>
      <c r="H2644" s="17">
        <f t="shared" si="83"/>
        <v>103</v>
      </c>
      <c r="I2644" s="17">
        <f>INT((VLOOKUP($C2644,装备数值,4,0)+VLOOKUP($C2644,装备数值,7,0)*($E2644-1))*VLOOKUP($D2644,系数!$K$2:$O$7,4,0))</f>
        <v>0</v>
      </c>
      <c r="J2644" s="17">
        <f>INT((VLOOKUP($C2644,装备数值,4,0)+VLOOKUP($C2644,装备数值,7,0)*($E2644-1))*VLOOKUP($D2644,系数!$K$2:$O$7,5,0))</f>
        <v>0</v>
      </c>
      <c r="K2644" s="17">
        <f>INT(VLOOKUP(E2644,强化金币,2,1)*VLOOKUP(INDEX(装备!F:F,MATCH(属性!A2644,装备!A:A,0)),系数!$K$12:$M$15,3,0))</f>
        <v>44</v>
      </c>
      <c r="L2644" s="17"/>
      <c r="M2644" s="17"/>
      <c r="N2644" s="17"/>
      <c r="O2644" s="17">
        <f>IF(E2644=1,"",VLOOKUP(E2644,系数!$S$2:$AB$12,MATCH(属性!C2644,评级,0),1))</f>
        <v>0</v>
      </c>
    </row>
    <row r="2645" spans="1:15" ht="17.25" thickBot="1" x14ac:dyDescent="0.4">
      <c r="A2645" s="17">
        <f t="shared" si="82"/>
        <v>7100023</v>
      </c>
      <c r="B2645" s="17" t="s">
        <v>81</v>
      </c>
      <c r="C2645" s="15">
        <f>INDEX(装备!G:G,MATCH(属性!A2645,装备!A:A,0))</f>
        <v>11</v>
      </c>
      <c r="D2645" s="15" t="str">
        <f>INDEX(装备!E:E,MATCH(属性!A2645,装备!A:A,0))</f>
        <v>necklace</v>
      </c>
      <c r="E2645" s="14">
        <v>3</v>
      </c>
      <c r="F2645" s="17">
        <f>INT((VLOOKUP($C2645,装备数值,2,0)+VLOOKUP($C2645,装备数值,5,0)*($E2645-1))*VLOOKUP($D2645,系数!$K$2:$O$7,2,0))</f>
        <v>0</v>
      </c>
      <c r="G2645" s="17">
        <f>INT((VLOOKUP($C2645,装备数值,3,0)+VLOOKUP($C2645,装备数值,6,0)*($E2645-1))*VLOOKUP($D2645,系数!$K$2:$O$7,3,0))</f>
        <v>106</v>
      </c>
      <c r="H2645" s="17">
        <f t="shared" si="83"/>
        <v>106</v>
      </c>
      <c r="I2645" s="17">
        <f>INT((VLOOKUP($C2645,装备数值,4,0)+VLOOKUP($C2645,装备数值,7,0)*($E2645-1))*VLOOKUP($D2645,系数!$K$2:$O$7,4,0))</f>
        <v>0</v>
      </c>
      <c r="J2645" s="17">
        <f>INT((VLOOKUP($C2645,装备数值,4,0)+VLOOKUP($C2645,装备数值,7,0)*($E2645-1))*VLOOKUP($D2645,系数!$K$2:$O$7,5,0))</f>
        <v>0</v>
      </c>
      <c r="K2645" s="17">
        <f>INT(VLOOKUP(E2645,强化金币,2,1)*VLOOKUP(INDEX(装备!F:F,MATCH(属性!A2645,装备!A:A,0)),系数!$K$12:$M$15,3,0))</f>
        <v>55</v>
      </c>
      <c r="L2645" s="17"/>
      <c r="M2645" s="17"/>
      <c r="N2645" s="17"/>
      <c r="O2645" s="17">
        <f>IF(E2645=1,"",VLOOKUP(E2645,系数!$S$2:$AB$12,MATCH(属性!C2645,评级,0),1))</f>
        <v>0</v>
      </c>
    </row>
    <row r="2646" spans="1:15" ht="17.25" thickBot="1" x14ac:dyDescent="0.4">
      <c r="A2646" s="17">
        <f t="shared" si="82"/>
        <v>7100023</v>
      </c>
      <c r="B2646" s="17" t="s">
        <v>81</v>
      </c>
      <c r="C2646" s="15">
        <f>INDEX(装备!G:G,MATCH(属性!A2646,装备!A:A,0))</f>
        <v>11</v>
      </c>
      <c r="D2646" s="15" t="str">
        <f>INDEX(装备!E:E,MATCH(属性!A2646,装备!A:A,0))</f>
        <v>necklace</v>
      </c>
      <c r="E2646" s="14">
        <v>4</v>
      </c>
      <c r="F2646" s="17">
        <f>INT((VLOOKUP($C2646,装备数值,2,0)+VLOOKUP($C2646,装备数值,5,0)*($E2646-1))*VLOOKUP($D2646,系数!$K$2:$O$7,2,0))</f>
        <v>0</v>
      </c>
      <c r="G2646" s="17">
        <f>INT((VLOOKUP($C2646,装备数值,3,0)+VLOOKUP($C2646,装备数值,6,0)*($E2646-1))*VLOOKUP($D2646,系数!$K$2:$O$7,3,0))</f>
        <v>109</v>
      </c>
      <c r="H2646" s="17">
        <f t="shared" si="83"/>
        <v>109</v>
      </c>
      <c r="I2646" s="17">
        <f>INT((VLOOKUP($C2646,装备数值,4,0)+VLOOKUP($C2646,装备数值,7,0)*($E2646-1))*VLOOKUP($D2646,系数!$K$2:$O$7,4,0))</f>
        <v>0</v>
      </c>
      <c r="J2646" s="17">
        <f>INT((VLOOKUP($C2646,装备数值,4,0)+VLOOKUP($C2646,装备数值,7,0)*($E2646-1))*VLOOKUP($D2646,系数!$K$2:$O$7,5,0))</f>
        <v>0</v>
      </c>
      <c r="K2646" s="17">
        <f>INT(VLOOKUP(E2646,强化金币,2,1)*VLOOKUP(INDEX(装备!F:F,MATCH(属性!A2646,装备!A:A,0)),系数!$K$12:$M$15,3,0))</f>
        <v>110</v>
      </c>
      <c r="L2646" s="17"/>
      <c r="M2646" s="17"/>
      <c r="N2646" s="17"/>
      <c r="O2646" s="17">
        <f>IF(E2646=1,"",VLOOKUP(E2646,系数!$S$2:$AB$12,MATCH(属性!C2646,评级,0),1))</f>
        <v>0</v>
      </c>
    </row>
    <row r="2647" spans="1:15" ht="17.25" thickBot="1" x14ac:dyDescent="0.4">
      <c r="A2647" s="17">
        <f t="shared" si="82"/>
        <v>7100023</v>
      </c>
      <c r="B2647" s="17" t="s">
        <v>81</v>
      </c>
      <c r="C2647" s="15">
        <f>INDEX(装备!G:G,MATCH(属性!A2647,装备!A:A,0))</f>
        <v>11</v>
      </c>
      <c r="D2647" s="15" t="str">
        <f>INDEX(装备!E:E,MATCH(属性!A2647,装备!A:A,0))</f>
        <v>necklace</v>
      </c>
      <c r="E2647" s="14">
        <v>5</v>
      </c>
      <c r="F2647" s="17">
        <f>INT((VLOOKUP($C2647,装备数值,2,0)+VLOOKUP($C2647,装备数值,5,0)*($E2647-1))*VLOOKUP($D2647,系数!$K$2:$O$7,2,0))</f>
        <v>0</v>
      </c>
      <c r="G2647" s="17">
        <f>INT((VLOOKUP($C2647,装备数值,3,0)+VLOOKUP($C2647,装备数值,6,0)*($E2647-1))*VLOOKUP($D2647,系数!$K$2:$O$7,3,0))</f>
        <v>112</v>
      </c>
      <c r="H2647" s="17">
        <f t="shared" si="83"/>
        <v>112</v>
      </c>
      <c r="I2647" s="17">
        <f>INT((VLOOKUP($C2647,装备数值,4,0)+VLOOKUP($C2647,装备数值,7,0)*($E2647-1))*VLOOKUP($D2647,系数!$K$2:$O$7,4,0))</f>
        <v>0</v>
      </c>
      <c r="J2647" s="17">
        <f>INT((VLOOKUP($C2647,装备数值,4,0)+VLOOKUP($C2647,装备数值,7,0)*($E2647-1))*VLOOKUP($D2647,系数!$K$2:$O$7,5,0))</f>
        <v>0</v>
      </c>
      <c r="K2647" s="17">
        <f>INT(VLOOKUP(E2647,强化金币,2,1)*VLOOKUP(INDEX(装备!F:F,MATCH(属性!A2647,装备!A:A,0)),系数!$K$12:$M$15,3,0))</f>
        <v>165</v>
      </c>
      <c r="L2647" s="17"/>
      <c r="M2647" s="17"/>
      <c r="N2647" s="17"/>
      <c r="O2647" s="17">
        <f>IF(E2647=1,"",VLOOKUP(E2647,系数!$S$2:$AB$12,MATCH(属性!C2647,评级,0),1))</f>
        <v>0</v>
      </c>
    </row>
    <row r="2648" spans="1:15" ht="17.25" thickBot="1" x14ac:dyDescent="0.4">
      <c r="A2648" s="17">
        <f t="shared" si="82"/>
        <v>7100023</v>
      </c>
      <c r="B2648" s="17" t="s">
        <v>81</v>
      </c>
      <c r="C2648" s="15">
        <f>INDEX(装备!G:G,MATCH(属性!A2648,装备!A:A,0))</f>
        <v>11</v>
      </c>
      <c r="D2648" s="15" t="str">
        <f>INDEX(装备!E:E,MATCH(属性!A2648,装备!A:A,0))</f>
        <v>necklace</v>
      </c>
      <c r="E2648" s="14">
        <v>6</v>
      </c>
      <c r="F2648" s="17">
        <f>INT((VLOOKUP($C2648,装备数值,2,0)+VLOOKUP($C2648,装备数值,5,0)*($E2648-1))*VLOOKUP($D2648,系数!$K$2:$O$7,2,0))</f>
        <v>0</v>
      </c>
      <c r="G2648" s="17">
        <f>INT((VLOOKUP($C2648,装备数值,3,0)+VLOOKUP($C2648,装备数值,6,0)*($E2648-1))*VLOOKUP($D2648,系数!$K$2:$O$7,3,0))</f>
        <v>115</v>
      </c>
      <c r="H2648" s="17">
        <f t="shared" si="83"/>
        <v>115</v>
      </c>
      <c r="I2648" s="17">
        <f>INT((VLOOKUP($C2648,装备数值,4,0)+VLOOKUP($C2648,装备数值,7,0)*($E2648-1))*VLOOKUP($D2648,系数!$K$2:$O$7,4,0))</f>
        <v>0</v>
      </c>
      <c r="J2648" s="17">
        <f>INT((VLOOKUP($C2648,装备数值,4,0)+VLOOKUP($C2648,装备数值,7,0)*($E2648-1))*VLOOKUP($D2648,系数!$K$2:$O$7,5,0))</f>
        <v>0</v>
      </c>
      <c r="K2648" s="17">
        <f>INT(VLOOKUP(E2648,强化金币,2,1)*VLOOKUP(INDEX(装备!F:F,MATCH(属性!A2648,装备!A:A,0)),系数!$K$12:$M$15,3,0))</f>
        <v>220</v>
      </c>
      <c r="L2648" s="17"/>
      <c r="M2648" s="17"/>
      <c r="N2648" s="17"/>
      <c r="O2648" s="17">
        <f>IF(E2648=1,"",VLOOKUP(E2648,系数!$S$2:$AB$12,MATCH(属性!C2648,评级,0),1))</f>
        <v>0</v>
      </c>
    </row>
    <row r="2649" spans="1:15" ht="17.25" thickBot="1" x14ac:dyDescent="0.4">
      <c r="A2649" s="17">
        <f t="shared" si="82"/>
        <v>7100023</v>
      </c>
      <c r="B2649" s="17" t="s">
        <v>81</v>
      </c>
      <c r="C2649" s="15">
        <f>INDEX(装备!G:G,MATCH(属性!A2649,装备!A:A,0))</f>
        <v>11</v>
      </c>
      <c r="D2649" s="15" t="str">
        <f>INDEX(装备!E:E,MATCH(属性!A2649,装备!A:A,0))</f>
        <v>necklace</v>
      </c>
      <c r="E2649" s="14">
        <v>7</v>
      </c>
      <c r="F2649" s="17">
        <f>INT((VLOOKUP($C2649,装备数值,2,0)+VLOOKUP($C2649,装备数值,5,0)*($E2649-1))*VLOOKUP($D2649,系数!$K$2:$O$7,2,0))</f>
        <v>0</v>
      </c>
      <c r="G2649" s="17">
        <f>INT((VLOOKUP($C2649,装备数值,3,0)+VLOOKUP($C2649,装备数值,6,0)*($E2649-1))*VLOOKUP($D2649,系数!$K$2:$O$7,3,0))</f>
        <v>118</v>
      </c>
      <c r="H2649" s="17">
        <f t="shared" si="83"/>
        <v>118</v>
      </c>
      <c r="I2649" s="17">
        <f>INT((VLOOKUP($C2649,装备数值,4,0)+VLOOKUP($C2649,装备数值,7,0)*($E2649-1))*VLOOKUP($D2649,系数!$K$2:$O$7,4,0))</f>
        <v>0</v>
      </c>
      <c r="J2649" s="17">
        <f>INT((VLOOKUP($C2649,装备数值,4,0)+VLOOKUP($C2649,装备数值,7,0)*($E2649-1))*VLOOKUP($D2649,系数!$K$2:$O$7,5,0))</f>
        <v>0</v>
      </c>
      <c r="K2649" s="17">
        <f>INT(VLOOKUP(E2649,强化金币,2,1)*VLOOKUP(INDEX(装备!F:F,MATCH(属性!A2649,装备!A:A,0)),系数!$K$12:$M$15,3,0))</f>
        <v>275</v>
      </c>
      <c r="L2649" s="17"/>
      <c r="M2649" s="17"/>
      <c r="N2649" s="17"/>
      <c r="O2649" s="17">
        <f>IF(E2649=1,"",VLOOKUP(E2649,系数!$S$2:$AB$12,MATCH(属性!C2649,评级,0),1))</f>
        <v>0</v>
      </c>
    </row>
    <row r="2650" spans="1:15" ht="17.25" thickBot="1" x14ac:dyDescent="0.4">
      <c r="A2650" s="17">
        <f t="shared" si="82"/>
        <v>7100023</v>
      </c>
      <c r="B2650" s="17" t="s">
        <v>81</v>
      </c>
      <c r="C2650" s="15">
        <f>INDEX(装备!G:G,MATCH(属性!A2650,装备!A:A,0))</f>
        <v>11</v>
      </c>
      <c r="D2650" s="15" t="str">
        <f>INDEX(装备!E:E,MATCH(属性!A2650,装备!A:A,0))</f>
        <v>necklace</v>
      </c>
      <c r="E2650" s="14">
        <v>8</v>
      </c>
      <c r="F2650" s="17">
        <f>INT((VLOOKUP($C2650,装备数值,2,0)+VLOOKUP($C2650,装备数值,5,0)*($E2650-1))*VLOOKUP($D2650,系数!$K$2:$O$7,2,0))</f>
        <v>0</v>
      </c>
      <c r="G2650" s="17">
        <f>INT((VLOOKUP($C2650,装备数值,3,0)+VLOOKUP($C2650,装备数值,6,0)*($E2650-1))*VLOOKUP($D2650,系数!$K$2:$O$7,3,0))</f>
        <v>121</v>
      </c>
      <c r="H2650" s="17">
        <f t="shared" si="83"/>
        <v>121</v>
      </c>
      <c r="I2650" s="17">
        <f>INT((VLOOKUP($C2650,装备数值,4,0)+VLOOKUP($C2650,装备数值,7,0)*($E2650-1))*VLOOKUP($D2650,系数!$K$2:$O$7,4,0))</f>
        <v>0</v>
      </c>
      <c r="J2650" s="17">
        <f>INT((VLOOKUP($C2650,装备数值,4,0)+VLOOKUP($C2650,装备数值,7,0)*($E2650-1))*VLOOKUP($D2650,系数!$K$2:$O$7,5,0))</f>
        <v>0</v>
      </c>
      <c r="K2650" s="17">
        <f>INT(VLOOKUP(E2650,强化金币,2,1)*VLOOKUP(INDEX(装备!F:F,MATCH(属性!A2650,装备!A:A,0)),系数!$K$12:$M$15,3,0))</f>
        <v>330</v>
      </c>
      <c r="L2650" s="17"/>
      <c r="M2650" s="17"/>
      <c r="N2650" s="17"/>
      <c r="O2650" s="17">
        <f>IF(E2650=1,"",VLOOKUP(E2650,系数!$S$2:$AB$12,MATCH(属性!C2650,评级,0),1))</f>
        <v>0</v>
      </c>
    </row>
    <row r="2651" spans="1:15" ht="17.25" thickBot="1" x14ac:dyDescent="0.4">
      <c r="A2651" s="17">
        <f t="shared" si="82"/>
        <v>7100023</v>
      </c>
      <c r="B2651" s="17" t="s">
        <v>81</v>
      </c>
      <c r="C2651" s="15">
        <f>INDEX(装备!G:G,MATCH(属性!A2651,装备!A:A,0))</f>
        <v>11</v>
      </c>
      <c r="D2651" s="15" t="str">
        <f>INDEX(装备!E:E,MATCH(属性!A2651,装备!A:A,0))</f>
        <v>necklace</v>
      </c>
      <c r="E2651" s="14">
        <v>9</v>
      </c>
      <c r="F2651" s="17">
        <f>INT((VLOOKUP($C2651,装备数值,2,0)+VLOOKUP($C2651,装备数值,5,0)*($E2651-1))*VLOOKUP($D2651,系数!$K$2:$O$7,2,0))</f>
        <v>0</v>
      </c>
      <c r="G2651" s="17">
        <f>INT((VLOOKUP($C2651,装备数值,3,0)+VLOOKUP($C2651,装备数值,6,0)*($E2651-1))*VLOOKUP($D2651,系数!$K$2:$O$7,3,0))</f>
        <v>124</v>
      </c>
      <c r="H2651" s="17">
        <f t="shared" si="83"/>
        <v>124</v>
      </c>
      <c r="I2651" s="17">
        <f>INT((VLOOKUP($C2651,装备数值,4,0)+VLOOKUP($C2651,装备数值,7,0)*($E2651-1))*VLOOKUP($D2651,系数!$K$2:$O$7,4,0))</f>
        <v>0</v>
      </c>
      <c r="J2651" s="17">
        <f>INT((VLOOKUP($C2651,装备数值,4,0)+VLOOKUP($C2651,装备数值,7,0)*($E2651-1))*VLOOKUP($D2651,系数!$K$2:$O$7,5,0))</f>
        <v>0</v>
      </c>
      <c r="K2651" s="17">
        <f>INT(VLOOKUP(E2651,强化金币,2,1)*VLOOKUP(INDEX(装备!F:F,MATCH(属性!A2651,装备!A:A,0)),系数!$K$12:$M$15,3,0))</f>
        <v>385</v>
      </c>
      <c r="L2651" s="17"/>
      <c r="M2651" s="17"/>
      <c r="N2651" s="17"/>
      <c r="O2651" s="17">
        <f>IF(E2651=1,"",VLOOKUP(E2651,系数!$S$2:$AB$12,MATCH(属性!C2651,评级,0),1))</f>
        <v>0</v>
      </c>
    </row>
    <row r="2652" spans="1:15" ht="17.25" thickBot="1" x14ac:dyDescent="0.4">
      <c r="A2652" s="17">
        <f t="shared" si="82"/>
        <v>7100023</v>
      </c>
      <c r="B2652" s="17" t="s">
        <v>81</v>
      </c>
      <c r="C2652" s="15">
        <f>INDEX(装备!G:G,MATCH(属性!A2652,装备!A:A,0))</f>
        <v>11</v>
      </c>
      <c r="D2652" s="15" t="str">
        <f>INDEX(装备!E:E,MATCH(属性!A2652,装备!A:A,0))</f>
        <v>necklace</v>
      </c>
      <c r="E2652" s="14">
        <v>10</v>
      </c>
      <c r="F2652" s="17">
        <f>INT((VLOOKUP($C2652,装备数值,2,0)+VLOOKUP($C2652,装备数值,5,0)*($E2652-1))*VLOOKUP($D2652,系数!$K$2:$O$7,2,0))</f>
        <v>0</v>
      </c>
      <c r="G2652" s="17">
        <f>INT((VLOOKUP($C2652,装备数值,3,0)+VLOOKUP($C2652,装备数值,6,0)*($E2652-1))*VLOOKUP($D2652,系数!$K$2:$O$7,3,0))</f>
        <v>127</v>
      </c>
      <c r="H2652" s="17">
        <f t="shared" si="83"/>
        <v>127</v>
      </c>
      <c r="I2652" s="17">
        <f>INT((VLOOKUP($C2652,装备数值,4,0)+VLOOKUP($C2652,装备数值,7,0)*($E2652-1))*VLOOKUP($D2652,系数!$K$2:$O$7,4,0))</f>
        <v>0</v>
      </c>
      <c r="J2652" s="17">
        <f>INT((VLOOKUP($C2652,装备数值,4,0)+VLOOKUP($C2652,装备数值,7,0)*($E2652-1))*VLOOKUP($D2652,系数!$K$2:$O$7,5,0))</f>
        <v>0</v>
      </c>
      <c r="K2652" s="17">
        <f>INT(VLOOKUP(E2652,强化金币,2,1)*VLOOKUP(INDEX(装备!F:F,MATCH(属性!A2652,装备!A:A,0)),系数!$K$12:$M$15,3,0))</f>
        <v>440</v>
      </c>
      <c r="L2652" s="17"/>
      <c r="M2652" s="17"/>
      <c r="N2652" s="17"/>
      <c r="O2652" s="17">
        <f>IF(E2652=1,"",VLOOKUP(E2652,系数!$S$2:$AB$12,MATCH(属性!C2652,评级,0),1))</f>
        <v>0</v>
      </c>
    </row>
    <row r="2653" spans="1:15" ht="17.25" thickBot="1" x14ac:dyDescent="0.4">
      <c r="A2653" s="17">
        <f t="shared" si="82"/>
        <v>7100023</v>
      </c>
      <c r="B2653" s="17" t="s">
        <v>81</v>
      </c>
      <c r="C2653" s="15">
        <f>INDEX(装备!G:G,MATCH(属性!A2653,装备!A:A,0))</f>
        <v>11</v>
      </c>
      <c r="D2653" s="15" t="str">
        <f>INDEX(装备!E:E,MATCH(属性!A2653,装备!A:A,0))</f>
        <v>necklace</v>
      </c>
      <c r="E2653" s="14">
        <v>11</v>
      </c>
      <c r="F2653" s="17">
        <f>INT((VLOOKUP($C2653,装备数值,2,0)+VLOOKUP($C2653,装备数值,5,0)*($E2653-1))*VLOOKUP($D2653,系数!$K$2:$O$7,2,0))</f>
        <v>0</v>
      </c>
      <c r="G2653" s="17">
        <f>INT((VLOOKUP($C2653,装备数值,3,0)+VLOOKUP($C2653,装备数值,6,0)*($E2653-1))*VLOOKUP($D2653,系数!$K$2:$O$7,3,0))</f>
        <v>130</v>
      </c>
      <c r="H2653" s="17">
        <f t="shared" si="83"/>
        <v>130</v>
      </c>
      <c r="I2653" s="17">
        <f>INT((VLOOKUP($C2653,装备数值,4,0)+VLOOKUP($C2653,装备数值,7,0)*($E2653-1))*VLOOKUP($D2653,系数!$K$2:$O$7,4,0))</f>
        <v>0</v>
      </c>
      <c r="J2653" s="17">
        <f>INT((VLOOKUP($C2653,装备数值,4,0)+VLOOKUP($C2653,装备数值,7,0)*($E2653-1))*VLOOKUP($D2653,系数!$K$2:$O$7,5,0))</f>
        <v>0</v>
      </c>
      <c r="K2653" s="17">
        <f>INT(VLOOKUP(E2653,强化金币,2,1)*VLOOKUP(INDEX(装备!F:F,MATCH(属性!A2653,装备!A:A,0)),系数!$K$12:$M$15,3,0))</f>
        <v>495</v>
      </c>
      <c r="L2653" s="17"/>
      <c r="M2653" s="17"/>
      <c r="N2653" s="17"/>
      <c r="O2653" s="17">
        <f>IF(E2653=1,"",VLOOKUP(E2653,系数!$S$2:$AB$12,MATCH(属性!C2653,评级,0),1))</f>
        <v>0</v>
      </c>
    </row>
    <row r="2654" spans="1:15" ht="17.25" thickBot="1" x14ac:dyDescent="0.4">
      <c r="A2654" s="17">
        <f t="shared" si="82"/>
        <v>7100023</v>
      </c>
      <c r="B2654" s="17" t="s">
        <v>81</v>
      </c>
      <c r="C2654" s="15">
        <f>INDEX(装备!G:G,MATCH(属性!A2654,装备!A:A,0))</f>
        <v>11</v>
      </c>
      <c r="D2654" s="15" t="str">
        <f>INDEX(装备!E:E,MATCH(属性!A2654,装备!A:A,0))</f>
        <v>necklace</v>
      </c>
      <c r="E2654" s="14">
        <v>12</v>
      </c>
      <c r="F2654" s="17">
        <f>INT((VLOOKUP($C2654,装备数值,2,0)+VLOOKUP($C2654,装备数值,5,0)*($E2654-1))*VLOOKUP($D2654,系数!$K$2:$O$7,2,0))</f>
        <v>0</v>
      </c>
      <c r="G2654" s="17">
        <f>INT((VLOOKUP($C2654,装备数值,3,0)+VLOOKUP($C2654,装备数值,6,0)*($E2654-1))*VLOOKUP($D2654,系数!$K$2:$O$7,3,0))</f>
        <v>133</v>
      </c>
      <c r="H2654" s="17">
        <f t="shared" si="83"/>
        <v>133</v>
      </c>
      <c r="I2654" s="17">
        <f>INT((VLOOKUP($C2654,装备数值,4,0)+VLOOKUP($C2654,装备数值,7,0)*($E2654-1))*VLOOKUP($D2654,系数!$K$2:$O$7,4,0))</f>
        <v>0</v>
      </c>
      <c r="J2654" s="17">
        <f>INT((VLOOKUP($C2654,装备数值,4,0)+VLOOKUP($C2654,装备数值,7,0)*($E2654-1))*VLOOKUP($D2654,系数!$K$2:$O$7,5,0))</f>
        <v>0</v>
      </c>
      <c r="K2654" s="17">
        <f>INT(VLOOKUP(E2654,强化金币,2,1)*VLOOKUP(INDEX(装备!F:F,MATCH(属性!A2654,装备!A:A,0)),系数!$K$12:$M$15,3,0))</f>
        <v>550</v>
      </c>
      <c r="L2654" s="17"/>
      <c r="M2654" s="17"/>
      <c r="N2654" s="17"/>
      <c r="O2654" s="17">
        <f>IF(E2654=1,"",VLOOKUP(E2654,系数!$S$2:$AB$12,MATCH(属性!C2654,评级,0),1))</f>
        <v>0</v>
      </c>
    </row>
    <row r="2655" spans="1:15" ht="17.25" thickBot="1" x14ac:dyDescent="0.4">
      <c r="A2655" s="17">
        <f t="shared" si="82"/>
        <v>7100023</v>
      </c>
      <c r="B2655" s="17" t="s">
        <v>81</v>
      </c>
      <c r="C2655" s="15">
        <f>INDEX(装备!G:G,MATCH(属性!A2655,装备!A:A,0))</f>
        <v>11</v>
      </c>
      <c r="D2655" s="15" t="str">
        <f>INDEX(装备!E:E,MATCH(属性!A2655,装备!A:A,0))</f>
        <v>necklace</v>
      </c>
      <c r="E2655" s="14">
        <v>13</v>
      </c>
      <c r="F2655" s="17">
        <f>INT((VLOOKUP($C2655,装备数值,2,0)+VLOOKUP($C2655,装备数值,5,0)*($E2655-1))*VLOOKUP($D2655,系数!$K$2:$O$7,2,0))</f>
        <v>0</v>
      </c>
      <c r="G2655" s="17">
        <f>INT((VLOOKUP($C2655,装备数值,3,0)+VLOOKUP($C2655,装备数值,6,0)*($E2655-1))*VLOOKUP($D2655,系数!$K$2:$O$7,3,0))</f>
        <v>136</v>
      </c>
      <c r="H2655" s="17">
        <f t="shared" si="83"/>
        <v>136</v>
      </c>
      <c r="I2655" s="17">
        <f>INT((VLOOKUP($C2655,装备数值,4,0)+VLOOKUP($C2655,装备数值,7,0)*($E2655-1))*VLOOKUP($D2655,系数!$K$2:$O$7,4,0))</f>
        <v>0</v>
      </c>
      <c r="J2655" s="17">
        <f>INT((VLOOKUP($C2655,装备数值,4,0)+VLOOKUP($C2655,装备数值,7,0)*($E2655-1))*VLOOKUP($D2655,系数!$K$2:$O$7,5,0))</f>
        <v>0</v>
      </c>
      <c r="K2655" s="17">
        <f>INT(VLOOKUP(E2655,强化金币,2,1)*VLOOKUP(INDEX(装备!F:F,MATCH(属性!A2655,装备!A:A,0)),系数!$K$12:$M$15,3,0))</f>
        <v>660</v>
      </c>
      <c r="L2655" s="17"/>
      <c r="M2655" s="17"/>
      <c r="N2655" s="17"/>
      <c r="O2655" s="17">
        <f>IF(E2655=1,"",VLOOKUP(E2655,系数!$S$2:$AB$12,MATCH(属性!C2655,评级,0),1))</f>
        <v>0</v>
      </c>
    </row>
    <row r="2656" spans="1:15" ht="17.25" thickBot="1" x14ac:dyDescent="0.4">
      <c r="A2656" s="17">
        <f t="shared" si="82"/>
        <v>7100023</v>
      </c>
      <c r="B2656" s="17" t="s">
        <v>81</v>
      </c>
      <c r="C2656" s="15">
        <f>INDEX(装备!G:G,MATCH(属性!A2656,装备!A:A,0))</f>
        <v>11</v>
      </c>
      <c r="D2656" s="15" t="str">
        <f>INDEX(装备!E:E,MATCH(属性!A2656,装备!A:A,0))</f>
        <v>necklace</v>
      </c>
      <c r="E2656" s="14">
        <v>14</v>
      </c>
      <c r="F2656" s="17">
        <f>INT((VLOOKUP($C2656,装备数值,2,0)+VLOOKUP($C2656,装备数值,5,0)*($E2656-1))*VLOOKUP($D2656,系数!$K$2:$O$7,2,0))</f>
        <v>0</v>
      </c>
      <c r="G2656" s="17">
        <f>INT((VLOOKUP($C2656,装备数值,3,0)+VLOOKUP($C2656,装备数值,6,0)*($E2656-1))*VLOOKUP($D2656,系数!$K$2:$O$7,3,0))</f>
        <v>139</v>
      </c>
      <c r="H2656" s="17">
        <f t="shared" si="83"/>
        <v>139</v>
      </c>
      <c r="I2656" s="17">
        <f>INT((VLOOKUP($C2656,装备数值,4,0)+VLOOKUP($C2656,装备数值,7,0)*($E2656-1))*VLOOKUP($D2656,系数!$K$2:$O$7,4,0))</f>
        <v>0</v>
      </c>
      <c r="J2656" s="17">
        <f>INT((VLOOKUP($C2656,装备数值,4,0)+VLOOKUP($C2656,装备数值,7,0)*($E2656-1))*VLOOKUP($D2656,系数!$K$2:$O$7,5,0))</f>
        <v>0</v>
      </c>
      <c r="K2656" s="17">
        <f>INT(VLOOKUP(E2656,强化金币,2,1)*VLOOKUP(INDEX(装备!F:F,MATCH(属性!A2656,装备!A:A,0)),系数!$K$12:$M$15,3,0))</f>
        <v>770</v>
      </c>
      <c r="L2656" s="17"/>
      <c r="M2656" s="17"/>
      <c r="N2656" s="17"/>
      <c r="O2656" s="17">
        <f>IF(E2656=1,"",VLOOKUP(E2656,系数!$S$2:$AB$12,MATCH(属性!C2656,评级,0),1))</f>
        <v>0</v>
      </c>
    </row>
    <row r="2657" spans="1:15" ht="17.25" thickBot="1" x14ac:dyDescent="0.4">
      <c r="A2657" s="17">
        <f t="shared" si="82"/>
        <v>7100023</v>
      </c>
      <c r="B2657" s="17" t="s">
        <v>81</v>
      </c>
      <c r="C2657" s="15">
        <f>INDEX(装备!G:G,MATCH(属性!A2657,装备!A:A,0))</f>
        <v>11</v>
      </c>
      <c r="D2657" s="15" t="str">
        <f>INDEX(装备!E:E,MATCH(属性!A2657,装备!A:A,0))</f>
        <v>necklace</v>
      </c>
      <c r="E2657" s="14">
        <v>15</v>
      </c>
      <c r="F2657" s="17">
        <f>INT((VLOOKUP($C2657,装备数值,2,0)+VLOOKUP($C2657,装备数值,5,0)*($E2657-1))*VLOOKUP($D2657,系数!$K$2:$O$7,2,0))</f>
        <v>0</v>
      </c>
      <c r="G2657" s="17">
        <f>INT((VLOOKUP($C2657,装备数值,3,0)+VLOOKUP($C2657,装备数值,6,0)*($E2657-1))*VLOOKUP($D2657,系数!$K$2:$O$7,3,0))</f>
        <v>142</v>
      </c>
      <c r="H2657" s="17">
        <f t="shared" si="83"/>
        <v>142</v>
      </c>
      <c r="I2657" s="17">
        <f>INT((VLOOKUP($C2657,装备数值,4,0)+VLOOKUP($C2657,装备数值,7,0)*($E2657-1))*VLOOKUP($D2657,系数!$K$2:$O$7,4,0))</f>
        <v>0</v>
      </c>
      <c r="J2657" s="17">
        <f>INT((VLOOKUP($C2657,装备数值,4,0)+VLOOKUP($C2657,装备数值,7,0)*($E2657-1))*VLOOKUP($D2657,系数!$K$2:$O$7,5,0))</f>
        <v>0</v>
      </c>
      <c r="K2657" s="17">
        <f>INT(VLOOKUP(E2657,强化金币,2,1)*VLOOKUP(INDEX(装备!F:F,MATCH(属性!A2657,装备!A:A,0)),系数!$K$12:$M$15,3,0))</f>
        <v>880</v>
      </c>
      <c r="L2657" s="17"/>
      <c r="M2657" s="17"/>
      <c r="N2657" s="17"/>
      <c r="O2657" s="17">
        <f>IF(E2657=1,"",VLOOKUP(E2657,系数!$S$2:$AB$12,MATCH(属性!C2657,评级,0),1))</f>
        <v>0</v>
      </c>
    </row>
    <row r="2658" spans="1:15" ht="17.25" thickBot="1" x14ac:dyDescent="0.4">
      <c r="A2658" s="17">
        <f t="shared" si="82"/>
        <v>7100023</v>
      </c>
      <c r="B2658" s="17" t="s">
        <v>81</v>
      </c>
      <c r="C2658" s="15">
        <f>INDEX(装备!G:G,MATCH(属性!A2658,装备!A:A,0))</f>
        <v>11</v>
      </c>
      <c r="D2658" s="15" t="str">
        <f>INDEX(装备!E:E,MATCH(属性!A2658,装备!A:A,0))</f>
        <v>necklace</v>
      </c>
      <c r="E2658" s="14">
        <v>16</v>
      </c>
      <c r="F2658" s="17">
        <f>INT((VLOOKUP($C2658,装备数值,2,0)+VLOOKUP($C2658,装备数值,5,0)*($E2658-1))*VLOOKUP($D2658,系数!$K$2:$O$7,2,0))</f>
        <v>0</v>
      </c>
      <c r="G2658" s="17">
        <f>INT((VLOOKUP($C2658,装备数值,3,0)+VLOOKUP($C2658,装备数值,6,0)*($E2658-1))*VLOOKUP($D2658,系数!$K$2:$O$7,3,0))</f>
        <v>145</v>
      </c>
      <c r="H2658" s="17">
        <f t="shared" si="83"/>
        <v>145</v>
      </c>
      <c r="I2658" s="17">
        <f>INT((VLOOKUP($C2658,装备数值,4,0)+VLOOKUP($C2658,装备数值,7,0)*($E2658-1))*VLOOKUP($D2658,系数!$K$2:$O$7,4,0))</f>
        <v>0</v>
      </c>
      <c r="J2658" s="17">
        <f>INT((VLOOKUP($C2658,装备数值,4,0)+VLOOKUP($C2658,装备数值,7,0)*($E2658-1))*VLOOKUP($D2658,系数!$K$2:$O$7,5,0))</f>
        <v>0</v>
      </c>
      <c r="K2658" s="17">
        <f>INT(VLOOKUP(E2658,强化金币,2,1)*VLOOKUP(INDEX(装备!F:F,MATCH(属性!A2658,装备!A:A,0)),系数!$K$12:$M$15,3,0))</f>
        <v>990</v>
      </c>
      <c r="L2658" s="17"/>
      <c r="M2658" s="17"/>
      <c r="N2658" s="17"/>
      <c r="O2658" s="17">
        <f>IF(E2658=1,"",VLOOKUP(E2658,系数!$S$2:$AB$12,MATCH(属性!C2658,评级,0),1))</f>
        <v>0</v>
      </c>
    </row>
    <row r="2659" spans="1:15" ht="17.25" thickBot="1" x14ac:dyDescent="0.4">
      <c r="A2659" s="17">
        <f t="shared" si="82"/>
        <v>7100023</v>
      </c>
      <c r="B2659" s="17" t="s">
        <v>81</v>
      </c>
      <c r="C2659" s="15">
        <f>INDEX(装备!G:G,MATCH(属性!A2659,装备!A:A,0))</f>
        <v>11</v>
      </c>
      <c r="D2659" s="15" t="str">
        <f>INDEX(装备!E:E,MATCH(属性!A2659,装备!A:A,0))</f>
        <v>necklace</v>
      </c>
      <c r="E2659" s="14">
        <v>17</v>
      </c>
      <c r="F2659" s="17">
        <f>INT((VLOOKUP($C2659,装备数值,2,0)+VLOOKUP($C2659,装备数值,5,0)*($E2659-1))*VLOOKUP($D2659,系数!$K$2:$O$7,2,0))</f>
        <v>0</v>
      </c>
      <c r="G2659" s="17">
        <f>INT((VLOOKUP($C2659,装备数值,3,0)+VLOOKUP($C2659,装备数值,6,0)*($E2659-1))*VLOOKUP($D2659,系数!$K$2:$O$7,3,0))</f>
        <v>148</v>
      </c>
      <c r="H2659" s="17">
        <f t="shared" si="83"/>
        <v>148</v>
      </c>
      <c r="I2659" s="17">
        <f>INT((VLOOKUP($C2659,装备数值,4,0)+VLOOKUP($C2659,装备数值,7,0)*($E2659-1))*VLOOKUP($D2659,系数!$K$2:$O$7,4,0))</f>
        <v>0</v>
      </c>
      <c r="J2659" s="17">
        <f>INT((VLOOKUP($C2659,装备数值,4,0)+VLOOKUP($C2659,装备数值,7,0)*($E2659-1))*VLOOKUP($D2659,系数!$K$2:$O$7,5,0))</f>
        <v>0</v>
      </c>
      <c r="K2659" s="17">
        <f>INT(VLOOKUP(E2659,强化金币,2,1)*VLOOKUP(INDEX(装备!F:F,MATCH(属性!A2659,装备!A:A,0)),系数!$K$12:$M$15,3,0))</f>
        <v>1100</v>
      </c>
      <c r="L2659" s="17"/>
      <c r="M2659" s="17"/>
      <c r="N2659" s="17"/>
      <c r="O2659" s="17">
        <f>IF(E2659=1,"",VLOOKUP(E2659,系数!$S$2:$AB$12,MATCH(属性!C2659,评级,0),1))</f>
        <v>0</v>
      </c>
    </row>
    <row r="2660" spans="1:15" ht="17.25" thickBot="1" x14ac:dyDescent="0.4">
      <c r="A2660" s="17">
        <f t="shared" si="82"/>
        <v>7100023</v>
      </c>
      <c r="B2660" s="17" t="s">
        <v>81</v>
      </c>
      <c r="C2660" s="15">
        <f>INDEX(装备!G:G,MATCH(属性!A2660,装备!A:A,0))</f>
        <v>11</v>
      </c>
      <c r="D2660" s="15" t="str">
        <f>INDEX(装备!E:E,MATCH(属性!A2660,装备!A:A,0))</f>
        <v>necklace</v>
      </c>
      <c r="E2660" s="14">
        <v>18</v>
      </c>
      <c r="F2660" s="17">
        <f>INT((VLOOKUP($C2660,装备数值,2,0)+VLOOKUP($C2660,装备数值,5,0)*($E2660-1))*VLOOKUP($D2660,系数!$K$2:$O$7,2,0))</f>
        <v>0</v>
      </c>
      <c r="G2660" s="17">
        <f>INT((VLOOKUP($C2660,装备数值,3,0)+VLOOKUP($C2660,装备数值,6,0)*($E2660-1))*VLOOKUP($D2660,系数!$K$2:$O$7,3,0))</f>
        <v>151</v>
      </c>
      <c r="H2660" s="17">
        <f t="shared" si="83"/>
        <v>151</v>
      </c>
      <c r="I2660" s="17">
        <f>INT((VLOOKUP($C2660,装备数值,4,0)+VLOOKUP($C2660,装备数值,7,0)*($E2660-1))*VLOOKUP($D2660,系数!$K$2:$O$7,4,0))</f>
        <v>0</v>
      </c>
      <c r="J2660" s="17">
        <f>INT((VLOOKUP($C2660,装备数值,4,0)+VLOOKUP($C2660,装备数值,7,0)*($E2660-1))*VLOOKUP($D2660,系数!$K$2:$O$7,5,0))</f>
        <v>0</v>
      </c>
      <c r="K2660" s="17">
        <f>INT(VLOOKUP(E2660,强化金币,2,1)*VLOOKUP(INDEX(装备!F:F,MATCH(属性!A2660,装备!A:A,0)),系数!$K$12:$M$15,3,0))</f>
        <v>1210</v>
      </c>
      <c r="L2660" s="17"/>
      <c r="M2660" s="17"/>
      <c r="N2660" s="17"/>
      <c r="O2660" s="17">
        <f>IF(E2660=1,"",VLOOKUP(E2660,系数!$S$2:$AB$12,MATCH(属性!C2660,评级,0),1))</f>
        <v>0</v>
      </c>
    </row>
    <row r="2661" spans="1:15" ht="17.25" thickBot="1" x14ac:dyDescent="0.4">
      <c r="A2661" s="17">
        <f t="shared" si="82"/>
        <v>7100023</v>
      </c>
      <c r="B2661" s="17" t="s">
        <v>81</v>
      </c>
      <c r="C2661" s="15">
        <f>INDEX(装备!G:G,MATCH(属性!A2661,装备!A:A,0))</f>
        <v>11</v>
      </c>
      <c r="D2661" s="15" t="str">
        <f>INDEX(装备!E:E,MATCH(属性!A2661,装备!A:A,0))</f>
        <v>necklace</v>
      </c>
      <c r="E2661" s="14">
        <v>19</v>
      </c>
      <c r="F2661" s="17">
        <f>INT((VLOOKUP($C2661,装备数值,2,0)+VLOOKUP($C2661,装备数值,5,0)*($E2661-1))*VLOOKUP($D2661,系数!$K$2:$O$7,2,0))</f>
        <v>0</v>
      </c>
      <c r="G2661" s="17">
        <f>INT((VLOOKUP($C2661,装备数值,3,0)+VLOOKUP($C2661,装备数值,6,0)*($E2661-1))*VLOOKUP($D2661,系数!$K$2:$O$7,3,0))</f>
        <v>154</v>
      </c>
      <c r="H2661" s="17">
        <f t="shared" si="83"/>
        <v>154</v>
      </c>
      <c r="I2661" s="17">
        <f>INT((VLOOKUP($C2661,装备数值,4,0)+VLOOKUP($C2661,装备数值,7,0)*($E2661-1))*VLOOKUP($D2661,系数!$K$2:$O$7,4,0))</f>
        <v>0</v>
      </c>
      <c r="J2661" s="17">
        <f>INT((VLOOKUP($C2661,装备数值,4,0)+VLOOKUP($C2661,装备数值,7,0)*($E2661-1))*VLOOKUP($D2661,系数!$K$2:$O$7,5,0))</f>
        <v>0</v>
      </c>
      <c r="K2661" s="17">
        <f>INT(VLOOKUP(E2661,强化金币,2,1)*VLOOKUP(INDEX(装备!F:F,MATCH(属性!A2661,装备!A:A,0)),系数!$K$12:$M$15,3,0))</f>
        <v>1320</v>
      </c>
      <c r="L2661" s="17"/>
      <c r="M2661" s="17"/>
      <c r="N2661" s="17"/>
      <c r="O2661" s="17">
        <f>IF(E2661=1,"",VLOOKUP(E2661,系数!$S$2:$AB$12,MATCH(属性!C2661,评级,0),1))</f>
        <v>0</v>
      </c>
    </row>
    <row r="2662" spans="1:15" ht="17.25" thickBot="1" x14ac:dyDescent="0.4">
      <c r="A2662" s="17">
        <f t="shared" si="82"/>
        <v>7100023</v>
      </c>
      <c r="B2662" s="17" t="s">
        <v>81</v>
      </c>
      <c r="C2662" s="15">
        <f>INDEX(装备!G:G,MATCH(属性!A2662,装备!A:A,0))</f>
        <v>11</v>
      </c>
      <c r="D2662" s="15" t="str">
        <f>INDEX(装备!E:E,MATCH(属性!A2662,装备!A:A,0))</f>
        <v>necklace</v>
      </c>
      <c r="E2662" s="14">
        <v>20</v>
      </c>
      <c r="F2662" s="17">
        <f>INT((VLOOKUP($C2662,装备数值,2,0)+VLOOKUP($C2662,装备数值,5,0)*($E2662-1))*VLOOKUP($D2662,系数!$K$2:$O$7,2,0))</f>
        <v>0</v>
      </c>
      <c r="G2662" s="17">
        <f>INT((VLOOKUP($C2662,装备数值,3,0)+VLOOKUP($C2662,装备数值,6,0)*($E2662-1))*VLOOKUP($D2662,系数!$K$2:$O$7,3,0))</f>
        <v>157</v>
      </c>
      <c r="H2662" s="17">
        <f t="shared" si="83"/>
        <v>157</v>
      </c>
      <c r="I2662" s="17">
        <f>INT((VLOOKUP($C2662,装备数值,4,0)+VLOOKUP($C2662,装备数值,7,0)*($E2662-1))*VLOOKUP($D2662,系数!$K$2:$O$7,4,0))</f>
        <v>0</v>
      </c>
      <c r="J2662" s="17">
        <f>INT((VLOOKUP($C2662,装备数值,4,0)+VLOOKUP($C2662,装备数值,7,0)*($E2662-1))*VLOOKUP($D2662,系数!$K$2:$O$7,5,0))</f>
        <v>0</v>
      </c>
      <c r="K2662" s="17">
        <f>INT(VLOOKUP(E2662,强化金币,2,1)*VLOOKUP(INDEX(装备!F:F,MATCH(属性!A2662,装备!A:A,0)),系数!$K$12:$M$15,3,0))</f>
        <v>1430</v>
      </c>
      <c r="L2662" s="17"/>
      <c r="M2662" s="17"/>
      <c r="N2662" s="17"/>
      <c r="O2662" s="17">
        <f>IF(E2662=1,"",VLOOKUP(E2662,系数!$S$2:$AB$12,MATCH(属性!C2662,评级,0),1))</f>
        <v>0</v>
      </c>
    </row>
    <row r="2663" spans="1:15" ht="17.25" thickBot="1" x14ac:dyDescent="0.4">
      <c r="A2663" s="17">
        <f t="shared" si="82"/>
        <v>7100023</v>
      </c>
      <c r="B2663" s="17" t="s">
        <v>81</v>
      </c>
      <c r="C2663" s="15">
        <f>INDEX(装备!G:G,MATCH(属性!A2663,装备!A:A,0))</f>
        <v>11</v>
      </c>
      <c r="D2663" s="15" t="str">
        <f>INDEX(装备!E:E,MATCH(属性!A2663,装备!A:A,0))</f>
        <v>necklace</v>
      </c>
      <c r="E2663" s="14">
        <v>21</v>
      </c>
      <c r="F2663" s="17">
        <f>INT((VLOOKUP($C2663,装备数值,2,0)+VLOOKUP($C2663,装备数值,5,0)*($E2663-1))*VLOOKUP($D2663,系数!$K$2:$O$7,2,0))</f>
        <v>0</v>
      </c>
      <c r="G2663" s="17">
        <f>INT((VLOOKUP($C2663,装备数值,3,0)+VLOOKUP($C2663,装备数值,6,0)*($E2663-1))*VLOOKUP($D2663,系数!$K$2:$O$7,3,0))</f>
        <v>160</v>
      </c>
      <c r="H2663" s="17">
        <f t="shared" si="83"/>
        <v>160</v>
      </c>
      <c r="I2663" s="17">
        <f>INT((VLOOKUP($C2663,装备数值,4,0)+VLOOKUP($C2663,装备数值,7,0)*($E2663-1))*VLOOKUP($D2663,系数!$K$2:$O$7,4,0))</f>
        <v>0</v>
      </c>
      <c r="J2663" s="17">
        <f>INT((VLOOKUP($C2663,装备数值,4,0)+VLOOKUP($C2663,装备数值,7,0)*($E2663-1))*VLOOKUP($D2663,系数!$K$2:$O$7,5,0))</f>
        <v>0</v>
      </c>
      <c r="K2663" s="17">
        <f>INT(VLOOKUP(E2663,强化金币,2,1)*VLOOKUP(INDEX(装备!F:F,MATCH(属性!A2663,装备!A:A,0)),系数!$K$12:$M$15,3,0))</f>
        <v>1540</v>
      </c>
      <c r="L2663" s="17"/>
      <c r="M2663" s="17"/>
      <c r="N2663" s="17"/>
      <c r="O2663" s="17">
        <f>IF(E2663=1,"",VLOOKUP(E2663,系数!$S$2:$AB$12,MATCH(属性!C2663,评级,0),1))</f>
        <v>0</v>
      </c>
    </row>
    <row r="2664" spans="1:15" ht="17.25" thickBot="1" x14ac:dyDescent="0.4">
      <c r="A2664" s="17">
        <f t="shared" si="82"/>
        <v>7100023</v>
      </c>
      <c r="B2664" s="17" t="s">
        <v>81</v>
      </c>
      <c r="C2664" s="15">
        <f>INDEX(装备!G:G,MATCH(属性!A2664,装备!A:A,0))</f>
        <v>11</v>
      </c>
      <c r="D2664" s="15" t="str">
        <f>INDEX(装备!E:E,MATCH(属性!A2664,装备!A:A,0))</f>
        <v>necklace</v>
      </c>
      <c r="E2664" s="14">
        <v>22</v>
      </c>
      <c r="F2664" s="17">
        <f>INT((VLOOKUP($C2664,装备数值,2,0)+VLOOKUP($C2664,装备数值,5,0)*($E2664-1))*VLOOKUP($D2664,系数!$K$2:$O$7,2,0))</f>
        <v>0</v>
      </c>
      <c r="G2664" s="17">
        <f>INT((VLOOKUP($C2664,装备数值,3,0)+VLOOKUP($C2664,装备数值,6,0)*($E2664-1))*VLOOKUP($D2664,系数!$K$2:$O$7,3,0))</f>
        <v>163</v>
      </c>
      <c r="H2664" s="17">
        <f t="shared" si="83"/>
        <v>163</v>
      </c>
      <c r="I2664" s="17">
        <f>INT((VLOOKUP($C2664,装备数值,4,0)+VLOOKUP($C2664,装备数值,7,0)*($E2664-1))*VLOOKUP($D2664,系数!$K$2:$O$7,4,0))</f>
        <v>0</v>
      </c>
      <c r="J2664" s="17">
        <f>INT((VLOOKUP($C2664,装备数值,4,0)+VLOOKUP($C2664,装备数值,7,0)*($E2664-1))*VLOOKUP($D2664,系数!$K$2:$O$7,5,0))</f>
        <v>0</v>
      </c>
      <c r="K2664" s="17">
        <f>INT(VLOOKUP(E2664,强化金币,2,1)*VLOOKUP(INDEX(装备!F:F,MATCH(属性!A2664,装备!A:A,0)),系数!$K$12:$M$15,3,0))</f>
        <v>1650</v>
      </c>
      <c r="L2664" s="17"/>
      <c r="M2664" s="17"/>
      <c r="N2664" s="17"/>
      <c r="O2664" s="17">
        <f>IF(E2664=1,"",VLOOKUP(E2664,系数!$S$2:$AB$12,MATCH(属性!C2664,评级,0),1))</f>
        <v>0</v>
      </c>
    </row>
    <row r="2665" spans="1:15" ht="17.25" thickBot="1" x14ac:dyDescent="0.4">
      <c r="A2665" s="17">
        <f t="shared" si="82"/>
        <v>7100023</v>
      </c>
      <c r="B2665" s="17" t="s">
        <v>81</v>
      </c>
      <c r="C2665" s="15">
        <f>INDEX(装备!G:G,MATCH(属性!A2665,装备!A:A,0))</f>
        <v>11</v>
      </c>
      <c r="D2665" s="15" t="str">
        <f>INDEX(装备!E:E,MATCH(属性!A2665,装备!A:A,0))</f>
        <v>necklace</v>
      </c>
      <c r="E2665" s="14">
        <v>23</v>
      </c>
      <c r="F2665" s="17">
        <f>INT((VLOOKUP($C2665,装备数值,2,0)+VLOOKUP($C2665,装备数值,5,0)*($E2665-1))*VLOOKUP($D2665,系数!$K$2:$O$7,2,0))</f>
        <v>0</v>
      </c>
      <c r="G2665" s="17">
        <f>INT((VLOOKUP($C2665,装备数值,3,0)+VLOOKUP($C2665,装备数值,6,0)*($E2665-1))*VLOOKUP($D2665,系数!$K$2:$O$7,3,0))</f>
        <v>166</v>
      </c>
      <c r="H2665" s="17">
        <f t="shared" si="83"/>
        <v>166</v>
      </c>
      <c r="I2665" s="17">
        <f>INT((VLOOKUP($C2665,装备数值,4,0)+VLOOKUP($C2665,装备数值,7,0)*($E2665-1))*VLOOKUP($D2665,系数!$K$2:$O$7,4,0))</f>
        <v>0</v>
      </c>
      <c r="J2665" s="17">
        <f>INT((VLOOKUP($C2665,装备数值,4,0)+VLOOKUP($C2665,装备数值,7,0)*($E2665-1))*VLOOKUP($D2665,系数!$K$2:$O$7,5,0))</f>
        <v>0</v>
      </c>
      <c r="K2665" s="17">
        <f>INT(VLOOKUP(E2665,强化金币,2,1)*VLOOKUP(INDEX(装备!F:F,MATCH(属性!A2665,装备!A:A,0)),系数!$K$12:$M$15,3,0))</f>
        <v>1760</v>
      </c>
      <c r="L2665" s="17"/>
      <c r="M2665" s="17"/>
      <c r="N2665" s="17"/>
      <c r="O2665" s="17">
        <f>IF(E2665=1,"",VLOOKUP(E2665,系数!$S$2:$AB$12,MATCH(属性!C2665,评级,0),1))</f>
        <v>0</v>
      </c>
    </row>
    <row r="2666" spans="1:15" ht="17.25" thickBot="1" x14ac:dyDescent="0.4">
      <c r="A2666" s="17">
        <f t="shared" si="82"/>
        <v>7100023</v>
      </c>
      <c r="B2666" s="17" t="s">
        <v>81</v>
      </c>
      <c r="C2666" s="15">
        <f>INDEX(装备!G:G,MATCH(属性!A2666,装备!A:A,0))</f>
        <v>11</v>
      </c>
      <c r="D2666" s="15" t="str">
        <f>INDEX(装备!E:E,MATCH(属性!A2666,装备!A:A,0))</f>
        <v>necklace</v>
      </c>
      <c r="E2666" s="14">
        <v>24</v>
      </c>
      <c r="F2666" s="17">
        <f>INT((VLOOKUP($C2666,装备数值,2,0)+VLOOKUP($C2666,装备数值,5,0)*($E2666-1))*VLOOKUP($D2666,系数!$K$2:$O$7,2,0))</f>
        <v>0</v>
      </c>
      <c r="G2666" s="17">
        <f>INT((VLOOKUP($C2666,装备数值,3,0)+VLOOKUP($C2666,装备数值,6,0)*($E2666-1))*VLOOKUP($D2666,系数!$K$2:$O$7,3,0))</f>
        <v>169</v>
      </c>
      <c r="H2666" s="17">
        <f t="shared" si="83"/>
        <v>169</v>
      </c>
      <c r="I2666" s="17">
        <f>INT((VLOOKUP($C2666,装备数值,4,0)+VLOOKUP($C2666,装备数值,7,0)*($E2666-1))*VLOOKUP($D2666,系数!$K$2:$O$7,4,0))</f>
        <v>0</v>
      </c>
      <c r="J2666" s="17">
        <f>INT((VLOOKUP($C2666,装备数值,4,0)+VLOOKUP($C2666,装备数值,7,0)*($E2666-1))*VLOOKUP($D2666,系数!$K$2:$O$7,5,0))</f>
        <v>0</v>
      </c>
      <c r="K2666" s="17">
        <f>INT(VLOOKUP(E2666,强化金币,2,1)*VLOOKUP(INDEX(装备!F:F,MATCH(属性!A2666,装备!A:A,0)),系数!$K$12:$M$15,3,0))</f>
        <v>1870</v>
      </c>
      <c r="L2666" s="17"/>
      <c r="M2666" s="17"/>
      <c r="N2666" s="17"/>
      <c r="O2666" s="17">
        <f>IF(E2666=1,"",VLOOKUP(E2666,系数!$S$2:$AB$12,MATCH(属性!C2666,评级,0),1))</f>
        <v>0</v>
      </c>
    </row>
    <row r="2667" spans="1:15" ht="17.25" thickBot="1" x14ac:dyDescent="0.4">
      <c r="A2667" s="17">
        <f t="shared" si="82"/>
        <v>7100023</v>
      </c>
      <c r="B2667" s="17" t="s">
        <v>81</v>
      </c>
      <c r="C2667" s="15">
        <f>INDEX(装备!G:G,MATCH(属性!A2667,装备!A:A,0))</f>
        <v>11</v>
      </c>
      <c r="D2667" s="15" t="str">
        <f>INDEX(装备!E:E,MATCH(属性!A2667,装备!A:A,0))</f>
        <v>necklace</v>
      </c>
      <c r="E2667" s="14">
        <v>25</v>
      </c>
      <c r="F2667" s="17">
        <f>INT((VLOOKUP($C2667,装备数值,2,0)+VLOOKUP($C2667,装备数值,5,0)*($E2667-1))*VLOOKUP($D2667,系数!$K$2:$O$7,2,0))</f>
        <v>0</v>
      </c>
      <c r="G2667" s="17">
        <f>INT((VLOOKUP($C2667,装备数值,3,0)+VLOOKUP($C2667,装备数值,6,0)*($E2667-1))*VLOOKUP($D2667,系数!$K$2:$O$7,3,0))</f>
        <v>172</v>
      </c>
      <c r="H2667" s="17">
        <f t="shared" si="83"/>
        <v>172</v>
      </c>
      <c r="I2667" s="17">
        <f>INT((VLOOKUP($C2667,装备数值,4,0)+VLOOKUP($C2667,装备数值,7,0)*($E2667-1))*VLOOKUP($D2667,系数!$K$2:$O$7,4,0))</f>
        <v>0</v>
      </c>
      <c r="J2667" s="17">
        <f>INT((VLOOKUP($C2667,装备数值,4,0)+VLOOKUP($C2667,装备数值,7,0)*($E2667-1))*VLOOKUP($D2667,系数!$K$2:$O$7,5,0))</f>
        <v>0</v>
      </c>
      <c r="K2667" s="17">
        <f>INT(VLOOKUP(E2667,强化金币,2,1)*VLOOKUP(INDEX(装备!F:F,MATCH(属性!A2667,装备!A:A,0)),系数!$K$12:$M$15,3,0))</f>
        <v>1980</v>
      </c>
      <c r="L2667" s="17"/>
      <c r="M2667" s="17"/>
      <c r="N2667" s="17"/>
      <c r="O2667" s="17">
        <f>IF(E2667=1,"",VLOOKUP(E2667,系数!$S$2:$AB$12,MATCH(属性!C2667,评级,0),1))</f>
        <v>0</v>
      </c>
    </row>
    <row r="2668" spans="1:15" ht="17.25" thickBot="1" x14ac:dyDescent="0.4">
      <c r="A2668" s="17">
        <f t="shared" si="82"/>
        <v>7100023</v>
      </c>
      <c r="B2668" s="17" t="s">
        <v>81</v>
      </c>
      <c r="C2668" s="15">
        <f>INDEX(装备!G:G,MATCH(属性!A2668,装备!A:A,0))</f>
        <v>11</v>
      </c>
      <c r="D2668" s="15" t="str">
        <f>INDEX(装备!E:E,MATCH(属性!A2668,装备!A:A,0))</f>
        <v>necklace</v>
      </c>
      <c r="E2668" s="14">
        <v>26</v>
      </c>
      <c r="F2668" s="17">
        <f>INT((VLOOKUP($C2668,装备数值,2,0)+VLOOKUP($C2668,装备数值,5,0)*($E2668-1))*VLOOKUP($D2668,系数!$K$2:$O$7,2,0))</f>
        <v>0</v>
      </c>
      <c r="G2668" s="17">
        <f>INT((VLOOKUP($C2668,装备数值,3,0)+VLOOKUP($C2668,装备数值,6,0)*($E2668-1))*VLOOKUP($D2668,系数!$K$2:$O$7,3,0))</f>
        <v>175</v>
      </c>
      <c r="H2668" s="17">
        <f t="shared" si="83"/>
        <v>175</v>
      </c>
      <c r="I2668" s="17">
        <f>INT((VLOOKUP($C2668,装备数值,4,0)+VLOOKUP($C2668,装备数值,7,0)*($E2668-1))*VLOOKUP($D2668,系数!$K$2:$O$7,4,0))</f>
        <v>0</v>
      </c>
      <c r="J2668" s="17">
        <f>INT((VLOOKUP($C2668,装备数值,4,0)+VLOOKUP($C2668,装备数值,7,0)*($E2668-1))*VLOOKUP($D2668,系数!$K$2:$O$7,5,0))</f>
        <v>0</v>
      </c>
      <c r="K2668" s="17">
        <f>INT(VLOOKUP(E2668,强化金币,2,1)*VLOOKUP(INDEX(装备!F:F,MATCH(属性!A2668,装备!A:A,0)),系数!$K$12:$M$15,3,0))</f>
        <v>2090</v>
      </c>
      <c r="L2668" s="17"/>
      <c r="M2668" s="17"/>
      <c r="N2668" s="17"/>
      <c r="O2668" s="17">
        <f>IF(E2668=1,"",VLOOKUP(E2668,系数!$S$2:$AB$12,MATCH(属性!C2668,评级,0),1))</f>
        <v>0</v>
      </c>
    </row>
    <row r="2669" spans="1:15" ht="17.25" thickBot="1" x14ac:dyDescent="0.4">
      <c r="A2669" s="17">
        <f t="shared" si="82"/>
        <v>7100023</v>
      </c>
      <c r="B2669" s="17" t="s">
        <v>81</v>
      </c>
      <c r="C2669" s="15">
        <f>INDEX(装备!G:G,MATCH(属性!A2669,装备!A:A,0))</f>
        <v>11</v>
      </c>
      <c r="D2669" s="15" t="str">
        <f>INDEX(装备!E:E,MATCH(属性!A2669,装备!A:A,0))</f>
        <v>necklace</v>
      </c>
      <c r="E2669" s="14">
        <v>27</v>
      </c>
      <c r="F2669" s="17">
        <f>INT((VLOOKUP($C2669,装备数值,2,0)+VLOOKUP($C2669,装备数值,5,0)*($E2669-1))*VLOOKUP($D2669,系数!$K$2:$O$7,2,0))</f>
        <v>0</v>
      </c>
      <c r="G2669" s="17">
        <f>INT((VLOOKUP($C2669,装备数值,3,0)+VLOOKUP($C2669,装备数值,6,0)*($E2669-1))*VLOOKUP($D2669,系数!$K$2:$O$7,3,0))</f>
        <v>178</v>
      </c>
      <c r="H2669" s="17">
        <f t="shared" si="83"/>
        <v>178</v>
      </c>
      <c r="I2669" s="17">
        <f>INT((VLOOKUP($C2669,装备数值,4,0)+VLOOKUP($C2669,装备数值,7,0)*($E2669-1))*VLOOKUP($D2669,系数!$K$2:$O$7,4,0))</f>
        <v>0</v>
      </c>
      <c r="J2669" s="17">
        <f>INT((VLOOKUP($C2669,装备数值,4,0)+VLOOKUP($C2669,装备数值,7,0)*($E2669-1))*VLOOKUP($D2669,系数!$K$2:$O$7,5,0))</f>
        <v>0</v>
      </c>
      <c r="K2669" s="17">
        <f>INT(VLOOKUP(E2669,强化金币,2,1)*VLOOKUP(INDEX(装备!F:F,MATCH(属性!A2669,装备!A:A,0)),系数!$K$12:$M$15,3,0))</f>
        <v>2200</v>
      </c>
      <c r="L2669" s="17"/>
      <c r="M2669" s="17"/>
      <c r="N2669" s="17"/>
      <c r="O2669" s="17">
        <f>IF(E2669=1,"",VLOOKUP(E2669,系数!$S$2:$AB$12,MATCH(属性!C2669,评级,0),1))</f>
        <v>0</v>
      </c>
    </row>
    <row r="2670" spans="1:15" ht="17.25" thickBot="1" x14ac:dyDescent="0.4">
      <c r="A2670" s="17">
        <f t="shared" si="82"/>
        <v>7100023</v>
      </c>
      <c r="B2670" s="17" t="s">
        <v>81</v>
      </c>
      <c r="C2670" s="15">
        <f>INDEX(装备!G:G,MATCH(属性!A2670,装备!A:A,0))</f>
        <v>11</v>
      </c>
      <c r="D2670" s="15" t="str">
        <f>INDEX(装备!E:E,MATCH(属性!A2670,装备!A:A,0))</f>
        <v>necklace</v>
      </c>
      <c r="E2670" s="14">
        <v>28</v>
      </c>
      <c r="F2670" s="17">
        <f>INT((VLOOKUP($C2670,装备数值,2,0)+VLOOKUP($C2670,装备数值,5,0)*($E2670-1))*VLOOKUP($D2670,系数!$K$2:$O$7,2,0))</f>
        <v>0</v>
      </c>
      <c r="G2670" s="17">
        <f>INT((VLOOKUP($C2670,装备数值,3,0)+VLOOKUP($C2670,装备数值,6,0)*($E2670-1))*VLOOKUP($D2670,系数!$K$2:$O$7,3,0))</f>
        <v>181</v>
      </c>
      <c r="H2670" s="17">
        <f t="shared" si="83"/>
        <v>181</v>
      </c>
      <c r="I2670" s="17">
        <f>INT((VLOOKUP($C2670,装备数值,4,0)+VLOOKUP($C2670,装备数值,7,0)*($E2670-1))*VLOOKUP($D2670,系数!$K$2:$O$7,4,0))</f>
        <v>0</v>
      </c>
      <c r="J2670" s="17">
        <f>INT((VLOOKUP($C2670,装备数值,4,0)+VLOOKUP($C2670,装备数值,7,0)*($E2670-1))*VLOOKUP($D2670,系数!$K$2:$O$7,5,0))</f>
        <v>0</v>
      </c>
      <c r="K2670" s="17">
        <f>INT(VLOOKUP(E2670,强化金币,2,1)*VLOOKUP(INDEX(装备!F:F,MATCH(属性!A2670,装备!A:A,0)),系数!$K$12:$M$15,3,0))</f>
        <v>2310</v>
      </c>
      <c r="L2670" s="17"/>
      <c r="M2670" s="17"/>
      <c r="N2670" s="17"/>
      <c r="O2670" s="17">
        <f>IF(E2670=1,"",VLOOKUP(E2670,系数!$S$2:$AB$12,MATCH(属性!C2670,评级,0),1))</f>
        <v>0</v>
      </c>
    </row>
    <row r="2671" spans="1:15" ht="17.25" thickBot="1" x14ac:dyDescent="0.4">
      <c r="A2671" s="17">
        <f t="shared" si="82"/>
        <v>7100023</v>
      </c>
      <c r="B2671" s="17" t="s">
        <v>81</v>
      </c>
      <c r="C2671" s="15">
        <f>INDEX(装备!G:G,MATCH(属性!A2671,装备!A:A,0))</f>
        <v>11</v>
      </c>
      <c r="D2671" s="15" t="str">
        <f>INDEX(装备!E:E,MATCH(属性!A2671,装备!A:A,0))</f>
        <v>necklace</v>
      </c>
      <c r="E2671" s="14">
        <v>29</v>
      </c>
      <c r="F2671" s="17">
        <f>INT((VLOOKUP($C2671,装备数值,2,0)+VLOOKUP($C2671,装备数值,5,0)*($E2671-1))*VLOOKUP($D2671,系数!$K$2:$O$7,2,0))</f>
        <v>0</v>
      </c>
      <c r="G2671" s="17">
        <f>INT((VLOOKUP($C2671,装备数值,3,0)+VLOOKUP($C2671,装备数值,6,0)*($E2671-1))*VLOOKUP($D2671,系数!$K$2:$O$7,3,0))</f>
        <v>184</v>
      </c>
      <c r="H2671" s="17">
        <f t="shared" si="83"/>
        <v>184</v>
      </c>
      <c r="I2671" s="17">
        <f>INT((VLOOKUP($C2671,装备数值,4,0)+VLOOKUP($C2671,装备数值,7,0)*($E2671-1))*VLOOKUP($D2671,系数!$K$2:$O$7,4,0))</f>
        <v>0</v>
      </c>
      <c r="J2671" s="17">
        <f>INT((VLOOKUP($C2671,装备数值,4,0)+VLOOKUP($C2671,装备数值,7,0)*($E2671-1))*VLOOKUP($D2671,系数!$K$2:$O$7,5,0))</f>
        <v>0</v>
      </c>
      <c r="K2671" s="17">
        <f>INT(VLOOKUP(E2671,强化金币,2,1)*VLOOKUP(INDEX(装备!F:F,MATCH(属性!A2671,装备!A:A,0)),系数!$K$12:$M$15,3,0))</f>
        <v>2475</v>
      </c>
      <c r="L2671" s="17"/>
      <c r="M2671" s="17"/>
      <c r="N2671" s="17"/>
      <c r="O2671" s="17">
        <f>IF(E2671=1,"",VLOOKUP(E2671,系数!$S$2:$AB$12,MATCH(属性!C2671,评级,0),1))</f>
        <v>0</v>
      </c>
    </row>
    <row r="2672" spans="1:15" ht="17.25" thickBot="1" x14ac:dyDescent="0.4">
      <c r="A2672" s="17">
        <f t="shared" si="82"/>
        <v>7100023</v>
      </c>
      <c r="B2672" s="17" t="s">
        <v>81</v>
      </c>
      <c r="C2672" s="15">
        <f>INDEX(装备!G:G,MATCH(属性!A2672,装备!A:A,0))</f>
        <v>11</v>
      </c>
      <c r="D2672" s="15" t="str">
        <f>INDEX(装备!E:E,MATCH(属性!A2672,装备!A:A,0))</f>
        <v>necklace</v>
      </c>
      <c r="E2672" s="14">
        <v>30</v>
      </c>
      <c r="F2672" s="17">
        <f>INT((VLOOKUP($C2672,装备数值,2,0)+VLOOKUP($C2672,装备数值,5,0)*($E2672-1))*VLOOKUP($D2672,系数!$K$2:$O$7,2,0))</f>
        <v>0</v>
      </c>
      <c r="G2672" s="17">
        <f>INT((VLOOKUP($C2672,装备数值,3,0)+VLOOKUP($C2672,装备数值,6,0)*($E2672-1))*VLOOKUP($D2672,系数!$K$2:$O$7,3,0))</f>
        <v>187</v>
      </c>
      <c r="H2672" s="17">
        <f t="shared" si="83"/>
        <v>187</v>
      </c>
      <c r="I2672" s="17">
        <f>INT((VLOOKUP($C2672,装备数值,4,0)+VLOOKUP($C2672,装备数值,7,0)*($E2672-1))*VLOOKUP($D2672,系数!$K$2:$O$7,4,0))</f>
        <v>0</v>
      </c>
      <c r="J2672" s="17">
        <f>INT((VLOOKUP($C2672,装备数值,4,0)+VLOOKUP($C2672,装备数值,7,0)*($E2672-1))*VLOOKUP($D2672,系数!$K$2:$O$7,5,0))</f>
        <v>0</v>
      </c>
      <c r="K2672" s="17">
        <f>INT(VLOOKUP(E2672,强化金币,2,1)*VLOOKUP(INDEX(装备!F:F,MATCH(属性!A2672,装备!A:A,0)),系数!$K$12:$M$15,3,0))</f>
        <v>2750</v>
      </c>
      <c r="L2672" s="17"/>
      <c r="M2672" s="17"/>
      <c r="N2672" s="17"/>
      <c r="O2672" s="17">
        <f>IF(E2672=1,"",VLOOKUP(E2672,系数!$S$2:$AB$12,MATCH(属性!C2672,评级,0),1))</f>
        <v>0</v>
      </c>
    </row>
    <row r="2673" spans="1:15" ht="17.25" thickBot="1" x14ac:dyDescent="0.4">
      <c r="A2673" s="17">
        <f t="shared" si="82"/>
        <v>7100023</v>
      </c>
      <c r="B2673" s="17" t="s">
        <v>81</v>
      </c>
      <c r="C2673" s="15">
        <f>INDEX(装备!G:G,MATCH(属性!A2673,装备!A:A,0))</f>
        <v>11</v>
      </c>
      <c r="D2673" s="15" t="str">
        <f>INDEX(装备!E:E,MATCH(属性!A2673,装备!A:A,0))</f>
        <v>necklace</v>
      </c>
      <c r="E2673" s="14">
        <v>31</v>
      </c>
      <c r="F2673" s="17">
        <f>INT((VLOOKUP($C2673,装备数值,2,0)+VLOOKUP($C2673,装备数值,5,0)*($E2673-1))*VLOOKUP($D2673,系数!$K$2:$O$7,2,0))</f>
        <v>0</v>
      </c>
      <c r="G2673" s="17">
        <f>INT((VLOOKUP($C2673,装备数值,3,0)+VLOOKUP($C2673,装备数值,6,0)*($E2673-1))*VLOOKUP($D2673,系数!$K$2:$O$7,3,0))</f>
        <v>190</v>
      </c>
      <c r="H2673" s="17">
        <f t="shared" si="83"/>
        <v>190</v>
      </c>
      <c r="I2673" s="17">
        <f>INT((VLOOKUP($C2673,装备数值,4,0)+VLOOKUP($C2673,装备数值,7,0)*($E2673-1))*VLOOKUP($D2673,系数!$K$2:$O$7,4,0))</f>
        <v>0</v>
      </c>
      <c r="J2673" s="17">
        <f>INT((VLOOKUP($C2673,装备数值,4,0)+VLOOKUP($C2673,装备数值,7,0)*($E2673-1))*VLOOKUP($D2673,系数!$K$2:$O$7,5,0))</f>
        <v>0</v>
      </c>
      <c r="K2673" s="17">
        <f>INT(VLOOKUP(E2673,强化金币,2,1)*VLOOKUP(INDEX(装备!F:F,MATCH(属性!A2673,装备!A:A,0)),系数!$K$12:$M$15,3,0))</f>
        <v>3025</v>
      </c>
      <c r="L2673" s="17"/>
      <c r="M2673" s="17"/>
      <c r="N2673" s="17"/>
      <c r="O2673" s="17">
        <f>IF(E2673=1,"",VLOOKUP(E2673,系数!$S$2:$AB$12,MATCH(属性!C2673,评级,0),1))</f>
        <v>0</v>
      </c>
    </row>
    <row r="2674" spans="1:15" ht="17.25" thickBot="1" x14ac:dyDescent="0.4">
      <c r="A2674" s="17">
        <f t="shared" si="82"/>
        <v>7100023</v>
      </c>
      <c r="B2674" s="17" t="s">
        <v>81</v>
      </c>
      <c r="C2674" s="15">
        <f>INDEX(装备!G:G,MATCH(属性!A2674,装备!A:A,0))</f>
        <v>11</v>
      </c>
      <c r="D2674" s="15" t="str">
        <f>INDEX(装备!E:E,MATCH(属性!A2674,装备!A:A,0))</f>
        <v>necklace</v>
      </c>
      <c r="E2674" s="14">
        <v>32</v>
      </c>
      <c r="F2674" s="17">
        <f>INT((VLOOKUP($C2674,装备数值,2,0)+VLOOKUP($C2674,装备数值,5,0)*($E2674-1))*VLOOKUP($D2674,系数!$K$2:$O$7,2,0))</f>
        <v>0</v>
      </c>
      <c r="G2674" s="17">
        <f>INT((VLOOKUP($C2674,装备数值,3,0)+VLOOKUP($C2674,装备数值,6,0)*($E2674-1))*VLOOKUP($D2674,系数!$K$2:$O$7,3,0))</f>
        <v>193</v>
      </c>
      <c r="H2674" s="17">
        <f t="shared" si="83"/>
        <v>193</v>
      </c>
      <c r="I2674" s="17">
        <f>INT((VLOOKUP($C2674,装备数值,4,0)+VLOOKUP($C2674,装备数值,7,0)*($E2674-1))*VLOOKUP($D2674,系数!$K$2:$O$7,4,0))</f>
        <v>0</v>
      </c>
      <c r="J2674" s="17">
        <f>INT((VLOOKUP($C2674,装备数值,4,0)+VLOOKUP($C2674,装备数值,7,0)*($E2674-1))*VLOOKUP($D2674,系数!$K$2:$O$7,5,0))</f>
        <v>0</v>
      </c>
      <c r="K2674" s="17">
        <f>INT(VLOOKUP(E2674,强化金币,2,1)*VLOOKUP(INDEX(装备!F:F,MATCH(属性!A2674,装备!A:A,0)),系数!$K$12:$M$15,3,0))</f>
        <v>3300</v>
      </c>
      <c r="L2674" s="17"/>
      <c r="M2674" s="17"/>
      <c r="N2674" s="17"/>
      <c r="O2674" s="17">
        <f>IF(E2674=1,"",VLOOKUP(E2674,系数!$S$2:$AB$12,MATCH(属性!C2674,评级,0),1))</f>
        <v>0</v>
      </c>
    </row>
    <row r="2675" spans="1:15" ht="17.25" thickBot="1" x14ac:dyDescent="0.4">
      <c r="A2675" s="17">
        <f t="shared" si="82"/>
        <v>7100023</v>
      </c>
      <c r="B2675" s="17" t="s">
        <v>81</v>
      </c>
      <c r="C2675" s="15">
        <f>INDEX(装备!G:G,MATCH(属性!A2675,装备!A:A,0))</f>
        <v>11</v>
      </c>
      <c r="D2675" s="15" t="str">
        <f>INDEX(装备!E:E,MATCH(属性!A2675,装备!A:A,0))</f>
        <v>necklace</v>
      </c>
      <c r="E2675" s="14">
        <v>33</v>
      </c>
      <c r="F2675" s="17">
        <f>INT((VLOOKUP($C2675,装备数值,2,0)+VLOOKUP($C2675,装备数值,5,0)*($E2675-1))*VLOOKUP($D2675,系数!$K$2:$O$7,2,0))</f>
        <v>0</v>
      </c>
      <c r="G2675" s="17">
        <f>INT((VLOOKUP($C2675,装备数值,3,0)+VLOOKUP($C2675,装备数值,6,0)*($E2675-1))*VLOOKUP($D2675,系数!$K$2:$O$7,3,0))</f>
        <v>196</v>
      </c>
      <c r="H2675" s="17">
        <f t="shared" si="83"/>
        <v>196</v>
      </c>
      <c r="I2675" s="17">
        <f>INT((VLOOKUP($C2675,装备数值,4,0)+VLOOKUP($C2675,装备数值,7,0)*($E2675-1))*VLOOKUP($D2675,系数!$K$2:$O$7,4,0))</f>
        <v>0</v>
      </c>
      <c r="J2675" s="17">
        <f>INT((VLOOKUP($C2675,装备数值,4,0)+VLOOKUP($C2675,装备数值,7,0)*($E2675-1))*VLOOKUP($D2675,系数!$K$2:$O$7,5,0))</f>
        <v>0</v>
      </c>
      <c r="K2675" s="17">
        <f>INT(VLOOKUP(E2675,强化金币,2,1)*VLOOKUP(INDEX(装备!F:F,MATCH(属性!A2675,装备!A:A,0)),系数!$K$12:$M$15,3,0))</f>
        <v>3575</v>
      </c>
      <c r="L2675" s="17"/>
      <c r="M2675" s="17"/>
      <c r="N2675" s="17"/>
      <c r="O2675" s="17">
        <f>IF(E2675=1,"",VLOOKUP(E2675,系数!$S$2:$AB$12,MATCH(属性!C2675,评级,0),1))</f>
        <v>0</v>
      </c>
    </row>
    <row r="2676" spans="1:15" ht="17.25" thickBot="1" x14ac:dyDescent="0.4">
      <c r="A2676" s="17">
        <f t="shared" si="82"/>
        <v>7100023</v>
      </c>
      <c r="B2676" s="17" t="s">
        <v>81</v>
      </c>
      <c r="C2676" s="15">
        <f>INDEX(装备!G:G,MATCH(属性!A2676,装备!A:A,0))</f>
        <v>11</v>
      </c>
      <c r="D2676" s="15" t="str">
        <f>INDEX(装备!E:E,MATCH(属性!A2676,装备!A:A,0))</f>
        <v>necklace</v>
      </c>
      <c r="E2676" s="14">
        <v>34</v>
      </c>
      <c r="F2676" s="17">
        <f>INT((VLOOKUP($C2676,装备数值,2,0)+VLOOKUP($C2676,装备数值,5,0)*($E2676-1))*VLOOKUP($D2676,系数!$K$2:$O$7,2,0))</f>
        <v>0</v>
      </c>
      <c r="G2676" s="17">
        <f>INT((VLOOKUP($C2676,装备数值,3,0)+VLOOKUP($C2676,装备数值,6,0)*($E2676-1))*VLOOKUP($D2676,系数!$K$2:$O$7,3,0))</f>
        <v>199</v>
      </c>
      <c r="H2676" s="17">
        <f t="shared" si="83"/>
        <v>199</v>
      </c>
      <c r="I2676" s="17">
        <f>INT((VLOOKUP($C2676,装备数值,4,0)+VLOOKUP($C2676,装备数值,7,0)*($E2676-1))*VLOOKUP($D2676,系数!$K$2:$O$7,4,0))</f>
        <v>0</v>
      </c>
      <c r="J2676" s="17">
        <f>INT((VLOOKUP($C2676,装备数值,4,0)+VLOOKUP($C2676,装备数值,7,0)*($E2676-1))*VLOOKUP($D2676,系数!$K$2:$O$7,5,0))</f>
        <v>0</v>
      </c>
      <c r="K2676" s="17">
        <f>INT(VLOOKUP(E2676,强化金币,2,1)*VLOOKUP(INDEX(装备!F:F,MATCH(属性!A2676,装备!A:A,0)),系数!$K$12:$M$15,3,0))</f>
        <v>3850</v>
      </c>
      <c r="L2676" s="17"/>
      <c r="M2676" s="17"/>
      <c r="N2676" s="17"/>
      <c r="O2676" s="17">
        <f>IF(E2676=1,"",VLOOKUP(E2676,系数!$S$2:$AB$12,MATCH(属性!C2676,评级,0),1))</f>
        <v>0</v>
      </c>
    </row>
    <row r="2677" spans="1:15" ht="17.25" thickBot="1" x14ac:dyDescent="0.4">
      <c r="A2677" s="17">
        <f t="shared" si="82"/>
        <v>7100023</v>
      </c>
      <c r="B2677" s="17" t="s">
        <v>81</v>
      </c>
      <c r="C2677" s="15">
        <f>INDEX(装备!G:G,MATCH(属性!A2677,装备!A:A,0))</f>
        <v>11</v>
      </c>
      <c r="D2677" s="15" t="str">
        <f>INDEX(装备!E:E,MATCH(属性!A2677,装备!A:A,0))</f>
        <v>necklace</v>
      </c>
      <c r="E2677" s="14">
        <v>35</v>
      </c>
      <c r="F2677" s="17">
        <f>INT((VLOOKUP($C2677,装备数值,2,0)+VLOOKUP($C2677,装备数值,5,0)*($E2677-1))*VLOOKUP($D2677,系数!$K$2:$O$7,2,0))</f>
        <v>0</v>
      </c>
      <c r="G2677" s="17">
        <f>INT((VLOOKUP($C2677,装备数值,3,0)+VLOOKUP($C2677,装备数值,6,0)*($E2677-1))*VLOOKUP($D2677,系数!$K$2:$O$7,3,0))</f>
        <v>202</v>
      </c>
      <c r="H2677" s="17">
        <f t="shared" si="83"/>
        <v>202</v>
      </c>
      <c r="I2677" s="17">
        <f>INT((VLOOKUP($C2677,装备数值,4,0)+VLOOKUP($C2677,装备数值,7,0)*($E2677-1))*VLOOKUP($D2677,系数!$K$2:$O$7,4,0))</f>
        <v>0</v>
      </c>
      <c r="J2677" s="17">
        <f>INT((VLOOKUP($C2677,装备数值,4,0)+VLOOKUP($C2677,装备数值,7,0)*($E2677-1))*VLOOKUP($D2677,系数!$K$2:$O$7,5,0))</f>
        <v>0</v>
      </c>
      <c r="K2677" s="17">
        <f>INT(VLOOKUP(E2677,强化金币,2,1)*VLOOKUP(INDEX(装备!F:F,MATCH(属性!A2677,装备!A:A,0)),系数!$K$12:$M$15,3,0))</f>
        <v>4125</v>
      </c>
      <c r="L2677" s="17"/>
      <c r="M2677" s="17"/>
      <c r="N2677" s="17"/>
      <c r="O2677" s="17">
        <f>IF(E2677=1,"",VLOOKUP(E2677,系数!$S$2:$AB$12,MATCH(属性!C2677,评级,0),1))</f>
        <v>0</v>
      </c>
    </row>
    <row r="2678" spans="1:15" ht="17.25" thickBot="1" x14ac:dyDescent="0.4">
      <c r="A2678" s="17">
        <f t="shared" si="82"/>
        <v>7100023</v>
      </c>
      <c r="B2678" s="17" t="s">
        <v>81</v>
      </c>
      <c r="C2678" s="15">
        <f>INDEX(装备!G:G,MATCH(属性!A2678,装备!A:A,0))</f>
        <v>11</v>
      </c>
      <c r="D2678" s="15" t="str">
        <f>INDEX(装备!E:E,MATCH(属性!A2678,装备!A:A,0))</f>
        <v>necklace</v>
      </c>
      <c r="E2678" s="14">
        <v>36</v>
      </c>
      <c r="F2678" s="17">
        <f>INT((VLOOKUP($C2678,装备数值,2,0)+VLOOKUP($C2678,装备数值,5,0)*($E2678-1))*VLOOKUP($D2678,系数!$K$2:$O$7,2,0))</f>
        <v>0</v>
      </c>
      <c r="G2678" s="17">
        <f>INT((VLOOKUP($C2678,装备数值,3,0)+VLOOKUP($C2678,装备数值,6,0)*($E2678-1))*VLOOKUP($D2678,系数!$K$2:$O$7,3,0))</f>
        <v>205</v>
      </c>
      <c r="H2678" s="17">
        <f t="shared" si="83"/>
        <v>205</v>
      </c>
      <c r="I2678" s="17">
        <f>INT((VLOOKUP($C2678,装备数值,4,0)+VLOOKUP($C2678,装备数值,7,0)*($E2678-1))*VLOOKUP($D2678,系数!$K$2:$O$7,4,0))</f>
        <v>0</v>
      </c>
      <c r="J2678" s="17">
        <f>INT((VLOOKUP($C2678,装备数值,4,0)+VLOOKUP($C2678,装备数值,7,0)*($E2678-1))*VLOOKUP($D2678,系数!$K$2:$O$7,5,0))</f>
        <v>0</v>
      </c>
      <c r="K2678" s="17">
        <f>INT(VLOOKUP(E2678,强化金币,2,1)*VLOOKUP(INDEX(装备!F:F,MATCH(属性!A2678,装备!A:A,0)),系数!$K$12:$M$15,3,0))</f>
        <v>4400</v>
      </c>
      <c r="L2678" s="17"/>
      <c r="M2678" s="17"/>
      <c r="N2678" s="17"/>
      <c r="O2678" s="17">
        <f>IF(E2678=1,"",VLOOKUP(E2678,系数!$S$2:$AB$12,MATCH(属性!C2678,评级,0),1))</f>
        <v>0</v>
      </c>
    </row>
    <row r="2679" spans="1:15" ht="17.25" thickBot="1" x14ac:dyDescent="0.4">
      <c r="A2679" s="17">
        <f t="shared" si="82"/>
        <v>7100023</v>
      </c>
      <c r="B2679" s="17" t="s">
        <v>81</v>
      </c>
      <c r="C2679" s="15">
        <f>INDEX(装备!G:G,MATCH(属性!A2679,装备!A:A,0))</f>
        <v>11</v>
      </c>
      <c r="D2679" s="15" t="str">
        <f>INDEX(装备!E:E,MATCH(属性!A2679,装备!A:A,0))</f>
        <v>necklace</v>
      </c>
      <c r="E2679" s="14">
        <v>37</v>
      </c>
      <c r="F2679" s="17">
        <f>INT((VLOOKUP($C2679,装备数值,2,0)+VLOOKUP($C2679,装备数值,5,0)*($E2679-1))*VLOOKUP($D2679,系数!$K$2:$O$7,2,0))</f>
        <v>0</v>
      </c>
      <c r="G2679" s="17">
        <f>INT((VLOOKUP($C2679,装备数值,3,0)+VLOOKUP($C2679,装备数值,6,0)*($E2679-1))*VLOOKUP($D2679,系数!$K$2:$O$7,3,0))</f>
        <v>208</v>
      </c>
      <c r="H2679" s="17">
        <f t="shared" si="83"/>
        <v>208</v>
      </c>
      <c r="I2679" s="17">
        <f>INT((VLOOKUP($C2679,装备数值,4,0)+VLOOKUP($C2679,装备数值,7,0)*($E2679-1))*VLOOKUP($D2679,系数!$K$2:$O$7,4,0))</f>
        <v>0</v>
      </c>
      <c r="J2679" s="17">
        <f>INT((VLOOKUP($C2679,装备数值,4,0)+VLOOKUP($C2679,装备数值,7,0)*($E2679-1))*VLOOKUP($D2679,系数!$K$2:$O$7,5,0))</f>
        <v>0</v>
      </c>
      <c r="K2679" s="17">
        <f>INT(VLOOKUP(E2679,强化金币,2,1)*VLOOKUP(INDEX(装备!F:F,MATCH(属性!A2679,装备!A:A,0)),系数!$K$12:$M$15,3,0))</f>
        <v>4675</v>
      </c>
      <c r="L2679" s="17"/>
      <c r="M2679" s="17"/>
      <c r="N2679" s="17"/>
      <c r="O2679" s="17">
        <f>IF(E2679=1,"",VLOOKUP(E2679,系数!$S$2:$AB$12,MATCH(属性!C2679,评级,0),1))</f>
        <v>0</v>
      </c>
    </row>
    <row r="2680" spans="1:15" ht="17.25" thickBot="1" x14ac:dyDescent="0.4">
      <c r="A2680" s="17">
        <f t="shared" si="82"/>
        <v>7100023</v>
      </c>
      <c r="B2680" s="17" t="s">
        <v>81</v>
      </c>
      <c r="C2680" s="15">
        <f>INDEX(装备!G:G,MATCH(属性!A2680,装备!A:A,0))</f>
        <v>11</v>
      </c>
      <c r="D2680" s="15" t="str">
        <f>INDEX(装备!E:E,MATCH(属性!A2680,装备!A:A,0))</f>
        <v>necklace</v>
      </c>
      <c r="E2680" s="14">
        <v>38</v>
      </c>
      <c r="F2680" s="17">
        <f>INT((VLOOKUP($C2680,装备数值,2,0)+VLOOKUP($C2680,装备数值,5,0)*($E2680-1))*VLOOKUP($D2680,系数!$K$2:$O$7,2,0))</f>
        <v>0</v>
      </c>
      <c r="G2680" s="17">
        <f>INT((VLOOKUP($C2680,装备数值,3,0)+VLOOKUP($C2680,装备数值,6,0)*($E2680-1))*VLOOKUP($D2680,系数!$K$2:$O$7,3,0))</f>
        <v>211</v>
      </c>
      <c r="H2680" s="17">
        <f t="shared" si="83"/>
        <v>211</v>
      </c>
      <c r="I2680" s="17">
        <f>INT((VLOOKUP($C2680,装备数值,4,0)+VLOOKUP($C2680,装备数值,7,0)*($E2680-1))*VLOOKUP($D2680,系数!$K$2:$O$7,4,0))</f>
        <v>0</v>
      </c>
      <c r="J2680" s="17">
        <f>INT((VLOOKUP($C2680,装备数值,4,0)+VLOOKUP($C2680,装备数值,7,0)*($E2680-1))*VLOOKUP($D2680,系数!$K$2:$O$7,5,0))</f>
        <v>0</v>
      </c>
      <c r="K2680" s="17">
        <f>INT(VLOOKUP(E2680,强化金币,2,1)*VLOOKUP(INDEX(装备!F:F,MATCH(属性!A2680,装备!A:A,0)),系数!$K$12:$M$15,3,0))</f>
        <v>4950</v>
      </c>
      <c r="L2680" s="17"/>
      <c r="M2680" s="17"/>
      <c r="N2680" s="17"/>
      <c r="O2680" s="17">
        <f>IF(E2680=1,"",VLOOKUP(E2680,系数!$S$2:$AB$12,MATCH(属性!C2680,评级,0),1))</f>
        <v>0</v>
      </c>
    </row>
    <row r="2681" spans="1:15" ht="17.25" thickBot="1" x14ac:dyDescent="0.4">
      <c r="A2681" s="17">
        <f t="shared" si="82"/>
        <v>7100023</v>
      </c>
      <c r="B2681" s="17" t="s">
        <v>81</v>
      </c>
      <c r="C2681" s="15">
        <f>INDEX(装备!G:G,MATCH(属性!A2681,装备!A:A,0))</f>
        <v>11</v>
      </c>
      <c r="D2681" s="15" t="str">
        <f>INDEX(装备!E:E,MATCH(属性!A2681,装备!A:A,0))</f>
        <v>necklace</v>
      </c>
      <c r="E2681" s="14">
        <v>39</v>
      </c>
      <c r="F2681" s="17">
        <f>INT((VLOOKUP($C2681,装备数值,2,0)+VLOOKUP($C2681,装备数值,5,0)*($E2681-1))*VLOOKUP($D2681,系数!$K$2:$O$7,2,0))</f>
        <v>0</v>
      </c>
      <c r="G2681" s="17">
        <f>INT((VLOOKUP($C2681,装备数值,3,0)+VLOOKUP($C2681,装备数值,6,0)*($E2681-1))*VLOOKUP($D2681,系数!$K$2:$O$7,3,0))</f>
        <v>214</v>
      </c>
      <c r="H2681" s="17">
        <f t="shared" si="83"/>
        <v>214</v>
      </c>
      <c r="I2681" s="17">
        <f>INT((VLOOKUP($C2681,装备数值,4,0)+VLOOKUP($C2681,装备数值,7,0)*($E2681-1))*VLOOKUP($D2681,系数!$K$2:$O$7,4,0))</f>
        <v>0</v>
      </c>
      <c r="J2681" s="17">
        <f>INT((VLOOKUP($C2681,装备数值,4,0)+VLOOKUP($C2681,装备数值,7,0)*($E2681-1))*VLOOKUP($D2681,系数!$K$2:$O$7,5,0))</f>
        <v>0</v>
      </c>
      <c r="K2681" s="17">
        <f>INT(VLOOKUP(E2681,强化金币,2,1)*VLOOKUP(INDEX(装备!F:F,MATCH(属性!A2681,装备!A:A,0)),系数!$K$12:$M$15,3,0))</f>
        <v>5500</v>
      </c>
      <c r="L2681" s="17"/>
      <c r="M2681" s="17"/>
      <c r="N2681" s="17"/>
      <c r="O2681" s="17">
        <f>IF(E2681=1,"",VLOOKUP(E2681,系数!$S$2:$AB$12,MATCH(属性!C2681,评级,0),1))</f>
        <v>0</v>
      </c>
    </row>
    <row r="2682" spans="1:15" ht="17.25" thickBot="1" x14ac:dyDescent="0.4">
      <c r="A2682" s="17">
        <f t="shared" si="82"/>
        <v>7100023</v>
      </c>
      <c r="B2682" s="17" t="s">
        <v>81</v>
      </c>
      <c r="C2682" s="15">
        <f>INDEX(装备!G:G,MATCH(属性!A2682,装备!A:A,0))</f>
        <v>11</v>
      </c>
      <c r="D2682" s="15" t="str">
        <f>INDEX(装备!E:E,MATCH(属性!A2682,装备!A:A,0))</f>
        <v>necklace</v>
      </c>
      <c r="E2682" s="14">
        <v>40</v>
      </c>
      <c r="F2682" s="17">
        <f>INT((VLOOKUP($C2682,装备数值,2,0)+VLOOKUP($C2682,装备数值,5,0)*($E2682-1))*VLOOKUP($D2682,系数!$K$2:$O$7,2,0))</f>
        <v>0</v>
      </c>
      <c r="G2682" s="17">
        <f>INT((VLOOKUP($C2682,装备数值,3,0)+VLOOKUP($C2682,装备数值,6,0)*($E2682-1))*VLOOKUP($D2682,系数!$K$2:$O$7,3,0))</f>
        <v>217</v>
      </c>
      <c r="H2682" s="17">
        <f t="shared" si="83"/>
        <v>217</v>
      </c>
      <c r="I2682" s="17">
        <f>INT((VLOOKUP($C2682,装备数值,4,0)+VLOOKUP($C2682,装备数值,7,0)*($E2682-1))*VLOOKUP($D2682,系数!$K$2:$O$7,4,0))</f>
        <v>0</v>
      </c>
      <c r="J2682" s="17">
        <f>INT((VLOOKUP($C2682,装备数值,4,0)+VLOOKUP($C2682,装备数值,7,0)*($E2682-1))*VLOOKUP($D2682,系数!$K$2:$O$7,5,0))</f>
        <v>0</v>
      </c>
      <c r="K2682" s="17">
        <f>INT(VLOOKUP(E2682,强化金币,2,1)*VLOOKUP(INDEX(装备!F:F,MATCH(属性!A2682,装备!A:A,0)),系数!$K$12:$M$15,3,0))</f>
        <v>6600</v>
      </c>
      <c r="L2682" s="17"/>
      <c r="M2682" s="17"/>
      <c r="N2682" s="17"/>
      <c r="O2682" s="17">
        <f>IF(E2682=1,"",VLOOKUP(E2682,系数!$S$2:$AB$12,MATCH(属性!C2682,评级,0),1))</f>
        <v>0</v>
      </c>
    </row>
    <row r="2683" spans="1:15" ht="17.25" thickBot="1" x14ac:dyDescent="0.4">
      <c r="A2683" s="17">
        <f t="shared" si="82"/>
        <v>7100023</v>
      </c>
      <c r="B2683" s="17" t="s">
        <v>81</v>
      </c>
      <c r="C2683" s="15">
        <f>INDEX(装备!G:G,MATCH(属性!A2683,装备!A:A,0))</f>
        <v>11</v>
      </c>
      <c r="D2683" s="15" t="str">
        <f>INDEX(装备!E:E,MATCH(属性!A2683,装备!A:A,0))</f>
        <v>necklace</v>
      </c>
      <c r="E2683" s="14">
        <v>41</v>
      </c>
      <c r="F2683" s="17">
        <f>INT((VLOOKUP($C2683,装备数值,2,0)+VLOOKUP($C2683,装备数值,5,0)*($E2683-1))*VLOOKUP($D2683,系数!$K$2:$O$7,2,0))</f>
        <v>0</v>
      </c>
      <c r="G2683" s="17">
        <f>INT((VLOOKUP($C2683,装备数值,3,0)+VLOOKUP($C2683,装备数值,6,0)*($E2683-1))*VLOOKUP($D2683,系数!$K$2:$O$7,3,0))</f>
        <v>220</v>
      </c>
      <c r="H2683" s="17">
        <f t="shared" si="83"/>
        <v>220</v>
      </c>
      <c r="I2683" s="17">
        <f>INT((VLOOKUP($C2683,装备数值,4,0)+VLOOKUP($C2683,装备数值,7,0)*($E2683-1))*VLOOKUP($D2683,系数!$K$2:$O$7,4,0))</f>
        <v>0</v>
      </c>
      <c r="J2683" s="17">
        <f>INT((VLOOKUP($C2683,装备数值,4,0)+VLOOKUP($C2683,装备数值,7,0)*($E2683-1))*VLOOKUP($D2683,系数!$K$2:$O$7,5,0))</f>
        <v>0</v>
      </c>
      <c r="K2683" s="17">
        <f>INT(VLOOKUP(E2683,强化金币,2,1)*VLOOKUP(INDEX(装备!F:F,MATCH(属性!A2683,装备!A:A,0)),系数!$K$12:$M$15,3,0))</f>
        <v>7700</v>
      </c>
      <c r="L2683" s="17"/>
      <c r="M2683" s="17"/>
      <c r="N2683" s="17"/>
      <c r="O2683" s="17">
        <f>IF(E2683=1,"",VLOOKUP(E2683,系数!$S$2:$AB$12,MATCH(属性!C2683,评级,0),1))</f>
        <v>0</v>
      </c>
    </row>
    <row r="2684" spans="1:15" ht="17.25" thickBot="1" x14ac:dyDescent="0.4">
      <c r="A2684" s="17">
        <f t="shared" ref="A2684:A2747" si="84">A2564+1</f>
        <v>7100023</v>
      </c>
      <c r="B2684" s="17" t="s">
        <v>81</v>
      </c>
      <c r="C2684" s="15">
        <f>INDEX(装备!G:G,MATCH(属性!A2684,装备!A:A,0))</f>
        <v>11</v>
      </c>
      <c r="D2684" s="15" t="str">
        <f>INDEX(装备!E:E,MATCH(属性!A2684,装备!A:A,0))</f>
        <v>necklace</v>
      </c>
      <c r="E2684" s="14">
        <v>42</v>
      </c>
      <c r="F2684" s="17">
        <f>INT((VLOOKUP($C2684,装备数值,2,0)+VLOOKUP($C2684,装备数值,5,0)*($E2684-1))*VLOOKUP($D2684,系数!$K$2:$O$7,2,0))</f>
        <v>0</v>
      </c>
      <c r="G2684" s="17">
        <f>INT((VLOOKUP($C2684,装备数值,3,0)+VLOOKUP($C2684,装备数值,6,0)*($E2684-1))*VLOOKUP($D2684,系数!$K$2:$O$7,3,0))</f>
        <v>223</v>
      </c>
      <c r="H2684" s="17">
        <f t="shared" si="83"/>
        <v>223</v>
      </c>
      <c r="I2684" s="17">
        <f>INT((VLOOKUP($C2684,装备数值,4,0)+VLOOKUP($C2684,装备数值,7,0)*($E2684-1))*VLOOKUP($D2684,系数!$K$2:$O$7,4,0))</f>
        <v>0</v>
      </c>
      <c r="J2684" s="17">
        <f>INT((VLOOKUP($C2684,装备数值,4,0)+VLOOKUP($C2684,装备数值,7,0)*($E2684-1))*VLOOKUP($D2684,系数!$K$2:$O$7,5,0))</f>
        <v>0</v>
      </c>
      <c r="K2684" s="17">
        <f>INT(VLOOKUP(E2684,强化金币,2,1)*VLOOKUP(INDEX(装备!F:F,MATCH(属性!A2684,装备!A:A,0)),系数!$K$12:$M$15,3,0))</f>
        <v>8800</v>
      </c>
      <c r="L2684" s="17"/>
      <c r="M2684" s="17"/>
      <c r="N2684" s="17"/>
      <c r="O2684" s="17">
        <f>IF(E2684=1,"",VLOOKUP(E2684,系数!$S$2:$AB$12,MATCH(属性!C2684,评级,0),1))</f>
        <v>0</v>
      </c>
    </row>
    <row r="2685" spans="1:15" ht="17.25" thickBot="1" x14ac:dyDescent="0.4">
      <c r="A2685" s="17">
        <f t="shared" si="84"/>
        <v>7100023</v>
      </c>
      <c r="B2685" s="17" t="s">
        <v>81</v>
      </c>
      <c r="C2685" s="15">
        <f>INDEX(装备!G:G,MATCH(属性!A2685,装备!A:A,0))</f>
        <v>11</v>
      </c>
      <c r="D2685" s="15" t="str">
        <f>INDEX(装备!E:E,MATCH(属性!A2685,装备!A:A,0))</f>
        <v>necklace</v>
      </c>
      <c r="E2685" s="14">
        <v>43</v>
      </c>
      <c r="F2685" s="17">
        <f>INT((VLOOKUP($C2685,装备数值,2,0)+VLOOKUP($C2685,装备数值,5,0)*($E2685-1))*VLOOKUP($D2685,系数!$K$2:$O$7,2,0))</f>
        <v>0</v>
      </c>
      <c r="G2685" s="17">
        <f>INT((VLOOKUP($C2685,装备数值,3,0)+VLOOKUP($C2685,装备数值,6,0)*($E2685-1))*VLOOKUP($D2685,系数!$K$2:$O$7,3,0))</f>
        <v>226</v>
      </c>
      <c r="H2685" s="17">
        <f t="shared" si="83"/>
        <v>226</v>
      </c>
      <c r="I2685" s="17">
        <f>INT((VLOOKUP($C2685,装备数值,4,0)+VLOOKUP($C2685,装备数值,7,0)*($E2685-1))*VLOOKUP($D2685,系数!$K$2:$O$7,4,0))</f>
        <v>0</v>
      </c>
      <c r="J2685" s="17">
        <f>INT((VLOOKUP($C2685,装备数值,4,0)+VLOOKUP($C2685,装备数值,7,0)*($E2685-1))*VLOOKUP($D2685,系数!$K$2:$O$7,5,0))</f>
        <v>0</v>
      </c>
      <c r="K2685" s="17">
        <f>INT(VLOOKUP(E2685,强化金币,2,1)*VLOOKUP(INDEX(装备!F:F,MATCH(属性!A2685,装备!A:A,0)),系数!$K$12:$M$15,3,0))</f>
        <v>9900</v>
      </c>
      <c r="L2685" s="17"/>
      <c r="M2685" s="17"/>
      <c r="N2685" s="17"/>
      <c r="O2685" s="17">
        <f>IF(E2685=1,"",VLOOKUP(E2685,系数!$S$2:$AB$12,MATCH(属性!C2685,评级,0),1))</f>
        <v>0</v>
      </c>
    </row>
    <row r="2686" spans="1:15" ht="17.25" thickBot="1" x14ac:dyDescent="0.4">
      <c r="A2686" s="17">
        <f t="shared" si="84"/>
        <v>7100023</v>
      </c>
      <c r="B2686" s="17" t="s">
        <v>81</v>
      </c>
      <c r="C2686" s="15">
        <f>INDEX(装备!G:G,MATCH(属性!A2686,装备!A:A,0))</f>
        <v>11</v>
      </c>
      <c r="D2686" s="15" t="str">
        <f>INDEX(装备!E:E,MATCH(属性!A2686,装备!A:A,0))</f>
        <v>necklace</v>
      </c>
      <c r="E2686" s="14">
        <v>44</v>
      </c>
      <c r="F2686" s="17">
        <f>INT((VLOOKUP($C2686,装备数值,2,0)+VLOOKUP($C2686,装备数值,5,0)*($E2686-1))*VLOOKUP($D2686,系数!$K$2:$O$7,2,0))</f>
        <v>0</v>
      </c>
      <c r="G2686" s="17">
        <f>INT((VLOOKUP($C2686,装备数值,3,0)+VLOOKUP($C2686,装备数值,6,0)*($E2686-1))*VLOOKUP($D2686,系数!$K$2:$O$7,3,0))</f>
        <v>229</v>
      </c>
      <c r="H2686" s="17">
        <f t="shared" si="83"/>
        <v>229</v>
      </c>
      <c r="I2686" s="17">
        <f>INT((VLOOKUP($C2686,装备数值,4,0)+VLOOKUP($C2686,装备数值,7,0)*($E2686-1))*VLOOKUP($D2686,系数!$K$2:$O$7,4,0))</f>
        <v>0</v>
      </c>
      <c r="J2686" s="17">
        <f>INT((VLOOKUP($C2686,装备数值,4,0)+VLOOKUP($C2686,装备数值,7,0)*($E2686-1))*VLOOKUP($D2686,系数!$K$2:$O$7,5,0))</f>
        <v>0</v>
      </c>
      <c r="K2686" s="17">
        <f>INT(VLOOKUP(E2686,强化金币,2,1)*VLOOKUP(INDEX(装备!F:F,MATCH(属性!A2686,装备!A:A,0)),系数!$K$12:$M$15,3,0))</f>
        <v>11000</v>
      </c>
      <c r="L2686" s="17"/>
      <c r="M2686" s="17"/>
      <c r="N2686" s="17"/>
      <c r="O2686" s="17">
        <f>IF(E2686=1,"",VLOOKUP(E2686,系数!$S$2:$AB$12,MATCH(属性!C2686,评级,0),1))</f>
        <v>0</v>
      </c>
    </row>
    <row r="2687" spans="1:15" ht="17.25" thickBot="1" x14ac:dyDescent="0.4">
      <c r="A2687" s="17">
        <f t="shared" si="84"/>
        <v>7100023</v>
      </c>
      <c r="B2687" s="17" t="s">
        <v>81</v>
      </c>
      <c r="C2687" s="15">
        <f>INDEX(装备!G:G,MATCH(属性!A2687,装备!A:A,0))</f>
        <v>11</v>
      </c>
      <c r="D2687" s="15" t="str">
        <f>INDEX(装备!E:E,MATCH(属性!A2687,装备!A:A,0))</f>
        <v>necklace</v>
      </c>
      <c r="E2687" s="14">
        <v>45</v>
      </c>
      <c r="F2687" s="17">
        <f>INT((VLOOKUP($C2687,装备数值,2,0)+VLOOKUP($C2687,装备数值,5,0)*($E2687-1))*VLOOKUP($D2687,系数!$K$2:$O$7,2,0))</f>
        <v>0</v>
      </c>
      <c r="G2687" s="17">
        <f>INT((VLOOKUP($C2687,装备数值,3,0)+VLOOKUP($C2687,装备数值,6,0)*($E2687-1))*VLOOKUP($D2687,系数!$K$2:$O$7,3,0))</f>
        <v>232</v>
      </c>
      <c r="H2687" s="17">
        <f t="shared" si="83"/>
        <v>232</v>
      </c>
      <c r="I2687" s="17">
        <f>INT((VLOOKUP($C2687,装备数值,4,0)+VLOOKUP($C2687,装备数值,7,0)*($E2687-1))*VLOOKUP($D2687,系数!$K$2:$O$7,4,0))</f>
        <v>0</v>
      </c>
      <c r="J2687" s="17">
        <f>INT((VLOOKUP($C2687,装备数值,4,0)+VLOOKUP($C2687,装备数值,7,0)*($E2687-1))*VLOOKUP($D2687,系数!$K$2:$O$7,5,0))</f>
        <v>0</v>
      </c>
      <c r="K2687" s="17">
        <f>INT(VLOOKUP(E2687,强化金币,2,1)*VLOOKUP(INDEX(装备!F:F,MATCH(属性!A2687,装备!A:A,0)),系数!$K$12:$M$15,3,0))</f>
        <v>12100</v>
      </c>
      <c r="L2687" s="17"/>
      <c r="M2687" s="17"/>
      <c r="N2687" s="17"/>
      <c r="O2687" s="17">
        <f>IF(E2687=1,"",VLOOKUP(E2687,系数!$S$2:$AB$12,MATCH(属性!C2687,评级,0),1))</f>
        <v>0</v>
      </c>
    </row>
    <row r="2688" spans="1:15" ht="17.25" thickBot="1" x14ac:dyDescent="0.4">
      <c r="A2688" s="17">
        <f t="shared" si="84"/>
        <v>7100023</v>
      </c>
      <c r="B2688" s="17" t="s">
        <v>81</v>
      </c>
      <c r="C2688" s="15">
        <f>INDEX(装备!G:G,MATCH(属性!A2688,装备!A:A,0))</f>
        <v>11</v>
      </c>
      <c r="D2688" s="15" t="str">
        <f>INDEX(装备!E:E,MATCH(属性!A2688,装备!A:A,0))</f>
        <v>necklace</v>
      </c>
      <c r="E2688" s="14">
        <v>46</v>
      </c>
      <c r="F2688" s="17">
        <f>INT((VLOOKUP($C2688,装备数值,2,0)+VLOOKUP($C2688,装备数值,5,0)*($E2688-1))*VLOOKUP($D2688,系数!$K$2:$O$7,2,0))</f>
        <v>0</v>
      </c>
      <c r="G2688" s="17">
        <f>INT((VLOOKUP($C2688,装备数值,3,0)+VLOOKUP($C2688,装备数值,6,0)*($E2688-1))*VLOOKUP($D2688,系数!$K$2:$O$7,3,0))</f>
        <v>235</v>
      </c>
      <c r="H2688" s="17">
        <f t="shared" si="83"/>
        <v>235</v>
      </c>
      <c r="I2688" s="17">
        <f>INT((VLOOKUP($C2688,装备数值,4,0)+VLOOKUP($C2688,装备数值,7,0)*($E2688-1))*VLOOKUP($D2688,系数!$K$2:$O$7,4,0))</f>
        <v>0</v>
      </c>
      <c r="J2688" s="17">
        <f>INT((VLOOKUP($C2688,装备数值,4,0)+VLOOKUP($C2688,装备数值,7,0)*($E2688-1))*VLOOKUP($D2688,系数!$K$2:$O$7,5,0))</f>
        <v>0</v>
      </c>
      <c r="K2688" s="17">
        <f>INT(VLOOKUP(E2688,强化金币,2,1)*VLOOKUP(INDEX(装备!F:F,MATCH(属性!A2688,装备!A:A,0)),系数!$K$12:$M$15,3,0))</f>
        <v>13200</v>
      </c>
      <c r="L2688" s="17"/>
      <c r="M2688" s="17"/>
      <c r="N2688" s="17"/>
      <c r="O2688" s="17">
        <f>IF(E2688=1,"",VLOOKUP(E2688,系数!$S$2:$AB$12,MATCH(属性!C2688,评级,0),1))</f>
        <v>0</v>
      </c>
    </row>
    <row r="2689" spans="1:15" ht="17.25" thickBot="1" x14ac:dyDescent="0.4">
      <c r="A2689" s="17">
        <f t="shared" si="84"/>
        <v>7100023</v>
      </c>
      <c r="B2689" s="17" t="s">
        <v>81</v>
      </c>
      <c r="C2689" s="15">
        <f>INDEX(装备!G:G,MATCH(属性!A2689,装备!A:A,0))</f>
        <v>11</v>
      </c>
      <c r="D2689" s="15" t="str">
        <f>INDEX(装备!E:E,MATCH(属性!A2689,装备!A:A,0))</f>
        <v>necklace</v>
      </c>
      <c r="E2689" s="14">
        <v>47</v>
      </c>
      <c r="F2689" s="17">
        <f>INT((VLOOKUP($C2689,装备数值,2,0)+VLOOKUP($C2689,装备数值,5,0)*($E2689-1))*VLOOKUP($D2689,系数!$K$2:$O$7,2,0))</f>
        <v>0</v>
      </c>
      <c r="G2689" s="17">
        <f>INT((VLOOKUP($C2689,装备数值,3,0)+VLOOKUP($C2689,装备数值,6,0)*($E2689-1))*VLOOKUP($D2689,系数!$K$2:$O$7,3,0))</f>
        <v>238</v>
      </c>
      <c r="H2689" s="17">
        <f t="shared" si="83"/>
        <v>238</v>
      </c>
      <c r="I2689" s="17">
        <f>INT((VLOOKUP($C2689,装备数值,4,0)+VLOOKUP($C2689,装备数值,7,0)*($E2689-1))*VLOOKUP($D2689,系数!$K$2:$O$7,4,0))</f>
        <v>0</v>
      </c>
      <c r="J2689" s="17">
        <f>INT((VLOOKUP($C2689,装备数值,4,0)+VLOOKUP($C2689,装备数值,7,0)*($E2689-1))*VLOOKUP($D2689,系数!$K$2:$O$7,5,0))</f>
        <v>0</v>
      </c>
      <c r="K2689" s="17">
        <f>INT(VLOOKUP(E2689,强化金币,2,1)*VLOOKUP(INDEX(装备!F:F,MATCH(属性!A2689,装备!A:A,0)),系数!$K$12:$M$15,3,0))</f>
        <v>14300</v>
      </c>
      <c r="L2689" s="17"/>
      <c r="M2689" s="17"/>
      <c r="N2689" s="17"/>
      <c r="O2689" s="17">
        <f>IF(E2689=1,"",VLOOKUP(E2689,系数!$S$2:$AB$12,MATCH(属性!C2689,评级,0),1))</f>
        <v>0</v>
      </c>
    </row>
    <row r="2690" spans="1:15" ht="17.25" thickBot="1" x14ac:dyDescent="0.4">
      <c r="A2690" s="17">
        <f t="shared" si="84"/>
        <v>7100023</v>
      </c>
      <c r="B2690" s="17" t="s">
        <v>81</v>
      </c>
      <c r="C2690" s="15">
        <f>INDEX(装备!G:G,MATCH(属性!A2690,装备!A:A,0))</f>
        <v>11</v>
      </c>
      <c r="D2690" s="15" t="str">
        <f>INDEX(装备!E:E,MATCH(属性!A2690,装备!A:A,0))</f>
        <v>necklace</v>
      </c>
      <c r="E2690" s="14">
        <v>48</v>
      </c>
      <c r="F2690" s="17">
        <f>INT((VLOOKUP($C2690,装备数值,2,0)+VLOOKUP($C2690,装备数值,5,0)*($E2690-1))*VLOOKUP($D2690,系数!$K$2:$O$7,2,0))</f>
        <v>0</v>
      </c>
      <c r="G2690" s="17">
        <f>INT((VLOOKUP($C2690,装备数值,3,0)+VLOOKUP($C2690,装备数值,6,0)*($E2690-1))*VLOOKUP($D2690,系数!$K$2:$O$7,3,0))</f>
        <v>241</v>
      </c>
      <c r="H2690" s="17">
        <f t="shared" si="83"/>
        <v>241</v>
      </c>
      <c r="I2690" s="17">
        <f>INT((VLOOKUP($C2690,装备数值,4,0)+VLOOKUP($C2690,装备数值,7,0)*($E2690-1))*VLOOKUP($D2690,系数!$K$2:$O$7,4,0))</f>
        <v>0</v>
      </c>
      <c r="J2690" s="17">
        <f>INT((VLOOKUP($C2690,装备数值,4,0)+VLOOKUP($C2690,装备数值,7,0)*($E2690-1))*VLOOKUP($D2690,系数!$K$2:$O$7,5,0))</f>
        <v>0</v>
      </c>
      <c r="K2690" s="17">
        <f>INT(VLOOKUP(E2690,强化金币,2,1)*VLOOKUP(INDEX(装备!F:F,MATCH(属性!A2690,装备!A:A,0)),系数!$K$12:$M$15,3,0))</f>
        <v>15400</v>
      </c>
      <c r="L2690" s="17"/>
      <c r="M2690" s="17"/>
      <c r="N2690" s="17"/>
      <c r="O2690" s="17">
        <f>IF(E2690=1,"",VLOOKUP(E2690,系数!$S$2:$AB$12,MATCH(属性!C2690,评级,0),1))</f>
        <v>0</v>
      </c>
    </row>
    <row r="2691" spans="1:15" ht="17.25" thickBot="1" x14ac:dyDescent="0.4">
      <c r="A2691" s="17">
        <f t="shared" si="84"/>
        <v>7100023</v>
      </c>
      <c r="B2691" s="17" t="s">
        <v>81</v>
      </c>
      <c r="C2691" s="15">
        <f>INDEX(装备!G:G,MATCH(属性!A2691,装备!A:A,0))</f>
        <v>11</v>
      </c>
      <c r="D2691" s="15" t="str">
        <f>INDEX(装备!E:E,MATCH(属性!A2691,装备!A:A,0))</f>
        <v>necklace</v>
      </c>
      <c r="E2691" s="14">
        <v>49</v>
      </c>
      <c r="F2691" s="17">
        <f>INT((VLOOKUP($C2691,装备数值,2,0)+VLOOKUP($C2691,装备数值,5,0)*($E2691-1))*VLOOKUP($D2691,系数!$K$2:$O$7,2,0))</f>
        <v>0</v>
      </c>
      <c r="G2691" s="17">
        <f>INT((VLOOKUP($C2691,装备数值,3,0)+VLOOKUP($C2691,装备数值,6,0)*($E2691-1))*VLOOKUP($D2691,系数!$K$2:$O$7,3,0))</f>
        <v>244</v>
      </c>
      <c r="H2691" s="17">
        <f t="shared" si="83"/>
        <v>244</v>
      </c>
      <c r="I2691" s="17">
        <f>INT((VLOOKUP($C2691,装备数值,4,0)+VLOOKUP($C2691,装备数值,7,0)*($E2691-1))*VLOOKUP($D2691,系数!$K$2:$O$7,4,0))</f>
        <v>0</v>
      </c>
      <c r="J2691" s="17">
        <f>INT((VLOOKUP($C2691,装备数值,4,0)+VLOOKUP($C2691,装备数值,7,0)*($E2691-1))*VLOOKUP($D2691,系数!$K$2:$O$7,5,0))</f>
        <v>0</v>
      </c>
      <c r="K2691" s="17">
        <f>INT(VLOOKUP(E2691,强化金币,2,1)*VLOOKUP(INDEX(装备!F:F,MATCH(属性!A2691,装备!A:A,0)),系数!$K$12:$M$15,3,0))</f>
        <v>16500</v>
      </c>
      <c r="L2691" s="17"/>
      <c r="M2691" s="17"/>
      <c r="N2691" s="17"/>
      <c r="O2691" s="17">
        <f>IF(E2691=1,"",VLOOKUP(E2691,系数!$S$2:$AB$12,MATCH(属性!C2691,评级,0),1))</f>
        <v>0</v>
      </c>
    </row>
    <row r="2692" spans="1:15" ht="17.25" thickBot="1" x14ac:dyDescent="0.4">
      <c r="A2692" s="17">
        <f t="shared" si="84"/>
        <v>7100023</v>
      </c>
      <c r="B2692" s="17" t="s">
        <v>81</v>
      </c>
      <c r="C2692" s="15">
        <f>INDEX(装备!G:G,MATCH(属性!A2692,装备!A:A,0))</f>
        <v>11</v>
      </c>
      <c r="D2692" s="15" t="str">
        <f>INDEX(装备!E:E,MATCH(属性!A2692,装备!A:A,0))</f>
        <v>necklace</v>
      </c>
      <c r="E2692" s="14">
        <v>50</v>
      </c>
      <c r="F2692" s="17">
        <f>INT((VLOOKUP($C2692,装备数值,2,0)+VLOOKUP($C2692,装备数值,5,0)*($E2692-1))*VLOOKUP($D2692,系数!$K$2:$O$7,2,0))</f>
        <v>0</v>
      </c>
      <c r="G2692" s="17">
        <f>INT((VLOOKUP($C2692,装备数值,3,0)+VLOOKUP($C2692,装备数值,6,0)*($E2692-1))*VLOOKUP($D2692,系数!$K$2:$O$7,3,0))</f>
        <v>247</v>
      </c>
      <c r="H2692" s="17">
        <f t="shared" ref="H2692:H2755" si="85">G2692</f>
        <v>247</v>
      </c>
      <c r="I2692" s="17">
        <f>INT((VLOOKUP($C2692,装备数值,4,0)+VLOOKUP($C2692,装备数值,7,0)*($E2692-1))*VLOOKUP($D2692,系数!$K$2:$O$7,4,0))</f>
        <v>0</v>
      </c>
      <c r="J2692" s="17">
        <f>INT((VLOOKUP($C2692,装备数值,4,0)+VLOOKUP($C2692,装备数值,7,0)*($E2692-1))*VLOOKUP($D2692,系数!$K$2:$O$7,5,0))</f>
        <v>0</v>
      </c>
      <c r="K2692" s="17">
        <f>INT(VLOOKUP(E2692,强化金币,2,1)*VLOOKUP(INDEX(装备!F:F,MATCH(属性!A2692,装备!A:A,0)),系数!$K$12:$M$15,3,0))</f>
        <v>17600</v>
      </c>
      <c r="L2692" s="17"/>
      <c r="M2692" s="17"/>
      <c r="N2692" s="17"/>
      <c r="O2692" s="17">
        <f>IF(E2692=1,"",VLOOKUP(E2692,系数!$S$2:$AB$12,MATCH(属性!C2692,评级,0),1))</f>
        <v>0</v>
      </c>
    </row>
    <row r="2693" spans="1:15" ht="17.25" thickBot="1" x14ac:dyDescent="0.4">
      <c r="A2693" s="17">
        <f t="shared" si="84"/>
        <v>7100023</v>
      </c>
      <c r="B2693" s="17" t="s">
        <v>81</v>
      </c>
      <c r="C2693" s="15">
        <f>INDEX(装备!G:G,MATCH(属性!A2693,装备!A:A,0))</f>
        <v>11</v>
      </c>
      <c r="D2693" s="15" t="str">
        <f>INDEX(装备!E:E,MATCH(属性!A2693,装备!A:A,0))</f>
        <v>necklace</v>
      </c>
      <c r="E2693" s="14">
        <v>51</v>
      </c>
      <c r="F2693" s="17">
        <f>INT((VLOOKUP($C2693,装备数值,2,0)+VLOOKUP($C2693,装备数值,5,0)*($E2693-1))*VLOOKUP($D2693,系数!$K$2:$O$7,2,0))</f>
        <v>0</v>
      </c>
      <c r="G2693" s="17">
        <f>INT((VLOOKUP($C2693,装备数值,3,0)+VLOOKUP($C2693,装备数值,6,0)*($E2693-1))*VLOOKUP($D2693,系数!$K$2:$O$7,3,0))</f>
        <v>250</v>
      </c>
      <c r="H2693" s="17">
        <f t="shared" si="85"/>
        <v>250</v>
      </c>
      <c r="I2693" s="17">
        <f>INT((VLOOKUP($C2693,装备数值,4,0)+VLOOKUP($C2693,装备数值,7,0)*($E2693-1))*VLOOKUP($D2693,系数!$K$2:$O$7,4,0))</f>
        <v>0</v>
      </c>
      <c r="J2693" s="17">
        <f>INT((VLOOKUP($C2693,装备数值,4,0)+VLOOKUP($C2693,装备数值,7,0)*($E2693-1))*VLOOKUP($D2693,系数!$K$2:$O$7,5,0))</f>
        <v>0</v>
      </c>
      <c r="K2693" s="17">
        <f>INT(VLOOKUP(E2693,强化金币,2,1)*VLOOKUP(INDEX(装备!F:F,MATCH(属性!A2693,装备!A:A,0)),系数!$K$12:$M$15,3,0))</f>
        <v>18700</v>
      </c>
      <c r="L2693" s="17"/>
      <c r="M2693" s="17"/>
      <c r="N2693" s="17"/>
      <c r="O2693" s="17">
        <f>IF(E2693=1,"",VLOOKUP(E2693,系数!$S$2:$AB$12,MATCH(属性!C2693,评级,0),1))</f>
        <v>0</v>
      </c>
    </row>
    <row r="2694" spans="1:15" ht="17.25" thickBot="1" x14ac:dyDescent="0.4">
      <c r="A2694" s="17">
        <f t="shared" si="84"/>
        <v>7100023</v>
      </c>
      <c r="B2694" s="17" t="s">
        <v>81</v>
      </c>
      <c r="C2694" s="15">
        <f>INDEX(装备!G:G,MATCH(属性!A2694,装备!A:A,0))</f>
        <v>11</v>
      </c>
      <c r="D2694" s="15" t="str">
        <f>INDEX(装备!E:E,MATCH(属性!A2694,装备!A:A,0))</f>
        <v>necklace</v>
      </c>
      <c r="E2694" s="14">
        <v>52</v>
      </c>
      <c r="F2694" s="17">
        <f>INT((VLOOKUP($C2694,装备数值,2,0)+VLOOKUP($C2694,装备数值,5,0)*($E2694-1))*VLOOKUP($D2694,系数!$K$2:$O$7,2,0))</f>
        <v>0</v>
      </c>
      <c r="G2694" s="17">
        <f>INT((VLOOKUP($C2694,装备数值,3,0)+VLOOKUP($C2694,装备数值,6,0)*($E2694-1))*VLOOKUP($D2694,系数!$K$2:$O$7,3,0))</f>
        <v>253</v>
      </c>
      <c r="H2694" s="17">
        <f t="shared" si="85"/>
        <v>253</v>
      </c>
      <c r="I2694" s="17">
        <f>INT((VLOOKUP($C2694,装备数值,4,0)+VLOOKUP($C2694,装备数值,7,0)*($E2694-1))*VLOOKUP($D2694,系数!$K$2:$O$7,4,0))</f>
        <v>0</v>
      </c>
      <c r="J2694" s="17">
        <f>INT((VLOOKUP($C2694,装备数值,4,0)+VLOOKUP($C2694,装备数值,7,0)*($E2694-1))*VLOOKUP($D2694,系数!$K$2:$O$7,5,0))</f>
        <v>0</v>
      </c>
      <c r="K2694" s="17">
        <f>INT(VLOOKUP(E2694,强化金币,2,1)*VLOOKUP(INDEX(装备!F:F,MATCH(属性!A2694,装备!A:A,0)),系数!$K$12:$M$15,3,0))</f>
        <v>19800</v>
      </c>
      <c r="L2694" s="17"/>
      <c r="M2694" s="17"/>
      <c r="N2694" s="17"/>
      <c r="O2694" s="17">
        <f>IF(E2694=1,"",VLOOKUP(E2694,系数!$S$2:$AB$12,MATCH(属性!C2694,评级,0),1))</f>
        <v>0</v>
      </c>
    </row>
    <row r="2695" spans="1:15" ht="17.25" thickBot="1" x14ac:dyDescent="0.4">
      <c r="A2695" s="17">
        <f t="shared" si="84"/>
        <v>7100023</v>
      </c>
      <c r="B2695" s="17" t="s">
        <v>81</v>
      </c>
      <c r="C2695" s="15">
        <f>INDEX(装备!G:G,MATCH(属性!A2695,装备!A:A,0))</f>
        <v>11</v>
      </c>
      <c r="D2695" s="15" t="str">
        <f>INDEX(装备!E:E,MATCH(属性!A2695,装备!A:A,0))</f>
        <v>necklace</v>
      </c>
      <c r="E2695" s="14">
        <v>53</v>
      </c>
      <c r="F2695" s="17">
        <f>INT((VLOOKUP($C2695,装备数值,2,0)+VLOOKUP($C2695,装备数值,5,0)*($E2695-1))*VLOOKUP($D2695,系数!$K$2:$O$7,2,0))</f>
        <v>0</v>
      </c>
      <c r="G2695" s="17">
        <f>INT((VLOOKUP($C2695,装备数值,3,0)+VLOOKUP($C2695,装备数值,6,0)*($E2695-1))*VLOOKUP($D2695,系数!$K$2:$O$7,3,0))</f>
        <v>256</v>
      </c>
      <c r="H2695" s="17">
        <f t="shared" si="85"/>
        <v>256</v>
      </c>
      <c r="I2695" s="17">
        <f>INT((VLOOKUP($C2695,装备数值,4,0)+VLOOKUP($C2695,装备数值,7,0)*($E2695-1))*VLOOKUP($D2695,系数!$K$2:$O$7,4,0))</f>
        <v>0</v>
      </c>
      <c r="J2695" s="17">
        <f>INT((VLOOKUP($C2695,装备数值,4,0)+VLOOKUP($C2695,装备数值,7,0)*($E2695-1))*VLOOKUP($D2695,系数!$K$2:$O$7,5,0))</f>
        <v>0</v>
      </c>
      <c r="K2695" s="17">
        <f>INT(VLOOKUP(E2695,强化金币,2,1)*VLOOKUP(INDEX(装备!F:F,MATCH(属性!A2695,装备!A:A,0)),系数!$K$12:$M$15,3,0))</f>
        <v>20900</v>
      </c>
      <c r="L2695" s="17"/>
      <c r="M2695" s="17"/>
      <c r="N2695" s="17"/>
      <c r="O2695" s="17">
        <f>IF(E2695=1,"",VLOOKUP(E2695,系数!$S$2:$AB$12,MATCH(属性!C2695,评级,0),1))</f>
        <v>0</v>
      </c>
    </row>
    <row r="2696" spans="1:15" ht="17.25" thickBot="1" x14ac:dyDescent="0.4">
      <c r="A2696" s="17">
        <f t="shared" si="84"/>
        <v>7100023</v>
      </c>
      <c r="B2696" s="17" t="s">
        <v>81</v>
      </c>
      <c r="C2696" s="15">
        <f>INDEX(装备!G:G,MATCH(属性!A2696,装备!A:A,0))</f>
        <v>11</v>
      </c>
      <c r="D2696" s="15" t="str">
        <f>INDEX(装备!E:E,MATCH(属性!A2696,装备!A:A,0))</f>
        <v>necklace</v>
      </c>
      <c r="E2696" s="14">
        <v>54</v>
      </c>
      <c r="F2696" s="17">
        <f>INT((VLOOKUP($C2696,装备数值,2,0)+VLOOKUP($C2696,装备数值,5,0)*($E2696-1))*VLOOKUP($D2696,系数!$K$2:$O$7,2,0))</f>
        <v>0</v>
      </c>
      <c r="G2696" s="17">
        <f>INT((VLOOKUP($C2696,装备数值,3,0)+VLOOKUP($C2696,装备数值,6,0)*($E2696-1))*VLOOKUP($D2696,系数!$K$2:$O$7,3,0))</f>
        <v>259</v>
      </c>
      <c r="H2696" s="17">
        <f t="shared" si="85"/>
        <v>259</v>
      </c>
      <c r="I2696" s="17">
        <f>INT((VLOOKUP($C2696,装备数值,4,0)+VLOOKUP($C2696,装备数值,7,0)*($E2696-1))*VLOOKUP($D2696,系数!$K$2:$O$7,4,0))</f>
        <v>0</v>
      </c>
      <c r="J2696" s="17">
        <f>INT((VLOOKUP($C2696,装备数值,4,0)+VLOOKUP($C2696,装备数值,7,0)*($E2696-1))*VLOOKUP($D2696,系数!$K$2:$O$7,5,0))</f>
        <v>0</v>
      </c>
      <c r="K2696" s="17">
        <f>INT(VLOOKUP(E2696,强化金币,2,1)*VLOOKUP(INDEX(装备!F:F,MATCH(属性!A2696,装备!A:A,0)),系数!$K$12:$M$15,3,0))</f>
        <v>22000</v>
      </c>
      <c r="L2696" s="17"/>
      <c r="M2696" s="17"/>
      <c r="N2696" s="17"/>
      <c r="O2696" s="17">
        <f>IF(E2696=1,"",VLOOKUP(E2696,系数!$S$2:$AB$12,MATCH(属性!C2696,评级,0),1))</f>
        <v>0</v>
      </c>
    </row>
    <row r="2697" spans="1:15" ht="17.25" thickBot="1" x14ac:dyDescent="0.4">
      <c r="A2697" s="17">
        <f t="shared" si="84"/>
        <v>7100023</v>
      </c>
      <c r="B2697" s="17" t="s">
        <v>81</v>
      </c>
      <c r="C2697" s="15">
        <f>INDEX(装备!G:G,MATCH(属性!A2697,装备!A:A,0))</f>
        <v>11</v>
      </c>
      <c r="D2697" s="15" t="str">
        <f>INDEX(装备!E:E,MATCH(属性!A2697,装备!A:A,0))</f>
        <v>necklace</v>
      </c>
      <c r="E2697" s="14">
        <v>55</v>
      </c>
      <c r="F2697" s="17">
        <f>INT((VLOOKUP($C2697,装备数值,2,0)+VLOOKUP($C2697,装备数值,5,0)*($E2697-1))*VLOOKUP($D2697,系数!$K$2:$O$7,2,0))</f>
        <v>0</v>
      </c>
      <c r="G2697" s="17">
        <f>INT((VLOOKUP($C2697,装备数值,3,0)+VLOOKUP($C2697,装备数值,6,0)*($E2697-1))*VLOOKUP($D2697,系数!$K$2:$O$7,3,0))</f>
        <v>262</v>
      </c>
      <c r="H2697" s="17">
        <f t="shared" si="85"/>
        <v>262</v>
      </c>
      <c r="I2697" s="17">
        <f>INT((VLOOKUP($C2697,装备数值,4,0)+VLOOKUP($C2697,装备数值,7,0)*($E2697-1))*VLOOKUP($D2697,系数!$K$2:$O$7,4,0))</f>
        <v>0</v>
      </c>
      <c r="J2697" s="17">
        <f>INT((VLOOKUP($C2697,装备数值,4,0)+VLOOKUP($C2697,装备数值,7,0)*($E2697-1))*VLOOKUP($D2697,系数!$K$2:$O$7,5,0))</f>
        <v>0</v>
      </c>
      <c r="K2697" s="17">
        <f>INT(VLOOKUP(E2697,强化金币,2,1)*VLOOKUP(INDEX(装备!F:F,MATCH(属性!A2697,装备!A:A,0)),系数!$K$12:$M$15,3,0))</f>
        <v>23100</v>
      </c>
      <c r="L2697" s="17"/>
      <c r="M2697" s="17"/>
      <c r="N2697" s="17"/>
      <c r="O2697" s="17">
        <f>IF(E2697=1,"",VLOOKUP(E2697,系数!$S$2:$AB$12,MATCH(属性!C2697,评级,0),1))</f>
        <v>0</v>
      </c>
    </row>
    <row r="2698" spans="1:15" ht="17.25" thickBot="1" x14ac:dyDescent="0.4">
      <c r="A2698" s="17">
        <f t="shared" si="84"/>
        <v>7100023</v>
      </c>
      <c r="B2698" s="17" t="s">
        <v>81</v>
      </c>
      <c r="C2698" s="15">
        <f>INDEX(装备!G:G,MATCH(属性!A2698,装备!A:A,0))</f>
        <v>11</v>
      </c>
      <c r="D2698" s="15" t="str">
        <f>INDEX(装备!E:E,MATCH(属性!A2698,装备!A:A,0))</f>
        <v>necklace</v>
      </c>
      <c r="E2698" s="14">
        <v>56</v>
      </c>
      <c r="F2698" s="17">
        <f>INT((VLOOKUP($C2698,装备数值,2,0)+VLOOKUP($C2698,装备数值,5,0)*($E2698-1))*VLOOKUP($D2698,系数!$K$2:$O$7,2,0))</f>
        <v>0</v>
      </c>
      <c r="G2698" s="17">
        <f>INT((VLOOKUP($C2698,装备数值,3,0)+VLOOKUP($C2698,装备数值,6,0)*($E2698-1))*VLOOKUP($D2698,系数!$K$2:$O$7,3,0))</f>
        <v>265</v>
      </c>
      <c r="H2698" s="17">
        <f t="shared" si="85"/>
        <v>265</v>
      </c>
      <c r="I2698" s="17">
        <f>INT((VLOOKUP($C2698,装备数值,4,0)+VLOOKUP($C2698,装备数值,7,0)*($E2698-1))*VLOOKUP($D2698,系数!$K$2:$O$7,4,0))</f>
        <v>0</v>
      </c>
      <c r="J2698" s="17">
        <f>INT((VLOOKUP($C2698,装备数值,4,0)+VLOOKUP($C2698,装备数值,7,0)*($E2698-1))*VLOOKUP($D2698,系数!$K$2:$O$7,5,0))</f>
        <v>0</v>
      </c>
      <c r="K2698" s="17">
        <f>INT(VLOOKUP(E2698,强化金币,2,1)*VLOOKUP(INDEX(装备!F:F,MATCH(属性!A2698,装备!A:A,0)),系数!$K$12:$M$15,3,0))</f>
        <v>24200</v>
      </c>
      <c r="L2698" s="17"/>
      <c r="M2698" s="17"/>
      <c r="N2698" s="17"/>
      <c r="O2698" s="17">
        <f>IF(E2698=1,"",VLOOKUP(E2698,系数!$S$2:$AB$12,MATCH(属性!C2698,评级,0),1))</f>
        <v>0</v>
      </c>
    </row>
    <row r="2699" spans="1:15" ht="17.25" thickBot="1" x14ac:dyDescent="0.4">
      <c r="A2699" s="17">
        <f t="shared" si="84"/>
        <v>7100023</v>
      </c>
      <c r="B2699" s="17" t="s">
        <v>81</v>
      </c>
      <c r="C2699" s="15">
        <f>INDEX(装备!G:G,MATCH(属性!A2699,装备!A:A,0))</f>
        <v>11</v>
      </c>
      <c r="D2699" s="15" t="str">
        <f>INDEX(装备!E:E,MATCH(属性!A2699,装备!A:A,0))</f>
        <v>necklace</v>
      </c>
      <c r="E2699" s="14">
        <v>57</v>
      </c>
      <c r="F2699" s="17">
        <f>INT((VLOOKUP($C2699,装备数值,2,0)+VLOOKUP($C2699,装备数值,5,0)*($E2699-1))*VLOOKUP($D2699,系数!$K$2:$O$7,2,0))</f>
        <v>0</v>
      </c>
      <c r="G2699" s="17">
        <f>INT((VLOOKUP($C2699,装备数值,3,0)+VLOOKUP($C2699,装备数值,6,0)*($E2699-1))*VLOOKUP($D2699,系数!$K$2:$O$7,3,0))</f>
        <v>268</v>
      </c>
      <c r="H2699" s="17">
        <f t="shared" si="85"/>
        <v>268</v>
      </c>
      <c r="I2699" s="17">
        <f>INT((VLOOKUP($C2699,装备数值,4,0)+VLOOKUP($C2699,装备数值,7,0)*($E2699-1))*VLOOKUP($D2699,系数!$K$2:$O$7,4,0))</f>
        <v>0</v>
      </c>
      <c r="J2699" s="17">
        <f>INT((VLOOKUP($C2699,装备数值,4,0)+VLOOKUP($C2699,装备数值,7,0)*($E2699-1))*VLOOKUP($D2699,系数!$K$2:$O$7,5,0))</f>
        <v>0</v>
      </c>
      <c r="K2699" s="17">
        <f>INT(VLOOKUP(E2699,强化金币,2,1)*VLOOKUP(INDEX(装备!F:F,MATCH(属性!A2699,装备!A:A,0)),系数!$K$12:$M$15,3,0))</f>
        <v>25300</v>
      </c>
      <c r="L2699" s="17"/>
      <c r="M2699" s="17"/>
      <c r="N2699" s="17"/>
      <c r="O2699" s="17">
        <f>IF(E2699=1,"",VLOOKUP(E2699,系数!$S$2:$AB$12,MATCH(属性!C2699,评级,0),1))</f>
        <v>0</v>
      </c>
    </row>
    <row r="2700" spans="1:15" ht="17.25" thickBot="1" x14ac:dyDescent="0.4">
      <c r="A2700" s="17">
        <f t="shared" si="84"/>
        <v>7100023</v>
      </c>
      <c r="B2700" s="17" t="s">
        <v>81</v>
      </c>
      <c r="C2700" s="15">
        <f>INDEX(装备!G:G,MATCH(属性!A2700,装备!A:A,0))</f>
        <v>11</v>
      </c>
      <c r="D2700" s="15" t="str">
        <f>INDEX(装备!E:E,MATCH(属性!A2700,装备!A:A,0))</f>
        <v>necklace</v>
      </c>
      <c r="E2700" s="14">
        <v>58</v>
      </c>
      <c r="F2700" s="17">
        <f>INT((VLOOKUP($C2700,装备数值,2,0)+VLOOKUP($C2700,装备数值,5,0)*($E2700-1))*VLOOKUP($D2700,系数!$K$2:$O$7,2,0))</f>
        <v>0</v>
      </c>
      <c r="G2700" s="17">
        <f>INT((VLOOKUP($C2700,装备数值,3,0)+VLOOKUP($C2700,装备数值,6,0)*($E2700-1))*VLOOKUP($D2700,系数!$K$2:$O$7,3,0))</f>
        <v>271</v>
      </c>
      <c r="H2700" s="17">
        <f t="shared" si="85"/>
        <v>271</v>
      </c>
      <c r="I2700" s="17">
        <f>INT((VLOOKUP($C2700,装备数值,4,0)+VLOOKUP($C2700,装备数值,7,0)*($E2700-1))*VLOOKUP($D2700,系数!$K$2:$O$7,4,0))</f>
        <v>0</v>
      </c>
      <c r="J2700" s="17">
        <f>INT((VLOOKUP($C2700,装备数值,4,0)+VLOOKUP($C2700,装备数值,7,0)*($E2700-1))*VLOOKUP($D2700,系数!$K$2:$O$7,5,0))</f>
        <v>0</v>
      </c>
      <c r="K2700" s="17">
        <f>INT(VLOOKUP(E2700,强化金币,2,1)*VLOOKUP(INDEX(装备!F:F,MATCH(属性!A2700,装备!A:A,0)),系数!$K$12:$M$15,3,0))</f>
        <v>26400</v>
      </c>
      <c r="L2700" s="17"/>
      <c r="M2700" s="17"/>
      <c r="N2700" s="17"/>
      <c r="O2700" s="17">
        <f>IF(E2700=1,"",VLOOKUP(E2700,系数!$S$2:$AB$12,MATCH(属性!C2700,评级,0),1))</f>
        <v>0</v>
      </c>
    </row>
    <row r="2701" spans="1:15" ht="17.25" thickBot="1" x14ac:dyDescent="0.4">
      <c r="A2701" s="17">
        <f t="shared" si="84"/>
        <v>7100023</v>
      </c>
      <c r="B2701" s="17" t="s">
        <v>81</v>
      </c>
      <c r="C2701" s="15">
        <f>INDEX(装备!G:G,MATCH(属性!A2701,装备!A:A,0))</f>
        <v>11</v>
      </c>
      <c r="D2701" s="15" t="str">
        <f>INDEX(装备!E:E,MATCH(属性!A2701,装备!A:A,0))</f>
        <v>necklace</v>
      </c>
      <c r="E2701" s="14">
        <v>59</v>
      </c>
      <c r="F2701" s="17">
        <f>INT((VLOOKUP($C2701,装备数值,2,0)+VLOOKUP($C2701,装备数值,5,0)*($E2701-1))*VLOOKUP($D2701,系数!$K$2:$O$7,2,0))</f>
        <v>0</v>
      </c>
      <c r="G2701" s="17">
        <f>INT((VLOOKUP($C2701,装备数值,3,0)+VLOOKUP($C2701,装备数值,6,0)*($E2701-1))*VLOOKUP($D2701,系数!$K$2:$O$7,3,0))</f>
        <v>274</v>
      </c>
      <c r="H2701" s="17">
        <f t="shared" si="85"/>
        <v>274</v>
      </c>
      <c r="I2701" s="17">
        <f>INT((VLOOKUP($C2701,装备数值,4,0)+VLOOKUP($C2701,装备数值,7,0)*($E2701-1))*VLOOKUP($D2701,系数!$K$2:$O$7,4,0))</f>
        <v>0</v>
      </c>
      <c r="J2701" s="17">
        <f>INT((VLOOKUP($C2701,装备数值,4,0)+VLOOKUP($C2701,装备数值,7,0)*($E2701-1))*VLOOKUP($D2701,系数!$K$2:$O$7,5,0))</f>
        <v>0</v>
      </c>
      <c r="K2701" s="17">
        <f>INT(VLOOKUP(E2701,强化金币,2,1)*VLOOKUP(INDEX(装备!F:F,MATCH(属性!A2701,装备!A:A,0)),系数!$K$12:$M$15,3,0))</f>
        <v>27500</v>
      </c>
      <c r="L2701" s="17"/>
      <c r="M2701" s="17"/>
      <c r="N2701" s="17"/>
      <c r="O2701" s="17">
        <f>IF(E2701=1,"",VLOOKUP(E2701,系数!$S$2:$AB$12,MATCH(属性!C2701,评级,0),1))</f>
        <v>0</v>
      </c>
    </row>
    <row r="2702" spans="1:15" ht="17.25" thickBot="1" x14ac:dyDescent="0.4">
      <c r="A2702" s="17">
        <f t="shared" si="84"/>
        <v>7100023</v>
      </c>
      <c r="B2702" s="17" t="s">
        <v>81</v>
      </c>
      <c r="C2702" s="15">
        <f>INDEX(装备!G:G,MATCH(属性!A2702,装备!A:A,0))</f>
        <v>11</v>
      </c>
      <c r="D2702" s="15" t="str">
        <f>INDEX(装备!E:E,MATCH(属性!A2702,装备!A:A,0))</f>
        <v>necklace</v>
      </c>
      <c r="E2702" s="14">
        <v>60</v>
      </c>
      <c r="F2702" s="17">
        <f>INT((VLOOKUP($C2702,装备数值,2,0)+VLOOKUP($C2702,装备数值,5,0)*($E2702-1))*VLOOKUP($D2702,系数!$K$2:$O$7,2,0))</f>
        <v>0</v>
      </c>
      <c r="G2702" s="17">
        <f>INT((VLOOKUP($C2702,装备数值,3,0)+VLOOKUP($C2702,装备数值,6,0)*($E2702-1))*VLOOKUP($D2702,系数!$K$2:$O$7,3,0))</f>
        <v>277</v>
      </c>
      <c r="H2702" s="17">
        <f t="shared" si="85"/>
        <v>277</v>
      </c>
      <c r="I2702" s="17">
        <f>INT((VLOOKUP($C2702,装备数值,4,0)+VLOOKUP($C2702,装备数值,7,0)*($E2702-1))*VLOOKUP($D2702,系数!$K$2:$O$7,4,0))</f>
        <v>0</v>
      </c>
      <c r="J2702" s="17">
        <f>INT((VLOOKUP($C2702,装备数值,4,0)+VLOOKUP($C2702,装备数值,7,0)*($E2702-1))*VLOOKUP($D2702,系数!$K$2:$O$7,5,0))</f>
        <v>0</v>
      </c>
      <c r="K2702" s="17">
        <f>INT(VLOOKUP(E2702,强化金币,2,1)*VLOOKUP(INDEX(装备!F:F,MATCH(属性!A2702,装备!A:A,0)),系数!$K$12:$M$15,3,0))</f>
        <v>28875</v>
      </c>
      <c r="L2702" s="17"/>
      <c r="M2702" s="17"/>
      <c r="N2702" s="17"/>
      <c r="O2702" s="17">
        <f>IF(E2702=1,"",VLOOKUP(E2702,系数!$S$2:$AB$12,MATCH(属性!C2702,评级,0),1))</f>
        <v>0</v>
      </c>
    </row>
    <row r="2703" spans="1:15" ht="17.25" thickBot="1" x14ac:dyDescent="0.4">
      <c r="A2703" s="17">
        <f t="shared" si="84"/>
        <v>7100023</v>
      </c>
      <c r="B2703" s="17" t="s">
        <v>81</v>
      </c>
      <c r="C2703" s="15">
        <f>INDEX(装备!G:G,MATCH(属性!A2703,装备!A:A,0))</f>
        <v>11</v>
      </c>
      <c r="D2703" s="15" t="str">
        <f>INDEX(装备!E:E,MATCH(属性!A2703,装备!A:A,0))</f>
        <v>necklace</v>
      </c>
      <c r="E2703" s="14">
        <v>61</v>
      </c>
      <c r="F2703" s="17">
        <f>INT((VLOOKUP($C2703,装备数值,2,0)+VLOOKUP($C2703,装备数值,5,0)*($E2703-1))*VLOOKUP($D2703,系数!$K$2:$O$7,2,0))</f>
        <v>0</v>
      </c>
      <c r="G2703" s="17">
        <f>INT((VLOOKUP($C2703,装备数值,3,0)+VLOOKUP($C2703,装备数值,6,0)*($E2703-1))*VLOOKUP($D2703,系数!$K$2:$O$7,3,0))</f>
        <v>280</v>
      </c>
      <c r="H2703" s="17">
        <f t="shared" si="85"/>
        <v>280</v>
      </c>
      <c r="I2703" s="17">
        <f>INT((VLOOKUP($C2703,装备数值,4,0)+VLOOKUP($C2703,装备数值,7,0)*($E2703-1))*VLOOKUP($D2703,系数!$K$2:$O$7,4,0))</f>
        <v>0</v>
      </c>
      <c r="J2703" s="17">
        <f>INT((VLOOKUP($C2703,装备数值,4,0)+VLOOKUP($C2703,装备数值,7,0)*($E2703-1))*VLOOKUP($D2703,系数!$K$2:$O$7,5,0))</f>
        <v>0</v>
      </c>
      <c r="K2703" s="17">
        <f>INT(VLOOKUP(E2703,强化金币,2,1)*VLOOKUP(INDEX(装备!F:F,MATCH(属性!A2703,装备!A:A,0)),系数!$K$12:$M$15,3,0))</f>
        <v>30250</v>
      </c>
      <c r="L2703" s="17"/>
      <c r="M2703" s="17"/>
      <c r="N2703" s="17"/>
      <c r="O2703" s="17">
        <f>IF(E2703=1,"",VLOOKUP(E2703,系数!$S$2:$AB$12,MATCH(属性!C2703,评级,0),1))</f>
        <v>0</v>
      </c>
    </row>
    <row r="2704" spans="1:15" ht="17.25" thickBot="1" x14ac:dyDescent="0.4">
      <c r="A2704" s="17">
        <f t="shared" si="84"/>
        <v>7100023</v>
      </c>
      <c r="B2704" s="17" t="s">
        <v>81</v>
      </c>
      <c r="C2704" s="15">
        <f>INDEX(装备!G:G,MATCH(属性!A2704,装备!A:A,0))</f>
        <v>11</v>
      </c>
      <c r="D2704" s="15" t="str">
        <f>INDEX(装备!E:E,MATCH(属性!A2704,装备!A:A,0))</f>
        <v>necklace</v>
      </c>
      <c r="E2704" s="14">
        <v>62</v>
      </c>
      <c r="F2704" s="17">
        <f>INT((VLOOKUP($C2704,装备数值,2,0)+VLOOKUP($C2704,装备数值,5,0)*($E2704-1))*VLOOKUP($D2704,系数!$K$2:$O$7,2,0))</f>
        <v>0</v>
      </c>
      <c r="G2704" s="17">
        <f>INT((VLOOKUP($C2704,装备数值,3,0)+VLOOKUP($C2704,装备数值,6,0)*($E2704-1))*VLOOKUP($D2704,系数!$K$2:$O$7,3,0))</f>
        <v>283</v>
      </c>
      <c r="H2704" s="17">
        <f t="shared" si="85"/>
        <v>283</v>
      </c>
      <c r="I2704" s="17">
        <f>INT((VLOOKUP($C2704,装备数值,4,0)+VLOOKUP($C2704,装备数值,7,0)*($E2704-1))*VLOOKUP($D2704,系数!$K$2:$O$7,4,0))</f>
        <v>0</v>
      </c>
      <c r="J2704" s="17">
        <f>INT((VLOOKUP($C2704,装备数值,4,0)+VLOOKUP($C2704,装备数值,7,0)*($E2704-1))*VLOOKUP($D2704,系数!$K$2:$O$7,5,0))</f>
        <v>0</v>
      </c>
      <c r="K2704" s="17">
        <f>INT(VLOOKUP(E2704,强化金币,2,1)*VLOOKUP(INDEX(装备!F:F,MATCH(属性!A2704,装备!A:A,0)),系数!$K$12:$M$15,3,0))</f>
        <v>31625</v>
      </c>
      <c r="L2704" s="17"/>
      <c r="M2704" s="17"/>
      <c r="N2704" s="17"/>
      <c r="O2704" s="17">
        <f>IF(E2704=1,"",VLOOKUP(E2704,系数!$S$2:$AB$12,MATCH(属性!C2704,评级,0),1))</f>
        <v>0</v>
      </c>
    </row>
    <row r="2705" spans="1:15" ht="17.25" thickBot="1" x14ac:dyDescent="0.4">
      <c r="A2705" s="17">
        <f t="shared" si="84"/>
        <v>7100023</v>
      </c>
      <c r="B2705" s="17" t="s">
        <v>81</v>
      </c>
      <c r="C2705" s="15">
        <f>INDEX(装备!G:G,MATCH(属性!A2705,装备!A:A,0))</f>
        <v>11</v>
      </c>
      <c r="D2705" s="15" t="str">
        <f>INDEX(装备!E:E,MATCH(属性!A2705,装备!A:A,0))</f>
        <v>necklace</v>
      </c>
      <c r="E2705" s="14">
        <v>63</v>
      </c>
      <c r="F2705" s="17">
        <f>INT((VLOOKUP($C2705,装备数值,2,0)+VLOOKUP($C2705,装备数值,5,0)*($E2705-1))*VLOOKUP($D2705,系数!$K$2:$O$7,2,0))</f>
        <v>0</v>
      </c>
      <c r="G2705" s="17">
        <f>INT((VLOOKUP($C2705,装备数值,3,0)+VLOOKUP($C2705,装备数值,6,0)*($E2705-1))*VLOOKUP($D2705,系数!$K$2:$O$7,3,0))</f>
        <v>286</v>
      </c>
      <c r="H2705" s="17">
        <f t="shared" si="85"/>
        <v>286</v>
      </c>
      <c r="I2705" s="17">
        <f>INT((VLOOKUP($C2705,装备数值,4,0)+VLOOKUP($C2705,装备数值,7,0)*($E2705-1))*VLOOKUP($D2705,系数!$K$2:$O$7,4,0))</f>
        <v>0</v>
      </c>
      <c r="J2705" s="17">
        <f>INT((VLOOKUP($C2705,装备数值,4,0)+VLOOKUP($C2705,装备数值,7,0)*($E2705-1))*VLOOKUP($D2705,系数!$K$2:$O$7,5,0))</f>
        <v>0</v>
      </c>
      <c r="K2705" s="17">
        <f>INT(VLOOKUP(E2705,强化金币,2,1)*VLOOKUP(INDEX(装备!F:F,MATCH(属性!A2705,装备!A:A,0)),系数!$K$12:$M$15,3,0))</f>
        <v>33000</v>
      </c>
      <c r="L2705" s="17"/>
      <c r="M2705" s="17"/>
      <c r="N2705" s="17"/>
      <c r="O2705" s="17">
        <f>IF(E2705=1,"",VLOOKUP(E2705,系数!$S$2:$AB$12,MATCH(属性!C2705,评级,0),1))</f>
        <v>0</v>
      </c>
    </row>
    <row r="2706" spans="1:15" ht="17.25" thickBot="1" x14ac:dyDescent="0.4">
      <c r="A2706" s="17">
        <f t="shared" si="84"/>
        <v>7100023</v>
      </c>
      <c r="B2706" s="17" t="s">
        <v>81</v>
      </c>
      <c r="C2706" s="15">
        <f>INDEX(装备!G:G,MATCH(属性!A2706,装备!A:A,0))</f>
        <v>11</v>
      </c>
      <c r="D2706" s="15" t="str">
        <f>INDEX(装备!E:E,MATCH(属性!A2706,装备!A:A,0))</f>
        <v>necklace</v>
      </c>
      <c r="E2706" s="14">
        <v>64</v>
      </c>
      <c r="F2706" s="17">
        <f>INT((VLOOKUP($C2706,装备数值,2,0)+VLOOKUP($C2706,装备数值,5,0)*($E2706-1))*VLOOKUP($D2706,系数!$K$2:$O$7,2,0))</f>
        <v>0</v>
      </c>
      <c r="G2706" s="17">
        <f>INT((VLOOKUP($C2706,装备数值,3,0)+VLOOKUP($C2706,装备数值,6,0)*($E2706-1))*VLOOKUP($D2706,系数!$K$2:$O$7,3,0))</f>
        <v>289</v>
      </c>
      <c r="H2706" s="17">
        <f t="shared" si="85"/>
        <v>289</v>
      </c>
      <c r="I2706" s="17">
        <f>INT((VLOOKUP($C2706,装备数值,4,0)+VLOOKUP($C2706,装备数值,7,0)*($E2706-1))*VLOOKUP($D2706,系数!$K$2:$O$7,4,0))</f>
        <v>0</v>
      </c>
      <c r="J2706" s="17">
        <f>INT((VLOOKUP($C2706,装备数值,4,0)+VLOOKUP($C2706,装备数值,7,0)*($E2706-1))*VLOOKUP($D2706,系数!$K$2:$O$7,5,0))</f>
        <v>0</v>
      </c>
      <c r="K2706" s="17">
        <f>INT(VLOOKUP(E2706,强化金币,2,1)*VLOOKUP(INDEX(装备!F:F,MATCH(属性!A2706,装备!A:A,0)),系数!$K$12:$M$15,3,0))</f>
        <v>34375</v>
      </c>
      <c r="L2706" s="17"/>
      <c r="M2706" s="17"/>
      <c r="N2706" s="17"/>
      <c r="O2706" s="17">
        <f>IF(E2706=1,"",VLOOKUP(E2706,系数!$S$2:$AB$12,MATCH(属性!C2706,评级,0),1))</f>
        <v>0</v>
      </c>
    </row>
    <row r="2707" spans="1:15" ht="17.25" thickBot="1" x14ac:dyDescent="0.4">
      <c r="A2707" s="17">
        <f t="shared" si="84"/>
        <v>7100023</v>
      </c>
      <c r="B2707" s="17" t="s">
        <v>81</v>
      </c>
      <c r="C2707" s="15">
        <f>INDEX(装备!G:G,MATCH(属性!A2707,装备!A:A,0))</f>
        <v>11</v>
      </c>
      <c r="D2707" s="15" t="str">
        <f>INDEX(装备!E:E,MATCH(属性!A2707,装备!A:A,0))</f>
        <v>necklace</v>
      </c>
      <c r="E2707" s="14">
        <v>65</v>
      </c>
      <c r="F2707" s="17">
        <f>INT((VLOOKUP($C2707,装备数值,2,0)+VLOOKUP($C2707,装备数值,5,0)*($E2707-1))*VLOOKUP($D2707,系数!$K$2:$O$7,2,0))</f>
        <v>0</v>
      </c>
      <c r="G2707" s="17">
        <f>INT((VLOOKUP($C2707,装备数值,3,0)+VLOOKUP($C2707,装备数值,6,0)*($E2707-1))*VLOOKUP($D2707,系数!$K$2:$O$7,3,0))</f>
        <v>292</v>
      </c>
      <c r="H2707" s="17">
        <f t="shared" si="85"/>
        <v>292</v>
      </c>
      <c r="I2707" s="17">
        <f>INT((VLOOKUP($C2707,装备数值,4,0)+VLOOKUP($C2707,装备数值,7,0)*($E2707-1))*VLOOKUP($D2707,系数!$K$2:$O$7,4,0))</f>
        <v>0</v>
      </c>
      <c r="J2707" s="17">
        <f>INT((VLOOKUP($C2707,装备数值,4,0)+VLOOKUP($C2707,装备数值,7,0)*($E2707-1))*VLOOKUP($D2707,系数!$K$2:$O$7,5,0))</f>
        <v>0</v>
      </c>
      <c r="K2707" s="17">
        <f>INT(VLOOKUP(E2707,强化金币,2,1)*VLOOKUP(INDEX(装备!F:F,MATCH(属性!A2707,装备!A:A,0)),系数!$K$12:$M$15,3,0))</f>
        <v>35750</v>
      </c>
      <c r="L2707" s="17"/>
      <c r="M2707" s="17"/>
      <c r="N2707" s="17"/>
      <c r="O2707" s="17">
        <f>IF(E2707=1,"",VLOOKUP(E2707,系数!$S$2:$AB$12,MATCH(属性!C2707,评级,0),1))</f>
        <v>0</v>
      </c>
    </row>
    <row r="2708" spans="1:15" ht="17.25" thickBot="1" x14ac:dyDescent="0.4">
      <c r="A2708" s="17">
        <f t="shared" si="84"/>
        <v>7100023</v>
      </c>
      <c r="B2708" s="17" t="s">
        <v>81</v>
      </c>
      <c r="C2708" s="15">
        <f>INDEX(装备!G:G,MATCH(属性!A2708,装备!A:A,0))</f>
        <v>11</v>
      </c>
      <c r="D2708" s="15" t="str">
        <f>INDEX(装备!E:E,MATCH(属性!A2708,装备!A:A,0))</f>
        <v>necklace</v>
      </c>
      <c r="E2708" s="14">
        <v>66</v>
      </c>
      <c r="F2708" s="17">
        <f>INT((VLOOKUP($C2708,装备数值,2,0)+VLOOKUP($C2708,装备数值,5,0)*($E2708-1))*VLOOKUP($D2708,系数!$K$2:$O$7,2,0))</f>
        <v>0</v>
      </c>
      <c r="G2708" s="17">
        <f>INT((VLOOKUP($C2708,装备数值,3,0)+VLOOKUP($C2708,装备数值,6,0)*($E2708-1))*VLOOKUP($D2708,系数!$K$2:$O$7,3,0))</f>
        <v>295</v>
      </c>
      <c r="H2708" s="17">
        <f t="shared" si="85"/>
        <v>295</v>
      </c>
      <c r="I2708" s="17">
        <f>INT((VLOOKUP($C2708,装备数值,4,0)+VLOOKUP($C2708,装备数值,7,0)*($E2708-1))*VLOOKUP($D2708,系数!$K$2:$O$7,4,0))</f>
        <v>0</v>
      </c>
      <c r="J2708" s="17">
        <f>INT((VLOOKUP($C2708,装备数值,4,0)+VLOOKUP($C2708,装备数值,7,0)*($E2708-1))*VLOOKUP($D2708,系数!$K$2:$O$7,5,0))</f>
        <v>0</v>
      </c>
      <c r="K2708" s="17">
        <f>INT(VLOOKUP(E2708,强化金币,2,1)*VLOOKUP(INDEX(装备!F:F,MATCH(属性!A2708,装备!A:A,0)),系数!$K$12:$M$15,3,0))</f>
        <v>37125</v>
      </c>
      <c r="L2708" s="17"/>
      <c r="M2708" s="17"/>
      <c r="N2708" s="17"/>
      <c r="O2708" s="17">
        <f>IF(E2708=1,"",VLOOKUP(E2708,系数!$S$2:$AB$12,MATCH(属性!C2708,评级,0),1))</f>
        <v>0</v>
      </c>
    </row>
    <row r="2709" spans="1:15" ht="17.25" thickBot="1" x14ac:dyDescent="0.4">
      <c r="A2709" s="17">
        <f t="shared" si="84"/>
        <v>7100023</v>
      </c>
      <c r="B2709" s="17" t="s">
        <v>81</v>
      </c>
      <c r="C2709" s="15">
        <f>INDEX(装备!G:G,MATCH(属性!A2709,装备!A:A,0))</f>
        <v>11</v>
      </c>
      <c r="D2709" s="15" t="str">
        <f>INDEX(装备!E:E,MATCH(属性!A2709,装备!A:A,0))</f>
        <v>necklace</v>
      </c>
      <c r="E2709" s="14">
        <v>67</v>
      </c>
      <c r="F2709" s="17">
        <f>INT((VLOOKUP($C2709,装备数值,2,0)+VLOOKUP($C2709,装备数值,5,0)*($E2709-1))*VLOOKUP($D2709,系数!$K$2:$O$7,2,0))</f>
        <v>0</v>
      </c>
      <c r="G2709" s="17">
        <f>INT((VLOOKUP($C2709,装备数值,3,0)+VLOOKUP($C2709,装备数值,6,0)*($E2709-1))*VLOOKUP($D2709,系数!$K$2:$O$7,3,0))</f>
        <v>298</v>
      </c>
      <c r="H2709" s="17">
        <f t="shared" si="85"/>
        <v>298</v>
      </c>
      <c r="I2709" s="17">
        <f>INT((VLOOKUP($C2709,装备数值,4,0)+VLOOKUP($C2709,装备数值,7,0)*($E2709-1))*VLOOKUP($D2709,系数!$K$2:$O$7,4,0))</f>
        <v>0</v>
      </c>
      <c r="J2709" s="17">
        <f>INT((VLOOKUP($C2709,装备数值,4,0)+VLOOKUP($C2709,装备数值,7,0)*($E2709-1))*VLOOKUP($D2709,系数!$K$2:$O$7,5,0))</f>
        <v>0</v>
      </c>
      <c r="K2709" s="17">
        <f>INT(VLOOKUP(E2709,强化金币,2,1)*VLOOKUP(INDEX(装备!F:F,MATCH(属性!A2709,装备!A:A,0)),系数!$K$12:$M$15,3,0))</f>
        <v>38500</v>
      </c>
      <c r="L2709" s="17"/>
      <c r="M2709" s="17"/>
      <c r="N2709" s="17"/>
      <c r="O2709" s="17">
        <f>IF(E2709=1,"",VLOOKUP(E2709,系数!$S$2:$AB$12,MATCH(属性!C2709,评级,0),1))</f>
        <v>0</v>
      </c>
    </row>
    <row r="2710" spans="1:15" ht="17.25" thickBot="1" x14ac:dyDescent="0.4">
      <c r="A2710" s="17">
        <f t="shared" si="84"/>
        <v>7100023</v>
      </c>
      <c r="B2710" s="17" t="s">
        <v>81</v>
      </c>
      <c r="C2710" s="15">
        <f>INDEX(装备!G:G,MATCH(属性!A2710,装备!A:A,0))</f>
        <v>11</v>
      </c>
      <c r="D2710" s="15" t="str">
        <f>INDEX(装备!E:E,MATCH(属性!A2710,装备!A:A,0))</f>
        <v>necklace</v>
      </c>
      <c r="E2710" s="14">
        <v>68</v>
      </c>
      <c r="F2710" s="17">
        <f>INT((VLOOKUP($C2710,装备数值,2,0)+VLOOKUP($C2710,装备数值,5,0)*($E2710-1))*VLOOKUP($D2710,系数!$K$2:$O$7,2,0))</f>
        <v>0</v>
      </c>
      <c r="G2710" s="17">
        <f>INT((VLOOKUP($C2710,装备数值,3,0)+VLOOKUP($C2710,装备数值,6,0)*($E2710-1))*VLOOKUP($D2710,系数!$K$2:$O$7,3,0))</f>
        <v>301</v>
      </c>
      <c r="H2710" s="17">
        <f t="shared" si="85"/>
        <v>301</v>
      </c>
      <c r="I2710" s="17">
        <f>INT((VLOOKUP($C2710,装备数值,4,0)+VLOOKUP($C2710,装备数值,7,0)*($E2710-1))*VLOOKUP($D2710,系数!$K$2:$O$7,4,0))</f>
        <v>0</v>
      </c>
      <c r="J2710" s="17">
        <f>INT((VLOOKUP($C2710,装备数值,4,0)+VLOOKUP($C2710,装备数值,7,0)*($E2710-1))*VLOOKUP($D2710,系数!$K$2:$O$7,5,0))</f>
        <v>0</v>
      </c>
      <c r="K2710" s="17">
        <f>INT(VLOOKUP(E2710,强化金币,2,1)*VLOOKUP(INDEX(装备!F:F,MATCH(属性!A2710,装备!A:A,0)),系数!$K$12:$M$15,3,0))</f>
        <v>39875</v>
      </c>
      <c r="L2710" s="17"/>
      <c r="M2710" s="17"/>
      <c r="N2710" s="17"/>
      <c r="O2710" s="17">
        <f>IF(E2710=1,"",VLOOKUP(E2710,系数!$S$2:$AB$12,MATCH(属性!C2710,评级,0),1))</f>
        <v>0</v>
      </c>
    </row>
    <row r="2711" spans="1:15" ht="17.25" thickBot="1" x14ac:dyDescent="0.4">
      <c r="A2711" s="17">
        <f t="shared" si="84"/>
        <v>7100023</v>
      </c>
      <c r="B2711" s="17" t="s">
        <v>81</v>
      </c>
      <c r="C2711" s="15">
        <f>INDEX(装备!G:G,MATCH(属性!A2711,装备!A:A,0))</f>
        <v>11</v>
      </c>
      <c r="D2711" s="15" t="str">
        <f>INDEX(装备!E:E,MATCH(属性!A2711,装备!A:A,0))</f>
        <v>necklace</v>
      </c>
      <c r="E2711" s="14">
        <v>69</v>
      </c>
      <c r="F2711" s="17">
        <f>INT((VLOOKUP($C2711,装备数值,2,0)+VLOOKUP($C2711,装备数值,5,0)*($E2711-1))*VLOOKUP($D2711,系数!$K$2:$O$7,2,0))</f>
        <v>0</v>
      </c>
      <c r="G2711" s="17">
        <f>INT((VLOOKUP($C2711,装备数值,3,0)+VLOOKUP($C2711,装备数值,6,0)*($E2711-1))*VLOOKUP($D2711,系数!$K$2:$O$7,3,0))</f>
        <v>304</v>
      </c>
      <c r="H2711" s="17">
        <f t="shared" si="85"/>
        <v>304</v>
      </c>
      <c r="I2711" s="17">
        <f>INT((VLOOKUP($C2711,装备数值,4,0)+VLOOKUP($C2711,装备数值,7,0)*($E2711-1))*VLOOKUP($D2711,系数!$K$2:$O$7,4,0))</f>
        <v>0</v>
      </c>
      <c r="J2711" s="17">
        <f>INT((VLOOKUP($C2711,装备数值,4,0)+VLOOKUP($C2711,装备数值,7,0)*($E2711-1))*VLOOKUP($D2711,系数!$K$2:$O$7,5,0))</f>
        <v>0</v>
      </c>
      <c r="K2711" s="17">
        <f>INT(VLOOKUP(E2711,强化金币,2,1)*VLOOKUP(INDEX(装备!F:F,MATCH(属性!A2711,装备!A:A,0)),系数!$K$12:$M$15,3,0))</f>
        <v>41250</v>
      </c>
      <c r="L2711" s="17"/>
      <c r="M2711" s="17"/>
      <c r="N2711" s="17"/>
      <c r="O2711" s="17">
        <f>IF(E2711=1,"",VLOOKUP(E2711,系数!$S$2:$AB$12,MATCH(属性!C2711,评级,0),1))</f>
        <v>0</v>
      </c>
    </row>
    <row r="2712" spans="1:15" ht="17.25" thickBot="1" x14ac:dyDescent="0.4">
      <c r="A2712" s="17">
        <f t="shared" si="84"/>
        <v>7100023</v>
      </c>
      <c r="B2712" s="17" t="s">
        <v>81</v>
      </c>
      <c r="C2712" s="15">
        <f>INDEX(装备!G:G,MATCH(属性!A2712,装备!A:A,0))</f>
        <v>11</v>
      </c>
      <c r="D2712" s="15" t="str">
        <f>INDEX(装备!E:E,MATCH(属性!A2712,装备!A:A,0))</f>
        <v>necklace</v>
      </c>
      <c r="E2712" s="14">
        <v>70</v>
      </c>
      <c r="F2712" s="17">
        <f>INT((VLOOKUP($C2712,装备数值,2,0)+VLOOKUP($C2712,装备数值,5,0)*($E2712-1))*VLOOKUP($D2712,系数!$K$2:$O$7,2,0))</f>
        <v>0</v>
      </c>
      <c r="G2712" s="17">
        <f>INT((VLOOKUP($C2712,装备数值,3,0)+VLOOKUP($C2712,装备数值,6,0)*($E2712-1))*VLOOKUP($D2712,系数!$K$2:$O$7,3,0))</f>
        <v>307</v>
      </c>
      <c r="H2712" s="17">
        <f t="shared" si="85"/>
        <v>307</v>
      </c>
      <c r="I2712" s="17">
        <f>INT((VLOOKUP($C2712,装备数值,4,0)+VLOOKUP($C2712,装备数值,7,0)*($E2712-1))*VLOOKUP($D2712,系数!$K$2:$O$7,4,0))</f>
        <v>0</v>
      </c>
      <c r="J2712" s="17">
        <f>INT((VLOOKUP($C2712,装备数值,4,0)+VLOOKUP($C2712,装备数值,7,0)*($E2712-1))*VLOOKUP($D2712,系数!$K$2:$O$7,5,0))</f>
        <v>0</v>
      </c>
      <c r="K2712" s="17">
        <f>INT(VLOOKUP(E2712,强化金币,2,1)*VLOOKUP(INDEX(装备!F:F,MATCH(属性!A2712,装备!A:A,0)),系数!$K$12:$M$15,3,0))</f>
        <v>42625</v>
      </c>
      <c r="L2712" s="17"/>
      <c r="M2712" s="17"/>
      <c r="N2712" s="17"/>
      <c r="O2712" s="17">
        <f>IF(E2712=1,"",VLOOKUP(E2712,系数!$S$2:$AB$12,MATCH(属性!C2712,评级,0),1))</f>
        <v>0</v>
      </c>
    </row>
    <row r="2713" spans="1:15" ht="17.25" thickBot="1" x14ac:dyDescent="0.4">
      <c r="A2713" s="17">
        <f t="shared" si="84"/>
        <v>7100023</v>
      </c>
      <c r="B2713" s="17" t="s">
        <v>81</v>
      </c>
      <c r="C2713" s="15">
        <f>INDEX(装备!G:G,MATCH(属性!A2713,装备!A:A,0))</f>
        <v>11</v>
      </c>
      <c r="D2713" s="15" t="str">
        <f>INDEX(装备!E:E,MATCH(属性!A2713,装备!A:A,0))</f>
        <v>necklace</v>
      </c>
      <c r="E2713" s="14">
        <v>71</v>
      </c>
      <c r="F2713" s="17">
        <f>INT((VLOOKUP($C2713,装备数值,2,0)+VLOOKUP($C2713,装备数值,5,0)*($E2713-1))*VLOOKUP($D2713,系数!$K$2:$O$7,2,0))</f>
        <v>0</v>
      </c>
      <c r="G2713" s="17">
        <f>INT((VLOOKUP($C2713,装备数值,3,0)+VLOOKUP($C2713,装备数值,6,0)*($E2713-1))*VLOOKUP($D2713,系数!$K$2:$O$7,3,0))</f>
        <v>310</v>
      </c>
      <c r="H2713" s="17">
        <f t="shared" si="85"/>
        <v>310</v>
      </c>
      <c r="I2713" s="17">
        <f>INT((VLOOKUP($C2713,装备数值,4,0)+VLOOKUP($C2713,装备数值,7,0)*($E2713-1))*VLOOKUP($D2713,系数!$K$2:$O$7,4,0))</f>
        <v>0</v>
      </c>
      <c r="J2713" s="17">
        <f>INT((VLOOKUP($C2713,装备数值,4,0)+VLOOKUP($C2713,装备数值,7,0)*($E2713-1))*VLOOKUP($D2713,系数!$K$2:$O$7,5,0))</f>
        <v>0</v>
      </c>
      <c r="K2713" s="17">
        <f>INT(VLOOKUP(E2713,强化金币,2,1)*VLOOKUP(INDEX(装备!F:F,MATCH(属性!A2713,装备!A:A,0)),系数!$K$12:$M$15,3,0))</f>
        <v>44000</v>
      </c>
      <c r="L2713" s="17"/>
      <c r="M2713" s="17"/>
      <c r="N2713" s="17"/>
      <c r="O2713" s="17">
        <f>IF(E2713=1,"",VLOOKUP(E2713,系数!$S$2:$AB$12,MATCH(属性!C2713,评级,0),1))</f>
        <v>0</v>
      </c>
    </row>
    <row r="2714" spans="1:15" ht="17.25" thickBot="1" x14ac:dyDescent="0.4">
      <c r="A2714" s="17">
        <f t="shared" si="84"/>
        <v>7100023</v>
      </c>
      <c r="B2714" s="17" t="s">
        <v>81</v>
      </c>
      <c r="C2714" s="15">
        <f>INDEX(装备!G:G,MATCH(属性!A2714,装备!A:A,0))</f>
        <v>11</v>
      </c>
      <c r="D2714" s="15" t="str">
        <f>INDEX(装备!E:E,MATCH(属性!A2714,装备!A:A,0))</f>
        <v>necklace</v>
      </c>
      <c r="E2714" s="14">
        <v>72</v>
      </c>
      <c r="F2714" s="17">
        <f>INT((VLOOKUP($C2714,装备数值,2,0)+VLOOKUP($C2714,装备数值,5,0)*($E2714-1))*VLOOKUP($D2714,系数!$K$2:$O$7,2,0))</f>
        <v>0</v>
      </c>
      <c r="G2714" s="17">
        <f>INT((VLOOKUP($C2714,装备数值,3,0)+VLOOKUP($C2714,装备数值,6,0)*($E2714-1))*VLOOKUP($D2714,系数!$K$2:$O$7,3,0))</f>
        <v>313</v>
      </c>
      <c r="H2714" s="17">
        <f t="shared" si="85"/>
        <v>313</v>
      </c>
      <c r="I2714" s="17">
        <f>INT((VLOOKUP($C2714,装备数值,4,0)+VLOOKUP($C2714,装备数值,7,0)*($E2714-1))*VLOOKUP($D2714,系数!$K$2:$O$7,4,0))</f>
        <v>0</v>
      </c>
      <c r="J2714" s="17">
        <f>INT((VLOOKUP($C2714,装备数值,4,0)+VLOOKUP($C2714,装备数值,7,0)*($E2714-1))*VLOOKUP($D2714,系数!$K$2:$O$7,5,0))</f>
        <v>0</v>
      </c>
      <c r="K2714" s="17">
        <f>INT(VLOOKUP(E2714,强化金币,2,1)*VLOOKUP(INDEX(装备!F:F,MATCH(属性!A2714,装备!A:A,0)),系数!$K$12:$M$15,3,0))</f>
        <v>45375</v>
      </c>
      <c r="L2714" s="17"/>
      <c r="M2714" s="17"/>
      <c r="N2714" s="17"/>
      <c r="O2714" s="17">
        <f>IF(E2714=1,"",VLOOKUP(E2714,系数!$S$2:$AB$12,MATCH(属性!C2714,评级,0),1))</f>
        <v>0</v>
      </c>
    </row>
    <row r="2715" spans="1:15" ht="17.25" thickBot="1" x14ac:dyDescent="0.4">
      <c r="A2715" s="17">
        <f t="shared" si="84"/>
        <v>7100023</v>
      </c>
      <c r="B2715" s="17" t="s">
        <v>81</v>
      </c>
      <c r="C2715" s="15">
        <f>INDEX(装备!G:G,MATCH(属性!A2715,装备!A:A,0))</f>
        <v>11</v>
      </c>
      <c r="D2715" s="15" t="str">
        <f>INDEX(装备!E:E,MATCH(属性!A2715,装备!A:A,0))</f>
        <v>necklace</v>
      </c>
      <c r="E2715" s="14">
        <v>73</v>
      </c>
      <c r="F2715" s="17">
        <f>INT((VLOOKUP($C2715,装备数值,2,0)+VLOOKUP($C2715,装备数值,5,0)*($E2715-1))*VLOOKUP($D2715,系数!$K$2:$O$7,2,0))</f>
        <v>0</v>
      </c>
      <c r="G2715" s="17">
        <f>INT((VLOOKUP($C2715,装备数值,3,0)+VLOOKUP($C2715,装备数值,6,0)*($E2715-1))*VLOOKUP($D2715,系数!$K$2:$O$7,3,0))</f>
        <v>316</v>
      </c>
      <c r="H2715" s="17">
        <f t="shared" si="85"/>
        <v>316</v>
      </c>
      <c r="I2715" s="17">
        <f>INT((VLOOKUP($C2715,装备数值,4,0)+VLOOKUP($C2715,装备数值,7,0)*($E2715-1))*VLOOKUP($D2715,系数!$K$2:$O$7,4,0))</f>
        <v>0</v>
      </c>
      <c r="J2715" s="17">
        <f>INT((VLOOKUP($C2715,装备数值,4,0)+VLOOKUP($C2715,装备数值,7,0)*($E2715-1))*VLOOKUP($D2715,系数!$K$2:$O$7,5,0))</f>
        <v>0</v>
      </c>
      <c r="K2715" s="17">
        <f>INT(VLOOKUP(E2715,强化金币,2,1)*VLOOKUP(INDEX(装备!F:F,MATCH(属性!A2715,装备!A:A,0)),系数!$K$12:$M$15,3,0))</f>
        <v>46750</v>
      </c>
      <c r="L2715" s="17"/>
      <c r="M2715" s="17"/>
      <c r="N2715" s="17"/>
      <c r="O2715" s="17">
        <f>IF(E2715=1,"",VLOOKUP(E2715,系数!$S$2:$AB$12,MATCH(属性!C2715,评级,0),1))</f>
        <v>0</v>
      </c>
    </row>
    <row r="2716" spans="1:15" ht="17.25" thickBot="1" x14ac:dyDescent="0.4">
      <c r="A2716" s="17">
        <f t="shared" si="84"/>
        <v>7100023</v>
      </c>
      <c r="B2716" s="17" t="s">
        <v>81</v>
      </c>
      <c r="C2716" s="15">
        <f>INDEX(装备!G:G,MATCH(属性!A2716,装备!A:A,0))</f>
        <v>11</v>
      </c>
      <c r="D2716" s="15" t="str">
        <f>INDEX(装备!E:E,MATCH(属性!A2716,装备!A:A,0))</f>
        <v>necklace</v>
      </c>
      <c r="E2716" s="14">
        <v>74</v>
      </c>
      <c r="F2716" s="17">
        <f>INT((VLOOKUP($C2716,装备数值,2,0)+VLOOKUP($C2716,装备数值,5,0)*($E2716-1))*VLOOKUP($D2716,系数!$K$2:$O$7,2,0))</f>
        <v>0</v>
      </c>
      <c r="G2716" s="17">
        <f>INT((VLOOKUP($C2716,装备数值,3,0)+VLOOKUP($C2716,装备数值,6,0)*($E2716-1))*VLOOKUP($D2716,系数!$K$2:$O$7,3,0))</f>
        <v>319</v>
      </c>
      <c r="H2716" s="17">
        <f t="shared" si="85"/>
        <v>319</v>
      </c>
      <c r="I2716" s="17">
        <f>INT((VLOOKUP($C2716,装备数值,4,0)+VLOOKUP($C2716,装备数值,7,0)*($E2716-1))*VLOOKUP($D2716,系数!$K$2:$O$7,4,0))</f>
        <v>0</v>
      </c>
      <c r="J2716" s="17">
        <f>INT((VLOOKUP($C2716,装备数值,4,0)+VLOOKUP($C2716,装备数值,7,0)*($E2716-1))*VLOOKUP($D2716,系数!$K$2:$O$7,5,0))</f>
        <v>0</v>
      </c>
      <c r="K2716" s="17">
        <f>INT(VLOOKUP(E2716,强化金币,2,1)*VLOOKUP(INDEX(装备!F:F,MATCH(属性!A2716,装备!A:A,0)),系数!$K$12:$M$15,3,0))</f>
        <v>48125</v>
      </c>
      <c r="L2716" s="17"/>
      <c r="M2716" s="17"/>
      <c r="N2716" s="17"/>
      <c r="O2716" s="17">
        <f>IF(E2716=1,"",VLOOKUP(E2716,系数!$S$2:$AB$12,MATCH(属性!C2716,评级,0),1))</f>
        <v>0</v>
      </c>
    </row>
    <row r="2717" spans="1:15" ht="17.25" thickBot="1" x14ac:dyDescent="0.4">
      <c r="A2717" s="17">
        <f t="shared" si="84"/>
        <v>7100023</v>
      </c>
      <c r="B2717" s="17" t="s">
        <v>81</v>
      </c>
      <c r="C2717" s="15">
        <f>INDEX(装备!G:G,MATCH(属性!A2717,装备!A:A,0))</f>
        <v>11</v>
      </c>
      <c r="D2717" s="15" t="str">
        <f>INDEX(装备!E:E,MATCH(属性!A2717,装备!A:A,0))</f>
        <v>necklace</v>
      </c>
      <c r="E2717" s="14">
        <v>75</v>
      </c>
      <c r="F2717" s="17">
        <f>INT((VLOOKUP($C2717,装备数值,2,0)+VLOOKUP($C2717,装备数值,5,0)*($E2717-1))*VLOOKUP($D2717,系数!$K$2:$O$7,2,0))</f>
        <v>0</v>
      </c>
      <c r="G2717" s="17">
        <f>INT((VLOOKUP($C2717,装备数值,3,0)+VLOOKUP($C2717,装备数值,6,0)*($E2717-1))*VLOOKUP($D2717,系数!$K$2:$O$7,3,0))</f>
        <v>322</v>
      </c>
      <c r="H2717" s="17">
        <f t="shared" si="85"/>
        <v>322</v>
      </c>
      <c r="I2717" s="17">
        <f>INT((VLOOKUP($C2717,装备数值,4,0)+VLOOKUP($C2717,装备数值,7,0)*($E2717-1))*VLOOKUP($D2717,系数!$K$2:$O$7,4,0))</f>
        <v>0</v>
      </c>
      <c r="J2717" s="17">
        <f>INT((VLOOKUP($C2717,装备数值,4,0)+VLOOKUP($C2717,装备数值,7,0)*($E2717-1))*VLOOKUP($D2717,系数!$K$2:$O$7,5,0))</f>
        <v>0</v>
      </c>
      <c r="K2717" s="17">
        <f>INT(VLOOKUP(E2717,强化金币,2,1)*VLOOKUP(INDEX(装备!F:F,MATCH(属性!A2717,装备!A:A,0)),系数!$K$12:$M$15,3,0))</f>
        <v>49500</v>
      </c>
      <c r="L2717" s="17"/>
      <c r="M2717" s="17"/>
      <c r="N2717" s="17"/>
      <c r="O2717" s="17">
        <f>IF(E2717=1,"",VLOOKUP(E2717,系数!$S$2:$AB$12,MATCH(属性!C2717,评级,0),1))</f>
        <v>0</v>
      </c>
    </row>
    <row r="2718" spans="1:15" ht="17.25" thickBot="1" x14ac:dyDescent="0.4">
      <c r="A2718" s="17">
        <f t="shared" si="84"/>
        <v>7100023</v>
      </c>
      <c r="B2718" s="17" t="s">
        <v>81</v>
      </c>
      <c r="C2718" s="15">
        <f>INDEX(装备!G:G,MATCH(属性!A2718,装备!A:A,0))</f>
        <v>11</v>
      </c>
      <c r="D2718" s="15" t="str">
        <f>INDEX(装备!E:E,MATCH(属性!A2718,装备!A:A,0))</f>
        <v>necklace</v>
      </c>
      <c r="E2718" s="14">
        <v>76</v>
      </c>
      <c r="F2718" s="17">
        <f>INT((VLOOKUP($C2718,装备数值,2,0)+VLOOKUP($C2718,装备数值,5,0)*($E2718-1))*VLOOKUP($D2718,系数!$K$2:$O$7,2,0))</f>
        <v>0</v>
      </c>
      <c r="G2718" s="17">
        <f>INT((VLOOKUP($C2718,装备数值,3,0)+VLOOKUP($C2718,装备数值,6,0)*($E2718-1))*VLOOKUP($D2718,系数!$K$2:$O$7,3,0))</f>
        <v>325</v>
      </c>
      <c r="H2718" s="17">
        <f t="shared" si="85"/>
        <v>325</v>
      </c>
      <c r="I2718" s="17">
        <f>INT((VLOOKUP($C2718,装备数值,4,0)+VLOOKUP($C2718,装备数值,7,0)*($E2718-1))*VLOOKUP($D2718,系数!$K$2:$O$7,4,0))</f>
        <v>0</v>
      </c>
      <c r="J2718" s="17">
        <f>INT((VLOOKUP($C2718,装备数值,4,0)+VLOOKUP($C2718,装备数值,7,0)*($E2718-1))*VLOOKUP($D2718,系数!$K$2:$O$7,5,0))</f>
        <v>0</v>
      </c>
      <c r="K2718" s="17">
        <f>INT(VLOOKUP(E2718,强化金币,2,1)*VLOOKUP(INDEX(装备!F:F,MATCH(属性!A2718,装备!A:A,0)),系数!$K$12:$M$15,3,0))</f>
        <v>50875</v>
      </c>
      <c r="L2718" s="17"/>
      <c r="M2718" s="17"/>
      <c r="N2718" s="17"/>
      <c r="O2718" s="17">
        <f>IF(E2718=1,"",VLOOKUP(E2718,系数!$S$2:$AB$12,MATCH(属性!C2718,评级,0),1))</f>
        <v>0</v>
      </c>
    </row>
    <row r="2719" spans="1:15" ht="17.25" thickBot="1" x14ac:dyDescent="0.4">
      <c r="A2719" s="17">
        <f t="shared" si="84"/>
        <v>7100023</v>
      </c>
      <c r="B2719" s="17" t="s">
        <v>81</v>
      </c>
      <c r="C2719" s="15">
        <f>INDEX(装备!G:G,MATCH(属性!A2719,装备!A:A,0))</f>
        <v>11</v>
      </c>
      <c r="D2719" s="15" t="str">
        <f>INDEX(装备!E:E,MATCH(属性!A2719,装备!A:A,0))</f>
        <v>necklace</v>
      </c>
      <c r="E2719" s="14">
        <v>77</v>
      </c>
      <c r="F2719" s="17">
        <f>INT((VLOOKUP($C2719,装备数值,2,0)+VLOOKUP($C2719,装备数值,5,0)*($E2719-1))*VLOOKUP($D2719,系数!$K$2:$O$7,2,0))</f>
        <v>0</v>
      </c>
      <c r="G2719" s="17">
        <f>INT((VLOOKUP($C2719,装备数值,3,0)+VLOOKUP($C2719,装备数值,6,0)*($E2719-1))*VLOOKUP($D2719,系数!$K$2:$O$7,3,0))</f>
        <v>328</v>
      </c>
      <c r="H2719" s="17">
        <f t="shared" si="85"/>
        <v>328</v>
      </c>
      <c r="I2719" s="17">
        <f>INT((VLOOKUP($C2719,装备数值,4,0)+VLOOKUP($C2719,装备数值,7,0)*($E2719-1))*VLOOKUP($D2719,系数!$K$2:$O$7,4,0))</f>
        <v>0</v>
      </c>
      <c r="J2719" s="17">
        <f>INT((VLOOKUP($C2719,装备数值,4,0)+VLOOKUP($C2719,装备数值,7,0)*($E2719-1))*VLOOKUP($D2719,系数!$K$2:$O$7,5,0))</f>
        <v>0</v>
      </c>
      <c r="K2719" s="17">
        <f>INT(VLOOKUP(E2719,强化金币,2,1)*VLOOKUP(INDEX(装备!F:F,MATCH(属性!A2719,装备!A:A,0)),系数!$K$12:$M$15,3,0))</f>
        <v>52250</v>
      </c>
      <c r="L2719" s="17"/>
      <c r="M2719" s="17"/>
      <c r="N2719" s="17"/>
      <c r="O2719" s="17">
        <f>IF(E2719=1,"",VLOOKUP(E2719,系数!$S$2:$AB$12,MATCH(属性!C2719,评级,0),1))</f>
        <v>0</v>
      </c>
    </row>
    <row r="2720" spans="1:15" ht="17.25" thickBot="1" x14ac:dyDescent="0.4">
      <c r="A2720" s="17">
        <f t="shared" si="84"/>
        <v>7100023</v>
      </c>
      <c r="B2720" s="17" t="s">
        <v>81</v>
      </c>
      <c r="C2720" s="15">
        <f>INDEX(装备!G:G,MATCH(属性!A2720,装备!A:A,0))</f>
        <v>11</v>
      </c>
      <c r="D2720" s="15" t="str">
        <f>INDEX(装备!E:E,MATCH(属性!A2720,装备!A:A,0))</f>
        <v>necklace</v>
      </c>
      <c r="E2720" s="14">
        <v>78</v>
      </c>
      <c r="F2720" s="17">
        <f>INT((VLOOKUP($C2720,装备数值,2,0)+VLOOKUP($C2720,装备数值,5,0)*($E2720-1))*VLOOKUP($D2720,系数!$K$2:$O$7,2,0))</f>
        <v>0</v>
      </c>
      <c r="G2720" s="17">
        <f>INT((VLOOKUP($C2720,装备数值,3,0)+VLOOKUP($C2720,装备数值,6,0)*($E2720-1))*VLOOKUP($D2720,系数!$K$2:$O$7,3,0))</f>
        <v>331</v>
      </c>
      <c r="H2720" s="17">
        <f t="shared" si="85"/>
        <v>331</v>
      </c>
      <c r="I2720" s="17">
        <f>INT((VLOOKUP($C2720,装备数值,4,0)+VLOOKUP($C2720,装备数值,7,0)*($E2720-1))*VLOOKUP($D2720,系数!$K$2:$O$7,4,0))</f>
        <v>0</v>
      </c>
      <c r="J2720" s="17">
        <f>INT((VLOOKUP($C2720,装备数值,4,0)+VLOOKUP($C2720,装备数值,7,0)*($E2720-1))*VLOOKUP($D2720,系数!$K$2:$O$7,5,0))</f>
        <v>0</v>
      </c>
      <c r="K2720" s="17">
        <f>INT(VLOOKUP(E2720,强化金币,2,1)*VLOOKUP(INDEX(装备!F:F,MATCH(属性!A2720,装备!A:A,0)),系数!$K$12:$M$15,3,0))</f>
        <v>53625</v>
      </c>
      <c r="L2720" s="17"/>
      <c r="M2720" s="17"/>
      <c r="N2720" s="17"/>
      <c r="O2720" s="17">
        <f>IF(E2720=1,"",VLOOKUP(E2720,系数!$S$2:$AB$12,MATCH(属性!C2720,评级,0),1))</f>
        <v>0</v>
      </c>
    </row>
    <row r="2721" spans="1:15" ht="17.25" thickBot="1" x14ac:dyDescent="0.4">
      <c r="A2721" s="17">
        <f t="shared" si="84"/>
        <v>7100023</v>
      </c>
      <c r="B2721" s="17" t="s">
        <v>81</v>
      </c>
      <c r="C2721" s="15">
        <f>INDEX(装备!G:G,MATCH(属性!A2721,装备!A:A,0))</f>
        <v>11</v>
      </c>
      <c r="D2721" s="15" t="str">
        <f>INDEX(装备!E:E,MATCH(属性!A2721,装备!A:A,0))</f>
        <v>necklace</v>
      </c>
      <c r="E2721" s="14">
        <v>79</v>
      </c>
      <c r="F2721" s="17">
        <f>INT((VLOOKUP($C2721,装备数值,2,0)+VLOOKUP($C2721,装备数值,5,0)*($E2721-1))*VLOOKUP($D2721,系数!$K$2:$O$7,2,0))</f>
        <v>0</v>
      </c>
      <c r="G2721" s="17">
        <f>INT((VLOOKUP($C2721,装备数值,3,0)+VLOOKUP($C2721,装备数值,6,0)*($E2721-1))*VLOOKUP($D2721,系数!$K$2:$O$7,3,0))</f>
        <v>334</v>
      </c>
      <c r="H2721" s="17">
        <f t="shared" si="85"/>
        <v>334</v>
      </c>
      <c r="I2721" s="17">
        <f>INT((VLOOKUP($C2721,装备数值,4,0)+VLOOKUP($C2721,装备数值,7,0)*($E2721-1))*VLOOKUP($D2721,系数!$K$2:$O$7,4,0))</f>
        <v>0</v>
      </c>
      <c r="J2721" s="17">
        <f>INT((VLOOKUP($C2721,装备数值,4,0)+VLOOKUP($C2721,装备数值,7,0)*($E2721-1))*VLOOKUP($D2721,系数!$K$2:$O$7,5,0))</f>
        <v>0</v>
      </c>
      <c r="K2721" s="17">
        <f>INT(VLOOKUP(E2721,强化金币,2,1)*VLOOKUP(INDEX(装备!F:F,MATCH(属性!A2721,装备!A:A,0)),系数!$K$12:$M$15,3,0))</f>
        <v>55000</v>
      </c>
      <c r="L2721" s="17"/>
      <c r="M2721" s="17"/>
      <c r="N2721" s="17"/>
      <c r="O2721" s="17">
        <f>IF(E2721=1,"",VLOOKUP(E2721,系数!$S$2:$AB$12,MATCH(属性!C2721,评级,0),1))</f>
        <v>0</v>
      </c>
    </row>
    <row r="2722" spans="1:15" ht="17.25" thickBot="1" x14ac:dyDescent="0.4">
      <c r="A2722" s="17">
        <f t="shared" si="84"/>
        <v>7100023</v>
      </c>
      <c r="B2722" s="17" t="s">
        <v>81</v>
      </c>
      <c r="C2722" s="15">
        <f>INDEX(装备!G:G,MATCH(属性!A2722,装备!A:A,0))</f>
        <v>11</v>
      </c>
      <c r="D2722" s="15" t="str">
        <f>INDEX(装备!E:E,MATCH(属性!A2722,装备!A:A,0))</f>
        <v>necklace</v>
      </c>
      <c r="E2722" s="14">
        <v>80</v>
      </c>
      <c r="F2722" s="17">
        <f>INT((VLOOKUP($C2722,装备数值,2,0)+VLOOKUP($C2722,装备数值,5,0)*($E2722-1))*VLOOKUP($D2722,系数!$K$2:$O$7,2,0))</f>
        <v>0</v>
      </c>
      <c r="G2722" s="17">
        <f>INT((VLOOKUP($C2722,装备数值,3,0)+VLOOKUP($C2722,装备数值,6,0)*($E2722-1))*VLOOKUP($D2722,系数!$K$2:$O$7,3,0))</f>
        <v>337</v>
      </c>
      <c r="H2722" s="17">
        <f t="shared" si="85"/>
        <v>337</v>
      </c>
      <c r="I2722" s="17">
        <f>INT((VLOOKUP($C2722,装备数值,4,0)+VLOOKUP($C2722,装备数值,7,0)*($E2722-1))*VLOOKUP($D2722,系数!$K$2:$O$7,4,0))</f>
        <v>0</v>
      </c>
      <c r="J2722" s="17">
        <f>INT((VLOOKUP($C2722,装备数值,4,0)+VLOOKUP($C2722,装备数值,7,0)*($E2722-1))*VLOOKUP($D2722,系数!$K$2:$O$7,5,0))</f>
        <v>0</v>
      </c>
      <c r="K2722" s="17">
        <f>INT(VLOOKUP(E2722,强化金币,2,1)*VLOOKUP(INDEX(装备!F:F,MATCH(属性!A2722,装备!A:A,0)),系数!$K$12:$M$15,3,0))</f>
        <v>66000</v>
      </c>
      <c r="L2722" s="17"/>
      <c r="M2722" s="17"/>
      <c r="N2722" s="17"/>
      <c r="O2722" s="17">
        <f>IF(E2722=1,"",VLOOKUP(E2722,系数!$S$2:$AB$12,MATCH(属性!C2722,评级,0),1))</f>
        <v>0</v>
      </c>
    </row>
    <row r="2723" spans="1:15" ht="17.25" thickBot="1" x14ac:dyDescent="0.4">
      <c r="A2723" s="17">
        <f t="shared" si="84"/>
        <v>7100023</v>
      </c>
      <c r="B2723" s="17" t="s">
        <v>81</v>
      </c>
      <c r="C2723" s="15">
        <f>INDEX(装备!G:G,MATCH(属性!A2723,装备!A:A,0))</f>
        <v>11</v>
      </c>
      <c r="D2723" s="15" t="str">
        <f>INDEX(装备!E:E,MATCH(属性!A2723,装备!A:A,0))</f>
        <v>necklace</v>
      </c>
      <c r="E2723" s="14">
        <v>81</v>
      </c>
      <c r="F2723" s="17">
        <f>INT((VLOOKUP($C2723,装备数值,2,0)+VLOOKUP($C2723,装备数值,5,0)*($E2723-1))*VLOOKUP($D2723,系数!$K$2:$O$7,2,0))</f>
        <v>0</v>
      </c>
      <c r="G2723" s="17">
        <f>INT((VLOOKUP($C2723,装备数值,3,0)+VLOOKUP($C2723,装备数值,6,0)*($E2723-1))*VLOOKUP($D2723,系数!$K$2:$O$7,3,0))</f>
        <v>340</v>
      </c>
      <c r="H2723" s="17">
        <f t="shared" si="85"/>
        <v>340</v>
      </c>
      <c r="I2723" s="17">
        <f>INT((VLOOKUP($C2723,装备数值,4,0)+VLOOKUP($C2723,装备数值,7,0)*($E2723-1))*VLOOKUP($D2723,系数!$K$2:$O$7,4,0))</f>
        <v>0</v>
      </c>
      <c r="J2723" s="17">
        <f>INT((VLOOKUP($C2723,装备数值,4,0)+VLOOKUP($C2723,装备数值,7,0)*($E2723-1))*VLOOKUP($D2723,系数!$K$2:$O$7,5,0))</f>
        <v>0</v>
      </c>
      <c r="K2723" s="17">
        <f>INT(VLOOKUP(E2723,强化金币,2,1)*VLOOKUP(INDEX(装备!F:F,MATCH(属性!A2723,装备!A:A,0)),系数!$K$12:$M$15,3,0))</f>
        <v>77000</v>
      </c>
      <c r="L2723" s="17"/>
      <c r="M2723" s="17"/>
      <c r="N2723" s="17"/>
      <c r="O2723" s="17">
        <f>IF(E2723=1,"",VLOOKUP(E2723,系数!$S$2:$AB$12,MATCH(属性!C2723,评级,0),1))</f>
        <v>0</v>
      </c>
    </row>
    <row r="2724" spans="1:15" ht="17.25" thickBot="1" x14ac:dyDescent="0.4">
      <c r="A2724" s="17">
        <f t="shared" si="84"/>
        <v>7100023</v>
      </c>
      <c r="B2724" s="17" t="s">
        <v>81</v>
      </c>
      <c r="C2724" s="15">
        <f>INDEX(装备!G:G,MATCH(属性!A2724,装备!A:A,0))</f>
        <v>11</v>
      </c>
      <c r="D2724" s="15" t="str">
        <f>INDEX(装备!E:E,MATCH(属性!A2724,装备!A:A,0))</f>
        <v>necklace</v>
      </c>
      <c r="E2724" s="14">
        <v>82</v>
      </c>
      <c r="F2724" s="17">
        <f>INT((VLOOKUP($C2724,装备数值,2,0)+VLOOKUP($C2724,装备数值,5,0)*($E2724-1))*VLOOKUP($D2724,系数!$K$2:$O$7,2,0))</f>
        <v>0</v>
      </c>
      <c r="G2724" s="17">
        <f>INT((VLOOKUP($C2724,装备数值,3,0)+VLOOKUP($C2724,装备数值,6,0)*($E2724-1))*VLOOKUP($D2724,系数!$K$2:$O$7,3,0))</f>
        <v>343</v>
      </c>
      <c r="H2724" s="17">
        <f t="shared" si="85"/>
        <v>343</v>
      </c>
      <c r="I2724" s="17">
        <f>INT((VLOOKUP($C2724,装备数值,4,0)+VLOOKUP($C2724,装备数值,7,0)*($E2724-1))*VLOOKUP($D2724,系数!$K$2:$O$7,4,0))</f>
        <v>0</v>
      </c>
      <c r="J2724" s="17">
        <f>INT((VLOOKUP($C2724,装备数值,4,0)+VLOOKUP($C2724,装备数值,7,0)*($E2724-1))*VLOOKUP($D2724,系数!$K$2:$O$7,5,0))</f>
        <v>0</v>
      </c>
      <c r="K2724" s="17">
        <f>INT(VLOOKUP(E2724,强化金币,2,1)*VLOOKUP(INDEX(装备!F:F,MATCH(属性!A2724,装备!A:A,0)),系数!$K$12:$M$15,3,0))</f>
        <v>88000</v>
      </c>
      <c r="L2724" s="17"/>
      <c r="M2724" s="17"/>
      <c r="N2724" s="17"/>
      <c r="O2724" s="17">
        <f>IF(E2724=1,"",VLOOKUP(E2724,系数!$S$2:$AB$12,MATCH(属性!C2724,评级,0),1))</f>
        <v>0</v>
      </c>
    </row>
    <row r="2725" spans="1:15" ht="17.25" thickBot="1" x14ac:dyDescent="0.4">
      <c r="A2725" s="17">
        <f t="shared" si="84"/>
        <v>7100023</v>
      </c>
      <c r="B2725" s="17" t="s">
        <v>81</v>
      </c>
      <c r="C2725" s="15">
        <f>INDEX(装备!G:G,MATCH(属性!A2725,装备!A:A,0))</f>
        <v>11</v>
      </c>
      <c r="D2725" s="15" t="str">
        <f>INDEX(装备!E:E,MATCH(属性!A2725,装备!A:A,0))</f>
        <v>necklace</v>
      </c>
      <c r="E2725" s="14">
        <v>83</v>
      </c>
      <c r="F2725" s="17">
        <f>INT((VLOOKUP($C2725,装备数值,2,0)+VLOOKUP($C2725,装备数值,5,0)*($E2725-1))*VLOOKUP($D2725,系数!$K$2:$O$7,2,0))</f>
        <v>0</v>
      </c>
      <c r="G2725" s="17">
        <f>INT((VLOOKUP($C2725,装备数值,3,0)+VLOOKUP($C2725,装备数值,6,0)*($E2725-1))*VLOOKUP($D2725,系数!$K$2:$O$7,3,0))</f>
        <v>346</v>
      </c>
      <c r="H2725" s="17">
        <f t="shared" si="85"/>
        <v>346</v>
      </c>
      <c r="I2725" s="17">
        <f>INT((VLOOKUP($C2725,装备数值,4,0)+VLOOKUP($C2725,装备数值,7,0)*($E2725-1))*VLOOKUP($D2725,系数!$K$2:$O$7,4,0))</f>
        <v>0</v>
      </c>
      <c r="J2725" s="17">
        <f>INT((VLOOKUP($C2725,装备数值,4,0)+VLOOKUP($C2725,装备数值,7,0)*($E2725-1))*VLOOKUP($D2725,系数!$K$2:$O$7,5,0))</f>
        <v>0</v>
      </c>
      <c r="K2725" s="17">
        <f>INT(VLOOKUP(E2725,强化金币,2,1)*VLOOKUP(INDEX(装备!F:F,MATCH(属性!A2725,装备!A:A,0)),系数!$K$12:$M$15,3,0))</f>
        <v>99000</v>
      </c>
      <c r="L2725" s="17"/>
      <c r="M2725" s="17"/>
      <c r="N2725" s="17"/>
      <c r="O2725" s="17">
        <f>IF(E2725=1,"",VLOOKUP(E2725,系数!$S$2:$AB$12,MATCH(属性!C2725,评级,0),1))</f>
        <v>0</v>
      </c>
    </row>
    <row r="2726" spans="1:15" ht="17.25" thickBot="1" x14ac:dyDescent="0.4">
      <c r="A2726" s="17">
        <f t="shared" si="84"/>
        <v>7100023</v>
      </c>
      <c r="B2726" s="17" t="s">
        <v>81</v>
      </c>
      <c r="C2726" s="15">
        <f>INDEX(装备!G:G,MATCH(属性!A2726,装备!A:A,0))</f>
        <v>11</v>
      </c>
      <c r="D2726" s="15" t="str">
        <f>INDEX(装备!E:E,MATCH(属性!A2726,装备!A:A,0))</f>
        <v>necklace</v>
      </c>
      <c r="E2726" s="14">
        <v>84</v>
      </c>
      <c r="F2726" s="17">
        <f>INT((VLOOKUP($C2726,装备数值,2,0)+VLOOKUP($C2726,装备数值,5,0)*($E2726-1))*VLOOKUP($D2726,系数!$K$2:$O$7,2,0))</f>
        <v>0</v>
      </c>
      <c r="G2726" s="17">
        <f>INT((VLOOKUP($C2726,装备数值,3,0)+VLOOKUP($C2726,装备数值,6,0)*($E2726-1))*VLOOKUP($D2726,系数!$K$2:$O$7,3,0))</f>
        <v>349</v>
      </c>
      <c r="H2726" s="17">
        <f t="shared" si="85"/>
        <v>349</v>
      </c>
      <c r="I2726" s="17">
        <f>INT((VLOOKUP($C2726,装备数值,4,0)+VLOOKUP($C2726,装备数值,7,0)*($E2726-1))*VLOOKUP($D2726,系数!$K$2:$O$7,4,0))</f>
        <v>0</v>
      </c>
      <c r="J2726" s="17">
        <f>INT((VLOOKUP($C2726,装备数值,4,0)+VLOOKUP($C2726,装备数值,7,0)*($E2726-1))*VLOOKUP($D2726,系数!$K$2:$O$7,5,0))</f>
        <v>0</v>
      </c>
      <c r="K2726" s="17">
        <f>INT(VLOOKUP(E2726,强化金币,2,1)*VLOOKUP(INDEX(装备!F:F,MATCH(属性!A2726,装备!A:A,0)),系数!$K$12:$M$15,3,0))</f>
        <v>110000</v>
      </c>
      <c r="L2726" s="17"/>
      <c r="M2726" s="17"/>
      <c r="N2726" s="17"/>
      <c r="O2726" s="17">
        <f>IF(E2726=1,"",VLOOKUP(E2726,系数!$S$2:$AB$12,MATCH(属性!C2726,评级,0),1))</f>
        <v>0</v>
      </c>
    </row>
    <row r="2727" spans="1:15" ht="17.25" thickBot="1" x14ac:dyDescent="0.4">
      <c r="A2727" s="17">
        <f t="shared" si="84"/>
        <v>7100023</v>
      </c>
      <c r="B2727" s="17" t="s">
        <v>81</v>
      </c>
      <c r="C2727" s="15">
        <f>INDEX(装备!G:G,MATCH(属性!A2727,装备!A:A,0))</f>
        <v>11</v>
      </c>
      <c r="D2727" s="15" t="str">
        <f>INDEX(装备!E:E,MATCH(属性!A2727,装备!A:A,0))</f>
        <v>necklace</v>
      </c>
      <c r="E2727" s="14">
        <v>85</v>
      </c>
      <c r="F2727" s="17">
        <f>INT((VLOOKUP($C2727,装备数值,2,0)+VLOOKUP($C2727,装备数值,5,0)*($E2727-1))*VLOOKUP($D2727,系数!$K$2:$O$7,2,0))</f>
        <v>0</v>
      </c>
      <c r="G2727" s="17">
        <f>INT((VLOOKUP($C2727,装备数值,3,0)+VLOOKUP($C2727,装备数值,6,0)*($E2727-1))*VLOOKUP($D2727,系数!$K$2:$O$7,3,0))</f>
        <v>352</v>
      </c>
      <c r="H2727" s="17">
        <f t="shared" si="85"/>
        <v>352</v>
      </c>
      <c r="I2727" s="17">
        <f>INT((VLOOKUP($C2727,装备数值,4,0)+VLOOKUP($C2727,装备数值,7,0)*($E2727-1))*VLOOKUP($D2727,系数!$K$2:$O$7,4,0))</f>
        <v>0</v>
      </c>
      <c r="J2727" s="17">
        <f>INT((VLOOKUP($C2727,装备数值,4,0)+VLOOKUP($C2727,装备数值,7,0)*($E2727-1))*VLOOKUP($D2727,系数!$K$2:$O$7,5,0))</f>
        <v>0</v>
      </c>
      <c r="K2727" s="17">
        <f>INT(VLOOKUP(E2727,强化金币,2,1)*VLOOKUP(INDEX(装备!F:F,MATCH(属性!A2727,装备!A:A,0)),系数!$K$12:$M$15,3,0))</f>
        <v>137500</v>
      </c>
      <c r="L2727" s="17"/>
      <c r="M2727" s="17"/>
      <c r="N2727" s="17"/>
      <c r="O2727" s="17">
        <f>IF(E2727=1,"",VLOOKUP(E2727,系数!$S$2:$AB$12,MATCH(属性!C2727,评级,0),1))</f>
        <v>0</v>
      </c>
    </row>
    <row r="2728" spans="1:15" ht="17.25" thickBot="1" x14ac:dyDescent="0.4">
      <c r="A2728" s="17">
        <f t="shared" si="84"/>
        <v>7100023</v>
      </c>
      <c r="B2728" s="17" t="s">
        <v>81</v>
      </c>
      <c r="C2728" s="15">
        <f>INDEX(装备!G:G,MATCH(属性!A2728,装备!A:A,0))</f>
        <v>11</v>
      </c>
      <c r="D2728" s="15" t="str">
        <f>INDEX(装备!E:E,MATCH(属性!A2728,装备!A:A,0))</f>
        <v>necklace</v>
      </c>
      <c r="E2728" s="14">
        <v>86</v>
      </c>
      <c r="F2728" s="17">
        <f>INT((VLOOKUP($C2728,装备数值,2,0)+VLOOKUP($C2728,装备数值,5,0)*($E2728-1))*VLOOKUP($D2728,系数!$K$2:$O$7,2,0))</f>
        <v>0</v>
      </c>
      <c r="G2728" s="17">
        <f>INT((VLOOKUP($C2728,装备数值,3,0)+VLOOKUP($C2728,装备数值,6,0)*($E2728-1))*VLOOKUP($D2728,系数!$K$2:$O$7,3,0))</f>
        <v>355</v>
      </c>
      <c r="H2728" s="17">
        <f t="shared" si="85"/>
        <v>355</v>
      </c>
      <c r="I2728" s="17">
        <f>INT((VLOOKUP($C2728,装备数值,4,0)+VLOOKUP($C2728,装备数值,7,0)*($E2728-1))*VLOOKUP($D2728,系数!$K$2:$O$7,4,0))</f>
        <v>0</v>
      </c>
      <c r="J2728" s="17">
        <f>INT((VLOOKUP($C2728,装备数值,4,0)+VLOOKUP($C2728,装备数值,7,0)*($E2728-1))*VLOOKUP($D2728,系数!$K$2:$O$7,5,0))</f>
        <v>0</v>
      </c>
      <c r="K2728" s="17">
        <f>INT(VLOOKUP(E2728,强化金币,2,1)*VLOOKUP(INDEX(装备!F:F,MATCH(属性!A2728,装备!A:A,0)),系数!$K$12:$M$15,3,0))</f>
        <v>165000</v>
      </c>
      <c r="L2728" s="17"/>
      <c r="M2728" s="17"/>
      <c r="N2728" s="17"/>
      <c r="O2728" s="17">
        <f>IF(E2728=1,"",VLOOKUP(E2728,系数!$S$2:$AB$12,MATCH(属性!C2728,评级,0),1))</f>
        <v>0</v>
      </c>
    </row>
    <row r="2729" spans="1:15" ht="17.25" thickBot="1" x14ac:dyDescent="0.4">
      <c r="A2729" s="17">
        <f t="shared" si="84"/>
        <v>7100023</v>
      </c>
      <c r="B2729" s="17" t="s">
        <v>81</v>
      </c>
      <c r="C2729" s="15">
        <f>INDEX(装备!G:G,MATCH(属性!A2729,装备!A:A,0))</f>
        <v>11</v>
      </c>
      <c r="D2729" s="15" t="str">
        <f>INDEX(装备!E:E,MATCH(属性!A2729,装备!A:A,0))</f>
        <v>necklace</v>
      </c>
      <c r="E2729" s="14">
        <v>87</v>
      </c>
      <c r="F2729" s="17">
        <f>INT((VLOOKUP($C2729,装备数值,2,0)+VLOOKUP($C2729,装备数值,5,0)*($E2729-1))*VLOOKUP($D2729,系数!$K$2:$O$7,2,0))</f>
        <v>0</v>
      </c>
      <c r="G2729" s="17">
        <f>INT((VLOOKUP($C2729,装备数值,3,0)+VLOOKUP($C2729,装备数值,6,0)*($E2729-1))*VLOOKUP($D2729,系数!$K$2:$O$7,3,0))</f>
        <v>358</v>
      </c>
      <c r="H2729" s="17">
        <f t="shared" si="85"/>
        <v>358</v>
      </c>
      <c r="I2729" s="17">
        <f>INT((VLOOKUP($C2729,装备数值,4,0)+VLOOKUP($C2729,装备数值,7,0)*($E2729-1))*VLOOKUP($D2729,系数!$K$2:$O$7,4,0))</f>
        <v>0</v>
      </c>
      <c r="J2729" s="17">
        <f>INT((VLOOKUP($C2729,装备数值,4,0)+VLOOKUP($C2729,装备数值,7,0)*($E2729-1))*VLOOKUP($D2729,系数!$K$2:$O$7,5,0))</f>
        <v>0</v>
      </c>
      <c r="K2729" s="17">
        <f>INT(VLOOKUP(E2729,强化金币,2,1)*VLOOKUP(INDEX(装备!F:F,MATCH(属性!A2729,装备!A:A,0)),系数!$K$12:$M$15,3,0))</f>
        <v>192500</v>
      </c>
      <c r="L2729" s="17"/>
      <c r="M2729" s="17"/>
      <c r="N2729" s="17"/>
      <c r="O2729" s="17">
        <f>IF(E2729=1,"",VLOOKUP(E2729,系数!$S$2:$AB$12,MATCH(属性!C2729,评级,0),1))</f>
        <v>0</v>
      </c>
    </row>
    <row r="2730" spans="1:15" ht="17.25" thickBot="1" x14ac:dyDescent="0.4">
      <c r="A2730" s="17">
        <f t="shared" si="84"/>
        <v>7100023</v>
      </c>
      <c r="B2730" s="17" t="s">
        <v>81</v>
      </c>
      <c r="C2730" s="15">
        <f>INDEX(装备!G:G,MATCH(属性!A2730,装备!A:A,0))</f>
        <v>11</v>
      </c>
      <c r="D2730" s="15" t="str">
        <f>INDEX(装备!E:E,MATCH(属性!A2730,装备!A:A,0))</f>
        <v>necklace</v>
      </c>
      <c r="E2730" s="14">
        <v>88</v>
      </c>
      <c r="F2730" s="17">
        <f>INT((VLOOKUP($C2730,装备数值,2,0)+VLOOKUP($C2730,装备数值,5,0)*($E2730-1))*VLOOKUP($D2730,系数!$K$2:$O$7,2,0))</f>
        <v>0</v>
      </c>
      <c r="G2730" s="17">
        <f>INT((VLOOKUP($C2730,装备数值,3,0)+VLOOKUP($C2730,装备数值,6,0)*($E2730-1))*VLOOKUP($D2730,系数!$K$2:$O$7,3,0))</f>
        <v>361</v>
      </c>
      <c r="H2730" s="17">
        <f t="shared" si="85"/>
        <v>361</v>
      </c>
      <c r="I2730" s="17">
        <f>INT((VLOOKUP($C2730,装备数值,4,0)+VLOOKUP($C2730,装备数值,7,0)*($E2730-1))*VLOOKUP($D2730,系数!$K$2:$O$7,4,0))</f>
        <v>0</v>
      </c>
      <c r="J2730" s="17">
        <f>INT((VLOOKUP($C2730,装备数值,4,0)+VLOOKUP($C2730,装备数值,7,0)*($E2730-1))*VLOOKUP($D2730,系数!$K$2:$O$7,5,0))</f>
        <v>0</v>
      </c>
      <c r="K2730" s="17">
        <f>INT(VLOOKUP(E2730,强化金币,2,1)*VLOOKUP(INDEX(装备!F:F,MATCH(属性!A2730,装备!A:A,0)),系数!$K$12:$M$15,3,0))</f>
        <v>220000</v>
      </c>
      <c r="L2730" s="17"/>
      <c r="M2730" s="17"/>
      <c r="N2730" s="17"/>
      <c r="O2730" s="17">
        <f>IF(E2730=1,"",VLOOKUP(E2730,系数!$S$2:$AB$12,MATCH(属性!C2730,评级,0),1))</f>
        <v>0</v>
      </c>
    </row>
    <row r="2731" spans="1:15" ht="17.25" thickBot="1" x14ac:dyDescent="0.4">
      <c r="A2731" s="17">
        <f t="shared" si="84"/>
        <v>7100023</v>
      </c>
      <c r="B2731" s="17" t="s">
        <v>81</v>
      </c>
      <c r="C2731" s="15">
        <f>INDEX(装备!G:G,MATCH(属性!A2731,装备!A:A,0))</f>
        <v>11</v>
      </c>
      <c r="D2731" s="15" t="str">
        <f>INDEX(装备!E:E,MATCH(属性!A2731,装备!A:A,0))</f>
        <v>necklace</v>
      </c>
      <c r="E2731" s="14">
        <v>89</v>
      </c>
      <c r="F2731" s="17">
        <f>INT((VLOOKUP($C2731,装备数值,2,0)+VLOOKUP($C2731,装备数值,5,0)*($E2731-1))*VLOOKUP($D2731,系数!$K$2:$O$7,2,0))</f>
        <v>0</v>
      </c>
      <c r="G2731" s="17">
        <f>INT((VLOOKUP($C2731,装备数值,3,0)+VLOOKUP($C2731,装备数值,6,0)*($E2731-1))*VLOOKUP($D2731,系数!$K$2:$O$7,3,0))</f>
        <v>364</v>
      </c>
      <c r="H2731" s="17">
        <f t="shared" si="85"/>
        <v>364</v>
      </c>
      <c r="I2731" s="17">
        <f>INT((VLOOKUP($C2731,装备数值,4,0)+VLOOKUP($C2731,装备数值,7,0)*($E2731-1))*VLOOKUP($D2731,系数!$K$2:$O$7,4,0))</f>
        <v>0</v>
      </c>
      <c r="J2731" s="17">
        <f>INT((VLOOKUP($C2731,装备数值,4,0)+VLOOKUP($C2731,装备数值,7,0)*($E2731-1))*VLOOKUP($D2731,系数!$K$2:$O$7,5,0))</f>
        <v>0</v>
      </c>
      <c r="K2731" s="17">
        <f>INT(VLOOKUP(E2731,强化金币,2,1)*VLOOKUP(INDEX(装备!F:F,MATCH(属性!A2731,装备!A:A,0)),系数!$K$12:$M$15,3,0))</f>
        <v>247500</v>
      </c>
      <c r="L2731" s="17"/>
      <c r="M2731" s="17"/>
      <c r="N2731" s="17"/>
      <c r="O2731" s="17">
        <f>IF(E2731=1,"",VLOOKUP(E2731,系数!$S$2:$AB$12,MATCH(属性!C2731,评级,0),1))</f>
        <v>0</v>
      </c>
    </row>
    <row r="2732" spans="1:15" ht="17.25" thickBot="1" x14ac:dyDescent="0.4">
      <c r="A2732" s="17">
        <f t="shared" si="84"/>
        <v>7100023</v>
      </c>
      <c r="B2732" s="17" t="s">
        <v>81</v>
      </c>
      <c r="C2732" s="15">
        <f>INDEX(装备!G:G,MATCH(属性!A2732,装备!A:A,0))</f>
        <v>11</v>
      </c>
      <c r="D2732" s="15" t="str">
        <f>INDEX(装备!E:E,MATCH(属性!A2732,装备!A:A,0))</f>
        <v>necklace</v>
      </c>
      <c r="E2732" s="14">
        <v>90</v>
      </c>
      <c r="F2732" s="17">
        <f>INT((VLOOKUP($C2732,装备数值,2,0)+VLOOKUP($C2732,装备数值,5,0)*($E2732-1))*VLOOKUP($D2732,系数!$K$2:$O$7,2,0))</f>
        <v>0</v>
      </c>
      <c r="G2732" s="17">
        <f>INT((VLOOKUP($C2732,装备数值,3,0)+VLOOKUP($C2732,装备数值,6,0)*($E2732-1))*VLOOKUP($D2732,系数!$K$2:$O$7,3,0))</f>
        <v>367</v>
      </c>
      <c r="H2732" s="17">
        <f t="shared" si="85"/>
        <v>367</v>
      </c>
      <c r="I2732" s="17">
        <f>INT((VLOOKUP($C2732,装备数值,4,0)+VLOOKUP($C2732,装备数值,7,0)*($E2732-1))*VLOOKUP($D2732,系数!$K$2:$O$7,4,0))</f>
        <v>0</v>
      </c>
      <c r="J2732" s="17">
        <f>INT((VLOOKUP($C2732,装备数值,4,0)+VLOOKUP($C2732,装备数值,7,0)*($E2732-1))*VLOOKUP($D2732,系数!$K$2:$O$7,5,0))</f>
        <v>0</v>
      </c>
      <c r="K2732" s="17">
        <f>INT(VLOOKUP(E2732,强化金币,2,1)*VLOOKUP(INDEX(装备!F:F,MATCH(属性!A2732,装备!A:A,0)),系数!$K$12:$M$15,3,0))</f>
        <v>247500</v>
      </c>
      <c r="L2732" s="17"/>
      <c r="M2732" s="17"/>
      <c r="N2732" s="17"/>
      <c r="O2732" s="17">
        <f>IF(E2732=1,"",VLOOKUP(E2732,系数!$S$2:$AB$12,MATCH(属性!C2732,评级,0),1))</f>
        <v>0</v>
      </c>
    </row>
    <row r="2733" spans="1:15" ht="17.25" thickBot="1" x14ac:dyDescent="0.4">
      <c r="A2733" s="17">
        <f t="shared" si="84"/>
        <v>7100023</v>
      </c>
      <c r="B2733" s="17" t="s">
        <v>81</v>
      </c>
      <c r="C2733" s="15">
        <f>INDEX(装备!G:G,MATCH(属性!A2733,装备!A:A,0))</f>
        <v>11</v>
      </c>
      <c r="D2733" s="15" t="str">
        <f>INDEX(装备!E:E,MATCH(属性!A2733,装备!A:A,0))</f>
        <v>necklace</v>
      </c>
      <c r="E2733" s="14">
        <v>91</v>
      </c>
      <c r="F2733" s="17">
        <f>INT((VLOOKUP($C2733,装备数值,2,0)+VLOOKUP($C2733,装备数值,5,0)*($E2733-1))*VLOOKUP($D2733,系数!$K$2:$O$7,2,0))</f>
        <v>0</v>
      </c>
      <c r="G2733" s="17">
        <f>INT((VLOOKUP($C2733,装备数值,3,0)+VLOOKUP($C2733,装备数值,6,0)*($E2733-1))*VLOOKUP($D2733,系数!$K$2:$O$7,3,0))</f>
        <v>370</v>
      </c>
      <c r="H2733" s="17">
        <f t="shared" si="85"/>
        <v>370</v>
      </c>
      <c r="I2733" s="17">
        <f>INT((VLOOKUP($C2733,装备数值,4,0)+VLOOKUP($C2733,装备数值,7,0)*($E2733-1))*VLOOKUP($D2733,系数!$K$2:$O$7,4,0))</f>
        <v>0</v>
      </c>
      <c r="J2733" s="17">
        <f>INT((VLOOKUP($C2733,装备数值,4,0)+VLOOKUP($C2733,装备数值,7,0)*($E2733-1))*VLOOKUP($D2733,系数!$K$2:$O$7,5,0))</f>
        <v>0</v>
      </c>
      <c r="K2733" s="17">
        <f>INT(VLOOKUP(E2733,强化金币,2,1)*VLOOKUP(INDEX(装备!F:F,MATCH(属性!A2733,装备!A:A,0)),系数!$K$12:$M$15,3,0))</f>
        <v>247500</v>
      </c>
      <c r="L2733" s="17"/>
      <c r="M2733" s="17"/>
      <c r="N2733" s="17"/>
      <c r="O2733" s="17">
        <f>IF(E2733=1,"",VLOOKUP(E2733,系数!$S$2:$AB$12,MATCH(属性!C2733,评级,0),1))</f>
        <v>0</v>
      </c>
    </row>
    <row r="2734" spans="1:15" ht="17.25" thickBot="1" x14ac:dyDescent="0.4">
      <c r="A2734" s="17">
        <f t="shared" si="84"/>
        <v>7100023</v>
      </c>
      <c r="B2734" s="17" t="s">
        <v>81</v>
      </c>
      <c r="C2734" s="15">
        <f>INDEX(装备!G:G,MATCH(属性!A2734,装备!A:A,0))</f>
        <v>11</v>
      </c>
      <c r="D2734" s="15" t="str">
        <f>INDEX(装备!E:E,MATCH(属性!A2734,装备!A:A,0))</f>
        <v>necklace</v>
      </c>
      <c r="E2734" s="14">
        <v>92</v>
      </c>
      <c r="F2734" s="17">
        <f>INT((VLOOKUP($C2734,装备数值,2,0)+VLOOKUP($C2734,装备数值,5,0)*($E2734-1))*VLOOKUP($D2734,系数!$K$2:$O$7,2,0))</f>
        <v>0</v>
      </c>
      <c r="G2734" s="17">
        <f>INT((VLOOKUP($C2734,装备数值,3,0)+VLOOKUP($C2734,装备数值,6,0)*($E2734-1))*VLOOKUP($D2734,系数!$K$2:$O$7,3,0))</f>
        <v>373</v>
      </c>
      <c r="H2734" s="17">
        <f t="shared" si="85"/>
        <v>373</v>
      </c>
      <c r="I2734" s="17">
        <f>INT((VLOOKUP($C2734,装备数值,4,0)+VLOOKUP($C2734,装备数值,7,0)*($E2734-1))*VLOOKUP($D2734,系数!$K$2:$O$7,4,0))</f>
        <v>0</v>
      </c>
      <c r="J2734" s="17">
        <f>INT((VLOOKUP($C2734,装备数值,4,0)+VLOOKUP($C2734,装备数值,7,0)*($E2734-1))*VLOOKUP($D2734,系数!$K$2:$O$7,5,0))</f>
        <v>0</v>
      </c>
      <c r="K2734" s="17">
        <f>INT(VLOOKUP(E2734,强化金币,2,1)*VLOOKUP(INDEX(装备!F:F,MATCH(属性!A2734,装备!A:A,0)),系数!$K$12:$M$15,3,0))</f>
        <v>247500</v>
      </c>
      <c r="L2734" s="17"/>
      <c r="M2734" s="17"/>
      <c r="N2734" s="17"/>
      <c r="O2734" s="17">
        <f>IF(E2734=1,"",VLOOKUP(E2734,系数!$S$2:$AB$12,MATCH(属性!C2734,评级,0),1))</f>
        <v>0</v>
      </c>
    </row>
    <row r="2735" spans="1:15" ht="17.25" thickBot="1" x14ac:dyDescent="0.4">
      <c r="A2735" s="17">
        <f t="shared" si="84"/>
        <v>7100023</v>
      </c>
      <c r="B2735" s="17" t="s">
        <v>81</v>
      </c>
      <c r="C2735" s="15">
        <f>INDEX(装备!G:G,MATCH(属性!A2735,装备!A:A,0))</f>
        <v>11</v>
      </c>
      <c r="D2735" s="15" t="str">
        <f>INDEX(装备!E:E,MATCH(属性!A2735,装备!A:A,0))</f>
        <v>necklace</v>
      </c>
      <c r="E2735" s="14">
        <v>93</v>
      </c>
      <c r="F2735" s="17">
        <f>INT((VLOOKUP($C2735,装备数值,2,0)+VLOOKUP($C2735,装备数值,5,0)*($E2735-1))*VLOOKUP($D2735,系数!$K$2:$O$7,2,0))</f>
        <v>0</v>
      </c>
      <c r="G2735" s="17">
        <f>INT((VLOOKUP($C2735,装备数值,3,0)+VLOOKUP($C2735,装备数值,6,0)*($E2735-1))*VLOOKUP($D2735,系数!$K$2:$O$7,3,0))</f>
        <v>376</v>
      </c>
      <c r="H2735" s="17">
        <f t="shared" si="85"/>
        <v>376</v>
      </c>
      <c r="I2735" s="17">
        <f>INT((VLOOKUP($C2735,装备数值,4,0)+VLOOKUP($C2735,装备数值,7,0)*($E2735-1))*VLOOKUP($D2735,系数!$K$2:$O$7,4,0))</f>
        <v>0</v>
      </c>
      <c r="J2735" s="17">
        <f>INT((VLOOKUP($C2735,装备数值,4,0)+VLOOKUP($C2735,装备数值,7,0)*($E2735-1))*VLOOKUP($D2735,系数!$K$2:$O$7,5,0))</f>
        <v>0</v>
      </c>
      <c r="K2735" s="17">
        <f>INT(VLOOKUP(E2735,强化金币,2,1)*VLOOKUP(INDEX(装备!F:F,MATCH(属性!A2735,装备!A:A,0)),系数!$K$12:$M$15,3,0))</f>
        <v>247500</v>
      </c>
      <c r="L2735" s="17"/>
      <c r="M2735" s="17"/>
      <c r="N2735" s="17"/>
      <c r="O2735" s="17">
        <f>IF(E2735=1,"",VLOOKUP(E2735,系数!$S$2:$AB$12,MATCH(属性!C2735,评级,0),1))</f>
        <v>0</v>
      </c>
    </row>
    <row r="2736" spans="1:15" ht="17.25" thickBot="1" x14ac:dyDescent="0.4">
      <c r="A2736" s="17">
        <f t="shared" si="84"/>
        <v>7100023</v>
      </c>
      <c r="B2736" s="17" t="s">
        <v>81</v>
      </c>
      <c r="C2736" s="15">
        <f>INDEX(装备!G:G,MATCH(属性!A2736,装备!A:A,0))</f>
        <v>11</v>
      </c>
      <c r="D2736" s="15" t="str">
        <f>INDEX(装备!E:E,MATCH(属性!A2736,装备!A:A,0))</f>
        <v>necklace</v>
      </c>
      <c r="E2736" s="14">
        <v>94</v>
      </c>
      <c r="F2736" s="17">
        <f>INT((VLOOKUP($C2736,装备数值,2,0)+VLOOKUP($C2736,装备数值,5,0)*($E2736-1))*VLOOKUP($D2736,系数!$K$2:$O$7,2,0))</f>
        <v>0</v>
      </c>
      <c r="G2736" s="17">
        <f>INT((VLOOKUP($C2736,装备数值,3,0)+VLOOKUP($C2736,装备数值,6,0)*($E2736-1))*VLOOKUP($D2736,系数!$K$2:$O$7,3,0))</f>
        <v>379</v>
      </c>
      <c r="H2736" s="17">
        <f t="shared" si="85"/>
        <v>379</v>
      </c>
      <c r="I2736" s="17">
        <f>INT((VLOOKUP($C2736,装备数值,4,0)+VLOOKUP($C2736,装备数值,7,0)*($E2736-1))*VLOOKUP($D2736,系数!$K$2:$O$7,4,0))</f>
        <v>0</v>
      </c>
      <c r="J2736" s="17">
        <f>INT((VLOOKUP($C2736,装备数值,4,0)+VLOOKUP($C2736,装备数值,7,0)*($E2736-1))*VLOOKUP($D2736,系数!$K$2:$O$7,5,0))</f>
        <v>0</v>
      </c>
      <c r="K2736" s="17">
        <f>INT(VLOOKUP(E2736,强化金币,2,1)*VLOOKUP(INDEX(装备!F:F,MATCH(属性!A2736,装备!A:A,0)),系数!$K$12:$M$15,3,0))</f>
        <v>247500</v>
      </c>
      <c r="L2736" s="17"/>
      <c r="M2736" s="17"/>
      <c r="N2736" s="17"/>
      <c r="O2736" s="17">
        <f>IF(E2736=1,"",VLOOKUP(E2736,系数!$S$2:$AB$12,MATCH(属性!C2736,评级,0),1))</f>
        <v>0</v>
      </c>
    </row>
    <row r="2737" spans="1:15" ht="17.25" thickBot="1" x14ac:dyDescent="0.4">
      <c r="A2737" s="17">
        <f t="shared" si="84"/>
        <v>7100023</v>
      </c>
      <c r="B2737" s="17" t="s">
        <v>81</v>
      </c>
      <c r="C2737" s="15">
        <f>INDEX(装备!G:G,MATCH(属性!A2737,装备!A:A,0))</f>
        <v>11</v>
      </c>
      <c r="D2737" s="15" t="str">
        <f>INDEX(装备!E:E,MATCH(属性!A2737,装备!A:A,0))</f>
        <v>necklace</v>
      </c>
      <c r="E2737" s="14">
        <v>95</v>
      </c>
      <c r="F2737" s="17">
        <f>INT((VLOOKUP($C2737,装备数值,2,0)+VLOOKUP($C2737,装备数值,5,0)*($E2737-1))*VLOOKUP($D2737,系数!$K$2:$O$7,2,0))</f>
        <v>0</v>
      </c>
      <c r="G2737" s="17">
        <f>INT((VLOOKUP($C2737,装备数值,3,0)+VLOOKUP($C2737,装备数值,6,0)*($E2737-1))*VLOOKUP($D2737,系数!$K$2:$O$7,3,0))</f>
        <v>382</v>
      </c>
      <c r="H2737" s="17">
        <f t="shared" si="85"/>
        <v>382</v>
      </c>
      <c r="I2737" s="17">
        <f>INT((VLOOKUP($C2737,装备数值,4,0)+VLOOKUP($C2737,装备数值,7,0)*($E2737-1))*VLOOKUP($D2737,系数!$K$2:$O$7,4,0))</f>
        <v>0</v>
      </c>
      <c r="J2737" s="17">
        <f>INT((VLOOKUP($C2737,装备数值,4,0)+VLOOKUP($C2737,装备数值,7,0)*($E2737-1))*VLOOKUP($D2737,系数!$K$2:$O$7,5,0))</f>
        <v>0</v>
      </c>
      <c r="K2737" s="17">
        <f>INT(VLOOKUP(E2737,强化金币,2,1)*VLOOKUP(INDEX(装备!F:F,MATCH(属性!A2737,装备!A:A,0)),系数!$K$12:$M$15,3,0))</f>
        <v>247500</v>
      </c>
      <c r="L2737" s="17"/>
      <c r="M2737" s="17"/>
      <c r="N2737" s="17"/>
      <c r="O2737" s="17">
        <f>IF(E2737=1,"",VLOOKUP(E2737,系数!$S$2:$AB$12,MATCH(属性!C2737,评级,0),1))</f>
        <v>0</v>
      </c>
    </row>
    <row r="2738" spans="1:15" ht="17.25" thickBot="1" x14ac:dyDescent="0.4">
      <c r="A2738" s="17">
        <f t="shared" si="84"/>
        <v>7100023</v>
      </c>
      <c r="B2738" s="17" t="s">
        <v>81</v>
      </c>
      <c r="C2738" s="15">
        <f>INDEX(装备!G:G,MATCH(属性!A2738,装备!A:A,0))</f>
        <v>11</v>
      </c>
      <c r="D2738" s="15" t="str">
        <f>INDEX(装备!E:E,MATCH(属性!A2738,装备!A:A,0))</f>
        <v>necklace</v>
      </c>
      <c r="E2738" s="14">
        <v>96</v>
      </c>
      <c r="F2738" s="17">
        <f>INT((VLOOKUP($C2738,装备数值,2,0)+VLOOKUP($C2738,装备数值,5,0)*($E2738-1))*VLOOKUP($D2738,系数!$K$2:$O$7,2,0))</f>
        <v>0</v>
      </c>
      <c r="G2738" s="17">
        <f>INT((VLOOKUP($C2738,装备数值,3,0)+VLOOKUP($C2738,装备数值,6,0)*($E2738-1))*VLOOKUP($D2738,系数!$K$2:$O$7,3,0))</f>
        <v>385</v>
      </c>
      <c r="H2738" s="17">
        <f t="shared" si="85"/>
        <v>385</v>
      </c>
      <c r="I2738" s="17">
        <f>INT((VLOOKUP($C2738,装备数值,4,0)+VLOOKUP($C2738,装备数值,7,0)*($E2738-1))*VLOOKUP($D2738,系数!$K$2:$O$7,4,0))</f>
        <v>0</v>
      </c>
      <c r="J2738" s="17">
        <f>INT((VLOOKUP($C2738,装备数值,4,0)+VLOOKUP($C2738,装备数值,7,0)*($E2738-1))*VLOOKUP($D2738,系数!$K$2:$O$7,5,0))</f>
        <v>0</v>
      </c>
      <c r="K2738" s="17">
        <f>INT(VLOOKUP(E2738,强化金币,2,1)*VLOOKUP(INDEX(装备!F:F,MATCH(属性!A2738,装备!A:A,0)),系数!$K$12:$M$15,3,0))</f>
        <v>247500</v>
      </c>
      <c r="L2738" s="17"/>
      <c r="M2738" s="17"/>
      <c r="N2738" s="17"/>
      <c r="O2738" s="17">
        <f>IF(E2738=1,"",VLOOKUP(E2738,系数!$S$2:$AB$12,MATCH(属性!C2738,评级,0),1))</f>
        <v>0</v>
      </c>
    </row>
    <row r="2739" spans="1:15" ht="17.25" thickBot="1" x14ac:dyDescent="0.4">
      <c r="A2739" s="17">
        <f t="shared" si="84"/>
        <v>7100023</v>
      </c>
      <c r="B2739" s="17" t="s">
        <v>81</v>
      </c>
      <c r="C2739" s="15">
        <f>INDEX(装备!G:G,MATCH(属性!A2739,装备!A:A,0))</f>
        <v>11</v>
      </c>
      <c r="D2739" s="15" t="str">
        <f>INDEX(装备!E:E,MATCH(属性!A2739,装备!A:A,0))</f>
        <v>necklace</v>
      </c>
      <c r="E2739" s="14">
        <v>97</v>
      </c>
      <c r="F2739" s="17">
        <f>INT((VLOOKUP($C2739,装备数值,2,0)+VLOOKUP($C2739,装备数值,5,0)*($E2739-1))*VLOOKUP($D2739,系数!$K$2:$O$7,2,0))</f>
        <v>0</v>
      </c>
      <c r="G2739" s="17">
        <f>INT((VLOOKUP($C2739,装备数值,3,0)+VLOOKUP($C2739,装备数值,6,0)*($E2739-1))*VLOOKUP($D2739,系数!$K$2:$O$7,3,0))</f>
        <v>388</v>
      </c>
      <c r="H2739" s="17">
        <f t="shared" si="85"/>
        <v>388</v>
      </c>
      <c r="I2739" s="17">
        <f>INT((VLOOKUP($C2739,装备数值,4,0)+VLOOKUP($C2739,装备数值,7,0)*($E2739-1))*VLOOKUP($D2739,系数!$K$2:$O$7,4,0))</f>
        <v>0</v>
      </c>
      <c r="J2739" s="17">
        <f>INT((VLOOKUP($C2739,装备数值,4,0)+VLOOKUP($C2739,装备数值,7,0)*($E2739-1))*VLOOKUP($D2739,系数!$K$2:$O$7,5,0))</f>
        <v>0</v>
      </c>
      <c r="K2739" s="17">
        <f>INT(VLOOKUP(E2739,强化金币,2,1)*VLOOKUP(INDEX(装备!F:F,MATCH(属性!A2739,装备!A:A,0)),系数!$K$12:$M$15,3,0))</f>
        <v>247500</v>
      </c>
      <c r="L2739" s="17"/>
      <c r="M2739" s="17"/>
      <c r="N2739" s="17"/>
      <c r="O2739" s="17">
        <f>IF(E2739=1,"",VLOOKUP(E2739,系数!$S$2:$AB$12,MATCH(属性!C2739,评级,0),1))</f>
        <v>0</v>
      </c>
    </row>
    <row r="2740" spans="1:15" ht="17.25" thickBot="1" x14ac:dyDescent="0.4">
      <c r="A2740" s="17">
        <f t="shared" si="84"/>
        <v>7100023</v>
      </c>
      <c r="B2740" s="17" t="s">
        <v>81</v>
      </c>
      <c r="C2740" s="15">
        <f>INDEX(装备!G:G,MATCH(属性!A2740,装备!A:A,0))</f>
        <v>11</v>
      </c>
      <c r="D2740" s="15" t="str">
        <f>INDEX(装备!E:E,MATCH(属性!A2740,装备!A:A,0))</f>
        <v>necklace</v>
      </c>
      <c r="E2740" s="14">
        <v>98</v>
      </c>
      <c r="F2740" s="17">
        <f>INT((VLOOKUP($C2740,装备数值,2,0)+VLOOKUP($C2740,装备数值,5,0)*($E2740-1))*VLOOKUP($D2740,系数!$K$2:$O$7,2,0))</f>
        <v>0</v>
      </c>
      <c r="G2740" s="17">
        <f>INT((VLOOKUP($C2740,装备数值,3,0)+VLOOKUP($C2740,装备数值,6,0)*($E2740-1))*VLOOKUP($D2740,系数!$K$2:$O$7,3,0))</f>
        <v>391</v>
      </c>
      <c r="H2740" s="17">
        <f t="shared" si="85"/>
        <v>391</v>
      </c>
      <c r="I2740" s="17">
        <f>INT((VLOOKUP($C2740,装备数值,4,0)+VLOOKUP($C2740,装备数值,7,0)*($E2740-1))*VLOOKUP($D2740,系数!$K$2:$O$7,4,0))</f>
        <v>0</v>
      </c>
      <c r="J2740" s="17">
        <f>INT((VLOOKUP($C2740,装备数值,4,0)+VLOOKUP($C2740,装备数值,7,0)*($E2740-1))*VLOOKUP($D2740,系数!$K$2:$O$7,5,0))</f>
        <v>0</v>
      </c>
      <c r="K2740" s="17">
        <f>INT(VLOOKUP(E2740,强化金币,2,1)*VLOOKUP(INDEX(装备!F:F,MATCH(属性!A2740,装备!A:A,0)),系数!$K$12:$M$15,3,0))</f>
        <v>247500</v>
      </c>
      <c r="L2740" s="17"/>
      <c r="M2740" s="17"/>
      <c r="N2740" s="17"/>
      <c r="O2740" s="17">
        <f>IF(E2740=1,"",VLOOKUP(E2740,系数!$S$2:$AB$12,MATCH(属性!C2740,评级,0),1))</f>
        <v>0</v>
      </c>
    </row>
    <row r="2741" spans="1:15" ht="17.25" thickBot="1" x14ac:dyDescent="0.4">
      <c r="A2741" s="17">
        <f t="shared" si="84"/>
        <v>7100023</v>
      </c>
      <c r="B2741" s="17" t="s">
        <v>81</v>
      </c>
      <c r="C2741" s="15">
        <f>INDEX(装备!G:G,MATCH(属性!A2741,装备!A:A,0))</f>
        <v>11</v>
      </c>
      <c r="D2741" s="15" t="str">
        <f>INDEX(装备!E:E,MATCH(属性!A2741,装备!A:A,0))</f>
        <v>necklace</v>
      </c>
      <c r="E2741" s="14">
        <v>99</v>
      </c>
      <c r="F2741" s="17">
        <f>INT((VLOOKUP($C2741,装备数值,2,0)+VLOOKUP($C2741,装备数值,5,0)*($E2741-1))*VLOOKUP($D2741,系数!$K$2:$O$7,2,0))</f>
        <v>0</v>
      </c>
      <c r="G2741" s="17">
        <f>INT((VLOOKUP($C2741,装备数值,3,0)+VLOOKUP($C2741,装备数值,6,0)*($E2741-1))*VLOOKUP($D2741,系数!$K$2:$O$7,3,0))</f>
        <v>394</v>
      </c>
      <c r="H2741" s="17">
        <f t="shared" si="85"/>
        <v>394</v>
      </c>
      <c r="I2741" s="17">
        <f>INT((VLOOKUP($C2741,装备数值,4,0)+VLOOKUP($C2741,装备数值,7,0)*($E2741-1))*VLOOKUP($D2741,系数!$K$2:$O$7,4,0))</f>
        <v>0</v>
      </c>
      <c r="J2741" s="17">
        <f>INT((VLOOKUP($C2741,装备数值,4,0)+VLOOKUP($C2741,装备数值,7,0)*($E2741-1))*VLOOKUP($D2741,系数!$K$2:$O$7,5,0))</f>
        <v>0</v>
      </c>
      <c r="K2741" s="17">
        <f>INT(VLOOKUP(E2741,强化金币,2,1)*VLOOKUP(INDEX(装备!F:F,MATCH(属性!A2741,装备!A:A,0)),系数!$K$12:$M$15,3,0))</f>
        <v>247500</v>
      </c>
      <c r="L2741" s="17"/>
      <c r="M2741" s="17"/>
      <c r="N2741" s="17"/>
      <c r="O2741" s="17">
        <f>IF(E2741=1,"",VLOOKUP(E2741,系数!$S$2:$AB$12,MATCH(属性!C2741,评级,0),1))</f>
        <v>0</v>
      </c>
    </row>
    <row r="2742" spans="1:15" ht="17.25" thickBot="1" x14ac:dyDescent="0.4">
      <c r="A2742" s="17">
        <f t="shared" si="84"/>
        <v>7100023</v>
      </c>
      <c r="B2742" s="17" t="s">
        <v>81</v>
      </c>
      <c r="C2742" s="15">
        <f>INDEX(装备!G:G,MATCH(属性!A2742,装备!A:A,0))</f>
        <v>11</v>
      </c>
      <c r="D2742" s="15" t="str">
        <f>INDEX(装备!E:E,MATCH(属性!A2742,装备!A:A,0))</f>
        <v>necklace</v>
      </c>
      <c r="E2742" s="14">
        <v>100</v>
      </c>
      <c r="F2742" s="17">
        <f>INT((VLOOKUP($C2742,装备数值,2,0)+VLOOKUP($C2742,装备数值,5,0)*($E2742-1))*VLOOKUP($D2742,系数!$K$2:$O$7,2,0))</f>
        <v>0</v>
      </c>
      <c r="G2742" s="17">
        <f>INT((VLOOKUP($C2742,装备数值,3,0)+VLOOKUP($C2742,装备数值,6,0)*($E2742-1))*VLOOKUP($D2742,系数!$K$2:$O$7,3,0))</f>
        <v>397</v>
      </c>
      <c r="H2742" s="17">
        <f t="shared" si="85"/>
        <v>397</v>
      </c>
      <c r="I2742" s="17">
        <f>INT((VLOOKUP($C2742,装备数值,4,0)+VLOOKUP($C2742,装备数值,7,0)*($E2742-1))*VLOOKUP($D2742,系数!$K$2:$O$7,4,0))</f>
        <v>0</v>
      </c>
      <c r="J2742" s="17">
        <f>INT((VLOOKUP($C2742,装备数值,4,0)+VLOOKUP($C2742,装备数值,7,0)*($E2742-1))*VLOOKUP($D2742,系数!$K$2:$O$7,5,0))</f>
        <v>0</v>
      </c>
      <c r="K2742" s="17">
        <f>INT(VLOOKUP(E2742,强化金币,2,1)*VLOOKUP(INDEX(装备!F:F,MATCH(属性!A2742,装备!A:A,0)),系数!$K$12:$M$15,3,0))</f>
        <v>247500</v>
      </c>
      <c r="L2742" s="17"/>
      <c r="M2742" s="17"/>
      <c r="N2742" s="17"/>
      <c r="O2742" s="17">
        <f>IF(E2742=1,"",VLOOKUP(E2742,系数!$S$2:$AB$12,MATCH(属性!C2742,评级,0),1))</f>
        <v>0</v>
      </c>
    </row>
    <row r="2743" spans="1:15" ht="17.25" thickBot="1" x14ac:dyDescent="0.4">
      <c r="A2743" s="17">
        <f t="shared" si="84"/>
        <v>7100023</v>
      </c>
      <c r="B2743" s="17" t="s">
        <v>81</v>
      </c>
      <c r="C2743" s="15">
        <f>INDEX(装备!G:G,MATCH(属性!A2743,装备!A:A,0))</f>
        <v>11</v>
      </c>
      <c r="D2743" s="15" t="str">
        <f>INDEX(装备!E:E,MATCH(属性!A2743,装备!A:A,0))</f>
        <v>necklace</v>
      </c>
      <c r="E2743" s="14">
        <v>101</v>
      </c>
      <c r="F2743" s="17">
        <f>INT((VLOOKUP($C2743,装备数值,2,0)+VLOOKUP($C2743,装备数值,5,0)*($E2743-1))*VLOOKUP($D2743,系数!$K$2:$O$7,2,0))</f>
        <v>0</v>
      </c>
      <c r="G2743" s="17">
        <f>INT((VLOOKUP($C2743,装备数值,3,0)+VLOOKUP($C2743,装备数值,6,0)*($E2743-1))*VLOOKUP($D2743,系数!$K$2:$O$7,3,0))</f>
        <v>400</v>
      </c>
      <c r="H2743" s="17">
        <f t="shared" si="85"/>
        <v>400</v>
      </c>
      <c r="I2743" s="17">
        <f>INT((VLOOKUP($C2743,装备数值,4,0)+VLOOKUP($C2743,装备数值,7,0)*($E2743-1))*VLOOKUP($D2743,系数!$K$2:$O$7,4,0))</f>
        <v>0</v>
      </c>
      <c r="J2743" s="17">
        <f>INT((VLOOKUP($C2743,装备数值,4,0)+VLOOKUP($C2743,装备数值,7,0)*($E2743-1))*VLOOKUP($D2743,系数!$K$2:$O$7,5,0))</f>
        <v>0</v>
      </c>
      <c r="K2743" s="17">
        <f>INT(VLOOKUP(E2743,强化金币,2,1)*VLOOKUP(INDEX(装备!F:F,MATCH(属性!A2743,装备!A:A,0)),系数!$K$12:$M$15,3,0))</f>
        <v>247500</v>
      </c>
      <c r="L2743" s="17"/>
      <c r="M2743" s="17"/>
      <c r="N2743" s="17"/>
      <c r="O2743" s="17">
        <f>IF(E2743=1,"",VLOOKUP(E2743,系数!$S$2:$AB$12,MATCH(属性!C2743,评级,0),1))</f>
        <v>0</v>
      </c>
    </row>
    <row r="2744" spans="1:15" ht="17.25" thickBot="1" x14ac:dyDescent="0.4">
      <c r="A2744" s="17">
        <f t="shared" si="84"/>
        <v>7100023</v>
      </c>
      <c r="B2744" s="17" t="s">
        <v>81</v>
      </c>
      <c r="C2744" s="15">
        <f>INDEX(装备!G:G,MATCH(属性!A2744,装备!A:A,0))</f>
        <v>11</v>
      </c>
      <c r="D2744" s="15" t="str">
        <f>INDEX(装备!E:E,MATCH(属性!A2744,装备!A:A,0))</f>
        <v>necklace</v>
      </c>
      <c r="E2744" s="14">
        <v>102</v>
      </c>
      <c r="F2744" s="17">
        <f>INT((VLOOKUP($C2744,装备数值,2,0)+VLOOKUP($C2744,装备数值,5,0)*($E2744-1))*VLOOKUP($D2744,系数!$K$2:$O$7,2,0))</f>
        <v>0</v>
      </c>
      <c r="G2744" s="17">
        <f>INT((VLOOKUP($C2744,装备数值,3,0)+VLOOKUP($C2744,装备数值,6,0)*($E2744-1))*VLOOKUP($D2744,系数!$K$2:$O$7,3,0))</f>
        <v>403</v>
      </c>
      <c r="H2744" s="17">
        <f t="shared" si="85"/>
        <v>403</v>
      </c>
      <c r="I2744" s="17">
        <f>INT((VLOOKUP($C2744,装备数值,4,0)+VLOOKUP($C2744,装备数值,7,0)*($E2744-1))*VLOOKUP($D2744,系数!$K$2:$O$7,4,0))</f>
        <v>0</v>
      </c>
      <c r="J2744" s="17">
        <f>INT((VLOOKUP($C2744,装备数值,4,0)+VLOOKUP($C2744,装备数值,7,0)*($E2744-1))*VLOOKUP($D2744,系数!$K$2:$O$7,5,0))</f>
        <v>0</v>
      </c>
      <c r="K2744" s="17">
        <f>INT(VLOOKUP(E2744,强化金币,2,1)*VLOOKUP(INDEX(装备!F:F,MATCH(属性!A2744,装备!A:A,0)),系数!$K$12:$M$15,3,0))</f>
        <v>247500</v>
      </c>
      <c r="L2744" s="17"/>
      <c r="M2744" s="17"/>
      <c r="N2744" s="17"/>
      <c r="O2744" s="17">
        <f>IF(E2744=1,"",VLOOKUP(E2744,系数!$S$2:$AB$12,MATCH(属性!C2744,评级,0),1))</f>
        <v>0</v>
      </c>
    </row>
    <row r="2745" spans="1:15" ht="17.25" thickBot="1" x14ac:dyDescent="0.4">
      <c r="A2745" s="17">
        <f t="shared" si="84"/>
        <v>7100023</v>
      </c>
      <c r="B2745" s="17" t="s">
        <v>81</v>
      </c>
      <c r="C2745" s="15">
        <f>INDEX(装备!G:G,MATCH(属性!A2745,装备!A:A,0))</f>
        <v>11</v>
      </c>
      <c r="D2745" s="15" t="str">
        <f>INDEX(装备!E:E,MATCH(属性!A2745,装备!A:A,0))</f>
        <v>necklace</v>
      </c>
      <c r="E2745" s="14">
        <v>103</v>
      </c>
      <c r="F2745" s="17">
        <f>INT((VLOOKUP($C2745,装备数值,2,0)+VLOOKUP($C2745,装备数值,5,0)*($E2745-1))*VLOOKUP($D2745,系数!$K$2:$O$7,2,0))</f>
        <v>0</v>
      </c>
      <c r="G2745" s="17">
        <f>INT((VLOOKUP($C2745,装备数值,3,0)+VLOOKUP($C2745,装备数值,6,0)*($E2745-1))*VLOOKUP($D2745,系数!$K$2:$O$7,3,0))</f>
        <v>406</v>
      </c>
      <c r="H2745" s="17">
        <f t="shared" si="85"/>
        <v>406</v>
      </c>
      <c r="I2745" s="17">
        <f>INT((VLOOKUP($C2745,装备数值,4,0)+VLOOKUP($C2745,装备数值,7,0)*($E2745-1))*VLOOKUP($D2745,系数!$K$2:$O$7,4,0))</f>
        <v>0</v>
      </c>
      <c r="J2745" s="17">
        <f>INT((VLOOKUP($C2745,装备数值,4,0)+VLOOKUP($C2745,装备数值,7,0)*($E2745-1))*VLOOKUP($D2745,系数!$K$2:$O$7,5,0))</f>
        <v>0</v>
      </c>
      <c r="K2745" s="17">
        <f>INT(VLOOKUP(E2745,强化金币,2,1)*VLOOKUP(INDEX(装备!F:F,MATCH(属性!A2745,装备!A:A,0)),系数!$K$12:$M$15,3,0))</f>
        <v>247500</v>
      </c>
      <c r="L2745" s="17"/>
      <c r="M2745" s="17"/>
      <c r="N2745" s="17"/>
      <c r="O2745" s="17">
        <f>IF(E2745=1,"",VLOOKUP(E2745,系数!$S$2:$AB$12,MATCH(属性!C2745,评级,0),1))</f>
        <v>0</v>
      </c>
    </row>
    <row r="2746" spans="1:15" ht="17.25" thickBot="1" x14ac:dyDescent="0.4">
      <c r="A2746" s="17">
        <f t="shared" si="84"/>
        <v>7100023</v>
      </c>
      <c r="B2746" s="17" t="s">
        <v>81</v>
      </c>
      <c r="C2746" s="15">
        <f>INDEX(装备!G:G,MATCH(属性!A2746,装备!A:A,0))</f>
        <v>11</v>
      </c>
      <c r="D2746" s="15" t="str">
        <f>INDEX(装备!E:E,MATCH(属性!A2746,装备!A:A,0))</f>
        <v>necklace</v>
      </c>
      <c r="E2746" s="14">
        <v>104</v>
      </c>
      <c r="F2746" s="17">
        <f>INT((VLOOKUP($C2746,装备数值,2,0)+VLOOKUP($C2746,装备数值,5,0)*($E2746-1))*VLOOKUP($D2746,系数!$K$2:$O$7,2,0))</f>
        <v>0</v>
      </c>
      <c r="G2746" s="17">
        <f>INT((VLOOKUP($C2746,装备数值,3,0)+VLOOKUP($C2746,装备数值,6,0)*($E2746-1))*VLOOKUP($D2746,系数!$K$2:$O$7,3,0))</f>
        <v>409</v>
      </c>
      <c r="H2746" s="17">
        <f t="shared" si="85"/>
        <v>409</v>
      </c>
      <c r="I2746" s="17">
        <f>INT((VLOOKUP($C2746,装备数值,4,0)+VLOOKUP($C2746,装备数值,7,0)*($E2746-1))*VLOOKUP($D2746,系数!$K$2:$O$7,4,0))</f>
        <v>0</v>
      </c>
      <c r="J2746" s="17">
        <f>INT((VLOOKUP($C2746,装备数值,4,0)+VLOOKUP($C2746,装备数值,7,0)*($E2746-1))*VLOOKUP($D2746,系数!$K$2:$O$7,5,0))</f>
        <v>0</v>
      </c>
      <c r="K2746" s="17">
        <f>INT(VLOOKUP(E2746,强化金币,2,1)*VLOOKUP(INDEX(装备!F:F,MATCH(属性!A2746,装备!A:A,0)),系数!$K$12:$M$15,3,0))</f>
        <v>247500</v>
      </c>
      <c r="L2746" s="17"/>
      <c r="M2746" s="17"/>
      <c r="N2746" s="17"/>
      <c r="O2746" s="17">
        <f>IF(E2746=1,"",VLOOKUP(E2746,系数!$S$2:$AB$12,MATCH(属性!C2746,评级,0),1))</f>
        <v>0</v>
      </c>
    </row>
    <row r="2747" spans="1:15" ht="17.25" thickBot="1" x14ac:dyDescent="0.4">
      <c r="A2747" s="17">
        <f t="shared" si="84"/>
        <v>7100023</v>
      </c>
      <c r="B2747" s="17" t="s">
        <v>81</v>
      </c>
      <c r="C2747" s="15">
        <f>INDEX(装备!G:G,MATCH(属性!A2747,装备!A:A,0))</f>
        <v>11</v>
      </c>
      <c r="D2747" s="15" t="str">
        <f>INDEX(装备!E:E,MATCH(属性!A2747,装备!A:A,0))</f>
        <v>necklace</v>
      </c>
      <c r="E2747" s="14">
        <v>105</v>
      </c>
      <c r="F2747" s="17">
        <f>INT((VLOOKUP($C2747,装备数值,2,0)+VLOOKUP($C2747,装备数值,5,0)*($E2747-1))*VLOOKUP($D2747,系数!$K$2:$O$7,2,0))</f>
        <v>0</v>
      </c>
      <c r="G2747" s="17">
        <f>INT((VLOOKUP($C2747,装备数值,3,0)+VLOOKUP($C2747,装备数值,6,0)*($E2747-1))*VLOOKUP($D2747,系数!$K$2:$O$7,3,0))</f>
        <v>412</v>
      </c>
      <c r="H2747" s="17">
        <f t="shared" si="85"/>
        <v>412</v>
      </c>
      <c r="I2747" s="17">
        <f>INT((VLOOKUP($C2747,装备数值,4,0)+VLOOKUP($C2747,装备数值,7,0)*($E2747-1))*VLOOKUP($D2747,系数!$K$2:$O$7,4,0))</f>
        <v>0</v>
      </c>
      <c r="J2747" s="17">
        <f>INT((VLOOKUP($C2747,装备数值,4,0)+VLOOKUP($C2747,装备数值,7,0)*($E2747-1))*VLOOKUP($D2747,系数!$K$2:$O$7,5,0))</f>
        <v>0</v>
      </c>
      <c r="K2747" s="17">
        <f>INT(VLOOKUP(E2747,强化金币,2,1)*VLOOKUP(INDEX(装备!F:F,MATCH(属性!A2747,装备!A:A,0)),系数!$K$12:$M$15,3,0))</f>
        <v>247500</v>
      </c>
      <c r="L2747" s="17"/>
      <c r="M2747" s="17"/>
      <c r="N2747" s="17"/>
      <c r="O2747" s="17">
        <f>IF(E2747=1,"",VLOOKUP(E2747,系数!$S$2:$AB$12,MATCH(属性!C2747,评级,0),1))</f>
        <v>0</v>
      </c>
    </row>
    <row r="2748" spans="1:15" ht="17.25" thickBot="1" x14ac:dyDescent="0.4">
      <c r="A2748" s="17">
        <f t="shared" ref="A2748:A2811" si="86">A2628+1</f>
        <v>7100023</v>
      </c>
      <c r="B2748" s="17" t="s">
        <v>81</v>
      </c>
      <c r="C2748" s="15">
        <f>INDEX(装备!G:G,MATCH(属性!A2748,装备!A:A,0))</f>
        <v>11</v>
      </c>
      <c r="D2748" s="15" t="str">
        <f>INDEX(装备!E:E,MATCH(属性!A2748,装备!A:A,0))</f>
        <v>necklace</v>
      </c>
      <c r="E2748" s="14">
        <v>106</v>
      </c>
      <c r="F2748" s="17">
        <f>INT((VLOOKUP($C2748,装备数值,2,0)+VLOOKUP($C2748,装备数值,5,0)*($E2748-1))*VLOOKUP($D2748,系数!$K$2:$O$7,2,0))</f>
        <v>0</v>
      </c>
      <c r="G2748" s="17">
        <f>INT((VLOOKUP($C2748,装备数值,3,0)+VLOOKUP($C2748,装备数值,6,0)*($E2748-1))*VLOOKUP($D2748,系数!$K$2:$O$7,3,0))</f>
        <v>415</v>
      </c>
      <c r="H2748" s="17">
        <f t="shared" si="85"/>
        <v>415</v>
      </c>
      <c r="I2748" s="17">
        <f>INT((VLOOKUP($C2748,装备数值,4,0)+VLOOKUP($C2748,装备数值,7,0)*($E2748-1))*VLOOKUP($D2748,系数!$K$2:$O$7,4,0))</f>
        <v>0</v>
      </c>
      <c r="J2748" s="17">
        <f>INT((VLOOKUP($C2748,装备数值,4,0)+VLOOKUP($C2748,装备数值,7,0)*($E2748-1))*VLOOKUP($D2748,系数!$K$2:$O$7,5,0))</f>
        <v>0</v>
      </c>
      <c r="K2748" s="17">
        <f>INT(VLOOKUP(E2748,强化金币,2,1)*VLOOKUP(INDEX(装备!F:F,MATCH(属性!A2748,装备!A:A,0)),系数!$K$12:$M$15,3,0))</f>
        <v>247500</v>
      </c>
      <c r="L2748" s="17"/>
      <c r="M2748" s="17"/>
      <c r="N2748" s="17"/>
      <c r="O2748" s="17">
        <f>IF(E2748=1,"",VLOOKUP(E2748,系数!$S$2:$AB$12,MATCH(属性!C2748,评级,0),1))</f>
        <v>0</v>
      </c>
    </row>
    <row r="2749" spans="1:15" ht="17.25" thickBot="1" x14ac:dyDescent="0.4">
      <c r="A2749" s="17">
        <f t="shared" si="86"/>
        <v>7100023</v>
      </c>
      <c r="B2749" s="17" t="s">
        <v>81</v>
      </c>
      <c r="C2749" s="15">
        <f>INDEX(装备!G:G,MATCH(属性!A2749,装备!A:A,0))</f>
        <v>11</v>
      </c>
      <c r="D2749" s="15" t="str">
        <f>INDEX(装备!E:E,MATCH(属性!A2749,装备!A:A,0))</f>
        <v>necklace</v>
      </c>
      <c r="E2749" s="14">
        <v>107</v>
      </c>
      <c r="F2749" s="17">
        <f>INT((VLOOKUP($C2749,装备数值,2,0)+VLOOKUP($C2749,装备数值,5,0)*($E2749-1))*VLOOKUP($D2749,系数!$K$2:$O$7,2,0))</f>
        <v>0</v>
      </c>
      <c r="G2749" s="17">
        <f>INT((VLOOKUP($C2749,装备数值,3,0)+VLOOKUP($C2749,装备数值,6,0)*($E2749-1))*VLOOKUP($D2749,系数!$K$2:$O$7,3,0))</f>
        <v>418</v>
      </c>
      <c r="H2749" s="17">
        <f t="shared" si="85"/>
        <v>418</v>
      </c>
      <c r="I2749" s="17">
        <f>INT((VLOOKUP($C2749,装备数值,4,0)+VLOOKUP($C2749,装备数值,7,0)*($E2749-1))*VLOOKUP($D2749,系数!$K$2:$O$7,4,0))</f>
        <v>0</v>
      </c>
      <c r="J2749" s="17">
        <f>INT((VLOOKUP($C2749,装备数值,4,0)+VLOOKUP($C2749,装备数值,7,0)*($E2749-1))*VLOOKUP($D2749,系数!$K$2:$O$7,5,0))</f>
        <v>0</v>
      </c>
      <c r="K2749" s="17">
        <f>INT(VLOOKUP(E2749,强化金币,2,1)*VLOOKUP(INDEX(装备!F:F,MATCH(属性!A2749,装备!A:A,0)),系数!$K$12:$M$15,3,0))</f>
        <v>247500</v>
      </c>
      <c r="L2749" s="17"/>
      <c r="M2749" s="17"/>
      <c r="N2749" s="17"/>
      <c r="O2749" s="17">
        <f>IF(E2749=1,"",VLOOKUP(E2749,系数!$S$2:$AB$12,MATCH(属性!C2749,评级,0),1))</f>
        <v>0</v>
      </c>
    </row>
    <row r="2750" spans="1:15" ht="17.25" thickBot="1" x14ac:dyDescent="0.4">
      <c r="A2750" s="17">
        <f t="shared" si="86"/>
        <v>7100023</v>
      </c>
      <c r="B2750" s="17" t="s">
        <v>81</v>
      </c>
      <c r="C2750" s="15">
        <f>INDEX(装备!G:G,MATCH(属性!A2750,装备!A:A,0))</f>
        <v>11</v>
      </c>
      <c r="D2750" s="15" t="str">
        <f>INDEX(装备!E:E,MATCH(属性!A2750,装备!A:A,0))</f>
        <v>necklace</v>
      </c>
      <c r="E2750" s="14">
        <v>108</v>
      </c>
      <c r="F2750" s="17">
        <f>INT((VLOOKUP($C2750,装备数值,2,0)+VLOOKUP($C2750,装备数值,5,0)*($E2750-1))*VLOOKUP($D2750,系数!$K$2:$O$7,2,0))</f>
        <v>0</v>
      </c>
      <c r="G2750" s="17">
        <f>INT((VLOOKUP($C2750,装备数值,3,0)+VLOOKUP($C2750,装备数值,6,0)*($E2750-1))*VLOOKUP($D2750,系数!$K$2:$O$7,3,0))</f>
        <v>421</v>
      </c>
      <c r="H2750" s="17">
        <f t="shared" si="85"/>
        <v>421</v>
      </c>
      <c r="I2750" s="17">
        <f>INT((VLOOKUP($C2750,装备数值,4,0)+VLOOKUP($C2750,装备数值,7,0)*($E2750-1))*VLOOKUP($D2750,系数!$K$2:$O$7,4,0))</f>
        <v>0</v>
      </c>
      <c r="J2750" s="17">
        <f>INT((VLOOKUP($C2750,装备数值,4,0)+VLOOKUP($C2750,装备数值,7,0)*($E2750-1))*VLOOKUP($D2750,系数!$K$2:$O$7,5,0))</f>
        <v>0</v>
      </c>
      <c r="K2750" s="17">
        <f>INT(VLOOKUP(E2750,强化金币,2,1)*VLOOKUP(INDEX(装备!F:F,MATCH(属性!A2750,装备!A:A,0)),系数!$K$12:$M$15,3,0))</f>
        <v>247500</v>
      </c>
      <c r="L2750" s="17"/>
      <c r="M2750" s="17"/>
      <c r="N2750" s="17"/>
      <c r="O2750" s="17">
        <f>IF(E2750=1,"",VLOOKUP(E2750,系数!$S$2:$AB$12,MATCH(属性!C2750,评级,0),1))</f>
        <v>0</v>
      </c>
    </row>
    <row r="2751" spans="1:15" ht="17.25" thickBot="1" x14ac:dyDescent="0.4">
      <c r="A2751" s="17">
        <f t="shared" si="86"/>
        <v>7100023</v>
      </c>
      <c r="B2751" s="17" t="s">
        <v>81</v>
      </c>
      <c r="C2751" s="15">
        <f>INDEX(装备!G:G,MATCH(属性!A2751,装备!A:A,0))</f>
        <v>11</v>
      </c>
      <c r="D2751" s="15" t="str">
        <f>INDEX(装备!E:E,MATCH(属性!A2751,装备!A:A,0))</f>
        <v>necklace</v>
      </c>
      <c r="E2751" s="14">
        <v>109</v>
      </c>
      <c r="F2751" s="17">
        <f>INT((VLOOKUP($C2751,装备数值,2,0)+VLOOKUP($C2751,装备数值,5,0)*($E2751-1))*VLOOKUP($D2751,系数!$K$2:$O$7,2,0))</f>
        <v>0</v>
      </c>
      <c r="G2751" s="17">
        <f>INT((VLOOKUP($C2751,装备数值,3,0)+VLOOKUP($C2751,装备数值,6,0)*($E2751-1))*VLOOKUP($D2751,系数!$K$2:$O$7,3,0))</f>
        <v>424</v>
      </c>
      <c r="H2751" s="17">
        <f t="shared" si="85"/>
        <v>424</v>
      </c>
      <c r="I2751" s="17">
        <f>INT((VLOOKUP($C2751,装备数值,4,0)+VLOOKUP($C2751,装备数值,7,0)*($E2751-1))*VLOOKUP($D2751,系数!$K$2:$O$7,4,0))</f>
        <v>0</v>
      </c>
      <c r="J2751" s="17">
        <f>INT((VLOOKUP($C2751,装备数值,4,0)+VLOOKUP($C2751,装备数值,7,0)*($E2751-1))*VLOOKUP($D2751,系数!$K$2:$O$7,5,0))</f>
        <v>0</v>
      </c>
      <c r="K2751" s="17">
        <f>INT(VLOOKUP(E2751,强化金币,2,1)*VLOOKUP(INDEX(装备!F:F,MATCH(属性!A2751,装备!A:A,0)),系数!$K$12:$M$15,3,0))</f>
        <v>247500</v>
      </c>
      <c r="L2751" s="17"/>
      <c r="M2751" s="17"/>
      <c r="N2751" s="17"/>
      <c r="O2751" s="17">
        <f>IF(E2751=1,"",VLOOKUP(E2751,系数!$S$2:$AB$12,MATCH(属性!C2751,评级,0),1))</f>
        <v>0</v>
      </c>
    </row>
    <row r="2752" spans="1:15" ht="17.25" thickBot="1" x14ac:dyDescent="0.4">
      <c r="A2752" s="17">
        <f t="shared" si="86"/>
        <v>7100023</v>
      </c>
      <c r="B2752" s="17" t="s">
        <v>81</v>
      </c>
      <c r="C2752" s="15">
        <f>INDEX(装备!G:G,MATCH(属性!A2752,装备!A:A,0))</f>
        <v>11</v>
      </c>
      <c r="D2752" s="15" t="str">
        <f>INDEX(装备!E:E,MATCH(属性!A2752,装备!A:A,0))</f>
        <v>necklace</v>
      </c>
      <c r="E2752" s="14">
        <v>110</v>
      </c>
      <c r="F2752" s="17">
        <f>INT((VLOOKUP($C2752,装备数值,2,0)+VLOOKUP($C2752,装备数值,5,0)*($E2752-1))*VLOOKUP($D2752,系数!$K$2:$O$7,2,0))</f>
        <v>0</v>
      </c>
      <c r="G2752" s="17">
        <f>INT((VLOOKUP($C2752,装备数值,3,0)+VLOOKUP($C2752,装备数值,6,0)*($E2752-1))*VLOOKUP($D2752,系数!$K$2:$O$7,3,0))</f>
        <v>427</v>
      </c>
      <c r="H2752" s="17">
        <f t="shared" si="85"/>
        <v>427</v>
      </c>
      <c r="I2752" s="17">
        <f>INT((VLOOKUP($C2752,装备数值,4,0)+VLOOKUP($C2752,装备数值,7,0)*($E2752-1))*VLOOKUP($D2752,系数!$K$2:$O$7,4,0))</f>
        <v>0</v>
      </c>
      <c r="J2752" s="17">
        <f>INT((VLOOKUP($C2752,装备数值,4,0)+VLOOKUP($C2752,装备数值,7,0)*($E2752-1))*VLOOKUP($D2752,系数!$K$2:$O$7,5,0))</f>
        <v>0</v>
      </c>
      <c r="K2752" s="17">
        <f>INT(VLOOKUP(E2752,强化金币,2,1)*VLOOKUP(INDEX(装备!F:F,MATCH(属性!A2752,装备!A:A,0)),系数!$K$12:$M$15,3,0))</f>
        <v>247500</v>
      </c>
      <c r="L2752" s="17"/>
      <c r="M2752" s="17"/>
      <c r="N2752" s="17"/>
      <c r="O2752" s="17">
        <f>IF(E2752=1,"",VLOOKUP(E2752,系数!$S$2:$AB$12,MATCH(属性!C2752,评级,0),1))</f>
        <v>0</v>
      </c>
    </row>
    <row r="2753" spans="1:15" ht="17.25" thickBot="1" x14ac:dyDescent="0.4">
      <c r="A2753" s="17">
        <f t="shared" si="86"/>
        <v>7100023</v>
      </c>
      <c r="B2753" s="17" t="s">
        <v>81</v>
      </c>
      <c r="C2753" s="15">
        <f>INDEX(装备!G:G,MATCH(属性!A2753,装备!A:A,0))</f>
        <v>11</v>
      </c>
      <c r="D2753" s="15" t="str">
        <f>INDEX(装备!E:E,MATCH(属性!A2753,装备!A:A,0))</f>
        <v>necklace</v>
      </c>
      <c r="E2753" s="14">
        <v>111</v>
      </c>
      <c r="F2753" s="17">
        <f>INT((VLOOKUP($C2753,装备数值,2,0)+VLOOKUP($C2753,装备数值,5,0)*($E2753-1))*VLOOKUP($D2753,系数!$K$2:$O$7,2,0))</f>
        <v>0</v>
      </c>
      <c r="G2753" s="17">
        <f>INT((VLOOKUP($C2753,装备数值,3,0)+VLOOKUP($C2753,装备数值,6,0)*($E2753-1))*VLOOKUP($D2753,系数!$K$2:$O$7,3,0))</f>
        <v>430</v>
      </c>
      <c r="H2753" s="17">
        <f t="shared" si="85"/>
        <v>430</v>
      </c>
      <c r="I2753" s="17">
        <f>INT((VLOOKUP($C2753,装备数值,4,0)+VLOOKUP($C2753,装备数值,7,0)*($E2753-1))*VLOOKUP($D2753,系数!$K$2:$O$7,4,0))</f>
        <v>0</v>
      </c>
      <c r="J2753" s="17">
        <f>INT((VLOOKUP($C2753,装备数值,4,0)+VLOOKUP($C2753,装备数值,7,0)*($E2753-1))*VLOOKUP($D2753,系数!$K$2:$O$7,5,0))</f>
        <v>0</v>
      </c>
      <c r="K2753" s="17">
        <f>INT(VLOOKUP(E2753,强化金币,2,1)*VLOOKUP(INDEX(装备!F:F,MATCH(属性!A2753,装备!A:A,0)),系数!$K$12:$M$15,3,0))</f>
        <v>247500</v>
      </c>
      <c r="L2753" s="17"/>
      <c r="M2753" s="17"/>
      <c r="N2753" s="17"/>
      <c r="O2753" s="17">
        <f>IF(E2753=1,"",VLOOKUP(E2753,系数!$S$2:$AB$12,MATCH(属性!C2753,评级,0),1))</f>
        <v>0</v>
      </c>
    </row>
    <row r="2754" spans="1:15" ht="17.25" thickBot="1" x14ac:dyDescent="0.4">
      <c r="A2754" s="17">
        <f t="shared" si="86"/>
        <v>7100023</v>
      </c>
      <c r="B2754" s="17" t="s">
        <v>81</v>
      </c>
      <c r="C2754" s="15">
        <f>INDEX(装备!G:G,MATCH(属性!A2754,装备!A:A,0))</f>
        <v>11</v>
      </c>
      <c r="D2754" s="15" t="str">
        <f>INDEX(装备!E:E,MATCH(属性!A2754,装备!A:A,0))</f>
        <v>necklace</v>
      </c>
      <c r="E2754" s="14">
        <v>112</v>
      </c>
      <c r="F2754" s="17">
        <f>INT((VLOOKUP($C2754,装备数值,2,0)+VLOOKUP($C2754,装备数值,5,0)*($E2754-1))*VLOOKUP($D2754,系数!$K$2:$O$7,2,0))</f>
        <v>0</v>
      </c>
      <c r="G2754" s="17">
        <f>INT((VLOOKUP($C2754,装备数值,3,0)+VLOOKUP($C2754,装备数值,6,0)*($E2754-1))*VLOOKUP($D2754,系数!$K$2:$O$7,3,0))</f>
        <v>433</v>
      </c>
      <c r="H2754" s="17">
        <f t="shared" si="85"/>
        <v>433</v>
      </c>
      <c r="I2754" s="17">
        <f>INT((VLOOKUP($C2754,装备数值,4,0)+VLOOKUP($C2754,装备数值,7,0)*($E2754-1))*VLOOKUP($D2754,系数!$K$2:$O$7,4,0))</f>
        <v>0</v>
      </c>
      <c r="J2754" s="17">
        <f>INT((VLOOKUP($C2754,装备数值,4,0)+VLOOKUP($C2754,装备数值,7,0)*($E2754-1))*VLOOKUP($D2754,系数!$K$2:$O$7,5,0))</f>
        <v>0</v>
      </c>
      <c r="K2754" s="17">
        <f>INT(VLOOKUP(E2754,强化金币,2,1)*VLOOKUP(INDEX(装备!F:F,MATCH(属性!A2754,装备!A:A,0)),系数!$K$12:$M$15,3,0))</f>
        <v>247500</v>
      </c>
      <c r="L2754" s="17"/>
      <c r="M2754" s="17"/>
      <c r="N2754" s="17"/>
      <c r="O2754" s="17">
        <f>IF(E2754=1,"",VLOOKUP(E2754,系数!$S$2:$AB$12,MATCH(属性!C2754,评级,0),1))</f>
        <v>0</v>
      </c>
    </row>
    <row r="2755" spans="1:15" ht="17.25" thickBot="1" x14ac:dyDescent="0.4">
      <c r="A2755" s="17">
        <f t="shared" si="86"/>
        <v>7100023</v>
      </c>
      <c r="B2755" s="17" t="s">
        <v>81</v>
      </c>
      <c r="C2755" s="15">
        <f>INDEX(装备!G:G,MATCH(属性!A2755,装备!A:A,0))</f>
        <v>11</v>
      </c>
      <c r="D2755" s="15" t="str">
        <f>INDEX(装备!E:E,MATCH(属性!A2755,装备!A:A,0))</f>
        <v>necklace</v>
      </c>
      <c r="E2755" s="14">
        <v>113</v>
      </c>
      <c r="F2755" s="17">
        <f>INT((VLOOKUP($C2755,装备数值,2,0)+VLOOKUP($C2755,装备数值,5,0)*($E2755-1))*VLOOKUP($D2755,系数!$K$2:$O$7,2,0))</f>
        <v>0</v>
      </c>
      <c r="G2755" s="17">
        <f>INT((VLOOKUP($C2755,装备数值,3,0)+VLOOKUP($C2755,装备数值,6,0)*($E2755-1))*VLOOKUP($D2755,系数!$K$2:$O$7,3,0))</f>
        <v>436</v>
      </c>
      <c r="H2755" s="17">
        <f t="shared" si="85"/>
        <v>436</v>
      </c>
      <c r="I2755" s="17">
        <f>INT((VLOOKUP($C2755,装备数值,4,0)+VLOOKUP($C2755,装备数值,7,0)*($E2755-1))*VLOOKUP($D2755,系数!$K$2:$O$7,4,0))</f>
        <v>0</v>
      </c>
      <c r="J2755" s="17">
        <f>INT((VLOOKUP($C2755,装备数值,4,0)+VLOOKUP($C2755,装备数值,7,0)*($E2755-1))*VLOOKUP($D2755,系数!$K$2:$O$7,5,0))</f>
        <v>0</v>
      </c>
      <c r="K2755" s="17">
        <f>INT(VLOOKUP(E2755,强化金币,2,1)*VLOOKUP(INDEX(装备!F:F,MATCH(属性!A2755,装备!A:A,0)),系数!$K$12:$M$15,3,0))</f>
        <v>247500</v>
      </c>
      <c r="L2755" s="17"/>
      <c r="M2755" s="17"/>
      <c r="N2755" s="17"/>
      <c r="O2755" s="17">
        <f>IF(E2755=1,"",VLOOKUP(E2755,系数!$S$2:$AB$12,MATCH(属性!C2755,评级,0),1))</f>
        <v>0</v>
      </c>
    </row>
    <row r="2756" spans="1:15" ht="17.25" thickBot="1" x14ac:dyDescent="0.4">
      <c r="A2756" s="17">
        <f t="shared" si="86"/>
        <v>7100023</v>
      </c>
      <c r="B2756" s="17" t="s">
        <v>81</v>
      </c>
      <c r="C2756" s="15">
        <f>INDEX(装备!G:G,MATCH(属性!A2756,装备!A:A,0))</f>
        <v>11</v>
      </c>
      <c r="D2756" s="15" t="str">
        <f>INDEX(装备!E:E,MATCH(属性!A2756,装备!A:A,0))</f>
        <v>necklace</v>
      </c>
      <c r="E2756" s="14">
        <v>114</v>
      </c>
      <c r="F2756" s="17">
        <f>INT((VLOOKUP($C2756,装备数值,2,0)+VLOOKUP($C2756,装备数值,5,0)*($E2756-1))*VLOOKUP($D2756,系数!$K$2:$O$7,2,0))</f>
        <v>0</v>
      </c>
      <c r="G2756" s="17">
        <f>INT((VLOOKUP($C2756,装备数值,3,0)+VLOOKUP($C2756,装备数值,6,0)*($E2756-1))*VLOOKUP($D2756,系数!$K$2:$O$7,3,0))</f>
        <v>439</v>
      </c>
      <c r="H2756" s="17">
        <f t="shared" ref="H2756:H2819" si="87">G2756</f>
        <v>439</v>
      </c>
      <c r="I2756" s="17">
        <f>INT((VLOOKUP($C2756,装备数值,4,0)+VLOOKUP($C2756,装备数值,7,0)*($E2756-1))*VLOOKUP($D2756,系数!$K$2:$O$7,4,0))</f>
        <v>0</v>
      </c>
      <c r="J2756" s="17">
        <f>INT((VLOOKUP($C2756,装备数值,4,0)+VLOOKUP($C2756,装备数值,7,0)*($E2756-1))*VLOOKUP($D2756,系数!$K$2:$O$7,5,0))</f>
        <v>0</v>
      </c>
      <c r="K2756" s="17">
        <f>INT(VLOOKUP(E2756,强化金币,2,1)*VLOOKUP(INDEX(装备!F:F,MATCH(属性!A2756,装备!A:A,0)),系数!$K$12:$M$15,3,0))</f>
        <v>247500</v>
      </c>
      <c r="L2756" s="17"/>
      <c r="M2756" s="17"/>
      <c r="N2756" s="17"/>
      <c r="O2756" s="17">
        <f>IF(E2756=1,"",VLOOKUP(E2756,系数!$S$2:$AB$12,MATCH(属性!C2756,评级,0),1))</f>
        <v>0</v>
      </c>
    </row>
    <row r="2757" spans="1:15" ht="17.25" thickBot="1" x14ac:dyDescent="0.4">
      <c r="A2757" s="17">
        <f t="shared" si="86"/>
        <v>7100023</v>
      </c>
      <c r="B2757" s="17" t="s">
        <v>81</v>
      </c>
      <c r="C2757" s="15">
        <f>INDEX(装备!G:G,MATCH(属性!A2757,装备!A:A,0))</f>
        <v>11</v>
      </c>
      <c r="D2757" s="15" t="str">
        <f>INDEX(装备!E:E,MATCH(属性!A2757,装备!A:A,0))</f>
        <v>necklace</v>
      </c>
      <c r="E2757" s="14">
        <v>115</v>
      </c>
      <c r="F2757" s="17">
        <f>INT((VLOOKUP($C2757,装备数值,2,0)+VLOOKUP($C2757,装备数值,5,0)*($E2757-1))*VLOOKUP($D2757,系数!$K$2:$O$7,2,0))</f>
        <v>0</v>
      </c>
      <c r="G2757" s="17">
        <f>INT((VLOOKUP($C2757,装备数值,3,0)+VLOOKUP($C2757,装备数值,6,0)*($E2757-1))*VLOOKUP($D2757,系数!$K$2:$O$7,3,0))</f>
        <v>442</v>
      </c>
      <c r="H2757" s="17">
        <f t="shared" si="87"/>
        <v>442</v>
      </c>
      <c r="I2757" s="17">
        <f>INT((VLOOKUP($C2757,装备数值,4,0)+VLOOKUP($C2757,装备数值,7,0)*($E2757-1))*VLOOKUP($D2757,系数!$K$2:$O$7,4,0))</f>
        <v>0</v>
      </c>
      <c r="J2757" s="17">
        <f>INT((VLOOKUP($C2757,装备数值,4,0)+VLOOKUP($C2757,装备数值,7,0)*($E2757-1))*VLOOKUP($D2757,系数!$K$2:$O$7,5,0))</f>
        <v>0</v>
      </c>
      <c r="K2757" s="17">
        <f>INT(VLOOKUP(E2757,强化金币,2,1)*VLOOKUP(INDEX(装备!F:F,MATCH(属性!A2757,装备!A:A,0)),系数!$K$12:$M$15,3,0))</f>
        <v>247500</v>
      </c>
      <c r="L2757" s="17"/>
      <c r="M2757" s="17"/>
      <c r="N2757" s="17"/>
      <c r="O2757" s="17">
        <f>IF(E2757=1,"",VLOOKUP(E2757,系数!$S$2:$AB$12,MATCH(属性!C2757,评级,0),1))</f>
        <v>0</v>
      </c>
    </row>
    <row r="2758" spans="1:15" ht="17.25" thickBot="1" x14ac:dyDescent="0.4">
      <c r="A2758" s="17">
        <f t="shared" si="86"/>
        <v>7100023</v>
      </c>
      <c r="B2758" s="17" t="s">
        <v>81</v>
      </c>
      <c r="C2758" s="15">
        <f>INDEX(装备!G:G,MATCH(属性!A2758,装备!A:A,0))</f>
        <v>11</v>
      </c>
      <c r="D2758" s="15" t="str">
        <f>INDEX(装备!E:E,MATCH(属性!A2758,装备!A:A,0))</f>
        <v>necklace</v>
      </c>
      <c r="E2758" s="14">
        <v>116</v>
      </c>
      <c r="F2758" s="17">
        <f>INT((VLOOKUP($C2758,装备数值,2,0)+VLOOKUP($C2758,装备数值,5,0)*($E2758-1))*VLOOKUP($D2758,系数!$K$2:$O$7,2,0))</f>
        <v>0</v>
      </c>
      <c r="G2758" s="17">
        <f>INT((VLOOKUP($C2758,装备数值,3,0)+VLOOKUP($C2758,装备数值,6,0)*($E2758-1))*VLOOKUP($D2758,系数!$K$2:$O$7,3,0))</f>
        <v>445</v>
      </c>
      <c r="H2758" s="17">
        <f t="shared" si="87"/>
        <v>445</v>
      </c>
      <c r="I2758" s="17">
        <f>INT((VLOOKUP($C2758,装备数值,4,0)+VLOOKUP($C2758,装备数值,7,0)*($E2758-1))*VLOOKUP($D2758,系数!$K$2:$O$7,4,0))</f>
        <v>0</v>
      </c>
      <c r="J2758" s="17">
        <f>INT((VLOOKUP($C2758,装备数值,4,0)+VLOOKUP($C2758,装备数值,7,0)*($E2758-1))*VLOOKUP($D2758,系数!$K$2:$O$7,5,0))</f>
        <v>0</v>
      </c>
      <c r="K2758" s="17">
        <f>INT(VLOOKUP(E2758,强化金币,2,1)*VLOOKUP(INDEX(装备!F:F,MATCH(属性!A2758,装备!A:A,0)),系数!$K$12:$M$15,3,0))</f>
        <v>247500</v>
      </c>
      <c r="L2758" s="17"/>
      <c r="M2758" s="17"/>
      <c r="N2758" s="17"/>
      <c r="O2758" s="17">
        <f>IF(E2758=1,"",VLOOKUP(E2758,系数!$S$2:$AB$12,MATCH(属性!C2758,评级,0),1))</f>
        <v>0</v>
      </c>
    </row>
    <row r="2759" spans="1:15" ht="17.25" thickBot="1" x14ac:dyDescent="0.4">
      <c r="A2759" s="17">
        <f t="shared" si="86"/>
        <v>7100023</v>
      </c>
      <c r="B2759" s="17" t="s">
        <v>81</v>
      </c>
      <c r="C2759" s="15">
        <f>INDEX(装备!G:G,MATCH(属性!A2759,装备!A:A,0))</f>
        <v>11</v>
      </c>
      <c r="D2759" s="15" t="str">
        <f>INDEX(装备!E:E,MATCH(属性!A2759,装备!A:A,0))</f>
        <v>necklace</v>
      </c>
      <c r="E2759" s="14">
        <v>117</v>
      </c>
      <c r="F2759" s="17">
        <f>INT((VLOOKUP($C2759,装备数值,2,0)+VLOOKUP($C2759,装备数值,5,0)*($E2759-1))*VLOOKUP($D2759,系数!$K$2:$O$7,2,0))</f>
        <v>0</v>
      </c>
      <c r="G2759" s="17">
        <f>INT((VLOOKUP($C2759,装备数值,3,0)+VLOOKUP($C2759,装备数值,6,0)*($E2759-1))*VLOOKUP($D2759,系数!$K$2:$O$7,3,0))</f>
        <v>448</v>
      </c>
      <c r="H2759" s="17">
        <f t="shared" si="87"/>
        <v>448</v>
      </c>
      <c r="I2759" s="17">
        <f>INT((VLOOKUP($C2759,装备数值,4,0)+VLOOKUP($C2759,装备数值,7,0)*($E2759-1))*VLOOKUP($D2759,系数!$K$2:$O$7,4,0))</f>
        <v>0</v>
      </c>
      <c r="J2759" s="17">
        <f>INT((VLOOKUP($C2759,装备数值,4,0)+VLOOKUP($C2759,装备数值,7,0)*($E2759-1))*VLOOKUP($D2759,系数!$K$2:$O$7,5,0))</f>
        <v>0</v>
      </c>
      <c r="K2759" s="17">
        <f>INT(VLOOKUP(E2759,强化金币,2,1)*VLOOKUP(INDEX(装备!F:F,MATCH(属性!A2759,装备!A:A,0)),系数!$K$12:$M$15,3,0))</f>
        <v>247500</v>
      </c>
      <c r="L2759" s="17"/>
      <c r="M2759" s="17"/>
      <c r="N2759" s="17"/>
      <c r="O2759" s="17">
        <f>IF(E2759=1,"",VLOOKUP(E2759,系数!$S$2:$AB$12,MATCH(属性!C2759,评级,0),1))</f>
        <v>0</v>
      </c>
    </row>
    <row r="2760" spans="1:15" ht="17.25" thickBot="1" x14ac:dyDescent="0.4">
      <c r="A2760" s="17">
        <f t="shared" si="86"/>
        <v>7100023</v>
      </c>
      <c r="B2760" s="17" t="s">
        <v>81</v>
      </c>
      <c r="C2760" s="15">
        <f>INDEX(装备!G:G,MATCH(属性!A2760,装备!A:A,0))</f>
        <v>11</v>
      </c>
      <c r="D2760" s="15" t="str">
        <f>INDEX(装备!E:E,MATCH(属性!A2760,装备!A:A,0))</f>
        <v>necklace</v>
      </c>
      <c r="E2760" s="14">
        <v>118</v>
      </c>
      <c r="F2760" s="17">
        <f>INT((VLOOKUP($C2760,装备数值,2,0)+VLOOKUP($C2760,装备数值,5,0)*($E2760-1))*VLOOKUP($D2760,系数!$K$2:$O$7,2,0))</f>
        <v>0</v>
      </c>
      <c r="G2760" s="17">
        <f>INT((VLOOKUP($C2760,装备数值,3,0)+VLOOKUP($C2760,装备数值,6,0)*($E2760-1))*VLOOKUP($D2760,系数!$K$2:$O$7,3,0))</f>
        <v>451</v>
      </c>
      <c r="H2760" s="17">
        <f t="shared" si="87"/>
        <v>451</v>
      </c>
      <c r="I2760" s="17">
        <f>INT((VLOOKUP($C2760,装备数值,4,0)+VLOOKUP($C2760,装备数值,7,0)*($E2760-1))*VLOOKUP($D2760,系数!$K$2:$O$7,4,0))</f>
        <v>0</v>
      </c>
      <c r="J2760" s="17">
        <f>INT((VLOOKUP($C2760,装备数值,4,0)+VLOOKUP($C2760,装备数值,7,0)*($E2760-1))*VLOOKUP($D2760,系数!$K$2:$O$7,5,0))</f>
        <v>0</v>
      </c>
      <c r="K2760" s="17">
        <f>INT(VLOOKUP(E2760,强化金币,2,1)*VLOOKUP(INDEX(装备!F:F,MATCH(属性!A2760,装备!A:A,0)),系数!$K$12:$M$15,3,0))</f>
        <v>247500</v>
      </c>
      <c r="L2760" s="17"/>
      <c r="M2760" s="17"/>
      <c r="N2760" s="17"/>
      <c r="O2760" s="17">
        <f>IF(E2760=1,"",VLOOKUP(E2760,系数!$S$2:$AB$12,MATCH(属性!C2760,评级,0),1))</f>
        <v>0</v>
      </c>
    </row>
    <row r="2761" spans="1:15" ht="17.25" thickBot="1" x14ac:dyDescent="0.4">
      <c r="A2761" s="17">
        <f t="shared" si="86"/>
        <v>7100023</v>
      </c>
      <c r="B2761" s="17" t="s">
        <v>81</v>
      </c>
      <c r="C2761" s="15">
        <f>INDEX(装备!G:G,MATCH(属性!A2761,装备!A:A,0))</f>
        <v>11</v>
      </c>
      <c r="D2761" s="15" t="str">
        <f>INDEX(装备!E:E,MATCH(属性!A2761,装备!A:A,0))</f>
        <v>necklace</v>
      </c>
      <c r="E2761" s="14">
        <v>119</v>
      </c>
      <c r="F2761" s="17">
        <f>INT((VLOOKUP($C2761,装备数值,2,0)+VLOOKUP($C2761,装备数值,5,0)*($E2761-1))*VLOOKUP($D2761,系数!$K$2:$O$7,2,0))</f>
        <v>0</v>
      </c>
      <c r="G2761" s="17">
        <f>INT((VLOOKUP($C2761,装备数值,3,0)+VLOOKUP($C2761,装备数值,6,0)*($E2761-1))*VLOOKUP($D2761,系数!$K$2:$O$7,3,0))</f>
        <v>454</v>
      </c>
      <c r="H2761" s="17">
        <f t="shared" si="87"/>
        <v>454</v>
      </c>
      <c r="I2761" s="17">
        <f>INT((VLOOKUP($C2761,装备数值,4,0)+VLOOKUP($C2761,装备数值,7,0)*($E2761-1))*VLOOKUP($D2761,系数!$K$2:$O$7,4,0))</f>
        <v>0</v>
      </c>
      <c r="J2761" s="17">
        <f>INT((VLOOKUP($C2761,装备数值,4,0)+VLOOKUP($C2761,装备数值,7,0)*($E2761-1))*VLOOKUP($D2761,系数!$K$2:$O$7,5,0))</f>
        <v>0</v>
      </c>
      <c r="K2761" s="17">
        <f>INT(VLOOKUP(E2761,强化金币,2,1)*VLOOKUP(INDEX(装备!F:F,MATCH(属性!A2761,装备!A:A,0)),系数!$K$12:$M$15,3,0))</f>
        <v>247500</v>
      </c>
      <c r="L2761" s="17"/>
      <c r="M2761" s="17"/>
      <c r="N2761" s="17"/>
      <c r="O2761" s="17">
        <f>IF(E2761=1,"",VLOOKUP(E2761,系数!$S$2:$AB$12,MATCH(属性!C2761,评级,0),1))</f>
        <v>0</v>
      </c>
    </row>
    <row r="2762" spans="1:15" ht="17.25" thickBot="1" x14ac:dyDescent="0.4">
      <c r="A2762" s="17">
        <f t="shared" si="86"/>
        <v>7100023</v>
      </c>
      <c r="B2762" s="17" t="s">
        <v>81</v>
      </c>
      <c r="C2762" s="15">
        <f>INDEX(装备!G:G,MATCH(属性!A2762,装备!A:A,0))</f>
        <v>11</v>
      </c>
      <c r="D2762" s="15" t="str">
        <f>INDEX(装备!E:E,MATCH(属性!A2762,装备!A:A,0))</f>
        <v>necklace</v>
      </c>
      <c r="E2762" s="14">
        <v>120</v>
      </c>
      <c r="F2762" s="17">
        <f>INT((VLOOKUP($C2762,装备数值,2,0)+VLOOKUP($C2762,装备数值,5,0)*($E2762-1))*VLOOKUP($D2762,系数!$K$2:$O$7,2,0))</f>
        <v>0</v>
      </c>
      <c r="G2762" s="17">
        <f>INT((VLOOKUP($C2762,装备数值,3,0)+VLOOKUP($C2762,装备数值,6,0)*($E2762-1))*VLOOKUP($D2762,系数!$K$2:$O$7,3,0))</f>
        <v>457</v>
      </c>
      <c r="H2762" s="17">
        <f t="shared" si="87"/>
        <v>457</v>
      </c>
      <c r="I2762" s="17">
        <f>INT((VLOOKUP($C2762,装备数值,4,0)+VLOOKUP($C2762,装备数值,7,0)*($E2762-1))*VLOOKUP($D2762,系数!$K$2:$O$7,4,0))</f>
        <v>0</v>
      </c>
      <c r="J2762" s="17">
        <f>INT((VLOOKUP($C2762,装备数值,4,0)+VLOOKUP($C2762,装备数值,7,0)*($E2762-1))*VLOOKUP($D2762,系数!$K$2:$O$7,5,0))</f>
        <v>0</v>
      </c>
      <c r="K2762" s="17">
        <f>INT(VLOOKUP(E2762,强化金币,2,1)*VLOOKUP(INDEX(装备!F:F,MATCH(属性!A2762,装备!A:A,0)),系数!$K$12:$M$15,3,0))</f>
        <v>247500</v>
      </c>
      <c r="L2762" s="17"/>
      <c r="M2762" s="17"/>
      <c r="N2762" s="17"/>
      <c r="O2762" s="17">
        <f>IF(E2762=1,"",VLOOKUP(E2762,系数!$S$2:$AB$12,MATCH(属性!C2762,评级,0),1))</f>
        <v>0</v>
      </c>
    </row>
    <row r="2763" spans="1:15" ht="17.25" thickBot="1" x14ac:dyDescent="0.4">
      <c r="A2763" s="15">
        <f t="shared" si="86"/>
        <v>7100024</v>
      </c>
      <c r="B2763" s="15" t="s">
        <v>84</v>
      </c>
      <c r="C2763" s="15">
        <f>INDEX(装备!G:G,MATCH(属性!A2763,装备!A:A,0))</f>
        <v>11</v>
      </c>
      <c r="D2763" s="15" t="str">
        <f>INDEX(装备!E:E,MATCH(属性!A2763,装备!A:A,0))</f>
        <v>ring</v>
      </c>
      <c r="E2763" s="16">
        <v>1</v>
      </c>
      <c r="F2763" s="17">
        <f>INT((VLOOKUP($C2763,装备数值,2,0)+VLOOKUP($C2763,装备数值,5,0)*($E2763-1))*VLOOKUP($D2763,系数!$K$2:$O$7,2,0))</f>
        <v>0</v>
      </c>
      <c r="G2763" s="17">
        <f>INT((VLOOKUP($C2763,装备数值,3,0)+VLOOKUP($C2763,装备数值,6,0)*($E2763-1))*VLOOKUP($D2763,系数!$K$2:$O$7,3,0))</f>
        <v>100</v>
      </c>
      <c r="H2763" s="17">
        <f t="shared" si="87"/>
        <v>100</v>
      </c>
      <c r="I2763" s="17">
        <f>INT((VLOOKUP($C2763,装备数值,4,0)+VLOOKUP($C2763,装备数值,7,0)*($E2763-1))*VLOOKUP($D2763,系数!$K$2:$O$7,4,0))</f>
        <v>0</v>
      </c>
      <c r="J2763" s="17">
        <f>INT((VLOOKUP($C2763,装备数值,4,0)+VLOOKUP($C2763,装备数值,7,0)*($E2763-1))*VLOOKUP($D2763,系数!$K$2:$O$7,5,0))</f>
        <v>0</v>
      </c>
      <c r="K2763" s="17">
        <f>INT(VLOOKUP(E2763,强化金币,2,1)*VLOOKUP(INDEX(装备!F:F,MATCH(属性!A2763,装备!A:A,0)),系数!$K$12:$M$15,3,0))</f>
        <v>27</v>
      </c>
      <c r="L2763" s="17"/>
      <c r="M2763" s="17"/>
      <c r="N2763" s="17"/>
      <c r="O2763" s="17" t="str">
        <f>IF(E2763=1,"",VLOOKUP(E2763,系数!$S$2:$AB$12,MATCH(属性!C2763,评级,0),1))</f>
        <v/>
      </c>
    </row>
    <row r="2764" spans="1:15" ht="17.25" thickBot="1" x14ac:dyDescent="0.4">
      <c r="A2764" s="17">
        <f t="shared" si="86"/>
        <v>7100024</v>
      </c>
      <c r="B2764" s="17" t="s">
        <v>83</v>
      </c>
      <c r="C2764" s="15">
        <f>INDEX(装备!G:G,MATCH(属性!A2764,装备!A:A,0))</f>
        <v>11</v>
      </c>
      <c r="D2764" s="15" t="str">
        <f>INDEX(装备!E:E,MATCH(属性!A2764,装备!A:A,0))</f>
        <v>ring</v>
      </c>
      <c r="E2764" s="14">
        <v>2</v>
      </c>
      <c r="F2764" s="17">
        <f>INT((VLOOKUP($C2764,装备数值,2,0)+VLOOKUP($C2764,装备数值,5,0)*($E2764-1))*VLOOKUP($D2764,系数!$K$2:$O$7,2,0))</f>
        <v>0</v>
      </c>
      <c r="G2764" s="17">
        <f>INT((VLOOKUP($C2764,装备数值,3,0)+VLOOKUP($C2764,装备数值,6,0)*($E2764-1))*VLOOKUP($D2764,系数!$K$2:$O$7,3,0))</f>
        <v>103</v>
      </c>
      <c r="H2764" s="17">
        <f t="shared" si="87"/>
        <v>103</v>
      </c>
      <c r="I2764" s="17">
        <f>INT((VLOOKUP($C2764,装备数值,4,0)+VLOOKUP($C2764,装备数值,7,0)*($E2764-1))*VLOOKUP($D2764,系数!$K$2:$O$7,4,0))</f>
        <v>0</v>
      </c>
      <c r="J2764" s="17">
        <f>INT((VLOOKUP($C2764,装备数值,4,0)+VLOOKUP($C2764,装备数值,7,0)*($E2764-1))*VLOOKUP($D2764,系数!$K$2:$O$7,5,0))</f>
        <v>0</v>
      </c>
      <c r="K2764" s="17">
        <f>INT(VLOOKUP(E2764,强化金币,2,1)*VLOOKUP(INDEX(装备!F:F,MATCH(属性!A2764,装备!A:A,0)),系数!$K$12:$M$15,3,0))</f>
        <v>44</v>
      </c>
      <c r="L2764" s="17"/>
      <c r="M2764" s="17"/>
      <c r="N2764" s="17"/>
      <c r="O2764" s="17">
        <f>IF(E2764=1,"",VLOOKUP(E2764,系数!$S$2:$AB$12,MATCH(属性!C2764,评级,0),1))</f>
        <v>0</v>
      </c>
    </row>
    <row r="2765" spans="1:15" ht="17.25" thickBot="1" x14ac:dyDescent="0.4">
      <c r="A2765" s="17">
        <f t="shared" si="86"/>
        <v>7100024</v>
      </c>
      <c r="B2765" s="17" t="s">
        <v>83</v>
      </c>
      <c r="C2765" s="15">
        <f>INDEX(装备!G:G,MATCH(属性!A2765,装备!A:A,0))</f>
        <v>11</v>
      </c>
      <c r="D2765" s="15" t="str">
        <f>INDEX(装备!E:E,MATCH(属性!A2765,装备!A:A,0))</f>
        <v>ring</v>
      </c>
      <c r="E2765" s="14">
        <v>3</v>
      </c>
      <c r="F2765" s="17">
        <f>INT((VLOOKUP($C2765,装备数值,2,0)+VLOOKUP($C2765,装备数值,5,0)*($E2765-1))*VLOOKUP($D2765,系数!$K$2:$O$7,2,0))</f>
        <v>0</v>
      </c>
      <c r="G2765" s="17">
        <f>INT((VLOOKUP($C2765,装备数值,3,0)+VLOOKUP($C2765,装备数值,6,0)*($E2765-1))*VLOOKUP($D2765,系数!$K$2:$O$7,3,0))</f>
        <v>106</v>
      </c>
      <c r="H2765" s="17">
        <f t="shared" si="87"/>
        <v>106</v>
      </c>
      <c r="I2765" s="17">
        <f>INT((VLOOKUP($C2765,装备数值,4,0)+VLOOKUP($C2765,装备数值,7,0)*($E2765-1))*VLOOKUP($D2765,系数!$K$2:$O$7,4,0))</f>
        <v>0</v>
      </c>
      <c r="J2765" s="17">
        <f>INT((VLOOKUP($C2765,装备数值,4,0)+VLOOKUP($C2765,装备数值,7,0)*($E2765-1))*VLOOKUP($D2765,系数!$K$2:$O$7,5,0))</f>
        <v>0</v>
      </c>
      <c r="K2765" s="17">
        <f>INT(VLOOKUP(E2765,强化金币,2,1)*VLOOKUP(INDEX(装备!F:F,MATCH(属性!A2765,装备!A:A,0)),系数!$K$12:$M$15,3,0))</f>
        <v>55</v>
      </c>
      <c r="L2765" s="17"/>
      <c r="M2765" s="17"/>
      <c r="N2765" s="17"/>
      <c r="O2765" s="17">
        <f>IF(E2765=1,"",VLOOKUP(E2765,系数!$S$2:$AB$12,MATCH(属性!C2765,评级,0),1))</f>
        <v>0</v>
      </c>
    </row>
    <row r="2766" spans="1:15" ht="17.25" thickBot="1" x14ac:dyDescent="0.4">
      <c r="A2766" s="17">
        <f t="shared" si="86"/>
        <v>7100024</v>
      </c>
      <c r="B2766" s="17" t="s">
        <v>83</v>
      </c>
      <c r="C2766" s="15">
        <f>INDEX(装备!G:G,MATCH(属性!A2766,装备!A:A,0))</f>
        <v>11</v>
      </c>
      <c r="D2766" s="15" t="str">
        <f>INDEX(装备!E:E,MATCH(属性!A2766,装备!A:A,0))</f>
        <v>ring</v>
      </c>
      <c r="E2766" s="14">
        <v>4</v>
      </c>
      <c r="F2766" s="17">
        <f>INT((VLOOKUP($C2766,装备数值,2,0)+VLOOKUP($C2766,装备数值,5,0)*($E2766-1))*VLOOKUP($D2766,系数!$K$2:$O$7,2,0))</f>
        <v>0</v>
      </c>
      <c r="G2766" s="17">
        <f>INT((VLOOKUP($C2766,装备数值,3,0)+VLOOKUP($C2766,装备数值,6,0)*($E2766-1))*VLOOKUP($D2766,系数!$K$2:$O$7,3,0))</f>
        <v>109</v>
      </c>
      <c r="H2766" s="17">
        <f t="shared" si="87"/>
        <v>109</v>
      </c>
      <c r="I2766" s="17">
        <f>INT((VLOOKUP($C2766,装备数值,4,0)+VLOOKUP($C2766,装备数值,7,0)*($E2766-1))*VLOOKUP($D2766,系数!$K$2:$O$7,4,0))</f>
        <v>0</v>
      </c>
      <c r="J2766" s="17">
        <f>INT((VLOOKUP($C2766,装备数值,4,0)+VLOOKUP($C2766,装备数值,7,0)*($E2766-1))*VLOOKUP($D2766,系数!$K$2:$O$7,5,0))</f>
        <v>0</v>
      </c>
      <c r="K2766" s="17">
        <f>INT(VLOOKUP(E2766,强化金币,2,1)*VLOOKUP(INDEX(装备!F:F,MATCH(属性!A2766,装备!A:A,0)),系数!$K$12:$M$15,3,0))</f>
        <v>110</v>
      </c>
      <c r="L2766" s="17"/>
      <c r="M2766" s="17"/>
      <c r="N2766" s="17"/>
      <c r="O2766" s="17">
        <f>IF(E2766=1,"",VLOOKUP(E2766,系数!$S$2:$AB$12,MATCH(属性!C2766,评级,0),1))</f>
        <v>0</v>
      </c>
    </row>
    <row r="2767" spans="1:15" ht="17.25" thickBot="1" x14ac:dyDescent="0.4">
      <c r="A2767" s="17">
        <f t="shared" si="86"/>
        <v>7100024</v>
      </c>
      <c r="B2767" s="17" t="s">
        <v>83</v>
      </c>
      <c r="C2767" s="15">
        <f>INDEX(装备!G:G,MATCH(属性!A2767,装备!A:A,0))</f>
        <v>11</v>
      </c>
      <c r="D2767" s="15" t="str">
        <f>INDEX(装备!E:E,MATCH(属性!A2767,装备!A:A,0))</f>
        <v>ring</v>
      </c>
      <c r="E2767" s="14">
        <v>5</v>
      </c>
      <c r="F2767" s="17">
        <f>INT((VLOOKUP($C2767,装备数值,2,0)+VLOOKUP($C2767,装备数值,5,0)*($E2767-1))*VLOOKUP($D2767,系数!$K$2:$O$7,2,0))</f>
        <v>0</v>
      </c>
      <c r="G2767" s="17">
        <f>INT((VLOOKUP($C2767,装备数值,3,0)+VLOOKUP($C2767,装备数值,6,0)*($E2767-1))*VLOOKUP($D2767,系数!$K$2:$O$7,3,0))</f>
        <v>112</v>
      </c>
      <c r="H2767" s="17">
        <f t="shared" si="87"/>
        <v>112</v>
      </c>
      <c r="I2767" s="17">
        <f>INT((VLOOKUP($C2767,装备数值,4,0)+VLOOKUP($C2767,装备数值,7,0)*($E2767-1))*VLOOKUP($D2767,系数!$K$2:$O$7,4,0))</f>
        <v>0</v>
      </c>
      <c r="J2767" s="17">
        <f>INT((VLOOKUP($C2767,装备数值,4,0)+VLOOKUP($C2767,装备数值,7,0)*($E2767-1))*VLOOKUP($D2767,系数!$K$2:$O$7,5,0))</f>
        <v>0</v>
      </c>
      <c r="K2767" s="17">
        <f>INT(VLOOKUP(E2767,强化金币,2,1)*VLOOKUP(INDEX(装备!F:F,MATCH(属性!A2767,装备!A:A,0)),系数!$K$12:$M$15,3,0))</f>
        <v>165</v>
      </c>
      <c r="L2767" s="17"/>
      <c r="M2767" s="17"/>
      <c r="N2767" s="17"/>
      <c r="O2767" s="17">
        <f>IF(E2767=1,"",VLOOKUP(E2767,系数!$S$2:$AB$12,MATCH(属性!C2767,评级,0),1))</f>
        <v>0</v>
      </c>
    </row>
    <row r="2768" spans="1:15" ht="17.25" thickBot="1" x14ac:dyDescent="0.4">
      <c r="A2768" s="17">
        <f t="shared" si="86"/>
        <v>7100024</v>
      </c>
      <c r="B2768" s="17" t="s">
        <v>83</v>
      </c>
      <c r="C2768" s="15">
        <f>INDEX(装备!G:G,MATCH(属性!A2768,装备!A:A,0))</f>
        <v>11</v>
      </c>
      <c r="D2768" s="15" t="str">
        <f>INDEX(装备!E:E,MATCH(属性!A2768,装备!A:A,0))</f>
        <v>ring</v>
      </c>
      <c r="E2768" s="14">
        <v>6</v>
      </c>
      <c r="F2768" s="17">
        <f>INT((VLOOKUP($C2768,装备数值,2,0)+VLOOKUP($C2768,装备数值,5,0)*($E2768-1))*VLOOKUP($D2768,系数!$K$2:$O$7,2,0))</f>
        <v>0</v>
      </c>
      <c r="G2768" s="17">
        <f>INT((VLOOKUP($C2768,装备数值,3,0)+VLOOKUP($C2768,装备数值,6,0)*($E2768-1))*VLOOKUP($D2768,系数!$K$2:$O$7,3,0))</f>
        <v>115</v>
      </c>
      <c r="H2768" s="17">
        <f t="shared" si="87"/>
        <v>115</v>
      </c>
      <c r="I2768" s="17">
        <f>INT((VLOOKUP($C2768,装备数值,4,0)+VLOOKUP($C2768,装备数值,7,0)*($E2768-1))*VLOOKUP($D2768,系数!$K$2:$O$7,4,0))</f>
        <v>0</v>
      </c>
      <c r="J2768" s="17">
        <f>INT((VLOOKUP($C2768,装备数值,4,0)+VLOOKUP($C2768,装备数值,7,0)*($E2768-1))*VLOOKUP($D2768,系数!$K$2:$O$7,5,0))</f>
        <v>0</v>
      </c>
      <c r="K2768" s="17">
        <f>INT(VLOOKUP(E2768,强化金币,2,1)*VLOOKUP(INDEX(装备!F:F,MATCH(属性!A2768,装备!A:A,0)),系数!$K$12:$M$15,3,0))</f>
        <v>220</v>
      </c>
      <c r="L2768" s="17"/>
      <c r="M2768" s="17"/>
      <c r="N2768" s="17"/>
      <c r="O2768" s="17">
        <f>IF(E2768=1,"",VLOOKUP(E2768,系数!$S$2:$AB$12,MATCH(属性!C2768,评级,0),1))</f>
        <v>0</v>
      </c>
    </row>
    <row r="2769" spans="1:15" ht="17.25" thickBot="1" x14ac:dyDescent="0.4">
      <c r="A2769" s="17">
        <f t="shared" si="86"/>
        <v>7100024</v>
      </c>
      <c r="B2769" s="17" t="s">
        <v>83</v>
      </c>
      <c r="C2769" s="15">
        <f>INDEX(装备!G:G,MATCH(属性!A2769,装备!A:A,0))</f>
        <v>11</v>
      </c>
      <c r="D2769" s="15" t="str">
        <f>INDEX(装备!E:E,MATCH(属性!A2769,装备!A:A,0))</f>
        <v>ring</v>
      </c>
      <c r="E2769" s="14">
        <v>7</v>
      </c>
      <c r="F2769" s="17">
        <f>INT((VLOOKUP($C2769,装备数值,2,0)+VLOOKUP($C2769,装备数值,5,0)*($E2769-1))*VLOOKUP($D2769,系数!$K$2:$O$7,2,0))</f>
        <v>0</v>
      </c>
      <c r="G2769" s="17">
        <f>INT((VLOOKUP($C2769,装备数值,3,0)+VLOOKUP($C2769,装备数值,6,0)*($E2769-1))*VLOOKUP($D2769,系数!$K$2:$O$7,3,0))</f>
        <v>118</v>
      </c>
      <c r="H2769" s="17">
        <f t="shared" si="87"/>
        <v>118</v>
      </c>
      <c r="I2769" s="17">
        <f>INT((VLOOKUP($C2769,装备数值,4,0)+VLOOKUP($C2769,装备数值,7,0)*($E2769-1))*VLOOKUP($D2769,系数!$K$2:$O$7,4,0))</f>
        <v>0</v>
      </c>
      <c r="J2769" s="17">
        <f>INT((VLOOKUP($C2769,装备数值,4,0)+VLOOKUP($C2769,装备数值,7,0)*($E2769-1))*VLOOKUP($D2769,系数!$K$2:$O$7,5,0))</f>
        <v>0</v>
      </c>
      <c r="K2769" s="17">
        <f>INT(VLOOKUP(E2769,强化金币,2,1)*VLOOKUP(INDEX(装备!F:F,MATCH(属性!A2769,装备!A:A,0)),系数!$K$12:$M$15,3,0))</f>
        <v>275</v>
      </c>
      <c r="L2769" s="17"/>
      <c r="M2769" s="17"/>
      <c r="N2769" s="17"/>
      <c r="O2769" s="17">
        <f>IF(E2769=1,"",VLOOKUP(E2769,系数!$S$2:$AB$12,MATCH(属性!C2769,评级,0),1))</f>
        <v>0</v>
      </c>
    </row>
    <row r="2770" spans="1:15" ht="17.25" thickBot="1" x14ac:dyDescent="0.4">
      <c r="A2770" s="17">
        <f t="shared" si="86"/>
        <v>7100024</v>
      </c>
      <c r="B2770" s="17" t="s">
        <v>83</v>
      </c>
      <c r="C2770" s="15">
        <f>INDEX(装备!G:G,MATCH(属性!A2770,装备!A:A,0))</f>
        <v>11</v>
      </c>
      <c r="D2770" s="15" t="str">
        <f>INDEX(装备!E:E,MATCH(属性!A2770,装备!A:A,0))</f>
        <v>ring</v>
      </c>
      <c r="E2770" s="14">
        <v>8</v>
      </c>
      <c r="F2770" s="17">
        <f>INT((VLOOKUP($C2770,装备数值,2,0)+VLOOKUP($C2770,装备数值,5,0)*($E2770-1))*VLOOKUP($D2770,系数!$K$2:$O$7,2,0))</f>
        <v>0</v>
      </c>
      <c r="G2770" s="17">
        <f>INT((VLOOKUP($C2770,装备数值,3,0)+VLOOKUP($C2770,装备数值,6,0)*($E2770-1))*VLOOKUP($D2770,系数!$K$2:$O$7,3,0))</f>
        <v>121</v>
      </c>
      <c r="H2770" s="17">
        <f t="shared" si="87"/>
        <v>121</v>
      </c>
      <c r="I2770" s="17">
        <f>INT((VLOOKUP($C2770,装备数值,4,0)+VLOOKUP($C2770,装备数值,7,0)*($E2770-1))*VLOOKUP($D2770,系数!$K$2:$O$7,4,0))</f>
        <v>0</v>
      </c>
      <c r="J2770" s="17">
        <f>INT((VLOOKUP($C2770,装备数值,4,0)+VLOOKUP($C2770,装备数值,7,0)*($E2770-1))*VLOOKUP($D2770,系数!$K$2:$O$7,5,0))</f>
        <v>0</v>
      </c>
      <c r="K2770" s="17">
        <f>INT(VLOOKUP(E2770,强化金币,2,1)*VLOOKUP(INDEX(装备!F:F,MATCH(属性!A2770,装备!A:A,0)),系数!$K$12:$M$15,3,0))</f>
        <v>330</v>
      </c>
      <c r="L2770" s="17"/>
      <c r="M2770" s="17"/>
      <c r="N2770" s="17"/>
      <c r="O2770" s="17">
        <f>IF(E2770=1,"",VLOOKUP(E2770,系数!$S$2:$AB$12,MATCH(属性!C2770,评级,0),1))</f>
        <v>0</v>
      </c>
    </row>
    <row r="2771" spans="1:15" ht="17.25" thickBot="1" x14ac:dyDescent="0.4">
      <c r="A2771" s="17">
        <f t="shared" si="86"/>
        <v>7100024</v>
      </c>
      <c r="B2771" s="17" t="s">
        <v>83</v>
      </c>
      <c r="C2771" s="15">
        <f>INDEX(装备!G:G,MATCH(属性!A2771,装备!A:A,0))</f>
        <v>11</v>
      </c>
      <c r="D2771" s="15" t="str">
        <f>INDEX(装备!E:E,MATCH(属性!A2771,装备!A:A,0))</f>
        <v>ring</v>
      </c>
      <c r="E2771" s="14">
        <v>9</v>
      </c>
      <c r="F2771" s="17">
        <f>INT((VLOOKUP($C2771,装备数值,2,0)+VLOOKUP($C2771,装备数值,5,0)*($E2771-1))*VLOOKUP($D2771,系数!$K$2:$O$7,2,0))</f>
        <v>0</v>
      </c>
      <c r="G2771" s="17">
        <f>INT((VLOOKUP($C2771,装备数值,3,0)+VLOOKUP($C2771,装备数值,6,0)*($E2771-1))*VLOOKUP($D2771,系数!$K$2:$O$7,3,0))</f>
        <v>124</v>
      </c>
      <c r="H2771" s="17">
        <f t="shared" si="87"/>
        <v>124</v>
      </c>
      <c r="I2771" s="17">
        <f>INT((VLOOKUP($C2771,装备数值,4,0)+VLOOKUP($C2771,装备数值,7,0)*($E2771-1))*VLOOKUP($D2771,系数!$K$2:$O$7,4,0))</f>
        <v>0</v>
      </c>
      <c r="J2771" s="17">
        <f>INT((VLOOKUP($C2771,装备数值,4,0)+VLOOKUP($C2771,装备数值,7,0)*($E2771-1))*VLOOKUP($D2771,系数!$K$2:$O$7,5,0))</f>
        <v>0</v>
      </c>
      <c r="K2771" s="17">
        <f>INT(VLOOKUP(E2771,强化金币,2,1)*VLOOKUP(INDEX(装备!F:F,MATCH(属性!A2771,装备!A:A,0)),系数!$K$12:$M$15,3,0))</f>
        <v>385</v>
      </c>
      <c r="L2771" s="17"/>
      <c r="M2771" s="17"/>
      <c r="N2771" s="17"/>
      <c r="O2771" s="17">
        <f>IF(E2771=1,"",VLOOKUP(E2771,系数!$S$2:$AB$12,MATCH(属性!C2771,评级,0),1))</f>
        <v>0</v>
      </c>
    </row>
    <row r="2772" spans="1:15" ht="17.25" thickBot="1" x14ac:dyDescent="0.4">
      <c r="A2772" s="17">
        <f t="shared" si="86"/>
        <v>7100024</v>
      </c>
      <c r="B2772" s="17" t="s">
        <v>83</v>
      </c>
      <c r="C2772" s="15">
        <f>INDEX(装备!G:G,MATCH(属性!A2772,装备!A:A,0))</f>
        <v>11</v>
      </c>
      <c r="D2772" s="15" t="str">
        <f>INDEX(装备!E:E,MATCH(属性!A2772,装备!A:A,0))</f>
        <v>ring</v>
      </c>
      <c r="E2772" s="14">
        <v>10</v>
      </c>
      <c r="F2772" s="17">
        <f>INT((VLOOKUP($C2772,装备数值,2,0)+VLOOKUP($C2772,装备数值,5,0)*($E2772-1))*VLOOKUP($D2772,系数!$K$2:$O$7,2,0))</f>
        <v>0</v>
      </c>
      <c r="G2772" s="17">
        <f>INT((VLOOKUP($C2772,装备数值,3,0)+VLOOKUP($C2772,装备数值,6,0)*($E2772-1))*VLOOKUP($D2772,系数!$K$2:$O$7,3,0))</f>
        <v>127</v>
      </c>
      <c r="H2772" s="17">
        <f t="shared" si="87"/>
        <v>127</v>
      </c>
      <c r="I2772" s="17">
        <f>INT((VLOOKUP($C2772,装备数值,4,0)+VLOOKUP($C2772,装备数值,7,0)*($E2772-1))*VLOOKUP($D2772,系数!$K$2:$O$7,4,0))</f>
        <v>0</v>
      </c>
      <c r="J2772" s="17">
        <f>INT((VLOOKUP($C2772,装备数值,4,0)+VLOOKUP($C2772,装备数值,7,0)*($E2772-1))*VLOOKUP($D2772,系数!$K$2:$O$7,5,0))</f>
        <v>0</v>
      </c>
      <c r="K2772" s="17">
        <f>INT(VLOOKUP(E2772,强化金币,2,1)*VLOOKUP(INDEX(装备!F:F,MATCH(属性!A2772,装备!A:A,0)),系数!$K$12:$M$15,3,0))</f>
        <v>440</v>
      </c>
      <c r="L2772" s="17"/>
      <c r="M2772" s="17"/>
      <c r="N2772" s="17"/>
      <c r="O2772" s="17">
        <f>IF(E2772=1,"",VLOOKUP(E2772,系数!$S$2:$AB$12,MATCH(属性!C2772,评级,0),1))</f>
        <v>0</v>
      </c>
    </row>
    <row r="2773" spans="1:15" ht="17.25" thickBot="1" x14ac:dyDescent="0.4">
      <c r="A2773" s="17">
        <f t="shared" si="86"/>
        <v>7100024</v>
      </c>
      <c r="B2773" s="17" t="s">
        <v>83</v>
      </c>
      <c r="C2773" s="15">
        <f>INDEX(装备!G:G,MATCH(属性!A2773,装备!A:A,0))</f>
        <v>11</v>
      </c>
      <c r="D2773" s="15" t="str">
        <f>INDEX(装备!E:E,MATCH(属性!A2773,装备!A:A,0))</f>
        <v>ring</v>
      </c>
      <c r="E2773" s="14">
        <v>11</v>
      </c>
      <c r="F2773" s="17">
        <f>INT((VLOOKUP($C2773,装备数值,2,0)+VLOOKUP($C2773,装备数值,5,0)*($E2773-1))*VLOOKUP($D2773,系数!$K$2:$O$7,2,0))</f>
        <v>0</v>
      </c>
      <c r="G2773" s="17">
        <f>INT((VLOOKUP($C2773,装备数值,3,0)+VLOOKUP($C2773,装备数值,6,0)*($E2773-1))*VLOOKUP($D2773,系数!$K$2:$O$7,3,0))</f>
        <v>130</v>
      </c>
      <c r="H2773" s="17">
        <f t="shared" si="87"/>
        <v>130</v>
      </c>
      <c r="I2773" s="17">
        <f>INT((VLOOKUP($C2773,装备数值,4,0)+VLOOKUP($C2773,装备数值,7,0)*($E2773-1))*VLOOKUP($D2773,系数!$K$2:$O$7,4,0))</f>
        <v>0</v>
      </c>
      <c r="J2773" s="17">
        <f>INT((VLOOKUP($C2773,装备数值,4,0)+VLOOKUP($C2773,装备数值,7,0)*($E2773-1))*VLOOKUP($D2773,系数!$K$2:$O$7,5,0))</f>
        <v>0</v>
      </c>
      <c r="K2773" s="17">
        <f>INT(VLOOKUP(E2773,强化金币,2,1)*VLOOKUP(INDEX(装备!F:F,MATCH(属性!A2773,装备!A:A,0)),系数!$K$12:$M$15,3,0))</f>
        <v>495</v>
      </c>
      <c r="L2773" s="17"/>
      <c r="M2773" s="17"/>
      <c r="N2773" s="17"/>
      <c r="O2773" s="17">
        <f>IF(E2773=1,"",VLOOKUP(E2773,系数!$S$2:$AB$12,MATCH(属性!C2773,评级,0),1))</f>
        <v>0</v>
      </c>
    </row>
    <row r="2774" spans="1:15" ht="17.25" thickBot="1" x14ac:dyDescent="0.4">
      <c r="A2774" s="17">
        <f t="shared" si="86"/>
        <v>7100024</v>
      </c>
      <c r="B2774" s="17" t="s">
        <v>83</v>
      </c>
      <c r="C2774" s="15">
        <f>INDEX(装备!G:G,MATCH(属性!A2774,装备!A:A,0))</f>
        <v>11</v>
      </c>
      <c r="D2774" s="15" t="str">
        <f>INDEX(装备!E:E,MATCH(属性!A2774,装备!A:A,0))</f>
        <v>ring</v>
      </c>
      <c r="E2774" s="14">
        <v>12</v>
      </c>
      <c r="F2774" s="17">
        <f>INT((VLOOKUP($C2774,装备数值,2,0)+VLOOKUP($C2774,装备数值,5,0)*($E2774-1))*VLOOKUP($D2774,系数!$K$2:$O$7,2,0))</f>
        <v>0</v>
      </c>
      <c r="G2774" s="17">
        <f>INT((VLOOKUP($C2774,装备数值,3,0)+VLOOKUP($C2774,装备数值,6,0)*($E2774-1))*VLOOKUP($D2774,系数!$K$2:$O$7,3,0))</f>
        <v>133</v>
      </c>
      <c r="H2774" s="17">
        <f t="shared" si="87"/>
        <v>133</v>
      </c>
      <c r="I2774" s="17">
        <f>INT((VLOOKUP($C2774,装备数值,4,0)+VLOOKUP($C2774,装备数值,7,0)*($E2774-1))*VLOOKUP($D2774,系数!$K$2:$O$7,4,0))</f>
        <v>0</v>
      </c>
      <c r="J2774" s="17">
        <f>INT((VLOOKUP($C2774,装备数值,4,0)+VLOOKUP($C2774,装备数值,7,0)*($E2774-1))*VLOOKUP($D2774,系数!$K$2:$O$7,5,0))</f>
        <v>0</v>
      </c>
      <c r="K2774" s="17">
        <f>INT(VLOOKUP(E2774,强化金币,2,1)*VLOOKUP(INDEX(装备!F:F,MATCH(属性!A2774,装备!A:A,0)),系数!$K$12:$M$15,3,0))</f>
        <v>550</v>
      </c>
      <c r="L2774" s="17"/>
      <c r="M2774" s="17"/>
      <c r="N2774" s="17"/>
      <c r="O2774" s="17">
        <f>IF(E2774=1,"",VLOOKUP(E2774,系数!$S$2:$AB$12,MATCH(属性!C2774,评级,0),1))</f>
        <v>0</v>
      </c>
    </row>
    <row r="2775" spans="1:15" ht="17.25" thickBot="1" x14ac:dyDescent="0.4">
      <c r="A2775" s="17">
        <f t="shared" si="86"/>
        <v>7100024</v>
      </c>
      <c r="B2775" s="17" t="s">
        <v>83</v>
      </c>
      <c r="C2775" s="15">
        <f>INDEX(装备!G:G,MATCH(属性!A2775,装备!A:A,0))</f>
        <v>11</v>
      </c>
      <c r="D2775" s="15" t="str">
        <f>INDEX(装备!E:E,MATCH(属性!A2775,装备!A:A,0))</f>
        <v>ring</v>
      </c>
      <c r="E2775" s="14">
        <v>13</v>
      </c>
      <c r="F2775" s="17">
        <f>INT((VLOOKUP($C2775,装备数值,2,0)+VLOOKUP($C2775,装备数值,5,0)*($E2775-1))*VLOOKUP($D2775,系数!$K$2:$O$7,2,0))</f>
        <v>0</v>
      </c>
      <c r="G2775" s="17">
        <f>INT((VLOOKUP($C2775,装备数值,3,0)+VLOOKUP($C2775,装备数值,6,0)*($E2775-1))*VLOOKUP($D2775,系数!$K$2:$O$7,3,0))</f>
        <v>136</v>
      </c>
      <c r="H2775" s="17">
        <f t="shared" si="87"/>
        <v>136</v>
      </c>
      <c r="I2775" s="17">
        <f>INT((VLOOKUP($C2775,装备数值,4,0)+VLOOKUP($C2775,装备数值,7,0)*($E2775-1))*VLOOKUP($D2775,系数!$K$2:$O$7,4,0))</f>
        <v>0</v>
      </c>
      <c r="J2775" s="17">
        <f>INT((VLOOKUP($C2775,装备数值,4,0)+VLOOKUP($C2775,装备数值,7,0)*($E2775-1))*VLOOKUP($D2775,系数!$K$2:$O$7,5,0))</f>
        <v>0</v>
      </c>
      <c r="K2775" s="17">
        <f>INT(VLOOKUP(E2775,强化金币,2,1)*VLOOKUP(INDEX(装备!F:F,MATCH(属性!A2775,装备!A:A,0)),系数!$K$12:$M$15,3,0))</f>
        <v>660</v>
      </c>
      <c r="L2775" s="17"/>
      <c r="M2775" s="17"/>
      <c r="N2775" s="17"/>
      <c r="O2775" s="17">
        <f>IF(E2775=1,"",VLOOKUP(E2775,系数!$S$2:$AB$12,MATCH(属性!C2775,评级,0),1))</f>
        <v>0</v>
      </c>
    </row>
    <row r="2776" spans="1:15" ht="17.25" thickBot="1" x14ac:dyDescent="0.4">
      <c r="A2776" s="17">
        <f t="shared" si="86"/>
        <v>7100024</v>
      </c>
      <c r="B2776" s="17" t="s">
        <v>83</v>
      </c>
      <c r="C2776" s="15">
        <f>INDEX(装备!G:G,MATCH(属性!A2776,装备!A:A,0))</f>
        <v>11</v>
      </c>
      <c r="D2776" s="15" t="str">
        <f>INDEX(装备!E:E,MATCH(属性!A2776,装备!A:A,0))</f>
        <v>ring</v>
      </c>
      <c r="E2776" s="14">
        <v>14</v>
      </c>
      <c r="F2776" s="17">
        <f>INT((VLOOKUP($C2776,装备数值,2,0)+VLOOKUP($C2776,装备数值,5,0)*($E2776-1))*VLOOKUP($D2776,系数!$K$2:$O$7,2,0))</f>
        <v>0</v>
      </c>
      <c r="G2776" s="17">
        <f>INT((VLOOKUP($C2776,装备数值,3,0)+VLOOKUP($C2776,装备数值,6,0)*($E2776-1))*VLOOKUP($D2776,系数!$K$2:$O$7,3,0))</f>
        <v>139</v>
      </c>
      <c r="H2776" s="17">
        <f t="shared" si="87"/>
        <v>139</v>
      </c>
      <c r="I2776" s="17">
        <f>INT((VLOOKUP($C2776,装备数值,4,0)+VLOOKUP($C2776,装备数值,7,0)*($E2776-1))*VLOOKUP($D2776,系数!$K$2:$O$7,4,0))</f>
        <v>0</v>
      </c>
      <c r="J2776" s="17">
        <f>INT((VLOOKUP($C2776,装备数值,4,0)+VLOOKUP($C2776,装备数值,7,0)*($E2776-1))*VLOOKUP($D2776,系数!$K$2:$O$7,5,0))</f>
        <v>0</v>
      </c>
      <c r="K2776" s="17">
        <f>INT(VLOOKUP(E2776,强化金币,2,1)*VLOOKUP(INDEX(装备!F:F,MATCH(属性!A2776,装备!A:A,0)),系数!$K$12:$M$15,3,0))</f>
        <v>770</v>
      </c>
      <c r="L2776" s="17"/>
      <c r="M2776" s="17"/>
      <c r="N2776" s="17"/>
      <c r="O2776" s="17">
        <f>IF(E2776=1,"",VLOOKUP(E2776,系数!$S$2:$AB$12,MATCH(属性!C2776,评级,0),1))</f>
        <v>0</v>
      </c>
    </row>
    <row r="2777" spans="1:15" ht="17.25" thickBot="1" x14ac:dyDescent="0.4">
      <c r="A2777" s="17">
        <f t="shared" si="86"/>
        <v>7100024</v>
      </c>
      <c r="B2777" s="17" t="s">
        <v>83</v>
      </c>
      <c r="C2777" s="15">
        <f>INDEX(装备!G:G,MATCH(属性!A2777,装备!A:A,0))</f>
        <v>11</v>
      </c>
      <c r="D2777" s="15" t="str">
        <f>INDEX(装备!E:E,MATCH(属性!A2777,装备!A:A,0))</f>
        <v>ring</v>
      </c>
      <c r="E2777" s="14">
        <v>15</v>
      </c>
      <c r="F2777" s="17">
        <f>INT((VLOOKUP($C2777,装备数值,2,0)+VLOOKUP($C2777,装备数值,5,0)*($E2777-1))*VLOOKUP($D2777,系数!$K$2:$O$7,2,0))</f>
        <v>0</v>
      </c>
      <c r="G2777" s="17">
        <f>INT((VLOOKUP($C2777,装备数值,3,0)+VLOOKUP($C2777,装备数值,6,0)*($E2777-1))*VLOOKUP($D2777,系数!$K$2:$O$7,3,0))</f>
        <v>142</v>
      </c>
      <c r="H2777" s="17">
        <f t="shared" si="87"/>
        <v>142</v>
      </c>
      <c r="I2777" s="17">
        <f>INT((VLOOKUP($C2777,装备数值,4,0)+VLOOKUP($C2777,装备数值,7,0)*($E2777-1))*VLOOKUP($D2777,系数!$K$2:$O$7,4,0))</f>
        <v>0</v>
      </c>
      <c r="J2777" s="17">
        <f>INT((VLOOKUP($C2777,装备数值,4,0)+VLOOKUP($C2777,装备数值,7,0)*($E2777-1))*VLOOKUP($D2777,系数!$K$2:$O$7,5,0))</f>
        <v>0</v>
      </c>
      <c r="K2777" s="17">
        <f>INT(VLOOKUP(E2777,强化金币,2,1)*VLOOKUP(INDEX(装备!F:F,MATCH(属性!A2777,装备!A:A,0)),系数!$K$12:$M$15,3,0))</f>
        <v>880</v>
      </c>
      <c r="L2777" s="17"/>
      <c r="M2777" s="17"/>
      <c r="N2777" s="17"/>
      <c r="O2777" s="17">
        <f>IF(E2777=1,"",VLOOKUP(E2777,系数!$S$2:$AB$12,MATCH(属性!C2777,评级,0),1))</f>
        <v>0</v>
      </c>
    </row>
    <row r="2778" spans="1:15" ht="17.25" thickBot="1" x14ac:dyDescent="0.4">
      <c r="A2778" s="17">
        <f t="shared" si="86"/>
        <v>7100024</v>
      </c>
      <c r="B2778" s="17" t="s">
        <v>83</v>
      </c>
      <c r="C2778" s="15">
        <f>INDEX(装备!G:G,MATCH(属性!A2778,装备!A:A,0))</f>
        <v>11</v>
      </c>
      <c r="D2778" s="15" t="str">
        <f>INDEX(装备!E:E,MATCH(属性!A2778,装备!A:A,0))</f>
        <v>ring</v>
      </c>
      <c r="E2778" s="14">
        <v>16</v>
      </c>
      <c r="F2778" s="17">
        <f>INT((VLOOKUP($C2778,装备数值,2,0)+VLOOKUP($C2778,装备数值,5,0)*($E2778-1))*VLOOKUP($D2778,系数!$K$2:$O$7,2,0))</f>
        <v>0</v>
      </c>
      <c r="G2778" s="17">
        <f>INT((VLOOKUP($C2778,装备数值,3,0)+VLOOKUP($C2778,装备数值,6,0)*($E2778-1))*VLOOKUP($D2778,系数!$K$2:$O$7,3,0))</f>
        <v>145</v>
      </c>
      <c r="H2778" s="17">
        <f t="shared" si="87"/>
        <v>145</v>
      </c>
      <c r="I2778" s="17">
        <f>INT((VLOOKUP($C2778,装备数值,4,0)+VLOOKUP($C2778,装备数值,7,0)*($E2778-1))*VLOOKUP($D2778,系数!$K$2:$O$7,4,0))</f>
        <v>0</v>
      </c>
      <c r="J2778" s="17">
        <f>INT((VLOOKUP($C2778,装备数值,4,0)+VLOOKUP($C2778,装备数值,7,0)*($E2778-1))*VLOOKUP($D2778,系数!$K$2:$O$7,5,0))</f>
        <v>0</v>
      </c>
      <c r="K2778" s="17">
        <f>INT(VLOOKUP(E2778,强化金币,2,1)*VLOOKUP(INDEX(装备!F:F,MATCH(属性!A2778,装备!A:A,0)),系数!$K$12:$M$15,3,0))</f>
        <v>990</v>
      </c>
      <c r="L2778" s="17"/>
      <c r="M2778" s="17"/>
      <c r="N2778" s="17"/>
      <c r="O2778" s="17">
        <f>IF(E2778=1,"",VLOOKUP(E2778,系数!$S$2:$AB$12,MATCH(属性!C2778,评级,0),1))</f>
        <v>0</v>
      </c>
    </row>
    <row r="2779" spans="1:15" ht="17.25" thickBot="1" x14ac:dyDescent="0.4">
      <c r="A2779" s="17">
        <f t="shared" si="86"/>
        <v>7100024</v>
      </c>
      <c r="B2779" s="17" t="s">
        <v>83</v>
      </c>
      <c r="C2779" s="15">
        <f>INDEX(装备!G:G,MATCH(属性!A2779,装备!A:A,0))</f>
        <v>11</v>
      </c>
      <c r="D2779" s="15" t="str">
        <f>INDEX(装备!E:E,MATCH(属性!A2779,装备!A:A,0))</f>
        <v>ring</v>
      </c>
      <c r="E2779" s="14">
        <v>17</v>
      </c>
      <c r="F2779" s="17">
        <f>INT((VLOOKUP($C2779,装备数值,2,0)+VLOOKUP($C2779,装备数值,5,0)*($E2779-1))*VLOOKUP($D2779,系数!$K$2:$O$7,2,0))</f>
        <v>0</v>
      </c>
      <c r="G2779" s="17">
        <f>INT((VLOOKUP($C2779,装备数值,3,0)+VLOOKUP($C2779,装备数值,6,0)*($E2779-1))*VLOOKUP($D2779,系数!$K$2:$O$7,3,0))</f>
        <v>148</v>
      </c>
      <c r="H2779" s="17">
        <f t="shared" si="87"/>
        <v>148</v>
      </c>
      <c r="I2779" s="17">
        <f>INT((VLOOKUP($C2779,装备数值,4,0)+VLOOKUP($C2779,装备数值,7,0)*($E2779-1))*VLOOKUP($D2779,系数!$K$2:$O$7,4,0))</f>
        <v>0</v>
      </c>
      <c r="J2779" s="17">
        <f>INT((VLOOKUP($C2779,装备数值,4,0)+VLOOKUP($C2779,装备数值,7,0)*($E2779-1))*VLOOKUP($D2779,系数!$K$2:$O$7,5,0))</f>
        <v>0</v>
      </c>
      <c r="K2779" s="17">
        <f>INT(VLOOKUP(E2779,强化金币,2,1)*VLOOKUP(INDEX(装备!F:F,MATCH(属性!A2779,装备!A:A,0)),系数!$K$12:$M$15,3,0))</f>
        <v>1100</v>
      </c>
      <c r="L2779" s="17"/>
      <c r="M2779" s="17"/>
      <c r="N2779" s="17"/>
      <c r="O2779" s="17">
        <f>IF(E2779=1,"",VLOOKUP(E2779,系数!$S$2:$AB$12,MATCH(属性!C2779,评级,0),1))</f>
        <v>0</v>
      </c>
    </row>
    <row r="2780" spans="1:15" ht="17.25" thickBot="1" x14ac:dyDescent="0.4">
      <c r="A2780" s="17">
        <f t="shared" si="86"/>
        <v>7100024</v>
      </c>
      <c r="B2780" s="17" t="s">
        <v>83</v>
      </c>
      <c r="C2780" s="15">
        <f>INDEX(装备!G:G,MATCH(属性!A2780,装备!A:A,0))</f>
        <v>11</v>
      </c>
      <c r="D2780" s="15" t="str">
        <f>INDEX(装备!E:E,MATCH(属性!A2780,装备!A:A,0))</f>
        <v>ring</v>
      </c>
      <c r="E2780" s="14">
        <v>18</v>
      </c>
      <c r="F2780" s="17">
        <f>INT((VLOOKUP($C2780,装备数值,2,0)+VLOOKUP($C2780,装备数值,5,0)*($E2780-1))*VLOOKUP($D2780,系数!$K$2:$O$7,2,0))</f>
        <v>0</v>
      </c>
      <c r="G2780" s="17">
        <f>INT((VLOOKUP($C2780,装备数值,3,0)+VLOOKUP($C2780,装备数值,6,0)*($E2780-1))*VLOOKUP($D2780,系数!$K$2:$O$7,3,0))</f>
        <v>151</v>
      </c>
      <c r="H2780" s="17">
        <f t="shared" si="87"/>
        <v>151</v>
      </c>
      <c r="I2780" s="17">
        <f>INT((VLOOKUP($C2780,装备数值,4,0)+VLOOKUP($C2780,装备数值,7,0)*($E2780-1))*VLOOKUP($D2780,系数!$K$2:$O$7,4,0))</f>
        <v>0</v>
      </c>
      <c r="J2780" s="17">
        <f>INT((VLOOKUP($C2780,装备数值,4,0)+VLOOKUP($C2780,装备数值,7,0)*($E2780-1))*VLOOKUP($D2780,系数!$K$2:$O$7,5,0))</f>
        <v>0</v>
      </c>
      <c r="K2780" s="17">
        <f>INT(VLOOKUP(E2780,强化金币,2,1)*VLOOKUP(INDEX(装备!F:F,MATCH(属性!A2780,装备!A:A,0)),系数!$K$12:$M$15,3,0))</f>
        <v>1210</v>
      </c>
      <c r="L2780" s="17"/>
      <c r="M2780" s="17"/>
      <c r="N2780" s="17"/>
      <c r="O2780" s="17">
        <f>IF(E2780=1,"",VLOOKUP(E2780,系数!$S$2:$AB$12,MATCH(属性!C2780,评级,0),1))</f>
        <v>0</v>
      </c>
    </row>
    <row r="2781" spans="1:15" ht="17.25" thickBot="1" x14ac:dyDescent="0.4">
      <c r="A2781" s="17">
        <f t="shared" si="86"/>
        <v>7100024</v>
      </c>
      <c r="B2781" s="17" t="s">
        <v>83</v>
      </c>
      <c r="C2781" s="15">
        <f>INDEX(装备!G:G,MATCH(属性!A2781,装备!A:A,0))</f>
        <v>11</v>
      </c>
      <c r="D2781" s="15" t="str">
        <f>INDEX(装备!E:E,MATCH(属性!A2781,装备!A:A,0))</f>
        <v>ring</v>
      </c>
      <c r="E2781" s="14">
        <v>19</v>
      </c>
      <c r="F2781" s="17">
        <f>INT((VLOOKUP($C2781,装备数值,2,0)+VLOOKUP($C2781,装备数值,5,0)*($E2781-1))*VLOOKUP($D2781,系数!$K$2:$O$7,2,0))</f>
        <v>0</v>
      </c>
      <c r="G2781" s="17">
        <f>INT((VLOOKUP($C2781,装备数值,3,0)+VLOOKUP($C2781,装备数值,6,0)*($E2781-1))*VLOOKUP($D2781,系数!$K$2:$O$7,3,0))</f>
        <v>154</v>
      </c>
      <c r="H2781" s="17">
        <f t="shared" si="87"/>
        <v>154</v>
      </c>
      <c r="I2781" s="17">
        <f>INT((VLOOKUP($C2781,装备数值,4,0)+VLOOKUP($C2781,装备数值,7,0)*($E2781-1))*VLOOKUP($D2781,系数!$K$2:$O$7,4,0))</f>
        <v>0</v>
      </c>
      <c r="J2781" s="17">
        <f>INT((VLOOKUP($C2781,装备数值,4,0)+VLOOKUP($C2781,装备数值,7,0)*($E2781-1))*VLOOKUP($D2781,系数!$K$2:$O$7,5,0))</f>
        <v>0</v>
      </c>
      <c r="K2781" s="17">
        <f>INT(VLOOKUP(E2781,强化金币,2,1)*VLOOKUP(INDEX(装备!F:F,MATCH(属性!A2781,装备!A:A,0)),系数!$K$12:$M$15,3,0))</f>
        <v>1320</v>
      </c>
      <c r="L2781" s="17"/>
      <c r="M2781" s="17"/>
      <c r="N2781" s="17"/>
      <c r="O2781" s="17">
        <f>IF(E2781=1,"",VLOOKUP(E2781,系数!$S$2:$AB$12,MATCH(属性!C2781,评级,0),1))</f>
        <v>0</v>
      </c>
    </row>
    <row r="2782" spans="1:15" ht="17.25" thickBot="1" x14ac:dyDescent="0.4">
      <c r="A2782" s="17">
        <f t="shared" si="86"/>
        <v>7100024</v>
      </c>
      <c r="B2782" s="17" t="s">
        <v>83</v>
      </c>
      <c r="C2782" s="15">
        <f>INDEX(装备!G:G,MATCH(属性!A2782,装备!A:A,0))</f>
        <v>11</v>
      </c>
      <c r="D2782" s="15" t="str">
        <f>INDEX(装备!E:E,MATCH(属性!A2782,装备!A:A,0))</f>
        <v>ring</v>
      </c>
      <c r="E2782" s="14">
        <v>20</v>
      </c>
      <c r="F2782" s="17">
        <f>INT((VLOOKUP($C2782,装备数值,2,0)+VLOOKUP($C2782,装备数值,5,0)*($E2782-1))*VLOOKUP($D2782,系数!$K$2:$O$7,2,0))</f>
        <v>0</v>
      </c>
      <c r="G2782" s="17">
        <f>INT((VLOOKUP($C2782,装备数值,3,0)+VLOOKUP($C2782,装备数值,6,0)*($E2782-1))*VLOOKUP($D2782,系数!$K$2:$O$7,3,0))</f>
        <v>157</v>
      </c>
      <c r="H2782" s="17">
        <f t="shared" si="87"/>
        <v>157</v>
      </c>
      <c r="I2782" s="17">
        <f>INT((VLOOKUP($C2782,装备数值,4,0)+VLOOKUP($C2782,装备数值,7,0)*($E2782-1))*VLOOKUP($D2782,系数!$K$2:$O$7,4,0))</f>
        <v>0</v>
      </c>
      <c r="J2782" s="17">
        <f>INT((VLOOKUP($C2782,装备数值,4,0)+VLOOKUP($C2782,装备数值,7,0)*($E2782-1))*VLOOKUP($D2782,系数!$K$2:$O$7,5,0))</f>
        <v>0</v>
      </c>
      <c r="K2782" s="17">
        <f>INT(VLOOKUP(E2782,强化金币,2,1)*VLOOKUP(INDEX(装备!F:F,MATCH(属性!A2782,装备!A:A,0)),系数!$K$12:$M$15,3,0))</f>
        <v>1430</v>
      </c>
      <c r="L2782" s="17"/>
      <c r="M2782" s="17"/>
      <c r="N2782" s="17"/>
      <c r="O2782" s="17">
        <f>IF(E2782=1,"",VLOOKUP(E2782,系数!$S$2:$AB$12,MATCH(属性!C2782,评级,0),1))</f>
        <v>0</v>
      </c>
    </row>
    <row r="2783" spans="1:15" ht="17.25" thickBot="1" x14ac:dyDescent="0.4">
      <c r="A2783" s="17">
        <f t="shared" si="86"/>
        <v>7100024</v>
      </c>
      <c r="B2783" s="17" t="s">
        <v>83</v>
      </c>
      <c r="C2783" s="15">
        <f>INDEX(装备!G:G,MATCH(属性!A2783,装备!A:A,0))</f>
        <v>11</v>
      </c>
      <c r="D2783" s="15" t="str">
        <f>INDEX(装备!E:E,MATCH(属性!A2783,装备!A:A,0))</f>
        <v>ring</v>
      </c>
      <c r="E2783" s="14">
        <v>21</v>
      </c>
      <c r="F2783" s="17">
        <f>INT((VLOOKUP($C2783,装备数值,2,0)+VLOOKUP($C2783,装备数值,5,0)*($E2783-1))*VLOOKUP($D2783,系数!$K$2:$O$7,2,0))</f>
        <v>0</v>
      </c>
      <c r="G2783" s="17">
        <f>INT((VLOOKUP($C2783,装备数值,3,0)+VLOOKUP($C2783,装备数值,6,0)*($E2783-1))*VLOOKUP($D2783,系数!$K$2:$O$7,3,0))</f>
        <v>160</v>
      </c>
      <c r="H2783" s="17">
        <f t="shared" si="87"/>
        <v>160</v>
      </c>
      <c r="I2783" s="17">
        <f>INT((VLOOKUP($C2783,装备数值,4,0)+VLOOKUP($C2783,装备数值,7,0)*($E2783-1))*VLOOKUP($D2783,系数!$K$2:$O$7,4,0))</f>
        <v>0</v>
      </c>
      <c r="J2783" s="17">
        <f>INT((VLOOKUP($C2783,装备数值,4,0)+VLOOKUP($C2783,装备数值,7,0)*($E2783-1))*VLOOKUP($D2783,系数!$K$2:$O$7,5,0))</f>
        <v>0</v>
      </c>
      <c r="K2783" s="17">
        <f>INT(VLOOKUP(E2783,强化金币,2,1)*VLOOKUP(INDEX(装备!F:F,MATCH(属性!A2783,装备!A:A,0)),系数!$K$12:$M$15,3,0))</f>
        <v>1540</v>
      </c>
      <c r="L2783" s="17"/>
      <c r="M2783" s="17"/>
      <c r="N2783" s="17"/>
      <c r="O2783" s="17">
        <f>IF(E2783=1,"",VLOOKUP(E2783,系数!$S$2:$AB$12,MATCH(属性!C2783,评级,0),1))</f>
        <v>0</v>
      </c>
    </row>
    <row r="2784" spans="1:15" ht="17.25" thickBot="1" x14ac:dyDescent="0.4">
      <c r="A2784" s="17">
        <f t="shared" si="86"/>
        <v>7100024</v>
      </c>
      <c r="B2784" s="17" t="s">
        <v>83</v>
      </c>
      <c r="C2784" s="15">
        <f>INDEX(装备!G:G,MATCH(属性!A2784,装备!A:A,0))</f>
        <v>11</v>
      </c>
      <c r="D2784" s="15" t="str">
        <f>INDEX(装备!E:E,MATCH(属性!A2784,装备!A:A,0))</f>
        <v>ring</v>
      </c>
      <c r="E2784" s="14">
        <v>22</v>
      </c>
      <c r="F2784" s="17">
        <f>INT((VLOOKUP($C2784,装备数值,2,0)+VLOOKUP($C2784,装备数值,5,0)*($E2784-1))*VLOOKUP($D2784,系数!$K$2:$O$7,2,0))</f>
        <v>0</v>
      </c>
      <c r="G2784" s="17">
        <f>INT((VLOOKUP($C2784,装备数值,3,0)+VLOOKUP($C2784,装备数值,6,0)*($E2784-1))*VLOOKUP($D2784,系数!$K$2:$O$7,3,0))</f>
        <v>163</v>
      </c>
      <c r="H2784" s="17">
        <f t="shared" si="87"/>
        <v>163</v>
      </c>
      <c r="I2784" s="17">
        <f>INT((VLOOKUP($C2784,装备数值,4,0)+VLOOKUP($C2784,装备数值,7,0)*($E2784-1))*VLOOKUP($D2784,系数!$K$2:$O$7,4,0))</f>
        <v>0</v>
      </c>
      <c r="J2784" s="17">
        <f>INT((VLOOKUP($C2784,装备数值,4,0)+VLOOKUP($C2784,装备数值,7,0)*($E2784-1))*VLOOKUP($D2784,系数!$K$2:$O$7,5,0))</f>
        <v>0</v>
      </c>
      <c r="K2784" s="17">
        <f>INT(VLOOKUP(E2784,强化金币,2,1)*VLOOKUP(INDEX(装备!F:F,MATCH(属性!A2784,装备!A:A,0)),系数!$K$12:$M$15,3,0))</f>
        <v>1650</v>
      </c>
      <c r="L2784" s="17"/>
      <c r="M2784" s="17"/>
      <c r="N2784" s="17"/>
      <c r="O2784" s="17">
        <f>IF(E2784=1,"",VLOOKUP(E2784,系数!$S$2:$AB$12,MATCH(属性!C2784,评级,0),1))</f>
        <v>0</v>
      </c>
    </row>
    <row r="2785" spans="1:15" ht="17.25" thickBot="1" x14ac:dyDescent="0.4">
      <c r="A2785" s="17">
        <f t="shared" si="86"/>
        <v>7100024</v>
      </c>
      <c r="B2785" s="17" t="s">
        <v>83</v>
      </c>
      <c r="C2785" s="15">
        <f>INDEX(装备!G:G,MATCH(属性!A2785,装备!A:A,0))</f>
        <v>11</v>
      </c>
      <c r="D2785" s="15" t="str">
        <f>INDEX(装备!E:E,MATCH(属性!A2785,装备!A:A,0))</f>
        <v>ring</v>
      </c>
      <c r="E2785" s="14">
        <v>23</v>
      </c>
      <c r="F2785" s="17">
        <f>INT((VLOOKUP($C2785,装备数值,2,0)+VLOOKUP($C2785,装备数值,5,0)*($E2785-1))*VLOOKUP($D2785,系数!$K$2:$O$7,2,0))</f>
        <v>0</v>
      </c>
      <c r="G2785" s="17">
        <f>INT((VLOOKUP($C2785,装备数值,3,0)+VLOOKUP($C2785,装备数值,6,0)*($E2785-1))*VLOOKUP($D2785,系数!$K$2:$O$7,3,0))</f>
        <v>166</v>
      </c>
      <c r="H2785" s="17">
        <f t="shared" si="87"/>
        <v>166</v>
      </c>
      <c r="I2785" s="17">
        <f>INT((VLOOKUP($C2785,装备数值,4,0)+VLOOKUP($C2785,装备数值,7,0)*($E2785-1))*VLOOKUP($D2785,系数!$K$2:$O$7,4,0))</f>
        <v>0</v>
      </c>
      <c r="J2785" s="17">
        <f>INT((VLOOKUP($C2785,装备数值,4,0)+VLOOKUP($C2785,装备数值,7,0)*($E2785-1))*VLOOKUP($D2785,系数!$K$2:$O$7,5,0))</f>
        <v>0</v>
      </c>
      <c r="K2785" s="17">
        <f>INT(VLOOKUP(E2785,强化金币,2,1)*VLOOKUP(INDEX(装备!F:F,MATCH(属性!A2785,装备!A:A,0)),系数!$K$12:$M$15,3,0))</f>
        <v>1760</v>
      </c>
      <c r="L2785" s="17"/>
      <c r="M2785" s="17"/>
      <c r="N2785" s="17"/>
      <c r="O2785" s="17">
        <f>IF(E2785=1,"",VLOOKUP(E2785,系数!$S$2:$AB$12,MATCH(属性!C2785,评级,0),1))</f>
        <v>0</v>
      </c>
    </row>
    <row r="2786" spans="1:15" ht="17.25" thickBot="1" x14ac:dyDescent="0.4">
      <c r="A2786" s="17">
        <f t="shared" si="86"/>
        <v>7100024</v>
      </c>
      <c r="B2786" s="17" t="s">
        <v>83</v>
      </c>
      <c r="C2786" s="15">
        <f>INDEX(装备!G:G,MATCH(属性!A2786,装备!A:A,0))</f>
        <v>11</v>
      </c>
      <c r="D2786" s="15" t="str">
        <f>INDEX(装备!E:E,MATCH(属性!A2786,装备!A:A,0))</f>
        <v>ring</v>
      </c>
      <c r="E2786" s="14">
        <v>24</v>
      </c>
      <c r="F2786" s="17">
        <f>INT((VLOOKUP($C2786,装备数值,2,0)+VLOOKUP($C2786,装备数值,5,0)*($E2786-1))*VLOOKUP($D2786,系数!$K$2:$O$7,2,0))</f>
        <v>0</v>
      </c>
      <c r="G2786" s="17">
        <f>INT((VLOOKUP($C2786,装备数值,3,0)+VLOOKUP($C2786,装备数值,6,0)*($E2786-1))*VLOOKUP($D2786,系数!$K$2:$O$7,3,0))</f>
        <v>169</v>
      </c>
      <c r="H2786" s="17">
        <f t="shared" si="87"/>
        <v>169</v>
      </c>
      <c r="I2786" s="17">
        <f>INT((VLOOKUP($C2786,装备数值,4,0)+VLOOKUP($C2786,装备数值,7,0)*($E2786-1))*VLOOKUP($D2786,系数!$K$2:$O$7,4,0))</f>
        <v>0</v>
      </c>
      <c r="J2786" s="17">
        <f>INT((VLOOKUP($C2786,装备数值,4,0)+VLOOKUP($C2786,装备数值,7,0)*($E2786-1))*VLOOKUP($D2786,系数!$K$2:$O$7,5,0))</f>
        <v>0</v>
      </c>
      <c r="K2786" s="17">
        <f>INT(VLOOKUP(E2786,强化金币,2,1)*VLOOKUP(INDEX(装备!F:F,MATCH(属性!A2786,装备!A:A,0)),系数!$K$12:$M$15,3,0))</f>
        <v>1870</v>
      </c>
      <c r="L2786" s="17"/>
      <c r="M2786" s="17"/>
      <c r="N2786" s="17"/>
      <c r="O2786" s="17">
        <f>IF(E2786=1,"",VLOOKUP(E2786,系数!$S$2:$AB$12,MATCH(属性!C2786,评级,0),1))</f>
        <v>0</v>
      </c>
    </row>
    <row r="2787" spans="1:15" ht="17.25" thickBot="1" x14ac:dyDescent="0.4">
      <c r="A2787" s="17">
        <f t="shared" si="86"/>
        <v>7100024</v>
      </c>
      <c r="B2787" s="17" t="s">
        <v>83</v>
      </c>
      <c r="C2787" s="15">
        <f>INDEX(装备!G:G,MATCH(属性!A2787,装备!A:A,0))</f>
        <v>11</v>
      </c>
      <c r="D2787" s="15" t="str">
        <f>INDEX(装备!E:E,MATCH(属性!A2787,装备!A:A,0))</f>
        <v>ring</v>
      </c>
      <c r="E2787" s="14">
        <v>25</v>
      </c>
      <c r="F2787" s="17">
        <f>INT((VLOOKUP($C2787,装备数值,2,0)+VLOOKUP($C2787,装备数值,5,0)*($E2787-1))*VLOOKUP($D2787,系数!$K$2:$O$7,2,0))</f>
        <v>0</v>
      </c>
      <c r="G2787" s="17">
        <f>INT((VLOOKUP($C2787,装备数值,3,0)+VLOOKUP($C2787,装备数值,6,0)*($E2787-1))*VLOOKUP($D2787,系数!$K$2:$O$7,3,0))</f>
        <v>172</v>
      </c>
      <c r="H2787" s="17">
        <f t="shared" si="87"/>
        <v>172</v>
      </c>
      <c r="I2787" s="17">
        <f>INT((VLOOKUP($C2787,装备数值,4,0)+VLOOKUP($C2787,装备数值,7,0)*($E2787-1))*VLOOKUP($D2787,系数!$K$2:$O$7,4,0))</f>
        <v>0</v>
      </c>
      <c r="J2787" s="17">
        <f>INT((VLOOKUP($C2787,装备数值,4,0)+VLOOKUP($C2787,装备数值,7,0)*($E2787-1))*VLOOKUP($D2787,系数!$K$2:$O$7,5,0))</f>
        <v>0</v>
      </c>
      <c r="K2787" s="17">
        <f>INT(VLOOKUP(E2787,强化金币,2,1)*VLOOKUP(INDEX(装备!F:F,MATCH(属性!A2787,装备!A:A,0)),系数!$K$12:$M$15,3,0))</f>
        <v>1980</v>
      </c>
      <c r="L2787" s="17"/>
      <c r="M2787" s="17"/>
      <c r="N2787" s="17"/>
      <c r="O2787" s="17">
        <f>IF(E2787=1,"",VLOOKUP(E2787,系数!$S$2:$AB$12,MATCH(属性!C2787,评级,0),1))</f>
        <v>0</v>
      </c>
    </row>
    <row r="2788" spans="1:15" ht="17.25" thickBot="1" x14ac:dyDescent="0.4">
      <c r="A2788" s="17">
        <f t="shared" si="86"/>
        <v>7100024</v>
      </c>
      <c r="B2788" s="17" t="s">
        <v>83</v>
      </c>
      <c r="C2788" s="15">
        <f>INDEX(装备!G:G,MATCH(属性!A2788,装备!A:A,0))</f>
        <v>11</v>
      </c>
      <c r="D2788" s="15" t="str">
        <f>INDEX(装备!E:E,MATCH(属性!A2788,装备!A:A,0))</f>
        <v>ring</v>
      </c>
      <c r="E2788" s="14">
        <v>26</v>
      </c>
      <c r="F2788" s="17">
        <f>INT((VLOOKUP($C2788,装备数值,2,0)+VLOOKUP($C2788,装备数值,5,0)*($E2788-1))*VLOOKUP($D2788,系数!$K$2:$O$7,2,0))</f>
        <v>0</v>
      </c>
      <c r="G2788" s="17">
        <f>INT((VLOOKUP($C2788,装备数值,3,0)+VLOOKUP($C2788,装备数值,6,0)*($E2788-1))*VLOOKUP($D2788,系数!$K$2:$O$7,3,0))</f>
        <v>175</v>
      </c>
      <c r="H2788" s="17">
        <f t="shared" si="87"/>
        <v>175</v>
      </c>
      <c r="I2788" s="17">
        <f>INT((VLOOKUP($C2788,装备数值,4,0)+VLOOKUP($C2788,装备数值,7,0)*($E2788-1))*VLOOKUP($D2788,系数!$K$2:$O$7,4,0))</f>
        <v>0</v>
      </c>
      <c r="J2788" s="17">
        <f>INT((VLOOKUP($C2788,装备数值,4,0)+VLOOKUP($C2788,装备数值,7,0)*($E2788-1))*VLOOKUP($D2788,系数!$K$2:$O$7,5,0))</f>
        <v>0</v>
      </c>
      <c r="K2788" s="17">
        <f>INT(VLOOKUP(E2788,强化金币,2,1)*VLOOKUP(INDEX(装备!F:F,MATCH(属性!A2788,装备!A:A,0)),系数!$K$12:$M$15,3,0))</f>
        <v>2090</v>
      </c>
      <c r="L2788" s="17"/>
      <c r="M2788" s="17"/>
      <c r="N2788" s="17"/>
      <c r="O2788" s="17">
        <f>IF(E2788=1,"",VLOOKUP(E2788,系数!$S$2:$AB$12,MATCH(属性!C2788,评级,0),1))</f>
        <v>0</v>
      </c>
    </row>
    <row r="2789" spans="1:15" ht="17.25" thickBot="1" x14ac:dyDescent="0.4">
      <c r="A2789" s="17">
        <f t="shared" si="86"/>
        <v>7100024</v>
      </c>
      <c r="B2789" s="17" t="s">
        <v>83</v>
      </c>
      <c r="C2789" s="15">
        <f>INDEX(装备!G:G,MATCH(属性!A2789,装备!A:A,0))</f>
        <v>11</v>
      </c>
      <c r="D2789" s="15" t="str">
        <f>INDEX(装备!E:E,MATCH(属性!A2789,装备!A:A,0))</f>
        <v>ring</v>
      </c>
      <c r="E2789" s="14">
        <v>27</v>
      </c>
      <c r="F2789" s="17">
        <f>INT((VLOOKUP($C2789,装备数值,2,0)+VLOOKUP($C2789,装备数值,5,0)*($E2789-1))*VLOOKUP($D2789,系数!$K$2:$O$7,2,0))</f>
        <v>0</v>
      </c>
      <c r="G2789" s="17">
        <f>INT((VLOOKUP($C2789,装备数值,3,0)+VLOOKUP($C2789,装备数值,6,0)*($E2789-1))*VLOOKUP($D2789,系数!$K$2:$O$7,3,0))</f>
        <v>178</v>
      </c>
      <c r="H2789" s="17">
        <f t="shared" si="87"/>
        <v>178</v>
      </c>
      <c r="I2789" s="17">
        <f>INT((VLOOKUP($C2789,装备数值,4,0)+VLOOKUP($C2789,装备数值,7,0)*($E2789-1))*VLOOKUP($D2789,系数!$K$2:$O$7,4,0))</f>
        <v>0</v>
      </c>
      <c r="J2789" s="17">
        <f>INT((VLOOKUP($C2789,装备数值,4,0)+VLOOKUP($C2789,装备数值,7,0)*($E2789-1))*VLOOKUP($D2789,系数!$K$2:$O$7,5,0))</f>
        <v>0</v>
      </c>
      <c r="K2789" s="17">
        <f>INT(VLOOKUP(E2789,强化金币,2,1)*VLOOKUP(INDEX(装备!F:F,MATCH(属性!A2789,装备!A:A,0)),系数!$K$12:$M$15,3,0))</f>
        <v>2200</v>
      </c>
      <c r="L2789" s="17"/>
      <c r="M2789" s="17"/>
      <c r="N2789" s="17"/>
      <c r="O2789" s="17">
        <f>IF(E2789=1,"",VLOOKUP(E2789,系数!$S$2:$AB$12,MATCH(属性!C2789,评级,0),1))</f>
        <v>0</v>
      </c>
    </row>
    <row r="2790" spans="1:15" ht="17.25" thickBot="1" x14ac:dyDescent="0.4">
      <c r="A2790" s="17">
        <f t="shared" si="86"/>
        <v>7100024</v>
      </c>
      <c r="B2790" s="17" t="s">
        <v>83</v>
      </c>
      <c r="C2790" s="15">
        <f>INDEX(装备!G:G,MATCH(属性!A2790,装备!A:A,0))</f>
        <v>11</v>
      </c>
      <c r="D2790" s="15" t="str">
        <f>INDEX(装备!E:E,MATCH(属性!A2790,装备!A:A,0))</f>
        <v>ring</v>
      </c>
      <c r="E2790" s="14">
        <v>28</v>
      </c>
      <c r="F2790" s="17">
        <f>INT((VLOOKUP($C2790,装备数值,2,0)+VLOOKUP($C2790,装备数值,5,0)*($E2790-1))*VLOOKUP($D2790,系数!$K$2:$O$7,2,0))</f>
        <v>0</v>
      </c>
      <c r="G2790" s="17">
        <f>INT((VLOOKUP($C2790,装备数值,3,0)+VLOOKUP($C2790,装备数值,6,0)*($E2790-1))*VLOOKUP($D2790,系数!$K$2:$O$7,3,0))</f>
        <v>181</v>
      </c>
      <c r="H2790" s="17">
        <f t="shared" si="87"/>
        <v>181</v>
      </c>
      <c r="I2790" s="17">
        <f>INT((VLOOKUP($C2790,装备数值,4,0)+VLOOKUP($C2790,装备数值,7,0)*($E2790-1))*VLOOKUP($D2790,系数!$K$2:$O$7,4,0))</f>
        <v>0</v>
      </c>
      <c r="J2790" s="17">
        <f>INT((VLOOKUP($C2790,装备数值,4,0)+VLOOKUP($C2790,装备数值,7,0)*($E2790-1))*VLOOKUP($D2790,系数!$K$2:$O$7,5,0))</f>
        <v>0</v>
      </c>
      <c r="K2790" s="17">
        <f>INT(VLOOKUP(E2790,强化金币,2,1)*VLOOKUP(INDEX(装备!F:F,MATCH(属性!A2790,装备!A:A,0)),系数!$K$12:$M$15,3,0))</f>
        <v>2310</v>
      </c>
      <c r="L2790" s="17"/>
      <c r="M2790" s="17"/>
      <c r="N2790" s="17"/>
      <c r="O2790" s="17">
        <f>IF(E2790=1,"",VLOOKUP(E2790,系数!$S$2:$AB$12,MATCH(属性!C2790,评级,0),1))</f>
        <v>0</v>
      </c>
    </row>
    <row r="2791" spans="1:15" ht="17.25" thickBot="1" x14ac:dyDescent="0.4">
      <c r="A2791" s="17">
        <f t="shared" si="86"/>
        <v>7100024</v>
      </c>
      <c r="B2791" s="17" t="s">
        <v>83</v>
      </c>
      <c r="C2791" s="15">
        <f>INDEX(装备!G:G,MATCH(属性!A2791,装备!A:A,0))</f>
        <v>11</v>
      </c>
      <c r="D2791" s="15" t="str">
        <f>INDEX(装备!E:E,MATCH(属性!A2791,装备!A:A,0))</f>
        <v>ring</v>
      </c>
      <c r="E2791" s="14">
        <v>29</v>
      </c>
      <c r="F2791" s="17">
        <f>INT((VLOOKUP($C2791,装备数值,2,0)+VLOOKUP($C2791,装备数值,5,0)*($E2791-1))*VLOOKUP($D2791,系数!$K$2:$O$7,2,0))</f>
        <v>0</v>
      </c>
      <c r="G2791" s="17">
        <f>INT((VLOOKUP($C2791,装备数值,3,0)+VLOOKUP($C2791,装备数值,6,0)*($E2791-1))*VLOOKUP($D2791,系数!$K$2:$O$7,3,0))</f>
        <v>184</v>
      </c>
      <c r="H2791" s="17">
        <f t="shared" si="87"/>
        <v>184</v>
      </c>
      <c r="I2791" s="17">
        <f>INT((VLOOKUP($C2791,装备数值,4,0)+VLOOKUP($C2791,装备数值,7,0)*($E2791-1))*VLOOKUP($D2791,系数!$K$2:$O$7,4,0))</f>
        <v>0</v>
      </c>
      <c r="J2791" s="17">
        <f>INT((VLOOKUP($C2791,装备数值,4,0)+VLOOKUP($C2791,装备数值,7,0)*($E2791-1))*VLOOKUP($D2791,系数!$K$2:$O$7,5,0))</f>
        <v>0</v>
      </c>
      <c r="K2791" s="17">
        <f>INT(VLOOKUP(E2791,强化金币,2,1)*VLOOKUP(INDEX(装备!F:F,MATCH(属性!A2791,装备!A:A,0)),系数!$K$12:$M$15,3,0))</f>
        <v>2475</v>
      </c>
      <c r="L2791" s="17"/>
      <c r="M2791" s="17"/>
      <c r="N2791" s="17"/>
      <c r="O2791" s="17">
        <f>IF(E2791=1,"",VLOOKUP(E2791,系数!$S$2:$AB$12,MATCH(属性!C2791,评级,0),1))</f>
        <v>0</v>
      </c>
    </row>
    <row r="2792" spans="1:15" ht="17.25" thickBot="1" x14ac:dyDescent="0.4">
      <c r="A2792" s="17">
        <f t="shared" si="86"/>
        <v>7100024</v>
      </c>
      <c r="B2792" s="17" t="s">
        <v>83</v>
      </c>
      <c r="C2792" s="15">
        <f>INDEX(装备!G:G,MATCH(属性!A2792,装备!A:A,0))</f>
        <v>11</v>
      </c>
      <c r="D2792" s="15" t="str">
        <f>INDEX(装备!E:E,MATCH(属性!A2792,装备!A:A,0))</f>
        <v>ring</v>
      </c>
      <c r="E2792" s="14">
        <v>30</v>
      </c>
      <c r="F2792" s="17">
        <f>INT((VLOOKUP($C2792,装备数值,2,0)+VLOOKUP($C2792,装备数值,5,0)*($E2792-1))*VLOOKUP($D2792,系数!$K$2:$O$7,2,0))</f>
        <v>0</v>
      </c>
      <c r="G2792" s="17">
        <f>INT((VLOOKUP($C2792,装备数值,3,0)+VLOOKUP($C2792,装备数值,6,0)*($E2792-1))*VLOOKUP($D2792,系数!$K$2:$O$7,3,0))</f>
        <v>187</v>
      </c>
      <c r="H2792" s="17">
        <f t="shared" si="87"/>
        <v>187</v>
      </c>
      <c r="I2792" s="17">
        <f>INT((VLOOKUP($C2792,装备数值,4,0)+VLOOKUP($C2792,装备数值,7,0)*($E2792-1))*VLOOKUP($D2792,系数!$K$2:$O$7,4,0))</f>
        <v>0</v>
      </c>
      <c r="J2792" s="17">
        <f>INT((VLOOKUP($C2792,装备数值,4,0)+VLOOKUP($C2792,装备数值,7,0)*($E2792-1))*VLOOKUP($D2792,系数!$K$2:$O$7,5,0))</f>
        <v>0</v>
      </c>
      <c r="K2792" s="17">
        <f>INT(VLOOKUP(E2792,强化金币,2,1)*VLOOKUP(INDEX(装备!F:F,MATCH(属性!A2792,装备!A:A,0)),系数!$K$12:$M$15,3,0))</f>
        <v>2750</v>
      </c>
      <c r="L2792" s="17"/>
      <c r="M2792" s="17"/>
      <c r="N2792" s="17"/>
      <c r="O2792" s="17">
        <f>IF(E2792=1,"",VLOOKUP(E2792,系数!$S$2:$AB$12,MATCH(属性!C2792,评级,0),1))</f>
        <v>0</v>
      </c>
    </row>
    <row r="2793" spans="1:15" ht="17.25" thickBot="1" x14ac:dyDescent="0.4">
      <c r="A2793" s="17">
        <f t="shared" si="86"/>
        <v>7100024</v>
      </c>
      <c r="B2793" s="17" t="s">
        <v>83</v>
      </c>
      <c r="C2793" s="15">
        <f>INDEX(装备!G:G,MATCH(属性!A2793,装备!A:A,0))</f>
        <v>11</v>
      </c>
      <c r="D2793" s="15" t="str">
        <f>INDEX(装备!E:E,MATCH(属性!A2793,装备!A:A,0))</f>
        <v>ring</v>
      </c>
      <c r="E2793" s="14">
        <v>31</v>
      </c>
      <c r="F2793" s="17">
        <f>INT((VLOOKUP($C2793,装备数值,2,0)+VLOOKUP($C2793,装备数值,5,0)*($E2793-1))*VLOOKUP($D2793,系数!$K$2:$O$7,2,0))</f>
        <v>0</v>
      </c>
      <c r="G2793" s="17">
        <f>INT((VLOOKUP($C2793,装备数值,3,0)+VLOOKUP($C2793,装备数值,6,0)*($E2793-1))*VLOOKUP($D2793,系数!$K$2:$O$7,3,0))</f>
        <v>190</v>
      </c>
      <c r="H2793" s="17">
        <f t="shared" si="87"/>
        <v>190</v>
      </c>
      <c r="I2793" s="17">
        <f>INT((VLOOKUP($C2793,装备数值,4,0)+VLOOKUP($C2793,装备数值,7,0)*($E2793-1))*VLOOKUP($D2793,系数!$K$2:$O$7,4,0))</f>
        <v>0</v>
      </c>
      <c r="J2793" s="17">
        <f>INT((VLOOKUP($C2793,装备数值,4,0)+VLOOKUP($C2793,装备数值,7,0)*($E2793-1))*VLOOKUP($D2793,系数!$K$2:$O$7,5,0))</f>
        <v>0</v>
      </c>
      <c r="K2793" s="17">
        <f>INT(VLOOKUP(E2793,强化金币,2,1)*VLOOKUP(INDEX(装备!F:F,MATCH(属性!A2793,装备!A:A,0)),系数!$K$12:$M$15,3,0))</f>
        <v>3025</v>
      </c>
      <c r="L2793" s="17"/>
      <c r="M2793" s="17"/>
      <c r="N2793" s="17"/>
      <c r="O2793" s="17">
        <f>IF(E2793=1,"",VLOOKUP(E2793,系数!$S$2:$AB$12,MATCH(属性!C2793,评级,0),1))</f>
        <v>0</v>
      </c>
    </row>
    <row r="2794" spans="1:15" ht="17.25" thickBot="1" x14ac:dyDescent="0.4">
      <c r="A2794" s="17">
        <f t="shared" si="86"/>
        <v>7100024</v>
      </c>
      <c r="B2794" s="17" t="s">
        <v>83</v>
      </c>
      <c r="C2794" s="15">
        <f>INDEX(装备!G:G,MATCH(属性!A2794,装备!A:A,0))</f>
        <v>11</v>
      </c>
      <c r="D2794" s="15" t="str">
        <f>INDEX(装备!E:E,MATCH(属性!A2794,装备!A:A,0))</f>
        <v>ring</v>
      </c>
      <c r="E2794" s="14">
        <v>32</v>
      </c>
      <c r="F2794" s="17">
        <f>INT((VLOOKUP($C2794,装备数值,2,0)+VLOOKUP($C2794,装备数值,5,0)*($E2794-1))*VLOOKUP($D2794,系数!$K$2:$O$7,2,0))</f>
        <v>0</v>
      </c>
      <c r="G2794" s="17">
        <f>INT((VLOOKUP($C2794,装备数值,3,0)+VLOOKUP($C2794,装备数值,6,0)*($E2794-1))*VLOOKUP($D2794,系数!$K$2:$O$7,3,0))</f>
        <v>193</v>
      </c>
      <c r="H2794" s="17">
        <f t="shared" si="87"/>
        <v>193</v>
      </c>
      <c r="I2794" s="17">
        <f>INT((VLOOKUP($C2794,装备数值,4,0)+VLOOKUP($C2794,装备数值,7,0)*($E2794-1))*VLOOKUP($D2794,系数!$K$2:$O$7,4,0))</f>
        <v>0</v>
      </c>
      <c r="J2794" s="17">
        <f>INT((VLOOKUP($C2794,装备数值,4,0)+VLOOKUP($C2794,装备数值,7,0)*($E2794-1))*VLOOKUP($D2794,系数!$K$2:$O$7,5,0))</f>
        <v>0</v>
      </c>
      <c r="K2794" s="17">
        <f>INT(VLOOKUP(E2794,强化金币,2,1)*VLOOKUP(INDEX(装备!F:F,MATCH(属性!A2794,装备!A:A,0)),系数!$K$12:$M$15,3,0))</f>
        <v>3300</v>
      </c>
      <c r="L2794" s="17"/>
      <c r="M2794" s="17"/>
      <c r="N2794" s="17"/>
      <c r="O2794" s="17">
        <f>IF(E2794=1,"",VLOOKUP(E2794,系数!$S$2:$AB$12,MATCH(属性!C2794,评级,0),1))</f>
        <v>0</v>
      </c>
    </row>
    <row r="2795" spans="1:15" ht="17.25" thickBot="1" x14ac:dyDescent="0.4">
      <c r="A2795" s="17">
        <f t="shared" si="86"/>
        <v>7100024</v>
      </c>
      <c r="B2795" s="17" t="s">
        <v>83</v>
      </c>
      <c r="C2795" s="15">
        <f>INDEX(装备!G:G,MATCH(属性!A2795,装备!A:A,0))</f>
        <v>11</v>
      </c>
      <c r="D2795" s="15" t="str">
        <f>INDEX(装备!E:E,MATCH(属性!A2795,装备!A:A,0))</f>
        <v>ring</v>
      </c>
      <c r="E2795" s="14">
        <v>33</v>
      </c>
      <c r="F2795" s="17">
        <f>INT((VLOOKUP($C2795,装备数值,2,0)+VLOOKUP($C2795,装备数值,5,0)*($E2795-1))*VLOOKUP($D2795,系数!$K$2:$O$7,2,0))</f>
        <v>0</v>
      </c>
      <c r="G2795" s="17">
        <f>INT((VLOOKUP($C2795,装备数值,3,0)+VLOOKUP($C2795,装备数值,6,0)*($E2795-1))*VLOOKUP($D2795,系数!$K$2:$O$7,3,0))</f>
        <v>196</v>
      </c>
      <c r="H2795" s="17">
        <f t="shared" si="87"/>
        <v>196</v>
      </c>
      <c r="I2795" s="17">
        <f>INT((VLOOKUP($C2795,装备数值,4,0)+VLOOKUP($C2795,装备数值,7,0)*($E2795-1))*VLOOKUP($D2795,系数!$K$2:$O$7,4,0))</f>
        <v>0</v>
      </c>
      <c r="J2795" s="17">
        <f>INT((VLOOKUP($C2795,装备数值,4,0)+VLOOKUP($C2795,装备数值,7,0)*($E2795-1))*VLOOKUP($D2795,系数!$K$2:$O$7,5,0))</f>
        <v>0</v>
      </c>
      <c r="K2795" s="17">
        <f>INT(VLOOKUP(E2795,强化金币,2,1)*VLOOKUP(INDEX(装备!F:F,MATCH(属性!A2795,装备!A:A,0)),系数!$K$12:$M$15,3,0))</f>
        <v>3575</v>
      </c>
      <c r="L2795" s="17"/>
      <c r="M2795" s="17"/>
      <c r="N2795" s="17"/>
      <c r="O2795" s="17">
        <f>IF(E2795=1,"",VLOOKUP(E2795,系数!$S$2:$AB$12,MATCH(属性!C2795,评级,0),1))</f>
        <v>0</v>
      </c>
    </row>
    <row r="2796" spans="1:15" ht="17.25" thickBot="1" x14ac:dyDescent="0.4">
      <c r="A2796" s="17">
        <f t="shared" si="86"/>
        <v>7100024</v>
      </c>
      <c r="B2796" s="17" t="s">
        <v>83</v>
      </c>
      <c r="C2796" s="15">
        <f>INDEX(装备!G:G,MATCH(属性!A2796,装备!A:A,0))</f>
        <v>11</v>
      </c>
      <c r="D2796" s="15" t="str">
        <f>INDEX(装备!E:E,MATCH(属性!A2796,装备!A:A,0))</f>
        <v>ring</v>
      </c>
      <c r="E2796" s="14">
        <v>34</v>
      </c>
      <c r="F2796" s="17">
        <f>INT((VLOOKUP($C2796,装备数值,2,0)+VLOOKUP($C2796,装备数值,5,0)*($E2796-1))*VLOOKUP($D2796,系数!$K$2:$O$7,2,0))</f>
        <v>0</v>
      </c>
      <c r="G2796" s="17">
        <f>INT((VLOOKUP($C2796,装备数值,3,0)+VLOOKUP($C2796,装备数值,6,0)*($E2796-1))*VLOOKUP($D2796,系数!$K$2:$O$7,3,0))</f>
        <v>199</v>
      </c>
      <c r="H2796" s="17">
        <f t="shared" si="87"/>
        <v>199</v>
      </c>
      <c r="I2796" s="17">
        <f>INT((VLOOKUP($C2796,装备数值,4,0)+VLOOKUP($C2796,装备数值,7,0)*($E2796-1))*VLOOKUP($D2796,系数!$K$2:$O$7,4,0))</f>
        <v>0</v>
      </c>
      <c r="J2796" s="17">
        <f>INT((VLOOKUP($C2796,装备数值,4,0)+VLOOKUP($C2796,装备数值,7,0)*($E2796-1))*VLOOKUP($D2796,系数!$K$2:$O$7,5,0))</f>
        <v>0</v>
      </c>
      <c r="K2796" s="17">
        <f>INT(VLOOKUP(E2796,强化金币,2,1)*VLOOKUP(INDEX(装备!F:F,MATCH(属性!A2796,装备!A:A,0)),系数!$K$12:$M$15,3,0))</f>
        <v>3850</v>
      </c>
      <c r="L2796" s="17"/>
      <c r="M2796" s="17"/>
      <c r="N2796" s="17"/>
      <c r="O2796" s="17">
        <f>IF(E2796=1,"",VLOOKUP(E2796,系数!$S$2:$AB$12,MATCH(属性!C2796,评级,0),1))</f>
        <v>0</v>
      </c>
    </row>
    <row r="2797" spans="1:15" ht="17.25" thickBot="1" x14ac:dyDescent="0.4">
      <c r="A2797" s="17">
        <f t="shared" si="86"/>
        <v>7100024</v>
      </c>
      <c r="B2797" s="17" t="s">
        <v>83</v>
      </c>
      <c r="C2797" s="15">
        <f>INDEX(装备!G:G,MATCH(属性!A2797,装备!A:A,0))</f>
        <v>11</v>
      </c>
      <c r="D2797" s="15" t="str">
        <f>INDEX(装备!E:E,MATCH(属性!A2797,装备!A:A,0))</f>
        <v>ring</v>
      </c>
      <c r="E2797" s="14">
        <v>35</v>
      </c>
      <c r="F2797" s="17">
        <f>INT((VLOOKUP($C2797,装备数值,2,0)+VLOOKUP($C2797,装备数值,5,0)*($E2797-1))*VLOOKUP($D2797,系数!$K$2:$O$7,2,0))</f>
        <v>0</v>
      </c>
      <c r="G2797" s="17">
        <f>INT((VLOOKUP($C2797,装备数值,3,0)+VLOOKUP($C2797,装备数值,6,0)*($E2797-1))*VLOOKUP($D2797,系数!$K$2:$O$7,3,0))</f>
        <v>202</v>
      </c>
      <c r="H2797" s="17">
        <f t="shared" si="87"/>
        <v>202</v>
      </c>
      <c r="I2797" s="17">
        <f>INT((VLOOKUP($C2797,装备数值,4,0)+VLOOKUP($C2797,装备数值,7,0)*($E2797-1))*VLOOKUP($D2797,系数!$K$2:$O$7,4,0))</f>
        <v>0</v>
      </c>
      <c r="J2797" s="17">
        <f>INT((VLOOKUP($C2797,装备数值,4,0)+VLOOKUP($C2797,装备数值,7,0)*($E2797-1))*VLOOKUP($D2797,系数!$K$2:$O$7,5,0))</f>
        <v>0</v>
      </c>
      <c r="K2797" s="17">
        <f>INT(VLOOKUP(E2797,强化金币,2,1)*VLOOKUP(INDEX(装备!F:F,MATCH(属性!A2797,装备!A:A,0)),系数!$K$12:$M$15,3,0))</f>
        <v>4125</v>
      </c>
      <c r="L2797" s="17"/>
      <c r="M2797" s="17"/>
      <c r="N2797" s="17"/>
      <c r="O2797" s="17">
        <f>IF(E2797=1,"",VLOOKUP(E2797,系数!$S$2:$AB$12,MATCH(属性!C2797,评级,0),1))</f>
        <v>0</v>
      </c>
    </row>
    <row r="2798" spans="1:15" ht="17.25" thickBot="1" x14ac:dyDescent="0.4">
      <c r="A2798" s="17">
        <f t="shared" si="86"/>
        <v>7100024</v>
      </c>
      <c r="B2798" s="17" t="s">
        <v>83</v>
      </c>
      <c r="C2798" s="15">
        <f>INDEX(装备!G:G,MATCH(属性!A2798,装备!A:A,0))</f>
        <v>11</v>
      </c>
      <c r="D2798" s="15" t="str">
        <f>INDEX(装备!E:E,MATCH(属性!A2798,装备!A:A,0))</f>
        <v>ring</v>
      </c>
      <c r="E2798" s="14">
        <v>36</v>
      </c>
      <c r="F2798" s="17">
        <f>INT((VLOOKUP($C2798,装备数值,2,0)+VLOOKUP($C2798,装备数值,5,0)*($E2798-1))*VLOOKUP($D2798,系数!$K$2:$O$7,2,0))</f>
        <v>0</v>
      </c>
      <c r="G2798" s="17">
        <f>INT((VLOOKUP($C2798,装备数值,3,0)+VLOOKUP($C2798,装备数值,6,0)*($E2798-1))*VLOOKUP($D2798,系数!$K$2:$O$7,3,0))</f>
        <v>205</v>
      </c>
      <c r="H2798" s="17">
        <f t="shared" si="87"/>
        <v>205</v>
      </c>
      <c r="I2798" s="17">
        <f>INT((VLOOKUP($C2798,装备数值,4,0)+VLOOKUP($C2798,装备数值,7,0)*($E2798-1))*VLOOKUP($D2798,系数!$K$2:$O$7,4,0))</f>
        <v>0</v>
      </c>
      <c r="J2798" s="17">
        <f>INT((VLOOKUP($C2798,装备数值,4,0)+VLOOKUP($C2798,装备数值,7,0)*($E2798-1))*VLOOKUP($D2798,系数!$K$2:$O$7,5,0))</f>
        <v>0</v>
      </c>
      <c r="K2798" s="17">
        <f>INT(VLOOKUP(E2798,强化金币,2,1)*VLOOKUP(INDEX(装备!F:F,MATCH(属性!A2798,装备!A:A,0)),系数!$K$12:$M$15,3,0))</f>
        <v>4400</v>
      </c>
      <c r="L2798" s="17"/>
      <c r="M2798" s="17"/>
      <c r="N2798" s="17"/>
      <c r="O2798" s="17">
        <f>IF(E2798=1,"",VLOOKUP(E2798,系数!$S$2:$AB$12,MATCH(属性!C2798,评级,0),1))</f>
        <v>0</v>
      </c>
    </row>
    <row r="2799" spans="1:15" ht="17.25" thickBot="1" x14ac:dyDescent="0.4">
      <c r="A2799" s="17">
        <f t="shared" si="86"/>
        <v>7100024</v>
      </c>
      <c r="B2799" s="17" t="s">
        <v>83</v>
      </c>
      <c r="C2799" s="15">
        <f>INDEX(装备!G:G,MATCH(属性!A2799,装备!A:A,0))</f>
        <v>11</v>
      </c>
      <c r="D2799" s="15" t="str">
        <f>INDEX(装备!E:E,MATCH(属性!A2799,装备!A:A,0))</f>
        <v>ring</v>
      </c>
      <c r="E2799" s="14">
        <v>37</v>
      </c>
      <c r="F2799" s="17">
        <f>INT((VLOOKUP($C2799,装备数值,2,0)+VLOOKUP($C2799,装备数值,5,0)*($E2799-1))*VLOOKUP($D2799,系数!$K$2:$O$7,2,0))</f>
        <v>0</v>
      </c>
      <c r="G2799" s="17">
        <f>INT((VLOOKUP($C2799,装备数值,3,0)+VLOOKUP($C2799,装备数值,6,0)*($E2799-1))*VLOOKUP($D2799,系数!$K$2:$O$7,3,0))</f>
        <v>208</v>
      </c>
      <c r="H2799" s="17">
        <f t="shared" si="87"/>
        <v>208</v>
      </c>
      <c r="I2799" s="17">
        <f>INT((VLOOKUP($C2799,装备数值,4,0)+VLOOKUP($C2799,装备数值,7,0)*($E2799-1))*VLOOKUP($D2799,系数!$K$2:$O$7,4,0))</f>
        <v>0</v>
      </c>
      <c r="J2799" s="17">
        <f>INT((VLOOKUP($C2799,装备数值,4,0)+VLOOKUP($C2799,装备数值,7,0)*($E2799-1))*VLOOKUP($D2799,系数!$K$2:$O$7,5,0))</f>
        <v>0</v>
      </c>
      <c r="K2799" s="17">
        <f>INT(VLOOKUP(E2799,强化金币,2,1)*VLOOKUP(INDEX(装备!F:F,MATCH(属性!A2799,装备!A:A,0)),系数!$K$12:$M$15,3,0))</f>
        <v>4675</v>
      </c>
      <c r="L2799" s="17"/>
      <c r="M2799" s="17"/>
      <c r="N2799" s="17"/>
      <c r="O2799" s="17">
        <f>IF(E2799=1,"",VLOOKUP(E2799,系数!$S$2:$AB$12,MATCH(属性!C2799,评级,0),1))</f>
        <v>0</v>
      </c>
    </row>
    <row r="2800" spans="1:15" ht="17.25" thickBot="1" x14ac:dyDescent="0.4">
      <c r="A2800" s="17">
        <f t="shared" si="86"/>
        <v>7100024</v>
      </c>
      <c r="B2800" s="17" t="s">
        <v>83</v>
      </c>
      <c r="C2800" s="15">
        <f>INDEX(装备!G:G,MATCH(属性!A2800,装备!A:A,0))</f>
        <v>11</v>
      </c>
      <c r="D2800" s="15" t="str">
        <f>INDEX(装备!E:E,MATCH(属性!A2800,装备!A:A,0))</f>
        <v>ring</v>
      </c>
      <c r="E2800" s="14">
        <v>38</v>
      </c>
      <c r="F2800" s="17">
        <f>INT((VLOOKUP($C2800,装备数值,2,0)+VLOOKUP($C2800,装备数值,5,0)*($E2800-1))*VLOOKUP($D2800,系数!$K$2:$O$7,2,0))</f>
        <v>0</v>
      </c>
      <c r="G2800" s="17">
        <f>INT((VLOOKUP($C2800,装备数值,3,0)+VLOOKUP($C2800,装备数值,6,0)*($E2800-1))*VLOOKUP($D2800,系数!$K$2:$O$7,3,0))</f>
        <v>211</v>
      </c>
      <c r="H2800" s="17">
        <f t="shared" si="87"/>
        <v>211</v>
      </c>
      <c r="I2800" s="17">
        <f>INT((VLOOKUP($C2800,装备数值,4,0)+VLOOKUP($C2800,装备数值,7,0)*($E2800-1))*VLOOKUP($D2800,系数!$K$2:$O$7,4,0))</f>
        <v>0</v>
      </c>
      <c r="J2800" s="17">
        <f>INT((VLOOKUP($C2800,装备数值,4,0)+VLOOKUP($C2800,装备数值,7,0)*($E2800-1))*VLOOKUP($D2800,系数!$K$2:$O$7,5,0))</f>
        <v>0</v>
      </c>
      <c r="K2800" s="17">
        <f>INT(VLOOKUP(E2800,强化金币,2,1)*VLOOKUP(INDEX(装备!F:F,MATCH(属性!A2800,装备!A:A,0)),系数!$K$12:$M$15,3,0))</f>
        <v>4950</v>
      </c>
      <c r="L2800" s="17"/>
      <c r="M2800" s="17"/>
      <c r="N2800" s="17"/>
      <c r="O2800" s="17">
        <f>IF(E2800=1,"",VLOOKUP(E2800,系数!$S$2:$AB$12,MATCH(属性!C2800,评级,0),1))</f>
        <v>0</v>
      </c>
    </row>
    <row r="2801" spans="1:15" ht="17.25" thickBot="1" x14ac:dyDescent="0.4">
      <c r="A2801" s="17">
        <f t="shared" si="86"/>
        <v>7100024</v>
      </c>
      <c r="B2801" s="17" t="s">
        <v>83</v>
      </c>
      <c r="C2801" s="15">
        <f>INDEX(装备!G:G,MATCH(属性!A2801,装备!A:A,0))</f>
        <v>11</v>
      </c>
      <c r="D2801" s="15" t="str">
        <f>INDEX(装备!E:E,MATCH(属性!A2801,装备!A:A,0))</f>
        <v>ring</v>
      </c>
      <c r="E2801" s="14">
        <v>39</v>
      </c>
      <c r="F2801" s="17">
        <f>INT((VLOOKUP($C2801,装备数值,2,0)+VLOOKUP($C2801,装备数值,5,0)*($E2801-1))*VLOOKUP($D2801,系数!$K$2:$O$7,2,0))</f>
        <v>0</v>
      </c>
      <c r="G2801" s="17">
        <f>INT((VLOOKUP($C2801,装备数值,3,0)+VLOOKUP($C2801,装备数值,6,0)*($E2801-1))*VLOOKUP($D2801,系数!$K$2:$O$7,3,0))</f>
        <v>214</v>
      </c>
      <c r="H2801" s="17">
        <f t="shared" si="87"/>
        <v>214</v>
      </c>
      <c r="I2801" s="17">
        <f>INT((VLOOKUP($C2801,装备数值,4,0)+VLOOKUP($C2801,装备数值,7,0)*($E2801-1))*VLOOKUP($D2801,系数!$K$2:$O$7,4,0))</f>
        <v>0</v>
      </c>
      <c r="J2801" s="17">
        <f>INT((VLOOKUP($C2801,装备数值,4,0)+VLOOKUP($C2801,装备数值,7,0)*($E2801-1))*VLOOKUP($D2801,系数!$K$2:$O$7,5,0))</f>
        <v>0</v>
      </c>
      <c r="K2801" s="17">
        <f>INT(VLOOKUP(E2801,强化金币,2,1)*VLOOKUP(INDEX(装备!F:F,MATCH(属性!A2801,装备!A:A,0)),系数!$K$12:$M$15,3,0))</f>
        <v>5500</v>
      </c>
      <c r="L2801" s="17"/>
      <c r="M2801" s="17"/>
      <c r="N2801" s="17"/>
      <c r="O2801" s="17">
        <f>IF(E2801=1,"",VLOOKUP(E2801,系数!$S$2:$AB$12,MATCH(属性!C2801,评级,0),1))</f>
        <v>0</v>
      </c>
    </row>
    <row r="2802" spans="1:15" ht="17.25" thickBot="1" x14ac:dyDescent="0.4">
      <c r="A2802" s="17">
        <f t="shared" si="86"/>
        <v>7100024</v>
      </c>
      <c r="B2802" s="17" t="s">
        <v>83</v>
      </c>
      <c r="C2802" s="15">
        <f>INDEX(装备!G:G,MATCH(属性!A2802,装备!A:A,0))</f>
        <v>11</v>
      </c>
      <c r="D2802" s="15" t="str">
        <f>INDEX(装备!E:E,MATCH(属性!A2802,装备!A:A,0))</f>
        <v>ring</v>
      </c>
      <c r="E2802" s="14">
        <v>40</v>
      </c>
      <c r="F2802" s="17">
        <f>INT((VLOOKUP($C2802,装备数值,2,0)+VLOOKUP($C2802,装备数值,5,0)*($E2802-1))*VLOOKUP($D2802,系数!$K$2:$O$7,2,0))</f>
        <v>0</v>
      </c>
      <c r="G2802" s="17">
        <f>INT((VLOOKUP($C2802,装备数值,3,0)+VLOOKUP($C2802,装备数值,6,0)*($E2802-1))*VLOOKUP($D2802,系数!$K$2:$O$7,3,0))</f>
        <v>217</v>
      </c>
      <c r="H2802" s="17">
        <f t="shared" si="87"/>
        <v>217</v>
      </c>
      <c r="I2802" s="17">
        <f>INT((VLOOKUP($C2802,装备数值,4,0)+VLOOKUP($C2802,装备数值,7,0)*($E2802-1))*VLOOKUP($D2802,系数!$K$2:$O$7,4,0))</f>
        <v>0</v>
      </c>
      <c r="J2802" s="17">
        <f>INT((VLOOKUP($C2802,装备数值,4,0)+VLOOKUP($C2802,装备数值,7,0)*($E2802-1))*VLOOKUP($D2802,系数!$K$2:$O$7,5,0))</f>
        <v>0</v>
      </c>
      <c r="K2802" s="17">
        <f>INT(VLOOKUP(E2802,强化金币,2,1)*VLOOKUP(INDEX(装备!F:F,MATCH(属性!A2802,装备!A:A,0)),系数!$K$12:$M$15,3,0))</f>
        <v>6600</v>
      </c>
      <c r="L2802" s="17"/>
      <c r="M2802" s="17"/>
      <c r="N2802" s="17"/>
      <c r="O2802" s="17">
        <f>IF(E2802=1,"",VLOOKUP(E2802,系数!$S$2:$AB$12,MATCH(属性!C2802,评级,0),1))</f>
        <v>0</v>
      </c>
    </row>
    <row r="2803" spans="1:15" ht="17.25" thickBot="1" x14ac:dyDescent="0.4">
      <c r="A2803" s="17">
        <f t="shared" si="86"/>
        <v>7100024</v>
      </c>
      <c r="B2803" s="17" t="s">
        <v>83</v>
      </c>
      <c r="C2803" s="15">
        <f>INDEX(装备!G:G,MATCH(属性!A2803,装备!A:A,0))</f>
        <v>11</v>
      </c>
      <c r="D2803" s="15" t="str">
        <f>INDEX(装备!E:E,MATCH(属性!A2803,装备!A:A,0))</f>
        <v>ring</v>
      </c>
      <c r="E2803" s="14">
        <v>41</v>
      </c>
      <c r="F2803" s="17">
        <f>INT((VLOOKUP($C2803,装备数值,2,0)+VLOOKUP($C2803,装备数值,5,0)*($E2803-1))*VLOOKUP($D2803,系数!$K$2:$O$7,2,0))</f>
        <v>0</v>
      </c>
      <c r="G2803" s="17">
        <f>INT((VLOOKUP($C2803,装备数值,3,0)+VLOOKUP($C2803,装备数值,6,0)*($E2803-1))*VLOOKUP($D2803,系数!$K$2:$O$7,3,0))</f>
        <v>220</v>
      </c>
      <c r="H2803" s="17">
        <f t="shared" si="87"/>
        <v>220</v>
      </c>
      <c r="I2803" s="17">
        <f>INT((VLOOKUP($C2803,装备数值,4,0)+VLOOKUP($C2803,装备数值,7,0)*($E2803-1))*VLOOKUP($D2803,系数!$K$2:$O$7,4,0))</f>
        <v>0</v>
      </c>
      <c r="J2803" s="17">
        <f>INT((VLOOKUP($C2803,装备数值,4,0)+VLOOKUP($C2803,装备数值,7,0)*($E2803-1))*VLOOKUP($D2803,系数!$K$2:$O$7,5,0))</f>
        <v>0</v>
      </c>
      <c r="K2803" s="17">
        <f>INT(VLOOKUP(E2803,强化金币,2,1)*VLOOKUP(INDEX(装备!F:F,MATCH(属性!A2803,装备!A:A,0)),系数!$K$12:$M$15,3,0))</f>
        <v>7700</v>
      </c>
      <c r="L2803" s="17"/>
      <c r="M2803" s="17"/>
      <c r="N2803" s="17"/>
      <c r="O2803" s="17">
        <f>IF(E2803=1,"",VLOOKUP(E2803,系数!$S$2:$AB$12,MATCH(属性!C2803,评级,0),1))</f>
        <v>0</v>
      </c>
    </row>
    <row r="2804" spans="1:15" ht="17.25" thickBot="1" x14ac:dyDescent="0.4">
      <c r="A2804" s="17">
        <f t="shared" si="86"/>
        <v>7100024</v>
      </c>
      <c r="B2804" s="17" t="s">
        <v>83</v>
      </c>
      <c r="C2804" s="15">
        <f>INDEX(装备!G:G,MATCH(属性!A2804,装备!A:A,0))</f>
        <v>11</v>
      </c>
      <c r="D2804" s="15" t="str">
        <f>INDEX(装备!E:E,MATCH(属性!A2804,装备!A:A,0))</f>
        <v>ring</v>
      </c>
      <c r="E2804" s="14">
        <v>42</v>
      </c>
      <c r="F2804" s="17">
        <f>INT((VLOOKUP($C2804,装备数值,2,0)+VLOOKUP($C2804,装备数值,5,0)*($E2804-1))*VLOOKUP($D2804,系数!$K$2:$O$7,2,0))</f>
        <v>0</v>
      </c>
      <c r="G2804" s="17">
        <f>INT((VLOOKUP($C2804,装备数值,3,0)+VLOOKUP($C2804,装备数值,6,0)*($E2804-1))*VLOOKUP($D2804,系数!$K$2:$O$7,3,0))</f>
        <v>223</v>
      </c>
      <c r="H2804" s="17">
        <f t="shared" si="87"/>
        <v>223</v>
      </c>
      <c r="I2804" s="17">
        <f>INT((VLOOKUP($C2804,装备数值,4,0)+VLOOKUP($C2804,装备数值,7,0)*($E2804-1))*VLOOKUP($D2804,系数!$K$2:$O$7,4,0))</f>
        <v>0</v>
      </c>
      <c r="J2804" s="17">
        <f>INT((VLOOKUP($C2804,装备数值,4,0)+VLOOKUP($C2804,装备数值,7,0)*($E2804-1))*VLOOKUP($D2804,系数!$K$2:$O$7,5,0))</f>
        <v>0</v>
      </c>
      <c r="K2804" s="17">
        <f>INT(VLOOKUP(E2804,强化金币,2,1)*VLOOKUP(INDEX(装备!F:F,MATCH(属性!A2804,装备!A:A,0)),系数!$K$12:$M$15,3,0))</f>
        <v>8800</v>
      </c>
      <c r="L2804" s="17"/>
      <c r="M2804" s="17"/>
      <c r="N2804" s="17"/>
      <c r="O2804" s="17">
        <f>IF(E2804=1,"",VLOOKUP(E2804,系数!$S$2:$AB$12,MATCH(属性!C2804,评级,0),1))</f>
        <v>0</v>
      </c>
    </row>
    <row r="2805" spans="1:15" ht="17.25" thickBot="1" x14ac:dyDescent="0.4">
      <c r="A2805" s="17">
        <f t="shared" si="86"/>
        <v>7100024</v>
      </c>
      <c r="B2805" s="17" t="s">
        <v>83</v>
      </c>
      <c r="C2805" s="15">
        <f>INDEX(装备!G:G,MATCH(属性!A2805,装备!A:A,0))</f>
        <v>11</v>
      </c>
      <c r="D2805" s="15" t="str">
        <f>INDEX(装备!E:E,MATCH(属性!A2805,装备!A:A,0))</f>
        <v>ring</v>
      </c>
      <c r="E2805" s="14">
        <v>43</v>
      </c>
      <c r="F2805" s="17">
        <f>INT((VLOOKUP($C2805,装备数值,2,0)+VLOOKUP($C2805,装备数值,5,0)*($E2805-1))*VLOOKUP($D2805,系数!$K$2:$O$7,2,0))</f>
        <v>0</v>
      </c>
      <c r="G2805" s="17">
        <f>INT((VLOOKUP($C2805,装备数值,3,0)+VLOOKUP($C2805,装备数值,6,0)*($E2805-1))*VLOOKUP($D2805,系数!$K$2:$O$7,3,0))</f>
        <v>226</v>
      </c>
      <c r="H2805" s="17">
        <f t="shared" si="87"/>
        <v>226</v>
      </c>
      <c r="I2805" s="17">
        <f>INT((VLOOKUP($C2805,装备数值,4,0)+VLOOKUP($C2805,装备数值,7,0)*($E2805-1))*VLOOKUP($D2805,系数!$K$2:$O$7,4,0))</f>
        <v>0</v>
      </c>
      <c r="J2805" s="17">
        <f>INT((VLOOKUP($C2805,装备数值,4,0)+VLOOKUP($C2805,装备数值,7,0)*($E2805-1))*VLOOKUP($D2805,系数!$K$2:$O$7,5,0))</f>
        <v>0</v>
      </c>
      <c r="K2805" s="17">
        <f>INT(VLOOKUP(E2805,强化金币,2,1)*VLOOKUP(INDEX(装备!F:F,MATCH(属性!A2805,装备!A:A,0)),系数!$K$12:$M$15,3,0))</f>
        <v>9900</v>
      </c>
      <c r="L2805" s="17"/>
      <c r="M2805" s="17"/>
      <c r="N2805" s="17"/>
      <c r="O2805" s="17">
        <f>IF(E2805=1,"",VLOOKUP(E2805,系数!$S$2:$AB$12,MATCH(属性!C2805,评级,0),1))</f>
        <v>0</v>
      </c>
    </row>
    <row r="2806" spans="1:15" ht="17.25" thickBot="1" x14ac:dyDescent="0.4">
      <c r="A2806" s="17">
        <f t="shared" si="86"/>
        <v>7100024</v>
      </c>
      <c r="B2806" s="17" t="s">
        <v>83</v>
      </c>
      <c r="C2806" s="15">
        <f>INDEX(装备!G:G,MATCH(属性!A2806,装备!A:A,0))</f>
        <v>11</v>
      </c>
      <c r="D2806" s="15" t="str">
        <f>INDEX(装备!E:E,MATCH(属性!A2806,装备!A:A,0))</f>
        <v>ring</v>
      </c>
      <c r="E2806" s="14">
        <v>44</v>
      </c>
      <c r="F2806" s="17">
        <f>INT((VLOOKUP($C2806,装备数值,2,0)+VLOOKUP($C2806,装备数值,5,0)*($E2806-1))*VLOOKUP($D2806,系数!$K$2:$O$7,2,0))</f>
        <v>0</v>
      </c>
      <c r="G2806" s="17">
        <f>INT((VLOOKUP($C2806,装备数值,3,0)+VLOOKUP($C2806,装备数值,6,0)*($E2806-1))*VLOOKUP($D2806,系数!$K$2:$O$7,3,0))</f>
        <v>229</v>
      </c>
      <c r="H2806" s="17">
        <f t="shared" si="87"/>
        <v>229</v>
      </c>
      <c r="I2806" s="17">
        <f>INT((VLOOKUP($C2806,装备数值,4,0)+VLOOKUP($C2806,装备数值,7,0)*($E2806-1))*VLOOKUP($D2806,系数!$K$2:$O$7,4,0))</f>
        <v>0</v>
      </c>
      <c r="J2806" s="17">
        <f>INT((VLOOKUP($C2806,装备数值,4,0)+VLOOKUP($C2806,装备数值,7,0)*($E2806-1))*VLOOKUP($D2806,系数!$K$2:$O$7,5,0))</f>
        <v>0</v>
      </c>
      <c r="K2806" s="17">
        <f>INT(VLOOKUP(E2806,强化金币,2,1)*VLOOKUP(INDEX(装备!F:F,MATCH(属性!A2806,装备!A:A,0)),系数!$K$12:$M$15,3,0))</f>
        <v>11000</v>
      </c>
      <c r="L2806" s="17"/>
      <c r="M2806" s="17"/>
      <c r="N2806" s="17"/>
      <c r="O2806" s="17">
        <f>IF(E2806=1,"",VLOOKUP(E2806,系数!$S$2:$AB$12,MATCH(属性!C2806,评级,0),1))</f>
        <v>0</v>
      </c>
    </row>
    <row r="2807" spans="1:15" ht="17.25" thickBot="1" x14ac:dyDescent="0.4">
      <c r="A2807" s="17">
        <f t="shared" si="86"/>
        <v>7100024</v>
      </c>
      <c r="B2807" s="17" t="s">
        <v>83</v>
      </c>
      <c r="C2807" s="15">
        <f>INDEX(装备!G:G,MATCH(属性!A2807,装备!A:A,0))</f>
        <v>11</v>
      </c>
      <c r="D2807" s="15" t="str">
        <f>INDEX(装备!E:E,MATCH(属性!A2807,装备!A:A,0))</f>
        <v>ring</v>
      </c>
      <c r="E2807" s="14">
        <v>45</v>
      </c>
      <c r="F2807" s="17">
        <f>INT((VLOOKUP($C2807,装备数值,2,0)+VLOOKUP($C2807,装备数值,5,0)*($E2807-1))*VLOOKUP($D2807,系数!$K$2:$O$7,2,0))</f>
        <v>0</v>
      </c>
      <c r="G2807" s="17">
        <f>INT((VLOOKUP($C2807,装备数值,3,0)+VLOOKUP($C2807,装备数值,6,0)*($E2807-1))*VLOOKUP($D2807,系数!$K$2:$O$7,3,0))</f>
        <v>232</v>
      </c>
      <c r="H2807" s="17">
        <f t="shared" si="87"/>
        <v>232</v>
      </c>
      <c r="I2807" s="17">
        <f>INT((VLOOKUP($C2807,装备数值,4,0)+VLOOKUP($C2807,装备数值,7,0)*($E2807-1))*VLOOKUP($D2807,系数!$K$2:$O$7,4,0))</f>
        <v>0</v>
      </c>
      <c r="J2807" s="17">
        <f>INT((VLOOKUP($C2807,装备数值,4,0)+VLOOKUP($C2807,装备数值,7,0)*($E2807-1))*VLOOKUP($D2807,系数!$K$2:$O$7,5,0))</f>
        <v>0</v>
      </c>
      <c r="K2807" s="17">
        <f>INT(VLOOKUP(E2807,强化金币,2,1)*VLOOKUP(INDEX(装备!F:F,MATCH(属性!A2807,装备!A:A,0)),系数!$K$12:$M$15,3,0))</f>
        <v>12100</v>
      </c>
      <c r="L2807" s="17"/>
      <c r="M2807" s="17"/>
      <c r="N2807" s="17"/>
      <c r="O2807" s="17">
        <f>IF(E2807=1,"",VLOOKUP(E2807,系数!$S$2:$AB$12,MATCH(属性!C2807,评级,0),1))</f>
        <v>0</v>
      </c>
    </row>
    <row r="2808" spans="1:15" ht="17.25" thickBot="1" x14ac:dyDescent="0.4">
      <c r="A2808" s="17">
        <f t="shared" si="86"/>
        <v>7100024</v>
      </c>
      <c r="B2808" s="17" t="s">
        <v>83</v>
      </c>
      <c r="C2808" s="15">
        <f>INDEX(装备!G:G,MATCH(属性!A2808,装备!A:A,0))</f>
        <v>11</v>
      </c>
      <c r="D2808" s="15" t="str">
        <f>INDEX(装备!E:E,MATCH(属性!A2808,装备!A:A,0))</f>
        <v>ring</v>
      </c>
      <c r="E2808" s="14">
        <v>46</v>
      </c>
      <c r="F2808" s="17">
        <f>INT((VLOOKUP($C2808,装备数值,2,0)+VLOOKUP($C2808,装备数值,5,0)*($E2808-1))*VLOOKUP($D2808,系数!$K$2:$O$7,2,0))</f>
        <v>0</v>
      </c>
      <c r="G2808" s="17">
        <f>INT((VLOOKUP($C2808,装备数值,3,0)+VLOOKUP($C2808,装备数值,6,0)*($E2808-1))*VLOOKUP($D2808,系数!$K$2:$O$7,3,0))</f>
        <v>235</v>
      </c>
      <c r="H2808" s="17">
        <f t="shared" si="87"/>
        <v>235</v>
      </c>
      <c r="I2808" s="17">
        <f>INT((VLOOKUP($C2808,装备数值,4,0)+VLOOKUP($C2808,装备数值,7,0)*($E2808-1))*VLOOKUP($D2808,系数!$K$2:$O$7,4,0))</f>
        <v>0</v>
      </c>
      <c r="J2808" s="17">
        <f>INT((VLOOKUP($C2808,装备数值,4,0)+VLOOKUP($C2808,装备数值,7,0)*($E2808-1))*VLOOKUP($D2808,系数!$K$2:$O$7,5,0))</f>
        <v>0</v>
      </c>
      <c r="K2808" s="17">
        <f>INT(VLOOKUP(E2808,强化金币,2,1)*VLOOKUP(INDEX(装备!F:F,MATCH(属性!A2808,装备!A:A,0)),系数!$K$12:$M$15,3,0))</f>
        <v>13200</v>
      </c>
      <c r="L2808" s="17"/>
      <c r="M2808" s="17"/>
      <c r="N2808" s="17"/>
      <c r="O2808" s="17">
        <f>IF(E2808=1,"",VLOOKUP(E2808,系数!$S$2:$AB$12,MATCH(属性!C2808,评级,0),1))</f>
        <v>0</v>
      </c>
    </row>
    <row r="2809" spans="1:15" ht="17.25" thickBot="1" x14ac:dyDescent="0.4">
      <c r="A2809" s="17">
        <f t="shared" si="86"/>
        <v>7100024</v>
      </c>
      <c r="B2809" s="17" t="s">
        <v>83</v>
      </c>
      <c r="C2809" s="15">
        <f>INDEX(装备!G:G,MATCH(属性!A2809,装备!A:A,0))</f>
        <v>11</v>
      </c>
      <c r="D2809" s="15" t="str">
        <f>INDEX(装备!E:E,MATCH(属性!A2809,装备!A:A,0))</f>
        <v>ring</v>
      </c>
      <c r="E2809" s="14">
        <v>47</v>
      </c>
      <c r="F2809" s="17">
        <f>INT((VLOOKUP($C2809,装备数值,2,0)+VLOOKUP($C2809,装备数值,5,0)*($E2809-1))*VLOOKUP($D2809,系数!$K$2:$O$7,2,0))</f>
        <v>0</v>
      </c>
      <c r="G2809" s="17">
        <f>INT((VLOOKUP($C2809,装备数值,3,0)+VLOOKUP($C2809,装备数值,6,0)*($E2809-1))*VLOOKUP($D2809,系数!$K$2:$O$7,3,0))</f>
        <v>238</v>
      </c>
      <c r="H2809" s="17">
        <f t="shared" si="87"/>
        <v>238</v>
      </c>
      <c r="I2809" s="17">
        <f>INT((VLOOKUP($C2809,装备数值,4,0)+VLOOKUP($C2809,装备数值,7,0)*($E2809-1))*VLOOKUP($D2809,系数!$K$2:$O$7,4,0))</f>
        <v>0</v>
      </c>
      <c r="J2809" s="17">
        <f>INT((VLOOKUP($C2809,装备数值,4,0)+VLOOKUP($C2809,装备数值,7,0)*($E2809-1))*VLOOKUP($D2809,系数!$K$2:$O$7,5,0))</f>
        <v>0</v>
      </c>
      <c r="K2809" s="17">
        <f>INT(VLOOKUP(E2809,强化金币,2,1)*VLOOKUP(INDEX(装备!F:F,MATCH(属性!A2809,装备!A:A,0)),系数!$K$12:$M$15,3,0))</f>
        <v>14300</v>
      </c>
      <c r="L2809" s="17"/>
      <c r="M2809" s="17"/>
      <c r="N2809" s="17"/>
      <c r="O2809" s="17">
        <f>IF(E2809=1,"",VLOOKUP(E2809,系数!$S$2:$AB$12,MATCH(属性!C2809,评级,0),1))</f>
        <v>0</v>
      </c>
    </row>
    <row r="2810" spans="1:15" ht="17.25" thickBot="1" x14ac:dyDescent="0.4">
      <c r="A2810" s="17">
        <f t="shared" si="86"/>
        <v>7100024</v>
      </c>
      <c r="B2810" s="17" t="s">
        <v>83</v>
      </c>
      <c r="C2810" s="15">
        <f>INDEX(装备!G:G,MATCH(属性!A2810,装备!A:A,0))</f>
        <v>11</v>
      </c>
      <c r="D2810" s="15" t="str">
        <f>INDEX(装备!E:E,MATCH(属性!A2810,装备!A:A,0))</f>
        <v>ring</v>
      </c>
      <c r="E2810" s="14">
        <v>48</v>
      </c>
      <c r="F2810" s="17">
        <f>INT((VLOOKUP($C2810,装备数值,2,0)+VLOOKUP($C2810,装备数值,5,0)*($E2810-1))*VLOOKUP($D2810,系数!$K$2:$O$7,2,0))</f>
        <v>0</v>
      </c>
      <c r="G2810" s="17">
        <f>INT((VLOOKUP($C2810,装备数值,3,0)+VLOOKUP($C2810,装备数值,6,0)*($E2810-1))*VLOOKUP($D2810,系数!$K$2:$O$7,3,0))</f>
        <v>241</v>
      </c>
      <c r="H2810" s="17">
        <f t="shared" si="87"/>
        <v>241</v>
      </c>
      <c r="I2810" s="17">
        <f>INT((VLOOKUP($C2810,装备数值,4,0)+VLOOKUP($C2810,装备数值,7,0)*($E2810-1))*VLOOKUP($D2810,系数!$K$2:$O$7,4,0))</f>
        <v>0</v>
      </c>
      <c r="J2810" s="17">
        <f>INT((VLOOKUP($C2810,装备数值,4,0)+VLOOKUP($C2810,装备数值,7,0)*($E2810-1))*VLOOKUP($D2810,系数!$K$2:$O$7,5,0))</f>
        <v>0</v>
      </c>
      <c r="K2810" s="17">
        <f>INT(VLOOKUP(E2810,强化金币,2,1)*VLOOKUP(INDEX(装备!F:F,MATCH(属性!A2810,装备!A:A,0)),系数!$K$12:$M$15,3,0))</f>
        <v>15400</v>
      </c>
      <c r="L2810" s="17"/>
      <c r="M2810" s="17"/>
      <c r="N2810" s="17"/>
      <c r="O2810" s="17">
        <f>IF(E2810=1,"",VLOOKUP(E2810,系数!$S$2:$AB$12,MATCH(属性!C2810,评级,0),1))</f>
        <v>0</v>
      </c>
    </row>
    <row r="2811" spans="1:15" ht="17.25" thickBot="1" x14ac:dyDescent="0.4">
      <c r="A2811" s="17">
        <f t="shared" si="86"/>
        <v>7100024</v>
      </c>
      <c r="B2811" s="17" t="s">
        <v>83</v>
      </c>
      <c r="C2811" s="15">
        <f>INDEX(装备!G:G,MATCH(属性!A2811,装备!A:A,0))</f>
        <v>11</v>
      </c>
      <c r="D2811" s="15" t="str">
        <f>INDEX(装备!E:E,MATCH(属性!A2811,装备!A:A,0))</f>
        <v>ring</v>
      </c>
      <c r="E2811" s="14">
        <v>49</v>
      </c>
      <c r="F2811" s="17">
        <f>INT((VLOOKUP($C2811,装备数值,2,0)+VLOOKUP($C2811,装备数值,5,0)*($E2811-1))*VLOOKUP($D2811,系数!$K$2:$O$7,2,0))</f>
        <v>0</v>
      </c>
      <c r="G2811" s="17">
        <f>INT((VLOOKUP($C2811,装备数值,3,0)+VLOOKUP($C2811,装备数值,6,0)*($E2811-1))*VLOOKUP($D2811,系数!$K$2:$O$7,3,0))</f>
        <v>244</v>
      </c>
      <c r="H2811" s="17">
        <f t="shared" si="87"/>
        <v>244</v>
      </c>
      <c r="I2811" s="17">
        <f>INT((VLOOKUP($C2811,装备数值,4,0)+VLOOKUP($C2811,装备数值,7,0)*($E2811-1))*VLOOKUP($D2811,系数!$K$2:$O$7,4,0))</f>
        <v>0</v>
      </c>
      <c r="J2811" s="17">
        <f>INT((VLOOKUP($C2811,装备数值,4,0)+VLOOKUP($C2811,装备数值,7,0)*($E2811-1))*VLOOKUP($D2811,系数!$K$2:$O$7,5,0))</f>
        <v>0</v>
      </c>
      <c r="K2811" s="17">
        <f>INT(VLOOKUP(E2811,强化金币,2,1)*VLOOKUP(INDEX(装备!F:F,MATCH(属性!A2811,装备!A:A,0)),系数!$K$12:$M$15,3,0))</f>
        <v>16500</v>
      </c>
      <c r="L2811" s="17"/>
      <c r="M2811" s="17"/>
      <c r="N2811" s="17"/>
      <c r="O2811" s="17">
        <f>IF(E2811=1,"",VLOOKUP(E2811,系数!$S$2:$AB$12,MATCH(属性!C2811,评级,0),1))</f>
        <v>0</v>
      </c>
    </row>
    <row r="2812" spans="1:15" ht="17.25" thickBot="1" x14ac:dyDescent="0.4">
      <c r="A2812" s="17">
        <f t="shared" ref="A2812:A2875" si="88">A2692+1</f>
        <v>7100024</v>
      </c>
      <c r="B2812" s="17" t="s">
        <v>83</v>
      </c>
      <c r="C2812" s="15">
        <f>INDEX(装备!G:G,MATCH(属性!A2812,装备!A:A,0))</f>
        <v>11</v>
      </c>
      <c r="D2812" s="15" t="str">
        <f>INDEX(装备!E:E,MATCH(属性!A2812,装备!A:A,0))</f>
        <v>ring</v>
      </c>
      <c r="E2812" s="14">
        <v>50</v>
      </c>
      <c r="F2812" s="17">
        <f>INT((VLOOKUP($C2812,装备数值,2,0)+VLOOKUP($C2812,装备数值,5,0)*($E2812-1))*VLOOKUP($D2812,系数!$K$2:$O$7,2,0))</f>
        <v>0</v>
      </c>
      <c r="G2812" s="17">
        <f>INT((VLOOKUP($C2812,装备数值,3,0)+VLOOKUP($C2812,装备数值,6,0)*($E2812-1))*VLOOKUP($D2812,系数!$K$2:$O$7,3,0))</f>
        <v>247</v>
      </c>
      <c r="H2812" s="17">
        <f t="shared" si="87"/>
        <v>247</v>
      </c>
      <c r="I2812" s="17">
        <f>INT((VLOOKUP($C2812,装备数值,4,0)+VLOOKUP($C2812,装备数值,7,0)*($E2812-1))*VLOOKUP($D2812,系数!$K$2:$O$7,4,0))</f>
        <v>0</v>
      </c>
      <c r="J2812" s="17">
        <f>INT((VLOOKUP($C2812,装备数值,4,0)+VLOOKUP($C2812,装备数值,7,0)*($E2812-1))*VLOOKUP($D2812,系数!$K$2:$O$7,5,0))</f>
        <v>0</v>
      </c>
      <c r="K2812" s="17">
        <f>INT(VLOOKUP(E2812,强化金币,2,1)*VLOOKUP(INDEX(装备!F:F,MATCH(属性!A2812,装备!A:A,0)),系数!$K$12:$M$15,3,0))</f>
        <v>17600</v>
      </c>
      <c r="L2812" s="17"/>
      <c r="M2812" s="17"/>
      <c r="N2812" s="17"/>
      <c r="O2812" s="17">
        <f>IF(E2812=1,"",VLOOKUP(E2812,系数!$S$2:$AB$12,MATCH(属性!C2812,评级,0),1))</f>
        <v>0</v>
      </c>
    </row>
    <row r="2813" spans="1:15" ht="17.25" thickBot="1" x14ac:dyDescent="0.4">
      <c r="A2813" s="17">
        <f t="shared" si="88"/>
        <v>7100024</v>
      </c>
      <c r="B2813" s="17" t="s">
        <v>83</v>
      </c>
      <c r="C2813" s="15">
        <f>INDEX(装备!G:G,MATCH(属性!A2813,装备!A:A,0))</f>
        <v>11</v>
      </c>
      <c r="D2813" s="15" t="str">
        <f>INDEX(装备!E:E,MATCH(属性!A2813,装备!A:A,0))</f>
        <v>ring</v>
      </c>
      <c r="E2813" s="14">
        <v>51</v>
      </c>
      <c r="F2813" s="17">
        <f>INT((VLOOKUP($C2813,装备数值,2,0)+VLOOKUP($C2813,装备数值,5,0)*($E2813-1))*VLOOKUP($D2813,系数!$K$2:$O$7,2,0))</f>
        <v>0</v>
      </c>
      <c r="G2813" s="17">
        <f>INT((VLOOKUP($C2813,装备数值,3,0)+VLOOKUP($C2813,装备数值,6,0)*($E2813-1))*VLOOKUP($D2813,系数!$K$2:$O$7,3,0))</f>
        <v>250</v>
      </c>
      <c r="H2813" s="17">
        <f t="shared" si="87"/>
        <v>250</v>
      </c>
      <c r="I2813" s="17">
        <f>INT((VLOOKUP($C2813,装备数值,4,0)+VLOOKUP($C2813,装备数值,7,0)*($E2813-1))*VLOOKUP($D2813,系数!$K$2:$O$7,4,0))</f>
        <v>0</v>
      </c>
      <c r="J2813" s="17">
        <f>INT((VLOOKUP($C2813,装备数值,4,0)+VLOOKUP($C2813,装备数值,7,0)*($E2813-1))*VLOOKUP($D2813,系数!$K$2:$O$7,5,0))</f>
        <v>0</v>
      </c>
      <c r="K2813" s="17">
        <f>INT(VLOOKUP(E2813,强化金币,2,1)*VLOOKUP(INDEX(装备!F:F,MATCH(属性!A2813,装备!A:A,0)),系数!$K$12:$M$15,3,0))</f>
        <v>18700</v>
      </c>
      <c r="L2813" s="17"/>
      <c r="M2813" s="17"/>
      <c r="N2813" s="17"/>
      <c r="O2813" s="17">
        <f>IF(E2813=1,"",VLOOKUP(E2813,系数!$S$2:$AB$12,MATCH(属性!C2813,评级,0),1))</f>
        <v>0</v>
      </c>
    </row>
    <row r="2814" spans="1:15" ht="17.25" thickBot="1" x14ac:dyDescent="0.4">
      <c r="A2814" s="17">
        <f t="shared" si="88"/>
        <v>7100024</v>
      </c>
      <c r="B2814" s="17" t="s">
        <v>83</v>
      </c>
      <c r="C2814" s="15">
        <f>INDEX(装备!G:G,MATCH(属性!A2814,装备!A:A,0))</f>
        <v>11</v>
      </c>
      <c r="D2814" s="15" t="str">
        <f>INDEX(装备!E:E,MATCH(属性!A2814,装备!A:A,0))</f>
        <v>ring</v>
      </c>
      <c r="E2814" s="14">
        <v>52</v>
      </c>
      <c r="F2814" s="17">
        <f>INT((VLOOKUP($C2814,装备数值,2,0)+VLOOKUP($C2814,装备数值,5,0)*($E2814-1))*VLOOKUP($D2814,系数!$K$2:$O$7,2,0))</f>
        <v>0</v>
      </c>
      <c r="G2814" s="17">
        <f>INT((VLOOKUP($C2814,装备数值,3,0)+VLOOKUP($C2814,装备数值,6,0)*($E2814-1))*VLOOKUP($D2814,系数!$K$2:$O$7,3,0))</f>
        <v>253</v>
      </c>
      <c r="H2814" s="17">
        <f t="shared" si="87"/>
        <v>253</v>
      </c>
      <c r="I2814" s="17">
        <f>INT((VLOOKUP($C2814,装备数值,4,0)+VLOOKUP($C2814,装备数值,7,0)*($E2814-1))*VLOOKUP($D2814,系数!$K$2:$O$7,4,0))</f>
        <v>0</v>
      </c>
      <c r="J2814" s="17">
        <f>INT((VLOOKUP($C2814,装备数值,4,0)+VLOOKUP($C2814,装备数值,7,0)*($E2814-1))*VLOOKUP($D2814,系数!$K$2:$O$7,5,0))</f>
        <v>0</v>
      </c>
      <c r="K2814" s="17">
        <f>INT(VLOOKUP(E2814,强化金币,2,1)*VLOOKUP(INDEX(装备!F:F,MATCH(属性!A2814,装备!A:A,0)),系数!$K$12:$M$15,3,0))</f>
        <v>19800</v>
      </c>
      <c r="L2814" s="17"/>
      <c r="M2814" s="17"/>
      <c r="N2814" s="17"/>
      <c r="O2814" s="17">
        <f>IF(E2814=1,"",VLOOKUP(E2814,系数!$S$2:$AB$12,MATCH(属性!C2814,评级,0),1))</f>
        <v>0</v>
      </c>
    </row>
    <row r="2815" spans="1:15" ht="17.25" thickBot="1" x14ac:dyDescent="0.4">
      <c r="A2815" s="17">
        <f t="shared" si="88"/>
        <v>7100024</v>
      </c>
      <c r="B2815" s="17" t="s">
        <v>83</v>
      </c>
      <c r="C2815" s="15">
        <f>INDEX(装备!G:G,MATCH(属性!A2815,装备!A:A,0))</f>
        <v>11</v>
      </c>
      <c r="D2815" s="15" t="str">
        <f>INDEX(装备!E:E,MATCH(属性!A2815,装备!A:A,0))</f>
        <v>ring</v>
      </c>
      <c r="E2815" s="14">
        <v>53</v>
      </c>
      <c r="F2815" s="17">
        <f>INT((VLOOKUP($C2815,装备数值,2,0)+VLOOKUP($C2815,装备数值,5,0)*($E2815-1))*VLOOKUP($D2815,系数!$K$2:$O$7,2,0))</f>
        <v>0</v>
      </c>
      <c r="G2815" s="17">
        <f>INT((VLOOKUP($C2815,装备数值,3,0)+VLOOKUP($C2815,装备数值,6,0)*($E2815-1))*VLOOKUP($D2815,系数!$K$2:$O$7,3,0))</f>
        <v>256</v>
      </c>
      <c r="H2815" s="17">
        <f t="shared" si="87"/>
        <v>256</v>
      </c>
      <c r="I2815" s="17">
        <f>INT((VLOOKUP($C2815,装备数值,4,0)+VLOOKUP($C2815,装备数值,7,0)*($E2815-1))*VLOOKUP($D2815,系数!$K$2:$O$7,4,0))</f>
        <v>0</v>
      </c>
      <c r="J2815" s="17">
        <f>INT((VLOOKUP($C2815,装备数值,4,0)+VLOOKUP($C2815,装备数值,7,0)*($E2815-1))*VLOOKUP($D2815,系数!$K$2:$O$7,5,0))</f>
        <v>0</v>
      </c>
      <c r="K2815" s="17">
        <f>INT(VLOOKUP(E2815,强化金币,2,1)*VLOOKUP(INDEX(装备!F:F,MATCH(属性!A2815,装备!A:A,0)),系数!$K$12:$M$15,3,0))</f>
        <v>20900</v>
      </c>
      <c r="L2815" s="17"/>
      <c r="M2815" s="17"/>
      <c r="N2815" s="17"/>
      <c r="O2815" s="17">
        <f>IF(E2815=1,"",VLOOKUP(E2815,系数!$S$2:$AB$12,MATCH(属性!C2815,评级,0),1))</f>
        <v>0</v>
      </c>
    </row>
    <row r="2816" spans="1:15" ht="17.25" thickBot="1" x14ac:dyDescent="0.4">
      <c r="A2816" s="17">
        <f t="shared" si="88"/>
        <v>7100024</v>
      </c>
      <c r="B2816" s="17" t="s">
        <v>83</v>
      </c>
      <c r="C2816" s="15">
        <f>INDEX(装备!G:G,MATCH(属性!A2816,装备!A:A,0))</f>
        <v>11</v>
      </c>
      <c r="D2816" s="15" t="str">
        <f>INDEX(装备!E:E,MATCH(属性!A2816,装备!A:A,0))</f>
        <v>ring</v>
      </c>
      <c r="E2816" s="14">
        <v>54</v>
      </c>
      <c r="F2816" s="17">
        <f>INT((VLOOKUP($C2816,装备数值,2,0)+VLOOKUP($C2816,装备数值,5,0)*($E2816-1))*VLOOKUP($D2816,系数!$K$2:$O$7,2,0))</f>
        <v>0</v>
      </c>
      <c r="G2816" s="17">
        <f>INT((VLOOKUP($C2816,装备数值,3,0)+VLOOKUP($C2816,装备数值,6,0)*($E2816-1))*VLOOKUP($D2816,系数!$K$2:$O$7,3,0))</f>
        <v>259</v>
      </c>
      <c r="H2816" s="17">
        <f t="shared" si="87"/>
        <v>259</v>
      </c>
      <c r="I2816" s="17">
        <f>INT((VLOOKUP($C2816,装备数值,4,0)+VLOOKUP($C2816,装备数值,7,0)*($E2816-1))*VLOOKUP($D2816,系数!$K$2:$O$7,4,0))</f>
        <v>0</v>
      </c>
      <c r="J2816" s="17">
        <f>INT((VLOOKUP($C2816,装备数值,4,0)+VLOOKUP($C2816,装备数值,7,0)*($E2816-1))*VLOOKUP($D2816,系数!$K$2:$O$7,5,0))</f>
        <v>0</v>
      </c>
      <c r="K2816" s="17">
        <f>INT(VLOOKUP(E2816,强化金币,2,1)*VLOOKUP(INDEX(装备!F:F,MATCH(属性!A2816,装备!A:A,0)),系数!$K$12:$M$15,3,0))</f>
        <v>22000</v>
      </c>
      <c r="L2816" s="17"/>
      <c r="M2816" s="17"/>
      <c r="N2816" s="17"/>
      <c r="O2816" s="17">
        <f>IF(E2816=1,"",VLOOKUP(E2816,系数!$S$2:$AB$12,MATCH(属性!C2816,评级,0),1))</f>
        <v>0</v>
      </c>
    </row>
    <row r="2817" spans="1:15" ht="17.25" thickBot="1" x14ac:dyDescent="0.4">
      <c r="A2817" s="17">
        <f t="shared" si="88"/>
        <v>7100024</v>
      </c>
      <c r="B2817" s="17" t="s">
        <v>83</v>
      </c>
      <c r="C2817" s="15">
        <f>INDEX(装备!G:G,MATCH(属性!A2817,装备!A:A,0))</f>
        <v>11</v>
      </c>
      <c r="D2817" s="15" t="str">
        <f>INDEX(装备!E:E,MATCH(属性!A2817,装备!A:A,0))</f>
        <v>ring</v>
      </c>
      <c r="E2817" s="14">
        <v>55</v>
      </c>
      <c r="F2817" s="17">
        <f>INT((VLOOKUP($C2817,装备数值,2,0)+VLOOKUP($C2817,装备数值,5,0)*($E2817-1))*VLOOKUP($D2817,系数!$K$2:$O$7,2,0))</f>
        <v>0</v>
      </c>
      <c r="G2817" s="17">
        <f>INT((VLOOKUP($C2817,装备数值,3,0)+VLOOKUP($C2817,装备数值,6,0)*($E2817-1))*VLOOKUP($D2817,系数!$K$2:$O$7,3,0))</f>
        <v>262</v>
      </c>
      <c r="H2817" s="17">
        <f t="shared" si="87"/>
        <v>262</v>
      </c>
      <c r="I2817" s="17">
        <f>INT((VLOOKUP($C2817,装备数值,4,0)+VLOOKUP($C2817,装备数值,7,0)*($E2817-1))*VLOOKUP($D2817,系数!$K$2:$O$7,4,0))</f>
        <v>0</v>
      </c>
      <c r="J2817" s="17">
        <f>INT((VLOOKUP($C2817,装备数值,4,0)+VLOOKUP($C2817,装备数值,7,0)*($E2817-1))*VLOOKUP($D2817,系数!$K$2:$O$7,5,0))</f>
        <v>0</v>
      </c>
      <c r="K2817" s="17">
        <f>INT(VLOOKUP(E2817,强化金币,2,1)*VLOOKUP(INDEX(装备!F:F,MATCH(属性!A2817,装备!A:A,0)),系数!$K$12:$M$15,3,0))</f>
        <v>23100</v>
      </c>
      <c r="L2817" s="17"/>
      <c r="M2817" s="17"/>
      <c r="N2817" s="17"/>
      <c r="O2817" s="17">
        <f>IF(E2817=1,"",VLOOKUP(E2817,系数!$S$2:$AB$12,MATCH(属性!C2817,评级,0),1))</f>
        <v>0</v>
      </c>
    </row>
    <row r="2818" spans="1:15" ht="17.25" thickBot="1" x14ac:dyDescent="0.4">
      <c r="A2818" s="17">
        <f t="shared" si="88"/>
        <v>7100024</v>
      </c>
      <c r="B2818" s="17" t="s">
        <v>83</v>
      </c>
      <c r="C2818" s="15">
        <f>INDEX(装备!G:G,MATCH(属性!A2818,装备!A:A,0))</f>
        <v>11</v>
      </c>
      <c r="D2818" s="15" t="str">
        <f>INDEX(装备!E:E,MATCH(属性!A2818,装备!A:A,0))</f>
        <v>ring</v>
      </c>
      <c r="E2818" s="14">
        <v>56</v>
      </c>
      <c r="F2818" s="17">
        <f>INT((VLOOKUP($C2818,装备数值,2,0)+VLOOKUP($C2818,装备数值,5,0)*($E2818-1))*VLOOKUP($D2818,系数!$K$2:$O$7,2,0))</f>
        <v>0</v>
      </c>
      <c r="G2818" s="17">
        <f>INT((VLOOKUP($C2818,装备数值,3,0)+VLOOKUP($C2818,装备数值,6,0)*($E2818-1))*VLOOKUP($D2818,系数!$K$2:$O$7,3,0))</f>
        <v>265</v>
      </c>
      <c r="H2818" s="17">
        <f t="shared" si="87"/>
        <v>265</v>
      </c>
      <c r="I2818" s="17">
        <f>INT((VLOOKUP($C2818,装备数值,4,0)+VLOOKUP($C2818,装备数值,7,0)*($E2818-1))*VLOOKUP($D2818,系数!$K$2:$O$7,4,0))</f>
        <v>0</v>
      </c>
      <c r="J2818" s="17">
        <f>INT((VLOOKUP($C2818,装备数值,4,0)+VLOOKUP($C2818,装备数值,7,0)*($E2818-1))*VLOOKUP($D2818,系数!$K$2:$O$7,5,0))</f>
        <v>0</v>
      </c>
      <c r="K2818" s="17">
        <f>INT(VLOOKUP(E2818,强化金币,2,1)*VLOOKUP(INDEX(装备!F:F,MATCH(属性!A2818,装备!A:A,0)),系数!$K$12:$M$15,3,0))</f>
        <v>24200</v>
      </c>
      <c r="L2818" s="17"/>
      <c r="M2818" s="17"/>
      <c r="N2818" s="17"/>
      <c r="O2818" s="17">
        <f>IF(E2818=1,"",VLOOKUP(E2818,系数!$S$2:$AB$12,MATCH(属性!C2818,评级,0),1))</f>
        <v>0</v>
      </c>
    </row>
    <row r="2819" spans="1:15" ht="17.25" thickBot="1" x14ac:dyDescent="0.4">
      <c r="A2819" s="17">
        <f t="shared" si="88"/>
        <v>7100024</v>
      </c>
      <c r="B2819" s="17" t="s">
        <v>83</v>
      </c>
      <c r="C2819" s="15">
        <f>INDEX(装备!G:G,MATCH(属性!A2819,装备!A:A,0))</f>
        <v>11</v>
      </c>
      <c r="D2819" s="15" t="str">
        <f>INDEX(装备!E:E,MATCH(属性!A2819,装备!A:A,0))</f>
        <v>ring</v>
      </c>
      <c r="E2819" s="14">
        <v>57</v>
      </c>
      <c r="F2819" s="17">
        <f>INT((VLOOKUP($C2819,装备数值,2,0)+VLOOKUP($C2819,装备数值,5,0)*($E2819-1))*VLOOKUP($D2819,系数!$K$2:$O$7,2,0))</f>
        <v>0</v>
      </c>
      <c r="G2819" s="17">
        <f>INT((VLOOKUP($C2819,装备数值,3,0)+VLOOKUP($C2819,装备数值,6,0)*($E2819-1))*VLOOKUP($D2819,系数!$K$2:$O$7,3,0))</f>
        <v>268</v>
      </c>
      <c r="H2819" s="17">
        <f t="shared" si="87"/>
        <v>268</v>
      </c>
      <c r="I2819" s="17">
        <f>INT((VLOOKUP($C2819,装备数值,4,0)+VLOOKUP($C2819,装备数值,7,0)*($E2819-1))*VLOOKUP($D2819,系数!$K$2:$O$7,4,0))</f>
        <v>0</v>
      </c>
      <c r="J2819" s="17">
        <f>INT((VLOOKUP($C2819,装备数值,4,0)+VLOOKUP($C2819,装备数值,7,0)*($E2819-1))*VLOOKUP($D2819,系数!$K$2:$O$7,5,0))</f>
        <v>0</v>
      </c>
      <c r="K2819" s="17">
        <f>INT(VLOOKUP(E2819,强化金币,2,1)*VLOOKUP(INDEX(装备!F:F,MATCH(属性!A2819,装备!A:A,0)),系数!$K$12:$M$15,3,0))</f>
        <v>25300</v>
      </c>
      <c r="L2819" s="17"/>
      <c r="M2819" s="17"/>
      <c r="N2819" s="17"/>
      <c r="O2819" s="17">
        <f>IF(E2819=1,"",VLOOKUP(E2819,系数!$S$2:$AB$12,MATCH(属性!C2819,评级,0),1))</f>
        <v>0</v>
      </c>
    </row>
    <row r="2820" spans="1:15" ht="17.25" thickBot="1" x14ac:dyDescent="0.4">
      <c r="A2820" s="17">
        <f t="shared" si="88"/>
        <v>7100024</v>
      </c>
      <c r="B2820" s="17" t="s">
        <v>83</v>
      </c>
      <c r="C2820" s="15">
        <f>INDEX(装备!G:G,MATCH(属性!A2820,装备!A:A,0))</f>
        <v>11</v>
      </c>
      <c r="D2820" s="15" t="str">
        <f>INDEX(装备!E:E,MATCH(属性!A2820,装备!A:A,0))</f>
        <v>ring</v>
      </c>
      <c r="E2820" s="14">
        <v>58</v>
      </c>
      <c r="F2820" s="17">
        <f>INT((VLOOKUP($C2820,装备数值,2,0)+VLOOKUP($C2820,装备数值,5,0)*($E2820-1))*VLOOKUP($D2820,系数!$K$2:$O$7,2,0))</f>
        <v>0</v>
      </c>
      <c r="G2820" s="17">
        <f>INT((VLOOKUP($C2820,装备数值,3,0)+VLOOKUP($C2820,装备数值,6,0)*($E2820-1))*VLOOKUP($D2820,系数!$K$2:$O$7,3,0))</f>
        <v>271</v>
      </c>
      <c r="H2820" s="17">
        <f t="shared" ref="H2820:H2883" si="89">G2820</f>
        <v>271</v>
      </c>
      <c r="I2820" s="17">
        <f>INT((VLOOKUP($C2820,装备数值,4,0)+VLOOKUP($C2820,装备数值,7,0)*($E2820-1))*VLOOKUP($D2820,系数!$K$2:$O$7,4,0))</f>
        <v>0</v>
      </c>
      <c r="J2820" s="17">
        <f>INT((VLOOKUP($C2820,装备数值,4,0)+VLOOKUP($C2820,装备数值,7,0)*($E2820-1))*VLOOKUP($D2820,系数!$K$2:$O$7,5,0))</f>
        <v>0</v>
      </c>
      <c r="K2820" s="17">
        <f>INT(VLOOKUP(E2820,强化金币,2,1)*VLOOKUP(INDEX(装备!F:F,MATCH(属性!A2820,装备!A:A,0)),系数!$K$12:$M$15,3,0))</f>
        <v>26400</v>
      </c>
      <c r="L2820" s="17"/>
      <c r="M2820" s="17"/>
      <c r="N2820" s="17"/>
      <c r="O2820" s="17">
        <f>IF(E2820=1,"",VLOOKUP(E2820,系数!$S$2:$AB$12,MATCH(属性!C2820,评级,0),1))</f>
        <v>0</v>
      </c>
    </row>
    <row r="2821" spans="1:15" ht="17.25" thickBot="1" x14ac:dyDescent="0.4">
      <c r="A2821" s="17">
        <f t="shared" si="88"/>
        <v>7100024</v>
      </c>
      <c r="B2821" s="17" t="s">
        <v>83</v>
      </c>
      <c r="C2821" s="15">
        <f>INDEX(装备!G:G,MATCH(属性!A2821,装备!A:A,0))</f>
        <v>11</v>
      </c>
      <c r="D2821" s="15" t="str">
        <f>INDEX(装备!E:E,MATCH(属性!A2821,装备!A:A,0))</f>
        <v>ring</v>
      </c>
      <c r="E2821" s="14">
        <v>59</v>
      </c>
      <c r="F2821" s="17">
        <f>INT((VLOOKUP($C2821,装备数值,2,0)+VLOOKUP($C2821,装备数值,5,0)*($E2821-1))*VLOOKUP($D2821,系数!$K$2:$O$7,2,0))</f>
        <v>0</v>
      </c>
      <c r="G2821" s="17">
        <f>INT((VLOOKUP($C2821,装备数值,3,0)+VLOOKUP($C2821,装备数值,6,0)*($E2821-1))*VLOOKUP($D2821,系数!$K$2:$O$7,3,0))</f>
        <v>274</v>
      </c>
      <c r="H2821" s="17">
        <f t="shared" si="89"/>
        <v>274</v>
      </c>
      <c r="I2821" s="17">
        <f>INT((VLOOKUP($C2821,装备数值,4,0)+VLOOKUP($C2821,装备数值,7,0)*($E2821-1))*VLOOKUP($D2821,系数!$K$2:$O$7,4,0))</f>
        <v>0</v>
      </c>
      <c r="J2821" s="17">
        <f>INT((VLOOKUP($C2821,装备数值,4,0)+VLOOKUP($C2821,装备数值,7,0)*($E2821-1))*VLOOKUP($D2821,系数!$K$2:$O$7,5,0))</f>
        <v>0</v>
      </c>
      <c r="K2821" s="17">
        <f>INT(VLOOKUP(E2821,强化金币,2,1)*VLOOKUP(INDEX(装备!F:F,MATCH(属性!A2821,装备!A:A,0)),系数!$K$12:$M$15,3,0))</f>
        <v>27500</v>
      </c>
      <c r="L2821" s="17"/>
      <c r="M2821" s="17"/>
      <c r="N2821" s="17"/>
      <c r="O2821" s="17">
        <f>IF(E2821=1,"",VLOOKUP(E2821,系数!$S$2:$AB$12,MATCH(属性!C2821,评级,0),1))</f>
        <v>0</v>
      </c>
    </row>
    <row r="2822" spans="1:15" ht="17.25" thickBot="1" x14ac:dyDescent="0.4">
      <c r="A2822" s="17">
        <f t="shared" si="88"/>
        <v>7100024</v>
      </c>
      <c r="B2822" s="17" t="s">
        <v>83</v>
      </c>
      <c r="C2822" s="15">
        <f>INDEX(装备!G:G,MATCH(属性!A2822,装备!A:A,0))</f>
        <v>11</v>
      </c>
      <c r="D2822" s="15" t="str">
        <f>INDEX(装备!E:E,MATCH(属性!A2822,装备!A:A,0))</f>
        <v>ring</v>
      </c>
      <c r="E2822" s="14">
        <v>60</v>
      </c>
      <c r="F2822" s="17">
        <f>INT((VLOOKUP($C2822,装备数值,2,0)+VLOOKUP($C2822,装备数值,5,0)*($E2822-1))*VLOOKUP($D2822,系数!$K$2:$O$7,2,0))</f>
        <v>0</v>
      </c>
      <c r="G2822" s="17">
        <f>INT((VLOOKUP($C2822,装备数值,3,0)+VLOOKUP($C2822,装备数值,6,0)*($E2822-1))*VLOOKUP($D2822,系数!$K$2:$O$7,3,0))</f>
        <v>277</v>
      </c>
      <c r="H2822" s="17">
        <f t="shared" si="89"/>
        <v>277</v>
      </c>
      <c r="I2822" s="17">
        <f>INT((VLOOKUP($C2822,装备数值,4,0)+VLOOKUP($C2822,装备数值,7,0)*($E2822-1))*VLOOKUP($D2822,系数!$K$2:$O$7,4,0))</f>
        <v>0</v>
      </c>
      <c r="J2822" s="17">
        <f>INT((VLOOKUP($C2822,装备数值,4,0)+VLOOKUP($C2822,装备数值,7,0)*($E2822-1))*VLOOKUP($D2822,系数!$K$2:$O$7,5,0))</f>
        <v>0</v>
      </c>
      <c r="K2822" s="17">
        <f>INT(VLOOKUP(E2822,强化金币,2,1)*VLOOKUP(INDEX(装备!F:F,MATCH(属性!A2822,装备!A:A,0)),系数!$K$12:$M$15,3,0))</f>
        <v>28875</v>
      </c>
      <c r="L2822" s="17"/>
      <c r="M2822" s="17"/>
      <c r="N2822" s="17"/>
      <c r="O2822" s="17">
        <f>IF(E2822=1,"",VLOOKUP(E2822,系数!$S$2:$AB$12,MATCH(属性!C2822,评级,0),1))</f>
        <v>0</v>
      </c>
    </row>
    <row r="2823" spans="1:15" ht="17.25" thickBot="1" x14ac:dyDescent="0.4">
      <c r="A2823" s="17">
        <f t="shared" si="88"/>
        <v>7100024</v>
      </c>
      <c r="B2823" s="17" t="s">
        <v>83</v>
      </c>
      <c r="C2823" s="15">
        <f>INDEX(装备!G:G,MATCH(属性!A2823,装备!A:A,0))</f>
        <v>11</v>
      </c>
      <c r="D2823" s="15" t="str">
        <f>INDEX(装备!E:E,MATCH(属性!A2823,装备!A:A,0))</f>
        <v>ring</v>
      </c>
      <c r="E2823" s="14">
        <v>61</v>
      </c>
      <c r="F2823" s="17">
        <f>INT((VLOOKUP($C2823,装备数值,2,0)+VLOOKUP($C2823,装备数值,5,0)*($E2823-1))*VLOOKUP($D2823,系数!$K$2:$O$7,2,0))</f>
        <v>0</v>
      </c>
      <c r="G2823" s="17">
        <f>INT((VLOOKUP($C2823,装备数值,3,0)+VLOOKUP($C2823,装备数值,6,0)*($E2823-1))*VLOOKUP($D2823,系数!$K$2:$O$7,3,0))</f>
        <v>280</v>
      </c>
      <c r="H2823" s="17">
        <f t="shared" si="89"/>
        <v>280</v>
      </c>
      <c r="I2823" s="17">
        <f>INT((VLOOKUP($C2823,装备数值,4,0)+VLOOKUP($C2823,装备数值,7,0)*($E2823-1))*VLOOKUP($D2823,系数!$K$2:$O$7,4,0))</f>
        <v>0</v>
      </c>
      <c r="J2823" s="17">
        <f>INT((VLOOKUP($C2823,装备数值,4,0)+VLOOKUP($C2823,装备数值,7,0)*($E2823-1))*VLOOKUP($D2823,系数!$K$2:$O$7,5,0))</f>
        <v>0</v>
      </c>
      <c r="K2823" s="17">
        <f>INT(VLOOKUP(E2823,强化金币,2,1)*VLOOKUP(INDEX(装备!F:F,MATCH(属性!A2823,装备!A:A,0)),系数!$K$12:$M$15,3,0))</f>
        <v>30250</v>
      </c>
      <c r="L2823" s="17"/>
      <c r="M2823" s="17"/>
      <c r="N2823" s="17"/>
      <c r="O2823" s="17">
        <f>IF(E2823=1,"",VLOOKUP(E2823,系数!$S$2:$AB$12,MATCH(属性!C2823,评级,0),1))</f>
        <v>0</v>
      </c>
    </row>
    <row r="2824" spans="1:15" ht="17.25" thickBot="1" x14ac:dyDescent="0.4">
      <c r="A2824" s="17">
        <f t="shared" si="88"/>
        <v>7100024</v>
      </c>
      <c r="B2824" s="17" t="s">
        <v>83</v>
      </c>
      <c r="C2824" s="15">
        <f>INDEX(装备!G:G,MATCH(属性!A2824,装备!A:A,0))</f>
        <v>11</v>
      </c>
      <c r="D2824" s="15" t="str">
        <f>INDEX(装备!E:E,MATCH(属性!A2824,装备!A:A,0))</f>
        <v>ring</v>
      </c>
      <c r="E2824" s="14">
        <v>62</v>
      </c>
      <c r="F2824" s="17">
        <f>INT((VLOOKUP($C2824,装备数值,2,0)+VLOOKUP($C2824,装备数值,5,0)*($E2824-1))*VLOOKUP($D2824,系数!$K$2:$O$7,2,0))</f>
        <v>0</v>
      </c>
      <c r="G2824" s="17">
        <f>INT((VLOOKUP($C2824,装备数值,3,0)+VLOOKUP($C2824,装备数值,6,0)*($E2824-1))*VLOOKUP($D2824,系数!$K$2:$O$7,3,0))</f>
        <v>283</v>
      </c>
      <c r="H2824" s="17">
        <f t="shared" si="89"/>
        <v>283</v>
      </c>
      <c r="I2824" s="17">
        <f>INT((VLOOKUP($C2824,装备数值,4,0)+VLOOKUP($C2824,装备数值,7,0)*($E2824-1))*VLOOKUP($D2824,系数!$K$2:$O$7,4,0))</f>
        <v>0</v>
      </c>
      <c r="J2824" s="17">
        <f>INT((VLOOKUP($C2824,装备数值,4,0)+VLOOKUP($C2824,装备数值,7,0)*($E2824-1))*VLOOKUP($D2824,系数!$K$2:$O$7,5,0))</f>
        <v>0</v>
      </c>
      <c r="K2824" s="17">
        <f>INT(VLOOKUP(E2824,强化金币,2,1)*VLOOKUP(INDEX(装备!F:F,MATCH(属性!A2824,装备!A:A,0)),系数!$K$12:$M$15,3,0))</f>
        <v>31625</v>
      </c>
      <c r="L2824" s="17"/>
      <c r="M2824" s="17"/>
      <c r="N2824" s="17"/>
      <c r="O2824" s="17">
        <f>IF(E2824=1,"",VLOOKUP(E2824,系数!$S$2:$AB$12,MATCH(属性!C2824,评级,0),1))</f>
        <v>0</v>
      </c>
    </row>
    <row r="2825" spans="1:15" ht="17.25" thickBot="1" x14ac:dyDescent="0.4">
      <c r="A2825" s="17">
        <f t="shared" si="88"/>
        <v>7100024</v>
      </c>
      <c r="B2825" s="17" t="s">
        <v>83</v>
      </c>
      <c r="C2825" s="15">
        <f>INDEX(装备!G:G,MATCH(属性!A2825,装备!A:A,0))</f>
        <v>11</v>
      </c>
      <c r="D2825" s="15" t="str">
        <f>INDEX(装备!E:E,MATCH(属性!A2825,装备!A:A,0))</f>
        <v>ring</v>
      </c>
      <c r="E2825" s="14">
        <v>63</v>
      </c>
      <c r="F2825" s="17">
        <f>INT((VLOOKUP($C2825,装备数值,2,0)+VLOOKUP($C2825,装备数值,5,0)*($E2825-1))*VLOOKUP($D2825,系数!$K$2:$O$7,2,0))</f>
        <v>0</v>
      </c>
      <c r="G2825" s="17">
        <f>INT((VLOOKUP($C2825,装备数值,3,0)+VLOOKUP($C2825,装备数值,6,0)*($E2825-1))*VLOOKUP($D2825,系数!$K$2:$O$7,3,0))</f>
        <v>286</v>
      </c>
      <c r="H2825" s="17">
        <f t="shared" si="89"/>
        <v>286</v>
      </c>
      <c r="I2825" s="17">
        <f>INT((VLOOKUP($C2825,装备数值,4,0)+VLOOKUP($C2825,装备数值,7,0)*($E2825-1))*VLOOKUP($D2825,系数!$K$2:$O$7,4,0))</f>
        <v>0</v>
      </c>
      <c r="J2825" s="17">
        <f>INT((VLOOKUP($C2825,装备数值,4,0)+VLOOKUP($C2825,装备数值,7,0)*($E2825-1))*VLOOKUP($D2825,系数!$K$2:$O$7,5,0))</f>
        <v>0</v>
      </c>
      <c r="K2825" s="17">
        <f>INT(VLOOKUP(E2825,强化金币,2,1)*VLOOKUP(INDEX(装备!F:F,MATCH(属性!A2825,装备!A:A,0)),系数!$K$12:$M$15,3,0))</f>
        <v>33000</v>
      </c>
      <c r="L2825" s="17"/>
      <c r="M2825" s="17"/>
      <c r="N2825" s="17"/>
      <c r="O2825" s="17">
        <f>IF(E2825=1,"",VLOOKUP(E2825,系数!$S$2:$AB$12,MATCH(属性!C2825,评级,0),1))</f>
        <v>0</v>
      </c>
    </row>
    <row r="2826" spans="1:15" ht="17.25" thickBot="1" x14ac:dyDescent="0.4">
      <c r="A2826" s="17">
        <f t="shared" si="88"/>
        <v>7100024</v>
      </c>
      <c r="B2826" s="17" t="s">
        <v>83</v>
      </c>
      <c r="C2826" s="15">
        <f>INDEX(装备!G:G,MATCH(属性!A2826,装备!A:A,0))</f>
        <v>11</v>
      </c>
      <c r="D2826" s="15" t="str">
        <f>INDEX(装备!E:E,MATCH(属性!A2826,装备!A:A,0))</f>
        <v>ring</v>
      </c>
      <c r="E2826" s="14">
        <v>64</v>
      </c>
      <c r="F2826" s="17">
        <f>INT((VLOOKUP($C2826,装备数值,2,0)+VLOOKUP($C2826,装备数值,5,0)*($E2826-1))*VLOOKUP($D2826,系数!$K$2:$O$7,2,0))</f>
        <v>0</v>
      </c>
      <c r="G2826" s="17">
        <f>INT((VLOOKUP($C2826,装备数值,3,0)+VLOOKUP($C2826,装备数值,6,0)*($E2826-1))*VLOOKUP($D2826,系数!$K$2:$O$7,3,0))</f>
        <v>289</v>
      </c>
      <c r="H2826" s="17">
        <f t="shared" si="89"/>
        <v>289</v>
      </c>
      <c r="I2826" s="17">
        <f>INT((VLOOKUP($C2826,装备数值,4,0)+VLOOKUP($C2826,装备数值,7,0)*($E2826-1))*VLOOKUP($D2826,系数!$K$2:$O$7,4,0))</f>
        <v>0</v>
      </c>
      <c r="J2826" s="17">
        <f>INT((VLOOKUP($C2826,装备数值,4,0)+VLOOKUP($C2826,装备数值,7,0)*($E2826-1))*VLOOKUP($D2826,系数!$K$2:$O$7,5,0))</f>
        <v>0</v>
      </c>
      <c r="K2826" s="17">
        <f>INT(VLOOKUP(E2826,强化金币,2,1)*VLOOKUP(INDEX(装备!F:F,MATCH(属性!A2826,装备!A:A,0)),系数!$K$12:$M$15,3,0))</f>
        <v>34375</v>
      </c>
      <c r="L2826" s="17"/>
      <c r="M2826" s="17"/>
      <c r="N2826" s="17"/>
      <c r="O2826" s="17">
        <f>IF(E2826=1,"",VLOOKUP(E2826,系数!$S$2:$AB$12,MATCH(属性!C2826,评级,0),1))</f>
        <v>0</v>
      </c>
    </row>
    <row r="2827" spans="1:15" ht="17.25" thickBot="1" x14ac:dyDescent="0.4">
      <c r="A2827" s="17">
        <f t="shared" si="88"/>
        <v>7100024</v>
      </c>
      <c r="B2827" s="17" t="s">
        <v>83</v>
      </c>
      <c r="C2827" s="15">
        <f>INDEX(装备!G:G,MATCH(属性!A2827,装备!A:A,0))</f>
        <v>11</v>
      </c>
      <c r="D2827" s="15" t="str">
        <f>INDEX(装备!E:E,MATCH(属性!A2827,装备!A:A,0))</f>
        <v>ring</v>
      </c>
      <c r="E2827" s="14">
        <v>65</v>
      </c>
      <c r="F2827" s="17">
        <f>INT((VLOOKUP($C2827,装备数值,2,0)+VLOOKUP($C2827,装备数值,5,0)*($E2827-1))*VLOOKUP($D2827,系数!$K$2:$O$7,2,0))</f>
        <v>0</v>
      </c>
      <c r="G2827" s="17">
        <f>INT((VLOOKUP($C2827,装备数值,3,0)+VLOOKUP($C2827,装备数值,6,0)*($E2827-1))*VLOOKUP($D2827,系数!$K$2:$O$7,3,0))</f>
        <v>292</v>
      </c>
      <c r="H2827" s="17">
        <f t="shared" si="89"/>
        <v>292</v>
      </c>
      <c r="I2827" s="17">
        <f>INT((VLOOKUP($C2827,装备数值,4,0)+VLOOKUP($C2827,装备数值,7,0)*($E2827-1))*VLOOKUP($D2827,系数!$K$2:$O$7,4,0))</f>
        <v>0</v>
      </c>
      <c r="J2827" s="17">
        <f>INT((VLOOKUP($C2827,装备数值,4,0)+VLOOKUP($C2827,装备数值,7,0)*($E2827-1))*VLOOKUP($D2827,系数!$K$2:$O$7,5,0))</f>
        <v>0</v>
      </c>
      <c r="K2827" s="17">
        <f>INT(VLOOKUP(E2827,强化金币,2,1)*VLOOKUP(INDEX(装备!F:F,MATCH(属性!A2827,装备!A:A,0)),系数!$K$12:$M$15,3,0))</f>
        <v>35750</v>
      </c>
      <c r="L2827" s="17"/>
      <c r="M2827" s="17"/>
      <c r="N2827" s="17"/>
      <c r="O2827" s="17">
        <f>IF(E2827=1,"",VLOOKUP(E2827,系数!$S$2:$AB$12,MATCH(属性!C2827,评级,0),1))</f>
        <v>0</v>
      </c>
    </row>
    <row r="2828" spans="1:15" ht="17.25" thickBot="1" x14ac:dyDescent="0.4">
      <c r="A2828" s="17">
        <f t="shared" si="88"/>
        <v>7100024</v>
      </c>
      <c r="B2828" s="17" t="s">
        <v>83</v>
      </c>
      <c r="C2828" s="15">
        <f>INDEX(装备!G:G,MATCH(属性!A2828,装备!A:A,0))</f>
        <v>11</v>
      </c>
      <c r="D2828" s="15" t="str">
        <f>INDEX(装备!E:E,MATCH(属性!A2828,装备!A:A,0))</f>
        <v>ring</v>
      </c>
      <c r="E2828" s="14">
        <v>66</v>
      </c>
      <c r="F2828" s="17">
        <f>INT((VLOOKUP($C2828,装备数值,2,0)+VLOOKUP($C2828,装备数值,5,0)*($E2828-1))*VLOOKUP($D2828,系数!$K$2:$O$7,2,0))</f>
        <v>0</v>
      </c>
      <c r="G2828" s="17">
        <f>INT((VLOOKUP($C2828,装备数值,3,0)+VLOOKUP($C2828,装备数值,6,0)*($E2828-1))*VLOOKUP($D2828,系数!$K$2:$O$7,3,0))</f>
        <v>295</v>
      </c>
      <c r="H2828" s="17">
        <f t="shared" si="89"/>
        <v>295</v>
      </c>
      <c r="I2828" s="17">
        <f>INT((VLOOKUP($C2828,装备数值,4,0)+VLOOKUP($C2828,装备数值,7,0)*($E2828-1))*VLOOKUP($D2828,系数!$K$2:$O$7,4,0))</f>
        <v>0</v>
      </c>
      <c r="J2828" s="17">
        <f>INT((VLOOKUP($C2828,装备数值,4,0)+VLOOKUP($C2828,装备数值,7,0)*($E2828-1))*VLOOKUP($D2828,系数!$K$2:$O$7,5,0))</f>
        <v>0</v>
      </c>
      <c r="K2828" s="17">
        <f>INT(VLOOKUP(E2828,强化金币,2,1)*VLOOKUP(INDEX(装备!F:F,MATCH(属性!A2828,装备!A:A,0)),系数!$K$12:$M$15,3,0))</f>
        <v>37125</v>
      </c>
      <c r="L2828" s="17"/>
      <c r="M2828" s="17"/>
      <c r="N2828" s="17"/>
      <c r="O2828" s="17">
        <f>IF(E2828=1,"",VLOOKUP(E2828,系数!$S$2:$AB$12,MATCH(属性!C2828,评级,0),1))</f>
        <v>0</v>
      </c>
    </row>
    <row r="2829" spans="1:15" ht="17.25" thickBot="1" x14ac:dyDescent="0.4">
      <c r="A2829" s="17">
        <f t="shared" si="88"/>
        <v>7100024</v>
      </c>
      <c r="B2829" s="17" t="s">
        <v>83</v>
      </c>
      <c r="C2829" s="15">
        <f>INDEX(装备!G:G,MATCH(属性!A2829,装备!A:A,0))</f>
        <v>11</v>
      </c>
      <c r="D2829" s="15" t="str">
        <f>INDEX(装备!E:E,MATCH(属性!A2829,装备!A:A,0))</f>
        <v>ring</v>
      </c>
      <c r="E2829" s="14">
        <v>67</v>
      </c>
      <c r="F2829" s="17">
        <f>INT((VLOOKUP($C2829,装备数值,2,0)+VLOOKUP($C2829,装备数值,5,0)*($E2829-1))*VLOOKUP($D2829,系数!$K$2:$O$7,2,0))</f>
        <v>0</v>
      </c>
      <c r="G2829" s="17">
        <f>INT((VLOOKUP($C2829,装备数值,3,0)+VLOOKUP($C2829,装备数值,6,0)*($E2829-1))*VLOOKUP($D2829,系数!$K$2:$O$7,3,0))</f>
        <v>298</v>
      </c>
      <c r="H2829" s="17">
        <f t="shared" si="89"/>
        <v>298</v>
      </c>
      <c r="I2829" s="17">
        <f>INT((VLOOKUP($C2829,装备数值,4,0)+VLOOKUP($C2829,装备数值,7,0)*($E2829-1))*VLOOKUP($D2829,系数!$K$2:$O$7,4,0))</f>
        <v>0</v>
      </c>
      <c r="J2829" s="17">
        <f>INT((VLOOKUP($C2829,装备数值,4,0)+VLOOKUP($C2829,装备数值,7,0)*($E2829-1))*VLOOKUP($D2829,系数!$K$2:$O$7,5,0))</f>
        <v>0</v>
      </c>
      <c r="K2829" s="17">
        <f>INT(VLOOKUP(E2829,强化金币,2,1)*VLOOKUP(INDEX(装备!F:F,MATCH(属性!A2829,装备!A:A,0)),系数!$K$12:$M$15,3,0))</f>
        <v>38500</v>
      </c>
      <c r="L2829" s="17"/>
      <c r="M2829" s="17"/>
      <c r="N2829" s="17"/>
      <c r="O2829" s="17">
        <f>IF(E2829=1,"",VLOOKUP(E2829,系数!$S$2:$AB$12,MATCH(属性!C2829,评级,0),1))</f>
        <v>0</v>
      </c>
    </row>
    <row r="2830" spans="1:15" ht="17.25" thickBot="1" x14ac:dyDescent="0.4">
      <c r="A2830" s="17">
        <f t="shared" si="88"/>
        <v>7100024</v>
      </c>
      <c r="B2830" s="17" t="s">
        <v>83</v>
      </c>
      <c r="C2830" s="15">
        <f>INDEX(装备!G:G,MATCH(属性!A2830,装备!A:A,0))</f>
        <v>11</v>
      </c>
      <c r="D2830" s="15" t="str">
        <f>INDEX(装备!E:E,MATCH(属性!A2830,装备!A:A,0))</f>
        <v>ring</v>
      </c>
      <c r="E2830" s="14">
        <v>68</v>
      </c>
      <c r="F2830" s="17">
        <f>INT((VLOOKUP($C2830,装备数值,2,0)+VLOOKUP($C2830,装备数值,5,0)*($E2830-1))*VLOOKUP($D2830,系数!$K$2:$O$7,2,0))</f>
        <v>0</v>
      </c>
      <c r="G2830" s="17">
        <f>INT((VLOOKUP($C2830,装备数值,3,0)+VLOOKUP($C2830,装备数值,6,0)*($E2830-1))*VLOOKUP($D2830,系数!$K$2:$O$7,3,0))</f>
        <v>301</v>
      </c>
      <c r="H2830" s="17">
        <f t="shared" si="89"/>
        <v>301</v>
      </c>
      <c r="I2830" s="17">
        <f>INT((VLOOKUP($C2830,装备数值,4,0)+VLOOKUP($C2830,装备数值,7,0)*($E2830-1))*VLOOKUP($D2830,系数!$K$2:$O$7,4,0))</f>
        <v>0</v>
      </c>
      <c r="J2830" s="17">
        <f>INT((VLOOKUP($C2830,装备数值,4,0)+VLOOKUP($C2830,装备数值,7,0)*($E2830-1))*VLOOKUP($D2830,系数!$K$2:$O$7,5,0))</f>
        <v>0</v>
      </c>
      <c r="K2830" s="17">
        <f>INT(VLOOKUP(E2830,强化金币,2,1)*VLOOKUP(INDEX(装备!F:F,MATCH(属性!A2830,装备!A:A,0)),系数!$K$12:$M$15,3,0))</f>
        <v>39875</v>
      </c>
      <c r="L2830" s="17"/>
      <c r="M2830" s="17"/>
      <c r="N2830" s="17"/>
      <c r="O2830" s="17">
        <f>IF(E2830=1,"",VLOOKUP(E2830,系数!$S$2:$AB$12,MATCH(属性!C2830,评级,0),1))</f>
        <v>0</v>
      </c>
    </row>
    <row r="2831" spans="1:15" ht="17.25" thickBot="1" x14ac:dyDescent="0.4">
      <c r="A2831" s="17">
        <f t="shared" si="88"/>
        <v>7100024</v>
      </c>
      <c r="B2831" s="17" t="s">
        <v>83</v>
      </c>
      <c r="C2831" s="15">
        <f>INDEX(装备!G:G,MATCH(属性!A2831,装备!A:A,0))</f>
        <v>11</v>
      </c>
      <c r="D2831" s="15" t="str">
        <f>INDEX(装备!E:E,MATCH(属性!A2831,装备!A:A,0))</f>
        <v>ring</v>
      </c>
      <c r="E2831" s="14">
        <v>69</v>
      </c>
      <c r="F2831" s="17">
        <f>INT((VLOOKUP($C2831,装备数值,2,0)+VLOOKUP($C2831,装备数值,5,0)*($E2831-1))*VLOOKUP($D2831,系数!$K$2:$O$7,2,0))</f>
        <v>0</v>
      </c>
      <c r="G2831" s="17">
        <f>INT((VLOOKUP($C2831,装备数值,3,0)+VLOOKUP($C2831,装备数值,6,0)*($E2831-1))*VLOOKUP($D2831,系数!$K$2:$O$7,3,0))</f>
        <v>304</v>
      </c>
      <c r="H2831" s="17">
        <f t="shared" si="89"/>
        <v>304</v>
      </c>
      <c r="I2831" s="17">
        <f>INT((VLOOKUP($C2831,装备数值,4,0)+VLOOKUP($C2831,装备数值,7,0)*($E2831-1))*VLOOKUP($D2831,系数!$K$2:$O$7,4,0))</f>
        <v>0</v>
      </c>
      <c r="J2831" s="17">
        <f>INT((VLOOKUP($C2831,装备数值,4,0)+VLOOKUP($C2831,装备数值,7,0)*($E2831-1))*VLOOKUP($D2831,系数!$K$2:$O$7,5,0))</f>
        <v>0</v>
      </c>
      <c r="K2831" s="17">
        <f>INT(VLOOKUP(E2831,强化金币,2,1)*VLOOKUP(INDEX(装备!F:F,MATCH(属性!A2831,装备!A:A,0)),系数!$K$12:$M$15,3,0))</f>
        <v>41250</v>
      </c>
      <c r="L2831" s="17"/>
      <c r="M2831" s="17"/>
      <c r="N2831" s="17"/>
      <c r="O2831" s="17">
        <f>IF(E2831=1,"",VLOOKUP(E2831,系数!$S$2:$AB$12,MATCH(属性!C2831,评级,0),1))</f>
        <v>0</v>
      </c>
    </row>
    <row r="2832" spans="1:15" ht="17.25" thickBot="1" x14ac:dyDescent="0.4">
      <c r="A2832" s="17">
        <f t="shared" si="88"/>
        <v>7100024</v>
      </c>
      <c r="B2832" s="17" t="s">
        <v>83</v>
      </c>
      <c r="C2832" s="15">
        <f>INDEX(装备!G:G,MATCH(属性!A2832,装备!A:A,0))</f>
        <v>11</v>
      </c>
      <c r="D2832" s="15" t="str">
        <f>INDEX(装备!E:E,MATCH(属性!A2832,装备!A:A,0))</f>
        <v>ring</v>
      </c>
      <c r="E2832" s="14">
        <v>70</v>
      </c>
      <c r="F2832" s="17">
        <f>INT((VLOOKUP($C2832,装备数值,2,0)+VLOOKUP($C2832,装备数值,5,0)*($E2832-1))*VLOOKUP($D2832,系数!$K$2:$O$7,2,0))</f>
        <v>0</v>
      </c>
      <c r="G2832" s="17">
        <f>INT((VLOOKUP($C2832,装备数值,3,0)+VLOOKUP($C2832,装备数值,6,0)*($E2832-1))*VLOOKUP($D2832,系数!$K$2:$O$7,3,0))</f>
        <v>307</v>
      </c>
      <c r="H2832" s="17">
        <f t="shared" si="89"/>
        <v>307</v>
      </c>
      <c r="I2832" s="17">
        <f>INT((VLOOKUP($C2832,装备数值,4,0)+VLOOKUP($C2832,装备数值,7,0)*($E2832-1))*VLOOKUP($D2832,系数!$K$2:$O$7,4,0))</f>
        <v>0</v>
      </c>
      <c r="J2832" s="17">
        <f>INT((VLOOKUP($C2832,装备数值,4,0)+VLOOKUP($C2832,装备数值,7,0)*($E2832-1))*VLOOKUP($D2832,系数!$K$2:$O$7,5,0))</f>
        <v>0</v>
      </c>
      <c r="K2832" s="17">
        <f>INT(VLOOKUP(E2832,强化金币,2,1)*VLOOKUP(INDEX(装备!F:F,MATCH(属性!A2832,装备!A:A,0)),系数!$K$12:$M$15,3,0))</f>
        <v>42625</v>
      </c>
      <c r="L2832" s="17"/>
      <c r="M2832" s="17"/>
      <c r="N2832" s="17"/>
      <c r="O2832" s="17">
        <f>IF(E2832=1,"",VLOOKUP(E2832,系数!$S$2:$AB$12,MATCH(属性!C2832,评级,0),1))</f>
        <v>0</v>
      </c>
    </row>
    <row r="2833" spans="1:15" ht="17.25" thickBot="1" x14ac:dyDescent="0.4">
      <c r="A2833" s="17">
        <f t="shared" si="88"/>
        <v>7100024</v>
      </c>
      <c r="B2833" s="17" t="s">
        <v>83</v>
      </c>
      <c r="C2833" s="15">
        <f>INDEX(装备!G:G,MATCH(属性!A2833,装备!A:A,0))</f>
        <v>11</v>
      </c>
      <c r="D2833" s="15" t="str">
        <f>INDEX(装备!E:E,MATCH(属性!A2833,装备!A:A,0))</f>
        <v>ring</v>
      </c>
      <c r="E2833" s="14">
        <v>71</v>
      </c>
      <c r="F2833" s="17">
        <f>INT((VLOOKUP($C2833,装备数值,2,0)+VLOOKUP($C2833,装备数值,5,0)*($E2833-1))*VLOOKUP($D2833,系数!$K$2:$O$7,2,0))</f>
        <v>0</v>
      </c>
      <c r="G2833" s="17">
        <f>INT((VLOOKUP($C2833,装备数值,3,0)+VLOOKUP($C2833,装备数值,6,0)*($E2833-1))*VLOOKUP($D2833,系数!$K$2:$O$7,3,0))</f>
        <v>310</v>
      </c>
      <c r="H2833" s="17">
        <f t="shared" si="89"/>
        <v>310</v>
      </c>
      <c r="I2833" s="17">
        <f>INT((VLOOKUP($C2833,装备数值,4,0)+VLOOKUP($C2833,装备数值,7,0)*($E2833-1))*VLOOKUP($D2833,系数!$K$2:$O$7,4,0))</f>
        <v>0</v>
      </c>
      <c r="J2833" s="17">
        <f>INT((VLOOKUP($C2833,装备数值,4,0)+VLOOKUP($C2833,装备数值,7,0)*($E2833-1))*VLOOKUP($D2833,系数!$K$2:$O$7,5,0))</f>
        <v>0</v>
      </c>
      <c r="K2833" s="17">
        <f>INT(VLOOKUP(E2833,强化金币,2,1)*VLOOKUP(INDEX(装备!F:F,MATCH(属性!A2833,装备!A:A,0)),系数!$K$12:$M$15,3,0))</f>
        <v>44000</v>
      </c>
      <c r="L2833" s="17"/>
      <c r="M2833" s="17"/>
      <c r="N2833" s="17"/>
      <c r="O2833" s="17">
        <f>IF(E2833=1,"",VLOOKUP(E2833,系数!$S$2:$AB$12,MATCH(属性!C2833,评级,0),1))</f>
        <v>0</v>
      </c>
    </row>
    <row r="2834" spans="1:15" ht="17.25" thickBot="1" x14ac:dyDescent="0.4">
      <c r="A2834" s="17">
        <f t="shared" si="88"/>
        <v>7100024</v>
      </c>
      <c r="B2834" s="17" t="s">
        <v>83</v>
      </c>
      <c r="C2834" s="15">
        <f>INDEX(装备!G:G,MATCH(属性!A2834,装备!A:A,0))</f>
        <v>11</v>
      </c>
      <c r="D2834" s="15" t="str">
        <f>INDEX(装备!E:E,MATCH(属性!A2834,装备!A:A,0))</f>
        <v>ring</v>
      </c>
      <c r="E2834" s="14">
        <v>72</v>
      </c>
      <c r="F2834" s="17">
        <f>INT((VLOOKUP($C2834,装备数值,2,0)+VLOOKUP($C2834,装备数值,5,0)*($E2834-1))*VLOOKUP($D2834,系数!$K$2:$O$7,2,0))</f>
        <v>0</v>
      </c>
      <c r="G2834" s="17">
        <f>INT((VLOOKUP($C2834,装备数值,3,0)+VLOOKUP($C2834,装备数值,6,0)*($E2834-1))*VLOOKUP($D2834,系数!$K$2:$O$7,3,0))</f>
        <v>313</v>
      </c>
      <c r="H2834" s="17">
        <f t="shared" si="89"/>
        <v>313</v>
      </c>
      <c r="I2834" s="17">
        <f>INT((VLOOKUP($C2834,装备数值,4,0)+VLOOKUP($C2834,装备数值,7,0)*($E2834-1))*VLOOKUP($D2834,系数!$K$2:$O$7,4,0))</f>
        <v>0</v>
      </c>
      <c r="J2834" s="17">
        <f>INT((VLOOKUP($C2834,装备数值,4,0)+VLOOKUP($C2834,装备数值,7,0)*($E2834-1))*VLOOKUP($D2834,系数!$K$2:$O$7,5,0))</f>
        <v>0</v>
      </c>
      <c r="K2834" s="17">
        <f>INT(VLOOKUP(E2834,强化金币,2,1)*VLOOKUP(INDEX(装备!F:F,MATCH(属性!A2834,装备!A:A,0)),系数!$K$12:$M$15,3,0))</f>
        <v>45375</v>
      </c>
      <c r="L2834" s="17"/>
      <c r="M2834" s="17"/>
      <c r="N2834" s="17"/>
      <c r="O2834" s="17">
        <f>IF(E2834=1,"",VLOOKUP(E2834,系数!$S$2:$AB$12,MATCH(属性!C2834,评级,0),1))</f>
        <v>0</v>
      </c>
    </row>
    <row r="2835" spans="1:15" ht="17.25" thickBot="1" x14ac:dyDescent="0.4">
      <c r="A2835" s="17">
        <f t="shared" si="88"/>
        <v>7100024</v>
      </c>
      <c r="B2835" s="17" t="s">
        <v>83</v>
      </c>
      <c r="C2835" s="15">
        <f>INDEX(装备!G:G,MATCH(属性!A2835,装备!A:A,0))</f>
        <v>11</v>
      </c>
      <c r="D2835" s="15" t="str">
        <f>INDEX(装备!E:E,MATCH(属性!A2835,装备!A:A,0))</f>
        <v>ring</v>
      </c>
      <c r="E2835" s="14">
        <v>73</v>
      </c>
      <c r="F2835" s="17">
        <f>INT((VLOOKUP($C2835,装备数值,2,0)+VLOOKUP($C2835,装备数值,5,0)*($E2835-1))*VLOOKUP($D2835,系数!$K$2:$O$7,2,0))</f>
        <v>0</v>
      </c>
      <c r="G2835" s="17">
        <f>INT((VLOOKUP($C2835,装备数值,3,0)+VLOOKUP($C2835,装备数值,6,0)*($E2835-1))*VLOOKUP($D2835,系数!$K$2:$O$7,3,0))</f>
        <v>316</v>
      </c>
      <c r="H2835" s="17">
        <f t="shared" si="89"/>
        <v>316</v>
      </c>
      <c r="I2835" s="17">
        <f>INT((VLOOKUP($C2835,装备数值,4,0)+VLOOKUP($C2835,装备数值,7,0)*($E2835-1))*VLOOKUP($D2835,系数!$K$2:$O$7,4,0))</f>
        <v>0</v>
      </c>
      <c r="J2835" s="17">
        <f>INT((VLOOKUP($C2835,装备数值,4,0)+VLOOKUP($C2835,装备数值,7,0)*($E2835-1))*VLOOKUP($D2835,系数!$K$2:$O$7,5,0))</f>
        <v>0</v>
      </c>
      <c r="K2835" s="17">
        <f>INT(VLOOKUP(E2835,强化金币,2,1)*VLOOKUP(INDEX(装备!F:F,MATCH(属性!A2835,装备!A:A,0)),系数!$K$12:$M$15,3,0))</f>
        <v>46750</v>
      </c>
      <c r="L2835" s="17"/>
      <c r="M2835" s="17"/>
      <c r="N2835" s="17"/>
      <c r="O2835" s="17">
        <f>IF(E2835=1,"",VLOOKUP(E2835,系数!$S$2:$AB$12,MATCH(属性!C2835,评级,0),1))</f>
        <v>0</v>
      </c>
    </row>
    <row r="2836" spans="1:15" ht="17.25" thickBot="1" x14ac:dyDescent="0.4">
      <c r="A2836" s="17">
        <f t="shared" si="88"/>
        <v>7100024</v>
      </c>
      <c r="B2836" s="17" t="s">
        <v>83</v>
      </c>
      <c r="C2836" s="15">
        <f>INDEX(装备!G:G,MATCH(属性!A2836,装备!A:A,0))</f>
        <v>11</v>
      </c>
      <c r="D2836" s="15" t="str">
        <f>INDEX(装备!E:E,MATCH(属性!A2836,装备!A:A,0))</f>
        <v>ring</v>
      </c>
      <c r="E2836" s="14">
        <v>74</v>
      </c>
      <c r="F2836" s="17">
        <f>INT((VLOOKUP($C2836,装备数值,2,0)+VLOOKUP($C2836,装备数值,5,0)*($E2836-1))*VLOOKUP($D2836,系数!$K$2:$O$7,2,0))</f>
        <v>0</v>
      </c>
      <c r="G2836" s="17">
        <f>INT((VLOOKUP($C2836,装备数值,3,0)+VLOOKUP($C2836,装备数值,6,0)*($E2836-1))*VLOOKUP($D2836,系数!$K$2:$O$7,3,0))</f>
        <v>319</v>
      </c>
      <c r="H2836" s="17">
        <f t="shared" si="89"/>
        <v>319</v>
      </c>
      <c r="I2836" s="17">
        <f>INT((VLOOKUP($C2836,装备数值,4,0)+VLOOKUP($C2836,装备数值,7,0)*($E2836-1))*VLOOKUP($D2836,系数!$K$2:$O$7,4,0))</f>
        <v>0</v>
      </c>
      <c r="J2836" s="17">
        <f>INT((VLOOKUP($C2836,装备数值,4,0)+VLOOKUP($C2836,装备数值,7,0)*($E2836-1))*VLOOKUP($D2836,系数!$K$2:$O$7,5,0))</f>
        <v>0</v>
      </c>
      <c r="K2836" s="17">
        <f>INT(VLOOKUP(E2836,强化金币,2,1)*VLOOKUP(INDEX(装备!F:F,MATCH(属性!A2836,装备!A:A,0)),系数!$K$12:$M$15,3,0))</f>
        <v>48125</v>
      </c>
      <c r="L2836" s="17"/>
      <c r="M2836" s="17"/>
      <c r="N2836" s="17"/>
      <c r="O2836" s="17">
        <f>IF(E2836=1,"",VLOOKUP(E2836,系数!$S$2:$AB$12,MATCH(属性!C2836,评级,0),1))</f>
        <v>0</v>
      </c>
    </row>
    <row r="2837" spans="1:15" ht="17.25" thickBot="1" x14ac:dyDescent="0.4">
      <c r="A2837" s="17">
        <f t="shared" si="88"/>
        <v>7100024</v>
      </c>
      <c r="B2837" s="17" t="s">
        <v>83</v>
      </c>
      <c r="C2837" s="15">
        <f>INDEX(装备!G:G,MATCH(属性!A2837,装备!A:A,0))</f>
        <v>11</v>
      </c>
      <c r="D2837" s="15" t="str">
        <f>INDEX(装备!E:E,MATCH(属性!A2837,装备!A:A,0))</f>
        <v>ring</v>
      </c>
      <c r="E2837" s="14">
        <v>75</v>
      </c>
      <c r="F2837" s="17">
        <f>INT((VLOOKUP($C2837,装备数值,2,0)+VLOOKUP($C2837,装备数值,5,0)*($E2837-1))*VLOOKUP($D2837,系数!$K$2:$O$7,2,0))</f>
        <v>0</v>
      </c>
      <c r="G2837" s="17">
        <f>INT((VLOOKUP($C2837,装备数值,3,0)+VLOOKUP($C2837,装备数值,6,0)*($E2837-1))*VLOOKUP($D2837,系数!$K$2:$O$7,3,0))</f>
        <v>322</v>
      </c>
      <c r="H2837" s="17">
        <f t="shared" si="89"/>
        <v>322</v>
      </c>
      <c r="I2837" s="17">
        <f>INT((VLOOKUP($C2837,装备数值,4,0)+VLOOKUP($C2837,装备数值,7,0)*($E2837-1))*VLOOKUP($D2837,系数!$K$2:$O$7,4,0))</f>
        <v>0</v>
      </c>
      <c r="J2837" s="17">
        <f>INT((VLOOKUP($C2837,装备数值,4,0)+VLOOKUP($C2837,装备数值,7,0)*($E2837-1))*VLOOKUP($D2837,系数!$K$2:$O$7,5,0))</f>
        <v>0</v>
      </c>
      <c r="K2837" s="17">
        <f>INT(VLOOKUP(E2837,强化金币,2,1)*VLOOKUP(INDEX(装备!F:F,MATCH(属性!A2837,装备!A:A,0)),系数!$K$12:$M$15,3,0))</f>
        <v>49500</v>
      </c>
      <c r="L2837" s="17"/>
      <c r="M2837" s="17"/>
      <c r="N2837" s="17"/>
      <c r="O2837" s="17">
        <f>IF(E2837=1,"",VLOOKUP(E2837,系数!$S$2:$AB$12,MATCH(属性!C2837,评级,0),1))</f>
        <v>0</v>
      </c>
    </row>
    <row r="2838" spans="1:15" ht="17.25" thickBot="1" x14ac:dyDescent="0.4">
      <c r="A2838" s="17">
        <f t="shared" si="88"/>
        <v>7100024</v>
      </c>
      <c r="B2838" s="17" t="s">
        <v>83</v>
      </c>
      <c r="C2838" s="15">
        <f>INDEX(装备!G:G,MATCH(属性!A2838,装备!A:A,0))</f>
        <v>11</v>
      </c>
      <c r="D2838" s="15" t="str">
        <f>INDEX(装备!E:E,MATCH(属性!A2838,装备!A:A,0))</f>
        <v>ring</v>
      </c>
      <c r="E2838" s="14">
        <v>76</v>
      </c>
      <c r="F2838" s="17">
        <f>INT((VLOOKUP($C2838,装备数值,2,0)+VLOOKUP($C2838,装备数值,5,0)*($E2838-1))*VLOOKUP($D2838,系数!$K$2:$O$7,2,0))</f>
        <v>0</v>
      </c>
      <c r="G2838" s="17">
        <f>INT((VLOOKUP($C2838,装备数值,3,0)+VLOOKUP($C2838,装备数值,6,0)*($E2838-1))*VLOOKUP($D2838,系数!$K$2:$O$7,3,0))</f>
        <v>325</v>
      </c>
      <c r="H2838" s="17">
        <f t="shared" si="89"/>
        <v>325</v>
      </c>
      <c r="I2838" s="17">
        <f>INT((VLOOKUP($C2838,装备数值,4,0)+VLOOKUP($C2838,装备数值,7,0)*($E2838-1))*VLOOKUP($D2838,系数!$K$2:$O$7,4,0))</f>
        <v>0</v>
      </c>
      <c r="J2838" s="17">
        <f>INT((VLOOKUP($C2838,装备数值,4,0)+VLOOKUP($C2838,装备数值,7,0)*($E2838-1))*VLOOKUP($D2838,系数!$K$2:$O$7,5,0))</f>
        <v>0</v>
      </c>
      <c r="K2838" s="17">
        <f>INT(VLOOKUP(E2838,强化金币,2,1)*VLOOKUP(INDEX(装备!F:F,MATCH(属性!A2838,装备!A:A,0)),系数!$K$12:$M$15,3,0))</f>
        <v>50875</v>
      </c>
      <c r="L2838" s="17"/>
      <c r="M2838" s="17"/>
      <c r="N2838" s="17"/>
      <c r="O2838" s="17">
        <f>IF(E2838=1,"",VLOOKUP(E2838,系数!$S$2:$AB$12,MATCH(属性!C2838,评级,0),1))</f>
        <v>0</v>
      </c>
    </row>
    <row r="2839" spans="1:15" ht="17.25" thickBot="1" x14ac:dyDescent="0.4">
      <c r="A2839" s="17">
        <f t="shared" si="88"/>
        <v>7100024</v>
      </c>
      <c r="B2839" s="17" t="s">
        <v>83</v>
      </c>
      <c r="C2839" s="15">
        <f>INDEX(装备!G:G,MATCH(属性!A2839,装备!A:A,0))</f>
        <v>11</v>
      </c>
      <c r="D2839" s="15" t="str">
        <f>INDEX(装备!E:E,MATCH(属性!A2839,装备!A:A,0))</f>
        <v>ring</v>
      </c>
      <c r="E2839" s="14">
        <v>77</v>
      </c>
      <c r="F2839" s="17">
        <f>INT((VLOOKUP($C2839,装备数值,2,0)+VLOOKUP($C2839,装备数值,5,0)*($E2839-1))*VLOOKUP($D2839,系数!$K$2:$O$7,2,0))</f>
        <v>0</v>
      </c>
      <c r="G2839" s="17">
        <f>INT((VLOOKUP($C2839,装备数值,3,0)+VLOOKUP($C2839,装备数值,6,0)*($E2839-1))*VLOOKUP($D2839,系数!$K$2:$O$7,3,0))</f>
        <v>328</v>
      </c>
      <c r="H2839" s="17">
        <f t="shared" si="89"/>
        <v>328</v>
      </c>
      <c r="I2839" s="17">
        <f>INT((VLOOKUP($C2839,装备数值,4,0)+VLOOKUP($C2839,装备数值,7,0)*($E2839-1))*VLOOKUP($D2839,系数!$K$2:$O$7,4,0))</f>
        <v>0</v>
      </c>
      <c r="J2839" s="17">
        <f>INT((VLOOKUP($C2839,装备数值,4,0)+VLOOKUP($C2839,装备数值,7,0)*($E2839-1))*VLOOKUP($D2839,系数!$K$2:$O$7,5,0))</f>
        <v>0</v>
      </c>
      <c r="K2839" s="17">
        <f>INT(VLOOKUP(E2839,强化金币,2,1)*VLOOKUP(INDEX(装备!F:F,MATCH(属性!A2839,装备!A:A,0)),系数!$K$12:$M$15,3,0))</f>
        <v>52250</v>
      </c>
      <c r="L2839" s="17"/>
      <c r="M2839" s="17"/>
      <c r="N2839" s="17"/>
      <c r="O2839" s="17">
        <f>IF(E2839=1,"",VLOOKUP(E2839,系数!$S$2:$AB$12,MATCH(属性!C2839,评级,0),1))</f>
        <v>0</v>
      </c>
    </row>
    <row r="2840" spans="1:15" ht="17.25" thickBot="1" x14ac:dyDescent="0.4">
      <c r="A2840" s="17">
        <f t="shared" si="88"/>
        <v>7100024</v>
      </c>
      <c r="B2840" s="17" t="s">
        <v>83</v>
      </c>
      <c r="C2840" s="15">
        <f>INDEX(装备!G:G,MATCH(属性!A2840,装备!A:A,0))</f>
        <v>11</v>
      </c>
      <c r="D2840" s="15" t="str">
        <f>INDEX(装备!E:E,MATCH(属性!A2840,装备!A:A,0))</f>
        <v>ring</v>
      </c>
      <c r="E2840" s="14">
        <v>78</v>
      </c>
      <c r="F2840" s="17">
        <f>INT((VLOOKUP($C2840,装备数值,2,0)+VLOOKUP($C2840,装备数值,5,0)*($E2840-1))*VLOOKUP($D2840,系数!$K$2:$O$7,2,0))</f>
        <v>0</v>
      </c>
      <c r="G2840" s="17">
        <f>INT((VLOOKUP($C2840,装备数值,3,0)+VLOOKUP($C2840,装备数值,6,0)*($E2840-1))*VLOOKUP($D2840,系数!$K$2:$O$7,3,0))</f>
        <v>331</v>
      </c>
      <c r="H2840" s="17">
        <f t="shared" si="89"/>
        <v>331</v>
      </c>
      <c r="I2840" s="17">
        <f>INT((VLOOKUP($C2840,装备数值,4,0)+VLOOKUP($C2840,装备数值,7,0)*($E2840-1))*VLOOKUP($D2840,系数!$K$2:$O$7,4,0))</f>
        <v>0</v>
      </c>
      <c r="J2840" s="17">
        <f>INT((VLOOKUP($C2840,装备数值,4,0)+VLOOKUP($C2840,装备数值,7,0)*($E2840-1))*VLOOKUP($D2840,系数!$K$2:$O$7,5,0))</f>
        <v>0</v>
      </c>
      <c r="K2840" s="17">
        <f>INT(VLOOKUP(E2840,强化金币,2,1)*VLOOKUP(INDEX(装备!F:F,MATCH(属性!A2840,装备!A:A,0)),系数!$K$12:$M$15,3,0))</f>
        <v>53625</v>
      </c>
      <c r="L2840" s="17"/>
      <c r="M2840" s="17"/>
      <c r="N2840" s="17"/>
      <c r="O2840" s="17">
        <f>IF(E2840=1,"",VLOOKUP(E2840,系数!$S$2:$AB$12,MATCH(属性!C2840,评级,0),1))</f>
        <v>0</v>
      </c>
    </row>
    <row r="2841" spans="1:15" ht="17.25" thickBot="1" x14ac:dyDescent="0.4">
      <c r="A2841" s="17">
        <f t="shared" si="88"/>
        <v>7100024</v>
      </c>
      <c r="B2841" s="17" t="s">
        <v>83</v>
      </c>
      <c r="C2841" s="15">
        <f>INDEX(装备!G:G,MATCH(属性!A2841,装备!A:A,0))</f>
        <v>11</v>
      </c>
      <c r="D2841" s="15" t="str">
        <f>INDEX(装备!E:E,MATCH(属性!A2841,装备!A:A,0))</f>
        <v>ring</v>
      </c>
      <c r="E2841" s="14">
        <v>79</v>
      </c>
      <c r="F2841" s="17">
        <f>INT((VLOOKUP($C2841,装备数值,2,0)+VLOOKUP($C2841,装备数值,5,0)*($E2841-1))*VLOOKUP($D2841,系数!$K$2:$O$7,2,0))</f>
        <v>0</v>
      </c>
      <c r="G2841" s="17">
        <f>INT((VLOOKUP($C2841,装备数值,3,0)+VLOOKUP($C2841,装备数值,6,0)*($E2841-1))*VLOOKUP($D2841,系数!$K$2:$O$7,3,0))</f>
        <v>334</v>
      </c>
      <c r="H2841" s="17">
        <f t="shared" si="89"/>
        <v>334</v>
      </c>
      <c r="I2841" s="17">
        <f>INT((VLOOKUP($C2841,装备数值,4,0)+VLOOKUP($C2841,装备数值,7,0)*($E2841-1))*VLOOKUP($D2841,系数!$K$2:$O$7,4,0))</f>
        <v>0</v>
      </c>
      <c r="J2841" s="17">
        <f>INT((VLOOKUP($C2841,装备数值,4,0)+VLOOKUP($C2841,装备数值,7,0)*($E2841-1))*VLOOKUP($D2841,系数!$K$2:$O$7,5,0))</f>
        <v>0</v>
      </c>
      <c r="K2841" s="17">
        <f>INT(VLOOKUP(E2841,强化金币,2,1)*VLOOKUP(INDEX(装备!F:F,MATCH(属性!A2841,装备!A:A,0)),系数!$K$12:$M$15,3,0))</f>
        <v>55000</v>
      </c>
      <c r="L2841" s="17"/>
      <c r="M2841" s="17"/>
      <c r="N2841" s="17"/>
      <c r="O2841" s="17">
        <f>IF(E2841=1,"",VLOOKUP(E2841,系数!$S$2:$AB$12,MATCH(属性!C2841,评级,0),1))</f>
        <v>0</v>
      </c>
    </row>
    <row r="2842" spans="1:15" ht="17.25" thickBot="1" x14ac:dyDescent="0.4">
      <c r="A2842" s="17">
        <f t="shared" si="88"/>
        <v>7100024</v>
      </c>
      <c r="B2842" s="17" t="s">
        <v>83</v>
      </c>
      <c r="C2842" s="15">
        <f>INDEX(装备!G:G,MATCH(属性!A2842,装备!A:A,0))</f>
        <v>11</v>
      </c>
      <c r="D2842" s="15" t="str">
        <f>INDEX(装备!E:E,MATCH(属性!A2842,装备!A:A,0))</f>
        <v>ring</v>
      </c>
      <c r="E2842" s="14">
        <v>80</v>
      </c>
      <c r="F2842" s="17">
        <f>INT((VLOOKUP($C2842,装备数值,2,0)+VLOOKUP($C2842,装备数值,5,0)*($E2842-1))*VLOOKUP($D2842,系数!$K$2:$O$7,2,0))</f>
        <v>0</v>
      </c>
      <c r="G2842" s="17">
        <f>INT((VLOOKUP($C2842,装备数值,3,0)+VLOOKUP($C2842,装备数值,6,0)*($E2842-1))*VLOOKUP($D2842,系数!$K$2:$O$7,3,0))</f>
        <v>337</v>
      </c>
      <c r="H2842" s="17">
        <f t="shared" si="89"/>
        <v>337</v>
      </c>
      <c r="I2842" s="17">
        <f>INT((VLOOKUP($C2842,装备数值,4,0)+VLOOKUP($C2842,装备数值,7,0)*($E2842-1))*VLOOKUP($D2842,系数!$K$2:$O$7,4,0))</f>
        <v>0</v>
      </c>
      <c r="J2842" s="17">
        <f>INT((VLOOKUP($C2842,装备数值,4,0)+VLOOKUP($C2842,装备数值,7,0)*($E2842-1))*VLOOKUP($D2842,系数!$K$2:$O$7,5,0))</f>
        <v>0</v>
      </c>
      <c r="K2842" s="17">
        <f>INT(VLOOKUP(E2842,强化金币,2,1)*VLOOKUP(INDEX(装备!F:F,MATCH(属性!A2842,装备!A:A,0)),系数!$K$12:$M$15,3,0))</f>
        <v>66000</v>
      </c>
      <c r="L2842" s="17"/>
      <c r="M2842" s="17"/>
      <c r="N2842" s="17"/>
      <c r="O2842" s="17">
        <f>IF(E2842=1,"",VLOOKUP(E2842,系数!$S$2:$AB$12,MATCH(属性!C2842,评级,0),1))</f>
        <v>0</v>
      </c>
    </row>
    <row r="2843" spans="1:15" ht="17.25" thickBot="1" x14ac:dyDescent="0.4">
      <c r="A2843" s="17">
        <f t="shared" si="88"/>
        <v>7100024</v>
      </c>
      <c r="B2843" s="17" t="s">
        <v>83</v>
      </c>
      <c r="C2843" s="15">
        <f>INDEX(装备!G:G,MATCH(属性!A2843,装备!A:A,0))</f>
        <v>11</v>
      </c>
      <c r="D2843" s="15" t="str">
        <f>INDEX(装备!E:E,MATCH(属性!A2843,装备!A:A,0))</f>
        <v>ring</v>
      </c>
      <c r="E2843" s="14">
        <v>81</v>
      </c>
      <c r="F2843" s="17">
        <f>INT((VLOOKUP($C2843,装备数值,2,0)+VLOOKUP($C2843,装备数值,5,0)*($E2843-1))*VLOOKUP($D2843,系数!$K$2:$O$7,2,0))</f>
        <v>0</v>
      </c>
      <c r="G2843" s="17">
        <f>INT((VLOOKUP($C2843,装备数值,3,0)+VLOOKUP($C2843,装备数值,6,0)*($E2843-1))*VLOOKUP($D2843,系数!$K$2:$O$7,3,0))</f>
        <v>340</v>
      </c>
      <c r="H2843" s="17">
        <f t="shared" si="89"/>
        <v>340</v>
      </c>
      <c r="I2843" s="17">
        <f>INT((VLOOKUP($C2843,装备数值,4,0)+VLOOKUP($C2843,装备数值,7,0)*($E2843-1))*VLOOKUP($D2843,系数!$K$2:$O$7,4,0))</f>
        <v>0</v>
      </c>
      <c r="J2843" s="17">
        <f>INT((VLOOKUP($C2843,装备数值,4,0)+VLOOKUP($C2843,装备数值,7,0)*($E2843-1))*VLOOKUP($D2843,系数!$K$2:$O$7,5,0))</f>
        <v>0</v>
      </c>
      <c r="K2843" s="17">
        <f>INT(VLOOKUP(E2843,强化金币,2,1)*VLOOKUP(INDEX(装备!F:F,MATCH(属性!A2843,装备!A:A,0)),系数!$K$12:$M$15,3,0))</f>
        <v>77000</v>
      </c>
      <c r="L2843" s="17"/>
      <c r="M2843" s="17"/>
      <c r="N2843" s="17"/>
      <c r="O2843" s="17">
        <f>IF(E2843=1,"",VLOOKUP(E2843,系数!$S$2:$AB$12,MATCH(属性!C2843,评级,0),1))</f>
        <v>0</v>
      </c>
    </row>
    <row r="2844" spans="1:15" ht="17.25" thickBot="1" x14ac:dyDescent="0.4">
      <c r="A2844" s="17">
        <f t="shared" si="88"/>
        <v>7100024</v>
      </c>
      <c r="B2844" s="17" t="s">
        <v>83</v>
      </c>
      <c r="C2844" s="15">
        <f>INDEX(装备!G:G,MATCH(属性!A2844,装备!A:A,0))</f>
        <v>11</v>
      </c>
      <c r="D2844" s="15" t="str">
        <f>INDEX(装备!E:E,MATCH(属性!A2844,装备!A:A,0))</f>
        <v>ring</v>
      </c>
      <c r="E2844" s="14">
        <v>82</v>
      </c>
      <c r="F2844" s="17">
        <f>INT((VLOOKUP($C2844,装备数值,2,0)+VLOOKUP($C2844,装备数值,5,0)*($E2844-1))*VLOOKUP($D2844,系数!$K$2:$O$7,2,0))</f>
        <v>0</v>
      </c>
      <c r="G2844" s="17">
        <f>INT((VLOOKUP($C2844,装备数值,3,0)+VLOOKUP($C2844,装备数值,6,0)*($E2844-1))*VLOOKUP($D2844,系数!$K$2:$O$7,3,0))</f>
        <v>343</v>
      </c>
      <c r="H2844" s="17">
        <f t="shared" si="89"/>
        <v>343</v>
      </c>
      <c r="I2844" s="17">
        <f>INT((VLOOKUP($C2844,装备数值,4,0)+VLOOKUP($C2844,装备数值,7,0)*($E2844-1))*VLOOKUP($D2844,系数!$K$2:$O$7,4,0))</f>
        <v>0</v>
      </c>
      <c r="J2844" s="17">
        <f>INT((VLOOKUP($C2844,装备数值,4,0)+VLOOKUP($C2844,装备数值,7,0)*($E2844-1))*VLOOKUP($D2844,系数!$K$2:$O$7,5,0))</f>
        <v>0</v>
      </c>
      <c r="K2844" s="17">
        <f>INT(VLOOKUP(E2844,强化金币,2,1)*VLOOKUP(INDEX(装备!F:F,MATCH(属性!A2844,装备!A:A,0)),系数!$K$12:$M$15,3,0))</f>
        <v>88000</v>
      </c>
      <c r="L2844" s="17"/>
      <c r="M2844" s="17"/>
      <c r="N2844" s="17"/>
      <c r="O2844" s="17">
        <f>IF(E2844=1,"",VLOOKUP(E2844,系数!$S$2:$AB$12,MATCH(属性!C2844,评级,0),1))</f>
        <v>0</v>
      </c>
    </row>
    <row r="2845" spans="1:15" ht="17.25" thickBot="1" x14ac:dyDescent="0.4">
      <c r="A2845" s="17">
        <f t="shared" si="88"/>
        <v>7100024</v>
      </c>
      <c r="B2845" s="17" t="s">
        <v>83</v>
      </c>
      <c r="C2845" s="15">
        <f>INDEX(装备!G:G,MATCH(属性!A2845,装备!A:A,0))</f>
        <v>11</v>
      </c>
      <c r="D2845" s="15" t="str">
        <f>INDEX(装备!E:E,MATCH(属性!A2845,装备!A:A,0))</f>
        <v>ring</v>
      </c>
      <c r="E2845" s="14">
        <v>83</v>
      </c>
      <c r="F2845" s="17">
        <f>INT((VLOOKUP($C2845,装备数值,2,0)+VLOOKUP($C2845,装备数值,5,0)*($E2845-1))*VLOOKUP($D2845,系数!$K$2:$O$7,2,0))</f>
        <v>0</v>
      </c>
      <c r="G2845" s="17">
        <f>INT((VLOOKUP($C2845,装备数值,3,0)+VLOOKUP($C2845,装备数值,6,0)*($E2845-1))*VLOOKUP($D2845,系数!$K$2:$O$7,3,0))</f>
        <v>346</v>
      </c>
      <c r="H2845" s="17">
        <f t="shared" si="89"/>
        <v>346</v>
      </c>
      <c r="I2845" s="17">
        <f>INT((VLOOKUP($C2845,装备数值,4,0)+VLOOKUP($C2845,装备数值,7,0)*($E2845-1))*VLOOKUP($D2845,系数!$K$2:$O$7,4,0))</f>
        <v>0</v>
      </c>
      <c r="J2845" s="17">
        <f>INT((VLOOKUP($C2845,装备数值,4,0)+VLOOKUP($C2845,装备数值,7,0)*($E2845-1))*VLOOKUP($D2845,系数!$K$2:$O$7,5,0))</f>
        <v>0</v>
      </c>
      <c r="K2845" s="17">
        <f>INT(VLOOKUP(E2845,强化金币,2,1)*VLOOKUP(INDEX(装备!F:F,MATCH(属性!A2845,装备!A:A,0)),系数!$K$12:$M$15,3,0))</f>
        <v>99000</v>
      </c>
      <c r="L2845" s="17"/>
      <c r="M2845" s="17"/>
      <c r="N2845" s="17"/>
      <c r="O2845" s="17">
        <f>IF(E2845=1,"",VLOOKUP(E2845,系数!$S$2:$AB$12,MATCH(属性!C2845,评级,0),1))</f>
        <v>0</v>
      </c>
    </row>
    <row r="2846" spans="1:15" ht="17.25" thickBot="1" x14ac:dyDescent="0.4">
      <c r="A2846" s="17">
        <f t="shared" si="88"/>
        <v>7100024</v>
      </c>
      <c r="B2846" s="17" t="s">
        <v>83</v>
      </c>
      <c r="C2846" s="15">
        <f>INDEX(装备!G:G,MATCH(属性!A2846,装备!A:A,0))</f>
        <v>11</v>
      </c>
      <c r="D2846" s="15" t="str">
        <f>INDEX(装备!E:E,MATCH(属性!A2846,装备!A:A,0))</f>
        <v>ring</v>
      </c>
      <c r="E2846" s="14">
        <v>84</v>
      </c>
      <c r="F2846" s="17">
        <f>INT((VLOOKUP($C2846,装备数值,2,0)+VLOOKUP($C2846,装备数值,5,0)*($E2846-1))*VLOOKUP($D2846,系数!$K$2:$O$7,2,0))</f>
        <v>0</v>
      </c>
      <c r="G2846" s="17">
        <f>INT((VLOOKUP($C2846,装备数值,3,0)+VLOOKUP($C2846,装备数值,6,0)*($E2846-1))*VLOOKUP($D2846,系数!$K$2:$O$7,3,0))</f>
        <v>349</v>
      </c>
      <c r="H2846" s="17">
        <f t="shared" si="89"/>
        <v>349</v>
      </c>
      <c r="I2846" s="17">
        <f>INT((VLOOKUP($C2846,装备数值,4,0)+VLOOKUP($C2846,装备数值,7,0)*($E2846-1))*VLOOKUP($D2846,系数!$K$2:$O$7,4,0))</f>
        <v>0</v>
      </c>
      <c r="J2846" s="17">
        <f>INT((VLOOKUP($C2846,装备数值,4,0)+VLOOKUP($C2846,装备数值,7,0)*($E2846-1))*VLOOKUP($D2846,系数!$K$2:$O$7,5,0))</f>
        <v>0</v>
      </c>
      <c r="K2846" s="17">
        <f>INT(VLOOKUP(E2846,强化金币,2,1)*VLOOKUP(INDEX(装备!F:F,MATCH(属性!A2846,装备!A:A,0)),系数!$K$12:$M$15,3,0))</f>
        <v>110000</v>
      </c>
      <c r="L2846" s="17"/>
      <c r="M2846" s="17"/>
      <c r="N2846" s="17"/>
      <c r="O2846" s="17">
        <f>IF(E2846=1,"",VLOOKUP(E2846,系数!$S$2:$AB$12,MATCH(属性!C2846,评级,0),1))</f>
        <v>0</v>
      </c>
    </row>
    <row r="2847" spans="1:15" ht="17.25" thickBot="1" x14ac:dyDescent="0.4">
      <c r="A2847" s="17">
        <f t="shared" si="88"/>
        <v>7100024</v>
      </c>
      <c r="B2847" s="17" t="s">
        <v>83</v>
      </c>
      <c r="C2847" s="15">
        <f>INDEX(装备!G:G,MATCH(属性!A2847,装备!A:A,0))</f>
        <v>11</v>
      </c>
      <c r="D2847" s="15" t="str">
        <f>INDEX(装备!E:E,MATCH(属性!A2847,装备!A:A,0))</f>
        <v>ring</v>
      </c>
      <c r="E2847" s="14">
        <v>85</v>
      </c>
      <c r="F2847" s="17">
        <f>INT((VLOOKUP($C2847,装备数值,2,0)+VLOOKUP($C2847,装备数值,5,0)*($E2847-1))*VLOOKUP($D2847,系数!$K$2:$O$7,2,0))</f>
        <v>0</v>
      </c>
      <c r="G2847" s="17">
        <f>INT((VLOOKUP($C2847,装备数值,3,0)+VLOOKUP($C2847,装备数值,6,0)*($E2847-1))*VLOOKUP($D2847,系数!$K$2:$O$7,3,0))</f>
        <v>352</v>
      </c>
      <c r="H2847" s="17">
        <f t="shared" si="89"/>
        <v>352</v>
      </c>
      <c r="I2847" s="17">
        <f>INT((VLOOKUP($C2847,装备数值,4,0)+VLOOKUP($C2847,装备数值,7,0)*($E2847-1))*VLOOKUP($D2847,系数!$K$2:$O$7,4,0))</f>
        <v>0</v>
      </c>
      <c r="J2847" s="17">
        <f>INT((VLOOKUP($C2847,装备数值,4,0)+VLOOKUP($C2847,装备数值,7,0)*($E2847-1))*VLOOKUP($D2847,系数!$K$2:$O$7,5,0))</f>
        <v>0</v>
      </c>
      <c r="K2847" s="17">
        <f>INT(VLOOKUP(E2847,强化金币,2,1)*VLOOKUP(INDEX(装备!F:F,MATCH(属性!A2847,装备!A:A,0)),系数!$K$12:$M$15,3,0))</f>
        <v>137500</v>
      </c>
      <c r="L2847" s="17"/>
      <c r="M2847" s="17"/>
      <c r="N2847" s="17"/>
      <c r="O2847" s="17">
        <f>IF(E2847=1,"",VLOOKUP(E2847,系数!$S$2:$AB$12,MATCH(属性!C2847,评级,0),1))</f>
        <v>0</v>
      </c>
    </row>
    <row r="2848" spans="1:15" ht="17.25" thickBot="1" x14ac:dyDescent="0.4">
      <c r="A2848" s="17">
        <f t="shared" si="88"/>
        <v>7100024</v>
      </c>
      <c r="B2848" s="17" t="s">
        <v>83</v>
      </c>
      <c r="C2848" s="15">
        <f>INDEX(装备!G:G,MATCH(属性!A2848,装备!A:A,0))</f>
        <v>11</v>
      </c>
      <c r="D2848" s="15" t="str">
        <f>INDEX(装备!E:E,MATCH(属性!A2848,装备!A:A,0))</f>
        <v>ring</v>
      </c>
      <c r="E2848" s="14">
        <v>86</v>
      </c>
      <c r="F2848" s="17">
        <f>INT((VLOOKUP($C2848,装备数值,2,0)+VLOOKUP($C2848,装备数值,5,0)*($E2848-1))*VLOOKUP($D2848,系数!$K$2:$O$7,2,0))</f>
        <v>0</v>
      </c>
      <c r="G2848" s="17">
        <f>INT((VLOOKUP($C2848,装备数值,3,0)+VLOOKUP($C2848,装备数值,6,0)*($E2848-1))*VLOOKUP($D2848,系数!$K$2:$O$7,3,0))</f>
        <v>355</v>
      </c>
      <c r="H2848" s="17">
        <f t="shared" si="89"/>
        <v>355</v>
      </c>
      <c r="I2848" s="17">
        <f>INT((VLOOKUP($C2848,装备数值,4,0)+VLOOKUP($C2848,装备数值,7,0)*($E2848-1))*VLOOKUP($D2848,系数!$K$2:$O$7,4,0))</f>
        <v>0</v>
      </c>
      <c r="J2848" s="17">
        <f>INT((VLOOKUP($C2848,装备数值,4,0)+VLOOKUP($C2848,装备数值,7,0)*($E2848-1))*VLOOKUP($D2848,系数!$K$2:$O$7,5,0))</f>
        <v>0</v>
      </c>
      <c r="K2848" s="17">
        <f>INT(VLOOKUP(E2848,强化金币,2,1)*VLOOKUP(INDEX(装备!F:F,MATCH(属性!A2848,装备!A:A,0)),系数!$K$12:$M$15,3,0))</f>
        <v>165000</v>
      </c>
      <c r="L2848" s="17"/>
      <c r="M2848" s="17"/>
      <c r="N2848" s="17"/>
      <c r="O2848" s="17">
        <f>IF(E2848=1,"",VLOOKUP(E2848,系数!$S$2:$AB$12,MATCH(属性!C2848,评级,0),1))</f>
        <v>0</v>
      </c>
    </row>
    <row r="2849" spans="1:15" ht="17.25" thickBot="1" x14ac:dyDescent="0.4">
      <c r="A2849" s="17">
        <f t="shared" si="88"/>
        <v>7100024</v>
      </c>
      <c r="B2849" s="17" t="s">
        <v>83</v>
      </c>
      <c r="C2849" s="15">
        <f>INDEX(装备!G:G,MATCH(属性!A2849,装备!A:A,0))</f>
        <v>11</v>
      </c>
      <c r="D2849" s="15" t="str">
        <f>INDEX(装备!E:E,MATCH(属性!A2849,装备!A:A,0))</f>
        <v>ring</v>
      </c>
      <c r="E2849" s="14">
        <v>87</v>
      </c>
      <c r="F2849" s="17">
        <f>INT((VLOOKUP($C2849,装备数值,2,0)+VLOOKUP($C2849,装备数值,5,0)*($E2849-1))*VLOOKUP($D2849,系数!$K$2:$O$7,2,0))</f>
        <v>0</v>
      </c>
      <c r="G2849" s="17">
        <f>INT((VLOOKUP($C2849,装备数值,3,0)+VLOOKUP($C2849,装备数值,6,0)*($E2849-1))*VLOOKUP($D2849,系数!$K$2:$O$7,3,0))</f>
        <v>358</v>
      </c>
      <c r="H2849" s="17">
        <f t="shared" si="89"/>
        <v>358</v>
      </c>
      <c r="I2849" s="17">
        <f>INT((VLOOKUP($C2849,装备数值,4,0)+VLOOKUP($C2849,装备数值,7,0)*($E2849-1))*VLOOKUP($D2849,系数!$K$2:$O$7,4,0))</f>
        <v>0</v>
      </c>
      <c r="J2849" s="17">
        <f>INT((VLOOKUP($C2849,装备数值,4,0)+VLOOKUP($C2849,装备数值,7,0)*($E2849-1))*VLOOKUP($D2849,系数!$K$2:$O$7,5,0))</f>
        <v>0</v>
      </c>
      <c r="K2849" s="17">
        <f>INT(VLOOKUP(E2849,强化金币,2,1)*VLOOKUP(INDEX(装备!F:F,MATCH(属性!A2849,装备!A:A,0)),系数!$K$12:$M$15,3,0))</f>
        <v>192500</v>
      </c>
      <c r="L2849" s="17"/>
      <c r="M2849" s="17"/>
      <c r="N2849" s="17"/>
      <c r="O2849" s="17">
        <f>IF(E2849=1,"",VLOOKUP(E2849,系数!$S$2:$AB$12,MATCH(属性!C2849,评级,0),1))</f>
        <v>0</v>
      </c>
    </row>
    <row r="2850" spans="1:15" ht="17.25" thickBot="1" x14ac:dyDescent="0.4">
      <c r="A2850" s="17">
        <f t="shared" si="88"/>
        <v>7100024</v>
      </c>
      <c r="B2850" s="17" t="s">
        <v>83</v>
      </c>
      <c r="C2850" s="15">
        <f>INDEX(装备!G:G,MATCH(属性!A2850,装备!A:A,0))</f>
        <v>11</v>
      </c>
      <c r="D2850" s="15" t="str">
        <f>INDEX(装备!E:E,MATCH(属性!A2850,装备!A:A,0))</f>
        <v>ring</v>
      </c>
      <c r="E2850" s="14">
        <v>88</v>
      </c>
      <c r="F2850" s="17">
        <f>INT((VLOOKUP($C2850,装备数值,2,0)+VLOOKUP($C2850,装备数值,5,0)*($E2850-1))*VLOOKUP($D2850,系数!$K$2:$O$7,2,0))</f>
        <v>0</v>
      </c>
      <c r="G2850" s="17">
        <f>INT((VLOOKUP($C2850,装备数值,3,0)+VLOOKUP($C2850,装备数值,6,0)*($E2850-1))*VLOOKUP($D2850,系数!$K$2:$O$7,3,0))</f>
        <v>361</v>
      </c>
      <c r="H2850" s="17">
        <f t="shared" si="89"/>
        <v>361</v>
      </c>
      <c r="I2850" s="17">
        <f>INT((VLOOKUP($C2850,装备数值,4,0)+VLOOKUP($C2850,装备数值,7,0)*($E2850-1))*VLOOKUP($D2850,系数!$K$2:$O$7,4,0))</f>
        <v>0</v>
      </c>
      <c r="J2850" s="17">
        <f>INT((VLOOKUP($C2850,装备数值,4,0)+VLOOKUP($C2850,装备数值,7,0)*($E2850-1))*VLOOKUP($D2850,系数!$K$2:$O$7,5,0))</f>
        <v>0</v>
      </c>
      <c r="K2850" s="17">
        <f>INT(VLOOKUP(E2850,强化金币,2,1)*VLOOKUP(INDEX(装备!F:F,MATCH(属性!A2850,装备!A:A,0)),系数!$K$12:$M$15,3,0))</f>
        <v>220000</v>
      </c>
      <c r="L2850" s="17"/>
      <c r="M2850" s="17"/>
      <c r="N2850" s="17"/>
      <c r="O2850" s="17">
        <f>IF(E2850=1,"",VLOOKUP(E2850,系数!$S$2:$AB$12,MATCH(属性!C2850,评级,0),1))</f>
        <v>0</v>
      </c>
    </row>
    <row r="2851" spans="1:15" ht="17.25" thickBot="1" x14ac:dyDescent="0.4">
      <c r="A2851" s="17">
        <f t="shared" si="88"/>
        <v>7100024</v>
      </c>
      <c r="B2851" s="17" t="s">
        <v>83</v>
      </c>
      <c r="C2851" s="15">
        <f>INDEX(装备!G:G,MATCH(属性!A2851,装备!A:A,0))</f>
        <v>11</v>
      </c>
      <c r="D2851" s="15" t="str">
        <f>INDEX(装备!E:E,MATCH(属性!A2851,装备!A:A,0))</f>
        <v>ring</v>
      </c>
      <c r="E2851" s="14">
        <v>89</v>
      </c>
      <c r="F2851" s="17">
        <f>INT((VLOOKUP($C2851,装备数值,2,0)+VLOOKUP($C2851,装备数值,5,0)*($E2851-1))*VLOOKUP($D2851,系数!$K$2:$O$7,2,0))</f>
        <v>0</v>
      </c>
      <c r="G2851" s="17">
        <f>INT((VLOOKUP($C2851,装备数值,3,0)+VLOOKUP($C2851,装备数值,6,0)*($E2851-1))*VLOOKUP($D2851,系数!$K$2:$O$7,3,0))</f>
        <v>364</v>
      </c>
      <c r="H2851" s="17">
        <f t="shared" si="89"/>
        <v>364</v>
      </c>
      <c r="I2851" s="17">
        <f>INT((VLOOKUP($C2851,装备数值,4,0)+VLOOKUP($C2851,装备数值,7,0)*($E2851-1))*VLOOKUP($D2851,系数!$K$2:$O$7,4,0))</f>
        <v>0</v>
      </c>
      <c r="J2851" s="17">
        <f>INT((VLOOKUP($C2851,装备数值,4,0)+VLOOKUP($C2851,装备数值,7,0)*($E2851-1))*VLOOKUP($D2851,系数!$K$2:$O$7,5,0))</f>
        <v>0</v>
      </c>
      <c r="K2851" s="17">
        <f>INT(VLOOKUP(E2851,强化金币,2,1)*VLOOKUP(INDEX(装备!F:F,MATCH(属性!A2851,装备!A:A,0)),系数!$K$12:$M$15,3,0))</f>
        <v>247500</v>
      </c>
      <c r="L2851" s="17"/>
      <c r="M2851" s="17"/>
      <c r="N2851" s="17"/>
      <c r="O2851" s="17">
        <f>IF(E2851=1,"",VLOOKUP(E2851,系数!$S$2:$AB$12,MATCH(属性!C2851,评级,0),1))</f>
        <v>0</v>
      </c>
    </row>
    <row r="2852" spans="1:15" ht="17.25" thickBot="1" x14ac:dyDescent="0.4">
      <c r="A2852" s="17">
        <f t="shared" si="88"/>
        <v>7100024</v>
      </c>
      <c r="B2852" s="17" t="s">
        <v>83</v>
      </c>
      <c r="C2852" s="15">
        <f>INDEX(装备!G:G,MATCH(属性!A2852,装备!A:A,0))</f>
        <v>11</v>
      </c>
      <c r="D2852" s="15" t="str">
        <f>INDEX(装备!E:E,MATCH(属性!A2852,装备!A:A,0))</f>
        <v>ring</v>
      </c>
      <c r="E2852" s="14">
        <v>90</v>
      </c>
      <c r="F2852" s="17">
        <f>INT((VLOOKUP($C2852,装备数值,2,0)+VLOOKUP($C2852,装备数值,5,0)*($E2852-1))*VLOOKUP($D2852,系数!$K$2:$O$7,2,0))</f>
        <v>0</v>
      </c>
      <c r="G2852" s="17">
        <f>INT((VLOOKUP($C2852,装备数值,3,0)+VLOOKUP($C2852,装备数值,6,0)*($E2852-1))*VLOOKUP($D2852,系数!$K$2:$O$7,3,0))</f>
        <v>367</v>
      </c>
      <c r="H2852" s="17">
        <f t="shared" si="89"/>
        <v>367</v>
      </c>
      <c r="I2852" s="17">
        <f>INT((VLOOKUP($C2852,装备数值,4,0)+VLOOKUP($C2852,装备数值,7,0)*($E2852-1))*VLOOKUP($D2852,系数!$K$2:$O$7,4,0))</f>
        <v>0</v>
      </c>
      <c r="J2852" s="17">
        <f>INT((VLOOKUP($C2852,装备数值,4,0)+VLOOKUP($C2852,装备数值,7,0)*($E2852-1))*VLOOKUP($D2852,系数!$K$2:$O$7,5,0))</f>
        <v>0</v>
      </c>
      <c r="K2852" s="17">
        <f>INT(VLOOKUP(E2852,强化金币,2,1)*VLOOKUP(INDEX(装备!F:F,MATCH(属性!A2852,装备!A:A,0)),系数!$K$12:$M$15,3,0))</f>
        <v>247500</v>
      </c>
      <c r="L2852" s="17"/>
      <c r="M2852" s="17"/>
      <c r="N2852" s="17"/>
      <c r="O2852" s="17">
        <f>IF(E2852=1,"",VLOOKUP(E2852,系数!$S$2:$AB$12,MATCH(属性!C2852,评级,0),1))</f>
        <v>0</v>
      </c>
    </row>
    <row r="2853" spans="1:15" ht="17.25" thickBot="1" x14ac:dyDescent="0.4">
      <c r="A2853" s="17">
        <f t="shared" si="88"/>
        <v>7100024</v>
      </c>
      <c r="B2853" s="17" t="s">
        <v>83</v>
      </c>
      <c r="C2853" s="15">
        <f>INDEX(装备!G:G,MATCH(属性!A2853,装备!A:A,0))</f>
        <v>11</v>
      </c>
      <c r="D2853" s="15" t="str">
        <f>INDEX(装备!E:E,MATCH(属性!A2853,装备!A:A,0))</f>
        <v>ring</v>
      </c>
      <c r="E2853" s="14">
        <v>91</v>
      </c>
      <c r="F2853" s="17">
        <f>INT((VLOOKUP($C2853,装备数值,2,0)+VLOOKUP($C2853,装备数值,5,0)*($E2853-1))*VLOOKUP($D2853,系数!$K$2:$O$7,2,0))</f>
        <v>0</v>
      </c>
      <c r="G2853" s="17">
        <f>INT((VLOOKUP($C2853,装备数值,3,0)+VLOOKUP($C2853,装备数值,6,0)*($E2853-1))*VLOOKUP($D2853,系数!$K$2:$O$7,3,0))</f>
        <v>370</v>
      </c>
      <c r="H2853" s="17">
        <f t="shared" si="89"/>
        <v>370</v>
      </c>
      <c r="I2853" s="17">
        <f>INT((VLOOKUP($C2853,装备数值,4,0)+VLOOKUP($C2853,装备数值,7,0)*($E2853-1))*VLOOKUP($D2853,系数!$K$2:$O$7,4,0))</f>
        <v>0</v>
      </c>
      <c r="J2853" s="17">
        <f>INT((VLOOKUP($C2853,装备数值,4,0)+VLOOKUP($C2853,装备数值,7,0)*($E2853-1))*VLOOKUP($D2853,系数!$K$2:$O$7,5,0))</f>
        <v>0</v>
      </c>
      <c r="K2853" s="17">
        <f>INT(VLOOKUP(E2853,强化金币,2,1)*VLOOKUP(INDEX(装备!F:F,MATCH(属性!A2853,装备!A:A,0)),系数!$K$12:$M$15,3,0))</f>
        <v>247500</v>
      </c>
      <c r="L2853" s="17"/>
      <c r="M2853" s="17"/>
      <c r="N2853" s="17"/>
      <c r="O2853" s="17">
        <f>IF(E2853=1,"",VLOOKUP(E2853,系数!$S$2:$AB$12,MATCH(属性!C2853,评级,0),1))</f>
        <v>0</v>
      </c>
    </row>
    <row r="2854" spans="1:15" ht="17.25" thickBot="1" x14ac:dyDescent="0.4">
      <c r="A2854" s="17">
        <f t="shared" si="88"/>
        <v>7100024</v>
      </c>
      <c r="B2854" s="17" t="s">
        <v>83</v>
      </c>
      <c r="C2854" s="15">
        <f>INDEX(装备!G:G,MATCH(属性!A2854,装备!A:A,0))</f>
        <v>11</v>
      </c>
      <c r="D2854" s="15" t="str">
        <f>INDEX(装备!E:E,MATCH(属性!A2854,装备!A:A,0))</f>
        <v>ring</v>
      </c>
      <c r="E2854" s="14">
        <v>92</v>
      </c>
      <c r="F2854" s="17">
        <f>INT((VLOOKUP($C2854,装备数值,2,0)+VLOOKUP($C2854,装备数值,5,0)*($E2854-1))*VLOOKUP($D2854,系数!$K$2:$O$7,2,0))</f>
        <v>0</v>
      </c>
      <c r="G2854" s="17">
        <f>INT((VLOOKUP($C2854,装备数值,3,0)+VLOOKUP($C2854,装备数值,6,0)*($E2854-1))*VLOOKUP($D2854,系数!$K$2:$O$7,3,0))</f>
        <v>373</v>
      </c>
      <c r="H2854" s="17">
        <f t="shared" si="89"/>
        <v>373</v>
      </c>
      <c r="I2854" s="17">
        <f>INT((VLOOKUP($C2854,装备数值,4,0)+VLOOKUP($C2854,装备数值,7,0)*($E2854-1))*VLOOKUP($D2854,系数!$K$2:$O$7,4,0))</f>
        <v>0</v>
      </c>
      <c r="J2854" s="17">
        <f>INT((VLOOKUP($C2854,装备数值,4,0)+VLOOKUP($C2854,装备数值,7,0)*($E2854-1))*VLOOKUP($D2854,系数!$K$2:$O$7,5,0))</f>
        <v>0</v>
      </c>
      <c r="K2854" s="17">
        <f>INT(VLOOKUP(E2854,强化金币,2,1)*VLOOKUP(INDEX(装备!F:F,MATCH(属性!A2854,装备!A:A,0)),系数!$K$12:$M$15,3,0))</f>
        <v>247500</v>
      </c>
      <c r="L2854" s="17"/>
      <c r="M2854" s="17"/>
      <c r="N2854" s="17"/>
      <c r="O2854" s="17">
        <f>IF(E2854=1,"",VLOOKUP(E2854,系数!$S$2:$AB$12,MATCH(属性!C2854,评级,0),1))</f>
        <v>0</v>
      </c>
    </row>
    <row r="2855" spans="1:15" ht="17.25" thickBot="1" x14ac:dyDescent="0.4">
      <c r="A2855" s="17">
        <f t="shared" si="88"/>
        <v>7100024</v>
      </c>
      <c r="B2855" s="17" t="s">
        <v>83</v>
      </c>
      <c r="C2855" s="15">
        <f>INDEX(装备!G:G,MATCH(属性!A2855,装备!A:A,0))</f>
        <v>11</v>
      </c>
      <c r="D2855" s="15" t="str">
        <f>INDEX(装备!E:E,MATCH(属性!A2855,装备!A:A,0))</f>
        <v>ring</v>
      </c>
      <c r="E2855" s="14">
        <v>93</v>
      </c>
      <c r="F2855" s="17">
        <f>INT((VLOOKUP($C2855,装备数值,2,0)+VLOOKUP($C2855,装备数值,5,0)*($E2855-1))*VLOOKUP($D2855,系数!$K$2:$O$7,2,0))</f>
        <v>0</v>
      </c>
      <c r="G2855" s="17">
        <f>INT((VLOOKUP($C2855,装备数值,3,0)+VLOOKUP($C2855,装备数值,6,0)*($E2855-1))*VLOOKUP($D2855,系数!$K$2:$O$7,3,0))</f>
        <v>376</v>
      </c>
      <c r="H2855" s="17">
        <f t="shared" si="89"/>
        <v>376</v>
      </c>
      <c r="I2855" s="17">
        <f>INT((VLOOKUP($C2855,装备数值,4,0)+VLOOKUP($C2855,装备数值,7,0)*($E2855-1))*VLOOKUP($D2855,系数!$K$2:$O$7,4,0))</f>
        <v>0</v>
      </c>
      <c r="J2855" s="17">
        <f>INT((VLOOKUP($C2855,装备数值,4,0)+VLOOKUP($C2855,装备数值,7,0)*($E2855-1))*VLOOKUP($D2855,系数!$K$2:$O$7,5,0))</f>
        <v>0</v>
      </c>
      <c r="K2855" s="17">
        <f>INT(VLOOKUP(E2855,强化金币,2,1)*VLOOKUP(INDEX(装备!F:F,MATCH(属性!A2855,装备!A:A,0)),系数!$K$12:$M$15,3,0))</f>
        <v>247500</v>
      </c>
      <c r="L2855" s="17"/>
      <c r="M2855" s="17"/>
      <c r="N2855" s="17"/>
      <c r="O2855" s="17">
        <f>IF(E2855=1,"",VLOOKUP(E2855,系数!$S$2:$AB$12,MATCH(属性!C2855,评级,0),1))</f>
        <v>0</v>
      </c>
    </row>
    <row r="2856" spans="1:15" ht="17.25" thickBot="1" x14ac:dyDescent="0.4">
      <c r="A2856" s="17">
        <f t="shared" si="88"/>
        <v>7100024</v>
      </c>
      <c r="B2856" s="17" t="s">
        <v>83</v>
      </c>
      <c r="C2856" s="15">
        <f>INDEX(装备!G:G,MATCH(属性!A2856,装备!A:A,0))</f>
        <v>11</v>
      </c>
      <c r="D2856" s="15" t="str">
        <f>INDEX(装备!E:E,MATCH(属性!A2856,装备!A:A,0))</f>
        <v>ring</v>
      </c>
      <c r="E2856" s="14">
        <v>94</v>
      </c>
      <c r="F2856" s="17">
        <f>INT((VLOOKUP($C2856,装备数值,2,0)+VLOOKUP($C2856,装备数值,5,0)*($E2856-1))*VLOOKUP($D2856,系数!$K$2:$O$7,2,0))</f>
        <v>0</v>
      </c>
      <c r="G2856" s="17">
        <f>INT((VLOOKUP($C2856,装备数值,3,0)+VLOOKUP($C2856,装备数值,6,0)*($E2856-1))*VLOOKUP($D2856,系数!$K$2:$O$7,3,0))</f>
        <v>379</v>
      </c>
      <c r="H2856" s="17">
        <f t="shared" si="89"/>
        <v>379</v>
      </c>
      <c r="I2856" s="17">
        <f>INT((VLOOKUP($C2856,装备数值,4,0)+VLOOKUP($C2856,装备数值,7,0)*($E2856-1))*VLOOKUP($D2856,系数!$K$2:$O$7,4,0))</f>
        <v>0</v>
      </c>
      <c r="J2856" s="17">
        <f>INT((VLOOKUP($C2856,装备数值,4,0)+VLOOKUP($C2856,装备数值,7,0)*($E2856-1))*VLOOKUP($D2856,系数!$K$2:$O$7,5,0))</f>
        <v>0</v>
      </c>
      <c r="K2856" s="17">
        <f>INT(VLOOKUP(E2856,强化金币,2,1)*VLOOKUP(INDEX(装备!F:F,MATCH(属性!A2856,装备!A:A,0)),系数!$K$12:$M$15,3,0))</f>
        <v>247500</v>
      </c>
      <c r="L2856" s="17"/>
      <c r="M2856" s="17"/>
      <c r="N2856" s="17"/>
      <c r="O2856" s="17">
        <f>IF(E2856=1,"",VLOOKUP(E2856,系数!$S$2:$AB$12,MATCH(属性!C2856,评级,0),1))</f>
        <v>0</v>
      </c>
    </row>
    <row r="2857" spans="1:15" ht="17.25" thickBot="1" x14ac:dyDescent="0.4">
      <c r="A2857" s="17">
        <f t="shared" si="88"/>
        <v>7100024</v>
      </c>
      <c r="B2857" s="17" t="s">
        <v>83</v>
      </c>
      <c r="C2857" s="15">
        <f>INDEX(装备!G:G,MATCH(属性!A2857,装备!A:A,0))</f>
        <v>11</v>
      </c>
      <c r="D2857" s="15" t="str">
        <f>INDEX(装备!E:E,MATCH(属性!A2857,装备!A:A,0))</f>
        <v>ring</v>
      </c>
      <c r="E2857" s="14">
        <v>95</v>
      </c>
      <c r="F2857" s="17">
        <f>INT((VLOOKUP($C2857,装备数值,2,0)+VLOOKUP($C2857,装备数值,5,0)*($E2857-1))*VLOOKUP($D2857,系数!$K$2:$O$7,2,0))</f>
        <v>0</v>
      </c>
      <c r="G2857" s="17">
        <f>INT((VLOOKUP($C2857,装备数值,3,0)+VLOOKUP($C2857,装备数值,6,0)*($E2857-1))*VLOOKUP($D2857,系数!$K$2:$O$7,3,0))</f>
        <v>382</v>
      </c>
      <c r="H2857" s="17">
        <f t="shared" si="89"/>
        <v>382</v>
      </c>
      <c r="I2857" s="17">
        <f>INT((VLOOKUP($C2857,装备数值,4,0)+VLOOKUP($C2857,装备数值,7,0)*($E2857-1))*VLOOKUP($D2857,系数!$K$2:$O$7,4,0))</f>
        <v>0</v>
      </c>
      <c r="J2857" s="17">
        <f>INT((VLOOKUP($C2857,装备数值,4,0)+VLOOKUP($C2857,装备数值,7,0)*($E2857-1))*VLOOKUP($D2857,系数!$K$2:$O$7,5,0))</f>
        <v>0</v>
      </c>
      <c r="K2857" s="17">
        <f>INT(VLOOKUP(E2857,强化金币,2,1)*VLOOKUP(INDEX(装备!F:F,MATCH(属性!A2857,装备!A:A,0)),系数!$K$12:$M$15,3,0))</f>
        <v>247500</v>
      </c>
      <c r="L2857" s="17"/>
      <c r="M2857" s="17"/>
      <c r="N2857" s="17"/>
      <c r="O2857" s="17">
        <f>IF(E2857=1,"",VLOOKUP(E2857,系数!$S$2:$AB$12,MATCH(属性!C2857,评级,0),1))</f>
        <v>0</v>
      </c>
    </row>
    <row r="2858" spans="1:15" ht="17.25" thickBot="1" x14ac:dyDescent="0.4">
      <c r="A2858" s="17">
        <f t="shared" si="88"/>
        <v>7100024</v>
      </c>
      <c r="B2858" s="17" t="s">
        <v>83</v>
      </c>
      <c r="C2858" s="15">
        <f>INDEX(装备!G:G,MATCH(属性!A2858,装备!A:A,0))</f>
        <v>11</v>
      </c>
      <c r="D2858" s="15" t="str">
        <f>INDEX(装备!E:E,MATCH(属性!A2858,装备!A:A,0))</f>
        <v>ring</v>
      </c>
      <c r="E2858" s="14">
        <v>96</v>
      </c>
      <c r="F2858" s="17">
        <f>INT((VLOOKUP($C2858,装备数值,2,0)+VLOOKUP($C2858,装备数值,5,0)*($E2858-1))*VLOOKUP($D2858,系数!$K$2:$O$7,2,0))</f>
        <v>0</v>
      </c>
      <c r="G2858" s="17">
        <f>INT((VLOOKUP($C2858,装备数值,3,0)+VLOOKUP($C2858,装备数值,6,0)*($E2858-1))*VLOOKUP($D2858,系数!$K$2:$O$7,3,0))</f>
        <v>385</v>
      </c>
      <c r="H2858" s="17">
        <f t="shared" si="89"/>
        <v>385</v>
      </c>
      <c r="I2858" s="17">
        <f>INT((VLOOKUP($C2858,装备数值,4,0)+VLOOKUP($C2858,装备数值,7,0)*($E2858-1))*VLOOKUP($D2858,系数!$K$2:$O$7,4,0))</f>
        <v>0</v>
      </c>
      <c r="J2858" s="17">
        <f>INT((VLOOKUP($C2858,装备数值,4,0)+VLOOKUP($C2858,装备数值,7,0)*($E2858-1))*VLOOKUP($D2858,系数!$K$2:$O$7,5,0))</f>
        <v>0</v>
      </c>
      <c r="K2858" s="17">
        <f>INT(VLOOKUP(E2858,强化金币,2,1)*VLOOKUP(INDEX(装备!F:F,MATCH(属性!A2858,装备!A:A,0)),系数!$K$12:$M$15,3,0))</f>
        <v>247500</v>
      </c>
      <c r="L2858" s="17"/>
      <c r="M2858" s="17"/>
      <c r="N2858" s="17"/>
      <c r="O2858" s="17">
        <f>IF(E2858=1,"",VLOOKUP(E2858,系数!$S$2:$AB$12,MATCH(属性!C2858,评级,0),1))</f>
        <v>0</v>
      </c>
    </row>
    <row r="2859" spans="1:15" ht="17.25" thickBot="1" x14ac:dyDescent="0.4">
      <c r="A2859" s="17">
        <f t="shared" si="88"/>
        <v>7100024</v>
      </c>
      <c r="B2859" s="17" t="s">
        <v>83</v>
      </c>
      <c r="C2859" s="15">
        <f>INDEX(装备!G:G,MATCH(属性!A2859,装备!A:A,0))</f>
        <v>11</v>
      </c>
      <c r="D2859" s="15" t="str">
        <f>INDEX(装备!E:E,MATCH(属性!A2859,装备!A:A,0))</f>
        <v>ring</v>
      </c>
      <c r="E2859" s="14">
        <v>97</v>
      </c>
      <c r="F2859" s="17">
        <f>INT((VLOOKUP($C2859,装备数值,2,0)+VLOOKUP($C2859,装备数值,5,0)*($E2859-1))*VLOOKUP($D2859,系数!$K$2:$O$7,2,0))</f>
        <v>0</v>
      </c>
      <c r="G2859" s="17">
        <f>INT((VLOOKUP($C2859,装备数值,3,0)+VLOOKUP($C2859,装备数值,6,0)*($E2859-1))*VLOOKUP($D2859,系数!$K$2:$O$7,3,0))</f>
        <v>388</v>
      </c>
      <c r="H2859" s="17">
        <f t="shared" si="89"/>
        <v>388</v>
      </c>
      <c r="I2859" s="17">
        <f>INT((VLOOKUP($C2859,装备数值,4,0)+VLOOKUP($C2859,装备数值,7,0)*($E2859-1))*VLOOKUP($D2859,系数!$K$2:$O$7,4,0))</f>
        <v>0</v>
      </c>
      <c r="J2859" s="17">
        <f>INT((VLOOKUP($C2859,装备数值,4,0)+VLOOKUP($C2859,装备数值,7,0)*($E2859-1))*VLOOKUP($D2859,系数!$K$2:$O$7,5,0))</f>
        <v>0</v>
      </c>
      <c r="K2859" s="17">
        <f>INT(VLOOKUP(E2859,强化金币,2,1)*VLOOKUP(INDEX(装备!F:F,MATCH(属性!A2859,装备!A:A,0)),系数!$K$12:$M$15,3,0))</f>
        <v>247500</v>
      </c>
      <c r="L2859" s="17"/>
      <c r="M2859" s="17"/>
      <c r="N2859" s="17"/>
      <c r="O2859" s="17">
        <f>IF(E2859=1,"",VLOOKUP(E2859,系数!$S$2:$AB$12,MATCH(属性!C2859,评级,0),1))</f>
        <v>0</v>
      </c>
    </row>
    <row r="2860" spans="1:15" ht="17.25" thickBot="1" x14ac:dyDescent="0.4">
      <c r="A2860" s="17">
        <f t="shared" si="88"/>
        <v>7100024</v>
      </c>
      <c r="B2860" s="17" t="s">
        <v>83</v>
      </c>
      <c r="C2860" s="15">
        <f>INDEX(装备!G:G,MATCH(属性!A2860,装备!A:A,0))</f>
        <v>11</v>
      </c>
      <c r="D2860" s="15" t="str">
        <f>INDEX(装备!E:E,MATCH(属性!A2860,装备!A:A,0))</f>
        <v>ring</v>
      </c>
      <c r="E2860" s="14">
        <v>98</v>
      </c>
      <c r="F2860" s="17">
        <f>INT((VLOOKUP($C2860,装备数值,2,0)+VLOOKUP($C2860,装备数值,5,0)*($E2860-1))*VLOOKUP($D2860,系数!$K$2:$O$7,2,0))</f>
        <v>0</v>
      </c>
      <c r="G2860" s="17">
        <f>INT((VLOOKUP($C2860,装备数值,3,0)+VLOOKUP($C2860,装备数值,6,0)*($E2860-1))*VLOOKUP($D2860,系数!$K$2:$O$7,3,0))</f>
        <v>391</v>
      </c>
      <c r="H2860" s="17">
        <f t="shared" si="89"/>
        <v>391</v>
      </c>
      <c r="I2860" s="17">
        <f>INT((VLOOKUP($C2860,装备数值,4,0)+VLOOKUP($C2860,装备数值,7,0)*($E2860-1))*VLOOKUP($D2860,系数!$K$2:$O$7,4,0))</f>
        <v>0</v>
      </c>
      <c r="J2860" s="17">
        <f>INT((VLOOKUP($C2860,装备数值,4,0)+VLOOKUP($C2860,装备数值,7,0)*($E2860-1))*VLOOKUP($D2860,系数!$K$2:$O$7,5,0))</f>
        <v>0</v>
      </c>
      <c r="K2860" s="17">
        <f>INT(VLOOKUP(E2860,强化金币,2,1)*VLOOKUP(INDEX(装备!F:F,MATCH(属性!A2860,装备!A:A,0)),系数!$K$12:$M$15,3,0))</f>
        <v>247500</v>
      </c>
      <c r="L2860" s="17"/>
      <c r="M2860" s="17"/>
      <c r="N2860" s="17"/>
      <c r="O2860" s="17">
        <f>IF(E2860=1,"",VLOOKUP(E2860,系数!$S$2:$AB$12,MATCH(属性!C2860,评级,0),1))</f>
        <v>0</v>
      </c>
    </row>
    <row r="2861" spans="1:15" ht="17.25" thickBot="1" x14ac:dyDescent="0.4">
      <c r="A2861" s="17">
        <f t="shared" si="88"/>
        <v>7100024</v>
      </c>
      <c r="B2861" s="17" t="s">
        <v>83</v>
      </c>
      <c r="C2861" s="15">
        <f>INDEX(装备!G:G,MATCH(属性!A2861,装备!A:A,0))</f>
        <v>11</v>
      </c>
      <c r="D2861" s="15" t="str">
        <f>INDEX(装备!E:E,MATCH(属性!A2861,装备!A:A,0))</f>
        <v>ring</v>
      </c>
      <c r="E2861" s="14">
        <v>99</v>
      </c>
      <c r="F2861" s="17">
        <f>INT((VLOOKUP($C2861,装备数值,2,0)+VLOOKUP($C2861,装备数值,5,0)*($E2861-1))*VLOOKUP($D2861,系数!$K$2:$O$7,2,0))</f>
        <v>0</v>
      </c>
      <c r="G2861" s="17">
        <f>INT((VLOOKUP($C2861,装备数值,3,0)+VLOOKUP($C2861,装备数值,6,0)*($E2861-1))*VLOOKUP($D2861,系数!$K$2:$O$7,3,0))</f>
        <v>394</v>
      </c>
      <c r="H2861" s="17">
        <f t="shared" si="89"/>
        <v>394</v>
      </c>
      <c r="I2861" s="17">
        <f>INT((VLOOKUP($C2861,装备数值,4,0)+VLOOKUP($C2861,装备数值,7,0)*($E2861-1))*VLOOKUP($D2861,系数!$K$2:$O$7,4,0))</f>
        <v>0</v>
      </c>
      <c r="J2861" s="17">
        <f>INT((VLOOKUP($C2861,装备数值,4,0)+VLOOKUP($C2861,装备数值,7,0)*($E2861-1))*VLOOKUP($D2861,系数!$K$2:$O$7,5,0))</f>
        <v>0</v>
      </c>
      <c r="K2861" s="17">
        <f>INT(VLOOKUP(E2861,强化金币,2,1)*VLOOKUP(INDEX(装备!F:F,MATCH(属性!A2861,装备!A:A,0)),系数!$K$12:$M$15,3,0))</f>
        <v>247500</v>
      </c>
      <c r="L2861" s="17"/>
      <c r="M2861" s="17"/>
      <c r="N2861" s="17"/>
      <c r="O2861" s="17">
        <f>IF(E2861=1,"",VLOOKUP(E2861,系数!$S$2:$AB$12,MATCH(属性!C2861,评级,0),1))</f>
        <v>0</v>
      </c>
    </row>
    <row r="2862" spans="1:15" ht="17.25" thickBot="1" x14ac:dyDescent="0.4">
      <c r="A2862" s="17">
        <f t="shared" si="88"/>
        <v>7100024</v>
      </c>
      <c r="B2862" s="17" t="s">
        <v>83</v>
      </c>
      <c r="C2862" s="15">
        <f>INDEX(装备!G:G,MATCH(属性!A2862,装备!A:A,0))</f>
        <v>11</v>
      </c>
      <c r="D2862" s="15" t="str">
        <f>INDEX(装备!E:E,MATCH(属性!A2862,装备!A:A,0))</f>
        <v>ring</v>
      </c>
      <c r="E2862" s="14">
        <v>100</v>
      </c>
      <c r="F2862" s="17">
        <f>INT((VLOOKUP($C2862,装备数值,2,0)+VLOOKUP($C2862,装备数值,5,0)*($E2862-1))*VLOOKUP($D2862,系数!$K$2:$O$7,2,0))</f>
        <v>0</v>
      </c>
      <c r="G2862" s="17">
        <f>INT((VLOOKUP($C2862,装备数值,3,0)+VLOOKUP($C2862,装备数值,6,0)*($E2862-1))*VLOOKUP($D2862,系数!$K$2:$O$7,3,0))</f>
        <v>397</v>
      </c>
      <c r="H2862" s="17">
        <f t="shared" si="89"/>
        <v>397</v>
      </c>
      <c r="I2862" s="17">
        <f>INT((VLOOKUP($C2862,装备数值,4,0)+VLOOKUP($C2862,装备数值,7,0)*($E2862-1))*VLOOKUP($D2862,系数!$K$2:$O$7,4,0))</f>
        <v>0</v>
      </c>
      <c r="J2862" s="17">
        <f>INT((VLOOKUP($C2862,装备数值,4,0)+VLOOKUP($C2862,装备数值,7,0)*($E2862-1))*VLOOKUP($D2862,系数!$K$2:$O$7,5,0))</f>
        <v>0</v>
      </c>
      <c r="K2862" s="17">
        <f>INT(VLOOKUP(E2862,强化金币,2,1)*VLOOKUP(INDEX(装备!F:F,MATCH(属性!A2862,装备!A:A,0)),系数!$K$12:$M$15,3,0))</f>
        <v>247500</v>
      </c>
      <c r="L2862" s="17"/>
      <c r="M2862" s="17"/>
      <c r="N2862" s="17"/>
      <c r="O2862" s="17">
        <f>IF(E2862=1,"",VLOOKUP(E2862,系数!$S$2:$AB$12,MATCH(属性!C2862,评级,0),1))</f>
        <v>0</v>
      </c>
    </row>
    <row r="2863" spans="1:15" ht="17.25" thickBot="1" x14ac:dyDescent="0.4">
      <c r="A2863" s="17">
        <f t="shared" si="88"/>
        <v>7100024</v>
      </c>
      <c r="B2863" s="17" t="s">
        <v>83</v>
      </c>
      <c r="C2863" s="15">
        <f>INDEX(装备!G:G,MATCH(属性!A2863,装备!A:A,0))</f>
        <v>11</v>
      </c>
      <c r="D2863" s="15" t="str">
        <f>INDEX(装备!E:E,MATCH(属性!A2863,装备!A:A,0))</f>
        <v>ring</v>
      </c>
      <c r="E2863" s="14">
        <v>101</v>
      </c>
      <c r="F2863" s="17">
        <f>INT((VLOOKUP($C2863,装备数值,2,0)+VLOOKUP($C2863,装备数值,5,0)*($E2863-1))*VLOOKUP($D2863,系数!$K$2:$O$7,2,0))</f>
        <v>0</v>
      </c>
      <c r="G2863" s="17">
        <f>INT((VLOOKUP($C2863,装备数值,3,0)+VLOOKUP($C2863,装备数值,6,0)*($E2863-1))*VLOOKUP($D2863,系数!$K$2:$O$7,3,0))</f>
        <v>400</v>
      </c>
      <c r="H2863" s="17">
        <f t="shared" si="89"/>
        <v>400</v>
      </c>
      <c r="I2863" s="17">
        <f>INT((VLOOKUP($C2863,装备数值,4,0)+VLOOKUP($C2863,装备数值,7,0)*($E2863-1))*VLOOKUP($D2863,系数!$K$2:$O$7,4,0))</f>
        <v>0</v>
      </c>
      <c r="J2863" s="17">
        <f>INT((VLOOKUP($C2863,装备数值,4,0)+VLOOKUP($C2863,装备数值,7,0)*($E2863-1))*VLOOKUP($D2863,系数!$K$2:$O$7,5,0))</f>
        <v>0</v>
      </c>
      <c r="K2863" s="17">
        <f>INT(VLOOKUP(E2863,强化金币,2,1)*VLOOKUP(INDEX(装备!F:F,MATCH(属性!A2863,装备!A:A,0)),系数!$K$12:$M$15,3,0))</f>
        <v>247500</v>
      </c>
      <c r="L2863" s="17"/>
      <c r="M2863" s="17"/>
      <c r="N2863" s="17"/>
      <c r="O2863" s="17">
        <f>IF(E2863=1,"",VLOOKUP(E2863,系数!$S$2:$AB$12,MATCH(属性!C2863,评级,0),1))</f>
        <v>0</v>
      </c>
    </row>
    <row r="2864" spans="1:15" ht="17.25" thickBot="1" x14ac:dyDescent="0.4">
      <c r="A2864" s="17">
        <f t="shared" si="88"/>
        <v>7100024</v>
      </c>
      <c r="B2864" s="17" t="s">
        <v>83</v>
      </c>
      <c r="C2864" s="15">
        <f>INDEX(装备!G:G,MATCH(属性!A2864,装备!A:A,0))</f>
        <v>11</v>
      </c>
      <c r="D2864" s="15" t="str">
        <f>INDEX(装备!E:E,MATCH(属性!A2864,装备!A:A,0))</f>
        <v>ring</v>
      </c>
      <c r="E2864" s="14">
        <v>102</v>
      </c>
      <c r="F2864" s="17">
        <f>INT((VLOOKUP($C2864,装备数值,2,0)+VLOOKUP($C2864,装备数值,5,0)*($E2864-1))*VLOOKUP($D2864,系数!$K$2:$O$7,2,0))</f>
        <v>0</v>
      </c>
      <c r="G2864" s="17">
        <f>INT((VLOOKUP($C2864,装备数值,3,0)+VLOOKUP($C2864,装备数值,6,0)*($E2864-1))*VLOOKUP($D2864,系数!$K$2:$O$7,3,0))</f>
        <v>403</v>
      </c>
      <c r="H2864" s="17">
        <f t="shared" si="89"/>
        <v>403</v>
      </c>
      <c r="I2864" s="17">
        <f>INT((VLOOKUP($C2864,装备数值,4,0)+VLOOKUP($C2864,装备数值,7,0)*($E2864-1))*VLOOKUP($D2864,系数!$K$2:$O$7,4,0))</f>
        <v>0</v>
      </c>
      <c r="J2864" s="17">
        <f>INT((VLOOKUP($C2864,装备数值,4,0)+VLOOKUP($C2864,装备数值,7,0)*($E2864-1))*VLOOKUP($D2864,系数!$K$2:$O$7,5,0))</f>
        <v>0</v>
      </c>
      <c r="K2864" s="17">
        <f>INT(VLOOKUP(E2864,强化金币,2,1)*VLOOKUP(INDEX(装备!F:F,MATCH(属性!A2864,装备!A:A,0)),系数!$K$12:$M$15,3,0))</f>
        <v>247500</v>
      </c>
      <c r="L2864" s="17"/>
      <c r="M2864" s="17"/>
      <c r="N2864" s="17"/>
      <c r="O2864" s="17">
        <f>IF(E2864=1,"",VLOOKUP(E2864,系数!$S$2:$AB$12,MATCH(属性!C2864,评级,0),1))</f>
        <v>0</v>
      </c>
    </row>
    <row r="2865" spans="1:15" ht="17.25" thickBot="1" x14ac:dyDescent="0.4">
      <c r="A2865" s="17">
        <f t="shared" si="88"/>
        <v>7100024</v>
      </c>
      <c r="B2865" s="17" t="s">
        <v>83</v>
      </c>
      <c r="C2865" s="15">
        <f>INDEX(装备!G:G,MATCH(属性!A2865,装备!A:A,0))</f>
        <v>11</v>
      </c>
      <c r="D2865" s="15" t="str">
        <f>INDEX(装备!E:E,MATCH(属性!A2865,装备!A:A,0))</f>
        <v>ring</v>
      </c>
      <c r="E2865" s="14">
        <v>103</v>
      </c>
      <c r="F2865" s="17">
        <f>INT((VLOOKUP($C2865,装备数值,2,0)+VLOOKUP($C2865,装备数值,5,0)*($E2865-1))*VLOOKUP($D2865,系数!$K$2:$O$7,2,0))</f>
        <v>0</v>
      </c>
      <c r="G2865" s="17">
        <f>INT((VLOOKUP($C2865,装备数值,3,0)+VLOOKUP($C2865,装备数值,6,0)*($E2865-1))*VLOOKUP($D2865,系数!$K$2:$O$7,3,0))</f>
        <v>406</v>
      </c>
      <c r="H2865" s="17">
        <f t="shared" si="89"/>
        <v>406</v>
      </c>
      <c r="I2865" s="17">
        <f>INT((VLOOKUP($C2865,装备数值,4,0)+VLOOKUP($C2865,装备数值,7,0)*($E2865-1))*VLOOKUP($D2865,系数!$K$2:$O$7,4,0))</f>
        <v>0</v>
      </c>
      <c r="J2865" s="17">
        <f>INT((VLOOKUP($C2865,装备数值,4,0)+VLOOKUP($C2865,装备数值,7,0)*($E2865-1))*VLOOKUP($D2865,系数!$K$2:$O$7,5,0))</f>
        <v>0</v>
      </c>
      <c r="K2865" s="17">
        <f>INT(VLOOKUP(E2865,强化金币,2,1)*VLOOKUP(INDEX(装备!F:F,MATCH(属性!A2865,装备!A:A,0)),系数!$K$12:$M$15,3,0))</f>
        <v>247500</v>
      </c>
      <c r="L2865" s="17"/>
      <c r="M2865" s="17"/>
      <c r="N2865" s="17"/>
      <c r="O2865" s="17">
        <f>IF(E2865=1,"",VLOOKUP(E2865,系数!$S$2:$AB$12,MATCH(属性!C2865,评级,0),1))</f>
        <v>0</v>
      </c>
    </row>
    <row r="2866" spans="1:15" ht="17.25" thickBot="1" x14ac:dyDescent="0.4">
      <c r="A2866" s="17">
        <f t="shared" si="88"/>
        <v>7100024</v>
      </c>
      <c r="B2866" s="17" t="s">
        <v>83</v>
      </c>
      <c r="C2866" s="15">
        <f>INDEX(装备!G:G,MATCH(属性!A2866,装备!A:A,0))</f>
        <v>11</v>
      </c>
      <c r="D2866" s="15" t="str">
        <f>INDEX(装备!E:E,MATCH(属性!A2866,装备!A:A,0))</f>
        <v>ring</v>
      </c>
      <c r="E2866" s="14">
        <v>104</v>
      </c>
      <c r="F2866" s="17">
        <f>INT((VLOOKUP($C2866,装备数值,2,0)+VLOOKUP($C2866,装备数值,5,0)*($E2866-1))*VLOOKUP($D2866,系数!$K$2:$O$7,2,0))</f>
        <v>0</v>
      </c>
      <c r="G2866" s="17">
        <f>INT((VLOOKUP($C2866,装备数值,3,0)+VLOOKUP($C2866,装备数值,6,0)*($E2866-1))*VLOOKUP($D2866,系数!$K$2:$O$7,3,0))</f>
        <v>409</v>
      </c>
      <c r="H2866" s="17">
        <f t="shared" si="89"/>
        <v>409</v>
      </c>
      <c r="I2866" s="17">
        <f>INT((VLOOKUP($C2866,装备数值,4,0)+VLOOKUP($C2866,装备数值,7,0)*($E2866-1))*VLOOKUP($D2866,系数!$K$2:$O$7,4,0))</f>
        <v>0</v>
      </c>
      <c r="J2866" s="17">
        <f>INT((VLOOKUP($C2866,装备数值,4,0)+VLOOKUP($C2866,装备数值,7,0)*($E2866-1))*VLOOKUP($D2866,系数!$K$2:$O$7,5,0))</f>
        <v>0</v>
      </c>
      <c r="K2866" s="17">
        <f>INT(VLOOKUP(E2866,强化金币,2,1)*VLOOKUP(INDEX(装备!F:F,MATCH(属性!A2866,装备!A:A,0)),系数!$K$12:$M$15,3,0))</f>
        <v>247500</v>
      </c>
      <c r="L2866" s="17"/>
      <c r="M2866" s="17"/>
      <c r="N2866" s="17"/>
      <c r="O2866" s="17">
        <f>IF(E2866=1,"",VLOOKUP(E2866,系数!$S$2:$AB$12,MATCH(属性!C2866,评级,0),1))</f>
        <v>0</v>
      </c>
    </row>
    <row r="2867" spans="1:15" ht="17.25" thickBot="1" x14ac:dyDescent="0.4">
      <c r="A2867" s="17">
        <f t="shared" si="88"/>
        <v>7100024</v>
      </c>
      <c r="B2867" s="17" t="s">
        <v>83</v>
      </c>
      <c r="C2867" s="15">
        <f>INDEX(装备!G:G,MATCH(属性!A2867,装备!A:A,0))</f>
        <v>11</v>
      </c>
      <c r="D2867" s="15" t="str">
        <f>INDEX(装备!E:E,MATCH(属性!A2867,装备!A:A,0))</f>
        <v>ring</v>
      </c>
      <c r="E2867" s="14">
        <v>105</v>
      </c>
      <c r="F2867" s="17">
        <f>INT((VLOOKUP($C2867,装备数值,2,0)+VLOOKUP($C2867,装备数值,5,0)*($E2867-1))*VLOOKUP($D2867,系数!$K$2:$O$7,2,0))</f>
        <v>0</v>
      </c>
      <c r="G2867" s="17">
        <f>INT((VLOOKUP($C2867,装备数值,3,0)+VLOOKUP($C2867,装备数值,6,0)*($E2867-1))*VLOOKUP($D2867,系数!$K$2:$O$7,3,0))</f>
        <v>412</v>
      </c>
      <c r="H2867" s="17">
        <f t="shared" si="89"/>
        <v>412</v>
      </c>
      <c r="I2867" s="17">
        <f>INT((VLOOKUP($C2867,装备数值,4,0)+VLOOKUP($C2867,装备数值,7,0)*($E2867-1))*VLOOKUP($D2867,系数!$K$2:$O$7,4,0))</f>
        <v>0</v>
      </c>
      <c r="J2867" s="17">
        <f>INT((VLOOKUP($C2867,装备数值,4,0)+VLOOKUP($C2867,装备数值,7,0)*($E2867-1))*VLOOKUP($D2867,系数!$K$2:$O$7,5,0))</f>
        <v>0</v>
      </c>
      <c r="K2867" s="17">
        <f>INT(VLOOKUP(E2867,强化金币,2,1)*VLOOKUP(INDEX(装备!F:F,MATCH(属性!A2867,装备!A:A,0)),系数!$K$12:$M$15,3,0))</f>
        <v>247500</v>
      </c>
      <c r="L2867" s="17"/>
      <c r="M2867" s="17"/>
      <c r="N2867" s="17"/>
      <c r="O2867" s="17">
        <f>IF(E2867=1,"",VLOOKUP(E2867,系数!$S$2:$AB$12,MATCH(属性!C2867,评级,0),1))</f>
        <v>0</v>
      </c>
    </row>
    <row r="2868" spans="1:15" ht="17.25" thickBot="1" x14ac:dyDescent="0.4">
      <c r="A2868" s="17">
        <f t="shared" si="88"/>
        <v>7100024</v>
      </c>
      <c r="B2868" s="17" t="s">
        <v>83</v>
      </c>
      <c r="C2868" s="15">
        <f>INDEX(装备!G:G,MATCH(属性!A2868,装备!A:A,0))</f>
        <v>11</v>
      </c>
      <c r="D2868" s="15" t="str">
        <f>INDEX(装备!E:E,MATCH(属性!A2868,装备!A:A,0))</f>
        <v>ring</v>
      </c>
      <c r="E2868" s="14">
        <v>106</v>
      </c>
      <c r="F2868" s="17">
        <f>INT((VLOOKUP($C2868,装备数值,2,0)+VLOOKUP($C2868,装备数值,5,0)*($E2868-1))*VLOOKUP($D2868,系数!$K$2:$O$7,2,0))</f>
        <v>0</v>
      </c>
      <c r="G2868" s="17">
        <f>INT((VLOOKUP($C2868,装备数值,3,0)+VLOOKUP($C2868,装备数值,6,0)*($E2868-1))*VLOOKUP($D2868,系数!$K$2:$O$7,3,0))</f>
        <v>415</v>
      </c>
      <c r="H2868" s="17">
        <f t="shared" si="89"/>
        <v>415</v>
      </c>
      <c r="I2868" s="17">
        <f>INT((VLOOKUP($C2868,装备数值,4,0)+VLOOKUP($C2868,装备数值,7,0)*($E2868-1))*VLOOKUP($D2868,系数!$K$2:$O$7,4,0))</f>
        <v>0</v>
      </c>
      <c r="J2868" s="17">
        <f>INT((VLOOKUP($C2868,装备数值,4,0)+VLOOKUP($C2868,装备数值,7,0)*($E2868-1))*VLOOKUP($D2868,系数!$K$2:$O$7,5,0))</f>
        <v>0</v>
      </c>
      <c r="K2868" s="17">
        <f>INT(VLOOKUP(E2868,强化金币,2,1)*VLOOKUP(INDEX(装备!F:F,MATCH(属性!A2868,装备!A:A,0)),系数!$K$12:$M$15,3,0))</f>
        <v>247500</v>
      </c>
      <c r="L2868" s="17"/>
      <c r="M2868" s="17"/>
      <c r="N2868" s="17"/>
      <c r="O2868" s="17">
        <f>IF(E2868=1,"",VLOOKUP(E2868,系数!$S$2:$AB$12,MATCH(属性!C2868,评级,0),1))</f>
        <v>0</v>
      </c>
    </row>
    <row r="2869" spans="1:15" ht="17.25" thickBot="1" x14ac:dyDescent="0.4">
      <c r="A2869" s="17">
        <f t="shared" si="88"/>
        <v>7100024</v>
      </c>
      <c r="B2869" s="17" t="s">
        <v>83</v>
      </c>
      <c r="C2869" s="15">
        <f>INDEX(装备!G:G,MATCH(属性!A2869,装备!A:A,0))</f>
        <v>11</v>
      </c>
      <c r="D2869" s="15" t="str">
        <f>INDEX(装备!E:E,MATCH(属性!A2869,装备!A:A,0))</f>
        <v>ring</v>
      </c>
      <c r="E2869" s="14">
        <v>107</v>
      </c>
      <c r="F2869" s="17">
        <f>INT((VLOOKUP($C2869,装备数值,2,0)+VLOOKUP($C2869,装备数值,5,0)*($E2869-1))*VLOOKUP($D2869,系数!$K$2:$O$7,2,0))</f>
        <v>0</v>
      </c>
      <c r="G2869" s="17">
        <f>INT((VLOOKUP($C2869,装备数值,3,0)+VLOOKUP($C2869,装备数值,6,0)*($E2869-1))*VLOOKUP($D2869,系数!$K$2:$O$7,3,0))</f>
        <v>418</v>
      </c>
      <c r="H2869" s="17">
        <f t="shared" si="89"/>
        <v>418</v>
      </c>
      <c r="I2869" s="17">
        <f>INT((VLOOKUP($C2869,装备数值,4,0)+VLOOKUP($C2869,装备数值,7,0)*($E2869-1))*VLOOKUP($D2869,系数!$K$2:$O$7,4,0))</f>
        <v>0</v>
      </c>
      <c r="J2869" s="17">
        <f>INT((VLOOKUP($C2869,装备数值,4,0)+VLOOKUP($C2869,装备数值,7,0)*($E2869-1))*VLOOKUP($D2869,系数!$K$2:$O$7,5,0))</f>
        <v>0</v>
      </c>
      <c r="K2869" s="17">
        <f>INT(VLOOKUP(E2869,强化金币,2,1)*VLOOKUP(INDEX(装备!F:F,MATCH(属性!A2869,装备!A:A,0)),系数!$K$12:$M$15,3,0))</f>
        <v>247500</v>
      </c>
      <c r="L2869" s="17"/>
      <c r="M2869" s="17"/>
      <c r="N2869" s="17"/>
      <c r="O2869" s="17">
        <f>IF(E2869=1,"",VLOOKUP(E2869,系数!$S$2:$AB$12,MATCH(属性!C2869,评级,0),1))</f>
        <v>0</v>
      </c>
    </row>
    <row r="2870" spans="1:15" ht="17.25" thickBot="1" x14ac:dyDescent="0.4">
      <c r="A2870" s="17">
        <f t="shared" si="88"/>
        <v>7100024</v>
      </c>
      <c r="B2870" s="17" t="s">
        <v>83</v>
      </c>
      <c r="C2870" s="15">
        <f>INDEX(装备!G:G,MATCH(属性!A2870,装备!A:A,0))</f>
        <v>11</v>
      </c>
      <c r="D2870" s="15" t="str">
        <f>INDEX(装备!E:E,MATCH(属性!A2870,装备!A:A,0))</f>
        <v>ring</v>
      </c>
      <c r="E2870" s="14">
        <v>108</v>
      </c>
      <c r="F2870" s="17">
        <f>INT((VLOOKUP($C2870,装备数值,2,0)+VLOOKUP($C2870,装备数值,5,0)*($E2870-1))*VLOOKUP($D2870,系数!$K$2:$O$7,2,0))</f>
        <v>0</v>
      </c>
      <c r="G2870" s="17">
        <f>INT((VLOOKUP($C2870,装备数值,3,0)+VLOOKUP($C2870,装备数值,6,0)*($E2870-1))*VLOOKUP($D2870,系数!$K$2:$O$7,3,0))</f>
        <v>421</v>
      </c>
      <c r="H2870" s="17">
        <f t="shared" si="89"/>
        <v>421</v>
      </c>
      <c r="I2870" s="17">
        <f>INT((VLOOKUP($C2870,装备数值,4,0)+VLOOKUP($C2870,装备数值,7,0)*($E2870-1))*VLOOKUP($D2870,系数!$K$2:$O$7,4,0))</f>
        <v>0</v>
      </c>
      <c r="J2870" s="17">
        <f>INT((VLOOKUP($C2870,装备数值,4,0)+VLOOKUP($C2870,装备数值,7,0)*($E2870-1))*VLOOKUP($D2870,系数!$K$2:$O$7,5,0))</f>
        <v>0</v>
      </c>
      <c r="K2870" s="17">
        <f>INT(VLOOKUP(E2870,强化金币,2,1)*VLOOKUP(INDEX(装备!F:F,MATCH(属性!A2870,装备!A:A,0)),系数!$K$12:$M$15,3,0))</f>
        <v>247500</v>
      </c>
      <c r="L2870" s="17"/>
      <c r="M2870" s="17"/>
      <c r="N2870" s="17"/>
      <c r="O2870" s="17">
        <f>IF(E2870=1,"",VLOOKUP(E2870,系数!$S$2:$AB$12,MATCH(属性!C2870,评级,0),1))</f>
        <v>0</v>
      </c>
    </row>
    <row r="2871" spans="1:15" ht="17.25" thickBot="1" x14ac:dyDescent="0.4">
      <c r="A2871" s="17">
        <f t="shared" si="88"/>
        <v>7100024</v>
      </c>
      <c r="B2871" s="17" t="s">
        <v>83</v>
      </c>
      <c r="C2871" s="15">
        <f>INDEX(装备!G:G,MATCH(属性!A2871,装备!A:A,0))</f>
        <v>11</v>
      </c>
      <c r="D2871" s="15" t="str">
        <f>INDEX(装备!E:E,MATCH(属性!A2871,装备!A:A,0))</f>
        <v>ring</v>
      </c>
      <c r="E2871" s="14">
        <v>109</v>
      </c>
      <c r="F2871" s="17">
        <f>INT((VLOOKUP($C2871,装备数值,2,0)+VLOOKUP($C2871,装备数值,5,0)*($E2871-1))*VLOOKUP($D2871,系数!$K$2:$O$7,2,0))</f>
        <v>0</v>
      </c>
      <c r="G2871" s="17">
        <f>INT((VLOOKUP($C2871,装备数值,3,0)+VLOOKUP($C2871,装备数值,6,0)*($E2871-1))*VLOOKUP($D2871,系数!$K$2:$O$7,3,0))</f>
        <v>424</v>
      </c>
      <c r="H2871" s="17">
        <f t="shared" si="89"/>
        <v>424</v>
      </c>
      <c r="I2871" s="17">
        <f>INT((VLOOKUP($C2871,装备数值,4,0)+VLOOKUP($C2871,装备数值,7,0)*($E2871-1))*VLOOKUP($D2871,系数!$K$2:$O$7,4,0))</f>
        <v>0</v>
      </c>
      <c r="J2871" s="17">
        <f>INT((VLOOKUP($C2871,装备数值,4,0)+VLOOKUP($C2871,装备数值,7,0)*($E2871-1))*VLOOKUP($D2871,系数!$K$2:$O$7,5,0))</f>
        <v>0</v>
      </c>
      <c r="K2871" s="17">
        <f>INT(VLOOKUP(E2871,强化金币,2,1)*VLOOKUP(INDEX(装备!F:F,MATCH(属性!A2871,装备!A:A,0)),系数!$K$12:$M$15,3,0))</f>
        <v>247500</v>
      </c>
      <c r="L2871" s="17"/>
      <c r="M2871" s="17"/>
      <c r="N2871" s="17"/>
      <c r="O2871" s="17">
        <f>IF(E2871=1,"",VLOOKUP(E2871,系数!$S$2:$AB$12,MATCH(属性!C2871,评级,0),1))</f>
        <v>0</v>
      </c>
    </row>
    <row r="2872" spans="1:15" ht="17.25" thickBot="1" x14ac:dyDescent="0.4">
      <c r="A2872" s="17">
        <f t="shared" si="88"/>
        <v>7100024</v>
      </c>
      <c r="B2872" s="17" t="s">
        <v>83</v>
      </c>
      <c r="C2872" s="15">
        <f>INDEX(装备!G:G,MATCH(属性!A2872,装备!A:A,0))</f>
        <v>11</v>
      </c>
      <c r="D2872" s="15" t="str">
        <f>INDEX(装备!E:E,MATCH(属性!A2872,装备!A:A,0))</f>
        <v>ring</v>
      </c>
      <c r="E2872" s="14">
        <v>110</v>
      </c>
      <c r="F2872" s="17">
        <f>INT((VLOOKUP($C2872,装备数值,2,0)+VLOOKUP($C2872,装备数值,5,0)*($E2872-1))*VLOOKUP($D2872,系数!$K$2:$O$7,2,0))</f>
        <v>0</v>
      </c>
      <c r="G2872" s="17">
        <f>INT((VLOOKUP($C2872,装备数值,3,0)+VLOOKUP($C2872,装备数值,6,0)*($E2872-1))*VLOOKUP($D2872,系数!$K$2:$O$7,3,0))</f>
        <v>427</v>
      </c>
      <c r="H2872" s="17">
        <f t="shared" si="89"/>
        <v>427</v>
      </c>
      <c r="I2872" s="17">
        <f>INT((VLOOKUP($C2872,装备数值,4,0)+VLOOKUP($C2872,装备数值,7,0)*($E2872-1))*VLOOKUP($D2872,系数!$K$2:$O$7,4,0))</f>
        <v>0</v>
      </c>
      <c r="J2872" s="17">
        <f>INT((VLOOKUP($C2872,装备数值,4,0)+VLOOKUP($C2872,装备数值,7,0)*($E2872-1))*VLOOKUP($D2872,系数!$K$2:$O$7,5,0))</f>
        <v>0</v>
      </c>
      <c r="K2872" s="17">
        <f>INT(VLOOKUP(E2872,强化金币,2,1)*VLOOKUP(INDEX(装备!F:F,MATCH(属性!A2872,装备!A:A,0)),系数!$K$12:$M$15,3,0))</f>
        <v>247500</v>
      </c>
      <c r="L2872" s="17"/>
      <c r="M2872" s="17"/>
      <c r="N2872" s="17"/>
      <c r="O2872" s="17">
        <f>IF(E2872=1,"",VLOOKUP(E2872,系数!$S$2:$AB$12,MATCH(属性!C2872,评级,0),1))</f>
        <v>0</v>
      </c>
    </row>
    <row r="2873" spans="1:15" ht="17.25" thickBot="1" x14ac:dyDescent="0.4">
      <c r="A2873" s="17">
        <f t="shared" si="88"/>
        <v>7100024</v>
      </c>
      <c r="B2873" s="17" t="s">
        <v>83</v>
      </c>
      <c r="C2873" s="15">
        <f>INDEX(装备!G:G,MATCH(属性!A2873,装备!A:A,0))</f>
        <v>11</v>
      </c>
      <c r="D2873" s="15" t="str">
        <f>INDEX(装备!E:E,MATCH(属性!A2873,装备!A:A,0))</f>
        <v>ring</v>
      </c>
      <c r="E2873" s="14">
        <v>111</v>
      </c>
      <c r="F2873" s="17">
        <f>INT((VLOOKUP($C2873,装备数值,2,0)+VLOOKUP($C2873,装备数值,5,0)*($E2873-1))*VLOOKUP($D2873,系数!$K$2:$O$7,2,0))</f>
        <v>0</v>
      </c>
      <c r="G2873" s="17">
        <f>INT((VLOOKUP($C2873,装备数值,3,0)+VLOOKUP($C2873,装备数值,6,0)*($E2873-1))*VLOOKUP($D2873,系数!$K$2:$O$7,3,0))</f>
        <v>430</v>
      </c>
      <c r="H2873" s="17">
        <f t="shared" si="89"/>
        <v>430</v>
      </c>
      <c r="I2873" s="17">
        <f>INT((VLOOKUP($C2873,装备数值,4,0)+VLOOKUP($C2873,装备数值,7,0)*($E2873-1))*VLOOKUP($D2873,系数!$K$2:$O$7,4,0))</f>
        <v>0</v>
      </c>
      <c r="J2873" s="17">
        <f>INT((VLOOKUP($C2873,装备数值,4,0)+VLOOKUP($C2873,装备数值,7,0)*($E2873-1))*VLOOKUP($D2873,系数!$K$2:$O$7,5,0))</f>
        <v>0</v>
      </c>
      <c r="K2873" s="17">
        <f>INT(VLOOKUP(E2873,强化金币,2,1)*VLOOKUP(INDEX(装备!F:F,MATCH(属性!A2873,装备!A:A,0)),系数!$K$12:$M$15,3,0))</f>
        <v>247500</v>
      </c>
      <c r="L2873" s="17"/>
      <c r="M2873" s="17"/>
      <c r="N2873" s="17"/>
      <c r="O2873" s="17">
        <f>IF(E2873=1,"",VLOOKUP(E2873,系数!$S$2:$AB$12,MATCH(属性!C2873,评级,0),1))</f>
        <v>0</v>
      </c>
    </row>
    <row r="2874" spans="1:15" ht="17.25" thickBot="1" x14ac:dyDescent="0.4">
      <c r="A2874" s="17">
        <f t="shared" si="88"/>
        <v>7100024</v>
      </c>
      <c r="B2874" s="17" t="s">
        <v>83</v>
      </c>
      <c r="C2874" s="15">
        <f>INDEX(装备!G:G,MATCH(属性!A2874,装备!A:A,0))</f>
        <v>11</v>
      </c>
      <c r="D2874" s="15" t="str">
        <f>INDEX(装备!E:E,MATCH(属性!A2874,装备!A:A,0))</f>
        <v>ring</v>
      </c>
      <c r="E2874" s="14">
        <v>112</v>
      </c>
      <c r="F2874" s="17">
        <f>INT((VLOOKUP($C2874,装备数值,2,0)+VLOOKUP($C2874,装备数值,5,0)*($E2874-1))*VLOOKUP($D2874,系数!$K$2:$O$7,2,0))</f>
        <v>0</v>
      </c>
      <c r="G2874" s="17">
        <f>INT((VLOOKUP($C2874,装备数值,3,0)+VLOOKUP($C2874,装备数值,6,0)*($E2874-1))*VLOOKUP($D2874,系数!$K$2:$O$7,3,0))</f>
        <v>433</v>
      </c>
      <c r="H2874" s="17">
        <f t="shared" si="89"/>
        <v>433</v>
      </c>
      <c r="I2874" s="17">
        <f>INT((VLOOKUP($C2874,装备数值,4,0)+VLOOKUP($C2874,装备数值,7,0)*($E2874-1))*VLOOKUP($D2874,系数!$K$2:$O$7,4,0))</f>
        <v>0</v>
      </c>
      <c r="J2874" s="17">
        <f>INT((VLOOKUP($C2874,装备数值,4,0)+VLOOKUP($C2874,装备数值,7,0)*($E2874-1))*VLOOKUP($D2874,系数!$K$2:$O$7,5,0))</f>
        <v>0</v>
      </c>
      <c r="K2874" s="17">
        <f>INT(VLOOKUP(E2874,强化金币,2,1)*VLOOKUP(INDEX(装备!F:F,MATCH(属性!A2874,装备!A:A,0)),系数!$K$12:$M$15,3,0))</f>
        <v>247500</v>
      </c>
      <c r="L2874" s="17"/>
      <c r="M2874" s="17"/>
      <c r="N2874" s="17"/>
      <c r="O2874" s="17">
        <f>IF(E2874=1,"",VLOOKUP(E2874,系数!$S$2:$AB$12,MATCH(属性!C2874,评级,0),1))</f>
        <v>0</v>
      </c>
    </row>
    <row r="2875" spans="1:15" ht="17.25" thickBot="1" x14ac:dyDescent="0.4">
      <c r="A2875" s="17">
        <f t="shared" si="88"/>
        <v>7100024</v>
      </c>
      <c r="B2875" s="17" t="s">
        <v>83</v>
      </c>
      <c r="C2875" s="15">
        <f>INDEX(装备!G:G,MATCH(属性!A2875,装备!A:A,0))</f>
        <v>11</v>
      </c>
      <c r="D2875" s="15" t="str">
        <f>INDEX(装备!E:E,MATCH(属性!A2875,装备!A:A,0))</f>
        <v>ring</v>
      </c>
      <c r="E2875" s="14">
        <v>113</v>
      </c>
      <c r="F2875" s="17">
        <f>INT((VLOOKUP($C2875,装备数值,2,0)+VLOOKUP($C2875,装备数值,5,0)*($E2875-1))*VLOOKUP($D2875,系数!$K$2:$O$7,2,0))</f>
        <v>0</v>
      </c>
      <c r="G2875" s="17">
        <f>INT((VLOOKUP($C2875,装备数值,3,0)+VLOOKUP($C2875,装备数值,6,0)*($E2875-1))*VLOOKUP($D2875,系数!$K$2:$O$7,3,0))</f>
        <v>436</v>
      </c>
      <c r="H2875" s="17">
        <f t="shared" si="89"/>
        <v>436</v>
      </c>
      <c r="I2875" s="17">
        <f>INT((VLOOKUP($C2875,装备数值,4,0)+VLOOKUP($C2875,装备数值,7,0)*($E2875-1))*VLOOKUP($D2875,系数!$K$2:$O$7,4,0))</f>
        <v>0</v>
      </c>
      <c r="J2875" s="17">
        <f>INT((VLOOKUP($C2875,装备数值,4,0)+VLOOKUP($C2875,装备数值,7,0)*($E2875-1))*VLOOKUP($D2875,系数!$K$2:$O$7,5,0))</f>
        <v>0</v>
      </c>
      <c r="K2875" s="17">
        <f>INT(VLOOKUP(E2875,强化金币,2,1)*VLOOKUP(INDEX(装备!F:F,MATCH(属性!A2875,装备!A:A,0)),系数!$K$12:$M$15,3,0))</f>
        <v>247500</v>
      </c>
      <c r="L2875" s="17"/>
      <c r="M2875" s="17"/>
      <c r="N2875" s="17"/>
      <c r="O2875" s="17">
        <f>IF(E2875=1,"",VLOOKUP(E2875,系数!$S$2:$AB$12,MATCH(属性!C2875,评级,0),1))</f>
        <v>0</v>
      </c>
    </row>
    <row r="2876" spans="1:15" ht="17.25" thickBot="1" x14ac:dyDescent="0.4">
      <c r="A2876" s="17">
        <f t="shared" ref="A2876:A2939" si="90">A2756+1</f>
        <v>7100024</v>
      </c>
      <c r="B2876" s="17" t="s">
        <v>83</v>
      </c>
      <c r="C2876" s="15">
        <f>INDEX(装备!G:G,MATCH(属性!A2876,装备!A:A,0))</f>
        <v>11</v>
      </c>
      <c r="D2876" s="15" t="str">
        <f>INDEX(装备!E:E,MATCH(属性!A2876,装备!A:A,0))</f>
        <v>ring</v>
      </c>
      <c r="E2876" s="14">
        <v>114</v>
      </c>
      <c r="F2876" s="17">
        <f>INT((VLOOKUP($C2876,装备数值,2,0)+VLOOKUP($C2876,装备数值,5,0)*($E2876-1))*VLOOKUP($D2876,系数!$K$2:$O$7,2,0))</f>
        <v>0</v>
      </c>
      <c r="G2876" s="17">
        <f>INT((VLOOKUP($C2876,装备数值,3,0)+VLOOKUP($C2876,装备数值,6,0)*($E2876-1))*VLOOKUP($D2876,系数!$K$2:$O$7,3,0))</f>
        <v>439</v>
      </c>
      <c r="H2876" s="17">
        <f t="shared" si="89"/>
        <v>439</v>
      </c>
      <c r="I2876" s="17">
        <f>INT((VLOOKUP($C2876,装备数值,4,0)+VLOOKUP($C2876,装备数值,7,0)*($E2876-1))*VLOOKUP($D2876,系数!$K$2:$O$7,4,0))</f>
        <v>0</v>
      </c>
      <c r="J2876" s="17">
        <f>INT((VLOOKUP($C2876,装备数值,4,0)+VLOOKUP($C2876,装备数值,7,0)*($E2876-1))*VLOOKUP($D2876,系数!$K$2:$O$7,5,0))</f>
        <v>0</v>
      </c>
      <c r="K2876" s="17">
        <f>INT(VLOOKUP(E2876,强化金币,2,1)*VLOOKUP(INDEX(装备!F:F,MATCH(属性!A2876,装备!A:A,0)),系数!$K$12:$M$15,3,0))</f>
        <v>247500</v>
      </c>
      <c r="L2876" s="17"/>
      <c r="M2876" s="17"/>
      <c r="N2876" s="17"/>
      <c r="O2876" s="17">
        <f>IF(E2876=1,"",VLOOKUP(E2876,系数!$S$2:$AB$12,MATCH(属性!C2876,评级,0),1))</f>
        <v>0</v>
      </c>
    </row>
    <row r="2877" spans="1:15" ht="17.25" thickBot="1" x14ac:dyDescent="0.4">
      <c r="A2877" s="17">
        <f t="shared" si="90"/>
        <v>7100024</v>
      </c>
      <c r="B2877" s="17" t="s">
        <v>83</v>
      </c>
      <c r="C2877" s="15">
        <f>INDEX(装备!G:G,MATCH(属性!A2877,装备!A:A,0))</f>
        <v>11</v>
      </c>
      <c r="D2877" s="15" t="str">
        <f>INDEX(装备!E:E,MATCH(属性!A2877,装备!A:A,0))</f>
        <v>ring</v>
      </c>
      <c r="E2877" s="14">
        <v>115</v>
      </c>
      <c r="F2877" s="17">
        <f>INT((VLOOKUP($C2877,装备数值,2,0)+VLOOKUP($C2877,装备数值,5,0)*($E2877-1))*VLOOKUP($D2877,系数!$K$2:$O$7,2,0))</f>
        <v>0</v>
      </c>
      <c r="G2877" s="17">
        <f>INT((VLOOKUP($C2877,装备数值,3,0)+VLOOKUP($C2877,装备数值,6,0)*($E2877-1))*VLOOKUP($D2877,系数!$K$2:$O$7,3,0))</f>
        <v>442</v>
      </c>
      <c r="H2877" s="17">
        <f t="shared" si="89"/>
        <v>442</v>
      </c>
      <c r="I2877" s="17">
        <f>INT((VLOOKUP($C2877,装备数值,4,0)+VLOOKUP($C2877,装备数值,7,0)*($E2877-1))*VLOOKUP($D2877,系数!$K$2:$O$7,4,0))</f>
        <v>0</v>
      </c>
      <c r="J2877" s="17">
        <f>INT((VLOOKUP($C2877,装备数值,4,0)+VLOOKUP($C2877,装备数值,7,0)*($E2877-1))*VLOOKUP($D2877,系数!$K$2:$O$7,5,0))</f>
        <v>0</v>
      </c>
      <c r="K2877" s="17">
        <f>INT(VLOOKUP(E2877,强化金币,2,1)*VLOOKUP(INDEX(装备!F:F,MATCH(属性!A2877,装备!A:A,0)),系数!$K$12:$M$15,3,0))</f>
        <v>247500</v>
      </c>
      <c r="L2877" s="17"/>
      <c r="M2877" s="17"/>
      <c r="N2877" s="17"/>
      <c r="O2877" s="17">
        <f>IF(E2877=1,"",VLOOKUP(E2877,系数!$S$2:$AB$12,MATCH(属性!C2877,评级,0),1))</f>
        <v>0</v>
      </c>
    </row>
    <row r="2878" spans="1:15" ht="17.25" thickBot="1" x14ac:dyDescent="0.4">
      <c r="A2878" s="17">
        <f t="shared" si="90"/>
        <v>7100024</v>
      </c>
      <c r="B2878" s="17" t="s">
        <v>83</v>
      </c>
      <c r="C2878" s="15">
        <f>INDEX(装备!G:G,MATCH(属性!A2878,装备!A:A,0))</f>
        <v>11</v>
      </c>
      <c r="D2878" s="15" t="str">
        <f>INDEX(装备!E:E,MATCH(属性!A2878,装备!A:A,0))</f>
        <v>ring</v>
      </c>
      <c r="E2878" s="14">
        <v>116</v>
      </c>
      <c r="F2878" s="17">
        <f>INT((VLOOKUP($C2878,装备数值,2,0)+VLOOKUP($C2878,装备数值,5,0)*($E2878-1))*VLOOKUP($D2878,系数!$K$2:$O$7,2,0))</f>
        <v>0</v>
      </c>
      <c r="G2878" s="17">
        <f>INT((VLOOKUP($C2878,装备数值,3,0)+VLOOKUP($C2878,装备数值,6,0)*($E2878-1))*VLOOKUP($D2878,系数!$K$2:$O$7,3,0))</f>
        <v>445</v>
      </c>
      <c r="H2878" s="17">
        <f t="shared" si="89"/>
        <v>445</v>
      </c>
      <c r="I2878" s="17">
        <f>INT((VLOOKUP($C2878,装备数值,4,0)+VLOOKUP($C2878,装备数值,7,0)*($E2878-1))*VLOOKUP($D2878,系数!$K$2:$O$7,4,0))</f>
        <v>0</v>
      </c>
      <c r="J2878" s="17">
        <f>INT((VLOOKUP($C2878,装备数值,4,0)+VLOOKUP($C2878,装备数值,7,0)*($E2878-1))*VLOOKUP($D2878,系数!$K$2:$O$7,5,0))</f>
        <v>0</v>
      </c>
      <c r="K2878" s="17">
        <f>INT(VLOOKUP(E2878,强化金币,2,1)*VLOOKUP(INDEX(装备!F:F,MATCH(属性!A2878,装备!A:A,0)),系数!$K$12:$M$15,3,0))</f>
        <v>247500</v>
      </c>
      <c r="L2878" s="17"/>
      <c r="M2878" s="17"/>
      <c r="N2878" s="17"/>
      <c r="O2878" s="17">
        <f>IF(E2878=1,"",VLOOKUP(E2878,系数!$S$2:$AB$12,MATCH(属性!C2878,评级,0),1))</f>
        <v>0</v>
      </c>
    </row>
    <row r="2879" spans="1:15" ht="17.25" thickBot="1" x14ac:dyDescent="0.4">
      <c r="A2879" s="17">
        <f t="shared" si="90"/>
        <v>7100024</v>
      </c>
      <c r="B2879" s="17" t="s">
        <v>83</v>
      </c>
      <c r="C2879" s="15">
        <f>INDEX(装备!G:G,MATCH(属性!A2879,装备!A:A,0))</f>
        <v>11</v>
      </c>
      <c r="D2879" s="15" t="str">
        <f>INDEX(装备!E:E,MATCH(属性!A2879,装备!A:A,0))</f>
        <v>ring</v>
      </c>
      <c r="E2879" s="14">
        <v>117</v>
      </c>
      <c r="F2879" s="17">
        <f>INT((VLOOKUP($C2879,装备数值,2,0)+VLOOKUP($C2879,装备数值,5,0)*($E2879-1))*VLOOKUP($D2879,系数!$K$2:$O$7,2,0))</f>
        <v>0</v>
      </c>
      <c r="G2879" s="17">
        <f>INT((VLOOKUP($C2879,装备数值,3,0)+VLOOKUP($C2879,装备数值,6,0)*($E2879-1))*VLOOKUP($D2879,系数!$K$2:$O$7,3,0))</f>
        <v>448</v>
      </c>
      <c r="H2879" s="17">
        <f t="shared" si="89"/>
        <v>448</v>
      </c>
      <c r="I2879" s="17">
        <f>INT((VLOOKUP($C2879,装备数值,4,0)+VLOOKUP($C2879,装备数值,7,0)*($E2879-1))*VLOOKUP($D2879,系数!$K$2:$O$7,4,0))</f>
        <v>0</v>
      </c>
      <c r="J2879" s="17">
        <f>INT((VLOOKUP($C2879,装备数值,4,0)+VLOOKUP($C2879,装备数值,7,0)*($E2879-1))*VLOOKUP($D2879,系数!$K$2:$O$7,5,0))</f>
        <v>0</v>
      </c>
      <c r="K2879" s="17">
        <f>INT(VLOOKUP(E2879,强化金币,2,1)*VLOOKUP(INDEX(装备!F:F,MATCH(属性!A2879,装备!A:A,0)),系数!$K$12:$M$15,3,0))</f>
        <v>247500</v>
      </c>
      <c r="L2879" s="17"/>
      <c r="M2879" s="17"/>
      <c r="N2879" s="17"/>
      <c r="O2879" s="17">
        <f>IF(E2879=1,"",VLOOKUP(E2879,系数!$S$2:$AB$12,MATCH(属性!C2879,评级,0),1))</f>
        <v>0</v>
      </c>
    </row>
    <row r="2880" spans="1:15" ht="17.25" thickBot="1" x14ac:dyDescent="0.4">
      <c r="A2880" s="17">
        <f t="shared" si="90"/>
        <v>7100024</v>
      </c>
      <c r="B2880" s="17" t="s">
        <v>83</v>
      </c>
      <c r="C2880" s="15">
        <f>INDEX(装备!G:G,MATCH(属性!A2880,装备!A:A,0))</f>
        <v>11</v>
      </c>
      <c r="D2880" s="15" t="str">
        <f>INDEX(装备!E:E,MATCH(属性!A2880,装备!A:A,0))</f>
        <v>ring</v>
      </c>
      <c r="E2880" s="14">
        <v>118</v>
      </c>
      <c r="F2880" s="17">
        <f>INT((VLOOKUP($C2880,装备数值,2,0)+VLOOKUP($C2880,装备数值,5,0)*($E2880-1))*VLOOKUP($D2880,系数!$K$2:$O$7,2,0))</f>
        <v>0</v>
      </c>
      <c r="G2880" s="17">
        <f>INT((VLOOKUP($C2880,装备数值,3,0)+VLOOKUP($C2880,装备数值,6,0)*($E2880-1))*VLOOKUP($D2880,系数!$K$2:$O$7,3,0))</f>
        <v>451</v>
      </c>
      <c r="H2880" s="17">
        <f t="shared" si="89"/>
        <v>451</v>
      </c>
      <c r="I2880" s="17">
        <f>INT((VLOOKUP($C2880,装备数值,4,0)+VLOOKUP($C2880,装备数值,7,0)*($E2880-1))*VLOOKUP($D2880,系数!$K$2:$O$7,4,0))</f>
        <v>0</v>
      </c>
      <c r="J2880" s="17">
        <f>INT((VLOOKUP($C2880,装备数值,4,0)+VLOOKUP($C2880,装备数值,7,0)*($E2880-1))*VLOOKUP($D2880,系数!$K$2:$O$7,5,0))</f>
        <v>0</v>
      </c>
      <c r="K2880" s="17">
        <f>INT(VLOOKUP(E2880,强化金币,2,1)*VLOOKUP(INDEX(装备!F:F,MATCH(属性!A2880,装备!A:A,0)),系数!$K$12:$M$15,3,0))</f>
        <v>247500</v>
      </c>
      <c r="L2880" s="17"/>
      <c r="M2880" s="17"/>
      <c r="N2880" s="17"/>
      <c r="O2880" s="17">
        <f>IF(E2880=1,"",VLOOKUP(E2880,系数!$S$2:$AB$12,MATCH(属性!C2880,评级,0),1))</f>
        <v>0</v>
      </c>
    </row>
    <row r="2881" spans="1:15" ht="17.25" thickBot="1" x14ac:dyDescent="0.4">
      <c r="A2881" s="17">
        <f t="shared" si="90"/>
        <v>7100024</v>
      </c>
      <c r="B2881" s="17" t="s">
        <v>83</v>
      </c>
      <c r="C2881" s="15">
        <f>INDEX(装备!G:G,MATCH(属性!A2881,装备!A:A,0))</f>
        <v>11</v>
      </c>
      <c r="D2881" s="15" t="str">
        <f>INDEX(装备!E:E,MATCH(属性!A2881,装备!A:A,0))</f>
        <v>ring</v>
      </c>
      <c r="E2881" s="14">
        <v>119</v>
      </c>
      <c r="F2881" s="17">
        <f>INT((VLOOKUP($C2881,装备数值,2,0)+VLOOKUP($C2881,装备数值,5,0)*($E2881-1))*VLOOKUP($D2881,系数!$K$2:$O$7,2,0))</f>
        <v>0</v>
      </c>
      <c r="G2881" s="17">
        <f>INT((VLOOKUP($C2881,装备数值,3,0)+VLOOKUP($C2881,装备数值,6,0)*($E2881-1))*VLOOKUP($D2881,系数!$K$2:$O$7,3,0))</f>
        <v>454</v>
      </c>
      <c r="H2881" s="17">
        <f t="shared" si="89"/>
        <v>454</v>
      </c>
      <c r="I2881" s="17">
        <f>INT((VLOOKUP($C2881,装备数值,4,0)+VLOOKUP($C2881,装备数值,7,0)*($E2881-1))*VLOOKUP($D2881,系数!$K$2:$O$7,4,0))</f>
        <v>0</v>
      </c>
      <c r="J2881" s="17">
        <f>INT((VLOOKUP($C2881,装备数值,4,0)+VLOOKUP($C2881,装备数值,7,0)*($E2881-1))*VLOOKUP($D2881,系数!$K$2:$O$7,5,0))</f>
        <v>0</v>
      </c>
      <c r="K2881" s="17">
        <f>INT(VLOOKUP(E2881,强化金币,2,1)*VLOOKUP(INDEX(装备!F:F,MATCH(属性!A2881,装备!A:A,0)),系数!$K$12:$M$15,3,0))</f>
        <v>247500</v>
      </c>
      <c r="L2881" s="17"/>
      <c r="M2881" s="17"/>
      <c r="N2881" s="17"/>
      <c r="O2881" s="17">
        <f>IF(E2881=1,"",VLOOKUP(E2881,系数!$S$2:$AB$12,MATCH(属性!C2881,评级,0),1))</f>
        <v>0</v>
      </c>
    </row>
    <row r="2882" spans="1:15" ht="17.25" thickBot="1" x14ac:dyDescent="0.4">
      <c r="A2882" s="17">
        <f t="shared" si="90"/>
        <v>7100024</v>
      </c>
      <c r="B2882" s="17" t="s">
        <v>83</v>
      </c>
      <c r="C2882" s="15">
        <f>INDEX(装备!G:G,MATCH(属性!A2882,装备!A:A,0))</f>
        <v>11</v>
      </c>
      <c r="D2882" s="15" t="str">
        <f>INDEX(装备!E:E,MATCH(属性!A2882,装备!A:A,0))</f>
        <v>ring</v>
      </c>
      <c r="E2882" s="14">
        <v>120</v>
      </c>
      <c r="F2882" s="17">
        <f>INT((VLOOKUP($C2882,装备数值,2,0)+VLOOKUP($C2882,装备数值,5,0)*($E2882-1))*VLOOKUP($D2882,系数!$K$2:$O$7,2,0))</f>
        <v>0</v>
      </c>
      <c r="G2882" s="17">
        <f>INT((VLOOKUP($C2882,装备数值,3,0)+VLOOKUP($C2882,装备数值,6,0)*($E2882-1))*VLOOKUP($D2882,系数!$K$2:$O$7,3,0))</f>
        <v>457</v>
      </c>
      <c r="H2882" s="17">
        <f t="shared" si="89"/>
        <v>457</v>
      </c>
      <c r="I2882" s="17">
        <f>INT((VLOOKUP($C2882,装备数值,4,0)+VLOOKUP($C2882,装备数值,7,0)*($E2882-1))*VLOOKUP($D2882,系数!$K$2:$O$7,4,0))</f>
        <v>0</v>
      </c>
      <c r="J2882" s="17">
        <f>INT((VLOOKUP($C2882,装备数值,4,0)+VLOOKUP($C2882,装备数值,7,0)*($E2882-1))*VLOOKUP($D2882,系数!$K$2:$O$7,5,0))</f>
        <v>0</v>
      </c>
      <c r="K2882" s="17">
        <f>INT(VLOOKUP(E2882,强化金币,2,1)*VLOOKUP(INDEX(装备!F:F,MATCH(属性!A2882,装备!A:A,0)),系数!$K$12:$M$15,3,0))</f>
        <v>247500</v>
      </c>
      <c r="L2882" s="17"/>
      <c r="M2882" s="17"/>
      <c r="N2882" s="17"/>
      <c r="O2882" s="17">
        <f>IF(E2882=1,"",VLOOKUP(E2882,系数!$S$2:$AB$12,MATCH(属性!C2882,评级,0),1))</f>
        <v>0</v>
      </c>
    </row>
    <row r="2883" spans="1:15" ht="17.25" thickBot="1" x14ac:dyDescent="0.4">
      <c r="A2883" s="15">
        <f t="shared" si="90"/>
        <v>7100025</v>
      </c>
      <c r="B2883" s="15" t="s">
        <v>85</v>
      </c>
      <c r="C2883" s="15">
        <f>INDEX(装备!G:G,MATCH(属性!A2883,装备!A:A,0))</f>
        <v>12</v>
      </c>
      <c r="D2883" s="15" t="str">
        <f>INDEX(装备!E:E,MATCH(属性!A2883,装备!A:A,0))</f>
        <v>weapon</v>
      </c>
      <c r="E2883" s="16">
        <v>1</v>
      </c>
      <c r="F2883" s="17">
        <f>INT((VLOOKUP($C2883,装备数值,2,0)+VLOOKUP($C2883,装备数值,5,0)*($E2883-1))*VLOOKUP($D2883,系数!$K$2:$O$7,2,0))</f>
        <v>0</v>
      </c>
      <c r="G2883" s="17">
        <f>INT((VLOOKUP($C2883,装备数值,3,0)+VLOOKUP($C2883,装备数值,6,0)*($E2883-1))*VLOOKUP($D2883,系数!$K$2:$O$7,3,0))</f>
        <v>140</v>
      </c>
      <c r="H2883" s="17">
        <f t="shared" si="89"/>
        <v>140</v>
      </c>
      <c r="I2883" s="17">
        <f>INT((VLOOKUP($C2883,装备数值,4,0)+VLOOKUP($C2883,装备数值,7,0)*($E2883-1))*VLOOKUP($D2883,系数!$K$2:$O$7,4,0))</f>
        <v>0</v>
      </c>
      <c r="J2883" s="17">
        <f>INT((VLOOKUP($C2883,装备数值,4,0)+VLOOKUP($C2883,装备数值,7,0)*($E2883-1))*VLOOKUP($D2883,系数!$K$2:$O$7,5,0))</f>
        <v>0</v>
      </c>
      <c r="K2883" s="17">
        <f>INT(VLOOKUP(E2883,强化金币,2,1)*VLOOKUP(INDEX(装备!F:F,MATCH(属性!A2883,装备!A:A,0)),系数!$K$12:$M$15,3,0))</f>
        <v>27</v>
      </c>
      <c r="L2883" s="17"/>
      <c r="M2883" s="17"/>
      <c r="N2883" s="17"/>
      <c r="O2883" s="17" t="str">
        <f>IF(E2883=1,"",VLOOKUP(E2883,系数!$S$2:$AB$12,MATCH(属性!C2883,评级,0),1))</f>
        <v/>
      </c>
    </row>
    <row r="2884" spans="1:15" ht="17.25" thickBot="1" x14ac:dyDescent="0.4">
      <c r="A2884" s="15">
        <f t="shared" si="90"/>
        <v>7100025</v>
      </c>
      <c r="B2884" s="17" t="s">
        <v>47</v>
      </c>
      <c r="C2884" s="15">
        <f>INDEX(装备!G:G,MATCH(属性!A2884,装备!A:A,0))</f>
        <v>12</v>
      </c>
      <c r="D2884" s="15" t="str">
        <f>INDEX(装备!E:E,MATCH(属性!A2884,装备!A:A,0))</f>
        <v>weapon</v>
      </c>
      <c r="E2884" s="14">
        <v>2</v>
      </c>
      <c r="F2884" s="17">
        <f>INT((VLOOKUP($C2884,装备数值,2,0)+VLOOKUP($C2884,装备数值,5,0)*($E2884-1))*VLOOKUP($D2884,系数!$K$2:$O$7,2,0))</f>
        <v>0</v>
      </c>
      <c r="G2884" s="17">
        <f>INT((VLOOKUP($C2884,装备数值,3,0)+VLOOKUP($C2884,装备数值,6,0)*($E2884-1))*VLOOKUP($D2884,系数!$K$2:$O$7,3,0))</f>
        <v>144</v>
      </c>
      <c r="H2884" s="17">
        <f t="shared" ref="H2884:H2947" si="91">G2884</f>
        <v>144</v>
      </c>
      <c r="I2884" s="17">
        <f>INT((VLOOKUP($C2884,装备数值,4,0)+VLOOKUP($C2884,装备数值,7,0)*($E2884-1))*VLOOKUP($D2884,系数!$K$2:$O$7,4,0))</f>
        <v>0</v>
      </c>
      <c r="J2884" s="17">
        <f>INT((VLOOKUP($C2884,装备数值,4,0)+VLOOKUP($C2884,装备数值,7,0)*($E2884-1))*VLOOKUP($D2884,系数!$K$2:$O$7,5,0))</f>
        <v>0</v>
      </c>
      <c r="K2884" s="17">
        <f>INT(VLOOKUP(E2884,强化金币,2,1)*VLOOKUP(INDEX(装备!F:F,MATCH(属性!A2884,装备!A:A,0)),系数!$K$12:$M$15,3,0))</f>
        <v>44</v>
      </c>
      <c r="L2884" s="17"/>
      <c r="M2884" s="17"/>
      <c r="N2884" s="17"/>
      <c r="O2884" s="17">
        <f>IF(E2884=1,"",VLOOKUP(E2884,系数!$S$2:$AB$12,MATCH(属性!C2884,评级,0),1))</f>
        <v>0</v>
      </c>
    </row>
    <row r="2885" spans="1:15" ht="17.25" thickBot="1" x14ac:dyDescent="0.4">
      <c r="A2885" s="15">
        <f t="shared" si="90"/>
        <v>7100025</v>
      </c>
      <c r="B2885" s="17" t="s">
        <v>47</v>
      </c>
      <c r="C2885" s="15">
        <f>INDEX(装备!G:G,MATCH(属性!A2885,装备!A:A,0))</f>
        <v>12</v>
      </c>
      <c r="D2885" s="15" t="str">
        <f>INDEX(装备!E:E,MATCH(属性!A2885,装备!A:A,0))</f>
        <v>weapon</v>
      </c>
      <c r="E2885" s="14">
        <v>3</v>
      </c>
      <c r="F2885" s="17">
        <f>INT((VLOOKUP($C2885,装备数值,2,0)+VLOOKUP($C2885,装备数值,5,0)*($E2885-1))*VLOOKUP($D2885,系数!$K$2:$O$7,2,0))</f>
        <v>0</v>
      </c>
      <c r="G2885" s="17">
        <f>INT((VLOOKUP($C2885,装备数值,3,0)+VLOOKUP($C2885,装备数值,6,0)*($E2885-1))*VLOOKUP($D2885,系数!$K$2:$O$7,3,0))</f>
        <v>148</v>
      </c>
      <c r="H2885" s="17">
        <f t="shared" si="91"/>
        <v>148</v>
      </c>
      <c r="I2885" s="17">
        <f>INT((VLOOKUP($C2885,装备数值,4,0)+VLOOKUP($C2885,装备数值,7,0)*($E2885-1))*VLOOKUP($D2885,系数!$K$2:$O$7,4,0))</f>
        <v>0</v>
      </c>
      <c r="J2885" s="17">
        <f>INT((VLOOKUP($C2885,装备数值,4,0)+VLOOKUP($C2885,装备数值,7,0)*($E2885-1))*VLOOKUP($D2885,系数!$K$2:$O$7,5,0))</f>
        <v>0</v>
      </c>
      <c r="K2885" s="17">
        <f>INT(VLOOKUP(E2885,强化金币,2,1)*VLOOKUP(INDEX(装备!F:F,MATCH(属性!A2885,装备!A:A,0)),系数!$K$12:$M$15,3,0))</f>
        <v>55</v>
      </c>
      <c r="L2885" s="17"/>
      <c r="M2885" s="17"/>
      <c r="N2885" s="17"/>
      <c r="O2885" s="17">
        <f>IF(E2885=1,"",VLOOKUP(E2885,系数!$S$2:$AB$12,MATCH(属性!C2885,评级,0),1))</f>
        <v>0</v>
      </c>
    </row>
    <row r="2886" spans="1:15" ht="17.25" thickBot="1" x14ac:dyDescent="0.4">
      <c r="A2886" s="15">
        <f t="shared" si="90"/>
        <v>7100025</v>
      </c>
      <c r="B2886" s="17" t="s">
        <v>47</v>
      </c>
      <c r="C2886" s="15">
        <f>INDEX(装备!G:G,MATCH(属性!A2886,装备!A:A,0))</f>
        <v>12</v>
      </c>
      <c r="D2886" s="15" t="str">
        <f>INDEX(装备!E:E,MATCH(属性!A2886,装备!A:A,0))</f>
        <v>weapon</v>
      </c>
      <c r="E2886" s="14">
        <v>4</v>
      </c>
      <c r="F2886" s="17">
        <f>INT((VLOOKUP($C2886,装备数值,2,0)+VLOOKUP($C2886,装备数值,5,0)*($E2886-1))*VLOOKUP($D2886,系数!$K$2:$O$7,2,0))</f>
        <v>0</v>
      </c>
      <c r="G2886" s="17">
        <f>INT((VLOOKUP($C2886,装备数值,3,0)+VLOOKUP($C2886,装备数值,6,0)*($E2886-1))*VLOOKUP($D2886,系数!$K$2:$O$7,3,0))</f>
        <v>152</v>
      </c>
      <c r="H2886" s="17">
        <f t="shared" si="91"/>
        <v>152</v>
      </c>
      <c r="I2886" s="17">
        <f>INT((VLOOKUP($C2886,装备数值,4,0)+VLOOKUP($C2886,装备数值,7,0)*($E2886-1))*VLOOKUP($D2886,系数!$K$2:$O$7,4,0))</f>
        <v>0</v>
      </c>
      <c r="J2886" s="17">
        <f>INT((VLOOKUP($C2886,装备数值,4,0)+VLOOKUP($C2886,装备数值,7,0)*($E2886-1))*VLOOKUP($D2886,系数!$K$2:$O$7,5,0))</f>
        <v>0</v>
      </c>
      <c r="K2886" s="17">
        <f>INT(VLOOKUP(E2886,强化金币,2,1)*VLOOKUP(INDEX(装备!F:F,MATCH(属性!A2886,装备!A:A,0)),系数!$K$12:$M$15,3,0))</f>
        <v>110</v>
      </c>
      <c r="L2886" s="17"/>
      <c r="M2886" s="17"/>
      <c r="N2886" s="17"/>
      <c r="O2886" s="17">
        <f>IF(E2886=1,"",VLOOKUP(E2886,系数!$S$2:$AB$12,MATCH(属性!C2886,评级,0),1))</f>
        <v>0</v>
      </c>
    </row>
    <row r="2887" spans="1:15" ht="17.25" thickBot="1" x14ac:dyDescent="0.4">
      <c r="A2887" s="15">
        <f t="shared" si="90"/>
        <v>7100025</v>
      </c>
      <c r="B2887" s="17" t="s">
        <v>47</v>
      </c>
      <c r="C2887" s="15">
        <f>INDEX(装备!G:G,MATCH(属性!A2887,装备!A:A,0))</f>
        <v>12</v>
      </c>
      <c r="D2887" s="15" t="str">
        <f>INDEX(装备!E:E,MATCH(属性!A2887,装备!A:A,0))</f>
        <v>weapon</v>
      </c>
      <c r="E2887" s="14">
        <v>5</v>
      </c>
      <c r="F2887" s="17">
        <f>INT((VLOOKUP($C2887,装备数值,2,0)+VLOOKUP($C2887,装备数值,5,0)*($E2887-1))*VLOOKUP($D2887,系数!$K$2:$O$7,2,0))</f>
        <v>0</v>
      </c>
      <c r="G2887" s="17">
        <f>INT((VLOOKUP($C2887,装备数值,3,0)+VLOOKUP($C2887,装备数值,6,0)*($E2887-1))*VLOOKUP($D2887,系数!$K$2:$O$7,3,0))</f>
        <v>156</v>
      </c>
      <c r="H2887" s="17">
        <f t="shared" si="91"/>
        <v>156</v>
      </c>
      <c r="I2887" s="17">
        <f>INT((VLOOKUP($C2887,装备数值,4,0)+VLOOKUP($C2887,装备数值,7,0)*($E2887-1))*VLOOKUP($D2887,系数!$K$2:$O$7,4,0))</f>
        <v>0</v>
      </c>
      <c r="J2887" s="17">
        <f>INT((VLOOKUP($C2887,装备数值,4,0)+VLOOKUP($C2887,装备数值,7,0)*($E2887-1))*VLOOKUP($D2887,系数!$K$2:$O$7,5,0))</f>
        <v>0</v>
      </c>
      <c r="K2887" s="17">
        <f>INT(VLOOKUP(E2887,强化金币,2,1)*VLOOKUP(INDEX(装备!F:F,MATCH(属性!A2887,装备!A:A,0)),系数!$K$12:$M$15,3,0))</f>
        <v>165</v>
      </c>
      <c r="L2887" s="17"/>
      <c r="M2887" s="17"/>
      <c r="N2887" s="17"/>
      <c r="O2887" s="17">
        <f>IF(E2887=1,"",VLOOKUP(E2887,系数!$S$2:$AB$12,MATCH(属性!C2887,评级,0),1))</f>
        <v>0</v>
      </c>
    </row>
    <row r="2888" spans="1:15" ht="17.25" thickBot="1" x14ac:dyDescent="0.4">
      <c r="A2888" s="15">
        <f t="shared" si="90"/>
        <v>7100025</v>
      </c>
      <c r="B2888" s="17" t="s">
        <v>47</v>
      </c>
      <c r="C2888" s="15">
        <f>INDEX(装备!G:G,MATCH(属性!A2888,装备!A:A,0))</f>
        <v>12</v>
      </c>
      <c r="D2888" s="15" t="str">
        <f>INDEX(装备!E:E,MATCH(属性!A2888,装备!A:A,0))</f>
        <v>weapon</v>
      </c>
      <c r="E2888" s="14">
        <v>6</v>
      </c>
      <c r="F2888" s="17">
        <f>INT((VLOOKUP($C2888,装备数值,2,0)+VLOOKUP($C2888,装备数值,5,0)*($E2888-1))*VLOOKUP($D2888,系数!$K$2:$O$7,2,0))</f>
        <v>0</v>
      </c>
      <c r="G2888" s="17">
        <f>INT((VLOOKUP($C2888,装备数值,3,0)+VLOOKUP($C2888,装备数值,6,0)*($E2888-1))*VLOOKUP($D2888,系数!$K$2:$O$7,3,0))</f>
        <v>160</v>
      </c>
      <c r="H2888" s="17">
        <f t="shared" si="91"/>
        <v>160</v>
      </c>
      <c r="I2888" s="17">
        <f>INT((VLOOKUP($C2888,装备数值,4,0)+VLOOKUP($C2888,装备数值,7,0)*($E2888-1))*VLOOKUP($D2888,系数!$K$2:$O$7,4,0))</f>
        <v>0</v>
      </c>
      <c r="J2888" s="17">
        <f>INT((VLOOKUP($C2888,装备数值,4,0)+VLOOKUP($C2888,装备数值,7,0)*($E2888-1))*VLOOKUP($D2888,系数!$K$2:$O$7,5,0))</f>
        <v>0</v>
      </c>
      <c r="K2888" s="17">
        <f>INT(VLOOKUP(E2888,强化金币,2,1)*VLOOKUP(INDEX(装备!F:F,MATCH(属性!A2888,装备!A:A,0)),系数!$K$12:$M$15,3,0))</f>
        <v>220</v>
      </c>
      <c r="L2888" s="17"/>
      <c r="M2888" s="17"/>
      <c r="N2888" s="17"/>
      <c r="O2888" s="17">
        <f>IF(E2888=1,"",VLOOKUP(E2888,系数!$S$2:$AB$12,MATCH(属性!C2888,评级,0),1))</f>
        <v>0</v>
      </c>
    </row>
    <row r="2889" spans="1:15" ht="17.25" thickBot="1" x14ac:dyDescent="0.4">
      <c r="A2889" s="15">
        <f t="shared" si="90"/>
        <v>7100025</v>
      </c>
      <c r="B2889" s="17" t="s">
        <v>47</v>
      </c>
      <c r="C2889" s="15">
        <f>INDEX(装备!G:G,MATCH(属性!A2889,装备!A:A,0))</f>
        <v>12</v>
      </c>
      <c r="D2889" s="15" t="str">
        <f>INDEX(装备!E:E,MATCH(属性!A2889,装备!A:A,0))</f>
        <v>weapon</v>
      </c>
      <c r="E2889" s="14">
        <v>7</v>
      </c>
      <c r="F2889" s="17">
        <f>INT((VLOOKUP($C2889,装备数值,2,0)+VLOOKUP($C2889,装备数值,5,0)*($E2889-1))*VLOOKUP($D2889,系数!$K$2:$O$7,2,0))</f>
        <v>0</v>
      </c>
      <c r="G2889" s="17">
        <f>INT((VLOOKUP($C2889,装备数值,3,0)+VLOOKUP($C2889,装备数值,6,0)*($E2889-1))*VLOOKUP($D2889,系数!$K$2:$O$7,3,0))</f>
        <v>164</v>
      </c>
      <c r="H2889" s="17">
        <f t="shared" si="91"/>
        <v>164</v>
      </c>
      <c r="I2889" s="17">
        <f>INT((VLOOKUP($C2889,装备数值,4,0)+VLOOKUP($C2889,装备数值,7,0)*($E2889-1))*VLOOKUP($D2889,系数!$K$2:$O$7,4,0))</f>
        <v>0</v>
      </c>
      <c r="J2889" s="17">
        <f>INT((VLOOKUP($C2889,装备数值,4,0)+VLOOKUP($C2889,装备数值,7,0)*($E2889-1))*VLOOKUP($D2889,系数!$K$2:$O$7,5,0))</f>
        <v>0</v>
      </c>
      <c r="K2889" s="17">
        <f>INT(VLOOKUP(E2889,强化金币,2,1)*VLOOKUP(INDEX(装备!F:F,MATCH(属性!A2889,装备!A:A,0)),系数!$K$12:$M$15,3,0))</f>
        <v>275</v>
      </c>
      <c r="L2889" s="17"/>
      <c r="M2889" s="17"/>
      <c r="N2889" s="17"/>
      <c r="O2889" s="17">
        <f>IF(E2889=1,"",VLOOKUP(E2889,系数!$S$2:$AB$12,MATCH(属性!C2889,评级,0),1))</f>
        <v>0</v>
      </c>
    </row>
    <row r="2890" spans="1:15" ht="17.25" thickBot="1" x14ac:dyDescent="0.4">
      <c r="A2890" s="15">
        <f t="shared" si="90"/>
        <v>7100025</v>
      </c>
      <c r="B2890" s="17" t="s">
        <v>47</v>
      </c>
      <c r="C2890" s="15">
        <f>INDEX(装备!G:G,MATCH(属性!A2890,装备!A:A,0))</f>
        <v>12</v>
      </c>
      <c r="D2890" s="15" t="str">
        <f>INDEX(装备!E:E,MATCH(属性!A2890,装备!A:A,0))</f>
        <v>weapon</v>
      </c>
      <c r="E2890" s="14">
        <v>8</v>
      </c>
      <c r="F2890" s="17">
        <f>INT((VLOOKUP($C2890,装备数值,2,0)+VLOOKUP($C2890,装备数值,5,0)*($E2890-1))*VLOOKUP($D2890,系数!$K$2:$O$7,2,0))</f>
        <v>0</v>
      </c>
      <c r="G2890" s="17">
        <f>INT((VLOOKUP($C2890,装备数值,3,0)+VLOOKUP($C2890,装备数值,6,0)*($E2890-1))*VLOOKUP($D2890,系数!$K$2:$O$7,3,0))</f>
        <v>168</v>
      </c>
      <c r="H2890" s="17">
        <f t="shared" si="91"/>
        <v>168</v>
      </c>
      <c r="I2890" s="17">
        <f>INT((VLOOKUP($C2890,装备数值,4,0)+VLOOKUP($C2890,装备数值,7,0)*($E2890-1))*VLOOKUP($D2890,系数!$K$2:$O$7,4,0))</f>
        <v>0</v>
      </c>
      <c r="J2890" s="17">
        <f>INT((VLOOKUP($C2890,装备数值,4,0)+VLOOKUP($C2890,装备数值,7,0)*($E2890-1))*VLOOKUP($D2890,系数!$K$2:$O$7,5,0))</f>
        <v>0</v>
      </c>
      <c r="K2890" s="17">
        <f>INT(VLOOKUP(E2890,强化金币,2,1)*VLOOKUP(INDEX(装备!F:F,MATCH(属性!A2890,装备!A:A,0)),系数!$K$12:$M$15,3,0))</f>
        <v>330</v>
      </c>
      <c r="L2890" s="17"/>
      <c r="M2890" s="17"/>
      <c r="N2890" s="17"/>
      <c r="O2890" s="17">
        <f>IF(E2890=1,"",VLOOKUP(E2890,系数!$S$2:$AB$12,MATCH(属性!C2890,评级,0),1))</f>
        <v>0</v>
      </c>
    </row>
    <row r="2891" spans="1:15" ht="17.25" thickBot="1" x14ac:dyDescent="0.4">
      <c r="A2891" s="15">
        <f t="shared" si="90"/>
        <v>7100025</v>
      </c>
      <c r="B2891" s="17" t="s">
        <v>47</v>
      </c>
      <c r="C2891" s="15">
        <f>INDEX(装备!G:G,MATCH(属性!A2891,装备!A:A,0))</f>
        <v>12</v>
      </c>
      <c r="D2891" s="15" t="str">
        <f>INDEX(装备!E:E,MATCH(属性!A2891,装备!A:A,0))</f>
        <v>weapon</v>
      </c>
      <c r="E2891" s="14">
        <v>9</v>
      </c>
      <c r="F2891" s="17">
        <f>INT((VLOOKUP($C2891,装备数值,2,0)+VLOOKUP($C2891,装备数值,5,0)*($E2891-1))*VLOOKUP($D2891,系数!$K$2:$O$7,2,0))</f>
        <v>0</v>
      </c>
      <c r="G2891" s="17">
        <f>INT((VLOOKUP($C2891,装备数值,3,0)+VLOOKUP($C2891,装备数值,6,0)*($E2891-1))*VLOOKUP($D2891,系数!$K$2:$O$7,3,0))</f>
        <v>172</v>
      </c>
      <c r="H2891" s="17">
        <f t="shared" si="91"/>
        <v>172</v>
      </c>
      <c r="I2891" s="17">
        <f>INT((VLOOKUP($C2891,装备数值,4,0)+VLOOKUP($C2891,装备数值,7,0)*($E2891-1))*VLOOKUP($D2891,系数!$K$2:$O$7,4,0))</f>
        <v>0</v>
      </c>
      <c r="J2891" s="17">
        <f>INT((VLOOKUP($C2891,装备数值,4,0)+VLOOKUP($C2891,装备数值,7,0)*($E2891-1))*VLOOKUP($D2891,系数!$K$2:$O$7,5,0))</f>
        <v>0</v>
      </c>
      <c r="K2891" s="17">
        <f>INT(VLOOKUP(E2891,强化金币,2,1)*VLOOKUP(INDEX(装备!F:F,MATCH(属性!A2891,装备!A:A,0)),系数!$K$12:$M$15,3,0))</f>
        <v>385</v>
      </c>
      <c r="L2891" s="17"/>
      <c r="M2891" s="17"/>
      <c r="N2891" s="17"/>
      <c r="O2891" s="17">
        <f>IF(E2891=1,"",VLOOKUP(E2891,系数!$S$2:$AB$12,MATCH(属性!C2891,评级,0),1))</f>
        <v>0</v>
      </c>
    </row>
    <row r="2892" spans="1:15" ht="17.25" thickBot="1" x14ac:dyDescent="0.4">
      <c r="A2892" s="15">
        <f t="shared" si="90"/>
        <v>7100025</v>
      </c>
      <c r="B2892" s="17" t="s">
        <v>47</v>
      </c>
      <c r="C2892" s="15">
        <f>INDEX(装备!G:G,MATCH(属性!A2892,装备!A:A,0))</f>
        <v>12</v>
      </c>
      <c r="D2892" s="15" t="str">
        <f>INDEX(装备!E:E,MATCH(属性!A2892,装备!A:A,0))</f>
        <v>weapon</v>
      </c>
      <c r="E2892" s="14">
        <v>10</v>
      </c>
      <c r="F2892" s="17">
        <f>INT((VLOOKUP($C2892,装备数值,2,0)+VLOOKUP($C2892,装备数值,5,0)*($E2892-1))*VLOOKUP($D2892,系数!$K$2:$O$7,2,0))</f>
        <v>0</v>
      </c>
      <c r="G2892" s="17">
        <f>INT((VLOOKUP($C2892,装备数值,3,0)+VLOOKUP($C2892,装备数值,6,0)*($E2892-1))*VLOOKUP($D2892,系数!$K$2:$O$7,3,0))</f>
        <v>176</v>
      </c>
      <c r="H2892" s="17">
        <f t="shared" si="91"/>
        <v>176</v>
      </c>
      <c r="I2892" s="17">
        <f>INT((VLOOKUP($C2892,装备数值,4,0)+VLOOKUP($C2892,装备数值,7,0)*($E2892-1))*VLOOKUP($D2892,系数!$K$2:$O$7,4,0))</f>
        <v>0</v>
      </c>
      <c r="J2892" s="17">
        <f>INT((VLOOKUP($C2892,装备数值,4,0)+VLOOKUP($C2892,装备数值,7,0)*($E2892-1))*VLOOKUP($D2892,系数!$K$2:$O$7,5,0))</f>
        <v>0</v>
      </c>
      <c r="K2892" s="17">
        <f>INT(VLOOKUP(E2892,强化金币,2,1)*VLOOKUP(INDEX(装备!F:F,MATCH(属性!A2892,装备!A:A,0)),系数!$K$12:$M$15,3,0))</f>
        <v>440</v>
      </c>
      <c r="L2892" s="17"/>
      <c r="M2892" s="17"/>
      <c r="N2892" s="17"/>
      <c r="O2892" s="17">
        <f>IF(E2892=1,"",VLOOKUP(E2892,系数!$S$2:$AB$12,MATCH(属性!C2892,评级,0),1))</f>
        <v>0</v>
      </c>
    </row>
    <row r="2893" spans="1:15" ht="17.25" thickBot="1" x14ac:dyDescent="0.4">
      <c r="A2893" s="15">
        <f t="shared" si="90"/>
        <v>7100025</v>
      </c>
      <c r="B2893" s="17" t="s">
        <v>47</v>
      </c>
      <c r="C2893" s="15">
        <f>INDEX(装备!G:G,MATCH(属性!A2893,装备!A:A,0))</f>
        <v>12</v>
      </c>
      <c r="D2893" s="15" t="str">
        <f>INDEX(装备!E:E,MATCH(属性!A2893,装备!A:A,0))</f>
        <v>weapon</v>
      </c>
      <c r="E2893" s="14">
        <v>11</v>
      </c>
      <c r="F2893" s="17">
        <f>INT((VLOOKUP($C2893,装备数值,2,0)+VLOOKUP($C2893,装备数值,5,0)*($E2893-1))*VLOOKUP($D2893,系数!$K$2:$O$7,2,0))</f>
        <v>0</v>
      </c>
      <c r="G2893" s="17">
        <f>INT((VLOOKUP($C2893,装备数值,3,0)+VLOOKUP($C2893,装备数值,6,0)*($E2893-1))*VLOOKUP($D2893,系数!$K$2:$O$7,3,0))</f>
        <v>180</v>
      </c>
      <c r="H2893" s="17">
        <f t="shared" si="91"/>
        <v>180</v>
      </c>
      <c r="I2893" s="17">
        <f>INT((VLOOKUP($C2893,装备数值,4,0)+VLOOKUP($C2893,装备数值,7,0)*($E2893-1))*VLOOKUP($D2893,系数!$K$2:$O$7,4,0))</f>
        <v>0</v>
      </c>
      <c r="J2893" s="17">
        <f>INT((VLOOKUP($C2893,装备数值,4,0)+VLOOKUP($C2893,装备数值,7,0)*($E2893-1))*VLOOKUP($D2893,系数!$K$2:$O$7,5,0))</f>
        <v>0</v>
      </c>
      <c r="K2893" s="17">
        <f>INT(VLOOKUP(E2893,强化金币,2,1)*VLOOKUP(INDEX(装备!F:F,MATCH(属性!A2893,装备!A:A,0)),系数!$K$12:$M$15,3,0))</f>
        <v>495</v>
      </c>
      <c r="L2893" s="17"/>
      <c r="M2893" s="17"/>
      <c r="N2893" s="17"/>
      <c r="O2893" s="17">
        <f>IF(E2893=1,"",VLOOKUP(E2893,系数!$S$2:$AB$12,MATCH(属性!C2893,评级,0),1))</f>
        <v>0</v>
      </c>
    </row>
    <row r="2894" spans="1:15" ht="17.25" thickBot="1" x14ac:dyDescent="0.4">
      <c r="A2894" s="15">
        <f t="shared" si="90"/>
        <v>7100025</v>
      </c>
      <c r="B2894" s="17" t="s">
        <v>47</v>
      </c>
      <c r="C2894" s="15">
        <f>INDEX(装备!G:G,MATCH(属性!A2894,装备!A:A,0))</f>
        <v>12</v>
      </c>
      <c r="D2894" s="15" t="str">
        <f>INDEX(装备!E:E,MATCH(属性!A2894,装备!A:A,0))</f>
        <v>weapon</v>
      </c>
      <c r="E2894" s="14">
        <v>12</v>
      </c>
      <c r="F2894" s="17">
        <f>INT((VLOOKUP($C2894,装备数值,2,0)+VLOOKUP($C2894,装备数值,5,0)*($E2894-1))*VLOOKUP($D2894,系数!$K$2:$O$7,2,0))</f>
        <v>0</v>
      </c>
      <c r="G2894" s="17">
        <f>INT((VLOOKUP($C2894,装备数值,3,0)+VLOOKUP($C2894,装备数值,6,0)*($E2894-1))*VLOOKUP($D2894,系数!$K$2:$O$7,3,0))</f>
        <v>184</v>
      </c>
      <c r="H2894" s="17">
        <f t="shared" si="91"/>
        <v>184</v>
      </c>
      <c r="I2894" s="17">
        <f>INT((VLOOKUP($C2894,装备数值,4,0)+VLOOKUP($C2894,装备数值,7,0)*($E2894-1))*VLOOKUP($D2894,系数!$K$2:$O$7,4,0))</f>
        <v>0</v>
      </c>
      <c r="J2894" s="17">
        <f>INT((VLOOKUP($C2894,装备数值,4,0)+VLOOKUP($C2894,装备数值,7,0)*($E2894-1))*VLOOKUP($D2894,系数!$K$2:$O$7,5,0))</f>
        <v>0</v>
      </c>
      <c r="K2894" s="17">
        <f>INT(VLOOKUP(E2894,强化金币,2,1)*VLOOKUP(INDEX(装备!F:F,MATCH(属性!A2894,装备!A:A,0)),系数!$K$12:$M$15,3,0))</f>
        <v>550</v>
      </c>
      <c r="L2894" s="17"/>
      <c r="M2894" s="17"/>
      <c r="N2894" s="17"/>
      <c r="O2894" s="17">
        <f>IF(E2894=1,"",VLOOKUP(E2894,系数!$S$2:$AB$12,MATCH(属性!C2894,评级,0),1))</f>
        <v>0</v>
      </c>
    </row>
    <row r="2895" spans="1:15" ht="17.25" thickBot="1" x14ac:dyDescent="0.4">
      <c r="A2895" s="15">
        <f t="shared" si="90"/>
        <v>7100025</v>
      </c>
      <c r="B2895" s="17" t="s">
        <v>47</v>
      </c>
      <c r="C2895" s="15">
        <f>INDEX(装备!G:G,MATCH(属性!A2895,装备!A:A,0))</f>
        <v>12</v>
      </c>
      <c r="D2895" s="15" t="str">
        <f>INDEX(装备!E:E,MATCH(属性!A2895,装备!A:A,0))</f>
        <v>weapon</v>
      </c>
      <c r="E2895" s="14">
        <v>13</v>
      </c>
      <c r="F2895" s="17">
        <f>INT((VLOOKUP($C2895,装备数值,2,0)+VLOOKUP($C2895,装备数值,5,0)*($E2895-1))*VLOOKUP($D2895,系数!$K$2:$O$7,2,0))</f>
        <v>0</v>
      </c>
      <c r="G2895" s="17">
        <f>INT((VLOOKUP($C2895,装备数值,3,0)+VLOOKUP($C2895,装备数值,6,0)*($E2895-1))*VLOOKUP($D2895,系数!$K$2:$O$7,3,0))</f>
        <v>188</v>
      </c>
      <c r="H2895" s="17">
        <f t="shared" si="91"/>
        <v>188</v>
      </c>
      <c r="I2895" s="17">
        <f>INT((VLOOKUP($C2895,装备数值,4,0)+VLOOKUP($C2895,装备数值,7,0)*($E2895-1))*VLOOKUP($D2895,系数!$K$2:$O$7,4,0))</f>
        <v>0</v>
      </c>
      <c r="J2895" s="17">
        <f>INT((VLOOKUP($C2895,装备数值,4,0)+VLOOKUP($C2895,装备数值,7,0)*($E2895-1))*VLOOKUP($D2895,系数!$K$2:$O$7,5,0))</f>
        <v>0</v>
      </c>
      <c r="K2895" s="17">
        <f>INT(VLOOKUP(E2895,强化金币,2,1)*VLOOKUP(INDEX(装备!F:F,MATCH(属性!A2895,装备!A:A,0)),系数!$K$12:$M$15,3,0))</f>
        <v>660</v>
      </c>
      <c r="L2895" s="17"/>
      <c r="M2895" s="17"/>
      <c r="N2895" s="17"/>
      <c r="O2895" s="17">
        <f>IF(E2895=1,"",VLOOKUP(E2895,系数!$S$2:$AB$12,MATCH(属性!C2895,评级,0),1))</f>
        <v>0</v>
      </c>
    </row>
    <row r="2896" spans="1:15" ht="17.25" thickBot="1" x14ac:dyDescent="0.4">
      <c r="A2896" s="15">
        <f t="shared" si="90"/>
        <v>7100025</v>
      </c>
      <c r="B2896" s="17" t="s">
        <v>47</v>
      </c>
      <c r="C2896" s="15">
        <f>INDEX(装备!G:G,MATCH(属性!A2896,装备!A:A,0))</f>
        <v>12</v>
      </c>
      <c r="D2896" s="15" t="str">
        <f>INDEX(装备!E:E,MATCH(属性!A2896,装备!A:A,0))</f>
        <v>weapon</v>
      </c>
      <c r="E2896" s="14">
        <v>14</v>
      </c>
      <c r="F2896" s="17">
        <f>INT((VLOOKUP($C2896,装备数值,2,0)+VLOOKUP($C2896,装备数值,5,0)*($E2896-1))*VLOOKUP($D2896,系数!$K$2:$O$7,2,0))</f>
        <v>0</v>
      </c>
      <c r="G2896" s="17">
        <f>INT((VLOOKUP($C2896,装备数值,3,0)+VLOOKUP($C2896,装备数值,6,0)*($E2896-1))*VLOOKUP($D2896,系数!$K$2:$O$7,3,0))</f>
        <v>192</v>
      </c>
      <c r="H2896" s="17">
        <f t="shared" si="91"/>
        <v>192</v>
      </c>
      <c r="I2896" s="17">
        <f>INT((VLOOKUP($C2896,装备数值,4,0)+VLOOKUP($C2896,装备数值,7,0)*($E2896-1))*VLOOKUP($D2896,系数!$K$2:$O$7,4,0))</f>
        <v>0</v>
      </c>
      <c r="J2896" s="17">
        <f>INT((VLOOKUP($C2896,装备数值,4,0)+VLOOKUP($C2896,装备数值,7,0)*($E2896-1))*VLOOKUP($D2896,系数!$K$2:$O$7,5,0))</f>
        <v>0</v>
      </c>
      <c r="K2896" s="17">
        <f>INT(VLOOKUP(E2896,强化金币,2,1)*VLOOKUP(INDEX(装备!F:F,MATCH(属性!A2896,装备!A:A,0)),系数!$K$12:$M$15,3,0))</f>
        <v>770</v>
      </c>
      <c r="L2896" s="17"/>
      <c r="M2896" s="17"/>
      <c r="N2896" s="17"/>
      <c r="O2896" s="17">
        <f>IF(E2896=1,"",VLOOKUP(E2896,系数!$S$2:$AB$12,MATCH(属性!C2896,评级,0),1))</f>
        <v>0</v>
      </c>
    </row>
    <row r="2897" spans="1:15" ht="17.25" thickBot="1" x14ac:dyDescent="0.4">
      <c r="A2897" s="15">
        <f t="shared" si="90"/>
        <v>7100025</v>
      </c>
      <c r="B2897" s="17" t="s">
        <v>47</v>
      </c>
      <c r="C2897" s="15">
        <f>INDEX(装备!G:G,MATCH(属性!A2897,装备!A:A,0))</f>
        <v>12</v>
      </c>
      <c r="D2897" s="15" t="str">
        <f>INDEX(装备!E:E,MATCH(属性!A2897,装备!A:A,0))</f>
        <v>weapon</v>
      </c>
      <c r="E2897" s="14">
        <v>15</v>
      </c>
      <c r="F2897" s="17">
        <f>INT((VLOOKUP($C2897,装备数值,2,0)+VLOOKUP($C2897,装备数值,5,0)*($E2897-1))*VLOOKUP($D2897,系数!$K$2:$O$7,2,0))</f>
        <v>0</v>
      </c>
      <c r="G2897" s="17">
        <f>INT((VLOOKUP($C2897,装备数值,3,0)+VLOOKUP($C2897,装备数值,6,0)*($E2897-1))*VLOOKUP($D2897,系数!$K$2:$O$7,3,0))</f>
        <v>196</v>
      </c>
      <c r="H2897" s="17">
        <f t="shared" si="91"/>
        <v>196</v>
      </c>
      <c r="I2897" s="17">
        <f>INT((VLOOKUP($C2897,装备数值,4,0)+VLOOKUP($C2897,装备数值,7,0)*($E2897-1))*VLOOKUP($D2897,系数!$K$2:$O$7,4,0))</f>
        <v>0</v>
      </c>
      <c r="J2897" s="17">
        <f>INT((VLOOKUP($C2897,装备数值,4,0)+VLOOKUP($C2897,装备数值,7,0)*($E2897-1))*VLOOKUP($D2897,系数!$K$2:$O$7,5,0))</f>
        <v>0</v>
      </c>
      <c r="K2897" s="17">
        <f>INT(VLOOKUP(E2897,强化金币,2,1)*VLOOKUP(INDEX(装备!F:F,MATCH(属性!A2897,装备!A:A,0)),系数!$K$12:$M$15,3,0))</f>
        <v>880</v>
      </c>
      <c r="L2897" s="17"/>
      <c r="M2897" s="17"/>
      <c r="N2897" s="17"/>
      <c r="O2897" s="17">
        <f>IF(E2897=1,"",VLOOKUP(E2897,系数!$S$2:$AB$12,MATCH(属性!C2897,评级,0),1))</f>
        <v>0</v>
      </c>
    </row>
    <row r="2898" spans="1:15" ht="17.25" thickBot="1" x14ac:dyDescent="0.4">
      <c r="A2898" s="15">
        <f t="shared" si="90"/>
        <v>7100025</v>
      </c>
      <c r="B2898" s="17" t="s">
        <v>47</v>
      </c>
      <c r="C2898" s="15">
        <f>INDEX(装备!G:G,MATCH(属性!A2898,装备!A:A,0))</f>
        <v>12</v>
      </c>
      <c r="D2898" s="15" t="str">
        <f>INDEX(装备!E:E,MATCH(属性!A2898,装备!A:A,0))</f>
        <v>weapon</v>
      </c>
      <c r="E2898" s="14">
        <v>16</v>
      </c>
      <c r="F2898" s="17">
        <f>INT((VLOOKUP($C2898,装备数值,2,0)+VLOOKUP($C2898,装备数值,5,0)*($E2898-1))*VLOOKUP($D2898,系数!$K$2:$O$7,2,0))</f>
        <v>0</v>
      </c>
      <c r="G2898" s="17">
        <f>INT((VLOOKUP($C2898,装备数值,3,0)+VLOOKUP($C2898,装备数值,6,0)*($E2898-1))*VLOOKUP($D2898,系数!$K$2:$O$7,3,0))</f>
        <v>200</v>
      </c>
      <c r="H2898" s="17">
        <f t="shared" si="91"/>
        <v>200</v>
      </c>
      <c r="I2898" s="17">
        <f>INT((VLOOKUP($C2898,装备数值,4,0)+VLOOKUP($C2898,装备数值,7,0)*($E2898-1))*VLOOKUP($D2898,系数!$K$2:$O$7,4,0))</f>
        <v>0</v>
      </c>
      <c r="J2898" s="17">
        <f>INT((VLOOKUP($C2898,装备数值,4,0)+VLOOKUP($C2898,装备数值,7,0)*($E2898-1))*VLOOKUP($D2898,系数!$K$2:$O$7,5,0))</f>
        <v>0</v>
      </c>
      <c r="K2898" s="17">
        <f>INT(VLOOKUP(E2898,强化金币,2,1)*VLOOKUP(INDEX(装备!F:F,MATCH(属性!A2898,装备!A:A,0)),系数!$K$12:$M$15,3,0))</f>
        <v>990</v>
      </c>
      <c r="L2898" s="17"/>
      <c r="M2898" s="17"/>
      <c r="N2898" s="17"/>
      <c r="O2898" s="17">
        <f>IF(E2898=1,"",VLOOKUP(E2898,系数!$S$2:$AB$12,MATCH(属性!C2898,评级,0),1))</f>
        <v>0</v>
      </c>
    </row>
    <row r="2899" spans="1:15" ht="17.25" thickBot="1" x14ac:dyDescent="0.4">
      <c r="A2899" s="15">
        <f t="shared" si="90"/>
        <v>7100025</v>
      </c>
      <c r="B2899" s="17" t="s">
        <v>47</v>
      </c>
      <c r="C2899" s="15">
        <f>INDEX(装备!G:G,MATCH(属性!A2899,装备!A:A,0))</f>
        <v>12</v>
      </c>
      <c r="D2899" s="15" t="str">
        <f>INDEX(装备!E:E,MATCH(属性!A2899,装备!A:A,0))</f>
        <v>weapon</v>
      </c>
      <c r="E2899" s="14">
        <v>17</v>
      </c>
      <c r="F2899" s="17">
        <f>INT((VLOOKUP($C2899,装备数值,2,0)+VLOOKUP($C2899,装备数值,5,0)*($E2899-1))*VLOOKUP($D2899,系数!$K$2:$O$7,2,0))</f>
        <v>0</v>
      </c>
      <c r="G2899" s="17">
        <f>INT((VLOOKUP($C2899,装备数值,3,0)+VLOOKUP($C2899,装备数值,6,0)*($E2899-1))*VLOOKUP($D2899,系数!$K$2:$O$7,3,0))</f>
        <v>204</v>
      </c>
      <c r="H2899" s="17">
        <f t="shared" si="91"/>
        <v>204</v>
      </c>
      <c r="I2899" s="17">
        <f>INT((VLOOKUP($C2899,装备数值,4,0)+VLOOKUP($C2899,装备数值,7,0)*($E2899-1))*VLOOKUP($D2899,系数!$K$2:$O$7,4,0))</f>
        <v>0</v>
      </c>
      <c r="J2899" s="17">
        <f>INT((VLOOKUP($C2899,装备数值,4,0)+VLOOKUP($C2899,装备数值,7,0)*($E2899-1))*VLOOKUP($D2899,系数!$K$2:$O$7,5,0))</f>
        <v>0</v>
      </c>
      <c r="K2899" s="17">
        <f>INT(VLOOKUP(E2899,强化金币,2,1)*VLOOKUP(INDEX(装备!F:F,MATCH(属性!A2899,装备!A:A,0)),系数!$K$12:$M$15,3,0))</f>
        <v>1100</v>
      </c>
      <c r="L2899" s="17"/>
      <c r="M2899" s="17"/>
      <c r="N2899" s="17"/>
      <c r="O2899" s="17">
        <f>IF(E2899=1,"",VLOOKUP(E2899,系数!$S$2:$AB$12,MATCH(属性!C2899,评级,0),1))</f>
        <v>0</v>
      </c>
    </row>
    <row r="2900" spans="1:15" ht="17.25" thickBot="1" x14ac:dyDescent="0.4">
      <c r="A2900" s="15">
        <f t="shared" si="90"/>
        <v>7100025</v>
      </c>
      <c r="B2900" s="17" t="s">
        <v>47</v>
      </c>
      <c r="C2900" s="15">
        <f>INDEX(装备!G:G,MATCH(属性!A2900,装备!A:A,0))</f>
        <v>12</v>
      </c>
      <c r="D2900" s="15" t="str">
        <f>INDEX(装备!E:E,MATCH(属性!A2900,装备!A:A,0))</f>
        <v>weapon</v>
      </c>
      <c r="E2900" s="14">
        <v>18</v>
      </c>
      <c r="F2900" s="17">
        <f>INT((VLOOKUP($C2900,装备数值,2,0)+VLOOKUP($C2900,装备数值,5,0)*($E2900-1))*VLOOKUP($D2900,系数!$K$2:$O$7,2,0))</f>
        <v>0</v>
      </c>
      <c r="G2900" s="17">
        <f>INT((VLOOKUP($C2900,装备数值,3,0)+VLOOKUP($C2900,装备数值,6,0)*($E2900-1))*VLOOKUP($D2900,系数!$K$2:$O$7,3,0))</f>
        <v>208</v>
      </c>
      <c r="H2900" s="17">
        <f t="shared" si="91"/>
        <v>208</v>
      </c>
      <c r="I2900" s="17">
        <f>INT((VLOOKUP($C2900,装备数值,4,0)+VLOOKUP($C2900,装备数值,7,0)*($E2900-1))*VLOOKUP($D2900,系数!$K$2:$O$7,4,0))</f>
        <v>0</v>
      </c>
      <c r="J2900" s="17">
        <f>INT((VLOOKUP($C2900,装备数值,4,0)+VLOOKUP($C2900,装备数值,7,0)*($E2900-1))*VLOOKUP($D2900,系数!$K$2:$O$7,5,0))</f>
        <v>0</v>
      </c>
      <c r="K2900" s="17">
        <f>INT(VLOOKUP(E2900,强化金币,2,1)*VLOOKUP(INDEX(装备!F:F,MATCH(属性!A2900,装备!A:A,0)),系数!$K$12:$M$15,3,0))</f>
        <v>1210</v>
      </c>
      <c r="L2900" s="17"/>
      <c r="M2900" s="17"/>
      <c r="N2900" s="17"/>
      <c r="O2900" s="17">
        <f>IF(E2900=1,"",VLOOKUP(E2900,系数!$S$2:$AB$12,MATCH(属性!C2900,评级,0),1))</f>
        <v>0</v>
      </c>
    </row>
    <row r="2901" spans="1:15" ht="17.25" thickBot="1" x14ac:dyDescent="0.4">
      <c r="A2901" s="15">
        <f t="shared" si="90"/>
        <v>7100025</v>
      </c>
      <c r="B2901" s="17" t="s">
        <v>47</v>
      </c>
      <c r="C2901" s="15">
        <f>INDEX(装备!G:G,MATCH(属性!A2901,装备!A:A,0))</f>
        <v>12</v>
      </c>
      <c r="D2901" s="15" t="str">
        <f>INDEX(装备!E:E,MATCH(属性!A2901,装备!A:A,0))</f>
        <v>weapon</v>
      </c>
      <c r="E2901" s="14">
        <v>19</v>
      </c>
      <c r="F2901" s="17">
        <f>INT((VLOOKUP($C2901,装备数值,2,0)+VLOOKUP($C2901,装备数值,5,0)*($E2901-1))*VLOOKUP($D2901,系数!$K$2:$O$7,2,0))</f>
        <v>0</v>
      </c>
      <c r="G2901" s="17">
        <f>INT((VLOOKUP($C2901,装备数值,3,0)+VLOOKUP($C2901,装备数值,6,0)*($E2901-1))*VLOOKUP($D2901,系数!$K$2:$O$7,3,0))</f>
        <v>212</v>
      </c>
      <c r="H2901" s="17">
        <f t="shared" si="91"/>
        <v>212</v>
      </c>
      <c r="I2901" s="17">
        <f>INT((VLOOKUP($C2901,装备数值,4,0)+VLOOKUP($C2901,装备数值,7,0)*($E2901-1))*VLOOKUP($D2901,系数!$K$2:$O$7,4,0))</f>
        <v>0</v>
      </c>
      <c r="J2901" s="17">
        <f>INT((VLOOKUP($C2901,装备数值,4,0)+VLOOKUP($C2901,装备数值,7,0)*($E2901-1))*VLOOKUP($D2901,系数!$K$2:$O$7,5,0))</f>
        <v>0</v>
      </c>
      <c r="K2901" s="17">
        <f>INT(VLOOKUP(E2901,强化金币,2,1)*VLOOKUP(INDEX(装备!F:F,MATCH(属性!A2901,装备!A:A,0)),系数!$K$12:$M$15,3,0))</f>
        <v>1320</v>
      </c>
      <c r="L2901" s="17"/>
      <c r="M2901" s="17"/>
      <c r="N2901" s="17"/>
      <c r="O2901" s="17">
        <f>IF(E2901=1,"",VLOOKUP(E2901,系数!$S$2:$AB$12,MATCH(属性!C2901,评级,0),1))</f>
        <v>0</v>
      </c>
    </row>
    <row r="2902" spans="1:15" ht="17.25" thickBot="1" x14ac:dyDescent="0.4">
      <c r="A2902" s="15">
        <f t="shared" si="90"/>
        <v>7100025</v>
      </c>
      <c r="B2902" s="17" t="s">
        <v>47</v>
      </c>
      <c r="C2902" s="15">
        <f>INDEX(装备!G:G,MATCH(属性!A2902,装备!A:A,0))</f>
        <v>12</v>
      </c>
      <c r="D2902" s="15" t="str">
        <f>INDEX(装备!E:E,MATCH(属性!A2902,装备!A:A,0))</f>
        <v>weapon</v>
      </c>
      <c r="E2902" s="14">
        <v>20</v>
      </c>
      <c r="F2902" s="17">
        <f>INT((VLOOKUP($C2902,装备数值,2,0)+VLOOKUP($C2902,装备数值,5,0)*($E2902-1))*VLOOKUP($D2902,系数!$K$2:$O$7,2,0))</f>
        <v>0</v>
      </c>
      <c r="G2902" s="17">
        <f>INT((VLOOKUP($C2902,装备数值,3,0)+VLOOKUP($C2902,装备数值,6,0)*($E2902-1))*VLOOKUP($D2902,系数!$K$2:$O$7,3,0))</f>
        <v>216</v>
      </c>
      <c r="H2902" s="17">
        <f t="shared" si="91"/>
        <v>216</v>
      </c>
      <c r="I2902" s="17">
        <f>INT((VLOOKUP($C2902,装备数值,4,0)+VLOOKUP($C2902,装备数值,7,0)*($E2902-1))*VLOOKUP($D2902,系数!$K$2:$O$7,4,0))</f>
        <v>0</v>
      </c>
      <c r="J2902" s="17">
        <f>INT((VLOOKUP($C2902,装备数值,4,0)+VLOOKUP($C2902,装备数值,7,0)*($E2902-1))*VLOOKUP($D2902,系数!$K$2:$O$7,5,0))</f>
        <v>0</v>
      </c>
      <c r="K2902" s="17">
        <f>INT(VLOOKUP(E2902,强化金币,2,1)*VLOOKUP(INDEX(装备!F:F,MATCH(属性!A2902,装备!A:A,0)),系数!$K$12:$M$15,3,0))</f>
        <v>1430</v>
      </c>
      <c r="L2902" s="17"/>
      <c r="M2902" s="17"/>
      <c r="N2902" s="17"/>
      <c r="O2902" s="17">
        <f>IF(E2902=1,"",VLOOKUP(E2902,系数!$S$2:$AB$12,MATCH(属性!C2902,评级,0),1))</f>
        <v>0</v>
      </c>
    </row>
    <row r="2903" spans="1:15" ht="17.25" thickBot="1" x14ac:dyDescent="0.4">
      <c r="A2903" s="15">
        <f t="shared" si="90"/>
        <v>7100025</v>
      </c>
      <c r="B2903" s="17" t="s">
        <v>47</v>
      </c>
      <c r="C2903" s="15">
        <f>INDEX(装备!G:G,MATCH(属性!A2903,装备!A:A,0))</f>
        <v>12</v>
      </c>
      <c r="D2903" s="15" t="str">
        <f>INDEX(装备!E:E,MATCH(属性!A2903,装备!A:A,0))</f>
        <v>weapon</v>
      </c>
      <c r="E2903" s="14">
        <v>21</v>
      </c>
      <c r="F2903" s="17">
        <f>INT((VLOOKUP($C2903,装备数值,2,0)+VLOOKUP($C2903,装备数值,5,0)*($E2903-1))*VLOOKUP($D2903,系数!$K$2:$O$7,2,0))</f>
        <v>0</v>
      </c>
      <c r="G2903" s="17">
        <f>INT((VLOOKUP($C2903,装备数值,3,0)+VLOOKUP($C2903,装备数值,6,0)*($E2903-1))*VLOOKUP($D2903,系数!$K$2:$O$7,3,0))</f>
        <v>220</v>
      </c>
      <c r="H2903" s="17">
        <f t="shared" si="91"/>
        <v>220</v>
      </c>
      <c r="I2903" s="17">
        <f>INT((VLOOKUP($C2903,装备数值,4,0)+VLOOKUP($C2903,装备数值,7,0)*($E2903-1))*VLOOKUP($D2903,系数!$K$2:$O$7,4,0))</f>
        <v>0</v>
      </c>
      <c r="J2903" s="17">
        <f>INT((VLOOKUP($C2903,装备数值,4,0)+VLOOKUP($C2903,装备数值,7,0)*($E2903-1))*VLOOKUP($D2903,系数!$K$2:$O$7,5,0))</f>
        <v>0</v>
      </c>
      <c r="K2903" s="17">
        <f>INT(VLOOKUP(E2903,强化金币,2,1)*VLOOKUP(INDEX(装备!F:F,MATCH(属性!A2903,装备!A:A,0)),系数!$K$12:$M$15,3,0))</f>
        <v>1540</v>
      </c>
      <c r="L2903" s="17"/>
      <c r="M2903" s="17"/>
      <c r="N2903" s="17"/>
      <c r="O2903" s="17">
        <f>IF(E2903=1,"",VLOOKUP(E2903,系数!$S$2:$AB$12,MATCH(属性!C2903,评级,0),1))</f>
        <v>0</v>
      </c>
    </row>
    <row r="2904" spans="1:15" ht="17.25" thickBot="1" x14ac:dyDescent="0.4">
      <c r="A2904" s="15">
        <f t="shared" si="90"/>
        <v>7100025</v>
      </c>
      <c r="B2904" s="17" t="s">
        <v>47</v>
      </c>
      <c r="C2904" s="15">
        <f>INDEX(装备!G:G,MATCH(属性!A2904,装备!A:A,0))</f>
        <v>12</v>
      </c>
      <c r="D2904" s="15" t="str">
        <f>INDEX(装备!E:E,MATCH(属性!A2904,装备!A:A,0))</f>
        <v>weapon</v>
      </c>
      <c r="E2904" s="14">
        <v>22</v>
      </c>
      <c r="F2904" s="17">
        <f>INT((VLOOKUP($C2904,装备数值,2,0)+VLOOKUP($C2904,装备数值,5,0)*($E2904-1))*VLOOKUP($D2904,系数!$K$2:$O$7,2,0))</f>
        <v>0</v>
      </c>
      <c r="G2904" s="17">
        <f>INT((VLOOKUP($C2904,装备数值,3,0)+VLOOKUP($C2904,装备数值,6,0)*($E2904-1))*VLOOKUP($D2904,系数!$K$2:$O$7,3,0))</f>
        <v>224</v>
      </c>
      <c r="H2904" s="17">
        <f t="shared" si="91"/>
        <v>224</v>
      </c>
      <c r="I2904" s="17">
        <f>INT((VLOOKUP($C2904,装备数值,4,0)+VLOOKUP($C2904,装备数值,7,0)*($E2904-1))*VLOOKUP($D2904,系数!$K$2:$O$7,4,0))</f>
        <v>0</v>
      </c>
      <c r="J2904" s="17">
        <f>INT((VLOOKUP($C2904,装备数值,4,0)+VLOOKUP($C2904,装备数值,7,0)*($E2904-1))*VLOOKUP($D2904,系数!$K$2:$O$7,5,0))</f>
        <v>0</v>
      </c>
      <c r="K2904" s="17">
        <f>INT(VLOOKUP(E2904,强化金币,2,1)*VLOOKUP(INDEX(装备!F:F,MATCH(属性!A2904,装备!A:A,0)),系数!$K$12:$M$15,3,0))</f>
        <v>1650</v>
      </c>
      <c r="L2904" s="17"/>
      <c r="M2904" s="17"/>
      <c r="N2904" s="17"/>
      <c r="O2904" s="17">
        <f>IF(E2904=1,"",VLOOKUP(E2904,系数!$S$2:$AB$12,MATCH(属性!C2904,评级,0),1))</f>
        <v>0</v>
      </c>
    </row>
    <row r="2905" spans="1:15" ht="17.25" thickBot="1" x14ac:dyDescent="0.4">
      <c r="A2905" s="15">
        <f t="shared" si="90"/>
        <v>7100025</v>
      </c>
      <c r="B2905" s="17" t="s">
        <v>47</v>
      </c>
      <c r="C2905" s="15">
        <f>INDEX(装备!G:G,MATCH(属性!A2905,装备!A:A,0))</f>
        <v>12</v>
      </c>
      <c r="D2905" s="15" t="str">
        <f>INDEX(装备!E:E,MATCH(属性!A2905,装备!A:A,0))</f>
        <v>weapon</v>
      </c>
      <c r="E2905" s="14">
        <v>23</v>
      </c>
      <c r="F2905" s="17">
        <f>INT((VLOOKUP($C2905,装备数值,2,0)+VLOOKUP($C2905,装备数值,5,0)*($E2905-1))*VLOOKUP($D2905,系数!$K$2:$O$7,2,0))</f>
        <v>0</v>
      </c>
      <c r="G2905" s="17">
        <f>INT((VLOOKUP($C2905,装备数值,3,0)+VLOOKUP($C2905,装备数值,6,0)*($E2905-1))*VLOOKUP($D2905,系数!$K$2:$O$7,3,0))</f>
        <v>228</v>
      </c>
      <c r="H2905" s="17">
        <f t="shared" si="91"/>
        <v>228</v>
      </c>
      <c r="I2905" s="17">
        <f>INT((VLOOKUP($C2905,装备数值,4,0)+VLOOKUP($C2905,装备数值,7,0)*($E2905-1))*VLOOKUP($D2905,系数!$K$2:$O$7,4,0))</f>
        <v>0</v>
      </c>
      <c r="J2905" s="17">
        <f>INT((VLOOKUP($C2905,装备数值,4,0)+VLOOKUP($C2905,装备数值,7,0)*($E2905-1))*VLOOKUP($D2905,系数!$K$2:$O$7,5,0))</f>
        <v>0</v>
      </c>
      <c r="K2905" s="17">
        <f>INT(VLOOKUP(E2905,强化金币,2,1)*VLOOKUP(INDEX(装备!F:F,MATCH(属性!A2905,装备!A:A,0)),系数!$K$12:$M$15,3,0))</f>
        <v>1760</v>
      </c>
      <c r="L2905" s="17"/>
      <c r="M2905" s="17"/>
      <c r="N2905" s="17"/>
      <c r="O2905" s="17">
        <f>IF(E2905=1,"",VLOOKUP(E2905,系数!$S$2:$AB$12,MATCH(属性!C2905,评级,0),1))</f>
        <v>0</v>
      </c>
    </row>
    <row r="2906" spans="1:15" ht="17.25" thickBot="1" x14ac:dyDescent="0.4">
      <c r="A2906" s="15">
        <f t="shared" si="90"/>
        <v>7100025</v>
      </c>
      <c r="B2906" s="17" t="s">
        <v>47</v>
      </c>
      <c r="C2906" s="15">
        <f>INDEX(装备!G:G,MATCH(属性!A2906,装备!A:A,0))</f>
        <v>12</v>
      </c>
      <c r="D2906" s="15" t="str">
        <f>INDEX(装备!E:E,MATCH(属性!A2906,装备!A:A,0))</f>
        <v>weapon</v>
      </c>
      <c r="E2906" s="14">
        <v>24</v>
      </c>
      <c r="F2906" s="17">
        <f>INT((VLOOKUP($C2906,装备数值,2,0)+VLOOKUP($C2906,装备数值,5,0)*($E2906-1))*VLOOKUP($D2906,系数!$K$2:$O$7,2,0))</f>
        <v>0</v>
      </c>
      <c r="G2906" s="17">
        <f>INT((VLOOKUP($C2906,装备数值,3,0)+VLOOKUP($C2906,装备数值,6,0)*($E2906-1))*VLOOKUP($D2906,系数!$K$2:$O$7,3,0))</f>
        <v>232</v>
      </c>
      <c r="H2906" s="17">
        <f t="shared" si="91"/>
        <v>232</v>
      </c>
      <c r="I2906" s="17">
        <f>INT((VLOOKUP($C2906,装备数值,4,0)+VLOOKUP($C2906,装备数值,7,0)*($E2906-1))*VLOOKUP($D2906,系数!$K$2:$O$7,4,0))</f>
        <v>0</v>
      </c>
      <c r="J2906" s="17">
        <f>INT((VLOOKUP($C2906,装备数值,4,0)+VLOOKUP($C2906,装备数值,7,0)*($E2906-1))*VLOOKUP($D2906,系数!$K$2:$O$7,5,0))</f>
        <v>0</v>
      </c>
      <c r="K2906" s="17">
        <f>INT(VLOOKUP(E2906,强化金币,2,1)*VLOOKUP(INDEX(装备!F:F,MATCH(属性!A2906,装备!A:A,0)),系数!$K$12:$M$15,3,0))</f>
        <v>1870</v>
      </c>
      <c r="L2906" s="17"/>
      <c r="M2906" s="17"/>
      <c r="N2906" s="17"/>
      <c r="O2906" s="17">
        <f>IF(E2906=1,"",VLOOKUP(E2906,系数!$S$2:$AB$12,MATCH(属性!C2906,评级,0),1))</f>
        <v>0</v>
      </c>
    </row>
    <row r="2907" spans="1:15" ht="17.25" thickBot="1" x14ac:dyDescent="0.4">
      <c r="A2907" s="15">
        <f t="shared" si="90"/>
        <v>7100025</v>
      </c>
      <c r="B2907" s="17" t="s">
        <v>47</v>
      </c>
      <c r="C2907" s="15">
        <f>INDEX(装备!G:G,MATCH(属性!A2907,装备!A:A,0))</f>
        <v>12</v>
      </c>
      <c r="D2907" s="15" t="str">
        <f>INDEX(装备!E:E,MATCH(属性!A2907,装备!A:A,0))</f>
        <v>weapon</v>
      </c>
      <c r="E2907" s="14">
        <v>25</v>
      </c>
      <c r="F2907" s="17">
        <f>INT((VLOOKUP($C2907,装备数值,2,0)+VLOOKUP($C2907,装备数值,5,0)*($E2907-1))*VLOOKUP($D2907,系数!$K$2:$O$7,2,0))</f>
        <v>0</v>
      </c>
      <c r="G2907" s="17">
        <f>INT((VLOOKUP($C2907,装备数值,3,0)+VLOOKUP($C2907,装备数值,6,0)*($E2907-1))*VLOOKUP($D2907,系数!$K$2:$O$7,3,0))</f>
        <v>236</v>
      </c>
      <c r="H2907" s="17">
        <f t="shared" si="91"/>
        <v>236</v>
      </c>
      <c r="I2907" s="17">
        <f>INT((VLOOKUP($C2907,装备数值,4,0)+VLOOKUP($C2907,装备数值,7,0)*($E2907-1))*VLOOKUP($D2907,系数!$K$2:$O$7,4,0))</f>
        <v>0</v>
      </c>
      <c r="J2907" s="17">
        <f>INT((VLOOKUP($C2907,装备数值,4,0)+VLOOKUP($C2907,装备数值,7,0)*($E2907-1))*VLOOKUP($D2907,系数!$K$2:$O$7,5,0))</f>
        <v>0</v>
      </c>
      <c r="K2907" s="17">
        <f>INT(VLOOKUP(E2907,强化金币,2,1)*VLOOKUP(INDEX(装备!F:F,MATCH(属性!A2907,装备!A:A,0)),系数!$K$12:$M$15,3,0))</f>
        <v>1980</v>
      </c>
      <c r="L2907" s="17"/>
      <c r="M2907" s="17"/>
      <c r="N2907" s="17"/>
      <c r="O2907" s="17">
        <f>IF(E2907=1,"",VLOOKUP(E2907,系数!$S$2:$AB$12,MATCH(属性!C2907,评级,0),1))</f>
        <v>0</v>
      </c>
    </row>
    <row r="2908" spans="1:15" ht="17.25" thickBot="1" x14ac:dyDescent="0.4">
      <c r="A2908" s="15">
        <f t="shared" si="90"/>
        <v>7100025</v>
      </c>
      <c r="B2908" s="17" t="s">
        <v>47</v>
      </c>
      <c r="C2908" s="15">
        <f>INDEX(装备!G:G,MATCH(属性!A2908,装备!A:A,0))</f>
        <v>12</v>
      </c>
      <c r="D2908" s="15" t="str">
        <f>INDEX(装备!E:E,MATCH(属性!A2908,装备!A:A,0))</f>
        <v>weapon</v>
      </c>
      <c r="E2908" s="14">
        <v>26</v>
      </c>
      <c r="F2908" s="17">
        <f>INT((VLOOKUP($C2908,装备数值,2,0)+VLOOKUP($C2908,装备数值,5,0)*($E2908-1))*VLOOKUP($D2908,系数!$K$2:$O$7,2,0))</f>
        <v>0</v>
      </c>
      <c r="G2908" s="17">
        <f>INT((VLOOKUP($C2908,装备数值,3,0)+VLOOKUP($C2908,装备数值,6,0)*($E2908-1))*VLOOKUP($D2908,系数!$K$2:$O$7,3,0))</f>
        <v>240</v>
      </c>
      <c r="H2908" s="17">
        <f t="shared" si="91"/>
        <v>240</v>
      </c>
      <c r="I2908" s="17">
        <f>INT((VLOOKUP($C2908,装备数值,4,0)+VLOOKUP($C2908,装备数值,7,0)*($E2908-1))*VLOOKUP($D2908,系数!$K$2:$O$7,4,0))</f>
        <v>0</v>
      </c>
      <c r="J2908" s="17">
        <f>INT((VLOOKUP($C2908,装备数值,4,0)+VLOOKUP($C2908,装备数值,7,0)*($E2908-1))*VLOOKUP($D2908,系数!$K$2:$O$7,5,0))</f>
        <v>0</v>
      </c>
      <c r="K2908" s="17">
        <f>INT(VLOOKUP(E2908,强化金币,2,1)*VLOOKUP(INDEX(装备!F:F,MATCH(属性!A2908,装备!A:A,0)),系数!$K$12:$M$15,3,0))</f>
        <v>2090</v>
      </c>
      <c r="L2908" s="17"/>
      <c r="M2908" s="17"/>
      <c r="N2908" s="17"/>
      <c r="O2908" s="17">
        <f>IF(E2908=1,"",VLOOKUP(E2908,系数!$S$2:$AB$12,MATCH(属性!C2908,评级,0),1))</f>
        <v>0</v>
      </c>
    </row>
    <row r="2909" spans="1:15" ht="17.25" thickBot="1" x14ac:dyDescent="0.4">
      <c r="A2909" s="15">
        <f t="shared" si="90"/>
        <v>7100025</v>
      </c>
      <c r="B2909" s="17" t="s">
        <v>47</v>
      </c>
      <c r="C2909" s="15">
        <f>INDEX(装备!G:G,MATCH(属性!A2909,装备!A:A,0))</f>
        <v>12</v>
      </c>
      <c r="D2909" s="15" t="str">
        <f>INDEX(装备!E:E,MATCH(属性!A2909,装备!A:A,0))</f>
        <v>weapon</v>
      </c>
      <c r="E2909" s="14">
        <v>27</v>
      </c>
      <c r="F2909" s="17">
        <f>INT((VLOOKUP($C2909,装备数值,2,0)+VLOOKUP($C2909,装备数值,5,0)*($E2909-1))*VLOOKUP($D2909,系数!$K$2:$O$7,2,0))</f>
        <v>0</v>
      </c>
      <c r="G2909" s="17">
        <f>INT((VLOOKUP($C2909,装备数值,3,0)+VLOOKUP($C2909,装备数值,6,0)*($E2909-1))*VLOOKUP($D2909,系数!$K$2:$O$7,3,0))</f>
        <v>244</v>
      </c>
      <c r="H2909" s="17">
        <f t="shared" si="91"/>
        <v>244</v>
      </c>
      <c r="I2909" s="17">
        <f>INT((VLOOKUP($C2909,装备数值,4,0)+VLOOKUP($C2909,装备数值,7,0)*($E2909-1))*VLOOKUP($D2909,系数!$K$2:$O$7,4,0))</f>
        <v>0</v>
      </c>
      <c r="J2909" s="17">
        <f>INT((VLOOKUP($C2909,装备数值,4,0)+VLOOKUP($C2909,装备数值,7,0)*($E2909-1))*VLOOKUP($D2909,系数!$K$2:$O$7,5,0))</f>
        <v>0</v>
      </c>
      <c r="K2909" s="17">
        <f>INT(VLOOKUP(E2909,强化金币,2,1)*VLOOKUP(INDEX(装备!F:F,MATCH(属性!A2909,装备!A:A,0)),系数!$K$12:$M$15,3,0))</f>
        <v>2200</v>
      </c>
      <c r="L2909" s="17"/>
      <c r="M2909" s="17"/>
      <c r="N2909" s="17"/>
      <c r="O2909" s="17">
        <f>IF(E2909=1,"",VLOOKUP(E2909,系数!$S$2:$AB$12,MATCH(属性!C2909,评级,0),1))</f>
        <v>0</v>
      </c>
    </row>
    <row r="2910" spans="1:15" ht="17.25" thickBot="1" x14ac:dyDescent="0.4">
      <c r="A2910" s="15">
        <f t="shared" si="90"/>
        <v>7100025</v>
      </c>
      <c r="B2910" s="17" t="s">
        <v>47</v>
      </c>
      <c r="C2910" s="15">
        <f>INDEX(装备!G:G,MATCH(属性!A2910,装备!A:A,0))</f>
        <v>12</v>
      </c>
      <c r="D2910" s="15" t="str">
        <f>INDEX(装备!E:E,MATCH(属性!A2910,装备!A:A,0))</f>
        <v>weapon</v>
      </c>
      <c r="E2910" s="14">
        <v>28</v>
      </c>
      <c r="F2910" s="17">
        <f>INT((VLOOKUP($C2910,装备数值,2,0)+VLOOKUP($C2910,装备数值,5,0)*($E2910-1))*VLOOKUP($D2910,系数!$K$2:$O$7,2,0))</f>
        <v>0</v>
      </c>
      <c r="G2910" s="17">
        <f>INT((VLOOKUP($C2910,装备数值,3,0)+VLOOKUP($C2910,装备数值,6,0)*($E2910-1))*VLOOKUP($D2910,系数!$K$2:$O$7,3,0))</f>
        <v>248</v>
      </c>
      <c r="H2910" s="17">
        <f t="shared" si="91"/>
        <v>248</v>
      </c>
      <c r="I2910" s="17">
        <f>INT((VLOOKUP($C2910,装备数值,4,0)+VLOOKUP($C2910,装备数值,7,0)*($E2910-1))*VLOOKUP($D2910,系数!$K$2:$O$7,4,0))</f>
        <v>0</v>
      </c>
      <c r="J2910" s="17">
        <f>INT((VLOOKUP($C2910,装备数值,4,0)+VLOOKUP($C2910,装备数值,7,0)*($E2910-1))*VLOOKUP($D2910,系数!$K$2:$O$7,5,0))</f>
        <v>0</v>
      </c>
      <c r="K2910" s="17">
        <f>INT(VLOOKUP(E2910,强化金币,2,1)*VLOOKUP(INDEX(装备!F:F,MATCH(属性!A2910,装备!A:A,0)),系数!$K$12:$M$15,3,0))</f>
        <v>2310</v>
      </c>
      <c r="L2910" s="17"/>
      <c r="M2910" s="17"/>
      <c r="N2910" s="17"/>
      <c r="O2910" s="17">
        <f>IF(E2910=1,"",VLOOKUP(E2910,系数!$S$2:$AB$12,MATCH(属性!C2910,评级,0),1))</f>
        <v>0</v>
      </c>
    </row>
    <row r="2911" spans="1:15" ht="17.25" thickBot="1" x14ac:dyDescent="0.4">
      <c r="A2911" s="15">
        <f t="shared" si="90"/>
        <v>7100025</v>
      </c>
      <c r="B2911" s="17" t="s">
        <v>47</v>
      </c>
      <c r="C2911" s="15">
        <f>INDEX(装备!G:G,MATCH(属性!A2911,装备!A:A,0))</f>
        <v>12</v>
      </c>
      <c r="D2911" s="15" t="str">
        <f>INDEX(装备!E:E,MATCH(属性!A2911,装备!A:A,0))</f>
        <v>weapon</v>
      </c>
      <c r="E2911" s="14">
        <v>29</v>
      </c>
      <c r="F2911" s="17">
        <f>INT((VLOOKUP($C2911,装备数值,2,0)+VLOOKUP($C2911,装备数值,5,0)*($E2911-1))*VLOOKUP($D2911,系数!$K$2:$O$7,2,0))</f>
        <v>0</v>
      </c>
      <c r="G2911" s="17">
        <f>INT((VLOOKUP($C2911,装备数值,3,0)+VLOOKUP($C2911,装备数值,6,0)*($E2911-1))*VLOOKUP($D2911,系数!$K$2:$O$7,3,0))</f>
        <v>252</v>
      </c>
      <c r="H2911" s="17">
        <f t="shared" si="91"/>
        <v>252</v>
      </c>
      <c r="I2911" s="17">
        <f>INT((VLOOKUP($C2911,装备数值,4,0)+VLOOKUP($C2911,装备数值,7,0)*($E2911-1))*VLOOKUP($D2911,系数!$K$2:$O$7,4,0))</f>
        <v>0</v>
      </c>
      <c r="J2911" s="17">
        <f>INT((VLOOKUP($C2911,装备数值,4,0)+VLOOKUP($C2911,装备数值,7,0)*($E2911-1))*VLOOKUP($D2911,系数!$K$2:$O$7,5,0))</f>
        <v>0</v>
      </c>
      <c r="K2911" s="17">
        <f>INT(VLOOKUP(E2911,强化金币,2,1)*VLOOKUP(INDEX(装备!F:F,MATCH(属性!A2911,装备!A:A,0)),系数!$K$12:$M$15,3,0))</f>
        <v>2475</v>
      </c>
      <c r="L2911" s="17"/>
      <c r="M2911" s="17"/>
      <c r="N2911" s="17"/>
      <c r="O2911" s="17">
        <f>IF(E2911=1,"",VLOOKUP(E2911,系数!$S$2:$AB$12,MATCH(属性!C2911,评级,0),1))</f>
        <v>0</v>
      </c>
    </row>
    <row r="2912" spans="1:15" ht="17.25" thickBot="1" x14ac:dyDescent="0.4">
      <c r="A2912" s="15">
        <f t="shared" si="90"/>
        <v>7100025</v>
      </c>
      <c r="B2912" s="17" t="s">
        <v>47</v>
      </c>
      <c r="C2912" s="15">
        <f>INDEX(装备!G:G,MATCH(属性!A2912,装备!A:A,0))</f>
        <v>12</v>
      </c>
      <c r="D2912" s="15" t="str">
        <f>INDEX(装备!E:E,MATCH(属性!A2912,装备!A:A,0))</f>
        <v>weapon</v>
      </c>
      <c r="E2912" s="14">
        <v>30</v>
      </c>
      <c r="F2912" s="17">
        <f>INT((VLOOKUP($C2912,装备数值,2,0)+VLOOKUP($C2912,装备数值,5,0)*($E2912-1))*VLOOKUP($D2912,系数!$K$2:$O$7,2,0))</f>
        <v>0</v>
      </c>
      <c r="G2912" s="17">
        <f>INT((VLOOKUP($C2912,装备数值,3,0)+VLOOKUP($C2912,装备数值,6,0)*($E2912-1))*VLOOKUP($D2912,系数!$K$2:$O$7,3,0))</f>
        <v>256</v>
      </c>
      <c r="H2912" s="17">
        <f t="shared" si="91"/>
        <v>256</v>
      </c>
      <c r="I2912" s="17">
        <f>INT((VLOOKUP($C2912,装备数值,4,0)+VLOOKUP($C2912,装备数值,7,0)*($E2912-1))*VLOOKUP($D2912,系数!$K$2:$O$7,4,0))</f>
        <v>0</v>
      </c>
      <c r="J2912" s="17">
        <f>INT((VLOOKUP($C2912,装备数值,4,0)+VLOOKUP($C2912,装备数值,7,0)*($E2912-1))*VLOOKUP($D2912,系数!$K$2:$O$7,5,0))</f>
        <v>0</v>
      </c>
      <c r="K2912" s="17">
        <f>INT(VLOOKUP(E2912,强化金币,2,1)*VLOOKUP(INDEX(装备!F:F,MATCH(属性!A2912,装备!A:A,0)),系数!$K$12:$M$15,3,0))</f>
        <v>2750</v>
      </c>
      <c r="L2912" s="17"/>
      <c r="M2912" s="17"/>
      <c r="N2912" s="17"/>
      <c r="O2912" s="17">
        <f>IF(E2912=1,"",VLOOKUP(E2912,系数!$S$2:$AB$12,MATCH(属性!C2912,评级,0),1))</f>
        <v>0</v>
      </c>
    </row>
    <row r="2913" spans="1:15" ht="17.25" thickBot="1" x14ac:dyDescent="0.4">
      <c r="A2913" s="15">
        <f t="shared" si="90"/>
        <v>7100025</v>
      </c>
      <c r="B2913" s="17" t="s">
        <v>47</v>
      </c>
      <c r="C2913" s="15">
        <f>INDEX(装备!G:G,MATCH(属性!A2913,装备!A:A,0))</f>
        <v>12</v>
      </c>
      <c r="D2913" s="15" t="str">
        <f>INDEX(装备!E:E,MATCH(属性!A2913,装备!A:A,0))</f>
        <v>weapon</v>
      </c>
      <c r="E2913" s="14">
        <v>31</v>
      </c>
      <c r="F2913" s="17">
        <f>INT((VLOOKUP($C2913,装备数值,2,0)+VLOOKUP($C2913,装备数值,5,0)*($E2913-1))*VLOOKUP($D2913,系数!$K$2:$O$7,2,0))</f>
        <v>0</v>
      </c>
      <c r="G2913" s="17">
        <f>INT((VLOOKUP($C2913,装备数值,3,0)+VLOOKUP($C2913,装备数值,6,0)*($E2913-1))*VLOOKUP($D2913,系数!$K$2:$O$7,3,0))</f>
        <v>260</v>
      </c>
      <c r="H2913" s="17">
        <f t="shared" si="91"/>
        <v>260</v>
      </c>
      <c r="I2913" s="17">
        <f>INT((VLOOKUP($C2913,装备数值,4,0)+VLOOKUP($C2913,装备数值,7,0)*($E2913-1))*VLOOKUP($D2913,系数!$K$2:$O$7,4,0))</f>
        <v>0</v>
      </c>
      <c r="J2913" s="17">
        <f>INT((VLOOKUP($C2913,装备数值,4,0)+VLOOKUP($C2913,装备数值,7,0)*($E2913-1))*VLOOKUP($D2913,系数!$K$2:$O$7,5,0))</f>
        <v>0</v>
      </c>
      <c r="K2913" s="17">
        <f>INT(VLOOKUP(E2913,强化金币,2,1)*VLOOKUP(INDEX(装备!F:F,MATCH(属性!A2913,装备!A:A,0)),系数!$K$12:$M$15,3,0))</f>
        <v>3025</v>
      </c>
      <c r="L2913" s="17"/>
      <c r="M2913" s="17"/>
      <c r="N2913" s="17"/>
      <c r="O2913" s="17">
        <f>IF(E2913=1,"",VLOOKUP(E2913,系数!$S$2:$AB$12,MATCH(属性!C2913,评级,0),1))</f>
        <v>0</v>
      </c>
    </row>
    <row r="2914" spans="1:15" ht="17.25" thickBot="1" x14ac:dyDescent="0.4">
      <c r="A2914" s="15">
        <f t="shared" si="90"/>
        <v>7100025</v>
      </c>
      <c r="B2914" s="17" t="s">
        <v>47</v>
      </c>
      <c r="C2914" s="15">
        <f>INDEX(装备!G:G,MATCH(属性!A2914,装备!A:A,0))</f>
        <v>12</v>
      </c>
      <c r="D2914" s="15" t="str">
        <f>INDEX(装备!E:E,MATCH(属性!A2914,装备!A:A,0))</f>
        <v>weapon</v>
      </c>
      <c r="E2914" s="14">
        <v>32</v>
      </c>
      <c r="F2914" s="17">
        <f>INT((VLOOKUP($C2914,装备数值,2,0)+VLOOKUP($C2914,装备数值,5,0)*($E2914-1))*VLOOKUP($D2914,系数!$K$2:$O$7,2,0))</f>
        <v>0</v>
      </c>
      <c r="G2914" s="17">
        <f>INT((VLOOKUP($C2914,装备数值,3,0)+VLOOKUP($C2914,装备数值,6,0)*($E2914-1))*VLOOKUP($D2914,系数!$K$2:$O$7,3,0))</f>
        <v>264</v>
      </c>
      <c r="H2914" s="17">
        <f t="shared" si="91"/>
        <v>264</v>
      </c>
      <c r="I2914" s="17">
        <f>INT((VLOOKUP($C2914,装备数值,4,0)+VLOOKUP($C2914,装备数值,7,0)*($E2914-1))*VLOOKUP($D2914,系数!$K$2:$O$7,4,0))</f>
        <v>0</v>
      </c>
      <c r="J2914" s="17">
        <f>INT((VLOOKUP($C2914,装备数值,4,0)+VLOOKUP($C2914,装备数值,7,0)*($E2914-1))*VLOOKUP($D2914,系数!$K$2:$O$7,5,0))</f>
        <v>0</v>
      </c>
      <c r="K2914" s="17">
        <f>INT(VLOOKUP(E2914,强化金币,2,1)*VLOOKUP(INDEX(装备!F:F,MATCH(属性!A2914,装备!A:A,0)),系数!$K$12:$M$15,3,0))</f>
        <v>3300</v>
      </c>
      <c r="L2914" s="17"/>
      <c r="M2914" s="17"/>
      <c r="N2914" s="17"/>
      <c r="O2914" s="17">
        <f>IF(E2914=1,"",VLOOKUP(E2914,系数!$S$2:$AB$12,MATCH(属性!C2914,评级,0),1))</f>
        <v>0</v>
      </c>
    </row>
    <row r="2915" spans="1:15" ht="17.25" thickBot="1" x14ac:dyDescent="0.4">
      <c r="A2915" s="15">
        <f t="shared" si="90"/>
        <v>7100025</v>
      </c>
      <c r="B2915" s="17" t="s">
        <v>47</v>
      </c>
      <c r="C2915" s="15">
        <f>INDEX(装备!G:G,MATCH(属性!A2915,装备!A:A,0))</f>
        <v>12</v>
      </c>
      <c r="D2915" s="15" t="str">
        <f>INDEX(装备!E:E,MATCH(属性!A2915,装备!A:A,0))</f>
        <v>weapon</v>
      </c>
      <c r="E2915" s="14">
        <v>33</v>
      </c>
      <c r="F2915" s="17">
        <f>INT((VLOOKUP($C2915,装备数值,2,0)+VLOOKUP($C2915,装备数值,5,0)*($E2915-1))*VLOOKUP($D2915,系数!$K$2:$O$7,2,0))</f>
        <v>0</v>
      </c>
      <c r="G2915" s="17">
        <f>INT((VLOOKUP($C2915,装备数值,3,0)+VLOOKUP($C2915,装备数值,6,0)*($E2915-1))*VLOOKUP($D2915,系数!$K$2:$O$7,3,0))</f>
        <v>268</v>
      </c>
      <c r="H2915" s="17">
        <f t="shared" si="91"/>
        <v>268</v>
      </c>
      <c r="I2915" s="17">
        <f>INT((VLOOKUP($C2915,装备数值,4,0)+VLOOKUP($C2915,装备数值,7,0)*($E2915-1))*VLOOKUP($D2915,系数!$K$2:$O$7,4,0))</f>
        <v>0</v>
      </c>
      <c r="J2915" s="17">
        <f>INT((VLOOKUP($C2915,装备数值,4,0)+VLOOKUP($C2915,装备数值,7,0)*($E2915-1))*VLOOKUP($D2915,系数!$K$2:$O$7,5,0))</f>
        <v>0</v>
      </c>
      <c r="K2915" s="17">
        <f>INT(VLOOKUP(E2915,强化金币,2,1)*VLOOKUP(INDEX(装备!F:F,MATCH(属性!A2915,装备!A:A,0)),系数!$K$12:$M$15,3,0))</f>
        <v>3575</v>
      </c>
      <c r="L2915" s="17"/>
      <c r="M2915" s="17"/>
      <c r="N2915" s="17"/>
      <c r="O2915" s="17">
        <f>IF(E2915=1,"",VLOOKUP(E2915,系数!$S$2:$AB$12,MATCH(属性!C2915,评级,0),1))</f>
        <v>0</v>
      </c>
    </row>
    <row r="2916" spans="1:15" ht="17.25" thickBot="1" x14ac:dyDescent="0.4">
      <c r="A2916" s="15">
        <f t="shared" si="90"/>
        <v>7100025</v>
      </c>
      <c r="B2916" s="17" t="s">
        <v>47</v>
      </c>
      <c r="C2916" s="15">
        <f>INDEX(装备!G:G,MATCH(属性!A2916,装备!A:A,0))</f>
        <v>12</v>
      </c>
      <c r="D2916" s="15" t="str">
        <f>INDEX(装备!E:E,MATCH(属性!A2916,装备!A:A,0))</f>
        <v>weapon</v>
      </c>
      <c r="E2916" s="14">
        <v>34</v>
      </c>
      <c r="F2916" s="17">
        <f>INT((VLOOKUP($C2916,装备数值,2,0)+VLOOKUP($C2916,装备数值,5,0)*($E2916-1))*VLOOKUP($D2916,系数!$K$2:$O$7,2,0))</f>
        <v>0</v>
      </c>
      <c r="G2916" s="17">
        <f>INT((VLOOKUP($C2916,装备数值,3,0)+VLOOKUP($C2916,装备数值,6,0)*($E2916-1))*VLOOKUP($D2916,系数!$K$2:$O$7,3,0))</f>
        <v>272</v>
      </c>
      <c r="H2916" s="17">
        <f t="shared" si="91"/>
        <v>272</v>
      </c>
      <c r="I2916" s="17">
        <f>INT((VLOOKUP($C2916,装备数值,4,0)+VLOOKUP($C2916,装备数值,7,0)*($E2916-1))*VLOOKUP($D2916,系数!$K$2:$O$7,4,0))</f>
        <v>0</v>
      </c>
      <c r="J2916" s="17">
        <f>INT((VLOOKUP($C2916,装备数值,4,0)+VLOOKUP($C2916,装备数值,7,0)*($E2916-1))*VLOOKUP($D2916,系数!$K$2:$O$7,5,0))</f>
        <v>0</v>
      </c>
      <c r="K2916" s="17">
        <f>INT(VLOOKUP(E2916,强化金币,2,1)*VLOOKUP(INDEX(装备!F:F,MATCH(属性!A2916,装备!A:A,0)),系数!$K$12:$M$15,3,0))</f>
        <v>3850</v>
      </c>
      <c r="L2916" s="17"/>
      <c r="M2916" s="17"/>
      <c r="N2916" s="17"/>
      <c r="O2916" s="17">
        <f>IF(E2916=1,"",VLOOKUP(E2916,系数!$S$2:$AB$12,MATCH(属性!C2916,评级,0),1))</f>
        <v>0</v>
      </c>
    </row>
    <row r="2917" spans="1:15" ht="17.25" thickBot="1" x14ac:dyDescent="0.4">
      <c r="A2917" s="15">
        <f t="shared" si="90"/>
        <v>7100025</v>
      </c>
      <c r="B2917" s="17" t="s">
        <v>47</v>
      </c>
      <c r="C2917" s="15">
        <f>INDEX(装备!G:G,MATCH(属性!A2917,装备!A:A,0))</f>
        <v>12</v>
      </c>
      <c r="D2917" s="15" t="str">
        <f>INDEX(装备!E:E,MATCH(属性!A2917,装备!A:A,0))</f>
        <v>weapon</v>
      </c>
      <c r="E2917" s="14">
        <v>35</v>
      </c>
      <c r="F2917" s="17">
        <f>INT((VLOOKUP($C2917,装备数值,2,0)+VLOOKUP($C2917,装备数值,5,0)*($E2917-1))*VLOOKUP($D2917,系数!$K$2:$O$7,2,0))</f>
        <v>0</v>
      </c>
      <c r="G2917" s="17">
        <f>INT((VLOOKUP($C2917,装备数值,3,0)+VLOOKUP($C2917,装备数值,6,0)*($E2917-1))*VLOOKUP($D2917,系数!$K$2:$O$7,3,0))</f>
        <v>276</v>
      </c>
      <c r="H2917" s="17">
        <f t="shared" si="91"/>
        <v>276</v>
      </c>
      <c r="I2917" s="17">
        <f>INT((VLOOKUP($C2917,装备数值,4,0)+VLOOKUP($C2917,装备数值,7,0)*($E2917-1))*VLOOKUP($D2917,系数!$K$2:$O$7,4,0))</f>
        <v>0</v>
      </c>
      <c r="J2917" s="17">
        <f>INT((VLOOKUP($C2917,装备数值,4,0)+VLOOKUP($C2917,装备数值,7,0)*($E2917-1))*VLOOKUP($D2917,系数!$K$2:$O$7,5,0))</f>
        <v>0</v>
      </c>
      <c r="K2917" s="17">
        <f>INT(VLOOKUP(E2917,强化金币,2,1)*VLOOKUP(INDEX(装备!F:F,MATCH(属性!A2917,装备!A:A,0)),系数!$K$12:$M$15,3,0))</f>
        <v>4125</v>
      </c>
      <c r="L2917" s="17"/>
      <c r="M2917" s="17"/>
      <c r="N2917" s="17"/>
      <c r="O2917" s="17">
        <f>IF(E2917=1,"",VLOOKUP(E2917,系数!$S$2:$AB$12,MATCH(属性!C2917,评级,0),1))</f>
        <v>0</v>
      </c>
    </row>
    <row r="2918" spans="1:15" ht="17.25" thickBot="1" x14ac:dyDescent="0.4">
      <c r="A2918" s="15">
        <f t="shared" si="90"/>
        <v>7100025</v>
      </c>
      <c r="B2918" s="17" t="s">
        <v>47</v>
      </c>
      <c r="C2918" s="15">
        <f>INDEX(装备!G:G,MATCH(属性!A2918,装备!A:A,0))</f>
        <v>12</v>
      </c>
      <c r="D2918" s="15" t="str">
        <f>INDEX(装备!E:E,MATCH(属性!A2918,装备!A:A,0))</f>
        <v>weapon</v>
      </c>
      <c r="E2918" s="14">
        <v>36</v>
      </c>
      <c r="F2918" s="17">
        <f>INT((VLOOKUP($C2918,装备数值,2,0)+VLOOKUP($C2918,装备数值,5,0)*($E2918-1))*VLOOKUP($D2918,系数!$K$2:$O$7,2,0))</f>
        <v>0</v>
      </c>
      <c r="G2918" s="17">
        <f>INT((VLOOKUP($C2918,装备数值,3,0)+VLOOKUP($C2918,装备数值,6,0)*($E2918-1))*VLOOKUP($D2918,系数!$K$2:$O$7,3,0))</f>
        <v>280</v>
      </c>
      <c r="H2918" s="17">
        <f t="shared" si="91"/>
        <v>280</v>
      </c>
      <c r="I2918" s="17">
        <f>INT((VLOOKUP($C2918,装备数值,4,0)+VLOOKUP($C2918,装备数值,7,0)*($E2918-1))*VLOOKUP($D2918,系数!$K$2:$O$7,4,0))</f>
        <v>0</v>
      </c>
      <c r="J2918" s="17">
        <f>INT((VLOOKUP($C2918,装备数值,4,0)+VLOOKUP($C2918,装备数值,7,0)*($E2918-1))*VLOOKUP($D2918,系数!$K$2:$O$7,5,0))</f>
        <v>0</v>
      </c>
      <c r="K2918" s="17">
        <f>INT(VLOOKUP(E2918,强化金币,2,1)*VLOOKUP(INDEX(装备!F:F,MATCH(属性!A2918,装备!A:A,0)),系数!$K$12:$M$15,3,0))</f>
        <v>4400</v>
      </c>
      <c r="L2918" s="17"/>
      <c r="M2918" s="17"/>
      <c r="N2918" s="17"/>
      <c r="O2918" s="17">
        <f>IF(E2918=1,"",VLOOKUP(E2918,系数!$S$2:$AB$12,MATCH(属性!C2918,评级,0),1))</f>
        <v>0</v>
      </c>
    </row>
    <row r="2919" spans="1:15" ht="17.25" thickBot="1" x14ac:dyDescent="0.4">
      <c r="A2919" s="15">
        <f t="shared" si="90"/>
        <v>7100025</v>
      </c>
      <c r="B2919" s="17" t="s">
        <v>47</v>
      </c>
      <c r="C2919" s="15">
        <f>INDEX(装备!G:G,MATCH(属性!A2919,装备!A:A,0))</f>
        <v>12</v>
      </c>
      <c r="D2919" s="15" t="str">
        <f>INDEX(装备!E:E,MATCH(属性!A2919,装备!A:A,0))</f>
        <v>weapon</v>
      </c>
      <c r="E2919" s="14">
        <v>37</v>
      </c>
      <c r="F2919" s="17">
        <f>INT((VLOOKUP($C2919,装备数值,2,0)+VLOOKUP($C2919,装备数值,5,0)*($E2919-1))*VLOOKUP($D2919,系数!$K$2:$O$7,2,0))</f>
        <v>0</v>
      </c>
      <c r="G2919" s="17">
        <f>INT((VLOOKUP($C2919,装备数值,3,0)+VLOOKUP($C2919,装备数值,6,0)*($E2919-1))*VLOOKUP($D2919,系数!$K$2:$O$7,3,0))</f>
        <v>284</v>
      </c>
      <c r="H2919" s="17">
        <f t="shared" si="91"/>
        <v>284</v>
      </c>
      <c r="I2919" s="17">
        <f>INT((VLOOKUP($C2919,装备数值,4,0)+VLOOKUP($C2919,装备数值,7,0)*($E2919-1))*VLOOKUP($D2919,系数!$K$2:$O$7,4,0))</f>
        <v>0</v>
      </c>
      <c r="J2919" s="17">
        <f>INT((VLOOKUP($C2919,装备数值,4,0)+VLOOKUP($C2919,装备数值,7,0)*($E2919-1))*VLOOKUP($D2919,系数!$K$2:$O$7,5,0))</f>
        <v>0</v>
      </c>
      <c r="K2919" s="17">
        <f>INT(VLOOKUP(E2919,强化金币,2,1)*VLOOKUP(INDEX(装备!F:F,MATCH(属性!A2919,装备!A:A,0)),系数!$K$12:$M$15,3,0))</f>
        <v>4675</v>
      </c>
      <c r="L2919" s="17"/>
      <c r="M2919" s="17"/>
      <c r="N2919" s="17"/>
      <c r="O2919" s="17">
        <f>IF(E2919=1,"",VLOOKUP(E2919,系数!$S$2:$AB$12,MATCH(属性!C2919,评级,0),1))</f>
        <v>0</v>
      </c>
    </row>
    <row r="2920" spans="1:15" ht="17.25" thickBot="1" x14ac:dyDescent="0.4">
      <c r="A2920" s="15">
        <f t="shared" si="90"/>
        <v>7100025</v>
      </c>
      <c r="B2920" s="17" t="s">
        <v>47</v>
      </c>
      <c r="C2920" s="15">
        <f>INDEX(装备!G:G,MATCH(属性!A2920,装备!A:A,0))</f>
        <v>12</v>
      </c>
      <c r="D2920" s="15" t="str">
        <f>INDEX(装备!E:E,MATCH(属性!A2920,装备!A:A,0))</f>
        <v>weapon</v>
      </c>
      <c r="E2920" s="14">
        <v>38</v>
      </c>
      <c r="F2920" s="17">
        <f>INT((VLOOKUP($C2920,装备数值,2,0)+VLOOKUP($C2920,装备数值,5,0)*($E2920-1))*VLOOKUP($D2920,系数!$K$2:$O$7,2,0))</f>
        <v>0</v>
      </c>
      <c r="G2920" s="17">
        <f>INT((VLOOKUP($C2920,装备数值,3,0)+VLOOKUP($C2920,装备数值,6,0)*($E2920-1))*VLOOKUP($D2920,系数!$K$2:$O$7,3,0))</f>
        <v>288</v>
      </c>
      <c r="H2920" s="17">
        <f t="shared" si="91"/>
        <v>288</v>
      </c>
      <c r="I2920" s="17">
        <f>INT((VLOOKUP($C2920,装备数值,4,0)+VLOOKUP($C2920,装备数值,7,0)*($E2920-1))*VLOOKUP($D2920,系数!$K$2:$O$7,4,0))</f>
        <v>0</v>
      </c>
      <c r="J2920" s="17">
        <f>INT((VLOOKUP($C2920,装备数值,4,0)+VLOOKUP($C2920,装备数值,7,0)*($E2920-1))*VLOOKUP($D2920,系数!$K$2:$O$7,5,0))</f>
        <v>0</v>
      </c>
      <c r="K2920" s="17">
        <f>INT(VLOOKUP(E2920,强化金币,2,1)*VLOOKUP(INDEX(装备!F:F,MATCH(属性!A2920,装备!A:A,0)),系数!$K$12:$M$15,3,0))</f>
        <v>4950</v>
      </c>
      <c r="L2920" s="17"/>
      <c r="M2920" s="17"/>
      <c r="N2920" s="17"/>
      <c r="O2920" s="17">
        <f>IF(E2920=1,"",VLOOKUP(E2920,系数!$S$2:$AB$12,MATCH(属性!C2920,评级,0),1))</f>
        <v>0</v>
      </c>
    </row>
    <row r="2921" spans="1:15" ht="17.25" thickBot="1" x14ac:dyDescent="0.4">
      <c r="A2921" s="15">
        <f t="shared" si="90"/>
        <v>7100025</v>
      </c>
      <c r="B2921" s="17" t="s">
        <v>47</v>
      </c>
      <c r="C2921" s="15">
        <f>INDEX(装备!G:G,MATCH(属性!A2921,装备!A:A,0))</f>
        <v>12</v>
      </c>
      <c r="D2921" s="15" t="str">
        <f>INDEX(装备!E:E,MATCH(属性!A2921,装备!A:A,0))</f>
        <v>weapon</v>
      </c>
      <c r="E2921" s="14">
        <v>39</v>
      </c>
      <c r="F2921" s="17">
        <f>INT((VLOOKUP($C2921,装备数值,2,0)+VLOOKUP($C2921,装备数值,5,0)*($E2921-1))*VLOOKUP($D2921,系数!$K$2:$O$7,2,0))</f>
        <v>0</v>
      </c>
      <c r="G2921" s="17">
        <f>INT((VLOOKUP($C2921,装备数值,3,0)+VLOOKUP($C2921,装备数值,6,0)*($E2921-1))*VLOOKUP($D2921,系数!$K$2:$O$7,3,0))</f>
        <v>292</v>
      </c>
      <c r="H2921" s="17">
        <f t="shared" si="91"/>
        <v>292</v>
      </c>
      <c r="I2921" s="17">
        <f>INT((VLOOKUP($C2921,装备数值,4,0)+VLOOKUP($C2921,装备数值,7,0)*($E2921-1))*VLOOKUP($D2921,系数!$K$2:$O$7,4,0))</f>
        <v>0</v>
      </c>
      <c r="J2921" s="17">
        <f>INT((VLOOKUP($C2921,装备数值,4,0)+VLOOKUP($C2921,装备数值,7,0)*($E2921-1))*VLOOKUP($D2921,系数!$K$2:$O$7,5,0))</f>
        <v>0</v>
      </c>
      <c r="K2921" s="17">
        <f>INT(VLOOKUP(E2921,强化金币,2,1)*VLOOKUP(INDEX(装备!F:F,MATCH(属性!A2921,装备!A:A,0)),系数!$K$12:$M$15,3,0))</f>
        <v>5500</v>
      </c>
      <c r="L2921" s="17"/>
      <c r="M2921" s="17"/>
      <c r="N2921" s="17"/>
      <c r="O2921" s="17">
        <f>IF(E2921=1,"",VLOOKUP(E2921,系数!$S$2:$AB$12,MATCH(属性!C2921,评级,0),1))</f>
        <v>0</v>
      </c>
    </row>
    <row r="2922" spans="1:15" ht="17.25" thickBot="1" x14ac:dyDescent="0.4">
      <c r="A2922" s="15">
        <f t="shared" si="90"/>
        <v>7100025</v>
      </c>
      <c r="B2922" s="17" t="s">
        <v>47</v>
      </c>
      <c r="C2922" s="15">
        <f>INDEX(装备!G:G,MATCH(属性!A2922,装备!A:A,0))</f>
        <v>12</v>
      </c>
      <c r="D2922" s="15" t="str">
        <f>INDEX(装备!E:E,MATCH(属性!A2922,装备!A:A,0))</f>
        <v>weapon</v>
      </c>
      <c r="E2922" s="14">
        <v>40</v>
      </c>
      <c r="F2922" s="17">
        <f>INT((VLOOKUP($C2922,装备数值,2,0)+VLOOKUP($C2922,装备数值,5,0)*($E2922-1))*VLOOKUP($D2922,系数!$K$2:$O$7,2,0))</f>
        <v>0</v>
      </c>
      <c r="G2922" s="17">
        <f>INT((VLOOKUP($C2922,装备数值,3,0)+VLOOKUP($C2922,装备数值,6,0)*($E2922-1))*VLOOKUP($D2922,系数!$K$2:$O$7,3,0))</f>
        <v>296</v>
      </c>
      <c r="H2922" s="17">
        <f t="shared" si="91"/>
        <v>296</v>
      </c>
      <c r="I2922" s="17">
        <f>INT((VLOOKUP($C2922,装备数值,4,0)+VLOOKUP($C2922,装备数值,7,0)*($E2922-1))*VLOOKUP($D2922,系数!$K$2:$O$7,4,0))</f>
        <v>0</v>
      </c>
      <c r="J2922" s="17">
        <f>INT((VLOOKUP($C2922,装备数值,4,0)+VLOOKUP($C2922,装备数值,7,0)*($E2922-1))*VLOOKUP($D2922,系数!$K$2:$O$7,5,0))</f>
        <v>0</v>
      </c>
      <c r="K2922" s="17">
        <f>INT(VLOOKUP(E2922,强化金币,2,1)*VLOOKUP(INDEX(装备!F:F,MATCH(属性!A2922,装备!A:A,0)),系数!$K$12:$M$15,3,0))</f>
        <v>6600</v>
      </c>
      <c r="L2922" s="17"/>
      <c r="M2922" s="17"/>
      <c r="N2922" s="17"/>
      <c r="O2922" s="17">
        <f>IF(E2922=1,"",VLOOKUP(E2922,系数!$S$2:$AB$12,MATCH(属性!C2922,评级,0),1))</f>
        <v>0</v>
      </c>
    </row>
    <row r="2923" spans="1:15" ht="17.25" thickBot="1" x14ac:dyDescent="0.4">
      <c r="A2923" s="15">
        <f t="shared" si="90"/>
        <v>7100025</v>
      </c>
      <c r="B2923" s="17" t="s">
        <v>47</v>
      </c>
      <c r="C2923" s="15">
        <f>INDEX(装备!G:G,MATCH(属性!A2923,装备!A:A,0))</f>
        <v>12</v>
      </c>
      <c r="D2923" s="15" t="str">
        <f>INDEX(装备!E:E,MATCH(属性!A2923,装备!A:A,0))</f>
        <v>weapon</v>
      </c>
      <c r="E2923" s="14">
        <v>41</v>
      </c>
      <c r="F2923" s="17">
        <f>INT((VLOOKUP($C2923,装备数值,2,0)+VLOOKUP($C2923,装备数值,5,0)*($E2923-1))*VLOOKUP($D2923,系数!$K$2:$O$7,2,0))</f>
        <v>0</v>
      </c>
      <c r="G2923" s="17">
        <f>INT((VLOOKUP($C2923,装备数值,3,0)+VLOOKUP($C2923,装备数值,6,0)*($E2923-1))*VLOOKUP($D2923,系数!$K$2:$O$7,3,0))</f>
        <v>300</v>
      </c>
      <c r="H2923" s="17">
        <f t="shared" si="91"/>
        <v>300</v>
      </c>
      <c r="I2923" s="17">
        <f>INT((VLOOKUP($C2923,装备数值,4,0)+VLOOKUP($C2923,装备数值,7,0)*($E2923-1))*VLOOKUP($D2923,系数!$K$2:$O$7,4,0))</f>
        <v>0</v>
      </c>
      <c r="J2923" s="17">
        <f>INT((VLOOKUP($C2923,装备数值,4,0)+VLOOKUP($C2923,装备数值,7,0)*($E2923-1))*VLOOKUP($D2923,系数!$K$2:$O$7,5,0))</f>
        <v>0</v>
      </c>
      <c r="K2923" s="17">
        <f>INT(VLOOKUP(E2923,强化金币,2,1)*VLOOKUP(INDEX(装备!F:F,MATCH(属性!A2923,装备!A:A,0)),系数!$K$12:$M$15,3,0))</f>
        <v>7700</v>
      </c>
      <c r="L2923" s="17"/>
      <c r="M2923" s="17"/>
      <c r="N2923" s="17"/>
      <c r="O2923" s="17">
        <f>IF(E2923=1,"",VLOOKUP(E2923,系数!$S$2:$AB$12,MATCH(属性!C2923,评级,0),1))</f>
        <v>0</v>
      </c>
    </row>
    <row r="2924" spans="1:15" ht="17.25" thickBot="1" x14ac:dyDescent="0.4">
      <c r="A2924" s="15">
        <f t="shared" si="90"/>
        <v>7100025</v>
      </c>
      <c r="B2924" s="17" t="s">
        <v>47</v>
      </c>
      <c r="C2924" s="15">
        <f>INDEX(装备!G:G,MATCH(属性!A2924,装备!A:A,0))</f>
        <v>12</v>
      </c>
      <c r="D2924" s="15" t="str">
        <f>INDEX(装备!E:E,MATCH(属性!A2924,装备!A:A,0))</f>
        <v>weapon</v>
      </c>
      <c r="E2924" s="14">
        <v>42</v>
      </c>
      <c r="F2924" s="17">
        <f>INT((VLOOKUP($C2924,装备数值,2,0)+VLOOKUP($C2924,装备数值,5,0)*($E2924-1))*VLOOKUP($D2924,系数!$K$2:$O$7,2,0))</f>
        <v>0</v>
      </c>
      <c r="G2924" s="17">
        <f>INT((VLOOKUP($C2924,装备数值,3,0)+VLOOKUP($C2924,装备数值,6,0)*($E2924-1))*VLOOKUP($D2924,系数!$K$2:$O$7,3,0))</f>
        <v>304</v>
      </c>
      <c r="H2924" s="17">
        <f t="shared" si="91"/>
        <v>304</v>
      </c>
      <c r="I2924" s="17">
        <f>INT((VLOOKUP($C2924,装备数值,4,0)+VLOOKUP($C2924,装备数值,7,0)*($E2924-1))*VLOOKUP($D2924,系数!$K$2:$O$7,4,0))</f>
        <v>0</v>
      </c>
      <c r="J2924" s="17">
        <f>INT((VLOOKUP($C2924,装备数值,4,0)+VLOOKUP($C2924,装备数值,7,0)*($E2924-1))*VLOOKUP($D2924,系数!$K$2:$O$7,5,0))</f>
        <v>0</v>
      </c>
      <c r="K2924" s="17">
        <f>INT(VLOOKUP(E2924,强化金币,2,1)*VLOOKUP(INDEX(装备!F:F,MATCH(属性!A2924,装备!A:A,0)),系数!$K$12:$M$15,3,0))</f>
        <v>8800</v>
      </c>
      <c r="L2924" s="17"/>
      <c r="M2924" s="17"/>
      <c r="N2924" s="17"/>
      <c r="O2924" s="17">
        <f>IF(E2924=1,"",VLOOKUP(E2924,系数!$S$2:$AB$12,MATCH(属性!C2924,评级,0),1))</f>
        <v>0</v>
      </c>
    </row>
    <row r="2925" spans="1:15" ht="17.25" thickBot="1" x14ac:dyDescent="0.4">
      <c r="A2925" s="15">
        <f t="shared" si="90"/>
        <v>7100025</v>
      </c>
      <c r="B2925" s="17" t="s">
        <v>47</v>
      </c>
      <c r="C2925" s="15">
        <f>INDEX(装备!G:G,MATCH(属性!A2925,装备!A:A,0))</f>
        <v>12</v>
      </c>
      <c r="D2925" s="15" t="str">
        <f>INDEX(装备!E:E,MATCH(属性!A2925,装备!A:A,0))</f>
        <v>weapon</v>
      </c>
      <c r="E2925" s="14">
        <v>43</v>
      </c>
      <c r="F2925" s="17">
        <f>INT((VLOOKUP($C2925,装备数值,2,0)+VLOOKUP($C2925,装备数值,5,0)*($E2925-1))*VLOOKUP($D2925,系数!$K$2:$O$7,2,0))</f>
        <v>0</v>
      </c>
      <c r="G2925" s="17">
        <f>INT((VLOOKUP($C2925,装备数值,3,0)+VLOOKUP($C2925,装备数值,6,0)*($E2925-1))*VLOOKUP($D2925,系数!$K$2:$O$7,3,0))</f>
        <v>308</v>
      </c>
      <c r="H2925" s="17">
        <f t="shared" si="91"/>
        <v>308</v>
      </c>
      <c r="I2925" s="17">
        <f>INT((VLOOKUP($C2925,装备数值,4,0)+VLOOKUP($C2925,装备数值,7,0)*($E2925-1))*VLOOKUP($D2925,系数!$K$2:$O$7,4,0))</f>
        <v>0</v>
      </c>
      <c r="J2925" s="17">
        <f>INT((VLOOKUP($C2925,装备数值,4,0)+VLOOKUP($C2925,装备数值,7,0)*($E2925-1))*VLOOKUP($D2925,系数!$K$2:$O$7,5,0))</f>
        <v>0</v>
      </c>
      <c r="K2925" s="17">
        <f>INT(VLOOKUP(E2925,强化金币,2,1)*VLOOKUP(INDEX(装备!F:F,MATCH(属性!A2925,装备!A:A,0)),系数!$K$12:$M$15,3,0))</f>
        <v>9900</v>
      </c>
      <c r="L2925" s="17"/>
      <c r="M2925" s="17"/>
      <c r="N2925" s="17"/>
      <c r="O2925" s="17">
        <f>IF(E2925=1,"",VLOOKUP(E2925,系数!$S$2:$AB$12,MATCH(属性!C2925,评级,0),1))</f>
        <v>0</v>
      </c>
    </row>
    <row r="2926" spans="1:15" ht="17.25" thickBot="1" x14ac:dyDescent="0.4">
      <c r="A2926" s="15">
        <f t="shared" si="90"/>
        <v>7100025</v>
      </c>
      <c r="B2926" s="17" t="s">
        <v>47</v>
      </c>
      <c r="C2926" s="15">
        <f>INDEX(装备!G:G,MATCH(属性!A2926,装备!A:A,0))</f>
        <v>12</v>
      </c>
      <c r="D2926" s="15" t="str">
        <f>INDEX(装备!E:E,MATCH(属性!A2926,装备!A:A,0))</f>
        <v>weapon</v>
      </c>
      <c r="E2926" s="14">
        <v>44</v>
      </c>
      <c r="F2926" s="17">
        <f>INT((VLOOKUP($C2926,装备数值,2,0)+VLOOKUP($C2926,装备数值,5,0)*($E2926-1))*VLOOKUP($D2926,系数!$K$2:$O$7,2,0))</f>
        <v>0</v>
      </c>
      <c r="G2926" s="17">
        <f>INT((VLOOKUP($C2926,装备数值,3,0)+VLOOKUP($C2926,装备数值,6,0)*($E2926-1))*VLOOKUP($D2926,系数!$K$2:$O$7,3,0))</f>
        <v>312</v>
      </c>
      <c r="H2926" s="17">
        <f t="shared" si="91"/>
        <v>312</v>
      </c>
      <c r="I2926" s="17">
        <f>INT((VLOOKUP($C2926,装备数值,4,0)+VLOOKUP($C2926,装备数值,7,0)*($E2926-1))*VLOOKUP($D2926,系数!$K$2:$O$7,4,0))</f>
        <v>0</v>
      </c>
      <c r="J2926" s="17">
        <f>INT((VLOOKUP($C2926,装备数值,4,0)+VLOOKUP($C2926,装备数值,7,0)*($E2926-1))*VLOOKUP($D2926,系数!$K$2:$O$7,5,0))</f>
        <v>0</v>
      </c>
      <c r="K2926" s="17">
        <f>INT(VLOOKUP(E2926,强化金币,2,1)*VLOOKUP(INDEX(装备!F:F,MATCH(属性!A2926,装备!A:A,0)),系数!$K$12:$M$15,3,0))</f>
        <v>11000</v>
      </c>
      <c r="L2926" s="17"/>
      <c r="M2926" s="17"/>
      <c r="N2926" s="17"/>
      <c r="O2926" s="17">
        <f>IF(E2926=1,"",VLOOKUP(E2926,系数!$S$2:$AB$12,MATCH(属性!C2926,评级,0),1))</f>
        <v>0</v>
      </c>
    </row>
    <row r="2927" spans="1:15" ht="17.25" thickBot="1" x14ac:dyDescent="0.4">
      <c r="A2927" s="15">
        <f t="shared" si="90"/>
        <v>7100025</v>
      </c>
      <c r="B2927" s="17" t="s">
        <v>47</v>
      </c>
      <c r="C2927" s="15">
        <f>INDEX(装备!G:G,MATCH(属性!A2927,装备!A:A,0))</f>
        <v>12</v>
      </c>
      <c r="D2927" s="15" t="str">
        <f>INDEX(装备!E:E,MATCH(属性!A2927,装备!A:A,0))</f>
        <v>weapon</v>
      </c>
      <c r="E2927" s="14">
        <v>45</v>
      </c>
      <c r="F2927" s="17">
        <f>INT((VLOOKUP($C2927,装备数值,2,0)+VLOOKUP($C2927,装备数值,5,0)*($E2927-1))*VLOOKUP($D2927,系数!$K$2:$O$7,2,0))</f>
        <v>0</v>
      </c>
      <c r="G2927" s="17">
        <f>INT((VLOOKUP($C2927,装备数值,3,0)+VLOOKUP($C2927,装备数值,6,0)*($E2927-1))*VLOOKUP($D2927,系数!$K$2:$O$7,3,0))</f>
        <v>316</v>
      </c>
      <c r="H2927" s="17">
        <f t="shared" si="91"/>
        <v>316</v>
      </c>
      <c r="I2927" s="17">
        <f>INT((VLOOKUP($C2927,装备数值,4,0)+VLOOKUP($C2927,装备数值,7,0)*($E2927-1))*VLOOKUP($D2927,系数!$K$2:$O$7,4,0))</f>
        <v>0</v>
      </c>
      <c r="J2927" s="17">
        <f>INT((VLOOKUP($C2927,装备数值,4,0)+VLOOKUP($C2927,装备数值,7,0)*($E2927-1))*VLOOKUP($D2927,系数!$K$2:$O$7,5,0))</f>
        <v>0</v>
      </c>
      <c r="K2927" s="17">
        <f>INT(VLOOKUP(E2927,强化金币,2,1)*VLOOKUP(INDEX(装备!F:F,MATCH(属性!A2927,装备!A:A,0)),系数!$K$12:$M$15,3,0))</f>
        <v>12100</v>
      </c>
      <c r="L2927" s="17"/>
      <c r="M2927" s="17"/>
      <c r="N2927" s="17"/>
      <c r="O2927" s="17">
        <f>IF(E2927=1,"",VLOOKUP(E2927,系数!$S$2:$AB$12,MATCH(属性!C2927,评级,0),1))</f>
        <v>0</v>
      </c>
    </row>
    <row r="2928" spans="1:15" ht="17.25" thickBot="1" x14ac:dyDescent="0.4">
      <c r="A2928" s="15">
        <f t="shared" si="90"/>
        <v>7100025</v>
      </c>
      <c r="B2928" s="17" t="s">
        <v>47</v>
      </c>
      <c r="C2928" s="15">
        <f>INDEX(装备!G:G,MATCH(属性!A2928,装备!A:A,0))</f>
        <v>12</v>
      </c>
      <c r="D2928" s="15" t="str">
        <f>INDEX(装备!E:E,MATCH(属性!A2928,装备!A:A,0))</f>
        <v>weapon</v>
      </c>
      <c r="E2928" s="14">
        <v>46</v>
      </c>
      <c r="F2928" s="17">
        <f>INT((VLOOKUP($C2928,装备数值,2,0)+VLOOKUP($C2928,装备数值,5,0)*($E2928-1))*VLOOKUP($D2928,系数!$K$2:$O$7,2,0))</f>
        <v>0</v>
      </c>
      <c r="G2928" s="17">
        <f>INT((VLOOKUP($C2928,装备数值,3,0)+VLOOKUP($C2928,装备数值,6,0)*($E2928-1))*VLOOKUP($D2928,系数!$K$2:$O$7,3,0))</f>
        <v>320</v>
      </c>
      <c r="H2928" s="17">
        <f t="shared" si="91"/>
        <v>320</v>
      </c>
      <c r="I2928" s="17">
        <f>INT((VLOOKUP($C2928,装备数值,4,0)+VLOOKUP($C2928,装备数值,7,0)*($E2928-1))*VLOOKUP($D2928,系数!$K$2:$O$7,4,0))</f>
        <v>0</v>
      </c>
      <c r="J2928" s="17">
        <f>INT((VLOOKUP($C2928,装备数值,4,0)+VLOOKUP($C2928,装备数值,7,0)*($E2928-1))*VLOOKUP($D2928,系数!$K$2:$O$7,5,0))</f>
        <v>0</v>
      </c>
      <c r="K2928" s="17">
        <f>INT(VLOOKUP(E2928,强化金币,2,1)*VLOOKUP(INDEX(装备!F:F,MATCH(属性!A2928,装备!A:A,0)),系数!$K$12:$M$15,3,0))</f>
        <v>13200</v>
      </c>
      <c r="L2928" s="17"/>
      <c r="M2928" s="17"/>
      <c r="N2928" s="17"/>
      <c r="O2928" s="17">
        <f>IF(E2928=1,"",VLOOKUP(E2928,系数!$S$2:$AB$12,MATCH(属性!C2928,评级,0),1))</f>
        <v>0</v>
      </c>
    </row>
    <row r="2929" spans="1:15" ht="17.25" thickBot="1" x14ac:dyDescent="0.4">
      <c r="A2929" s="15">
        <f t="shared" si="90"/>
        <v>7100025</v>
      </c>
      <c r="B2929" s="17" t="s">
        <v>47</v>
      </c>
      <c r="C2929" s="15">
        <f>INDEX(装备!G:G,MATCH(属性!A2929,装备!A:A,0))</f>
        <v>12</v>
      </c>
      <c r="D2929" s="15" t="str">
        <f>INDEX(装备!E:E,MATCH(属性!A2929,装备!A:A,0))</f>
        <v>weapon</v>
      </c>
      <c r="E2929" s="14">
        <v>47</v>
      </c>
      <c r="F2929" s="17">
        <f>INT((VLOOKUP($C2929,装备数值,2,0)+VLOOKUP($C2929,装备数值,5,0)*($E2929-1))*VLOOKUP($D2929,系数!$K$2:$O$7,2,0))</f>
        <v>0</v>
      </c>
      <c r="G2929" s="17">
        <f>INT((VLOOKUP($C2929,装备数值,3,0)+VLOOKUP($C2929,装备数值,6,0)*($E2929-1))*VLOOKUP($D2929,系数!$K$2:$O$7,3,0))</f>
        <v>324</v>
      </c>
      <c r="H2929" s="17">
        <f t="shared" si="91"/>
        <v>324</v>
      </c>
      <c r="I2929" s="17">
        <f>INT((VLOOKUP($C2929,装备数值,4,0)+VLOOKUP($C2929,装备数值,7,0)*($E2929-1))*VLOOKUP($D2929,系数!$K$2:$O$7,4,0))</f>
        <v>0</v>
      </c>
      <c r="J2929" s="17">
        <f>INT((VLOOKUP($C2929,装备数值,4,0)+VLOOKUP($C2929,装备数值,7,0)*($E2929-1))*VLOOKUP($D2929,系数!$K$2:$O$7,5,0))</f>
        <v>0</v>
      </c>
      <c r="K2929" s="17">
        <f>INT(VLOOKUP(E2929,强化金币,2,1)*VLOOKUP(INDEX(装备!F:F,MATCH(属性!A2929,装备!A:A,0)),系数!$K$12:$M$15,3,0))</f>
        <v>14300</v>
      </c>
      <c r="L2929" s="17"/>
      <c r="M2929" s="17"/>
      <c r="N2929" s="17"/>
      <c r="O2929" s="17">
        <f>IF(E2929=1,"",VLOOKUP(E2929,系数!$S$2:$AB$12,MATCH(属性!C2929,评级,0),1))</f>
        <v>0</v>
      </c>
    </row>
    <row r="2930" spans="1:15" ht="17.25" thickBot="1" x14ac:dyDescent="0.4">
      <c r="A2930" s="15">
        <f t="shared" si="90"/>
        <v>7100025</v>
      </c>
      <c r="B2930" s="17" t="s">
        <v>47</v>
      </c>
      <c r="C2930" s="15">
        <f>INDEX(装备!G:G,MATCH(属性!A2930,装备!A:A,0))</f>
        <v>12</v>
      </c>
      <c r="D2930" s="15" t="str">
        <f>INDEX(装备!E:E,MATCH(属性!A2930,装备!A:A,0))</f>
        <v>weapon</v>
      </c>
      <c r="E2930" s="14">
        <v>48</v>
      </c>
      <c r="F2930" s="17">
        <f>INT((VLOOKUP($C2930,装备数值,2,0)+VLOOKUP($C2930,装备数值,5,0)*($E2930-1))*VLOOKUP($D2930,系数!$K$2:$O$7,2,0))</f>
        <v>0</v>
      </c>
      <c r="G2930" s="17">
        <f>INT((VLOOKUP($C2930,装备数值,3,0)+VLOOKUP($C2930,装备数值,6,0)*($E2930-1))*VLOOKUP($D2930,系数!$K$2:$O$7,3,0))</f>
        <v>328</v>
      </c>
      <c r="H2930" s="17">
        <f t="shared" si="91"/>
        <v>328</v>
      </c>
      <c r="I2930" s="17">
        <f>INT((VLOOKUP($C2930,装备数值,4,0)+VLOOKUP($C2930,装备数值,7,0)*($E2930-1))*VLOOKUP($D2930,系数!$K$2:$O$7,4,0))</f>
        <v>0</v>
      </c>
      <c r="J2930" s="17">
        <f>INT((VLOOKUP($C2930,装备数值,4,0)+VLOOKUP($C2930,装备数值,7,0)*($E2930-1))*VLOOKUP($D2930,系数!$K$2:$O$7,5,0))</f>
        <v>0</v>
      </c>
      <c r="K2930" s="17">
        <f>INT(VLOOKUP(E2930,强化金币,2,1)*VLOOKUP(INDEX(装备!F:F,MATCH(属性!A2930,装备!A:A,0)),系数!$K$12:$M$15,3,0))</f>
        <v>15400</v>
      </c>
      <c r="L2930" s="17"/>
      <c r="M2930" s="17"/>
      <c r="N2930" s="17"/>
      <c r="O2930" s="17">
        <f>IF(E2930=1,"",VLOOKUP(E2930,系数!$S$2:$AB$12,MATCH(属性!C2930,评级,0),1))</f>
        <v>0</v>
      </c>
    </row>
    <row r="2931" spans="1:15" ht="17.25" thickBot="1" x14ac:dyDescent="0.4">
      <c r="A2931" s="15">
        <f t="shared" si="90"/>
        <v>7100025</v>
      </c>
      <c r="B2931" s="17" t="s">
        <v>47</v>
      </c>
      <c r="C2931" s="15">
        <f>INDEX(装备!G:G,MATCH(属性!A2931,装备!A:A,0))</f>
        <v>12</v>
      </c>
      <c r="D2931" s="15" t="str">
        <f>INDEX(装备!E:E,MATCH(属性!A2931,装备!A:A,0))</f>
        <v>weapon</v>
      </c>
      <c r="E2931" s="14">
        <v>49</v>
      </c>
      <c r="F2931" s="17">
        <f>INT((VLOOKUP($C2931,装备数值,2,0)+VLOOKUP($C2931,装备数值,5,0)*($E2931-1))*VLOOKUP($D2931,系数!$K$2:$O$7,2,0))</f>
        <v>0</v>
      </c>
      <c r="G2931" s="17">
        <f>INT((VLOOKUP($C2931,装备数值,3,0)+VLOOKUP($C2931,装备数值,6,0)*($E2931-1))*VLOOKUP($D2931,系数!$K$2:$O$7,3,0))</f>
        <v>332</v>
      </c>
      <c r="H2931" s="17">
        <f t="shared" si="91"/>
        <v>332</v>
      </c>
      <c r="I2931" s="17">
        <f>INT((VLOOKUP($C2931,装备数值,4,0)+VLOOKUP($C2931,装备数值,7,0)*($E2931-1))*VLOOKUP($D2931,系数!$K$2:$O$7,4,0))</f>
        <v>0</v>
      </c>
      <c r="J2931" s="17">
        <f>INT((VLOOKUP($C2931,装备数值,4,0)+VLOOKUP($C2931,装备数值,7,0)*($E2931-1))*VLOOKUP($D2931,系数!$K$2:$O$7,5,0))</f>
        <v>0</v>
      </c>
      <c r="K2931" s="17">
        <f>INT(VLOOKUP(E2931,强化金币,2,1)*VLOOKUP(INDEX(装备!F:F,MATCH(属性!A2931,装备!A:A,0)),系数!$K$12:$M$15,3,0))</f>
        <v>16500</v>
      </c>
      <c r="L2931" s="17"/>
      <c r="M2931" s="17"/>
      <c r="N2931" s="17"/>
      <c r="O2931" s="17">
        <f>IF(E2931=1,"",VLOOKUP(E2931,系数!$S$2:$AB$12,MATCH(属性!C2931,评级,0),1))</f>
        <v>0</v>
      </c>
    </row>
    <row r="2932" spans="1:15" ht="17.25" thickBot="1" x14ac:dyDescent="0.4">
      <c r="A2932" s="15">
        <f t="shared" si="90"/>
        <v>7100025</v>
      </c>
      <c r="B2932" s="17" t="s">
        <v>47</v>
      </c>
      <c r="C2932" s="15">
        <f>INDEX(装备!G:G,MATCH(属性!A2932,装备!A:A,0))</f>
        <v>12</v>
      </c>
      <c r="D2932" s="15" t="str">
        <f>INDEX(装备!E:E,MATCH(属性!A2932,装备!A:A,0))</f>
        <v>weapon</v>
      </c>
      <c r="E2932" s="14">
        <v>50</v>
      </c>
      <c r="F2932" s="17">
        <f>INT((VLOOKUP($C2932,装备数值,2,0)+VLOOKUP($C2932,装备数值,5,0)*($E2932-1))*VLOOKUP($D2932,系数!$K$2:$O$7,2,0))</f>
        <v>0</v>
      </c>
      <c r="G2932" s="17">
        <f>INT((VLOOKUP($C2932,装备数值,3,0)+VLOOKUP($C2932,装备数值,6,0)*($E2932-1))*VLOOKUP($D2932,系数!$K$2:$O$7,3,0))</f>
        <v>336</v>
      </c>
      <c r="H2932" s="17">
        <f t="shared" si="91"/>
        <v>336</v>
      </c>
      <c r="I2932" s="17">
        <f>INT((VLOOKUP($C2932,装备数值,4,0)+VLOOKUP($C2932,装备数值,7,0)*($E2932-1))*VLOOKUP($D2932,系数!$K$2:$O$7,4,0))</f>
        <v>0</v>
      </c>
      <c r="J2932" s="17">
        <f>INT((VLOOKUP($C2932,装备数值,4,0)+VLOOKUP($C2932,装备数值,7,0)*($E2932-1))*VLOOKUP($D2932,系数!$K$2:$O$7,5,0))</f>
        <v>0</v>
      </c>
      <c r="K2932" s="17">
        <f>INT(VLOOKUP(E2932,强化金币,2,1)*VLOOKUP(INDEX(装备!F:F,MATCH(属性!A2932,装备!A:A,0)),系数!$K$12:$M$15,3,0))</f>
        <v>17600</v>
      </c>
      <c r="L2932" s="17"/>
      <c r="M2932" s="17"/>
      <c r="N2932" s="17"/>
      <c r="O2932" s="17">
        <f>IF(E2932=1,"",VLOOKUP(E2932,系数!$S$2:$AB$12,MATCH(属性!C2932,评级,0),1))</f>
        <v>0</v>
      </c>
    </row>
    <row r="2933" spans="1:15" ht="17.25" thickBot="1" x14ac:dyDescent="0.4">
      <c r="A2933" s="15">
        <f t="shared" si="90"/>
        <v>7100025</v>
      </c>
      <c r="B2933" s="17" t="s">
        <v>47</v>
      </c>
      <c r="C2933" s="15">
        <f>INDEX(装备!G:G,MATCH(属性!A2933,装备!A:A,0))</f>
        <v>12</v>
      </c>
      <c r="D2933" s="15" t="str">
        <f>INDEX(装备!E:E,MATCH(属性!A2933,装备!A:A,0))</f>
        <v>weapon</v>
      </c>
      <c r="E2933" s="14">
        <v>51</v>
      </c>
      <c r="F2933" s="17">
        <f>INT((VLOOKUP($C2933,装备数值,2,0)+VLOOKUP($C2933,装备数值,5,0)*($E2933-1))*VLOOKUP($D2933,系数!$K$2:$O$7,2,0))</f>
        <v>0</v>
      </c>
      <c r="G2933" s="17">
        <f>INT((VLOOKUP($C2933,装备数值,3,0)+VLOOKUP($C2933,装备数值,6,0)*($E2933-1))*VLOOKUP($D2933,系数!$K$2:$O$7,3,0))</f>
        <v>340</v>
      </c>
      <c r="H2933" s="17">
        <f t="shared" si="91"/>
        <v>340</v>
      </c>
      <c r="I2933" s="17">
        <f>INT((VLOOKUP($C2933,装备数值,4,0)+VLOOKUP($C2933,装备数值,7,0)*($E2933-1))*VLOOKUP($D2933,系数!$K$2:$O$7,4,0))</f>
        <v>0</v>
      </c>
      <c r="J2933" s="17">
        <f>INT((VLOOKUP($C2933,装备数值,4,0)+VLOOKUP($C2933,装备数值,7,0)*($E2933-1))*VLOOKUP($D2933,系数!$K$2:$O$7,5,0))</f>
        <v>0</v>
      </c>
      <c r="K2933" s="17">
        <f>INT(VLOOKUP(E2933,强化金币,2,1)*VLOOKUP(INDEX(装备!F:F,MATCH(属性!A2933,装备!A:A,0)),系数!$K$12:$M$15,3,0))</f>
        <v>18700</v>
      </c>
      <c r="L2933" s="17"/>
      <c r="M2933" s="17"/>
      <c r="N2933" s="17"/>
      <c r="O2933" s="17">
        <f>IF(E2933=1,"",VLOOKUP(E2933,系数!$S$2:$AB$12,MATCH(属性!C2933,评级,0),1))</f>
        <v>0</v>
      </c>
    </row>
    <row r="2934" spans="1:15" ht="17.25" thickBot="1" x14ac:dyDescent="0.4">
      <c r="A2934" s="15">
        <f t="shared" si="90"/>
        <v>7100025</v>
      </c>
      <c r="B2934" s="17" t="s">
        <v>47</v>
      </c>
      <c r="C2934" s="15">
        <f>INDEX(装备!G:G,MATCH(属性!A2934,装备!A:A,0))</f>
        <v>12</v>
      </c>
      <c r="D2934" s="15" t="str">
        <f>INDEX(装备!E:E,MATCH(属性!A2934,装备!A:A,0))</f>
        <v>weapon</v>
      </c>
      <c r="E2934" s="14">
        <v>52</v>
      </c>
      <c r="F2934" s="17">
        <f>INT((VLOOKUP($C2934,装备数值,2,0)+VLOOKUP($C2934,装备数值,5,0)*($E2934-1))*VLOOKUP($D2934,系数!$K$2:$O$7,2,0))</f>
        <v>0</v>
      </c>
      <c r="G2934" s="17">
        <f>INT((VLOOKUP($C2934,装备数值,3,0)+VLOOKUP($C2934,装备数值,6,0)*($E2934-1))*VLOOKUP($D2934,系数!$K$2:$O$7,3,0))</f>
        <v>344</v>
      </c>
      <c r="H2934" s="17">
        <f t="shared" si="91"/>
        <v>344</v>
      </c>
      <c r="I2934" s="17">
        <f>INT((VLOOKUP($C2934,装备数值,4,0)+VLOOKUP($C2934,装备数值,7,0)*($E2934-1))*VLOOKUP($D2934,系数!$K$2:$O$7,4,0))</f>
        <v>0</v>
      </c>
      <c r="J2934" s="17">
        <f>INT((VLOOKUP($C2934,装备数值,4,0)+VLOOKUP($C2934,装备数值,7,0)*($E2934-1))*VLOOKUP($D2934,系数!$K$2:$O$7,5,0))</f>
        <v>0</v>
      </c>
      <c r="K2934" s="17">
        <f>INT(VLOOKUP(E2934,强化金币,2,1)*VLOOKUP(INDEX(装备!F:F,MATCH(属性!A2934,装备!A:A,0)),系数!$K$12:$M$15,3,0))</f>
        <v>19800</v>
      </c>
      <c r="L2934" s="17"/>
      <c r="M2934" s="17"/>
      <c r="N2934" s="17"/>
      <c r="O2934" s="17">
        <f>IF(E2934=1,"",VLOOKUP(E2934,系数!$S$2:$AB$12,MATCH(属性!C2934,评级,0),1))</f>
        <v>0</v>
      </c>
    </row>
    <row r="2935" spans="1:15" ht="17.25" thickBot="1" x14ac:dyDescent="0.4">
      <c r="A2935" s="15">
        <f t="shared" si="90"/>
        <v>7100025</v>
      </c>
      <c r="B2935" s="17" t="s">
        <v>47</v>
      </c>
      <c r="C2935" s="15">
        <f>INDEX(装备!G:G,MATCH(属性!A2935,装备!A:A,0))</f>
        <v>12</v>
      </c>
      <c r="D2935" s="15" t="str">
        <f>INDEX(装备!E:E,MATCH(属性!A2935,装备!A:A,0))</f>
        <v>weapon</v>
      </c>
      <c r="E2935" s="14">
        <v>53</v>
      </c>
      <c r="F2935" s="17">
        <f>INT((VLOOKUP($C2935,装备数值,2,0)+VLOOKUP($C2935,装备数值,5,0)*($E2935-1))*VLOOKUP($D2935,系数!$K$2:$O$7,2,0))</f>
        <v>0</v>
      </c>
      <c r="G2935" s="17">
        <f>INT((VLOOKUP($C2935,装备数值,3,0)+VLOOKUP($C2935,装备数值,6,0)*($E2935-1))*VLOOKUP($D2935,系数!$K$2:$O$7,3,0))</f>
        <v>348</v>
      </c>
      <c r="H2935" s="17">
        <f t="shared" si="91"/>
        <v>348</v>
      </c>
      <c r="I2935" s="17">
        <f>INT((VLOOKUP($C2935,装备数值,4,0)+VLOOKUP($C2935,装备数值,7,0)*($E2935-1))*VLOOKUP($D2935,系数!$K$2:$O$7,4,0))</f>
        <v>0</v>
      </c>
      <c r="J2935" s="17">
        <f>INT((VLOOKUP($C2935,装备数值,4,0)+VLOOKUP($C2935,装备数值,7,0)*($E2935-1))*VLOOKUP($D2935,系数!$K$2:$O$7,5,0))</f>
        <v>0</v>
      </c>
      <c r="K2935" s="17">
        <f>INT(VLOOKUP(E2935,强化金币,2,1)*VLOOKUP(INDEX(装备!F:F,MATCH(属性!A2935,装备!A:A,0)),系数!$K$12:$M$15,3,0))</f>
        <v>20900</v>
      </c>
      <c r="L2935" s="17"/>
      <c r="M2935" s="17"/>
      <c r="N2935" s="17"/>
      <c r="O2935" s="17">
        <f>IF(E2935=1,"",VLOOKUP(E2935,系数!$S$2:$AB$12,MATCH(属性!C2935,评级,0),1))</f>
        <v>0</v>
      </c>
    </row>
    <row r="2936" spans="1:15" ht="17.25" thickBot="1" x14ac:dyDescent="0.4">
      <c r="A2936" s="15">
        <f t="shared" si="90"/>
        <v>7100025</v>
      </c>
      <c r="B2936" s="17" t="s">
        <v>47</v>
      </c>
      <c r="C2936" s="15">
        <f>INDEX(装备!G:G,MATCH(属性!A2936,装备!A:A,0))</f>
        <v>12</v>
      </c>
      <c r="D2936" s="15" t="str">
        <f>INDEX(装备!E:E,MATCH(属性!A2936,装备!A:A,0))</f>
        <v>weapon</v>
      </c>
      <c r="E2936" s="14">
        <v>54</v>
      </c>
      <c r="F2936" s="17">
        <f>INT((VLOOKUP($C2936,装备数值,2,0)+VLOOKUP($C2936,装备数值,5,0)*($E2936-1))*VLOOKUP($D2936,系数!$K$2:$O$7,2,0))</f>
        <v>0</v>
      </c>
      <c r="G2936" s="17">
        <f>INT((VLOOKUP($C2936,装备数值,3,0)+VLOOKUP($C2936,装备数值,6,0)*($E2936-1))*VLOOKUP($D2936,系数!$K$2:$O$7,3,0))</f>
        <v>352</v>
      </c>
      <c r="H2936" s="17">
        <f t="shared" si="91"/>
        <v>352</v>
      </c>
      <c r="I2936" s="17">
        <f>INT((VLOOKUP($C2936,装备数值,4,0)+VLOOKUP($C2936,装备数值,7,0)*($E2936-1))*VLOOKUP($D2936,系数!$K$2:$O$7,4,0))</f>
        <v>0</v>
      </c>
      <c r="J2936" s="17">
        <f>INT((VLOOKUP($C2936,装备数值,4,0)+VLOOKUP($C2936,装备数值,7,0)*($E2936-1))*VLOOKUP($D2936,系数!$K$2:$O$7,5,0))</f>
        <v>0</v>
      </c>
      <c r="K2936" s="17">
        <f>INT(VLOOKUP(E2936,强化金币,2,1)*VLOOKUP(INDEX(装备!F:F,MATCH(属性!A2936,装备!A:A,0)),系数!$K$12:$M$15,3,0))</f>
        <v>22000</v>
      </c>
      <c r="L2936" s="17"/>
      <c r="M2936" s="17"/>
      <c r="N2936" s="17"/>
      <c r="O2936" s="17">
        <f>IF(E2936=1,"",VLOOKUP(E2936,系数!$S$2:$AB$12,MATCH(属性!C2936,评级,0),1))</f>
        <v>0</v>
      </c>
    </row>
    <row r="2937" spans="1:15" ht="17.25" thickBot="1" x14ac:dyDescent="0.4">
      <c r="A2937" s="15">
        <f t="shared" si="90"/>
        <v>7100025</v>
      </c>
      <c r="B2937" s="17" t="s">
        <v>47</v>
      </c>
      <c r="C2937" s="15">
        <f>INDEX(装备!G:G,MATCH(属性!A2937,装备!A:A,0))</f>
        <v>12</v>
      </c>
      <c r="D2937" s="15" t="str">
        <f>INDEX(装备!E:E,MATCH(属性!A2937,装备!A:A,0))</f>
        <v>weapon</v>
      </c>
      <c r="E2937" s="14">
        <v>55</v>
      </c>
      <c r="F2937" s="17">
        <f>INT((VLOOKUP($C2937,装备数值,2,0)+VLOOKUP($C2937,装备数值,5,0)*($E2937-1))*VLOOKUP($D2937,系数!$K$2:$O$7,2,0))</f>
        <v>0</v>
      </c>
      <c r="G2937" s="17">
        <f>INT((VLOOKUP($C2937,装备数值,3,0)+VLOOKUP($C2937,装备数值,6,0)*($E2937-1))*VLOOKUP($D2937,系数!$K$2:$O$7,3,0))</f>
        <v>356</v>
      </c>
      <c r="H2937" s="17">
        <f t="shared" si="91"/>
        <v>356</v>
      </c>
      <c r="I2937" s="17">
        <f>INT((VLOOKUP($C2937,装备数值,4,0)+VLOOKUP($C2937,装备数值,7,0)*($E2937-1))*VLOOKUP($D2937,系数!$K$2:$O$7,4,0))</f>
        <v>0</v>
      </c>
      <c r="J2937" s="17">
        <f>INT((VLOOKUP($C2937,装备数值,4,0)+VLOOKUP($C2937,装备数值,7,0)*($E2937-1))*VLOOKUP($D2937,系数!$K$2:$O$7,5,0))</f>
        <v>0</v>
      </c>
      <c r="K2937" s="17">
        <f>INT(VLOOKUP(E2937,强化金币,2,1)*VLOOKUP(INDEX(装备!F:F,MATCH(属性!A2937,装备!A:A,0)),系数!$K$12:$M$15,3,0))</f>
        <v>23100</v>
      </c>
      <c r="L2937" s="17"/>
      <c r="M2937" s="17"/>
      <c r="N2937" s="17"/>
      <c r="O2937" s="17">
        <f>IF(E2937=1,"",VLOOKUP(E2937,系数!$S$2:$AB$12,MATCH(属性!C2937,评级,0),1))</f>
        <v>0</v>
      </c>
    </row>
    <row r="2938" spans="1:15" ht="17.25" thickBot="1" x14ac:dyDescent="0.4">
      <c r="A2938" s="15">
        <f t="shared" si="90"/>
        <v>7100025</v>
      </c>
      <c r="B2938" s="17" t="s">
        <v>47</v>
      </c>
      <c r="C2938" s="15">
        <f>INDEX(装备!G:G,MATCH(属性!A2938,装备!A:A,0))</f>
        <v>12</v>
      </c>
      <c r="D2938" s="15" t="str">
        <f>INDEX(装备!E:E,MATCH(属性!A2938,装备!A:A,0))</f>
        <v>weapon</v>
      </c>
      <c r="E2938" s="14">
        <v>56</v>
      </c>
      <c r="F2938" s="17">
        <f>INT((VLOOKUP($C2938,装备数值,2,0)+VLOOKUP($C2938,装备数值,5,0)*($E2938-1))*VLOOKUP($D2938,系数!$K$2:$O$7,2,0))</f>
        <v>0</v>
      </c>
      <c r="G2938" s="17">
        <f>INT((VLOOKUP($C2938,装备数值,3,0)+VLOOKUP($C2938,装备数值,6,0)*($E2938-1))*VLOOKUP($D2938,系数!$K$2:$O$7,3,0))</f>
        <v>360</v>
      </c>
      <c r="H2938" s="17">
        <f t="shared" si="91"/>
        <v>360</v>
      </c>
      <c r="I2938" s="17">
        <f>INT((VLOOKUP($C2938,装备数值,4,0)+VLOOKUP($C2938,装备数值,7,0)*($E2938-1))*VLOOKUP($D2938,系数!$K$2:$O$7,4,0))</f>
        <v>0</v>
      </c>
      <c r="J2938" s="17">
        <f>INT((VLOOKUP($C2938,装备数值,4,0)+VLOOKUP($C2938,装备数值,7,0)*($E2938-1))*VLOOKUP($D2938,系数!$K$2:$O$7,5,0))</f>
        <v>0</v>
      </c>
      <c r="K2938" s="17">
        <f>INT(VLOOKUP(E2938,强化金币,2,1)*VLOOKUP(INDEX(装备!F:F,MATCH(属性!A2938,装备!A:A,0)),系数!$K$12:$M$15,3,0))</f>
        <v>24200</v>
      </c>
      <c r="L2938" s="17"/>
      <c r="M2938" s="17"/>
      <c r="N2938" s="17"/>
      <c r="O2938" s="17">
        <f>IF(E2938=1,"",VLOOKUP(E2938,系数!$S$2:$AB$12,MATCH(属性!C2938,评级,0),1))</f>
        <v>0</v>
      </c>
    </row>
    <row r="2939" spans="1:15" ht="17.25" thickBot="1" x14ac:dyDescent="0.4">
      <c r="A2939" s="15">
        <f t="shared" si="90"/>
        <v>7100025</v>
      </c>
      <c r="B2939" s="17" t="s">
        <v>47</v>
      </c>
      <c r="C2939" s="15">
        <f>INDEX(装备!G:G,MATCH(属性!A2939,装备!A:A,0))</f>
        <v>12</v>
      </c>
      <c r="D2939" s="15" t="str">
        <f>INDEX(装备!E:E,MATCH(属性!A2939,装备!A:A,0))</f>
        <v>weapon</v>
      </c>
      <c r="E2939" s="14">
        <v>57</v>
      </c>
      <c r="F2939" s="17">
        <f>INT((VLOOKUP($C2939,装备数值,2,0)+VLOOKUP($C2939,装备数值,5,0)*($E2939-1))*VLOOKUP($D2939,系数!$K$2:$O$7,2,0))</f>
        <v>0</v>
      </c>
      <c r="G2939" s="17">
        <f>INT((VLOOKUP($C2939,装备数值,3,0)+VLOOKUP($C2939,装备数值,6,0)*($E2939-1))*VLOOKUP($D2939,系数!$K$2:$O$7,3,0))</f>
        <v>364</v>
      </c>
      <c r="H2939" s="17">
        <f t="shared" si="91"/>
        <v>364</v>
      </c>
      <c r="I2939" s="17">
        <f>INT((VLOOKUP($C2939,装备数值,4,0)+VLOOKUP($C2939,装备数值,7,0)*($E2939-1))*VLOOKUP($D2939,系数!$K$2:$O$7,4,0))</f>
        <v>0</v>
      </c>
      <c r="J2939" s="17">
        <f>INT((VLOOKUP($C2939,装备数值,4,0)+VLOOKUP($C2939,装备数值,7,0)*($E2939-1))*VLOOKUP($D2939,系数!$K$2:$O$7,5,0))</f>
        <v>0</v>
      </c>
      <c r="K2939" s="17">
        <f>INT(VLOOKUP(E2939,强化金币,2,1)*VLOOKUP(INDEX(装备!F:F,MATCH(属性!A2939,装备!A:A,0)),系数!$K$12:$M$15,3,0))</f>
        <v>25300</v>
      </c>
      <c r="L2939" s="17"/>
      <c r="M2939" s="17"/>
      <c r="N2939" s="17"/>
      <c r="O2939" s="17">
        <f>IF(E2939=1,"",VLOOKUP(E2939,系数!$S$2:$AB$12,MATCH(属性!C2939,评级,0),1))</f>
        <v>0</v>
      </c>
    </row>
    <row r="2940" spans="1:15" ht="17.25" thickBot="1" x14ac:dyDescent="0.4">
      <c r="A2940" s="15">
        <f t="shared" ref="A2940:A3003" si="92">A2820+1</f>
        <v>7100025</v>
      </c>
      <c r="B2940" s="17" t="s">
        <v>47</v>
      </c>
      <c r="C2940" s="15">
        <f>INDEX(装备!G:G,MATCH(属性!A2940,装备!A:A,0))</f>
        <v>12</v>
      </c>
      <c r="D2940" s="15" t="str">
        <f>INDEX(装备!E:E,MATCH(属性!A2940,装备!A:A,0))</f>
        <v>weapon</v>
      </c>
      <c r="E2940" s="14">
        <v>58</v>
      </c>
      <c r="F2940" s="17">
        <f>INT((VLOOKUP($C2940,装备数值,2,0)+VLOOKUP($C2940,装备数值,5,0)*($E2940-1))*VLOOKUP($D2940,系数!$K$2:$O$7,2,0))</f>
        <v>0</v>
      </c>
      <c r="G2940" s="17">
        <f>INT((VLOOKUP($C2940,装备数值,3,0)+VLOOKUP($C2940,装备数值,6,0)*($E2940-1))*VLOOKUP($D2940,系数!$K$2:$O$7,3,0))</f>
        <v>368</v>
      </c>
      <c r="H2940" s="17">
        <f t="shared" si="91"/>
        <v>368</v>
      </c>
      <c r="I2940" s="17">
        <f>INT((VLOOKUP($C2940,装备数值,4,0)+VLOOKUP($C2940,装备数值,7,0)*($E2940-1))*VLOOKUP($D2940,系数!$K$2:$O$7,4,0))</f>
        <v>0</v>
      </c>
      <c r="J2940" s="17">
        <f>INT((VLOOKUP($C2940,装备数值,4,0)+VLOOKUP($C2940,装备数值,7,0)*($E2940-1))*VLOOKUP($D2940,系数!$K$2:$O$7,5,0))</f>
        <v>0</v>
      </c>
      <c r="K2940" s="17">
        <f>INT(VLOOKUP(E2940,强化金币,2,1)*VLOOKUP(INDEX(装备!F:F,MATCH(属性!A2940,装备!A:A,0)),系数!$K$12:$M$15,3,0))</f>
        <v>26400</v>
      </c>
      <c r="L2940" s="17"/>
      <c r="M2940" s="17"/>
      <c r="N2940" s="17"/>
      <c r="O2940" s="17">
        <f>IF(E2940=1,"",VLOOKUP(E2940,系数!$S$2:$AB$12,MATCH(属性!C2940,评级,0),1))</f>
        <v>0</v>
      </c>
    </row>
    <row r="2941" spans="1:15" ht="17.25" thickBot="1" x14ac:dyDescent="0.4">
      <c r="A2941" s="15">
        <f t="shared" si="92"/>
        <v>7100025</v>
      </c>
      <c r="B2941" s="17" t="s">
        <v>47</v>
      </c>
      <c r="C2941" s="15">
        <f>INDEX(装备!G:G,MATCH(属性!A2941,装备!A:A,0))</f>
        <v>12</v>
      </c>
      <c r="D2941" s="15" t="str">
        <f>INDEX(装备!E:E,MATCH(属性!A2941,装备!A:A,0))</f>
        <v>weapon</v>
      </c>
      <c r="E2941" s="14">
        <v>59</v>
      </c>
      <c r="F2941" s="17">
        <f>INT((VLOOKUP($C2941,装备数值,2,0)+VLOOKUP($C2941,装备数值,5,0)*($E2941-1))*VLOOKUP($D2941,系数!$K$2:$O$7,2,0))</f>
        <v>0</v>
      </c>
      <c r="G2941" s="17">
        <f>INT((VLOOKUP($C2941,装备数值,3,0)+VLOOKUP($C2941,装备数值,6,0)*($E2941-1))*VLOOKUP($D2941,系数!$K$2:$O$7,3,0))</f>
        <v>372</v>
      </c>
      <c r="H2941" s="17">
        <f t="shared" si="91"/>
        <v>372</v>
      </c>
      <c r="I2941" s="17">
        <f>INT((VLOOKUP($C2941,装备数值,4,0)+VLOOKUP($C2941,装备数值,7,0)*($E2941-1))*VLOOKUP($D2941,系数!$K$2:$O$7,4,0))</f>
        <v>0</v>
      </c>
      <c r="J2941" s="17">
        <f>INT((VLOOKUP($C2941,装备数值,4,0)+VLOOKUP($C2941,装备数值,7,0)*($E2941-1))*VLOOKUP($D2941,系数!$K$2:$O$7,5,0))</f>
        <v>0</v>
      </c>
      <c r="K2941" s="17">
        <f>INT(VLOOKUP(E2941,强化金币,2,1)*VLOOKUP(INDEX(装备!F:F,MATCH(属性!A2941,装备!A:A,0)),系数!$K$12:$M$15,3,0))</f>
        <v>27500</v>
      </c>
      <c r="L2941" s="17"/>
      <c r="M2941" s="17"/>
      <c r="N2941" s="17"/>
      <c r="O2941" s="17">
        <f>IF(E2941=1,"",VLOOKUP(E2941,系数!$S$2:$AB$12,MATCH(属性!C2941,评级,0),1))</f>
        <v>0</v>
      </c>
    </row>
    <row r="2942" spans="1:15" ht="17.25" thickBot="1" x14ac:dyDescent="0.4">
      <c r="A2942" s="15">
        <f t="shared" si="92"/>
        <v>7100025</v>
      </c>
      <c r="B2942" s="17" t="s">
        <v>47</v>
      </c>
      <c r="C2942" s="15">
        <f>INDEX(装备!G:G,MATCH(属性!A2942,装备!A:A,0))</f>
        <v>12</v>
      </c>
      <c r="D2942" s="15" t="str">
        <f>INDEX(装备!E:E,MATCH(属性!A2942,装备!A:A,0))</f>
        <v>weapon</v>
      </c>
      <c r="E2942" s="14">
        <v>60</v>
      </c>
      <c r="F2942" s="17">
        <f>INT((VLOOKUP($C2942,装备数值,2,0)+VLOOKUP($C2942,装备数值,5,0)*($E2942-1))*VLOOKUP($D2942,系数!$K$2:$O$7,2,0))</f>
        <v>0</v>
      </c>
      <c r="G2942" s="17">
        <f>INT((VLOOKUP($C2942,装备数值,3,0)+VLOOKUP($C2942,装备数值,6,0)*($E2942-1))*VLOOKUP($D2942,系数!$K$2:$O$7,3,0))</f>
        <v>376</v>
      </c>
      <c r="H2942" s="17">
        <f t="shared" si="91"/>
        <v>376</v>
      </c>
      <c r="I2942" s="17">
        <f>INT((VLOOKUP($C2942,装备数值,4,0)+VLOOKUP($C2942,装备数值,7,0)*($E2942-1))*VLOOKUP($D2942,系数!$K$2:$O$7,4,0))</f>
        <v>0</v>
      </c>
      <c r="J2942" s="17">
        <f>INT((VLOOKUP($C2942,装备数值,4,0)+VLOOKUP($C2942,装备数值,7,0)*($E2942-1))*VLOOKUP($D2942,系数!$K$2:$O$7,5,0))</f>
        <v>0</v>
      </c>
      <c r="K2942" s="17">
        <f>INT(VLOOKUP(E2942,强化金币,2,1)*VLOOKUP(INDEX(装备!F:F,MATCH(属性!A2942,装备!A:A,0)),系数!$K$12:$M$15,3,0))</f>
        <v>28875</v>
      </c>
      <c r="L2942" s="17"/>
      <c r="M2942" s="17"/>
      <c r="N2942" s="17"/>
      <c r="O2942" s="17">
        <f>IF(E2942=1,"",VLOOKUP(E2942,系数!$S$2:$AB$12,MATCH(属性!C2942,评级,0),1))</f>
        <v>0</v>
      </c>
    </row>
    <row r="2943" spans="1:15" ht="17.25" thickBot="1" x14ac:dyDescent="0.4">
      <c r="A2943" s="15">
        <f t="shared" si="92"/>
        <v>7100025</v>
      </c>
      <c r="B2943" s="17" t="s">
        <v>47</v>
      </c>
      <c r="C2943" s="15">
        <f>INDEX(装备!G:G,MATCH(属性!A2943,装备!A:A,0))</f>
        <v>12</v>
      </c>
      <c r="D2943" s="15" t="str">
        <f>INDEX(装备!E:E,MATCH(属性!A2943,装备!A:A,0))</f>
        <v>weapon</v>
      </c>
      <c r="E2943" s="14">
        <v>61</v>
      </c>
      <c r="F2943" s="17">
        <f>INT((VLOOKUP($C2943,装备数值,2,0)+VLOOKUP($C2943,装备数值,5,0)*($E2943-1))*VLOOKUP($D2943,系数!$K$2:$O$7,2,0))</f>
        <v>0</v>
      </c>
      <c r="G2943" s="17">
        <f>INT((VLOOKUP($C2943,装备数值,3,0)+VLOOKUP($C2943,装备数值,6,0)*($E2943-1))*VLOOKUP($D2943,系数!$K$2:$O$7,3,0))</f>
        <v>380</v>
      </c>
      <c r="H2943" s="17">
        <f t="shared" si="91"/>
        <v>380</v>
      </c>
      <c r="I2943" s="17">
        <f>INT((VLOOKUP($C2943,装备数值,4,0)+VLOOKUP($C2943,装备数值,7,0)*($E2943-1))*VLOOKUP($D2943,系数!$K$2:$O$7,4,0))</f>
        <v>0</v>
      </c>
      <c r="J2943" s="17">
        <f>INT((VLOOKUP($C2943,装备数值,4,0)+VLOOKUP($C2943,装备数值,7,0)*($E2943-1))*VLOOKUP($D2943,系数!$K$2:$O$7,5,0))</f>
        <v>0</v>
      </c>
      <c r="K2943" s="17">
        <f>INT(VLOOKUP(E2943,强化金币,2,1)*VLOOKUP(INDEX(装备!F:F,MATCH(属性!A2943,装备!A:A,0)),系数!$K$12:$M$15,3,0))</f>
        <v>30250</v>
      </c>
      <c r="L2943" s="17"/>
      <c r="M2943" s="17"/>
      <c r="N2943" s="17"/>
      <c r="O2943" s="17">
        <f>IF(E2943=1,"",VLOOKUP(E2943,系数!$S$2:$AB$12,MATCH(属性!C2943,评级,0),1))</f>
        <v>0</v>
      </c>
    </row>
    <row r="2944" spans="1:15" ht="17.25" thickBot="1" x14ac:dyDescent="0.4">
      <c r="A2944" s="15">
        <f t="shared" si="92"/>
        <v>7100025</v>
      </c>
      <c r="B2944" s="17" t="s">
        <v>47</v>
      </c>
      <c r="C2944" s="15">
        <f>INDEX(装备!G:G,MATCH(属性!A2944,装备!A:A,0))</f>
        <v>12</v>
      </c>
      <c r="D2944" s="15" t="str">
        <f>INDEX(装备!E:E,MATCH(属性!A2944,装备!A:A,0))</f>
        <v>weapon</v>
      </c>
      <c r="E2944" s="14">
        <v>62</v>
      </c>
      <c r="F2944" s="17">
        <f>INT((VLOOKUP($C2944,装备数值,2,0)+VLOOKUP($C2944,装备数值,5,0)*($E2944-1))*VLOOKUP($D2944,系数!$K$2:$O$7,2,0))</f>
        <v>0</v>
      </c>
      <c r="G2944" s="17">
        <f>INT((VLOOKUP($C2944,装备数值,3,0)+VLOOKUP($C2944,装备数值,6,0)*($E2944-1))*VLOOKUP($D2944,系数!$K$2:$O$7,3,0))</f>
        <v>384</v>
      </c>
      <c r="H2944" s="17">
        <f t="shared" si="91"/>
        <v>384</v>
      </c>
      <c r="I2944" s="17">
        <f>INT((VLOOKUP($C2944,装备数值,4,0)+VLOOKUP($C2944,装备数值,7,0)*($E2944-1))*VLOOKUP($D2944,系数!$K$2:$O$7,4,0))</f>
        <v>0</v>
      </c>
      <c r="J2944" s="17">
        <f>INT((VLOOKUP($C2944,装备数值,4,0)+VLOOKUP($C2944,装备数值,7,0)*($E2944-1))*VLOOKUP($D2944,系数!$K$2:$O$7,5,0))</f>
        <v>0</v>
      </c>
      <c r="K2944" s="17">
        <f>INT(VLOOKUP(E2944,强化金币,2,1)*VLOOKUP(INDEX(装备!F:F,MATCH(属性!A2944,装备!A:A,0)),系数!$K$12:$M$15,3,0))</f>
        <v>31625</v>
      </c>
      <c r="L2944" s="17"/>
      <c r="M2944" s="17"/>
      <c r="N2944" s="17"/>
      <c r="O2944" s="17">
        <f>IF(E2944=1,"",VLOOKUP(E2944,系数!$S$2:$AB$12,MATCH(属性!C2944,评级,0),1))</f>
        <v>0</v>
      </c>
    </row>
    <row r="2945" spans="1:15" ht="17.25" thickBot="1" x14ac:dyDescent="0.4">
      <c r="A2945" s="15">
        <f t="shared" si="92"/>
        <v>7100025</v>
      </c>
      <c r="B2945" s="17" t="s">
        <v>47</v>
      </c>
      <c r="C2945" s="15">
        <f>INDEX(装备!G:G,MATCH(属性!A2945,装备!A:A,0))</f>
        <v>12</v>
      </c>
      <c r="D2945" s="15" t="str">
        <f>INDEX(装备!E:E,MATCH(属性!A2945,装备!A:A,0))</f>
        <v>weapon</v>
      </c>
      <c r="E2945" s="14">
        <v>63</v>
      </c>
      <c r="F2945" s="17">
        <f>INT((VLOOKUP($C2945,装备数值,2,0)+VLOOKUP($C2945,装备数值,5,0)*($E2945-1))*VLOOKUP($D2945,系数!$K$2:$O$7,2,0))</f>
        <v>0</v>
      </c>
      <c r="G2945" s="17">
        <f>INT((VLOOKUP($C2945,装备数值,3,0)+VLOOKUP($C2945,装备数值,6,0)*($E2945-1))*VLOOKUP($D2945,系数!$K$2:$O$7,3,0))</f>
        <v>388</v>
      </c>
      <c r="H2945" s="17">
        <f t="shared" si="91"/>
        <v>388</v>
      </c>
      <c r="I2945" s="17">
        <f>INT((VLOOKUP($C2945,装备数值,4,0)+VLOOKUP($C2945,装备数值,7,0)*($E2945-1))*VLOOKUP($D2945,系数!$K$2:$O$7,4,0))</f>
        <v>0</v>
      </c>
      <c r="J2945" s="17">
        <f>INT((VLOOKUP($C2945,装备数值,4,0)+VLOOKUP($C2945,装备数值,7,0)*($E2945-1))*VLOOKUP($D2945,系数!$K$2:$O$7,5,0))</f>
        <v>0</v>
      </c>
      <c r="K2945" s="17">
        <f>INT(VLOOKUP(E2945,强化金币,2,1)*VLOOKUP(INDEX(装备!F:F,MATCH(属性!A2945,装备!A:A,0)),系数!$K$12:$M$15,3,0))</f>
        <v>33000</v>
      </c>
      <c r="L2945" s="17"/>
      <c r="M2945" s="17"/>
      <c r="N2945" s="17"/>
      <c r="O2945" s="17">
        <f>IF(E2945=1,"",VLOOKUP(E2945,系数!$S$2:$AB$12,MATCH(属性!C2945,评级,0),1))</f>
        <v>0</v>
      </c>
    </row>
    <row r="2946" spans="1:15" ht="17.25" thickBot="1" x14ac:dyDescent="0.4">
      <c r="A2946" s="15">
        <f t="shared" si="92"/>
        <v>7100025</v>
      </c>
      <c r="B2946" s="17" t="s">
        <v>47</v>
      </c>
      <c r="C2946" s="15">
        <f>INDEX(装备!G:G,MATCH(属性!A2946,装备!A:A,0))</f>
        <v>12</v>
      </c>
      <c r="D2946" s="15" t="str">
        <f>INDEX(装备!E:E,MATCH(属性!A2946,装备!A:A,0))</f>
        <v>weapon</v>
      </c>
      <c r="E2946" s="14">
        <v>64</v>
      </c>
      <c r="F2946" s="17">
        <f>INT((VLOOKUP($C2946,装备数值,2,0)+VLOOKUP($C2946,装备数值,5,0)*($E2946-1))*VLOOKUP($D2946,系数!$K$2:$O$7,2,0))</f>
        <v>0</v>
      </c>
      <c r="G2946" s="17">
        <f>INT((VLOOKUP($C2946,装备数值,3,0)+VLOOKUP($C2946,装备数值,6,0)*($E2946-1))*VLOOKUP($D2946,系数!$K$2:$O$7,3,0))</f>
        <v>392</v>
      </c>
      <c r="H2946" s="17">
        <f t="shared" si="91"/>
        <v>392</v>
      </c>
      <c r="I2946" s="17">
        <f>INT((VLOOKUP($C2946,装备数值,4,0)+VLOOKUP($C2946,装备数值,7,0)*($E2946-1))*VLOOKUP($D2946,系数!$K$2:$O$7,4,0))</f>
        <v>0</v>
      </c>
      <c r="J2946" s="17">
        <f>INT((VLOOKUP($C2946,装备数值,4,0)+VLOOKUP($C2946,装备数值,7,0)*($E2946-1))*VLOOKUP($D2946,系数!$K$2:$O$7,5,0))</f>
        <v>0</v>
      </c>
      <c r="K2946" s="17">
        <f>INT(VLOOKUP(E2946,强化金币,2,1)*VLOOKUP(INDEX(装备!F:F,MATCH(属性!A2946,装备!A:A,0)),系数!$K$12:$M$15,3,0))</f>
        <v>34375</v>
      </c>
      <c r="L2946" s="17"/>
      <c r="M2946" s="17"/>
      <c r="N2946" s="17"/>
      <c r="O2946" s="17">
        <f>IF(E2946=1,"",VLOOKUP(E2946,系数!$S$2:$AB$12,MATCH(属性!C2946,评级,0),1))</f>
        <v>0</v>
      </c>
    </row>
    <row r="2947" spans="1:15" ht="17.25" thickBot="1" x14ac:dyDescent="0.4">
      <c r="A2947" s="15">
        <f t="shared" si="92"/>
        <v>7100025</v>
      </c>
      <c r="B2947" s="17" t="s">
        <v>47</v>
      </c>
      <c r="C2947" s="15">
        <f>INDEX(装备!G:G,MATCH(属性!A2947,装备!A:A,0))</f>
        <v>12</v>
      </c>
      <c r="D2947" s="15" t="str">
        <f>INDEX(装备!E:E,MATCH(属性!A2947,装备!A:A,0))</f>
        <v>weapon</v>
      </c>
      <c r="E2947" s="14">
        <v>65</v>
      </c>
      <c r="F2947" s="17">
        <f>INT((VLOOKUP($C2947,装备数值,2,0)+VLOOKUP($C2947,装备数值,5,0)*($E2947-1))*VLOOKUP($D2947,系数!$K$2:$O$7,2,0))</f>
        <v>0</v>
      </c>
      <c r="G2947" s="17">
        <f>INT((VLOOKUP($C2947,装备数值,3,0)+VLOOKUP($C2947,装备数值,6,0)*($E2947-1))*VLOOKUP($D2947,系数!$K$2:$O$7,3,0))</f>
        <v>396</v>
      </c>
      <c r="H2947" s="17">
        <f t="shared" si="91"/>
        <v>396</v>
      </c>
      <c r="I2947" s="17">
        <f>INT((VLOOKUP($C2947,装备数值,4,0)+VLOOKUP($C2947,装备数值,7,0)*($E2947-1))*VLOOKUP($D2947,系数!$K$2:$O$7,4,0))</f>
        <v>0</v>
      </c>
      <c r="J2947" s="17">
        <f>INT((VLOOKUP($C2947,装备数值,4,0)+VLOOKUP($C2947,装备数值,7,0)*($E2947-1))*VLOOKUP($D2947,系数!$K$2:$O$7,5,0))</f>
        <v>0</v>
      </c>
      <c r="K2947" s="17">
        <f>INT(VLOOKUP(E2947,强化金币,2,1)*VLOOKUP(INDEX(装备!F:F,MATCH(属性!A2947,装备!A:A,0)),系数!$K$12:$M$15,3,0))</f>
        <v>35750</v>
      </c>
      <c r="L2947" s="17"/>
      <c r="M2947" s="17"/>
      <c r="N2947" s="17"/>
      <c r="O2947" s="17">
        <f>IF(E2947=1,"",VLOOKUP(E2947,系数!$S$2:$AB$12,MATCH(属性!C2947,评级,0),1))</f>
        <v>0</v>
      </c>
    </row>
    <row r="2948" spans="1:15" ht="17.25" thickBot="1" x14ac:dyDescent="0.4">
      <c r="A2948" s="15">
        <f t="shared" si="92"/>
        <v>7100025</v>
      </c>
      <c r="B2948" s="17" t="s">
        <v>47</v>
      </c>
      <c r="C2948" s="15">
        <f>INDEX(装备!G:G,MATCH(属性!A2948,装备!A:A,0))</f>
        <v>12</v>
      </c>
      <c r="D2948" s="15" t="str">
        <f>INDEX(装备!E:E,MATCH(属性!A2948,装备!A:A,0))</f>
        <v>weapon</v>
      </c>
      <c r="E2948" s="14">
        <v>66</v>
      </c>
      <c r="F2948" s="17">
        <f>INT((VLOOKUP($C2948,装备数值,2,0)+VLOOKUP($C2948,装备数值,5,0)*($E2948-1))*VLOOKUP($D2948,系数!$K$2:$O$7,2,0))</f>
        <v>0</v>
      </c>
      <c r="G2948" s="17">
        <f>INT((VLOOKUP($C2948,装备数值,3,0)+VLOOKUP($C2948,装备数值,6,0)*($E2948-1))*VLOOKUP($D2948,系数!$K$2:$O$7,3,0))</f>
        <v>400</v>
      </c>
      <c r="H2948" s="17">
        <f t="shared" ref="H2948:H3011" si="93">G2948</f>
        <v>400</v>
      </c>
      <c r="I2948" s="17">
        <f>INT((VLOOKUP($C2948,装备数值,4,0)+VLOOKUP($C2948,装备数值,7,0)*($E2948-1))*VLOOKUP($D2948,系数!$K$2:$O$7,4,0))</f>
        <v>0</v>
      </c>
      <c r="J2948" s="17">
        <f>INT((VLOOKUP($C2948,装备数值,4,0)+VLOOKUP($C2948,装备数值,7,0)*($E2948-1))*VLOOKUP($D2948,系数!$K$2:$O$7,5,0))</f>
        <v>0</v>
      </c>
      <c r="K2948" s="17">
        <f>INT(VLOOKUP(E2948,强化金币,2,1)*VLOOKUP(INDEX(装备!F:F,MATCH(属性!A2948,装备!A:A,0)),系数!$K$12:$M$15,3,0))</f>
        <v>37125</v>
      </c>
      <c r="L2948" s="17"/>
      <c r="M2948" s="17"/>
      <c r="N2948" s="17"/>
      <c r="O2948" s="17">
        <f>IF(E2948=1,"",VLOOKUP(E2948,系数!$S$2:$AB$12,MATCH(属性!C2948,评级,0),1))</f>
        <v>0</v>
      </c>
    </row>
    <row r="2949" spans="1:15" ht="17.25" thickBot="1" x14ac:dyDescent="0.4">
      <c r="A2949" s="15">
        <f t="shared" si="92"/>
        <v>7100025</v>
      </c>
      <c r="B2949" s="17" t="s">
        <v>47</v>
      </c>
      <c r="C2949" s="15">
        <f>INDEX(装备!G:G,MATCH(属性!A2949,装备!A:A,0))</f>
        <v>12</v>
      </c>
      <c r="D2949" s="15" t="str">
        <f>INDEX(装备!E:E,MATCH(属性!A2949,装备!A:A,0))</f>
        <v>weapon</v>
      </c>
      <c r="E2949" s="14">
        <v>67</v>
      </c>
      <c r="F2949" s="17">
        <f>INT((VLOOKUP($C2949,装备数值,2,0)+VLOOKUP($C2949,装备数值,5,0)*($E2949-1))*VLOOKUP($D2949,系数!$K$2:$O$7,2,0))</f>
        <v>0</v>
      </c>
      <c r="G2949" s="17">
        <f>INT((VLOOKUP($C2949,装备数值,3,0)+VLOOKUP($C2949,装备数值,6,0)*($E2949-1))*VLOOKUP($D2949,系数!$K$2:$O$7,3,0))</f>
        <v>404</v>
      </c>
      <c r="H2949" s="17">
        <f t="shared" si="93"/>
        <v>404</v>
      </c>
      <c r="I2949" s="17">
        <f>INT((VLOOKUP($C2949,装备数值,4,0)+VLOOKUP($C2949,装备数值,7,0)*($E2949-1))*VLOOKUP($D2949,系数!$K$2:$O$7,4,0))</f>
        <v>0</v>
      </c>
      <c r="J2949" s="17">
        <f>INT((VLOOKUP($C2949,装备数值,4,0)+VLOOKUP($C2949,装备数值,7,0)*($E2949-1))*VLOOKUP($D2949,系数!$K$2:$O$7,5,0))</f>
        <v>0</v>
      </c>
      <c r="K2949" s="17">
        <f>INT(VLOOKUP(E2949,强化金币,2,1)*VLOOKUP(INDEX(装备!F:F,MATCH(属性!A2949,装备!A:A,0)),系数!$K$12:$M$15,3,0))</f>
        <v>38500</v>
      </c>
      <c r="L2949" s="17"/>
      <c r="M2949" s="17"/>
      <c r="N2949" s="17"/>
      <c r="O2949" s="17">
        <f>IF(E2949=1,"",VLOOKUP(E2949,系数!$S$2:$AB$12,MATCH(属性!C2949,评级,0),1))</f>
        <v>0</v>
      </c>
    </row>
    <row r="2950" spans="1:15" ht="17.25" thickBot="1" x14ac:dyDescent="0.4">
      <c r="A2950" s="15">
        <f t="shared" si="92"/>
        <v>7100025</v>
      </c>
      <c r="B2950" s="17" t="s">
        <v>47</v>
      </c>
      <c r="C2950" s="15">
        <f>INDEX(装备!G:G,MATCH(属性!A2950,装备!A:A,0))</f>
        <v>12</v>
      </c>
      <c r="D2950" s="15" t="str">
        <f>INDEX(装备!E:E,MATCH(属性!A2950,装备!A:A,0))</f>
        <v>weapon</v>
      </c>
      <c r="E2950" s="14">
        <v>68</v>
      </c>
      <c r="F2950" s="17">
        <f>INT((VLOOKUP($C2950,装备数值,2,0)+VLOOKUP($C2950,装备数值,5,0)*($E2950-1))*VLOOKUP($D2950,系数!$K$2:$O$7,2,0))</f>
        <v>0</v>
      </c>
      <c r="G2950" s="17">
        <f>INT((VLOOKUP($C2950,装备数值,3,0)+VLOOKUP($C2950,装备数值,6,0)*($E2950-1))*VLOOKUP($D2950,系数!$K$2:$O$7,3,0))</f>
        <v>408</v>
      </c>
      <c r="H2950" s="17">
        <f t="shared" si="93"/>
        <v>408</v>
      </c>
      <c r="I2950" s="17">
        <f>INT((VLOOKUP($C2950,装备数值,4,0)+VLOOKUP($C2950,装备数值,7,0)*($E2950-1))*VLOOKUP($D2950,系数!$K$2:$O$7,4,0))</f>
        <v>0</v>
      </c>
      <c r="J2950" s="17">
        <f>INT((VLOOKUP($C2950,装备数值,4,0)+VLOOKUP($C2950,装备数值,7,0)*($E2950-1))*VLOOKUP($D2950,系数!$K$2:$O$7,5,0))</f>
        <v>0</v>
      </c>
      <c r="K2950" s="17">
        <f>INT(VLOOKUP(E2950,强化金币,2,1)*VLOOKUP(INDEX(装备!F:F,MATCH(属性!A2950,装备!A:A,0)),系数!$K$12:$M$15,3,0))</f>
        <v>39875</v>
      </c>
      <c r="L2950" s="17"/>
      <c r="M2950" s="17"/>
      <c r="N2950" s="17"/>
      <c r="O2950" s="17">
        <f>IF(E2950=1,"",VLOOKUP(E2950,系数!$S$2:$AB$12,MATCH(属性!C2950,评级,0),1))</f>
        <v>0</v>
      </c>
    </row>
    <row r="2951" spans="1:15" ht="17.25" thickBot="1" x14ac:dyDescent="0.4">
      <c r="A2951" s="15">
        <f t="shared" si="92"/>
        <v>7100025</v>
      </c>
      <c r="B2951" s="17" t="s">
        <v>47</v>
      </c>
      <c r="C2951" s="15">
        <f>INDEX(装备!G:G,MATCH(属性!A2951,装备!A:A,0))</f>
        <v>12</v>
      </c>
      <c r="D2951" s="15" t="str">
        <f>INDEX(装备!E:E,MATCH(属性!A2951,装备!A:A,0))</f>
        <v>weapon</v>
      </c>
      <c r="E2951" s="14">
        <v>69</v>
      </c>
      <c r="F2951" s="17">
        <f>INT((VLOOKUP($C2951,装备数值,2,0)+VLOOKUP($C2951,装备数值,5,0)*($E2951-1))*VLOOKUP($D2951,系数!$K$2:$O$7,2,0))</f>
        <v>0</v>
      </c>
      <c r="G2951" s="17">
        <f>INT((VLOOKUP($C2951,装备数值,3,0)+VLOOKUP($C2951,装备数值,6,0)*($E2951-1))*VLOOKUP($D2951,系数!$K$2:$O$7,3,0))</f>
        <v>412</v>
      </c>
      <c r="H2951" s="17">
        <f t="shared" si="93"/>
        <v>412</v>
      </c>
      <c r="I2951" s="17">
        <f>INT((VLOOKUP($C2951,装备数值,4,0)+VLOOKUP($C2951,装备数值,7,0)*($E2951-1))*VLOOKUP($D2951,系数!$K$2:$O$7,4,0))</f>
        <v>0</v>
      </c>
      <c r="J2951" s="17">
        <f>INT((VLOOKUP($C2951,装备数值,4,0)+VLOOKUP($C2951,装备数值,7,0)*($E2951-1))*VLOOKUP($D2951,系数!$K$2:$O$7,5,0))</f>
        <v>0</v>
      </c>
      <c r="K2951" s="17">
        <f>INT(VLOOKUP(E2951,强化金币,2,1)*VLOOKUP(INDEX(装备!F:F,MATCH(属性!A2951,装备!A:A,0)),系数!$K$12:$M$15,3,0))</f>
        <v>41250</v>
      </c>
      <c r="L2951" s="17"/>
      <c r="M2951" s="17"/>
      <c r="N2951" s="17"/>
      <c r="O2951" s="17">
        <f>IF(E2951=1,"",VLOOKUP(E2951,系数!$S$2:$AB$12,MATCH(属性!C2951,评级,0),1))</f>
        <v>0</v>
      </c>
    </row>
    <row r="2952" spans="1:15" ht="17.25" thickBot="1" x14ac:dyDescent="0.4">
      <c r="A2952" s="15">
        <f t="shared" si="92"/>
        <v>7100025</v>
      </c>
      <c r="B2952" s="17" t="s">
        <v>47</v>
      </c>
      <c r="C2952" s="15">
        <f>INDEX(装备!G:G,MATCH(属性!A2952,装备!A:A,0))</f>
        <v>12</v>
      </c>
      <c r="D2952" s="15" t="str">
        <f>INDEX(装备!E:E,MATCH(属性!A2952,装备!A:A,0))</f>
        <v>weapon</v>
      </c>
      <c r="E2952" s="14">
        <v>70</v>
      </c>
      <c r="F2952" s="17">
        <f>INT((VLOOKUP($C2952,装备数值,2,0)+VLOOKUP($C2952,装备数值,5,0)*($E2952-1))*VLOOKUP($D2952,系数!$K$2:$O$7,2,0))</f>
        <v>0</v>
      </c>
      <c r="G2952" s="17">
        <f>INT((VLOOKUP($C2952,装备数值,3,0)+VLOOKUP($C2952,装备数值,6,0)*($E2952-1))*VLOOKUP($D2952,系数!$K$2:$O$7,3,0))</f>
        <v>416</v>
      </c>
      <c r="H2952" s="17">
        <f t="shared" si="93"/>
        <v>416</v>
      </c>
      <c r="I2952" s="17">
        <f>INT((VLOOKUP($C2952,装备数值,4,0)+VLOOKUP($C2952,装备数值,7,0)*($E2952-1))*VLOOKUP($D2952,系数!$K$2:$O$7,4,0))</f>
        <v>0</v>
      </c>
      <c r="J2952" s="17">
        <f>INT((VLOOKUP($C2952,装备数值,4,0)+VLOOKUP($C2952,装备数值,7,0)*($E2952-1))*VLOOKUP($D2952,系数!$K$2:$O$7,5,0))</f>
        <v>0</v>
      </c>
      <c r="K2952" s="17">
        <f>INT(VLOOKUP(E2952,强化金币,2,1)*VLOOKUP(INDEX(装备!F:F,MATCH(属性!A2952,装备!A:A,0)),系数!$K$12:$M$15,3,0))</f>
        <v>42625</v>
      </c>
      <c r="L2952" s="17"/>
      <c r="M2952" s="17"/>
      <c r="N2952" s="17"/>
      <c r="O2952" s="17">
        <f>IF(E2952=1,"",VLOOKUP(E2952,系数!$S$2:$AB$12,MATCH(属性!C2952,评级,0),1))</f>
        <v>0</v>
      </c>
    </row>
    <row r="2953" spans="1:15" ht="17.25" thickBot="1" x14ac:dyDescent="0.4">
      <c r="A2953" s="15">
        <f t="shared" si="92"/>
        <v>7100025</v>
      </c>
      <c r="B2953" s="17" t="s">
        <v>47</v>
      </c>
      <c r="C2953" s="15">
        <f>INDEX(装备!G:G,MATCH(属性!A2953,装备!A:A,0))</f>
        <v>12</v>
      </c>
      <c r="D2953" s="15" t="str">
        <f>INDEX(装备!E:E,MATCH(属性!A2953,装备!A:A,0))</f>
        <v>weapon</v>
      </c>
      <c r="E2953" s="14">
        <v>71</v>
      </c>
      <c r="F2953" s="17">
        <f>INT((VLOOKUP($C2953,装备数值,2,0)+VLOOKUP($C2953,装备数值,5,0)*($E2953-1))*VLOOKUP($D2953,系数!$K$2:$O$7,2,0))</f>
        <v>0</v>
      </c>
      <c r="G2953" s="17">
        <f>INT((VLOOKUP($C2953,装备数值,3,0)+VLOOKUP($C2953,装备数值,6,0)*($E2953-1))*VLOOKUP($D2953,系数!$K$2:$O$7,3,0))</f>
        <v>420</v>
      </c>
      <c r="H2953" s="17">
        <f t="shared" si="93"/>
        <v>420</v>
      </c>
      <c r="I2953" s="17">
        <f>INT((VLOOKUP($C2953,装备数值,4,0)+VLOOKUP($C2953,装备数值,7,0)*($E2953-1))*VLOOKUP($D2953,系数!$K$2:$O$7,4,0))</f>
        <v>0</v>
      </c>
      <c r="J2953" s="17">
        <f>INT((VLOOKUP($C2953,装备数值,4,0)+VLOOKUP($C2953,装备数值,7,0)*($E2953-1))*VLOOKUP($D2953,系数!$K$2:$O$7,5,0))</f>
        <v>0</v>
      </c>
      <c r="K2953" s="17">
        <f>INT(VLOOKUP(E2953,强化金币,2,1)*VLOOKUP(INDEX(装备!F:F,MATCH(属性!A2953,装备!A:A,0)),系数!$K$12:$M$15,3,0))</f>
        <v>44000</v>
      </c>
      <c r="L2953" s="17"/>
      <c r="M2953" s="17"/>
      <c r="N2953" s="17"/>
      <c r="O2953" s="17">
        <f>IF(E2953=1,"",VLOOKUP(E2953,系数!$S$2:$AB$12,MATCH(属性!C2953,评级,0),1))</f>
        <v>0</v>
      </c>
    </row>
    <row r="2954" spans="1:15" ht="17.25" thickBot="1" x14ac:dyDescent="0.4">
      <c r="A2954" s="15">
        <f t="shared" si="92"/>
        <v>7100025</v>
      </c>
      <c r="B2954" s="17" t="s">
        <v>47</v>
      </c>
      <c r="C2954" s="15">
        <f>INDEX(装备!G:G,MATCH(属性!A2954,装备!A:A,0))</f>
        <v>12</v>
      </c>
      <c r="D2954" s="15" t="str">
        <f>INDEX(装备!E:E,MATCH(属性!A2954,装备!A:A,0))</f>
        <v>weapon</v>
      </c>
      <c r="E2954" s="14">
        <v>72</v>
      </c>
      <c r="F2954" s="17">
        <f>INT((VLOOKUP($C2954,装备数值,2,0)+VLOOKUP($C2954,装备数值,5,0)*($E2954-1))*VLOOKUP($D2954,系数!$K$2:$O$7,2,0))</f>
        <v>0</v>
      </c>
      <c r="G2954" s="17">
        <f>INT((VLOOKUP($C2954,装备数值,3,0)+VLOOKUP($C2954,装备数值,6,0)*($E2954-1))*VLOOKUP($D2954,系数!$K$2:$O$7,3,0))</f>
        <v>424</v>
      </c>
      <c r="H2954" s="17">
        <f t="shared" si="93"/>
        <v>424</v>
      </c>
      <c r="I2954" s="17">
        <f>INT((VLOOKUP($C2954,装备数值,4,0)+VLOOKUP($C2954,装备数值,7,0)*($E2954-1))*VLOOKUP($D2954,系数!$K$2:$O$7,4,0))</f>
        <v>0</v>
      </c>
      <c r="J2954" s="17">
        <f>INT((VLOOKUP($C2954,装备数值,4,0)+VLOOKUP($C2954,装备数值,7,0)*($E2954-1))*VLOOKUP($D2954,系数!$K$2:$O$7,5,0))</f>
        <v>0</v>
      </c>
      <c r="K2954" s="17">
        <f>INT(VLOOKUP(E2954,强化金币,2,1)*VLOOKUP(INDEX(装备!F:F,MATCH(属性!A2954,装备!A:A,0)),系数!$K$12:$M$15,3,0))</f>
        <v>45375</v>
      </c>
      <c r="L2954" s="17"/>
      <c r="M2954" s="17"/>
      <c r="N2954" s="17"/>
      <c r="O2954" s="17">
        <f>IF(E2954=1,"",VLOOKUP(E2954,系数!$S$2:$AB$12,MATCH(属性!C2954,评级,0),1))</f>
        <v>0</v>
      </c>
    </row>
    <row r="2955" spans="1:15" ht="17.25" thickBot="1" x14ac:dyDescent="0.4">
      <c r="A2955" s="15">
        <f t="shared" si="92"/>
        <v>7100025</v>
      </c>
      <c r="B2955" s="17" t="s">
        <v>47</v>
      </c>
      <c r="C2955" s="15">
        <f>INDEX(装备!G:G,MATCH(属性!A2955,装备!A:A,0))</f>
        <v>12</v>
      </c>
      <c r="D2955" s="15" t="str">
        <f>INDEX(装备!E:E,MATCH(属性!A2955,装备!A:A,0))</f>
        <v>weapon</v>
      </c>
      <c r="E2955" s="14">
        <v>73</v>
      </c>
      <c r="F2955" s="17">
        <f>INT((VLOOKUP($C2955,装备数值,2,0)+VLOOKUP($C2955,装备数值,5,0)*($E2955-1))*VLOOKUP($D2955,系数!$K$2:$O$7,2,0))</f>
        <v>0</v>
      </c>
      <c r="G2955" s="17">
        <f>INT((VLOOKUP($C2955,装备数值,3,0)+VLOOKUP($C2955,装备数值,6,0)*($E2955-1))*VLOOKUP($D2955,系数!$K$2:$O$7,3,0))</f>
        <v>428</v>
      </c>
      <c r="H2955" s="17">
        <f t="shared" si="93"/>
        <v>428</v>
      </c>
      <c r="I2955" s="17">
        <f>INT((VLOOKUP($C2955,装备数值,4,0)+VLOOKUP($C2955,装备数值,7,0)*($E2955-1))*VLOOKUP($D2955,系数!$K$2:$O$7,4,0))</f>
        <v>0</v>
      </c>
      <c r="J2955" s="17">
        <f>INT((VLOOKUP($C2955,装备数值,4,0)+VLOOKUP($C2955,装备数值,7,0)*($E2955-1))*VLOOKUP($D2955,系数!$K$2:$O$7,5,0))</f>
        <v>0</v>
      </c>
      <c r="K2955" s="17">
        <f>INT(VLOOKUP(E2955,强化金币,2,1)*VLOOKUP(INDEX(装备!F:F,MATCH(属性!A2955,装备!A:A,0)),系数!$K$12:$M$15,3,0))</f>
        <v>46750</v>
      </c>
      <c r="L2955" s="17"/>
      <c r="M2955" s="17"/>
      <c r="N2955" s="17"/>
      <c r="O2955" s="17">
        <f>IF(E2955=1,"",VLOOKUP(E2955,系数!$S$2:$AB$12,MATCH(属性!C2955,评级,0),1))</f>
        <v>0</v>
      </c>
    </row>
    <row r="2956" spans="1:15" ht="17.25" thickBot="1" x14ac:dyDescent="0.4">
      <c r="A2956" s="15">
        <f t="shared" si="92"/>
        <v>7100025</v>
      </c>
      <c r="B2956" s="17" t="s">
        <v>47</v>
      </c>
      <c r="C2956" s="15">
        <f>INDEX(装备!G:G,MATCH(属性!A2956,装备!A:A,0))</f>
        <v>12</v>
      </c>
      <c r="D2956" s="15" t="str">
        <f>INDEX(装备!E:E,MATCH(属性!A2956,装备!A:A,0))</f>
        <v>weapon</v>
      </c>
      <c r="E2956" s="14">
        <v>74</v>
      </c>
      <c r="F2956" s="17">
        <f>INT((VLOOKUP($C2956,装备数值,2,0)+VLOOKUP($C2956,装备数值,5,0)*($E2956-1))*VLOOKUP($D2956,系数!$K$2:$O$7,2,0))</f>
        <v>0</v>
      </c>
      <c r="G2956" s="17">
        <f>INT((VLOOKUP($C2956,装备数值,3,0)+VLOOKUP($C2956,装备数值,6,0)*($E2956-1))*VLOOKUP($D2956,系数!$K$2:$O$7,3,0))</f>
        <v>432</v>
      </c>
      <c r="H2956" s="17">
        <f t="shared" si="93"/>
        <v>432</v>
      </c>
      <c r="I2956" s="17">
        <f>INT((VLOOKUP($C2956,装备数值,4,0)+VLOOKUP($C2956,装备数值,7,0)*($E2956-1))*VLOOKUP($D2956,系数!$K$2:$O$7,4,0))</f>
        <v>0</v>
      </c>
      <c r="J2956" s="17">
        <f>INT((VLOOKUP($C2956,装备数值,4,0)+VLOOKUP($C2956,装备数值,7,0)*($E2956-1))*VLOOKUP($D2956,系数!$K$2:$O$7,5,0))</f>
        <v>0</v>
      </c>
      <c r="K2956" s="17">
        <f>INT(VLOOKUP(E2956,强化金币,2,1)*VLOOKUP(INDEX(装备!F:F,MATCH(属性!A2956,装备!A:A,0)),系数!$K$12:$M$15,3,0))</f>
        <v>48125</v>
      </c>
      <c r="L2956" s="17"/>
      <c r="M2956" s="17"/>
      <c r="N2956" s="17"/>
      <c r="O2956" s="17">
        <f>IF(E2956=1,"",VLOOKUP(E2956,系数!$S$2:$AB$12,MATCH(属性!C2956,评级,0),1))</f>
        <v>0</v>
      </c>
    </row>
    <row r="2957" spans="1:15" ht="17.25" thickBot="1" x14ac:dyDescent="0.4">
      <c r="A2957" s="15">
        <f t="shared" si="92"/>
        <v>7100025</v>
      </c>
      <c r="B2957" s="17" t="s">
        <v>47</v>
      </c>
      <c r="C2957" s="15">
        <f>INDEX(装备!G:G,MATCH(属性!A2957,装备!A:A,0))</f>
        <v>12</v>
      </c>
      <c r="D2957" s="15" t="str">
        <f>INDEX(装备!E:E,MATCH(属性!A2957,装备!A:A,0))</f>
        <v>weapon</v>
      </c>
      <c r="E2957" s="14">
        <v>75</v>
      </c>
      <c r="F2957" s="17">
        <f>INT((VLOOKUP($C2957,装备数值,2,0)+VLOOKUP($C2957,装备数值,5,0)*($E2957-1))*VLOOKUP($D2957,系数!$K$2:$O$7,2,0))</f>
        <v>0</v>
      </c>
      <c r="G2957" s="17">
        <f>INT((VLOOKUP($C2957,装备数值,3,0)+VLOOKUP($C2957,装备数值,6,0)*($E2957-1))*VLOOKUP($D2957,系数!$K$2:$O$7,3,0))</f>
        <v>436</v>
      </c>
      <c r="H2957" s="17">
        <f t="shared" si="93"/>
        <v>436</v>
      </c>
      <c r="I2957" s="17">
        <f>INT((VLOOKUP($C2957,装备数值,4,0)+VLOOKUP($C2957,装备数值,7,0)*($E2957-1))*VLOOKUP($D2957,系数!$K$2:$O$7,4,0))</f>
        <v>0</v>
      </c>
      <c r="J2957" s="17">
        <f>INT((VLOOKUP($C2957,装备数值,4,0)+VLOOKUP($C2957,装备数值,7,0)*($E2957-1))*VLOOKUP($D2957,系数!$K$2:$O$7,5,0))</f>
        <v>0</v>
      </c>
      <c r="K2957" s="17">
        <f>INT(VLOOKUP(E2957,强化金币,2,1)*VLOOKUP(INDEX(装备!F:F,MATCH(属性!A2957,装备!A:A,0)),系数!$K$12:$M$15,3,0))</f>
        <v>49500</v>
      </c>
      <c r="L2957" s="17"/>
      <c r="M2957" s="17"/>
      <c r="N2957" s="17"/>
      <c r="O2957" s="17">
        <f>IF(E2957=1,"",VLOOKUP(E2957,系数!$S$2:$AB$12,MATCH(属性!C2957,评级,0),1))</f>
        <v>0</v>
      </c>
    </row>
    <row r="2958" spans="1:15" ht="17.25" thickBot="1" x14ac:dyDescent="0.4">
      <c r="A2958" s="15">
        <f t="shared" si="92"/>
        <v>7100025</v>
      </c>
      <c r="B2958" s="17" t="s">
        <v>47</v>
      </c>
      <c r="C2958" s="15">
        <f>INDEX(装备!G:G,MATCH(属性!A2958,装备!A:A,0))</f>
        <v>12</v>
      </c>
      <c r="D2958" s="15" t="str">
        <f>INDEX(装备!E:E,MATCH(属性!A2958,装备!A:A,0))</f>
        <v>weapon</v>
      </c>
      <c r="E2958" s="14">
        <v>76</v>
      </c>
      <c r="F2958" s="17">
        <f>INT((VLOOKUP($C2958,装备数值,2,0)+VLOOKUP($C2958,装备数值,5,0)*($E2958-1))*VLOOKUP($D2958,系数!$K$2:$O$7,2,0))</f>
        <v>0</v>
      </c>
      <c r="G2958" s="17">
        <f>INT((VLOOKUP($C2958,装备数值,3,0)+VLOOKUP($C2958,装备数值,6,0)*($E2958-1))*VLOOKUP($D2958,系数!$K$2:$O$7,3,0))</f>
        <v>440</v>
      </c>
      <c r="H2958" s="17">
        <f t="shared" si="93"/>
        <v>440</v>
      </c>
      <c r="I2958" s="17">
        <f>INT((VLOOKUP($C2958,装备数值,4,0)+VLOOKUP($C2958,装备数值,7,0)*($E2958-1))*VLOOKUP($D2958,系数!$K$2:$O$7,4,0))</f>
        <v>0</v>
      </c>
      <c r="J2958" s="17">
        <f>INT((VLOOKUP($C2958,装备数值,4,0)+VLOOKUP($C2958,装备数值,7,0)*($E2958-1))*VLOOKUP($D2958,系数!$K$2:$O$7,5,0))</f>
        <v>0</v>
      </c>
      <c r="K2958" s="17">
        <f>INT(VLOOKUP(E2958,强化金币,2,1)*VLOOKUP(INDEX(装备!F:F,MATCH(属性!A2958,装备!A:A,0)),系数!$K$12:$M$15,3,0))</f>
        <v>50875</v>
      </c>
      <c r="L2958" s="17"/>
      <c r="M2958" s="17"/>
      <c r="N2958" s="17"/>
      <c r="O2958" s="17">
        <f>IF(E2958=1,"",VLOOKUP(E2958,系数!$S$2:$AB$12,MATCH(属性!C2958,评级,0),1))</f>
        <v>0</v>
      </c>
    </row>
    <row r="2959" spans="1:15" ht="17.25" thickBot="1" x14ac:dyDescent="0.4">
      <c r="A2959" s="15">
        <f t="shared" si="92"/>
        <v>7100025</v>
      </c>
      <c r="B2959" s="17" t="s">
        <v>47</v>
      </c>
      <c r="C2959" s="15">
        <f>INDEX(装备!G:G,MATCH(属性!A2959,装备!A:A,0))</f>
        <v>12</v>
      </c>
      <c r="D2959" s="15" t="str">
        <f>INDEX(装备!E:E,MATCH(属性!A2959,装备!A:A,0))</f>
        <v>weapon</v>
      </c>
      <c r="E2959" s="14">
        <v>77</v>
      </c>
      <c r="F2959" s="17">
        <f>INT((VLOOKUP($C2959,装备数值,2,0)+VLOOKUP($C2959,装备数值,5,0)*($E2959-1))*VLOOKUP($D2959,系数!$K$2:$O$7,2,0))</f>
        <v>0</v>
      </c>
      <c r="G2959" s="17">
        <f>INT((VLOOKUP($C2959,装备数值,3,0)+VLOOKUP($C2959,装备数值,6,0)*($E2959-1))*VLOOKUP($D2959,系数!$K$2:$O$7,3,0))</f>
        <v>444</v>
      </c>
      <c r="H2959" s="17">
        <f t="shared" si="93"/>
        <v>444</v>
      </c>
      <c r="I2959" s="17">
        <f>INT((VLOOKUP($C2959,装备数值,4,0)+VLOOKUP($C2959,装备数值,7,0)*($E2959-1))*VLOOKUP($D2959,系数!$K$2:$O$7,4,0))</f>
        <v>0</v>
      </c>
      <c r="J2959" s="17">
        <f>INT((VLOOKUP($C2959,装备数值,4,0)+VLOOKUP($C2959,装备数值,7,0)*($E2959-1))*VLOOKUP($D2959,系数!$K$2:$O$7,5,0))</f>
        <v>0</v>
      </c>
      <c r="K2959" s="17">
        <f>INT(VLOOKUP(E2959,强化金币,2,1)*VLOOKUP(INDEX(装备!F:F,MATCH(属性!A2959,装备!A:A,0)),系数!$K$12:$M$15,3,0))</f>
        <v>52250</v>
      </c>
      <c r="L2959" s="17"/>
      <c r="M2959" s="17"/>
      <c r="N2959" s="17"/>
      <c r="O2959" s="17">
        <f>IF(E2959=1,"",VLOOKUP(E2959,系数!$S$2:$AB$12,MATCH(属性!C2959,评级,0),1))</f>
        <v>0</v>
      </c>
    </row>
    <row r="2960" spans="1:15" ht="17.25" thickBot="1" x14ac:dyDescent="0.4">
      <c r="A2960" s="15">
        <f t="shared" si="92"/>
        <v>7100025</v>
      </c>
      <c r="B2960" s="17" t="s">
        <v>47</v>
      </c>
      <c r="C2960" s="15">
        <f>INDEX(装备!G:G,MATCH(属性!A2960,装备!A:A,0))</f>
        <v>12</v>
      </c>
      <c r="D2960" s="15" t="str">
        <f>INDEX(装备!E:E,MATCH(属性!A2960,装备!A:A,0))</f>
        <v>weapon</v>
      </c>
      <c r="E2960" s="14">
        <v>78</v>
      </c>
      <c r="F2960" s="17">
        <f>INT((VLOOKUP($C2960,装备数值,2,0)+VLOOKUP($C2960,装备数值,5,0)*($E2960-1))*VLOOKUP($D2960,系数!$K$2:$O$7,2,0))</f>
        <v>0</v>
      </c>
      <c r="G2960" s="17">
        <f>INT((VLOOKUP($C2960,装备数值,3,0)+VLOOKUP($C2960,装备数值,6,0)*($E2960-1))*VLOOKUP($D2960,系数!$K$2:$O$7,3,0))</f>
        <v>448</v>
      </c>
      <c r="H2960" s="17">
        <f t="shared" si="93"/>
        <v>448</v>
      </c>
      <c r="I2960" s="17">
        <f>INT((VLOOKUP($C2960,装备数值,4,0)+VLOOKUP($C2960,装备数值,7,0)*($E2960-1))*VLOOKUP($D2960,系数!$K$2:$O$7,4,0))</f>
        <v>0</v>
      </c>
      <c r="J2960" s="17">
        <f>INT((VLOOKUP($C2960,装备数值,4,0)+VLOOKUP($C2960,装备数值,7,0)*($E2960-1))*VLOOKUP($D2960,系数!$K$2:$O$7,5,0))</f>
        <v>0</v>
      </c>
      <c r="K2960" s="17">
        <f>INT(VLOOKUP(E2960,强化金币,2,1)*VLOOKUP(INDEX(装备!F:F,MATCH(属性!A2960,装备!A:A,0)),系数!$K$12:$M$15,3,0))</f>
        <v>53625</v>
      </c>
      <c r="L2960" s="17"/>
      <c r="M2960" s="17"/>
      <c r="N2960" s="17"/>
      <c r="O2960" s="17">
        <f>IF(E2960=1,"",VLOOKUP(E2960,系数!$S$2:$AB$12,MATCH(属性!C2960,评级,0),1))</f>
        <v>0</v>
      </c>
    </row>
    <row r="2961" spans="1:15" ht="17.25" thickBot="1" x14ac:dyDescent="0.4">
      <c r="A2961" s="15">
        <f t="shared" si="92"/>
        <v>7100025</v>
      </c>
      <c r="B2961" s="17" t="s">
        <v>47</v>
      </c>
      <c r="C2961" s="15">
        <f>INDEX(装备!G:G,MATCH(属性!A2961,装备!A:A,0))</f>
        <v>12</v>
      </c>
      <c r="D2961" s="15" t="str">
        <f>INDEX(装备!E:E,MATCH(属性!A2961,装备!A:A,0))</f>
        <v>weapon</v>
      </c>
      <c r="E2961" s="14">
        <v>79</v>
      </c>
      <c r="F2961" s="17">
        <f>INT((VLOOKUP($C2961,装备数值,2,0)+VLOOKUP($C2961,装备数值,5,0)*($E2961-1))*VLOOKUP($D2961,系数!$K$2:$O$7,2,0))</f>
        <v>0</v>
      </c>
      <c r="G2961" s="17">
        <f>INT((VLOOKUP($C2961,装备数值,3,0)+VLOOKUP($C2961,装备数值,6,0)*($E2961-1))*VLOOKUP($D2961,系数!$K$2:$O$7,3,0))</f>
        <v>452</v>
      </c>
      <c r="H2961" s="17">
        <f t="shared" si="93"/>
        <v>452</v>
      </c>
      <c r="I2961" s="17">
        <f>INT((VLOOKUP($C2961,装备数值,4,0)+VLOOKUP($C2961,装备数值,7,0)*($E2961-1))*VLOOKUP($D2961,系数!$K$2:$O$7,4,0))</f>
        <v>0</v>
      </c>
      <c r="J2961" s="17">
        <f>INT((VLOOKUP($C2961,装备数值,4,0)+VLOOKUP($C2961,装备数值,7,0)*($E2961-1))*VLOOKUP($D2961,系数!$K$2:$O$7,5,0))</f>
        <v>0</v>
      </c>
      <c r="K2961" s="17">
        <f>INT(VLOOKUP(E2961,强化金币,2,1)*VLOOKUP(INDEX(装备!F:F,MATCH(属性!A2961,装备!A:A,0)),系数!$K$12:$M$15,3,0))</f>
        <v>55000</v>
      </c>
      <c r="L2961" s="17"/>
      <c r="M2961" s="17"/>
      <c r="N2961" s="17"/>
      <c r="O2961" s="17">
        <f>IF(E2961=1,"",VLOOKUP(E2961,系数!$S$2:$AB$12,MATCH(属性!C2961,评级,0),1))</f>
        <v>0</v>
      </c>
    </row>
    <row r="2962" spans="1:15" ht="17.25" thickBot="1" x14ac:dyDescent="0.4">
      <c r="A2962" s="15">
        <f t="shared" si="92"/>
        <v>7100025</v>
      </c>
      <c r="B2962" s="17" t="s">
        <v>47</v>
      </c>
      <c r="C2962" s="15">
        <f>INDEX(装备!G:G,MATCH(属性!A2962,装备!A:A,0))</f>
        <v>12</v>
      </c>
      <c r="D2962" s="15" t="str">
        <f>INDEX(装备!E:E,MATCH(属性!A2962,装备!A:A,0))</f>
        <v>weapon</v>
      </c>
      <c r="E2962" s="14">
        <v>80</v>
      </c>
      <c r="F2962" s="17">
        <f>INT((VLOOKUP($C2962,装备数值,2,0)+VLOOKUP($C2962,装备数值,5,0)*($E2962-1))*VLOOKUP($D2962,系数!$K$2:$O$7,2,0))</f>
        <v>0</v>
      </c>
      <c r="G2962" s="17">
        <f>INT((VLOOKUP($C2962,装备数值,3,0)+VLOOKUP($C2962,装备数值,6,0)*($E2962-1))*VLOOKUP($D2962,系数!$K$2:$O$7,3,0))</f>
        <v>456</v>
      </c>
      <c r="H2962" s="17">
        <f t="shared" si="93"/>
        <v>456</v>
      </c>
      <c r="I2962" s="17">
        <f>INT((VLOOKUP($C2962,装备数值,4,0)+VLOOKUP($C2962,装备数值,7,0)*($E2962-1))*VLOOKUP($D2962,系数!$K$2:$O$7,4,0))</f>
        <v>0</v>
      </c>
      <c r="J2962" s="17">
        <f>INT((VLOOKUP($C2962,装备数值,4,0)+VLOOKUP($C2962,装备数值,7,0)*($E2962-1))*VLOOKUP($D2962,系数!$K$2:$O$7,5,0))</f>
        <v>0</v>
      </c>
      <c r="K2962" s="17">
        <f>INT(VLOOKUP(E2962,强化金币,2,1)*VLOOKUP(INDEX(装备!F:F,MATCH(属性!A2962,装备!A:A,0)),系数!$K$12:$M$15,3,0))</f>
        <v>66000</v>
      </c>
      <c r="L2962" s="17"/>
      <c r="M2962" s="17"/>
      <c r="N2962" s="17"/>
      <c r="O2962" s="17">
        <f>IF(E2962=1,"",VLOOKUP(E2962,系数!$S$2:$AB$12,MATCH(属性!C2962,评级,0),1))</f>
        <v>0</v>
      </c>
    </row>
    <row r="2963" spans="1:15" ht="17.25" thickBot="1" x14ac:dyDescent="0.4">
      <c r="A2963" s="15">
        <f t="shared" si="92"/>
        <v>7100025</v>
      </c>
      <c r="B2963" s="17" t="s">
        <v>47</v>
      </c>
      <c r="C2963" s="15">
        <f>INDEX(装备!G:G,MATCH(属性!A2963,装备!A:A,0))</f>
        <v>12</v>
      </c>
      <c r="D2963" s="15" t="str">
        <f>INDEX(装备!E:E,MATCH(属性!A2963,装备!A:A,0))</f>
        <v>weapon</v>
      </c>
      <c r="E2963" s="14">
        <v>81</v>
      </c>
      <c r="F2963" s="17">
        <f>INT((VLOOKUP($C2963,装备数值,2,0)+VLOOKUP($C2963,装备数值,5,0)*($E2963-1))*VLOOKUP($D2963,系数!$K$2:$O$7,2,0))</f>
        <v>0</v>
      </c>
      <c r="G2963" s="17">
        <f>INT((VLOOKUP($C2963,装备数值,3,0)+VLOOKUP($C2963,装备数值,6,0)*($E2963-1))*VLOOKUP($D2963,系数!$K$2:$O$7,3,0))</f>
        <v>460</v>
      </c>
      <c r="H2963" s="17">
        <f t="shared" si="93"/>
        <v>460</v>
      </c>
      <c r="I2963" s="17">
        <f>INT((VLOOKUP($C2963,装备数值,4,0)+VLOOKUP($C2963,装备数值,7,0)*($E2963-1))*VLOOKUP($D2963,系数!$K$2:$O$7,4,0))</f>
        <v>0</v>
      </c>
      <c r="J2963" s="17">
        <f>INT((VLOOKUP($C2963,装备数值,4,0)+VLOOKUP($C2963,装备数值,7,0)*($E2963-1))*VLOOKUP($D2963,系数!$K$2:$O$7,5,0))</f>
        <v>0</v>
      </c>
      <c r="K2963" s="17">
        <f>INT(VLOOKUP(E2963,强化金币,2,1)*VLOOKUP(INDEX(装备!F:F,MATCH(属性!A2963,装备!A:A,0)),系数!$K$12:$M$15,3,0))</f>
        <v>77000</v>
      </c>
      <c r="L2963" s="17"/>
      <c r="M2963" s="17"/>
      <c r="N2963" s="17"/>
      <c r="O2963" s="17">
        <f>IF(E2963=1,"",VLOOKUP(E2963,系数!$S$2:$AB$12,MATCH(属性!C2963,评级,0),1))</f>
        <v>0</v>
      </c>
    </row>
    <row r="2964" spans="1:15" ht="17.25" thickBot="1" x14ac:dyDescent="0.4">
      <c r="A2964" s="15">
        <f t="shared" si="92"/>
        <v>7100025</v>
      </c>
      <c r="B2964" s="17" t="s">
        <v>47</v>
      </c>
      <c r="C2964" s="15">
        <f>INDEX(装备!G:G,MATCH(属性!A2964,装备!A:A,0))</f>
        <v>12</v>
      </c>
      <c r="D2964" s="15" t="str">
        <f>INDEX(装备!E:E,MATCH(属性!A2964,装备!A:A,0))</f>
        <v>weapon</v>
      </c>
      <c r="E2964" s="14">
        <v>82</v>
      </c>
      <c r="F2964" s="17">
        <f>INT((VLOOKUP($C2964,装备数值,2,0)+VLOOKUP($C2964,装备数值,5,0)*($E2964-1))*VLOOKUP($D2964,系数!$K$2:$O$7,2,0))</f>
        <v>0</v>
      </c>
      <c r="G2964" s="17">
        <f>INT((VLOOKUP($C2964,装备数值,3,0)+VLOOKUP($C2964,装备数值,6,0)*($E2964-1))*VLOOKUP($D2964,系数!$K$2:$O$7,3,0))</f>
        <v>464</v>
      </c>
      <c r="H2964" s="17">
        <f t="shared" si="93"/>
        <v>464</v>
      </c>
      <c r="I2964" s="17">
        <f>INT((VLOOKUP($C2964,装备数值,4,0)+VLOOKUP($C2964,装备数值,7,0)*($E2964-1))*VLOOKUP($D2964,系数!$K$2:$O$7,4,0))</f>
        <v>0</v>
      </c>
      <c r="J2964" s="17">
        <f>INT((VLOOKUP($C2964,装备数值,4,0)+VLOOKUP($C2964,装备数值,7,0)*($E2964-1))*VLOOKUP($D2964,系数!$K$2:$O$7,5,0))</f>
        <v>0</v>
      </c>
      <c r="K2964" s="17">
        <f>INT(VLOOKUP(E2964,强化金币,2,1)*VLOOKUP(INDEX(装备!F:F,MATCH(属性!A2964,装备!A:A,0)),系数!$K$12:$M$15,3,0))</f>
        <v>88000</v>
      </c>
      <c r="L2964" s="17"/>
      <c r="M2964" s="17"/>
      <c r="N2964" s="17"/>
      <c r="O2964" s="17">
        <f>IF(E2964=1,"",VLOOKUP(E2964,系数!$S$2:$AB$12,MATCH(属性!C2964,评级,0),1))</f>
        <v>0</v>
      </c>
    </row>
    <row r="2965" spans="1:15" ht="17.25" thickBot="1" x14ac:dyDescent="0.4">
      <c r="A2965" s="15">
        <f t="shared" si="92"/>
        <v>7100025</v>
      </c>
      <c r="B2965" s="17" t="s">
        <v>47</v>
      </c>
      <c r="C2965" s="15">
        <f>INDEX(装备!G:G,MATCH(属性!A2965,装备!A:A,0))</f>
        <v>12</v>
      </c>
      <c r="D2965" s="15" t="str">
        <f>INDEX(装备!E:E,MATCH(属性!A2965,装备!A:A,0))</f>
        <v>weapon</v>
      </c>
      <c r="E2965" s="14">
        <v>83</v>
      </c>
      <c r="F2965" s="17">
        <f>INT((VLOOKUP($C2965,装备数值,2,0)+VLOOKUP($C2965,装备数值,5,0)*($E2965-1))*VLOOKUP($D2965,系数!$K$2:$O$7,2,0))</f>
        <v>0</v>
      </c>
      <c r="G2965" s="17">
        <f>INT((VLOOKUP($C2965,装备数值,3,0)+VLOOKUP($C2965,装备数值,6,0)*($E2965-1))*VLOOKUP($D2965,系数!$K$2:$O$7,3,0))</f>
        <v>468</v>
      </c>
      <c r="H2965" s="17">
        <f t="shared" si="93"/>
        <v>468</v>
      </c>
      <c r="I2965" s="17">
        <f>INT((VLOOKUP($C2965,装备数值,4,0)+VLOOKUP($C2965,装备数值,7,0)*($E2965-1))*VLOOKUP($D2965,系数!$K$2:$O$7,4,0))</f>
        <v>0</v>
      </c>
      <c r="J2965" s="17">
        <f>INT((VLOOKUP($C2965,装备数值,4,0)+VLOOKUP($C2965,装备数值,7,0)*($E2965-1))*VLOOKUP($D2965,系数!$K$2:$O$7,5,0))</f>
        <v>0</v>
      </c>
      <c r="K2965" s="17">
        <f>INT(VLOOKUP(E2965,强化金币,2,1)*VLOOKUP(INDEX(装备!F:F,MATCH(属性!A2965,装备!A:A,0)),系数!$K$12:$M$15,3,0))</f>
        <v>99000</v>
      </c>
      <c r="L2965" s="17"/>
      <c r="M2965" s="17"/>
      <c r="N2965" s="17"/>
      <c r="O2965" s="17">
        <f>IF(E2965=1,"",VLOOKUP(E2965,系数!$S$2:$AB$12,MATCH(属性!C2965,评级,0),1))</f>
        <v>0</v>
      </c>
    </row>
    <row r="2966" spans="1:15" ht="17.25" thickBot="1" x14ac:dyDescent="0.4">
      <c r="A2966" s="15">
        <f t="shared" si="92"/>
        <v>7100025</v>
      </c>
      <c r="B2966" s="17" t="s">
        <v>47</v>
      </c>
      <c r="C2966" s="15">
        <f>INDEX(装备!G:G,MATCH(属性!A2966,装备!A:A,0))</f>
        <v>12</v>
      </c>
      <c r="D2966" s="15" t="str">
        <f>INDEX(装备!E:E,MATCH(属性!A2966,装备!A:A,0))</f>
        <v>weapon</v>
      </c>
      <c r="E2966" s="14">
        <v>84</v>
      </c>
      <c r="F2966" s="17">
        <f>INT((VLOOKUP($C2966,装备数值,2,0)+VLOOKUP($C2966,装备数值,5,0)*($E2966-1))*VLOOKUP($D2966,系数!$K$2:$O$7,2,0))</f>
        <v>0</v>
      </c>
      <c r="G2966" s="17">
        <f>INT((VLOOKUP($C2966,装备数值,3,0)+VLOOKUP($C2966,装备数值,6,0)*($E2966-1))*VLOOKUP($D2966,系数!$K$2:$O$7,3,0))</f>
        <v>472</v>
      </c>
      <c r="H2966" s="17">
        <f t="shared" si="93"/>
        <v>472</v>
      </c>
      <c r="I2966" s="17">
        <f>INT((VLOOKUP($C2966,装备数值,4,0)+VLOOKUP($C2966,装备数值,7,0)*($E2966-1))*VLOOKUP($D2966,系数!$K$2:$O$7,4,0))</f>
        <v>0</v>
      </c>
      <c r="J2966" s="17">
        <f>INT((VLOOKUP($C2966,装备数值,4,0)+VLOOKUP($C2966,装备数值,7,0)*($E2966-1))*VLOOKUP($D2966,系数!$K$2:$O$7,5,0))</f>
        <v>0</v>
      </c>
      <c r="K2966" s="17">
        <f>INT(VLOOKUP(E2966,强化金币,2,1)*VLOOKUP(INDEX(装备!F:F,MATCH(属性!A2966,装备!A:A,0)),系数!$K$12:$M$15,3,0))</f>
        <v>110000</v>
      </c>
      <c r="L2966" s="17"/>
      <c r="M2966" s="17"/>
      <c r="N2966" s="17"/>
      <c r="O2966" s="17">
        <f>IF(E2966=1,"",VLOOKUP(E2966,系数!$S$2:$AB$12,MATCH(属性!C2966,评级,0),1))</f>
        <v>0</v>
      </c>
    </row>
    <row r="2967" spans="1:15" ht="17.25" thickBot="1" x14ac:dyDescent="0.4">
      <c r="A2967" s="15">
        <f t="shared" si="92"/>
        <v>7100025</v>
      </c>
      <c r="B2967" s="17" t="s">
        <v>47</v>
      </c>
      <c r="C2967" s="15">
        <f>INDEX(装备!G:G,MATCH(属性!A2967,装备!A:A,0))</f>
        <v>12</v>
      </c>
      <c r="D2967" s="15" t="str">
        <f>INDEX(装备!E:E,MATCH(属性!A2967,装备!A:A,0))</f>
        <v>weapon</v>
      </c>
      <c r="E2967" s="14">
        <v>85</v>
      </c>
      <c r="F2967" s="17">
        <f>INT((VLOOKUP($C2967,装备数值,2,0)+VLOOKUP($C2967,装备数值,5,0)*($E2967-1))*VLOOKUP($D2967,系数!$K$2:$O$7,2,0))</f>
        <v>0</v>
      </c>
      <c r="G2967" s="17">
        <f>INT((VLOOKUP($C2967,装备数值,3,0)+VLOOKUP($C2967,装备数值,6,0)*($E2967-1))*VLOOKUP($D2967,系数!$K$2:$O$7,3,0))</f>
        <v>476</v>
      </c>
      <c r="H2967" s="17">
        <f t="shared" si="93"/>
        <v>476</v>
      </c>
      <c r="I2967" s="17">
        <f>INT((VLOOKUP($C2967,装备数值,4,0)+VLOOKUP($C2967,装备数值,7,0)*($E2967-1))*VLOOKUP($D2967,系数!$K$2:$O$7,4,0))</f>
        <v>0</v>
      </c>
      <c r="J2967" s="17">
        <f>INT((VLOOKUP($C2967,装备数值,4,0)+VLOOKUP($C2967,装备数值,7,0)*($E2967-1))*VLOOKUP($D2967,系数!$K$2:$O$7,5,0))</f>
        <v>0</v>
      </c>
      <c r="K2967" s="17">
        <f>INT(VLOOKUP(E2967,强化金币,2,1)*VLOOKUP(INDEX(装备!F:F,MATCH(属性!A2967,装备!A:A,0)),系数!$K$12:$M$15,3,0))</f>
        <v>137500</v>
      </c>
      <c r="L2967" s="17"/>
      <c r="M2967" s="17"/>
      <c r="N2967" s="17"/>
      <c r="O2967" s="17">
        <f>IF(E2967=1,"",VLOOKUP(E2967,系数!$S$2:$AB$12,MATCH(属性!C2967,评级,0),1))</f>
        <v>0</v>
      </c>
    </row>
    <row r="2968" spans="1:15" ht="17.25" thickBot="1" x14ac:dyDescent="0.4">
      <c r="A2968" s="15">
        <f t="shared" si="92"/>
        <v>7100025</v>
      </c>
      <c r="B2968" s="17" t="s">
        <v>47</v>
      </c>
      <c r="C2968" s="15">
        <f>INDEX(装备!G:G,MATCH(属性!A2968,装备!A:A,0))</f>
        <v>12</v>
      </c>
      <c r="D2968" s="15" t="str">
        <f>INDEX(装备!E:E,MATCH(属性!A2968,装备!A:A,0))</f>
        <v>weapon</v>
      </c>
      <c r="E2968" s="14">
        <v>86</v>
      </c>
      <c r="F2968" s="17">
        <f>INT((VLOOKUP($C2968,装备数值,2,0)+VLOOKUP($C2968,装备数值,5,0)*($E2968-1))*VLOOKUP($D2968,系数!$K$2:$O$7,2,0))</f>
        <v>0</v>
      </c>
      <c r="G2968" s="17">
        <f>INT((VLOOKUP($C2968,装备数值,3,0)+VLOOKUP($C2968,装备数值,6,0)*($E2968-1))*VLOOKUP($D2968,系数!$K$2:$O$7,3,0))</f>
        <v>480</v>
      </c>
      <c r="H2968" s="17">
        <f t="shared" si="93"/>
        <v>480</v>
      </c>
      <c r="I2968" s="17">
        <f>INT((VLOOKUP($C2968,装备数值,4,0)+VLOOKUP($C2968,装备数值,7,0)*($E2968-1))*VLOOKUP($D2968,系数!$K$2:$O$7,4,0))</f>
        <v>0</v>
      </c>
      <c r="J2968" s="17">
        <f>INT((VLOOKUP($C2968,装备数值,4,0)+VLOOKUP($C2968,装备数值,7,0)*($E2968-1))*VLOOKUP($D2968,系数!$K$2:$O$7,5,0))</f>
        <v>0</v>
      </c>
      <c r="K2968" s="17">
        <f>INT(VLOOKUP(E2968,强化金币,2,1)*VLOOKUP(INDEX(装备!F:F,MATCH(属性!A2968,装备!A:A,0)),系数!$K$12:$M$15,3,0))</f>
        <v>165000</v>
      </c>
      <c r="L2968" s="17"/>
      <c r="M2968" s="17"/>
      <c r="N2968" s="17"/>
      <c r="O2968" s="17">
        <f>IF(E2968=1,"",VLOOKUP(E2968,系数!$S$2:$AB$12,MATCH(属性!C2968,评级,0),1))</f>
        <v>0</v>
      </c>
    </row>
    <row r="2969" spans="1:15" ht="17.25" thickBot="1" x14ac:dyDescent="0.4">
      <c r="A2969" s="15">
        <f t="shared" si="92"/>
        <v>7100025</v>
      </c>
      <c r="B2969" s="17" t="s">
        <v>47</v>
      </c>
      <c r="C2969" s="15">
        <f>INDEX(装备!G:G,MATCH(属性!A2969,装备!A:A,0))</f>
        <v>12</v>
      </c>
      <c r="D2969" s="15" t="str">
        <f>INDEX(装备!E:E,MATCH(属性!A2969,装备!A:A,0))</f>
        <v>weapon</v>
      </c>
      <c r="E2969" s="14">
        <v>87</v>
      </c>
      <c r="F2969" s="17">
        <f>INT((VLOOKUP($C2969,装备数值,2,0)+VLOOKUP($C2969,装备数值,5,0)*($E2969-1))*VLOOKUP($D2969,系数!$K$2:$O$7,2,0))</f>
        <v>0</v>
      </c>
      <c r="G2969" s="17">
        <f>INT((VLOOKUP($C2969,装备数值,3,0)+VLOOKUP($C2969,装备数值,6,0)*($E2969-1))*VLOOKUP($D2969,系数!$K$2:$O$7,3,0))</f>
        <v>484</v>
      </c>
      <c r="H2969" s="17">
        <f t="shared" si="93"/>
        <v>484</v>
      </c>
      <c r="I2969" s="17">
        <f>INT((VLOOKUP($C2969,装备数值,4,0)+VLOOKUP($C2969,装备数值,7,0)*($E2969-1))*VLOOKUP($D2969,系数!$K$2:$O$7,4,0))</f>
        <v>0</v>
      </c>
      <c r="J2969" s="17">
        <f>INT((VLOOKUP($C2969,装备数值,4,0)+VLOOKUP($C2969,装备数值,7,0)*($E2969-1))*VLOOKUP($D2969,系数!$K$2:$O$7,5,0))</f>
        <v>0</v>
      </c>
      <c r="K2969" s="17">
        <f>INT(VLOOKUP(E2969,强化金币,2,1)*VLOOKUP(INDEX(装备!F:F,MATCH(属性!A2969,装备!A:A,0)),系数!$K$12:$M$15,3,0))</f>
        <v>192500</v>
      </c>
      <c r="L2969" s="17"/>
      <c r="M2969" s="17"/>
      <c r="N2969" s="17"/>
      <c r="O2969" s="17">
        <f>IF(E2969=1,"",VLOOKUP(E2969,系数!$S$2:$AB$12,MATCH(属性!C2969,评级,0),1))</f>
        <v>0</v>
      </c>
    </row>
    <row r="2970" spans="1:15" ht="17.25" thickBot="1" x14ac:dyDescent="0.4">
      <c r="A2970" s="15">
        <f t="shared" si="92"/>
        <v>7100025</v>
      </c>
      <c r="B2970" s="17" t="s">
        <v>47</v>
      </c>
      <c r="C2970" s="15">
        <f>INDEX(装备!G:G,MATCH(属性!A2970,装备!A:A,0))</f>
        <v>12</v>
      </c>
      <c r="D2970" s="15" t="str">
        <f>INDEX(装备!E:E,MATCH(属性!A2970,装备!A:A,0))</f>
        <v>weapon</v>
      </c>
      <c r="E2970" s="14">
        <v>88</v>
      </c>
      <c r="F2970" s="17">
        <f>INT((VLOOKUP($C2970,装备数值,2,0)+VLOOKUP($C2970,装备数值,5,0)*($E2970-1))*VLOOKUP($D2970,系数!$K$2:$O$7,2,0))</f>
        <v>0</v>
      </c>
      <c r="G2970" s="17">
        <f>INT((VLOOKUP($C2970,装备数值,3,0)+VLOOKUP($C2970,装备数值,6,0)*($E2970-1))*VLOOKUP($D2970,系数!$K$2:$O$7,3,0))</f>
        <v>488</v>
      </c>
      <c r="H2970" s="17">
        <f t="shared" si="93"/>
        <v>488</v>
      </c>
      <c r="I2970" s="17">
        <f>INT((VLOOKUP($C2970,装备数值,4,0)+VLOOKUP($C2970,装备数值,7,0)*($E2970-1))*VLOOKUP($D2970,系数!$K$2:$O$7,4,0))</f>
        <v>0</v>
      </c>
      <c r="J2970" s="17">
        <f>INT((VLOOKUP($C2970,装备数值,4,0)+VLOOKUP($C2970,装备数值,7,0)*($E2970-1))*VLOOKUP($D2970,系数!$K$2:$O$7,5,0))</f>
        <v>0</v>
      </c>
      <c r="K2970" s="17">
        <f>INT(VLOOKUP(E2970,强化金币,2,1)*VLOOKUP(INDEX(装备!F:F,MATCH(属性!A2970,装备!A:A,0)),系数!$K$12:$M$15,3,0))</f>
        <v>220000</v>
      </c>
      <c r="L2970" s="17"/>
      <c r="M2970" s="17"/>
      <c r="N2970" s="17"/>
      <c r="O2970" s="17">
        <f>IF(E2970=1,"",VLOOKUP(E2970,系数!$S$2:$AB$12,MATCH(属性!C2970,评级,0),1))</f>
        <v>0</v>
      </c>
    </row>
    <row r="2971" spans="1:15" ht="17.25" thickBot="1" x14ac:dyDescent="0.4">
      <c r="A2971" s="15">
        <f t="shared" si="92"/>
        <v>7100025</v>
      </c>
      <c r="B2971" s="17" t="s">
        <v>47</v>
      </c>
      <c r="C2971" s="15">
        <f>INDEX(装备!G:G,MATCH(属性!A2971,装备!A:A,0))</f>
        <v>12</v>
      </c>
      <c r="D2971" s="15" t="str">
        <f>INDEX(装备!E:E,MATCH(属性!A2971,装备!A:A,0))</f>
        <v>weapon</v>
      </c>
      <c r="E2971" s="14">
        <v>89</v>
      </c>
      <c r="F2971" s="17">
        <f>INT((VLOOKUP($C2971,装备数值,2,0)+VLOOKUP($C2971,装备数值,5,0)*($E2971-1))*VLOOKUP($D2971,系数!$K$2:$O$7,2,0))</f>
        <v>0</v>
      </c>
      <c r="G2971" s="17">
        <f>INT((VLOOKUP($C2971,装备数值,3,0)+VLOOKUP($C2971,装备数值,6,0)*($E2971-1))*VLOOKUP($D2971,系数!$K$2:$O$7,3,0))</f>
        <v>492</v>
      </c>
      <c r="H2971" s="17">
        <f t="shared" si="93"/>
        <v>492</v>
      </c>
      <c r="I2971" s="17">
        <f>INT((VLOOKUP($C2971,装备数值,4,0)+VLOOKUP($C2971,装备数值,7,0)*($E2971-1))*VLOOKUP($D2971,系数!$K$2:$O$7,4,0))</f>
        <v>0</v>
      </c>
      <c r="J2971" s="17">
        <f>INT((VLOOKUP($C2971,装备数值,4,0)+VLOOKUP($C2971,装备数值,7,0)*($E2971-1))*VLOOKUP($D2971,系数!$K$2:$O$7,5,0))</f>
        <v>0</v>
      </c>
      <c r="K2971" s="17">
        <f>INT(VLOOKUP(E2971,强化金币,2,1)*VLOOKUP(INDEX(装备!F:F,MATCH(属性!A2971,装备!A:A,0)),系数!$K$12:$M$15,3,0))</f>
        <v>247500</v>
      </c>
      <c r="L2971" s="17"/>
      <c r="M2971" s="17"/>
      <c r="N2971" s="17"/>
      <c r="O2971" s="17">
        <f>IF(E2971=1,"",VLOOKUP(E2971,系数!$S$2:$AB$12,MATCH(属性!C2971,评级,0),1))</f>
        <v>0</v>
      </c>
    </row>
    <row r="2972" spans="1:15" ht="17.25" thickBot="1" x14ac:dyDescent="0.4">
      <c r="A2972" s="15">
        <f t="shared" si="92"/>
        <v>7100025</v>
      </c>
      <c r="B2972" s="17" t="s">
        <v>47</v>
      </c>
      <c r="C2972" s="15">
        <f>INDEX(装备!G:G,MATCH(属性!A2972,装备!A:A,0))</f>
        <v>12</v>
      </c>
      <c r="D2972" s="15" t="str">
        <f>INDEX(装备!E:E,MATCH(属性!A2972,装备!A:A,0))</f>
        <v>weapon</v>
      </c>
      <c r="E2972" s="14">
        <v>90</v>
      </c>
      <c r="F2972" s="17">
        <f>INT((VLOOKUP($C2972,装备数值,2,0)+VLOOKUP($C2972,装备数值,5,0)*($E2972-1))*VLOOKUP($D2972,系数!$K$2:$O$7,2,0))</f>
        <v>0</v>
      </c>
      <c r="G2972" s="17">
        <f>INT((VLOOKUP($C2972,装备数值,3,0)+VLOOKUP($C2972,装备数值,6,0)*($E2972-1))*VLOOKUP($D2972,系数!$K$2:$O$7,3,0))</f>
        <v>496</v>
      </c>
      <c r="H2972" s="17">
        <f t="shared" si="93"/>
        <v>496</v>
      </c>
      <c r="I2972" s="17">
        <f>INT((VLOOKUP($C2972,装备数值,4,0)+VLOOKUP($C2972,装备数值,7,0)*($E2972-1))*VLOOKUP($D2972,系数!$K$2:$O$7,4,0))</f>
        <v>0</v>
      </c>
      <c r="J2972" s="17">
        <f>INT((VLOOKUP($C2972,装备数值,4,0)+VLOOKUP($C2972,装备数值,7,0)*($E2972-1))*VLOOKUP($D2972,系数!$K$2:$O$7,5,0))</f>
        <v>0</v>
      </c>
      <c r="K2972" s="17">
        <f>INT(VLOOKUP(E2972,强化金币,2,1)*VLOOKUP(INDEX(装备!F:F,MATCH(属性!A2972,装备!A:A,0)),系数!$K$12:$M$15,3,0))</f>
        <v>247500</v>
      </c>
      <c r="L2972" s="17"/>
      <c r="M2972" s="17"/>
      <c r="N2972" s="17"/>
      <c r="O2972" s="17">
        <f>IF(E2972=1,"",VLOOKUP(E2972,系数!$S$2:$AB$12,MATCH(属性!C2972,评级,0),1))</f>
        <v>0</v>
      </c>
    </row>
    <row r="2973" spans="1:15" ht="17.25" thickBot="1" x14ac:dyDescent="0.4">
      <c r="A2973" s="15">
        <f t="shared" si="92"/>
        <v>7100025</v>
      </c>
      <c r="B2973" s="17" t="s">
        <v>47</v>
      </c>
      <c r="C2973" s="15">
        <f>INDEX(装备!G:G,MATCH(属性!A2973,装备!A:A,0))</f>
        <v>12</v>
      </c>
      <c r="D2973" s="15" t="str">
        <f>INDEX(装备!E:E,MATCH(属性!A2973,装备!A:A,0))</f>
        <v>weapon</v>
      </c>
      <c r="E2973" s="14">
        <v>91</v>
      </c>
      <c r="F2973" s="17">
        <f>INT((VLOOKUP($C2973,装备数值,2,0)+VLOOKUP($C2973,装备数值,5,0)*($E2973-1))*VLOOKUP($D2973,系数!$K$2:$O$7,2,0))</f>
        <v>0</v>
      </c>
      <c r="G2973" s="17">
        <f>INT((VLOOKUP($C2973,装备数值,3,0)+VLOOKUP($C2973,装备数值,6,0)*($E2973-1))*VLOOKUP($D2973,系数!$K$2:$O$7,3,0))</f>
        <v>501</v>
      </c>
      <c r="H2973" s="17">
        <f t="shared" si="93"/>
        <v>501</v>
      </c>
      <c r="I2973" s="17">
        <f>INT((VLOOKUP($C2973,装备数值,4,0)+VLOOKUP($C2973,装备数值,7,0)*($E2973-1))*VLOOKUP($D2973,系数!$K$2:$O$7,4,0))</f>
        <v>0</v>
      </c>
      <c r="J2973" s="17">
        <f>INT((VLOOKUP($C2973,装备数值,4,0)+VLOOKUP($C2973,装备数值,7,0)*($E2973-1))*VLOOKUP($D2973,系数!$K$2:$O$7,5,0))</f>
        <v>0</v>
      </c>
      <c r="K2973" s="17">
        <f>INT(VLOOKUP(E2973,强化金币,2,1)*VLOOKUP(INDEX(装备!F:F,MATCH(属性!A2973,装备!A:A,0)),系数!$K$12:$M$15,3,0))</f>
        <v>247500</v>
      </c>
      <c r="L2973" s="17"/>
      <c r="M2973" s="17"/>
      <c r="N2973" s="17"/>
      <c r="O2973" s="17">
        <f>IF(E2973=1,"",VLOOKUP(E2973,系数!$S$2:$AB$12,MATCH(属性!C2973,评级,0),1))</f>
        <v>0</v>
      </c>
    </row>
    <row r="2974" spans="1:15" ht="17.25" thickBot="1" x14ac:dyDescent="0.4">
      <c r="A2974" s="15">
        <f t="shared" si="92"/>
        <v>7100025</v>
      </c>
      <c r="B2974" s="17" t="s">
        <v>47</v>
      </c>
      <c r="C2974" s="15">
        <f>INDEX(装备!G:G,MATCH(属性!A2974,装备!A:A,0))</f>
        <v>12</v>
      </c>
      <c r="D2974" s="15" t="str">
        <f>INDEX(装备!E:E,MATCH(属性!A2974,装备!A:A,0))</f>
        <v>weapon</v>
      </c>
      <c r="E2974" s="14">
        <v>92</v>
      </c>
      <c r="F2974" s="17">
        <f>INT((VLOOKUP($C2974,装备数值,2,0)+VLOOKUP($C2974,装备数值,5,0)*($E2974-1))*VLOOKUP($D2974,系数!$K$2:$O$7,2,0))</f>
        <v>0</v>
      </c>
      <c r="G2974" s="17">
        <f>INT((VLOOKUP($C2974,装备数值,3,0)+VLOOKUP($C2974,装备数值,6,0)*($E2974-1))*VLOOKUP($D2974,系数!$K$2:$O$7,3,0))</f>
        <v>505</v>
      </c>
      <c r="H2974" s="17">
        <f t="shared" si="93"/>
        <v>505</v>
      </c>
      <c r="I2974" s="17">
        <f>INT((VLOOKUP($C2974,装备数值,4,0)+VLOOKUP($C2974,装备数值,7,0)*($E2974-1))*VLOOKUP($D2974,系数!$K$2:$O$7,4,0))</f>
        <v>0</v>
      </c>
      <c r="J2974" s="17">
        <f>INT((VLOOKUP($C2974,装备数值,4,0)+VLOOKUP($C2974,装备数值,7,0)*($E2974-1))*VLOOKUP($D2974,系数!$K$2:$O$7,5,0))</f>
        <v>0</v>
      </c>
      <c r="K2974" s="17">
        <f>INT(VLOOKUP(E2974,强化金币,2,1)*VLOOKUP(INDEX(装备!F:F,MATCH(属性!A2974,装备!A:A,0)),系数!$K$12:$M$15,3,0))</f>
        <v>247500</v>
      </c>
      <c r="L2974" s="17"/>
      <c r="M2974" s="17"/>
      <c r="N2974" s="17"/>
      <c r="O2974" s="17">
        <f>IF(E2974=1,"",VLOOKUP(E2974,系数!$S$2:$AB$12,MATCH(属性!C2974,评级,0),1))</f>
        <v>0</v>
      </c>
    </row>
    <row r="2975" spans="1:15" ht="17.25" thickBot="1" x14ac:dyDescent="0.4">
      <c r="A2975" s="15">
        <f t="shared" si="92"/>
        <v>7100025</v>
      </c>
      <c r="B2975" s="17" t="s">
        <v>47</v>
      </c>
      <c r="C2975" s="15">
        <f>INDEX(装备!G:G,MATCH(属性!A2975,装备!A:A,0))</f>
        <v>12</v>
      </c>
      <c r="D2975" s="15" t="str">
        <f>INDEX(装备!E:E,MATCH(属性!A2975,装备!A:A,0))</f>
        <v>weapon</v>
      </c>
      <c r="E2975" s="14">
        <v>93</v>
      </c>
      <c r="F2975" s="17">
        <f>INT((VLOOKUP($C2975,装备数值,2,0)+VLOOKUP($C2975,装备数值,5,0)*($E2975-1))*VLOOKUP($D2975,系数!$K$2:$O$7,2,0))</f>
        <v>0</v>
      </c>
      <c r="G2975" s="17">
        <f>INT((VLOOKUP($C2975,装备数值,3,0)+VLOOKUP($C2975,装备数值,6,0)*($E2975-1))*VLOOKUP($D2975,系数!$K$2:$O$7,3,0))</f>
        <v>509</v>
      </c>
      <c r="H2975" s="17">
        <f t="shared" si="93"/>
        <v>509</v>
      </c>
      <c r="I2975" s="17">
        <f>INT((VLOOKUP($C2975,装备数值,4,0)+VLOOKUP($C2975,装备数值,7,0)*($E2975-1))*VLOOKUP($D2975,系数!$K$2:$O$7,4,0))</f>
        <v>0</v>
      </c>
      <c r="J2975" s="17">
        <f>INT((VLOOKUP($C2975,装备数值,4,0)+VLOOKUP($C2975,装备数值,7,0)*($E2975-1))*VLOOKUP($D2975,系数!$K$2:$O$7,5,0))</f>
        <v>0</v>
      </c>
      <c r="K2975" s="17">
        <f>INT(VLOOKUP(E2975,强化金币,2,1)*VLOOKUP(INDEX(装备!F:F,MATCH(属性!A2975,装备!A:A,0)),系数!$K$12:$M$15,3,0))</f>
        <v>247500</v>
      </c>
      <c r="L2975" s="17"/>
      <c r="M2975" s="17"/>
      <c r="N2975" s="17"/>
      <c r="O2975" s="17">
        <f>IF(E2975=1,"",VLOOKUP(E2975,系数!$S$2:$AB$12,MATCH(属性!C2975,评级,0),1))</f>
        <v>0</v>
      </c>
    </row>
    <row r="2976" spans="1:15" ht="17.25" thickBot="1" x14ac:dyDescent="0.4">
      <c r="A2976" s="15">
        <f t="shared" si="92"/>
        <v>7100025</v>
      </c>
      <c r="B2976" s="17" t="s">
        <v>47</v>
      </c>
      <c r="C2976" s="15">
        <f>INDEX(装备!G:G,MATCH(属性!A2976,装备!A:A,0))</f>
        <v>12</v>
      </c>
      <c r="D2976" s="15" t="str">
        <f>INDEX(装备!E:E,MATCH(属性!A2976,装备!A:A,0))</f>
        <v>weapon</v>
      </c>
      <c r="E2976" s="14">
        <v>94</v>
      </c>
      <c r="F2976" s="17">
        <f>INT((VLOOKUP($C2976,装备数值,2,0)+VLOOKUP($C2976,装备数值,5,0)*($E2976-1))*VLOOKUP($D2976,系数!$K$2:$O$7,2,0))</f>
        <v>0</v>
      </c>
      <c r="G2976" s="17">
        <f>INT((VLOOKUP($C2976,装备数值,3,0)+VLOOKUP($C2976,装备数值,6,0)*($E2976-1))*VLOOKUP($D2976,系数!$K$2:$O$7,3,0))</f>
        <v>513</v>
      </c>
      <c r="H2976" s="17">
        <f t="shared" si="93"/>
        <v>513</v>
      </c>
      <c r="I2976" s="17">
        <f>INT((VLOOKUP($C2976,装备数值,4,0)+VLOOKUP($C2976,装备数值,7,0)*($E2976-1))*VLOOKUP($D2976,系数!$K$2:$O$7,4,0))</f>
        <v>0</v>
      </c>
      <c r="J2976" s="17">
        <f>INT((VLOOKUP($C2976,装备数值,4,0)+VLOOKUP($C2976,装备数值,7,0)*($E2976-1))*VLOOKUP($D2976,系数!$K$2:$O$7,5,0))</f>
        <v>0</v>
      </c>
      <c r="K2976" s="17">
        <f>INT(VLOOKUP(E2976,强化金币,2,1)*VLOOKUP(INDEX(装备!F:F,MATCH(属性!A2976,装备!A:A,0)),系数!$K$12:$M$15,3,0))</f>
        <v>247500</v>
      </c>
      <c r="L2976" s="17"/>
      <c r="M2976" s="17"/>
      <c r="N2976" s="17"/>
      <c r="O2976" s="17">
        <f>IF(E2976=1,"",VLOOKUP(E2976,系数!$S$2:$AB$12,MATCH(属性!C2976,评级,0),1))</f>
        <v>0</v>
      </c>
    </row>
    <row r="2977" spans="1:15" ht="17.25" thickBot="1" x14ac:dyDescent="0.4">
      <c r="A2977" s="15">
        <f t="shared" si="92"/>
        <v>7100025</v>
      </c>
      <c r="B2977" s="17" t="s">
        <v>47</v>
      </c>
      <c r="C2977" s="15">
        <f>INDEX(装备!G:G,MATCH(属性!A2977,装备!A:A,0))</f>
        <v>12</v>
      </c>
      <c r="D2977" s="15" t="str">
        <f>INDEX(装备!E:E,MATCH(属性!A2977,装备!A:A,0))</f>
        <v>weapon</v>
      </c>
      <c r="E2977" s="14">
        <v>95</v>
      </c>
      <c r="F2977" s="17">
        <f>INT((VLOOKUP($C2977,装备数值,2,0)+VLOOKUP($C2977,装备数值,5,0)*($E2977-1))*VLOOKUP($D2977,系数!$K$2:$O$7,2,0))</f>
        <v>0</v>
      </c>
      <c r="G2977" s="17">
        <f>INT((VLOOKUP($C2977,装备数值,3,0)+VLOOKUP($C2977,装备数值,6,0)*($E2977-1))*VLOOKUP($D2977,系数!$K$2:$O$7,3,0))</f>
        <v>517</v>
      </c>
      <c r="H2977" s="17">
        <f t="shared" si="93"/>
        <v>517</v>
      </c>
      <c r="I2977" s="17">
        <f>INT((VLOOKUP($C2977,装备数值,4,0)+VLOOKUP($C2977,装备数值,7,0)*($E2977-1))*VLOOKUP($D2977,系数!$K$2:$O$7,4,0))</f>
        <v>0</v>
      </c>
      <c r="J2977" s="17">
        <f>INT((VLOOKUP($C2977,装备数值,4,0)+VLOOKUP($C2977,装备数值,7,0)*($E2977-1))*VLOOKUP($D2977,系数!$K$2:$O$7,5,0))</f>
        <v>0</v>
      </c>
      <c r="K2977" s="17">
        <f>INT(VLOOKUP(E2977,强化金币,2,1)*VLOOKUP(INDEX(装备!F:F,MATCH(属性!A2977,装备!A:A,0)),系数!$K$12:$M$15,3,0))</f>
        <v>247500</v>
      </c>
      <c r="L2977" s="17"/>
      <c r="M2977" s="17"/>
      <c r="N2977" s="17"/>
      <c r="O2977" s="17">
        <f>IF(E2977=1,"",VLOOKUP(E2977,系数!$S$2:$AB$12,MATCH(属性!C2977,评级,0),1))</f>
        <v>0</v>
      </c>
    </row>
    <row r="2978" spans="1:15" ht="17.25" thickBot="1" x14ac:dyDescent="0.4">
      <c r="A2978" s="15">
        <f t="shared" si="92"/>
        <v>7100025</v>
      </c>
      <c r="B2978" s="17" t="s">
        <v>47</v>
      </c>
      <c r="C2978" s="15">
        <f>INDEX(装备!G:G,MATCH(属性!A2978,装备!A:A,0))</f>
        <v>12</v>
      </c>
      <c r="D2978" s="15" t="str">
        <f>INDEX(装备!E:E,MATCH(属性!A2978,装备!A:A,0))</f>
        <v>weapon</v>
      </c>
      <c r="E2978" s="14">
        <v>96</v>
      </c>
      <c r="F2978" s="17">
        <f>INT((VLOOKUP($C2978,装备数值,2,0)+VLOOKUP($C2978,装备数值,5,0)*($E2978-1))*VLOOKUP($D2978,系数!$K$2:$O$7,2,0))</f>
        <v>0</v>
      </c>
      <c r="G2978" s="17">
        <f>INT((VLOOKUP($C2978,装备数值,3,0)+VLOOKUP($C2978,装备数值,6,0)*($E2978-1))*VLOOKUP($D2978,系数!$K$2:$O$7,3,0))</f>
        <v>521</v>
      </c>
      <c r="H2978" s="17">
        <f t="shared" si="93"/>
        <v>521</v>
      </c>
      <c r="I2978" s="17">
        <f>INT((VLOOKUP($C2978,装备数值,4,0)+VLOOKUP($C2978,装备数值,7,0)*($E2978-1))*VLOOKUP($D2978,系数!$K$2:$O$7,4,0))</f>
        <v>0</v>
      </c>
      <c r="J2978" s="17">
        <f>INT((VLOOKUP($C2978,装备数值,4,0)+VLOOKUP($C2978,装备数值,7,0)*($E2978-1))*VLOOKUP($D2978,系数!$K$2:$O$7,5,0))</f>
        <v>0</v>
      </c>
      <c r="K2978" s="17">
        <f>INT(VLOOKUP(E2978,强化金币,2,1)*VLOOKUP(INDEX(装备!F:F,MATCH(属性!A2978,装备!A:A,0)),系数!$K$12:$M$15,3,0))</f>
        <v>247500</v>
      </c>
      <c r="L2978" s="17"/>
      <c r="M2978" s="17"/>
      <c r="N2978" s="17"/>
      <c r="O2978" s="17">
        <f>IF(E2978=1,"",VLOOKUP(E2978,系数!$S$2:$AB$12,MATCH(属性!C2978,评级,0),1))</f>
        <v>0</v>
      </c>
    </row>
    <row r="2979" spans="1:15" ht="17.25" thickBot="1" x14ac:dyDescent="0.4">
      <c r="A2979" s="15">
        <f t="shared" si="92"/>
        <v>7100025</v>
      </c>
      <c r="B2979" s="17" t="s">
        <v>47</v>
      </c>
      <c r="C2979" s="15">
        <f>INDEX(装备!G:G,MATCH(属性!A2979,装备!A:A,0))</f>
        <v>12</v>
      </c>
      <c r="D2979" s="15" t="str">
        <f>INDEX(装备!E:E,MATCH(属性!A2979,装备!A:A,0))</f>
        <v>weapon</v>
      </c>
      <c r="E2979" s="14">
        <v>97</v>
      </c>
      <c r="F2979" s="17">
        <f>INT((VLOOKUP($C2979,装备数值,2,0)+VLOOKUP($C2979,装备数值,5,0)*($E2979-1))*VLOOKUP($D2979,系数!$K$2:$O$7,2,0))</f>
        <v>0</v>
      </c>
      <c r="G2979" s="17">
        <f>INT((VLOOKUP($C2979,装备数值,3,0)+VLOOKUP($C2979,装备数值,6,0)*($E2979-1))*VLOOKUP($D2979,系数!$K$2:$O$7,3,0))</f>
        <v>525</v>
      </c>
      <c r="H2979" s="17">
        <f t="shared" si="93"/>
        <v>525</v>
      </c>
      <c r="I2979" s="17">
        <f>INT((VLOOKUP($C2979,装备数值,4,0)+VLOOKUP($C2979,装备数值,7,0)*($E2979-1))*VLOOKUP($D2979,系数!$K$2:$O$7,4,0))</f>
        <v>0</v>
      </c>
      <c r="J2979" s="17">
        <f>INT((VLOOKUP($C2979,装备数值,4,0)+VLOOKUP($C2979,装备数值,7,0)*($E2979-1))*VLOOKUP($D2979,系数!$K$2:$O$7,5,0))</f>
        <v>0</v>
      </c>
      <c r="K2979" s="17">
        <f>INT(VLOOKUP(E2979,强化金币,2,1)*VLOOKUP(INDEX(装备!F:F,MATCH(属性!A2979,装备!A:A,0)),系数!$K$12:$M$15,3,0))</f>
        <v>247500</v>
      </c>
      <c r="L2979" s="17"/>
      <c r="M2979" s="17"/>
      <c r="N2979" s="17"/>
      <c r="O2979" s="17">
        <f>IF(E2979=1,"",VLOOKUP(E2979,系数!$S$2:$AB$12,MATCH(属性!C2979,评级,0),1))</f>
        <v>0</v>
      </c>
    </row>
    <row r="2980" spans="1:15" ht="17.25" thickBot="1" x14ac:dyDescent="0.4">
      <c r="A2980" s="15">
        <f t="shared" si="92"/>
        <v>7100025</v>
      </c>
      <c r="B2980" s="17" t="s">
        <v>47</v>
      </c>
      <c r="C2980" s="15">
        <f>INDEX(装备!G:G,MATCH(属性!A2980,装备!A:A,0))</f>
        <v>12</v>
      </c>
      <c r="D2980" s="15" t="str">
        <f>INDEX(装备!E:E,MATCH(属性!A2980,装备!A:A,0))</f>
        <v>weapon</v>
      </c>
      <c r="E2980" s="14">
        <v>98</v>
      </c>
      <c r="F2980" s="17">
        <f>INT((VLOOKUP($C2980,装备数值,2,0)+VLOOKUP($C2980,装备数值,5,0)*($E2980-1))*VLOOKUP($D2980,系数!$K$2:$O$7,2,0))</f>
        <v>0</v>
      </c>
      <c r="G2980" s="17">
        <f>INT((VLOOKUP($C2980,装备数值,3,0)+VLOOKUP($C2980,装备数值,6,0)*($E2980-1))*VLOOKUP($D2980,系数!$K$2:$O$7,3,0))</f>
        <v>529</v>
      </c>
      <c r="H2980" s="17">
        <f t="shared" si="93"/>
        <v>529</v>
      </c>
      <c r="I2980" s="17">
        <f>INT((VLOOKUP($C2980,装备数值,4,0)+VLOOKUP($C2980,装备数值,7,0)*($E2980-1))*VLOOKUP($D2980,系数!$K$2:$O$7,4,0))</f>
        <v>0</v>
      </c>
      <c r="J2980" s="17">
        <f>INT((VLOOKUP($C2980,装备数值,4,0)+VLOOKUP($C2980,装备数值,7,0)*($E2980-1))*VLOOKUP($D2980,系数!$K$2:$O$7,5,0))</f>
        <v>0</v>
      </c>
      <c r="K2980" s="17">
        <f>INT(VLOOKUP(E2980,强化金币,2,1)*VLOOKUP(INDEX(装备!F:F,MATCH(属性!A2980,装备!A:A,0)),系数!$K$12:$M$15,3,0))</f>
        <v>247500</v>
      </c>
      <c r="L2980" s="17"/>
      <c r="M2980" s="17"/>
      <c r="N2980" s="17"/>
      <c r="O2980" s="17">
        <f>IF(E2980=1,"",VLOOKUP(E2980,系数!$S$2:$AB$12,MATCH(属性!C2980,评级,0),1))</f>
        <v>0</v>
      </c>
    </row>
    <row r="2981" spans="1:15" ht="17.25" thickBot="1" x14ac:dyDescent="0.4">
      <c r="A2981" s="15">
        <f t="shared" si="92"/>
        <v>7100025</v>
      </c>
      <c r="B2981" s="17" t="s">
        <v>47</v>
      </c>
      <c r="C2981" s="15">
        <f>INDEX(装备!G:G,MATCH(属性!A2981,装备!A:A,0))</f>
        <v>12</v>
      </c>
      <c r="D2981" s="15" t="str">
        <f>INDEX(装备!E:E,MATCH(属性!A2981,装备!A:A,0))</f>
        <v>weapon</v>
      </c>
      <c r="E2981" s="14">
        <v>99</v>
      </c>
      <c r="F2981" s="17">
        <f>INT((VLOOKUP($C2981,装备数值,2,0)+VLOOKUP($C2981,装备数值,5,0)*($E2981-1))*VLOOKUP($D2981,系数!$K$2:$O$7,2,0))</f>
        <v>0</v>
      </c>
      <c r="G2981" s="17">
        <f>INT((VLOOKUP($C2981,装备数值,3,0)+VLOOKUP($C2981,装备数值,6,0)*($E2981-1))*VLOOKUP($D2981,系数!$K$2:$O$7,3,0))</f>
        <v>533</v>
      </c>
      <c r="H2981" s="17">
        <f t="shared" si="93"/>
        <v>533</v>
      </c>
      <c r="I2981" s="17">
        <f>INT((VLOOKUP($C2981,装备数值,4,0)+VLOOKUP($C2981,装备数值,7,0)*($E2981-1))*VLOOKUP($D2981,系数!$K$2:$O$7,4,0))</f>
        <v>0</v>
      </c>
      <c r="J2981" s="17">
        <f>INT((VLOOKUP($C2981,装备数值,4,0)+VLOOKUP($C2981,装备数值,7,0)*($E2981-1))*VLOOKUP($D2981,系数!$K$2:$O$7,5,0))</f>
        <v>0</v>
      </c>
      <c r="K2981" s="17">
        <f>INT(VLOOKUP(E2981,强化金币,2,1)*VLOOKUP(INDEX(装备!F:F,MATCH(属性!A2981,装备!A:A,0)),系数!$K$12:$M$15,3,0))</f>
        <v>247500</v>
      </c>
      <c r="L2981" s="17"/>
      <c r="M2981" s="17"/>
      <c r="N2981" s="17"/>
      <c r="O2981" s="17">
        <f>IF(E2981=1,"",VLOOKUP(E2981,系数!$S$2:$AB$12,MATCH(属性!C2981,评级,0),1))</f>
        <v>0</v>
      </c>
    </row>
    <row r="2982" spans="1:15" ht="17.25" thickBot="1" x14ac:dyDescent="0.4">
      <c r="A2982" s="15">
        <f t="shared" si="92"/>
        <v>7100025</v>
      </c>
      <c r="B2982" s="17" t="s">
        <v>47</v>
      </c>
      <c r="C2982" s="15">
        <f>INDEX(装备!G:G,MATCH(属性!A2982,装备!A:A,0))</f>
        <v>12</v>
      </c>
      <c r="D2982" s="15" t="str">
        <f>INDEX(装备!E:E,MATCH(属性!A2982,装备!A:A,0))</f>
        <v>weapon</v>
      </c>
      <c r="E2982" s="14">
        <v>100</v>
      </c>
      <c r="F2982" s="17">
        <f>INT((VLOOKUP($C2982,装备数值,2,0)+VLOOKUP($C2982,装备数值,5,0)*($E2982-1))*VLOOKUP($D2982,系数!$K$2:$O$7,2,0))</f>
        <v>0</v>
      </c>
      <c r="G2982" s="17">
        <f>INT((VLOOKUP($C2982,装备数值,3,0)+VLOOKUP($C2982,装备数值,6,0)*($E2982-1))*VLOOKUP($D2982,系数!$K$2:$O$7,3,0))</f>
        <v>537</v>
      </c>
      <c r="H2982" s="17">
        <f t="shared" si="93"/>
        <v>537</v>
      </c>
      <c r="I2982" s="17">
        <f>INT((VLOOKUP($C2982,装备数值,4,0)+VLOOKUP($C2982,装备数值,7,0)*($E2982-1))*VLOOKUP($D2982,系数!$K$2:$O$7,4,0))</f>
        <v>0</v>
      </c>
      <c r="J2982" s="17">
        <f>INT((VLOOKUP($C2982,装备数值,4,0)+VLOOKUP($C2982,装备数值,7,0)*($E2982-1))*VLOOKUP($D2982,系数!$K$2:$O$7,5,0))</f>
        <v>0</v>
      </c>
      <c r="K2982" s="17">
        <f>INT(VLOOKUP(E2982,强化金币,2,1)*VLOOKUP(INDEX(装备!F:F,MATCH(属性!A2982,装备!A:A,0)),系数!$K$12:$M$15,3,0))</f>
        <v>247500</v>
      </c>
      <c r="L2982" s="17"/>
      <c r="M2982" s="17"/>
      <c r="N2982" s="17"/>
      <c r="O2982" s="17">
        <f>IF(E2982=1,"",VLOOKUP(E2982,系数!$S$2:$AB$12,MATCH(属性!C2982,评级,0),1))</f>
        <v>0</v>
      </c>
    </row>
    <row r="2983" spans="1:15" ht="17.25" thickBot="1" x14ac:dyDescent="0.4">
      <c r="A2983" s="15">
        <f t="shared" si="92"/>
        <v>7100025</v>
      </c>
      <c r="B2983" s="17" t="s">
        <v>47</v>
      </c>
      <c r="C2983" s="15">
        <f>INDEX(装备!G:G,MATCH(属性!A2983,装备!A:A,0))</f>
        <v>12</v>
      </c>
      <c r="D2983" s="15" t="str">
        <f>INDEX(装备!E:E,MATCH(属性!A2983,装备!A:A,0))</f>
        <v>weapon</v>
      </c>
      <c r="E2983" s="14">
        <v>101</v>
      </c>
      <c r="F2983" s="17">
        <f>INT((VLOOKUP($C2983,装备数值,2,0)+VLOOKUP($C2983,装备数值,5,0)*($E2983-1))*VLOOKUP($D2983,系数!$K$2:$O$7,2,0))</f>
        <v>0</v>
      </c>
      <c r="G2983" s="17">
        <f>INT((VLOOKUP($C2983,装备数值,3,0)+VLOOKUP($C2983,装备数值,6,0)*($E2983-1))*VLOOKUP($D2983,系数!$K$2:$O$7,3,0))</f>
        <v>541</v>
      </c>
      <c r="H2983" s="17">
        <f t="shared" si="93"/>
        <v>541</v>
      </c>
      <c r="I2983" s="17">
        <f>INT((VLOOKUP($C2983,装备数值,4,0)+VLOOKUP($C2983,装备数值,7,0)*($E2983-1))*VLOOKUP($D2983,系数!$K$2:$O$7,4,0))</f>
        <v>0</v>
      </c>
      <c r="J2983" s="17">
        <f>INT((VLOOKUP($C2983,装备数值,4,0)+VLOOKUP($C2983,装备数值,7,0)*($E2983-1))*VLOOKUP($D2983,系数!$K$2:$O$7,5,0))</f>
        <v>0</v>
      </c>
      <c r="K2983" s="17">
        <f>INT(VLOOKUP(E2983,强化金币,2,1)*VLOOKUP(INDEX(装备!F:F,MATCH(属性!A2983,装备!A:A,0)),系数!$K$12:$M$15,3,0))</f>
        <v>247500</v>
      </c>
      <c r="L2983" s="17"/>
      <c r="M2983" s="17"/>
      <c r="N2983" s="17"/>
      <c r="O2983" s="17">
        <f>IF(E2983=1,"",VLOOKUP(E2983,系数!$S$2:$AB$12,MATCH(属性!C2983,评级,0),1))</f>
        <v>0</v>
      </c>
    </row>
    <row r="2984" spans="1:15" ht="17.25" thickBot="1" x14ac:dyDescent="0.4">
      <c r="A2984" s="15">
        <f t="shared" si="92"/>
        <v>7100025</v>
      </c>
      <c r="B2984" s="17" t="s">
        <v>47</v>
      </c>
      <c r="C2984" s="15">
        <f>INDEX(装备!G:G,MATCH(属性!A2984,装备!A:A,0))</f>
        <v>12</v>
      </c>
      <c r="D2984" s="15" t="str">
        <f>INDEX(装备!E:E,MATCH(属性!A2984,装备!A:A,0))</f>
        <v>weapon</v>
      </c>
      <c r="E2984" s="14">
        <v>102</v>
      </c>
      <c r="F2984" s="17">
        <f>INT((VLOOKUP($C2984,装备数值,2,0)+VLOOKUP($C2984,装备数值,5,0)*($E2984-1))*VLOOKUP($D2984,系数!$K$2:$O$7,2,0))</f>
        <v>0</v>
      </c>
      <c r="G2984" s="17">
        <f>INT((VLOOKUP($C2984,装备数值,3,0)+VLOOKUP($C2984,装备数值,6,0)*($E2984-1))*VLOOKUP($D2984,系数!$K$2:$O$7,3,0))</f>
        <v>545</v>
      </c>
      <c r="H2984" s="17">
        <f t="shared" si="93"/>
        <v>545</v>
      </c>
      <c r="I2984" s="17">
        <f>INT((VLOOKUP($C2984,装备数值,4,0)+VLOOKUP($C2984,装备数值,7,0)*($E2984-1))*VLOOKUP($D2984,系数!$K$2:$O$7,4,0))</f>
        <v>0</v>
      </c>
      <c r="J2984" s="17">
        <f>INT((VLOOKUP($C2984,装备数值,4,0)+VLOOKUP($C2984,装备数值,7,0)*($E2984-1))*VLOOKUP($D2984,系数!$K$2:$O$7,5,0))</f>
        <v>0</v>
      </c>
      <c r="K2984" s="17">
        <f>INT(VLOOKUP(E2984,强化金币,2,1)*VLOOKUP(INDEX(装备!F:F,MATCH(属性!A2984,装备!A:A,0)),系数!$K$12:$M$15,3,0))</f>
        <v>247500</v>
      </c>
      <c r="L2984" s="17"/>
      <c r="M2984" s="17"/>
      <c r="N2984" s="17"/>
      <c r="O2984" s="17">
        <f>IF(E2984=1,"",VLOOKUP(E2984,系数!$S$2:$AB$12,MATCH(属性!C2984,评级,0),1))</f>
        <v>0</v>
      </c>
    </row>
    <row r="2985" spans="1:15" ht="17.25" thickBot="1" x14ac:dyDescent="0.4">
      <c r="A2985" s="15">
        <f t="shared" si="92"/>
        <v>7100025</v>
      </c>
      <c r="B2985" s="17" t="s">
        <v>47</v>
      </c>
      <c r="C2985" s="15">
        <f>INDEX(装备!G:G,MATCH(属性!A2985,装备!A:A,0))</f>
        <v>12</v>
      </c>
      <c r="D2985" s="15" t="str">
        <f>INDEX(装备!E:E,MATCH(属性!A2985,装备!A:A,0))</f>
        <v>weapon</v>
      </c>
      <c r="E2985" s="14">
        <v>103</v>
      </c>
      <c r="F2985" s="17">
        <f>INT((VLOOKUP($C2985,装备数值,2,0)+VLOOKUP($C2985,装备数值,5,0)*($E2985-1))*VLOOKUP($D2985,系数!$K$2:$O$7,2,0))</f>
        <v>0</v>
      </c>
      <c r="G2985" s="17">
        <f>INT((VLOOKUP($C2985,装备数值,3,0)+VLOOKUP($C2985,装备数值,6,0)*($E2985-1))*VLOOKUP($D2985,系数!$K$2:$O$7,3,0))</f>
        <v>549</v>
      </c>
      <c r="H2985" s="17">
        <f t="shared" si="93"/>
        <v>549</v>
      </c>
      <c r="I2985" s="17">
        <f>INT((VLOOKUP($C2985,装备数值,4,0)+VLOOKUP($C2985,装备数值,7,0)*($E2985-1))*VLOOKUP($D2985,系数!$K$2:$O$7,4,0))</f>
        <v>0</v>
      </c>
      <c r="J2985" s="17">
        <f>INT((VLOOKUP($C2985,装备数值,4,0)+VLOOKUP($C2985,装备数值,7,0)*($E2985-1))*VLOOKUP($D2985,系数!$K$2:$O$7,5,0))</f>
        <v>0</v>
      </c>
      <c r="K2985" s="17">
        <f>INT(VLOOKUP(E2985,强化金币,2,1)*VLOOKUP(INDEX(装备!F:F,MATCH(属性!A2985,装备!A:A,0)),系数!$K$12:$M$15,3,0))</f>
        <v>247500</v>
      </c>
      <c r="L2985" s="17"/>
      <c r="M2985" s="17"/>
      <c r="N2985" s="17"/>
      <c r="O2985" s="17">
        <f>IF(E2985=1,"",VLOOKUP(E2985,系数!$S$2:$AB$12,MATCH(属性!C2985,评级,0),1))</f>
        <v>0</v>
      </c>
    </row>
    <row r="2986" spans="1:15" ht="17.25" thickBot="1" x14ac:dyDescent="0.4">
      <c r="A2986" s="15">
        <f t="shared" si="92"/>
        <v>7100025</v>
      </c>
      <c r="B2986" s="17" t="s">
        <v>47</v>
      </c>
      <c r="C2986" s="15">
        <f>INDEX(装备!G:G,MATCH(属性!A2986,装备!A:A,0))</f>
        <v>12</v>
      </c>
      <c r="D2986" s="15" t="str">
        <f>INDEX(装备!E:E,MATCH(属性!A2986,装备!A:A,0))</f>
        <v>weapon</v>
      </c>
      <c r="E2986" s="14">
        <v>104</v>
      </c>
      <c r="F2986" s="17">
        <f>INT((VLOOKUP($C2986,装备数值,2,0)+VLOOKUP($C2986,装备数值,5,0)*($E2986-1))*VLOOKUP($D2986,系数!$K$2:$O$7,2,0))</f>
        <v>0</v>
      </c>
      <c r="G2986" s="17">
        <f>INT((VLOOKUP($C2986,装备数值,3,0)+VLOOKUP($C2986,装备数值,6,0)*($E2986-1))*VLOOKUP($D2986,系数!$K$2:$O$7,3,0))</f>
        <v>553</v>
      </c>
      <c r="H2986" s="17">
        <f t="shared" si="93"/>
        <v>553</v>
      </c>
      <c r="I2986" s="17">
        <f>INT((VLOOKUP($C2986,装备数值,4,0)+VLOOKUP($C2986,装备数值,7,0)*($E2986-1))*VLOOKUP($D2986,系数!$K$2:$O$7,4,0))</f>
        <v>0</v>
      </c>
      <c r="J2986" s="17">
        <f>INT((VLOOKUP($C2986,装备数值,4,0)+VLOOKUP($C2986,装备数值,7,0)*($E2986-1))*VLOOKUP($D2986,系数!$K$2:$O$7,5,0))</f>
        <v>0</v>
      </c>
      <c r="K2986" s="17">
        <f>INT(VLOOKUP(E2986,强化金币,2,1)*VLOOKUP(INDEX(装备!F:F,MATCH(属性!A2986,装备!A:A,0)),系数!$K$12:$M$15,3,0))</f>
        <v>247500</v>
      </c>
      <c r="L2986" s="17"/>
      <c r="M2986" s="17"/>
      <c r="N2986" s="17"/>
      <c r="O2986" s="17">
        <f>IF(E2986=1,"",VLOOKUP(E2986,系数!$S$2:$AB$12,MATCH(属性!C2986,评级,0),1))</f>
        <v>0</v>
      </c>
    </row>
    <row r="2987" spans="1:15" ht="17.25" thickBot="1" x14ac:dyDescent="0.4">
      <c r="A2987" s="15">
        <f t="shared" si="92"/>
        <v>7100025</v>
      </c>
      <c r="B2987" s="17" t="s">
        <v>47</v>
      </c>
      <c r="C2987" s="15">
        <f>INDEX(装备!G:G,MATCH(属性!A2987,装备!A:A,0))</f>
        <v>12</v>
      </c>
      <c r="D2987" s="15" t="str">
        <f>INDEX(装备!E:E,MATCH(属性!A2987,装备!A:A,0))</f>
        <v>weapon</v>
      </c>
      <c r="E2987" s="14">
        <v>105</v>
      </c>
      <c r="F2987" s="17">
        <f>INT((VLOOKUP($C2987,装备数值,2,0)+VLOOKUP($C2987,装备数值,5,0)*($E2987-1))*VLOOKUP($D2987,系数!$K$2:$O$7,2,0))</f>
        <v>0</v>
      </c>
      <c r="G2987" s="17">
        <f>INT((VLOOKUP($C2987,装备数值,3,0)+VLOOKUP($C2987,装备数值,6,0)*($E2987-1))*VLOOKUP($D2987,系数!$K$2:$O$7,3,0))</f>
        <v>557</v>
      </c>
      <c r="H2987" s="17">
        <f t="shared" si="93"/>
        <v>557</v>
      </c>
      <c r="I2987" s="17">
        <f>INT((VLOOKUP($C2987,装备数值,4,0)+VLOOKUP($C2987,装备数值,7,0)*($E2987-1))*VLOOKUP($D2987,系数!$K$2:$O$7,4,0))</f>
        <v>0</v>
      </c>
      <c r="J2987" s="17">
        <f>INT((VLOOKUP($C2987,装备数值,4,0)+VLOOKUP($C2987,装备数值,7,0)*($E2987-1))*VLOOKUP($D2987,系数!$K$2:$O$7,5,0))</f>
        <v>0</v>
      </c>
      <c r="K2987" s="17">
        <f>INT(VLOOKUP(E2987,强化金币,2,1)*VLOOKUP(INDEX(装备!F:F,MATCH(属性!A2987,装备!A:A,0)),系数!$K$12:$M$15,3,0))</f>
        <v>247500</v>
      </c>
      <c r="L2987" s="17"/>
      <c r="M2987" s="17"/>
      <c r="N2987" s="17"/>
      <c r="O2987" s="17">
        <f>IF(E2987=1,"",VLOOKUP(E2987,系数!$S$2:$AB$12,MATCH(属性!C2987,评级,0),1))</f>
        <v>0</v>
      </c>
    </row>
    <row r="2988" spans="1:15" ht="17.25" thickBot="1" x14ac:dyDescent="0.4">
      <c r="A2988" s="15">
        <f t="shared" si="92"/>
        <v>7100025</v>
      </c>
      <c r="B2988" s="17" t="s">
        <v>47</v>
      </c>
      <c r="C2988" s="15">
        <f>INDEX(装备!G:G,MATCH(属性!A2988,装备!A:A,0))</f>
        <v>12</v>
      </c>
      <c r="D2988" s="15" t="str">
        <f>INDEX(装备!E:E,MATCH(属性!A2988,装备!A:A,0))</f>
        <v>weapon</v>
      </c>
      <c r="E2988" s="14">
        <v>106</v>
      </c>
      <c r="F2988" s="17">
        <f>INT((VLOOKUP($C2988,装备数值,2,0)+VLOOKUP($C2988,装备数值,5,0)*($E2988-1))*VLOOKUP($D2988,系数!$K$2:$O$7,2,0))</f>
        <v>0</v>
      </c>
      <c r="G2988" s="17">
        <f>INT((VLOOKUP($C2988,装备数值,3,0)+VLOOKUP($C2988,装备数值,6,0)*($E2988-1))*VLOOKUP($D2988,系数!$K$2:$O$7,3,0))</f>
        <v>561</v>
      </c>
      <c r="H2988" s="17">
        <f t="shared" si="93"/>
        <v>561</v>
      </c>
      <c r="I2988" s="17">
        <f>INT((VLOOKUP($C2988,装备数值,4,0)+VLOOKUP($C2988,装备数值,7,0)*($E2988-1))*VLOOKUP($D2988,系数!$K$2:$O$7,4,0))</f>
        <v>0</v>
      </c>
      <c r="J2988" s="17">
        <f>INT((VLOOKUP($C2988,装备数值,4,0)+VLOOKUP($C2988,装备数值,7,0)*($E2988-1))*VLOOKUP($D2988,系数!$K$2:$O$7,5,0))</f>
        <v>0</v>
      </c>
      <c r="K2988" s="17">
        <f>INT(VLOOKUP(E2988,强化金币,2,1)*VLOOKUP(INDEX(装备!F:F,MATCH(属性!A2988,装备!A:A,0)),系数!$K$12:$M$15,3,0))</f>
        <v>247500</v>
      </c>
      <c r="L2988" s="17"/>
      <c r="M2988" s="17"/>
      <c r="N2988" s="17"/>
      <c r="O2988" s="17">
        <f>IF(E2988=1,"",VLOOKUP(E2988,系数!$S$2:$AB$12,MATCH(属性!C2988,评级,0),1))</f>
        <v>0</v>
      </c>
    </row>
    <row r="2989" spans="1:15" ht="17.25" thickBot="1" x14ac:dyDescent="0.4">
      <c r="A2989" s="15">
        <f t="shared" si="92"/>
        <v>7100025</v>
      </c>
      <c r="B2989" s="17" t="s">
        <v>47</v>
      </c>
      <c r="C2989" s="15">
        <f>INDEX(装备!G:G,MATCH(属性!A2989,装备!A:A,0))</f>
        <v>12</v>
      </c>
      <c r="D2989" s="15" t="str">
        <f>INDEX(装备!E:E,MATCH(属性!A2989,装备!A:A,0))</f>
        <v>weapon</v>
      </c>
      <c r="E2989" s="14">
        <v>107</v>
      </c>
      <c r="F2989" s="17">
        <f>INT((VLOOKUP($C2989,装备数值,2,0)+VLOOKUP($C2989,装备数值,5,0)*($E2989-1))*VLOOKUP($D2989,系数!$K$2:$O$7,2,0))</f>
        <v>0</v>
      </c>
      <c r="G2989" s="17">
        <f>INT((VLOOKUP($C2989,装备数值,3,0)+VLOOKUP($C2989,装备数值,6,0)*($E2989-1))*VLOOKUP($D2989,系数!$K$2:$O$7,3,0))</f>
        <v>565</v>
      </c>
      <c r="H2989" s="17">
        <f t="shared" si="93"/>
        <v>565</v>
      </c>
      <c r="I2989" s="17">
        <f>INT((VLOOKUP($C2989,装备数值,4,0)+VLOOKUP($C2989,装备数值,7,0)*($E2989-1))*VLOOKUP($D2989,系数!$K$2:$O$7,4,0))</f>
        <v>0</v>
      </c>
      <c r="J2989" s="17">
        <f>INT((VLOOKUP($C2989,装备数值,4,0)+VLOOKUP($C2989,装备数值,7,0)*($E2989-1))*VLOOKUP($D2989,系数!$K$2:$O$7,5,0))</f>
        <v>0</v>
      </c>
      <c r="K2989" s="17">
        <f>INT(VLOOKUP(E2989,强化金币,2,1)*VLOOKUP(INDEX(装备!F:F,MATCH(属性!A2989,装备!A:A,0)),系数!$K$12:$M$15,3,0))</f>
        <v>247500</v>
      </c>
      <c r="L2989" s="17"/>
      <c r="M2989" s="17"/>
      <c r="N2989" s="17"/>
      <c r="O2989" s="17">
        <f>IF(E2989=1,"",VLOOKUP(E2989,系数!$S$2:$AB$12,MATCH(属性!C2989,评级,0),1))</f>
        <v>0</v>
      </c>
    </row>
    <row r="2990" spans="1:15" ht="17.25" thickBot="1" x14ac:dyDescent="0.4">
      <c r="A2990" s="15">
        <f t="shared" si="92"/>
        <v>7100025</v>
      </c>
      <c r="B2990" s="17" t="s">
        <v>47</v>
      </c>
      <c r="C2990" s="15">
        <f>INDEX(装备!G:G,MATCH(属性!A2990,装备!A:A,0))</f>
        <v>12</v>
      </c>
      <c r="D2990" s="15" t="str">
        <f>INDEX(装备!E:E,MATCH(属性!A2990,装备!A:A,0))</f>
        <v>weapon</v>
      </c>
      <c r="E2990" s="14">
        <v>108</v>
      </c>
      <c r="F2990" s="17">
        <f>INT((VLOOKUP($C2990,装备数值,2,0)+VLOOKUP($C2990,装备数值,5,0)*($E2990-1))*VLOOKUP($D2990,系数!$K$2:$O$7,2,0))</f>
        <v>0</v>
      </c>
      <c r="G2990" s="17">
        <f>INT((VLOOKUP($C2990,装备数值,3,0)+VLOOKUP($C2990,装备数值,6,0)*($E2990-1))*VLOOKUP($D2990,系数!$K$2:$O$7,3,0))</f>
        <v>569</v>
      </c>
      <c r="H2990" s="17">
        <f t="shared" si="93"/>
        <v>569</v>
      </c>
      <c r="I2990" s="17">
        <f>INT((VLOOKUP($C2990,装备数值,4,0)+VLOOKUP($C2990,装备数值,7,0)*($E2990-1))*VLOOKUP($D2990,系数!$K$2:$O$7,4,0))</f>
        <v>0</v>
      </c>
      <c r="J2990" s="17">
        <f>INT((VLOOKUP($C2990,装备数值,4,0)+VLOOKUP($C2990,装备数值,7,0)*($E2990-1))*VLOOKUP($D2990,系数!$K$2:$O$7,5,0))</f>
        <v>0</v>
      </c>
      <c r="K2990" s="17">
        <f>INT(VLOOKUP(E2990,强化金币,2,1)*VLOOKUP(INDEX(装备!F:F,MATCH(属性!A2990,装备!A:A,0)),系数!$K$12:$M$15,3,0))</f>
        <v>247500</v>
      </c>
      <c r="L2990" s="17"/>
      <c r="M2990" s="17"/>
      <c r="N2990" s="17"/>
      <c r="O2990" s="17">
        <f>IF(E2990=1,"",VLOOKUP(E2990,系数!$S$2:$AB$12,MATCH(属性!C2990,评级,0),1))</f>
        <v>0</v>
      </c>
    </row>
    <row r="2991" spans="1:15" ht="17.25" thickBot="1" x14ac:dyDescent="0.4">
      <c r="A2991" s="15">
        <f t="shared" si="92"/>
        <v>7100025</v>
      </c>
      <c r="B2991" s="17" t="s">
        <v>47</v>
      </c>
      <c r="C2991" s="15">
        <f>INDEX(装备!G:G,MATCH(属性!A2991,装备!A:A,0))</f>
        <v>12</v>
      </c>
      <c r="D2991" s="15" t="str">
        <f>INDEX(装备!E:E,MATCH(属性!A2991,装备!A:A,0))</f>
        <v>weapon</v>
      </c>
      <c r="E2991" s="14">
        <v>109</v>
      </c>
      <c r="F2991" s="17">
        <f>INT((VLOOKUP($C2991,装备数值,2,0)+VLOOKUP($C2991,装备数值,5,0)*($E2991-1))*VLOOKUP($D2991,系数!$K$2:$O$7,2,0))</f>
        <v>0</v>
      </c>
      <c r="G2991" s="17">
        <f>INT((VLOOKUP($C2991,装备数值,3,0)+VLOOKUP($C2991,装备数值,6,0)*($E2991-1))*VLOOKUP($D2991,系数!$K$2:$O$7,3,0))</f>
        <v>573</v>
      </c>
      <c r="H2991" s="17">
        <f t="shared" si="93"/>
        <v>573</v>
      </c>
      <c r="I2991" s="17">
        <f>INT((VLOOKUP($C2991,装备数值,4,0)+VLOOKUP($C2991,装备数值,7,0)*($E2991-1))*VLOOKUP($D2991,系数!$K$2:$O$7,4,0))</f>
        <v>0</v>
      </c>
      <c r="J2991" s="17">
        <f>INT((VLOOKUP($C2991,装备数值,4,0)+VLOOKUP($C2991,装备数值,7,0)*($E2991-1))*VLOOKUP($D2991,系数!$K$2:$O$7,5,0))</f>
        <v>0</v>
      </c>
      <c r="K2991" s="17">
        <f>INT(VLOOKUP(E2991,强化金币,2,1)*VLOOKUP(INDEX(装备!F:F,MATCH(属性!A2991,装备!A:A,0)),系数!$K$12:$M$15,3,0))</f>
        <v>247500</v>
      </c>
      <c r="L2991" s="17"/>
      <c r="M2991" s="17"/>
      <c r="N2991" s="17"/>
      <c r="O2991" s="17">
        <f>IF(E2991=1,"",VLOOKUP(E2991,系数!$S$2:$AB$12,MATCH(属性!C2991,评级,0),1))</f>
        <v>0</v>
      </c>
    </row>
    <row r="2992" spans="1:15" ht="17.25" thickBot="1" x14ac:dyDescent="0.4">
      <c r="A2992" s="15">
        <f t="shared" si="92"/>
        <v>7100025</v>
      </c>
      <c r="B2992" s="17" t="s">
        <v>47</v>
      </c>
      <c r="C2992" s="15">
        <f>INDEX(装备!G:G,MATCH(属性!A2992,装备!A:A,0))</f>
        <v>12</v>
      </c>
      <c r="D2992" s="15" t="str">
        <f>INDEX(装备!E:E,MATCH(属性!A2992,装备!A:A,0))</f>
        <v>weapon</v>
      </c>
      <c r="E2992" s="14">
        <v>110</v>
      </c>
      <c r="F2992" s="17">
        <f>INT((VLOOKUP($C2992,装备数值,2,0)+VLOOKUP($C2992,装备数值,5,0)*($E2992-1))*VLOOKUP($D2992,系数!$K$2:$O$7,2,0))</f>
        <v>0</v>
      </c>
      <c r="G2992" s="17">
        <f>INT((VLOOKUP($C2992,装备数值,3,0)+VLOOKUP($C2992,装备数值,6,0)*($E2992-1))*VLOOKUP($D2992,系数!$K$2:$O$7,3,0))</f>
        <v>577</v>
      </c>
      <c r="H2992" s="17">
        <f t="shared" si="93"/>
        <v>577</v>
      </c>
      <c r="I2992" s="17">
        <f>INT((VLOOKUP($C2992,装备数值,4,0)+VLOOKUP($C2992,装备数值,7,0)*($E2992-1))*VLOOKUP($D2992,系数!$K$2:$O$7,4,0))</f>
        <v>0</v>
      </c>
      <c r="J2992" s="17">
        <f>INT((VLOOKUP($C2992,装备数值,4,0)+VLOOKUP($C2992,装备数值,7,0)*($E2992-1))*VLOOKUP($D2992,系数!$K$2:$O$7,5,0))</f>
        <v>0</v>
      </c>
      <c r="K2992" s="17">
        <f>INT(VLOOKUP(E2992,强化金币,2,1)*VLOOKUP(INDEX(装备!F:F,MATCH(属性!A2992,装备!A:A,0)),系数!$K$12:$M$15,3,0))</f>
        <v>247500</v>
      </c>
      <c r="L2992" s="17"/>
      <c r="M2992" s="17"/>
      <c r="N2992" s="17"/>
      <c r="O2992" s="17">
        <f>IF(E2992=1,"",VLOOKUP(E2992,系数!$S$2:$AB$12,MATCH(属性!C2992,评级,0),1))</f>
        <v>0</v>
      </c>
    </row>
    <row r="2993" spans="1:15" ht="17.25" thickBot="1" x14ac:dyDescent="0.4">
      <c r="A2993" s="15">
        <f t="shared" si="92"/>
        <v>7100025</v>
      </c>
      <c r="B2993" s="17" t="s">
        <v>47</v>
      </c>
      <c r="C2993" s="15">
        <f>INDEX(装备!G:G,MATCH(属性!A2993,装备!A:A,0))</f>
        <v>12</v>
      </c>
      <c r="D2993" s="15" t="str">
        <f>INDEX(装备!E:E,MATCH(属性!A2993,装备!A:A,0))</f>
        <v>weapon</v>
      </c>
      <c r="E2993" s="14">
        <v>111</v>
      </c>
      <c r="F2993" s="17">
        <f>INT((VLOOKUP($C2993,装备数值,2,0)+VLOOKUP($C2993,装备数值,5,0)*($E2993-1))*VLOOKUP($D2993,系数!$K$2:$O$7,2,0))</f>
        <v>0</v>
      </c>
      <c r="G2993" s="17">
        <f>INT((VLOOKUP($C2993,装备数值,3,0)+VLOOKUP($C2993,装备数值,6,0)*($E2993-1))*VLOOKUP($D2993,系数!$K$2:$O$7,3,0))</f>
        <v>581</v>
      </c>
      <c r="H2993" s="17">
        <f t="shared" si="93"/>
        <v>581</v>
      </c>
      <c r="I2993" s="17">
        <f>INT((VLOOKUP($C2993,装备数值,4,0)+VLOOKUP($C2993,装备数值,7,0)*($E2993-1))*VLOOKUP($D2993,系数!$K$2:$O$7,4,0))</f>
        <v>0</v>
      </c>
      <c r="J2993" s="17">
        <f>INT((VLOOKUP($C2993,装备数值,4,0)+VLOOKUP($C2993,装备数值,7,0)*($E2993-1))*VLOOKUP($D2993,系数!$K$2:$O$7,5,0))</f>
        <v>0</v>
      </c>
      <c r="K2993" s="17">
        <f>INT(VLOOKUP(E2993,强化金币,2,1)*VLOOKUP(INDEX(装备!F:F,MATCH(属性!A2993,装备!A:A,0)),系数!$K$12:$M$15,3,0))</f>
        <v>247500</v>
      </c>
      <c r="L2993" s="17"/>
      <c r="M2993" s="17"/>
      <c r="N2993" s="17"/>
      <c r="O2993" s="17">
        <f>IF(E2993=1,"",VLOOKUP(E2993,系数!$S$2:$AB$12,MATCH(属性!C2993,评级,0),1))</f>
        <v>0</v>
      </c>
    </row>
    <row r="2994" spans="1:15" ht="17.25" thickBot="1" x14ac:dyDescent="0.4">
      <c r="A2994" s="15">
        <f t="shared" si="92"/>
        <v>7100025</v>
      </c>
      <c r="B2994" s="17" t="s">
        <v>47</v>
      </c>
      <c r="C2994" s="15">
        <f>INDEX(装备!G:G,MATCH(属性!A2994,装备!A:A,0))</f>
        <v>12</v>
      </c>
      <c r="D2994" s="15" t="str">
        <f>INDEX(装备!E:E,MATCH(属性!A2994,装备!A:A,0))</f>
        <v>weapon</v>
      </c>
      <c r="E2994" s="14">
        <v>112</v>
      </c>
      <c r="F2994" s="17">
        <f>INT((VLOOKUP($C2994,装备数值,2,0)+VLOOKUP($C2994,装备数值,5,0)*($E2994-1))*VLOOKUP($D2994,系数!$K$2:$O$7,2,0))</f>
        <v>0</v>
      </c>
      <c r="G2994" s="17">
        <f>INT((VLOOKUP($C2994,装备数值,3,0)+VLOOKUP($C2994,装备数值,6,0)*($E2994-1))*VLOOKUP($D2994,系数!$K$2:$O$7,3,0))</f>
        <v>585</v>
      </c>
      <c r="H2994" s="17">
        <f t="shared" si="93"/>
        <v>585</v>
      </c>
      <c r="I2994" s="17">
        <f>INT((VLOOKUP($C2994,装备数值,4,0)+VLOOKUP($C2994,装备数值,7,0)*($E2994-1))*VLOOKUP($D2994,系数!$K$2:$O$7,4,0))</f>
        <v>0</v>
      </c>
      <c r="J2994" s="17">
        <f>INT((VLOOKUP($C2994,装备数值,4,0)+VLOOKUP($C2994,装备数值,7,0)*($E2994-1))*VLOOKUP($D2994,系数!$K$2:$O$7,5,0))</f>
        <v>0</v>
      </c>
      <c r="K2994" s="17">
        <f>INT(VLOOKUP(E2994,强化金币,2,1)*VLOOKUP(INDEX(装备!F:F,MATCH(属性!A2994,装备!A:A,0)),系数!$K$12:$M$15,3,0))</f>
        <v>247500</v>
      </c>
      <c r="L2994" s="17"/>
      <c r="M2994" s="17"/>
      <c r="N2994" s="17"/>
      <c r="O2994" s="17">
        <f>IF(E2994=1,"",VLOOKUP(E2994,系数!$S$2:$AB$12,MATCH(属性!C2994,评级,0),1))</f>
        <v>0</v>
      </c>
    </row>
    <row r="2995" spans="1:15" ht="17.25" thickBot="1" x14ac:dyDescent="0.4">
      <c r="A2995" s="15">
        <f t="shared" si="92"/>
        <v>7100025</v>
      </c>
      <c r="B2995" s="17" t="s">
        <v>47</v>
      </c>
      <c r="C2995" s="15">
        <f>INDEX(装备!G:G,MATCH(属性!A2995,装备!A:A,0))</f>
        <v>12</v>
      </c>
      <c r="D2995" s="15" t="str">
        <f>INDEX(装备!E:E,MATCH(属性!A2995,装备!A:A,0))</f>
        <v>weapon</v>
      </c>
      <c r="E2995" s="14">
        <v>113</v>
      </c>
      <c r="F2995" s="17">
        <f>INT((VLOOKUP($C2995,装备数值,2,0)+VLOOKUP($C2995,装备数值,5,0)*($E2995-1))*VLOOKUP($D2995,系数!$K$2:$O$7,2,0))</f>
        <v>0</v>
      </c>
      <c r="G2995" s="17">
        <f>INT((VLOOKUP($C2995,装备数值,3,0)+VLOOKUP($C2995,装备数值,6,0)*($E2995-1))*VLOOKUP($D2995,系数!$K$2:$O$7,3,0))</f>
        <v>589</v>
      </c>
      <c r="H2995" s="17">
        <f t="shared" si="93"/>
        <v>589</v>
      </c>
      <c r="I2995" s="17">
        <f>INT((VLOOKUP($C2995,装备数值,4,0)+VLOOKUP($C2995,装备数值,7,0)*($E2995-1))*VLOOKUP($D2995,系数!$K$2:$O$7,4,0))</f>
        <v>0</v>
      </c>
      <c r="J2995" s="17">
        <f>INT((VLOOKUP($C2995,装备数值,4,0)+VLOOKUP($C2995,装备数值,7,0)*($E2995-1))*VLOOKUP($D2995,系数!$K$2:$O$7,5,0))</f>
        <v>0</v>
      </c>
      <c r="K2995" s="17">
        <f>INT(VLOOKUP(E2995,强化金币,2,1)*VLOOKUP(INDEX(装备!F:F,MATCH(属性!A2995,装备!A:A,0)),系数!$K$12:$M$15,3,0))</f>
        <v>247500</v>
      </c>
      <c r="L2995" s="17"/>
      <c r="M2995" s="17"/>
      <c r="N2995" s="17"/>
      <c r="O2995" s="17">
        <f>IF(E2995=1,"",VLOOKUP(E2995,系数!$S$2:$AB$12,MATCH(属性!C2995,评级,0),1))</f>
        <v>0</v>
      </c>
    </row>
    <row r="2996" spans="1:15" ht="17.25" thickBot="1" x14ac:dyDescent="0.4">
      <c r="A2996" s="15">
        <f t="shared" si="92"/>
        <v>7100025</v>
      </c>
      <c r="B2996" s="17" t="s">
        <v>47</v>
      </c>
      <c r="C2996" s="15">
        <f>INDEX(装备!G:G,MATCH(属性!A2996,装备!A:A,0))</f>
        <v>12</v>
      </c>
      <c r="D2996" s="15" t="str">
        <f>INDEX(装备!E:E,MATCH(属性!A2996,装备!A:A,0))</f>
        <v>weapon</v>
      </c>
      <c r="E2996" s="14">
        <v>114</v>
      </c>
      <c r="F2996" s="17">
        <f>INT((VLOOKUP($C2996,装备数值,2,0)+VLOOKUP($C2996,装备数值,5,0)*($E2996-1))*VLOOKUP($D2996,系数!$K$2:$O$7,2,0))</f>
        <v>0</v>
      </c>
      <c r="G2996" s="17">
        <f>INT((VLOOKUP($C2996,装备数值,3,0)+VLOOKUP($C2996,装备数值,6,0)*($E2996-1))*VLOOKUP($D2996,系数!$K$2:$O$7,3,0))</f>
        <v>593</v>
      </c>
      <c r="H2996" s="17">
        <f t="shared" si="93"/>
        <v>593</v>
      </c>
      <c r="I2996" s="17">
        <f>INT((VLOOKUP($C2996,装备数值,4,0)+VLOOKUP($C2996,装备数值,7,0)*($E2996-1))*VLOOKUP($D2996,系数!$K$2:$O$7,4,0))</f>
        <v>0</v>
      </c>
      <c r="J2996" s="17">
        <f>INT((VLOOKUP($C2996,装备数值,4,0)+VLOOKUP($C2996,装备数值,7,0)*($E2996-1))*VLOOKUP($D2996,系数!$K$2:$O$7,5,0))</f>
        <v>0</v>
      </c>
      <c r="K2996" s="17">
        <f>INT(VLOOKUP(E2996,强化金币,2,1)*VLOOKUP(INDEX(装备!F:F,MATCH(属性!A2996,装备!A:A,0)),系数!$K$12:$M$15,3,0))</f>
        <v>247500</v>
      </c>
      <c r="L2996" s="17"/>
      <c r="M2996" s="17"/>
      <c r="N2996" s="17"/>
      <c r="O2996" s="17">
        <f>IF(E2996=1,"",VLOOKUP(E2996,系数!$S$2:$AB$12,MATCH(属性!C2996,评级,0),1))</f>
        <v>0</v>
      </c>
    </row>
    <row r="2997" spans="1:15" ht="17.25" thickBot="1" x14ac:dyDescent="0.4">
      <c r="A2997" s="15">
        <f t="shared" si="92"/>
        <v>7100025</v>
      </c>
      <c r="B2997" s="17" t="s">
        <v>47</v>
      </c>
      <c r="C2997" s="15">
        <f>INDEX(装备!G:G,MATCH(属性!A2997,装备!A:A,0))</f>
        <v>12</v>
      </c>
      <c r="D2997" s="15" t="str">
        <f>INDEX(装备!E:E,MATCH(属性!A2997,装备!A:A,0))</f>
        <v>weapon</v>
      </c>
      <c r="E2997" s="14">
        <v>115</v>
      </c>
      <c r="F2997" s="17">
        <f>INT((VLOOKUP($C2997,装备数值,2,0)+VLOOKUP($C2997,装备数值,5,0)*($E2997-1))*VLOOKUP($D2997,系数!$K$2:$O$7,2,0))</f>
        <v>0</v>
      </c>
      <c r="G2997" s="17">
        <f>INT((VLOOKUP($C2997,装备数值,3,0)+VLOOKUP($C2997,装备数值,6,0)*($E2997-1))*VLOOKUP($D2997,系数!$K$2:$O$7,3,0))</f>
        <v>597</v>
      </c>
      <c r="H2997" s="17">
        <f t="shared" si="93"/>
        <v>597</v>
      </c>
      <c r="I2997" s="17">
        <f>INT((VLOOKUP($C2997,装备数值,4,0)+VLOOKUP($C2997,装备数值,7,0)*($E2997-1))*VLOOKUP($D2997,系数!$K$2:$O$7,4,0))</f>
        <v>0</v>
      </c>
      <c r="J2997" s="17">
        <f>INT((VLOOKUP($C2997,装备数值,4,0)+VLOOKUP($C2997,装备数值,7,0)*($E2997-1))*VLOOKUP($D2997,系数!$K$2:$O$7,5,0))</f>
        <v>0</v>
      </c>
      <c r="K2997" s="17">
        <f>INT(VLOOKUP(E2997,强化金币,2,1)*VLOOKUP(INDEX(装备!F:F,MATCH(属性!A2997,装备!A:A,0)),系数!$K$12:$M$15,3,0))</f>
        <v>247500</v>
      </c>
      <c r="L2997" s="17"/>
      <c r="M2997" s="17"/>
      <c r="N2997" s="17"/>
      <c r="O2997" s="17">
        <f>IF(E2997=1,"",VLOOKUP(E2997,系数!$S$2:$AB$12,MATCH(属性!C2997,评级,0),1))</f>
        <v>0</v>
      </c>
    </row>
    <row r="2998" spans="1:15" ht="17.25" thickBot="1" x14ac:dyDescent="0.4">
      <c r="A2998" s="15">
        <f t="shared" si="92"/>
        <v>7100025</v>
      </c>
      <c r="B2998" s="17" t="s">
        <v>47</v>
      </c>
      <c r="C2998" s="15">
        <f>INDEX(装备!G:G,MATCH(属性!A2998,装备!A:A,0))</f>
        <v>12</v>
      </c>
      <c r="D2998" s="15" t="str">
        <f>INDEX(装备!E:E,MATCH(属性!A2998,装备!A:A,0))</f>
        <v>weapon</v>
      </c>
      <c r="E2998" s="14">
        <v>116</v>
      </c>
      <c r="F2998" s="17">
        <f>INT((VLOOKUP($C2998,装备数值,2,0)+VLOOKUP($C2998,装备数值,5,0)*($E2998-1))*VLOOKUP($D2998,系数!$K$2:$O$7,2,0))</f>
        <v>0</v>
      </c>
      <c r="G2998" s="17">
        <f>INT((VLOOKUP($C2998,装备数值,3,0)+VLOOKUP($C2998,装备数值,6,0)*($E2998-1))*VLOOKUP($D2998,系数!$K$2:$O$7,3,0))</f>
        <v>601</v>
      </c>
      <c r="H2998" s="17">
        <f t="shared" si="93"/>
        <v>601</v>
      </c>
      <c r="I2998" s="17">
        <f>INT((VLOOKUP($C2998,装备数值,4,0)+VLOOKUP($C2998,装备数值,7,0)*($E2998-1))*VLOOKUP($D2998,系数!$K$2:$O$7,4,0))</f>
        <v>0</v>
      </c>
      <c r="J2998" s="17">
        <f>INT((VLOOKUP($C2998,装备数值,4,0)+VLOOKUP($C2998,装备数值,7,0)*($E2998-1))*VLOOKUP($D2998,系数!$K$2:$O$7,5,0))</f>
        <v>0</v>
      </c>
      <c r="K2998" s="17">
        <f>INT(VLOOKUP(E2998,强化金币,2,1)*VLOOKUP(INDEX(装备!F:F,MATCH(属性!A2998,装备!A:A,0)),系数!$K$12:$M$15,3,0))</f>
        <v>247500</v>
      </c>
      <c r="L2998" s="17"/>
      <c r="M2998" s="17"/>
      <c r="N2998" s="17"/>
      <c r="O2998" s="17">
        <f>IF(E2998=1,"",VLOOKUP(E2998,系数!$S$2:$AB$12,MATCH(属性!C2998,评级,0),1))</f>
        <v>0</v>
      </c>
    </row>
    <row r="2999" spans="1:15" ht="17.25" thickBot="1" x14ac:dyDescent="0.4">
      <c r="A2999" s="15">
        <f t="shared" si="92"/>
        <v>7100025</v>
      </c>
      <c r="B2999" s="17" t="s">
        <v>47</v>
      </c>
      <c r="C2999" s="15">
        <f>INDEX(装备!G:G,MATCH(属性!A2999,装备!A:A,0))</f>
        <v>12</v>
      </c>
      <c r="D2999" s="15" t="str">
        <f>INDEX(装备!E:E,MATCH(属性!A2999,装备!A:A,0))</f>
        <v>weapon</v>
      </c>
      <c r="E2999" s="14">
        <v>117</v>
      </c>
      <c r="F2999" s="17">
        <f>INT((VLOOKUP($C2999,装备数值,2,0)+VLOOKUP($C2999,装备数值,5,0)*($E2999-1))*VLOOKUP($D2999,系数!$K$2:$O$7,2,0))</f>
        <v>0</v>
      </c>
      <c r="G2999" s="17">
        <f>INT((VLOOKUP($C2999,装备数值,3,0)+VLOOKUP($C2999,装备数值,6,0)*($E2999-1))*VLOOKUP($D2999,系数!$K$2:$O$7,3,0))</f>
        <v>605</v>
      </c>
      <c r="H2999" s="17">
        <f t="shared" si="93"/>
        <v>605</v>
      </c>
      <c r="I2999" s="17">
        <f>INT((VLOOKUP($C2999,装备数值,4,0)+VLOOKUP($C2999,装备数值,7,0)*($E2999-1))*VLOOKUP($D2999,系数!$K$2:$O$7,4,0))</f>
        <v>0</v>
      </c>
      <c r="J2999" s="17">
        <f>INT((VLOOKUP($C2999,装备数值,4,0)+VLOOKUP($C2999,装备数值,7,0)*($E2999-1))*VLOOKUP($D2999,系数!$K$2:$O$7,5,0))</f>
        <v>0</v>
      </c>
      <c r="K2999" s="17">
        <f>INT(VLOOKUP(E2999,强化金币,2,1)*VLOOKUP(INDEX(装备!F:F,MATCH(属性!A2999,装备!A:A,0)),系数!$K$12:$M$15,3,0))</f>
        <v>247500</v>
      </c>
      <c r="L2999" s="17"/>
      <c r="M2999" s="17"/>
      <c r="N2999" s="17"/>
      <c r="O2999" s="17">
        <f>IF(E2999=1,"",VLOOKUP(E2999,系数!$S$2:$AB$12,MATCH(属性!C2999,评级,0),1))</f>
        <v>0</v>
      </c>
    </row>
    <row r="3000" spans="1:15" ht="17.25" thickBot="1" x14ac:dyDescent="0.4">
      <c r="A3000" s="15">
        <f t="shared" si="92"/>
        <v>7100025</v>
      </c>
      <c r="B3000" s="17" t="s">
        <v>47</v>
      </c>
      <c r="C3000" s="15">
        <f>INDEX(装备!G:G,MATCH(属性!A3000,装备!A:A,0))</f>
        <v>12</v>
      </c>
      <c r="D3000" s="15" t="str">
        <f>INDEX(装备!E:E,MATCH(属性!A3000,装备!A:A,0))</f>
        <v>weapon</v>
      </c>
      <c r="E3000" s="14">
        <v>118</v>
      </c>
      <c r="F3000" s="17">
        <f>INT((VLOOKUP($C3000,装备数值,2,0)+VLOOKUP($C3000,装备数值,5,0)*($E3000-1))*VLOOKUP($D3000,系数!$K$2:$O$7,2,0))</f>
        <v>0</v>
      </c>
      <c r="G3000" s="17">
        <f>INT((VLOOKUP($C3000,装备数值,3,0)+VLOOKUP($C3000,装备数值,6,0)*($E3000-1))*VLOOKUP($D3000,系数!$K$2:$O$7,3,0))</f>
        <v>609</v>
      </c>
      <c r="H3000" s="17">
        <f t="shared" si="93"/>
        <v>609</v>
      </c>
      <c r="I3000" s="17">
        <f>INT((VLOOKUP($C3000,装备数值,4,0)+VLOOKUP($C3000,装备数值,7,0)*($E3000-1))*VLOOKUP($D3000,系数!$K$2:$O$7,4,0))</f>
        <v>0</v>
      </c>
      <c r="J3000" s="17">
        <f>INT((VLOOKUP($C3000,装备数值,4,0)+VLOOKUP($C3000,装备数值,7,0)*($E3000-1))*VLOOKUP($D3000,系数!$K$2:$O$7,5,0))</f>
        <v>0</v>
      </c>
      <c r="K3000" s="17">
        <f>INT(VLOOKUP(E3000,强化金币,2,1)*VLOOKUP(INDEX(装备!F:F,MATCH(属性!A3000,装备!A:A,0)),系数!$K$12:$M$15,3,0))</f>
        <v>247500</v>
      </c>
      <c r="L3000" s="17"/>
      <c r="M3000" s="17"/>
      <c r="N3000" s="17"/>
      <c r="O3000" s="17">
        <f>IF(E3000=1,"",VLOOKUP(E3000,系数!$S$2:$AB$12,MATCH(属性!C3000,评级,0),1))</f>
        <v>0</v>
      </c>
    </row>
    <row r="3001" spans="1:15" ht="17.25" thickBot="1" x14ac:dyDescent="0.4">
      <c r="A3001" s="15">
        <f t="shared" si="92"/>
        <v>7100025</v>
      </c>
      <c r="B3001" s="17" t="s">
        <v>47</v>
      </c>
      <c r="C3001" s="15">
        <f>INDEX(装备!G:G,MATCH(属性!A3001,装备!A:A,0))</f>
        <v>12</v>
      </c>
      <c r="D3001" s="15" t="str">
        <f>INDEX(装备!E:E,MATCH(属性!A3001,装备!A:A,0))</f>
        <v>weapon</v>
      </c>
      <c r="E3001" s="14">
        <v>119</v>
      </c>
      <c r="F3001" s="17">
        <f>INT((VLOOKUP($C3001,装备数值,2,0)+VLOOKUP($C3001,装备数值,5,0)*($E3001-1))*VLOOKUP($D3001,系数!$K$2:$O$7,2,0))</f>
        <v>0</v>
      </c>
      <c r="G3001" s="17">
        <f>INT((VLOOKUP($C3001,装备数值,3,0)+VLOOKUP($C3001,装备数值,6,0)*($E3001-1))*VLOOKUP($D3001,系数!$K$2:$O$7,3,0))</f>
        <v>613</v>
      </c>
      <c r="H3001" s="17">
        <f t="shared" si="93"/>
        <v>613</v>
      </c>
      <c r="I3001" s="17">
        <f>INT((VLOOKUP($C3001,装备数值,4,0)+VLOOKUP($C3001,装备数值,7,0)*($E3001-1))*VLOOKUP($D3001,系数!$K$2:$O$7,4,0))</f>
        <v>0</v>
      </c>
      <c r="J3001" s="17">
        <f>INT((VLOOKUP($C3001,装备数值,4,0)+VLOOKUP($C3001,装备数值,7,0)*($E3001-1))*VLOOKUP($D3001,系数!$K$2:$O$7,5,0))</f>
        <v>0</v>
      </c>
      <c r="K3001" s="17">
        <f>INT(VLOOKUP(E3001,强化金币,2,1)*VLOOKUP(INDEX(装备!F:F,MATCH(属性!A3001,装备!A:A,0)),系数!$K$12:$M$15,3,0))</f>
        <v>247500</v>
      </c>
      <c r="L3001" s="17"/>
      <c r="M3001" s="17"/>
      <c r="N3001" s="17"/>
      <c r="O3001" s="17">
        <f>IF(E3001=1,"",VLOOKUP(E3001,系数!$S$2:$AB$12,MATCH(属性!C3001,评级,0),1))</f>
        <v>0</v>
      </c>
    </row>
    <row r="3002" spans="1:15" ht="17.25" thickBot="1" x14ac:dyDescent="0.4">
      <c r="A3002" s="15">
        <f t="shared" si="92"/>
        <v>7100025</v>
      </c>
      <c r="B3002" s="17" t="s">
        <v>47</v>
      </c>
      <c r="C3002" s="15">
        <f>INDEX(装备!G:G,MATCH(属性!A3002,装备!A:A,0))</f>
        <v>12</v>
      </c>
      <c r="D3002" s="15" t="str">
        <f>INDEX(装备!E:E,MATCH(属性!A3002,装备!A:A,0))</f>
        <v>weapon</v>
      </c>
      <c r="E3002" s="14">
        <v>120</v>
      </c>
      <c r="F3002" s="17">
        <f>INT((VLOOKUP($C3002,装备数值,2,0)+VLOOKUP($C3002,装备数值,5,0)*($E3002-1))*VLOOKUP($D3002,系数!$K$2:$O$7,2,0))</f>
        <v>0</v>
      </c>
      <c r="G3002" s="17">
        <f>INT((VLOOKUP($C3002,装备数值,3,0)+VLOOKUP($C3002,装备数值,6,0)*($E3002-1))*VLOOKUP($D3002,系数!$K$2:$O$7,3,0))</f>
        <v>617</v>
      </c>
      <c r="H3002" s="17">
        <f t="shared" si="93"/>
        <v>617</v>
      </c>
      <c r="I3002" s="17">
        <f>INT((VLOOKUP($C3002,装备数值,4,0)+VLOOKUP($C3002,装备数值,7,0)*($E3002-1))*VLOOKUP($D3002,系数!$K$2:$O$7,4,0))</f>
        <v>0</v>
      </c>
      <c r="J3002" s="17">
        <f>INT((VLOOKUP($C3002,装备数值,4,0)+VLOOKUP($C3002,装备数值,7,0)*($E3002-1))*VLOOKUP($D3002,系数!$K$2:$O$7,5,0))</f>
        <v>0</v>
      </c>
      <c r="K3002" s="17">
        <f>INT(VLOOKUP(E3002,强化金币,2,1)*VLOOKUP(INDEX(装备!F:F,MATCH(属性!A3002,装备!A:A,0)),系数!$K$12:$M$15,3,0))</f>
        <v>247500</v>
      </c>
      <c r="L3002" s="17"/>
      <c r="M3002" s="17"/>
      <c r="N3002" s="17"/>
      <c r="O3002" s="17">
        <f>IF(E3002=1,"",VLOOKUP(E3002,系数!$S$2:$AB$12,MATCH(属性!C3002,评级,0),1))</f>
        <v>0</v>
      </c>
    </row>
    <row r="3003" spans="1:15" ht="17.25" thickBot="1" x14ac:dyDescent="0.4">
      <c r="A3003" s="15">
        <f t="shared" si="92"/>
        <v>7100026</v>
      </c>
      <c r="B3003" s="15" t="s">
        <v>87</v>
      </c>
      <c r="C3003" s="15">
        <f>INDEX(装备!G:G,MATCH(属性!A3003,装备!A:A,0))</f>
        <v>12</v>
      </c>
      <c r="D3003" s="15" t="str">
        <f>INDEX(装备!E:E,MATCH(属性!A3003,装备!A:A,0))</f>
        <v>helmet</v>
      </c>
      <c r="E3003" s="16">
        <v>1</v>
      </c>
      <c r="F3003" s="17">
        <f>INT((VLOOKUP($C3003,装备数值,2,0)+VLOOKUP($C3003,装备数值,5,0)*($E3003-1))*VLOOKUP($D3003,系数!$K$2:$O$7,2,0))</f>
        <v>700</v>
      </c>
      <c r="G3003" s="17">
        <f>INT((VLOOKUP($C3003,装备数值,3,0)+VLOOKUP($C3003,装备数值,6,0)*($E3003-1))*VLOOKUP($D3003,系数!$K$2:$O$7,3,0))</f>
        <v>0</v>
      </c>
      <c r="H3003" s="17">
        <f t="shared" si="93"/>
        <v>0</v>
      </c>
      <c r="I3003" s="17">
        <f>INT((VLOOKUP($C3003,装备数值,4,0)+VLOOKUP($C3003,装备数值,7,0)*($E3003-1))*VLOOKUP($D3003,系数!$K$2:$O$7,4,0))</f>
        <v>0</v>
      </c>
      <c r="J3003" s="17">
        <f>INT((VLOOKUP($C3003,装备数值,4,0)+VLOOKUP($C3003,装备数值,7,0)*($E3003-1))*VLOOKUP($D3003,系数!$K$2:$O$7,5,0))</f>
        <v>0</v>
      </c>
      <c r="K3003" s="17">
        <f>INT(VLOOKUP(E3003,强化金币,2,1)*VLOOKUP(INDEX(装备!F:F,MATCH(属性!A3003,装备!A:A,0)),系数!$K$12:$M$15,3,0))</f>
        <v>27</v>
      </c>
      <c r="L3003" s="17"/>
      <c r="M3003" s="17"/>
      <c r="N3003" s="17"/>
      <c r="O3003" s="17" t="str">
        <f>IF(E3003=1,"",VLOOKUP(E3003,系数!$S$2:$AB$12,MATCH(属性!C3003,评级,0),1))</f>
        <v/>
      </c>
    </row>
    <row r="3004" spans="1:15" ht="17.25" thickBot="1" x14ac:dyDescent="0.4">
      <c r="A3004" s="17">
        <f t="shared" ref="A3004:A3067" si="94">A2884+1</f>
        <v>7100026</v>
      </c>
      <c r="B3004" s="17" t="s">
        <v>86</v>
      </c>
      <c r="C3004" s="15">
        <f>INDEX(装备!G:G,MATCH(属性!A3004,装备!A:A,0))</f>
        <v>12</v>
      </c>
      <c r="D3004" s="15" t="str">
        <f>INDEX(装备!E:E,MATCH(属性!A3004,装备!A:A,0))</f>
        <v>helmet</v>
      </c>
      <c r="E3004" s="14">
        <v>2</v>
      </c>
      <c r="F3004" s="17">
        <f>INT((VLOOKUP($C3004,装备数值,2,0)+VLOOKUP($C3004,装备数值,5,0)*($E3004-1))*VLOOKUP($D3004,系数!$K$2:$O$7,2,0))</f>
        <v>735</v>
      </c>
      <c r="G3004" s="17">
        <f>INT((VLOOKUP($C3004,装备数值,3,0)+VLOOKUP($C3004,装备数值,6,0)*($E3004-1))*VLOOKUP($D3004,系数!$K$2:$O$7,3,0))</f>
        <v>0</v>
      </c>
      <c r="H3004" s="17">
        <f t="shared" si="93"/>
        <v>0</v>
      </c>
      <c r="I3004" s="17">
        <f>INT((VLOOKUP($C3004,装备数值,4,0)+VLOOKUP($C3004,装备数值,7,0)*($E3004-1))*VLOOKUP($D3004,系数!$K$2:$O$7,4,0))</f>
        <v>0</v>
      </c>
      <c r="J3004" s="17">
        <f>INT((VLOOKUP($C3004,装备数值,4,0)+VLOOKUP($C3004,装备数值,7,0)*($E3004-1))*VLOOKUP($D3004,系数!$K$2:$O$7,5,0))</f>
        <v>0</v>
      </c>
      <c r="K3004" s="17">
        <f>INT(VLOOKUP(E3004,强化金币,2,1)*VLOOKUP(INDEX(装备!F:F,MATCH(属性!A3004,装备!A:A,0)),系数!$K$12:$M$15,3,0))</f>
        <v>44</v>
      </c>
      <c r="L3004" s="17"/>
      <c r="M3004" s="17"/>
      <c r="N3004" s="17"/>
      <c r="O3004" s="17">
        <f>IF(E3004=1,"",VLOOKUP(E3004,系数!$S$2:$AB$12,MATCH(属性!C3004,评级,0),1))</f>
        <v>0</v>
      </c>
    </row>
    <row r="3005" spans="1:15" ht="17.25" thickBot="1" x14ac:dyDescent="0.4">
      <c r="A3005" s="17">
        <f t="shared" si="94"/>
        <v>7100026</v>
      </c>
      <c r="B3005" s="17" t="s">
        <v>86</v>
      </c>
      <c r="C3005" s="15">
        <f>INDEX(装备!G:G,MATCH(属性!A3005,装备!A:A,0))</f>
        <v>12</v>
      </c>
      <c r="D3005" s="15" t="str">
        <f>INDEX(装备!E:E,MATCH(属性!A3005,装备!A:A,0))</f>
        <v>helmet</v>
      </c>
      <c r="E3005" s="14">
        <v>3</v>
      </c>
      <c r="F3005" s="17">
        <f>INT((VLOOKUP($C3005,装备数值,2,0)+VLOOKUP($C3005,装备数值,5,0)*($E3005-1))*VLOOKUP($D3005,系数!$K$2:$O$7,2,0))</f>
        <v>770</v>
      </c>
      <c r="G3005" s="17">
        <f>INT((VLOOKUP($C3005,装备数值,3,0)+VLOOKUP($C3005,装备数值,6,0)*($E3005-1))*VLOOKUP($D3005,系数!$K$2:$O$7,3,0))</f>
        <v>0</v>
      </c>
      <c r="H3005" s="17">
        <f t="shared" si="93"/>
        <v>0</v>
      </c>
      <c r="I3005" s="17">
        <f>INT((VLOOKUP($C3005,装备数值,4,0)+VLOOKUP($C3005,装备数值,7,0)*($E3005-1))*VLOOKUP($D3005,系数!$K$2:$O$7,4,0))</f>
        <v>0</v>
      </c>
      <c r="J3005" s="17">
        <f>INT((VLOOKUP($C3005,装备数值,4,0)+VLOOKUP($C3005,装备数值,7,0)*($E3005-1))*VLOOKUP($D3005,系数!$K$2:$O$7,5,0))</f>
        <v>0</v>
      </c>
      <c r="K3005" s="17">
        <f>INT(VLOOKUP(E3005,强化金币,2,1)*VLOOKUP(INDEX(装备!F:F,MATCH(属性!A3005,装备!A:A,0)),系数!$K$12:$M$15,3,0))</f>
        <v>55</v>
      </c>
      <c r="L3005" s="17"/>
      <c r="M3005" s="17"/>
      <c r="N3005" s="17"/>
      <c r="O3005" s="17">
        <f>IF(E3005=1,"",VLOOKUP(E3005,系数!$S$2:$AB$12,MATCH(属性!C3005,评级,0),1))</f>
        <v>0</v>
      </c>
    </row>
    <row r="3006" spans="1:15" ht="17.25" thickBot="1" x14ac:dyDescent="0.4">
      <c r="A3006" s="17">
        <f t="shared" si="94"/>
        <v>7100026</v>
      </c>
      <c r="B3006" s="17" t="s">
        <v>86</v>
      </c>
      <c r="C3006" s="15">
        <f>INDEX(装备!G:G,MATCH(属性!A3006,装备!A:A,0))</f>
        <v>12</v>
      </c>
      <c r="D3006" s="15" t="str">
        <f>INDEX(装备!E:E,MATCH(属性!A3006,装备!A:A,0))</f>
        <v>helmet</v>
      </c>
      <c r="E3006" s="14">
        <v>4</v>
      </c>
      <c r="F3006" s="17">
        <f>INT((VLOOKUP($C3006,装备数值,2,0)+VLOOKUP($C3006,装备数值,5,0)*($E3006-1))*VLOOKUP($D3006,系数!$K$2:$O$7,2,0))</f>
        <v>805</v>
      </c>
      <c r="G3006" s="17">
        <f>INT((VLOOKUP($C3006,装备数值,3,0)+VLOOKUP($C3006,装备数值,6,0)*($E3006-1))*VLOOKUP($D3006,系数!$K$2:$O$7,3,0))</f>
        <v>0</v>
      </c>
      <c r="H3006" s="17">
        <f t="shared" si="93"/>
        <v>0</v>
      </c>
      <c r="I3006" s="17">
        <f>INT((VLOOKUP($C3006,装备数值,4,0)+VLOOKUP($C3006,装备数值,7,0)*($E3006-1))*VLOOKUP($D3006,系数!$K$2:$O$7,4,0))</f>
        <v>0</v>
      </c>
      <c r="J3006" s="17">
        <f>INT((VLOOKUP($C3006,装备数值,4,0)+VLOOKUP($C3006,装备数值,7,0)*($E3006-1))*VLOOKUP($D3006,系数!$K$2:$O$7,5,0))</f>
        <v>0</v>
      </c>
      <c r="K3006" s="17">
        <f>INT(VLOOKUP(E3006,强化金币,2,1)*VLOOKUP(INDEX(装备!F:F,MATCH(属性!A3006,装备!A:A,0)),系数!$K$12:$M$15,3,0))</f>
        <v>110</v>
      </c>
      <c r="L3006" s="17"/>
      <c r="M3006" s="17"/>
      <c r="N3006" s="17"/>
      <c r="O3006" s="17">
        <f>IF(E3006=1,"",VLOOKUP(E3006,系数!$S$2:$AB$12,MATCH(属性!C3006,评级,0),1))</f>
        <v>0</v>
      </c>
    </row>
    <row r="3007" spans="1:15" ht="17.25" thickBot="1" x14ac:dyDescent="0.4">
      <c r="A3007" s="17">
        <f t="shared" si="94"/>
        <v>7100026</v>
      </c>
      <c r="B3007" s="17" t="s">
        <v>86</v>
      </c>
      <c r="C3007" s="15">
        <f>INDEX(装备!G:G,MATCH(属性!A3007,装备!A:A,0))</f>
        <v>12</v>
      </c>
      <c r="D3007" s="15" t="str">
        <f>INDEX(装备!E:E,MATCH(属性!A3007,装备!A:A,0))</f>
        <v>helmet</v>
      </c>
      <c r="E3007" s="14">
        <v>5</v>
      </c>
      <c r="F3007" s="17">
        <f>INT((VLOOKUP($C3007,装备数值,2,0)+VLOOKUP($C3007,装备数值,5,0)*($E3007-1))*VLOOKUP($D3007,系数!$K$2:$O$7,2,0))</f>
        <v>840</v>
      </c>
      <c r="G3007" s="17">
        <f>INT((VLOOKUP($C3007,装备数值,3,0)+VLOOKUP($C3007,装备数值,6,0)*($E3007-1))*VLOOKUP($D3007,系数!$K$2:$O$7,3,0))</f>
        <v>0</v>
      </c>
      <c r="H3007" s="17">
        <f t="shared" si="93"/>
        <v>0</v>
      </c>
      <c r="I3007" s="17">
        <f>INT((VLOOKUP($C3007,装备数值,4,0)+VLOOKUP($C3007,装备数值,7,0)*($E3007-1))*VLOOKUP($D3007,系数!$K$2:$O$7,4,0))</f>
        <v>0</v>
      </c>
      <c r="J3007" s="17">
        <f>INT((VLOOKUP($C3007,装备数值,4,0)+VLOOKUP($C3007,装备数值,7,0)*($E3007-1))*VLOOKUP($D3007,系数!$K$2:$O$7,5,0))</f>
        <v>0</v>
      </c>
      <c r="K3007" s="17">
        <f>INT(VLOOKUP(E3007,强化金币,2,1)*VLOOKUP(INDEX(装备!F:F,MATCH(属性!A3007,装备!A:A,0)),系数!$K$12:$M$15,3,0))</f>
        <v>165</v>
      </c>
      <c r="L3007" s="17"/>
      <c r="M3007" s="17"/>
      <c r="N3007" s="17"/>
      <c r="O3007" s="17">
        <f>IF(E3007=1,"",VLOOKUP(E3007,系数!$S$2:$AB$12,MATCH(属性!C3007,评级,0),1))</f>
        <v>0</v>
      </c>
    </row>
    <row r="3008" spans="1:15" ht="17.25" thickBot="1" x14ac:dyDescent="0.4">
      <c r="A3008" s="17">
        <f t="shared" si="94"/>
        <v>7100026</v>
      </c>
      <c r="B3008" s="17" t="s">
        <v>86</v>
      </c>
      <c r="C3008" s="15">
        <f>INDEX(装备!G:G,MATCH(属性!A3008,装备!A:A,0))</f>
        <v>12</v>
      </c>
      <c r="D3008" s="15" t="str">
        <f>INDEX(装备!E:E,MATCH(属性!A3008,装备!A:A,0))</f>
        <v>helmet</v>
      </c>
      <c r="E3008" s="14">
        <v>6</v>
      </c>
      <c r="F3008" s="17">
        <f>INT((VLOOKUP($C3008,装备数值,2,0)+VLOOKUP($C3008,装备数值,5,0)*($E3008-1))*VLOOKUP($D3008,系数!$K$2:$O$7,2,0))</f>
        <v>875</v>
      </c>
      <c r="G3008" s="17">
        <f>INT((VLOOKUP($C3008,装备数值,3,0)+VLOOKUP($C3008,装备数值,6,0)*($E3008-1))*VLOOKUP($D3008,系数!$K$2:$O$7,3,0))</f>
        <v>0</v>
      </c>
      <c r="H3008" s="17">
        <f t="shared" si="93"/>
        <v>0</v>
      </c>
      <c r="I3008" s="17">
        <f>INT((VLOOKUP($C3008,装备数值,4,0)+VLOOKUP($C3008,装备数值,7,0)*($E3008-1))*VLOOKUP($D3008,系数!$K$2:$O$7,4,0))</f>
        <v>0</v>
      </c>
      <c r="J3008" s="17">
        <f>INT((VLOOKUP($C3008,装备数值,4,0)+VLOOKUP($C3008,装备数值,7,0)*($E3008-1))*VLOOKUP($D3008,系数!$K$2:$O$7,5,0))</f>
        <v>0</v>
      </c>
      <c r="K3008" s="17">
        <f>INT(VLOOKUP(E3008,强化金币,2,1)*VLOOKUP(INDEX(装备!F:F,MATCH(属性!A3008,装备!A:A,0)),系数!$K$12:$M$15,3,0))</f>
        <v>220</v>
      </c>
      <c r="L3008" s="17"/>
      <c r="M3008" s="17"/>
      <c r="N3008" s="17"/>
      <c r="O3008" s="17">
        <f>IF(E3008=1,"",VLOOKUP(E3008,系数!$S$2:$AB$12,MATCH(属性!C3008,评级,0),1))</f>
        <v>0</v>
      </c>
    </row>
    <row r="3009" spans="1:15" ht="17.25" thickBot="1" x14ac:dyDescent="0.4">
      <c r="A3009" s="17">
        <f t="shared" si="94"/>
        <v>7100026</v>
      </c>
      <c r="B3009" s="17" t="s">
        <v>86</v>
      </c>
      <c r="C3009" s="15">
        <f>INDEX(装备!G:G,MATCH(属性!A3009,装备!A:A,0))</f>
        <v>12</v>
      </c>
      <c r="D3009" s="15" t="str">
        <f>INDEX(装备!E:E,MATCH(属性!A3009,装备!A:A,0))</f>
        <v>helmet</v>
      </c>
      <c r="E3009" s="14">
        <v>7</v>
      </c>
      <c r="F3009" s="17">
        <f>INT((VLOOKUP($C3009,装备数值,2,0)+VLOOKUP($C3009,装备数值,5,0)*($E3009-1))*VLOOKUP($D3009,系数!$K$2:$O$7,2,0))</f>
        <v>910</v>
      </c>
      <c r="G3009" s="17">
        <f>INT((VLOOKUP($C3009,装备数值,3,0)+VLOOKUP($C3009,装备数值,6,0)*($E3009-1))*VLOOKUP($D3009,系数!$K$2:$O$7,3,0))</f>
        <v>0</v>
      </c>
      <c r="H3009" s="17">
        <f t="shared" si="93"/>
        <v>0</v>
      </c>
      <c r="I3009" s="17">
        <f>INT((VLOOKUP($C3009,装备数值,4,0)+VLOOKUP($C3009,装备数值,7,0)*($E3009-1))*VLOOKUP($D3009,系数!$K$2:$O$7,4,0))</f>
        <v>0</v>
      </c>
      <c r="J3009" s="17">
        <f>INT((VLOOKUP($C3009,装备数值,4,0)+VLOOKUP($C3009,装备数值,7,0)*($E3009-1))*VLOOKUP($D3009,系数!$K$2:$O$7,5,0))</f>
        <v>0</v>
      </c>
      <c r="K3009" s="17">
        <f>INT(VLOOKUP(E3009,强化金币,2,1)*VLOOKUP(INDEX(装备!F:F,MATCH(属性!A3009,装备!A:A,0)),系数!$K$12:$M$15,3,0))</f>
        <v>275</v>
      </c>
      <c r="L3009" s="17"/>
      <c r="M3009" s="17"/>
      <c r="N3009" s="17"/>
      <c r="O3009" s="17">
        <f>IF(E3009=1,"",VLOOKUP(E3009,系数!$S$2:$AB$12,MATCH(属性!C3009,评级,0),1))</f>
        <v>0</v>
      </c>
    </row>
    <row r="3010" spans="1:15" ht="17.25" thickBot="1" x14ac:dyDescent="0.4">
      <c r="A3010" s="17">
        <f t="shared" si="94"/>
        <v>7100026</v>
      </c>
      <c r="B3010" s="17" t="s">
        <v>86</v>
      </c>
      <c r="C3010" s="15">
        <f>INDEX(装备!G:G,MATCH(属性!A3010,装备!A:A,0))</f>
        <v>12</v>
      </c>
      <c r="D3010" s="15" t="str">
        <f>INDEX(装备!E:E,MATCH(属性!A3010,装备!A:A,0))</f>
        <v>helmet</v>
      </c>
      <c r="E3010" s="14">
        <v>8</v>
      </c>
      <c r="F3010" s="17">
        <f>INT((VLOOKUP($C3010,装备数值,2,0)+VLOOKUP($C3010,装备数值,5,0)*($E3010-1))*VLOOKUP($D3010,系数!$K$2:$O$7,2,0))</f>
        <v>945</v>
      </c>
      <c r="G3010" s="17">
        <f>INT((VLOOKUP($C3010,装备数值,3,0)+VLOOKUP($C3010,装备数值,6,0)*($E3010-1))*VLOOKUP($D3010,系数!$K$2:$O$7,3,0))</f>
        <v>0</v>
      </c>
      <c r="H3010" s="17">
        <f t="shared" si="93"/>
        <v>0</v>
      </c>
      <c r="I3010" s="17">
        <f>INT((VLOOKUP($C3010,装备数值,4,0)+VLOOKUP($C3010,装备数值,7,0)*($E3010-1))*VLOOKUP($D3010,系数!$K$2:$O$7,4,0))</f>
        <v>0</v>
      </c>
      <c r="J3010" s="17">
        <f>INT((VLOOKUP($C3010,装备数值,4,0)+VLOOKUP($C3010,装备数值,7,0)*($E3010-1))*VLOOKUP($D3010,系数!$K$2:$O$7,5,0))</f>
        <v>0</v>
      </c>
      <c r="K3010" s="17">
        <f>INT(VLOOKUP(E3010,强化金币,2,1)*VLOOKUP(INDEX(装备!F:F,MATCH(属性!A3010,装备!A:A,0)),系数!$K$12:$M$15,3,0))</f>
        <v>330</v>
      </c>
      <c r="L3010" s="17"/>
      <c r="M3010" s="17"/>
      <c r="N3010" s="17"/>
      <c r="O3010" s="17">
        <f>IF(E3010=1,"",VLOOKUP(E3010,系数!$S$2:$AB$12,MATCH(属性!C3010,评级,0),1))</f>
        <v>0</v>
      </c>
    </row>
    <row r="3011" spans="1:15" ht="17.25" thickBot="1" x14ac:dyDescent="0.4">
      <c r="A3011" s="17">
        <f t="shared" si="94"/>
        <v>7100026</v>
      </c>
      <c r="B3011" s="17" t="s">
        <v>86</v>
      </c>
      <c r="C3011" s="15">
        <f>INDEX(装备!G:G,MATCH(属性!A3011,装备!A:A,0))</f>
        <v>12</v>
      </c>
      <c r="D3011" s="15" t="str">
        <f>INDEX(装备!E:E,MATCH(属性!A3011,装备!A:A,0))</f>
        <v>helmet</v>
      </c>
      <c r="E3011" s="14">
        <v>9</v>
      </c>
      <c r="F3011" s="17">
        <f>INT((VLOOKUP($C3011,装备数值,2,0)+VLOOKUP($C3011,装备数值,5,0)*($E3011-1))*VLOOKUP($D3011,系数!$K$2:$O$7,2,0))</f>
        <v>980</v>
      </c>
      <c r="G3011" s="17">
        <f>INT((VLOOKUP($C3011,装备数值,3,0)+VLOOKUP($C3011,装备数值,6,0)*($E3011-1))*VLOOKUP($D3011,系数!$K$2:$O$7,3,0))</f>
        <v>0</v>
      </c>
      <c r="H3011" s="17">
        <f t="shared" si="93"/>
        <v>0</v>
      </c>
      <c r="I3011" s="17">
        <f>INT((VLOOKUP($C3011,装备数值,4,0)+VLOOKUP($C3011,装备数值,7,0)*($E3011-1))*VLOOKUP($D3011,系数!$K$2:$O$7,4,0))</f>
        <v>0</v>
      </c>
      <c r="J3011" s="17">
        <f>INT((VLOOKUP($C3011,装备数值,4,0)+VLOOKUP($C3011,装备数值,7,0)*($E3011-1))*VLOOKUP($D3011,系数!$K$2:$O$7,5,0))</f>
        <v>0</v>
      </c>
      <c r="K3011" s="17">
        <f>INT(VLOOKUP(E3011,强化金币,2,1)*VLOOKUP(INDEX(装备!F:F,MATCH(属性!A3011,装备!A:A,0)),系数!$K$12:$M$15,3,0))</f>
        <v>385</v>
      </c>
      <c r="L3011" s="17"/>
      <c r="M3011" s="17"/>
      <c r="N3011" s="17"/>
      <c r="O3011" s="17">
        <f>IF(E3011=1,"",VLOOKUP(E3011,系数!$S$2:$AB$12,MATCH(属性!C3011,评级,0),1))</f>
        <v>0</v>
      </c>
    </row>
    <row r="3012" spans="1:15" ht="17.25" thickBot="1" x14ac:dyDescent="0.4">
      <c r="A3012" s="17">
        <f t="shared" si="94"/>
        <v>7100026</v>
      </c>
      <c r="B3012" s="17" t="s">
        <v>86</v>
      </c>
      <c r="C3012" s="15">
        <f>INDEX(装备!G:G,MATCH(属性!A3012,装备!A:A,0))</f>
        <v>12</v>
      </c>
      <c r="D3012" s="15" t="str">
        <f>INDEX(装备!E:E,MATCH(属性!A3012,装备!A:A,0))</f>
        <v>helmet</v>
      </c>
      <c r="E3012" s="14">
        <v>10</v>
      </c>
      <c r="F3012" s="17">
        <f>INT((VLOOKUP($C3012,装备数值,2,0)+VLOOKUP($C3012,装备数值,5,0)*($E3012-1))*VLOOKUP($D3012,系数!$K$2:$O$7,2,0))</f>
        <v>1015</v>
      </c>
      <c r="G3012" s="17">
        <f>INT((VLOOKUP($C3012,装备数值,3,0)+VLOOKUP($C3012,装备数值,6,0)*($E3012-1))*VLOOKUP($D3012,系数!$K$2:$O$7,3,0))</f>
        <v>0</v>
      </c>
      <c r="H3012" s="17">
        <f t="shared" ref="H3012:H3075" si="95">G3012</f>
        <v>0</v>
      </c>
      <c r="I3012" s="17">
        <f>INT((VLOOKUP($C3012,装备数值,4,0)+VLOOKUP($C3012,装备数值,7,0)*($E3012-1))*VLOOKUP($D3012,系数!$K$2:$O$7,4,0))</f>
        <v>0</v>
      </c>
      <c r="J3012" s="17">
        <f>INT((VLOOKUP($C3012,装备数值,4,0)+VLOOKUP($C3012,装备数值,7,0)*($E3012-1))*VLOOKUP($D3012,系数!$K$2:$O$7,5,0))</f>
        <v>0</v>
      </c>
      <c r="K3012" s="17">
        <f>INT(VLOOKUP(E3012,强化金币,2,1)*VLOOKUP(INDEX(装备!F:F,MATCH(属性!A3012,装备!A:A,0)),系数!$K$12:$M$15,3,0))</f>
        <v>440</v>
      </c>
      <c r="L3012" s="17"/>
      <c r="M3012" s="17"/>
      <c r="N3012" s="17"/>
      <c r="O3012" s="17">
        <f>IF(E3012=1,"",VLOOKUP(E3012,系数!$S$2:$AB$12,MATCH(属性!C3012,评级,0),1))</f>
        <v>0</v>
      </c>
    </row>
    <row r="3013" spans="1:15" ht="17.25" thickBot="1" x14ac:dyDescent="0.4">
      <c r="A3013" s="17">
        <f t="shared" si="94"/>
        <v>7100026</v>
      </c>
      <c r="B3013" s="17" t="s">
        <v>86</v>
      </c>
      <c r="C3013" s="15">
        <f>INDEX(装备!G:G,MATCH(属性!A3013,装备!A:A,0))</f>
        <v>12</v>
      </c>
      <c r="D3013" s="15" t="str">
        <f>INDEX(装备!E:E,MATCH(属性!A3013,装备!A:A,0))</f>
        <v>helmet</v>
      </c>
      <c r="E3013" s="14">
        <v>11</v>
      </c>
      <c r="F3013" s="17">
        <f>INT((VLOOKUP($C3013,装备数值,2,0)+VLOOKUP($C3013,装备数值,5,0)*($E3013-1))*VLOOKUP($D3013,系数!$K$2:$O$7,2,0))</f>
        <v>1050</v>
      </c>
      <c r="G3013" s="17">
        <f>INT((VLOOKUP($C3013,装备数值,3,0)+VLOOKUP($C3013,装备数值,6,0)*($E3013-1))*VLOOKUP($D3013,系数!$K$2:$O$7,3,0))</f>
        <v>0</v>
      </c>
      <c r="H3013" s="17">
        <f t="shared" si="95"/>
        <v>0</v>
      </c>
      <c r="I3013" s="17">
        <f>INT((VLOOKUP($C3013,装备数值,4,0)+VLOOKUP($C3013,装备数值,7,0)*($E3013-1))*VLOOKUP($D3013,系数!$K$2:$O$7,4,0))</f>
        <v>0</v>
      </c>
      <c r="J3013" s="17">
        <f>INT((VLOOKUP($C3013,装备数值,4,0)+VLOOKUP($C3013,装备数值,7,0)*($E3013-1))*VLOOKUP($D3013,系数!$K$2:$O$7,5,0))</f>
        <v>0</v>
      </c>
      <c r="K3013" s="17">
        <f>INT(VLOOKUP(E3013,强化金币,2,1)*VLOOKUP(INDEX(装备!F:F,MATCH(属性!A3013,装备!A:A,0)),系数!$K$12:$M$15,3,0))</f>
        <v>495</v>
      </c>
      <c r="L3013" s="17"/>
      <c r="M3013" s="17"/>
      <c r="N3013" s="17"/>
      <c r="O3013" s="17">
        <f>IF(E3013=1,"",VLOOKUP(E3013,系数!$S$2:$AB$12,MATCH(属性!C3013,评级,0),1))</f>
        <v>0</v>
      </c>
    </row>
    <row r="3014" spans="1:15" ht="17.25" thickBot="1" x14ac:dyDescent="0.4">
      <c r="A3014" s="17">
        <f t="shared" si="94"/>
        <v>7100026</v>
      </c>
      <c r="B3014" s="17" t="s">
        <v>86</v>
      </c>
      <c r="C3014" s="15">
        <f>INDEX(装备!G:G,MATCH(属性!A3014,装备!A:A,0))</f>
        <v>12</v>
      </c>
      <c r="D3014" s="15" t="str">
        <f>INDEX(装备!E:E,MATCH(属性!A3014,装备!A:A,0))</f>
        <v>helmet</v>
      </c>
      <c r="E3014" s="14">
        <v>12</v>
      </c>
      <c r="F3014" s="17">
        <f>INT((VLOOKUP($C3014,装备数值,2,0)+VLOOKUP($C3014,装备数值,5,0)*($E3014-1))*VLOOKUP($D3014,系数!$K$2:$O$7,2,0))</f>
        <v>1085</v>
      </c>
      <c r="G3014" s="17">
        <f>INT((VLOOKUP($C3014,装备数值,3,0)+VLOOKUP($C3014,装备数值,6,0)*($E3014-1))*VLOOKUP($D3014,系数!$K$2:$O$7,3,0))</f>
        <v>0</v>
      </c>
      <c r="H3014" s="17">
        <f t="shared" si="95"/>
        <v>0</v>
      </c>
      <c r="I3014" s="17">
        <f>INT((VLOOKUP($C3014,装备数值,4,0)+VLOOKUP($C3014,装备数值,7,0)*($E3014-1))*VLOOKUP($D3014,系数!$K$2:$O$7,4,0))</f>
        <v>0</v>
      </c>
      <c r="J3014" s="17">
        <f>INT((VLOOKUP($C3014,装备数值,4,0)+VLOOKUP($C3014,装备数值,7,0)*($E3014-1))*VLOOKUP($D3014,系数!$K$2:$O$7,5,0))</f>
        <v>0</v>
      </c>
      <c r="K3014" s="17">
        <f>INT(VLOOKUP(E3014,强化金币,2,1)*VLOOKUP(INDEX(装备!F:F,MATCH(属性!A3014,装备!A:A,0)),系数!$K$12:$M$15,3,0))</f>
        <v>550</v>
      </c>
      <c r="L3014" s="17"/>
      <c r="M3014" s="17"/>
      <c r="N3014" s="17"/>
      <c r="O3014" s="17">
        <f>IF(E3014=1,"",VLOOKUP(E3014,系数!$S$2:$AB$12,MATCH(属性!C3014,评级,0),1))</f>
        <v>0</v>
      </c>
    </row>
    <row r="3015" spans="1:15" ht="17.25" thickBot="1" x14ac:dyDescent="0.4">
      <c r="A3015" s="17">
        <f t="shared" si="94"/>
        <v>7100026</v>
      </c>
      <c r="B3015" s="17" t="s">
        <v>86</v>
      </c>
      <c r="C3015" s="15">
        <f>INDEX(装备!G:G,MATCH(属性!A3015,装备!A:A,0))</f>
        <v>12</v>
      </c>
      <c r="D3015" s="15" t="str">
        <f>INDEX(装备!E:E,MATCH(属性!A3015,装备!A:A,0))</f>
        <v>helmet</v>
      </c>
      <c r="E3015" s="14">
        <v>13</v>
      </c>
      <c r="F3015" s="17">
        <f>INT((VLOOKUP($C3015,装备数值,2,0)+VLOOKUP($C3015,装备数值,5,0)*($E3015-1))*VLOOKUP($D3015,系数!$K$2:$O$7,2,0))</f>
        <v>1120</v>
      </c>
      <c r="G3015" s="17">
        <f>INT((VLOOKUP($C3015,装备数值,3,0)+VLOOKUP($C3015,装备数值,6,0)*($E3015-1))*VLOOKUP($D3015,系数!$K$2:$O$7,3,0))</f>
        <v>0</v>
      </c>
      <c r="H3015" s="17">
        <f t="shared" si="95"/>
        <v>0</v>
      </c>
      <c r="I3015" s="17">
        <f>INT((VLOOKUP($C3015,装备数值,4,0)+VLOOKUP($C3015,装备数值,7,0)*($E3015-1))*VLOOKUP($D3015,系数!$K$2:$O$7,4,0))</f>
        <v>0</v>
      </c>
      <c r="J3015" s="17">
        <f>INT((VLOOKUP($C3015,装备数值,4,0)+VLOOKUP($C3015,装备数值,7,0)*($E3015-1))*VLOOKUP($D3015,系数!$K$2:$O$7,5,0))</f>
        <v>0</v>
      </c>
      <c r="K3015" s="17">
        <f>INT(VLOOKUP(E3015,强化金币,2,1)*VLOOKUP(INDEX(装备!F:F,MATCH(属性!A3015,装备!A:A,0)),系数!$K$12:$M$15,3,0))</f>
        <v>660</v>
      </c>
      <c r="L3015" s="17"/>
      <c r="M3015" s="17"/>
      <c r="N3015" s="17"/>
      <c r="O3015" s="17">
        <f>IF(E3015=1,"",VLOOKUP(E3015,系数!$S$2:$AB$12,MATCH(属性!C3015,评级,0),1))</f>
        <v>0</v>
      </c>
    </row>
    <row r="3016" spans="1:15" ht="17.25" thickBot="1" x14ac:dyDescent="0.4">
      <c r="A3016" s="17">
        <f t="shared" si="94"/>
        <v>7100026</v>
      </c>
      <c r="B3016" s="17" t="s">
        <v>86</v>
      </c>
      <c r="C3016" s="15">
        <f>INDEX(装备!G:G,MATCH(属性!A3016,装备!A:A,0))</f>
        <v>12</v>
      </c>
      <c r="D3016" s="15" t="str">
        <f>INDEX(装备!E:E,MATCH(属性!A3016,装备!A:A,0))</f>
        <v>helmet</v>
      </c>
      <c r="E3016" s="14">
        <v>14</v>
      </c>
      <c r="F3016" s="17">
        <f>INT((VLOOKUP($C3016,装备数值,2,0)+VLOOKUP($C3016,装备数值,5,0)*($E3016-1))*VLOOKUP($D3016,系数!$K$2:$O$7,2,0))</f>
        <v>1155</v>
      </c>
      <c r="G3016" s="17">
        <f>INT((VLOOKUP($C3016,装备数值,3,0)+VLOOKUP($C3016,装备数值,6,0)*($E3016-1))*VLOOKUP($D3016,系数!$K$2:$O$7,3,0))</f>
        <v>0</v>
      </c>
      <c r="H3016" s="17">
        <f t="shared" si="95"/>
        <v>0</v>
      </c>
      <c r="I3016" s="17">
        <f>INT((VLOOKUP($C3016,装备数值,4,0)+VLOOKUP($C3016,装备数值,7,0)*($E3016-1))*VLOOKUP($D3016,系数!$K$2:$O$7,4,0))</f>
        <v>0</v>
      </c>
      <c r="J3016" s="17">
        <f>INT((VLOOKUP($C3016,装备数值,4,0)+VLOOKUP($C3016,装备数值,7,0)*($E3016-1))*VLOOKUP($D3016,系数!$K$2:$O$7,5,0))</f>
        <v>0</v>
      </c>
      <c r="K3016" s="17">
        <f>INT(VLOOKUP(E3016,强化金币,2,1)*VLOOKUP(INDEX(装备!F:F,MATCH(属性!A3016,装备!A:A,0)),系数!$K$12:$M$15,3,0))</f>
        <v>770</v>
      </c>
      <c r="L3016" s="17"/>
      <c r="M3016" s="17"/>
      <c r="N3016" s="17"/>
      <c r="O3016" s="17">
        <f>IF(E3016=1,"",VLOOKUP(E3016,系数!$S$2:$AB$12,MATCH(属性!C3016,评级,0),1))</f>
        <v>0</v>
      </c>
    </row>
    <row r="3017" spans="1:15" ht="17.25" thickBot="1" x14ac:dyDescent="0.4">
      <c r="A3017" s="17">
        <f t="shared" si="94"/>
        <v>7100026</v>
      </c>
      <c r="B3017" s="17" t="s">
        <v>86</v>
      </c>
      <c r="C3017" s="15">
        <f>INDEX(装备!G:G,MATCH(属性!A3017,装备!A:A,0))</f>
        <v>12</v>
      </c>
      <c r="D3017" s="15" t="str">
        <f>INDEX(装备!E:E,MATCH(属性!A3017,装备!A:A,0))</f>
        <v>helmet</v>
      </c>
      <c r="E3017" s="14">
        <v>15</v>
      </c>
      <c r="F3017" s="17">
        <f>INT((VLOOKUP($C3017,装备数值,2,0)+VLOOKUP($C3017,装备数值,5,0)*($E3017-1))*VLOOKUP($D3017,系数!$K$2:$O$7,2,0))</f>
        <v>1190</v>
      </c>
      <c r="G3017" s="17">
        <f>INT((VLOOKUP($C3017,装备数值,3,0)+VLOOKUP($C3017,装备数值,6,0)*($E3017-1))*VLOOKUP($D3017,系数!$K$2:$O$7,3,0))</f>
        <v>0</v>
      </c>
      <c r="H3017" s="17">
        <f t="shared" si="95"/>
        <v>0</v>
      </c>
      <c r="I3017" s="17">
        <f>INT((VLOOKUP($C3017,装备数值,4,0)+VLOOKUP($C3017,装备数值,7,0)*($E3017-1))*VLOOKUP($D3017,系数!$K$2:$O$7,4,0))</f>
        <v>0</v>
      </c>
      <c r="J3017" s="17">
        <f>INT((VLOOKUP($C3017,装备数值,4,0)+VLOOKUP($C3017,装备数值,7,0)*($E3017-1))*VLOOKUP($D3017,系数!$K$2:$O$7,5,0))</f>
        <v>0</v>
      </c>
      <c r="K3017" s="17">
        <f>INT(VLOOKUP(E3017,强化金币,2,1)*VLOOKUP(INDEX(装备!F:F,MATCH(属性!A3017,装备!A:A,0)),系数!$K$12:$M$15,3,0))</f>
        <v>880</v>
      </c>
      <c r="L3017" s="17"/>
      <c r="M3017" s="17"/>
      <c r="N3017" s="17"/>
      <c r="O3017" s="17">
        <f>IF(E3017=1,"",VLOOKUP(E3017,系数!$S$2:$AB$12,MATCH(属性!C3017,评级,0),1))</f>
        <v>0</v>
      </c>
    </row>
    <row r="3018" spans="1:15" ht="17.25" thickBot="1" x14ac:dyDescent="0.4">
      <c r="A3018" s="17">
        <f t="shared" si="94"/>
        <v>7100026</v>
      </c>
      <c r="B3018" s="17" t="s">
        <v>86</v>
      </c>
      <c r="C3018" s="15">
        <f>INDEX(装备!G:G,MATCH(属性!A3018,装备!A:A,0))</f>
        <v>12</v>
      </c>
      <c r="D3018" s="15" t="str">
        <f>INDEX(装备!E:E,MATCH(属性!A3018,装备!A:A,0))</f>
        <v>helmet</v>
      </c>
      <c r="E3018" s="14">
        <v>16</v>
      </c>
      <c r="F3018" s="17">
        <f>INT((VLOOKUP($C3018,装备数值,2,0)+VLOOKUP($C3018,装备数值,5,0)*($E3018-1))*VLOOKUP($D3018,系数!$K$2:$O$7,2,0))</f>
        <v>1225</v>
      </c>
      <c r="G3018" s="17">
        <f>INT((VLOOKUP($C3018,装备数值,3,0)+VLOOKUP($C3018,装备数值,6,0)*($E3018-1))*VLOOKUP($D3018,系数!$K$2:$O$7,3,0))</f>
        <v>0</v>
      </c>
      <c r="H3018" s="17">
        <f t="shared" si="95"/>
        <v>0</v>
      </c>
      <c r="I3018" s="17">
        <f>INT((VLOOKUP($C3018,装备数值,4,0)+VLOOKUP($C3018,装备数值,7,0)*($E3018-1))*VLOOKUP($D3018,系数!$K$2:$O$7,4,0))</f>
        <v>0</v>
      </c>
      <c r="J3018" s="17">
        <f>INT((VLOOKUP($C3018,装备数值,4,0)+VLOOKUP($C3018,装备数值,7,0)*($E3018-1))*VLOOKUP($D3018,系数!$K$2:$O$7,5,0))</f>
        <v>0</v>
      </c>
      <c r="K3018" s="17">
        <f>INT(VLOOKUP(E3018,强化金币,2,1)*VLOOKUP(INDEX(装备!F:F,MATCH(属性!A3018,装备!A:A,0)),系数!$K$12:$M$15,3,0))</f>
        <v>990</v>
      </c>
      <c r="L3018" s="17"/>
      <c r="M3018" s="17"/>
      <c r="N3018" s="17"/>
      <c r="O3018" s="17">
        <f>IF(E3018=1,"",VLOOKUP(E3018,系数!$S$2:$AB$12,MATCH(属性!C3018,评级,0),1))</f>
        <v>0</v>
      </c>
    </row>
    <row r="3019" spans="1:15" ht="17.25" thickBot="1" x14ac:dyDescent="0.4">
      <c r="A3019" s="17">
        <f t="shared" si="94"/>
        <v>7100026</v>
      </c>
      <c r="B3019" s="17" t="s">
        <v>86</v>
      </c>
      <c r="C3019" s="15">
        <f>INDEX(装备!G:G,MATCH(属性!A3019,装备!A:A,0))</f>
        <v>12</v>
      </c>
      <c r="D3019" s="15" t="str">
        <f>INDEX(装备!E:E,MATCH(属性!A3019,装备!A:A,0))</f>
        <v>helmet</v>
      </c>
      <c r="E3019" s="14">
        <v>17</v>
      </c>
      <c r="F3019" s="17">
        <f>INT((VLOOKUP($C3019,装备数值,2,0)+VLOOKUP($C3019,装备数值,5,0)*($E3019-1))*VLOOKUP($D3019,系数!$K$2:$O$7,2,0))</f>
        <v>1260</v>
      </c>
      <c r="G3019" s="17">
        <f>INT((VLOOKUP($C3019,装备数值,3,0)+VLOOKUP($C3019,装备数值,6,0)*($E3019-1))*VLOOKUP($D3019,系数!$K$2:$O$7,3,0))</f>
        <v>0</v>
      </c>
      <c r="H3019" s="17">
        <f t="shared" si="95"/>
        <v>0</v>
      </c>
      <c r="I3019" s="17">
        <f>INT((VLOOKUP($C3019,装备数值,4,0)+VLOOKUP($C3019,装备数值,7,0)*($E3019-1))*VLOOKUP($D3019,系数!$K$2:$O$7,4,0))</f>
        <v>0</v>
      </c>
      <c r="J3019" s="17">
        <f>INT((VLOOKUP($C3019,装备数值,4,0)+VLOOKUP($C3019,装备数值,7,0)*($E3019-1))*VLOOKUP($D3019,系数!$K$2:$O$7,5,0))</f>
        <v>0</v>
      </c>
      <c r="K3019" s="17">
        <f>INT(VLOOKUP(E3019,强化金币,2,1)*VLOOKUP(INDEX(装备!F:F,MATCH(属性!A3019,装备!A:A,0)),系数!$K$12:$M$15,3,0))</f>
        <v>1100</v>
      </c>
      <c r="L3019" s="17"/>
      <c r="M3019" s="17"/>
      <c r="N3019" s="17"/>
      <c r="O3019" s="17">
        <f>IF(E3019=1,"",VLOOKUP(E3019,系数!$S$2:$AB$12,MATCH(属性!C3019,评级,0),1))</f>
        <v>0</v>
      </c>
    </row>
    <row r="3020" spans="1:15" ht="17.25" thickBot="1" x14ac:dyDescent="0.4">
      <c r="A3020" s="17">
        <f t="shared" si="94"/>
        <v>7100026</v>
      </c>
      <c r="B3020" s="17" t="s">
        <v>86</v>
      </c>
      <c r="C3020" s="15">
        <f>INDEX(装备!G:G,MATCH(属性!A3020,装备!A:A,0))</f>
        <v>12</v>
      </c>
      <c r="D3020" s="15" t="str">
        <f>INDEX(装备!E:E,MATCH(属性!A3020,装备!A:A,0))</f>
        <v>helmet</v>
      </c>
      <c r="E3020" s="14">
        <v>18</v>
      </c>
      <c r="F3020" s="17">
        <f>INT((VLOOKUP($C3020,装备数值,2,0)+VLOOKUP($C3020,装备数值,5,0)*($E3020-1))*VLOOKUP($D3020,系数!$K$2:$O$7,2,0))</f>
        <v>1295</v>
      </c>
      <c r="G3020" s="17">
        <f>INT((VLOOKUP($C3020,装备数值,3,0)+VLOOKUP($C3020,装备数值,6,0)*($E3020-1))*VLOOKUP($D3020,系数!$K$2:$O$7,3,0))</f>
        <v>0</v>
      </c>
      <c r="H3020" s="17">
        <f t="shared" si="95"/>
        <v>0</v>
      </c>
      <c r="I3020" s="17">
        <f>INT((VLOOKUP($C3020,装备数值,4,0)+VLOOKUP($C3020,装备数值,7,0)*($E3020-1))*VLOOKUP($D3020,系数!$K$2:$O$7,4,0))</f>
        <v>0</v>
      </c>
      <c r="J3020" s="17">
        <f>INT((VLOOKUP($C3020,装备数值,4,0)+VLOOKUP($C3020,装备数值,7,0)*($E3020-1))*VLOOKUP($D3020,系数!$K$2:$O$7,5,0))</f>
        <v>0</v>
      </c>
      <c r="K3020" s="17">
        <f>INT(VLOOKUP(E3020,强化金币,2,1)*VLOOKUP(INDEX(装备!F:F,MATCH(属性!A3020,装备!A:A,0)),系数!$K$12:$M$15,3,0))</f>
        <v>1210</v>
      </c>
      <c r="L3020" s="17"/>
      <c r="M3020" s="17"/>
      <c r="N3020" s="17"/>
      <c r="O3020" s="17">
        <f>IF(E3020=1,"",VLOOKUP(E3020,系数!$S$2:$AB$12,MATCH(属性!C3020,评级,0),1))</f>
        <v>0</v>
      </c>
    </row>
    <row r="3021" spans="1:15" ht="17.25" thickBot="1" x14ac:dyDescent="0.4">
      <c r="A3021" s="17">
        <f t="shared" si="94"/>
        <v>7100026</v>
      </c>
      <c r="B3021" s="17" t="s">
        <v>86</v>
      </c>
      <c r="C3021" s="15">
        <f>INDEX(装备!G:G,MATCH(属性!A3021,装备!A:A,0))</f>
        <v>12</v>
      </c>
      <c r="D3021" s="15" t="str">
        <f>INDEX(装备!E:E,MATCH(属性!A3021,装备!A:A,0))</f>
        <v>helmet</v>
      </c>
      <c r="E3021" s="14">
        <v>19</v>
      </c>
      <c r="F3021" s="17">
        <f>INT((VLOOKUP($C3021,装备数值,2,0)+VLOOKUP($C3021,装备数值,5,0)*($E3021-1))*VLOOKUP($D3021,系数!$K$2:$O$7,2,0))</f>
        <v>1330</v>
      </c>
      <c r="G3021" s="17">
        <f>INT((VLOOKUP($C3021,装备数值,3,0)+VLOOKUP($C3021,装备数值,6,0)*($E3021-1))*VLOOKUP($D3021,系数!$K$2:$O$7,3,0))</f>
        <v>0</v>
      </c>
      <c r="H3021" s="17">
        <f t="shared" si="95"/>
        <v>0</v>
      </c>
      <c r="I3021" s="17">
        <f>INT((VLOOKUP($C3021,装备数值,4,0)+VLOOKUP($C3021,装备数值,7,0)*($E3021-1))*VLOOKUP($D3021,系数!$K$2:$O$7,4,0))</f>
        <v>0</v>
      </c>
      <c r="J3021" s="17">
        <f>INT((VLOOKUP($C3021,装备数值,4,0)+VLOOKUP($C3021,装备数值,7,0)*($E3021-1))*VLOOKUP($D3021,系数!$K$2:$O$7,5,0))</f>
        <v>0</v>
      </c>
      <c r="K3021" s="17">
        <f>INT(VLOOKUP(E3021,强化金币,2,1)*VLOOKUP(INDEX(装备!F:F,MATCH(属性!A3021,装备!A:A,0)),系数!$K$12:$M$15,3,0))</f>
        <v>1320</v>
      </c>
      <c r="L3021" s="17"/>
      <c r="M3021" s="17"/>
      <c r="N3021" s="17"/>
      <c r="O3021" s="17">
        <f>IF(E3021=1,"",VLOOKUP(E3021,系数!$S$2:$AB$12,MATCH(属性!C3021,评级,0),1))</f>
        <v>0</v>
      </c>
    </row>
    <row r="3022" spans="1:15" ht="17.25" thickBot="1" x14ac:dyDescent="0.4">
      <c r="A3022" s="17">
        <f t="shared" si="94"/>
        <v>7100026</v>
      </c>
      <c r="B3022" s="17" t="s">
        <v>86</v>
      </c>
      <c r="C3022" s="15">
        <f>INDEX(装备!G:G,MATCH(属性!A3022,装备!A:A,0))</f>
        <v>12</v>
      </c>
      <c r="D3022" s="15" t="str">
        <f>INDEX(装备!E:E,MATCH(属性!A3022,装备!A:A,0))</f>
        <v>helmet</v>
      </c>
      <c r="E3022" s="14">
        <v>20</v>
      </c>
      <c r="F3022" s="17">
        <f>INT((VLOOKUP($C3022,装备数值,2,0)+VLOOKUP($C3022,装备数值,5,0)*($E3022-1))*VLOOKUP($D3022,系数!$K$2:$O$7,2,0))</f>
        <v>1365</v>
      </c>
      <c r="G3022" s="17">
        <f>INT((VLOOKUP($C3022,装备数值,3,0)+VLOOKUP($C3022,装备数值,6,0)*($E3022-1))*VLOOKUP($D3022,系数!$K$2:$O$7,3,0))</f>
        <v>0</v>
      </c>
      <c r="H3022" s="17">
        <f t="shared" si="95"/>
        <v>0</v>
      </c>
      <c r="I3022" s="17">
        <f>INT((VLOOKUP($C3022,装备数值,4,0)+VLOOKUP($C3022,装备数值,7,0)*($E3022-1))*VLOOKUP($D3022,系数!$K$2:$O$7,4,0))</f>
        <v>0</v>
      </c>
      <c r="J3022" s="17">
        <f>INT((VLOOKUP($C3022,装备数值,4,0)+VLOOKUP($C3022,装备数值,7,0)*($E3022-1))*VLOOKUP($D3022,系数!$K$2:$O$7,5,0))</f>
        <v>0</v>
      </c>
      <c r="K3022" s="17">
        <f>INT(VLOOKUP(E3022,强化金币,2,1)*VLOOKUP(INDEX(装备!F:F,MATCH(属性!A3022,装备!A:A,0)),系数!$K$12:$M$15,3,0))</f>
        <v>1430</v>
      </c>
      <c r="L3022" s="17"/>
      <c r="M3022" s="17"/>
      <c r="N3022" s="17"/>
      <c r="O3022" s="17">
        <f>IF(E3022=1,"",VLOOKUP(E3022,系数!$S$2:$AB$12,MATCH(属性!C3022,评级,0),1))</f>
        <v>0</v>
      </c>
    </row>
    <row r="3023" spans="1:15" ht="17.25" thickBot="1" x14ac:dyDescent="0.4">
      <c r="A3023" s="17">
        <f t="shared" si="94"/>
        <v>7100026</v>
      </c>
      <c r="B3023" s="17" t="s">
        <v>86</v>
      </c>
      <c r="C3023" s="15">
        <f>INDEX(装备!G:G,MATCH(属性!A3023,装备!A:A,0))</f>
        <v>12</v>
      </c>
      <c r="D3023" s="15" t="str">
        <f>INDEX(装备!E:E,MATCH(属性!A3023,装备!A:A,0))</f>
        <v>helmet</v>
      </c>
      <c r="E3023" s="14">
        <v>21</v>
      </c>
      <c r="F3023" s="17">
        <f>INT((VLOOKUP($C3023,装备数值,2,0)+VLOOKUP($C3023,装备数值,5,0)*($E3023-1))*VLOOKUP($D3023,系数!$K$2:$O$7,2,0))</f>
        <v>1400</v>
      </c>
      <c r="G3023" s="17">
        <f>INT((VLOOKUP($C3023,装备数值,3,0)+VLOOKUP($C3023,装备数值,6,0)*($E3023-1))*VLOOKUP($D3023,系数!$K$2:$O$7,3,0))</f>
        <v>0</v>
      </c>
      <c r="H3023" s="17">
        <f t="shared" si="95"/>
        <v>0</v>
      </c>
      <c r="I3023" s="17">
        <f>INT((VLOOKUP($C3023,装备数值,4,0)+VLOOKUP($C3023,装备数值,7,0)*($E3023-1))*VLOOKUP($D3023,系数!$K$2:$O$7,4,0))</f>
        <v>0</v>
      </c>
      <c r="J3023" s="17">
        <f>INT((VLOOKUP($C3023,装备数值,4,0)+VLOOKUP($C3023,装备数值,7,0)*($E3023-1))*VLOOKUP($D3023,系数!$K$2:$O$7,5,0))</f>
        <v>0</v>
      </c>
      <c r="K3023" s="17">
        <f>INT(VLOOKUP(E3023,强化金币,2,1)*VLOOKUP(INDEX(装备!F:F,MATCH(属性!A3023,装备!A:A,0)),系数!$K$12:$M$15,3,0))</f>
        <v>1540</v>
      </c>
      <c r="L3023" s="17"/>
      <c r="M3023" s="17"/>
      <c r="N3023" s="17"/>
      <c r="O3023" s="17">
        <f>IF(E3023=1,"",VLOOKUP(E3023,系数!$S$2:$AB$12,MATCH(属性!C3023,评级,0),1))</f>
        <v>0</v>
      </c>
    </row>
    <row r="3024" spans="1:15" ht="17.25" thickBot="1" x14ac:dyDescent="0.4">
      <c r="A3024" s="17">
        <f t="shared" si="94"/>
        <v>7100026</v>
      </c>
      <c r="B3024" s="17" t="s">
        <v>86</v>
      </c>
      <c r="C3024" s="15">
        <f>INDEX(装备!G:G,MATCH(属性!A3024,装备!A:A,0))</f>
        <v>12</v>
      </c>
      <c r="D3024" s="15" t="str">
        <f>INDEX(装备!E:E,MATCH(属性!A3024,装备!A:A,0))</f>
        <v>helmet</v>
      </c>
      <c r="E3024" s="14">
        <v>22</v>
      </c>
      <c r="F3024" s="17">
        <f>INT((VLOOKUP($C3024,装备数值,2,0)+VLOOKUP($C3024,装备数值,5,0)*($E3024-1))*VLOOKUP($D3024,系数!$K$2:$O$7,2,0))</f>
        <v>1435</v>
      </c>
      <c r="G3024" s="17">
        <f>INT((VLOOKUP($C3024,装备数值,3,0)+VLOOKUP($C3024,装备数值,6,0)*($E3024-1))*VLOOKUP($D3024,系数!$K$2:$O$7,3,0))</f>
        <v>0</v>
      </c>
      <c r="H3024" s="17">
        <f t="shared" si="95"/>
        <v>0</v>
      </c>
      <c r="I3024" s="17">
        <f>INT((VLOOKUP($C3024,装备数值,4,0)+VLOOKUP($C3024,装备数值,7,0)*($E3024-1))*VLOOKUP($D3024,系数!$K$2:$O$7,4,0))</f>
        <v>0</v>
      </c>
      <c r="J3024" s="17">
        <f>INT((VLOOKUP($C3024,装备数值,4,0)+VLOOKUP($C3024,装备数值,7,0)*($E3024-1))*VLOOKUP($D3024,系数!$K$2:$O$7,5,0))</f>
        <v>0</v>
      </c>
      <c r="K3024" s="17">
        <f>INT(VLOOKUP(E3024,强化金币,2,1)*VLOOKUP(INDEX(装备!F:F,MATCH(属性!A3024,装备!A:A,0)),系数!$K$12:$M$15,3,0))</f>
        <v>1650</v>
      </c>
      <c r="L3024" s="17"/>
      <c r="M3024" s="17"/>
      <c r="N3024" s="17"/>
      <c r="O3024" s="17">
        <f>IF(E3024=1,"",VLOOKUP(E3024,系数!$S$2:$AB$12,MATCH(属性!C3024,评级,0),1))</f>
        <v>0</v>
      </c>
    </row>
    <row r="3025" spans="1:15" ht="17.25" thickBot="1" x14ac:dyDescent="0.4">
      <c r="A3025" s="17">
        <f t="shared" si="94"/>
        <v>7100026</v>
      </c>
      <c r="B3025" s="17" t="s">
        <v>86</v>
      </c>
      <c r="C3025" s="15">
        <f>INDEX(装备!G:G,MATCH(属性!A3025,装备!A:A,0))</f>
        <v>12</v>
      </c>
      <c r="D3025" s="15" t="str">
        <f>INDEX(装备!E:E,MATCH(属性!A3025,装备!A:A,0))</f>
        <v>helmet</v>
      </c>
      <c r="E3025" s="14">
        <v>23</v>
      </c>
      <c r="F3025" s="17">
        <f>INT((VLOOKUP($C3025,装备数值,2,0)+VLOOKUP($C3025,装备数值,5,0)*($E3025-1))*VLOOKUP($D3025,系数!$K$2:$O$7,2,0))</f>
        <v>1470</v>
      </c>
      <c r="G3025" s="17">
        <f>INT((VLOOKUP($C3025,装备数值,3,0)+VLOOKUP($C3025,装备数值,6,0)*($E3025-1))*VLOOKUP($D3025,系数!$K$2:$O$7,3,0))</f>
        <v>0</v>
      </c>
      <c r="H3025" s="17">
        <f t="shared" si="95"/>
        <v>0</v>
      </c>
      <c r="I3025" s="17">
        <f>INT((VLOOKUP($C3025,装备数值,4,0)+VLOOKUP($C3025,装备数值,7,0)*($E3025-1))*VLOOKUP($D3025,系数!$K$2:$O$7,4,0))</f>
        <v>0</v>
      </c>
      <c r="J3025" s="17">
        <f>INT((VLOOKUP($C3025,装备数值,4,0)+VLOOKUP($C3025,装备数值,7,0)*($E3025-1))*VLOOKUP($D3025,系数!$K$2:$O$7,5,0))</f>
        <v>0</v>
      </c>
      <c r="K3025" s="17">
        <f>INT(VLOOKUP(E3025,强化金币,2,1)*VLOOKUP(INDEX(装备!F:F,MATCH(属性!A3025,装备!A:A,0)),系数!$K$12:$M$15,3,0))</f>
        <v>1760</v>
      </c>
      <c r="L3025" s="17"/>
      <c r="M3025" s="17"/>
      <c r="N3025" s="17"/>
      <c r="O3025" s="17">
        <f>IF(E3025=1,"",VLOOKUP(E3025,系数!$S$2:$AB$12,MATCH(属性!C3025,评级,0),1))</f>
        <v>0</v>
      </c>
    </row>
    <row r="3026" spans="1:15" ht="17.25" thickBot="1" x14ac:dyDescent="0.4">
      <c r="A3026" s="17">
        <f t="shared" si="94"/>
        <v>7100026</v>
      </c>
      <c r="B3026" s="17" t="s">
        <v>86</v>
      </c>
      <c r="C3026" s="15">
        <f>INDEX(装备!G:G,MATCH(属性!A3026,装备!A:A,0))</f>
        <v>12</v>
      </c>
      <c r="D3026" s="15" t="str">
        <f>INDEX(装备!E:E,MATCH(属性!A3026,装备!A:A,0))</f>
        <v>helmet</v>
      </c>
      <c r="E3026" s="14">
        <v>24</v>
      </c>
      <c r="F3026" s="17">
        <f>INT((VLOOKUP($C3026,装备数值,2,0)+VLOOKUP($C3026,装备数值,5,0)*($E3026-1))*VLOOKUP($D3026,系数!$K$2:$O$7,2,0))</f>
        <v>1505</v>
      </c>
      <c r="G3026" s="17">
        <f>INT((VLOOKUP($C3026,装备数值,3,0)+VLOOKUP($C3026,装备数值,6,0)*($E3026-1))*VLOOKUP($D3026,系数!$K$2:$O$7,3,0))</f>
        <v>0</v>
      </c>
      <c r="H3026" s="17">
        <f t="shared" si="95"/>
        <v>0</v>
      </c>
      <c r="I3026" s="17">
        <f>INT((VLOOKUP($C3026,装备数值,4,0)+VLOOKUP($C3026,装备数值,7,0)*($E3026-1))*VLOOKUP($D3026,系数!$K$2:$O$7,4,0))</f>
        <v>0</v>
      </c>
      <c r="J3026" s="17">
        <f>INT((VLOOKUP($C3026,装备数值,4,0)+VLOOKUP($C3026,装备数值,7,0)*($E3026-1))*VLOOKUP($D3026,系数!$K$2:$O$7,5,0))</f>
        <v>0</v>
      </c>
      <c r="K3026" s="17">
        <f>INT(VLOOKUP(E3026,强化金币,2,1)*VLOOKUP(INDEX(装备!F:F,MATCH(属性!A3026,装备!A:A,0)),系数!$K$12:$M$15,3,0))</f>
        <v>1870</v>
      </c>
      <c r="L3026" s="17"/>
      <c r="M3026" s="17"/>
      <c r="N3026" s="17"/>
      <c r="O3026" s="17">
        <f>IF(E3026=1,"",VLOOKUP(E3026,系数!$S$2:$AB$12,MATCH(属性!C3026,评级,0),1))</f>
        <v>0</v>
      </c>
    </row>
    <row r="3027" spans="1:15" ht="17.25" thickBot="1" x14ac:dyDescent="0.4">
      <c r="A3027" s="17">
        <f t="shared" si="94"/>
        <v>7100026</v>
      </c>
      <c r="B3027" s="17" t="s">
        <v>86</v>
      </c>
      <c r="C3027" s="15">
        <f>INDEX(装备!G:G,MATCH(属性!A3027,装备!A:A,0))</f>
        <v>12</v>
      </c>
      <c r="D3027" s="15" t="str">
        <f>INDEX(装备!E:E,MATCH(属性!A3027,装备!A:A,0))</f>
        <v>helmet</v>
      </c>
      <c r="E3027" s="14">
        <v>25</v>
      </c>
      <c r="F3027" s="17">
        <f>INT((VLOOKUP($C3027,装备数值,2,0)+VLOOKUP($C3027,装备数值,5,0)*($E3027-1))*VLOOKUP($D3027,系数!$K$2:$O$7,2,0))</f>
        <v>1540</v>
      </c>
      <c r="G3027" s="17">
        <f>INT((VLOOKUP($C3027,装备数值,3,0)+VLOOKUP($C3027,装备数值,6,0)*($E3027-1))*VLOOKUP($D3027,系数!$K$2:$O$7,3,0))</f>
        <v>0</v>
      </c>
      <c r="H3027" s="17">
        <f t="shared" si="95"/>
        <v>0</v>
      </c>
      <c r="I3027" s="17">
        <f>INT((VLOOKUP($C3027,装备数值,4,0)+VLOOKUP($C3027,装备数值,7,0)*($E3027-1))*VLOOKUP($D3027,系数!$K$2:$O$7,4,0))</f>
        <v>0</v>
      </c>
      <c r="J3027" s="17">
        <f>INT((VLOOKUP($C3027,装备数值,4,0)+VLOOKUP($C3027,装备数值,7,0)*($E3027-1))*VLOOKUP($D3027,系数!$K$2:$O$7,5,0))</f>
        <v>0</v>
      </c>
      <c r="K3027" s="17">
        <f>INT(VLOOKUP(E3027,强化金币,2,1)*VLOOKUP(INDEX(装备!F:F,MATCH(属性!A3027,装备!A:A,0)),系数!$K$12:$M$15,3,0))</f>
        <v>1980</v>
      </c>
      <c r="L3027" s="17"/>
      <c r="M3027" s="17"/>
      <c r="N3027" s="17"/>
      <c r="O3027" s="17">
        <f>IF(E3027=1,"",VLOOKUP(E3027,系数!$S$2:$AB$12,MATCH(属性!C3027,评级,0),1))</f>
        <v>0</v>
      </c>
    </row>
    <row r="3028" spans="1:15" ht="17.25" thickBot="1" x14ac:dyDescent="0.4">
      <c r="A3028" s="17">
        <f t="shared" si="94"/>
        <v>7100026</v>
      </c>
      <c r="B3028" s="17" t="s">
        <v>86</v>
      </c>
      <c r="C3028" s="15">
        <f>INDEX(装备!G:G,MATCH(属性!A3028,装备!A:A,0))</f>
        <v>12</v>
      </c>
      <c r="D3028" s="15" t="str">
        <f>INDEX(装备!E:E,MATCH(属性!A3028,装备!A:A,0))</f>
        <v>helmet</v>
      </c>
      <c r="E3028" s="14">
        <v>26</v>
      </c>
      <c r="F3028" s="17">
        <f>INT((VLOOKUP($C3028,装备数值,2,0)+VLOOKUP($C3028,装备数值,5,0)*($E3028-1))*VLOOKUP($D3028,系数!$K$2:$O$7,2,0))</f>
        <v>1575</v>
      </c>
      <c r="G3028" s="17">
        <f>INT((VLOOKUP($C3028,装备数值,3,0)+VLOOKUP($C3028,装备数值,6,0)*($E3028-1))*VLOOKUP($D3028,系数!$K$2:$O$7,3,0))</f>
        <v>0</v>
      </c>
      <c r="H3028" s="17">
        <f t="shared" si="95"/>
        <v>0</v>
      </c>
      <c r="I3028" s="17">
        <f>INT((VLOOKUP($C3028,装备数值,4,0)+VLOOKUP($C3028,装备数值,7,0)*($E3028-1))*VLOOKUP($D3028,系数!$K$2:$O$7,4,0))</f>
        <v>0</v>
      </c>
      <c r="J3028" s="17">
        <f>INT((VLOOKUP($C3028,装备数值,4,0)+VLOOKUP($C3028,装备数值,7,0)*($E3028-1))*VLOOKUP($D3028,系数!$K$2:$O$7,5,0))</f>
        <v>0</v>
      </c>
      <c r="K3028" s="17">
        <f>INT(VLOOKUP(E3028,强化金币,2,1)*VLOOKUP(INDEX(装备!F:F,MATCH(属性!A3028,装备!A:A,0)),系数!$K$12:$M$15,3,0))</f>
        <v>2090</v>
      </c>
      <c r="L3028" s="17"/>
      <c r="M3028" s="17"/>
      <c r="N3028" s="17"/>
      <c r="O3028" s="17">
        <f>IF(E3028=1,"",VLOOKUP(E3028,系数!$S$2:$AB$12,MATCH(属性!C3028,评级,0),1))</f>
        <v>0</v>
      </c>
    </row>
    <row r="3029" spans="1:15" ht="17.25" thickBot="1" x14ac:dyDescent="0.4">
      <c r="A3029" s="17">
        <f t="shared" si="94"/>
        <v>7100026</v>
      </c>
      <c r="B3029" s="17" t="s">
        <v>86</v>
      </c>
      <c r="C3029" s="15">
        <f>INDEX(装备!G:G,MATCH(属性!A3029,装备!A:A,0))</f>
        <v>12</v>
      </c>
      <c r="D3029" s="15" t="str">
        <f>INDEX(装备!E:E,MATCH(属性!A3029,装备!A:A,0))</f>
        <v>helmet</v>
      </c>
      <c r="E3029" s="14">
        <v>27</v>
      </c>
      <c r="F3029" s="17">
        <f>INT((VLOOKUP($C3029,装备数值,2,0)+VLOOKUP($C3029,装备数值,5,0)*($E3029-1))*VLOOKUP($D3029,系数!$K$2:$O$7,2,0))</f>
        <v>1610</v>
      </c>
      <c r="G3029" s="17">
        <f>INT((VLOOKUP($C3029,装备数值,3,0)+VLOOKUP($C3029,装备数值,6,0)*($E3029-1))*VLOOKUP($D3029,系数!$K$2:$O$7,3,0))</f>
        <v>0</v>
      </c>
      <c r="H3029" s="17">
        <f t="shared" si="95"/>
        <v>0</v>
      </c>
      <c r="I3029" s="17">
        <f>INT((VLOOKUP($C3029,装备数值,4,0)+VLOOKUP($C3029,装备数值,7,0)*($E3029-1))*VLOOKUP($D3029,系数!$K$2:$O$7,4,0))</f>
        <v>0</v>
      </c>
      <c r="J3029" s="17">
        <f>INT((VLOOKUP($C3029,装备数值,4,0)+VLOOKUP($C3029,装备数值,7,0)*($E3029-1))*VLOOKUP($D3029,系数!$K$2:$O$7,5,0))</f>
        <v>0</v>
      </c>
      <c r="K3029" s="17">
        <f>INT(VLOOKUP(E3029,强化金币,2,1)*VLOOKUP(INDEX(装备!F:F,MATCH(属性!A3029,装备!A:A,0)),系数!$K$12:$M$15,3,0))</f>
        <v>2200</v>
      </c>
      <c r="L3029" s="17"/>
      <c r="M3029" s="17"/>
      <c r="N3029" s="17"/>
      <c r="O3029" s="17">
        <f>IF(E3029=1,"",VLOOKUP(E3029,系数!$S$2:$AB$12,MATCH(属性!C3029,评级,0),1))</f>
        <v>0</v>
      </c>
    </row>
    <row r="3030" spans="1:15" ht="17.25" thickBot="1" x14ac:dyDescent="0.4">
      <c r="A3030" s="17">
        <f t="shared" si="94"/>
        <v>7100026</v>
      </c>
      <c r="B3030" s="17" t="s">
        <v>86</v>
      </c>
      <c r="C3030" s="15">
        <f>INDEX(装备!G:G,MATCH(属性!A3030,装备!A:A,0))</f>
        <v>12</v>
      </c>
      <c r="D3030" s="15" t="str">
        <f>INDEX(装备!E:E,MATCH(属性!A3030,装备!A:A,0))</f>
        <v>helmet</v>
      </c>
      <c r="E3030" s="14">
        <v>28</v>
      </c>
      <c r="F3030" s="17">
        <f>INT((VLOOKUP($C3030,装备数值,2,0)+VLOOKUP($C3030,装备数值,5,0)*($E3030-1))*VLOOKUP($D3030,系数!$K$2:$O$7,2,0))</f>
        <v>1645</v>
      </c>
      <c r="G3030" s="17">
        <f>INT((VLOOKUP($C3030,装备数值,3,0)+VLOOKUP($C3030,装备数值,6,0)*($E3030-1))*VLOOKUP($D3030,系数!$K$2:$O$7,3,0))</f>
        <v>0</v>
      </c>
      <c r="H3030" s="17">
        <f t="shared" si="95"/>
        <v>0</v>
      </c>
      <c r="I3030" s="17">
        <f>INT((VLOOKUP($C3030,装备数值,4,0)+VLOOKUP($C3030,装备数值,7,0)*($E3030-1))*VLOOKUP($D3030,系数!$K$2:$O$7,4,0))</f>
        <v>0</v>
      </c>
      <c r="J3030" s="17">
        <f>INT((VLOOKUP($C3030,装备数值,4,0)+VLOOKUP($C3030,装备数值,7,0)*($E3030-1))*VLOOKUP($D3030,系数!$K$2:$O$7,5,0))</f>
        <v>0</v>
      </c>
      <c r="K3030" s="17">
        <f>INT(VLOOKUP(E3030,强化金币,2,1)*VLOOKUP(INDEX(装备!F:F,MATCH(属性!A3030,装备!A:A,0)),系数!$K$12:$M$15,3,0))</f>
        <v>2310</v>
      </c>
      <c r="L3030" s="17"/>
      <c r="M3030" s="17"/>
      <c r="N3030" s="17"/>
      <c r="O3030" s="17">
        <f>IF(E3030=1,"",VLOOKUP(E3030,系数!$S$2:$AB$12,MATCH(属性!C3030,评级,0),1))</f>
        <v>0</v>
      </c>
    </row>
    <row r="3031" spans="1:15" ht="17.25" thickBot="1" x14ac:dyDescent="0.4">
      <c r="A3031" s="17">
        <f t="shared" si="94"/>
        <v>7100026</v>
      </c>
      <c r="B3031" s="17" t="s">
        <v>86</v>
      </c>
      <c r="C3031" s="15">
        <f>INDEX(装备!G:G,MATCH(属性!A3031,装备!A:A,0))</f>
        <v>12</v>
      </c>
      <c r="D3031" s="15" t="str">
        <f>INDEX(装备!E:E,MATCH(属性!A3031,装备!A:A,0))</f>
        <v>helmet</v>
      </c>
      <c r="E3031" s="14">
        <v>29</v>
      </c>
      <c r="F3031" s="17">
        <f>INT((VLOOKUP($C3031,装备数值,2,0)+VLOOKUP($C3031,装备数值,5,0)*($E3031-1))*VLOOKUP($D3031,系数!$K$2:$O$7,2,0))</f>
        <v>1680</v>
      </c>
      <c r="G3031" s="17">
        <f>INT((VLOOKUP($C3031,装备数值,3,0)+VLOOKUP($C3031,装备数值,6,0)*($E3031-1))*VLOOKUP($D3031,系数!$K$2:$O$7,3,0))</f>
        <v>0</v>
      </c>
      <c r="H3031" s="17">
        <f t="shared" si="95"/>
        <v>0</v>
      </c>
      <c r="I3031" s="17">
        <f>INT((VLOOKUP($C3031,装备数值,4,0)+VLOOKUP($C3031,装备数值,7,0)*($E3031-1))*VLOOKUP($D3031,系数!$K$2:$O$7,4,0))</f>
        <v>0</v>
      </c>
      <c r="J3031" s="17">
        <f>INT((VLOOKUP($C3031,装备数值,4,0)+VLOOKUP($C3031,装备数值,7,0)*($E3031-1))*VLOOKUP($D3031,系数!$K$2:$O$7,5,0))</f>
        <v>0</v>
      </c>
      <c r="K3031" s="17">
        <f>INT(VLOOKUP(E3031,强化金币,2,1)*VLOOKUP(INDEX(装备!F:F,MATCH(属性!A3031,装备!A:A,0)),系数!$K$12:$M$15,3,0))</f>
        <v>2475</v>
      </c>
      <c r="L3031" s="17"/>
      <c r="M3031" s="17"/>
      <c r="N3031" s="17"/>
      <c r="O3031" s="17">
        <f>IF(E3031=1,"",VLOOKUP(E3031,系数!$S$2:$AB$12,MATCH(属性!C3031,评级,0),1))</f>
        <v>0</v>
      </c>
    </row>
    <row r="3032" spans="1:15" ht="17.25" thickBot="1" x14ac:dyDescent="0.4">
      <c r="A3032" s="17">
        <f t="shared" si="94"/>
        <v>7100026</v>
      </c>
      <c r="B3032" s="17" t="s">
        <v>86</v>
      </c>
      <c r="C3032" s="15">
        <f>INDEX(装备!G:G,MATCH(属性!A3032,装备!A:A,0))</f>
        <v>12</v>
      </c>
      <c r="D3032" s="15" t="str">
        <f>INDEX(装备!E:E,MATCH(属性!A3032,装备!A:A,0))</f>
        <v>helmet</v>
      </c>
      <c r="E3032" s="14">
        <v>30</v>
      </c>
      <c r="F3032" s="17">
        <f>INT((VLOOKUP($C3032,装备数值,2,0)+VLOOKUP($C3032,装备数值,5,0)*($E3032-1))*VLOOKUP($D3032,系数!$K$2:$O$7,2,0))</f>
        <v>1715</v>
      </c>
      <c r="G3032" s="17">
        <f>INT((VLOOKUP($C3032,装备数值,3,0)+VLOOKUP($C3032,装备数值,6,0)*($E3032-1))*VLOOKUP($D3032,系数!$K$2:$O$7,3,0))</f>
        <v>0</v>
      </c>
      <c r="H3032" s="17">
        <f t="shared" si="95"/>
        <v>0</v>
      </c>
      <c r="I3032" s="17">
        <f>INT((VLOOKUP($C3032,装备数值,4,0)+VLOOKUP($C3032,装备数值,7,0)*($E3032-1))*VLOOKUP($D3032,系数!$K$2:$O$7,4,0))</f>
        <v>0</v>
      </c>
      <c r="J3032" s="17">
        <f>INT((VLOOKUP($C3032,装备数值,4,0)+VLOOKUP($C3032,装备数值,7,0)*($E3032-1))*VLOOKUP($D3032,系数!$K$2:$O$7,5,0))</f>
        <v>0</v>
      </c>
      <c r="K3032" s="17">
        <f>INT(VLOOKUP(E3032,强化金币,2,1)*VLOOKUP(INDEX(装备!F:F,MATCH(属性!A3032,装备!A:A,0)),系数!$K$12:$M$15,3,0))</f>
        <v>2750</v>
      </c>
      <c r="L3032" s="17"/>
      <c r="M3032" s="17"/>
      <c r="N3032" s="17"/>
      <c r="O3032" s="17">
        <f>IF(E3032=1,"",VLOOKUP(E3032,系数!$S$2:$AB$12,MATCH(属性!C3032,评级,0),1))</f>
        <v>0</v>
      </c>
    </row>
    <row r="3033" spans="1:15" ht="17.25" thickBot="1" x14ac:dyDescent="0.4">
      <c r="A3033" s="17">
        <f t="shared" si="94"/>
        <v>7100026</v>
      </c>
      <c r="B3033" s="17" t="s">
        <v>86</v>
      </c>
      <c r="C3033" s="15">
        <f>INDEX(装备!G:G,MATCH(属性!A3033,装备!A:A,0))</f>
        <v>12</v>
      </c>
      <c r="D3033" s="15" t="str">
        <f>INDEX(装备!E:E,MATCH(属性!A3033,装备!A:A,0))</f>
        <v>helmet</v>
      </c>
      <c r="E3033" s="14">
        <v>31</v>
      </c>
      <c r="F3033" s="17">
        <f>INT((VLOOKUP($C3033,装备数值,2,0)+VLOOKUP($C3033,装备数值,5,0)*($E3033-1))*VLOOKUP($D3033,系数!$K$2:$O$7,2,0))</f>
        <v>1750</v>
      </c>
      <c r="G3033" s="17">
        <f>INT((VLOOKUP($C3033,装备数值,3,0)+VLOOKUP($C3033,装备数值,6,0)*($E3033-1))*VLOOKUP($D3033,系数!$K$2:$O$7,3,0))</f>
        <v>0</v>
      </c>
      <c r="H3033" s="17">
        <f t="shared" si="95"/>
        <v>0</v>
      </c>
      <c r="I3033" s="17">
        <f>INT((VLOOKUP($C3033,装备数值,4,0)+VLOOKUP($C3033,装备数值,7,0)*($E3033-1))*VLOOKUP($D3033,系数!$K$2:$O$7,4,0))</f>
        <v>0</v>
      </c>
      <c r="J3033" s="17">
        <f>INT((VLOOKUP($C3033,装备数值,4,0)+VLOOKUP($C3033,装备数值,7,0)*($E3033-1))*VLOOKUP($D3033,系数!$K$2:$O$7,5,0))</f>
        <v>0</v>
      </c>
      <c r="K3033" s="17">
        <f>INT(VLOOKUP(E3033,强化金币,2,1)*VLOOKUP(INDEX(装备!F:F,MATCH(属性!A3033,装备!A:A,0)),系数!$K$12:$M$15,3,0))</f>
        <v>3025</v>
      </c>
      <c r="L3033" s="17"/>
      <c r="M3033" s="17"/>
      <c r="N3033" s="17"/>
      <c r="O3033" s="17">
        <f>IF(E3033=1,"",VLOOKUP(E3033,系数!$S$2:$AB$12,MATCH(属性!C3033,评级,0),1))</f>
        <v>0</v>
      </c>
    </row>
    <row r="3034" spans="1:15" ht="17.25" thickBot="1" x14ac:dyDescent="0.4">
      <c r="A3034" s="17">
        <f t="shared" si="94"/>
        <v>7100026</v>
      </c>
      <c r="B3034" s="17" t="s">
        <v>86</v>
      </c>
      <c r="C3034" s="15">
        <f>INDEX(装备!G:G,MATCH(属性!A3034,装备!A:A,0))</f>
        <v>12</v>
      </c>
      <c r="D3034" s="15" t="str">
        <f>INDEX(装备!E:E,MATCH(属性!A3034,装备!A:A,0))</f>
        <v>helmet</v>
      </c>
      <c r="E3034" s="14">
        <v>32</v>
      </c>
      <c r="F3034" s="17">
        <f>INT((VLOOKUP($C3034,装备数值,2,0)+VLOOKUP($C3034,装备数值,5,0)*($E3034-1))*VLOOKUP($D3034,系数!$K$2:$O$7,2,0))</f>
        <v>1785</v>
      </c>
      <c r="G3034" s="17">
        <f>INT((VLOOKUP($C3034,装备数值,3,0)+VLOOKUP($C3034,装备数值,6,0)*($E3034-1))*VLOOKUP($D3034,系数!$K$2:$O$7,3,0))</f>
        <v>0</v>
      </c>
      <c r="H3034" s="17">
        <f t="shared" si="95"/>
        <v>0</v>
      </c>
      <c r="I3034" s="17">
        <f>INT((VLOOKUP($C3034,装备数值,4,0)+VLOOKUP($C3034,装备数值,7,0)*($E3034-1))*VLOOKUP($D3034,系数!$K$2:$O$7,4,0))</f>
        <v>0</v>
      </c>
      <c r="J3034" s="17">
        <f>INT((VLOOKUP($C3034,装备数值,4,0)+VLOOKUP($C3034,装备数值,7,0)*($E3034-1))*VLOOKUP($D3034,系数!$K$2:$O$7,5,0))</f>
        <v>0</v>
      </c>
      <c r="K3034" s="17">
        <f>INT(VLOOKUP(E3034,强化金币,2,1)*VLOOKUP(INDEX(装备!F:F,MATCH(属性!A3034,装备!A:A,0)),系数!$K$12:$M$15,3,0))</f>
        <v>3300</v>
      </c>
      <c r="L3034" s="17"/>
      <c r="M3034" s="17"/>
      <c r="N3034" s="17"/>
      <c r="O3034" s="17">
        <f>IF(E3034=1,"",VLOOKUP(E3034,系数!$S$2:$AB$12,MATCH(属性!C3034,评级,0),1))</f>
        <v>0</v>
      </c>
    </row>
    <row r="3035" spans="1:15" ht="17.25" thickBot="1" x14ac:dyDescent="0.4">
      <c r="A3035" s="17">
        <f t="shared" si="94"/>
        <v>7100026</v>
      </c>
      <c r="B3035" s="17" t="s">
        <v>86</v>
      </c>
      <c r="C3035" s="15">
        <f>INDEX(装备!G:G,MATCH(属性!A3035,装备!A:A,0))</f>
        <v>12</v>
      </c>
      <c r="D3035" s="15" t="str">
        <f>INDEX(装备!E:E,MATCH(属性!A3035,装备!A:A,0))</f>
        <v>helmet</v>
      </c>
      <c r="E3035" s="14">
        <v>33</v>
      </c>
      <c r="F3035" s="17">
        <f>INT((VLOOKUP($C3035,装备数值,2,0)+VLOOKUP($C3035,装备数值,5,0)*($E3035-1))*VLOOKUP($D3035,系数!$K$2:$O$7,2,0))</f>
        <v>1820</v>
      </c>
      <c r="G3035" s="17">
        <f>INT((VLOOKUP($C3035,装备数值,3,0)+VLOOKUP($C3035,装备数值,6,0)*($E3035-1))*VLOOKUP($D3035,系数!$K$2:$O$7,3,0))</f>
        <v>0</v>
      </c>
      <c r="H3035" s="17">
        <f t="shared" si="95"/>
        <v>0</v>
      </c>
      <c r="I3035" s="17">
        <f>INT((VLOOKUP($C3035,装备数值,4,0)+VLOOKUP($C3035,装备数值,7,0)*($E3035-1))*VLOOKUP($D3035,系数!$K$2:$O$7,4,0))</f>
        <v>0</v>
      </c>
      <c r="J3035" s="17">
        <f>INT((VLOOKUP($C3035,装备数值,4,0)+VLOOKUP($C3035,装备数值,7,0)*($E3035-1))*VLOOKUP($D3035,系数!$K$2:$O$7,5,0))</f>
        <v>0</v>
      </c>
      <c r="K3035" s="17">
        <f>INT(VLOOKUP(E3035,强化金币,2,1)*VLOOKUP(INDEX(装备!F:F,MATCH(属性!A3035,装备!A:A,0)),系数!$K$12:$M$15,3,0))</f>
        <v>3575</v>
      </c>
      <c r="L3035" s="17"/>
      <c r="M3035" s="17"/>
      <c r="N3035" s="17"/>
      <c r="O3035" s="17">
        <f>IF(E3035=1,"",VLOOKUP(E3035,系数!$S$2:$AB$12,MATCH(属性!C3035,评级,0),1))</f>
        <v>0</v>
      </c>
    </row>
    <row r="3036" spans="1:15" ht="17.25" thickBot="1" x14ac:dyDescent="0.4">
      <c r="A3036" s="17">
        <f t="shared" si="94"/>
        <v>7100026</v>
      </c>
      <c r="B3036" s="17" t="s">
        <v>86</v>
      </c>
      <c r="C3036" s="15">
        <f>INDEX(装备!G:G,MATCH(属性!A3036,装备!A:A,0))</f>
        <v>12</v>
      </c>
      <c r="D3036" s="15" t="str">
        <f>INDEX(装备!E:E,MATCH(属性!A3036,装备!A:A,0))</f>
        <v>helmet</v>
      </c>
      <c r="E3036" s="14">
        <v>34</v>
      </c>
      <c r="F3036" s="17">
        <f>INT((VLOOKUP($C3036,装备数值,2,0)+VLOOKUP($C3036,装备数值,5,0)*($E3036-1))*VLOOKUP($D3036,系数!$K$2:$O$7,2,0))</f>
        <v>1855</v>
      </c>
      <c r="G3036" s="17">
        <f>INT((VLOOKUP($C3036,装备数值,3,0)+VLOOKUP($C3036,装备数值,6,0)*($E3036-1))*VLOOKUP($D3036,系数!$K$2:$O$7,3,0))</f>
        <v>0</v>
      </c>
      <c r="H3036" s="17">
        <f t="shared" si="95"/>
        <v>0</v>
      </c>
      <c r="I3036" s="17">
        <f>INT((VLOOKUP($C3036,装备数值,4,0)+VLOOKUP($C3036,装备数值,7,0)*($E3036-1))*VLOOKUP($D3036,系数!$K$2:$O$7,4,0))</f>
        <v>0</v>
      </c>
      <c r="J3036" s="17">
        <f>INT((VLOOKUP($C3036,装备数值,4,0)+VLOOKUP($C3036,装备数值,7,0)*($E3036-1))*VLOOKUP($D3036,系数!$K$2:$O$7,5,0))</f>
        <v>0</v>
      </c>
      <c r="K3036" s="17">
        <f>INT(VLOOKUP(E3036,强化金币,2,1)*VLOOKUP(INDEX(装备!F:F,MATCH(属性!A3036,装备!A:A,0)),系数!$K$12:$M$15,3,0))</f>
        <v>3850</v>
      </c>
      <c r="L3036" s="17"/>
      <c r="M3036" s="17"/>
      <c r="N3036" s="17"/>
      <c r="O3036" s="17">
        <f>IF(E3036=1,"",VLOOKUP(E3036,系数!$S$2:$AB$12,MATCH(属性!C3036,评级,0),1))</f>
        <v>0</v>
      </c>
    </row>
    <row r="3037" spans="1:15" ht="17.25" thickBot="1" x14ac:dyDescent="0.4">
      <c r="A3037" s="17">
        <f t="shared" si="94"/>
        <v>7100026</v>
      </c>
      <c r="B3037" s="17" t="s">
        <v>86</v>
      </c>
      <c r="C3037" s="15">
        <f>INDEX(装备!G:G,MATCH(属性!A3037,装备!A:A,0))</f>
        <v>12</v>
      </c>
      <c r="D3037" s="15" t="str">
        <f>INDEX(装备!E:E,MATCH(属性!A3037,装备!A:A,0))</f>
        <v>helmet</v>
      </c>
      <c r="E3037" s="14">
        <v>35</v>
      </c>
      <c r="F3037" s="17">
        <f>INT((VLOOKUP($C3037,装备数值,2,0)+VLOOKUP($C3037,装备数值,5,0)*($E3037-1))*VLOOKUP($D3037,系数!$K$2:$O$7,2,0))</f>
        <v>1890</v>
      </c>
      <c r="G3037" s="17">
        <f>INT((VLOOKUP($C3037,装备数值,3,0)+VLOOKUP($C3037,装备数值,6,0)*($E3037-1))*VLOOKUP($D3037,系数!$K$2:$O$7,3,0))</f>
        <v>0</v>
      </c>
      <c r="H3037" s="17">
        <f t="shared" si="95"/>
        <v>0</v>
      </c>
      <c r="I3037" s="17">
        <f>INT((VLOOKUP($C3037,装备数值,4,0)+VLOOKUP($C3037,装备数值,7,0)*($E3037-1))*VLOOKUP($D3037,系数!$K$2:$O$7,4,0))</f>
        <v>0</v>
      </c>
      <c r="J3037" s="17">
        <f>INT((VLOOKUP($C3037,装备数值,4,0)+VLOOKUP($C3037,装备数值,7,0)*($E3037-1))*VLOOKUP($D3037,系数!$K$2:$O$7,5,0))</f>
        <v>0</v>
      </c>
      <c r="K3037" s="17">
        <f>INT(VLOOKUP(E3037,强化金币,2,1)*VLOOKUP(INDEX(装备!F:F,MATCH(属性!A3037,装备!A:A,0)),系数!$K$12:$M$15,3,0))</f>
        <v>4125</v>
      </c>
      <c r="L3037" s="17"/>
      <c r="M3037" s="17"/>
      <c r="N3037" s="17"/>
      <c r="O3037" s="17">
        <f>IF(E3037=1,"",VLOOKUP(E3037,系数!$S$2:$AB$12,MATCH(属性!C3037,评级,0),1))</f>
        <v>0</v>
      </c>
    </row>
    <row r="3038" spans="1:15" ht="17.25" thickBot="1" x14ac:dyDescent="0.4">
      <c r="A3038" s="17">
        <f t="shared" si="94"/>
        <v>7100026</v>
      </c>
      <c r="B3038" s="17" t="s">
        <v>86</v>
      </c>
      <c r="C3038" s="15">
        <f>INDEX(装备!G:G,MATCH(属性!A3038,装备!A:A,0))</f>
        <v>12</v>
      </c>
      <c r="D3038" s="15" t="str">
        <f>INDEX(装备!E:E,MATCH(属性!A3038,装备!A:A,0))</f>
        <v>helmet</v>
      </c>
      <c r="E3038" s="14">
        <v>36</v>
      </c>
      <c r="F3038" s="17">
        <f>INT((VLOOKUP($C3038,装备数值,2,0)+VLOOKUP($C3038,装备数值,5,0)*($E3038-1))*VLOOKUP($D3038,系数!$K$2:$O$7,2,0))</f>
        <v>1925</v>
      </c>
      <c r="G3038" s="17">
        <f>INT((VLOOKUP($C3038,装备数值,3,0)+VLOOKUP($C3038,装备数值,6,0)*($E3038-1))*VLOOKUP($D3038,系数!$K$2:$O$7,3,0))</f>
        <v>0</v>
      </c>
      <c r="H3038" s="17">
        <f t="shared" si="95"/>
        <v>0</v>
      </c>
      <c r="I3038" s="17">
        <f>INT((VLOOKUP($C3038,装备数值,4,0)+VLOOKUP($C3038,装备数值,7,0)*($E3038-1))*VLOOKUP($D3038,系数!$K$2:$O$7,4,0))</f>
        <v>0</v>
      </c>
      <c r="J3038" s="17">
        <f>INT((VLOOKUP($C3038,装备数值,4,0)+VLOOKUP($C3038,装备数值,7,0)*($E3038-1))*VLOOKUP($D3038,系数!$K$2:$O$7,5,0))</f>
        <v>0</v>
      </c>
      <c r="K3038" s="17">
        <f>INT(VLOOKUP(E3038,强化金币,2,1)*VLOOKUP(INDEX(装备!F:F,MATCH(属性!A3038,装备!A:A,0)),系数!$K$12:$M$15,3,0))</f>
        <v>4400</v>
      </c>
      <c r="L3038" s="17"/>
      <c r="M3038" s="17"/>
      <c r="N3038" s="17"/>
      <c r="O3038" s="17">
        <f>IF(E3038=1,"",VLOOKUP(E3038,系数!$S$2:$AB$12,MATCH(属性!C3038,评级,0),1))</f>
        <v>0</v>
      </c>
    </row>
    <row r="3039" spans="1:15" ht="17.25" thickBot="1" x14ac:dyDescent="0.4">
      <c r="A3039" s="17">
        <f t="shared" si="94"/>
        <v>7100026</v>
      </c>
      <c r="B3039" s="17" t="s">
        <v>86</v>
      </c>
      <c r="C3039" s="15">
        <f>INDEX(装备!G:G,MATCH(属性!A3039,装备!A:A,0))</f>
        <v>12</v>
      </c>
      <c r="D3039" s="15" t="str">
        <f>INDEX(装备!E:E,MATCH(属性!A3039,装备!A:A,0))</f>
        <v>helmet</v>
      </c>
      <c r="E3039" s="14">
        <v>37</v>
      </c>
      <c r="F3039" s="17">
        <f>INT((VLOOKUP($C3039,装备数值,2,0)+VLOOKUP($C3039,装备数值,5,0)*($E3039-1))*VLOOKUP($D3039,系数!$K$2:$O$7,2,0))</f>
        <v>1960</v>
      </c>
      <c r="G3039" s="17">
        <f>INT((VLOOKUP($C3039,装备数值,3,0)+VLOOKUP($C3039,装备数值,6,0)*($E3039-1))*VLOOKUP($D3039,系数!$K$2:$O$7,3,0))</f>
        <v>0</v>
      </c>
      <c r="H3039" s="17">
        <f t="shared" si="95"/>
        <v>0</v>
      </c>
      <c r="I3039" s="17">
        <f>INT((VLOOKUP($C3039,装备数值,4,0)+VLOOKUP($C3039,装备数值,7,0)*($E3039-1))*VLOOKUP($D3039,系数!$K$2:$O$7,4,0))</f>
        <v>0</v>
      </c>
      <c r="J3039" s="17">
        <f>INT((VLOOKUP($C3039,装备数值,4,0)+VLOOKUP($C3039,装备数值,7,0)*($E3039-1))*VLOOKUP($D3039,系数!$K$2:$O$7,5,0))</f>
        <v>0</v>
      </c>
      <c r="K3039" s="17">
        <f>INT(VLOOKUP(E3039,强化金币,2,1)*VLOOKUP(INDEX(装备!F:F,MATCH(属性!A3039,装备!A:A,0)),系数!$K$12:$M$15,3,0))</f>
        <v>4675</v>
      </c>
      <c r="L3039" s="17"/>
      <c r="M3039" s="17"/>
      <c r="N3039" s="17"/>
      <c r="O3039" s="17">
        <f>IF(E3039=1,"",VLOOKUP(E3039,系数!$S$2:$AB$12,MATCH(属性!C3039,评级,0),1))</f>
        <v>0</v>
      </c>
    </row>
    <row r="3040" spans="1:15" ht="17.25" thickBot="1" x14ac:dyDescent="0.4">
      <c r="A3040" s="17">
        <f t="shared" si="94"/>
        <v>7100026</v>
      </c>
      <c r="B3040" s="17" t="s">
        <v>86</v>
      </c>
      <c r="C3040" s="15">
        <f>INDEX(装备!G:G,MATCH(属性!A3040,装备!A:A,0))</f>
        <v>12</v>
      </c>
      <c r="D3040" s="15" t="str">
        <f>INDEX(装备!E:E,MATCH(属性!A3040,装备!A:A,0))</f>
        <v>helmet</v>
      </c>
      <c r="E3040" s="14">
        <v>38</v>
      </c>
      <c r="F3040" s="17">
        <f>INT((VLOOKUP($C3040,装备数值,2,0)+VLOOKUP($C3040,装备数值,5,0)*($E3040-1))*VLOOKUP($D3040,系数!$K$2:$O$7,2,0))</f>
        <v>1995</v>
      </c>
      <c r="G3040" s="17">
        <f>INT((VLOOKUP($C3040,装备数值,3,0)+VLOOKUP($C3040,装备数值,6,0)*($E3040-1))*VLOOKUP($D3040,系数!$K$2:$O$7,3,0))</f>
        <v>0</v>
      </c>
      <c r="H3040" s="17">
        <f t="shared" si="95"/>
        <v>0</v>
      </c>
      <c r="I3040" s="17">
        <f>INT((VLOOKUP($C3040,装备数值,4,0)+VLOOKUP($C3040,装备数值,7,0)*($E3040-1))*VLOOKUP($D3040,系数!$K$2:$O$7,4,0))</f>
        <v>0</v>
      </c>
      <c r="J3040" s="17">
        <f>INT((VLOOKUP($C3040,装备数值,4,0)+VLOOKUP($C3040,装备数值,7,0)*($E3040-1))*VLOOKUP($D3040,系数!$K$2:$O$7,5,0))</f>
        <v>0</v>
      </c>
      <c r="K3040" s="17">
        <f>INT(VLOOKUP(E3040,强化金币,2,1)*VLOOKUP(INDEX(装备!F:F,MATCH(属性!A3040,装备!A:A,0)),系数!$K$12:$M$15,3,0))</f>
        <v>4950</v>
      </c>
      <c r="L3040" s="17"/>
      <c r="M3040" s="17"/>
      <c r="N3040" s="17"/>
      <c r="O3040" s="17">
        <f>IF(E3040=1,"",VLOOKUP(E3040,系数!$S$2:$AB$12,MATCH(属性!C3040,评级,0),1))</f>
        <v>0</v>
      </c>
    </row>
    <row r="3041" spans="1:15" ht="17.25" thickBot="1" x14ac:dyDescent="0.4">
      <c r="A3041" s="17">
        <f t="shared" si="94"/>
        <v>7100026</v>
      </c>
      <c r="B3041" s="17" t="s">
        <v>86</v>
      </c>
      <c r="C3041" s="15">
        <f>INDEX(装备!G:G,MATCH(属性!A3041,装备!A:A,0))</f>
        <v>12</v>
      </c>
      <c r="D3041" s="15" t="str">
        <f>INDEX(装备!E:E,MATCH(属性!A3041,装备!A:A,0))</f>
        <v>helmet</v>
      </c>
      <c r="E3041" s="14">
        <v>39</v>
      </c>
      <c r="F3041" s="17">
        <f>INT((VLOOKUP($C3041,装备数值,2,0)+VLOOKUP($C3041,装备数值,5,0)*($E3041-1))*VLOOKUP($D3041,系数!$K$2:$O$7,2,0))</f>
        <v>2030</v>
      </c>
      <c r="G3041" s="17">
        <f>INT((VLOOKUP($C3041,装备数值,3,0)+VLOOKUP($C3041,装备数值,6,0)*($E3041-1))*VLOOKUP($D3041,系数!$K$2:$O$7,3,0))</f>
        <v>0</v>
      </c>
      <c r="H3041" s="17">
        <f t="shared" si="95"/>
        <v>0</v>
      </c>
      <c r="I3041" s="17">
        <f>INT((VLOOKUP($C3041,装备数值,4,0)+VLOOKUP($C3041,装备数值,7,0)*($E3041-1))*VLOOKUP($D3041,系数!$K$2:$O$7,4,0))</f>
        <v>0</v>
      </c>
      <c r="J3041" s="17">
        <f>INT((VLOOKUP($C3041,装备数值,4,0)+VLOOKUP($C3041,装备数值,7,0)*($E3041-1))*VLOOKUP($D3041,系数!$K$2:$O$7,5,0))</f>
        <v>0</v>
      </c>
      <c r="K3041" s="17">
        <f>INT(VLOOKUP(E3041,强化金币,2,1)*VLOOKUP(INDEX(装备!F:F,MATCH(属性!A3041,装备!A:A,0)),系数!$K$12:$M$15,3,0))</f>
        <v>5500</v>
      </c>
      <c r="L3041" s="17"/>
      <c r="M3041" s="17"/>
      <c r="N3041" s="17"/>
      <c r="O3041" s="17">
        <f>IF(E3041=1,"",VLOOKUP(E3041,系数!$S$2:$AB$12,MATCH(属性!C3041,评级,0),1))</f>
        <v>0</v>
      </c>
    </row>
    <row r="3042" spans="1:15" ht="17.25" thickBot="1" x14ac:dyDescent="0.4">
      <c r="A3042" s="17">
        <f t="shared" si="94"/>
        <v>7100026</v>
      </c>
      <c r="B3042" s="17" t="s">
        <v>86</v>
      </c>
      <c r="C3042" s="15">
        <f>INDEX(装备!G:G,MATCH(属性!A3042,装备!A:A,0))</f>
        <v>12</v>
      </c>
      <c r="D3042" s="15" t="str">
        <f>INDEX(装备!E:E,MATCH(属性!A3042,装备!A:A,0))</f>
        <v>helmet</v>
      </c>
      <c r="E3042" s="14">
        <v>40</v>
      </c>
      <c r="F3042" s="17">
        <f>INT((VLOOKUP($C3042,装备数值,2,0)+VLOOKUP($C3042,装备数值,5,0)*($E3042-1))*VLOOKUP($D3042,系数!$K$2:$O$7,2,0))</f>
        <v>2065</v>
      </c>
      <c r="G3042" s="17">
        <f>INT((VLOOKUP($C3042,装备数值,3,0)+VLOOKUP($C3042,装备数值,6,0)*($E3042-1))*VLOOKUP($D3042,系数!$K$2:$O$7,3,0))</f>
        <v>0</v>
      </c>
      <c r="H3042" s="17">
        <f t="shared" si="95"/>
        <v>0</v>
      </c>
      <c r="I3042" s="17">
        <f>INT((VLOOKUP($C3042,装备数值,4,0)+VLOOKUP($C3042,装备数值,7,0)*($E3042-1))*VLOOKUP($D3042,系数!$K$2:$O$7,4,0))</f>
        <v>0</v>
      </c>
      <c r="J3042" s="17">
        <f>INT((VLOOKUP($C3042,装备数值,4,0)+VLOOKUP($C3042,装备数值,7,0)*($E3042-1))*VLOOKUP($D3042,系数!$K$2:$O$7,5,0))</f>
        <v>0</v>
      </c>
      <c r="K3042" s="17">
        <f>INT(VLOOKUP(E3042,强化金币,2,1)*VLOOKUP(INDEX(装备!F:F,MATCH(属性!A3042,装备!A:A,0)),系数!$K$12:$M$15,3,0))</f>
        <v>6600</v>
      </c>
      <c r="L3042" s="17"/>
      <c r="M3042" s="17"/>
      <c r="N3042" s="17"/>
      <c r="O3042" s="17">
        <f>IF(E3042=1,"",VLOOKUP(E3042,系数!$S$2:$AB$12,MATCH(属性!C3042,评级,0),1))</f>
        <v>0</v>
      </c>
    </row>
    <row r="3043" spans="1:15" ht="17.25" thickBot="1" x14ac:dyDescent="0.4">
      <c r="A3043" s="17">
        <f t="shared" si="94"/>
        <v>7100026</v>
      </c>
      <c r="B3043" s="17" t="s">
        <v>86</v>
      </c>
      <c r="C3043" s="15">
        <f>INDEX(装备!G:G,MATCH(属性!A3043,装备!A:A,0))</f>
        <v>12</v>
      </c>
      <c r="D3043" s="15" t="str">
        <f>INDEX(装备!E:E,MATCH(属性!A3043,装备!A:A,0))</f>
        <v>helmet</v>
      </c>
      <c r="E3043" s="14">
        <v>41</v>
      </c>
      <c r="F3043" s="17">
        <f>INT((VLOOKUP($C3043,装备数值,2,0)+VLOOKUP($C3043,装备数值,5,0)*($E3043-1))*VLOOKUP($D3043,系数!$K$2:$O$7,2,0))</f>
        <v>2100</v>
      </c>
      <c r="G3043" s="17">
        <f>INT((VLOOKUP($C3043,装备数值,3,0)+VLOOKUP($C3043,装备数值,6,0)*($E3043-1))*VLOOKUP($D3043,系数!$K$2:$O$7,3,0))</f>
        <v>0</v>
      </c>
      <c r="H3043" s="17">
        <f t="shared" si="95"/>
        <v>0</v>
      </c>
      <c r="I3043" s="17">
        <f>INT((VLOOKUP($C3043,装备数值,4,0)+VLOOKUP($C3043,装备数值,7,0)*($E3043-1))*VLOOKUP($D3043,系数!$K$2:$O$7,4,0))</f>
        <v>0</v>
      </c>
      <c r="J3043" s="17">
        <f>INT((VLOOKUP($C3043,装备数值,4,0)+VLOOKUP($C3043,装备数值,7,0)*($E3043-1))*VLOOKUP($D3043,系数!$K$2:$O$7,5,0))</f>
        <v>0</v>
      </c>
      <c r="K3043" s="17">
        <f>INT(VLOOKUP(E3043,强化金币,2,1)*VLOOKUP(INDEX(装备!F:F,MATCH(属性!A3043,装备!A:A,0)),系数!$K$12:$M$15,3,0))</f>
        <v>7700</v>
      </c>
      <c r="L3043" s="17"/>
      <c r="M3043" s="17"/>
      <c r="N3043" s="17"/>
      <c r="O3043" s="17">
        <f>IF(E3043=1,"",VLOOKUP(E3043,系数!$S$2:$AB$12,MATCH(属性!C3043,评级,0),1))</f>
        <v>0</v>
      </c>
    </row>
    <row r="3044" spans="1:15" ht="17.25" thickBot="1" x14ac:dyDescent="0.4">
      <c r="A3044" s="17">
        <f t="shared" si="94"/>
        <v>7100026</v>
      </c>
      <c r="B3044" s="17" t="s">
        <v>86</v>
      </c>
      <c r="C3044" s="15">
        <f>INDEX(装备!G:G,MATCH(属性!A3044,装备!A:A,0))</f>
        <v>12</v>
      </c>
      <c r="D3044" s="15" t="str">
        <f>INDEX(装备!E:E,MATCH(属性!A3044,装备!A:A,0))</f>
        <v>helmet</v>
      </c>
      <c r="E3044" s="14">
        <v>42</v>
      </c>
      <c r="F3044" s="17">
        <f>INT((VLOOKUP($C3044,装备数值,2,0)+VLOOKUP($C3044,装备数值,5,0)*($E3044-1))*VLOOKUP($D3044,系数!$K$2:$O$7,2,0))</f>
        <v>2135</v>
      </c>
      <c r="G3044" s="17">
        <f>INT((VLOOKUP($C3044,装备数值,3,0)+VLOOKUP($C3044,装备数值,6,0)*($E3044-1))*VLOOKUP($D3044,系数!$K$2:$O$7,3,0))</f>
        <v>0</v>
      </c>
      <c r="H3044" s="17">
        <f t="shared" si="95"/>
        <v>0</v>
      </c>
      <c r="I3044" s="17">
        <f>INT((VLOOKUP($C3044,装备数值,4,0)+VLOOKUP($C3044,装备数值,7,0)*($E3044-1))*VLOOKUP($D3044,系数!$K$2:$O$7,4,0))</f>
        <v>0</v>
      </c>
      <c r="J3044" s="17">
        <f>INT((VLOOKUP($C3044,装备数值,4,0)+VLOOKUP($C3044,装备数值,7,0)*($E3044-1))*VLOOKUP($D3044,系数!$K$2:$O$7,5,0))</f>
        <v>0</v>
      </c>
      <c r="K3044" s="17">
        <f>INT(VLOOKUP(E3044,强化金币,2,1)*VLOOKUP(INDEX(装备!F:F,MATCH(属性!A3044,装备!A:A,0)),系数!$K$12:$M$15,3,0))</f>
        <v>8800</v>
      </c>
      <c r="L3044" s="17"/>
      <c r="M3044" s="17"/>
      <c r="N3044" s="17"/>
      <c r="O3044" s="17">
        <f>IF(E3044=1,"",VLOOKUP(E3044,系数!$S$2:$AB$12,MATCH(属性!C3044,评级,0),1))</f>
        <v>0</v>
      </c>
    </row>
    <row r="3045" spans="1:15" ht="17.25" thickBot="1" x14ac:dyDescent="0.4">
      <c r="A3045" s="17">
        <f t="shared" si="94"/>
        <v>7100026</v>
      </c>
      <c r="B3045" s="17" t="s">
        <v>86</v>
      </c>
      <c r="C3045" s="15">
        <f>INDEX(装备!G:G,MATCH(属性!A3045,装备!A:A,0))</f>
        <v>12</v>
      </c>
      <c r="D3045" s="15" t="str">
        <f>INDEX(装备!E:E,MATCH(属性!A3045,装备!A:A,0))</f>
        <v>helmet</v>
      </c>
      <c r="E3045" s="14">
        <v>43</v>
      </c>
      <c r="F3045" s="17">
        <f>INT((VLOOKUP($C3045,装备数值,2,0)+VLOOKUP($C3045,装备数值,5,0)*($E3045-1))*VLOOKUP($D3045,系数!$K$2:$O$7,2,0))</f>
        <v>2170</v>
      </c>
      <c r="G3045" s="17">
        <f>INT((VLOOKUP($C3045,装备数值,3,0)+VLOOKUP($C3045,装备数值,6,0)*($E3045-1))*VLOOKUP($D3045,系数!$K$2:$O$7,3,0))</f>
        <v>0</v>
      </c>
      <c r="H3045" s="17">
        <f t="shared" si="95"/>
        <v>0</v>
      </c>
      <c r="I3045" s="17">
        <f>INT((VLOOKUP($C3045,装备数值,4,0)+VLOOKUP($C3045,装备数值,7,0)*($E3045-1))*VLOOKUP($D3045,系数!$K$2:$O$7,4,0))</f>
        <v>0</v>
      </c>
      <c r="J3045" s="17">
        <f>INT((VLOOKUP($C3045,装备数值,4,0)+VLOOKUP($C3045,装备数值,7,0)*($E3045-1))*VLOOKUP($D3045,系数!$K$2:$O$7,5,0))</f>
        <v>0</v>
      </c>
      <c r="K3045" s="17">
        <f>INT(VLOOKUP(E3045,强化金币,2,1)*VLOOKUP(INDEX(装备!F:F,MATCH(属性!A3045,装备!A:A,0)),系数!$K$12:$M$15,3,0))</f>
        <v>9900</v>
      </c>
      <c r="L3045" s="17"/>
      <c r="M3045" s="17"/>
      <c r="N3045" s="17"/>
      <c r="O3045" s="17">
        <f>IF(E3045=1,"",VLOOKUP(E3045,系数!$S$2:$AB$12,MATCH(属性!C3045,评级,0),1))</f>
        <v>0</v>
      </c>
    </row>
    <row r="3046" spans="1:15" ht="17.25" thickBot="1" x14ac:dyDescent="0.4">
      <c r="A3046" s="17">
        <f t="shared" si="94"/>
        <v>7100026</v>
      </c>
      <c r="B3046" s="17" t="s">
        <v>86</v>
      </c>
      <c r="C3046" s="15">
        <f>INDEX(装备!G:G,MATCH(属性!A3046,装备!A:A,0))</f>
        <v>12</v>
      </c>
      <c r="D3046" s="15" t="str">
        <f>INDEX(装备!E:E,MATCH(属性!A3046,装备!A:A,0))</f>
        <v>helmet</v>
      </c>
      <c r="E3046" s="14">
        <v>44</v>
      </c>
      <c r="F3046" s="17">
        <f>INT((VLOOKUP($C3046,装备数值,2,0)+VLOOKUP($C3046,装备数值,5,0)*($E3046-1))*VLOOKUP($D3046,系数!$K$2:$O$7,2,0))</f>
        <v>2205</v>
      </c>
      <c r="G3046" s="17">
        <f>INT((VLOOKUP($C3046,装备数值,3,0)+VLOOKUP($C3046,装备数值,6,0)*($E3046-1))*VLOOKUP($D3046,系数!$K$2:$O$7,3,0))</f>
        <v>0</v>
      </c>
      <c r="H3046" s="17">
        <f t="shared" si="95"/>
        <v>0</v>
      </c>
      <c r="I3046" s="17">
        <f>INT((VLOOKUP($C3046,装备数值,4,0)+VLOOKUP($C3046,装备数值,7,0)*($E3046-1))*VLOOKUP($D3046,系数!$K$2:$O$7,4,0))</f>
        <v>0</v>
      </c>
      <c r="J3046" s="17">
        <f>INT((VLOOKUP($C3046,装备数值,4,0)+VLOOKUP($C3046,装备数值,7,0)*($E3046-1))*VLOOKUP($D3046,系数!$K$2:$O$7,5,0))</f>
        <v>0</v>
      </c>
      <c r="K3046" s="17">
        <f>INT(VLOOKUP(E3046,强化金币,2,1)*VLOOKUP(INDEX(装备!F:F,MATCH(属性!A3046,装备!A:A,0)),系数!$K$12:$M$15,3,0))</f>
        <v>11000</v>
      </c>
      <c r="L3046" s="17"/>
      <c r="M3046" s="17"/>
      <c r="N3046" s="17"/>
      <c r="O3046" s="17">
        <f>IF(E3046=1,"",VLOOKUP(E3046,系数!$S$2:$AB$12,MATCH(属性!C3046,评级,0),1))</f>
        <v>0</v>
      </c>
    </row>
    <row r="3047" spans="1:15" ht="17.25" thickBot="1" x14ac:dyDescent="0.4">
      <c r="A3047" s="17">
        <f t="shared" si="94"/>
        <v>7100026</v>
      </c>
      <c r="B3047" s="17" t="s">
        <v>86</v>
      </c>
      <c r="C3047" s="15">
        <f>INDEX(装备!G:G,MATCH(属性!A3047,装备!A:A,0))</f>
        <v>12</v>
      </c>
      <c r="D3047" s="15" t="str">
        <f>INDEX(装备!E:E,MATCH(属性!A3047,装备!A:A,0))</f>
        <v>helmet</v>
      </c>
      <c r="E3047" s="14">
        <v>45</v>
      </c>
      <c r="F3047" s="17">
        <f>INT((VLOOKUP($C3047,装备数值,2,0)+VLOOKUP($C3047,装备数值,5,0)*($E3047-1))*VLOOKUP($D3047,系数!$K$2:$O$7,2,0))</f>
        <v>2240</v>
      </c>
      <c r="G3047" s="17">
        <f>INT((VLOOKUP($C3047,装备数值,3,0)+VLOOKUP($C3047,装备数值,6,0)*($E3047-1))*VLOOKUP($D3047,系数!$K$2:$O$7,3,0))</f>
        <v>0</v>
      </c>
      <c r="H3047" s="17">
        <f t="shared" si="95"/>
        <v>0</v>
      </c>
      <c r="I3047" s="17">
        <f>INT((VLOOKUP($C3047,装备数值,4,0)+VLOOKUP($C3047,装备数值,7,0)*($E3047-1))*VLOOKUP($D3047,系数!$K$2:$O$7,4,0))</f>
        <v>0</v>
      </c>
      <c r="J3047" s="17">
        <f>INT((VLOOKUP($C3047,装备数值,4,0)+VLOOKUP($C3047,装备数值,7,0)*($E3047-1))*VLOOKUP($D3047,系数!$K$2:$O$7,5,0))</f>
        <v>0</v>
      </c>
      <c r="K3047" s="17">
        <f>INT(VLOOKUP(E3047,强化金币,2,1)*VLOOKUP(INDEX(装备!F:F,MATCH(属性!A3047,装备!A:A,0)),系数!$K$12:$M$15,3,0))</f>
        <v>12100</v>
      </c>
      <c r="L3047" s="17"/>
      <c r="M3047" s="17"/>
      <c r="N3047" s="17"/>
      <c r="O3047" s="17">
        <f>IF(E3047=1,"",VLOOKUP(E3047,系数!$S$2:$AB$12,MATCH(属性!C3047,评级,0),1))</f>
        <v>0</v>
      </c>
    </row>
    <row r="3048" spans="1:15" ht="17.25" thickBot="1" x14ac:dyDescent="0.4">
      <c r="A3048" s="17">
        <f t="shared" si="94"/>
        <v>7100026</v>
      </c>
      <c r="B3048" s="17" t="s">
        <v>86</v>
      </c>
      <c r="C3048" s="15">
        <f>INDEX(装备!G:G,MATCH(属性!A3048,装备!A:A,0))</f>
        <v>12</v>
      </c>
      <c r="D3048" s="15" t="str">
        <f>INDEX(装备!E:E,MATCH(属性!A3048,装备!A:A,0))</f>
        <v>helmet</v>
      </c>
      <c r="E3048" s="14">
        <v>46</v>
      </c>
      <c r="F3048" s="17">
        <f>INT((VLOOKUP($C3048,装备数值,2,0)+VLOOKUP($C3048,装备数值,5,0)*($E3048-1))*VLOOKUP($D3048,系数!$K$2:$O$7,2,0))</f>
        <v>2275</v>
      </c>
      <c r="G3048" s="17">
        <f>INT((VLOOKUP($C3048,装备数值,3,0)+VLOOKUP($C3048,装备数值,6,0)*($E3048-1))*VLOOKUP($D3048,系数!$K$2:$O$7,3,0))</f>
        <v>0</v>
      </c>
      <c r="H3048" s="17">
        <f t="shared" si="95"/>
        <v>0</v>
      </c>
      <c r="I3048" s="17">
        <f>INT((VLOOKUP($C3048,装备数值,4,0)+VLOOKUP($C3048,装备数值,7,0)*($E3048-1))*VLOOKUP($D3048,系数!$K$2:$O$7,4,0))</f>
        <v>0</v>
      </c>
      <c r="J3048" s="17">
        <f>INT((VLOOKUP($C3048,装备数值,4,0)+VLOOKUP($C3048,装备数值,7,0)*($E3048-1))*VLOOKUP($D3048,系数!$K$2:$O$7,5,0))</f>
        <v>0</v>
      </c>
      <c r="K3048" s="17">
        <f>INT(VLOOKUP(E3048,强化金币,2,1)*VLOOKUP(INDEX(装备!F:F,MATCH(属性!A3048,装备!A:A,0)),系数!$K$12:$M$15,3,0))</f>
        <v>13200</v>
      </c>
      <c r="L3048" s="17"/>
      <c r="M3048" s="17"/>
      <c r="N3048" s="17"/>
      <c r="O3048" s="17">
        <f>IF(E3048=1,"",VLOOKUP(E3048,系数!$S$2:$AB$12,MATCH(属性!C3048,评级,0),1))</f>
        <v>0</v>
      </c>
    </row>
    <row r="3049" spans="1:15" ht="17.25" thickBot="1" x14ac:dyDescent="0.4">
      <c r="A3049" s="17">
        <f t="shared" si="94"/>
        <v>7100026</v>
      </c>
      <c r="B3049" s="17" t="s">
        <v>86</v>
      </c>
      <c r="C3049" s="15">
        <f>INDEX(装备!G:G,MATCH(属性!A3049,装备!A:A,0))</f>
        <v>12</v>
      </c>
      <c r="D3049" s="15" t="str">
        <f>INDEX(装备!E:E,MATCH(属性!A3049,装备!A:A,0))</f>
        <v>helmet</v>
      </c>
      <c r="E3049" s="14">
        <v>47</v>
      </c>
      <c r="F3049" s="17">
        <f>INT((VLOOKUP($C3049,装备数值,2,0)+VLOOKUP($C3049,装备数值,5,0)*($E3049-1))*VLOOKUP($D3049,系数!$K$2:$O$7,2,0))</f>
        <v>2310</v>
      </c>
      <c r="G3049" s="17">
        <f>INT((VLOOKUP($C3049,装备数值,3,0)+VLOOKUP($C3049,装备数值,6,0)*($E3049-1))*VLOOKUP($D3049,系数!$K$2:$O$7,3,0))</f>
        <v>0</v>
      </c>
      <c r="H3049" s="17">
        <f t="shared" si="95"/>
        <v>0</v>
      </c>
      <c r="I3049" s="17">
        <f>INT((VLOOKUP($C3049,装备数值,4,0)+VLOOKUP($C3049,装备数值,7,0)*($E3049-1))*VLOOKUP($D3049,系数!$K$2:$O$7,4,0))</f>
        <v>0</v>
      </c>
      <c r="J3049" s="17">
        <f>INT((VLOOKUP($C3049,装备数值,4,0)+VLOOKUP($C3049,装备数值,7,0)*($E3049-1))*VLOOKUP($D3049,系数!$K$2:$O$7,5,0))</f>
        <v>0</v>
      </c>
      <c r="K3049" s="17">
        <f>INT(VLOOKUP(E3049,强化金币,2,1)*VLOOKUP(INDEX(装备!F:F,MATCH(属性!A3049,装备!A:A,0)),系数!$K$12:$M$15,3,0))</f>
        <v>14300</v>
      </c>
      <c r="L3049" s="17"/>
      <c r="M3049" s="17"/>
      <c r="N3049" s="17"/>
      <c r="O3049" s="17">
        <f>IF(E3049=1,"",VLOOKUP(E3049,系数!$S$2:$AB$12,MATCH(属性!C3049,评级,0),1))</f>
        <v>0</v>
      </c>
    </row>
    <row r="3050" spans="1:15" ht="17.25" thickBot="1" x14ac:dyDescent="0.4">
      <c r="A3050" s="17">
        <f t="shared" si="94"/>
        <v>7100026</v>
      </c>
      <c r="B3050" s="17" t="s">
        <v>86</v>
      </c>
      <c r="C3050" s="15">
        <f>INDEX(装备!G:G,MATCH(属性!A3050,装备!A:A,0))</f>
        <v>12</v>
      </c>
      <c r="D3050" s="15" t="str">
        <f>INDEX(装备!E:E,MATCH(属性!A3050,装备!A:A,0))</f>
        <v>helmet</v>
      </c>
      <c r="E3050" s="14">
        <v>48</v>
      </c>
      <c r="F3050" s="17">
        <f>INT((VLOOKUP($C3050,装备数值,2,0)+VLOOKUP($C3050,装备数值,5,0)*($E3050-1))*VLOOKUP($D3050,系数!$K$2:$O$7,2,0))</f>
        <v>2345</v>
      </c>
      <c r="G3050" s="17">
        <f>INT((VLOOKUP($C3050,装备数值,3,0)+VLOOKUP($C3050,装备数值,6,0)*($E3050-1))*VLOOKUP($D3050,系数!$K$2:$O$7,3,0))</f>
        <v>0</v>
      </c>
      <c r="H3050" s="17">
        <f t="shared" si="95"/>
        <v>0</v>
      </c>
      <c r="I3050" s="17">
        <f>INT((VLOOKUP($C3050,装备数值,4,0)+VLOOKUP($C3050,装备数值,7,0)*($E3050-1))*VLOOKUP($D3050,系数!$K$2:$O$7,4,0))</f>
        <v>0</v>
      </c>
      <c r="J3050" s="17">
        <f>INT((VLOOKUP($C3050,装备数值,4,0)+VLOOKUP($C3050,装备数值,7,0)*($E3050-1))*VLOOKUP($D3050,系数!$K$2:$O$7,5,0))</f>
        <v>0</v>
      </c>
      <c r="K3050" s="17">
        <f>INT(VLOOKUP(E3050,强化金币,2,1)*VLOOKUP(INDEX(装备!F:F,MATCH(属性!A3050,装备!A:A,0)),系数!$K$12:$M$15,3,0))</f>
        <v>15400</v>
      </c>
      <c r="L3050" s="17"/>
      <c r="M3050" s="17"/>
      <c r="N3050" s="17"/>
      <c r="O3050" s="17">
        <f>IF(E3050=1,"",VLOOKUP(E3050,系数!$S$2:$AB$12,MATCH(属性!C3050,评级,0),1))</f>
        <v>0</v>
      </c>
    </row>
    <row r="3051" spans="1:15" ht="17.25" thickBot="1" x14ac:dyDescent="0.4">
      <c r="A3051" s="17">
        <f t="shared" si="94"/>
        <v>7100026</v>
      </c>
      <c r="B3051" s="17" t="s">
        <v>86</v>
      </c>
      <c r="C3051" s="15">
        <f>INDEX(装备!G:G,MATCH(属性!A3051,装备!A:A,0))</f>
        <v>12</v>
      </c>
      <c r="D3051" s="15" t="str">
        <f>INDEX(装备!E:E,MATCH(属性!A3051,装备!A:A,0))</f>
        <v>helmet</v>
      </c>
      <c r="E3051" s="14">
        <v>49</v>
      </c>
      <c r="F3051" s="17">
        <f>INT((VLOOKUP($C3051,装备数值,2,0)+VLOOKUP($C3051,装备数值,5,0)*($E3051-1))*VLOOKUP($D3051,系数!$K$2:$O$7,2,0))</f>
        <v>2380</v>
      </c>
      <c r="G3051" s="17">
        <f>INT((VLOOKUP($C3051,装备数值,3,0)+VLOOKUP($C3051,装备数值,6,0)*($E3051-1))*VLOOKUP($D3051,系数!$K$2:$O$7,3,0))</f>
        <v>0</v>
      </c>
      <c r="H3051" s="17">
        <f t="shared" si="95"/>
        <v>0</v>
      </c>
      <c r="I3051" s="17">
        <f>INT((VLOOKUP($C3051,装备数值,4,0)+VLOOKUP($C3051,装备数值,7,0)*($E3051-1))*VLOOKUP($D3051,系数!$K$2:$O$7,4,0))</f>
        <v>0</v>
      </c>
      <c r="J3051" s="17">
        <f>INT((VLOOKUP($C3051,装备数值,4,0)+VLOOKUP($C3051,装备数值,7,0)*($E3051-1))*VLOOKUP($D3051,系数!$K$2:$O$7,5,0))</f>
        <v>0</v>
      </c>
      <c r="K3051" s="17">
        <f>INT(VLOOKUP(E3051,强化金币,2,1)*VLOOKUP(INDEX(装备!F:F,MATCH(属性!A3051,装备!A:A,0)),系数!$K$12:$M$15,3,0))</f>
        <v>16500</v>
      </c>
      <c r="L3051" s="17"/>
      <c r="M3051" s="17"/>
      <c r="N3051" s="17"/>
      <c r="O3051" s="17">
        <f>IF(E3051=1,"",VLOOKUP(E3051,系数!$S$2:$AB$12,MATCH(属性!C3051,评级,0),1))</f>
        <v>0</v>
      </c>
    </row>
    <row r="3052" spans="1:15" ht="17.25" thickBot="1" x14ac:dyDescent="0.4">
      <c r="A3052" s="17">
        <f t="shared" si="94"/>
        <v>7100026</v>
      </c>
      <c r="B3052" s="17" t="s">
        <v>86</v>
      </c>
      <c r="C3052" s="15">
        <f>INDEX(装备!G:G,MATCH(属性!A3052,装备!A:A,0))</f>
        <v>12</v>
      </c>
      <c r="D3052" s="15" t="str">
        <f>INDEX(装备!E:E,MATCH(属性!A3052,装备!A:A,0))</f>
        <v>helmet</v>
      </c>
      <c r="E3052" s="14">
        <v>50</v>
      </c>
      <c r="F3052" s="17">
        <f>INT((VLOOKUP($C3052,装备数值,2,0)+VLOOKUP($C3052,装备数值,5,0)*($E3052-1))*VLOOKUP($D3052,系数!$K$2:$O$7,2,0))</f>
        <v>2415</v>
      </c>
      <c r="G3052" s="17">
        <f>INT((VLOOKUP($C3052,装备数值,3,0)+VLOOKUP($C3052,装备数值,6,0)*($E3052-1))*VLOOKUP($D3052,系数!$K$2:$O$7,3,0))</f>
        <v>0</v>
      </c>
      <c r="H3052" s="17">
        <f t="shared" si="95"/>
        <v>0</v>
      </c>
      <c r="I3052" s="17">
        <f>INT((VLOOKUP($C3052,装备数值,4,0)+VLOOKUP($C3052,装备数值,7,0)*($E3052-1))*VLOOKUP($D3052,系数!$K$2:$O$7,4,0))</f>
        <v>0</v>
      </c>
      <c r="J3052" s="17">
        <f>INT((VLOOKUP($C3052,装备数值,4,0)+VLOOKUP($C3052,装备数值,7,0)*($E3052-1))*VLOOKUP($D3052,系数!$K$2:$O$7,5,0))</f>
        <v>0</v>
      </c>
      <c r="K3052" s="17">
        <f>INT(VLOOKUP(E3052,强化金币,2,1)*VLOOKUP(INDEX(装备!F:F,MATCH(属性!A3052,装备!A:A,0)),系数!$K$12:$M$15,3,0))</f>
        <v>17600</v>
      </c>
      <c r="L3052" s="17"/>
      <c r="M3052" s="17"/>
      <c r="N3052" s="17"/>
      <c r="O3052" s="17">
        <f>IF(E3052=1,"",VLOOKUP(E3052,系数!$S$2:$AB$12,MATCH(属性!C3052,评级,0),1))</f>
        <v>0</v>
      </c>
    </row>
    <row r="3053" spans="1:15" ht="17.25" thickBot="1" x14ac:dyDescent="0.4">
      <c r="A3053" s="17">
        <f t="shared" si="94"/>
        <v>7100026</v>
      </c>
      <c r="B3053" s="17" t="s">
        <v>86</v>
      </c>
      <c r="C3053" s="15">
        <f>INDEX(装备!G:G,MATCH(属性!A3053,装备!A:A,0))</f>
        <v>12</v>
      </c>
      <c r="D3053" s="15" t="str">
        <f>INDEX(装备!E:E,MATCH(属性!A3053,装备!A:A,0))</f>
        <v>helmet</v>
      </c>
      <c r="E3053" s="14">
        <v>51</v>
      </c>
      <c r="F3053" s="17">
        <f>INT((VLOOKUP($C3053,装备数值,2,0)+VLOOKUP($C3053,装备数值,5,0)*($E3053-1))*VLOOKUP($D3053,系数!$K$2:$O$7,2,0))</f>
        <v>2450</v>
      </c>
      <c r="G3053" s="17">
        <f>INT((VLOOKUP($C3053,装备数值,3,0)+VLOOKUP($C3053,装备数值,6,0)*($E3053-1))*VLOOKUP($D3053,系数!$K$2:$O$7,3,0))</f>
        <v>0</v>
      </c>
      <c r="H3053" s="17">
        <f t="shared" si="95"/>
        <v>0</v>
      </c>
      <c r="I3053" s="17">
        <f>INT((VLOOKUP($C3053,装备数值,4,0)+VLOOKUP($C3053,装备数值,7,0)*($E3053-1))*VLOOKUP($D3053,系数!$K$2:$O$7,4,0))</f>
        <v>0</v>
      </c>
      <c r="J3053" s="17">
        <f>INT((VLOOKUP($C3053,装备数值,4,0)+VLOOKUP($C3053,装备数值,7,0)*($E3053-1))*VLOOKUP($D3053,系数!$K$2:$O$7,5,0))</f>
        <v>0</v>
      </c>
      <c r="K3053" s="17">
        <f>INT(VLOOKUP(E3053,强化金币,2,1)*VLOOKUP(INDEX(装备!F:F,MATCH(属性!A3053,装备!A:A,0)),系数!$K$12:$M$15,3,0))</f>
        <v>18700</v>
      </c>
      <c r="L3053" s="17"/>
      <c r="M3053" s="17"/>
      <c r="N3053" s="17"/>
      <c r="O3053" s="17">
        <f>IF(E3053=1,"",VLOOKUP(E3053,系数!$S$2:$AB$12,MATCH(属性!C3053,评级,0),1))</f>
        <v>0</v>
      </c>
    </row>
    <row r="3054" spans="1:15" ht="17.25" thickBot="1" x14ac:dyDescent="0.4">
      <c r="A3054" s="17">
        <f t="shared" si="94"/>
        <v>7100026</v>
      </c>
      <c r="B3054" s="17" t="s">
        <v>86</v>
      </c>
      <c r="C3054" s="15">
        <f>INDEX(装备!G:G,MATCH(属性!A3054,装备!A:A,0))</f>
        <v>12</v>
      </c>
      <c r="D3054" s="15" t="str">
        <f>INDEX(装备!E:E,MATCH(属性!A3054,装备!A:A,0))</f>
        <v>helmet</v>
      </c>
      <c r="E3054" s="14">
        <v>52</v>
      </c>
      <c r="F3054" s="17">
        <f>INT((VLOOKUP($C3054,装备数值,2,0)+VLOOKUP($C3054,装备数值,5,0)*($E3054-1))*VLOOKUP($D3054,系数!$K$2:$O$7,2,0))</f>
        <v>2485</v>
      </c>
      <c r="G3054" s="17">
        <f>INT((VLOOKUP($C3054,装备数值,3,0)+VLOOKUP($C3054,装备数值,6,0)*($E3054-1))*VLOOKUP($D3054,系数!$K$2:$O$7,3,0))</f>
        <v>0</v>
      </c>
      <c r="H3054" s="17">
        <f t="shared" si="95"/>
        <v>0</v>
      </c>
      <c r="I3054" s="17">
        <f>INT((VLOOKUP($C3054,装备数值,4,0)+VLOOKUP($C3054,装备数值,7,0)*($E3054-1))*VLOOKUP($D3054,系数!$K$2:$O$7,4,0))</f>
        <v>0</v>
      </c>
      <c r="J3054" s="17">
        <f>INT((VLOOKUP($C3054,装备数值,4,0)+VLOOKUP($C3054,装备数值,7,0)*($E3054-1))*VLOOKUP($D3054,系数!$K$2:$O$7,5,0))</f>
        <v>0</v>
      </c>
      <c r="K3054" s="17">
        <f>INT(VLOOKUP(E3054,强化金币,2,1)*VLOOKUP(INDEX(装备!F:F,MATCH(属性!A3054,装备!A:A,0)),系数!$K$12:$M$15,3,0))</f>
        <v>19800</v>
      </c>
      <c r="L3054" s="17"/>
      <c r="M3054" s="17"/>
      <c r="N3054" s="17"/>
      <c r="O3054" s="17">
        <f>IF(E3054=1,"",VLOOKUP(E3054,系数!$S$2:$AB$12,MATCH(属性!C3054,评级,0),1))</f>
        <v>0</v>
      </c>
    </row>
    <row r="3055" spans="1:15" ht="17.25" thickBot="1" x14ac:dyDescent="0.4">
      <c r="A3055" s="17">
        <f t="shared" si="94"/>
        <v>7100026</v>
      </c>
      <c r="B3055" s="17" t="s">
        <v>86</v>
      </c>
      <c r="C3055" s="15">
        <f>INDEX(装备!G:G,MATCH(属性!A3055,装备!A:A,0))</f>
        <v>12</v>
      </c>
      <c r="D3055" s="15" t="str">
        <f>INDEX(装备!E:E,MATCH(属性!A3055,装备!A:A,0))</f>
        <v>helmet</v>
      </c>
      <c r="E3055" s="14">
        <v>53</v>
      </c>
      <c r="F3055" s="17">
        <f>INT((VLOOKUP($C3055,装备数值,2,0)+VLOOKUP($C3055,装备数值,5,0)*($E3055-1))*VLOOKUP($D3055,系数!$K$2:$O$7,2,0))</f>
        <v>2520</v>
      </c>
      <c r="G3055" s="17">
        <f>INT((VLOOKUP($C3055,装备数值,3,0)+VLOOKUP($C3055,装备数值,6,0)*($E3055-1))*VLOOKUP($D3055,系数!$K$2:$O$7,3,0))</f>
        <v>0</v>
      </c>
      <c r="H3055" s="17">
        <f t="shared" si="95"/>
        <v>0</v>
      </c>
      <c r="I3055" s="17">
        <f>INT((VLOOKUP($C3055,装备数值,4,0)+VLOOKUP($C3055,装备数值,7,0)*($E3055-1))*VLOOKUP($D3055,系数!$K$2:$O$7,4,0))</f>
        <v>0</v>
      </c>
      <c r="J3055" s="17">
        <f>INT((VLOOKUP($C3055,装备数值,4,0)+VLOOKUP($C3055,装备数值,7,0)*($E3055-1))*VLOOKUP($D3055,系数!$K$2:$O$7,5,0))</f>
        <v>0</v>
      </c>
      <c r="K3055" s="17">
        <f>INT(VLOOKUP(E3055,强化金币,2,1)*VLOOKUP(INDEX(装备!F:F,MATCH(属性!A3055,装备!A:A,0)),系数!$K$12:$M$15,3,0))</f>
        <v>20900</v>
      </c>
      <c r="L3055" s="17"/>
      <c r="M3055" s="17"/>
      <c r="N3055" s="17"/>
      <c r="O3055" s="17">
        <f>IF(E3055=1,"",VLOOKUP(E3055,系数!$S$2:$AB$12,MATCH(属性!C3055,评级,0),1))</f>
        <v>0</v>
      </c>
    </row>
    <row r="3056" spans="1:15" ht="17.25" thickBot="1" x14ac:dyDescent="0.4">
      <c r="A3056" s="17">
        <f t="shared" si="94"/>
        <v>7100026</v>
      </c>
      <c r="B3056" s="17" t="s">
        <v>86</v>
      </c>
      <c r="C3056" s="15">
        <f>INDEX(装备!G:G,MATCH(属性!A3056,装备!A:A,0))</f>
        <v>12</v>
      </c>
      <c r="D3056" s="15" t="str">
        <f>INDEX(装备!E:E,MATCH(属性!A3056,装备!A:A,0))</f>
        <v>helmet</v>
      </c>
      <c r="E3056" s="14">
        <v>54</v>
      </c>
      <c r="F3056" s="17">
        <f>INT((VLOOKUP($C3056,装备数值,2,0)+VLOOKUP($C3056,装备数值,5,0)*($E3056-1))*VLOOKUP($D3056,系数!$K$2:$O$7,2,0))</f>
        <v>2555</v>
      </c>
      <c r="G3056" s="17">
        <f>INT((VLOOKUP($C3056,装备数值,3,0)+VLOOKUP($C3056,装备数值,6,0)*($E3056-1))*VLOOKUP($D3056,系数!$K$2:$O$7,3,0))</f>
        <v>0</v>
      </c>
      <c r="H3056" s="17">
        <f t="shared" si="95"/>
        <v>0</v>
      </c>
      <c r="I3056" s="17">
        <f>INT((VLOOKUP($C3056,装备数值,4,0)+VLOOKUP($C3056,装备数值,7,0)*($E3056-1))*VLOOKUP($D3056,系数!$K$2:$O$7,4,0))</f>
        <v>0</v>
      </c>
      <c r="J3056" s="17">
        <f>INT((VLOOKUP($C3056,装备数值,4,0)+VLOOKUP($C3056,装备数值,7,0)*($E3056-1))*VLOOKUP($D3056,系数!$K$2:$O$7,5,0))</f>
        <v>0</v>
      </c>
      <c r="K3056" s="17">
        <f>INT(VLOOKUP(E3056,强化金币,2,1)*VLOOKUP(INDEX(装备!F:F,MATCH(属性!A3056,装备!A:A,0)),系数!$K$12:$M$15,3,0))</f>
        <v>22000</v>
      </c>
      <c r="L3056" s="17"/>
      <c r="M3056" s="17"/>
      <c r="N3056" s="17"/>
      <c r="O3056" s="17">
        <f>IF(E3056=1,"",VLOOKUP(E3056,系数!$S$2:$AB$12,MATCH(属性!C3056,评级,0),1))</f>
        <v>0</v>
      </c>
    </row>
    <row r="3057" spans="1:15" ht="17.25" thickBot="1" x14ac:dyDescent="0.4">
      <c r="A3057" s="17">
        <f t="shared" si="94"/>
        <v>7100026</v>
      </c>
      <c r="B3057" s="17" t="s">
        <v>86</v>
      </c>
      <c r="C3057" s="15">
        <f>INDEX(装备!G:G,MATCH(属性!A3057,装备!A:A,0))</f>
        <v>12</v>
      </c>
      <c r="D3057" s="15" t="str">
        <f>INDEX(装备!E:E,MATCH(属性!A3057,装备!A:A,0))</f>
        <v>helmet</v>
      </c>
      <c r="E3057" s="14">
        <v>55</v>
      </c>
      <c r="F3057" s="17">
        <f>INT((VLOOKUP($C3057,装备数值,2,0)+VLOOKUP($C3057,装备数值,5,0)*($E3057-1))*VLOOKUP($D3057,系数!$K$2:$O$7,2,0))</f>
        <v>2590</v>
      </c>
      <c r="G3057" s="17">
        <f>INT((VLOOKUP($C3057,装备数值,3,0)+VLOOKUP($C3057,装备数值,6,0)*($E3057-1))*VLOOKUP($D3057,系数!$K$2:$O$7,3,0))</f>
        <v>0</v>
      </c>
      <c r="H3057" s="17">
        <f t="shared" si="95"/>
        <v>0</v>
      </c>
      <c r="I3057" s="17">
        <f>INT((VLOOKUP($C3057,装备数值,4,0)+VLOOKUP($C3057,装备数值,7,0)*($E3057-1))*VLOOKUP($D3057,系数!$K$2:$O$7,4,0))</f>
        <v>0</v>
      </c>
      <c r="J3057" s="17">
        <f>INT((VLOOKUP($C3057,装备数值,4,0)+VLOOKUP($C3057,装备数值,7,0)*($E3057-1))*VLOOKUP($D3057,系数!$K$2:$O$7,5,0))</f>
        <v>0</v>
      </c>
      <c r="K3057" s="17">
        <f>INT(VLOOKUP(E3057,强化金币,2,1)*VLOOKUP(INDEX(装备!F:F,MATCH(属性!A3057,装备!A:A,0)),系数!$K$12:$M$15,3,0))</f>
        <v>23100</v>
      </c>
      <c r="L3057" s="17"/>
      <c r="M3057" s="17"/>
      <c r="N3057" s="17"/>
      <c r="O3057" s="17">
        <f>IF(E3057=1,"",VLOOKUP(E3057,系数!$S$2:$AB$12,MATCH(属性!C3057,评级,0),1))</f>
        <v>0</v>
      </c>
    </row>
    <row r="3058" spans="1:15" ht="17.25" thickBot="1" x14ac:dyDescent="0.4">
      <c r="A3058" s="17">
        <f t="shared" si="94"/>
        <v>7100026</v>
      </c>
      <c r="B3058" s="17" t="s">
        <v>86</v>
      </c>
      <c r="C3058" s="15">
        <f>INDEX(装备!G:G,MATCH(属性!A3058,装备!A:A,0))</f>
        <v>12</v>
      </c>
      <c r="D3058" s="15" t="str">
        <f>INDEX(装备!E:E,MATCH(属性!A3058,装备!A:A,0))</f>
        <v>helmet</v>
      </c>
      <c r="E3058" s="14">
        <v>56</v>
      </c>
      <c r="F3058" s="17">
        <f>INT((VLOOKUP($C3058,装备数值,2,0)+VLOOKUP($C3058,装备数值,5,0)*($E3058-1))*VLOOKUP($D3058,系数!$K$2:$O$7,2,0))</f>
        <v>2625</v>
      </c>
      <c r="G3058" s="17">
        <f>INT((VLOOKUP($C3058,装备数值,3,0)+VLOOKUP($C3058,装备数值,6,0)*($E3058-1))*VLOOKUP($D3058,系数!$K$2:$O$7,3,0))</f>
        <v>0</v>
      </c>
      <c r="H3058" s="17">
        <f t="shared" si="95"/>
        <v>0</v>
      </c>
      <c r="I3058" s="17">
        <f>INT((VLOOKUP($C3058,装备数值,4,0)+VLOOKUP($C3058,装备数值,7,0)*($E3058-1))*VLOOKUP($D3058,系数!$K$2:$O$7,4,0))</f>
        <v>0</v>
      </c>
      <c r="J3058" s="17">
        <f>INT((VLOOKUP($C3058,装备数值,4,0)+VLOOKUP($C3058,装备数值,7,0)*($E3058-1))*VLOOKUP($D3058,系数!$K$2:$O$7,5,0))</f>
        <v>0</v>
      </c>
      <c r="K3058" s="17">
        <f>INT(VLOOKUP(E3058,强化金币,2,1)*VLOOKUP(INDEX(装备!F:F,MATCH(属性!A3058,装备!A:A,0)),系数!$K$12:$M$15,3,0))</f>
        <v>24200</v>
      </c>
      <c r="L3058" s="17"/>
      <c r="M3058" s="17"/>
      <c r="N3058" s="17"/>
      <c r="O3058" s="17">
        <f>IF(E3058=1,"",VLOOKUP(E3058,系数!$S$2:$AB$12,MATCH(属性!C3058,评级,0),1))</f>
        <v>0</v>
      </c>
    </row>
    <row r="3059" spans="1:15" ht="17.25" thickBot="1" x14ac:dyDescent="0.4">
      <c r="A3059" s="17">
        <f t="shared" si="94"/>
        <v>7100026</v>
      </c>
      <c r="B3059" s="17" t="s">
        <v>86</v>
      </c>
      <c r="C3059" s="15">
        <f>INDEX(装备!G:G,MATCH(属性!A3059,装备!A:A,0))</f>
        <v>12</v>
      </c>
      <c r="D3059" s="15" t="str">
        <f>INDEX(装备!E:E,MATCH(属性!A3059,装备!A:A,0))</f>
        <v>helmet</v>
      </c>
      <c r="E3059" s="14">
        <v>57</v>
      </c>
      <c r="F3059" s="17">
        <f>INT((VLOOKUP($C3059,装备数值,2,0)+VLOOKUP($C3059,装备数值,5,0)*($E3059-1))*VLOOKUP($D3059,系数!$K$2:$O$7,2,0))</f>
        <v>2660</v>
      </c>
      <c r="G3059" s="17">
        <f>INT((VLOOKUP($C3059,装备数值,3,0)+VLOOKUP($C3059,装备数值,6,0)*($E3059-1))*VLOOKUP($D3059,系数!$K$2:$O$7,3,0))</f>
        <v>0</v>
      </c>
      <c r="H3059" s="17">
        <f t="shared" si="95"/>
        <v>0</v>
      </c>
      <c r="I3059" s="17">
        <f>INT((VLOOKUP($C3059,装备数值,4,0)+VLOOKUP($C3059,装备数值,7,0)*($E3059-1))*VLOOKUP($D3059,系数!$K$2:$O$7,4,0))</f>
        <v>0</v>
      </c>
      <c r="J3059" s="17">
        <f>INT((VLOOKUP($C3059,装备数值,4,0)+VLOOKUP($C3059,装备数值,7,0)*($E3059-1))*VLOOKUP($D3059,系数!$K$2:$O$7,5,0))</f>
        <v>0</v>
      </c>
      <c r="K3059" s="17">
        <f>INT(VLOOKUP(E3059,强化金币,2,1)*VLOOKUP(INDEX(装备!F:F,MATCH(属性!A3059,装备!A:A,0)),系数!$K$12:$M$15,3,0))</f>
        <v>25300</v>
      </c>
      <c r="L3059" s="17"/>
      <c r="M3059" s="17"/>
      <c r="N3059" s="17"/>
      <c r="O3059" s="17">
        <f>IF(E3059=1,"",VLOOKUP(E3059,系数!$S$2:$AB$12,MATCH(属性!C3059,评级,0),1))</f>
        <v>0</v>
      </c>
    </row>
    <row r="3060" spans="1:15" ht="17.25" thickBot="1" x14ac:dyDescent="0.4">
      <c r="A3060" s="17">
        <f t="shared" si="94"/>
        <v>7100026</v>
      </c>
      <c r="B3060" s="17" t="s">
        <v>86</v>
      </c>
      <c r="C3060" s="15">
        <f>INDEX(装备!G:G,MATCH(属性!A3060,装备!A:A,0))</f>
        <v>12</v>
      </c>
      <c r="D3060" s="15" t="str">
        <f>INDEX(装备!E:E,MATCH(属性!A3060,装备!A:A,0))</f>
        <v>helmet</v>
      </c>
      <c r="E3060" s="14">
        <v>58</v>
      </c>
      <c r="F3060" s="17">
        <f>INT((VLOOKUP($C3060,装备数值,2,0)+VLOOKUP($C3060,装备数值,5,0)*($E3060-1))*VLOOKUP($D3060,系数!$K$2:$O$7,2,0))</f>
        <v>2695</v>
      </c>
      <c r="G3060" s="17">
        <f>INT((VLOOKUP($C3060,装备数值,3,0)+VLOOKUP($C3060,装备数值,6,0)*($E3060-1))*VLOOKUP($D3060,系数!$K$2:$O$7,3,0))</f>
        <v>0</v>
      </c>
      <c r="H3060" s="17">
        <f t="shared" si="95"/>
        <v>0</v>
      </c>
      <c r="I3060" s="17">
        <f>INT((VLOOKUP($C3060,装备数值,4,0)+VLOOKUP($C3060,装备数值,7,0)*($E3060-1))*VLOOKUP($D3060,系数!$K$2:$O$7,4,0))</f>
        <v>0</v>
      </c>
      <c r="J3060" s="17">
        <f>INT((VLOOKUP($C3060,装备数值,4,0)+VLOOKUP($C3060,装备数值,7,0)*($E3060-1))*VLOOKUP($D3060,系数!$K$2:$O$7,5,0))</f>
        <v>0</v>
      </c>
      <c r="K3060" s="17">
        <f>INT(VLOOKUP(E3060,强化金币,2,1)*VLOOKUP(INDEX(装备!F:F,MATCH(属性!A3060,装备!A:A,0)),系数!$K$12:$M$15,3,0))</f>
        <v>26400</v>
      </c>
      <c r="L3060" s="17"/>
      <c r="M3060" s="17"/>
      <c r="N3060" s="17"/>
      <c r="O3060" s="17">
        <f>IF(E3060=1,"",VLOOKUP(E3060,系数!$S$2:$AB$12,MATCH(属性!C3060,评级,0),1))</f>
        <v>0</v>
      </c>
    </row>
    <row r="3061" spans="1:15" ht="17.25" thickBot="1" x14ac:dyDescent="0.4">
      <c r="A3061" s="17">
        <f t="shared" si="94"/>
        <v>7100026</v>
      </c>
      <c r="B3061" s="17" t="s">
        <v>86</v>
      </c>
      <c r="C3061" s="15">
        <f>INDEX(装备!G:G,MATCH(属性!A3061,装备!A:A,0))</f>
        <v>12</v>
      </c>
      <c r="D3061" s="15" t="str">
        <f>INDEX(装备!E:E,MATCH(属性!A3061,装备!A:A,0))</f>
        <v>helmet</v>
      </c>
      <c r="E3061" s="14">
        <v>59</v>
      </c>
      <c r="F3061" s="17">
        <f>INT((VLOOKUP($C3061,装备数值,2,0)+VLOOKUP($C3061,装备数值,5,0)*($E3061-1))*VLOOKUP($D3061,系数!$K$2:$O$7,2,0))</f>
        <v>2730</v>
      </c>
      <c r="G3061" s="17">
        <f>INT((VLOOKUP($C3061,装备数值,3,0)+VLOOKUP($C3061,装备数值,6,0)*($E3061-1))*VLOOKUP($D3061,系数!$K$2:$O$7,3,0))</f>
        <v>0</v>
      </c>
      <c r="H3061" s="17">
        <f t="shared" si="95"/>
        <v>0</v>
      </c>
      <c r="I3061" s="17">
        <f>INT((VLOOKUP($C3061,装备数值,4,0)+VLOOKUP($C3061,装备数值,7,0)*($E3061-1))*VLOOKUP($D3061,系数!$K$2:$O$7,4,0))</f>
        <v>0</v>
      </c>
      <c r="J3061" s="17">
        <f>INT((VLOOKUP($C3061,装备数值,4,0)+VLOOKUP($C3061,装备数值,7,0)*($E3061-1))*VLOOKUP($D3061,系数!$K$2:$O$7,5,0))</f>
        <v>0</v>
      </c>
      <c r="K3061" s="17">
        <f>INT(VLOOKUP(E3061,强化金币,2,1)*VLOOKUP(INDEX(装备!F:F,MATCH(属性!A3061,装备!A:A,0)),系数!$K$12:$M$15,3,0))</f>
        <v>27500</v>
      </c>
      <c r="L3061" s="17"/>
      <c r="M3061" s="17"/>
      <c r="N3061" s="17"/>
      <c r="O3061" s="17">
        <f>IF(E3061=1,"",VLOOKUP(E3061,系数!$S$2:$AB$12,MATCH(属性!C3061,评级,0),1))</f>
        <v>0</v>
      </c>
    </row>
    <row r="3062" spans="1:15" ht="17.25" thickBot="1" x14ac:dyDescent="0.4">
      <c r="A3062" s="17">
        <f t="shared" si="94"/>
        <v>7100026</v>
      </c>
      <c r="B3062" s="17" t="s">
        <v>86</v>
      </c>
      <c r="C3062" s="15">
        <f>INDEX(装备!G:G,MATCH(属性!A3062,装备!A:A,0))</f>
        <v>12</v>
      </c>
      <c r="D3062" s="15" t="str">
        <f>INDEX(装备!E:E,MATCH(属性!A3062,装备!A:A,0))</f>
        <v>helmet</v>
      </c>
      <c r="E3062" s="14">
        <v>60</v>
      </c>
      <c r="F3062" s="17">
        <f>INT((VLOOKUP($C3062,装备数值,2,0)+VLOOKUP($C3062,装备数值,5,0)*($E3062-1))*VLOOKUP($D3062,系数!$K$2:$O$7,2,0))</f>
        <v>2765</v>
      </c>
      <c r="G3062" s="17">
        <f>INT((VLOOKUP($C3062,装备数值,3,0)+VLOOKUP($C3062,装备数值,6,0)*($E3062-1))*VLOOKUP($D3062,系数!$K$2:$O$7,3,0))</f>
        <v>0</v>
      </c>
      <c r="H3062" s="17">
        <f t="shared" si="95"/>
        <v>0</v>
      </c>
      <c r="I3062" s="17">
        <f>INT((VLOOKUP($C3062,装备数值,4,0)+VLOOKUP($C3062,装备数值,7,0)*($E3062-1))*VLOOKUP($D3062,系数!$K$2:$O$7,4,0))</f>
        <v>0</v>
      </c>
      <c r="J3062" s="17">
        <f>INT((VLOOKUP($C3062,装备数值,4,0)+VLOOKUP($C3062,装备数值,7,0)*($E3062-1))*VLOOKUP($D3062,系数!$K$2:$O$7,5,0))</f>
        <v>0</v>
      </c>
      <c r="K3062" s="17">
        <f>INT(VLOOKUP(E3062,强化金币,2,1)*VLOOKUP(INDEX(装备!F:F,MATCH(属性!A3062,装备!A:A,0)),系数!$K$12:$M$15,3,0))</f>
        <v>28875</v>
      </c>
      <c r="L3062" s="17"/>
      <c r="M3062" s="17"/>
      <c r="N3062" s="17"/>
      <c r="O3062" s="17">
        <f>IF(E3062=1,"",VLOOKUP(E3062,系数!$S$2:$AB$12,MATCH(属性!C3062,评级,0),1))</f>
        <v>0</v>
      </c>
    </row>
    <row r="3063" spans="1:15" ht="17.25" thickBot="1" x14ac:dyDescent="0.4">
      <c r="A3063" s="17">
        <f t="shared" si="94"/>
        <v>7100026</v>
      </c>
      <c r="B3063" s="17" t="s">
        <v>86</v>
      </c>
      <c r="C3063" s="15">
        <f>INDEX(装备!G:G,MATCH(属性!A3063,装备!A:A,0))</f>
        <v>12</v>
      </c>
      <c r="D3063" s="15" t="str">
        <f>INDEX(装备!E:E,MATCH(属性!A3063,装备!A:A,0))</f>
        <v>helmet</v>
      </c>
      <c r="E3063" s="14">
        <v>61</v>
      </c>
      <c r="F3063" s="17">
        <f>INT((VLOOKUP($C3063,装备数值,2,0)+VLOOKUP($C3063,装备数值,5,0)*($E3063-1))*VLOOKUP($D3063,系数!$K$2:$O$7,2,0))</f>
        <v>2800</v>
      </c>
      <c r="G3063" s="17">
        <f>INT((VLOOKUP($C3063,装备数值,3,0)+VLOOKUP($C3063,装备数值,6,0)*($E3063-1))*VLOOKUP($D3063,系数!$K$2:$O$7,3,0))</f>
        <v>0</v>
      </c>
      <c r="H3063" s="17">
        <f t="shared" si="95"/>
        <v>0</v>
      </c>
      <c r="I3063" s="17">
        <f>INT((VLOOKUP($C3063,装备数值,4,0)+VLOOKUP($C3063,装备数值,7,0)*($E3063-1))*VLOOKUP($D3063,系数!$K$2:$O$7,4,0))</f>
        <v>0</v>
      </c>
      <c r="J3063" s="17">
        <f>INT((VLOOKUP($C3063,装备数值,4,0)+VLOOKUP($C3063,装备数值,7,0)*($E3063-1))*VLOOKUP($D3063,系数!$K$2:$O$7,5,0))</f>
        <v>0</v>
      </c>
      <c r="K3063" s="17">
        <f>INT(VLOOKUP(E3063,强化金币,2,1)*VLOOKUP(INDEX(装备!F:F,MATCH(属性!A3063,装备!A:A,0)),系数!$K$12:$M$15,3,0))</f>
        <v>30250</v>
      </c>
      <c r="L3063" s="17"/>
      <c r="M3063" s="17"/>
      <c r="N3063" s="17"/>
      <c r="O3063" s="17">
        <f>IF(E3063=1,"",VLOOKUP(E3063,系数!$S$2:$AB$12,MATCH(属性!C3063,评级,0),1))</f>
        <v>0</v>
      </c>
    </row>
    <row r="3064" spans="1:15" ht="17.25" thickBot="1" x14ac:dyDescent="0.4">
      <c r="A3064" s="17">
        <f t="shared" si="94"/>
        <v>7100026</v>
      </c>
      <c r="B3064" s="17" t="s">
        <v>86</v>
      </c>
      <c r="C3064" s="15">
        <f>INDEX(装备!G:G,MATCH(属性!A3064,装备!A:A,0))</f>
        <v>12</v>
      </c>
      <c r="D3064" s="15" t="str">
        <f>INDEX(装备!E:E,MATCH(属性!A3064,装备!A:A,0))</f>
        <v>helmet</v>
      </c>
      <c r="E3064" s="14">
        <v>62</v>
      </c>
      <c r="F3064" s="17">
        <f>INT((VLOOKUP($C3064,装备数值,2,0)+VLOOKUP($C3064,装备数值,5,0)*($E3064-1))*VLOOKUP($D3064,系数!$K$2:$O$7,2,0))</f>
        <v>2835</v>
      </c>
      <c r="G3064" s="17">
        <f>INT((VLOOKUP($C3064,装备数值,3,0)+VLOOKUP($C3064,装备数值,6,0)*($E3064-1))*VLOOKUP($D3064,系数!$K$2:$O$7,3,0))</f>
        <v>0</v>
      </c>
      <c r="H3064" s="17">
        <f t="shared" si="95"/>
        <v>0</v>
      </c>
      <c r="I3064" s="17">
        <f>INT((VLOOKUP($C3064,装备数值,4,0)+VLOOKUP($C3064,装备数值,7,0)*($E3064-1))*VLOOKUP($D3064,系数!$K$2:$O$7,4,0))</f>
        <v>0</v>
      </c>
      <c r="J3064" s="17">
        <f>INT((VLOOKUP($C3064,装备数值,4,0)+VLOOKUP($C3064,装备数值,7,0)*($E3064-1))*VLOOKUP($D3064,系数!$K$2:$O$7,5,0))</f>
        <v>0</v>
      </c>
      <c r="K3064" s="17">
        <f>INT(VLOOKUP(E3064,强化金币,2,1)*VLOOKUP(INDEX(装备!F:F,MATCH(属性!A3064,装备!A:A,0)),系数!$K$12:$M$15,3,0))</f>
        <v>31625</v>
      </c>
      <c r="L3064" s="17"/>
      <c r="M3064" s="17"/>
      <c r="N3064" s="17"/>
      <c r="O3064" s="17">
        <f>IF(E3064=1,"",VLOOKUP(E3064,系数!$S$2:$AB$12,MATCH(属性!C3064,评级,0),1))</f>
        <v>0</v>
      </c>
    </row>
    <row r="3065" spans="1:15" ht="17.25" thickBot="1" x14ac:dyDescent="0.4">
      <c r="A3065" s="17">
        <f t="shared" si="94"/>
        <v>7100026</v>
      </c>
      <c r="B3065" s="17" t="s">
        <v>86</v>
      </c>
      <c r="C3065" s="15">
        <f>INDEX(装备!G:G,MATCH(属性!A3065,装备!A:A,0))</f>
        <v>12</v>
      </c>
      <c r="D3065" s="15" t="str">
        <f>INDEX(装备!E:E,MATCH(属性!A3065,装备!A:A,0))</f>
        <v>helmet</v>
      </c>
      <c r="E3065" s="14">
        <v>63</v>
      </c>
      <c r="F3065" s="17">
        <f>INT((VLOOKUP($C3065,装备数值,2,0)+VLOOKUP($C3065,装备数值,5,0)*($E3065-1))*VLOOKUP($D3065,系数!$K$2:$O$7,2,0))</f>
        <v>2870</v>
      </c>
      <c r="G3065" s="17">
        <f>INT((VLOOKUP($C3065,装备数值,3,0)+VLOOKUP($C3065,装备数值,6,0)*($E3065-1))*VLOOKUP($D3065,系数!$K$2:$O$7,3,0))</f>
        <v>0</v>
      </c>
      <c r="H3065" s="17">
        <f t="shared" si="95"/>
        <v>0</v>
      </c>
      <c r="I3065" s="17">
        <f>INT((VLOOKUP($C3065,装备数值,4,0)+VLOOKUP($C3065,装备数值,7,0)*($E3065-1))*VLOOKUP($D3065,系数!$K$2:$O$7,4,0))</f>
        <v>0</v>
      </c>
      <c r="J3065" s="17">
        <f>INT((VLOOKUP($C3065,装备数值,4,0)+VLOOKUP($C3065,装备数值,7,0)*($E3065-1))*VLOOKUP($D3065,系数!$K$2:$O$7,5,0))</f>
        <v>0</v>
      </c>
      <c r="K3065" s="17">
        <f>INT(VLOOKUP(E3065,强化金币,2,1)*VLOOKUP(INDEX(装备!F:F,MATCH(属性!A3065,装备!A:A,0)),系数!$K$12:$M$15,3,0))</f>
        <v>33000</v>
      </c>
      <c r="L3065" s="17"/>
      <c r="M3065" s="17"/>
      <c r="N3065" s="17"/>
      <c r="O3065" s="17">
        <f>IF(E3065=1,"",VLOOKUP(E3065,系数!$S$2:$AB$12,MATCH(属性!C3065,评级,0),1))</f>
        <v>0</v>
      </c>
    </row>
    <row r="3066" spans="1:15" ht="17.25" thickBot="1" x14ac:dyDescent="0.4">
      <c r="A3066" s="17">
        <f t="shared" si="94"/>
        <v>7100026</v>
      </c>
      <c r="B3066" s="17" t="s">
        <v>86</v>
      </c>
      <c r="C3066" s="15">
        <f>INDEX(装备!G:G,MATCH(属性!A3066,装备!A:A,0))</f>
        <v>12</v>
      </c>
      <c r="D3066" s="15" t="str">
        <f>INDEX(装备!E:E,MATCH(属性!A3066,装备!A:A,0))</f>
        <v>helmet</v>
      </c>
      <c r="E3066" s="14">
        <v>64</v>
      </c>
      <c r="F3066" s="17">
        <f>INT((VLOOKUP($C3066,装备数值,2,0)+VLOOKUP($C3066,装备数值,5,0)*($E3066-1))*VLOOKUP($D3066,系数!$K$2:$O$7,2,0))</f>
        <v>2905</v>
      </c>
      <c r="G3066" s="17">
        <f>INT((VLOOKUP($C3066,装备数值,3,0)+VLOOKUP($C3066,装备数值,6,0)*($E3066-1))*VLOOKUP($D3066,系数!$K$2:$O$7,3,0))</f>
        <v>0</v>
      </c>
      <c r="H3066" s="17">
        <f t="shared" si="95"/>
        <v>0</v>
      </c>
      <c r="I3066" s="17">
        <f>INT((VLOOKUP($C3066,装备数值,4,0)+VLOOKUP($C3066,装备数值,7,0)*($E3066-1))*VLOOKUP($D3066,系数!$K$2:$O$7,4,0))</f>
        <v>0</v>
      </c>
      <c r="J3066" s="17">
        <f>INT((VLOOKUP($C3066,装备数值,4,0)+VLOOKUP($C3066,装备数值,7,0)*($E3066-1))*VLOOKUP($D3066,系数!$K$2:$O$7,5,0))</f>
        <v>0</v>
      </c>
      <c r="K3066" s="17">
        <f>INT(VLOOKUP(E3066,强化金币,2,1)*VLOOKUP(INDEX(装备!F:F,MATCH(属性!A3066,装备!A:A,0)),系数!$K$12:$M$15,3,0))</f>
        <v>34375</v>
      </c>
      <c r="L3066" s="17"/>
      <c r="M3066" s="17"/>
      <c r="N3066" s="17"/>
      <c r="O3066" s="17">
        <f>IF(E3066=1,"",VLOOKUP(E3066,系数!$S$2:$AB$12,MATCH(属性!C3066,评级,0),1))</f>
        <v>0</v>
      </c>
    </row>
    <row r="3067" spans="1:15" ht="17.25" thickBot="1" x14ac:dyDescent="0.4">
      <c r="A3067" s="17">
        <f t="shared" si="94"/>
        <v>7100026</v>
      </c>
      <c r="B3067" s="17" t="s">
        <v>86</v>
      </c>
      <c r="C3067" s="15">
        <f>INDEX(装备!G:G,MATCH(属性!A3067,装备!A:A,0))</f>
        <v>12</v>
      </c>
      <c r="D3067" s="15" t="str">
        <f>INDEX(装备!E:E,MATCH(属性!A3067,装备!A:A,0))</f>
        <v>helmet</v>
      </c>
      <c r="E3067" s="14">
        <v>65</v>
      </c>
      <c r="F3067" s="17">
        <f>INT((VLOOKUP($C3067,装备数值,2,0)+VLOOKUP($C3067,装备数值,5,0)*($E3067-1))*VLOOKUP($D3067,系数!$K$2:$O$7,2,0))</f>
        <v>2940</v>
      </c>
      <c r="G3067" s="17">
        <f>INT((VLOOKUP($C3067,装备数值,3,0)+VLOOKUP($C3067,装备数值,6,0)*($E3067-1))*VLOOKUP($D3067,系数!$K$2:$O$7,3,0))</f>
        <v>0</v>
      </c>
      <c r="H3067" s="17">
        <f t="shared" si="95"/>
        <v>0</v>
      </c>
      <c r="I3067" s="17">
        <f>INT((VLOOKUP($C3067,装备数值,4,0)+VLOOKUP($C3067,装备数值,7,0)*($E3067-1))*VLOOKUP($D3067,系数!$K$2:$O$7,4,0))</f>
        <v>0</v>
      </c>
      <c r="J3067" s="17">
        <f>INT((VLOOKUP($C3067,装备数值,4,0)+VLOOKUP($C3067,装备数值,7,0)*($E3067-1))*VLOOKUP($D3067,系数!$K$2:$O$7,5,0))</f>
        <v>0</v>
      </c>
      <c r="K3067" s="17">
        <f>INT(VLOOKUP(E3067,强化金币,2,1)*VLOOKUP(INDEX(装备!F:F,MATCH(属性!A3067,装备!A:A,0)),系数!$K$12:$M$15,3,0))</f>
        <v>35750</v>
      </c>
      <c r="L3067" s="17"/>
      <c r="M3067" s="17"/>
      <c r="N3067" s="17"/>
      <c r="O3067" s="17">
        <f>IF(E3067=1,"",VLOOKUP(E3067,系数!$S$2:$AB$12,MATCH(属性!C3067,评级,0),1))</f>
        <v>0</v>
      </c>
    </row>
    <row r="3068" spans="1:15" ht="17.25" thickBot="1" x14ac:dyDescent="0.4">
      <c r="A3068" s="17">
        <f t="shared" ref="A3068:A3131" si="96">A2948+1</f>
        <v>7100026</v>
      </c>
      <c r="B3068" s="17" t="s">
        <v>86</v>
      </c>
      <c r="C3068" s="15">
        <f>INDEX(装备!G:G,MATCH(属性!A3068,装备!A:A,0))</f>
        <v>12</v>
      </c>
      <c r="D3068" s="15" t="str">
        <f>INDEX(装备!E:E,MATCH(属性!A3068,装备!A:A,0))</f>
        <v>helmet</v>
      </c>
      <c r="E3068" s="14">
        <v>66</v>
      </c>
      <c r="F3068" s="17">
        <f>INT((VLOOKUP($C3068,装备数值,2,0)+VLOOKUP($C3068,装备数值,5,0)*($E3068-1))*VLOOKUP($D3068,系数!$K$2:$O$7,2,0))</f>
        <v>2975</v>
      </c>
      <c r="G3068" s="17">
        <f>INT((VLOOKUP($C3068,装备数值,3,0)+VLOOKUP($C3068,装备数值,6,0)*($E3068-1))*VLOOKUP($D3068,系数!$K$2:$O$7,3,0))</f>
        <v>0</v>
      </c>
      <c r="H3068" s="17">
        <f t="shared" si="95"/>
        <v>0</v>
      </c>
      <c r="I3068" s="17">
        <f>INT((VLOOKUP($C3068,装备数值,4,0)+VLOOKUP($C3068,装备数值,7,0)*($E3068-1))*VLOOKUP($D3068,系数!$K$2:$O$7,4,0))</f>
        <v>0</v>
      </c>
      <c r="J3068" s="17">
        <f>INT((VLOOKUP($C3068,装备数值,4,0)+VLOOKUP($C3068,装备数值,7,0)*($E3068-1))*VLOOKUP($D3068,系数!$K$2:$O$7,5,0))</f>
        <v>0</v>
      </c>
      <c r="K3068" s="17">
        <f>INT(VLOOKUP(E3068,强化金币,2,1)*VLOOKUP(INDEX(装备!F:F,MATCH(属性!A3068,装备!A:A,0)),系数!$K$12:$M$15,3,0))</f>
        <v>37125</v>
      </c>
      <c r="L3068" s="17"/>
      <c r="M3068" s="17"/>
      <c r="N3068" s="17"/>
      <c r="O3068" s="17">
        <f>IF(E3068=1,"",VLOOKUP(E3068,系数!$S$2:$AB$12,MATCH(属性!C3068,评级,0),1))</f>
        <v>0</v>
      </c>
    </row>
    <row r="3069" spans="1:15" ht="17.25" thickBot="1" x14ac:dyDescent="0.4">
      <c r="A3069" s="17">
        <f t="shared" si="96"/>
        <v>7100026</v>
      </c>
      <c r="B3069" s="17" t="s">
        <v>86</v>
      </c>
      <c r="C3069" s="15">
        <f>INDEX(装备!G:G,MATCH(属性!A3069,装备!A:A,0))</f>
        <v>12</v>
      </c>
      <c r="D3069" s="15" t="str">
        <f>INDEX(装备!E:E,MATCH(属性!A3069,装备!A:A,0))</f>
        <v>helmet</v>
      </c>
      <c r="E3069" s="14">
        <v>67</v>
      </c>
      <c r="F3069" s="17">
        <f>INT((VLOOKUP($C3069,装备数值,2,0)+VLOOKUP($C3069,装备数值,5,0)*($E3069-1))*VLOOKUP($D3069,系数!$K$2:$O$7,2,0))</f>
        <v>3010</v>
      </c>
      <c r="G3069" s="17">
        <f>INT((VLOOKUP($C3069,装备数值,3,0)+VLOOKUP($C3069,装备数值,6,0)*($E3069-1))*VLOOKUP($D3069,系数!$K$2:$O$7,3,0))</f>
        <v>0</v>
      </c>
      <c r="H3069" s="17">
        <f t="shared" si="95"/>
        <v>0</v>
      </c>
      <c r="I3069" s="17">
        <f>INT((VLOOKUP($C3069,装备数值,4,0)+VLOOKUP($C3069,装备数值,7,0)*($E3069-1))*VLOOKUP($D3069,系数!$K$2:$O$7,4,0))</f>
        <v>0</v>
      </c>
      <c r="J3069" s="17">
        <f>INT((VLOOKUP($C3069,装备数值,4,0)+VLOOKUP($C3069,装备数值,7,0)*($E3069-1))*VLOOKUP($D3069,系数!$K$2:$O$7,5,0))</f>
        <v>0</v>
      </c>
      <c r="K3069" s="17">
        <f>INT(VLOOKUP(E3069,强化金币,2,1)*VLOOKUP(INDEX(装备!F:F,MATCH(属性!A3069,装备!A:A,0)),系数!$K$12:$M$15,3,0))</f>
        <v>38500</v>
      </c>
      <c r="L3069" s="17"/>
      <c r="M3069" s="17"/>
      <c r="N3069" s="17"/>
      <c r="O3069" s="17">
        <f>IF(E3069=1,"",VLOOKUP(E3069,系数!$S$2:$AB$12,MATCH(属性!C3069,评级,0),1))</f>
        <v>0</v>
      </c>
    </row>
    <row r="3070" spans="1:15" ht="17.25" thickBot="1" x14ac:dyDescent="0.4">
      <c r="A3070" s="17">
        <f t="shared" si="96"/>
        <v>7100026</v>
      </c>
      <c r="B3070" s="17" t="s">
        <v>86</v>
      </c>
      <c r="C3070" s="15">
        <f>INDEX(装备!G:G,MATCH(属性!A3070,装备!A:A,0))</f>
        <v>12</v>
      </c>
      <c r="D3070" s="15" t="str">
        <f>INDEX(装备!E:E,MATCH(属性!A3070,装备!A:A,0))</f>
        <v>helmet</v>
      </c>
      <c r="E3070" s="14">
        <v>68</v>
      </c>
      <c r="F3070" s="17">
        <f>INT((VLOOKUP($C3070,装备数值,2,0)+VLOOKUP($C3070,装备数值,5,0)*($E3070-1))*VLOOKUP($D3070,系数!$K$2:$O$7,2,0))</f>
        <v>3045</v>
      </c>
      <c r="G3070" s="17">
        <f>INT((VLOOKUP($C3070,装备数值,3,0)+VLOOKUP($C3070,装备数值,6,0)*($E3070-1))*VLOOKUP($D3070,系数!$K$2:$O$7,3,0))</f>
        <v>0</v>
      </c>
      <c r="H3070" s="17">
        <f t="shared" si="95"/>
        <v>0</v>
      </c>
      <c r="I3070" s="17">
        <f>INT((VLOOKUP($C3070,装备数值,4,0)+VLOOKUP($C3070,装备数值,7,0)*($E3070-1))*VLOOKUP($D3070,系数!$K$2:$O$7,4,0))</f>
        <v>0</v>
      </c>
      <c r="J3070" s="17">
        <f>INT((VLOOKUP($C3070,装备数值,4,0)+VLOOKUP($C3070,装备数值,7,0)*($E3070-1))*VLOOKUP($D3070,系数!$K$2:$O$7,5,0))</f>
        <v>0</v>
      </c>
      <c r="K3070" s="17">
        <f>INT(VLOOKUP(E3070,强化金币,2,1)*VLOOKUP(INDEX(装备!F:F,MATCH(属性!A3070,装备!A:A,0)),系数!$K$12:$M$15,3,0))</f>
        <v>39875</v>
      </c>
      <c r="L3070" s="17"/>
      <c r="M3070" s="17"/>
      <c r="N3070" s="17"/>
      <c r="O3070" s="17">
        <f>IF(E3070=1,"",VLOOKUP(E3070,系数!$S$2:$AB$12,MATCH(属性!C3070,评级,0),1))</f>
        <v>0</v>
      </c>
    </row>
    <row r="3071" spans="1:15" ht="17.25" thickBot="1" x14ac:dyDescent="0.4">
      <c r="A3071" s="17">
        <f t="shared" si="96"/>
        <v>7100026</v>
      </c>
      <c r="B3071" s="17" t="s">
        <v>86</v>
      </c>
      <c r="C3071" s="15">
        <f>INDEX(装备!G:G,MATCH(属性!A3071,装备!A:A,0))</f>
        <v>12</v>
      </c>
      <c r="D3071" s="15" t="str">
        <f>INDEX(装备!E:E,MATCH(属性!A3071,装备!A:A,0))</f>
        <v>helmet</v>
      </c>
      <c r="E3071" s="14">
        <v>69</v>
      </c>
      <c r="F3071" s="17">
        <f>INT((VLOOKUP($C3071,装备数值,2,0)+VLOOKUP($C3071,装备数值,5,0)*($E3071-1))*VLOOKUP($D3071,系数!$K$2:$O$7,2,0))</f>
        <v>3080</v>
      </c>
      <c r="G3071" s="17">
        <f>INT((VLOOKUP($C3071,装备数值,3,0)+VLOOKUP($C3071,装备数值,6,0)*($E3071-1))*VLOOKUP($D3071,系数!$K$2:$O$7,3,0))</f>
        <v>0</v>
      </c>
      <c r="H3071" s="17">
        <f t="shared" si="95"/>
        <v>0</v>
      </c>
      <c r="I3071" s="17">
        <f>INT((VLOOKUP($C3071,装备数值,4,0)+VLOOKUP($C3071,装备数值,7,0)*($E3071-1))*VLOOKUP($D3071,系数!$K$2:$O$7,4,0))</f>
        <v>0</v>
      </c>
      <c r="J3071" s="17">
        <f>INT((VLOOKUP($C3071,装备数值,4,0)+VLOOKUP($C3071,装备数值,7,0)*($E3071-1))*VLOOKUP($D3071,系数!$K$2:$O$7,5,0))</f>
        <v>0</v>
      </c>
      <c r="K3071" s="17">
        <f>INT(VLOOKUP(E3071,强化金币,2,1)*VLOOKUP(INDEX(装备!F:F,MATCH(属性!A3071,装备!A:A,0)),系数!$K$12:$M$15,3,0))</f>
        <v>41250</v>
      </c>
      <c r="L3071" s="17"/>
      <c r="M3071" s="17"/>
      <c r="N3071" s="17"/>
      <c r="O3071" s="17">
        <f>IF(E3071=1,"",VLOOKUP(E3071,系数!$S$2:$AB$12,MATCH(属性!C3071,评级,0),1))</f>
        <v>0</v>
      </c>
    </row>
    <row r="3072" spans="1:15" ht="17.25" thickBot="1" x14ac:dyDescent="0.4">
      <c r="A3072" s="17">
        <f t="shared" si="96"/>
        <v>7100026</v>
      </c>
      <c r="B3072" s="17" t="s">
        <v>86</v>
      </c>
      <c r="C3072" s="15">
        <f>INDEX(装备!G:G,MATCH(属性!A3072,装备!A:A,0))</f>
        <v>12</v>
      </c>
      <c r="D3072" s="15" t="str">
        <f>INDEX(装备!E:E,MATCH(属性!A3072,装备!A:A,0))</f>
        <v>helmet</v>
      </c>
      <c r="E3072" s="14">
        <v>70</v>
      </c>
      <c r="F3072" s="17">
        <f>INT((VLOOKUP($C3072,装备数值,2,0)+VLOOKUP($C3072,装备数值,5,0)*($E3072-1))*VLOOKUP($D3072,系数!$K$2:$O$7,2,0))</f>
        <v>3115</v>
      </c>
      <c r="G3072" s="17">
        <f>INT((VLOOKUP($C3072,装备数值,3,0)+VLOOKUP($C3072,装备数值,6,0)*($E3072-1))*VLOOKUP($D3072,系数!$K$2:$O$7,3,0))</f>
        <v>0</v>
      </c>
      <c r="H3072" s="17">
        <f t="shared" si="95"/>
        <v>0</v>
      </c>
      <c r="I3072" s="17">
        <f>INT((VLOOKUP($C3072,装备数值,4,0)+VLOOKUP($C3072,装备数值,7,0)*($E3072-1))*VLOOKUP($D3072,系数!$K$2:$O$7,4,0))</f>
        <v>0</v>
      </c>
      <c r="J3072" s="17">
        <f>INT((VLOOKUP($C3072,装备数值,4,0)+VLOOKUP($C3072,装备数值,7,0)*($E3072-1))*VLOOKUP($D3072,系数!$K$2:$O$7,5,0))</f>
        <v>0</v>
      </c>
      <c r="K3072" s="17">
        <f>INT(VLOOKUP(E3072,强化金币,2,1)*VLOOKUP(INDEX(装备!F:F,MATCH(属性!A3072,装备!A:A,0)),系数!$K$12:$M$15,3,0))</f>
        <v>42625</v>
      </c>
      <c r="L3072" s="17"/>
      <c r="M3072" s="17"/>
      <c r="N3072" s="17"/>
      <c r="O3072" s="17">
        <f>IF(E3072=1,"",VLOOKUP(E3072,系数!$S$2:$AB$12,MATCH(属性!C3072,评级,0),1))</f>
        <v>0</v>
      </c>
    </row>
    <row r="3073" spans="1:15" ht="17.25" thickBot="1" x14ac:dyDescent="0.4">
      <c r="A3073" s="17">
        <f t="shared" si="96"/>
        <v>7100026</v>
      </c>
      <c r="B3073" s="17" t="s">
        <v>86</v>
      </c>
      <c r="C3073" s="15">
        <f>INDEX(装备!G:G,MATCH(属性!A3073,装备!A:A,0))</f>
        <v>12</v>
      </c>
      <c r="D3073" s="15" t="str">
        <f>INDEX(装备!E:E,MATCH(属性!A3073,装备!A:A,0))</f>
        <v>helmet</v>
      </c>
      <c r="E3073" s="14">
        <v>71</v>
      </c>
      <c r="F3073" s="17">
        <f>INT((VLOOKUP($C3073,装备数值,2,0)+VLOOKUP($C3073,装备数值,5,0)*($E3073-1))*VLOOKUP($D3073,系数!$K$2:$O$7,2,0))</f>
        <v>3150</v>
      </c>
      <c r="G3073" s="17">
        <f>INT((VLOOKUP($C3073,装备数值,3,0)+VLOOKUP($C3073,装备数值,6,0)*($E3073-1))*VLOOKUP($D3073,系数!$K$2:$O$7,3,0))</f>
        <v>0</v>
      </c>
      <c r="H3073" s="17">
        <f t="shared" si="95"/>
        <v>0</v>
      </c>
      <c r="I3073" s="17">
        <f>INT((VLOOKUP($C3073,装备数值,4,0)+VLOOKUP($C3073,装备数值,7,0)*($E3073-1))*VLOOKUP($D3073,系数!$K$2:$O$7,4,0))</f>
        <v>0</v>
      </c>
      <c r="J3073" s="17">
        <f>INT((VLOOKUP($C3073,装备数值,4,0)+VLOOKUP($C3073,装备数值,7,0)*($E3073-1))*VLOOKUP($D3073,系数!$K$2:$O$7,5,0))</f>
        <v>0</v>
      </c>
      <c r="K3073" s="17">
        <f>INT(VLOOKUP(E3073,强化金币,2,1)*VLOOKUP(INDEX(装备!F:F,MATCH(属性!A3073,装备!A:A,0)),系数!$K$12:$M$15,3,0))</f>
        <v>44000</v>
      </c>
      <c r="L3073" s="17"/>
      <c r="M3073" s="17"/>
      <c r="N3073" s="17"/>
      <c r="O3073" s="17">
        <f>IF(E3073=1,"",VLOOKUP(E3073,系数!$S$2:$AB$12,MATCH(属性!C3073,评级,0),1))</f>
        <v>0</v>
      </c>
    </row>
    <row r="3074" spans="1:15" ht="17.25" thickBot="1" x14ac:dyDescent="0.4">
      <c r="A3074" s="17">
        <f t="shared" si="96"/>
        <v>7100026</v>
      </c>
      <c r="B3074" s="17" t="s">
        <v>86</v>
      </c>
      <c r="C3074" s="15">
        <f>INDEX(装备!G:G,MATCH(属性!A3074,装备!A:A,0))</f>
        <v>12</v>
      </c>
      <c r="D3074" s="15" t="str">
        <f>INDEX(装备!E:E,MATCH(属性!A3074,装备!A:A,0))</f>
        <v>helmet</v>
      </c>
      <c r="E3074" s="14">
        <v>72</v>
      </c>
      <c r="F3074" s="17">
        <f>INT((VLOOKUP($C3074,装备数值,2,0)+VLOOKUP($C3074,装备数值,5,0)*($E3074-1))*VLOOKUP($D3074,系数!$K$2:$O$7,2,0))</f>
        <v>3185</v>
      </c>
      <c r="G3074" s="17">
        <f>INT((VLOOKUP($C3074,装备数值,3,0)+VLOOKUP($C3074,装备数值,6,0)*($E3074-1))*VLOOKUP($D3074,系数!$K$2:$O$7,3,0))</f>
        <v>0</v>
      </c>
      <c r="H3074" s="17">
        <f t="shared" si="95"/>
        <v>0</v>
      </c>
      <c r="I3074" s="17">
        <f>INT((VLOOKUP($C3074,装备数值,4,0)+VLOOKUP($C3074,装备数值,7,0)*($E3074-1))*VLOOKUP($D3074,系数!$K$2:$O$7,4,0))</f>
        <v>0</v>
      </c>
      <c r="J3074" s="17">
        <f>INT((VLOOKUP($C3074,装备数值,4,0)+VLOOKUP($C3074,装备数值,7,0)*($E3074-1))*VLOOKUP($D3074,系数!$K$2:$O$7,5,0))</f>
        <v>0</v>
      </c>
      <c r="K3074" s="17">
        <f>INT(VLOOKUP(E3074,强化金币,2,1)*VLOOKUP(INDEX(装备!F:F,MATCH(属性!A3074,装备!A:A,0)),系数!$K$12:$M$15,3,0))</f>
        <v>45375</v>
      </c>
      <c r="L3074" s="17"/>
      <c r="M3074" s="17"/>
      <c r="N3074" s="17"/>
      <c r="O3074" s="17">
        <f>IF(E3074=1,"",VLOOKUP(E3074,系数!$S$2:$AB$12,MATCH(属性!C3074,评级,0),1))</f>
        <v>0</v>
      </c>
    </row>
    <row r="3075" spans="1:15" ht="17.25" thickBot="1" x14ac:dyDescent="0.4">
      <c r="A3075" s="17">
        <f t="shared" si="96"/>
        <v>7100026</v>
      </c>
      <c r="B3075" s="17" t="s">
        <v>86</v>
      </c>
      <c r="C3075" s="15">
        <f>INDEX(装备!G:G,MATCH(属性!A3075,装备!A:A,0))</f>
        <v>12</v>
      </c>
      <c r="D3075" s="15" t="str">
        <f>INDEX(装备!E:E,MATCH(属性!A3075,装备!A:A,0))</f>
        <v>helmet</v>
      </c>
      <c r="E3075" s="14">
        <v>73</v>
      </c>
      <c r="F3075" s="17">
        <f>INT((VLOOKUP($C3075,装备数值,2,0)+VLOOKUP($C3075,装备数值,5,0)*($E3075-1))*VLOOKUP($D3075,系数!$K$2:$O$7,2,0))</f>
        <v>3220</v>
      </c>
      <c r="G3075" s="17">
        <f>INT((VLOOKUP($C3075,装备数值,3,0)+VLOOKUP($C3075,装备数值,6,0)*($E3075-1))*VLOOKUP($D3075,系数!$K$2:$O$7,3,0))</f>
        <v>0</v>
      </c>
      <c r="H3075" s="17">
        <f t="shared" si="95"/>
        <v>0</v>
      </c>
      <c r="I3075" s="17">
        <f>INT((VLOOKUP($C3075,装备数值,4,0)+VLOOKUP($C3075,装备数值,7,0)*($E3075-1))*VLOOKUP($D3075,系数!$K$2:$O$7,4,0))</f>
        <v>0</v>
      </c>
      <c r="J3075" s="17">
        <f>INT((VLOOKUP($C3075,装备数值,4,0)+VLOOKUP($C3075,装备数值,7,0)*($E3075-1))*VLOOKUP($D3075,系数!$K$2:$O$7,5,0))</f>
        <v>0</v>
      </c>
      <c r="K3075" s="17">
        <f>INT(VLOOKUP(E3075,强化金币,2,1)*VLOOKUP(INDEX(装备!F:F,MATCH(属性!A3075,装备!A:A,0)),系数!$K$12:$M$15,3,0))</f>
        <v>46750</v>
      </c>
      <c r="L3075" s="17"/>
      <c r="M3075" s="17"/>
      <c r="N3075" s="17"/>
      <c r="O3075" s="17">
        <f>IF(E3075=1,"",VLOOKUP(E3075,系数!$S$2:$AB$12,MATCH(属性!C3075,评级,0),1))</f>
        <v>0</v>
      </c>
    </row>
    <row r="3076" spans="1:15" ht="17.25" thickBot="1" x14ac:dyDescent="0.4">
      <c r="A3076" s="17">
        <f t="shared" si="96"/>
        <v>7100026</v>
      </c>
      <c r="B3076" s="17" t="s">
        <v>86</v>
      </c>
      <c r="C3076" s="15">
        <f>INDEX(装备!G:G,MATCH(属性!A3076,装备!A:A,0))</f>
        <v>12</v>
      </c>
      <c r="D3076" s="15" t="str">
        <f>INDEX(装备!E:E,MATCH(属性!A3076,装备!A:A,0))</f>
        <v>helmet</v>
      </c>
      <c r="E3076" s="14">
        <v>74</v>
      </c>
      <c r="F3076" s="17">
        <f>INT((VLOOKUP($C3076,装备数值,2,0)+VLOOKUP($C3076,装备数值,5,0)*($E3076-1))*VLOOKUP($D3076,系数!$K$2:$O$7,2,0))</f>
        <v>3255</v>
      </c>
      <c r="G3076" s="17">
        <f>INT((VLOOKUP($C3076,装备数值,3,0)+VLOOKUP($C3076,装备数值,6,0)*($E3076-1))*VLOOKUP($D3076,系数!$K$2:$O$7,3,0))</f>
        <v>0</v>
      </c>
      <c r="H3076" s="17">
        <f t="shared" ref="H3076:H3139" si="97">G3076</f>
        <v>0</v>
      </c>
      <c r="I3076" s="17">
        <f>INT((VLOOKUP($C3076,装备数值,4,0)+VLOOKUP($C3076,装备数值,7,0)*($E3076-1))*VLOOKUP($D3076,系数!$K$2:$O$7,4,0))</f>
        <v>0</v>
      </c>
      <c r="J3076" s="17">
        <f>INT((VLOOKUP($C3076,装备数值,4,0)+VLOOKUP($C3076,装备数值,7,0)*($E3076-1))*VLOOKUP($D3076,系数!$K$2:$O$7,5,0))</f>
        <v>0</v>
      </c>
      <c r="K3076" s="17">
        <f>INT(VLOOKUP(E3076,强化金币,2,1)*VLOOKUP(INDEX(装备!F:F,MATCH(属性!A3076,装备!A:A,0)),系数!$K$12:$M$15,3,0))</f>
        <v>48125</v>
      </c>
      <c r="L3076" s="17"/>
      <c r="M3076" s="17"/>
      <c r="N3076" s="17"/>
      <c r="O3076" s="17">
        <f>IF(E3076=1,"",VLOOKUP(E3076,系数!$S$2:$AB$12,MATCH(属性!C3076,评级,0),1))</f>
        <v>0</v>
      </c>
    </row>
    <row r="3077" spans="1:15" ht="17.25" thickBot="1" x14ac:dyDescent="0.4">
      <c r="A3077" s="17">
        <f t="shared" si="96"/>
        <v>7100026</v>
      </c>
      <c r="B3077" s="17" t="s">
        <v>86</v>
      </c>
      <c r="C3077" s="15">
        <f>INDEX(装备!G:G,MATCH(属性!A3077,装备!A:A,0))</f>
        <v>12</v>
      </c>
      <c r="D3077" s="15" t="str">
        <f>INDEX(装备!E:E,MATCH(属性!A3077,装备!A:A,0))</f>
        <v>helmet</v>
      </c>
      <c r="E3077" s="14">
        <v>75</v>
      </c>
      <c r="F3077" s="17">
        <f>INT((VLOOKUP($C3077,装备数值,2,0)+VLOOKUP($C3077,装备数值,5,0)*($E3077-1))*VLOOKUP($D3077,系数!$K$2:$O$7,2,0))</f>
        <v>3290</v>
      </c>
      <c r="G3077" s="17">
        <f>INT((VLOOKUP($C3077,装备数值,3,0)+VLOOKUP($C3077,装备数值,6,0)*($E3077-1))*VLOOKUP($D3077,系数!$K$2:$O$7,3,0))</f>
        <v>0</v>
      </c>
      <c r="H3077" s="17">
        <f t="shared" si="97"/>
        <v>0</v>
      </c>
      <c r="I3077" s="17">
        <f>INT((VLOOKUP($C3077,装备数值,4,0)+VLOOKUP($C3077,装备数值,7,0)*($E3077-1))*VLOOKUP($D3077,系数!$K$2:$O$7,4,0))</f>
        <v>0</v>
      </c>
      <c r="J3077" s="17">
        <f>INT((VLOOKUP($C3077,装备数值,4,0)+VLOOKUP($C3077,装备数值,7,0)*($E3077-1))*VLOOKUP($D3077,系数!$K$2:$O$7,5,0))</f>
        <v>0</v>
      </c>
      <c r="K3077" s="17">
        <f>INT(VLOOKUP(E3077,强化金币,2,1)*VLOOKUP(INDEX(装备!F:F,MATCH(属性!A3077,装备!A:A,0)),系数!$K$12:$M$15,3,0))</f>
        <v>49500</v>
      </c>
      <c r="L3077" s="17"/>
      <c r="M3077" s="17"/>
      <c r="N3077" s="17"/>
      <c r="O3077" s="17">
        <f>IF(E3077=1,"",VLOOKUP(E3077,系数!$S$2:$AB$12,MATCH(属性!C3077,评级,0),1))</f>
        <v>0</v>
      </c>
    </row>
    <row r="3078" spans="1:15" ht="17.25" thickBot="1" x14ac:dyDescent="0.4">
      <c r="A3078" s="17">
        <f t="shared" si="96"/>
        <v>7100026</v>
      </c>
      <c r="B3078" s="17" t="s">
        <v>86</v>
      </c>
      <c r="C3078" s="15">
        <f>INDEX(装备!G:G,MATCH(属性!A3078,装备!A:A,0))</f>
        <v>12</v>
      </c>
      <c r="D3078" s="15" t="str">
        <f>INDEX(装备!E:E,MATCH(属性!A3078,装备!A:A,0))</f>
        <v>helmet</v>
      </c>
      <c r="E3078" s="14">
        <v>76</v>
      </c>
      <c r="F3078" s="17">
        <f>INT((VLOOKUP($C3078,装备数值,2,0)+VLOOKUP($C3078,装备数值,5,0)*($E3078-1))*VLOOKUP($D3078,系数!$K$2:$O$7,2,0))</f>
        <v>3325</v>
      </c>
      <c r="G3078" s="17">
        <f>INT((VLOOKUP($C3078,装备数值,3,0)+VLOOKUP($C3078,装备数值,6,0)*($E3078-1))*VLOOKUP($D3078,系数!$K$2:$O$7,3,0))</f>
        <v>0</v>
      </c>
      <c r="H3078" s="17">
        <f t="shared" si="97"/>
        <v>0</v>
      </c>
      <c r="I3078" s="17">
        <f>INT((VLOOKUP($C3078,装备数值,4,0)+VLOOKUP($C3078,装备数值,7,0)*($E3078-1))*VLOOKUP($D3078,系数!$K$2:$O$7,4,0))</f>
        <v>0</v>
      </c>
      <c r="J3078" s="17">
        <f>INT((VLOOKUP($C3078,装备数值,4,0)+VLOOKUP($C3078,装备数值,7,0)*($E3078-1))*VLOOKUP($D3078,系数!$K$2:$O$7,5,0))</f>
        <v>0</v>
      </c>
      <c r="K3078" s="17">
        <f>INT(VLOOKUP(E3078,强化金币,2,1)*VLOOKUP(INDEX(装备!F:F,MATCH(属性!A3078,装备!A:A,0)),系数!$K$12:$M$15,3,0))</f>
        <v>50875</v>
      </c>
      <c r="L3078" s="17"/>
      <c r="M3078" s="17"/>
      <c r="N3078" s="17"/>
      <c r="O3078" s="17">
        <f>IF(E3078=1,"",VLOOKUP(E3078,系数!$S$2:$AB$12,MATCH(属性!C3078,评级,0),1))</f>
        <v>0</v>
      </c>
    </row>
    <row r="3079" spans="1:15" ht="17.25" thickBot="1" x14ac:dyDescent="0.4">
      <c r="A3079" s="17">
        <f t="shared" si="96"/>
        <v>7100026</v>
      </c>
      <c r="B3079" s="17" t="s">
        <v>86</v>
      </c>
      <c r="C3079" s="15">
        <f>INDEX(装备!G:G,MATCH(属性!A3079,装备!A:A,0))</f>
        <v>12</v>
      </c>
      <c r="D3079" s="15" t="str">
        <f>INDEX(装备!E:E,MATCH(属性!A3079,装备!A:A,0))</f>
        <v>helmet</v>
      </c>
      <c r="E3079" s="14">
        <v>77</v>
      </c>
      <c r="F3079" s="17">
        <f>INT((VLOOKUP($C3079,装备数值,2,0)+VLOOKUP($C3079,装备数值,5,0)*($E3079-1))*VLOOKUP($D3079,系数!$K$2:$O$7,2,0))</f>
        <v>3360</v>
      </c>
      <c r="G3079" s="17">
        <f>INT((VLOOKUP($C3079,装备数值,3,0)+VLOOKUP($C3079,装备数值,6,0)*($E3079-1))*VLOOKUP($D3079,系数!$K$2:$O$7,3,0))</f>
        <v>0</v>
      </c>
      <c r="H3079" s="17">
        <f t="shared" si="97"/>
        <v>0</v>
      </c>
      <c r="I3079" s="17">
        <f>INT((VLOOKUP($C3079,装备数值,4,0)+VLOOKUP($C3079,装备数值,7,0)*($E3079-1))*VLOOKUP($D3079,系数!$K$2:$O$7,4,0))</f>
        <v>0</v>
      </c>
      <c r="J3079" s="17">
        <f>INT((VLOOKUP($C3079,装备数值,4,0)+VLOOKUP($C3079,装备数值,7,0)*($E3079-1))*VLOOKUP($D3079,系数!$K$2:$O$7,5,0))</f>
        <v>0</v>
      </c>
      <c r="K3079" s="17">
        <f>INT(VLOOKUP(E3079,强化金币,2,1)*VLOOKUP(INDEX(装备!F:F,MATCH(属性!A3079,装备!A:A,0)),系数!$K$12:$M$15,3,0))</f>
        <v>52250</v>
      </c>
      <c r="L3079" s="17"/>
      <c r="M3079" s="17"/>
      <c r="N3079" s="17"/>
      <c r="O3079" s="17">
        <f>IF(E3079=1,"",VLOOKUP(E3079,系数!$S$2:$AB$12,MATCH(属性!C3079,评级,0),1))</f>
        <v>0</v>
      </c>
    </row>
    <row r="3080" spans="1:15" ht="17.25" thickBot="1" x14ac:dyDescent="0.4">
      <c r="A3080" s="17">
        <f t="shared" si="96"/>
        <v>7100026</v>
      </c>
      <c r="B3080" s="17" t="s">
        <v>86</v>
      </c>
      <c r="C3080" s="15">
        <f>INDEX(装备!G:G,MATCH(属性!A3080,装备!A:A,0))</f>
        <v>12</v>
      </c>
      <c r="D3080" s="15" t="str">
        <f>INDEX(装备!E:E,MATCH(属性!A3080,装备!A:A,0))</f>
        <v>helmet</v>
      </c>
      <c r="E3080" s="14">
        <v>78</v>
      </c>
      <c r="F3080" s="17">
        <f>INT((VLOOKUP($C3080,装备数值,2,0)+VLOOKUP($C3080,装备数值,5,0)*($E3080-1))*VLOOKUP($D3080,系数!$K$2:$O$7,2,0))</f>
        <v>3395</v>
      </c>
      <c r="G3080" s="17">
        <f>INT((VLOOKUP($C3080,装备数值,3,0)+VLOOKUP($C3080,装备数值,6,0)*($E3080-1))*VLOOKUP($D3080,系数!$K$2:$O$7,3,0))</f>
        <v>0</v>
      </c>
      <c r="H3080" s="17">
        <f t="shared" si="97"/>
        <v>0</v>
      </c>
      <c r="I3080" s="17">
        <f>INT((VLOOKUP($C3080,装备数值,4,0)+VLOOKUP($C3080,装备数值,7,0)*($E3080-1))*VLOOKUP($D3080,系数!$K$2:$O$7,4,0))</f>
        <v>0</v>
      </c>
      <c r="J3080" s="17">
        <f>INT((VLOOKUP($C3080,装备数值,4,0)+VLOOKUP($C3080,装备数值,7,0)*($E3080-1))*VLOOKUP($D3080,系数!$K$2:$O$7,5,0))</f>
        <v>0</v>
      </c>
      <c r="K3080" s="17">
        <f>INT(VLOOKUP(E3080,强化金币,2,1)*VLOOKUP(INDEX(装备!F:F,MATCH(属性!A3080,装备!A:A,0)),系数!$K$12:$M$15,3,0))</f>
        <v>53625</v>
      </c>
      <c r="L3080" s="17"/>
      <c r="M3080" s="17"/>
      <c r="N3080" s="17"/>
      <c r="O3080" s="17">
        <f>IF(E3080=1,"",VLOOKUP(E3080,系数!$S$2:$AB$12,MATCH(属性!C3080,评级,0),1))</f>
        <v>0</v>
      </c>
    </row>
    <row r="3081" spans="1:15" ht="17.25" thickBot="1" x14ac:dyDescent="0.4">
      <c r="A3081" s="17">
        <f t="shared" si="96"/>
        <v>7100026</v>
      </c>
      <c r="B3081" s="17" t="s">
        <v>86</v>
      </c>
      <c r="C3081" s="15">
        <f>INDEX(装备!G:G,MATCH(属性!A3081,装备!A:A,0))</f>
        <v>12</v>
      </c>
      <c r="D3081" s="15" t="str">
        <f>INDEX(装备!E:E,MATCH(属性!A3081,装备!A:A,0))</f>
        <v>helmet</v>
      </c>
      <c r="E3081" s="14">
        <v>79</v>
      </c>
      <c r="F3081" s="17">
        <f>INT((VLOOKUP($C3081,装备数值,2,0)+VLOOKUP($C3081,装备数值,5,0)*($E3081-1))*VLOOKUP($D3081,系数!$K$2:$O$7,2,0))</f>
        <v>3430</v>
      </c>
      <c r="G3081" s="17">
        <f>INT((VLOOKUP($C3081,装备数值,3,0)+VLOOKUP($C3081,装备数值,6,0)*($E3081-1))*VLOOKUP($D3081,系数!$K$2:$O$7,3,0))</f>
        <v>0</v>
      </c>
      <c r="H3081" s="17">
        <f t="shared" si="97"/>
        <v>0</v>
      </c>
      <c r="I3081" s="17">
        <f>INT((VLOOKUP($C3081,装备数值,4,0)+VLOOKUP($C3081,装备数值,7,0)*($E3081-1))*VLOOKUP($D3081,系数!$K$2:$O$7,4,0))</f>
        <v>0</v>
      </c>
      <c r="J3081" s="17">
        <f>INT((VLOOKUP($C3081,装备数值,4,0)+VLOOKUP($C3081,装备数值,7,0)*($E3081-1))*VLOOKUP($D3081,系数!$K$2:$O$7,5,0))</f>
        <v>0</v>
      </c>
      <c r="K3081" s="17">
        <f>INT(VLOOKUP(E3081,强化金币,2,1)*VLOOKUP(INDEX(装备!F:F,MATCH(属性!A3081,装备!A:A,0)),系数!$K$12:$M$15,3,0))</f>
        <v>55000</v>
      </c>
      <c r="L3081" s="17"/>
      <c r="M3081" s="17"/>
      <c r="N3081" s="17"/>
      <c r="O3081" s="17">
        <f>IF(E3081=1,"",VLOOKUP(E3081,系数!$S$2:$AB$12,MATCH(属性!C3081,评级,0),1))</f>
        <v>0</v>
      </c>
    </row>
    <row r="3082" spans="1:15" ht="17.25" thickBot="1" x14ac:dyDescent="0.4">
      <c r="A3082" s="17">
        <f t="shared" si="96"/>
        <v>7100026</v>
      </c>
      <c r="B3082" s="17" t="s">
        <v>86</v>
      </c>
      <c r="C3082" s="15">
        <f>INDEX(装备!G:G,MATCH(属性!A3082,装备!A:A,0))</f>
        <v>12</v>
      </c>
      <c r="D3082" s="15" t="str">
        <f>INDEX(装备!E:E,MATCH(属性!A3082,装备!A:A,0))</f>
        <v>helmet</v>
      </c>
      <c r="E3082" s="14">
        <v>80</v>
      </c>
      <c r="F3082" s="17">
        <f>INT((VLOOKUP($C3082,装备数值,2,0)+VLOOKUP($C3082,装备数值,5,0)*($E3082-1))*VLOOKUP($D3082,系数!$K$2:$O$7,2,0))</f>
        <v>3465</v>
      </c>
      <c r="G3082" s="17">
        <f>INT((VLOOKUP($C3082,装备数值,3,0)+VLOOKUP($C3082,装备数值,6,0)*($E3082-1))*VLOOKUP($D3082,系数!$K$2:$O$7,3,0))</f>
        <v>0</v>
      </c>
      <c r="H3082" s="17">
        <f t="shared" si="97"/>
        <v>0</v>
      </c>
      <c r="I3082" s="17">
        <f>INT((VLOOKUP($C3082,装备数值,4,0)+VLOOKUP($C3082,装备数值,7,0)*($E3082-1))*VLOOKUP($D3082,系数!$K$2:$O$7,4,0))</f>
        <v>0</v>
      </c>
      <c r="J3082" s="17">
        <f>INT((VLOOKUP($C3082,装备数值,4,0)+VLOOKUP($C3082,装备数值,7,0)*($E3082-1))*VLOOKUP($D3082,系数!$K$2:$O$7,5,0))</f>
        <v>0</v>
      </c>
      <c r="K3082" s="17">
        <f>INT(VLOOKUP(E3082,强化金币,2,1)*VLOOKUP(INDEX(装备!F:F,MATCH(属性!A3082,装备!A:A,0)),系数!$K$12:$M$15,3,0))</f>
        <v>66000</v>
      </c>
      <c r="L3082" s="17"/>
      <c r="M3082" s="17"/>
      <c r="N3082" s="17"/>
      <c r="O3082" s="17">
        <f>IF(E3082=1,"",VLOOKUP(E3082,系数!$S$2:$AB$12,MATCH(属性!C3082,评级,0),1))</f>
        <v>0</v>
      </c>
    </row>
    <row r="3083" spans="1:15" ht="17.25" thickBot="1" x14ac:dyDescent="0.4">
      <c r="A3083" s="17">
        <f t="shared" si="96"/>
        <v>7100026</v>
      </c>
      <c r="B3083" s="17" t="s">
        <v>86</v>
      </c>
      <c r="C3083" s="15">
        <f>INDEX(装备!G:G,MATCH(属性!A3083,装备!A:A,0))</f>
        <v>12</v>
      </c>
      <c r="D3083" s="15" t="str">
        <f>INDEX(装备!E:E,MATCH(属性!A3083,装备!A:A,0))</f>
        <v>helmet</v>
      </c>
      <c r="E3083" s="14">
        <v>81</v>
      </c>
      <c r="F3083" s="17">
        <f>INT((VLOOKUP($C3083,装备数值,2,0)+VLOOKUP($C3083,装备数值,5,0)*($E3083-1))*VLOOKUP($D3083,系数!$K$2:$O$7,2,0))</f>
        <v>3500</v>
      </c>
      <c r="G3083" s="17">
        <f>INT((VLOOKUP($C3083,装备数值,3,0)+VLOOKUP($C3083,装备数值,6,0)*($E3083-1))*VLOOKUP($D3083,系数!$K$2:$O$7,3,0))</f>
        <v>0</v>
      </c>
      <c r="H3083" s="17">
        <f t="shared" si="97"/>
        <v>0</v>
      </c>
      <c r="I3083" s="17">
        <f>INT((VLOOKUP($C3083,装备数值,4,0)+VLOOKUP($C3083,装备数值,7,0)*($E3083-1))*VLOOKUP($D3083,系数!$K$2:$O$7,4,0))</f>
        <v>0</v>
      </c>
      <c r="J3083" s="17">
        <f>INT((VLOOKUP($C3083,装备数值,4,0)+VLOOKUP($C3083,装备数值,7,0)*($E3083-1))*VLOOKUP($D3083,系数!$K$2:$O$7,5,0))</f>
        <v>0</v>
      </c>
      <c r="K3083" s="17">
        <f>INT(VLOOKUP(E3083,强化金币,2,1)*VLOOKUP(INDEX(装备!F:F,MATCH(属性!A3083,装备!A:A,0)),系数!$K$12:$M$15,3,0))</f>
        <v>77000</v>
      </c>
      <c r="L3083" s="17"/>
      <c r="M3083" s="17"/>
      <c r="N3083" s="17"/>
      <c r="O3083" s="17">
        <f>IF(E3083=1,"",VLOOKUP(E3083,系数!$S$2:$AB$12,MATCH(属性!C3083,评级,0),1))</f>
        <v>0</v>
      </c>
    </row>
    <row r="3084" spans="1:15" ht="17.25" thickBot="1" x14ac:dyDescent="0.4">
      <c r="A3084" s="17">
        <f t="shared" si="96"/>
        <v>7100026</v>
      </c>
      <c r="B3084" s="17" t="s">
        <v>86</v>
      </c>
      <c r="C3084" s="15">
        <f>INDEX(装备!G:G,MATCH(属性!A3084,装备!A:A,0))</f>
        <v>12</v>
      </c>
      <c r="D3084" s="15" t="str">
        <f>INDEX(装备!E:E,MATCH(属性!A3084,装备!A:A,0))</f>
        <v>helmet</v>
      </c>
      <c r="E3084" s="14">
        <v>82</v>
      </c>
      <c r="F3084" s="17">
        <f>INT((VLOOKUP($C3084,装备数值,2,0)+VLOOKUP($C3084,装备数值,5,0)*($E3084-1))*VLOOKUP($D3084,系数!$K$2:$O$7,2,0))</f>
        <v>3535</v>
      </c>
      <c r="G3084" s="17">
        <f>INT((VLOOKUP($C3084,装备数值,3,0)+VLOOKUP($C3084,装备数值,6,0)*($E3084-1))*VLOOKUP($D3084,系数!$K$2:$O$7,3,0))</f>
        <v>0</v>
      </c>
      <c r="H3084" s="17">
        <f t="shared" si="97"/>
        <v>0</v>
      </c>
      <c r="I3084" s="17">
        <f>INT((VLOOKUP($C3084,装备数值,4,0)+VLOOKUP($C3084,装备数值,7,0)*($E3084-1))*VLOOKUP($D3084,系数!$K$2:$O$7,4,0))</f>
        <v>0</v>
      </c>
      <c r="J3084" s="17">
        <f>INT((VLOOKUP($C3084,装备数值,4,0)+VLOOKUP($C3084,装备数值,7,0)*($E3084-1))*VLOOKUP($D3084,系数!$K$2:$O$7,5,0))</f>
        <v>0</v>
      </c>
      <c r="K3084" s="17">
        <f>INT(VLOOKUP(E3084,强化金币,2,1)*VLOOKUP(INDEX(装备!F:F,MATCH(属性!A3084,装备!A:A,0)),系数!$K$12:$M$15,3,0))</f>
        <v>88000</v>
      </c>
      <c r="L3084" s="17"/>
      <c r="M3084" s="17"/>
      <c r="N3084" s="17"/>
      <c r="O3084" s="17">
        <f>IF(E3084=1,"",VLOOKUP(E3084,系数!$S$2:$AB$12,MATCH(属性!C3084,评级,0),1))</f>
        <v>0</v>
      </c>
    </row>
    <row r="3085" spans="1:15" ht="17.25" thickBot="1" x14ac:dyDescent="0.4">
      <c r="A3085" s="17">
        <f t="shared" si="96"/>
        <v>7100026</v>
      </c>
      <c r="B3085" s="17" t="s">
        <v>86</v>
      </c>
      <c r="C3085" s="15">
        <f>INDEX(装备!G:G,MATCH(属性!A3085,装备!A:A,0))</f>
        <v>12</v>
      </c>
      <c r="D3085" s="15" t="str">
        <f>INDEX(装备!E:E,MATCH(属性!A3085,装备!A:A,0))</f>
        <v>helmet</v>
      </c>
      <c r="E3085" s="14">
        <v>83</v>
      </c>
      <c r="F3085" s="17">
        <f>INT((VLOOKUP($C3085,装备数值,2,0)+VLOOKUP($C3085,装备数值,5,0)*($E3085-1))*VLOOKUP($D3085,系数!$K$2:$O$7,2,0))</f>
        <v>3570</v>
      </c>
      <c r="G3085" s="17">
        <f>INT((VLOOKUP($C3085,装备数值,3,0)+VLOOKUP($C3085,装备数值,6,0)*($E3085-1))*VLOOKUP($D3085,系数!$K$2:$O$7,3,0))</f>
        <v>0</v>
      </c>
      <c r="H3085" s="17">
        <f t="shared" si="97"/>
        <v>0</v>
      </c>
      <c r="I3085" s="17">
        <f>INT((VLOOKUP($C3085,装备数值,4,0)+VLOOKUP($C3085,装备数值,7,0)*($E3085-1))*VLOOKUP($D3085,系数!$K$2:$O$7,4,0))</f>
        <v>0</v>
      </c>
      <c r="J3085" s="17">
        <f>INT((VLOOKUP($C3085,装备数值,4,0)+VLOOKUP($C3085,装备数值,7,0)*($E3085-1))*VLOOKUP($D3085,系数!$K$2:$O$7,5,0))</f>
        <v>0</v>
      </c>
      <c r="K3085" s="17">
        <f>INT(VLOOKUP(E3085,强化金币,2,1)*VLOOKUP(INDEX(装备!F:F,MATCH(属性!A3085,装备!A:A,0)),系数!$K$12:$M$15,3,0))</f>
        <v>99000</v>
      </c>
      <c r="L3085" s="17"/>
      <c r="M3085" s="17"/>
      <c r="N3085" s="17"/>
      <c r="O3085" s="17">
        <f>IF(E3085=1,"",VLOOKUP(E3085,系数!$S$2:$AB$12,MATCH(属性!C3085,评级,0),1))</f>
        <v>0</v>
      </c>
    </row>
    <row r="3086" spans="1:15" ht="17.25" thickBot="1" x14ac:dyDescent="0.4">
      <c r="A3086" s="17">
        <f t="shared" si="96"/>
        <v>7100026</v>
      </c>
      <c r="B3086" s="17" t="s">
        <v>86</v>
      </c>
      <c r="C3086" s="15">
        <f>INDEX(装备!G:G,MATCH(属性!A3086,装备!A:A,0))</f>
        <v>12</v>
      </c>
      <c r="D3086" s="15" t="str">
        <f>INDEX(装备!E:E,MATCH(属性!A3086,装备!A:A,0))</f>
        <v>helmet</v>
      </c>
      <c r="E3086" s="14">
        <v>84</v>
      </c>
      <c r="F3086" s="17">
        <f>INT((VLOOKUP($C3086,装备数值,2,0)+VLOOKUP($C3086,装备数值,5,0)*($E3086-1))*VLOOKUP($D3086,系数!$K$2:$O$7,2,0))</f>
        <v>3605</v>
      </c>
      <c r="G3086" s="17">
        <f>INT((VLOOKUP($C3086,装备数值,3,0)+VLOOKUP($C3086,装备数值,6,0)*($E3086-1))*VLOOKUP($D3086,系数!$K$2:$O$7,3,0))</f>
        <v>0</v>
      </c>
      <c r="H3086" s="17">
        <f t="shared" si="97"/>
        <v>0</v>
      </c>
      <c r="I3086" s="17">
        <f>INT((VLOOKUP($C3086,装备数值,4,0)+VLOOKUP($C3086,装备数值,7,0)*($E3086-1))*VLOOKUP($D3086,系数!$K$2:$O$7,4,0))</f>
        <v>0</v>
      </c>
      <c r="J3086" s="17">
        <f>INT((VLOOKUP($C3086,装备数值,4,0)+VLOOKUP($C3086,装备数值,7,0)*($E3086-1))*VLOOKUP($D3086,系数!$K$2:$O$7,5,0))</f>
        <v>0</v>
      </c>
      <c r="K3086" s="17">
        <f>INT(VLOOKUP(E3086,强化金币,2,1)*VLOOKUP(INDEX(装备!F:F,MATCH(属性!A3086,装备!A:A,0)),系数!$K$12:$M$15,3,0))</f>
        <v>110000</v>
      </c>
      <c r="L3086" s="17"/>
      <c r="M3086" s="17"/>
      <c r="N3086" s="17"/>
      <c r="O3086" s="17">
        <f>IF(E3086=1,"",VLOOKUP(E3086,系数!$S$2:$AB$12,MATCH(属性!C3086,评级,0),1))</f>
        <v>0</v>
      </c>
    </row>
    <row r="3087" spans="1:15" ht="17.25" thickBot="1" x14ac:dyDescent="0.4">
      <c r="A3087" s="17">
        <f t="shared" si="96"/>
        <v>7100026</v>
      </c>
      <c r="B3087" s="17" t="s">
        <v>86</v>
      </c>
      <c r="C3087" s="15">
        <f>INDEX(装备!G:G,MATCH(属性!A3087,装备!A:A,0))</f>
        <v>12</v>
      </c>
      <c r="D3087" s="15" t="str">
        <f>INDEX(装备!E:E,MATCH(属性!A3087,装备!A:A,0))</f>
        <v>helmet</v>
      </c>
      <c r="E3087" s="14">
        <v>85</v>
      </c>
      <c r="F3087" s="17">
        <f>INT((VLOOKUP($C3087,装备数值,2,0)+VLOOKUP($C3087,装备数值,5,0)*($E3087-1))*VLOOKUP($D3087,系数!$K$2:$O$7,2,0))</f>
        <v>3640</v>
      </c>
      <c r="G3087" s="17">
        <f>INT((VLOOKUP($C3087,装备数值,3,0)+VLOOKUP($C3087,装备数值,6,0)*($E3087-1))*VLOOKUP($D3087,系数!$K$2:$O$7,3,0))</f>
        <v>0</v>
      </c>
      <c r="H3087" s="17">
        <f t="shared" si="97"/>
        <v>0</v>
      </c>
      <c r="I3087" s="17">
        <f>INT((VLOOKUP($C3087,装备数值,4,0)+VLOOKUP($C3087,装备数值,7,0)*($E3087-1))*VLOOKUP($D3087,系数!$K$2:$O$7,4,0))</f>
        <v>0</v>
      </c>
      <c r="J3087" s="17">
        <f>INT((VLOOKUP($C3087,装备数值,4,0)+VLOOKUP($C3087,装备数值,7,0)*($E3087-1))*VLOOKUP($D3087,系数!$K$2:$O$7,5,0))</f>
        <v>0</v>
      </c>
      <c r="K3087" s="17">
        <f>INT(VLOOKUP(E3087,强化金币,2,1)*VLOOKUP(INDEX(装备!F:F,MATCH(属性!A3087,装备!A:A,0)),系数!$K$12:$M$15,3,0))</f>
        <v>137500</v>
      </c>
      <c r="L3087" s="17"/>
      <c r="M3087" s="17"/>
      <c r="N3087" s="17"/>
      <c r="O3087" s="17">
        <f>IF(E3087=1,"",VLOOKUP(E3087,系数!$S$2:$AB$12,MATCH(属性!C3087,评级,0),1))</f>
        <v>0</v>
      </c>
    </row>
    <row r="3088" spans="1:15" ht="17.25" thickBot="1" x14ac:dyDescent="0.4">
      <c r="A3088" s="17">
        <f t="shared" si="96"/>
        <v>7100026</v>
      </c>
      <c r="B3088" s="17" t="s">
        <v>86</v>
      </c>
      <c r="C3088" s="15">
        <f>INDEX(装备!G:G,MATCH(属性!A3088,装备!A:A,0))</f>
        <v>12</v>
      </c>
      <c r="D3088" s="15" t="str">
        <f>INDEX(装备!E:E,MATCH(属性!A3088,装备!A:A,0))</f>
        <v>helmet</v>
      </c>
      <c r="E3088" s="14">
        <v>86</v>
      </c>
      <c r="F3088" s="17">
        <f>INT((VLOOKUP($C3088,装备数值,2,0)+VLOOKUP($C3088,装备数值,5,0)*($E3088-1))*VLOOKUP($D3088,系数!$K$2:$O$7,2,0))</f>
        <v>3675</v>
      </c>
      <c r="G3088" s="17">
        <f>INT((VLOOKUP($C3088,装备数值,3,0)+VLOOKUP($C3088,装备数值,6,0)*($E3088-1))*VLOOKUP($D3088,系数!$K$2:$O$7,3,0))</f>
        <v>0</v>
      </c>
      <c r="H3088" s="17">
        <f t="shared" si="97"/>
        <v>0</v>
      </c>
      <c r="I3088" s="17">
        <f>INT((VLOOKUP($C3088,装备数值,4,0)+VLOOKUP($C3088,装备数值,7,0)*($E3088-1))*VLOOKUP($D3088,系数!$K$2:$O$7,4,0))</f>
        <v>0</v>
      </c>
      <c r="J3088" s="17">
        <f>INT((VLOOKUP($C3088,装备数值,4,0)+VLOOKUP($C3088,装备数值,7,0)*($E3088-1))*VLOOKUP($D3088,系数!$K$2:$O$7,5,0))</f>
        <v>0</v>
      </c>
      <c r="K3088" s="17">
        <f>INT(VLOOKUP(E3088,强化金币,2,1)*VLOOKUP(INDEX(装备!F:F,MATCH(属性!A3088,装备!A:A,0)),系数!$K$12:$M$15,3,0))</f>
        <v>165000</v>
      </c>
      <c r="L3088" s="17"/>
      <c r="M3088" s="17"/>
      <c r="N3088" s="17"/>
      <c r="O3088" s="17">
        <f>IF(E3088=1,"",VLOOKUP(E3088,系数!$S$2:$AB$12,MATCH(属性!C3088,评级,0),1))</f>
        <v>0</v>
      </c>
    </row>
    <row r="3089" spans="1:15" ht="17.25" thickBot="1" x14ac:dyDescent="0.4">
      <c r="A3089" s="17">
        <f t="shared" si="96"/>
        <v>7100026</v>
      </c>
      <c r="B3089" s="17" t="s">
        <v>86</v>
      </c>
      <c r="C3089" s="15">
        <f>INDEX(装备!G:G,MATCH(属性!A3089,装备!A:A,0))</f>
        <v>12</v>
      </c>
      <c r="D3089" s="15" t="str">
        <f>INDEX(装备!E:E,MATCH(属性!A3089,装备!A:A,0))</f>
        <v>helmet</v>
      </c>
      <c r="E3089" s="14">
        <v>87</v>
      </c>
      <c r="F3089" s="17">
        <f>INT((VLOOKUP($C3089,装备数值,2,0)+VLOOKUP($C3089,装备数值,5,0)*($E3089-1))*VLOOKUP($D3089,系数!$K$2:$O$7,2,0))</f>
        <v>3710</v>
      </c>
      <c r="G3089" s="17">
        <f>INT((VLOOKUP($C3089,装备数值,3,0)+VLOOKUP($C3089,装备数值,6,0)*($E3089-1))*VLOOKUP($D3089,系数!$K$2:$O$7,3,0))</f>
        <v>0</v>
      </c>
      <c r="H3089" s="17">
        <f t="shared" si="97"/>
        <v>0</v>
      </c>
      <c r="I3089" s="17">
        <f>INT((VLOOKUP($C3089,装备数值,4,0)+VLOOKUP($C3089,装备数值,7,0)*($E3089-1))*VLOOKUP($D3089,系数!$K$2:$O$7,4,0))</f>
        <v>0</v>
      </c>
      <c r="J3089" s="17">
        <f>INT((VLOOKUP($C3089,装备数值,4,0)+VLOOKUP($C3089,装备数值,7,0)*($E3089-1))*VLOOKUP($D3089,系数!$K$2:$O$7,5,0))</f>
        <v>0</v>
      </c>
      <c r="K3089" s="17">
        <f>INT(VLOOKUP(E3089,强化金币,2,1)*VLOOKUP(INDEX(装备!F:F,MATCH(属性!A3089,装备!A:A,0)),系数!$K$12:$M$15,3,0))</f>
        <v>192500</v>
      </c>
      <c r="L3089" s="17"/>
      <c r="M3089" s="17"/>
      <c r="N3089" s="17"/>
      <c r="O3089" s="17">
        <f>IF(E3089=1,"",VLOOKUP(E3089,系数!$S$2:$AB$12,MATCH(属性!C3089,评级,0),1))</f>
        <v>0</v>
      </c>
    </row>
    <row r="3090" spans="1:15" ht="17.25" thickBot="1" x14ac:dyDescent="0.4">
      <c r="A3090" s="17">
        <f t="shared" si="96"/>
        <v>7100026</v>
      </c>
      <c r="B3090" s="17" t="s">
        <v>86</v>
      </c>
      <c r="C3090" s="15">
        <f>INDEX(装备!G:G,MATCH(属性!A3090,装备!A:A,0))</f>
        <v>12</v>
      </c>
      <c r="D3090" s="15" t="str">
        <f>INDEX(装备!E:E,MATCH(属性!A3090,装备!A:A,0))</f>
        <v>helmet</v>
      </c>
      <c r="E3090" s="14">
        <v>88</v>
      </c>
      <c r="F3090" s="17">
        <f>INT((VLOOKUP($C3090,装备数值,2,0)+VLOOKUP($C3090,装备数值,5,0)*($E3090-1))*VLOOKUP($D3090,系数!$K$2:$O$7,2,0))</f>
        <v>3745</v>
      </c>
      <c r="G3090" s="17">
        <f>INT((VLOOKUP($C3090,装备数值,3,0)+VLOOKUP($C3090,装备数值,6,0)*($E3090-1))*VLOOKUP($D3090,系数!$K$2:$O$7,3,0))</f>
        <v>0</v>
      </c>
      <c r="H3090" s="17">
        <f t="shared" si="97"/>
        <v>0</v>
      </c>
      <c r="I3090" s="17">
        <f>INT((VLOOKUP($C3090,装备数值,4,0)+VLOOKUP($C3090,装备数值,7,0)*($E3090-1))*VLOOKUP($D3090,系数!$K$2:$O$7,4,0))</f>
        <v>0</v>
      </c>
      <c r="J3090" s="17">
        <f>INT((VLOOKUP($C3090,装备数值,4,0)+VLOOKUP($C3090,装备数值,7,0)*($E3090-1))*VLOOKUP($D3090,系数!$K$2:$O$7,5,0))</f>
        <v>0</v>
      </c>
      <c r="K3090" s="17">
        <f>INT(VLOOKUP(E3090,强化金币,2,1)*VLOOKUP(INDEX(装备!F:F,MATCH(属性!A3090,装备!A:A,0)),系数!$K$12:$M$15,3,0))</f>
        <v>220000</v>
      </c>
      <c r="L3090" s="17"/>
      <c r="M3090" s="17"/>
      <c r="N3090" s="17"/>
      <c r="O3090" s="17">
        <f>IF(E3090=1,"",VLOOKUP(E3090,系数!$S$2:$AB$12,MATCH(属性!C3090,评级,0),1))</f>
        <v>0</v>
      </c>
    </row>
    <row r="3091" spans="1:15" ht="17.25" thickBot="1" x14ac:dyDescent="0.4">
      <c r="A3091" s="17">
        <f t="shared" si="96"/>
        <v>7100026</v>
      </c>
      <c r="B3091" s="17" t="s">
        <v>86</v>
      </c>
      <c r="C3091" s="15">
        <f>INDEX(装备!G:G,MATCH(属性!A3091,装备!A:A,0))</f>
        <v>12</v>
      </c>
      <c r="D3091" s="15" t="str">
        <f>INDEX(装备!E:E,MATCH(属性!A3091,装备!A:A,0))</f>
        <v>helmet</v>
      </c>
      <c r="E3091" s="14">
        <v>89</v>
      </c>
      <c r="F3091" s="17">
        <f>INT((VLOOKUP($C3091,装备数值,2,0)+VLOOKUP($C3091,装备数值,5,0)*($E3091-1))*VLOOKUP($D3091,系数!$K$2:$O$7,2,0))</f>
        <v>3780</v>
      </c>
      <c r="G3091" s="17">
        <f>INT((VLOOKUP($C3091,装备数值,3,0)+VLOOKUP($C3091,装备数值,6,0)*($E3091-1))*VLOOKUP($D3091,系数!$K$2:$O$7,3,0))</f>
        <v>0</v>
      </c>
      <c r="H3091" s="17">
        <f t="shared" si="97"/>
        <v>0</v>
      </c>
      <c r="I3091" s="17">
        <f>INT((VLOOKUP($C3091,装备数值,4,0)+VLOOKUP($C3091,装备数值,7,0)*($E3091-1))*VLOOKUP($D3091,系数!$K$2:$O$7,4,0))</f>
        <v>0</v>
      </c>
      <c r="J3091" s="17">
        <f>INT((VLOOKUP($C3091,装备数值,4,0)+VLOOKUP($C3091,装备数值,7,0)*($E3091-1))*VLOOKUP($D3091,系数!$K$2:$O$7,5,0))</f>
        <v>0</v>
      </c>
      <c r="K3091" s="17">
        <f>INT(VLOOKUP(E3091,强化金币,2,1)*VLOOKUP(INDEX(装备!F:F,MATCH(属性!A3091,装备!A:A,0)),系数!$K$12:$M$15,3,0))</f>
        <v>247500</v>
      </c>
      <c r="L3091" s="17"/>
      <c r="M3091" s="17"/>
      <c r="N3091" s="17"/>
      <c r="O3091" s="17">
        <f>IF(E3091=1,"",VLOOKUP(E3091,系数!$S$2:$AB$12,MATCH(属性!C3091,评级,0),1))</f>
        <v>0</v>
      </c>
    </row>
    <row r="3092" spans="1:15" ht="17.25" thickBot="1" x14ac:dyDescent="0.4">
      <c r="A3092" s="17">
        <f t="shared" si="96"/>
        <v>7100026</v>
      </c>
      <c r="B3092" s="17" t="s">
        <v>86</v>
      </c>
      <c r="C3092" s="15">
        <f>INDEX(装备!G:G,MATCH(属性!A3092,装备!A:A,0))</f>
        <v>12</v>
      </c>
      <c r="D3092" s="15" t="str">
        <f>INDEX(装备!E:E,MATCH(属性!A3092,装备!A:A,0))</f>
        <v>helmet</v>
      </c>
      <c r="E3092" s="14">
        <v>90</v>
      </c>
      <c r="F3092" s="17">
        <f>INT((VLOOKUP($C3092,装备数值,2,0)+VLOOKUP($C3092,装备数值,5,0)*($E3092-1))*VLOOKUP($D3092,系数!$K$2:$O$7,2,0))</f>
        <v>3815</v>
      </c>
      <c r="G3092" s="17">
        <f>INT((VLOOKUP($C3092,装备数值,3,0)+VLOOKUP($C3092,装备数值,6,0)*($E3092-1))*VLOOKUP($D3092,系数!$K$2:$O$7,3,0))</f>
        <v>0</v>
      </c>
      <c r="H3092" s="17">
        <f t="shared" si="97"/>
        <v>0</v>
      </c>
      <c r="I3092" s="17">
        <f>INT((VLOOKUP($C3092,装备数值,4,0)+VLOOKUP($C3092,装备数值,7,0)*($E3092-1))*VLOOKUP($D3092,系数!$K$2:$O$7,4,0))</f>
        <v>0</v>
      </c>
      <c r="J3092" s="17">
        <f>INT((VLOOKUP($C3092,装备数值,4,0)+VLOOKUP($C3092,装备数值,7,0)*($E3092-1))*VLOOKUP($D3092,系数!$K$2:$O$7,5,0))</f>
        <v>0</v>
      </c>
      <c r="K3092" s="17">
        <f>INT(VLOOKUP(E3092,强化金币,2,1)*VLOOKUP(INDEX(装备!F:F,MATCH(属性!A3092,装备!A:A,0)),系数!$K$12:$M$15,3,0))</f>
        <v>247500</v>
      </c>
      <c r="L3092" s="17"/>
      <c r="M3092" s="17"/>
      <c r="N3092" s="17"/>
      <c r="O3092" s="17">
        <f>IF(E3092=1,"",VLOOKUP(E3092,系数!$S$2:$AB$12,MATCH(属性!C3092,评级,0),1))</f>
        <v>0</v>
      </c>
    </row>
    <row r="3093" spans="1:15" ht="17.25" thickBot="1" x14ac:dyDescent="0.4">
      <c r="A3093" s="17">
        <f t="shared" si="96"/>
        <v>7100026</v>
      </c>
      <c r="B3093" s="17" t="s">
        <v>86</v>
      </c>
      <c r="C3093" s="15">
        <f>INDEX(装备!G:G,MATCH(属性!A3093,装备!A:A,0))</f>
        <v>12</v>
      </c>
      <c r="D3093" s="15" t="str">
        <f>INDEX(装备!E:E,MATCH(属性!A3093,装备!A:A,0))</f>
        <v>helmet</v>
      </c>
      <c r="E3093" s="14">
        <v>91</v>
      </c>
      <c r="F3093" s="17">
        <f>INT((VLOOKUP($C3093,装备数值,2,0)+VLOOKUP($C3093,装备数值,5,0)*($E3093-1))*VLOOKUP($D3093,系数!$K$2:$O$7,2,0))</f>
        <v>3850</v>
      </c>
      <c r="G3093" s="17">
        <f>INT((VLOOKUP($C3093,装备数值,3,0)+VLOOKUP($C3093,装备数值,6,0)*($E3093-1))*VLOOKUP($D3093,系数!$K$2:$O$7,3,0))</f>
        <v>0</v>
      </c>
      <c r="H3093" s="17">
        <f t="shared" si="97"/>
        <v>0</v>
      </c>
      <c r="I3093" s="17">
        <f>INT((VLOOKUP($C3093,装备数值,4,0)+VLOOKUP($C3093,装备数值,7,0)*($E3093-1))*VLOOKUP($D3093,系数!$K$2:$O$7,4,0))</f>
        <v>0</v>
      </c>
      <c r="J3093" s="17">
        <f>INT((VLOOKUP($C3093,装备数值,4,0)+VLOOKUP($C3093,装备数值,7,0)*($E3093-1))*VLOOKUP($D3093,系数!$K$2:$O$7,5,0))</f>
        <v>0</v>
      </c>
      <c r="K3093" s="17">
        <f>INT(VLOOKUP(E3093,强化金币,2,1)*VLOOKUP(INDEX(装备!F:F,MATCH(属性!A3093,装备!A:A,0)),系数!$K$12:$M$15,3,0))</f>
        <v>247500</v>
      </c>
      <c r="L3093" s="17"/>
      <c r="M3093" s="17"/>
      <c r="N3093" s="17"/>
      <c r="O3093" s="17">
        <f>IF(E3093=1,"",VLOOKUP(E3093,系数!$S$2:$AB$12,MATCH(属性!C3093,评级,0),1))</f>
        <v>0</v>
      </c>
    </row>
    <row r="3094" spans="1:15" ht="17.25" thickBot="1" x14ac:dyDescent="0.4">
      <c r="A3094" s="17">
        <f t="shared" si="96"/>
        <v>7100026</v>
      </c>
      <c r="B3094" s="17" t="s">
        <v>86</v>
      </c>
      <c r="C3094" s="15">
        <f>INDEX(装备!G:G,MATCH(属性!A3094,装备!A:A,0))</f>
        <v>12</v>
      </c>
      <c r="D3094" s="15" t="str">
        <f>INDEX(装备!E:E,MATCH(属性!A3094,装备!A:A,0))</f>
        <v>helmet</v>
      </c>
      <c r="E3094" s="14">
        <v>92</v>
      </c>
      <c r="F3094" s="17">
        <f>INT((VLOOKUP($C3094,装备数值,2,0)+VLOOKUP($C3094,装备数值,5,0)*($E3094-1))*VLOOKUP($D3094,系数!$K$2:$O$7,2,0))</f>
        <v>3885</v>
      </c>
      <c r="G3094" s="17">
        <f>INT((VLOOKUP($C3094,装备数值,3,0)+VLOOKUP($C3094,装备数值,6,0)*($E3094-1))*VLOOKUP($D3094,系数!$K$2:$O$7,3,0))</f>
        <v>0</v>
      </c>
      <c r="H3094" s="17">
        <f t="shared" si="97"/>
        <v>0</v>
      </c>
      <c r="I3094" s="17">
        <f>INT((VLOOKUP($C3094,装备数值,4,0)+VLOOKUP($C3094,装备数值,7,0)*($E3094-1))*VLOOKUP($D3094,系数!$K$2:$O$7,4,0))</f>
        <v>0</v>
      </c>
      <c r="J3094" s="17">
        <f>INT((VLOOKUP($C3094,装备数值,4,0)+VLOOKUP($C3094,装备数值,7,0)*($E3094-1))*VLOOKUP($D3094,系数!$K$2:$O$7,5,0))</f>
        <v>0</v>
      </c>
      <c r="K3094" s="17">
        <f>INT(VLOOKUP(E3094,强化金币,2,1)*VLOOKUP(INDEX(装备!F:F,MATCH(属性!A3094,装备!A:A,0)),系数!$K$12:$M$15,3,0))</f>
        <v>247500</v>
      </c>
      <c r="L3094" s="17"/>
      <c r="M3094" s="17"/>
      <c r="N3094" s="17"/>
      <c r="O3094" s="17">
        <f>IF(E3094=1,"",VLOOKUP(E3094,系数!$S$2:$AB$12,MATCH(属性!C3094,评级,0),1))</f>
        <v>0</v>
      </c>
    </row>
    <row r="3095" spans="1:15" ht="17.25" thickBot="1" x14ac:dyDescent="0.4">
      <c r="A3095" s="17">
        <f t="shared" si="96"/>
        <v>7100026</v>
      </c>
      <c r="B3095" s="17" t="s">
        <v>86</v>
      </c>
      <c r="C3095" s="15">
        <f>INDEX(装备!G:G,MATCH(属性!A3095,装备!A:A,0))</f>
        <v>12</v>
      </c>
      <c r="D3095" s="15" t="str">
        <f>INDEX(装备!E:E,MATCH(属性!A3095,装备!A:A,0))</f>
        <v>helmet</v>
      </c>
      <c r="E3095" s="14">
        <v>93</v>
      </c>
      <c r="F3095" s="17">
        <f>INT((VLOOKUP($C3095,装备数值,2,0)+VLOOKUP($C3095,装备数值,5,0)*($E3095-1))*VLOOKUP($D3095,系数!$K$2:$O$7,2,0))</f>
        <v>3920</v>
      </c>
      <c r="G3095" s="17">
        <f>INT((VLOOKUP($C3095,装备数值,3,0)+VLOOKUP($C3095,装备数值,6,0)*($E3095-1))*VLOOKUP($D3095,系数!$K$2:$O$7,3,0))</f>
        <v>0</v>
      </c>
      <c r="H3095" s="17">
        <f t="shared" si="97"/>
        <v>0</v>
      </c>
      <c r="I3095" s="17">
        <f>INT((VLOOKUP($C3095,装备数值,4,0)+VLOOKUP($C3095,装备数值,7,0)*($E3095-1))*VLOOKUP($D3095,系数!$K$2:$O$7,4,0))</f>
        <v>0</v>
      </c>
      <c r="J3095" s="17">
        <f>INT((VLOOKUP($C3095,装备数值,4,0)+VLOOKUP($C3095,装备数值,7,0)*($E3095-1))*VLOOKUP($D3095,系数!$K$2:$O$7,5,0))</f>
        <v>0</v>
      </c>
      <c r="K3095" s="17">
        <f>INT(VLOOKUP(E3095,强化金币,2,1)*VLOOKUP(INDEX(装备!F:F,MATCH(属性!A3095,装备!A:A,0)),系数!$K$12:$M$15,3,0))</f>
        <v>247500</v>
      </c>
      <c r="L3095" s="17"/>
      <c r="M3095" s="17"/>
      <c r="N3095" s="17"/>
      <c r="O3095" s="17">
        <f>IF(E3095=1,"",VLOOKUP(E3095,系数!$S$2:$AB$12,MATCH(属性!C3095,评级,0),1))</f>
        <v>0</v>
      </c>
    </row>
    <row r="3096" spans="1:15" ht="17.25" thickBot="1" x14ac:dyDescent="0.4">
      <c r="A3096" s="17">
        <f t="shared" si="96"/>
        <v>7100026</v>
      </c>
      <c r="B3096" s="17" t="s">
        <v>86</v>
      </c>
      <c r="C3096" s="15">
        <f>INDEX(装备!G:G,MATCH(属性!A3096,装备!A:A,0))</f>
        <v>12</v>
      </c>
      <c r="D3096" s="15" t="str">
        <f>INDEX(装备!E:E,MATCH(属性!A3096,装备!A:A,0))</f>
        <v>helmet</v>
      </c>
      <c r="E3096" s="14">
        <v>94</v>
      </c>
      <c r="F3096" s="17">
        <f>INT((VLOOKUP($C3096,装备数值,2,0)+VLOOKUP($C3096,装备数值,5,0)*($E3096-1))*VLOOKUP($D3096,系数!$K$2:$O$7,2,0))</f>
        <v>3955</v>
      </c>
      <c r="G3096" s="17">
        <f>INT((VLOOKUP($C3096,装备数值,3,0)+VLOOKUP($C3096,装备数值,6,0)*($E3096-1))*VLOOKUP($D3096,系数!$K$2:$O$7,3,0))</f>
        <v>0</v>
      </c>
      <c r="H3096" s="17">
        <f t="shared" si="97"/>
        <v>0</v>
      </c>
      <c r="I3096" s="17">
        <f>INT((VLOOKUP($C3096,装备数值,4,0)+VLOOKUP($C3096,装备数值,7,0)*($E3096-1))*VLOOKUP($D3096,系数!$K$2:$O$7,4,0))</f>
        <v>0</v>
      </c>
      <c r="J3096" s="17">
        <f>INT((VLOOKUP($C3096,装备数值,4,0)+VLOOKUP($C3096,装备数值,7,0)*($E3096-1))*VLOOKUP($D3096,系数!$K$2:$O$7,5,0))</f>
        <v>0</v>
      </c>
      <c r="K3096" s="17">
        <f>INT(VLOOKUP(E3096,强化金币,2,1)*VLOOKUP(INDEX(装备!F:F,MATCH(属性!A3096,装备!A:A,0)),系数!$K$12:$M$15,3,0))</f>
        <v>247500</v>
      </c>
      <c r="L3096" s="17"/>
      <c r="M3096" s="17"/>
      <c r="N3096" s="17"/>
      <c r="O3096" s="17">
        <f>IF(E3096=1,"",VLOOKUP(E3096,系数!$S$2:$AB$12,MATCH(属性!C3096,评级,0),1))</f>
        <v>0</v>
      </c>
    </row>
    <row r="3097" spans="1:15" ht="17.25" thickBot="1" x14ac:dyDescent="0.4">
      <c r="A3097" s="17">
        <f t="shared" si="96"/>
        <v>7100026</v>
      </c>
      <c r="B3097" s="17" t="s">
        <v>86</v>
      </c>
      <c r="C3097" s="15">
        <f>INDEX(装备!G:G,MATCH(属性!A3097,装备!A:A,0))</f>
        <v>12</v>
      </c>
      <c r="D3097" s="15" t="str">
        <f>INDEX(装备!E:E,MATCH(属性!A3097,装备!A:A,0))</f>
        <v>helmet</v>
      </c>
      <c r="E3097" s="14">
        <v>95</v>
      </c>
      <c r="F3097" s="17">
        <f>INT((VLOOKUP($C3097,装备数值,2,0)+VLOOKUP($C3097,装备数值,5,0)*($E3097-1))*VLOOKUP($D3097,系数!$K$2:$O$7,2,0))</f>
        <v>3990</v>
      </c>
      <c r="G3097" s="17">
        <f>INT((VLOOKUP($C3097,装备数值,3,0)+VLOOKUP($C3097,装备数值,6,0)*($E3097-1))*VLOOKUP($D3097,系数!$K$2:$O$7,3,0))</f>
        <v>0</v>
      </c>
      <c r="H3097" s="17">
        <f t="shared" si="97"/>
        <v>0</v>
      </c>
      <c r="I3097" s="17">
        <f>INT((VLOOKUP($C3097,装备数值,4,0)+VLOOKUP($C3097,装备数值,7,0)*($E3097-1))*VLOOKUP($D3097,系数!$K$2:$O$7,4,0))</f>
        <v>0</v>
      </c>
      <c r="J3097" s="17">
        <f>INT((VLOOKUP($C3097,装备数值,4,0)+VLOOKUP($C3097,装备数值,7,0)*($E3097-1))*VLOOKUP($D3097,系数!$K$2:$O$7,5,0))</f>
        <v>0</v>
      </c>
      <c r="K3097" s="17">
        <f>INT(VLOOKUP(E3097,强化金币,2,1)*VLOOKUP(INDEX(装备!F:F,MATCH(属性!A3097,装备!A:A,0)),系数!$K$12:$M$15,3,0))</f>
        <v>247500</v>
      </c>
      <c r="L3097" s="17"/>
      <c r="M3097" s="17"/>
      <c r="N3097" s="17"/>
      <c r="O3097" s="17">
        <f>IF(E3097=1,"",VLOOKUP(E3097,系数!$S$2:$AB$12,MATCH(属性!C3097,评级,0),1))</f>
        <v>0</v>
      </c>
    </row>
    <row r="3098" spans="1:15" ht="17.25" thickBot="1" x14ac:dyDescent="0.4">
      <c r="A3098" s="17">
        <f t="shared" si="96"/>
        <v>7100026</v>
      </c>
      <c r="B3098" s="17" t="s">
        <v>86</v>
      </c>
      <c r="C3098" s="15">
        <f>INDEX(装备!G:G,MATCH(属性!A3098,装备!A:A,0))</f>
        <v>12</v>
      </c>
      <c r="D3098" s="15" t="str">
        <f>INDEX(装备!E:E,MATCH(属性!A3098,装备!A:A,0))</f>
        <v>helmet</v>
      </c>
      <c r="E3098" s="14">
        <v>96</v>
      </c>
      <c r="F3098" s="17">
        <f>INT((VLOOKUP($C3098,装备数值,2,0)+VLOOKUP($C3098,装备数值,5,0)*($E3098-1))*VLOOKUP($D3098,系数!$K$2:$O$7,2,0))</f>
        <v>4025</v>
      </c>
      <c r="G3098" s="17">
        <f>INT((VLOOKUP($C3098,装备数值,3,0)+VLOOKUP($C3098,装备数值,6,0)*($E3098-1))*VLOOKUP($D3098,系数!$K$2:$O$7,3,0))</f>
        <v>0</v>
      </c>
      <c r="H3098" s="17">
        <f t="shared" si="97"/>
        <v>0</v>
      </c>
      <c r="I3098" s="17">
        <f>INT((VLOOKUP($C3098,装备数值,4,0)+VLOOKUP($C3098,装备数值,7,0)*($E3098-1))*VLOOKUP($D3098,系数!$K$2:$O$7,4,0))</f>
        <v>0</v>
      </c>
      <c r="J3098" s="17">
        <f>INT((VLOOKUP($C3098,装备数值,4,0)+VLOOKUP($C3098,装备数值,7,0)*($E3098-1))*VLOOKUP($D3098,系数!$K$2:$O$7,5,0))</f>
        <v>0</v>
      </c>
      <c r="K3098" s="17">
        <f>INT(VLOOKUP(E3098,强化金币,2,1)*VLOOKUP(INDEX(装备!F:F,MATCH(属性!A3098,装备!A:A,0)),系数!$K$12:$M$15,3,0))</f>
        <v>247500</v>
      </c>
      <c r="L3098" s="17"/>
      <c r="M3098" s="17"/>
      <c r="N3098" s="17"/>
      <c r="O3098" s="17">
        <f>IF(E3098=1,"",VLOOKUP(E3098,系数!$S$2:$AB$12,MATCH(属性!C3098,评级,0),1))</f>
        <v>0</v>
      </c>
    </row>
    <row r="3099" spans="1:15" ht="17.25" thickBot="1" x14ac:dyDescent="0.4">
      <c r="A3099" s="17">
        <f t="shared" si="96"/>
        <v>7100026</v>
      </c>
      <c r="B3099" s="17" t="s">
        <v>86</v>
      </c>
      <c r="C3099" s="15">
        <f>INDEX(装备!G:G,MATCH(属性!A3099,装备!A:A,0))</f>
        <v>12</v>
      </c>
      <c r="D3099" s="15" t="str">
        <f>INDEX(装备!E:E,MATCH(属性!A3099,装备!A:A,0))</f>
        <v>helmet</v>
      </c>
      <c r="E3099" s="14">
        <v>97</v>
      </c>
      <c r="F3099" s="17">
        <f>INT((VLOOKUP($C3099,装备数值,2,0)+VLOOKUP($C3099,装备数值,5,0)*($E3099-1))*VLOOKUP($D3099,系数!$K$2:$O$7,2,0))</f>
        <v>4060</v>
      </c>
      <c r="G3099" s="17">
        <f>INT((VLOOKUP($C3099,装备数值,3,0)+VLOOKUP($C3099,装备数值,6,0)*($E3099-1))*VLOOKUP($D3099,系数!$K$2:$O$7,3,0))</f>
        <v>0</v>
      </c>
      <c r="H3099" s="17">
        <f t="shared" si="97"/>
        <v>0</v>
      </c>
      <c r="I3099" s="17">
        <f>INT((VLOOKUP($C3099,装备数值,4,0)+VLOOKUP($C3099,装备数值,7,0)*($E3099-1))*VLOOKUP($D3099,系数!$K$2:$O$7,4,0))</f>
        <v>0</v>
      </c>
      <c r="J3099" s="17">
        <f>INT((VLOOKUP($C3099,装备数值,4,0)+VLOOKUP($C3099,装备数值,7,0)*($E3099-1))*VLOOKUP($D3099,系数!$K$2:$O$7,5,0))</f>
        <v>0</v>
      </c>
      <c r="K3099" s="17">
        <f>INT(VLOOKUP(E3099,强化金币,2,1)*VLOOKUP(INDEX(装备!F:F,MATCH(属性!A3099,装备!A:A,0)),系数!$K$12:$M$15,3,0))</f>
        <v>247500</v>
      </c>
      <c r="L3099" s="17"/>
      <c r="M3099" s="17"/>
      <c r="N3099" s="17"/>
      <c r="O3099" s="17">
        <f>IF(E3099=1,"",VLOOKUP(E3099,系数!$S$2:$AB$12,MATCH(属性!C3099,评级,0),1))</f>
        <v>0</v>
      </c>
    </row>
    <row r="3100" spans="1:15" ht="17.25" thickBot="1" x14ac:dyDescent="0.4">
      <c r="A3100" s="17">
        <f t="shared" si="96"/>
        <v>7100026</v>
      </c>
      <c r="B3100" s="17" t="s">
        <v>86</v>
      </c>
      <c r="C3100" s="15">
        <f>INDEX(装备!G:G,MATCH(属性!A3100,装备!A:A,0))</f>
        <v>12</v>
      </c>
      <c r="D3100" s="15" t="str">
        <f>INDEX(装备!E:E,MATCH(属性!A3100,装备!A:A,0))</f>
        <v>helmet</v>
      </c>
      <c r="E3100" s="14">
        <v>98</v>
      </c>
      <c r="F3100" s="17">
        <f>INT((VLOOKUP($C3100,装备数值,2,0)+VLOOKUP($C3100,装备数值,5,0)*($E3100-1))*VLOOKUP($D3100,系数!$K$2:$O$7,2,0))</f>
        <v>4095</v>
      </c>
      <c r="G3100" s="17">
        <f>INT((VLOOKUP($C3100,装备数值,3,0)+VLOOKUP($C3100,装备数值,6,0)*($E3100-1))*VLOOKUP($D3100,系数!$K$2:$O$7,3,0))</f>
        <v>0</v>
      </c>
      <c r="H3100" s="17">
        <f t="shared" si="97"/>
        <v>0</v>
      </c>
      <c r="I3100" s="17">
        <f>INT((VLOOKUP($C3100,装备数值,4,0)+VLOOKUP($C3100,装备数值,7,0)*($E3100-1))*VLOOKUP($D3100,系数!$K$2:$O$7,4,0))</f>
        <v>0</v>
      </c>
      <c r="J3100" s="17">
        <f>INT((VLOOKUP($C3100,装备数值,4,0)+VLOOKUP($C3100,装备数值,7,0)*($E3100-1))*VLOOKUP($D3100,系数!$K$2:$O$7,5,0))</f>
        <v>0</v>
      </c>
      <c r="K3100" s="17">
        <f>INT(VLOOKUP(E3100,强化金币,2,1)*VLOOKUP(INDEX(装备!F:F,MATCH(属性!A3100,装备!A:A,0)),系数!$K$12:$M$15,3,0))</f>
        <v>247500</v>
      </c>
      <c r="L3100" s="17"/>
      <c r="M3100" s="17"/>
      <c r="N3100" s="17"/>
      <c r="O3100" s="17">
        <f>IF(E3100=1,"",VLOOKUP(E3100,系数!$S$2:$AB$12,MATCH(属性!C3100,评级,0),1))</f>
        <v>0</v>
      </c>
    </row>
    <row r="3101" spans="1:15" ht="17.25" thickBot="1" x14ac:dyDescent="0.4">
      <c r="A3101" s="17">
        <f t="shared" si="96"/>
        <v>7100026</v>
      </c>
      <c r="B3101" s="17" t="s">
        <v>86</v>
      </c>
      <c r="C3101" s="15">
        <f>INDEX(装备!G:G,MATCH(属性!A3101,装备!A:A,0))</f>
        <v>12</v>
      </c>
      <c r="D3101" s="15" t="str">
        <f>INDEX(装备!E:E,MATCH(属性!A3101,装备!A:A,0))</f>
        <v>helmet</v>
      </c>
      <c r="E3101" s="14">
        <v>99</v>
      </c>
      <c r="F3101" s="17">
        <f>INT((VLOOKUP($C3101,装备数值,2,0)+VLOOKUP($C3101,装备数值,5,0)*($E3101-1))*VLOOKUP($D3101,系数!$K$2:$O$7,2,0))</f>
        <v>4130</v>
      </c>
      <c r="G3101" s="17">
        <f>INT((VLOOKUP($C3101,装备数值,3,0)+VLOOKUP($C3101,装备数值,6,0)*($E3101-1))*VLOOKUP($D3101,系数!$K$2:$O$7,3,0))</f>
        <v>0</v>
      </c>
      <c r="H3101" s="17">
        <f t="shared" si="97"/>
        <v>0</v>
      </c>
      <c r="I3101" s="17">
        <f>INT((VLOOKUP($C3101,装备数值,4,0)+VLOOKUP($C3101,装备数值,7,0)*($E3101-1))*VLOOKUP($D3101,系数!$K$2:$O$7,4,0))</f>
        <v>0</v>
      </c>
      <c r="J3101" s="17">
        <f>INT((VLOOKUP($C3101,装备数值,4,0)+VLOOKUP($C3101,装备数值,7,0)*($E3101-1))*VLOOKUP($D3101,系数!$K$2:$O$7,5,0))</f>
        <v>0</v>
      </c>
      <c r="K3101" s="17">
        <f>INT(VLOOKUP(E3101,强化金币,2,1)*VLOOKUP(INDEX(装备!F:F,MATCH(属性!A3101,装备!A:A,0)),系数!$K$12:$M$15,3,0))</f>
        <v>247500</v>
      </c>
      <c r="L3101" s="17"/>
      <c r="M3101" s="17"/>
      <c r="N3101" s="17"/>
      <c r="O3101" s="17">
        <f>IF(E3101=1,"",VLOOKUP(E3101,系数!$S$2:$AB$12,MATCH(属性!C3101,评级,0),1))</f>
        <v>0</v>
      </c>
    </row>
    <row r="3102" spans="1:15" ht="17.25" thickBot="1" x14ac:dyDescent="0.4">
      <c r="A3102" s="17">
        <f t="shared" si="96"/>
        <v>7100026</v>
      </c>
      <c r="B3102" s="17" t="s">
        <v>86</v>
      </c>
      <c r="C3102" s="15">
        <f>INDEX(装备!G:G,MATCH(属性!A3102,装备!A:A,0))</f>
        <v>12</v>
      </c>
      <c r="D3102" s="15" t="str">
        <f>INDEX(装备!E:E,MATCH(属性!A3102,装备!A:A,0))</f>
        <v>helmet</v>
      </c>
      <c r="E3102" s="14">
        <v>100</v>
      </c>
      <c r="F3102" s="17">
        <f>INT((VLOOKUP($C3102,装备数值,2,0)+VLOOKUP($C3102,装备数值,5,0)*($E3102-1))*VLOOKUP($D3102,系数!$K$2:$O$7,2,0))</f>
        <v>4165</v>
      </c>
      <c r="G3102" s="17">
        <f>INT((VLOOKUP($C3102,装备数值,3,0)+VLOOKUP($C3102,装备数值,6,0)*($E3102-1))*VLOOKUP($D3102,系数!$K$2:$O$7,3,0))</f>
        <v>0</v>
      </c>
      <c r="H3102" s="17">
        <f t="shared" si="97"/>
        <v>0</v>
      </c>
      <c r="I3102" s="17">
        <f>INT((VLOOKUP($C3102,装备数值,4,0)+VLOOKUP($C3102,装备数值,7,0)*($E3102-1))*VLOOKUP($D3102,系数!$K$2:$O$7,4,0))</f>
        <v>0</v>
      </c>
      <c r="J3102" s="17">
        <f>INT((VLOOKUP($C3102,装备数值,4,0)+VLOOKUP($C3102,装备数值,7,0)*($E3102-1))*VLOOKUP($D3102,系数!$K$2:$O$7,5,0))</f>
        <v>0</v>
      </c>
      <c r="K3102" s="17">
        <f>INT(VLOOKUP(E3102,强化金币,2,1)*VLOOKUP(INDEX(装备!F:F,MATCH(属性!A3102,装备!A:A,0)),系数!$K$12:$M$15,3,0))</f>
        <v>247500</v>
      </c>
      <c r="L3102" s="17"/>
      <c r="M3102" s="17"/>
      <c r="N3102" s="17"/>
      <c r="O3102" s="17">
        <f>IF(E3102=1,"",VLOOKUP(E3102,系数!$S$2:$AB$12,MATCH(属性!C3102,评级,0),1))</f>
        <v>0</v>
      </c>
    </row>
    <row r="3103" spans="1:15" ht="17.25" thickBot="1" x14ac:dyDescent="0.4">
      <c r="A3103" s="17">
        <f t="shared" si="96"/>
        <v>7100026</v>
      </c>
      <c r="B3103" s="17" t="s">
        <v>86</v>
      </c>
      <c r="C3103" s="15">
        <f>INDEX(装备!G:G,MATCH(属性!A3103,装备!A:A,0))</f>
        <v>12</v>
      </c>
      <c r="D3103" s="15" t="str">
        <f>INDEX(装备!E:E,MATCH(属性!A3103,装备!A:A,0))</f>
        <v>helmet</v>
      </c>
      <c r="E3103" s="14">
        <v>101</v>
      </c>
      <c r="F3103" s="17">
        <f>INT((VLOOKUP($C3103,装备数值,2,0)+VLOOKUP($C3103,装备数值,5,0)*($E3103-1))*VLOOKUP($D3103,系数!$K$2:$O$7,2,0))</f>
        <v>4200</v>
      </c>
      <c r="G3103" s="17">
        <f>INT((VLOOKUP($C3103,装备数值,3,0)+VLOOKUP($C3103,装备数值,6,0)*($E3103-1))*VLOOKUP($D3103,系数!$K$2:$O$7,3,0))</f>
        <v>0</v>
      </c>
      <c r="H3103" s="17">
        <f t="shared" si="97"/>
        <v>0</v>
      </c>
      <c r="I3103" s="17">
        <f>INT((VLOOKUP($C3103,装备数值,4,0)+VLOOKUP($C3103,装备数值,7,0)*($E3103-1))*VLOOKUP($D3103,系数!$K$2:$O$7,4,0))</f>
        <v>0</v>
      </c>
      <c r="J3103" s="17">
        <f>INT((VLOOKUP($C3103,装备数值,4,0)+VLOOKUP($C3103,装备数值,7,0)*($E3103-1))*VLOOKUP($D3103,系数!$K$2:$O$7,5,0))</f>
        <v>0</v>
      </c>
      <c r="K3103" s="17">
        <f>INT(VLOOKUP(E3103,强化金币,2,1)*VLOOKUP(INDEX(装备!F:F,MATCH(属性!A3103,装备!A:A,0)),系数!$K$12:$M$15,3,0))</f>
        <v>247500</v>
      </c>
      <c r="L3103" s="17"/>
      <c r="M3103" s="17"/>
      <c r="N3103" s="17"/>
      <c r="O3103" s="17">
        <f>IF(E3103=1,"",VLOOKUP(E3103,系数!$S$2:$AB$12,MATCH(属性!C3103,评级,0),1))</f>
        <v>0</v>
      </c>
    </row>
    <row r="3104" spans="1:15" ht="17.25" thickBot="1" x14ac:dyDescent="0.4">
      <c r="A3104" s="17">
        <f t="shared" si="96"/>
        <v>7100026</v>
      </c>
      <c r="B3104" s="17" t="s">
        <v>86</v>
      </c>
      <c r="C3104" s="15">
        <f>INDEX(装备!G:G,MATCH(属性!A3104,装备!A:A,0))</f>
        <v>12</v>
      </c>
      <c r="D3104" s="15" t="str">
        <f>INDEX(装备!E:E,MATCH(属性!A3104,装备!A:A,0))</f>
        <v>helmet</v>
      </c>
      <c r="E3104" s="14">
        <v>102</v>
      </c>
      <c r="F3104" s="17">
        <f>INT((VLOOKUP($C3104,装备数值,2,0)+VLOOKUP($C3104,装备数值,5,0)*($E3104-1))*VLOOKUP($D3104,系数!$K$2:$O$7,2,0))</f>
        <v>4235</v>
      </c>
      <c r="G3104" s="17">
        <f>INT((VLOOKUP($C3104,装备数值,3,0)+VLOOKUP($C3104,装备数值,6,0)*($E3104-1))*VLOOKUP($D3104,系数!$K$2:$O$7,3,0))</f>
        <v>0</v>
      </c>
      <c r="H3104" s="17">
        <f t="shared" si="97"/>
        <v>0</v>
      </c>
      <c r="I3104" s="17">
        <f>INT((VLOOKUP($C3104,装备数值,4,0)+VLOOKUP($C3104,装备数值,7,0)*($E3104-1))*VLOOKUP($D3104,系数!$K$2:$O$7,4,0))</f>
        <v>0</v>
      </c>
      <c r="J3104" s="17">
        <f>INT((VLOOKUP($C3104,装备数值,4,0)+VLOOKUP($C3104,装备数值,7,0)*($E3104-1))*VLOOKUP($D3104,系数!$K$2:$O$7,5,0))</f>
        <v>0</v>
      </c>
      <c r="K3104" s="17">
        <f>INT(VLOOKUP(E3104,强化金币,2,1)*VLOOKUP(INDEX(装备!F:F,MATCH(属性!A3104,装备!A:A,0)),系数!$K$12:$M$15,3,0))</f>
        <v>247500</v>
      </c>
      <c r="L3104" s="17"/>
      <c r="M3104" s="17"/>
      <c r="N3104" s="17"/>
      <c r="O3104" s="17">
        <f>IF(E3104=1,"",VLOOKUP(E3104,系数!$S$2:$AB$12,MATCH(属性!C3104,评级,0),1))</f>
        <v>0</v>
      </c>
    </row>
    <row r="3105" spans="1:15" ht="17.25" thickBot="1" x14ac:dyDescent="0.4">
      <c r="A3105" s="17">
        <f t="shared" si="96"/>
        <v>7100026</v>
      </c>
      <c r="B3105" s="17" t="s">
        <v>86</v>
      </c>
      <c r="C3105" s="15">
        <f>INDEX(装备!G:G,MATCH(属性!A3105,装备!A:A,0))</f>
        <v>12</v>
      </c>
      <c r="D3105" s="15" t="str">
        <f>INDEX(装备!E:E,MATCH(属性!A3105,装备!A:A,0))</f>
        <v>helmet</v>
      </c>
      <c r="E3105" s="14">
        <v>103</v>
      </c>
      <c r="F3105" s="17">
        <f>INT((VLOOKUP($C3105,装备数值,2,0)+VLOOKUP($C3105,装备数值,5,0)*($E3105-1))*VLOOKUP($D3105,系数!$K$2:$O$7,2,0))</f>
        <v>4270</v>
      </c>
      <c r="G3105" s="17">
        <f>INT((VLOOKUP($C3105,装备数值,3,0)+VLOOKUP($C3105,装备数值,6,0)*($E3105-1))*VLOOKUP($D3105,系数!$K$2:$O$7,3,0))</f>
        <v>0</v>
      </c>
      <c r="H3105" s="17">
        <f t="shared" si="97"/>
        <v>0</v>
      </c>
      <c r="I3105" s="17">
        <f>INT((VLOOKUP($C3105,装备数值,4,0)+VLOOKUP($C3105,装备数值,7,0)*($E3105-1))*VLOOKUP($D3105,系数!$K$2:$O$7,4,0))</f>
        <v>0</v>
      </c>
      <c r="J3105" s="17">
        <f>INT((VLOOKUP($C3105,装备数值,4,0)+VLOOKUP($C3105,装备数值,7,0)*($E3105-1))*VLOOKUP($D3105,系数!$K$2:$O$7,5,0))</f>
        <v>0</v>
      </c>
      <c r="K3105" s="17">
        <f>INT(VLOOKUP(E3105,强化金币,2,1)*VLOOKUP(INDEX(装备!F:F,MATCH(属性!A3105,装备!A:A,0)),系数!$K$12:$M$15,3,0))</f>
        <v>247500</v>
      </c>
      <c r="L3105" s="17"/>
      <c r="M3105" s="17"/>
      <c r="N3105" s="17"/>
      <c r="O3105" s="17">
        <f>IF(E3105=1,"",VLOOKUP(E3105,系数!$S$2:$AB$12,MATCH(属性!C3105,评级,0),1))</f>
        <v>0</v>
      </c>
    </row>
    <row r="3106" spans="1:15" ht="17.25" thickBot="1" x14ac:dyDescent="0.4">
      <c r="A3106" s="17">
        <f t="shared" si="96"/>
        <v>7100026</v>
      </c>
      <c r="B3106" s="17" t="s">
        <v>86</v>
      </c>
      <c r="C3106" s="15">
        <f>INDEX(装备!G:G,MATCH(属性!A3106,装备!A:A,0))</f>
        <v>12</v>
      </c>
      <c r="D3106" s="15" t="str">
        <f>INDEX(装备!E:E,MATCH(属性!A3106,装备!A:A,0))</f>
        <v>helmet</v>
      </c>
      <c r="E3106" s="14">
        <v>104</v>
      </c>
      <c r="F3106" s="17">
        <f>INT((VLOOKUP($C3106,装备数值,2,0)+VLOOKUP($C3106,装备数值,5,0)*($E3106-1))*VLOOKUP($D3106,系数!$K$2:$O$7,2,0))</f>
        <v>4305</v>
      </c>
      <c r="G3106" s="17">
        <f>INT((VLOOKUP($C3106,装备数值,3,0)+VLOOKUP($C3106,装备数值,6,0)*($E3106-1))*VLOOKUP($D3106,系数!$K$2:$O$7,3,0))</f>
        <v>0</v>
      </c>
      <c r="H3106" s="17">
        <f t="shared" si="97"/>
        <v>0</v>
      </c>
      <c r="I3106" s="17">
        <f>INT((VLOOKUP($C3106,装备数值,4,0)+VLOOKUP($C3106,装备数值,7,0)*($E3106-1))*VLOOKUP($D3106,系数!$K$2:$O$7,4,0))</f>
        <v>0</v>
      </c>
      <c r="J3106" s="17">
        <f>INT((VLOOKUP($C3106,装备数值,4,0)+VLOOKUP($C3106,装备数值,7,0)*($E3106-1))*VLOOKUP($D3106,系数!$K$2:$O$7,5,0))</f>
        <v>0</v>
      </c>
      <c r="K3106" s="17">
        <f>INT(VLOOKUP(E3106,强化金币,2,1)*VLOOKUP(INDEX(装备!F:F,MATCH(属性!A3106,装备!A:A,0)),系数!$K$12:$M$15,3,0))</f>
        <v>247500</v>
      </c>
      <c r="L3106" s="17"/>
      <c r="M3106" s="17"/>
      <c r="N3106" s="17"/>
      <c r="O3106" s="17">
        <f>IF(E3106=1,"",VLOOKUP(E3106,系数!$S$2:$AB$12,MATCH(属性!C3106,评级,0),1))</f>
        <v>0</v>
      </c>
    </row>
    <row r="3107" spans="1:15" ht="17.25" thickBot="1" x14ac:dyDescent="0.4">
      <c r="A3107" s="17">
        <f t="shared" si="96"/>
        <v>7100026</v>
      </c>
      <c r="B3107" s="17" t="s">
        <v>86</v>
      </c>
      <c r="C3107" s="15">
        <f>INDEX(装备!G:G,MATCH(属性!A3107,装备!A:A,0))</f>
        <v>12</v>
      </c>
      <c r="D3107" s="15" t="str">
        <f>INDEX(装备!E:E,MATCH(属性!A3107,装备!A:A,0))</f>
        <v>helmet</v>
      </c>
      <c r="E3107" s="14">
        <v>105</v>
      </c>
      <c r="F3107" s="17">
        <f>INT((VLOOKUP($C3107,装备数值,2,0)+VLOOKUP($C3107,装备数值,5,0)*($E3107-1))*VLOOKUP($D3107,系数!$K$2:$O$7,2,0))</f>
        <v>4340</v>
      </c>
      <c r="G3107" s="17">
        <f>INT((VLOOKUP($C3107,装备数值,3,0)+VLOOKUP($C3107,装备数值,6,0)*($E3107-1))*VLOOKUP($D3107,系数!$K$2:$O$7,3,0))</f>
        <v>0</v>
      </c>
      <c r="H3107" s="17">
        <f t="shared" si="97"/>
        <v>0</v>
      </c>
      <c r="I3107" s="17">
        <f>INT((VLOOKUP($C3107,装备数值,4,0)+VLOOKUP($C3107,装备数值,7,0)*($E3107-1))*VLOOKUP($D3107,系数!$K$2:$O$7,4,0))</f>
        <v>0</v>
      </c>
      <c r="J3107" s="17">
        <f>INT((VLOOKUP($C3107,装备数值,4,0)+VLOOKUP($C3107,装备数值,7,0)*($E3107-1))*VLOOKUP($D3107,系数!$K$2:$O$7,5,0))</f>
        <v>0</v>
      </c>
      <c r="K3107" s="17">
        <f>INT(VLOOKUP(E3107,强化金币,2,1)*VLOOKUP(INDEX(装备!F:F,MATCH(属性!A3107,装备!A:A,0)),系数!$K$12:$M$15,3,0))</f>
        <v>247500</v>
      </c>
      <c r="L3107" s="17"/>
      <c r="M3107" s="17"/>
      <c r="N3107" s="17"/>
      <c r="O3107" s="17">
        <f>IF(E3107=1,"",VLOOKUP(E3107,系数!$S$2:$AB$12,MATCH(属性!C3107,评级,0),1))</f>
        <v>0</v>
      </c>
    </row>
    <row r="3108" spans="1:15" ht="17.25" thickBot="1" x14ac:dyDescent="0.4">
      <c r="A3108" s="17">
        <f t="shared" si="96"/>
        <v>7100026</v>
      </c>
      <c r="B3108" s="17" t="s">
        <v>86</v>
      </c>
      <c r="C3108" s="15">
        <f>INDEX(装备!G:G,MATCH(属性!A3108,装备!A:A,0))</f>
        <v>12</v>
      </c>
      <c r="D3108" s="15" t="str">
        <f>INDEX(装备!E:E,MATCH(属性!A3108,装备!A:A,0))</f>
        <v>helmet</v>
      </c>
      <c r="E3108" s="14">
        <v>106</v>
      </c>
      <c r="F3108" s="17">
        <f>INT((VLOOKUP($C3108,装备数值,2,0)+VLOOKUP($C3108,装备数值,5,0)*($E3108-1))*VLOOKUP($D3108,系数!$K$2:$O$7,2,0))</f>
        <v>4375</v>
      </c>
      <c r="G3108" s="17">
        <f>INT((VLOOKUP($C3108,装备数值,3,0)+VLOOKUP($C3108,装备数值,6,0)*($E3108-1))*VLOOKUP($D3108,系数!$K$2:$O$7,3,0))</f>
        <v>0</v>
      </c>
      <c r="H3108" s="17">
        <f t="shared" si="97"/>
        <v>0</v>
      </c>
      <c r="I3108" s="17">
        <f>INT((VLOOKUP($C3108,装备数值,4,0)+VLOOKUP($C3108,装备数值,7,0)*($E3108-1))*VLOOKUP($D3108,系数!$K$2:$O$7,4,0))</f>
        <v>0</v>
      </c>
      <c r="J3108" s="17">
        <f>INT((VLOOKUP($C3108,装备数值,4,0)+VLOOKUP($C3108,装备数值,7,0)*($E3108-1))*VLOOKUP($D3108,系数!$K$2:$O$7,5,0))</f>
        <v>0</v>
      </c>
      <c r="K3108" s="17">
        <f>INT(VLOOKUP(E3108,强化金币,2,1)*VLOOKUP(INDEX(装备!F:F,MATCH(属性!A3108,装备!A:A,0)),系数!$K$12:$M$15,3,0))</f>
        <v>247500</v>
      </c>
      <c r="L3108" s="17"/>
      <c r="M3108" s="17"/>
      <c r="N3108" s="17"/>
      <c r="O3108" s="17">
        <f>IF(E3108=1,"",VLOOKUP(E3108,系数!$S$2:$AB$12,MATCH(属性!C3108,评级,0),1))</f>
        <v>0</v>
      </c>
    </row>
    <row r="3109" spans="1:15" ht="17.25" thickBot="1" x14ac:dyDescent="0.4">
      <c r="A3109" s="17">
        <f t="shared" si="96"/>
        <v>7100026</v>
      </c>
      <c r="B3109" s="17" t="s">
        <v>86</v>
      </c>
      <c r="C3109" s="15">
        <f>INDEX(装备!G:G,MATCH(属性!A3109,装备!A:A,0))</f>
        <v>12</v>
      </c>
      <c r="D3109" s="15" t="str">
        <f>INDEX(装备!E:E,MATCH(属性!A3109,装备!A:A,0))</f>
        <v>helmet</v>
      </c>
      <c r="E3109" s="14">
        <v>107</v>
      </c>
      <c r="F3109" s="17">
        <f>INT((VLOOKUP($C3109,装备数值,2,0)+VLOOKUP($C3109,装备数值,5,0)*($E3109-1))*VLOOKUP($D3109,系数!$K$2:$O$7,2,0))</f>
        <v>4410</v>
      </c>
      <c r="G3109" s="17">
        <f>INT((VLOOKUP($C3109,装备数值,3,0)+VLOOKUP($C3109,装备数值,6,0)*($E3109-1))*VLOOKUP($D3109,系数!$K$2:$O$7,3,0))</f>
        <v>0</v>
      </c>
      <c r="H3109" s="17">
        <f t="shared" si="97"/>
        <v>0</v>
      </c>
      <c r="I3109" s="17">
        <f>INT((VLOOKUP($C3109,装备数值,4,0)+VLOOKUP($C3109,装备数值,7,0)*($E3109-1))*VLOOKUP($D3109,系数!$K$2:$O$7,4,0))</f>
        <v>0</v>
      </c>
      <c r="J3109" s="17">
        <f>INT((VLOOKUP($C3109,装备数值,4,0)+VLOOKUP($C3109,装备数值,7,0)*($E3109-1))*VLOOKUP($D3109,系数!$K$2:$O$7,5,0))</f>
        <v>0</v>
      </c>
      <c r="K3109" s="17">
        <f>INT(VLOOKUP(E3109,强化金币,2,1)*VLOOKUP(INDEX(装备!F:F,MATCH(属性!A3109,装备!A:A,0)),系数!$K$12:$M$15,3,0))</f>
        <v>247500</v>
      </c>
      <c r="L3109" s="17"/>
      <c r="M3109" s="17"/>
      <c r="N3109" s="17"/>
      <c r="O3109" s="17">
        <f>IF(E3109=1,"",VLOOKUP(E3109,系数!$S$2:$AB$12,MATCH(属性!C3109,评级,0),1))</f>
        <v>0</v>
      </c>
    </row>
    <row r="3110" spans="1:15" ht="17.25" thickBot="1" x14ac:dyDescent="0.4">
      <c r="A3110" s="17">
        <f t="shared" si="96"/>
        <v>7100026</v>
      </c>
      <c r="B3110" s="17" t="s">
        <v>86</v>
      </c>
      <c r="C3110" s="15">
        <f>INDEX(装备!G:G,MATCH(属性!A3110,装备!A:A,0))</f>
        <v>12</v>
      </c>
      <c r="D3110" s="15" t="str">
        <f>INDEX(装备!E:E,MATCH(属性!A3110,装备!A:A,0))</f>
        <v>helmet</v>
      </c>
      <c r="E3110" s="14">
        <v>108</v>
      </c>
      <c r="F3110" s="17">
        <f>INT((VLOOKUP($C3110,装备数值,2,0)+VLOOKUP($C3110,装备数值,5,0)*($E3110-1))*VLOOKUP($D3110,系数!$K$2:$O$7,2,0))</f>
        <v>4445</v>
      </c>
      <c r="G3110" s="17">
        <f>INT((VLOOKUP($C3110,装备数值,3,0)+VLOOKUP($C3110,装备数值,6,0)*($E3110-1))*VLOOKUP($D3110,系数!$K$2:$O$7,3,0))</f>
        <v>0</v>
      </c>
      <c r="H3110" s="17">
        <f t="shared" si="97"/>
        <v>0</v>
      </c>
      <c r="I3110" s="17">
        <f>INT((VLOOKUP($C3110,装备数值,4,0)+VLOOKUP($C3110,装备数值,7,0)*($E3110-1))*VLOOKUP($D3110,系数!$K$2:$O$7,4,0))</f>
        <v>0</v>
      </c>
      <c r="J3110" s="17">
        <f>INT((VLOOKUP($C3110,装备数值,4,0)+VLOOKUP($C3110,装备数值,7,0)*($E3110-1))*VLOOKUP($D3110,系数!$K$2:$O$7,5,0))</f>
        <v>0</v>
      </c>
      <c r="K3110" s="17">
        <f>INT(VLOOKUP(E3110,强化金币,2,1)*VLOOKUP(INDEX(装备!F:F,MATCH(属性!A3110,装备!A:A,0)),系数!$K$12:$M$15,3,0))</f>
        <v>247500</v>
      </c>
      <c r="L3110" s="17"/>
      <c r="M3110" s="17"/>
      <c r="N3110" s="17"/>
      <c r="O3110" s="17">
        <f>IF(E3110=1,"",VLOOKUP(E3110,系数!$S$2:$AB$12,MATCH(属性!C3110,评级,0),1))</f>
        <v>0</v>
      </c>
    </row>
    <row r="3111" spans="1:15" ht="17.25" thickBot="1" x14ac:dyDescent="0.4">
      <c r="A3111" s="17">
        <f t="shared" si="96"/>
        <v>7100026</v>
      </c>
      <c r="B3111" s="17" t="s">
        <v>86</v>
      </c>
      <c r="C3111" s="15">
        <f>INDEX(装备!G:G,MATCH(属性!A3111,装备!A:A,0))</f>
        <v>12</v>
      </c>
      <c r="D3111" s="15" t="str">
        <f>INDEX(装备!E:E,MATCH(属性!A3111,装备!A:A,0))</f>
        <v>helmet</v>
      </c>
      <c r="E3111" s="14">
        <v>109</v>
      </c>
      <c r="F3111" s="17">
        <f>INT((VLOOKUP($C3111,装备数值,2,0)+VLOOKUP($C3111,装备数值,5,0)*($E3111-1))*VLOOKUP($D3111,系数!$K$2:$O$7,2,0))</f>
        <v>4480</v>
      </c>
      <c r="G3111" s="17">
        <f>INT((VLOOKUP($C3111,装备数值,3,0)+VLOOKUP($C3111,装备数值,6,0)*($E3111-1))*VLOOKUP($D3111,系数!$K$2:$O$7,3,0))</f>
        <v>0</v>
      </c>
      <c r="H3111" s="17">
        <f t="shared" si="97"/>
        <v>0</v>
      </c>
      <c r="I3111" s="17">
        <f>INT((VLOOKUP($C3111,装备数值,4,0)+VLOOKUP($C3111,装备数值,7,0)*($E3111-1))*VLOOKUP($D3111,系数!$K$2:$O$7,4,0))</f>
        <v>0</v>
      </c>
      <c r="J3111" s="17">
        <f>INT((VLOOKUP($C3111,装备数值,4,0)+VLOOKUP($C3111,装备数值,7,0)*($E3111-1))*VLOOKUP($D3111,系数!$K$2:$O$7,5,0))</f>
        <v>0</v>
      </c>
      <c r="K3111" s="17">
        <f>INT(VLOOKUP(E3111,强化金币,2,1)*VLOOKUP(INDEX(装备!F:F,MATCH(属性!A3111,装备!A:A,0)),系数!$K$12:$M$15,3,0))</f>
        <v>247500</v>
      </c>
      <c r="L3111" s="17"/>
      <c r="M3111" s="17"/>
      <c r="N3111" s="17"/>
      <c r="O3111" s="17">
        <f>IF(E3111=1,"",VLOOKUP(E3111,系数!$S$2:$AB$12,MATCH(属性!C3111,评级,0),1))</f>
        <v>0</v>
      </c>
    </row>
    <row r="3112" spans="1:15" ht="17.25" thickBot="1" x14ac:dyDescent="0.4">
      <c r="A3112" s="17">
        <f t="shared" si="96"/>
        <v>7100026</v>
      </c>
      <c r="B3112" s="17" t="s">
        <v>86</v>
      </c>
      <c r="C3112" s="15">
        <f>INDEX(装备!G:G,MATCH(属性!A3112,装备!A:A,0))</f>
        <v>12</v>
      </c>
      <c r="D3112" s="15" t="str">
        <f>INDEX(装备!E:E,MATCH(属性!A3112,装备!A:A,0))</f>
        <v>helmet</v>
      </c>
      <c r="E3112" s="14">
        <v>110</v>
      </c>
      <c r="F3112" s="17">
        <f>INT((VLOOKUP($C3112,装备数值,2,0)+VLOOKUP($C3112,装备数值,5,0)*($E3112-1))*VLOOKUP($D3112,系数!$K$2:$O$7,2,0))</f>
        <v>4515</v>
      </c>
      <c r="G3112" s="17">
        <f>INT((VLOOKUP($C3112,装备数值,3,0)+VLOOKUP($C3112,装备数值,6,0)*($E3112-1))*VLOOKUP($D3112,系数!$K$2:$O$7,3,0))</f>
        <v>0</v>
      </c>
      <c r="H3112" s="17">
        <f t="shared" si="97"/>
        <v>0</v>
      </c>
      <c r="I3112" s="17">
        <f>INT((VLOOKUP($C3112,装备数值,4,0)+VLOOKUP($C3112,装备数值,7,0)*($E3112-1))*VLOOKUP($D3112,系数!$K$2:$O$7,4,0))</f>
        <v>0</v>
      </c>
      <c r="J3112" s="17">
        <f>INT((VLOOKUP($C3112,装备数值,4,0)+VLOOKUP($C3112,装备数值,7,0)*($E3112-1))*VLOOKUP($D3112,系数!$K$2:$O$7,5,0))</f>
        <v>0</v>
      </c>
      <c r="K3112" s="17">
        <f>INT(VLOOKUP(E3112,强化金币,2,1)*VLOOKUP(INDEX(装备!F:F,MATCH(属性!A3112,装备!A:A,0)),系数!$K$12:$M$15,3,0))</f>
        <v>247500</v>
      </c>
      <c r="L3112" s="17"/>
      <c r="M3112" s="17"/>
      <c r="N3112" s="17"/>
      <c r="O3112" s="17">
        <f>IF(E3112=1,"",VLOOKUP(E3112,系数!$S$2:$AB$12,MATCH(属性!C3112,评级,0),1))</f>
        <v>0</v>
      </c>
    </row>
    <row r="3113" spans="1:15" ht="17.25" thickBot="1" x14ac:dyDescent="0.4">
      <c r="A3113" s="17">
        <f t="shared" si="96"/>
        <v>7100026</v>
      </c>
      <c r="B3113" s="17" t="s">
        <v>86</v>
      </c>
      <c r="C3113" s="15">
        <f>INDEX(装备!G:G,MATCH(属性!A3113,装备!A:A,0))</f>
        <v>12</v>
      </c>
      <c r="D3113" s="15" t="str">
        <f>INDEX(装备!E:E,MATCH(属性!A3113,装备!A:A,0))</f>
        <v>helmet</v>
      </c>
      <c r="E3113" s="14">
        <v>111</v>
      </c>
      <c r="F3113" s="17">
        <f>INT((VLOOKUP($C3113,装备数值,2,0)+VLOOKUP($C3113,装备数值,5,0)*($E3113-1))*VLOOKUP($D3113,系数!$K$2:$O$7,2,0))</f>
        <v>4550</v>
      </c>
      <c r="G3113" s="17">
        <f>INT((VLOOKUP($C3113,装备数值,3,0)+VLOOKUP($C3113,装备数值,6,0)*($E3113-1))*VLOOKUP($D3113,系数!$K$2:$O$7,3,0))</f>
        <v>0</v>
      </c>
      <c r="H3113" s="17">
        <f t="shared" si="97"/>
        <v>0</v>
      </c>
      <c r="I3113" s="17">
        <f>INT((VLOOKUP($C3113,装备数值,4,0)+VLOOKUP($C3113,装备数值,7,0)*($E3113-1))*VLOOKUP($D3113,系数!$K$2:$O$7,4,0))</f>
        <v>0</v>
      </c>
      <c r="J3113" s="17">
        <f>INT((VLOOKUP($C3113,装备数值,4,0)+VLOOKUP($C3113,装备数值,7,0)*($E3113-1))*VLOOKUP($D3113,系数!$K$2:$O$7,5,0))</f>
        <v>0</v>
      </c>
      <c r="K3113" s="17">
        <f>INT(VLOOKUP(E3113,强化金币,2,1)*VLOOKUP(INDEX(装备!F:F,MATCH(属性!A3113,装备!A:A,0)),系数!$K$12:$M$15,3,0))</f>
        <v>247500</v>
      </c>
      <c r="L3113" s="17"/>
      <c r="M3113" s="17"/>
      <c r="N3113" s="17"/>
      <c r="O3113" s="17">
        <f>IF(E3113=1,"",VLOOKUP(E3113,系数!$S$2:$AB$12,MATCH(属性!C3113,评级,0),1))</f>
        <v>0</v>
      </c>
    </row>
    <row r="3114" spans="1:15" ht="17.25" thickBot="1" x14ac:dyDescent="0.4">
      <c r="A3114" s="17">
        <f t="shared" si="96"/>
        <v>7100026</v>
      </c>
      <c r="B3114" s="17" t="s">
        <v>86</v>
      </c>
      <c r="C3114" s="15">
        <f>INDEX(装备!G:G,MATCH(属性!A3114,装备!A:A,0))</f>
        <v>12</v>
      </c>
      <c r="D3114" s="15" t="str">
        <f>INDEX(装备!E:E,MATCH(属性!A3114,装备!A:A,0))</f>
        <v>helmet</v>
      </c>
      <c r="E3114" s="14">
        <v>112</v>
      </c>
      <c r="F3114" s="17">
        <f>INT((VLOOKUP($C3114,装备数值,2,0)+VLOOKUP($C3114,装备数值,5,0)*($E3114-1))*VLOOKUP($D3114,系数!$K$2:$O$7,2,0))</f>
        <v>4585</v>
      </c>
      <c r="G3114" s="17">
        <f>INT((VLOOKUP($C3114,装备数值,3,0)+VLOOKUP($C3114,装备数值,6,0)*($E3114-1))*VLOOKUP($D3114,系数!$K$2:$O$7,3,0))</f>
        <v>0</v>
      </c>
      <c r="H3114" s="17">
        <f t="shared" si="97"/>
        <v>0</v>
      </c>
      <c r="I3114" s="17">
        <f>INT((VLOOKUP($C3114,装备数值,4,0)+VLOOKUP($C3114,装备数值,7,0)*($E3114-1))*VLOOKUP($D3114,系数!$K$2:$O$7,4,0))</f>
        <v>0</v>
      </c>
      <c r="J3114" s="17">
        <f>INT((VLOOKUP($C3114,装备数值,4,0)+VLOOKUP($C3114,装备数值,7,0)*($E3114-1))*VLOOKUP($D3114,系数!$K$2:$O$7,5,0))</f>
        <v>0</v>
      </c>
      <c r="K3114" s="17">
        <f>INT(VLOOKUP(E3114,强化金币,2,1)*VLOOKUP(INDEX(装备!F:F,MATCH(属性!A3114,装备!A:A,0)),系数!$K$12:$M$15,3,0))</f>
        <v>247500</v>
      </c>
      <c r="L3114" s="17"/>
      <c r="M3114" s="17"/>
      <c r="N3114" s="17"/>
      <c r="O3114" s="17">
        <f>IF(E3114=1,"",VLOOKUP(E3114,系数!$S$2:$AB$12,MATCH(属性!C3114,评级,0),1))</f>
        <v>0</v>
      </c>
    </row>
    <row r="3115" spans="1:15" ht="17.25" thickBot="1" x14ac:dyDescent="0.4">
      <c r="A3115" s="17">
        <f t="shared" si="96"/>
        <v>7100026</v>
      </c>
      <c r="B3115" s="17" t="s">
        <v>86</v>
      </c>
      <c r="C3115" s="15">
        <f>INDEX(装备!G:G,MATCH(属性!A3115,装备!A:A,0))</f>
        <v>12</v>
      </c>
      <c r="D3115" s="15" t="str">
        <f>INDEX(装备!E:E,MATCH(属性!A3115,装备!A:A,0))</f>
        <v>helmet</v>
      </c>
      <c r="E3115" s="14">
        <v>113</v>
      </c>
      <c r="F3115" s="17">
        <f>INT((VLOOKUP($C3115,装备数值,2,0)+VLOOKUP($C3115,装备数值,5,0)*($E3115-1))*VLOOKUP($D3115,系数!$K$2:$O$7,2,0))</f>
        <v>4620</v>
      </c>
      <c r="G3115" s="17">
        <f>INT((VLOOKUP($C3115,装备数值,3,0)+VLOOKUP($C3115,装备数值,6,0)*($E3115-1))*VLOOKUP($D3115,系数!$K$2:$O$7,3,0))</f>
        <v>0</v>
      </c>
      <c r="H3115" s="17">
        <f t="shared" si="97"/>
        <v>0</v>
      </c>
      <c r="I3115" s="17">
        <f>INT((VLOOKUP($C3115,装备数值,4,0)+VLOOKUP($C3115,装备数值,7,0)*($E3115-1))*VLOOKUP($D3115,系数!$K$2:$O$7,4,0))</f>
        <v>0</v>
      </c>
      <c r="J3115" s="17">
        <f>INT((VLOOKUP($C3115,装备数值,4,0)+VLOOKUP($C3115,装备数值,7,0)*($E3115-1))*VLOOKUP($D3115,系数!$K$2:$O$7,5,0))</f>
        <v>0</v>
      </c>
      <c r="K3115" s="17">
        <f>INT(VLOOKUP(E3115,强化金币,2,1)*VLOOKUP(INDEX(装备!F:F,MATCH(属性!A3115,装备!A:A,0)),系数!$K$12:$M$15,3,0))</f>
        <v>247500</v>
      </c>
      <c r="L3115" s="17"/>
      <c r="M3115" s="17"/>
      <c r="N3115" s="17"/>
      <c r="O3115" s="17">
        <f>IF(E3115=1,"",VLOOKUP(E3115,系数!$S$2:$AB$12,MATCH(属性!C3115,评级,0),1))</f>
        <v>0</v>
      </c>
    </row>
    <row r="3116" spans="1:15" ht="17.25" thickBot="1" x14ac:dyDescent="0.4">
      <c r="A3116" s="17">
        <f t="shared" si="96"/>
        <v>7100026</v>
      </c>
      <c r="B3116" s="17" t="s">
        <v>86</v>
      </c>
      <c r="C3116" s="15">
        <f>INDEX(装备!G:G,MATCH(属性!A3116,装备!A:A,0))</f>
        <v>12</v>
      </c>
      <c r="D3116" s="15" t="str">
        <f>INDEX(装备!E:E,MATCH(属性!A3116,装备!A:A,0))</f>
        <v>helmet</v>
      </c>
      <c r="E3116" s="14">
        <v>114</v>
      </c>
      <c r="F3116" s="17">
        <f>INT((VLOOKUP($C3116,装备数值,2,0)+VLOOKUP($C3116,装备数值,5,0)*($E3116-1))*VLOOKUP($D3116,系数!$K$2:$O$7,2,0))</f>
        <v>4655</v>
      </c>
      <c r="G3116" s="17">
        <f>INT((VLOOKUP($C3116,装备数值,3,0)+VLOOKUP($C3116,装备数值,6,0)*($E3116-1))*VLOOKUP($D3116,系数!$K$2:$O$7,3,0))</f>
        <v>0</v>
      </c>
      <c r="H3116" s="17">
        <f t="shared" si="97"/>
        <v>0</v>
      </c>
      <c r="I3116" s="17">
        <f>INT((VLOOKUP($C3116,装备数值,4,0)+VLOOKUP($C3116,装备数值,7,0)*($E3116-1))*VLOOKUP($D3116,系数!$K$2:$O$7,4,0))</f>
        <v>0</v>
      </c>
      <c r="J3116" s="17">
        <f>INT((VLOOKUP($C3116,装备数值,4,0)+VLOOKUP($C3116,装备数值,7,0)*($E3116-1))*VLOOKUP($D3116,系数!$K$2:$O$7,5,0))</f>
        <v>0</v>
      </c>
      <c r="K3116" s="17">
        <f>INT(VLOOKUP(E3116,强化金币,2,1)*VLOOKUP(INDEX(装备!F:F,MATCH(属性!A3116,装备!A:A,0)),系数!$K$12:$M$15,3,0))</f>
        <v>247500</v>
      </c>
      <c r="L3116" s="17"/>
      <c r="M3116" s="17"/>
      <c r="N3116" s="17"/>
      <c r="O3116" s="17">
        <f>IF(E3116=1,"",VLOOKUP(E3116,系数!$S$2:$AB$12,MATCH(属性!C3116,评级,0),1))</f>
        <v>0</v>
      </c>
    </row>
    <row r="3117" spans="1:15" ht="17.25" thickBot="1" x14ac:dyDescent="0.4">
      <c r="A3117" s="17">
        <f t="shared" si="96"/>
        <v>7100026</v>
      </c>
      <c r="B3117" s="17" t="s">
        <v>86</v>
      </c>
      <c r="C3117" s="15">
        <f>INDEX(装备!G:G,MATCH(属性!A3117,装备!A:A,0))</f>
        <v>12</v>
      </c>
      <c r="D3117" s="15" t="str">
        <f>INDEX(装备!E:E,MATCH(属性!A3117,装备!A:A,0))</f>
        <v>helmet</v>
      </c>
      <c r="E3117" s="14">
        <v>115</v>
      </c>
      <c r="F3117" s="17">
        <f>INT((VLOOKUP($C3117,装备数值,2,0)+VLOOKUP($C3117,装备数值,5,0)*($E3117-1))*VLOOKUP($D3117,系数!$K$2:$O$7,2,0))</f>
        <v>4690</v>
      </c>
      <c r="G3117" s="17">
        <f>INT((VLOOKUP($C3117,装备数值,3,0)+VLOOKUP($C3117,装备数值,6,0)*($E3117-1))*VLOOKUP($D3117,系数!$K$2:$O$7,3,0))</f>
        <v>0</v>
      </c>
      <c r="H3117" s="17">
        <f t="shared" si="97"/>
        <v>0</v>
      </c>
      <c r="I3117" s="17">
        <f>INT((VLOOKUP($C3117,装备数值,4,0)+VLOOKUP($C3117,装备数值,7,0)*($E3117-1))*VLOOKUP($D3117,系数!$K$2:$O$7,4,0))</f>
        <v>0</v>
      </c>
      <c r="J3117" s="17">
        <f>INT((VLOOKUP($C3117,装备数值,4,0)+VLOOKUP($C3117,装备数值,7,0)*($E3117-1))*VLOOKUP($D3117,系数!$K$2:$O$7,5,0))</f>
        <v>0</v>
      </c>
      <c r="K3117" s="17">
        <f>INT(VLOOKUP(E3117,强化金币,2,1)*VLOOKUP(INDEX(装备!F:F,MATCH(属性!A3117,装备!A:A,0)),系数!$K$12:$M$15,3,0))</f>
        <v>247500</v>
      </c>
      <c r="L3117" s="17"/>
      <c r="M3117" s="17"/>
      <c r="N3117" s="17"/>
      <c r="O3117" s="17">
        <f>IF(E3117=1,"",VLOOKUP(E3117,系数!$S$2:$AB$12,MATCH(属性!C3117,评级,0),1))</f>
        <v>0</v>
      </c>
    </row>
    <row r="3118" spans="1:15" ht="17.25" thickBot="1" x14ac:dyDescent="0.4">
      <c r="A3118" s="17">
        <f t="shared" si="96"/>
        <v>7100026</v>
      </c>
      <c r="B3118" s="17" t="s">
        <v>86</v>
      </c>
      <c r="C3118" s="15">
        <f>INDEX(装备!G:G,MATCH(属性!A3118,装备!A:A,0))</f>
        <v>12</v>
      </c>
      <c r="D3118" s="15" t="str">
        <f>INDEX(装备!E:E,MATCH(属性!A3118,装备!A:A,0))</f>
        <v>helmet</v>
      </c>
      <c r="E3118" s="14">
        <v>116</v>
      </c>
      <c r="F3118" s="17">
        <f>INT((VLOOKUP($C3118,装备数值,2,0)+VLOOKUP($C3118,装备数值,5,0)*($E3118-1))*VLOOKUP($D3118,系数!$K$2:$O$7,2,0))</f>
        <v>4725</v>
      </c>
      <c r="G3118" s="17">
        <f>INT((VLOOKUP($C3118,装备数值,3,0)+VLOOKUP($C3118,装备数值,6,0)*($E3118-1))*VLOOKUP($D3118,系数!$K$2:$O$7,3,0))</f>
        <v>0</v>
      </c>
      <c r="H3118" s="17">
        <f t="shared" si="97"/>
        <v>0</v>
      </c>
      <c r="I3118" s="17">
        <f>INT((VLOOKUP($C3118,装备数值,4,0)+VLOOKUP($C3118,装备数值,7,0)*($E3118-1))*VLOOKUP($D3118,系数!$K$2:$O$7,4,0))</f>
        <v>0</v>
      </c>
      <c r="J3118" s="17">
        <f>INT((VLOOKUP($C3118,装备数值,4,0)+VLOOKUP($C3118,装备数值,7,0)*($E3118-1))*VLOOKUP($D3118,系数!$K$2:$O$7,5,0))</f>
        <v>0</v>
      </c>
      <c r="K3118" s="17">
        <f>INT(VLOOKUP(E3118,强化金币,2,1)*VLOOKUP(INDEX(装备!F:F,MATCH(属性!A3118,装备!A:A,0)),系数!$K$12:$M$15,3,0))</f>
        <v>247500</v>
      </c>
      <c r="L3118" s="17"/>
      <c r="M3118" s="17"/>
      <c r="N3118" s="17"/>
      <c r="O3118" s="17">
        <f>IF(E3118=1,"",VLOOKUP(E3118,系数!$S$2:$AB$12,MATCH(属性!C3118,评级,0),1))</f>
        <v>0</v>
      </c>
    </row>
    <row r="3119" spans="1:15" ht="17.25" thickBot="1" x14ac:dyDescent="0.4">
      <c r="A3119" s="17">
        <f t="shared" si="96"/>
        <v>7100026</v>
      </c>
      <c r="B3119" s="17" t="s">
        <v>86</v>
      </c>
      <c r="C3119" s="15">
        <f>INDEX(装备!G:G,MATCH(属性!A3119,装备!A:A,0))</f>
        <v>12</v>
      </c>
      <c r="D3119" s="15" t="str">
        <f>INDEX(装备!E:E,MATCH(属性!A3119,装备!A:A,0))</f>
        <v>helmet</v>
      </c>
      <c r="E3119" s="14">
        <v>117</v>
      </c>
      <c r="F3119" s="17">
        <f>INT((VLOOKUP($C3119,装备数值,2,0)+VLOOKUP($C3119,装备数值,5,0)*($E3119-1))*VLOOKUP($D3119,系数!$K$2:$O$7,2,0))</f>
        <v>4760</v>
      </c>
      <c r="G3119" s="17">
        <f>INT((VLOOKUP($C3119,装备数值,3,0)+VLOOKUP($C3119,装备数值,6,0)*($E3119-1))*VLOOKUP($D3119,系数!$K$2:$O$7,3,0))</f>
        <v>0</v>
      </c>
      <c r="H3119" s="17">
        <f t="shared" si="97"/>
        <v>0</v>
      </c>
      <c r="I3119" s="17">
        <f>INT((VLOOKUP($C3119,装备数值,4,0)+VLOOKUP($C3119,装备数值,7,0)*($E3119-1))*VLOOKUP($D3119,系数!$K$2:$O$7,4,0))</f>
        <v>0</v>
      </c>
      <c r="J3119" s="17">
        <f>INT((VLOOKUP($C3119,装备数值,4,0)+VLOOKUP($C3119,装备数值,7,0)*($E3119-1))*VLOOKUP($D3119,系数!$K$2:$O$7,5,0))</f>
        <v>0</v>
      </c>
      <c r="K3119" s="17">
        <f>INT(VLOOKUP(E3119,强化金币,2,1)*VLOOKUP(INDEX(装备!F:F,MATCH(属性!A3119,装备!A:A,0)),系数!$K$12:$M$15,3,0))</f>
        <v>247500</v>
      </c>
      <c r="L3119" s="17"/>
      <c r="M3119" s="17"/>
      <c r="N3119" s="17"/>
      <c r="O3119" s="17">
        <f>IF(E3119=1,"",VLOOKUP(E3119,系数!$S$2:$AB$12,MATCH(属性!C3119,评级,0),1))</f>
        <v>0</v>
      </c>
    </row>
    <row r="3120" spans="1:15" ht="17.25" thickBot="1" x14ac:dyDescent="0.4">
      <c r="A3120" s="17">
        <f t="shared" si="96"/>
        <v>7100026</v>
      </c>
      <c r="B3120" s="17" t="s">
        <v>86</v>
      </c>
      <c r="C3120" s="15">
        <f>INDEX(装备!G:G,MATCH(属性!A3120,装备!A:A,0))</f>
        <v>12</v>
      </c>
      <c r="D3120" s="15" t="str">
        <f>INDEX(装备!E:E,MATCH(属性!A3120,装备!A:A,0))</f>
        <v>helmet</v>
      </c>
      <c r="E3120" s="14">
        <v>118</v>
      </c>
      <c r="F3120" s="17">
        <f>INT((VLOOKUP($C3120,装备数值,2,0)+VLOOKUP($C3120,装备数值,5,0)*($E3120-1))*VLOOKUP($D3120,系数!$K$2:$O$7,2,0))</f>
        <v>4795</v>
      </c>
      <c r="G3120" s="17">
        <f>INT((VLOOKUP($C3120,装备数值,3,0)+VLOOKUP($C3120,装备数值,6,0)*($E3120-1))*VLOOKUP($D3120,系数!$K$2:$O$7,3,0))</f>
        <v>0</v>
      </c>
      <c r="H3120" s="17">
        <f t="shared" si="97"/>
        <v>0</v>
      </c>
      <c r="I3120" s="17">
        <f>INT((VLOOKUP($C3120,装备数值,4,0)+VLOOKUP($C3120,装备数值,7,0)*($E3120-1))*VLOOKUP($D3120,系数!$K$2:$O$7,4,0))</f>
        <v>0</v>
      </c>
      <c r="J3120" s="17">
        <f>INT((VLOOKUP($C3120,装备数值,4,0)+VLOOKUP($C3120,装备数值,7,0)*($E3120-1))*VLOOKUP($D3120,系数!$K$2:$O$7,5,0))</f>
        <v>0</v>
      </c>
      <c r="K3120" s="17">
        <f>INT(VLOOKUP(E3120,强化金币,2,1)*VLOOKUP(INDEX(装备!F:F,MATCH(属性!A3120,装备!A:A,0)),系数!$K$12:$M$15,3,0))</f>
        <v>247500</v>
      </c>
      <c r="L3120" s="17"/>
      <c r="M3120" s="17"/>
      <c r="N3120" s="17"/>
      <c r="O3120" s="17">
        <f>IF(E3120=1,"",VLOOKUP(E3120,系数!$S$2:$AB$12,MATCH(属性!C3120,评级,0),1))</f>
        <v>0</v>
      </c>
    </row>
    <row r="3121" spans="1:15" ht="17.25" thickBot="1" x14ac:dyDescent="0.4">
      <c r="A3121" s="17">
        <f t="shared" si="96"/>
        <v>7100026</v>
      </c>
      <c r="B3121" s="17" t="s">
        <v>86</v>
      </c>
      <c r="C3121" s="15">
        <f>INDEX(装备!G:G,MATCH(属性!A3121,装备!A:A,0))</f>
        <v>12</v>
      </c>
      <c r="D3121" s="15" t="str">
        <f>INDEX(装备!E:E,MATCH(属性!A3121,装备!A:A,0))</f>
        <v>helmet</v>
      </c>
      <c r="E3121" s="14">
        <v>119</v>
      </c>
      <c r="F3121" s="17">
        <f>INT((VLOOKUP($C3121,装备数值,2,0)+VLOOKUP($C3121,装备数值,5,0)*($E3121-1))*VLOOKUP($D3121,系数!$K$2:$O$7,2,0))</f>
        <v>4830</v>
      </c>
      <c r="G3121" s="17">
        <f>INT((VLOOKUP($C3121,装备数值,3,0)+VLOOKUP($C3121,装备数值,6,0)*($E3121-1))*VLOOKUP($D3121,系数!$K$2:$O$7,3,0))</f>
        <v>0</v>
      </c>
      <c r="H3121" s="17">
        <f t="shared" si="97"/>
        <v>0</v>
      </c>
      <c r="I3121" s="17">
        <f>INT((VLOOKUP($C3121,装备数值,4,0)+VLOOKUP($C3121,装备数值,7,0)*($E3121-1))*VLOOKUP($D3121,系数!$K$2:$O$7,4,0))</f>
        <v>0</v>
      </c>
      <c r="J3121" s="17">
        <f>INT((VLOOKUP($C3121,装备数值,4,0)+VLOOKUP($C3121,装备数值,7,0)*($E3121-1))*VLOOKUP($D3121,系数!$K$2:$O$7,5,0))</f>
        <v>0</v>
      </c>
      <c r="K3121" s="17">
        <f>INT(VLOOKUP(E3121,强化金币,2,1)*VLOOKUP(INDEX(装备!F:F,MATCH(属性!A3121,装备!A:A,0)),系数!$K$12:$M$15,3,0))</f>
        <v>247500</v>
      </c>
      <c r="L3121" s="17"/>
      <c r="M3121" s="17"/>
      <c r="N3121" s="17"/>
      <c r="O3121" s="17">
        <f>IF(E3121=1,"",VLOOKUP(E3121,系数!$S$2:$AB$12,MATCH(属性!C3121,评级,0),1))</f>
        <v>0</v>
      </c>
    </row>
    <row r="3122" spans="1:15" ht="17.25" thickBot="1" x14ac:dyDescent="0.4">
      <c r="A3122" s="17">
        <f t="shared" si="96"/>
        <v>7100026</v>
      </c>
      <c r="B3122" s="17" t="s">
        <v>86</v>
      </c>
      <c r="C3122" s="15">
        <f>INDEX(装备!G:G,MATCH(属性!A3122,装备!A:A,0))</f>
        <v>12</v>
      </c>
      <c r="D3122" s="15" t="str">
        <f>INDEX(装备!E:E,MATCH(属性!A3122,装备!A:A,0))</f>
        <v>helmet</v>
      </c>
      <c r="E3122" s="14">
        <v>120</v>
      </c>
      <c r="F3122" s="17">
        <f>INT((VLOOKUP($C3122,装备数值,2,0)+VLOOKUP($C3122,装备数值,5,0)*($E3122-1))*VLOOKUP($D3122,系数!$K$2:$O$7,2,0))</f>
        <v>4865</v>
      </c>
      <c r="G3122" s="17">
        <f>INT((VLOOKUP($C3122,装备数值,3,0)+VLOOKUP($C3122,装备数值,6,0)*($E3122-1))*VLOOKUP($D3122,系数!$K$2:$O$7,3,0))</f>
        <v>0</v>
      </c>
      <c r="H3122" s="17">
        <f t="shared" si="97"/>
        <v>0</v>
      </c>
      <c r="I3122" s="17">
        <f>INT((VLOOKUP($C3122,装备数值,4,0)+VLOOKUP($C3122,装备数值,7,0)*($E3122-1))*VLOOKUP($D3122,系数!$K$2:$O$7,4,0))</f>
        <v>0</v>
      </c>
      <c r="J3122" s="17">
        <f>INT((VLOOKUP($C3122,装备数值,4,0)+VLOOKUP($C3122,装备数值,7,0)*($E3122-1))*VLOOKUP($D3122,系数!$K$2:$O$7,5,0))</f>
        <v>0</v>
      </c>
      <c r="K3122" s="17">
        <f>INT(VLOOKUP(E3122,强化金币,2,1)*VLOOKUP(INDEX(装备!F:F,MATCH(属性!A3122,装备!A:A,0)),系数!$K$12:$M$15,3,0))</f>
        <v>247500</v>
      </c>
      <c r="L3122" s="17"/>
      <c r="M3122" s="17"/>
      <c r="N3122" s="17"/>
      <c r="O3122" s="17">
        <f>IF(E3122=1,"",VLOOKUP(E3122,系数!$S$2:$AB$12,MATCH(属性!C3122,评级,0),1))</f>
        <v>0</v>
      </c>
    </row>
    <row r="3123" spans="1:15" ht="17.25" thickBot="1" x14ac:dyDescent="0.4">
      <c r="A3123" s="15">
        <f t="shared" si="96"/>
        <v>7100027</v>
      </c>
      <c r="B3123" s="15" t="s">
        <v>48</v>
      </c>
      <c r="C3123" s="15">
        <f>INDEX(装备!G:G,MATCH(属性!A3123,装备!A:A,0))</f>
        <v>12</v>
      </c>
      <c r="D3123" s="15" t="str">
        <f>INDEX(装备!E:E,MATCH(属性!A3123,装备!A:A,0))</f>
        <v>armour</v>
      </c>
      <c r="E3123" s="16">
        <v>1</v>
      </c>
      <c r="F3123" s="17">
        <f>INT((VLOOKUP($C3123,装备数值,2,0)+VLOOKUP($C3123,装备数值,5,0)*($E3123-1))*VLOOKUP($D3123,系数!$K$2:$O$7,2,0))</f>
        <v>700</v>
      </c>
      <c r="G3123" s="17">
        <f>INT((VLOOKUP($C3123,装备数值,3,0)+VLOOKUP($C3123,装备数值,6,0)*($E3123-1))*VLOOKUP($D3123,系数!$K$2:$O$7,3,0))</f>
        <v>0</v>
      </c>
      <c r="H3123" s="17">
        <f t="shared" si="97"/>
        <v>0</v>
      </c>
      <c r="I3123" s="17">
        <f>INT((VLOOKUP($C3123,装备数值,4,0)+VLOOKUP($C3123,装备数值,7,0)*($E3123-1))*VLOOKUP($D3123,系数!$K$2:$O$7,4,0))</f>
        <v>0</v>
      </c>
      <c r="J3123" s="17">
        <f>INT((VLOOKUP($C3123,装备数值,4,0)+VLOOKUP($C3123,装备数值,7,0)*($E3123-1))*VLOOKUP($D3123,系数!$K$2:$O$7,5,0))</f>
        <v>0</v>
      </c>
      <c r="K3123" s="17">
        <f>INT(VLOOKUP(E3123,强化金币,2,1)*VLOOKUP(INDEX(装备!F:F,MATCH(属性!A3123,装备!A:A,0)),系数!$K$12:$M$15,3,0))</f>
        <v>27</v>
      </c>
      <c r="L3123" s="17"/>
      <c r="M3123" s="17"/>
      <c r="N3123" s="17"/>
      <c r="O3123" s="17" t="str">
        <f>IF(E3123=1,"",VLOOKUP(E3123,系数!$S$2:$AB$12,MATCH(属性!C3123,评级,0),1))</f>
        <v/>
      </c>
    </row>
    <row r="3124" spans="1:15" ht="17.25" thickBot="1" x14ac:dyDescent="0.4">
      <c r="A3124" s="17">
        <f t="shared" si="96"/>
        <v>7100027</v>
      </c>
      <c r="B3124" s="17" t="s">
        <v>48</v>
      </c>
      <c r="C3124" s="15">
        <f>INDEX(装备!G:G,MATCH(属性!A3124,装备!A:A,0))</f>
        <v>12</v>
      </c>
      <c r="D3124" s="15" t="str">
        <f>INDEX(装备!E:E,MATCH(属性!A3124,装备!A:A,0))</f>
        <v>armour</v>
      </c>
      <c r="E3124" s="14">
        <v>2</v>
      </c>
      <c r="F3124" s="17">
        <f>INT((VLOOKUP($C3124,装备数值,2,0)+VLOOKUP($C3124,装备数值,5,0)*($E3124-1))*VLOOKUP($D3124,系数!$K$2:$O$7,2,0))</f>
        <v>735</v>
      </c>
      <c r="G3124" s="17">
        <f>INT((VLOOKUP($C3124,装备数值,3,0)+VLOOKUP($C3124,装备数值,6,0)*($E3124-1))*VLOOKUP($D3124,系数!$K$2:$O$7,3,0))</f>
        <v>0</v>
      </c>
      <c r="H3124" s="17">
        <f t="shared" si="97"/>
        <v>0</v>
      </c>
      <c r="I3124" s="17">
        <f>INT((VLOOKUP($C3124,装备数值,4,0)+VLOOKUP($C3124,装备数值,7,0)*($E3124-1))*VLOOKUP($D3124,系数!$K$2:$O$7,4,0))</f>
        <v>0</v>
      </c>
      <c r="J3124" s="17">
        <f>INT((VLOOKUP($C3124,装备数值,4,0)+VLOOKUP($C3124,装备数值,7,0)*($E3124-1))*VLOOKUP($D3124,系数!$K$2:$O$7,5,0))</f>
        <v>0</v>
      </c>
      <c r="K3124" s="17">
        <f>INT(VLOOKUP(E3124,强化金币,2,1)*VLOOKUP(INDEX(装备!F:F,MATCH(属性!A3124,装备!A:A,0)),系数!$K$12:$M$15,3,0))</f>
        <v>44</v>
      </c>
      <c r="L3124" s="17"/>
      <c r="M3124" s="17"/>
      <c r="N3124" s="17"/>
      <c r="O3124" s="17">
        <f>IF(E3124=1,"",VLOOKUP(E3124,系数!$S$2:$AB$12,MATCH(属性!C3124,评级,0),1))</f>
        <v>0</v>
      </c>
    </row>
    <row r="3125" spans="1:15" ht="17.25" thickBot="1" x14ac:dyDescent="0.4">
      <c r="A3125" s="17">
        <f t="shared" si="96"/>
        <v>7100027</v>
      </c>
      <c r="B3125" s="17" t="s">
        <v>48</v>
      </c>
      <c r="C3125" s="15">
        <f>INDEX(装备!G:G,MATCH(属性!A3125,装备!A:A,0))</f>
        <v>12</v>
      </c>
      <c r="D3125" s="15" t="str">
        <f>INDEX(装备!E:E,MATCH(属性!A3125,装备!A:A,0))</f>
        <v>armour</v>
      </c>
      <c r="E3125" s="14">
        <v>3</v>
      </c>
      <c r="F3125" s="17">
        <f>INT((VLOOKUP($C3125,装备数值,2,0)+VLOOKUP($C3125,装备数值,5,0)*($E3125-1))*VLOOKUP($D3125,系数!$K$2:$O$7,2,0))</f>
        <v>770</v>
      </c>
      <c r="G3125" s="17">
        <f>INT((VLOOKUP($C3125,装备数值,3,0)+VLOOKUP($C3125,装备数值,6,0)*($E3125-1))*VLOOKUP($D3125,系数!$K$2:$O$7,3,0))</f>
        <v>0</v>
      </c>
      <c r="H3125" s="17">
        <f t="shared" si="97"/>
        <v>0</v>
      </c>
      <c r="I3125" s="17">
        <f>INT((VLOOKUP($C3125,装备数值,4,0)+VLOOKUP($C3125,装备数值,7,0)*($E3125-1))*VLOOKUP($D3125,系数!$K$2:$O$7,4,0))</f>
        <v>0</v>
      </c>
      <c r="J3125" s="17">
        <f>INT((VLOOKUP($C3125,装备数值,4,0)+VLOOKUP($C3125,装备数值,7,0)*($E3125-1))*VLOOKUP($D3125,系数!$K$2:$O$7,5,0))</f>
        <v>0</v>
      </c>
      <c r="K3125" s="17">
        <f>INT(VLOOKUP(E3125,强化金币,2,1)*VLOOKUP(INDEX(装备!F:F,MATCH(属性!A3125,装备!A:A,0)),系数!$K$12:$M$15,3,0))</f>
        <v>55</v>
      </c>
      <c r="L3125" s="17"/>
      <c r="M3125" s="17"/>
      <c r="N3125" s="17"/>
      <c r="O3125" s="17">
        <f>IF(E3125=1,"",VLOOKUP(E3125,系数!$S$2:$AB$12,MATCH(属性!C3125,评级,0),1))</f>
        <v>0</v>
      </c>
    </row>
    <row r="3126" spans="1:15" ht="17.25" thickBot="1" x14ac:dyDescent="0.4">
      <c r="A3126" s="17">
        <f t="shared" si="96"/>
        <v>7100027</v>
      </c>
      <c r="B3126" s="17" t="s">
        <v>48</v>
      </c>
      <c r="C3126" s="15">
        <f>INDEX(装备!G:G,MATCH(属性!A3126,装备!A:A,0))</f>
        <v>12</v>
      </c>
      <c r="D3126" s="15" t="str">
        <f>INDEX(装备!E:E,MATCH(属性!A3126,装备!A:A,0))</f>
        <v>armour</v>
      </c>
      <c r="E3126" s="14">
        <v>4</v>
      </c>
      <c r="F3126" s="17">
        <f>INT((VLOOKUP($C3126,装备数值,2,0)+VLOOKUP($C3126,装备数值,5,0)*($E3126-1))*VLOOKUP($D3126,系数!$K$2:$O$7,2,0))</f>
        <v>805</v>
      </c>
      <c r="G3126" s="17">
        <f>INT((VLOOKUP($C3126,装备数值,3,0)+VLOOKUP($C3126,装备数值,6,0)*($E3126-1))*VLOOKUP($D3126,系数!$K$2:$O$7,3,0))</f>
        <v>0</v>
      </c>
      <c r="H3126" s="17">
        <f t="shared" si="97"/>
        <v>0</v>
      </c>
      <c r="I3126" s="17">
        <f>INT((VLOOKUP($C3126,装备数值,4,0)+VLOOKUP($C3126,装备数值,7,0)*($E3126-1))*VLOOKUP($D3126,系数!$K$2:$O$7,4,0))</f>
        <v>0</v>
      </c>
      <c r="J3126" s="17">
        <f>INT((VLOOKUP($C3126,装备数值,4,0)+VLOOKUP($C3126,装备数值,7,0)*($E3126-1))*VLOOKUP($D3126,系数!$K$2:$O$7,5,0))</f>
        <v>0</v>
      </c>
      <c r="K3126" s="17">
        <f>INT(VLOOKUP(E3126,强化金币,2,1)*VLOOKUP(INDEX(装备!F:F,MATCH(属性!A3126,装备!A:A,0)),系数!$K$12:$M$15,3,0))</f>
        <v>110</v>
      </c>
      <c r="L3126" s="17"/>
      <c r="M3126" s="17"/>
      <c r="N3126" s="17"/>
      <c r="O3126" s="17">
        <f>IF(E3126=1,"",VLOOKUP(E3126,系数!$S$2:$AB$12,MATCH(属性!C3126,评级,0),1))</f>
        <v>0</v>
      </c>
    </row>
    <row r="3127" spans="1:15" ht="17.25" thickBot="1" x14ac:dyDescent="0.4">
      <c r="A3127" s="17">
        <f t="shared" si="96"/>
        <v>7100027</v>
      </c>
      <c r="B3127" s="17" t="s">
        <v>48</v>
      </c>
      <c r="C3127" s="15">
        <f>INDEX(装备!G:G,MATCH(属性!A3127,装备!A:A,0))</f>
        <v>12</v>
      </c>
      <c r="D3127" s="15" t="str">
        <f>INDEX(装备!E:E,MATCH(属性!A3127,装备!A:A,0))</f>
        <v>armour</v>
      </c>
      <c r="E3127" s="14">
        <v>5</v>
      </c>
      <c r="F3127" s="17">
        <f>INT((VLOOKUP($C3127,装备数值,2,0)+VLOOKUP($C3127,装备数值,5,0)*($E3127-1))*VLOOKUP($D3127,系数!$K$2:$O$7,2,0))</f>
        <v>840</v>
      </c>
      <c r="G3127" s="17">
        <f>INT((VLOOKUP($C3127,装备数值,3,0)+VLOOKUP($C3127,装备数值,6,0)*($E3127-1))*VLOOKUP($D3127,系数!$K$2:$O$7,3,0))</f>
        <v>0</v>
      </c>
      <c r="H3127" s="17">
        <f t="shared" si="97"/>
        <v>0</v>
      </c>
      <c r="I3127" s="17">
        <f>INT((VLOOKUP($C3127,装备数值,4,0)+VLOOKUP($C3127,装备数值,7,0)*($E3127-1))*VLOOKUP($D3127,系数!$K$2:$O$7,4,0))</f>
        <v>0</v>
      </c>
      <c r="J3127" s="17">
        <f>INT((VLOOKUP($C3127,装备数值,4,0)+VLOOKUP($C3127,装备数值,7,0)*($E3127-1))*VLOOKUP($D3127,系数!$K$2:$O$7,5,0))</f>
        <v>0</v>
      </c>
      <c r="K3127" s="17">
        <f>INT(VLOOKUP(E3127,强化金币,2,1)*VLOOKUP(INDEX(装备!F:F,MATCH(属性!A3127,装备!A:A,0)),系数!$K$12:$M$15,3,0))</f>
        <v>165</v>
      </c>
      <c r="L3127" s="17"/>
      <c r="M3127" s="17"/>
      <c r="N3127" s="17"/>
      <c r="O3127" s="17">
        <f>IF(E3127=1,"",VLOOKUP(E3127,系数!$S$2:$AB$12,MATCH(属性!C3127,评级,0),1))</f>
        <v>0</v>
      </c>
    </row>
    <row r="3128" spans="1:15" ht="17.25" thickBot="1" x14ac:dyDescent="0.4">
      <c r="A3128" s="17">
        <f t="shared" si="96"/>
        <v>7100027</v>
      </c>
      <c r="B3128" s="17" t="s">
        <v>48</v>
      </c>
      <c r="C3128" s="15">
        <f>INDEX(装备!G:G,MATCH(属性!A3128,装备!A:A,0))</f>
        <v>12</v>
      </c>
      <c r="D3128" s="15" t="str">
        <f>INDEX(装备!E:E,MATCH(属性!A3128,装备!A:A,0))</f>
        <v>armour</v>
      </c>
      <c r="E3128" s="14">
        <v>6</v>
      </c>
      <c r="F3128" s="17">
        <f>INT((VLOOKUP($C3128,装备数值,2,0)+VLOOKUP($C3128,装备数值,5,0)*($E3128-1))*VLOOKUP($D3128,系数!$K$2:$O$7,2,0))</f>
        <v>875</v>
      </c>
      <c r="G3128" s="17">
        <f>INT((VLOOKUP($C3128,装备数值,3,0)+VLOOKUP($C3128,装备数值,6,0)*($E3128-1))*VLOOKUP($D3128,系数!$K$2:$O$7,3,0))</f>
        <v>0</v>
      </c>
      <c r="H3128" s="17">
        <f t="shared" si="97"/>
        <v>0</v>
      </c>
      <c r="I3128" s="17">
        <f>INT((VLOOKUP($C3128,装备数值,4,0)+VLOOKUP($C3128,装备数值,7,0)*($E3128-1))*VLOOKUP($D3128,系数!$K$2:$O$7,4,0))</f>
        <v>0</v>
      </c>
      <c r="J3128" s="17">
        <f>INT((VLOOKUP($C3128,装备数值,4,0)+VLOOKUP($C3128,装备数值,7,0)*($E3128-1))*VLOOKUP($D3128,系数!$K$2:$O$7,5,0))</f>
        <v>0</v>
      </c>
      <c r="K3128" s="17">
        <f>INT(VLOOKUP(E3128,强化金币,2,1)*VLOOKUP(INDEX(装备!F:F,MATCH(属性!A3128,装备!A:A,0)),系数!$K$12:$M$15,3,0))</f>
        <v>220</v>
      </c>
      <c r="L3128" s="17"/>
      <c r="M3128" s="17"/>
      <c r="N3128" s="17"/>
      <c r="O3128" s="17">
        <f>IF(E3128=1,"",VLOOKUP(E3128,系数!$S$2:$AB$12,MATCH(属性!C3128,评级,0),1))</f>
        <v>0</v>
      </c>
    </row>
    <row r="3129" spans="1:15" ht="17.25" thickBot="1" x14ac:dyDescent="0.4">
      <c r="A3129" s="17">
        <f t="shared" si="96"/>
        <v>7100027</v>
      </c>
      <c r="B3129" s="17" t="s">
        <v>48</v>
      </c>
      <c r="C3129" s="15">
        <f>INDEX(装备!G:G,MATCH(属性!A3129,装备!A:A,0))</f>
        <v>12</v>
      </c>
      <c r="D3129" s="15" t="str">
        <f>INDEX(装备!E:E,MATCH(属性!A3129,装备!A:A,0))</f>
        <v>armour</v>
      </c>
      <c r="E3129" s="14">
        <v>7</v>
      </c>
      <c r="F3129" s="17">
        <f>INT((VLOOKUP($C3129,装备数值,2,0)+VLOOKUP($C3129,装备数值,5,0)*($E3129-1))*VLOOKUP($D3129,系数!$K$2:$O$7,2,0))</f>
        <v>910</v>
      </c>
      <c r="G3129" s="17">
        <f>INT((VLOOKUP($C3129,装备数值,3,0)+VLOOKUP($C3129,装备数值,6,0)*($E3129-1))*VLOOKUP($D3129,系数!$K$2:$O$7,3,0))</f>
        <v>0</v>
      </c>
      <c r="H3129" s="17">
        <f t="shared" si="97"/>
        <v>0</v>
      </c>
      <c r="I3129" s="17">
        <f>INT((VLOOKUP($C3129,装备数值,4,0)+VLOOKUP($C3129,装备数值,7,0)*($E3129-1))*VLOOKUP($D3129,系数!$K$2:$O$7,4,0))</f>
        <v>0</v>
      </c>
      <c r="J3129" s="17">
        <f>INT((VLOOKUP($C3129,装备数值,4,0)+VLOOKUP($C3129,装备数值,7,0)*($E3129-1))*VLOOKUP($D3129,系数!$K$2:$O$7,5,0))</f>
        <v>0</v>
      </c>
      <c r="K3129" s="17">
        <f>INT(VLOOKUP(E3129,强化金币,2,1)*VLOOKUP(INDEX(装备!F:F,MATCH(属性!A3129,装备!A:A,0)),系数!$K$12:$M$15,3,0))</f>
        <v>275</v>
      </c>
      <c r="L3129" s="17"/>
      <c r="M3129" s="17"/>
      <c r="N3129" s="17"/>
      <c r="O3129" s="17">
        <f>IF(E3129=1,"",VLOOKUP(E3129,系数!$S$2:$AB$12,MATCH(属性!C3129,评级,0),1))</f>
        <v>0</v>
      </c>
    </row>
    <row r="3130" spans="1:15" ht="17.25" thickBot="1" x14ac:dyDescent="0.4">
      <c r="A3130" s="17">
        <f t="shared" si="96"/>
        <v>7100027</v>
      </c>
      <c r="B3130" s="17" t="s">
        <v>48</v>
      </c>
      <c r="C3130" s="15">
        <f>INDEX(装备!G:G,MATCH(属性!A3130,装备!A:A,0))</f>
        <v>12</v>
      </c>
      <c r="D3130" s="15" t="str">
        <f>INDEX(装备!E:E,MATCH(属性!A3130,装备!A:A,0))</f>
        <v>armour</v>
      </c>
      <c r="E3130" s="14">
        <v>8</v>
      </c>
      <c r="F3130" s="17">
        <f>INT((VLOOKUP($C3130,装备数值,2,0)+VLOOKUP($C3130,装备数值,5,0)*($E3130-1))*VLOOKUP($D3130,系数!$K$2:$O$7,2,0))</f>
        <v>945</v>
      </c>
      <c r="G3130" s="17">
        <f>INT((VLOOKUP($C3130,装备数值,3,0)+VLOOKUP($C3130,装备数值,6,0)*($E3130-1))*VLOOKUP($D3130,系数!$K$2:$O$7,3,0))</f>
        <v>0</v>
      </c>
      <c r="H3130" s="17">
        <f t="shared" si="97"/>
        <v>0</v>
      </c>
      <c r="I3130" s="17">
        <f>INT((VLOOKUP($C3130,装备数值,4,0)+VLOOKUP($C3130,装备数值,7,0)*($E3130-1))*VLOOKUP($D3130,系数!$K$2:$O$7,4,0))</f>
        <v>0</v>
      </c>
      <c r="J3130" s="17">
        <f>INT((VLOOKUP($C3130,装备数值,4,0)+VLOOKUP($C3130,装备数值,7,0)*($E3130-1))*VLOOKUP($D3130,系数!$K$2:$O$7,5,0))</f>
        <v>0</v>
      </c>
      <c r="K3130" s="17">
        <f>INT(VLOOKUP(E3130,强化金币,2,1)*VLOOKUP(INDEX(装备!F:F,MATCH(属性!A3130,装备!A:A,0)),系数!$K$12:$M$15,3,0))</f>
        <v>330</v>
      </c>
      <c r="L3130" s="17"/>
      <c r="M3130" s="17"/>
      <c r="N3130" s="17"/>
      <c r="O3130" s="17">
        <f>IF(E3130=1,"",VLOOKUP(E3130,系数!$S$2:$AB$12,MATCH(属性!C3130,评级,0),1))</f>
        <v>0</v>
      </c>
    </row>
    <row r="3131" spans="1:15" ht="17.25" thickBot="1" x14ac:dyDescent="0.4">
      <c r="A3131" s="17">
        <f t="shared" si="96"/>
        <v>7100027</v>
      </c>
      <c r="B3131" s="17" t="s">
        <v>48</v>
      </c>
      <c r="C3131" s="15">
        <f>INDEX(装备!G:G,MATCH(属性!A3131,装备!A:A,0))</f>
        <v>12</v>
      </c>
      <c r="D3131" s="15" t="str">
        <f>INDEX(装备!E:E,MATCH(属性!A3131,装备!A:A,0))</f>
        <v>armour</v>
      </c>
      <c r="E3131" s="14">
        <v>9</v>
      </c>
      <c r="F3131" s="17">
        <f>INT((VLOOKUP($C3131,装备数值,2,0)+VLOOKUP($C3131,装备数值,5,0)*($E3131-1))*VLOOKUP($D3131,系数!$K$2:$O$7,2,0))</f>
        <v>980</v>
      </c>
      <c r="G3131" s="17">
        <f>INT((VLOOKUP($C3131,装备数值,3,0)+VLOOKUP($C3131,装备数值,6,0)*($E3131-1))*VLOOKUP($D3131,系数!$K$2:$O$7,3,0))</f>
        <v>0</v>
      </c>
      <c r="H3131" s="17">
        <f t="shared" si="97"/>
        <v>0</v>
      </c>
      <c r="I3131" s="17">
        <f>INT((VLOOKUP($C3131,装备数值,4,0)+VLOOKUP($C3131,装备数值,7,0)*($E3131-1))*VLOOKUP($D3131,系数!$K$2:$O$7,4,0))</f>
        <v>0</v>
      </c>
      <c r="J3131" s="17">
        <f>INT((VLOOKUP($C3131,装备数值,4,0)+VLOOKUP($C3131,装备数值,7,0)*($E3131-1))*VLOOKUP($D3131,系数!$K$2:$O$7,5,0))</f>
        <v>0</v>
      </c>
      <c r="K3131" s="17">
        <f>INT(VLOOKUP(E3131,强化金币,2,1)*VLOOKUP(INDEX(装备!F:F,MATCH(属性!A3131,装备!A:A,0)),系数!$K$12:$M$15,3,0))</f>
        <v>385</v>
      </c>
      <c r="L3131" s="17"/>
      <c r="M3131" s="17"/>
      <c r="N3131" s="17"/>
      <c r="O3131" s="17">
        <f>IF(E3131=1,"",VLOOKUP(E3131,系数!$S$2:$AB$12,MATCH(属性!C3131,评级,0),1))</f>
        <v>0</v>
      </c>
    </row>
    <row r="3132" spans="1:15" ht="17.25" thickBot="1" x14ac:dyDescent="0.4">
      <c r="A3132" s="17">
        <f t="shared" ref="A3132:A3195" si="98">A3012+1</f>
        <v>7100027</v>
      </c>
      <c r="B3132" s="17" t="s">
        <v>48</v>
      </c>
      <c r="C3132" s="15">
        <f>INDEX(装备!G:G,MATCH(属性!A3132,装备!A:A,0))</f>
        <v>12</v>
      </c>
      <c r="D3132" s="15" t="str">
        <f>INDEX(装备!E:E,MATCH(属性!A3132,装备!A:A,0))</f>
        <v>armour</v>
      </c>
      <c r="E3132" s="14">
        <v>10</v>
      </c>
      <c r="F3132" s="17">
        <f>INT((VLOOKUP($C3132,装备数值,2,0)+VLOOKUP($C3132,装备数值,5,0)*($E3132-1))*VLOOKUP($D3132,系数!$K$2:$O$7,2,0))</f>
        <v>1015</v>
      </c>
      <c r="G3132" s="17">
        <f>INT((VLOOKUP($C3132,装备数值,3,0)+VLOOKUP($C3132,装备数值,6,0)*($E3132-1))*VLOOKUP($D3132,系数!$K$2:$O$7,3,0))</f>
        <v>0</v>
      </c>
      <c r="H3132" s="17">
        <f t="shared" si="97"/>
        <v>0</v>
      </c>
      <c r="I3132" s="17">
        <f>INT((VLOOKUP($C3132,装备数值,4,0)+VLOOKUP($C3132,装备数值,7,0)*($E3132-1))*VLOOKUP($D3132,系数!$K$2:$O$7,4,0))</f>
        <v>0</v>
      </c>
      <c r="J3132" s="17">
        <f>INT((VLOOKUP($C3132,装备数值,4,0)+VLOOKUP($C3132,装备数值,7,0)*($E3132-1))*VLOOKUP($D3132,系数!$K$2:$O$7,5,0))</f>
        <v>0</v>
      </c>
      <c r="K3132" s="17">
        <f>INT(VLOOKUP(E3132,强化金币,2,1)*VLOOKUP(INDEX(装备!F:F,MATCH(属性!A3132,装备!A:A,0)),系数!$K$12:$M$15,3,0))</f>
        <v>440</v>
      </c>
      <c r="L3132" s="17"/>
      <c r="M3132" s="17"/>
      <c r="N3132" s="17"/>
      <c r="O3132" s="17">
        <f>IF(E3132=1,"",VLOOKUP(E3132,系数!$S$2:$AB$12,MATCH(属性!C3132,评级,0),1))</f>
        <v>0</v>
      </c>
    </row>
    <row r="3133" spans="1:15" ht="17.25" thickBot="1" x14ac:dyDescent="0.4">
      <c r="A3133" s="17">
        <f t="shared" si="98"/>
        <v>7100027</v>
      </c>
      <c r="B3133" s="17" t="s">
        <v>48</v>
      </c>
      <c r="C3133" s="15">
        <f>INDEX(装备!G:G,MATCH(属性!A3133,装备!A:A,0))</f>
        <v>12</v>
      </c>
      <c r="D3133" s="15" t="str">
        <f>INDEX(装备!E:E,MATCH(属性!A3133,装备!A:A,0))</f>
        <v>armour</v>
      </c>
      <c r="E3133" s="14">
        <v>11</v>
      </c>
      <c r="F3133" s="17">
        <f>INT((VLOOKUP($C3133,装备数值,2,0)+VLOOKUP($C3133,装备数值,5,0)*($E3133-1))*VLOOKUP($D3133,系数!$K$2:$O$7,2,0))</f>
        <v>1050</v>
      </c>
      <c r="G3133" s="17">
        <f>INT((VLOOKUP($C3133,装备数值,3,0)+VLOOKUP($C3133,装备数值,6,0)*($E3133-1))*VLOOKUP($D3133,系数!$K$2:$O$7,3,0))</f>
        <v>0</v>
      </c>
      <c r="H3133" s="17">
        <f t="shared" si="97"/>
        <v>0</v>
      </c>
      <c r="I3133" s="17">
        <f>INT((VLOOKUP($C3133,装备数值,4,0)+VLOOKUP($C3133,装备数值,7,0)*($E3133-1))*VLOOKUP($D3133,系数!$K$2:$O$7,4,0))</f>
        <v>0</v>
      </c>
      <c r="J3133" s="17">
        <f>INT((VLOOKUP($C3133,装备数值,4,0)+VLOOKUP($C3133,装备数值,7,0)*($E3133-1))*VLOOKUP($D3133,系数!$K$2:$O$7,5,0))</f>
        <v>0</v>
      </c>
      <c r="K3133" s="17">
        <f>INT(VLOOKUP(E3133,强化金币,2,1)*VLOOKUP(INDEX(装备!F:F,MATCH(属性!A3133,装备!A:A,0)),系数!$K$12:$M$15,3,0))</f>
        <v>495</v>
      </c>
      <c r="L3133" s="17"/>
      <c r="M3133" s="17"/>
      <c r="N3133" s="17"/>
      <c r="O3133" s="17">
        <f>IF(E3133=1,"",VLOOKUP(E3133,系数!$S$2:$AB$12,MATCH(属性!C3133,评级,0),1))</f>
        <v>0</v>
      </c>
    </row>
    <row r="3134" spans="1:15" ht="17.25" thickBot="1" x14ac:dyDescent="0.4">
      <c r="A3134" s="17">
        <f t="shared" si="98"/>
        <v>7100027</v>
      </c>
      <c r="B3134" s="17" t="s">
        <v>48</v>
      </c>
      <c r="C3134" s="15">
        <f>INDEX(装备!G:G,MATCH(属性!A3134,装备!A:A,0))</f>
        <v>12</v>
      </c>
      <c r="D3134" s="15" t="str">
        <f>INDEX(装备!E:E,MATCH(属性!A3134,装备!A:A,0))</f>
        <v>armour</v>
      </c>
      <c r="E3134" s="14">
        <v>12</v>
      </c>
      <c r="F3134" s="17">
        <f>INT((VLOOKUP($C3134,装备数值,2,0)+VLOOKUP($C3134,装备数值,5,0)*($E3134-1))*VLOOKUP($D3134,系数!$K$2:$O$7,2,0))</f>
        <v>1085</v>
      </c>
      <c r="G3134" s="17">
        <f>INT((VLOOKUP($C3134,装备数值,3,0)+VLOOKUP($C3134,装备数值,6,0)*($E3134-1))*VLOOKUP($D3134,系数!$K$2:$O$7,3,0))</f>
        <v>0</v>
      </c>
      <c r="H3134" s="17">
        <f t="shared" si="97"/>
        <v>0</v>
      </c>
      <c r="I3134" s="17">
        <f>INT((VLOOKUP($C3134,装备数值,4,0)+VLOOKUP($C3134,装备数值,7,0)*($E3134-1))*VLOOKUP($D3134,系数!$K$2:$O$7,4,0))</f>
        <v>0</v>
      </c>
      <c r="J3134" s="17">
        <f>INT((VLOOKUP($C3134,装备数值,4,0)+VLOOKUP($C3134,装备数值,7,0)*($E3134-1))*VLOOKUP($D3134,系数!$K$2:$O$7,5,0))</f>
        <v>0</v>
      </c>
      <c r="K3134" s="17">
        <f>INT(VLOOKUP(E3134,强化金币,2,1)*VLOOKUP(INDEX(装备!F:F,MATCH(属性!A3134,装备!A:A,0)),系数!$K$12:$M$15,3,0))</f>
        <v>550</v>
      </c>
      <c r="L3134" s="17"/>
      <c r="M3134" s="17"/>
      <c r="N3134" s="17"/>
      <c r="O3134" s="17">
        <f>IF(E3134=1,"",VLOOKUP(E3134,系数!$S$2:$AB$12,MATCH(属性!C3134,评级,0),1))</f>
        <v>0</v>
      </c>
    </row>
    <row r="3135" spans="1:15" ht="17.25" thickBot="1" x14ac:dyDescent="0.4">
      <c r="A3135" s="17">
        <f t="shared" si="98"/>
        <v>7100027</v>
      </c>
      <c r="B3135" s="17" t="s">
        <v>48</v>
      </c>
      <c r="C3135" s="15">
        <f>INDEX(装备!G:G,MATCH(属性!A3135,装备!A:A,0))</f>
        <v>12</v>
      </c>
      <c r="D3135" s="15" t="str">
        <f>INDEX(装备!E:E,MATCH(属性!A3135,装备!A:A,0))</f>
        <v>armour</v>
      </c>
      <c r="E3135" s="14">
        <v>13</v>
      </c>
      <c r="F3135" s="17">
        <f>INT((VLOOKUP($C3135,装备数值,2,0)+VLOOKUP($C3135,装备数值,5,0)*($E3135-1))*VLOOKUP($D3135,系数!$K$2:$O$7,2,0))</f>
        <v>1120</v>
      </c>
      <c r="G3135" s="17">
        <f>INT((VLOOKUP($C3135,装备数值,3,0)+VLOOKUP($C3135,装备数值,6,0)*($E3135-1))*VLOOKUP($D3135,系数!$K$2:$O$7,3,0))</f>
        <v>0</v>
      </c>
      <c r="H3135" s="17">
        <f t="shared" si="97"/>
        <v>0</v>
      </c>
      <c r="I3135" s="17">
        <f>INT((VLOOKUP($C3135,装备数值,4,0)+VLOOKUP($C3135,装备数值,7,0)*($E3135-1))*VLOOKUP($D3135,系数!$K$2:$O$7,4,0))</f>
        <v>0</v>
      </c>
      <c r="J3135" s="17">
        <f>INT((VLOOKUP($C3135,装备数值,4,0)+VLOOKUP($C3135,装备数值,7,0)*($E3135-1))*VLOOKUP($D3135,系数!$K$2:$O$7,5,0))</f>
        <v>0</v>
      </c>
      <c r="K3135" s="17">
        <f>INT(VLOOKUP(E3135,强化金币,2,1)*VLOOKUP(INDEX(装备!F:F,MATCH(属性!A3135,装备!A:A,0)),系数!$K$12:$M$15,3,0))</f>
        <v>660</v>
      </c>
      <c r="L3135" s="17"/>
      <c r="M3135" s="17"/>
      <c r="N3135" s="17"/>
      <c r="O3135" s="17">
        <f>IF(E3135=1,"",VLOOKUP(E3135,系数!$S$2:$AB$12,MATCH(属性!C3135,评级,0),1))</f>
        <v>0</v>
      </c>
    </row>
    <row r="3136" spans="1:15" ht="17.25" thickBot="1" x14ac:dyDescent="0.4">
      <c r="A3136" s="17">
        <f t="shared" si="98"/>
        <v>7100027</v>
      </c>
      <c r="B3136" s="17" t="s">
        <v>48</v>
      </c>
      <c r="C3136" s="15">
        <f>INDEX(装备!G:G,MATCH(属性!A3136,装备!A:A,0))</f>
        <v>12</v>
      </c>
      <c r="D3136" s="15" t="str">
        <f>INDEX(装备!E:E,MATCH(属性!A3136,装备!A:A,0))</f>
        <v>armour</v>
      </c>
      <c r="E3136" s="14">
        <v>14</v>
      </c>
      <c r="F3136" s="17">
        <f>INT((VLOOKUP($C3136,装备数值,2,0)+VLOOKUP($C3136,装备数值,5,0)*($E3136-1))*VLOOKUP($D3136,系数!$K$2:$O$7,2,0))</f>
        <v>1155</v>
      </c>
      <c r="G3136" s="17">
        <f>INT((VLOOKUP($C3136,装备数值,3,0)+VLOOKUP($C3136,装备数值,6,0)*($E3136-1))*VLOOKUP($D3136,系数!$K$2:$O$7,3,0))</f>
        <v>0</v>
      </c>
      <c r="H3136" s="17">
        <f t="shared" si="97"/>
        <v>0</v>
      </c>
      <c r="I3136" s="17">
        <f>INT((VLOOKUP($C3136,装备数值,4,0)+VLOOKUP($C3136,装备数值,7,0)*($E3136-1))*VLOOKUP($D3136,系数!$K$2:$O$7,4,0))</f>
        <v>0</v>
      </c>
      <c r="J3136" s="17">
        <f>INT((VLOOKUP($C3136,装备数值,4,0)+VLOOKUP($C3136,装备数值,7,0)*($E3136-1))*VLOOKUP($D3136,系数!$K$2:$O$7,5,0))</f>
        <v>0</v>
      </c>
      <c r="K3136" s="17">
        <f>INT(VLOOKUP(E3136,强化金币,2,1)*VLOOKUP(INDEX(装备!F:F,MATCH(属性!A3136,装备!A:A,0)),系数!$K$12:$M$15,3,0))</f>
        <v>770</v>
      </c>
      <c r="L3136" s="17"/>
      <c r="M3136" s="17"/>
      <c r="N3136" s="17"/>
      <c r="O3136" s="17">
        <f>IF(E3136=1,"",VLOOKUP(E3136,系数!$S$2:$AB$12,MATCH(属性!C3136,评级,0),1))</f>
        <v>0</v>
      </c>
    </row>
    <row r="3137" spans="1:15" ht="17.25" thickBot="1" x14ac:dyDescent="0.4">
      <c r="A3137" s="17">
        <f t="shared" si="98"/>
        <v>7100027</v>
      </c>
      <c r="B3137" s="17" t="s">
        <v>48</v>
      </c>
      <c r="C3137" s="15">
        <f>INDEX(装备!G:G,MATCH(属性!A3137,装备!A:A,0))</f>
        <v>12</v>
      </c>
      <c r="D3137" s="15" t="str">
        <f>INDEX(装备!E:E,MATCH(属性!A3137,装备!A:A,0))</f>
        <v>armour</v>
      </c>
      <c r="E3137" s="14">
        <v>15</v>
      </c>
      <c r="F3137" s="17">
        <f>INT((VLOOKUP($C3137,装备数值,2,0)+VLOOKUP($C3137,装备数值,5,0)*($E3137-1))*VLOOKUP($D3137,系数!$K$2:$O$7,2,0))</f>
        <v>1190</v>
      </c>
      <c r="G3137" s="17">
        <f>INT((VLOOKUP($C3137,装备数值,3,0)+VLOOKUP($C3137,装备数值,6,0)*($E3137-1))*VLOOKUP($D3137,系数!$K$2:$O$7,3,0))</f>
        <v>0</v>
      </c>
      <c r="H3137" s="17">
        <f t="shared" si="97"/>
        <v>0</v>
      </c>
      <c r="I3137" s="17">
        <f>INT((VLOOKUP($C3137,装备数值,4,0)+VLOOKUP($C3137,装备数值,7,0)*($E3137-1))*VLOOKUP($D3137,系数!$K$2:$O$7,4,0))</f>
        <v>0</v>
      </c>
      <c r="J3137" s="17">
        <f>INT((VLOOKUP($C3137,装备数值,4,0)+VLOOKUP($C3137,装备数值,7,0)*($E3137-1))*VLOOKUP($D3137,系数!$K$2:$O$7,5,0))</f>
        <v>0</v>
      </c>
      <c r="K3137" s="17">
        <f>INT(VLOOKUP(E3137,强化金币,2,1)*VLOOKUP(INDEX(装备!F:F,MATCH(属性!A3137,装备!A:A,0)),系数!$K$12:$M$15,3,0))</f>
        <v>880</v>
      </c>
      <c r="L3137" s="17"/>
      <c r="M3137" s="17"/>
      <c r="N3137" s="17"/>
      <c r="O3137" s="17">
        <f>IF(E3137=1,"",VLOOKUP(E3137,系数!$S$2:$AB$12,MATCH(属性!C3137,评级,0),1))</f>
        <v>0</v>
      </c>
    </row>
    <row r="3138" spans="1:15" ht="17.25" thickBot="1" x14ac:dyDescent="0.4">
      <c r="A3138" s="17">
        <f t="shared" si="98"/>
        <v>7100027</v>
      </c>
      <c r="B3138" s="17" t="s">
        <v>48</v>
      </c>
      <c r="C3138" s="15">
        <f>INDEX(装备!G:G,MATCH(属性!A3138,装备!A:A,0))</f>
        <v>12</v>
      </c>
      <c r="D3138" s="15" t="str">
        <f>INDEX(装备!E:E,MATCH(属性!A3138,装备!A:A,0))</f>
        <v>armour</v>
      </c>
      <c r="E3138" s="14">
        <v>16</v>
      </c>
      <c r="F3138" s="17">
        <f>INT((VLOOKUP($C3138,装备数值,2,0)+VLOOKUP($C3138,装备数值,5,0)*($E3138-1))*VLOOKUP($D3138,系数!$K$2:$O$7,2,0))</f>
        <v>1225</v>
      </c>
      <c r="G3138" s="17">
        <f>INT((VLOOKUP($C3138,装备数值,3,0)+VLOOKUP($C3138,装备数值,6,0)*($E3138-1))*VLOOKUP($D3138,系数!$K$2:$O$7,3,0))</f>
        <v>0</v>
      </c>
      <c r="H3138" s="17">
        <f t="shared" si="97"/>
        <v>0</v>
      </c>
      <c r="I3138" s="17">
        <f>INT((VLOOKUP($C3138,装备数值,4,0)+VLOOKUP($C3138,装备数值,7,0)*($E3138-1))*VLOOKUP($D3138,系数!$K$2:$O$7,4,0))</f>
        <v>0</v>
      </c>
      <c r="J3138" s="17">
        <f>INT((VLOOKUP($C3138,装备数值,4,0)+VLOOKUP($C3138,装备数值,7,0)*($E3138-1))*VLOOKUP($D3138,系数!$K$2:$O$7,5,0))</f>
        <v>0</v>
      </c>
      <c r="K3138" s="17">
        <f>INT(VLOOKUP(E3138,强化金币,2,1)*VLOOKUP(INDEX(装备!F:F,MATCH(属性!A3138,装备!A:A,0)),系数!$K$12:$M$15,3,0))</f>
        <v>990</v>
      </c>
      <c r="L3138" s="17"/>
      <c r="M3138" s="17"/>
      <c r="N3138" s="17"/>
      <c r="O3138" s="17">
        <f>IF(E3138=1,"",VLOOKUP(E3138,系数!$S$2:$AB$12,MATCH(属性!C3138,评级,0),1))</f>
        <v>0</v>
      </c>
    </row>
    <row r="3139" spans="1:15" ht="17.25" thickBot="1" x14ac:dyDescent="0.4">
      <c r="A3139" s="17">
        <f t="shared" si="98"/>
        <v>7100027</v>
      </c>
      <c r="B3139" s="17" t="s">
        <v>48</v>
      </c>
      <c r="C3139" s="15">
        <f>INDEX(装备!G:G,MATCH(属性!A3139,装备!A:A,0))</f>
        <v>12</v>
      </c>
      <c r="D3139" s="15" t="str">
        <f>INDEX(装备!E:E,MATCH(属性!A3139,装备!A:A,0))</f>
        <v>armour</v>
      </c>
      <c r="E3139" s="14">
        <v>17</v>
      </c>
      <c r="F3139" s="17">
        <f>INT((VLOOKUP($C3139,装备数值,2,0)+VLOOKUP($C3139,装备数值,5,0)*($E3139-1))*VLOOKUP($D3139,系数!$K$2:$O$7,2,0))</f>
        <v>1260</v>
      </c>
      <c r="G3139" s="17">
        <f>INT((VLOOKUP($C3139,装备数值,3,0)+VLOOKUP($C3139,装备数值,6,0)*($E3139-1))*VLOOKUP($D3139,系数!$K$2:$O$7,3,0))</f>
        <v>0</v>
      </c>
      <c r="H3139" s="17">
        <f t="shared" si="97"/>
        <v>0</v>
      </c>
      <c r="I3139" s="17">
        <f>INT((VLOOKUP($C3139,装备数值,4,0)+VLOOKUP($C3139,装备数值,7,0)*($E3139-1))*VLOOKUP($D3139,系数!$K$2:$O$7,4,0))</f>
        <v>0</v>
      </c>
      <c r="J3139" s="17">
        <f>INT((VLOOKUP($C3139,装备数值,4,0)+VLOOKUP($C3139,装备数值,7,0)*($E3139-1))*VLOOKUP($D3139,系数!$K$2:$O$7,5,0))</f>
        <v>0</v>
      </c>
      <c r="K3139" s="17">
        <f>INT(VLOOKUP(E3139,强化金币,2,1)*VLOOKUP(INDEX(装备!F:F,MATCH(属性!A3139,装备!A:A,0)),系数!$K$12:$M$15,3,0))</f>
        <v>1100</v>
      </c>
      <c r="L3139" s="17"/>
      <c r="M3139" s="17"/>
      <c r="N3139" s="17"/>
      <c r="O3139" s="17">
        <f>IF(E3139=1,"",VLOOKUP(E3139,系数!$S$2:$AB$12,MATCH(属性!C3139,评级,0),1))</f>
        <v>0</v>
      </c>
    </row>
    <row r="3140" spans="1:15" ht="17.25" thickBot="1" x14ac:dyDescent="0.4">
      <c r="A3140" s="17">
        <f t="shared" si="98"/>
        <v>7100027</v>
      </c>
      <c r="B3140" s="17" t="s">
        <v>48</v>
      </c>
      <c r="C3140" s="15">
        <f>INDEX(装备!G:G,MATCH(属性!A3140,装备!A:A,0))</f>
        <v>12</v>
      </c>
      <c r="D3140" s="15" t="str">
        <f>INDEX(装备!E:E,MATCH(属性!A3140,装备!A:A,0))</f>
        <v>armour</v>
      </c>
      <c r="E3140" s="14">
        <v>18</v>
      </c>
      <c r="F3140" s="17">
        <f>INT((VLOOKUP($C3140,装备数值,2,0)+VLOOKUP($C3140,装备数值,5,0)*($E3140-1))*VLOOKUP($D3140,系数!$K$2:$O$7,2,0))</f>
        <v>1295</v>
      </c>
      <c r="G3140" s="17">
        <f>INT((VLOOKUP($C3140,装备数值,3,0)+VLOOKUP($C3140,装备数值,6,0)*($E3140-1))*VLOOKUP($D3140,系数!$K$2:$O$7,3,0))</f>
        <v>0</v>
      </c>
      <c r="H3140" s="17">
        <f t="shared" ref="H3140:H3203" si="99">G3140</f>
        <v>0</v>
      </c>
      <c r="I3140" s="17">
        <f>INT((VLOOKUP($C3140,装备数值,4,0)+VLOOKUP($C3140,装备数值,7,0)*($E3140-1))*VLOOKUP($D3140,系数!$K$2:$O$7,4,0))</f>
        <v>0</v>
      </c>
      <c r="J3140" s="17">
        <f>INT((VLOOKUP($C3140,装备数值,4,0)+VLOOKUP($C3140,装备数值,7,0)*($E3140-1))*VLOOKUP($D3140,系数!$K$2:$O$7,5,0))</f>
        <v>0</v>
      </c>
      <c r="K3140" s="17">
        <f>INT(VLOOKUP(E3140,强化金币,2,1)*VLOOKUP(INDEX(装备!F:F,MATCH(属性!A3140,装备!A:A,0)),系数!$K$12:$M$15,3,0))</f>
        <v>1210</v>
      </c>
      <c r="L3140" s="17"/>
      <c r="M3140" s="17"/>
      <c r="N3140" s="17"/>
      <c r="O3140" s="17">
        <f>IF(E3140=1,"",VLOOKUP(E3140,系数!$S$2:$AB$12,MATCH(属性!C3140,评级,0),1))</f>
        <v>0</v>
      </c>
    </row>
    <row r="3141" spans="1:15" ht="17.25" thickBot="1" x14ac:dyDescent="0.4">
      <c r="A3141" s="17">
        <f t="shared" si="98"/>
        <v>7100027</v>
      </c>
      <c r="B3141" s="17" t="s">
        <v>48</v>
      </c>
      <c r="C3141" s="15">
        <f>INDEX(装备!G:G,MATCH(属性!A3141,装备!A:A,0))</f>
        <v>12</v>
      </c>
      <c r="D3141" s="15" t="str">
        <f>INDEX(装备!E:E,MATCH(属性!A3141,装备!A:A,0))</f>
        <v>armour</v>
      </c>
      <c r="E3141" s="14">
        <v>19</v>
      </c>
      <c r="F3141" s="17">
        <f>INT((VLOOKUP($C3141,装备数值,2,0)+VLOOKUP($C3141,装备数值,5,0)*($E3141-1))*VLOOKUP($D3141,系数!$K$2:$O$7,2,0))</f>
        <v>1330</v>
      </c>
      <c r="G3141" s="17">
        <f>INT((VLOOKUP($C3141,装备数值,3,0)+VLOOKUP($C3141,装备数值,6,0)*($E3141-1))*VLOOKUP($D3141,系数!$K$2:$O$7,3,0))</f>
        <v>0</v>
      </c>
      <c r="H3141" s="17">
        <f t="shared" si="99"/>
        <v>0</v>
      </c>
      <c r="I3141" s="17">
        <f>INT((VLOOKUP($C3141,装备数值,4,0)+VLOOKUP($C3141,装备数值,7,0)*($E3141-1))*VLOOKUP($D3141,系数!$K$2:$O$7,4,0))</f>
        <v>0</v>
      </c>
      <c r="J3141" s="17">
        <f>INT((VLOOKUP($C3141,装备数值,4,0)+VLOOKUP($C3141,装备数值,7,0)*($E3141-1))*VLOOKUP($D3141,系数!$K$2:$O$7,5,0))</f>
        <v>0</v>
      </c>
      <c r="K3141" s="17">
        <f>INT(VLOOKUP(E3141,强化金币,2,1)*VLOOKUP(INDEX(装备!F:F,MATCH(属性!A3141,装备!A:A,0)),系数!$K$12:$M$15,3,0))</f>
        <v>1320</v>
      </c>
      <c r="L3141" s="17"/>
      <c r="M3141" s="17"/>
      <c r="N3141" s="17"/>
      <c r="O3141" s="17">
        <f>IF(E3141=1,"",VLOOKUP(E3141,系数!$S$2:$AB$12,MATCH(属性!C3141,评级,0),1))</f>
        <v>0</v>
      </c>
    </row>
    <row r="3142" spans="1:15" ht="17.25" thickBot="1" x14ac:dyDescent="0.4">
      <c r="A3142" s="17">
        <f t="shared" si="98"/>
        <v>7100027</v>
      </c>
      <c r="B3142" s="17" t="s">
        <v>48</v>
      </c>
      <c r="C3142" s="15">
        <f>INDEX(装备!G:G,MATCH(属性!A3142,装备!A:A,0))</f>
        <v>12</v>
      </c>
      <c r="D3142" s="15" t="str">
        <f>INDEX(装备!E:E,MATCH(属性!A3142,装备!A:A,0))</f>
        <v>armour</v>
      </c>
      <c r="E3142" s="14">
        <v>20</v>
      </c>
      <c r="F3142" s="17">
        <f>INT((VLOOKUP($C3142,装备数值,2,0)+VLOOKUP($C3142,装备数值,5,0)*($E3142-1))*VLOOKUP($D3142,系数!$K$2:$O$7,2,0))</f>
        <v>1365</v>
      </c>
      <c r="G3142" s="17">
        <f>INT((VLOOKUP($C3142,装备数值,3,0)+VLOOKUP($C3142,装备数值,6,0)*($E3142-1))*VLOOKUP($D3142,系数!$K$2:$O$7,3,0))</f>
        <v>0</v>
      </c>
      <c r="H3142" s="17">
        <f t="shared" si="99"/>
        <v>0</v>
      </c>
      <c r="I3142" s="17">
        <f>INT((VLOOKUP($C3142,装备数值,4,0)+VLOOKUP($C3142,装备数值,7,0)*($E3142-1))*VLOOKUP($D3142,系数!$K$2:$O$7,4,0))</f>
        <v>0</v>
      </c>
      <c r="J3142" s="17">
        <f>INT((VLOOKUP($C3142,装备数值,4,0)+VLOOKUP($C3142,装备数值,7,0)*($E3142-1))*VLOOKUP($D3142,系数!$K$2:$O$7,5,0))</f>
        <v>0</v>
      </c>
      <c r="K3142" s="17">
        <f>INT(VLOOKUP(E3142,强化金币,2,1)*VLOOKUP(INDEX(装备!F:F,MATCH(属性!A3142,装备!A:A,0)),系数!$K$12:$M$15,3,0))</f>
        <v>1430</v>
      </c>
      <c r="L3142" s="17"/>
      <c r="M3142" s="17"/>
      <c r="N3142" s="17"/>
      <c r="O3142" s="17">
        <f>IF(E3142=1,"",VLOOKUP(E3142,系数!$S$2:$AB$12,MATCH(属性!C3142,评级,0),1))</f>
        <v>0</v>
      </c>
    </row>
    <row r="3143" spans="1:15" ht="17.25" thickBot="1" x14ac:dyDescent="0.4">
      <c r="A3143" s="17">
        <f t="shared" si="98"/>
        <v>7100027</v>
      </c>
      <c r="B3143" s="17" t="s">
        <v>48</v>
      </c>
      <c r="C3143" s="15">
        <f>INDEX(装备!G:G,MATCH(属性!A3143,装备!A:A,0))</f>
        <v>12</v>
      </c>
      <c r="D3143" s="15" t="str">
        <f>INDEX(装备!E:E,MATCH(属性!A3143,装备!A:A,0))</f>
        <v>armour</v>
      </c>
      <c r="E3143" s="14">
        <v>21</v>
      </c>
      <c r="F3143" s="17">
        <f>INT((VLOOKUP($C3143,装备数值,2,0)+VLOOKUP($C3143,装备数值,5,0)*($E3143-1))*VLOOKUP($D3143,系数!$K$2:$O$7,2,0))</f>
        <v>1400</v>
      </c>
      <c r="G3143" s="17">
        <f>INT((VLOOKUP($C3143,装备数值,3,0)+VLOOKUP($C3143,装备数值,6,0)*($E3143-1))*VLOOKUP($D3143,系数!$K$2:$O$7,3,0))</f>
        <v>0</v>
      </c>
      <c r="H3143" s="17">
        <f t="shared" si="99"/>
        <v>0</v>
      </c>
      <c r="I3143" s="17">
        <f>INT((VLOOKUP($C3143,装备数值,4,0)+VLOOKUP($C3143,装备数值,7,0)*($E3143-1))*VLOOKUP($D3143,系数!$K$2:$O$7,4,0))</f>
        <v>0</v>
      </c>
      <c r="J3143" s="17">
        <f>INT((VLOOKUP($C3143,装备数值,4,0)+VLOOKUP($C3143,装备数值,7,0)*($E3143-1))*VLOOKUP($D3143,系数!$K$2:$O$7,5,0))</f>
        <v>0</v>
      </c>
      <c r="K3143" s="17">
        <f>INT(VLOOKUP(E3143,强化金币,2,1)*VLOOKUP(INDEX(装备!F:F,MATCH(属性!A3143,装备!A:A,0)),系数!$K$12:$M$15,3,0))</f>
        <v>1540</v>
      </c>
      <c r="L3143" s="17"/>
      <c r="M3143" s="17"/>
      <c r="N3143" s="17"/>
      <c r="O3143" s="17">
        <f>IF(E3143=1,"",VLOOKUP(E3143,系数!$S$2:$AB$12,MATCH(属性!C3143,评级,0),1))</f>
        <v>0</v>
      </c>
    </row>
    <row r="3144" spans="1:15" ht="17.25" thickBot="1" x14ac:dyDescent="0.4">
      <c r="A3144" s="17">
        <f t="shared" si="98"/>
        <v>7100027</v>
      </c>
      <c r="B3144" s="17" t="s">
        <v>48</v>
      </c>
      <c r="C3144" s="15">
        <f>INDEX(装备!G:G,MATCH(属性!A3144,装备!A:A,0))</f>
        <v>12</v>
      </c>
      <c r="D3144" s="15" t="str">
        <f>INDEX(装备!E:E,MATCH(属性!A3144,装备!A:A,0))</f>
        <v>armour</v>
      </c>
      <c r="E3144" s="14">
        <v>22</v>
      </c>
      <c r="F3144" s="17">
        <f>INT((VLOOKUP($C3144,装备数值,2,0)+VLOOKUP($C3144,装备数值,5,0)*($E3144-1))*VLOOKUP($D3144,系数!$K$2:$O$7,2,0))</f>
        <v>1435</v>
      </c>
      <c r="G3144" s="17">
        <f>INT((VLOOKUP($C3144,装备数值,3,0)+VLOOKUP($C3144,装备数值,6,0)*($E3144-1))*VLOOKUP($D3144,系数!$K$2:$O$7,3,0))</f>
        <v>0</v>
      </c>
      <c r="H3144" s="17">
        <f t="shared" si="99"/>
        <v>0</v>
      </c>
      <c r="I3144" s="17">
        <f>INT((VLOOKUP($C3144,装备数值,4,0)+VLOOKUP($C3144,装备数值,7,0)*($E3144-1))*VLOOKUP($D3144,系数!$K$2:$O$7,4,0))</f>
        <v>0</v>
      </c>
      <c r="J3144" s="17">
        <f>INT((VLOOKUP($C3144,装备数值,4,0)+VLOOKUP($C3144,装备数值,7,0)*($E3144-1))*VLOOKUP($D3144,系数!$K$2:$O$7,5,0))</f>
        <v>0</v>
      </c>
      <c r="K3144" s="17">
        <f>INT(VLOOKUP(E3144,强化金币,2,1)*VLOOKUP(INDEX(装备!F:F,MATCH(属性!A3144,装备!A:A,0)),系数!$K$12:$M$15,3,0))</f>
        <v>1650</v>
      </c>
      <c r="L3144" s="17"/>
      <c r="M3144" s="17"/>
      <c r="N3144" s="17"/>
      <c r="O3144" s="17">
        <f>IF(E3144=1,"",VLOOKUP(E3144,系数!$S$2:$AB$12,MATCH(属性!C3144,评级,0),1))</f>
        <v>0</v>
      </c>
    </row>
    <row r="3145" spans="1:15" ht="17.25" thickBot="1" x14ac:dyDescent="0.4">
      <c r="A3145" s="17">
        <f t="shared" si="98"/>
        <v>7100027</v>
      </c>
      <c r="B3145" s="17" t="s">
        <v>48</v>
      </c>
      <c r="C3145" s="15">
        <f>INDEX(装备!G:G,MATCH(属性!A3145,装备!A:A,0))</f>
        <v>12</v>
      </c>
      <c r="D3145" s="15" t="str">
        <f>INDEX(装备!E:E,MATCH(属性!A3145,装备!A:A,0))</f>
        <v>armour</v>
      </c>
      <c r="E3145" s="14">
        <v>23</v>
      </c>
      <c r="F3145" s="17">
        <f>INT((VLOOKUP($C3145,装备数值,2,0)+VLOOKUP($C3145,装备数值,5,0)*($E3145-1))*VLOOKUP($D3145,系数!$K$2:$O$7,2,0))</f>
        <v>1470</v>
      </c>
      <c r="G3145" s="17">
        <f>INT((VLOOKUP($C3145,装备数值,3,0)+VLOOKUP($C3145,装备数值,6,0)*($E3145-1))*VLOOKUP($D3145,系数!$K$2:$O$7,3,0))</f>
        <v>0</v>
      </c>
      <c r="H3145" s="17">
        <f t="shared" si="99"/>
        <v>0</v>
      </c>
      <c r="I3145" s="17">
        <f>INT((VLOOKUP($C3145,装备数值,4,0)+VLOOKUP($C3145,装备数值,7,0)*($E3145-1))*VLOOKUP($D3145,系数!$K$2:$O$7,4,0))</f>
        <v>0</v>
      </c>
      <c r="J3145" s="17">
        <f>INT((VLOOKUP($C3145,装备数值,4,0)+VLOOKUP($C3145,装备数值,7,0)*($E3145-1))*VLOOKUP($D3145,系数!$K$2:$O$7,5,0))</f>
        <v>0</v>
      </c>
      <c r="K3145" s="17">
        <f>INT(VLOOKUP(E3145,强化金币,2,1)*VLOOKUP(INDEX(装备!F:F,MATCH(属性!A3145,装备!A:A,0)),系数!$K$12:$M$15,3,0))</f>
        <v>1760</v>
      </c>
      <c r="L3145" s="17"/>
      <c r="M3145" s="17"/>
      <c r="N3145" s="17"/>
      <c r="O3145" s="17">
        <f>IF(E3145=1,"",VLOOKUP(E3145,系数!$S$2:$AB$12,MATCH(属性!C3145,评级,0),1))</f>
        <v>0</v>
      </c>
    </row>
    <row r="3146" spans="1:15" ht="17.25" thickBot="1" x14ac:dyDescent="0.4">
      <c r="A3146" s="17">
        <f t="shared" si="98"/>
        <v>7100027</v>
      </c>
      <c r="B3146" s="17" t="s">
        <v>48</v>
      </c>
      <c r="C3146" s="15">
        <f>INDEX(装备!G:G,MATCH(属性!A3146,装备!A:A,0))</f>
        <v>12</v>
      </c>
      <c r="D3146" s="15" t="str">
        <f>INDEX(装备!E:E,MATCH(属性!A3146,装备!A:A,0))</f>
        <v>armour</v>
      </c>
      <c r="E3146" s="14">
        <v>24</v>
      </c>
      <c r="F3146" s="17">
        <f>INT((VLOOKUP($C3146,装备数值,2,0)+VLOOKUP($C3146,装备数值,5,0)*($E3146-1))*VLOOKUP($D3146,系数!$K$2:$O$7,2,0))</f>
        <v>1505</v>
      </c>
      <c r="G3146" s="17">
        <f>INT((VLOOKUP($C3146,装备数值,3,0)+VLOOKUP($C3146,装备数值,6,0)*($E3146-1))*VLOOKUP($D3146,系数!$K$2:$O$7,3,0))</f>
        <v>0</v>
      </c>
      <c r="H3146" s="17">
        <f t="shared" si="99"/>
        <v>0</v>
      </c>
      <c r="I3146" s="17">
        <f>INT((VLOOKUP($C3146,装备数值,4,0)+VLOOKUP($C3146,装备数值,7,0)*($E3146-1))*VLOOKUP($D3146,系数!$K$2:$O$7,4,0))</f>
        <v>0</v>
      </c>
      <c r="J3146" s="17">
        <f>INT((VLOOKUP($C3146,装备数值,4,0)+VLOOKUP($C3146,装备数值,7,0)*($E3146-1))*VLOOKUP($D3146,系数!$K$2:$O$7,5,0))</f>
        <v>0</v>
      </c>
      <c r="K3146" s="17">
        <f>INT(VLOOKUP(E3146,强化金币,2,1)*VLOOKUP(INDEX(装备!F:F,MATCH(属性!A3146,装备!A:A,0)),系数!$K$12:$M$15,3,0))</f>
        <v>1870</v>
      </c>
      <c r="L3146" s="17"/>
      <c r="M3146" s="17"/>
      <c r="N3146" s="17"/>
      <c r="O3146" s="17">
        <f>IF(E3146=1,"",VLOOKUP(E3146,系数!$S$2:$AB$12,MATCH(属性!C3146,评级,0),1))</f>
        <v>0</v>
      </c>
    </row>
    <row r="3147" spans="1:15" ht="17.25" thickBot="1" x14ac:dyDescent="0.4">
      <c r="A3147" s="17">
        <f t="shared" si="98"/>
        <v>7100027</v>
      </c>
      <c r="B3147" s="17" t="s">
        <v>48</v>
      </c>
      <c r="C3147" s="15">
        <f>INDEX(装备!G:G,MATCH(属性!A3147,装备!A:A,0))</f>
        <v>12</v>
      </c>
      <c r="D3147" s="15" t="str">
        <f>INDEX(装备!E:E,MATCH(属性!A3147,装备!A:A,0))</f>
        <v>armour</v>
      </c>
      <c r="E3147" s="14">
        <v>25</v>
      </c>
      <c r="F3147" s="17">
        <f>INT((VLOOKUP($C3147,装备数值,2,0)+VLOOKUP($C3147,装备数值,5,0)*($E3147-1))*VLOOKUP($D3147,系数!$K$2:$O$7,2,0))</f>
        <v>1540</v>
      </c>
      <c r="G3147" s="17">
        <f>INT((VLOOKUP($C3147,装备数值,3,0)+VLOOKUP($C3147,装备数值,6,0)*($E3147-1))*VLOOKUP($D3147,系数!$K$2:$O$7,3,0))</f>
        <v>0</v>
      </c>
      <c r="H3147" s="17">
        <f t="shared" si="99"/>
        <v>0</v>
      </c>
      <c r="I3147" s="17">
        <f>INT((VLOOKUP($C3147,装备数值,4,0)+VLOOKUP($C3147,装备数值,7,0)*($E3147-1))*VLOOKUP($D3147,系数!$K$2:$O$7,4,0))</f>
        <v>0</v>
      </c>
      <c r="J3147" s="17">
        <f>INT((VLOOKUP($C3147,装备数值,4,0)+VLOOKUP($C3147,装备数值,7,0)*($E3147-1))*VLOOKUP($D3147,系数!$K$2:$O$7,5,0))</f>
        <v>0</v>
      </c>
      <c r="K3147" s="17">
        <f>INT(VLOOKUP(E3147,强化金币,2,1)*VLOOKUP(INDEX(装备!F:F,MATCH(属性!A3147,装备!A:A,0)),系数!$K$12:$M$15,3,0))</f>
        <v>1980</v>
      </c>
      <c r="L3147" s="17"/>
      <c r="M3147" s="17"/>
      <c r="N3147" s="17"/>
      <c r="O3147" s="17">
        <f>IF(E3147=1,"",VLOOKUP(E3147,系数!$S$2:$AB$12,MATCH(属性!C3147,评级,0),1))</f>
        <v>0</v>
      </c>
    </row>
    <row r="3148" spans="1:15" ht="17.25" thickBot="1" x14ac:dyDescent="0.4">
      <c r="A3148" s="17">
        <f t="shared" si="98"/>
        <v>7100027</v>
      </c>
      <c r="B3148" s="17" t="s">
        <v>48</v>
      </c>
      <c r="C3148" s="15">
        <f>INDEX(装备!G:G,MATCH(属性!A3148,装备!A:A,0))</f>
        <v>12</v>
      </c>
      <c r="D3148" s="15" t="str">
        <f>INDEX(装备!E:E,MATCH(属性!A3148,装备!A:A,0))</f>
        <v>armour</v>
      </c>
      <c r="E3148" s="14">
        <v>26</v>
      </c>
      <c r="F3148" s="17">
        <f>INT((VLOOKUP($C3148,装备数值,2,0)+VLOOKUP($C3148,装备数值,5,0)*($E3148-1))*VLOOKUP($D3148,系数!$K$2:$O$7,2,0))</f>
        <v>1575</v>
      </c>
      <c r="G3148" s="17">
        <f>INT((VLOOKUP($C3148,装备数值,3,0)+VLOOKUP($C3148,装备数值,6,0)*($E3148-1))*VLOOKUP($D3148,系数!$K$2:$O$7,3,0))</f>
        <v>0</v>
      </c>
      <c r="H3148" s="17">
        <f t="shared" si="99"/>
        <v>0</v>
      </c>
      <c r="I3148" s="17">
        <f>INT((VLOOKUP($C3148,装备数值,4,0)+VLOOKUP($C3148,装备数值,7,0)*($E3148-1))*VLOOKUP($D3148,系数!$K$2:$O$7,4,0))</f>
        <v>0</v>
      </c>
      <c r="J3148" s="17">
        <f>INT((VLOOKUP($C3148,装备数值,4,0)+VLOOKUP($C3148,装备数值,7,0)*($E3148-1))*VLOOKUP($D3148,系数!$K$2:$O$7,5,0))</f>
        <v>0</v>
      </c>
      <c r="K3148" s="17">
        <f>INT(VLOOKUP(E3148,强化金币,2,1)*VLOOKUP(INDEX(装备!F:F,MATCH(属性!A3148,装备!A:A,0)),系数!$K$12:$M$15,3,0))</f>
        <v>2090</v>
      </c>
      <c r="L3148" s="17"/>
      <c r="M3148" s="17"/>
      <c r="N3148" s="17"/>
      <c r="O3148" s="17">
        <f>IF(E3148=1,"",VLOOKUP(E3148,系数!$S$2:$AB$12,MATCH(属性!C3148,评级,0),1))</f>
        <v>0</v>
      </c>
    </row>
    <row r="3149" spans="1:15" ht="17.25" thickBot="1" x14ac:dyDescent="0.4">
      <c r="A3149" s="17">
        <f t="shared" si="98"/>
        <v>7100027</v>
      </c>
      <c r="B3149" s="17" t="s">
        <v>48</v>
      </c>
      <c r="C3149" s="15">
        <f>INDEX(装备!G:G,MATCH(属性!A3149,装备!A:A,0))</f>
        <v>12</v>
      </c>
      <c r="D3149" s="15" t="str">
        <f>INDEX(装备!E:E,MATCH(属性!A3149,装备!A:A,0))</f>
        <v>armour</v>
      </c>
      <c r="E3149" s="14">
        <v>27</v>
      </c>
      <c r="F3149" s="17">
        <f>INT((VLOOKUP($C3149,装备数值,2,0)+VLOOKUP($C3149,装备数值,5,0)*($E3149-1))*VLOOKUP($D3149,系数!$K$2:$O$7,2,0))</f>
        <v>1610</v>
      </c>
      <c r="G3149" s="17">
        <f>INT((VLOOKUP($C3149,装备数值,3,0)+VLOOKUP($C3149,装备数值,6,0)*($E3149-1))*VLOOKUP($D3149,系数!$K$2:$O$7,3,0))</f>
        <v>0</v>
      </c>
      <c r="H3149" s="17">
        <f t="shared" si="99"/>
        <v>0</v>
      </c>
      <c r="I3149" s="17">
        <f>INT((VLOOKUP($C3149,装备数值,4,0)+VLOOKUP($C3149,装备数值,7,0)*($E3149-1))*VLOOKUP($D3149,系数!$K$2:$O$7,4,0))</f>
        <v>0</v>
      </c>
      <c r="J3149" s="17">
        <f>INT((VLOOKUP($C3149,装备数值,4,0)+VLOOKUP($C3149,装备数值,7,0)*($E3149-1))*VLOOKUP($D3149,系数!$K$2:$O$7,5,0))</f>
        <v>0</v>
      </c>
      <c r="K3149" s="17">
        <f>INT(VLOOKUP(E3149,强化金币,2,1)*VLOOKUP(INDEX(装备!F:F,MATCH(属性!A3149,装备!A:A,0)),系数!$K$12:$M$15,3,0))</f>
        <v>2200</v>
      </c>
      <c r="L3149" s="17"/>
      <c r="M3149" s="17"/>
      <c r="N3149" s="17"/>
      <c r="O3149" s="17">
        <f>IF(E3149=1,"",VLOOKUP(E3149,系数!$S$2:$AB$12,MATCH(属性!C3149,评级,0),1))</f>
        <v>0</v>
      </c>
    </row>
    <row r="3150" spans="1:15" ht="17.25" thickBot="1" x14ac:dyDescent="0.4">
      <c r="A3150" s="17">
        <f t="shared" si="98"/>
        <v>7100027</v>
      </c>
      <c r="B3150" s="17" t="s">
        <v>48</v>
      </c>
      <c r="C3150" s="15">
        <f>INDEX(装备!G:G,MATCH(属性!A3150,装备!A:A,0))</f>
        <v>12</v>
      </c>
      <c r="D3150" s="15" t="str">
        <f>INDEX(装备!E:E,MATCH(属性!A3150,装备!A:A,0))</f>
        <v>armour</v>
      </c>
      <c r="E3150" s="14">
        <v>28</v>
      </c>
      <c r="F3150" s="17">
        <f>INT((VLOOKUP($C3150,装备数值,2,0)+VLOOKUP($C3150,装备数值,5,0)*($E3150-1))*VLOOKUP($D3150,系数!$K$2:$O$7,2,0))</f>
        <v>1645</v>
      </c>
      <c r="G3150" s="17">
        <f>INT((VLOOKUP($C3150,装备数值,3,0)+VLOOKUP($C3150,装备数值,6,0)*($E3150-1))*VLOOKUP($D3150,系数!$K$2:$O$7,3,0))</f>
        <v>0</v>
      </c>
      <c r="H3150" s="17">
        <f t="shared" si="99"/>
        <v>0</v>
      </c>
      <c r="I3150" s="17">
        <f>INT((VLOOKUP($C3150,装备数值,4,0)+VLOOKUP($C3150,装备数值,7,0)*($E3150-1))*VLOOKUP($D3150,系数!$K$2:$O$7,4,0))</f>
        <v>0</v>
      </c>
      <c r="J3150" s="17">
        <f>INT((VLOOKUP($C3150,装备数值,4,0)+VLOOKUP($C3150,装备数值,7,0)*($E3150-1))*VLOOKUP($D3150,系数!$K$2:$O$7,5,0))</f>
        <v>0</v>
      </c>
      <c r="K3150" s="17">
        <f>INT(VLOOKUP(E3150,强化金币,2,1)*VLOOKUP(INDEX(装备!F:F,MATCH(属性!A3150,装备!A:A,0)),系数!$K$12:$M$15,3,0))</f>
        <v>2310</v>
      </c>
      <c r="L3150" s="17"/>
      <c r="M3150" s="17"/>
      <c r="N3150" s="17"/>
      <c r="O3150" s="17">
        <f>IF(E3150=1,"",VLOOKUP(E3150,系数!$S$2:$AB$12,MATCH(属性!C3150,评级,0),1))</f>
        <v>0</v>
      </c>
    </row>
    <row r="3151" spans="1:15" ht="17.25" thickBot="1" x14ac:dyDescent="0.4">
      <c r="A3151" s="17">
        <f t="shared" si="98"/>
        <v>7100027</v>
      </c>
      <c r="B3151" s="17" t="s">
        <v>48</v>
      </c>
      <c r="C3151" s="15">
        <f>INDEX(装备!G:G,MATCH(属性!A3151,装备!A:A,0))</f>
        <v>12</v>
      </c>
      <c r="D3151" s="15" t="str">
        <f>INDEX(装备!E:E,MATCH(属性!A3151,装备!A:A,0))</f>
        <v>armour</v>
      </c>
      <c r="E3151" s="14">
        <v>29</v>
      </c>
      <c r="F3151" s="17">
        <f>INT((VLOOKUP($C3151,装备数值,2,0)+VLOOKUP($C3151,装备数值,5,0)*($E3151-1))*VLOOKUP($D3151,系数!$K$2:$O$7,2,0))</f>
        <v>1680</v>
      </c>
      <c r="G3151" s="17">
        <f>INT((VLOOKUP($C3151,装备数值,3,0)+VLOOKUP($C3151,装备数值,6,0)*($E3151-1))*VLOOKUP($D3151,系数!$K$2:$O$7,3,0))</f>
        <v>0</v>
      </c>
      <c r="H3151" s="17">
        <f t="shared" si="99"/>
        <v>0</v>
      </c>
      <c r="I3151" s="17">
        <f>INT((VLOOKUP($C3151,装备数值,4,0)+VLOOKUP($C3151,装备数值,7,0)*($E3151-1))*VLOOKUP($D3151,系数!$K$2:$O$7,4,0))</f>
        <v>0</v>
      </c>
      <c r="J3151" s="17">
        <f>INT((VLOOKUP($C3151,装备数值,4,0)+VLOOKUP($C3151,装备数值,7,0)*($E3151-1))*VLOOKUP($D3151,系数!$K$2:$O$7,5,0))</f>
        <v>0</v>
      </c>
      <c r="K3151" s="17">
        <f>INT(VLOOKUP(E3151,强化金币,2,1)*VLOOKUP(INDEX(装备!F:F,MATCH(属性!A3151,装备!A:A,0)),系数!$K$12:$M$15,3,0))</f>
        <v>2475</v>
      </c>
      <c r="L3151" s="17"/>
      <c r="M3151" s="17"/>
      <c r="N3151" s="17"/>
      <c r="O3151" s="17">
        <f>IF(E3151=1,"",VLOOKUP(E3151,系数!$S$2:$AB$12,MATCH(属性!C3151,评级,0),1))</f>
        <v>0</v>
      </c>
    </row>
    <row r="3152" spans="1:15" ht="17.25" thickBot="1" x14ac:dyDescent="0.4">
      <c r="A3152" s="17">
        <f t="shared" si="98"/>
        <v>7100027</v>
      </c>
      <c r="B3152" s="17" t="s">
        <v>48</v>
      </c>
      <c r="C3152" s="15">
        <f>INDEX(装备!G:G,MATCH(属性!A3152,装备!A:A,0))</f>
        <v>12</v>
      </c>
      <c r="D3152" s="15" t="str">
        <f>INDEX(装备!E:E,MATCH(属性!A3152,装备!A:A,0))</f>
        <v>armour</v>
      </c>
      <c r="E3152" s="14">
        <v>30</v>
      </c>
      <c r="F3152" s="17">
        <f>INT((VLOOKUP($C3152,装备数值,2,0)+VLOOKUP($C3152,装备数值,5,0)*($E3152-1))*VLOOKUP($D3152,系数!$K$2:$O$7,2,0))</f>
        <v>1715</v>
      </c>
      <c r="G3152" s="17">
        <f>INT((VLOOKUP($C3152,装备数值,3,0)+VLOOKUP($C3152,装备数值,6,0)*($E3152-1))*VLOOKUP($D3152,系数!$K$2:$O$7,3,0))</f>
        <v>0</v>
      </c>
      <c r="H3152" s="17">
        <f t="shared" si="99"/>
        <v>0</v>
      </c>
      <c r="I3152" s="17">
        <f>INT((VLOOKUP($C3152,装备数值,4,0)+VLOOKUP($C3152,装备数值,7,0)*($E3152-1))*VLOOKUP($D3152,系数!$K$2:$O$7,4,0))</f>
        <v>0</v>
      </c>
      <c r="J3152" s="17">
        <f>INT((VLOOKUP($C3152,装备数值,4,0)+VLOOKUP($C3152,装备数值,7,0)*($E3152-1))*VLOOKUP($D3152,系数!$K$2:$O$7,5,0))</f>
        <v>0</v>
      </c>
      <c r="K3152" s="17">
        <f>INT(VLOOKUP(E3152,强化金币,2,1)*VLOOKUP(INDEX(装备!F:F,MATCH(属性!A3152,装备!A:A,0)),系数!$K$12:$M$15,3,0))</f>
        <v>2750</v>
      </c>
      <c r="L3152" s="17"/>
      <c r="M3152" s="17"/>
      <c r="N3152" s="17"/>
      <c r="O3152" s="17">
        <f>IF(E3152=1,"",VLOOKUP(E3152,系数!$S$2:$AB$12,MATCH(属性!C3152,评级,0),1))</f>
        <v>0</v>
      </c>
    </row>
    <row r="3153" spans="1:15" ht="17.25" thickBot="1" x14ac:dyDescent="0.4">
      <c r="A3153" s="17">
        <f t="shared" si="98"/>
        <v>7100027</v>
      </c>
      <c r="B3153" s="17" t="s">
        <v>48</v>
      </c>
      <c r="C3153" s="15">
        <f>INDEX(装备!G:G,MATCH(属性!A3153,装备!A:A,0))</f>
        <v>12</v>
      </c>
      <c r="D3153" s="15" t="str">
        <f>INDEX(装备!E:E,MATCH(属性!A3153,装备!A:A,0))</f>
        <v>armour</v>
      </c>
      <c r="E3153" s="14">
        <v>31</v>
      </c>
      <c r="F3153" s="17">
        <f>INT((VLOOKUP($C3153,装备数值,2,0)+VLOOKUP($C3153,装备数值,5,0)*($E3153-1))*VLOOKUP($D3153,系数!$K$2:$O$7,2,0))</f>
        <v>1750</v>
      </c>
      <c r="G3153" s="17">
        <f>INT((VLOOKUP($C3153,装备数值,3,0)+VLOOKUP($C3153,装备数值,6,0)*($E3153-1))*VLOOKUP($D3153,系数!$K$2:$O$7,3,0))</f>
        <v>0</v>
      </c>
      <c r="H3153" s="17">
        <f t="shared" si="99"/>
        <v>0</v>
      </c>
      <c r="I3153" s="17">
        <f>INT((VLOOKUP($C3153,装备数值,4,0)+VLOOKUP($C3153,装备数值,7,0)*($E3153-1))*VLOOKUP($D3153,系数!$K$2:$O$7,4,0))</f>
        <v>0</v>
      </c>
      <c r="J3153" s="17">
        <f>INT((VLOOKUP($C3153,装备数值,4,0)+VLOOKUP($C3153,装备数值,7,0)*($E3153-1))*VLOOKUP($D3153,系数!$K$2:$O$7,5,0))</f>
        <v>0</v>
      </c>
      <c r="K3153" s="17">
        <f>INT(VLOOKUP(E3153,强化金币,2,1)*VLOOKUP(INDEX(装备!F:F,MATCH(属性!A3153,装备!A:A,0)),系数!$K$12:$M$15,3,0))</f>
        <v>3025</v>
      </c>
      <c r="L3153" s="17"/>
      <c r="M3153" s="17"/>
      <c r="N3153" s="17"/>
      <c r="O3153" s="17">
        <f>IF(E3153=1,"",VLOOKUP(E3153,系数!$S$2:$AB$12,MATCH(属性!C3153,评级,0),1))</f>
        <v>0</v>
      </c>
    </row>
    <row r="3154" spans="1:15" ht="17.25" thickBot="1" x14ac:dyDescent="0.4">
      <c r="A3154" s="17">
        <f t="shared" si="98"/>
        <v>7100027</v>
      </c>
      <c r="B3154" s="17" t="s">
        <v>48</v>
      </c>
      <c r="C3154" s="15">
        <f>INDEX(装备!G:G,MATCH(属性!A3154,装备!A:A,0))</f>
        <v>12</v>
      </c>
      <c r="D3154" s="15" t="str">
        <f>INDEX(装备!E:E,MATCH(属性!A3154,装备!A:A,0))</f>
        <v>armour</v>
      </c>
      <c r="E3154" s="14">
        <v>32</v>
      </c>
      <c r="F3154" s="17">
        <f>INT((VLOOKUP($C3154,装备数值,2,0)+VLOOKUP($C3154,装备数值,5,0)*($E3154-1))*VLOOKUP($D3154,系数!$K$2:$O$7,2,0))</f>
        <v>1785</v>
      </c>
      <c r="G3154" s="17">
        <f>INT((VLOOKUP($C3154,装备数值,3,0)+VLOOKUP($C3154,装备数值,6,0)*($E3154-1))*VLOOKUP($D3154,系数!$K$2:$O$7,3,0))</f>
        <v>0</v>
      </c>
      <c r="H3154" s="17">
        <f t="shared" si="99"/>
        <v>0</v>
      </c>
      <c r="I3154" s="17">
        <f>INT((VLOOKUP($C3154,装备数值,4,0)+VLOOKUP($C3154,装备数值,7,0)*($E3154-1))*VLOOKUP($D3154,系数!$K$2:$O$7,4,0))</f>
        <v>0</v>
      </c>
      <c r="J3154" s="17">
        <f>INT((VLOOKUP($C3154,装备数值,4,0)+VLOOKUP($C3154,装备数值,7,0)*($E3154-1))*VLOOKUP($D3154,系数!$K$2:$O$7,5,0))</f>
        <v>0</v>
      </c>
      <c r="K3154" s="17">
        <f>INT(VLOOKUP(E3154,强化金币,2,1)*VLOOKUP(INDEX(装备!F:F,MATCH(属性!A3154,装备!A:A,0)),系数!$K$12:$M$15,3,0))</f>
        <v>3300</v>
      </c>
      <c r="L3154" s="17"/>
      <c r="M3154" s="17"/>
      <c r="N3154" s="17"/>
      <c r="O3154" s="17">
        <f>IF(E3154=1,"",VLOOKUP(E3154,系数!$S$2:$AB$12,MATCH(属性!C3154,评级,0),1))</f>
        <v>0</v>
      </c>
    </row>
    <row r="3155" spans="1:15" ht="17.25" thickBot="1" x14ac:dyDescent="0.4">
      <c r="A3155" s="17">
        <f t="shared" si="98"/>
        <v>7100027</v>
      </c>
      <c r="B3155" s="17" t="s">
        <v>48</v>
      </c>
      <c r="C3155" s="15">
        <f>INDEX(装备!G:G,MATCH(属性!A3155,装备!A:A,0))</f>
        <v>12</v>
      </c>
      <c r="D3155" s="15" t="str">
        <f>INDEX(装备!E:E,MATCH(属性!A3155,装备!A:A,0))</f>
        <v>armour</v>
      </c>
      <c r="E3155" s="14">
        <v>33</v>
      </c>
      <c r="F3155" s="17">
        <f>INT((VLOOKUP($C3155,装备数值,2,0)+VLOOKUP($C3155,装备数值,5,0)*($E3155-1))*VLOOKUP($D3155,系数!$K$2:$O$7,2,0))</f>
        <v>1820</v>
      </c>
      <c r="G3155" s="17">
        <f>INT((VLOOKUP($C3155,装备数值,3,0)+VLOOKUP($C3155,装备数值,6,0)*($E3155-1))*VLOOKUP($D3155,系数!$K$2:$O$7,3,0))</f>
        <v>0</v>
      </c>
      <c r="H3155" s="17">
        <f t="shared" si="99"/>
        <v>0</v>
      </c>
      <c r="I3155" s="17">
        <f>INT((VLOOKUP($C3155,装备数值,4,0)+VLOOKUP($C3155,装备数值,7,0)*($E3155-1))*VLOOKUP($D3155,系数!$K$2:$O$7,4,0))</f>
        <v>0</v>
      </c>
      <c r="J3155" s="17">
        <f>INT((VLOOKUP($C3155,装备数值,4,0)+VLOOKUP($C3155,装备数值,7,0)*($E3155-1))*VLOOKUP($D3155,系数!$K$2:$O$7,5,0))</f>
        <v>0</v>
      </c>
      <c r="K3155" s="17">
        <f>INT(VLOOKUP(E3155,强化金币,2,1)*VLOOKUP(INDEX(装备!F:F,MATCH(属性!A3155,装备!A:A,0)),系数!$K$12:$M$15,3,0))</f>
        <v>3575</v>
      </c>
      <c r="L3155" s="17"/>
      <c r="M3155" s="17"/>
      <c r="N3155" s="17"/>
      <c r="O3155" s="17">
        <f>IF(E3155=1,"",VLOOKUP(E3155,系数!$S$2:$AB$12,MATCH(属性!C3155,评级,0),1))</f>
        <v>0</v>
      </c>
    </row>
    <row r="3156" spans="1:15" ht="17.25" thickBot="1" x14ac:dyDescent="0.4">
      <c r="A3156" s="17">
        <f t="shared" si="98"/>
        <v>7100027</v>
      </c>
      <c r="B3156" s="17" t="s">
        <v>48</v>
      </c>
      <c r="C3156" s="15">
        <f>INDEX(装备!G:G,MATCH(属性!A3156,装备!A:A,0))</f>
        <v>12</v>
      </c>
      <c r="D3156" s="15" t="str">
        <f>INDEX(装备!E:E,MATCH(属性!A3156,装备!A:A,0))</f>
        <v>armour</v>
      </c>
      <c r="E3156" s="14">
        <v>34</v>
      </c>
      <c r="F3156" s="17">
        <f>INT((VLOOKUP($C3156,装备数值,2,0)+VLOOKUP($C3156,装备数值,5,0)*($E3156-1))*VLOOKUP($D3156,系数!$K$2:$O$7,2,0))</f>
        <v>1855</v>
      </c>
      <c r="G3156" s="17">
        <f>INT((VLOOKUP($C3156,装备数值,3,0)+VLOOKUP($C3156,装备数值,6,0)*($E3156-1))*VLOOKUP($D3156,系数!$K$2:$O$7,3,0))</f>
        <v>0</v>
      </c>
      <c r="H3156" s="17">
        <f t="shared" si="99"/>
        <v>0</v>
      </c>
      <c r="I3156" s="17">
        <f>INT((VLOOKUP($C3156,装备数值,4,0)+VLOOKUP($C3156,装备数值,7,0)*($E3156-1))*VLOOKUP($D3156,系数!$K$2:$O$7,4,0))</f>
        <v>0</v>
      </c>
      <c r="J3156" s="17">
        <f>INT((VLOOKUP($C3156,装备数值,4,0)+VLOOKUP($C3156,装备数值,7,0)*($E3156-1))*VLOOKUP($D3156,系数!$K$2:$O$7,5,0))</f>
        <v>0</v>
      </c>
      <c r="K3156" s="17">
        <f>INT(VLOOKUP(E3156,强化金币,2,1)*VLOOKUP(INDEX(装备!F:F,MATCH(属性!A3156,装备!A:A,0)),系数!$K$12:$M$15,3,0))</f>
        <v>3850</v>
      </c>
      <c r="L3156" s="17"/>
      <c r="M3156" s="17"/>
      <c r="N3156" s="17"/>
      <c r="O3156" s="17">
        <f>IF(E3156=1,"",VLOOKUP(E3156,系数!$S$2:$AB$12,MATCH(属性!C3156,评级,0),1))</f>
        <v>0</v>
      </c>
    </row>
    <row r="3157" spans="1:15" ht="17.25" thickBot="1" x14ac:dyDescent="0.4">
      <c r="A3157" s="17">
        <f t="shared" si="98"/>
        <v>7100027</v>
      </c>
      <c r="B3157" s="17" t="s">
        <v>48</v>
      </c>
      <c r="C3157" s="15">
        <f>INDEX(装备!G:G,MATCH(属性!A3157,装备!A:A,0))</f>
        <v>12</v>
      </c>
      <c r="D3157" s="15" t="str">
        <f>INDEX(装备!E:E,MATCH(属性!A3157,装备!A:A,0))</f>
        <v>armour</v>
      </c>
      <c r="E3157" s="14">
        <v>35</v>
      </c>
      <c r="F3157" s="17">
        <f>INT((VLOOKUP($C3157,装备数值,2,0)+VLOOKUP($C3157,装备数值,5,0)*($E3157-1))*VLOOKUP($D3157,系数!$K$2:$O$7,2,0))</f>
        <v>1890</v>
      </c>
      <c r="G3157" s="17">
        <f>INT((VLOOKUP($C3157,装备数值,3,0)+VLOOKUP($C3157,装备数值,6,0)*($E3157-1))*VLOOKUP($D3157,系数!$K$2:$O$7,3,0))</f>
        <v>0</v>
      </c>
      <c r="H3157" s="17">
        <f t="shared" si="99"/>
        <v>0</v>
      </c>
      <c r="I3157" s="17">
        <f>INT((VLOOKUP($C3157,装备数值,4,0)+VLOOKUP($C3157,装备数值,7,0)*($E3157-1))*VLOOKUP($D3157,系数!$K$2:$O$7,4,0))</f>
        <v>0</v>
      </c>
      <c r="J3157" s="17">
        <f>INT((VLOOKUP($C3157,装备数值,4,0)+VLOOKUP($C3157,装备数值,7,0)*($E3157-1))*VLOOKUP($D3157,系数!$K$2:$O$7,5,0))</f>
        <v>0</v>
      </c>
      <c r="K3157" s="17">
        <f>INT(VLOOKUP(E3157,强化金币,2,1)*VLOOKUP(INDEX(装备!F:F,MATCH(属性!A3157,装备!A:A,0)),系数!$K$12:$M$15,3,0))</f>
        <v>4125</v>
      </c>
      <c r="L3157" s="17"/>
      <c r="M3157" s="17"/>
      <c r="N3157" s="17"/>
      <c r="O3157" s="17">
        <f>IF(E3157=1,"",VLOOKUP(E3157,系数!$S$2:$AB$12,MATCH(属性!C3157,评级,0),1))</f>
        <v>0</v>
      </c>
    </row>
    <row r="3158" spans="1:15" ht="17.25" thickBot="1" x14ac:dyDescent="0.4">
      <c r="A3158" s="17">
        <f t="shared" si="98"/>
        <v>7100027</v>
      </c>
      <c r="B3158" s="17" t="s">
        <v>48</v>
      </c>
      <c r="C3158" s="15">
        <f>INDEX(装备!G:G,MATCH(属性!A3158,装备!A:A,0))</f>
        <v>12</v>
      </c>
      <c r="D3158" s="15" t="str">
        <f>INDEX(装备!E:E,MATCH(属性!A3158,装备!A:A,0))</f>
        <v>armour</v>
      </c>
      <c r="E3158" s="14">
        <v>36</v>
      </c>
      <c r="F3158" s="17">
        <f>INT((VLOOKUP($C3158,装备数值,2,0)+VLOOKUP($C3158,装备数值,5,0)*($E3158-1))*VLOOKUP($D3158,系数!$K$2:$O$7,2,0))</f>
        <v>1925</v>
      </c>
      <c r="G3158" s="17">
        <f>INT((VLOOKUP($C3158,装备数值,3,0)+VLOOKUP($C3158,装备数值,6,0)*($E3158-1))*VLOOKUP($D3158,系数!$K$2:$O$7,3,0))</f>
        <v>0</v>
      </c>
      <c r="H3158" s="17">
        <f t="shared" si="99"/>
        <v>0</v>
      </c>
      <c r="I3158" s="17">
        <f>INT((VLOOKUP($C3158,装备数值,4,0)+VLOOKUP($C3158,装备数值,7,0)*($E3158-1))*VLOOKUP($D3158,系数!$K$2:$O$7,4,0))</f>
        <v>0</v>
      </c>
      <c r="J3158" s="17">
        <f>INT((VLOOKUP($C3158,装备数值,4,0)+VLOOKUP($C3158,装备数值,7,0)*($E3158-1))*VLOOKUP($D3158,系数!$K$2:$O$7,5,0))</f>
        <v>0</v>
      </c>
      <c r="K3158" s="17">
        <f>INT(VLOOKUP(E3158,强化金币,2,1)*VLOOKUP(INDEX(装备!F:F,MATCH(属性!A3158,装备!A:A,0)),系数!$K$12:$M$15,3,0))</f>
        <v>4400</v>
      </c>
      <c r="L3158" s="17"/>
      <c r="M3158" s="17"/>
      <c r="N3158" s="17"/>
      <c r="O3158" s="17">
        <f>IF(E3158=1,"",VLOOKUP(E3158,系数!$S$2:$AB$12,MATCH(属性!C3158,评级,0),1))</f>
        <v>0</v>
      </c>
    </row>
    <row r="3159" spans="1:15" ht="17.25" thickBot="1" x14ac:dyDescent="0.4">
      <c r="A3159" s="17">
        <f t="shared" si="98"/>
        <v>7100027</v>
      </c>
      <c r="B3159" s="17" t="s">
        <v>48</v>
      </c>
      <c r="C3159" s="15">
        <f>INDEX(装备!G:G,MATCH(属性!A3159,装备!A:A,0))</f>
        <v>12</v>
      </c>
      <c r="D3159" s="15" t="str">
        <f>INDEX(装备!E:E,MATCH(属性!A3159,装备!A:A,0))</f>
        <v>armour</v>
      </c>
      <c r="E3159" s="14">
        <v>37</v>
      </c>
      <c r="F3159" s="17">
        <f>INT((VLOOKUP($C3159,装备数值,2,0)+VLOOKUP($C3159,装备数值,5,0)*($E3159-1))*VLOOKUP($D3159,系数!$K$2:$O$7,2,0))</f>
        <v>1960</v>
      </c>
      <c r="G3159" s="17">
        <f>INT((VLOOKUP($C3159,装备数值,3,0)+VLOOKUP($C3159,装备数值,6,0)*($E3159-1))*VLOOKUP($D3159,系数!$K$2:$O$7,3,0))</f>
        <v>0</v>
      </c>
      <c r="H3159" s="17">
        <f t="shared" si="99"/>
        <v>0</v>
      </c>
      <c r="I3159" s="17">
        <f>INT((VLOOKUP($C3159,装备数值,4,0)+VLOOKUP($C3159,装备数值,7,0)*($E3159-1))*VLOOKUP($D3159,系数!$K$2:$O$7,4,0))</f>
        <v>0</v>
      </c>
      <c r="J3159" s="17">
        <f>INT((VLOOKUP($C3159,装备数值,4,0)+VLOOKUP($C3159,装备数值,7,0)*($E3159-1))*VLOOKUP($D3159,系数!$K$2:$O$7,5,0))</f>
        <v>0</v>
      </c>
      <c r="K3159" s="17">
        <f>INT(VLOOKUP(E3159,强化金币,2,1)*VLOOKUP(INDEX(装备!F:F,MATCH(属性!A3159,装备!A:A,0)),系数!$K$12:$M$15,3,0))</f>
        <v>4675</v>
      </c>
      <c r="L3159" s="17"/>
      <c r="M3159" s="17"/>
      <c r="N3159" s="17"/>
      <c r="O3159" s="17">
        <f>IF(E3159=1,"",VLOOKUP(E3159,系数!$S$2:$AB$12,MATCH(属性!C3159,评级,0),1))</f>
        <v>0</v>
      </c>
    </row>
    <row r="3160" spans="1:15" ht="17.25" thickBot="1" x14ac:dyDescent="0.4">
      <c r="A3160" s="17">
        <f t="shared" si="98"/>
        <v>7100027</v>
      </c>
      <c r="B3160" s="17" t="s">
        <v>48</v>
      </c>
      <c r="C3160" s="15">
        <f>INDEX(装备!G:G,MATCH(属性!A3160,装备!A:A,0))</f>
        <v>12</v>
      </c>
      <c r="D3160" s="15" t="str">
        <f>INDEX(装备!E:E,MATCH(属性!A3160,装备!A:A,0))</f>
        <v>armour</v>
      </c>
      <c r="E3160" s="14">
        <v>38</v>
      </c>
      <c r="F3160" s="17">
        <f>INT((VLOOKUP($C3160,装备数值,2,0)+VLOOKUP($C3160,装备数值,5,0)*($E3160-1))*VLOOKUP($D3160,系数!$K$2:$O$7,2,0))</f>
        <v>1995</v>
      </c>
      <c r="G3160" s="17">
        <f>INT((VLOOKUP($C3160,装备数值,3,0)+VLOOKUP($C3160,装备数值,6,0)*($E3160-1))*VLOOKUP($D3160,系数!$K$2:$O$7,3,0))</f>
        <v>0</v>
      </c>
      <c r="H3160" s="17">
        <f t="shared" si="99"/>
        <v>0</v>
      </c>
      <c r="I3160" s="17">
        <f>INT((VLOOKUP($C3160,装备数值,4,0)+VLOOKUP($C3160,装备数值,7,0)*($E3160-1))*VLOOKUP($D3160,系数!$K$2:$O$7,4,0))</f>
        <v>0</v>
      </c>
      <c r="J3160" s="17">
        <f>INT((VLOOKUP($C3160,装备数值,4,0)+VLOOKUP($C3160,装备数值,7,0)*($E3160-1))*VLOOKUP($D3160,系数!$K$2:$O$7,5,0))</f>
        <v>0</v>
      </c>
      <c r="K3160" s="17">
        <f>INT(VLOOKUP(E3160,强化金币,2,1)*VLOOKUP(INDEX(装备!F:F,MATCH(属性!A3160,装备!A:A,0)),系数!$K$12:$M$15,3,0))</f>
        <v>4950</v>
      </c>
      <c r="L3160" s="17"/>
      <c r="M3160" s="17"/>
      <c r="N3160" s="17"/>
      <c r="O3160" s="17">
        <f>IF(E3160=1,"",VLOOKUP(E3160,系数!$S$2:$AB$12,MATCH(属性!C3160,评级,0),1))</f>
        <v>0</v>
      </c>
    </row>
    <row r="3161" spans="1:15" ht="17.25" thickBot="1" x14ac:dyDescent="0.4">
      <c r="A3161" s="17">
        <f t="shared" si="98"/>
        <v>7100027</v>
      </c>
      <c r="B3161" s="17" t="s">
        <v>48</v>
      </c>
      <c r="C3161" s="15">
        <f>INDEX(装备!G:G,MATCH(属性!A3161,装备!A:A,0))</f>
        <v>12</v>
      </c>
      <c r="D3161" s="15" t="str">
        <f>INDEX(装备!E:E,MATCH(属性!A3161,装备!A:A,0))</f>
        <v>armour</v>
      </c>
      <c r="E3161" s="14">
        <v>39</v>
      </c>
      <c r="F3161" s="17">
        <f>INT((VLOOKUP($C3161,装备数值,2,0)+VLOOKUP($C3161,装备数值,5,0)*($E3161-1))*VLOOKUP($D3161,系数!$K$2:$O$7,2,0))</f>
        <v>2030</v>
      </c>
      <c r="G3161" s="17">
        <f>INT((VLOOKUP($C3161,装备数值,3,0)+VLOOKUP($C3161,装备数值,6,0)*($E3161-1))*VLOOKUP($D3161,系数!$K$2:$O$7,3,0))</f>
        <v>0</v>
      </c>
      <c r="H3161" s="17">
        <f t="shared" si="99"/>
        <v>0</v>
      </c>
      <c r="I3161" s="17">
        <f>INT((VLOOKUP($C3161,装备数值,4,0)+VLOOKUP($C3161,装备数值,7,0)*($E3161-1))*VLOOKUP($D3161,系数!$K$2:$O$7,4,0))</f>
        <v>0</v>
      </c>
      <c r="J3161" s="17">
        <f>INT((VLOOKUP($C3161,装备数值,4,0)+VLOOKUP($C3161,装备数值,7,0)*($E3161-1))*VLOOKUP($D3161,系数!$K$2:$O$7,5,0))</f>
        <v>0</v>
      </c>
      <c r="K3161" s="17">
        <f>INT(VLOOKUP(E3161,强化金币,2,1)*VLOOKUP(INDEX(装备!F:F,MATCH(属性!A3161,装备!A:A,0)),系数!$K$12:$M$15,3,0))</f>
        <v>5500</v>
      </c>
      <c r="L3161" s="17"/>
      <c r="M3161" s="17"/>
      <c r="N3161" s="17"/>
      <c r="O3161" s="17">
        <f>IF(E3161=1,"",VLOOKUP(E3161,系数!$S$2:$AB$12,MATCH(属性!C3161,评级,0),1))</f>
        <v>0</v>
      </c>
    </row>
    <row r="3162" spans="1:15" ht="17.25" thickBot="1" x14ac:dyDescent="0.4">
      <c r="A3162" s="17">
        <f t="shared" si="98"/>
        <v>7100027</v>
      </c>
      <c r="B3162" s="17" t="s">
        <v>48</v>
      </c>
      <c r="C3162" s="15">
        <f>INDEX(装备!G:G,MATCH(属性!A3162,装备!A:A,0))</f>
        <v>12</v>
      </c>
      <c r="D3162" s="15" t="str">
        <f>INDEX(装备!E:E,MATCH(属性!A3162,装备!A:A,0))</f>
        <v>armour</v>
      </c>
      <c r="E3162" s="14">
        <v>40</v>
      </c>
      <c r="F3162" s="17">
        <f>INT((VLOOKUP($C3162,装备数值,2,0)+VLOOKUP($C3162,装备数值,5,0)*($E3162-1))*VLOOKUP($D3162,系数!$K$2:$O$7,2,0))</f>
        <v>2065</v>
      </c>
      <c r="G3162" s="17">
        <f>INT((VLOOKUP($C3162,装备数值,3,0)+VLOOKUP($C3162,装备数值,6,0)*($E3162-1))*VLOOKUP($D3162,系数!$K$2:$O$7,3,0))</f>
        <v>0</v>
      </c>
      <c r="H3162" s="17">
        <f t="shared" si="99"/>
        <v>0</v>
      </c>
      <c r="I3162" s="17">
        <f>INT((VLOOKUP($C3162,装备数值,4,0)+VLOOKUP($C3162,装备数值,7,0)*($E3162-1))*VLOOKUP($D3162,系数!$K$2:$O$7,4,0))</f>
        <v>0</v>
      </c>
      <c r="J3162" s="17">
        <f>INT((VLOOKUP($C3162,装备数值,4,0)+VLOOKUP($C3162,装备数值,7,0)*($E3162-1))*VLOOKUP($D3162,系数!$K$2:$O$7,5,0))</f>
        <v>0</v>
      </c>
      <c r="K3162" s="17">
        <f>INT(VLOOKUP(E3162,强化金币,2,1)*VLOOKUP(INDEX(装备!F:F,MATCH(属性!A3162,装备!A:A,0)),系数!$K$12:$M$15,3,0))</f>
        <v>6600</v>
      </c>
      <c r="L3162" s="17"/>
      <c r="M3162" s="17"/>
      <c r="N3162" s="17"/>
      <c r="O3162" s="17">
        <f>IF(E3162=1,"",VLOOKUP(E3162,系数!$S$2:$AB$12,MATCH(属性!C3162,评级,0),1))</f>
        <v>0</v>
      </c>
    </row>
    <row r="3163" spans="1:15" ht="17.25" thickBot="1" x14ac:dyDescent="0.4">
      <c r="A3163" s="17">
        <f t="shared" si="98"/>
        <v>7100027</v>
      </c>
      <c r="B3163" s="17" t="s">
        <v>48</v>
      </c>
      <c r="C3163" s="15">
        <f>INDEX(装备!G:G,MATCH(属性!A3163,装备!A:A,0))</f>
        <v>12</v>
      </c>
      <c r="D3163" s="15" t="str">
        <f>INDEX(装备!E:E,MATCH(属性!A3163,装备!A:A,0))</f>
        <v>armour</v>
      </c>
      <c r="E3163" s="14">
        <v>41</v>
      </c>
      <c r="F3163" s="17">
        <f>INT((VLOOKUP($C3163,装备数值,2,0)+VLOOKUP($C3163,装备数值,5,0)*($E3163-1))*VLOOKUP($D3163,系数!$K$2:$O$7,2,0))</f>
        <v>2100</v>
      </c>
      <c r="G3163" s="17">
        <f>INT((VLOOKUP($C3163,装备数值,3,0)+VLOOKUP($C3163,装备数值,6,0)*($E3163-1))*VLOOKUP($D3163,系数!$K$2:$O$7,3,0))</f>
        <v>0</v>
      </c>
      <c r="H3163" s="17">
        <f t="shared" si="99"/>
        <v>0</v>
      </c>
      <c r="I3163" s="17">
        <f>INT((VLOOKUP($C3163,装备数值,4,0)+VLOOKUP($C3163,装备数值,7,0)*($E3163-1))*VLOOKUP($D3163,系数!$K$2:$O$7,4,0))</f>
        <v>0</v>
      </c>
      <c r="J3163" s="17">
        <f>INT((VLOOKUP($C3163,装备数值,4,0)+VLOOKUP($C3163,装备数值,7,0)*($E3163-1))*VLOOKUP($D3163,系数!$K$2:$O$7,5,0))</f>
        <v>0</v>
      </c>
      <c r="K3163" s="17">
        <f>INT(VLOOKUP(E3163,强化金币,2,1)*VLOOKUP(INDEX(装备!F:F,MATCH(属性!A3163,装备!A:A,0)),系数!$K$12:$M$15,3,0))</f>
        <v>7700</v>
      </c>
      <c r="L3163" s="17"/>
      <c r="M3163" s="17"/>
      <c r="N3163" s="17"/>
      <c r="O3163" s="17">
        <f>IF(E3163=1,"",VLOOKUP(E3163,系数!$S$2:$AB$12,MATCH(属性!C3163,评级,0),1))</f>
        <v>0</v>
      </c>
    </row>
    <row r="3164" spans="1:15" ht="17.25" thickBot="1" x14ac:dyDescent="0.4">
      <c r="A3164" s="17">
        <f t="shared" si="98"/>
        <v>7100027</v>
      </c>
      <c r="B3164" s="17" t="s">
        <v>48</v>
      </c>
      <c r="C3164" s="15">
        <f>INDEX(装备!G:G,MATCH(属性!A3164,装备!A:A,0))</f>
        <v>12</v>
      </c>
      <c r="D3164" s="15" t="str">
        <f>INDEX(装备!E:E,MATCH(属性!A3164,装备!A:A,0))</f>
        <v>armour</v>
      </c>
      <c r="E3164" s="14">
        <v>42</v>
      </c>
      <c r="F3164" s="17">
        <f>INT((VLOOKUP($C3164,装备数值,2,0)+VLOOKUP($C3164,装备数值,5,0)*($E3164-1))*VLOOKUP($D3164,系数!$K$2:$O$7,2,0))</f>
        <v>2135</v>
      </c>
      <c r="G3164" s="17">
        <f>INT((VLOOKUP($C3164,装备数值,3,0)+VLOOKUP($C3164,装备数值,6,0)*($E3164-1))*VLOOKUP($D3164,系数!$K$2:$O$7,3,0))</f>
        <v>0</v>
      </c>
      <c r="H3164" s="17">
        <f t="shared" si="99"/>
        <v>0</v>
      </c>
      <c r="I3164" s="17">
        <f>INT((VLOOKUP($C3164,装备数值,4,0)+VLOOKUP($C3164,装备数值,7,0)*($E3164-1))*VLOOKUP($D3164,系数!$K$2:$O$7,4,0))</f>
        <v>0</v>
      </c>
      <c r="J3164" s="17">
        <f>INT((VLOOKUP($C3164,装备数值,4,0)+VLOOKUP($C3164,装备数值,7,0)*($E3164-1))*VLOOKUP($D3164,系数!$K$2:$O$7,5,0))</f>
        <v>0</v>
      </c>
      <c r="K3164" s="17">
        <f>INT(VLOOKUP(E3164,强化金币,2,1)*VLOOKUP(INDEX(装备!F:F,MATCH(属性!A3164,装备!A:A,0)),系数!$K$12:$M$15,3,0))</f>
        <v>8800</v>
      </c>
      <c r="L3164" s="17"/>
      <c r="M3164" s="17"/>
      <c r="N3164" s="17"/>
      <c r="O3164" s="17">
        <f>IF(E3164=1,"",VLOOKUP(E3164,系数!$S$2:$AB$12,MATCH(属性!C3164,评级,0),1))</f>
        <v>0</v>
      </c>
    </row>
    <row r="3165" spans="1:15" ht="17.25" thickBot="1" x14ac:dyDescent="0.4">
      <c r="A3165" s="17">
        <f t="shared" si="98"/>
        <v>7100027</v>
      </c>
      <c r="B3165" s="17" t="s">
        <v>48</v>
      </c>
      <c r="C3165" s="15">
        <f>INDEX(装备!G:G,MATCH(属性!A3165,装备!A:A,0))</f>
        <v>12</v>
      </c>
      <c r="D3165" s="15" t="str">
        <f>INDEX(装备!E:E,MATCH(属性!A3165,装备!A:A,0))</f>
        <v>armour</v>
      </c>
      <c r="E3165" s="14">
        <v>43</v>
      </c>
      <c r="F3165" s="17">
        <f>INT((VLOOKUP($C3165,装备数值,2,0)+VLOOKUP($C3165,装备数值,5,0)*($E3165-1))*VLOOKUP($D3165,系数!$K$2:$O$7,2,0))</f>
        <v>2170</v>
      </c>
      <c r="G3165" s="17">
        <f>INT((VLOOKUP($C3165,装备数值,3,0)+VLOOKUP($C3165,装备数值,6,0)*($E3165-1))*VLOOKUP($D3165,系数!$K$2:$O$7,3,0))</f>
        <v>0</v>
      </c>
      <c r="H3165" s="17">
        <f t="shared" si="99"/>
        <v>0</v>
      </c>
      <c r="I3165" s="17">
        <f>INT((VLOOKUP($C3165,装备数值,4,0)+VLOOKUP($C3165,装备数值,7,0)*($E3165-1))*VLOOKUP($D3165,系数!$K$2:$O$7,4,0))</f>
        <v>0</v>
      </c>
      <c r="J3165" s="17">
        <f>INT((VLOOKUP($C3165,装备数值,4,0)+VLOOKUP($C3165,装备数值,7,0)*($E3165-1))*VLOOKUP($D3165,系数!$K$2:$O$7,5,0))</f>
        <v>0</v>
      </c>
      <c r="K3165" s="17">
        <f>INT(VLOOKUP(E3165,强化金币,2,1)*VLOOKUP(INDEX(装备!F:F,MATCH(属性!A3165,装备!A:A,0)),系数!$K$12:$M$15,3,0))</f>
        <v>9900</v>
      </c>
      <c r="L3165" s="17"/>
      <c r="M3165" s="17"/>
      <c r="N3165" s="17"/>
      <c r="O3165" s="17">
        <f>IF(E3165=1,"",VLOOKUP(E3165,系数!$S$2:$AB$12,MATCH(属性!C3165,评级,0),1))</f>
        <v>0</v>
      </c>
    </row>
    <row r="3166" spans="1:15" ht="17.25" thickBot="1" x14ac:dyDescent="0.4">
      <c r="A3166" s="17">
        <f t="shared" si="98"/>
        <v>7100027</v>
      </c>
      <c r="B3166" s="17" t="s">
        <v>48</v>
      </c>
      <c r="C3166" s="15">
        <f>INDEX(装备!G:G,MATCH(属性!A3166,装备!A:A,0))</f>
        <v>12</v>
      </c>
      <c r="D3166" s="15" t="str">
        <f>INDEX(装备!E:E,MATCH(属性!A3166,装备!A:A,0))</f>
        <v>armour</v>
      </c>
      <c r="E3166" s="14">
        <v>44</v>
      </c>
      <c r="F3166" s="17">
        <f>INT((VLOOKUP($C3166,装备数值,2,0)+VLOOKUP($C3166,装备数值,5,0)*($E3166-1))*VLOOKUP($D3166,系数!$K$2:$O$7,2,0))</f>
        <v>2205</v>
      </c>
      <c r="G3166" s="17">
        <f>INT((VLOOKUP($C3166,装备数值,3,0)+VLOOKUP($C3166,装备数值,6,0)*($E3166-1))*VLOOKUP($D3166,系数!$K$2:$O$7,3,0))</f>
        <v>0</v>
      </c>
      <c r="H3166" s="17">
        <f t="shared" si="99"/>
        <v>0</v>
      </c>
      <c r="I3166" s="17">
        <f>INT((VLOOKUP($C3166,装备数值,4,0)+VLOOKUP($C3166,装备数值,7,0)*($E3166-1))*VLOOKUP($D3166,系数!$K$2:$O$7,4,0))</f>
        <v>0</v>
      </c>
      <c r="J3166" s="17">
        <f>INT((VLOOKUP($C3166,装备数值,4,0)+VLOOKUP($C3166,装备数值,7,0)*($E3166-1))*VLOOKUP($D3166,系数!$K$2:$O$7,5,0))</f>
        <v>0</v>
      </c>
      <c r="K3166" s="17">
        <f>INT(VLOOKUP(E3166,强化金币,2,1)*VLOOKUP(INDEX(装备!F:F,MATCH(属性!A3166,装备!A:A,0)),系数!$K$12:$M$15,3,0))</f>
        <v>11000</v>
      </c>
      <c r="L3166" s="17"/>
      <c r="M3166" s="17"/>
      <c r="N3166" s="17"/>
      <c r="O3166" s="17">
        <f>IF(E3166=1,"",VLOOKUP(E3166,系数!$S$2:$AB$12,MATCH(属性!C3166,评级,0),1))</f>
        <v>0</v>
      </c>
    </row>
    <row r="3167" spans="1:15" ht="17.25" thickBot="1" x14ac:dyDescent="0.4">
      <c r="A3167" s="17">
        <f t="shared" si="98"/>
        <v>7100027</v>
      </c>
      <c r="B3167" s="17" t="s">
        <v>48</v>
      </c>
      <c r="C3167" s="15">
        <f>INDEX(装备!G:G,MATCH(属性!A3167,装备!A:A,0))</f>
        <v>12</v>
      </c>
      <c r="D3167" s="15" t="str">
        <f>INDEX(装备!E:E,MATCH(属性!A3167,装备!A:A,0))</f>
        <v>armour</v>
      </c>
      <c r="E3167" s="14">
        <v>45</v>
      </c>
      <c r="F3167" s="17">
        <f>INT((VLOOKUP($C3167,装备数值,2,0)+VLOOKUP($C3167,装备数值,5,0)*($E3167-1))*VLOOKUP($D3167,系数!$K$2:$O$7,2,0))</f>
        <v>2240</v>
      </c>
      <c r="G3167" s="17">
        <f>INT((VLOOKUP($C3167,装备数值,3,0)+VLOOKUP($C3167,装备数值,6,0)*($E3167-1))*VLOOKUP($D3167,系数!$K$2:$O$7,3,0))</f>
        <v>0</v>
      </c>
      <c r="H3167" s="17">
        <f t="shared" si="99"/>
        <v>0</v>
      </c>
      <c r="I3167" s="17">
        <f>INT((VLOOKUP($C3167,装备数值,4,0)+VLOOKUP($C3167,装备数值,7,0)*($E3167-1))*VLOOKUP($D3167,系数!$K$2:$O$7,4,0))</f>
        <v>0</v>
      </c>
      <c r="J3167" s="17">
        <f>INT((VLOOKUP($C3167,装备数值,4,0)+VLOOKUP($C3167,装备数值,7,0)*($E3167-1))*VLOOKUP($D3167,系数!$K$2:$O$7,5,0))</f>
        <v>0</v>
      </c>
      <c r="K3167" s="17">
        <f>INT(VLOOKUP(E3167,强化金币,2,1)*VLOOKUP(INDEX(装备!F:F,MATCH(属性!A3167,装备!A:A,0)),系数!$K$12:$M$15,3,0))</f>
        <v>12100</v>
      </c>
      <c r="L3167" s="17"/>
      <c r="M3167" s="17"/>
      <c r="N3167" s="17"/>
      <c r="O3167" s="17">
        <f>IF(E3167=1,"",VLOOKUP(E3167,系数!$S$2:$AB$12,MATCH(属性!C3167,评级,0),1))</f>
        <v>0</v>
      </c>
    </row>
    <row r="3168" spans="1:15" ht="17.25" thickBot="1" x14ac:dyDescent="0.4">
      <c r="A3168" s="17">
        <f t="shared" si="98"/>
        <v>7100027</v>
      </c>
      <c r="B3168" s="17" t="s">
        <v>48</v>
      </c>
      <c r="C3168" s="15">
        <f>INDEX(装备!G:G,MATCH(属性!A3168,装备!A:A,0))</f>
        <v>12</v>
      </c>
      <c r="D3168" s="15" t="str">
        <f>INDEX(装备!E:E,MATCH(属性!A3168,装备!A:A,0))</f>
        <v>armour</v>
      </c>
      <c r="E3168" s="14">
        <v>46</v>
      </c>
      <c r="F3168" s="17">
        <f>INT((VLOOKUP($C3168,装备数值,2,0)+VLOOKUP($C3168,装备数值,5,0)*($E3168-1))*VLOOKUP($D3168,系数!$K$2:$O$7,2,0))</f>
        <v>2275</v>
      </c>
      <c r="G3168" s="17">
        <f>INT((VLOOKUP($C3168,装备数值,3,0)+VLOOKUP($C3168,装备数值,6,0)*($E3168-1))*VLOOKUP($D3168,系数!$K$2:$O$7,3,0))</f>
        <v>0</v>
      </c>
      <c r="H3168" s="17">
        <f t="shared" si="99"/>
        <v>0</v>
      </c>
      <c r="I3168" s="17">
        <f>INT((VLOOKUP($C3168,装备数值,4,0)+VLOOKUP($C3168,装备数值,7,0)*($E3168-1))*VLOOKUP($D3168,系数!$K$2:$O$7,4,0))</f>
        <v>0</v>
      </c>
      <c r="J3168" s="17">
        <f>INT((VLOOKUP($C3168,装备数值,4,0)+VLOOKUP($C3168,装备数值,7,0)*($E3168-1))*VLOOKUP($D3168,系数!$K$2:$O$7,5,0))</f>
        <v>0</v>
      </c>
      <c r="K3168" s="17">
        <f>INT(VLOOKUP(E3168,强化金币,2,1)*VLOOKUP(INDEX(装备!F:F,MATCH(属性!A3168,装备!A:A,0)),系数!$K$12:$M$15,3,0))</f>
        <v>13200</v>
      </c>
      <c r="L3168" s="17"/>
      <c r="M3168" s="17"/>
      <c r="N3168" s="17"/>
      <c r="O3168" s="17">
        <f>IF(E3168=1,"",VLOOKUP(E3168,系数!$S$2:$AB$12,MATCH(属性!C3168,评级,0),1))</f>
        <v>0</v>
      </c>
    </row>
    <row r="3169" spans="1:15" ht="17.25" thickBot="1" x14ac:dyDescent="0.4">
      <c r="A3169" s="17">
        <f t="shared" si="98"/>
        <v>7100027</v>
      </c>
      <c r="B3169" s="17" t="s">
        <v>48</v>
      </c>
      <c r="C3169" s="15">
        <f>INDEX(装备!G:G,MATCH(属性!A3169,装备!A:A,0))</f>
        <v>12</v>
      </c>
      <c r="D3169" s="15" t="str">
        <f>INDEX(装备!E:E,MATCH(属性!A3169,装备!A:A,0))</f>
        <v>armour</v>
      </c>
      <c r="E3169" s="14">
        <v>47</v>
      </c>
      <c r="F3169" s="17">
        <f>INT((VLOOKUP($C3169,装备数值,2,0)+VLOOKUP($C3169,装备数值,5,0)*($E3169-1))*VLOOKUP($D3169,系数!$K$2:$O$7,2,0))</f>
        <v>2310</v>
      </c>
      <c r="G3169" s="17">
        <f>INT((VLOOKUP($C3169,装备数值,3,0)+VLOOKUP($C3169,装备数值,6,0)*($E3169-1))*VLOOKUP($D3169,系数!$K$2:$O$7,3,0))</f>
        <v>0</v>
      </c>
      <c r="H3169" s="17">
        <f t="shared" si="99"/>
        <v>0</v>
      </c>
      <c r="I3169" s="17">
        <f>INT((VLOOKUP($C3169,装备数值,4,0)+VLOOKUP($C3169,装备数值,7,0)*($E3169-1))*VLOOKUP($D3169,系数!$K$2:$O$7,4,0))</f>
        <v>0</v>
      </c>
      <c r="J3169" s="17">
        <f>INT((VLOOKUP($C3169,装备数值,4,0)+VLOOKUP($C3169,装备数值,7,0)*($E3169-1))*VLOOKUP($D3169,系数!$K$2:$O$7,5,0))</f>
        <v>0</v>
      </c>
      <c r="K3169" s="17">
        <f>INT(VLOOKUP(E3169,强化金币,2,1)*VLOOKUP(INDEX(装备!F:F,MATCH(属性!A3169,装备!A:A,0)),系数!$K$12:$M$15,3,0))</f>
        <v>14300</v>
      </c>
      <c r="L3169" s="17"/>
      <c r="M3169" s="17"/>
      <c r="N3169" s="17"/>
      <c r="O3169" s="17">
        <f>IF(E3169=1,"",VLOOKUP(E3169,系数!$S$2:$AB$12,MATCH(属性!C3169,评级,0),1))</f>
        <v>0</v>
      </c>
    </row>
    <row r="3170" spans="1:15" ht="17.25" thickBot="1" x14ac:dyDescent="0.4">
      <c r="A3170" s="17">
        <f t="shared" si="98"/>
        <v>7100027</v>
      </c>
      <c r="B3170" s="17" t="s">
        <v>48</v>
      </c>
      <c r="C3170" s="15">
        <f>INDEX(装备!G:G,MATCH(属性!A3170,装备!A:A,0))</f>
        <v>12</v>
      </c>
      <c r="D3170" s="15" t="str">
        <f>INDEX(装备!E:E,MATCH(属性!A3170,装备!A:A,0))</f>
        <v>armour</v>
      </c>
      <c r="E3170" s="14">
        <v>48</v>
      </c>
      <c r="F3170" s="17">
        <f>INT((VLOOKUP($C3170,装备数值,2,0)+VLOOKUP($C3170,装备数值,5,0)*($E3170-1))*VLOOKUP($D3170,系数!$K$2:$O$7,2,0))</f>
        <v>2345</v>
      </c>
      <c r="G3170" s="17">
        <f>INT((VLOOKUP($C3170,装备数值,3,0)+VLOOKUP($C3170,装备数值,6,0)*($E3170-1))*VLOOKUP($D3170,系数!$K$2:$O$7,3,0))</f>
        <v>0</v>
      </c>
      <c r="H3170" s="17">
        <f t="shared" si="99"/>
        <v>0</v>
      </c>
      <c r="I3170" s="17">
        <f>INT((VLOOKUP($C3170,装备数值,4,0)+VLOOKUP($C3170,装备数值,7,0)*($E3170-1))*VLOOKUP($D3170,系数!$K$2:$O$7,4,0))</f>
        <v>0</v>
      </c>
      <c r="J3170" s="17">
        <f>INT((VLOOKUP($C3170,装备数值,4,0)+VLOOKUP($C3170,装备数值,7,0)*($E3170-1))*VLOOKUP($D3170,系数!$K$2:$O$7,5,0))</f>
        <v>0</v>
      </c>
      <c r="K3170" s="17">
        <f>INT(VLOOKUP(E3170,强化金币,2,1)*VLOOKUP(INDEX(装备!F:F,MATCH(属性!A3170,装备!A:A,0)),系数!$K$12:$M$15,3,0))</f>
        <v>15400</v>
      </c>
      <c r="L3170" s="17"/>
      <c r="M3170" s="17"/>
      <c r="N3170" s="17"/>
      <c r="O3170" s="17">
        <f>IF(E3170=1,"",VLOOKUP(E3170,系数!$S$2:$AB$12,MATCH(属性!C3170,评级,0),1))</f>
        <v>0</v>
      </c>
    </row>
    <row r="3171" spans="1:15" ht="17.25" thickBot="1" x14ac:dyDescent="0.4">
      <c r="A3171" s="17">
        <f t="shared" si="98"/>
        <v>7100027</v>
      </c>
      <c r="B3171" s="17" t="s">
        <v>48</v>
      </c>
      <c r="C3171" s="15">
        <f>INDEX(装备!G:G,MATCH(属性!A3171,装备!A:A,0))</f>
        <v>12</v>
      </c>
      <c r="D3171" s="15" t="str">
        <f>INDEX(装备!E:E,MATCH(属性!A3171,装备!A:A,0))</f>
        <v>armour</v>
      </c>
      <c r="E3171" s="14">
        <v>49</v>
      </c>
      <c r="F3171" s="17">
        <f>INT((VLOOKUP($C3171,装备数值,2,0)+VLOOKUP($C3171,装备数值,5,0)*($E3171-1))*VLOOKUP($D3171,系数!$K$2:$O$7,2,0))</f>
        <v>2380</v>
      </c>
      <c r="G3171" s="17">
        <f>INT((VLOOKUP($C3171,装备数值,3,0)+VLOOKUP($C3171,装备数值,6,0)*($E3171-1))*VLOOKUP($D3171,系数!$K$2:$O$7,3,0))</f>
        <v>0</v>
      </c>
      <c r="H3171" s="17">
        <f t="shared" si="99"/>
        <v>0</v>
      </c>
      <c r="I3171" s="17">
        <f>INT((VLOOKUP($C3171,装备数值,4,0)+VLOOKUP($C3171,装备数值,7,0)*($E3171-1))*VLOOKUP($D3171,系数!$K$2:$O$7,4,0))</f>
        <v>0</v>
      </c>
      <c r="J3171" s="17">
        <f>INT((VLOOKUP($C3171,装备数值,4,0)+VLOOKUP($C3171,装备数值,7,0)*($E3171-1))*VLOOKUP($D3171,系数!$K$2:$O$7,5,0))</f>
        <v>0</v>
      </c>
      <c r="K3171" s="17">
        <f>INT(VLOOKUP(E3171,强化金币,2,1)*VLOOKUP(INDEX(装备!F:F,MATCH(属性!A3171,装备!A:A,0)),系数!$K$12:$M$15,3,0))</f>
        <v>16500</v>
      </c>
      <c r="L3171" s="17"/>
      <c r="M3171" s="17"/>
      <c r="N3171" s="17"/>
      <c r="O3171" s="17">
        <f>IF(E3171=1,"",VLOOKUP(E3171,系数!$S$2:$AB$12,MATCH(属性!C3171,评级,0),1))</f>
        <v>0</v>
      </c>
    </row>
    <row r="3172" spans="1:15" ht="17.25" thickBot="1" x14ac:dyDescent="0.4">
      <c r="A3172" s="17">
        <f t="shared" si="98"/>
        <v>7100027</v>
      </c>
      <c r="B3172" s="17" t="s">
        <v>48</v>
      </c>
      <c r="C3172" s="15">
        <f>INDEX(装备!G:G,MATCH(属性!A3172,装备!A:A,0))</f>
        <v>12</v>
      </c>
      <c r="D3172" s="15" t="str">
        <f>INDEX(装备!E:E,MATCH(属性!A3172,装备!A:A,0))</f>
        <v>armour</v>
      </c>
      <c r="E3172" s="14">
        <v>50</v>
      </c>
      <c r="F3172" s="17">
        <f>INT((VLOOKUP($C3172,装备数值,2,0)+VLOOKUP($C3172,装备数值,5,0)*($E3172-1))*VLOOKUP($D3172,系数!$K$2:$O$7,2,0))</f>
        <v>2415</v>
      </c>
      <c r="G3172" s="17">
        <f>INT((VLOOKUP($C3172,装备数值,3,0)+VLOOKUP($C3172,装备数值,6,0)*($E3172-1))*VLOOKUP($D3172,系数!$K$2:$O$7,3,0))</f>
        <v>0</v>
      </c>
      <c r="H3172" s="17">
        <f t="shared" si="99"/>
        <v>0</v>
      </c>
      <c r="I3172" s="17">
        <f>INT((VLOOKUP($C3172,装备数值,4,0)+VLOOKUP($C3172,装备数值,7,0)*($E3172-1))*VLOOKUP($D3172,系数!$K$2:$O$7,4,0))</f>
        <v>0</v>
      </c>
      <c r="J3172" s="17">
        <f>INT((VLOOKUP($C3172,装备数值,4,0)+VLOOKUP($C3172,装备数值,7,0)*($E3172-1))*VLOOKUP($D3172,系数!$K$2:$O$7,5,0))</f>
        <v>0</v>
      </c>
      <c r="K3172" s="17">
        <f>INT(VLOOKUP(E3172,强化金币,2,1)*VLOOKUP(INDEX(装备!F:F,MATCH(属性!A3172,装备!A:A,0)),系数!$K$12:$M$15,3,0))</f>
        <v>17600</v>
      </c>
      <c r="L3172" s="17"/>
      <c r="M3172" s="17"/>
      <c r="N3172" s="17"/>
      <c r="O3172" s="17">
        <f>IF(E3172=1,"",VLOOKUP(E3172,系数!$S$2:$AB$12,MATCH(属性!C3172,评级,0),1))</f>
        <v>0</v>
      </c>
    </row>
    <row r="3173" spans="1:15" ht="17.25" thickBot="1" x14ac:dyDescent="0.4">
      <c r="A3173" s="17">
        <f t="shared" si="98"/>
        <v>7100027</v>
      </c>
      <c r="B3173" s="17" t="s">
        <v>48</v>
      </c>
      <c r="C3173" s="15">
        <f>INDEX(装备!G:G,MATCH(属性!A3173,装备!A:A,0))</f>
        <v>12</v>
      </c>
      <c r="D3173" s="15" t="str">
        <f>INDEX(装备!E:E,MATCH(属性!A3173,装备!A:A,0))</f>
        <v>armour</v>
      </c>
      <c r="E3173" s="14">
        <v>51</v>
      </c>
      <c r="F3173" s="17">
        <f>INT((VLOOKUP($C3173,装备数值,2,0)+VLOOKUP($C3173,装备数值,5,0)*($E3173-1))*VLOOKUP($D3173,系数!$K$2:$O$7,2,0))</f>
        <v>2450</v>
      </c>
      <c r="G3173" s="17">
        <f>INT((VLOOKUP($C3173,装备数值,3,0)+VLOOKUP($C3173,装备数值,6,0)*($E3173-1))*VLOOKUP($D3173,系数!$K$2:$O$7,3,0))</f>
        <v>0</v>
      </c>
      <c r="H3173" s="17">
        <f t="shared" si="99"/>
        <v>0</v>
      </c>
      <c r="I3173" s="17">
        <f>INT((VLOOKUP($C3173,装备数值,4,0)+VLOOKUP($C3173,装备数值,7,0)*($E3173-1))*VLOOKUP($D3173,系数!$K$2:$O$7,4,0))</f>
        <v>0</v>
      </c>
      <c r="J3173" s="17">
        <f>INT((VLOOKUP($C3173,装备数值,4,0)+VLOOKUP($C3173,装备数值,7,0)*($E3173-1))*VLOOKUP($D3173,系数!$K$2:$O$7,5,0))</f>
        <v>0</v>
      </c>
      <c r="K3173" s="17">
        <f>INT(VLOOKUP(E3173,强化金币,2,1)*VLOOKUP(INDEX(装备!F:F,MATCH(属性!A3173,装备!A:A,0)),系数!$K$12:$M$15,3,0))</f>
        <v>18700</v>
      </c>
      <c r="L3173" s="17"/>
      <c r="M3173" s="17"/>
      <c r="N3173" s="17"/>
      <c r="O3173" s="17">
        <f>IF(E3173=1,"",VLOOKUP(E3173,系数!$S$2:$AB$12,MATCH(属性!C3173,评级,0),1))</f>
        <v>0</v>
      </c>
    </row>
    <row r="3174" spans="1:15" ht="17.25" thickBot="1" x14ac:dyDescent="0.4">
      <c r="A3174" s="17">
        <f t="shared" si="98"/>
        <v>7100027</v>
      </c>
      <c r="B3174" s="17" t="s">
        <v>48</v>
      </c>
      <c r="C3174" s="15">
        <f>INDEX(装备!G:G,MATCH(属性!A3174,装备!A:A,0))</f>
        <v>12</v>
      </c>
      <c r="D3174" s="15" t="str">
        <f>INDEX(装备!E:E,MATCH(属性!A3174,装备!A:A,0))</f>
        <v>armour</v>
      </c>
      <c r="E3174" s="14">
        <v>52</v>
      </c>
      <c r="F3174" s="17">
        <f>INT((VLOOKUP($C3174,装备数值,2,0)+VLOOKUP($C3174,装备数值,5,0)*($E3174-1))*VLOOKUP($D3174,系数!$K$2:$O$7,2,0))</f>
        <v>2485</v>
      </c>
      <c r="G3174" s="17">
        <f>INT((VLOOKUP($C3174,装备数值,3,0)+VLOOKUP($C3174,装备数值,6,0)*($E3174-1))*VLOOKUP($D3174,系数!$K$2:$O$7,3,0))</f>
        <v>0</v>
      </c>
      <c r="H3174" s="17">
        <f t="shared" si="99"/>
        <v>0</v>
      </c>
      <c r="I3174" s="17">
        <f>INT((VLOOKUP($C3174,装备数值,4,0)+VLOOKUP($C3174,装备数值,7,0)*($E3174-1))*VLOOKUP($D3174,系数!$K$2:$O$7,4,0))</f>
        <v>0</v>
      </c>
      <c r="J3174" s="17">
        <f>INT((VLOOKUP($C3174,装备数值,4,0)+VLOOKUP($C3174,装备数值,7,0)*($E3174-1))*VLOOKUP($D3174,系数!$K$2:$O$7,5,0))</f>
        <v>0</v>
      </c>
      <c r="K3174" s="17">
        <f>INT(VLOOKUP(E3174,强化金币,2,1)*VLOOKUP(INDEX(装备!F:F,MATCH(属性!A3174,装备!A:A,0)),系数!$K$12:$M$15,3,0))</f>
        <v>19800</v>
      </c>
      <c r="L3174" s="17"/>
      <c r="M3174" s="17"/>
      <c r="N3174" s="17"/>
      <c r="O3174" s="17">
        <f>IF(E3174=1,"",VLOOKUP(E3174,系数!$S$2:$AB$12,MATCH(属性!C3174,评级,0),1))</f>
        <v>0</v>
      </c>
    </row>
    <row r="3175" spans="1:15" ht="17.25" thickBot="1" x14ac:dyDescent="0.4">
      <c r="A3175" s="17">
        <f t="shared" si="98"/>
        <v>7100027</v>
      </c>
      <c r="B3175" s="17" t="s">
        <v>48</v>
      </c>
      <c r="C3175" s="15">
        <f>INDEX(装备!G:G,MATCH(属性!A3175,装备!A:A,0))</f>
        <v>12</v>
      </c>
      <c r="D3175" s="15" t="str">
        <f>INDEX(装备!E:E,MATCH(属性!A3175,装备!A:A,0))</f>
        <v>armour</v>
      </c>
      <c r="E3175" s="14">
        <v>53</v>
      </c>
      <c r="F3175" s="17">
        <f>INT((VLOOKUP($C3175,装备数值,2,0)+VLOOKUP($C3175,装备数值,5,0)*($E3175-1))*VLOOKUP($D3175,系数!$K$2:$O$7,2,0))</f>
        <v>2520</v>
      </c>
      <c r="G3175" s="17">
        <f>INT((VLOOKUP($C3175,装备数值,3,0)+VLOOKUP($C3175,装备数值,6,0)*($E3175-1))*VLOOKUP($D3175,系数!$K$2:$O$7,3,0))</f>
        <v>0</v>
      </c>
      <c r="H3175" s="17">
        <f t="shared" si="99"/>
        <v>0</v>
      </c>
      <c r="I3175" s="17">
        <f>INT((VLOOKUP($C3175,装备数值,4,0)+VLOOKUP($C3175,装备数值,7,0)*($E3175-1))*VLOOKUP($D3175,系数!$K$2:$O$7,4,0))</f>
        <v>0</v>
      </c>
      <c r="J3175" s="17">
        <f>INT((VLOOKUP($C3175,装备数值,4,0)+VLOOKUP($C3175,装备数值,7,0)*($E3175-1))*VLOOKUP($D3175,系数!$K$2:$O$7,5,0))</f>
        <v>0</v>
      </c>
      <c r="K3175" s="17">
        <f>INT(VLOOKUP(E3175,强化金币,2,1)*VLOOKUP(INDEX(装备!F:F,MATCH(属性!A3175,装备!A:A,0)),系数!$K$12:$M$15,3,0))</f>
        <v>20900</v>
      </c>
      <c r="L3175" s="17"/>
      <c r="M3175" s="17"/>
      <c r="N3175" s="17"/>
      <c r="O3175" s="17">
        <f>IF(E3175=1,"",VLOOKUP(E3175,系数!$S$2:$AB$12,MATCH(属性!C3175,评级,0),1))</f>
        <v>0</v>
      </c>
    </row>
    <row r="3176" spans="1:15" ht="17.25" thickBot="1" x14ac:dyDescent="0.4">
      <c r="A3176" s="17">
        <f t="shared" si="98"/>
        <v>7100027</v>
      </c>
      <c r="B3176" s="17" t="s">
        <v>48</v>
      </c>
      <c r="C3176" s="15">
        <f>INDEX(装备!G:G,MATCH(属性!A3176,装备!A:A,0))</f>
        <v>12</v>
      </c>
      <c r="D3176" s="15" t="str">
        <f>INDEX(装备!E:E,MATCH(属性!A3176,装备!A:A,0))</f>
        <v>armour</v>
      </c>
      <c r="E3176" s="14">
        <v>54</v>
      </c>
      <c r="F3176" s="17">
        <f>INT((VLOOKUP($C3176,装备数值,2,0)+VLOOKUP($C3176,装备数值,5,0)*($E3176-1))*VLOOKUP($D3176,系数!$K$2:$O$7,2,0))</f>
        <v>2555</v>
      </c>
      <c r="G3176" s="17">
        <f>INT((VLOOKUP($C3176,装备数值,3,0)+VLOOKUP($C3176,装备数值,6,0)*($E3176-1))*VLOOKUP($D3176,系数!$K$2:$O$7,3,0))</f>
        <v>0</v>
      </c>
      <c r="H3176" s="17">
        <f t="shared" si="99"/>
        <v>0</v>
      </c>
      <c r="I3176" s="17">
        <f>INT((VLOOKUP($C3176,装备数值,4,0)+VLOOKUP($C3176,装备数值,7,0)*($E3176-1))*VLOOKUP($D3176,系数!$K$2:$O$7,4,0))</f>
        <v>0</v>
      </c>
      <c r="J3176" s="17">
        <f>INT((VLOOKUP($C3176,装备数值,4,0)+VLOOKUP($C3176,装备数值,7,0)*($E3176-1))*VLOOKUP($D3176,系数!$K$2:$O$7,5,0))</f>
        <v>0</v>
      </c>
      <c r="K3176" s="17">
        <f>INT(VLOOKUP(E3176,强化金币,2,1)*VLOOKUP(INDEX(装备!F:F,MATCH(属性!A3176,装备!A:A,0)),系数!$K$12:$M$15,3,0))</f>
        <v>22000</v>
      </c>
      <c r="L3176" s="17"/>
      <c r="M3176" s="17"/>
      <c r="N3176" s="17"/>
      <c r="O3176" s="17">
        <f>IF(E3176=1,"",VLOOKUP(E3176,系数!$S$2:$AB$12,MATCH(属性!C3176,评级,0),1))</f>
        <v>0</v>
      </c>
    </row>
    <row r="3177" spans="1:15" ht="17.25" thickBot="1" x14ac:dyDescent="0.4">
      <c r="A3177" s="17">
        <f t="shared" si="98"/>
        <v>7100027</v>
      </c>
      <c r="B3177" s="17" t="s">
        <v>48</v>
      </c>
      <c r="C3177" s="15">
        <f>INDEX(装备!G:G,MATCH(属性!A3177,装备!A:A,0))</f>
        <v>12</v>
      </c>
      <c r="D3177" s="15" t="str">
        <f>INDEX(装备!E:E,MATCH(属性!A3177,装备!A:A,0))</f>
        <v>armour</v>
      </c>
      <c r="E3177" s="14">
        <v>55</v>
      </c>
      <c r="F3177" s="17">
        <f>INT((VLOOKUP($C3177,装备数值,2,0)+VLOOKUP($C3177,装备数值,5,0)*($E3177-1))*VLOOKUP($D3177,系数!$K$2:$O$7,2,0))</f>
        <v>2590</v>
      </c>
      <c r="G3177" s="17">
        <f>INT((VLOOKUP($C3177,装备数值,3,0)+VLOOKUP($C3177,装备数值,6,0)*($E3177-1))*VLOOKUP($D3177,系数!$K$2:$O$7,3,0))</f>
        <v>0</v>
      </c>
      <c r="H3177" s="17">
        <f t="shared" si="99"/>
        <v>0</v>
      </c>
      <c r="I3177" s="17">
        <f>INT((VLOOKUP($C3177,装备数值,4,0)+VLOOKUP($C3177,装备数值,7,0)*($E3177-1))*VLOOKUP($D3177,系数!$K$2:$O$7,4,0))</f>
        <v>0</v>
      </c>
      <c r="J3177" s="17">
        <f>INT((VLOOKUP($C3177,装备数值,4,0)+VLOOKUP($C3177,装备数值,7,0)*($E3177-1))*VLOOKUP($D3177,系数!$K$2:$O$7,5,0))</f>
        <v>0</v>
      </c>
      <c r="K3177" s="17">
        <f>INT(VLOOKUP(E3177,强化金币,2,1)*VLOOKUP(INDEX(装备!F:F,MATCH(属性!A3177,装备!A:A,0)),系数!$K$12:$M$15,3,0))</f>
        <v>23100</v>
      </c>
      <c r="L3177" s="17"/>
      <c r="M3177" s="17"/>
      <c r="N3177" s="17"/>
      <c r="O3177" s="17">
        <f>IF(E3177=1,"",VLOOKUP(E3177,系数!$S$2:$AB$12,MATCH(属性!C3177,评级,0),1))</f>
        <v>0</v>
      </c>
    </row>
    <row r="3178" spans="1:15" ht="17.25" thickBot="1" x14ac:dyDescent="0.4">
      <c r="A3178" s="17">
        <f t="shared" si="98"/>
        <v>7100027</v>
      </c>
      <c r="B3178" s="17" t="s">
        <v>48</v>
      </c>
      <c r="C3178" s="15">
        <f>INDEX(装备!G:G,MATCH(属性!A3178,装备!A:A,0))</f>
        <v>12</v>
      </c>
      <c r="D3178" s="15" t="str">
        <f>INDEX(装备!E:E,MATCH(属性!A3178,装备!A:A,0))</f>
        <v>armour</v>
      </c>
      <c r="E3178" s="14">
        <v>56</v>
      </c>
      <c r="F3178" s="17">
        <f>INT((VLOOKUP($C3178,装备数值,2,0)+VLOOKUP($C3178,装备数值,5,0)*($E3178-1))*VLOOKUP($D3178,系数!$K$2:$O$7,2,0))</f>
        <v>2625</v>
      </c>
      <c r="G3178" s="17">
        <f>INT((VLOOKUP($C3178,装备数值,3,0)+VLOOKUP($C3178,装备数值,6,0)*($E3178-1))*VLOOKUP($D3178,系数!$K$2:$O$7,3,0))</f>
        <v>0</v>
      </c>
      <c r="H3178" s="17">
        <f t="shared" si="99"/>
        <v>0</v>
      </c>
      <c r="I3178" s="17">
        <f>INT((VLOOKUP($C3178,装备数值,4,0)+VLOOKUP($C3178,装备数值,7,0)*($E3178-1))*VLOOKUP($D3178,系数!$K$2:$O$7,4,0))</f>
        <v>0</v>
      </c>
      <c r="J3178" s="17">
        <f>INT((VLOOKUP($C3178,装备数值,4,0)+VLOOKUP($C3178,装备数值,7,0)*($E3178-1))*VLOOKUP($D3178,系数!$K$2:$O$7,5,0))</f>
        <v>0</v>
      </c>
      <c r="K3178" s="17">
        <f>INT(VLOOKUP(E3178,强化金币,2,1)*VLOOKUP(INDEX(装备!F:F,MATCH(属性!A3178,装备!A:A,0)),系数!$K$12:$M$15,3,0))</f>
        <v>24200</v>
      </c>
      <c r="L3178" s="17"/>
      <c r="M3178" s="17"/>
      <c r="N3178" s="17"/>
      <c r="O3178" s="17">
        <f>IF(E3178=1,"",VLOOKUP(E3178,系数!$S$2:$AB$12,MATCH(属性!C3178,评级,0),1))</f>
        <v>0</v>
      </c>
    </row>
    <row r="3179" spans="1:15" ht="17.25" thickBot="1" x14ac:dyDescent="0.4">
      <c r="A3179" s="17">
        <f t="shared" si="98"/>
        <v>7100027</v>
      </c>
      <c r="B3179" s="17" t="s">
        <v>48</v>
      </c>
      <c r="C3179" s="15">
        <f>INDEX(装备!G:G,MATCH(属性!A3179,装备!A:A,0))</f>
        <v>12</v>
      </c>
      <c r="D3179" s="15" t="str">
        <f>INDEX(装备!E:E,MATCH(属性!A3179,装备!A:A,0))</f>
        <v>armour</v>
      </c>
      <c r="E3179" s="14">
        <v>57</v>
      </c>
      <c r="F3179" s="17">
        <f>INT((VLOOKUP($C3179,装备数值,2,0)+VLOOKUP($C3179,装备数值,5,0)*($E3179-1))*VLOOKUP($D3179,系数!$K$2:$O$7,2,0))</f>
        <v>2660</v>
      </c>
      <c r="G3179" s="17">
        <f>INT((VLOOKUP($C3179,装备数值,3,0)+VLOOKUP($C3179,装备数值,6,0)*($E3179-1))*VLOOKUP($D3179,系数!$K$2:$O$7,3,0))</f>
        <v>0</v>
      </c>
      <c r="H3179" s="17">
        <f t="shared" si="99"/>
        <v>0</v>
      </c>
      <c r="I3179" s="17">
        <f>INT((VLOOKUP($C3179,装备数值,4,0)+VLOOKUP($C3179,装备数值,7,0)*($E3179-1))*VLOOKUP($D3179,系数!$K$2:$O$7,4,0))</f>
        <v>0</v>
      </c>
      <c r="J3179" s="17">
        <f>INT((VLOOKUP($C3179,装备数值,4,0)+VLOOKUP($C3179,装备数值,7,0)*($E3179-1))*VLOOKUP($D3179,系数!$K$2:$O$7,5,0))</f>
        <v>0</v>
      </c>
      <c r="K3179" s="17">
        <f>INT(VLOOKUP(E3179,强化金币,2,1)*VLOOKUP(INDEX(装备!F:F,MATCH(属性!A3179,装备!A:A,0)),系数!$K$12:$M$15,3,0))</f>
        <v>25300</v>
      </c>
      <c r="L3179" s="17"/>
      <c r="M3179" s="17"/>
      <c r="N3179" s="17"/>
      <c r="O3179" s="17">
        <f>IF(E3179=1,"",VLOOKUP(E3179,系数!$S$2:$AB$12,MATCH(属性!C3179,评级,0),1))</f>
        <v>0</v>
      </c>
    </row>
    <row r="3180" spans="1:15" ht="17.25" thickBot="1" x14ac:dyDescent="0.4">
      <c r="A3180" s="17">
        <f t="shared" si="98"/>
        <v>7100027</v>
      </c>
      <c r="B3180" s="17" t="s">
        <v>48</v>
      </c>
      <c r="C3180" s="15">
        <f>INDEX(装备!G:G,MATCH(属性!A3180,装备!A:A,0))</f>
        <v>12</v>
      </c>
      <c r="D3180" s="15" t="str">
        <f>INDEX(装备!E:E,MATCH(属性!A3180,装备!A:A,0))</f>
        <v>armour</v>
      </c>
      <c r="E3180" s="14">
        <v>58</v>
      </c>
      <c r="F3180" s="17">
        <f>INT((VLOOKUP($C3180,装备数值,2,0)+VLOOKUP($C3180,装备数值,5,0)*($E3180-1))*VLOOKUP($D3180,系数!$K$2:$O$7,2,0))</f>
        <v>2695</v>
      </c>
      <c r="G3180" s="17">
        <f>INT((VLOOKUP($C3180,装备数值,3,0)+VLOOKUP($C3180,装备数值,6,0)*($E3180-1))*VLOOKUP($D3180,系数!$K$2:$O$7,3,0))</f>
        <v>0</v>
      </c>
      <c r="H3180" s="17">
        <f t="shared" si="99"/>
        <v>0</v>
      </c>
      <c r="I3180" s="17">
        <f>INT((VLOOKUP($C3180,装备数值,4,0)+VLOOKUP($C3180,装备数值,7,0)*($E3180-1))*VLOOKUP($D3180,系数!$K$2:$O$7,4,0))</f>
        <v>0</v>
      </c>
      <c r="J3180" s="17">
        <f>INT((VLOOKUP($C3180,装备数值,4,0)+VLOOKUP($C3180,装备数值,7,0)*($E3180-1))*VLOOKUP($D3180,系数!$K$2:$O$7,5,0))</f>
        <v>0</v>
      </c>
      <c r="K3180" s="17">
        <f>INT(VLOOKUP(E3180,强化金币,2,1)*VLOOKUP(INDEX(装备!F:F,MATCH(属性!A3180,装备!A:A,0)),系数!$K$12:$M$15,3,0))</f>
        <v>26400</v>
      </c>
      <c r="L3180" s="17"/>
      <c r="M3180" s="17"/>
      <c r="N3180" s="17"/>
      <c r="O3180" s="17">
        <f>IF(E3180=1,"",VLOOKUP(E3180,系数!$S$2:$AB$12,MATCH(属性!C3180,评级,0),1))</f>
        <v>0</v>
      </c>
    </row>
    <row r="3181" spans="1:15" ht="17.25" thickBot="1" x14ac:dyDescent="0.4">
      <c r="A3181" s="17">
        <f t="shared" si="98"/>
        <v>7100027</v>
      </c>
      <c r="B3181" s="17" t="s">
        <v>48</v>
      </c>
      <c r="C3181" s="15">
        <f>INDEX(装备!G:G,MATCH(属性!A3181,装备!A:A,0))</f>
        <v>12</v>
      </c>
      <c r="D3181" s="15" t="str">
        <f>INDEX(装备!E:E,MATCH(属性!A3181,装备!A:A,0))</f>
        <v>armour</v>
      </c>
      <c r="E3181" s="14">
        <v>59</v>
      </c>
      <c r="F3181" s="17">
        <f>INT((VLOOKUP($C3181,装备数值,2,0)+VLOOKUP($C3181,装备数值,5,0)*($E3181-1))*VLOOKUP($D3181,系数!$K$2:$O$7,2,0))</f>
        <v>2730</v>
      </c>
      <c r="G3181" s="17">
        <f>INT((VLOOKUP($C3181,装备数值,3,0)+VLOOKUP($C3181,装备数值,6,0)*($E3181-1))*VLOOKUP($D3181,系数!$K$2:$O$7,3,0))</f>
        <v>0</v>
      </c>
      <c r="H3181" s="17">
        <f t="shared" si="99"/>
        <v>0</v>
      </c>
      <c r="I3181" s="17">
        <f>INT((VLOOKUP($C3181,装备数值,4,0)+VLOOKUP($C3181,装备数值,7,0)*($E3181-1))*VLOOKUP($D3181,系数!$K$2:$O$7,4,0))</f>
        <v>0</v>
      </c>
      <c r="J3181" s="17">
        <f>INT((VLOOKUP($C3181,装备数值,4,0)+VLOOKUP($C3181,装备数值,7,0)*($E3181-1))*VLOOKUP($D3181,系数!$K$2:$O$7,5,0))</f>
        <v>0</v>
      </c>
      <c r="K3181" s="17">
        <f>INT(VLOOKUP(E3181,强化金币,2,1)*VLOOKUP(INDEX(装备!F:F,MATCH(属性!A3181,装备!A:A,0)),系数!$K$12:$M$15,3,0))</f>
        <v>27500</v>
      </c>
      <c r="L3181" s="17"/>
      <c r="M3181" s="17"/>
      <c r="N3181" s="17"/>
      <c r="O3181" s="17">
        <f>IF(E3181=1,"",VLOOKUP(E3181,系数!$S$2:$AB$12,MATCH(属性!C3181,评级,0),1))</f>
        <v>0</v>
      </c>
    </row>
    <row r="3182" spans="1:15" ht="17.25" thickBot="1" x14ac:dyDescent="0.4">
      <c r="A3182" s="17">
        <f t="shared" si="98"/>
        <v>7100027</v>
      </c>
      <c r="B3182" s="17" t="s">
        <v>48</v>
      </c>
      <c r="C3182" s="15">
        <f>INDEX(装备!G:G,MATCH(属性!A3182,装备!A:A,0))</f>
        <v>12</v>
      </c>
      <c r="D3182" s="15" t="str">
        <f>INDEX(装备!E:E,MATCH(属性!A3182,装备!A:A,0))</f>
        <v>armour</v>
      </c>
      <c r="E3182" s="14">
        <v>60</v>
      </c>
      <c r="F3182" s="17">
        <f>INT((VLOOKUP($C3182,装备数值,2,0)+VLOOKUP($C3182,装备数值,5,0)*($E3182-1))*VLOOKUP($D3182,系数!$K$2:$O$7,2,0))</f>
        <v>2765</v>
      </c>
      <c r="G3182" s="17">
        <f>INT((VLOOKUP($C3182,装备数值,3,0)+VLOOKUP($C3182,装备数值,6,0)*($E3182-1))*VLOOKUP($D3182,系数!$K$2:$O$7,3,0))</f>
        <v>0</v>
      </c>
      <c r="H3182" s="17">
        <f t="shared" si="99"/>
        <v>0</v>
      </c>
      <c r="I3182" s="17">
        <f>INT((VLOOKUP($C3182,装备数值,4,0)+VLOOKUP($C3182,装备数值,7,0)*($E3182-1))*VLOOKUP($D3182,系数!$K$2:$O$7,4,0))</f>
        <v>0</v>
      </c>
      <c r="J3182" s="17">
        <f>INT((VLOOKUP($C3182,装备数值,4,0)+VLOOKUP($C3182,装备数值,7,0)*($E3182-1))*VLOOKUP($D3182,系数!$K$2:$O$7,5,0))</f>
        <v>0</v>
      </c>
      <c r="K3182" s="17">
        <f>INT(VLOOKUP(E3182,强化金币,2,1)*VLOOKUP(INDEX(装备!F:F,MATCH(属性!A3182,装备!A:A,0)),系数!$K$12:$M$15,3,0))</f>
        <v>28875</v>
      </c>
      <c r="L3182" s="17"/>
      <c r="M3182" s="17"/>
      <c r="N3182" s="17"/>
      <c r="O3182" s="17">
        <f>IF(E3182=1,"",VLOOKUP(E3182,系数!$S$2:$AB$12,MATCH(属性!C3182,评级,0),1))</f>
        <v>0</v>
      </c>
    </row>
    <row r="3183" spans="1:15" ht="17.25" thickBot="1" x14ac:dyDescent="0.4">
      <c r="A3183" s="17">
        <f t="shared" si="98"/>
        <v>7100027</v>
      </c>
      <c r="B3183" s="17" t="s">
        <v>48</v>
      </c>
      <c r="C3183" s="15">
        <f>INDEX(装备!G:G,MATCH(属性!A3183,装备!A:A,0))</f>
        <v>12</v>
      </c>
      <c r="D3183" s="15" t="str">
        <f>INDEX(装备!E:E,MATCH(属性!A3183,装备!A:A,0))</f>
        <v>armour</v>
      </c>
      <c r="E3183" s="14">
        <v>61</v>
      </c>
      <c r="F3183" s="17">
        <f>INT((VLOOKUP($C3183,装备数值,2,0)+VLOOKUP($C3183,装备数值,5,0)*($E3183-1))*VLOOKUP($D3183,系数!$K$2:$O$7,2,0))</f>
        <v>2800</v>
      </c>
      <c r="G3183" s="17">
        <f>INT((VLOOKUP($C3183,装备数值,3,0)+VLOOKUP($C3183,装备数值,6,0)*($E3183-1))*VLOOKUP($D3183,系数!$K$2:$O$7,3,0))</f>
        <v>0</v>
      </c>
      <c r="H3183" s="17">
        <f t="shared" si="99"/>
        <v>0</v>
      </c>
      <c r="I3183" s="17">
        <f>INT((VLOOKUP($C3183,装备数值,4,0)+VLOOKUP($C3183,装备数值,7,0)*($E3183-1))*VLOOKUP($D3183,系数!$K$2:$O$7,4,0))</f>
        <v>0</v>
      </c>
      <c r="J3183" s="17">
        <f>INT((VLOOKUP($C3183,装备数值,4,0)+VLOOKUP($C3183,装备数值,7,0)*($E3183-1))*VLOOKUP($D3183,系数!$K$2:$O$7,5,0))</f>
        <v>0</v>
      </c>
      <c r="K3183" s="17">
        <f>INT(VLOOKUP(E3183,强化金币,2,1)*VLOOKUP(INDEX(装备!F:F,MATCH(属性!A3183,装备!A:A,0)),系数!$K$12:$M$15,3,0))</f>
        <v>30250</v>
      </c>
      <c r="L3183" s="17"/>
      <c r="M3183" s="17"/>
      <c r="N3183" s="17"/>
      <c r="O3183" s="17">
        <f>IF(E3183=1,"",VLOOKUP(E3183,系数!$S$2:$AB$12,MATCH(属性!C3183,评级,0),1))</f>
        <v>0</v>
      </c>
    </row>
    <row r="3184" spans="1:15" ht="17.25" thickBot="1" x14ac:dyDescent="0.4">
      <c r="A3184" s="17">
        <f t="shared" si="98"/>
        <v>7100027</v>
      </c>
      <c r="B3184" s="17" t="s">
        <v>48</v>
      </c>
      <c r="C3184" s="15">
        <f>INDEX(装备!G:G,MATCH(属性!A3184,装备!A:A,0))</f>
        <v>12</v>
      </c>
      <c r="D3184" s="15" t="str">
        <f>INDEX(装备!E:E,MATCH(属性!A3184,装备!A:A,0))</f>
        <v>armour</v>
      </c>
      <c r="E3184" s="14">
        <v>62</v>
      </c>
      <c r="F3184" s="17">
        <f>INT((VLOOKUP($C3184,装备数值,2,0)+VLOOKUP($C3184,装备数值,5,0)*($E3184-1))*VLOOKUP($D3184,系数!$K$2:$O$7,2,0))</f>
        <v>2835</v>
      </c>
      <c r="G3184" s="17">
        <f>INT((VLOOKUP($C3184,装备数值,3,0)+VLOOKUP($C3184,装备数值,6,0)*($E3184-1))*VLOOKUP($D3184,系数!$K$2:$O$7,3,0))</f>
        <v>0</v>
      </c>
      <c r="H3184" s="17">
        <f t="shared" si="99"/>
        <v>0</v>
      </c>
      <c r="I3184" s="17">
        <f>INT((VLOOKUP($C3184,装备数值,4,0)+VLOOKUP($C3184,装备数值,7,0)*($E3184-1))*VLOOKUP($D3184,系数!$K$2:$O$7,4,0))</f>
        <v>0</v>
      </c>
      <c r="J3184" s="17">
        <f>INT((VLOOKUP($C3184,装备数值,4,0)+VLOOKUP($C3184,装备数值,7,0)*($E3184-1))*VLOOKUP($D3184,系数!$K$2:$O$7,5,0))</f>
        <v>0</v>
      </c>
      <c r="K3184" s="17">
        <f>INT(VLOOKUP(E3184,强化金币,2,1)*VLOOKUP(INDEX(装备!F:F,MATCH(属性!A3184,装备!A:A,0)),系数!$K$12:$M$15,3,0))</f>
        <v>31625</v>
      </c>
      <c r="L3184" s="17"/>
      <c r="M3184" s="17"/>
      <c r="N3184" s="17"/>
      <c r="O3184" s="17">
        <f>IF(E3184=1,"",VLOOKUP(E3184,系数!$S$2:$AB$12,MATCH(属性!C3184,评级,0),1))</f>
        <v>0</v>
      </c>
    </row>
    <row r="3185" spans="1:15" ht="17.25" thickBot="1" x14ac:dyDescent="0.4">
      <c r="A3185" s="17">
        <f t="shared" si="98"/>
        <v>7100027</v>
      </c>
      <c r="B3185" s="17" t="s">
        <v>48</v>
      </c>
      <c r="C3185" s="15">
        <f>INDEX(装备!G:G,MATCH(属性!A3185,装备!A:A,0))</f>
        <v>12</v>
      </c>
      <c r="D3185" s="15" t="str">
        <f>INDEX(装备!E:E,MATCH(属性!A3185,装备!A:A,0))</f>
        <v>armour</v>
      </c>
      <c r="E3185" s="14">
        <v>63</v>
      </c>
      <c r="F3185" s="17">
        <f>INT((VLOOKUP($C3185,装备数值,2,0)+VLOOKUP($C3185,装备数值,5,0)*($E3185-1))*VLOOKUP($D3185,系数!$K$2:$O$7,2,0))</f>
        <v>2870</v>
      </c>
      <c r="G3185" s="17">
        <f>INT((VLOOKUP($C3185,装备数值,3,0)+VLOOKUP($C3185,装备数值,6,0)*($E3185-1))*VLOOKUP($D3185,系数!$K$2:$O$7,3,0))</f>
        <v>0</v>
      </c>
      <c r="H3185" s="17">
        <f t="shared" si="99"/>
        <v>0</v>
      </c>
      <c r="I3185" s="17">
        <f>INT((VLOOKUP($C3185,装备数值,4,0)+VLOOKUP($C3185,装备数值,7,0)*($E3185-1))*VLOOKUP($D3185,系数!$K$2:$O$7,4,0))</f>
        <v>0</v>
      </c>
      <c r="J3185" s="17">
        <f>INT((VLOOKUP($C3185,装备数值,4,0)+VLOOKUP($C3185,装备数值,7,0)*($E3185-1))*VLOOKUP($D3185,系数!$K$2:$O$7,5,0))</f>
        <v>0</v>
      </c>
      <c r="K3185" s="17">
        <f>INT(VLOOKUP(E3185,强化金币,2,1)*VLOOKUP(INDEX(装备!F:F,MATCH(属性!A3185,装备!A:A,0)),系数!$K$12:$M$15,3,0))</f>
        <v>33000</v>
      </c>
      <c r="L3185" s="17"/>
      <c r="M3185" s="17"/>
      <c r="N3185" s="17"/>
      <c r="O3185" s="17">
        <f>IF(E3185=1,"",VLOOKUP(E3185,系数!$S$2:$AB$12,MATCH(属性!C3185,评级,0),1))</f>
        <v>0</v>
      </c>
    </row>
    <row r="3186" spans="1:15" ht="17.25" thickBot="1" x14ac:dyDescent="0.4">
      <c r="A3186" s="17">
        <f t="shared" si="98"/>
        <v>7100027</v>
      </c>
      <c r="B3186" s="17" t="s">
        <v>48</v>
      </c>
      <c r="C3186" s="15">
        <f>INDEX(装备!G:G,MATCH(属性!A3186,装备!A:A,0))</f>
        <v>12</v>
      </c>
      <c r="D3186" s="15" t="str">
        <f>INDEX(装备!E:E,MATCH(属性!A3186,装备!A:A,0))</f>
        <v>armour</v>
      </c>
      <c r="E3186" s="14">
        <v>64</v>
      </c>
      <c r="F3186" s="17">
        <f>INT((VLOOKUP($C3186,装备数值,2,0)+VLOOKUP($C3186,装备数值,5,0)*($E3186-1))*VLOOKUP($D3186,系数!$K$2:$O$7,2,0))</f>
        <v>2905</v>
      </c>
      <c r="G3186" s="17">
        <f>INT((VLOOKUP($C3186,装备数值,3,0)+VLOOKUP($C3186,装备数值,6,0)*($E3186-1))*VLOOKUP($D3186,系数!$K$2:$O$7,3,0))</f>
        <v>0</v>
      </c>
      <c r="H3186" s="17">
        <f t="shared" si="99"/>
        <v>0</v>
      </c>
      <c r="I3186" s="17">
        <f>INT((VLOOKUP($C3186,装备数值,4,0)+VLOOKUP($C3186,装备数值,7,0)*($E3186-1))*VLOOKUP($D3186,系数!$K$2:$O$7,4,0))</f>
        <v>0</v>
      </c>
      <c r="J3186" s="17">
        <f>INT((VLOOKUP($C3186,装备数值,4,0)+VLOOKUP($C3186,装备数值,7,0)*($E3186-1))*VLOOKUP($D3186,系数!$K$2:$O$7,5,0))</f>
        <v>0</v>
      </c>
      <c r="K3186" s="17">
        <f>INT(VLOOKUP(E3186,强化金币,2,1)*VLOOKUP(INDEX(装备!F:F,MATCH(属性!A3186,装备!A:A,0)),系数!$K$12:$M$15,3,0))</f>
        <v>34375</v>
      </c>
      <c r="L3186" s="17"/>
      <c r="M3186" s="17"/>
      <c r="N3186" s="17"/>
      <c r="O3186" s="17">
        <f>IF(E3186=1,"",VLOOKUP(E3186,系数!$S$2:$AB$12,MATCH(属性!C3186,评级,0),1))</f>
        <v>0</v>
      </c>
    </row>
    <row r="3187" spans="1:15" ht="17.25" thickBot="1" x14ac:dyDescent="0.4">
      <c r="A3187" s="17">
        <f t="shared" si="98"/>
        <v>7100027</v>
      </c>
      <c r="B3187" s="17" t="s">
        <v>48</v>
      </c>
      <c r="C3187" s="15">
        <f>INDEX(装备!G:G,MATCH(属性!A3187,装备!A:A,0))</f>
        <v>12</v>
      </c>
      <c r="D3187" s="15" t="str">
        <f>INDEX(装备!E:E,MATCH(属性!A3187,装备!A:A,0))</f>
        <v>armour</v>
      </c>
      <c r="E3187" s="14">
        <v>65</v>
      </c>
      <c r="F3187" s="17">
        <f>INT((VLOOKUP($C3187,装备数值,2,0)+VLOOKUP($C3187,装备数值,5,0)*($E3187-1))*VLOOKUP($D3187,系数!$K$2:$O$7,2,0))</f>
        <v>2940</v>
      </c>
      <c r="G3187" s="17">
        <f>INT((VLOOKUP($C3187,装备数值,3,0)+VLOOKUP($C3187,装备数值,6,0)*($E3187-1))*VLOOKUP($D3187,系数!$K$2:$O$7,3,0))</f>
        <v>0</v>
      </c>
      <c r="H3187" s="17">
        <f t="shared" si="99"/>
        <v>0</v>
      </c>
      <c r="I3187" s="17">
        <f>INT((VLOOKUP($C3187,装备数值,4,0)+VLOOKUP($C3187,装备数值,7,0)*($E3187-1))*VLOOKUP($D3187,系数!$K$2:$O$7,4,0))</f>
        <v>0</v>
      </c>
      <c r="J3187" s="17">
        <f>INT((VLOOKUP($C3187,装备数值,4,0)+VLOOKUP($C3187,装备数值,7,0)*($E3187-1))*VLOOKUP($D3187,系数!$K$2:$O$7,5,0))</f>
        <v>0</v>
      </c>
      <c r="K3187" s="17">
        <f>INT(VLOOKUP(E3187,强化金币,2,1)*VLOOKUP(INDEX(装备!F:F,MATCH(属性!A3187,装备!A:A,0)),系数!$K$12:$M$15,3,0))</f>
        <v>35750</v>
      </c>
      <c r="L3187" s="17"/>
      <c r="M3187" s="17"/>
      <c r="N3187" s="17"/>
      <c r="O3187" s="17">
        <f>IF(E3187=1,"",VLOOKUP(E3187,系数!$S$2:$AB$12,MATCH(属性!C3187,评级,0),1))</f>
        <v>0</v>
      </c>
    </row>
    <row r="3188" spans="1:15" ht="17.25" thickBot="1" x14ac:dyDescent="0.4">
      <c r="A3188" s="17">
        <f t="shared" si="98"/>
        <v>7100027</v>
      </c>
      <c r="B3188" s="17" t="s">
        <v>48</v>
      </c>
      <c r="C3188" s="15">
        <f>INDEX(装备!G:G,MATCH(属性!A3188,装备!A:A,0))</f>
        <v>12</v>
      </c>
      <c r="D3188" s="15" t="str">
        <f>INDEX(装备!E:E,MATCH(属性!A3188,装备!A:A,0))</f>
        <v>armour</v>
      </c>
      <c r="E3188" s="14">
        <v>66</v>
      </c>
      <c r="F3188" s="17">
        <f>INT((VLOOKUP($C3188,装备数值,2,0)+VLOOKUP($C3188,装备数值,5,0)*($E3188-1))*VLOOKUP($D3188,系数!$K$2:$O$7,2,0))</f>
        <v>2975</v>
      </c>
      <c r="G3188" s="17">
        <f>INT((VLOOKUP($C3188,装备数值,3,0)+VLOOKUP($C3188,装备数值,6,0)*($E3188-1))*VLOOKUP($D3188,系数!$K$2:$O$7,3,0))</f>
        <v>0</v>
      </c>
      <c r="H3188" s="17">
        <f t="shared" si="99"/>
        <v>0</v>
      </c>
      <c r="I3188" s="17">
        <f>INT((VLOOKUP($C3188,装备数值,4,0)+VLOOKUP($C3188,装备数值,7,0)*($E3188-1))*VLOOKUP($D3188,系数!$K$2:$O$7,4,0))</f>
        <v>0</v>
      </c>
      <c r="J3188" s="17">
        <f>INT((VLOOKUP($C3188,装备数值,4,0)+VLOOKUP($C3188,装备数值,7,0)*($E3188-1))*VLOOKUP($D3188,系数!$K$2:$O$7,5,0))</f>
        <v>0</v>
      </c>
      <c r="K3188" s="17">
        <f>INT(VLOOKUP(E3188,强化金币,2,1)*VLOOKUP(INDEX(装备!F:F,MATCH(属性!A3188,装备!A:A,0)),系数!$K$12:$M$15,3,0))</f>
        <v>37125</v>
      </c>
      <c r="L3188" s="17"/>
      <c r="M3188" s="17"/>
      <c r="N3188" s="17"/>
      <c r="O3188" s="17">
        <f>IF(E3188=1,"",VLOOKUP(E3188,系数!$S$2:$AB$12,MATCH(属性!C3188,评级,0),1))</f>
        <v>0</v>
      </c>
    </row>
    <row r="3189" spans="1:15" ht="17.25" thickBot="1" x14ac:dyDescent="0.4">
      <c r="A3189" s="17">
        <f t="shared" si="98"/>
        <v>7100027</v>
      </c>
      <c r="B3189" s="17" t="s">
        <v>48</v>
      </c>
      <c r="C3189" s="15">
        <f>INDEX(装备!G:G,MATCH(属性!A3189,装备!A:A,0))</f>
        <v>12</v>
      </c>
      <c r="D3189" s="15" t="str">
        <f>INDEX(装备!E:E,MATCH(属性!A3189,装备!A:A,0))</f>
        <v>armour</v>
      </c>
      <c r="E3189" s="14">
        <v>67</v>
      </c>
      <c r="F3189" s="17">
        <f>INT((VLOOKUP($C3189,装备数值,2,0)+VLOOKUP($C3189,装备数值,5,0)*($E3189-1))*VLOOKUP($D3189,系数!$K$2:$O$7,2,0))</f>
        <v>3010</v>
      </c>
      <c r="G3189" s="17">
        <f>INT((VLOOKUP($C3189,装备数值,3,0)+VLOOKUP($C3189,装备数值,6,0)*($E3189-1))*VLOOKUP($D3189,系数!$K$2:$O$7,3,0))</f>
        <v>0</v>
      </c>
      <c r="H3189" s="17">
        <f t="shared" si="99"/>
        <v>0</v>
      </c>
      <c r="I3189" s="17">
        <f>INT((VLOOKUP($C3189,装备数值,4,0)+VLOOKUP($C3189,装备数值,7,0)*($E3189-1))*VLOOKUP($D3189,系数!$K$2:$O$7,4,0))</f>
        <v>0</v>
      </c>
      <c r="J3189" s="17">
        <f>INT((VLOOKUP($C3189,装备数值,4,0)+VLOOKUP($C3189,装备数值,7,0)*($E3189-1))*VLOOKUP($D3189,系数!$K$2:$O$7,5,0))</f>
        <v>0</v>
      </c>
      <c r="K3189" s="17">
        <f>INT(VLOOKUP(E3189,强化金币,2,1)*VLOOKUP(INDEX(装备!F:F,MATCH(属性!A3189,装备!A:A,0)),系数!$K$12:$M$15,3,0))</f>
        <v>38500</v>
      </c>
      <c r="L3189" s="17"/>
      <c r="M3189" s="17"/>
      <c r="N3189" s="17"/>
      <c r="O3189" s="17">
        <f>IF(E3189=1,"",VLOOKUP(E3189,系数!$S$2:$AB$12,MATCH(属性!C3189,评级,0),1))</f>
        <v>0</v>
      </c>
    </row>
    <row r="3190" spans="1:15" ht="17.25" thickBot="1" x14ac:dyDescent="0.4">
      <c r="A3190" s="17">
        <f t="shared" si="98"/>
        <v>7100027</v>
      </c>
      <c r="B3190" s="17" t="s">
        <v>48</v>
      </c>
      <c r="C3190" s="15">
        <f>INDEX(装备!G:G,MATCH(属性!A3190,装备!A:A,0))</f>
        <v>12</v>
      </c>
      <c r="D3190" s="15" t="str">
        <f>INDEX(装备!E:E,MATCH(属性!A3190,装备!A:A,0))</f>
        <v>armour</v>
      </c>
      <c r="E3190" s="14">
        <v>68</v>
      </c>
      <c r="F3190" s="17">
        <f>INT((VLOOKUP($C3190,装备数值,2,0)+VLOOKUP($C3190,装备数值,5,0)*($E3190-1))*VLOOKUP($D3190,系数!$K$2:$O$7,2,0))</f>
        <v>3045</v>
      </c>
      <c r="G3190" s="17">
        <f>INT((VLOOKUP($C3190,装备数值,3,0)+VLOOKUP($C3190,装备数值,6,0)*($E3190-1))*VLOOKUP($D3190,系数!$K$2:$O$7,3,0))</f>
        <v>0</v>
      </c>
      <c r="H3190" s="17">
        <f t="shared" si="99"/>
        <v>0</v>
      </c>
      <c r="I3190" s="17">
        <f>INT((VLOOKUP($C3190,装备数值,4,0)+VLOOKUP($C3190,装备数值,7,0)*($E3190-1))*VLOOKUP($D3190,系数!$K$2:$O$7,4,0))</f>
        <v>0</v>
      </c>
      <c r="J3190" s="17">
        <f>INT((VLOOKUP($C3190,装备数值,4,0)+VLOOKUP($C3190,装备数值,7,0)*($E3190-1))*VLOOKUP($D3190,系数!$K$2:$O$7,5,0))</f>
        <v>0</v>
      </c>
      <c r="K3190" s="17">
        <f>INT(VLOOKUP(E3190,强化金币,2,1)*VLOOKUP(INDEX(装备!F:F,MATCH(属性!A3190,装备!A:A,0)),系数!$K$12:$M$15,3,0))</f>
        <v>39875</v>
      </c>
      <c r="L3190" s="17"/>
      <c r="M3190" s="17"/>
      <c r="N3190" s="17"/>
      <c r="O3190" s="17">
        <f>IF(E3190=1,"",VLOOKUP(E3190,系数!$S$2:$AB$12,MATCH(属性!C3190,评级,0),1))</f>
        <v>0</v>
      </c>
    </row>
    <row r="3191" spans="1:15" ht="17.25" thickBot="1" x14ac:dyDescent="0.4">
      <c r="A3191" s="17">
        <f t="shared" si="98"/>
        <v>7100027</v>
      </c>
      <c r="B3191" s="17" t="s">
        <v>48</v>
      </c>
      <c r="C3191" s="15">
        <f>INDEX(装备!G:G,MATCH(属性!A3191,装备!A:A,0))</f>
        <v>12</v>
      </c>
      <c r="D3191" s="15" t="str">
        <f>INDEX(装备!E:E,MATCH(属性!A3191,装备!A:A,0))</f>
        <v>armour</v>
      </c>
      <c r="E3191" s="14">
        <v>69</v>
      </c>
      <c r="F3191" s="17">
        <f>INT((VLOOKUP($C3191,装备数值,2,0)+VLOOKUP($C3191,装备数值,5,0)*($E3191-1))*VLOOKUP($D3191,系数!$K$2:$O$7,2,0))</f>
        <v>3080</v>
      </c>
      <c r="G3191" s="17">
        <f>INT((VLOOKUP($C3191,装备数值,3,0)+VLOOKUP($C3191,装备数值,6,0)*($E3191-1))*VLOOKUP($D3191,系数!$K$2:$O$7,3,0))</f>
        <v>0</v>
      </c>
      <c r="H3191" s="17">
        <f t="shared" si="99"/>
        <v>0</v>
      </c>
      <c r="I3191" s="17">
        <f>INT((VLOOKUP($C3191,装备数值,4,0)+VLOOKUP($C3191,装备数值,7,0)*($E3191-1))*VLOOKUP($D3191,系数!$K$2:$O$7,4,0))</f>
        <v>0</v>
      </c>
      <c r="J3191" s="17">
        <f>INT((VLOOKUP($C3191,装备数值,4,0)+VLOOKUP($C3191,装备数值,7,0)*($E3191-1))*VLOOKUP($D3191,系数!$K$2:$O$7,5,0))</f>
        <v>0</v>
      </c>
      <c r="K3191" s="17">
        <f>INT(VLOOKUP(E3191,强化金币,2,1)*VLOOKUP(INDEX(装备!F:F,MATCH(属性!A3191,装备!A:A,0)),系数!$K$12:$M$15,3,0))</f>
        <v>41250</v>
      </c>
      <c r="L3191" s="17"/>
      <c r="M3191" s="17"/>
      <c r="N3191" s="17"/>
      <c r="O3191" s="17">
        <f>IF(E3191=1,"",VLOOKUP(E3191,系数!$S$2:$AB$12,MATCH(属性!C3191,评级,0),1))</f>
        <v>0</v>
      </c>
    </row>
    <row r="3192" spans="1:15" ht="17.25" thickBot="1" x14ac:dyDescent="0.4">
      <c r="A3192" s="17">
        <f t="shared" si="98"/>
        <v>7100027</v>
      </c>
      <c r="B3192" s="17" t="s">
        <v>48</v>
      </c>
      <c r="C3192" s="15">
        <f>INDEX(装备!G:G,MATCH(属性!A3192,装备!A:A,0))</f>
        <v>12</v>
      </c>
      <c r="D3192" s="15" t="str">
        <f>INDEX(装备!E:E,MATCH(属性!A3192,装备!A:A,0))</f>
        <v>armour</v>
      </c>
      <c r="E3192" s="14">
        <v>70</v>
      </c>
      <c r="F3192" s="17">
        <f>INT((VLOOKUP($C3192,装备数值,2,0)+VLOOKUP($C3192,装备数值,5,0)*($E3192-1))*VLOOKUP($D3192,系数!$K$2:$O$7,2,0))</f>
        <v>3115</v>
      </c>
      <c r="G3192" s="17">
        <f>INT((VLOOKUP($C3192,装备数值,3,0)+VLOOKUP($C3192,装备数值,6,0)*($E3192-1))*VLOOKUP($D3192,系数!$K$2:$O$7,3,0))</f>
        <v>0</v>
      </c>
      <c r="H3192" s="17">
        <f t="shared" si="99"/>
        <v>0</v>
      </c>
      <c r="I3192" s="17">
        <f>INT((VLOOKUP($C3192,装备数值,4,0)+VLOOKUP($C3192,装备数值,7,0)*($E3192-1))*VLOOKUP($D3192,系数!$K$2:$O$7,4,0))</f>
        <v>0</v>
      </c>
      <c r="J3192" s="17">
        <f>INT((VLOOKUP($C3192,装备数值,4,0)+VLOOKUP($C3192,装备数值,7,0)*($E3192-1))*VLOOKUP($D3192,系数!$K$2:$O$7,5,0))</f>
        <v>0</v>
      </c>
      <c r="K3192" s="17">
        <f>INT(VLOOKUP(E3192,强化金币,2,1)*VLOOKUP(INDEX(装备!F:F,MATCH(属性!A3192,装备!A:A,0)),系数!$K$12:$M$15,3,0))</f>
        <v>42625</v>
      </c>
      <c r="L3192" s="17"/>
      <c r="M3192" s="17"/>
      <c r="N3192" s="17"/>
      <c r="O3192" s="17">
        <f>IF(E3192=1,"",VLOOKUP(E3192,系数!$S$2:$AB$12,MATCH(属性!C3192,评级,0),1))</f>
        <v>0</v>
      </c>
    </row>
    <row r="3193" spans="1:15" ht="17.25" thickBot="1" x14ac:dyDescent="0.4">
      <c r="A3193" s="17">
        <f t="shared" si="98"/>
        <v>7100027</v>
      </c>
      <c r="B3193" s="17" t="s">
        <v>48</v>
      </c>
      <c r="C3193" s="15">
        <f>INDEX(装备!G:G,MATCH(属性!A3193,装备!A:A,0))</f>
        <v>12</v>
      </c>
      <c r="D3193" s="15" t="str">
        <f>INDEX(装备!E:E,MATCH(属性!A3193,装备!A:A,0))</f>
        <v>armour</v>
      </c>
      <c r="E3193" s="14">
        <v>71</v>
      </c>
      <c r="F3193" s="17">
        <f>INT((VLOOKUP($C3193,装备数值,2,0)+VLOOKUP($C3193,装备数值,5,0)*($E3193-1))*VLOOKUP($D3193,系数!$K$2:$O$7,2,0))</f>
        <v>3150</v>
      </c>
      <c r="G3193" s="17">
        <f>INT((VLOOKUP($C3193,装备数值,3,0)+VLOOKUP($C3193,装备数值,6,0)*($E3193-1))*VLOOKUP($D3193,系数!$K$2:$O$7,3,0))</f>
        <v>0</v>
      </c>
      <c r="H3193" s="17">
        <f t="shared" si="99"/>
        <v>0</v>
      </c>
      <c r="I3193" s="17">
        <f>INT((VLOOKUP($C3193,装备数值,4,0)+VLOOKUP($C3193,装备数值,7,0)*($E3193-1))*VLOOKUP($D3193,系数!$K$2:$O$7,4,0))</f>
        <v>0</v>
      </c>
      <c r="J3193" s="17">
        <f>INT((VLOOKUP($C3193,装备数值,4,0)+VLOOKUP($C3193,装备数值,7,0)*($E3193-1))*VLOOKUP($D3193,系数!$K$2:$O$7,5,0))</f>
        <v>0</v>
      </c>
      <c r="K3193" s="17">
        <f>INT(VLOOKUP(E3193,强化金币,2,1)*VLOOKUP(INDEX(装备!F:F,MATCH(属性!A3193,装备!A:A,0)),系数!$K$12:$M$15,3,0))</f>
        <v>44000</v>
      </c>
      <c r="L3193" s="17"/>
      <c r="M3193" s="17"/>
      <c r="N3193" s="17"/>
      <c r="O3193" s="17">
        <f>IF(E3193=1,"",VLOOKUP(E3193,系数!$S$2:$AB$12,MATCH(属性!C3193,评级,0),1))</f>
        <v>0</v>
      </c>
    </row>
    <row r="3194" spans="1:15" ht="17.25" thickBot="1" x14ac:dyDescent="0.4">
      <c r="A3194" s="17">
        <f t="shared" si="98"/>
        <v>7100027</v>
      </c>
      <c r="B3194" s="17" t="s">
        <v>48</v>
      </c>
      <c r="C3194" s="15">
        <f>INDEX(装备!G:G,MATCH(属性!A3194,装备!A:A,0))</f>
        <v>12</v>
      </c>
      <c r="D3194" s="15" t="str">
        <f>INDEX(装备!E:E,MATCH(属性!A3194,装备!A:A,0))</f>
        <v>armour</v>
      </c>
      <c r="E3194" s="14">
        <v>72</v>
      </c>
      <c r="F3194" s="17">
        <f>INT((VLOOKUP($C3194,装备数值,2,0)+VLOOKUP($C3194,装备数值,5,0)*($E3194-1))*VLOOKUP($D3194,系数!$K$2:$O$7,2,0))</f>
        <v>3185</v>
      </c>
      <c r="G3194" s="17">
        <f>INT((VLOOKUP($C3194,装备数值,3,0)+VLOOKUP($C3194,装备数值,6,0)*($E3194-1))*VLOOKUP($D3194,系数!$K$2:$O$7,3,0))</f>
        <v>0</v>
      </c>
      <c r="H3194" s="17">
        <f t="shared" si="99"/>
        <v>0</v>
      </c>
      <c r="I3194" s="17">
        <f>INT((VLOOKUP($C3194,装备数值,4,0)+VLOOKUP($C3194,装备数值,7,0)*($E3194-1))*VLOOKUP($D3194,系数!$K$2:$O$7,4,0))</f>
        <v>0</v>
      </c>
      <c r="J3194" s="17">
        <f>INT((VLOOKUP($C3194,装备数值,4,0)+VLOOKUP($C3194,装备数值,7,0)*($E3194-1))*VLOOKUP($D3194,系数!$K$2:$O$7,5,0))</f>
        <v>0</v>
      </c>
      <c r="K3194" s="17">
        <f>INT(VLOOKUP(E3194,强化金币,2,1)*VLOOKUP(INDEX(装备!F:F,MATCH(属性!A3194,装备!A:A,0)),系数!$K$12:$M$15,3,0))</f>
        <v>45375</v>
      </c>
      <c r="L3194" s="17"/>
      <c r="M3194" s="17"/>
      <c r="N3194" s="17"/>
      <c r="O3194" s="17">
        <f>IF(E3194=1,"",VLOOKUP(E3194,系数!$S$2:$AB$12,MATCH(属性!C3194,评级,0),1))</f>
        <v>0</v>
      </c>
    </row>
    <row r="3195" spans="1:15" ht="17.25" thickBot="1" x14ac:dyDescent="0.4">
      <c r="A3195" s="17">
        <f t="shared" si="98"/>
        <v>7100027</v>
      </c>
      <c r="B3195" s="17" t="s">
        <v>48</v>
      </c>
      <c r="C3195" s="15">
        <f>INDEX(装备!G:G,MATCH(属性!A3195,装备!A:A,0))</f>
        <v>12</v>
      </c>
      <c r="D3195" s="15" t="str">
        <f>INDEX(装备!E:E,MATCH(属性!A3195,装备!A:A,0))</f>
        <v>armour</v>
      </c>
      <c r="E3195" s="14">
        <v>73</v>
      </c>
      <c r="F3195" s="17">
        <f>INT((VLOOKUP($C3195,装备数值,2,0)+VLOOKUP($C3195,装备数值,5,0)*($E3195-1))*VLOOKUP($D3195,系数!$K$2:$O$7,2,0))</f>
        <v>3220</v>
      </c>
      <c r="G3195" s="17">
        <f>INT((VLOOKUP($C3195,装备数值,3,0)+VLOOKUP($C3195,装备数值,6,0)*($E3195-1))*VLOOKUP($D3195,系数!$K$2:$O$7,3,0))</f>
        <v>0</v>
      </c>
      <c r="H3195" s="17">
        <f t="shared" si="99"/>
        <v>0</v>
      </c>
      <c r="I3195" s="17">
        <f>INT((VLOOKUP($C3195,装备数值,4,0)+VLOOKUP($C3195,装备数值,7,0)*($E3195-1))*VLOOKUP($D3195,系数!$K$2:$O$7,4,0))</f>
        <v>0</v>
      </c>
      <c r="J3195" s="17">
        <f>INT((VLOOKUP($C3195,装备数值,4,0)+VLOOKUP($C3195,装备数值,7,0)*($E3195-1))*VLOOKUP($D3195,系数!$K$2:$O$7,5,0))</f>
        <v>0</v>
      </c>
      <c r="K3195" s="17">
        <f>INT(VLOOKUP(E3195,强化金币,2,1)*VLOOKUP(INDEX(装备!F:F,MATCH(属性!A3195,装备!A:A,0)),系数!$K$12:$M$15,3,0))</f>
        <v>46750</v>
      </c>
      <c r="L3195" s="17"/>
      <c r="M3195" s="17"/>
      <c r="N3195" s="17"/>
      <c r="O3195" s="17">
        <f>IF(E3195=1,"",VLOOKUP(E3195,系数!$S$2:$AB$12,MATCH(属性!C3195,评级,0),1))</f>
        <v>0</v>
      </c>
    </row>
    <row r="3196" spans="1:15" ht="17.25" thickBot="1" x14ac:dyDescent="0.4">
      <c r="A3196" s="17">
        <f t="shared" ref="A3196:A3259" si="100">A3076+1</f>
        <v>7100027</v>
      </c>
      <c r="B3196" s="17" t="s">
        <v>48</v>
      </c>
      <c r="C3196" s="15">
        <f>INDEX(装备!G:G,MATCH(属性!A3196,装备!A:A,0))</f>
        <v>12</v>
      </c>
      <c r="D3196" s="15" t="str">
        <f>INDEX(装备!E:E,MATCH(属性!A3196,装备!A:A,0))</f>
        <v>armour</v>
      </c>
      <c r="E3196" s="14">
        <v>74</v>
      </c>
      <c r="F3196" s="17">
        <f>INT((VLOOKUP($C3196,装备数值,2,0)+VLOOKUP($C3196,装备数值,5,0)*($E3196-1))*VLOOKUP($D3196,系数!$K$2:$O$7,2,0))</f>
        <v>3255</v>
      </c>
      <c r="G3196" s="17">
        <f>INT((VLOOKUP($C3196,装备数值,3,0)+VLOOKUP($C3196,装备数值,6,0)*($E3196-1))*VLOOKUP($D3196,系数!$K$2:$O$7,3,0))</f>
        <v>0</v>
      </c>
      <c r="H3196" s="17">
        <f t="shared" si="99"/>
        <v>0</v>
      </c>
      <c r="I3196" s="17">
        <f>INT((VLOOKUP($C3196,装备数值,4,0)+VLOOKUP($C3196,装备数值,7,0)*($E3196-1))*VLOOKUP($D3196,系数!$K$2:$O$7,4,0))</f>
        <v>0</v>
      </c>
      <c r="J3196" s="17">
        <f>INT((VLOOKUP($C3196,装备数值,4,0)+VLOOKUP($C3196,装备数值,7,0)*($E3196-1))*VLOOKUP($D3196,系数!$K$2:$O$7,5,0))</f>
        <v>0</v>
      </c>
      <c r="K3196" s="17">
        <f>INT(VLOOKUP(E3196,强化金币,2,1)*VLOOKUP(INDEX(装备!F:F,MATCH(属性!A3196,装备!A:A,0)),系数!$K$12:$M$15,3,0))</f>
        <v>48125</v>
      </c>
      <c r="L3196" s="17"/>
      <c r="M3196" s="17"/>
      <c r="N3196" s="17"/>
      <c r="O3196" s="17">
        <f>IF(E3196=1,"",VLOOKUP(E3196,系数!$S$2:$AB$12,MATCH(属性!C3196,评级,0),1))</f>
        <v>0</v>
      </c>
    </row>
    <row r="3197" spans="1:15" ht="17.25" thickBot="1" x14ac:dyDescent="0.4">
      <c r="A3197" s="17">
        <f t="shared" si="100"/>
        <v>7100027</v>
      </c>
      <c r="B3197" s="17" t="s">
        <v>48</v>
      </c>
      <c r="C3197" s="15">
        <f>INDEX(装备!G:G,MATCH(属性!A3197,装备!A:A,0))</f>
        <v>12</v>
      </c>
      <c r="D3197" s="15" t="str">
        <f>INDEX(装备!E:E,MATCH(属性!A3197,装备!A:A,0))</f>
        <v>armour</v>
      </c>
      <c r="E3197" s="14">
        <v>75</v>
      </c>
      <c r="F3197" s="17">
        <f>INT((VLOOKUP($C3197,装备数值,2,0)+VLOOKUP($C3197,装备数值,5,0)*($E3197-1))*VLOOKUP($D3197,系数!$K$2:$O$7,2,0))</f>
        <v>3290</v>
      </c>
      <c r="G3197" s="17">
        <f>INT((VLOOKUP($C3197,装备数值,3,0)+VLOOKUP($C3197,装备数值,6,0)*($E3197-1))*VLOOKUP($D3197,系数!$K$2:$O$7,3,0))</f>
        <v>0</v>
      </c>
      <c r="H3197" s="17">
        <f t="shared" si="99"/>
        <v>0</v>
      </c>
      <c r="I3197" s="17">
        <f>INT((VLOOKUP($C3197,装备数值,4,0)+VLOOKUP($C3197,装备数值,7,0)*($E3197-1))*VLOOKUP($D3197,系数!$K$2:$O$7,4,0))</f>
        <v>0</v>
      </c>
      <c r="J3197" s="17">
        <f>INT((VLOOKUP($C3197,装备数值,4,0)+VLOOKUP($C3197,装备数值,7,0)*($E3197-1))*VLOOKUP($D3197,系数!$K$2:$O$7,5,0))</f>
        <v>0</v>
      </c>
      <c r="K3197" s="17">
        <f>INT(VLOOKUP(E3197,强化金币,2,1)*VLOOKUP(INDEX(装备!F:F,MATCH(属性!A3197,装备!A:A,0)),系数!$K$12:$M$15,3,0))</f>
        <v>49500</v>
      </c>
      <c r="L3197" s="17"/>
      <c r="M3197" s="17"/>
      <c r="N3197" s="17"/>
      <c r="O3197" s="17">
        <f>IF(E3197=1,"",VLOOKUP(E3197,系数!$S$2:$AB$12,MATCH(属性!C3197,评级,0),1))</f>
        <v>0</v>
      </c>
    </row>
    <row r="3198" spans="1:15" ht="17.25" thickBot="1" x14ac:dyDescent="0.4">
      <c r="A3198" s="17">
        <f t="shared" si="100"/>
        <v>7100027</v>
      </c>
      <c r="B3198" s="17" t="s">
        <v>48</v>
      </c>
      <c r="C3198" s="15">
        <f>INDEX(装备!G:G,MATCH(属性!A3198,装备!A:A,0))</f>
        <v>12</v>
      </c>
      <c r="D3198" s="15" t="str">
        <f>INDEX(装备!E:E,MATCH(属性!A3198,装备!A:A,0))</f>
        <v>armour</v>
      </c>
      <c r="E3198" s="14">
        <v>76</v>
      </c>
      <c r="F3198" s="17">
        <f>INT((VLOOKUP($C3198,装备数值,2,0)+VLOOKUP($C3198,装备数值,5,0)*($E3198-1))*VLOOKUP($D3198,系数!$K$2:$O$7,2,0))</f>
        <v>3325</v>
      </c>
      <c r="G3198" s="17">
        <f>INT((VLOOKUP($C3198,装备数值,3,0)+VLOOKUP($C3198,装备数值,6,0)*($E3198-1))*VLOOKUP($D3198,系数!$K$2:$O$7,3,0))</f>
        <v>0</v>
      </c>
      <c r="H3198" s="17">
        <f t="shared" si="99"/>
        <v>0</v>
      </c>
      <c r="I3198" s="17">
        <f>INT((VLOOKUP($C3198,装备数值,4,0)+VLOOKUP($C3198,装备数值,7,0)*($E3198-1))*VLOOKUP($D3198,系数!$K$2:$O$7,4,0))</f>
        <v>0</v>
      </c>
      <c r="J3198" s="17">
        <f>INT((VLOOKUP($C3198,装备数值,4,0)+VLOOKUP($C3198,装备数值,7,0)*($E3198-1))*VLOOKUP($D3198,系数!$K$2:$O$7,5,0))</f>
        <v>0</v>
      </c>
      <c r="K3198" s="17">
        <f>INT(VLOOKUP(E3198,强化金币,2,1)*VLOOKUP(INDEX(装备!F:F,MATCH(属性!A3198,装备!A:A,0)),系数!$K$12:$M$15,3,0))</f>
        <v>50875</v>
      </c>
      <c r="L3198" s="17"/>
      <c r="M3198" s="17"/>
      <c r="N3198" s="17"/>
      <c r="O3198" s="17">
        <f>IF(E3198=1,"",VLOOKUP(E3198,系数!$S$2:$AB$12,MATCH(属性!C3198,评级,0),1))</f>
        <v>0</v>
      </c>
    </row>
    <row r="3199" spans="1:15" ht="17.25" thickBot="1" x14ac:dyDescent="0.4">
      <c r="A3199" s="17">
        <f t="shared" si="100"/>
        <v>7100027</v>
      </c>
      <c r="B3199" s="17" t="s">
        <v>48</v>
      </c>
      <c r="C3199" s="15">
        <f>INDEX(装备!G:G,MATCH(属性!A3199,装备!A:A,0))</f>
        <v>12</v>
      </c>
      <c r="D3199" s="15" t="str">
        <f>INDEX(装备!E:E,MATCH(属性!A3199,装备!A:A,0))</f>
        <v>armour</v>
      </c>
      <c r="E3199" s="14">
        <v>77</v>
      </c>
      <c r="F3199" s="17">
        <f>INT((VLOOKUP($C3199,装备数值,2,0)+VLOOKUP($C3199,装备数值,5,0)*($E3199-1))*VLOOKUP($D3199,系数!$K$2:$O$7,2,0))</f>
        <v>3360</v>
      </c>
      <c r="G3199" s="17">
        <f>INT((VLOOKUP($C3199,装备数值,3,0)+VLOOKUP($C3199,装备数值,6,0)*($E3199-1))*VLOOKUP($D3199,系数!$K$2:$O$7,3,0))</f>
        <v>0</v>
      </c>
      <c r="H3199" s="17">
        <f t="shared" si="99"/>
        <v>0</v>
      </c>
      <c r="I3199" s="17">
        <f>INT((VLOOKUP($C3199,装备数值,4,0)+VLOOKUP($C3199,装备数值,7,0)*($E3199-1))*VLOOKUP($D3199,系数!$K$2:$O$7,4,0))</f>
        <v>0</v>
      </c>
      <c r="J3199" s="17">
        <f>INT((VLOOKUP($C3199,装备数值,4,0)+VLOOKUP($C3199,装备数值,7,0)*($E3199-1))*VLOOKUP($D3199,系数!$K$2:$O$7,5,0))</f>
        <v>0</v>
      </c>
      <c r="K3199" s="17">
        <f>INT(VLOOKUP(E3199,强化金币,2,1)*VLOOKUP(INDEX(装备!F:F,MATCH(属性!A3199,装备!A:A,0)),系数!$K$12:$M$15,3,0))</f>
        <v>52250</v>
      </c>
      <c r="L3199" s="17"/>
      <c r="M3199" s="17"/>
      <c r="N3199" s="17"/>
      <c r="O3199" s="17">
        <f>IF(E3199=1,"",VLOOKUP(E3199,系数!$S$2:$AB$12,MATCH(属性!C3199,评级,0),1))</f>
        <v>0</v>
      </c>
    </row>
    <row r="3200" spans="1:15" ht="17.25" thickBot="1" x14ac:dyDescent="0.4">
      <c r="A3200" s="17">
        <f t="shared" si="100"/>
        <v>7100027</v>
      </c>
      <c r="B3200" s="17" t="s">
        <v>48</v>
      </c>
      <c r="C3200" s="15">
        <f>INDEX(装备!G:G,MATCH(属性!A3200,装备!A:A,0))</f>
        <v>12</v>
      </c>
      <c r="D3200" s="15" t="str">
        <f>INDEX(装备!E:E,MATCH(属性!A3200,装备!A:A,0))</f>
        <v>armour</v>
      </c>
      <c r="E3200" s="14">
        <v>78</v>
      </c>
      <c r="F3200" s="17">
        <f>INT((VLOOKUP($C3200,装备数值,2,0)+VLOOKUP($C3200,装备数值,5,0)*($E3200-1))*VLOOKUP($D3200,系数!$K$2:$O$7,2,0))</f>
        <v>3395</v>
      </c>
      <c r="G3200" s="17">
        <f>INT((VLOOKUP($C3200,装备数值,3,0)+VLOOKUP($C3200,装备数值,6,0)*($E3200-1))*VLOOKUP($D3200,系数!$K$2:$O$7,3,0))</f>
        <v>0</v>
      </c>
      <c r="H3200" s="17">
        <f t="shared" si="99"/>
        <v>0</v>
      </c>
      <c r="I3200" s="17">
        <f>INT((VLOOKUP($C3200,装备数值,4,0)+VLOOKUP($C3200,装备数值,7,0)*($E3200-1))*VLOOKUP($D3200,系数!$K$2:$O$7,4,0))</f>
        <v>0</v>
      </c>
      <c r="J3200" s="17">
        <f>INT((VLOOKUP($C3200,装备数值,4,0)+VLOOKUP($C3200,装备数值,7,0)*($E3200-1))*VLOOKUP($D3200,系数!$K$2:$O$7,5,0))</f>
        <v>0</v>
      </c>
      <c r="K3200" s="17">
        <f>INT(VLOOKUP(E3200,强化金币,2,1)*VLOOKUP(INDEX(装备!F:F,MATCH(属性!A3200,装备!A:A,0)),系数!$K$12:$M$15,3,0))</f>
        <v>53625</v>
      </c>
      <c r="L3200" s="17"/>
      <c r="M3200" s="17"/>
      <c r="N3200" s="17"/>
      <c r="O3200" s="17">
        <f>IF(E3200=1,"",VLOOKUP(E3200,系数!$S$2:$AB$12,MATCH(属性!C3200,评级,0),1))</f>
        <v>0</v>
      </c>
    </row>
    <row r="3201" spans="1:15" ht="17.25" thickBot="1" x14ac:dyDescent="0.4">
      <c r="A3201" s="17">
        <f t="shared" si="100"/>
        <v>7100027</v>
      </c>
      <c r="B3201" s="17" t="s">
        <v>48</v>
      </c>
      <c r="C3201" s="15">
        <f>INDEX(装备!G:G,MATCH(属性!A3201,装备!A:A,0))</f>
        <v>12</v>
      </c>
      <c r="D3201" s="15" t="str">
        <f>INDEX(装备!E:E,MATCH(属性!A3201,装备!A:A,0))</f>
        <v>armour</v>
      </c>
      <c r="E3201" s="14">
        <v>79</v>
      </c>
      <c r="F3201" s="17">
        <f>INT((VLOOKUP($C3201,装备数值,2,0)+VLOOKUP($C3201,装备数值,5,0)*($E3201-1))*VLOOKUP($D3201,系数!$K$2:$O$7,2,0))</f>
        <v>3430</v>
      </c>
      <c r="G3201" s="17">
        <f>INT((VLOOKUP($C3201,装备数值,3,0)+VLOOKUP($C3201,装备数值,6,0)*($E3201-1))*VLOOKUP($D3201,系数!$K$2:$O$7,3,0))</f>
        <v>0</v>
      </c>
      <c r="H3201" s="17">
        <f t="shared" si="99"/>
        <v>0</v>
      </c>
      <c r="I3201" s="17">
        <f>INT((VLOOKUP($C3201,装备数值,4,0)+VLOOKUP($C3201,装备数值,7,0)*($E3201-1))*VLOOKUP($D3201,系数!$K$2:$O$7,4,0))</f>
        <v>0</v>
      </c>
      <c r="J3201" s="17">
        <f>INT((VLOOKUP($C3201,装备数值,4,0)+VLOOKUP($C3201,装备数值,7,0)*($E3201-1))*VLOOKUP($D3201,系数!$K$2:$O$7,5,0))</f>
        <v>0</v>
      </c>
      <c r="K3201" s="17">
        <f>INT(VLOOKUP(E3201,强化金币,2,1)*VLOOKUP(INDEX(装备!F:F,MATCH(属性!A3201,装备!A:A,0)),系数!$K$12:$M$15,3,0))</f>
        <v>55000</v>
      </c>
      <c r="L3201" s="17"/>
      <c r="M3201" s="17"/>
      <c r="N3201" s="17"/>
      <c r="O3201" s="17">
        <f>IF(E3201=1,"",VLOOKUP(E3201,系数!$S$2:$AB$12,MATCH(属性!C3201,评级,0),1))</f>
        <v>0</v>
      </c>
    </row>
    <row r="3202" spans="1:15" ht="17.25" thickBot="1" x14ac:dyDescent="0.4">
      <c r="A3202" s="17">
        <f t="shared" si="100"/>
        <v>7100027</v>
      </c>
      <c r="B3202" s="17" t="s">
        <v>48</v>
      </c>
      <c r="C3202" s="15">
        <f>INDEX(装备!G:G,MATCH(属性!A3202,装备!A:A,0))</f>
        <v>12</v>
      </c>
      <c r="D3202" s="15" t="str">
        <f>INDEX(装备!E:E,MATCH(属性!A3202,装备!A:A,0))</f>
        <v>armour</v>
      </c>
      <c r="E3202" s="14">
        <v>80</v>
      </c>
      <c r="F3202" s="17">
        <f>INT((VLOOKUP($C3202,装备数值,2,0)+VLOOKUP($C3202,装备数值,5,0)*($E3202-1))*VLOOKUP($D3202,系数!$K$2:$O$7,2,0))</f>
        <v>3465</v>
      </c>
      <c r="G3202" s="17">
        <f>INT((VLOOKUP($C3202,装备数值,3,0)+VLOOKUP($C3202,装备数值,6,0)*($E3202-1))*VLOOKUP($D3202,系数!$K$2:$O$7,3,0))</f>
        <v>0</v>
      </c>
      <c r="H3202" s="17">
        <f t="shared" si="99"/>
        <v>0</v>
      </c>
      <c r="I3202" s="17">
        <f>INT((VLOOKUP($C3202,装备数值,4,0)+VLOOKUP($C3202,装备数值,7,0)*($E3202-1))*VLOOKUP($D3202,系数!$K$2:$O$7,4,0))</f>
        <v>0</v>
      </c>
      <c r="J3202" s="17">
        <f>INT((VLOOKUP($C3202,装备数值,4,0)+VLOOKUP($C3202,装备数值,7,0)*($E3202-1))*VLOOKUP($D3202,系数!$K$2:$O$7,5,0))</f>
        <v>0</v>
      </c>
      <c r="K3202" s="17">
        <f>INT(VLOOKUP(E3202,强化金币,2,1)*VLOOKUP(INDEX(装备!F:F,MATCH(属性!A3202,装备!A:A,0)),系数!$K$12:$M$15,3,0))</f>
        <v>66000</v>
      </c>
      <c r="L3202" s="17"/>
      <c r="M3202" s="17"/>
      <c r="N3202" s="17"/>
      <c r="O3202" s="17">
        <f>IF(E3202=1,"",VLOOKUP(E3202,系数!$S$2:$AB$12,MATCH(属性!C3202,评级,0),1))</f>
        <v>0</v>
      </c>
    </row>
    <row r="3203" spans="1:15" ht="17.25" thickBot="1" x14ac:dyDescent="0.4">
      <c r="A3203" s="17">
        <f t="shared" si="100"/>
        <v>7100027</v>
      </c>
      <c r="B3203" s="17" t="s">
        <v>48</v>
      </c>
      <c r="C3203" s="15">
        <f>INDEX(装备!G:G,MATCH(属性!A3203,装备!A:A,0))</f>
        <v>12</v>
      </c>
      <c r="D3203" s="15" t="str">
        <f>INDEX(装备!E:E,MATCH(属性!A3203,装备!A:A,0))</f>
        <v>armour</v>
      </c>
      <c r="E3203" s="14">
        <v>81</v>
      </c>
      <c r="F3203" s="17">
        <f>INT((VLOOKUP($C3203,装备数值,2,0)+VLOOKUP($C3203,装备数值,5,0)*($E3203-1))*VLOOKUP($D3203,系数!$K$2:$O$7,2,0))</f>
        <v>3500</v>
      </c>
      <c r="G3203" s="17">
        <f>INT((VLOOKUP($C3203,装备数值,3,0)+VLOOKUP($C3203,装备数值,6,0)*($E3203-1))*VLOOKUP($D3203,系数!$K$2:$O$7,3,0))</f>
        <v>0</v>
      </c>
      <c r="H3203" s="17">
        <f t="shared" si="99"/>
        <v>0</v>
      </c>
      <c r="I3203" s="17">
        <f>INT((VLOOKUP($C3203,装备数值,4,0)+VLOOKUP($C3203,装备数值,7,0)*($E3203-1))*VLOOKUP($D3203,系数!$K$2:$O$7,4,0))</f>
        <v>0</v>
      </c>
      <c r="J3203" s="17">
        <f>INT((VLOOKUP($C3203,装备数值,4,0)+VLOOKUP($C3203,装备数值,7,0)*($E3203-1))*VLOOKUP($D3203,系数!$K$2:$O$7,5,0))</f>
        <v>0</v>
      </c>
      <c r="K3203" s="17">
        <f>INT(VLOOKUP(E3203,强化金币,2,1)*VLOOKUP(INDEX(装备!F:F,MATCH(属性!A3203,装备!A:A,0)),系数!$K$12:$M$15,3,0))</f>
        <v>77000</v>
      </c>
      <c r="L3203" s="17"/>
      <c r="M3203" s="17"/>
      <c r="N3203" s="17"/>
      <c r="O3203" s="17">
        <f>IF(E3203=1,"",VLOOKUP(E3203,系数!$S$2:$AB$12,MATCH(属性!C3203,评级,0),1))</f>
        <v>0</v>
      </c>
    </row>
    <row r="3204" spans="1:15" ht="17.25" thickBot="1" x14ac:dyDescent="0.4">
      <c r="A3204" s="17">
        <f t="shared" si="100"/>
        <v>7100027</v>
      </c>
      <c r="B3204" s="17" t="s">
        <v>48</v>
      </c>
      <c r="C3204" s="15">
        <f>INDEX(装备!G:G,MATCH(属性!A3204,装备!A:A,0))</f>
        <v>12</v>
      </c>
      <c r="D3204" s="15" t="str">
        <f>INDEX(装备!E:E,MATCH(属性!A3204,装备!A:A,0))</f>
        <v>armour</v>
      </c>
      <c r="E3204" s="14">
        <v>82</v>
      </c>
      <c r="F3204" s="17">
        <f>INT((VLOOKUP($C3204,装备数值,2,0)+VLOOKUP($C3204,装备数值,5,0)*($E3204-1))*VLOOKUP($D3204,系数!$K$2:$O$7,2,0))</f>
        <v>3535</v>
      </c>
      <c r="G3204" s="17">
        <f>INT((VLOOKUP($C3204,装备数值,3,0)+VLOOKUP($C3204,装备数值,6,0)*($E3204-1))*VLOOKUP($D3204,系数!$K$2:$O$7,3,0))</f>
        <v>0</v>
      </c>
      <c r="H3204" s="17">
        <f t="shared" ref="H3204:H3267" si="101">G3204</f>
        <v>0</v>
      </c>
      <c r="I3204" s="17">
        <f>INT((VLOOKUP($C3204,装备数值,4,0)+VLOOKUP($C3204,装备数值,7,0)*($E3204-1))*VLOOKUP($D3204,系数!$K$2:$O$7,4,0))</f>
        <v>0</v>
      </c>
      <c r="J3204" s="17">
        <f>INT((VLOOKUP($C3204,装备数值,4,0)+VLOOKUP($C3204,装备数值,7,0)*($E3204-1))*VLOOKUP($D3204,系数!$K$2:$O$7,5,0))</f>
        <v>0</v>
      </c>
      <c r="K3204" s="17">
        <f>INT(VLOOKUP(E3204,强化金币,2,1)*VLOOKUP(INDEX(装备!F:F,MATCH(属性!A3204,装备!A:A,0)),系数!$K$12:$M$15,3,0))</f>
        <v>88000</v>
      </c>
      <c r="L3204" s="17"/>
      <c r="M3204" s="17"/>
      <c r="N3204" s="17"/>
      <c r="O3204" s="17">
        <f>IF(E3204=1,"",VLOOKUP(E3204,系数!$S$2:$AB$12,MATCH(属性!C3204,评级,0),1))</f>
        <v>0</v>
      </c>
    </row>
    <row r="3205" spans="1:15" ht="17.25" thickBot="1" x14ac:dyDescent="0.4">
      <c r="A3205" s="17">
        <f t="shared" si="100"/>
        <v>7100027</v>
      </c>
      <c r="B3205" s="17" t="s">
        <v>48</v>
      </c>
      <c r="C3205" s="15">
        <f>INDEX(装备!G:G,MATCH(属性!A3205,装备!A:A,0))</f>
        <v>12</v>
      </c>
      <c r="D3205" s="15" t="str">
        <f>INDEX(装备!E:E,MATCH(属性!A3205,装备!A:A,0))</f>
        <v>armour</v>
      </c>
      <c r="E3205" s="14">
        <v>83</v>
      </c>
      <c r="F3205" s="17">
        <f>INT((VLOOKUP($C3205,装备数值,2,0)+VLOOKUP($C3205,装备数值,5,0)*($E3205-1))*VLOOKUP($D3205,系数!$K$2:$O$7,2,0))</f>
        <v>3570</v>
      </c>
      <c r="G3205" s="17">
        <f>INT((VLOOKUP($C3205,装备数值,3,0)+VLOOKUP($C3205,装备数值,6,0)*($E3205-1))*VLOOKUP($D3205,系数!$K$2:$O$7,3,0))</f>
        <v>0</v>
      </c>
      <c r="H3205" s="17">
        <f t="shared" si="101"/>
        <v>0</v>
      </c>
      <c r="I3205" s="17">
        <f>INT((VLOOKUP($C3205,装备数值,4,0)+VLOOKUP($C3205,装备数值,7,0)*($E3205-1))*VLOOKUP($D3205,系数!$K$2:$O$7,4,0))</f>
        <v>0</v>
      </c>
      <c r="J3205" s="17">
        <f>INT((VLOOKUP($C3205,装备数值,4,0)+VLOOKUP($C3205,装备数值,7,0)*($E3205-1))*VLOOKUP($D3205,系数!$K$2:$O$7,5,0))</f>
        <v>0</v>
      </c>
      <c r="K3205" s="17">
        <f>INT(VLOOKUP(E3205,强化金币,2,1)*VLOOKUP(INDEX(装备!F:F,MATCH(属性!A3205,装备!A:A,0)),系数!$K$12:$M$15,3,0))</f>
        <v>99000</v>
      </c>
      <c r="L3205" s="17"/>
      <c r="M3205" s="17"/>
      <c r="N3205" s="17"/>
      <c r="O3205" s="17">
        <f>IF(E3205=1,"",VLOOKUP(E3205,系数!$S$2:$AB$12,MATCH(属性!C3205,评级,0),1))</f>
        <v>0</v>
      </c>
    </row>
    <row r="3206" spans="1:15" ht="17.25" thickBot="1" x14ac:dyDescent="0.4">
      <c r="A3206" s="17">
        <f t="shared" si="100"/>
        <v>7100027</v>
      </c>
      <c r="B3206" s="17" t="s">
        <v>48</v>
      </c>
      <c r="C3206" s="15">
        <f>INDEX(装备!G:G,MATCH(属性!A3206,装备!A:A,0))</f>
        <v>12</v>
      </c>
      <c r="D3206" s="15" t="str">
        <f>INDEX(装备!E:E,MATCH(属性!A3206,装备!A:A,0))</f>
        <v>armour</v>
      </c>
      <c r="E3206" s="14">
        <v>84</v>
      </c>
      <c r="F3206" s="17">
        <f>INT((VLOOKUP($C3206,装备数值,2,0)+VLOOKUP($C3206,装备数值,5,0)*($E3206-1))*VLOOKUP($D3206,系数!$K$2:$O$7,2,0))</f>
        <v>3605</v>
      </c>
      <c r="G3206" s="17">
        <f>INT((VLOOKUP($C3206,装备数值,3,0)+VLOOKUP($C3206,装备数值,6,0)*($E3206-1))*VLOOKUP($D3206,系数!$K$2:$O$7,3,0))</f>
        <v>0</v>
      </c>
      <c r="H3206" s="17">
        <f t="shared" si="101"/>
        <v>0</v>
      </c>
      <c r="I3206" s="17">
        <f>INT((VLOOKUP($C3206,装备数值,4,0)+VLOOKUP($C3206,装备数值,7,0)*($E3206-1))*VLOOKUP($D3206,系数!$K$2:$O$7,4,0))</f>
        <v>0</v>
      </c>
      <c r="J3206" s="17">
        <f>INT((VLOOKUP($C3206,装备数值,4,0)+VLOOKUP($C3206,装备数值,7,0)*($E3206-1))*VLOOKUP($D3206,系数!$K$2:$O$7,5,0))</f>
        <v>0</v>
      </c>
      <c r="K3206" s="17">
        <f>INT(VLOOKUP(E3206,强化金币,2,1)*VLOOKUP(INDEX(装备!F:F,MATCH(属性!A3206,装备!A:A,0)),系数!$K$12:$M$15,3,0))</f>
        <v>110000</v>
      </c>
      <c r="L3206" s="17"/>
      <c r="M3206" s="17"/>
      <c r="N3206" s="17"/>
      <c r="O3206" s="17">
        <f>IF(E3206=1,"",VLOOKUP(E3206,系数!$S$2:$AB$12,MATCH(属性!C3206,评级,0),1))</f>
        <v>0</v>
      </c>
    </row>
    <row r="3207" spans="1:15" ht="17.25" thickBot="1" x14ac:dyDescent="0.4">
      <c r="A3207" s="17">
        <f t="shared" si="100"/>
        <v>7100027</v>
      </c>
      <c r="B3207" s="17" t="s">
        <v>48</v>
      </c>
      <c r="C3207" s="15">
        <f>INDEX(装备!G:G,MATCH(属性!A3207,装备!A:A,0))</f>
        <v>12</v>
      </c>
      <c r="D3207" s="15" t="str">
        <f>INDEX(装备!E:E,MATCH(属性!A3207,装备!A:A,0))</f>
        <v>armour</v>
      </c>
      <c r="E3207" s="14">
        <v>85</v>
      </c>
      <c r="F3207" s="17">
        <f>INT((VLOOKUP($C3207,装备数值,2,0)+VLOOKUP($C3207,装备数值,5,0)*($E3207-1))*VLOOKUP($D3207,系数!$K$2:$O$7,2,0))</f>
        <v>3640</v>
      </c>
      <c r="G3207" s="17">
        <f>INT((VLOOKUP($C3207,装备数值,3,0)+VLOOKUP($C3207,装备数值,6,0)*($E3207-1))*VLOOKUP($D3207,系数!$K$2:$O$7,3,0))</f>
        <v>0</v>
      </c>
      <c r="H3207" s="17">
        <f t="shared" si="101"/>
        <v>0</v>
      </c>
      <c r="I3207" s="17">
        <f>INT((VLOOKUP($C3207,装备数值,4,0)+VLOOKUP($C3207,装备数值,7,0)*($E3207-1))*VLOOKUP($D3207,系数!$K$2:$O$7,4,0))</f>
        <v>0</v>
      </c>
      <c r="J3207" s="17">
        <f>INT((VLOOKUP($C3207,装备数值,4,0)+VLOOKUP($C3207,装备数值,7,0)*($E3207-1))*VLOOKUP($D3207,系数!$K$2:$O$7,5,0))</f>
        <v>0</v>
      </c>
      <c r="K3207" s="17">
        <f>INT(VLOOKUP(E3207,强化金币,2,1)*VLOOKUP(INDEX(装备!F:F,MATCH(属性!A3207,装备!A:A,0)),系数!$K$12:$M$15,3,0))</f>
        <v>137500</v>
      </c>
      <c r="L3207" s="17"/>
      <c r="M3207" s="17"/>
      <c r="N3207" s="17"/>
      <c r="O3207" s="17">
        <f>IF(E3207=1,"",VLOOKUP(E3207,系数!$S$2:$AB$12,MATCH(属性!C3207,评级,0),1))</f>
        <v>0</v>
      </c>
    </row>
    <row r="3208" spans="1:15" ht="17.25" thickBot="1" x14ac:dyDescent="0.4">
      <c r="A3208" s="17">
        <f t="shared" si="100"/>
        <v>7100027</v>
      </c>
      <c r="B3208" s="17" t="s">
        <v>48</v>
      </c>
      <c r="C3208" s="15">
        <f>INDEX(装备!G:G,MATCH(属性!A3208,装备!A:A,0))</f>
        <v>12</v>
      </c>
      <c r="D3208" s="15" t="str">
        <f>INDEX(装备!E:E,MATCH(属性!A3208,装备!A:A,0))</f>
        <v>armour</v>
      </c>
      <c r="E3208" s="14">
        <v>86</v>
      </c>
      <c r="F3208" s="17">
        <f>INT((VLOOKUP($C3208,装备数值,2,0)+VLOOKUP($C3208,装备数值,5,0)*($E3208-1))*VLOOKUP($D3208,系数!$K$2:$O$7,2,0))</f>
        <v>3675</v>
      </c>
      <c r="G3208" s="17">
        <f>INT((VLOOKUP($C3208,装备数值,3,0)+VLOOKUP($C3208,装备数值,6,0)*($E3208-1))*VLOOKUP($D3208,系数!$K$2:$O$7,3,0))</f>
        <v>0</v>
      </c>
      <c r="H3208" s="17">
        <f t="shared" si="101"/>
        <v>0</v>
      </c>
      <c r="I3208" s="17">
        <f>INT((VLOOKUP($C3208,装备数值,4,0)+VLOOKUP($C3208,装备数值,7,0)*($E3208-1))*VLOOKUP($D3208,系数!$K$2:$O$7,4,0))</f>
        <v>0</v>
      </c>
      <c r="J3208" s="17">
        <f>INT((VLOOKUP($C3208,装备数值,4,0)+VLOOKUP($C3208,装备数值,7,0)*($E3208-1))*VLOOKUP($D3208,系数!$K$2:$O$7,5,0))</f>
        <v>0</v>
      </c>
      <c r="K3208" s="17">
        <f>INT(VLOOKUP(E3208,强化金币,2,1)*VLOOKUP(INDEX(装备!F:F,MATCH(属性!A3208,装备!A:A,0)),系数!$K$12:$M$15,3,0))</f>
        <v>165000</v>
      </c>
      <c r="L3208" s="17"/>
      <c r="M3208" s="17"/>
      <c r="N3208" s="17"/>
      <c r="O3208" s="17">
        <f>IF(E3208=1,"",VLOOKUP(E3208,系数!$S$2:$AB$12,MATCH(属性!C3208,评级,0),1))</f>
        <v>0</v>
      </c>
    </row>
    <row r="3209" spans="1:15" ht="17.25" thickBot="1" x14ac:dyDescent="0.4">
      <c r="A3209" s="17">
        <f t="shared" si="100"/>
        <v>7100027</v>
      </c>
      <c r="B3209" s="17" t="s">
        <v>48</v>
      </c>
      <c r="C3209" s="15">
        <f>INDEX(装备!G:G,MATCH(属性!A3209,装备!A:A,0))</f>
        <v>12</v>
      </c>
      <c r="D3209" s="15" t="str">
        <f>INDEX(装备!E:E,MATCH(属性!A3209,装备!A:A,0))</f>
        <v>armour</v>
      </c>
      <c r="E3209" s="14">
        <v>87</v>
      </c>
      <c r="F3209" s="17">
        <f>INT((VLOOKUP($C3209,装备数值,2,0)+VLOOKUP($C3209,装备数值,5,0)*($E3209-1))*VLOOKUP($D3209,系数!$K$2:$O$7,2,0))</f>
        <v>3710</v>
      </c>
      <c r="G3209" s="17">
        <f>INT((VLOOKUP($C3209,装备数值,3,0)+VLOOKUP($C3209,装备数值,6,0)*($E3209-1))*VLOOKUP($D3209,系数!$K$2:$O$7,3,0))</f>
        <v>0</v>
      </c>
      <c r="H3209" s="17">
        <f t="shared" si="101"/>
        <v>0</v>
      </c>
      <c r="I3209" s="17">
        <f>INT((VLOOKUP($C3209,装备数值,4,0)+VLOOKUP($C3209,装备数值,7,0)*($E3209-1))*VLOOKUP($D3209,系数!$K$2:$O$7,4,0))</f>
        <v>0</v>
      </c>
      <c r="J3209" s="17">
        <f>INT((VLOOKUP($C3209,装备数值,4,0)+VLOOKUP($C3209,装备数值,7,0)*($E3209-1))*VLOOKUP($D3209,系数!$K$2:$O$7,5,0))</f>
        <v>0</v>
      </c>
      <c r="K3209" s="17">
        <f>INT(VLOOKUP(E3209,强化金币,2,1)*VLOOKUP(INDEX(装备!F:F,MATCH(属性!A3209,装备!A:A,0)),系数!$K$12:$M$15,3,0))</f>
        <v>192500</v>
      </c>
      <c r="L3209" s="17"/>
      <c r="M3209" s="17"/>
      <c r="N3209" s="17"/>
      <c r="O3209" s="17">
        <f>IF(E3209=1,"",VLOOKUP(E3209,系数!$S$2:$AB$12,MATCH(属性!C3209,评级,0),1))</f>
        <v>0</v>
      </c>
    </row>
    <row r="3210" spans="1:15" ht="17.25" thickBot="1" x14ac:dyDescent="0.4">
      <c r="A3210" s="17">
        <f t="shared" si="100"/>
        <v>7100027</v>
      </c>
      <c r="B3210" s="17" t="s">
        <v>48</v>
      </c>
      <c r="C3210" s="15">
        <f>INDEX(装备!G:G,MATCH(属性!A3210,装备!A:A,0))</f>
        <v>12</v>
      </c>
      <c r="D3210" s="15" t="str">
        <f>INDEX(装备!E:E,MATCH(属性!A3210,装备!A:A,0))</f>
        <v>armour</v>
      </c>
      <c r="E3210" s="14">
        <v>88</v>
      </c>
      <c r="F3210" s="17">
        <f>INT((VLOOKUP($C3210,装备数值,2,0)+VLOOKUP($C3210,装备数值,5,0)*($E3210-1))*VLOOKUP($D3210,系数!$K$2:$O$7,2,0))</f>
        <v>3745</v>
      </c>
      <c r="G3210" s="17">
        <f>INT((VLOOKUP($C3210,装备数值,3,0)+VLOOKUP($C3210,装备数值,6,0)*($E3210-1))*VLOOKUP($D3210,系数!$K$2:$O$7,3,0))</f>
        <v>0</v>
      </c>
      <c r="H3210" s="17">
        <f t="shared" si="101"/>
        <v>0</v>
      </c>
      <c r="I3210" s="17">
        <f>INT((VLOOKUP($C3210,装备数值,4,0)+VLOOKUP($C3210,装备数值,7,0)*($E3210-1))*VLOOKUP($D3210,系数!$K$2:$O$7,4,0))</f>
        <v>0</v>
      </c>
      <c r="J3210" s="17">
        <f>INT((VLOOKUP($C3210,装备数值,4,0)+VLOOKUP($C3210,装备数值,7,0)*($E3210-1))*VLOOKUP($D3210,系数!$K$2:$O$7,5,0))</f>
        <v>0</v>
      </c>
      <c r="K3210" s="17">
        <f>INT(VLOOKUP(E3210,强化金币,2,1)*VLOOKUP(INDEX(装备!F:F,MATCH(属性!A3210,装备!A:A,0)),系数!$K$12:$M$15,3,0))</f>
        <v>220000</v>
      </c>
      <c r="L3210" s="17"/>
      <c r="M3210" s="17"/>
      <c r="N3210" s="17"/>
      <c r="O3210" s="17">
        <f>IF(E3210=1,"",VLOOKUP(E3210,系数!$S$2:$AB$12,MATCH(属性!C3210,评级,0),1))</f>
        <v>0</v>
      </c>
    </row>
    <row r="3211" spans="1:15" ht="17.25" thickBot="1" x14ac:dyDescent="0.4">
      <c r="A3211" s="17">
        <f t="shared" si="100"/>
        <v>7100027</v>
      </c>
      <c r="B3211" s="17" t="s">
        <v>48</v>
      </c>
      <c r="C3211" s="15">
        <f>INDEX(装备!G:G,MATCH(属性!A3211,装备!A:A,0))</f>
        <v>12</v>
      </c>
      <c r="D3211" s="15" t="str">
        <f>INDEX(装备!E:E,MATCH(属性!A3211,装备!A:A,0))</f>
        <v>armour</v>
      </c>
      <c r="E3211" s="14">
        <v>89</v>
      </c>
      <c r="F3211" s="17">
        <f>INT((VLOOKUP($C3211,装备数值,2,0)+VLOOKUP($C3211,装备数值,5,0)*($E3211-1))*VLOOKUP($D3211,系数!$K$2:$O$7,2,0))</f>
        <v>3780</v>
      </c>
      <c r="G3211" s="17">
        <f>INT((VLOOKUP($C3211,装备数值,3,0)+VLOOKUP($C3211,装备数值,6,0)*($E3211-1))*VLOOKUP($D3211,系数!$K$2:$O$7,3,0))</f>
        <v>0</v>
      </c>
      <c r="H3211" s="17">
        <f t="shared" si="101"/>
        <v>0</v>
      </c>
      <c r="I3211" s="17">
        <f>INT((VLOOKUP($C3211,装备数值,4,0)+VLOOKUP($C3211,装备数值,7,0)*($E3211-1))*VLOOKUP($D3211,系数!$K$2:$O$7,4,0))</f>
        <v>0</v>
      </c>
      <c r="J3211" s="17">
        <f>INT((VLOOKUP($C3211,装备数值,4,0)+VLOOKUP($C3211,装备数值,7,0)*($E3211-1))*VLOOKUP($D3211,系数!$K$2:$O$7,5,0))</f>
        <v>0</v>
      </c>
      <c r="K3211" s="17">
        <f>INT(VLOOKUP(E3211,强化金币,2,1)*VLOOKUP(INDEX(装备!F:F,MATCH(属性!A3211,装备!A:A,0)),系数!$K$12:$M$15,3,0))</f>
        <v>247500</v>
      </c>
      <c r="L3211" s="17"/>
      <c r="M3211" s="17"/>
      <c r="N3211" s="17"/>
      <c r="O3211" s="17">
        <f>IF(E3211=1,"",VLOOKUP(E3211,系数!$S$2:$AB$12,MATCH(属性!C3211,评级,0),1))</f>
        <v>0</v>
      </c>
    </row>
    <row r="3212" spans="1:15" ht="17.25" thickBot="1" x14ac:dyDescent="0.4">
      <c r="A3212" s="17">
        <f t="shared" si="100"/>
        <v>7100027</v>
      </c>
      <c r="B3212" s="17" t="s">
        <v>48</v>
      </c>
      <c r="C3212" s="15">
        <f>INDEX(装备!G:G,MATCH(属性!A3212,装备!A:A,0))</f>
        <v>12</v>
      </c>
      <c r="D3212" s="15" t="str">
        <f>INDEX(装备!E:E,MATCH(属性!A3212,装备!A:A,0))</f>
        <v>armour</v>
      </c>
      <c r="E3212" s="14">
        <v>90</v>
      </c>
      <c r="F3212" s="17">
        <f>INT((VLOOKUP($C3212,装备数值,2,0)+VLOOKUP($C3212,装备数值,5,0)*($E3212-1))*VLOOKUP($D3212,系数!$K$2:$O$7,2,0))</f>
        <v>3815</v>
      </c>
      <c r="G3212" s="17">
        <f>INT((VLOOKUP($C3212,装备数值,3,0)+VLOOKUP($C3212,装备数值,6,0)*($E3212-1))*VLOOKUP($D3212,系数!$K$2:$O$7,3,0))</f>
        <v>0</v>
      </c>
      <c r="H3212" s="17">
        <f t="shared" si="101"/>
        <v>0</v>
      </c>
      <c r="I3212" s="17">
        <f>INT((VLOOKUP($C3212,装备数值,4,0)+VLOOKUP($C3212,装备数值,7,0)*($E3212-1))*VLOOKUP($D3212,系数!$K$2:$O$7,4,0))</f>
        <v>0</v>
      </c>
      <c r="J3212" s="17">
        <f>INT((VLOOKUP($C3212,装备数值,4,0)+VLOOKUP($C3212,装备数值,7,0)*($E3212-1))*VLOOKUP($D3212,系数!$K$2:$O$7,5,0))</f>
        <v>0</v>
      </c>
      <c r="K3212" s="17">
        <f>INT(VLOOKUP(E3212,强化金币,2,1)*VLOOKUP(INDEX(装备!F:F,MATCH(属性!A3212,装备!A:A,0)),系数!$K$12:$M$15,3,0))</f>
        <v>247500</v>
      </c>
      <c r="L3212" s="17"/>
      <c r="M3212" s="17"/>
      <c r="N3212" s="17"/>
      <c r="O3212" s="17">
        <f>IF(E3212=1,"",VLOOKUP(E3212,系数!$S$2:$AB$12,MATCH(属性!C3212,评级,0),1))</f>
        <v>0</v>
      </c>
    </row>
    <row r="3213" spans="1:15" ht="17.25" thickBot="1" x14ac:dyDescent="0.4">
      <c r="A3213" s="17">
        <f t="shared" si="100"/>
        <v>7100027</v>
      </c>
      <c r="B3213" s="17" t="s">
        <v>48</v>
      </c>
      <c r="C3213" s="15">
        <f>INDEX(装备!G:G,MATCH(属性!A3213,装备!A:A,0))</f>
        <v>12</v>
      </c>
      <c r="D3213" s="15" t="str">
        <f>INDEX(装备!E:E,MATCH(属性!A3213,装备!A:A,0))</f>
        <v>armour</v>
      </c>
      <c r="E3213" s="14">
        <v>91</v>
      </c>
      <c r="F3213" s="17">
        <f>INT((VLOOKUP($C3213,装备数值,2,0)+VLOOKUP($C3213,装备数值,5,0)*($E3213-1))*VLOOKUP($D3213,系数!$K$2:$O$7,2,0))</f>
        <v>3850</v>
      </c>
      <c r="G3213" s="17">
        <f>INT((VLOOKUP($C3213,装备数值,3,0)+VLOOKUP($C3213,装备数值,6,0)*($E3213-1))*VLOOKUP($D3213,系数!$K$2:$O$7,3,0))</f>
        <v>0</v>
      </c>
      <c r="H3213" s="17">
        <f t="shared" si="101"/>
        <v>0</v>
      </c>
      <c r="I3213" s="17">
        <f>INT((VLOOKUP($C3213,装备数值,4,0)+VLOOKUP($C3213,装备数值,7,0)*($E3213-1))*VLOOKUP($D3213,系数!$K$2:$O$7,4,0))</f>
        <v>0</v>
      </c>
      <c r="J3213" s="17">
        <f>INT((VLOOKUP($C3213,装备数值,4,0)+VLOOKUP($C3213,装备数值,7,0)*($E3213-1))*VLOOKUP($D3213,系数!$K$2:$O$7,5,0))</f>
        <v>0</v>
      </c>
      <c r="K3213" s="17">
        <f>INT(VLOOKUP(E3213,强化金币,2,1)*VLOOKUP(INDEX(装备!F:F,MATCH(属性!A3213,装备!A:A,0)),系数!$K$12:$M$15,3,0))</f>
        <v>247500</v>
      </c>
      <c r="L3213" s="17"/>
      <c r="M3213" s="17"/>
      <c r="N3213" s="17"/>
      <c r="O3213" s="17">
        <f>IF(E3213=1,"",VLOOKUP(E3213,系数!$S$2:$AB$12,MATCH(属性!C3213,评级,0),1))</f>
        <v>0</v>
      </c>
    </row>
    <row r="3214" spans="1:15" ht="17.25" thickBot="1" x14ac:dyDescent="0.4">
      <c r="A3214" s="17">
        <f t="shared" si="100"/>
        <v>7100027</v>
      </c>
      <c r="B3214" s="17" t="s">
        <v>48</v>
      </c>
      <c r="C3214" s="15">
        <f>INDEX(装备!G:G,MATCH(属性!A3214,装备!A:A,0))</f>
        <v>12</v>
      </c>
      <c r="D3214" s="15" t="str">
        <f>INDEX(装备!E:E,MATCH(属性!A3214,装备!A:A,0))</f>
        <v>armour</v>
      </c>
      <c r="E3214" s="14">
        <v>92</v>
      </c>
      <c r="F3214" s="17">
        <f>INT((VLOOKUP($C3214,装备数值,2,0)+VLOOKUP($C3214,装备数值,5,0)*($E3214-1))*VLOOKUP($D3214,系数!$K$2:$O$7,2,0))</f>
        <v>3885</v>
      </c>
      <c r="G3214" s="17">
        <f>INT((VLOOKUP($C3214,装备数值,3,0)+VLOOKUP($C3214,装备数值,6,0)*($E3214-1))*VLOOKUP($D3214,系数!$K$2:$O$7,3,0))</f>
        <v>0</v>
      </c>
      <c r="H3214" s="17">
        <f t="shared" si="101"/>
        <v>0</v>
      </c>
      <c r="I3214" s="17">
        <f>INT((VLOOKUP($C3214,装备数值,4,0)+VLOOKUP($C3214,装备数值,7,0)*($E3214-1))*VLOOKUP($D3214,系数!$K$2:$O$7,4,0))</f>
        <v>0</v>
      </c>
      <c r="J3214" s="17">
        <f>INT((VLOOKUP($C3214,装备数值,4,0)+VLOOKUP($C3214,装备数值,7,0)*($E3214-1))*VLOOKUP($D3214,系数!$K$2:$O$7,5,0))</f>
        <v>0</v>
      </c>
      <c r="K3214" s="17">
        <f>INT(VLOOKUP(E3214,强化金币,2,1)*VLOOKUP(INDEX(装备!F:F,MATCH(属性!A3214,装备!A:A,0)),系数!$K$12:$M$15,3,0))</f>
        <v>247500</v>
      </c>
      <c r="L3214" s="17"/>
      <c r="M3214" s="17"/>
      <c r="N3214" s="17"/>
      <c r="O3214" s="17">
        <f>IF(E3214=1,"",VLOOKUP(E3214,系数!$S$2:$AB$12,MATCH(属性!C3214,评级,0),1))</f>
        <v>0</v>
      </c>
    </row>
    <row r="3215" spans="1:15" ht="17.25" thickBot="1" x14ac:dyDescent="0.4">
      <c r="A3215" s="17">
        <f t="shared" si="100"/>
        <v>7100027</v>
      </c>
      <c r="B3215" s="17" t="s">
        <v>48</v>
      </c>
      <c r="C3215" s="15">
        <f>INDEX(装备!G:G,MATCH(属性!A3215,装备!A:A,0))</f>
        <v>12</v>
      </c>
      <c r="D3215" s="15" t="str">
        <f>INDEX(装备!E:E,MATCH(属性!A3215,装备!A:A,0))</f>
        <v>armour</v>
      </c>
      <c r="E3215" s="14">
        <v>93</v>
      </c>
      <c r="F3215" s="17">
        <f>INT((VLOOKUP($C3215,装备数值,2,0)+VLOOKUP($C3215,装备数值,5,0)*($E3215-1))*VLOOKUP($D3215,系数!$K$2:$O$7,2,0))</f>
        <v>3920</v>
      </c>
      <c r="G3215" s="17">
        <f>INT((VLOOKUP($C3215,装备数值,3,0)+VLOOKUP($C3215,装备数值,6,0)*($E3215-1))*VLOOKUP($D3215,系数!$K$2:$O$7,3,0))</f>
        <v>0</v>
      </c>
      <c r="H3215" s="17">
        <f t="shared" si="101"/>
        <v>0</v>
      </c>
      <c r="I3215" s="17">
        <f>INT((VLOOKUP($C3215,装备数值,4,0)+VLOOKUP($C3215,装备数值,7,0)*($E3215-1))*VLOOKUP($D3215,系数!$K$2:$O$7,4,0))</f>
        <v>0</v>
      </c>
      <c r="J3215" s="17">
        <f>INT((VLOOKUP($C3215,装备数值,4,0)+VLOOKUP($C3215,装备数值,7,0)*($E3215-1))*VLOOKUP($D3215,系数!$K$2:$O$7,5,0))</f>
        <v>0</v>
      </c>
      <c r="K3215" s="17">
        <f>INT(VLOOKUP(E3215,强化金币,2,1)*VLOOKUP(INDEX(装备!F:F,MATCH(属性!A3215,装备!A:A,0)),系数!$K$12:$M$15,3,0))</f>
        <v>247500</v>
      </c>
      <c r="L3215" s="17"/>
      <c r="M3215" s="17"/>
      <c r="N3215" s="17"/>
      <c r="O3215" s="17">
        <f>IF(E3215=1,"",VLOOKUP(E3215,系数!$S$2:$AB$12,MATCH(属性!C3215,评级,0),1))</f>
        <v>0</v>
      </c>
    </row>
    <row r="3216" spans="1:15" ht="17.25" thickBot="1" x14ac:dyDescent="0.4">
      <c r="A3216" s="17">
        <f t="shared" si="100"/>
        <v>7100027</v>
      </c>
      <c r="B3216" s="17" t="s">
        <v>48</v>
      </c>
      <c r="C3216" s="15">
        <f>INDEX(装备!G:G,MATCH(属性!A3216,装备!A:A,0))</f>
        <v>12</v>
      </c>
      <c r="D3216" s="15" t="str">
        <f>INDEX(装备!E:E,MATCH(属性!A3216,装备!A:A,0))</f>
        <v>armour</v>
      </c>
      <c r="E3216" s="14">
        <v>94</v>
      </c>
      <c r="F3216" s="17">
        <f>INT((VLOOKUP($C3216,装备数值,2,0)+VLOOKUP($C3216,装备数值,5,0)*($E3216-1))*VLOOKUP($D3216,系数!$K$2:$O$7,2,0))</f>
        <v>3955</v>
      </c>
      <c r="G3216" s="17">
        <f>INT((VLOOKUP($C3216,装备数值,3,0)+VLOOKUP($C3216,装备数值,6,0)*($E3216-1))*VLOOKUP($D3216,系数!$K$2:$O$7,3,0))</f>
        <v>0</v>
      </c>
      <c r="H3216" s="17">
        <f t="shared" si="101"/>
        <v>0</v>
      </c>
      <c r="I3216" s="17">
        <f>INT((VLOOKUP($C3216,装备数值,4,0)+VLOOKUP($C3216,装备数值,7,0)*($E3216-1))*VLOOKUP($D3216,系数!$K$2:$O$7,4,0))</f>
        <v>0</v>
      </c>
      <c r="J3216" s="17">
        <f>INT((VLOOKUP($C3216,装备数值,4,0)+VLOOKUP($C3216,装备数值,7,0)*($E3216-1))*VLOOKUP($D3216,系数!$K$2:$O$7,5,0))</f>
        <v>0</v>
      </c>
      <c r="K3216" s="17">
        <f>INT(VLOOKUP(E3216,强化金币,2,1)*VLOOKUP(INDEX(装备!F:F,MATCH(属性!A3216,装备!A:A,0)),系数!$K$12:$M$15,3,0))</f>
        <v>247500</v>
      </c>
      <c r="L3216" s="17"/>
      <c r="M3216" s="17"/>
      <c r="N3216" s="17"/>
      <c r="O3216" s="17">
        <f>IF(E3216=1,"",VLOOKUP(E3216,系数!$S$2:$AB$12,MATCH(属性!C3216,评级,0),1))</f>
        <v>0</v>
      </c>
    </row>
    <row r="3217" spans="1:15" ht="17.25" thickBot="1" x14ac:dyDescent="0.4">
      <c r="A3217" s="17">
        <f t="shared" si="100"/>
        <v>7100027</v>
      </c>
      <c r="B3217" s="17" t="s">
        <v>48</v>
      </c>
      <c r="C3217" s="15">
        <f>INDEX(装备!G:G,MATCH(属性!A3217,装备!A:A,0))</f>
        <v>12</v>
      </c>
      <c r="D3217" s="15" t="str">
        <f>INDEX(装备!E:E,MATCH(属性!A3217,装备!A:A,0))</f>
        <v>armour</v>
      </c>
      <c r="E3217" s="14">
        <v>95</v>
      </c>
      <c r="F3217" s="17">
        <f>INT((VLOOKUP($C3217,装备数值,2,0)+VLOOKUP($C3217,装备数值,5,0)*($E3217-1))*VLOOKUP($D3217,系数!$K$2:$O$7,2,0))</f>
        <v>3990</v>
      </c>
      <c r="G3217" s="17">
        <f>INT((VLOOKUP($C3217,装备数值,3,0)+VLOOKUP($C3217,装备数值,6,0)*($E3217-1))*VLOOKUP($D3217,系数!$K$2:$O$7,3,0))</f>
        <v>0</v>
      </c>
      <c r="H3217" s="17">
        <f t="shared" si="101"/>
        <v>0</v>
      </c>
      <c r="I3217" s="17">
        <f>INT((VLOOKUP($C3217,装备数值,4,0)+VLOOKUP($C3217,装备数值,7,0)*($E3217-1))*VLOOKUP($D3217,系数!$K$2:$O$7,4,0))</f>
        <v>0</v>
      </c>
      <c r="J3217" s="17">
        <f>INT((VLOOKUP($C3217,装备数值,4,0)+VLOOKUP($C3217,装备数值,7,0)*($E3217-1))*VLOOKUP($D3217,系数!$K$2:$O$7,5,0))</f>
        <v>0</v>
      </c>
      <c r="K3217" s="17">
        <f>INT(VLOOKUP(E3217,强化金币,2,1)*VLOOKUP(INDEX(装备!F:F,MATCH(属性!A3217,装备!A:A,0)),系数!$K$12:$M$15,3,0))</f>
        <v>247500</v>
      </c>
      <c r="L3217" s="17"/>
      <c r="M3217" s="17"/>
      <c r="N3217" s="17"/>
      <c r="O3217" s="17">
        <f>IF(E3217=1,"",VLOOKUP(E3217,系数!$S$2:$AB$12,MATCH(属性!C3217,评级,0),1))</f>
        <v>0</v>
      </c>
    </row>
    <row r="3218" spans="1:15" ht="17.25" thickBot="1" x14ac:dyDescent="0.4">
      <c r="A3218" s="17">
        <f t="shared" si="100"/>
        <v>7100027</v>
      </c>
      <c r="B3218" s="17" t="s">
        <v>48</v>
      </c>
      <c r="C3218" s="15">
        <f>INDEX(装备!G:G,MATCH(属性!A3218,装备!A:A,0))</f>
        <v>12</v>
      </c>
      <c r="D3218" s="15" t="str">
        <f>INDEX(装备!E:E,MATCH(属性!A3218,装备!A:A,0))</f>
        <v>armour</v>
      </c>
      <c r="E3218" s="14">
        <v>96</v>
      </c>
      <c r="F3218" s="17">
        <f>INT((VLOOKUP($C3218,装备数值,2,0)+VLOOKUP($C3218,装备数值,5,0)*($E3218-1))*VLOOKUP($D3218,系数!$K$2:$O$7,2,0))</f>
        <v>4025</v>
      </c>
      <c r="G3218" s="17">
        <f>INT((VLOOKUP($C3218,装备数值,3,0)+VLOOKUP($C3218,装备数值,6,0)*($E3218-1))*VLOOKUP($D3218,系数!$K$2:$O$7,3,0))</f>
        <v>0</v>
      </c>
      <c r="H3218" s="17">
        <f t="shared" si="101"/>
        <v>0</v>
      </c>
      <c r="I3218" s="17">
        <f>INT((VLOOKUP($C3218,装备数值,4,0)+VLOOKUP($C3218,装备数值,7,0)*($E3218-1))*VLOOKUP($D3218,系数!$K$2:$O$7,4,0))</f>
        <v>0</v>
      </c>
      <c r="J3218" s="17">
        <f>INT((VLOOKUP($C3218,装备数值,4,0)+VLOOKUP($C3218,装备数值,7,0)*($E3218-1))*VLOOKUP($D3218,系数!$K$2:$O$7,5,0))</f>
        <v>0</v>
      </c>
      <c r="K3218" s="17">
        <f>INT(VLOOKUP(E3218,强化金币,2,1)*VLOOKUP(INDEX(装备!F:F,MATCH(属性!A3218,装备!A:A,0)),系数!$K$12:$M$15,3,0))</f>
        <v>247500</v>
      </c>
      <c r="L3218" s="17"/>
      <c r="M3218" s="17"/>
      <c r="N3218" s="17"/>
      <c r="O3218" s="17">
        <f>IF(E3218=1,"",VLOOKUP(E3218,系数!$S$2:$AB$12,MATCH(属性!C3218,评级,0),1))</f>
        <v>0</v>
      </c>
    </row>
    <row r="3219" spans="1:15" ht="17.25" thickBot="1" x14ac:dyDescent="0.4">
      <c r="A3219" s="17">
        <f t="shared" si="100"/>
        <v>7100027</v>
      </c>
      <c r="B3219" s="17" t="s">
        <v>48</v>
      </c>
      <c r="C3219" s="15">
        <f>INDEX(装备!G:G,MATCH(属性!A3219,装备!A:A,0))</f>
        <v>12</v>
      </c>
      <c r="D3219" s="15" t="str">
        <f>INDEX(装备!E:E,MATCH(属性!A3219,装备!A:A,0))</f>
        <v>armour</v>
      </c>
      <c r="E3219" s="14">
        <v>97</v>
      </c>
      <c r="F3219" s="17">
        <f>INT((VLOOKUP($C3219,装备数值,2,0)+VLOOKUP($C3219,装备数值,5,0)*($E3219-1))*VLOOKUP($D3219,系数!$K$2:$O$7,2,0))</f>
        <v>4060</v>
      </c>
      <c r="G3219" s="17">
        <f>INT((VLOOKUP($C3219,装备数值,3,0)+VLOOKUP($C3219,装备数值,6,0)*($E3219-1))*VLOOKUP($D3219,系数!$K$2:$O$7,3,0))</f>
        <v>0</v>
      </c>
      <c r="H3219" s="17">
        <f t="shared" si="101"/>
        <v>0</v>
      </c>
      <c r="I3219" s="17">
        <f>INT((VLOOKUP($C3219,装备数值,4,0)+VLOOKUP($C3219,装备数值,7,0)*($E3219-1))*VLOOKUP($D3219,系数!$K$2:$O$7,4,0))</f>
        <v>0</v>
      </c>
      <c r="J3219" s="17">
        <f>INT((VLOOKUP($C3219,装备数值,4,0)+VLOOKUP($C3219,装备数值,7,0)*($E3219-1))*VLOOKUP($D3219,系数!$K$2:$O$7,5,0))</f>
        <v>0</v>
      </c>
      <c r="K3219" s="17">
        <f>INT(VLOOKUP(E3219,强化金币,2,1)*VLOOKUP(INDEX(装备!F:F,MATCH(属性!A3219,装备!A:A,0)),系数!$K$12:$M$15,3,0))</f>
        <v>247500</v>
      </c>
      <c r="L3219" s="17"/>
      <c r="M3219" s="17"/>
      <c r="N3219" s="17"/>
      <c r="O3219" s="17">
        <f>IF(E3219=1,"",VLOOKUP(E3219,系数!$S$2:$AB$12,MATCH(属性!C3219,评级,0),1))</f>
        <v>0</v>
      </c>
    </row>
    <row r="3220" spans="1:15" ht="17.25" thickBot="1" x14ac:dyDescent="0.4">
      <c r="A3220" s="17">
        <f t="shared" si="100"/>
        <v>7100027</v>
      </c>
      <c r="B3220" s="17" t="s">
        <v>48</v>
      </c>
      <c r="C3220" s="15">
        <f>INDEX(装备!G:G,MATCH(属性!A3220,装备!A:A,0))</f>
        <v>12</v>
      </c>
      <c r="D3220" s="15" t="str">
        <f>INDEX(装备!E:E,MATCH(属性!A3220,装备!A:A,0))</f>
        <v>armour</v>
      </c>
      <c r="E3220" s="14">
        <v>98</v>
      </c>
      <c r="F3220" s="17">
        <f>INT((VLOOKUP($C3220,装备数值,2,0)+VLOOKUP($C3220,装备数值,5,0)*($E3220-1))*VLOOKUP($D3220,系数!$K$2:$O$7,2,0))</f>
        <v>4095</v>
      </c>
      <c r="G3220" s="17">
        <f>INT((VLOOKUP($C3220,装备数值,3,0)+VLOOKUP($C3220,装备数值,6,0)*($E3220-1))*VLOOKUP($D3220,系数!$K$2:$O$7,3,0))</f>
        <v>0</v>
      </c>
      <c r="H3220" s="17">
        <f t="shared" si="101"/>
        <v>0</v>
      </c>
      <c r="I3220" s="17">
        <f>INT((VLOOKUP($C3220,装备数值,4,0)+VLOOKUP($C3220,装备数值,7,0)*($E3220-1))*VLOOKUP($D3220,系数!$K$2:$O$7,4,0))</f>
        <v>0</v>
      </c>
      <c r="J3220" s="17">
        <f>INT((VLOOKUP($C3220,装备数值,4,0)+VLOOKUP($C3220,装备数值,7,0)*($E3220-1))*VLOOKUP($D3220,系数!$K$2:$O$7,5,0))</f>
        <v>0</v>
      </c>
      <c r="K3220" s="17">
        <f>INT(VLOOKUP(E3220,强化金币,2,1)*VLOOKUP(INDEX(装备!F:F,MATCH(属性!A3220,装备!A:A,0)),系数!$K$12:$M$15,3,0))</f>
        <v>247500</v>
      </c>
      <c r="L3220" s="17"/>
      <c r="M3220" s="17"/>
      <c r="N3220" s="17"/>
      <c r="O3220" s="17">
        <f>IF(E3220=1,"",VLOOKUP(E3220,系数!$S$2:$AB$12,MATCH(属性!C3220,评级,0),1))</f>
        <v>0</v>
      </c>
    </row>
    <row r="3221" spans="1:15" ht="17.25" thickBot="1" x14ac:dyDescent="0.4">
      <c r="A3221" s="17">
        <f t="shared" si="100"/>
        <v>7100027</v>
      </c>
      <c r="B3221" s="17" t="s">
        <v>48</v>
      </c>
      <c r="C3221" s="15">
        <f>INDEX(装备!G:G,MATCH(属性!A3221,装备!A:A,0))</f>
        <v>12</v>
      </c>
      <c r="D3221" s="15" t="str">
        <f>INDEX(装备!E:E,MATCH(属性!A3221,装备!A:A,0))</f>
        <v>armour</v>
      </c>
      <c r="E3221" s="14">
        <v>99</v>
      </c>
      <c r="F3221" s="17">
        <f>INT((VLOOKUP($C3221,装备数值,2,0)+VLOOKUP($C3221,装备数值,5,0)*($E3221-1))*VLOOKUP($D3221,系数!$K$2:$O$7,2,0))</f>
        <v>4130</v>
      </c>
      <c r="G3221" s="17">
        <f>INT((VLOOKUP($C3221,装备数值,3,0)+VLOOKUP($C3221,装备数值,6,0)*($E3221-1))*VLOOKUP($D3221,系数!$K$2:$O$7,3,0))</f>
        <v>0</v>
      </c>
      <c r="H3221" s="17">
        <f t="shared" si="101"/>
        <v>0</v>
      </c>
      <c r="I3221" s="17">
        <f>INT((VLOOKUP($C3221,装备数值,4,0)+VLOOKUP($C3221,装备数值,7,0)*($E3221-1))*VLOOKUP($D3221,系数!$K$2:$O$7,4,0))</f>
        <v>0</v>
      </c>
      <c r="J3221" s="17">
        <f>INT((VLOOKUP($C3221,装备数值,4,0)+VLOOKUP($C3221,装备数值,7,0)*($E3221-1))*VLOOKUP($D3221,系数!$K$2:$O$7,5,0))</f>
        <v>0</v>
      </c>
      <c r="K3221" s="17">
        <f>INT(VLOOKUP(E3221,强化金币,2,1)*VLOOKUP(INDEX(装备!F:F,MATCH(属性!A3221,装备!A:A,0)),系数!$K$12:$M$15,3,0))</f>
        <v>247500</v>
      </c>
      <c r="L3221" s="17"/>
      <c r="M3221" s="17"/>
      <c r="N3221" s="17"/>
      <c r="O3221" s="17">
        <f>IF(E3221=1,"",VLOOKUP(E3221,系数!$S$2:$AB$12,MATCH(属性!C3221,评级,0),1))</f>
        <v>0</v>
      </c>
    </row>
    <row r="3222" spans="1:15" ht="17.25" thickBot="1" x14ac:dyDescent="0.4">
      <c r="A3222" s="17">
        <f t="shared" si="100"/>
        <v>7100027</v>
      </c>
      <c r="B3222" s="17" t="s">
        <v>48</v>
      </c>
      <c r="C3222" s="15">
        <f>INDEX(装备!G:G,MATCH(属性!A3222,装备!A:A,0))</f>
        <v>12</v>
      </c>
      <c r="D3222" s="15" t="str">
        <f>INDEX(装备!E:E,MATCH(属性!A3222,装备!A:A,0))</f>
        <v>armour</v>
      </c>
      <c r="E3222" s="14">
        <v>100</v>
      </c>
      <c r="F3222" s="17">
        <f>INT((VLOOKUP($C3222,装备数值,2,0)+VLOOKUP($C3222,装备数值,5,0)*($E3222-1))*VLOOKUP($D3222,系数!$K$2:$O$7,2,0))</f>
        <v>4165</v>
      </c>
      <c r="G3222" s="17">
        <f>INT((VLOOKUP($C3222,装备数值,3,0)+VLOOKUP($C3222,装备数值,6,0)*($E3222-1))*VLOOKUP($D3222,系数!$K$2:$O$7,3,0))</f>
        <v>0</v>
      </c>
      <c r="H3222" s="17">
        <f t="shared" si="101"/>
        <v>0</v>
      </c>
      <c r="I3222" s="17">
        <f>INT((VLOOKUP($C3222,装备数值,4,0)+VLOOKUP($C3222,装备数值,7,0)*($E3222-1))*VLOOKUP($D3222,系数!$K$2:$O$7,4,0))</f>
        <v>0</v>
      </c>
      <c r="J3222" s="17">
        <f>INT((VLOOKUP($C3222,装备数值,4,0)+VLOOKUP($C3222,装备数值,7,0)*($E3222-1))*VLOOKUP($D3222,系数!$K$2:$O$7,5,0))</f>
        <v>0</v>
      </c>
      <c r="K3222" s="17">
        <f>INT(VLOOKUP(E3222,强化金币,2,1)*VLOOKUP(INDEX(装备!F:F,MATCH(属性!A3222,装备!A:A,0)),系数!$K$12:$M$15,3,0))</f>
        <v>247500</v>
      </c>
      <c r="L3222" s="17"/>
      <c r="M3222" s="17"/>
      <c r="N3222" s="17"/>
      <c r="O3222" s="17">
        <f>IF(E3222=1,"",VLOOKUP(E3222,系数!$S$2:$AB$12,MATCH(属性!C3222,评级,0),1))</f>
        <v>0</v>
      </c>
    </row>
    <row r="3223" spans="1:15" ht="17.25" thickBot="1" x14ac:dyDescent="0.4">
      <c r="A3223" s="17">
        <f t="shared" si="100"/>
        <v>7100027</v>
      </c>
      <c r="B3223" s="17" t="s">
        <v>48</v>
      </c>
      <c r="C3223" s="15">
        <f>INDEX(装备!G:G,MATCH(属性!A3223,装备!A:A,0))</f>
        <v>12</v>
      </c>
      <c r="D3223" s="15" t="str">
        <f>INDEX(装备!E:E,MATCH(属性!A3223,装备!A:A,0))</f>
        <v>armour</v>
      </c>
      <c r="E3223" s="14">
        <v>101</v>
      </c>
      <c r="F3223" s="17">
        <f>INT((VLOOKUP($C3223,装备数值,2,0)+VLOOKUP($C3223,装备数值,5,0)*($E3223-1))*VLOOKUP($D3223,系数!$K$2:$O$7,2,0))</f>
        <v>4200</v>
      </c>
      <c r="G3223" s="17">
        <f>INT((VLOOKUP($C3223,装备数值,3,0)+VLOOKUP($C3223,装备数值,6,0)*($E3223-1))*VLOOKUP($D3223,系数!$K$2:$O$7,3,0))</f>
        <v>0</v>
      </c>
      <c r="H3223" s="17">
        <f t="shared" si="101"/>
        <v>0</v>
      </c>
      <c r="I3223" s="17">
        <f>INT((VLOOKUP($C3223,装备数值,4,0)+VLOOKUP($C3223,装备数值,7,0)*($E3223-1))*VLOOKUP($D3223,系数!$K$2:$O$7,4,0))</f>
        <v>0</v>
      </c>
      <c r="J3223" s="17">
        <f>INT((VLOOKUP($C3223,装备数值,4,0)+VLOOKUP($C3223,装备数值,7,0)*($E3223-1))*VLOOKUP($D3223,系数!$K$2:$O$7,5,0))</f>
        <v>0</v>
      </c>
      <c r="K3223" s="17">
        <f>INT(VLOOKUP(E3223,强化金币,2,1)*VLOOKUP(INDEX(装备!F:F,MATCH(属性!A3223,装备!A:A,0)),系数!$K$12:$M$15,3,0))</f>
        <v>247500</v>
      </c>
      <c r="L3223" s="17"/>
      <c r="M3223" s="17"/>
      <c r="N3223" s="17"/>
      <c r="O3223" s="17">
        <f>IF(E3223=1,"",VLOOKUP(E3223,系数!$S$2:$AB$12,MATCH(属性!C3223,评级,0),1))</f>
        <v>0</v>
      </c>
    </row>
    <row r="3224" spans="1:15" ht="17.25" thickBot="1" x14ac:dyDescent="0.4">
      <c r="A3224" s="17">
        <f t="shared" si="100"/>
        <v>7100027</v>
      </c>
      <c r="B3224" s="17" t="s">
        <v>48</v>
      </c>
      <c r="C3224" s="15">
        <f>INDEX(装备!G:G,MATCH(属性!A3224,装备!A:A,0))</f>
        <v>12</v>
      </c>
      <c r="D3224" s="15" t="str">
        <f>INDEX(装备!E:E,MATCH(属性!A3224,装备!A:A,0))</f>
        <v>armour</v>
      </c>
      <c r="E3224" s="14">
        <v>102</v>
      </c>
      <c r="F3224" s="17">
        <f>INT((VLOOKUP($C3224,装备数值,2,0)+VLOOKUP($C3224,装备数值,5,0)*($E3224-1))*VLOOKUP($D3224,系数!$K$2:$O$7,2,0))</f>
        <v>4235</v>
      </c>
      <c r="G3224" s="17">
        <f>INT((VLOOKUP($C3224,装备数值,3,0)+VLOOKUP($C3224,装备数值,6,0)*($E3224-1))*VLOOKUP($D3224,系数!$K$2:$O$7,3,0))</f>
        <v>0</v>
      </c>
      <c r="H3224" s="17">
        <f t="shared" si="101"/>
        <v>0</v>
      </c>
      <c r="I3224" s="17">
        <f>INT((VLOOKUP($C3224,装备数值,4,0)+VLOOKUP($C3224,装备数值,7,0)*($E3224-1))*VLOOKUP($D3224,系数!$K$2:$O$7,4,0))</f>
        <v>0</v>
      </c>
      <c r="J3224" s="17">
        <f>INT((VLOOKUP($C3224,装备数值,4,0)+VLOOKUP($C3224,装备数值,7,0)*($E3224-1))*VLOOKUP($D3224,系数!$K$2:$O$7,5,0))</f>
        <v>0</v>
      </c>
      <c r="K3224" s="17">
        <f>INT(VLOOKUP(E3224,强化金币,2,1)*VLOOKUP(INDEX(装备!F:F,MATCH(属性!A3224,装备!A:A,0)),系数!$K$12:$M$15,3,0))</f>
        <v>247500</v>
      </c>
      <c r="L3224" s="17"/>
      <c r="M3224" s="17"/>
      <c r="N3224" s="17"/>
      <c r="O3224" s="17">
        <f>IF(E3224=1,"",VLOOKUP(E3224,系数!$S$2:$AB$12,MATCH(属性!C3224,评级,0),1))</f>
        <v>0</v>
      </c>
    </row>
    <row r="3225" spans="1:15" ht="17.25" thickBot="1" x14ac:dyDescent="0.4">
      <c r="A3225" s="17">
        <f t="shared" si="100"/>
        <v>7100027</v>
      </c>
      <c r="B3225" s="17" t="s">
        <v>48</v>
      </c>
      <c r="C3225" s="15">
        <f>INDEX(装备!G:G,MATCH(属性!A3225,装备!A:A,0))</f>
        <v>12</v>
      </c>
      <c r="D3225" s="15" t="str">
        <f>INDEX(装备!E:E,MATCH(属性!A3225,装备!A:A,0))</f>
        <v>armour</v>
      </c>
      <c r="E3225" s="14">
        <v>103</v>
      </c>
      <c r="F3225" s="17">
        <f>INT((VLOOKUP($C3225,装备数值,2,0)+VLOOKUP($C3225,装备数值,5,0)*($E3225-1))*VLOOKUP($D3225,系数!$K$2:$O$7,2,0))</f>
        <v>4270</v>
      </c>
      <c r="G3225" s="17">
        <f>INT((VLOOKUP($C3225,装备数值,3,0)+VLOOKUP($C3225,装备数值,6,0)*($E3225-1))*VLOOKUP($D3225,系数!$K$2:$O$7,3,0))</f>
        <v>0</v>
      </c>
      <c r="H3225" s="17">
        <f t="shared" si="101"/>
        <v>0</v>
      </c>
      <c r="I3225" s="17">
        <f>INT((VLOOKUP($C3225,装备数值,4,0)+VLOOKUP($C3225,装备数值,7,0)*($E3225-1))*VLOOKUP($D3225,系数!$K$2:$O$7,4,0))</f>
        <v>0</v>
      </c>
      <c r="J3225" s="17">
        <f>INT((VLOOKUP($C3225,装备数值,4,0)+VLOOKUP($C3225,装备数值,7,0)*($E3225-1))*VLOOKUP($D3225,系数!$K$2:$O$7,5,0))</f>
        <v>0</v>
      </c>
      <c r="K3225" s="17">
        <f>INT(VLOOKUP(E3225,强化金币,2,1)*VLOOKUP(INDEX(装备!F:F,MATCH(属性!A3225,装备!A:A,0)),系数!$K$12:$M$15,3,0))</f>
        <v>247500</v>
      </c>
      <c r="L3225" s="17"/>
      <c r="M3225" s="17"/>
      <c r="N3225" s="17"/>
      <c r="O3225" s="17">
        <f>IF(E3225=1,"",VLOOKUP(E3225,系数!$S$2:$AB$12,MATCH(属性!C3225,评级,0),1))</f>
        <v>0</v>
      </c>
    </row>
    <row r="3226" spans="1:15" ht="17.25" thickBot="1" x14ac:dyDescent="0.4">
      <c r="A3226" s="17">
        <f t="shared" si="100"/>
        <v>7100027</v>
      </c>
      <c r="B3226" s="17" t="s">
        <v>48</v>
      </c>
      <c r="C3226" s="15">
        <f>INDEX(装备!G:G,MATCH(属性!A3226,装备!A:A,0))</f>
        <v>12</v>
      </c>
      <c r="D3226" s="15" t="str">
        <f>INDEX(装备!E:E,MATCH(属性!A3226,装备!A:A,0))</f>
        <v>armour</v>
      </c>
      <c r="E3226" s="14">
        <v>104</v>
      </c>
      <c r="F3226" s="17">
        <f>INT((VLOOKUP($C3226,装备数值,2,0)+VLOOKUP($C3226,装备数值,5,0)*($E3226-1))*VLOOKUP($D3226,系数!$K$2:$O$7,2,0))</f>
        <v>4305</v>
      </c>
      <c r="G3226" s="17">
        <f>INT((VLOOKUP($C3226,装备数值,3,0)+VLOOKUP($C3226,装备数值,6,0)*($E3226-1))*VLOOKUP($D3226,系数!$K$2:$O$7,3,0))</f>
        <v>0</v>
      </c>
      <c r="H3226" s="17">
        <f t="shared" si="101"/>
        <v>0</v>
      </c>
      <c r="I3226" s="17">
        <f>INT((VLOOKUP($C3226,装备数值,4,0)+VLOOKUP($C3226,装备数值,7,0)*($E3226-1))*VLOOKUP($D3226,系数!$K$2:$O$7,4,0))</f>
        <v>0</v>
      </c>
      <c r="J3226" s="17">
        <f>INT((VLOOKUP($C3226,装备数值,4,0)+VLOOKUP($C3226,装备数值,7,0)*($E3226-1))*VLOOKUP($D3226,系数!$K$2:$O$7,5,0))</f>
        <v>0</v>
      </c>
      <c r="K3226" s="17">
        <f>INT(VLOOKUP(E3226,强化金币,2,1)*VLOOKUP(INDEX(装备!F:F,MATCH(属性!A3226,装备!A:A,0)),系数!$K$12:$M$15,3,0))</f>
        <v>247500</v>
      </c>
      <c r="L3226" s="17"/>
      <c r="M3226" s="17"/>
      <c r="N3226" s="17"/>
      <c r="O3226" s="17">
        <f>IF(E3226=1,"",VLOOKUP(E3226,系数!$S$2:$AB$12,MATCH(属性!C3226,评级,0),1))</f>
        <v>0</v>
      </c>
    </row>
    <row r="3227" spans="1:15" ht="17.25" thickBot="1" x14ac:dyDescent="0.4">
      <c r="A3227" s="17">
        <f t="shared" si="100"/>
        <v>7100027</v>
      </c>
      <c r="B3227" s="17" t="s">
        <v>48</v>
      </c>
      <c r="C3227" s="15">
        <f>INDEX(装备!G:G,MATCH(属性!A3227,装备!A:A,0))</f>
        <v>12</v>
      </c>
      <c r="D3227" s="15" t="str">
        <f>INDEX(装备!E:E,MATCH(属性!A3227,装备!A:A,0))</f>
        <v>armour</v>
      </c>
      <c r="E3227" s="14">
        <v>105</v>
      </c>
      <c r="F3227" s="17">
        <f>INT((VLOOKUP($C3227,装备数值,2,0)+VLOOKUP($C3227,装备数值,5,0)*($E3227-1))*VLOOKUP($D3227,系数!$K$2:$O$7,2,0))</f>
        <v>4340</v>
      </c>
      <c r="G3227" s="17">
        <f>INT((VLOOKUP($C3227,装备数值,3,0)+VLOOKUP($C3227,装备数值,6,0)*($E3227-1))*VLOOKUP($D3227,系数!$K$2:$O$7,3,0))</f>
        <v>0</v>
      </c>
      <c r="H3227" s="17">
        <f t="shared" si="101"/>
        <v>0</v>
      </c>
      <c r="I3227" s="17">
        <f>INT((VLOOKUP($C3227,装备数值,4,0)+VLOOKUP($C3227,装备数值,7,0)*($E3227-1))*VLOOKUP($D3227,系数!$K$2:$O$7,4,0))</f>
        <v>0</v>
      </c>
      <c r="J3227" s="17">
        <f>INT((VLOOKUP($C3227,装备数值,4,0)+VLOOKUP($C3227,装备数值,7,0)*($E3227-1))*VLOOKUP($D3227,系数!$K$2:$O$7,5,0))</f>
        <v>0</v>
      </c>
      <c r="K3227" s="17">
        <f>INT(VLOOKUP(E3227,强化金币,2,1)*VLOOKUP(INDEX(装备!F:F,MATCH(属性!A3227,装备!A:A,0)),系数!$K$12:$M$15,3,0))</f>
        <v>247500</v>
      </c>
      <c r="L3227" s="17"/>
      <c r="M3227" s="17"/>
      <c r="N3227" s="17"/>
      <c r="O3227" s="17">
        <f>IF(E3227=1,"",VLOOKUP(E3227,系数!$S$2:$AB$12,MATCH(属性!C3227,评级,0),1))</f>
        <v>0</v>
      </c>
    </row>
    <row r="3228" spans="1:15" ht="17.25" thickBot="1" x14ac:dyDescent="0.4">
      <c r="A3228" s="17">
        <f t="shared" si="100"/>
        <v>7100027</v>
      </c>
      <c r="B3228" s="17" t="s">
        <v>48</v>
      </c>
      <c r="C3228" s="15">
        <f>INDEX(装备!G:G,MATCH(属性!A3228,装备!A:A,0))</f>
        <v>12</v>
      </c>
      <c r="D3228" s="15" t="str">
        <f>INDEX(装备!E:E,MATCH(属性!A3228,装备!A:A,0))</f>
        <v>armour</v>
      </c>
      <c r="E3228" s="14">
        <v>106</v>
      </c>
      <c r="F3228" s="17">
        <f>INT((VLOOKUP($C3228,装备数值,2,0)+VLOOKUP($C3228,装备数值,5,0)*($E3228-1))*VLOOKUP($D3228,系数!$K$2:$O$7,2,0))</f>
        <v>4375</v>
      </c>
      <c r="G3228" s="17">
        <f>INT((VLOOKUP($C3228,装备数值,3,0)+VLOOKUP($C3228,装备数值,6,0)*($E3228-1))*VLOOKUP($D3228,系数!$K$2:$O$7,3,0))</f>
        <v>0</v>
      </c>
      <c r="H3228" s="17">
        <f t="shared" si="101"/>
        <v>0</v>
      </c>
      <c r="I3228" s="17">
        <f>INT((VLOOKUP($C3228,装备数值,4,0)+VLOOKUP($C3228,装备数值,7,0)*($E3228-1))*VLOOKUP($D3228,系数!$K$2:$O$7,4,0))</f>
        <v>0</v>
      </c>
      <c r="J3228" s="17">
        <f>INT((VLOOKUP($C3228,装备数值,4,0)+VLOOKUP($C3228,装备数值,7,0)*($E3228-1))*VLOOKUP($D3228,系数!$K$2:$O$7,5,0))</f>
        <v>0</v>
      </c>
      <c r="K3228" s="17">
        <f>INT(VLOOKUP(E3228,强化金币,2,1)*VLOOKUP(INDEX(装备!F:F,MATCH(属性!A3228,装备!A:A,0)),系数!$K$12:$M$15,3,0))</f>
        <v>247500</v>
      </c>
      <c r="L3228" s="17"/>
      <c r="M3228" s="17"/>
      <c r="N3228" s="17"/>
      <c r="O3228" s="17">
        <f>IF(E3228=1,"",VLOOKUP(E3228,系数!$S$2:$AB$12,MATCH(属性!C3228,评级,0),1))</f>
        <v>0</v>
      </c>
    </row>
    <row r="3229" spans="1:15" ht="17.25" thickBot="1" x14ac:dyDescent="0.4">
      <c r="A3229" s="17">
        <f t="shared" si="100"/>
        <v>7100027</v>
      </c>
      <c r="B3229" s="17" t="s">
        <v>48</v>
      </c>
      <c r="C3229" s="15">
        <f>INDEX(装备!G:G,MATCH(属性!A3229,装备!A:A,0))</f>
        <v>12</v>
      </c>
      <c r="D3229" s="15" t="str">
        <f>INDEX(装备!E:E,MATCH(属性!A3229,装备!A:A,0))</f>
        <v>armour</v>
      </c>
      <c r="E3229" s="14">
        <v>107</v>
      </c>
      <c r="F3229" s="17">
        <f>INT((VLOOKUP($C3229,装备数值,2,0)+VLOOKUP($C3229,装备数值,5,0)*($E3229-1))*VLOOKUP($D3229,系数!$K$2:$O$7,2,0))</f>
        <v>4410</v>
      </c>
      <c r="G3229" s="17">
        <f>INT((VLOOKUP($C3229,装备数值,3,0)+VLOOKUP($C3229,装备数值,6,0)*($E3229-1))*VLOOKUP($D3229,系数!$K$2:$O$7,3,0))</f>
        <v>0</v>
      </c>
      <c r="H3229" s="17">
        <f t="shared" si="101"/>
        <v>0</v>
      </c>
      <c r="I3229" s="17">
        <f>INT((VLOOKUP($C3229,装备数值,4,0)+VLOOKUP($C3229,装备数值,7,0)*($E3229-1))*VLOOKUP($D3229,系数!$K$2:$O$7,4,0))</f>
        <v>0</v>
      </c>
      <c r="J3229" s="17">
        <f>INT((VLOOKUP($C3229,装备数值,4,0)+VLOOKUP($C3229,装备数值,7,0)*($E3229-1))*VLOOKUP($D3229,系数!$K$2:$O$7,5,0))</f>
        <v>0</v>
      </c>
      <c r="K3229" s="17">
        <f>INT(VLOOKUP(E3229,强化金币,2,1)*VLOOKUP(INDEX(装备!F:F,MATCH(属性!A3229,装备!A:A,0)),系数!$K$12:$M$15,3,0))</f>
        <v>247500</v>
      </c>
      <c r="L3229" s="17"/>
      <c r="M3229" s="17"/>
      <c r="N3229" s="17"/>
      <c r="O3229" s="17">
        <f>IF(E3229=1,"",VLOOKUP(E3229,系数!$S$2:$AB$12,MATCH(属性!C3229,评级,0),1))</f>
        <v>0</v>
      </c>
    </row>
    <row r="3230" spans="1:15" ht="17.25" thickBot="1" x14ac:dyDescent="0.4">
      <c r="A3230" s="17">
        <f t="shared" si="100"/>
        <v>7100027</v>
      </c>
      <c r="B3230" s="17" t="s">
        <v>48</v>
      </c>
      <c r="C3230" s="15">
        <f>INDEX(装备!G:G,MATCH(属性!A3230,装备!A:A,0))</f>
        <v>12</v>
      </c>
      <c r="D3230" s="15" t="str">
        <f>INDEX(装备!E:E,MATCH(属性!A3230,装备!A:A,0))</f>
        <v>armour</v>
      </c>
      <c r="E3230" s="14">
        <v>108</v>
      </c>
      <c r="F3230" s="17">
        <f>INT((VLOOKUP($C3230,装备数值,2,0)+VLOOKUP($C3230,装备数值,5,0)*($E3230-1))*VLOOKUP($D3230,系数!$K$2:$O$7,2,0))</f>
        <v>4445</v>
      </c>
      <c r="G3230" s="17">
        <f>INT((VLOOKUP($C3230,装备数值,3,0)+VLOOKUP($C3230,装备数值,6,0)*($E3230-1))*VLOOKUP($D3230,系数!$K$2:$O$7,3,0))</f>
        <v>0</v>
      </c>
      <c r="H3230" s="17">
        <f t="shared" si="101"/>
        <v>0</v>
      </c>
      <c r="I3230" s="17">
        <f>INT((VLOOKUP($C3230,装备数值,4,0)+VLOOKUP($C3230,装备数值,7,0)*($E3230-1))*VLOOKUP($D3230,系数!$K$2:$O$7,4,0))</f>
        <v>0</v>
      </c>
      <c r="J3230" s="17">
        <f>INT((VLOOKUP($C3230,装备数值,4,0)+VLOOKUP($C3230,装备数值,7,0)*($E3230-1))*VLOOKUP($D3230,系数!$K$2:$O$7,5,0))</f>
        <v>0</v>
      </c>
      <c r="K3230" s="17">
        <f>INT(VLOOKUP(E3230,强化金币,2,1)*VLOOKUP(INDEX(装备!F:F,MATCH(属性!A3230,装备!A:A,0)),系数!$K$12:$M$15,3,0))</f>
        <v>247500</v>
      </c>
      <c r="L3230" s="17"/>
      <c r="M3230" s="17"/>
      <c r="N3230" s="17"/>
      <c r="O3230" s="17">
        <f>IF(E3230=1,"",VLOOKUP(E3230,系数!$S$2:$AB$12,MATCH(属性!C3230,评级,0),1))</f>
        <v>0</v>
      </c>
    </row>
    <row r="3231" spans="1:15" ht="17.25" thickBot="1" x14ac:dyDescent="0.4">
      <c r="A3231" s="17">
        <f t="shared" si="100"/>
        <v>7100027</v>
      </c>
      <c r="B3231" s="17" t="s">
        <v>48</v>
      </c>
      <c r="C3231" s="15">
        <f>INDEX(装备!G:G,MATCH(属性!A3231,装备!A:A,0))</f>
        <v>12</v>
      </c>
      <c r="D3231" s="15" t="str">
        <f>INDEX(装备!E:E,MATCH(属性!A3231,装备!A:A,0))</f>
        <v>armour</v>
      </c>
      <c r="E3231" s="14">
        <v>109</v>
      </c>
      <c r="F3231" s="17">
        <f>INT((VLOOKUP($C3231,装备数值,2,0)+VLOOKUP($C3231,装备数值,5,0)*($E3231-1))*VLOOKUP($D3231,系数!$K$2:$O$7,2,0))</f>
        <v>4480</v>
      </c>
      <c r="G3231" s="17">
        <f>INT((VLOOKUP($C3231,装备数值,3,0)+VLOOKUP($C3231,装备数值,6,0)*($E3231-1))*VLOOKUP($D3231,系数!$K$2:$O$7,3,0))</f>
        <v>0</v>
      </c>
      <c r="H3231" s="17">
        <f t="shared" si="101"/>
        <v>0</v>
      </c>
      <c r="I3231" s="17">
        <f>INT((VLOOKUP($C3231,装备数值,4,0)+VLOOKUP($C3231,装备数值,7,0)*($E3231-1))*VLOOKUP($D3231,系数!$K$2:$O$7,4,0))</f>
        <v>0</v>
      </c>
      <c r="J3231" s="17">
        <f>INT((VLOOKUP($C3231,装备数值,4,0)+VLOOKUP($C3231,装备数值,7,0)*($E3231-1))*VLOOKUP($D3231,系数!$K$2:$O$7,5,0))</f>
        <v>0</v>
      </c>
      <c r="K3231" s="17">
        <f>INT(VLOOKUP(E3231,强化金币,2,1)*VLOOKUP(INDEX(装备!F:F,MATCH(属性!A3231,装备!A:A,0)),系数!$K$12:$M$15,3,0))</f>
        <v>247500</v>
      </c>
      <c r="L3231" s="17"/>
      <c r="M3231" s="17"/>
      <c r="N3231" s="17"/>
      <c r="O3231" s="17">
        <f>IF(E3231=1,"",VLOOKUP(E3231,系数!$S$2:$AB$12,MATCH(属性!C3231,评级,0),1))</f>
        <v>0</v>
      </c>
    </row>
    <row r="3232" spans="1:15" ht="17.25" thickBot="1" x14ac:dyDescent="0.4">
      <c r="A3232" s="17">
        <f t="shared" si="100"/>
        <v>7100027</v>
      </c>
      <c r="B3232" s="17" t="s">
        <v>48</v>
      </c>
      <c r="C3232" s="15">
        <f>INDEX(装备!G:G,MATCH(属性!A3232,装备!A:A,0))</f>
        <v>12</v>
      </c>
      <c r="D3232" s="15" t="str">
        <f>INDEX(装备!E:E,MATCH(属性!A3232,装备!A:A,0))</f>
        <v>armour</v>
      </c>
      <c r="E3232" s="14">
        <v>110</v>
      </c>
      <c r="F3232" s="17">
        <f>INT((VLOOKUP($C3232,装备数值,2,0)+VLOOKUP($C3232,装备数值,5,0)*($E3232-1))*VLOOKUP($D3232,系数!$K$2:$O$7,2,0))</f>
        <v>4515</v>
      </c>
      <c r="G3232" s="17">
        <f>INT((VLOOKUP($C3232,装备数值,3,0)+VLOOKUP($C3232,装备数值,6,0)*($E3232-1))*VLOOKUP($D3232,系数!$K$2:$O$7,3,0))</f>
        <v>0</v>
      </c>
      <c r="H3232" s="17">
        <f t="shared" si="101"/>
        <v>0</v>
      </c>
      <c r="I3232" s="17">
        <f>INT((VLOOKUP($C3232,装备数值,4,0)+VLOOKUP($C3232,装备数值,7,0)*($E3232-1))*VLOOKUP($D3232,系数!$K$2:$O$7,4,0))</f>
        <v>0</v>
      </c>
      <c r="J3232" s="17">
        <f>INT((VLOOKUP($C3232,装备数值,4,0)+VLOOKUP($C3232,装备数值,7,0)*($E3232-1))*VLOOKUP($D3232,系数!$K$2:$O$7,5,0))</f>
        <v>0</v>
      </c>
      <c r="K3232" s="17">
        <f>INT(VLOOKUP(E3232,强化金币,2,1)*VLOOKUP(INDEX(装备!F:F,MATCH(属性!A3232,装备!A:A,0)),系数!$K$12:$M$15,3,0))</f>
        <v>247500</v>
      </c>
      <c r="L3232" s="17"/>
      <c r="M3232" s="17"/>
      <c r="N3232" s="17"/>
      <c r="O3232" s="17">
        <f>IF(E3232=1,"",VLOOKUP(E3232,系数!$S$2:$AB$12,MATCH(属性!C3232,评级,0),1))</f>
        <v>0</v>
      </c>
    </row>
    <row r="3233" spans="1:15" ht="17.25" thickBot="1" x14ac:dyDescent="0.4">
      <c r="A3233" s="17">
        <f t="shared" si="100"/>
        <v>7100027</v>
      </c>
      <c r="B3233" s="17" t="s">
        <v>48</v>
      </c>
      <c r="C3233" s="15">
        <f>INDEX(装备!G:G,MATCH(属性!A3233,装备!A:A,0))</f>
        <v>12</v>
      </c>
      <c r="D3233" s="15" t="str">
        <f>INDEX(装备!E:E,MATCH(属性!A3233,装备!A:A,0))</f>
        <v>armour</v>
      </c>
      <c r="E3233" s="14">
        <v>111</v>
      </c>
      <c r="F3233" s="17">
        <f>INT((VLOOKUP($C3233,装备数值,2,0)+VLOOKUP($C3233,装备数值,5,0)*($E3233-1))*VLOOKUP($D3233,系数!$K$2:$O$7,2,0))</f>
        <v>4550</v>
      </c>
      <c r="G3233" s="17">
        <f>INT((VLOOKUP($C3233,装备数值,3,0)+VLOOKUP($C3233,装备数值,6,0)*($E3233-1))*VLOOKUP($D3233,系数!$K$2:$O$7,3,0))</f>
        <v>0</v>
      </c>
      <c r="H3233" s="17">
        <f t="shared" si="101"/>
        <v>0</v>
      </c>
      <c r="I3233" s="17">
        <f>INT((VLOOKUP($C3233,装备数值,4,0)+VLOOKUP($C3233,装备数值,7,0)*($E3233-1))*VLOOKUP($D3233,系数!$K$2:$O$7,4,0))</f>
        <v>0</v>
      </c>
      <c r="J3233" s="17">
        <f>INT((VLOOKUP($C3233,装备数值,4,0)+VLOOKUP($C3233,装备数值,7,0)*($E3233-1))*VLOOKUP($D3233,系数!$K$2:$O$7,5,0))</f>
        <v>0</v>
      </c>
      <c r="K3233" s="17">
        <f>INT(VLOOKUP(E3233,强化金币,2,1)*VLOOKUP(INDEX(装备!F:F,MATCH(属性!A3233,装备!A:A,0)),系数!$K$12:$M$15,3,0))</f>
        <v>247500</v>
      </c>
      <c r="L3233" s="17"/>
      <c r="M3233" s="17"/>
      <c r="N3233" s="17"/>
      <c r="O3233" s="17">
        <f>IF(E3233=1,"",VLOOKUP(E3233,系数!$S$2:$AB$12,MATCH(属性!C3233,评级,0),1))</f>
        <v>0</v>
      </c>
    </row>
    <row r="3234" spans="1:15" ht="17.25" thickBot="1" x14ac:dyDescent="0.4">
      <c r="A3234" s="17">
        <f t="shared" si="100"/>
        <v>7100027</v>
      </c>
      <c r="B3234" s="17" t="s">
        <v>48</v>
      </c>
      <c r="C3234" s="15">
        <f>INDEX(装备!G:G,MATCH(属性!A3234,装备!A:A,0))</f>
        <v>12</v>
      </c>
      <c r="D3234" s="15" t="str">
        <f>INDEX(装备!E:E,MATCH(属性!A3234,装备!A:A,0))</f>
        <v>armour</v>
      </c>
      <c r="E3234" s="14">
        <v>112</v>
      </c>
      <c r="F3234" s="17">
        <f>INT((VLOOKUP($C3234,装备数值,2,0)+VLOOKUP($C3234,装备数值,5,0)*($E3234-1))*VLOOKUP($D3234,系数!$K$2:$O$7,2,0))</f>
        <v>4585</v>
      </c>
      <c r="G3234" s="17">
        <f>INT((VLOOKUP($C3234,装备数值,3,0)+VLOOKUP($C3234,装备数值,6,0)*($E3234-1))*VLOOKUP($D3234,系数!$K$2:$O$7,3,0))</f>
        <v>0</v>
      </c>
      <c r="H3234" s="17">
        <f t="shared" si="101"/>
        <v>0</v>
      </c>
      <c r="I3234" s="17">
        <f>INT((VLOOKUP($C3234,装备数值,4,0)+VLOOKUP($C3234,装备数值,7,0)*($E3234-1))*VLOOKUP($D3234,系数!$K$2:$O$7,4,0))</f>
        <v>0</v>
      </c>
      <c r="J3234" s="17">
        <f>INT((VLOOKUP($C3234,装备数值,4,0)+VLOOKUP($C3234,装备数值,7,0)*($E3234-1))*VLOOKUP($D3234,系数!$K$2:$O$7,5,0))</f>
        <v>0</v>
      </c>
      <c r="K3234" s="17">
        <f>INT(VLOOKUP(E3234,强化金币,2,1)*VLOOKUP(INDEX(装备!F:F,MATCH(属性!A3234,装备!A:A,0)),系数!$K$12:$M$15,3,0))</f>
        <v>247500</v>
      </c>
      <c r="L3234" s="17"/>
      <c r="M3234" s="17"/>
      <c r="N3234" s="17"/>
      <c r="O3234" s="17">
        <f>IF(E3234=1,"",VLOOKUP(E3234,系数!$S$2:$AB$12,MATCH(属性!C3234,评级,0),1))</f>
        <v>0</v>
      </c>
    </row>
    <row r="3235" spans="1:15" ht="17.25" thickBot="1" x14ac:dyDescent="0.4">
      <c r="A3235" s="17">
        <f t="shared" si="100"/>
        <v>7100027</v>
      </c>
      <c r="B3235" s="17" t="s">
        <v>48</v>
      </c>
      <c r="C3235" s="15">
        <f>INDEX(装备!G:G,MATCH(属性!A3235,装备!A:A,0))</f>
        <v>12</v>
      </c>
      <c r="D3235" s="15" t="str">
        <f>INDEX(装备!E:E,MATCH(属性!A3235,装备!A:A,0))</f>
        <v>armour</v>
      </c>
      <c r="E3235" s="14">
        <v>113</v>
      </c>
      <c r="F3235" s="17">
        <f>INT((VLOOKUP($C3235,装备数值,2,0)+VLOOKUP($C3235,装备数值,5,0)*($E3235-1))*VLOOKUP($D3235,系数!$K$2:$O$7,2,0))</f>
        <v>4620</v>
      </c>
      <c r="G3235" s="17">
        <f>INT((VLOOKUP($C3235,装备数值,3,0)+VLOOKUP($C3235,装备数值,6,0)*($E3235-1))*VLOOKUP($D3235,系数!$K$2:$O$7,3,0))</f>
        <v>0</v>
      </c>
      <c r="H3235" s="17">
        <f t="shared" si="101"/>
        <v>0</v>
      </c>
      <c r="I3235" s="17">
        <f>INT((VLOOKUP($C3235,装备数值,4,0)+VLOOKUP($C3235,装备数值,7,0)*($E3235-1))*VLOOKUP($D3235,系数!$K$2:$O$7,4,0))</f>
        <v>0</v>
      </c>
      <c r="J3235" s="17">
        <f>INT((VLOOKUP($C3235,装备数值,4,0)+VLOOKUP($C3235,装备数值,7,0)*($E3235-1))*VLOOKUP($D3235,系数!$K$2:$O$7,5,0))</f>
        <v>0</v>
      </c>
      <c r="K3235" s="17">
        <f>INT(VLOOKUP(E3235,强化金币,2,1)*VLOOKUP(INDEX(装备!F:F,MATCH(属性!A3235,装备!A:A,0)),系数!$K$12:$M$15,3,0))</f>
        <v>247500</v>
      </c>
      <c r="L3235" s="17"/>
      <c r="M3235" s="17"/>
      <c r="N3235" s="17"/>
      <c r="O3235" s="17">
        <f>IF(E3235=1,"",VLOOKUP(E3235,系数!$S$2:$AB$12,MATCH(属性!C3235,评级,0),1))</f>
        <v>0</v>
      </c>
    </row>
    <row r="3236" spans="1:15" ht="17.25" thickBot="1" x14ac:dyDescent="0.4">
      <c r="A3236" s="17">
        <f t="shared" si="100"/>
        <v>7100027</v>
      </c>
      <c r="B3236" s="17" t="s">
        <v>48</v>
      </c>
      <c r="C3236" s="15">
        <f>INDEX(装备!G:G,MATCH(属性!A3236,装备!A:A,0))</f>
        <v>12</v>
      </c>
      <c r="D3236" s="15" t="str">
        <f>INDEX(装备!E:E,MATCH(属性!A3236,装备!A:A,0))</f>
        <v>armour</v>
      </c>
      <c r="E3236" s="14">
        <v>114</v>
      </c>
      <c r="F3236" s="17">
        <f>INT((VLOOKUP($C3236,装备数值,2,0)+VLOOKUP($C3236,装备数值,5,0)*($E3236-1))*VLOOKUP($D3236,系数!$K$2:$O$7,2,0))</f>
        <v>4655</v>
      </c>
      <c r="G3236" s="17">
        <f>INT((VLOOKUP($C3236,装备数值,3,0)+VLOOKUP($C3236,装备数值,6,0)*($E3236-1))*VLOOKUP($D3236,系数!$K$2:$O$7,3,0))</f>
        <v>0</v>
      </c>
      <c r="H3236" s="17">
        <f t="shared" si="101"/>
        <v>0</v>
      </c>
      <c r="I3236" s="17">
        <f>INT((VLOOKUP($C3236,装备数值,4,0)+VLOOKUP($C3236,装备数值,7,0)*($E3236-1))*VLOOKUP($D3236,系数!$K$2:$O$7,4,0))</f>
        <v>0</v>
      </c>
      <c r="J3236" s="17">
        <f>INT((VLOOKUP($C3236,装备数值,4,0)+VLOOKUP($C3236,装备数值,7,0)*($E3236-1))*VLOOKUP($D3236,系数!$K$2:$O$7,5,0))</f>
        <v>0</v>
      </c>
      <c r="K3236" s="17">
        <f>INT(VLOOKUP(E3236,强化金币,2,1)*VLOOKUP(INDEX(装备!F:F,MATCH(属性!A3236,装备!A:A,0)),系数!$K$12:$M$15,3,0))</f>
        <v>247500</v>
      </c>
      <c r="L3236" s="17"/>
      <c r="M3236" s="17"/>
      <c r="N3236" s="17"/>
      <c r="O3236" s="17">
        <f>IF(E3236=1,"",VLOOKUP(E3236,系数!$S$2:$AB$12,MATCH(属性!C3236,评级,0),1))</f>
        <v>0</v>
      </c>
    </row>
    <row r="3237" spans="1:15" ht="17.25" thickBot="1" x14ac:dyDescent="0.4">
      <c r="A3237" s="17">
        <f t="shared" si="100"/>
        <v>7100027</v>
      </c>
      <c r="B3237" s="17" t="s">
        <v>48</v>
      </c>
      <c r="C3237" s="15">
        <f>INDEX(装备!G:G,MATCH(属性!A3237,装备!A:A,0))</f>
        <v>12</v>
      </c>
      <c r="D3237" s="15" t="str">
        <f>INDEX(装备!E:E,MATCH(属性!A3237,装备!A:A,0))</f>
        <v>armour</v>
      </c>
      <c r="E3237" s="14">
        <v>115</v>
      </c>
      <c r="F3237" s="17">
        <f>INT((VLOOKUP($C3237,装备数值,2,0)+VLOOKUP($C3237,装备数值,5,0)*($E3237-1))*VLOOKUP($D3237,系数!$K$2:$O$7,2,0))</f>
        <v>4690</v>
      </c>
      <c r="G3237" s="17">
        <f>INT((VLOOKUP($C3237,装备数值,3,0)+VLOOKUP($C3237,装备数值,6,0)*($E3237-1))*VLOOKUP($D3237,系数!$K$2:$O$7,3,0))</f>
        <v>0</v>
      </c>
      <c r="H3237" s="17">
        <f t="shared" si="101"/>
        <v>0</v>
      </c>
      <c r="I3237" s="17">
        <f>INT((VLOOKUP($C3237,装备数值,4,0)+VLOOKUP($C3237,装备数值,7,0)*($E3237-1))*VLOOKUP($D3237,系数!$K$2:$O$7,4,0))</f>
        <v>0</v>
      </c>
      <c r="J3237" s="17">
        <f>INT((VLOOKUP($C3237,装备数值,4,0)+VLOOKUP($C3237,装备数值,7,0)*($E3237-1))*VLOOKUP($D3237,系数!$K$2:$O$7,5,0))</f>
        <v>0</v>
      </c>
      <c r="K3237" s="17">
        <f>INT(VLOOKUP(E3237,强化金币,2,1)*VLOOKUP(INDEX(装备!F:F,MATCH(属性!A3237,装备!A:A,0)),系数!$K$12:$M$15,3,0))</f>
        <v>247500</v>
      </c>
      <c r="L3237" s="17"/>
      <c r="M3237" s="17"/>
      <c r="N3237" s="17"/>
      <c r="O3237" s="17">
        <f>IF(E3237=1,"",VLOOKUP(E3237,系数!$S$2:$AB$12,MATCH(属性!C3237,评级,0),1))</f>
        <v>0</v>
      </c>
    </row>
    <row r="3238" spans="1:15" ht="17.25" thickBot="1" x14ac:dyDescent="0.4">
      <c r="A3238" s="17">
        <f t="shared" si="100"/>
        <v>7100027</v>
      </c>
      <c r="B3238" s="17" t="s">
        <v>48</v>
      </c>
      <c r="C3238" s="15">
        <f>INDEX(装备!G:G,MATCH(属性!A3238,装备!A:A,0))</f>
        <v>12</v>
      </c>
      <c r="D3238" s="15" t="str">
        <f>INDEX(装备!E:E,MATCH(属性!A3238,装备!A:A,0))</f>
        <v>armour</v>
      </c>
      <c r="E3238" s="14">
        <v>116</v>
      </c>
      <c r="F3238" s="17">
        <f>INT((VLOOKUP($C3238,装备数值,2,0)+VLOOKUP($C3238,装备数值,5,0)*($E3238-1))*VLOOKUP($D3238,系数!$K$2:$O$7,2,0))</f>
        <v>4725</v>
      </c>
      <c r="G3238" s="17">
        <f>INT((VLOOKUP($C3238,装备数值,3,0)+VLOOKUP($C3238,装备数值,6,0)*($E3238-1))*VLOOKUP($D3238,系数!$K$2:$O$7,3,0))</f>
        <v>0</v>
      </c>
      <c r="H3238" s="17">
        <f t="shared" si="101"/>
        <v>0</v>
      </c>
      <c r="I3238" s="17">
        <f>INT((VLOOKUP($C3238,装备数值,4,0)+VLOOKUP($C3238,装备数值,7,0)*($E3238-1))*VLOOKUP($D3238,系数!$K$2:$O$7,4,0))</f>
        <v>0</v>
      </c>
      <c r="J3238" s="17">
        <f>INT((VLOOKUP($C3238,装备数值,4,0)+VLOOKUP($C3238,装备数值,7,0)*($E3238-1))*VLOOKUP($D3238,系数!$K$2:$O$7,5,0))</f>
        <v>0</v>
      </c>
      <c r="K3238" s="17">
        <f>INT(VLOOKUP(E3238,强化金币,2,1)*VLOOKUP(INDEX(装备!F:F,MATCH(属性!A3238,装备!A:A,0)),系数!$K$12:$M$15,3,0))</f>
        <v>247500</v>
      </c>
      <c r="L3238" s="17"/>
      <c r="M3238" s="17"/>
      <c r="N3238" s="17"/>
      <c r="O3238" s="17">
        <f>IF(E3238=1,"",VLOOKUP(E3238,系数!$S$2:$AB$12,MATCH(属性!C3238,评级,0),1))</f>
        <v>0</v>
      </c>
    </row>
    <row r="3239" spans="1:15" ht="17.25" thickBot="1" x14ac:dyDescent="0.4">
      <c r="A3239" s="17">
        <f t="shared" si="100"/>
        <v>7100027</v>
      </c>
      <c r="B3239" s="17" t="s">
        <v>48</v>
      </c>
      <c r="C3239" s="15">
        <f>INDEX(装备!G:G,MATCH(属性!A3239,装备!A:A,0))</f>
        <v>12</v>
      </c>
      <c r="D3239" s="15" t="str">
        <f>INDEX(装备!E:E,MATCH(属性!A3239,装备!A:A,0))</f>
        <v>armour</v>
      </c>
      <c r="E3239" s="14">
        <v>117</v>
      </c>
      <c r="F3239" s="17">
        <f>INT((VLOOKUP($C3239,装备数值,2,0)+VLOOKUP($C3239,装备数值,5,0)*($E3239-1))*VLOOKUP($D3239,系数!$K$2:$O$7,2,0))</f>
        <v>4760</v>
      </c>
      <c r="G3239" s="17">
        <f>INT((VLOOKUP($C3239,装备数值,3,0)+VLOOKUP($C3239,装备数值,6,0)*($E3239-1))*VLOOKUP($D3239,系数!$K$2:$O$7,3,0))</f>
        <v>0</v>
      </c>
      <c r="H3239" s="17">
        <f t="shared" si="101"/>
        <v>0</v>
      </c>
      <c r="I3239" s="17">
        <f>INT((VLOOKUP($C3239,装备数值,4,0)+VLOOKUP($C3239,装备数值,7,0)*($E3239-1))*VLOOKUP($D3239,系数!$K$2:$O$7,4,0))</f>
        <v>0</v>
      </c>
      <c r="J3239" s="17">
        <f>INT((VLOOKUP($C3239,装备数值,4,0)+VLOOKUP($C3239,装备数值,7,0)*($E3239-1))*VLOOKUP($D3239,系数!$K$2:$O$7,5,0))</f>
        <v>0</v>
      </c>
      <c r="K3239" s="17">
        <f>INT(VLOOKUP(E3239,强化金币,2,1)*VLOOKUP(INDEX(装备!F:F,MATCH(属性!A3239,装备!A:A,0)),系数!$K$12:$M$15,3,0))</f>
        <v>247500</v>
      </c>
      <c r="L3239" s="17"/>
      <c r="M3239" s="17"/>
      <c r="N3239" s="17"/>
      <c r="O3239" s="17">
        <f>IF(E3239=1,"",VLOOKUP(E3239,系数!$S$2:$AB$12,MATCH(属性!C3239,评级,0),1))</f>
        <v>0</v>
      </c>
    </row>
    <row r="3240" spans="1:15" ht="17.25" thickBot="1" x14ac:dyDescent="0.4">
      <c r="A3240" s="17">
        <f t="shared" si="100"/>
        <v>7100027</v>
      </c>
      <c r="B3240" s="17" t="s">
        <v>48</v>
      </c>
      <c r="C3240" s="15">
        <f>INDEX(装备!G:G,MATCH(属性!A3240,装备!A:A,0))</f>
        <v>12</v>
      </c>
      <c r="D3240" s="15" t="str">
        <f>INDEX(装备!E:E,MATCH(属性!A3240,装备!A:A,0))</f>
        <v>armour</v>
      </c>
      <c r="E3240" s="14">
        <v>118</v>
      </c>
      <c r="F3240" s="17">
        <f>INT((VLOOKUP($C3240,装备数值,2,0)+VLOOKUP($C3240,装备数值,5,0)*($E3240-1))*VLOOKUP($D3240,系数!$K$2:$O$7,2,0))</f>
        <v>4795</v>
      </c>
      <c r="G3240" s="17">
        <f>INT((VLOOKUP($C3240,装备数值,3,0)+VLOOKUP($C3240,装备数值,6,0)*($E3240-1))*VLOOKUP($D3240,系数!$K$2:$O$7,3,0))</f>
        <v>0</v>
      </c>
      <c r="H3240" s="17">
        <f t="shared" si="101"/>
        <v>0</v>
      </c>
      <c r="I3240" s="17">
        <f>INT((VLOOKUP($C3240,装备数值,4,0)+VLOOKUP($C3240,装备数值,7,0)*($E3240-1))*VLOOKUP($D3240,系数!$K$2:$O$7,4,0))</f>
        <v>0</v>
      </c>
      <c r="J3240" s="17">
        <f>INT((VLOOKUP($C3240,装备数值,4,0)+VLOOKUP($C3240,装备数值,7,0)*($E3240-1))*VLOOKUP($D3240,系数!$K$2:$O$7,5,0))</f>
        <v>0</v>
      </c>
      <c r="K3240" s="17">
        <f>INT(VLOOKUP(E3240,强化金币,2,1)*VLOOKUP(INDEX(装备!F:F,MATCH(属性!A3240,装备!A:A,0)),系数!$K$12:$M$15,3,0))</f>
        <v>247500</v>
      </c>
      <c r="L3240" s="17"/>
      <c r="M3240" s="17"/>
      <c r="N3240" s="17"/>
      <c r="O3240" s="17">
        <f>IF(E3240=1,"",VLOOKUP(E3240,系数!$S$2:$AB$12,MATCH(属性!C3240,评级,0),1))</f>
        <v>0</v>
      </c>
    </row>
    <row r="3241" spans="1:15" ht="17.25" thickBot="1" x14ac:dyDescent="0.4">
      <c r="A3241" s="17">
        <f t="shared" si="100"/>
        <v>7100027</v>
      </c>
      <c r="B3241" s="17" t="s">
        <v>48</v>
      </c>
      <c r="C3241" s="15">
        <f>INDEX(装备!G:G,MATCH(属性!A3241,装备!A:A,0))</f>
        <v>12</v>
      </c>
      <c r="D3241" s="15" t="str">
        <f>INDEX(装备!E:E,MATCH(属性!A3241,装备!A:A,0))</f>
        <v>armour</v>
      </c>
      <c r="E3241" s="14">
        <v>119</v>
      </c>
      <c r="F3241" s="17">
        <f>INT((VLOOKUP($C3241,装备数值,2,0)+VLOOKUP($C3241,装备数值,5,0)*($E3241-1))*VLOOKUP($D3241,系数!$K$2:$O$7,2,0))</f>
        <v>4830</v>
      </c>
      <c r="G3241" s="17">
        <f>INT((VLOOKUP($C3241,装备数值,3,0)+VLOOKUP($C3241,装备数值,6,0)*($E3241-1))*VLOOKUP($D3241,系数!$K$2:$O$7,3,0))</f>
        <v>0</v>
      </c>
      <c r="H3241" s="17">
        <f t="shared" si="101"/>
        <v>0</v>
      </c>
      <c r="I3241" s="17">
        <f>INT((VLOOKUP($C3241,装备数值,4,0)+VLOOKUP($C3241,装备数值,7,0)*($E3241-1))*VLOOKUP($D3241,系数!$K$2:$O$7,4,0))</f>
        <v>0</v>
      </c>
      <c r="J3241" s="17">
        <f>INT((VLOOKUP($C3241,装备数值,4,0)+VLOOKUP($C3241,装备数值,7,0)*($E3241-1))*VLOOKUP($D3241,系数!$K$2:$O$7,5,0))</f>
        <v>0</v>
      </c>
      <c r="K3241" s="17">
        <f>INT(VLOOKUP(E3241,强化金币,2,1)*VLOOKUP(INDEX(装备!F:F,MATCH(属性!A3241,装备!A:A,0)),系数!$K$12:$M$15,3,0))</f>
        <v>247500</v>
      </c>
      <c r="L3241" s="17"/>
      <c r="M3241" s="17"/>
      <c r="N3241" s="17"/>
      <c r="O3241" s="17">
        <f>IF(E3241=1,"",VLOOKUP(E3241,系数!$S$2:$AB$12,MATCH(属性!C3241,评级,0),1))</f>
        <v>0</v>
      </c>
    </row>
    <row r="3242" spans="1:15" ht="17.25" thickBot="1" x14ac:dyDescent="0.4">
      <c r="A3242" s="17">
        <f t="shared" si="100"/>
        <v>7100027</v>
      </c>
      <c r="B3242" s="17" t="s">
        <v>48</v>
      </c>
      <c r="C3242" s="15">
        <f>INDEX(装备!G:G,MATCH(属性!A3242,装备!A:A,0))</f>
        <v>12</v>
      </c>
      <c r="D3242" s="15" t="str">
        <f>INDEX(装备!E:E,MATCH(属性!A3242,装备!A:A,0))</f>
        <v>armour</v>
      </c>
      <c r="E3242" s="14">
        <v>120</v>
      </c>
      <c r="F3242" s="17">
        <f>INT((VLOOKUP($C3242,装备数值,2,0)+VLOOKUP($C3242,装备数值,5,0)*($E3242-1))*VLOOKUP($D3242,系数!$K$2:$O$7,2,0))</f>
        <v>4865</v>
      </c>
      <c r="G3242" s="17">
        <f>INT((VLOOKUP($C3242,装备数值,3,0)+VLOOKUP($C3242,装备数值,6,0)*($E3242-1))*VLOOKUP($D3242,系数!$K$2:$O$7,3,0))</f>
        <v>0</v>
      </c>
      <c r="H3242" s="17">
        <f t="shared" si="101"/>
        <v>0</v>
      </c>
      <c r="I3242" s="17">
        <f>INT((VLOOKUP($C3242,装备数值,4,0)+VLOOKUP($C3242,装备数值,7,0)*($E3242-1))*VLOOKUP($D3242,系数!$K$2:$O$7,4,0))</f>
        <v>0</v>
      </c>
      <c r="J3242" s="17">
        <f>INT((VLOOKUP($C3242,装备数值,4,0)+VLOOKUP($C3242,装备数值,7,0)*($E3242-1))*VLOOKUP($D3242,系数!$K$2:$O$7,5,0))</f>
        <v>0</v>
      </c>
      <c r="K3242" s="17">
        <f>INT(VLOOKUP(E3242,强化金币,2,1)*VLOOKUP(INDEX(装备!F:F,MATCH(属性!A3242,装备!A:A,0)),系数!$K$12:$M$15,3,0))</f>
        <v>247500</v>
      </c>
      <c r="L3242" s="17"/>
      <c r="M3242" s="17"/>
      <c r="N3242" s="17"/>
      <c r="O3242" s="17">
        <f>IF(E3242=1,"",VLOOKUP(E3242,系数!$S$2:$AB$12,MATCH(属性!C3242,评级,0),1))</f>
        <v>0</v>
      </c>
    </row>
    <row r="3243" spans="1:15" ht="17.25" thickBot="1" x14ac:dyDescent="0.4">
      <c r="A3243" s="15">
        <f t="shared" si="100"/>
        <v>7100028</v>
      </c>
      <c r="B3243" s="15" t="s">
        <v>88</v>
      </c>
      <c r="C3243" s="15">
        <f>INDEX(装备!G:G,MATCH(属性!A3243,装备!A:A,0))</f>
        <v>12</v>
      </c>
      <c r="D3243" s="15" t="str">
        <f>INDEX(装备!E:E,MATCH(属性!A3243,装备!A:A,0))</f>
        <v>trousers</v>
      </c>
      <c r="E3243" s="16">
        <v>1</v>
      </c>
      <c r="F3243" s="17">
        <f>INT((VLOOKUP($C3243,装备数值,2,0)+VLOOKUP($C3243,装备数值,5,0)*($E3243-1))*VLOOKUP($D3243,系数!$K$2:$O$7,2,0))</f>
        <v>700</v>
      </c>
      <c r="G3243" s="17">
        <f>INT((VLOOKUP($C3243,装备数值,3,0)+VLOOKUP($C3243,装备数值,6,0)*($E3243-1))*VLOOKUP($D3243,系数!$K$2:$O$7,3,0))</f>
        <v>0</v>
      </c>
      <c r="H3243" s="17">
        <f t="shared" si="101"/>
        <v>0</v>
      </c>
      <c r="I3243" s="17">
        <f>INT((VLOOKUP($C3243,装备数值,4,0)+VLOOKUP($C3243,装备数值,7,0)*($E3243-1))*VLOOKUP($D3243,系数!$K$2:$O$7,4,0))</f>
        <v>0</v>
      </c>
      <c r="J3243" s="17">
        <f>INT((VLOOKUP($C3243,装备数值,4,0)+VLOOKUP($C3243,装备数值,7,0)*($E3243-1))*VLOOKUP($D3243,系数!$K$2:$O$7,5,0))</f>
        <v>0</v>
      </c>
      <c r="K3243" s="17">
        <f>INT(VLOOKUP(E3243,强化金币,2,1)*VLOOKUP(INDEX(装备!F:F,MATCH(属性!A3243,装备!A:A,0)),系数!$K$12:$M$15,3,0))</f>
        <v>27</v>
      </c>
      <c r="L3243" s="17"/>
      <c r="M3243" s="17"/>
      <c r="N3243" s="17"/>
      <c r="O3243" s="17" t="str">
        <f>IF(E3243=1,"",VLOOKUP(E3243,系数!$S$2:$AB$12,MATCH(属性!C3243,评级,0),1))</f>
        <v/>
      </c>
    </row>
    <row r="3244" spans="1:15" ht="17.25" thickBot="1" x14ac:dyDescent="0.4">
      <c r="A3244" s="17">
        <f t="shared" si="100"/>
        <v>7100028</v>
      </c>
      <c r="B3244" s="17" t="s">
        <v>88</v>
      </c>
      <c r="C3244" s="15">
        <f>INDEX(装备!G:G,MATCH(属性!A3244,装备!A:A,0))</f>
        <v>12</v>
      </c>
      <c r="D3244" s="15" t="str">
        <f>INDEX(装备!E:E,MATCH(属性!A3244,装备!A:A,0))</f>
        <v>trousers</v>
      </c>
      <c r="E3244" s="14">
        <v>2</v>
      </c>
      <c r="F3244" s="17">
        <f>INT((VLOOKUP($C3244,装备数值,2,0)+VLOOKUP($C3244,装备数值,5,0)*($E3244-1))*VLOOKUP($D3244,系数!$K$2:$O$7,2,0))</f>
        <v>735</v>
      </c>
      <c r="G3244" s="17">
        <f>INT((VLOOKUP($C3244,装备数值,3,0)+VLOOKUP($C3244,装备数值,6,0)*($E3244-1))*VLOOKUP($D3244,系数!$K$2:$O$7,3,0))</f>
        <v>0</v>
      </c>
      <c r="H3244" s="17">
        <f t="shared" si="101"/>
        <v>0</v>
      </c>
      <c r="I3244" s="17">
        <f>INT((VLOOKUP($C3244,装备数值,4,0)+VLOOKUP($C3244,装备数值,7,0)*($E3244-1))*VLOOKUP($D3244,系数!$K$2:$O$7,4,0))</f>
        <v>0</v>
      </c>
      <c r="J3244" s="17">
        <f>INT((VLOOKUP($C3244,装备数值,4,0)+VLOOKUP($C3244,装备数值,7,0)*($E3244-1))*VLOOKUP($D3244,系数!$K$2:$O$7,5,0))</f>
        <v>0</v>
      </c>
      <c r="K3244" s="17">
        <f>INT(VLOOKUP(E3244,强化金币,2,1)*VLOOKUP(INDEX(装备!F:F,MATCH(属性!A3244,装备!A:A,0)),系数!$K$12:$M$15,3,0))</f>
        <v>44</v>
      </c>
      <c r="L3244" s="17"/>
      <c r="M3244" s="17"/>
      <c r="N3244" s="17"/>
      <c r="O3244" s="17">
        <f>IF(E3244=1,"",VLOOKUP(E3244,系数!$S$2:$AB$12,MATCH(属性!C3244,评级,0),1))</f>
        <v>0</v>
      </c>
    </row>
    <row r="3245" spans="1:15" ht="17.25" thickBot="1" x14ac:dyDescent="0.4">
      <c r="A3245" s="17">
        <f t="shared" si="100"/>
        <v>7100028</v>
      </c>
      <c r="B3245" s="17" t="s">
        <v>88</v>
      </c>
      <c r="C3245" s="15">
        <f>INDEX(装备!G:G,MATCH(属性!A3245,装备!A:A,0))</f>
        <v>12</v>
      </c>
      <c r="D3245" s="15" t="str">
        <f>INDEX(装备!E:E,MATCH(属性!A3245,装备!A:A,0))</f>
        <v>trousers</v>
      </c>
      <c r="E3245" s="14">
        <v>3</v>
      </c>
      <c r="F3245" s="17">
        <f>INT((VLOOKUP($C3245,装备数值,2,0)+VLOOKUP($C3245,装备数值,5,0)*($E3245-1))*VLOOKUP($D3245,系数!$K$2:$O$7,2,0))</f>
        <v>770</v>
      </c>
      <c r="G3245" s="17">
        <f>INT((VLOOKUP($C3245,装备数值,3,0)+VLOOKUP($C3245,装备数值,6,0)*($E3245-1))*VLOOKUP($D3245,系数!$K$2:$O$7,3,0))</f>
        <v>0</v>
      </c>
      <c r="H3245" s="17">
        <f t="shared" si="101"/>
        <v>0</v>
      </c>
      <c r="I3245" s="17">
        <f>INT((VLOOKUP($C3245,装备数值,4,0)+VLOOKUP($C3245,装备数值,7,0)*($E3245-1))*VLOOKUP($D3245,系数!$K$2:$O$7,4,0))</f>
        <v>0</v>
      </c>
      <c r="J3245" s="17">
        <f>INT((VLOOKUP($C3245,装备数值,4,0)+VLOOKUP($C3245,装备数值,7,0)*($E3245-1))*VLOOKUP($D3245,系数!$K$2:$O$7,5,0))</f>
        <v>0</v>
      </c>
      <c r="K3245" s="17">
        <f>INT(VLOOKUP(E3245,强化金币,2,1)*VLOOKUP(INDEX(装备!F:F,MATCH(属性!A3245,装备!A:A,0)),系数!$K$12:$M$15,3,0))</f>
        <v>55</v>
      </c>
      <c r="L3245" s="17"/>
      <c r="M3245" s="17"/>
      <c r="N3245" s="17"/>
      <c r="O3245" s="17">
        <f>IF(E3245=1,"",VLOOKUP(E3245,系数!$S$2:$AB$12,MATCH(属性!C3245,评级,0),1))</f>
        <v>0</v>
      </c>
    </row>
    <row r="3246" spans="1:15" ht="17.25" thickBot="1" x14ac:dyDescent="0.4">
      <c r="A3246" s="17">
        <f t="shared" si="100"/>
        <v>7100028</v>
      </c>
      <c r="B3246" s="17" t="s">
        <v>88</v>
      </c>
      <c r="C3246" s="15">
        <f>INDEX(装备!G:G,MATCH(属性!A3246,装备!A:A,0))</f>
        <v>12</v>
      </c>
      <c r="D3246" s="15" t="str">
        <f>INDEX(装备!E:E,MATCH(属性!A3246,装备!A:A,0))</f>
        <v>trousers</v>
      </c>
      <c r="E3246" s="14">
        <v>4</v>
      </c>
      <c r="F3246" s="17">
        <f>INT((VLOOKUP($C3246,装备数值,2,0)+VLOOKUP($C3246,装备数值,5,0)*($E3246-1))*VLOOKUP($D3246,系数!$K$2:$O$7,2,0))</f>
        <v>805</v>
      </c>
      <c r="G3246" s="17">
        <f>INT((VLOOKUP($C3246,装备数值,3,0)+VLOOKUP($C3246,装备数值,6,0)*($E3246-1))*VLOOKUP($D3246,系数!$K$2:$O$7,3,0))</f>
        <v>0</v>
      </c>
      <c r="H3246" s="17">
        <f t="shared" si="101"/>
        <v>0</v>
      </c>
      <c r="I3246" s="17">
        <f>INT((VLOOKUP($C3246,装备数值,4,0)+VLOOKUP($C3246,装备数值,7,0)*($E3246-1))*VLOOKUP($D3246,系数!$K$2:$O$7,4,0))</f>
        <v>0</v>
      </c>
      <c r="J3246" s="17">
        <f>INT((VLOOKUP($C3246,装备数值,4,0)+VLOOKUP($C3246,装备数值,7,0)*($E3246-1))*VLOOKUP($D3246,系数!$K$2:$O$7,5,0))</f>
        <v>0</v>
      </c>
      <c r="K3246" s="17">
        <f>INT(VLOOKUP(E3246,强化金币,2,1)*VLOOKUP(INDEX(装备!F:F,MATCH(属性!A3246,装备!A:A,0)),系数!$K$12:$M$15,3,0))</f>
        <v>110</v>
      </c>
      <c r="L3246" s="17"/>
      <c r="M3246" s="17"/>
      <c r="N3246" s="17"/>
      <c r="O3246" s="17">
        <f>IF(E3246=1,"",VLOOKUP(E3246,系数!$S$2:$AB$12,MATCH(属性!C3246,评级,0),1))</f>
        <v>0</v>
      </c>
    </row>
    <row r="3247" spans="1:15" ht="17.25" thickBot="1" x14ac:dyDescent="0.4">
      <c r="A3247" s="17">
        <f t="shared" si="100"/>
        <v>7100028</v>
      </c>
      <c r="B3247" s="17" t="s">
        <v>88</v>
      </c>
      <c r="C3247" s="15">
        <f>INDEX(装备!G:G,MATCH(属性!A3247,装备!A:A,0))</f>
        <v>12</v>
      </c>
      <c r="D3247" s="15" t="str">
        <f>INDEX(装备!E:E,MATCH(属性!A3247,装备!A:A,0))</f>
        <v>trousers</v>
      </c>
      <c r="E3247" s="14">
        <v>5</v>
      </c>
      <c r="F3247" s="17">
        <f>INT((VLOOKUP($C3247,装备数值,2,0)+VLOOKUP($C3247,装备数值,5,0)*($E3247-1))*VLOOKUP($D3247,系数!$K$2:$O$7,2,0))</f>
        <v>840</v>
      </c>
      <c r="G3247" s="17">
        <f>INT((VLOOKUP($C3247,装备数值,3,0)+VLOOKUP($C3247,装备数值,6,0)*($E3247-1))*VLOOKUP($D3247,系数!$K$2:$O$7,3,0))</f>
        <v>0</v>
      </c>
      <c r="H3247" s="17">
        <f t="shared" si="101"/>
        <v>0</v>
      </c>
      <c r="I3247" s="17">
        <f>INT((VLOOKUP($C3247,装备数值,4,0)+VLOOKUP($C3247,装备数值,7,0)*($E3247-1))*VLOOKUP($D3247,系数!$K$2:$O$7,4,0))</f>
        <v>0</v>
      </c>
      <c r="J3247" s="17">
        <f>INT((VLOOKUP($C3247,装备数值,4,0)+VLOOKUP($C3247,装备数值,7,0)*($E3247-1))*VLOOKUP($D3247,系数!$K$2:$O$7,5,0))</f>
        <v>0</v>
      </c>
      <c r="K3247" s="17">
        <f>INT(VLOOKUP(E3247,强化金币,2,1)*VLOOKUP(INDEX(装备!F:F,MATCH(属性!A3247,装备!A:A,0)),系数!$K$12:$M$15,3,0))</f>
        <v>165</v>
      </c>
      <c r="L3247" s="17"/>
      <c r="M3247" s="17"/>
      <c r="N3247" s="17"/>
      <c r="O3247" s="17">
        <f>IF(E3247=1,"",VLOOKUP(E3247,系数!$S$2:$AB$12,MATCH(属性!C3247,评级,0),1))</f>
        <v>0</v>
      </c>
    </row>
    <row r="3248" spans="1:15" ht="17.25" thickBot="1" x14ac:dyDescent="0.4">
      <c r="A3248" s="17">
        <f t="shared" si="100"/>
        <v>7100028</v>
      </c>
      <c r="B3248" s="17" t="s">
        <v>88</v>
      </c>
      <c r="C3248" s="15">
        <f>INDEX(装备!G:G,MATCH(属性!A3248,装备!A:A,0))</f>
        <v>12</v>
      </c>
      <c r="D3248" s="15" t="str">
        <f>INDEX(装备!E:E,MATCH(属性!A3248,装备!A:A,0))</f>
        <v>trousers</v>
      </c>
      <c r="E3248" s="14">
        <v>6</v>
      </c>
      <c r="F3248" s="17">
        <f>INT((VLOOKUP($C3248,装备数值,2,0)+VLOOKUP($C3248,装备数值,5,0)*($E3248-1))*VLOOKUP($D3248,系数!$K$2:$O$7,2,0))</f>
        <v>875</v>
      </c>
      <c r="G3248" s="17">
        <f>INT((VLOOKUP($C3248,装备数值,3,0)+VLOOKUP($C3248,装备数值,6,0)*($E3248-1))*VLOOKUP($D3248,系数!$K$2:$O$7,3,0))</f>
        <v>0</v>
      </c>
      <c r="H3248" s="17">
        <f t="shared" si="101"/>
        <v>0</v>
      </c>
      <c r="I3248" s="17">
        <f>INT((VLOOKUP($C3248,装备数值,4,0)+VLOOKUP($C3248,装备数值,7,0)*($E3248-1))*VLOOKUP($D3248,系数!$K$2:$O$7,4,0))</f>
        <v>0</v>
      </c>
      <c r="J3248" s="17">
        <f>INT((VLOOKUP($C3248,装备数值,4,0)+VLOOKUP($C3248,装备数值,7,0)*($E3248-1))*VLOOKUP($D3248,系数!$K$2:$O$7,5,0))</f>
        <v>0</v>
      </c>
      <c r="K3248" s="17">
        <f>INT(VLOOKUP(E3248,强化金币,2,1)*VLOOKUP(INDEX(装备!F:F,MATCH(属性!A3248,装备!A:A,0)),系数!$K$12:$M$15,3,0))</f>
        <v>220</v>
      </c>
      <c r="L3248" s="17"/>
      <c r="M3248" s="17"/>
      <c r="N3248" s="17"/>
      <c r="O3248" s="17">
        <f>IF(E3248=1,"",VLOOKUP(E3248,系数!$S$2:$AB$12,MATCH(属性!C3248,评级,0),1))</f>
        <v>0</v>
      </c>
    </row>
    <row r="3249" spans="1:15" ht="17.25" thickBot="1" x14ac:dyDescent="0.4">
      <c r="A3249" s="17">
        <f t="shared" si="100"/>
        <v>7100028</v>
      </c>
      <c r="B3249" s="17" t="s">
        <v>88</v>
      </c>
      <c r="C3249" s="15">
        <f>INDEX(装备!G:G,MATCH(属性!A3249,装备!A:A,0))</f>
        <v>12</v>
      </c>
      <c r="D3249" s="15" t="str">
        <f>INDEX(装备!E:E,MATCH(属性!A3249,装备!A:A,0))</f>
        <v>trousers</v>
      </c>
      <c r="E3249" s="14">
        <v>7</v>
      </c>
      <c r="F3249" s="17">
        <f>INT((VLOOKUP($C3249,装备数值,2,0)+VLOOKUP($C3249,装备数值,5,0)*($E3249-1))*VLOOKUP($D3249,系数!$K$2:$O$7,2,0))</f>
        <v>910</v>
      </c>
      <c r="G3249" s="17">
        <f>INT((VLOOKUP($C3249,装备数值,3,0)+VLOOKUP($C3249,装备数值,6,0)*($E3249-1))*VLOOKUP($D3249,系数!$K$2:$O$7,3,0))</f>
        <v>0</v>
      </c>
      <c r="H3249" s="17">
        <f t="shared" si="101"/>
        <v>0</v>
      </c>
      <c r="I3249" s="17">
        <f>INT((VLOOKUP($C3249,装备数值,4,0)+VLOOKUP($C3249,装备数值,7,0)*($E3249-1))*VLOOKUP($D3249,系数!$K$2:$O$7,4,0))</f>
        <v>0</v>
      </c>
      <c r="J3249" s="17">
        <f>INT((VLOOKUP($C3249,装备数值,4,0)+VLOOKUP($C3249,装备数值,7,0)*($E3249-1))*VLOOKUP($D3249,系数!$K$2:$O$7,5,0))</f>
        <v>0</v>
      </c>
      <c r="K3249" s="17">
        <f>INT(VLOOKUP(E3249,强化金币,2,1)*VLOOKUP(INDEX(装备!F:F,MATCH(属性!A3249,装备!A:A,0)),系数!$K$12:$M$15,3,0))</f>
        <v>275</v>
      </c>
      <c r="L3249" s="17"/>
      <c r="M3249" s="17"/>
      <c r="N3249" s="17"/>
      <c r="O3249" s="17">
        <f>IF(E3249=1,"",VLOOKUP(E3249,系数!$S$2:$AB$12,MATCH(属性!C3249,评级,0),1))</f>
        <v>0</v>
      </c>
    </row>
    <row r="3250" spans="1:15" ht="17.25" thickBot="1" x14ac:dyDescent="0.4">
      <c r="A3250" s="17">
        <f t="shared" si="100"/>
        <v>7100028</v>
      </c>
      <c r="B3250" s="17" t="s">
        <v>88</v>
      </c>
      <c r="C3250" s="15">
        <f>INDEX(装备!G:G,MATCH(属性!A3250,装备!A:A,0))</f>
        <v>12</v>
      </c>
      <c r="D3250" s="15" t="str">
        <f>INDEX(装备!E:E,MATCH(属性!A3250,装备!A:A,0))</f>
        <v>trousers</v>
      </c>
      <c r="E3250" s="14">
        <v>8</v>
      </c>
      <c r="F3250" s="17">
        <f>INT((VLOOKUP($C3250,装备数值,2,0)+VLOOKUP($C3250,装备数值,5,0)*($E3250-1))*VLOOKUP($D3250,系数!$K$2:$O$7,2,0))</f>
        <v>945</v>
      </c>
      <c r="G3250" s="17">
        <f>INT((VLOOKUP($C3250,装备数值,3,0)+VLOOKUP($C3250,装备数值,6,0)*($E3250-1))*VLOOKUP($D3250,系数!$K$2:$O$7,3,0))</f>
        <v>0</v>
      </c>
      <c r="H3250" s="17">
        <f t="shared" si="101"/>
        <v>0</v>
      </c>
      <c r="I3250" s="17">
        <f>INT((VLOOKUP($C3250,装备数值,4,0)+VLOOKUP($C3250,装备数值,7,0)*($E3250-1))*VLOOKUP($D3250,系数!$K$2:$O$7,4,0))</f>
        <v>0</v>
      </c>
      <c r="J3250" s="17">
        <f>INT((VLOOKUP($C3250,装备数值,4,0)+VLOOKUP($C3250,装备数值,7,0)*($E3250-1))*VLOOKUP($D3250,系数!$K$2:$O$7,5,0))</f>
        <v>0</v>
      </c>
      <c r="K3250" s="17">
        <f>INT(VLOOKUP(E3250,强化金币,2,1)*VLOOKUP(INDEX(装备!F:F,MATCH(属性!A3250,装备!A:A,0)),系数!$K$12:$M$15,3,0))</f>
        <v>330</v>
      </c>
      <c r="L3250" s="17"/>
      <c r="M3250" s="17"/>
      <c r="N3250" s="17"/>
      <c r="O3250" s="17">
        <f>IF(E3250=1,"",VLOOKUP(E3250,系数!$S$2:$AB$12,MATCH(属性!C3250,评级,0),1))</f>
        <v>0</v>
      </c>
    </row>
    <row r="3251" spans="1:15" ht="17.25" thickBot="1" x14ac:dyDescent="0.4">
      <c r="A3251" s="17">
        <f t="shared" si="100"/>
        <v>7100028</v>
      </c>
      <c r="B3251" s="17" t="s">
        <v>88</v>
      </c>
      <c r="C3251" s="15">
        <f>INDEX(装备!G:G,MATCH(属性!A3251,装备!A:A,0))</f>
        <v>12</v>
      </c>
      <c r="D3251" s="15" t="str">
        <f>INDEX(装备!E:E,MATCH(属性!A3251,装备!A:A,0))</f>
        <v>trousers</v>
      </c>
      <c r="E3251" s="14">
        <v>9</v>
      </c>
      <c r="F3251" s="17">
        <f>INT((VLOOKUP($C3251,装备数值,2,0)+VLOOKUP($C3251,装备数值,5,0)*($E3251-1))*VLOOKUP($D3251,系数!$K$2:$O$7,2,0))</f>
        <v>980</v>
      </c>
      <c r="G3251" s="17">
        <f>INT((VLOOKUP($C3251,装备数值,3,0)+VLOOKUP($C3251,装备数值,6,0)*($E3251-1))*VLOOKUP($D3251,系数!$K$2:$O$7,3,0))</f>
        <v>0</v>
      </c>
      <c r="H3251" s="17">
        <f t="shared" si="101"/>
        <v>0</v>
      </c>
      <c r="I3251" s="17">
        <f>INT((VLOOKUP($C3251,装备数值,4,0)+VLOOKUP($C3251,装备数值,7,0)*($E3251-1))*VLOOKUP($D3251,系数!$K$2:$O$7,4,0))</f>
        <v>0</v>
      </c>
      <c r="J3251" s="17">
        <f>INT((VLOOKUP($C3251,装备数值,4,0)+VLOOKUP($C3251,装备数值,7,0)*($E3251-1))*VLOOKUP($D3251,系数!$K$2:$O$7,5,0))</f>
        <v>0</v>
      </c>
      <c r="K3251" s="17">
        <f>INT(VLOOKUP(E3251,强化金币,2,1)*VLOOKUP(INDEX(装备!F:F,MATCH(属性!A3251,装备!A:A,0)),系数!$K$12:$M$15,3,0))</f>
        <v>385</v>
      </c>
      <c r="L3251" s="17"/>
      <c r="M3251" s="17"/>
      <c r="N3251" s="17"/>
      <c r="O3251" s="17">
        <f>IF(E3251=1,"",VLOOKUP(E3251,系数!$S$2:$AB$12,MATCH(属性!C3251,评级,0),1))</f>
        <v>0</v>
      </c>
    </row>
    <row r="3252" spans="1:15" ht="17.25" thickBot="1" x14ac:dyDescent="0.4">
      <c r="A3252" s="17">
        <f t="shared" si="100"/>
        <v>7100028</v>
      </c>
      <c r="B3252" s="17" t="s">
        <v>88</v>
      </c>
      <c r="C3252" s="15">
        <f>INDEX(装备!G:G,MATCH(属性!A3252,装备!A:A,0))</f>
        <v>12</v>
      </c>
      <c r="D3252" s="15" t="str">
        <f>INDEX(装备!E:E,MATCH(属性!A3252,装备!A:A,0))</f>
        <v>trousers</v>
      </c>
      <c r="E3252" s="14">
        <v>10</v>
      </c>
      <c r="F3252" s="17">
        <f>INT((VLOOKUP($C3252,装备数值,2,0)+VLOOKUP($C3252,装备数值,5,0)*($E3252-1))*VLOOKUP($D3252,系数!$K$2:$O$7,2,0))</f>
        <v>1015</v>
      </c>
      <c r="G3252" s="17">
        <f>INT((VLOOKUP($C3252,装备数值,3,0)+VLOOKUP($C3252,装备数值,6,0)*($E3252-1))*VLOOKUP($D3252,系数!$K$2:$O$7,3,0))</f>
        <v>0</v>
      </c>
      <c r="H3252" s="17">
        <f t="shared" si="101"/>
        <v>0</v>
      </c>
      <c r="I3252" s="17">
        <f>INT((VLOOKUP($C3252,装备数值,4,0)+VLOOKUP($C3252,装备数值,7,0)*($E3252-1))*VLOOKUP($D3252,系数!$K$2:$O$7,4,0))</f>
        <v>0</v>
      </c>
      <c r="J3252" s="17">
        <f>INT((VLOOKUP($C3252,装备数值,4,0)+VLOOKUP($C3252,装备数值,7,0)*($E3252-1))*VLOOKUP($D3252,系数!$K$2:$O$7,5,0))</f>
        <v>0</v>
      </c>
      <c r="K3252" s="17">
        <f>INT(VLOOKUP(E3252,强化金币,2,1)*VLOOKUP(INDEX(装备!F:F,MATCH(属性!A3252,装备!A:A,0)),系数!$K$12:$M$15,3,0))</f>
        <v>440</v>
      </c>
      <c r="L3252" s="17"/>
      <c r="M3252" s="17"/>
      <c r="N3252" s="17"/>
      <c r="O3252" s="17">
        <f>IF(E3252=1,"",VLOOKUP(E3252,系数!$S$2:$AB$12,MATCH(属性!C3252,评级,0),1))</f>
        <v>0</v>
      </c>
    </row>
    <row r="3253" spans="1:15" ht="17.25" thickBot="1" x14ac:dyDescent="0.4">
      <c r="A3253" s="17">
        <f t="shared" si="100"/>
        <v>7100028</v>
      </c>
      <c r="B3253" s="17" t="s">
        <v>88</v>
      </c>
      <c r="C3253" s="15">
        <f>INDEX(装备!G:G,MATCH(属性!A3253,装备!A:A,0))</f>
        <v>12</v>
      </c>
      <c r="D3253" s="15" t="str">
        <f>INDEX(装备!E:E,MATCH(属性!A3253,装备!A:A,0))</f>
        <v>trousers</v>
      </c>
      <c r="E3253" s="14">
        <v>11</v>
      </c>
      <c r="F3253" s="17">
        <f>INT((VLOOKUP($C3253,装备数值,2,0)+VLOOKUP($C3253,装备数值,5,0)*($E3253-1))*VLOOKUP($D3253,系数!$K$2:$O$7,2,0))</f>
        <v>1050</v>
      </c>
      <c r="G3253" s="17">
        <f>INT((VLOOKUP($C3253,装备数值,3,0)+VLOOKUP($C3253,装备数值,6,0)*($E3253-1))*VLOOKUP($D3253,系数!$K$2:$O$7,3,0))</f>
        <v>0</v>
      </c>
      <c r="H3253" s="17">
        <f t="shared" si="101"/>
        <v>0</v>
      </c>
      <c r="I3253" s="17">
        <f>INT((VLOOKUP($C3253,装备数值,4,0)+VLOOKUP($C3253,装备数值,7,0)*($E3253-1))*VLOOKUP($D3253,系数!$K$2:$O$7,4,0))</f>
        <v>0</v>
      </c>
      <c r="J3253" s="17">
        <f>INT((VLOOKUP($C3253,装备数值,4,0)+VLOOKUP($C3253,装备数值,7,0)*($E3253-1))*VLOOKUP($D3253,系数!$K$2:$O$7,5,0))</f>
        <v>0</v>
      </c>
      <c r="K3253" s="17">
        <f>INT(VLOOKUP(E3253,强化金币,2,1)*VLOOKUP(INDEX(装备!F:F,MATCH(属性!A3253,装备!A:A,0)),系数!$K$12:$M$15,3,0))</f>
        <v>495</v>
      </c>
      <c r="L3253" s="17"/>
      <c r="M3253" s="17"/>
      <c r="N3253" s="17"/>
      <c r="O3253" s="17">
        <f>IF(E3253=1,"",VLOOKUP(E3253,系数!$S$2:$AB$12,MATCH(属性!C3253,评级,0),1))</f>
        <v>0</v>
      </c>
    </row>
    <row r="3254" spans="1:15" ht="17.25" thickBot="1" x14ac:dyDescent="0.4">
      <c r="A3254" s="17">
        <f t="shared" si="100"/>
        <v>7100028</v>
      </c>
      <c r="B3254" s="17" t="s">
        <v>88</v>
      </c>
      <c r="C3254" s="15">
        <f>INDEX(装备!G:G,MATCH(属性!A3254,装备!A:A,0))</f>
        <v>12</v>
      </c>
      <c r="D3254" s="15" t="str">
        <f>INDEX(装备!E:E,MATCH(属性!A3254,装备!A:A,0))</f>
        <v>trousers</v>
      </c>
      <c r="E3254" s="14">
        <v>12</v>
      </c>
      <c r="F3254" s="17">
        <f>INT((VLOOKUP($C3254,装备数值,2,0)+VLOOKUP($C3254,装备数值,5,0)*($E3254-1))*VLOOKUP($D3254,系数!$K$2:$O$7,2,0))</f>
        <v>1085</v>
      </c>
      <c r="G3254" s="17">
        <f>INT((VLOOKUP($C3254,装备数值,3,0)+VLOOKUP($C3254,装备数值,6,0)*($E3254-1))*VLOOKUP($D3254,系数!$K$2:$O$7,3,0))</f>
        <v>0</v>
      </c>
      <c r="H3254" s="17">
        <f t="shared" si="101"/>
        <v>0</v>
      </c>
      <c r="I3254" s="17">
        <f>INT((VLOOKUP($C3254,装备数值,4,0)+VLOOKUP($C3254,装备数值,7,0)*($E3254-1))*VLOOKUP($D3254,系数!$K$2:$O$7,4,0))</f>
        <v>0</v>
      </c>
      <c r="J3254" s="17">
        <f>INT((VLOOKUP($C3254,装备数值,4,0)+VLOOKUP($C3254,装备数值,7,0)*($E3254-1))*VLOOKUP($D3254,系数!$K$2:$O$7,5,0))</f>
        <v>0</v>
      </c>
      <c r="K3254" s="17">
        <f>INT(VLOOKUP(E3254,强化金币,2,1)*VLOOKUP(INDEX(装备!F:F,MATCH(属性!A3254,装备!A:A,0)),系数!$K$12:$M$15,3,0))</f>
        <v>550</v>
      </c>
      <c r="L3254" s="17"/>
      <c r="M3254" s="17"/>
      <c r="N3254" s="17"/>
      <c r="O3254" s="17">
        <f>IF(E3254=1,"",VLOOKUP(E3254,系数!$S$2:$AB$12,MATCH(属性!C3254,评级,0),1))</f>
        <v>0</v>
      </c>
    </row>
    <row r="3255" spans="1:15" ht="17.25" thickBot="1" x14ac:dyDescent="0.4">
      <c r="A3255" s="17">
        <f t="shared" si="100"/>
        <v>7100028</v>
      </c>
      <c r="B3255" s="17" t="s">
        <v>88</v>
      </c>
      <c r="C3255" s="15">
        <f>INDEX(装备!G:G,MATCH(属性!A3255,装备!A:A,0))</f>
        <v>12</v>
      </c>
      <c r="D3255" s="15" t="str">
        <f>INDEX(装备!E:E,MATCH(属性!A3255,装备!A:A,0))</f>
        <v>trousers</v>
      </c>
      <c r="E3255" s="14">
        <v>13</v>
      </c>
      <c r="F3255" s="17">
        <f>INT((VLOOKUP($C3255,装备数值,2,0)+VLOOKUP($C3255,装备数值,5,0)*($E3255-1))*VLOOKUP($D3255,系数!$K$2:$O$7,2,0))</f>
        <v>1120</v>
      </c>
      <c r="G3255" s="17">
        <f>INT((VLOOKUP($C3255,装备数值,3,0)+VLOOKUP($C3255,装备数值,6,0)*($E3255-1))*VLOOKUP($D3255,系数!$K$2:$O$7,3,0))</f>
        <v>0</v>
      </c>
      <c r="H3255" s="17">
        <f t="shared" si="101"/>
        <v>0</v>
      </c>
      <c r="I3255" s="17">
        <f>INT((VLOOKUP($C3255,装备数值,4,0)+VLOOKUP($C3255,装备数值,7,0)*($E3255-1))*VLOOKUP($D3255,系数!$K$2:$O$7,4,0))</f>
        <v>0</v>
      </c>
      <c r="J3255" s="17">
        <f>INT((VLOOKUP($C3255,装备数值,4,0)+VLOOKUP($C3255,装备数值,7,0)*($E3255-1))*VLOOKUP($D3255,系数!$K$2:$O$7,5,0))</f>
        <v>0</v>
      </c>
      <c r="K3255" s="17">
        <f>INT(VLOOKUP(E3255,强化金币,2,1)*VLOOKUP(INDEX(装备!F:F,MATCH(属性!A3255,装备!A:A,0)),系数!$K$12:$M$15,3,0))</f>
        <v>660</v>
      </c>
      <c r="L3255" s="17"/>
      <c r="M3255" s="17"/>
      <c r="N3255" s="17"/>
      <c r="O3255" s="17">
        <f>IF(E3255=1,"",VLOOKUP(E3255,系数!$S$2:$AB$12,MATCH(属性!C3255,评级,0),1))</f>
        <v>0</v>
      </c>
    </row>
    <row r="3256" spans="1:15" ht="17.25" thickBot="1" x14ac:dyDescent="0.4">
      <c r="A3256" s="17">
        <f t="shared" si="100"/>
        <v>7100028</v>
      </c>
      <c r="B3256" s="17" t="s">
        <v>88</v>
      </c>
      <c r="C3256" s="15">
        <f>INDEX(装备!G:G,MATCH(属性!A3256,装备!A:A,0))</f>
        <v>12</v>
      </c>
      <c r="D3256" s="15" t="str">
        <f>INDEX(装备!E:E,MATCH(属性!A3256,装备!A:A,0))</f>
        <v>trousers</v>
      </c>
      <c r="E3256" s="14">
        <v>14</v>
      </c>
      <c r="F3256" s="17">
        <f>INT((VLOOKUP($C3256,装备数值,2,0)+VLOOKUP($C3256,装备数值,5,0)*($E3256-1))*VLOOKUP($D3256,系数!$K$2:$O$7,2,0))</f>
        <v>1155</v>
      </c>
      <c r="G3256" s="17">
        <f>INT((VLOOKUP($C3256,装备数值,3,0)+VLOOKUP($C3256,装备数值,6,0)*($E3256-1))*VLOOKUP($D3256,系数!$K$2:$O$7,3,0))</f>
        <v>0</v>
      </c>
      <c r="H3256" s="17">
        <f t="shared" si="101"/>
        <v>0</v>
      </c>
      <c r="I3256" s="17">
        <f>INT((VLOOKUP($C3256,装备数值,4,0)+VLOOKUP($C3256,装备数值,7,0)*($E3256-1))*VLOOKUP($D3256,系数!$K$2:$O$7,4,0))</f>
        <v>0</v>
      </c>
      <c r="J3256" s="17">
        <f>INT((VLOOKUP($C3256,装备数值,4,0)+VLOOKUP($C3256,装备数值,7,0)*($E3256-1))*VLOOKUP($D3256,系数!$K$2:$O$7,5,0))</f>
        <v>0</v>
      </c>
      <c r="K3256" s="17">
        <f>INT(VLOOKUP(E3256,强化金币,2,1)*VLOOKUP(INDEX(装备!F:F,MATCH(属性!A3256,装备!A:A,0)),系数!$K$12:$M$15,3,0))</f>
        <v>770</v>
      </c>
      <c r="L3256" s="17"/>
      <c r="M3256" s="17"/>
      <c r="N3256" s="17"/>
      <c r="O3256" s="17">
        <f>IF(E3256=1,"",VLOOKUP(E3256,系数!$S$2:$AB$12,MATCH(属性!C3256,评级,0),1))</f>
        <v>0</v>
      </c>
    </row>
    <row r="3257" spans="1:15" ht="17.25" thickBot="1" x14ac:dyDescent="0.4">
      <c r="A3257" s="17">
        <f t="shared" si="100"/>
        <v>7100028</v>
      </c>
      <c r="B3257" s="17" t="s">
        <v>88</v>
      </c>
      <c r="C3257" s="15">
        <f>INDEX(装备!G:G,MATCH(属性!A3257,装备!A:A,0))</f>
        <v>12</v>
      </c>
      <c r="D3257" s="15" t="str">
        <f>INDEX(装备!E:E,MATCH(属性!A3257,装备!A:A,0))</f>
        <v>trousers</v>
      </c>
      <c r="E3257" s="14">
        <v>15</v>
      </c>
      <c r="F3257" s="17">
        <f>INT((VLOOKUP($C3257,装备数值,2,0)+VLOOKUP($C3257,装备数值,5,0)*($E3257-1))*VLOOKUP($D3257,系数!$K$2:$O$7,2,0))</f>
        <v>1190</v>
      </c>
      <c r="G3257" s="17">
        <f>INT((VLOOKUP($C3257,装备数值,3,0)+VLOOKUP($C3257,装备数值,6,0)*($E3257-1))*VLOOKUP($D3257,系数!$K$2:$O$7,3,0))</f>
        <v>0</v>
      </c>
      <c r="H3257" s="17">
        <f t="shared" si="101"/>
        <v>0</v>
      </c>
      <c r="I3257" s="17">
        <f>INT((VLOOKUP($C3257,装备数值,4,0)+VLOOKUP($C3257,装备数值,7,0)*($E3257-1))*VLOOKUP($D3257,系数!$K$2:$O$7,4,0))</f>
        <v>0</v>
      </c>
      <c r="J3257" s="17">
        <f>INT((VLOOKUP($C3257,装备数值,4,0)+VLOOKUP($C3257,装备数值,7,0)*($E3257-1))*VLOOKUP($D3257,系数!$K$2:$O$7,5,0))</f>
        <v>0</v>
      </c>
      <c r="K3257" s="17">
        <f>INT(VLOOKUP(E3257,强化金币,2,1)*VLOOKUP(INDEX(装备!F:F,MATCH(属性!A3257,装备!A:A,0)),系数!$K$12:$M$15,3,0))</f>
        <v>880</v>
      </c>
      <c r="L3257" s="17"/>
      <c r="M3257" s="17"/>
      <c r="N3257" s="17"/>
      <c r="O3257" s="17">
        <f>IF(E3257=1,"",VLOOKUP(E3257,系数!$S$2:$AB$12,MATCH(属性!C3257,评级,0),1))</f>
        <v>0</v>
      </c>
    </row>
    <row r="3258" spans="1:15" ht="17.25" thickBot="1" x14ac:dyDescent="0.4">
      <c r="A3258" s="17">
        <f t="shared" si="100"/>
        <v>7100028</v>
      </c>
      <c r="B3258" s="17" t="s">
        <v>88</v>
      </c>
      <c r="C3258" s="15">
        <f>INDEX(装备!G:G,MATCH(属性!A3258,装备!A:A,0))</f>
        <v>12</v>
      </c>
      <c r="D3258" s="15" t="str">
        <f>INDEX(装备!E:E,MATCH(属性!A3258,装备!A:A,0))</f>
        <v>trousers</v>
      </c>
      <c r="E3258" s="14">
        <v>16</v>
      </c>
      <c r="F3258" s="17">
        <f>INT((VLOOKUP($C3258,装备数值,2,0)+VLOOKUP($C3258,装备数值,5,0)*($E3258-1))*VLOOKUP($D3258,系数!$K$2:$O$7,2,0))</f>
        <v>1225</v>
      </c>
      <c r="G3258" s="17">
        <f>INT((VLOOKUP($C3258,装备数值,3,0)+VLOOKUP($C3258,装备数值,6,0)*($E3258-1))*VLOOKUP($D3258,系数!$K$2:$O$7,3,0))</f>
        <v>0</v>
      </c>
      <c r="H3258" s="17">
        <f t="shared" si="101"/>
        <v>0</v>
      </c>
      <c r="I3258" s="17">
        <f>INT((VLOOKUP($C3258,装备数值,4,0)+VLOOKUP($C3258,装备数值,7,0)*($E3258-1))*VLOOKUP($D3258,系数!$K$2:$O$7,4,0))</f>
        <v>0</v>
      </c>
      <c r="J3258" s="17">
        <f>INT((VLOOKUP($C3258,装备数值,4,0)+VLOOKUP($C3258,装备数值,7,0)*($E3258-1))*VLOOKUP($D3258,系数!$K$2:$O$7,5,0))</f>
        <v>0</v>
      </c>
      <c r="K3258" s="17">
        <f>INT(VLOOKUP(E3258,强化金币,2,1)*VLOOKUP(INDEX(装备!F:F,MATCH(属性!A3258,装备!A:A,0)),系数!$K$12:$M$15,3,0))</f>
        <v>990</v>
      </c>
      <c r="L3258" s="17"/>
      <c r="M3258" s="17"/>
      <c r="N3258" s="17"/>
      <c r="O3258" s="17">
        <f>IF(E3258=1,"",VLOOKUP(E3258,系数!$S$2:$AB$12,MATCH(属性!C3258,评级,0),1))</f>
        <v>0</v>
      </c>
    </row>
    <row r="3259" spans="1:15" ht="17.25" thickBot="1" x14ac:dyDescent="0.4">
      <c r="A3259" s="17">
        <f t="shared" si="100"/>
        <v>7100028</v>
      </c>
      <c r="B3259" s="17" t="s">
        <v>88</v>
      </c>
      <c r="C3259" s="15">
        <f>INDEX(装备!G:G,MATCH(属性!A3259,装备!A:A,0))</f>
        <v>12</v>
      </c>
      <c r="D3259" s="15" t="str">
        <f>INDEX(装备!E:E,MATCH(属性!A3259,装备!A:A,0))</f>
        <v>trousers</v>
      </c>
      <c r="E3259" s="14">
        <v>17</v>
      </c>
      <c r="F3259" s="17">
        <f>INT((VLOOKUP($C3259,装备数值,2,0)+VLOOKUP($C3259,装备数值,5,0)*($E3259-1))*VLOOKUP($D3259,系数!$K$2:$O$7,2,0))</f>
        <v>1260</v>
      </c>
      <c r="G3259" s="17">
        <f>INT((VLOOKUP($C3259,装备数值,3,0)+VLOOKUP($C3259,装备数值,6,0)*($E3259-1))*VLOOKUP($D3259,系数!$K$2:$O$7,3,0))</f>
        <v>0</v>
      </c>
      <c r="H3259" s="17">
        <f t="shared" si="101"/>
        <v>0</v>
      </c>
      <c r="I3259" s="17">
        <f>INT((VLOOKUP($C3259,装备数值,4,0)+VLOOKUP($C3259,装备数值,7,0)*($E3259-1))*VLOOKUP($D3259,系数!$K$2:$O$7,4,0))</f>
        <v>0</v>
      </c>
      <c r="J3259" s="17">
        <f>INT((VLOOKUP($C3259,装备数值,4,0)+VLOOKUP($C3259,装备数值,7,0)*($E3259-1))*VLOOKUP($D3259,系数!$K$2:$O$7,5,0))</f>
        <v>0</v>
      </c>
      <c r="K3259" s="17">
        <f>INT(VLOOKUP(E3259,强化金币,2,1)*VLOOKUP(INDEX(装备!F:F,MATCH(属性!A3259,装备!A:A,0)),系数!$K$12:$M$15,3,0))</f>
        <v>1100</v>
      </c>
      <c r="L3259" s="17"/>
      <c r="M3259" s="17"/>
      <c r="N3259" s="17"/>
      <c r="O3259" s="17">
        <f>IF(E3259=1,"",VLOOKUP(E3259,系数!$S$2:$AB$12,MATCH(属性!C3259,评级,0),1))</f>
        <v>0</v>
      </c>
    </row>
    <row r="3260" spans="1:15" ht="17.25" thickBot="1" x14ac:dyDescent="0.4">
      <c r="A3260" s="17">
        <f t="shared" ref="A3260:A3323" si="102">A3140+1</f>
        <v>7100028</v>
      </c>
      <c r="B3260" s="17" t="s">
        <v>88</v>
      </c>
      <c r="C3260" s="15">
        <f>INDEX(装备!G:G,MATCH(属性!A3260,装备!A:A,0))</f>
        <v>12</v>
      </c>
      <c r="D3260" s="15" t="str">
        <f>INDEX(装备!E:E,MATCH(属性!A3260,装备!A:A,0))</f>
        <v>trousers</v>
      </c>
      <c r="E3260" s="14">
        <v>18</v>
      </c>
      <c r="F3260" s="17">
        <f>INT((VLOOKUP($C3260,装备数值,2,0)+VLOOKUP($C3260,装备数值,5,0)*($E3260-1))*VLOOKUP($D3260,系数!$K$2:$O$7,2,0))</f>
        <v>1295</v>
      </c>
      <c r="G3260" s="17">
        <f>INT((VLOOKUP($C3260,装备数值,3,0)+VLOOKUP($C3260,装备数值,6,0)*($E3260-1))*VLOOKUP($D3260,系数!$K$2:$O$7,3,0))</f>
        <v>0</v>
      </c>
      <c r="H3260" s="17">
        <f t="shared" si="101"/>
        <v>0</v>
      </c>
      <c r="I3260" s="17">
        <f>INT((VLOOKUP($C3260,装备数值,4,0)+VLOOKUP($C3260,装备数值,7,0)*($E3260-1))*VLOOKUP($D3260,系数!$K$2:$O$7,4,0))</f>
        <v>0</v>
      </c>
      <c r="J3260" s="17">
        <f>INT((VLOOKUP($C3260,装备数值,4,0)+VLOOKUP($C3260,装备数值,7,0)*($E3260-1))*VLOOKUP($D3260,系数!$K$2:$O$7,5,0))</f>
        <v>0</v>
      </c>
      <c r="K3260" s="17">
        <f>INT(VLOOKUP(E3260,强化金币,2,1)*VLOOKUP(INDEX(装备!F:F,MATCH(属性!A3260,装备!A:A,0)),系数!$K$12:$M$15,3,0))</f>
        <v>1210</v>
      </c>
      <c r="L3260" s="17"/>
      <c r="M3260" s="17"/>
      <c r="N3260" s="17"/>
      <c r="O3260" s="17">
        <f>IF(E3260=1,"",VLOOKUP(E3260,系数!$S$2:$AB$12,MATCH(属性!C3260,评级,0),1))</f>
        <v>0</v>
      </c>
    </row>
    <row r="3261" spans="1:15" ht="17.25" thickBot="1" x14ac:dyDescent="0.4">
      <c r="A3261" s="17">
        <f t="shared" si="102"/>
        <v>7100028</v>
      </c>
      <c r="B3261" s="17" t="s">
        <v>88</v>
      </c>
      <c r="C3261" s="15">
        <f>INDEX(装备!G:G,MATCH(属性!A3261,装备!A:A,0))</f>
        <v>12</v>
      </c>
      <c r="D3261" s="15" t="str">
        <f>INDEX(装备!E:E,MATCH(属性!A3261,装备!A:A,0))</f>
        <v>trousers</v>
      </c>
      <c r="E3261" s="14">
        <v>19</v>
      </c>
      <c r="F3261" s="17">
        <f>INT((VLOOKUP($C3261,装备数值,2,0)+VLOOKUP($C3261,装备数值,5,0)*($E3261-1))*VLOOKUP($D3261,系数!$K$2:$O$7,2,0))</f>
        <v>1330</v>
      </c>
      <c r="G3261" s="17">
        <f>INT((VLOOKUP($C3261,装备数值,3,0)+VLOOKUP($C3261,装备数值,6,0)*($E3261-1))*VLOOKUP($D3261,系数!$K$2:$O$7,3,0))</f>
        <v>0</v>
      </c>
      <c r="H3261" s="17">
        <f t="shared" si="101"/>
        <v>0</v>
      </c>
      <c r="I3261" s="17">
        <f>INT((VLOOKUP($C3261,装备数值,4,0)+VLOOKUP($C3261,装备数值,7,0)*($E3261-1))*VLOOKUP($D3261,系数!$K$2:$O$7,4,0))</f>
        <v>0</v>
      </c>
      <c r="J3261" s="17">
        <f>INT((VLOOKUP($C3261,装备数值,4,0)+VLOOKUP($C3261,装备数值,7,0)*($E3261-1))*VLOOKUP($D3261,系数!$K$2:$O$7,5,0))</f>
        <v>0</v>
      </c>
      <c r="K3261" s="17">
        <f>INT(VLOOKUP(E3261,强化金币,2,1)*VLOOKUP(INDEX(装备!F:F,MATCH(属性!A3261,装备!A:A,0)),系数!$K$12:$M$15,3,0))</f>
        <v>1320</v>
      </c>
      <c r="L3261" s="17"/>
      <c r="M3261" s="17"/>
      <c r="N3261" s="17"/>
      <c r="O3261" s="17">
        <f>IF(E3261=1,"",VLOOKUP(E3261,系数!$S$2:$AB$12,MATCH(属性!C3261,评级,0),1))</f>
        <v>0</v>
      </c>
    </row>
    <row r="3262" spans="1:15" ht="17.25" thickBot="1" x14ac:dyDescent="0.4">
      <c r="A3262" s="17">
        <f t="shared" si="102"/>
        <v>7100028</v>
      </c>
      <c r="B3262" s="17" t="s">
        <v>88</v>
      </c>
      <c r="C3262" s="15">
        <f>INDEX(装备!G:G,MATCH(属性!A3262,装备!A:A,0))</f>
        <v>12</v>
      </c>
      <c r="D3262" s="15" t="str">
        <f>INDEX(装备!E:E,MATCH(属性!A3262,装备!A:A,0))</f>
        <v>trousers</v>
      </c>
      <c r="E3262" s="14">
        <v>20</v>
      </c>
      <c r="F3262" s="17">
        <f>INT((VLOOKUP($C3262,装备数值,2,0)+VLOOKUP($C3262,装备数值,5,0)*($E3262-1))*VLOOKUP($D3262,系数!$K$2:$O$7,2,0))</f>
        <v>1365</v>
      </c>
      <c r="G3262" s="17">
        <f>INT((VLOOKUP($C3262,装备数值,3,0)+VLOOKUP($C3262,装备数值,6,0)*($E3262-1))*VLOOKUP($D3262,系数!$K$2:$O$7,3,0))</f>
        <v>0</v>
      </c>
      <c r="H3262" s="17">
        <f t="shared" si="101"/>
        <v>0</v>
      </c>
      <c r="I3262" s="17">
        <f>INT((VLOOKUP($C3262,装备数值,4,0)+VLOOKUP($C3262,装备数值,7,0)*($E3262-1))*VLOOKUP($D3262,系数!$K$2:$O$7,4,0))</f>
        <v>0</v>
      </c>
      <c r="J3262" s="17">
        <f>INT((VLOOKUP($C3262,装备数值,4,0)+VLOOKUP($C3262,装备数值,7,0)*($E3262-1))*VLOOKUP($D3262,系数!$K$2:$O$7,5,0))</f>
        <v>0</v>
      </c>
      <c r="K3262" s="17">
        <f>INT(VLOOKUP(E3262,强化金币,2,1)*VLOOKUP(INDEX(装备!F:F,MATCH(属性!A3262,装备!A:A,0)),系数!$K$12:$M$15,3,0))</f>
        <v>1430</v>
      </c>
      <c r="L3262" s="17"/>
      <c r="M3262" s="17"/>
      <c r="N3262" s="17"/>
      <c r="O3262" s="17">
        <f>IF(E3262=1,"",VLOOKUP(E3262,系数!$S$2:$AB$12,MATCH(属性!C3262,评级,0),1))</f>
        <v>0</v>
      </c>
    </row>
    <row r="3263" spans="1:15" ht="17.25" thickBot="1" x14ac:dyDescent="0.4">
      <c r="A3263" s="17">
        <f t="shared" si="102"/>
        <v>7100028</v>
      </c>
      <c r="B3263" s="17" t="s">
        <v>88</v>
      </c>
      <c r="C3263" s="15">
        <f>INDEX(装备!G:G,MATCH(属性!A3263,装备!A:A,0))</f>
        <v>12</v>
      </c>
      <c r="D3263" s="15" t="str">
        <f>INDEX(装备!E:E,MATCH(属性!A3263,装备!A:A,0))</f>
        <v>trousers</v>
      </c>
      <c r="E3263" s="14">
        <v>21</v>
      </c>
      <c r="F3263" s="17">
        <f>INT((VLOOKUP($C3263,装备数值,2,0)+VLOOKUP($C3263,装备数值,5,0)*($E3263-1))*VLOOKUP($D3263,系数!$K$2:$O$7,2,0))</f>
        <v>1400</v>
      </c>
      <c r="G3263" s="17">
        <f>INT((VLOOKUP($C3263,装备数值,3,0)+VLOOKUP($C3263,装备数值,6,0)*($E3263-1))*VLOOKUP($D3263,系数!$K$2:$O$7,3,0))</f>
        <v>0</v>
      </c>
      <c r="H3263" s="17">
        <f t="shared" si="101"/>
        <v>0</v>
      </c>
      <c r="I3263" s="17">
        <f>INT((VLOOKUP($C3263,装备数值,4,0)+VLOOKUP($C3263,装备数值,7,0)*($E3263-1))*VLOOKUP($D3263,系数!$K$2:$O$7,4,0))</f>
        <v>0</v>
      </c>
      <c r="J3263" s="17">
        <f>INT((VLOOKUP($C3263,装备数值,4,0)+VLOOKUP($C3263,装备数值,7,0)*($E3263-1))*VLOOKUP($D3263,系数!$K$2:$O$7,5,0))</f>
        <v>0</v>
      </c>
      <c r="K3263" s="17">
        <f>INT(VLOOKUP(E3263,强化金币,2,1)*VLOOKUP(INDEX(装备!F:F,MATCH(属性!A3263,装备!A:A,0)),系数!$K$12:$M$15,3,0))</f>
        <v>1540</v>
      </c>
      <c r="L3263" s="17"/>
      <c r="M3263" s="17"/>
      <c r="N3263" s="17"/>
      <c r="O3263" s="17">
        <f>IF(E3263=1,"",VLOOKUP(E3263,系数!$S$2:$AB$12,MATCH(属性!C3263,评级,0),1))</f>
        <v>0</v>
      </c>
    </row>
    <row r="3264" spans="1:15" ht="17.25" thickBot="1" x14ac:dyDescent="0.4">
      <c r="A3264" s="17">
        <f t="shared" si="102"/>
        <v>7100028</v>
      </c>
      <c r="B3264" s="17" t="s">
        <v>88</v>
      </c>
      <c r="C3264" s="15">
        <f>INDEX(装备!G:G,MATCH(属性!A3264,装备!A:A,0))</f>
        <v>12</v>
      </c>
      <c r="D3264" s="15" t="str">
        <f>INDEX(装备!E:E,MATCH(属性!A3264,装备!A:A,0))</f>
        <v>trousers</v>
      </c>
      <c r="E3264" s="14">
        <v>22</v>
      </c>
      <c r="F3264" s="17">
        <f>INT((VLOOKUP($C3264,装备数值,2,0)+VLOOKUP($C3264,装备数值,5,0)*($E3264-1))*VLOOKUP($D3264,系数!$K$2:$O$7,2,0))</f>
        <v>1435</v>
      </c>
      <c r="G3264" s="17">
        <f>INT((VLOOKUP($C3264,装备数值,3,0)+VLOOKUP($C3264,装备数值,6,0)*($E3264-1))*VLOOKUP($D3264,系数!$K$2:$O$7,3,0))</f>
        <v>0</v>
      </c>
      <c r="H3264" s="17">
        <f t="shared" si="101"/>
        <v>0</v>
      </c>
      <c r="I3264" s="17">
        <f>INT((VLOOKUP($C3264,装备数值,4,0)+VLOOKUP($C3264,装备数值,7,0)*($E3264-1))*VLOOKUP($D3264,系数!$K$2:$O$7,4,0))</f>
        <v>0</v>
      </c>
      <c r="J3264" s="17">
        <f>INT((VLOOKUP($C3264,装备数值,4,0)+VLOOKUP($C3264,装备数值,7,0)*($E3264-1))*VLOOKUP($D3264,系数!$K$2:$O$7,5,0))</f>
        <v>0</v>
      </c>
      <c r="K3264" s="17">
        <f>INT(VLOOKUP(E3264,强化金币,2,1)*VLOOKUP(INDEX(装备!F:F,MATCH(属性!A3264,装备!A:A,0)),系数!$K$12:$M$15,3,0))</f>
        <v>1650</v>
      </c>
      <c r="L3264" s="17"/>
      <c r="M3264" s="17"/>
      <c r="N3264" s="17"/>
      <c r="O3264" s="17">
        <f>IF(E3264=1,"",VLOOKUP(E3264,系数!$S$2:$AB$12,MATCH(属性!C3264,评级,0),1))</f>
        <v>0</v>
      </c>
    </row>
    <row r="3265" spans="1:15" ht="17.25" thickBot="1" x14ac:dyDescent="0.4">
      <c r="A3265" s="17">
        <f t="shared" si="102"/>
        <v>7100028</v>
      </c>
      <c r="B3265" s="17" t="s">
        <v>88</v>
      </c>
      <c r="C3265" s="15">
        <f>INDEX(装备!G:G,MATCH(属性!A3265,装备!A:A,0))</f>
        <v>12</v>
      </c>
      <c r="D3265" s="15" t="str">
        <f>INDEX(装备!E:E,MATCH(属性!A3265,装备!A:A,0))</f>
        <v>trousers</v>
      </c>
      <c r="E3265" s="14">
        <v>23</v>
      </c>
      <c r="F3265" s="17">
        <f>INT((VLOOKUP($C3265,装备数值,2,0)+VLOOKUP($C3265,装备数值,5,0)*($E3265-1))*VLOOKUP($D3265,系数!$K$2:$O$7,2,0))</f>
        <v>1470</v>
      </c>
      <c r="G3265" s="17">
        <f>INT((VLOOKUP($C3265,装备数值,3,0)+VLOOKUP($C3265,装备数值,6,0)*($E3265-1))*VLOOKUP($D3265,系数!$K$2:$O$7,3,0))</f>
        <v>0</v>
      </c>
      <c r="H3265" s="17">
        <f t="shared" si="101"/>
        <v>0</v>
      </c>
      <c r="I3265" s="17">
        <f>INT((VLOOKUP($C3265,装备数值,4,0)+VLOOKUP($C3265,装备数值,7,0)*($E3265-1))*VLOOKUP($D3265,系数!$K$2:$O$7,4,0))</f>
        <v>0</v>
      </c>
      <c r="J3265" s="17">
        <f>INT((VLOOKUP($C3265,装备数值,4,0)+VLOOKUP($C3265,装备数值,7,0)*($E3265-1))*VLOOKUP($D3265,系数!$K$2:$O$7,5,0))</f>
        <v>0</v>
      </c>
      <c r="K3265" s="17">
        <f>INT(VLOOKUP(E3265,强化金币,2,1)*VLOOKUP(INDEX(装备!F:F,MATCH(属性!A3265,装备!A:A,0)),系数!$K$12:$M$15,3,0))</f>
        <v>1760</v>
      </c>
      <c r="L3265" s="17"/>
      <c r="M3265" s="17"/>
      <c r="N3265" s="17"/>
      <c r="O3265" s="17">
        <f>IF(E3265=1,"",VLOOKUP(E3265,系数!$S$2:$AB$12,MATCH(属性!C3265,评级,0),1))</f>
        <v>0</v>
      </c>
    </row>
    <row r="3266" spans="1:15" ht="17.25" thickBot="1" x14ac:dyDescent="0.4">
      <c r="A3266" s="17">
        <f t="shared" si="102"/>
        <v>7100028</v>
      </c>
      <c r="B3266" s="17" t="s">
        <v>88</v>
      </c>
      <c r="C3266" s="15">
        <f>INDEX(装备!G:G,MATCH(属性!A3266,装备!A:A,0))</f>
        <v>12</v>
      </c>
      <c r="D3266" s="15" t="str">
        <f>INDEX(装备!E:E,MATCH(属性!A3266,装备!A:A,0))</f>
        <v>trousers</v>
      </c>
      <c r="E3266" s="14">
        <v>24</v>
      </c>
      <c r="F3266" s="17">
        <f>INT((VLOOKUP($C3266,装备数值,2,0)+VLOOKUP($C3266,装备数值,5,0)*($E3266-1))*VLOOKUP($D3266,系数!$K$2:$O$7,2,0))</f>
        <v>1505</v>
      </c>
      <c r="G3266" s="17">
        <f>INT((VLOOKUP($C3266,装备数值,3,0)+VLOOKUP($C3266,装备数值,6,0)*($E3266-1))*VLOOKUP($D3266,系数!$K$2:$O$7,3,0))</f>
        <v>0</v>
      </c>
      <c r="H3266" s="17">
        <f t="shared" si="101"/>
        <v>0</v>
      </c>
      <c r="I3266" s="17">
        <f>INT((VLOOKUP($C3266,装备数值,4,0)+VLOOKUP($C3266,装备数值,7,0)*($E3266-1))*VLOOKUP($D3266,系数!$K$2:$O$7,4,0))</f>
        <v>0</v>
      </c>
      <c r="J3266" s="17">
        <f>INT((VLOOKUP($C3266,装备数值,4,0)+VLOOKUP($C3266,装备数值,7,0)*($E3266-1))*VLOOKUP($D3266,系数!$K$2:$O$7,5,0))</f>
        <v>0</v>
      </c>
      <c r="K3266" s="17">
        <f>INT(VLOOKUP(E3266,强化金币,2,1)*VLOOKUP(INDEX(装备!F:F,MATCH(属性!A3266,装备!A:A,0)),系数!$K$12:$M$15,3,0))</f>
        <v>1870</v>
      </c>
      <c r="L3266" s="17"/>
      <c r="M3266" s="17"/>
      <c r="N3266" s="17"/>
      <c r="O3266" s="17">
        <f>IF(E3266=1,"",VLOOKUP(E3266,系数!$S$2:$AB$12,MATCH(属性!C3266,评级,0),1))</f>
        <v>0</v>
      </c>
    </row>
    <row r="3267" spans="1:15" ht="17.25" thickBot="1" x14ac:dyDescent="0.4">
      <c r="A3267" s="17">
        <f t="shared" si="102"/>
        <v>7100028</v>
      </c>
      <c r="B3267" s="17" t="s">
        <v>88</v>
      </c>
      <c r="C3267" s="15">
        <f>INDEX(装备!G:G,MATCH(属性!A3267,装备!A:A,0))</f>
        <v>12</v>
      </c>
      <c r="D3267" s="15" t="str">
        <f>INDEX(装备!E:E,MATCH(属性!A3267,装备!A:A,0))</f>
        <v>trousers</v>
      </c>
      <c r="E3267" s="14">
        <v>25</v>
      </c>
      <c r="F3267" s="17">
        <f>INT((VLOOKUP($C3267,装备数值,2,0)+VLOOKUP($C3267,装备数值,5,0)*($E3267-1))*VLOOKUP($D3267,系数!$K$2:$O$7,2,0))</f>
        <v>1540</v>
      </c>
      <c r="G3267" s="17">
        <f>INT((VLOOKUP($C3267,装备数值,3,0)+VLOOKUP($C3267,装备数值,6,0)*($E3267-1))*VLOOKUP($D3267,系数!$K$2:$O$7,3,0))</f>
        <v>0</v>
      </c>
      <c r="H3267" s="17">
        <f t="shared" si="101"/>
        <v>0</v>
      </c>
      <c r="I3267" s="17">
        <f>INT((VLOOKUP($C3267,装备数值,4,0)+VLOOKUP($C3267,装备数值,7,0)*($E3267-1))*VLOOKUP($D3267,系数!$K$2:$O$7,4,0))</f>
        <v>0</v>
      </c>
      <c r="J3267" s="17">
        <f>INT((VLOOKUP($C3267,装备数值,4,0)+VLOOKUP($C3267,装备数值,7,0)*($E3267-1))*VLOOKUP($D3267,系数!$K$2:$O$7,5,0))</f>
        <v>0</v>
      </c>
      <c r="K3267" s="17">
        <f>INT(VLOOKUP(E3267,强化金币,2,1)*VLOOKUP(INDEX(装备!F:F,MATCH(属性!A3267,装备!A:A,0)),系数!$K$12:$M$15,3,0))</f>
        <v>1980</v>
      </c>
      <c r="L3267" s="17"/>
      <c r="M3267" s="17"/>
      <c r="N3267" s="17"/>
      <c r="O3267" s="17">
        <f>IF(E3267=1,"",VLOOKUP(E3267,系数!$S$2:$AB$12,MATCH(属性!C3267,评级,0),1))</f>
        <v>0</v>
      </c>
    </row>
    <row r="3268" spans="1:15" ht="17.25" thickBot="1" x14ac:dyDescent="0.4">
      <c r="A3268" s="17">
        <f t="shared" si="102"/>
        <v>7100028</v>
      </c>
      <c r="B3268" s="17" t="s">
        <v>88</v>
      </c>
      <c r="C3268" s="15">
        <f>INDEX(装备!G:G,MATCH(属性!A3268,装备!A:A,0))</f>
        <v>12</v>
      </c>
      <c r="D3268" s="15" t="str">
        <f>INDEX(装备!E:E,MATCH(属性!A3268,装备!A:A,0))</f>
        <v>trousers</v>
      </c>
      <c r="E3268" s="14">
        <v>26</v>
      </c>
      <c r="F3268" s="17">
        <f>INT((VLOOKUP($C3268,装备数值,2,0)+VLOOKUP($C3268,装备数值,5,0)*($E3268-1))*VLOOKUP($D3268,系数!$K$2:$O$7,2,0))</f>
        <v>1575</v>
      </c>
      <c r="G3268" s="17">
        <f>INT((VLOOKUP($C3268,装备数值,3,0)+VLOOKUP($C3268,装备数值,6,0)*($E3268-1))*VLOOKUP($D3268,系数!$K$2:$O$7,3,0))</f>
        <v>0</v>
      </c>
      <c r="H3268" s="17">
        <f t="shared" ref="H3268:H3331" si="103">G3268</f>
        <v>0</v>
      </c>
      <c r="I3268" s="17">
        <f>INT((VLOOKUP($C3268,装备数值,4,0)+VLOOKUP($C3268,装备数值,7,0)*($E3268-1))*VLOOKUP($D3268,系数!$K$2:$O$7,4,0))</f>
        <v>0</v>
      </c>
      <c r="J3268" s="17">
        <f>INT((VLOOKUP($C3268,装备数值,4,0)+VLOOKUP($C3268,装备数值,7,0)*($E3268-1))*VLOOKUP($D3268,系数!$K$2:$O$7,5,0))</f>
        <v>0</v>
      </c>
      <c r="K3268" s="17">
        <f>INT(VLOOKUP(E3268,强化金币,2,1)*VLOOKUP(INDEX(装备!F:F,MATCH(属性!A3268,装备!A:A,0)),系数!$K$12:$M$15,3,0))</f>
        <v>2090</v>
      </c>
      <c r="L3268" s="17"/>
      <c r="M3268" s="17"/>
      <c r="N3268" s="17"/>
      <c r="O3268" s="17">
        <f>IF(E3268=1,"",VLOOKUP(E3268,系数!$S$2:$AB$12,MATCH(属性!C3268,评级,0),1))</f>
        <v>0</v>
      </c>
    </row>
    <row r="3269" spans="1:15" ht="17.25" thickBot="1" x14ac:dyDescent="0.4">
      <c r="A3269" s="17">
        <f t="shared" si="102"/>
        <v>7100028</v>
      </c>
      <c r="B3269" s="17" t="s">
        <v>88</v>
      </c>
      <c r="C3269" s="15">
        <f>INDEX(装备!G:G,MATCH(属性!A3269,装备!A:A,0))</f>
        <v>12</v>
      </c>
      <c r="D3269" s="15" t="str">
        <f>INDEX(装备!E:E,MATCH(属性!A3269,装备!A:A,0))</f>
        <v>trousers</v>
      </c>
      <c r="E3269" s="14">
        <v>27</v>
      </c>
      <c r="F3269" s="17">
        <f>INT((VLOOKUP($C3269,装备数值,2,0)+VLOOKUP($C3269,装备数值,5,0)*($E3269-1))*VLOOKUP($D3269,系数!$K$2:$O$7,2,0))</f>
        <v>1610</v>
      </c>
      <c r="G3269" s="17">
        <f>INT((VLOOKUP($C3269,装备数值,3,0)+VLOOKUP($C3269,装备数值,6,0)*($E3269-1))*VLOOKUP($D3269,系数!$K$2:$O$7,3,0))</f>
        <v>0</v>
      </c>
      <c r="H3269" s="17">
        <f t="shared" si="103"/>
        <v>0</v>
      </c>
      <c r="I3269" s="17">
        <f>INT((VLOOKUP($C3269,装备数值,4,0)+VLOOKUP($C3269,装备数值,7,0)*($E3269-1))*VLOOKUP($D3269,系数!$K$2:$O$7,4,0))</f>
        <v>0</v>
      </c>
      <c r="J3269" s="17">
        <f>INT((VLOOKUP($C3269,装备数值,4,0)+VLOOKUP($C3269,装备数值,7,0)*($E3269-1))*VLOOKUP($D3269,系数!$K$2:$O$7,5,0))</f>
        <v>0</v>
      </c>
      <c r="K3269" s="17">
        <f>INT(VLOOKUP(E3269,强化金币,2,1)*VLOOKUP(INDEX(装备!F:F,MATCH(属性!A3269,装备!A:A,0)),系数!$K$12:$M$15,3,0))</f>
        <v>2200</v>
      </c>
      <c r="L3269" s="17"/>
      <c r="M3269" s="17"/>
      <c r="N3269" s="17"/>
      <c r="O3269" s="17">
        <f>IF(E3269=1,"",VLOOKUP(E3269,系数!$S$2:$AB$12,MATCH(属性!C3269,评级,0),1))</f>
        <v>0</v>
      </c>
    </row>
    <row r="3270" spans="1:15" ht="17.25" thickBot="1" x14ac:dyDescent="0.4">
      <c r="A3270" s="17">
        <f t="shared" si="102"/>
        <v>7100028</v>
      </c>
      <c r="B3270" s="17" t="s">
        <v>88</v>
      </c>
      <c r="C3270" s="15">
        <f>INDEX(装备!G:G,MATCH(属性!A3270,装备!A:A,0))</f>
        <v>12</v>
      </c>
      <c r="D3270" s="15" t="str">
        <f>INDEX(装备!E:E,MATCH(属性!A3270,装备!A:A,0))</f>
        <v>trousers</v>
      </c>
      <c r="E3270" s="14">
        <v>28</v>
      </c>
      <c r="F3270" s="17">
        <f>INT((VLOOKUP($C3270,装备数值,2,0)+VLOOKUP($C3270,装备数值,5,0)*($E3270-1))*VLOOKUP($D3270,系数!$K$2:$O$7,2,0))</f>
        <v>1645</v>
      </c>
      <c r="G3270" s="17">
        <f>INT((VLOOKUP($C3270,装备数值,3,0)+VLOOKUP($C3270,装备数值,6,0)*($E3270-1))*VLOOKUP($D3270,系数!$K$2:$O$7,3,0))</f>
        <v>0</v>
      </c>
      <c r="H3270" s="17">
        <f t="shared" si="103"/>
        <v>0</v>
      </c>
      <c r="I3270" s="17">
        <f>INT((VLOOKUP($C3270,装备数值,4,0)+VLOOKUP($C3270,装备数值,7,0)*($E3270-1))*VLOOKUP($D3270,系数!$K$2:$O$7,4,0))</f>
        <v>0</v>
      </c>
      <c r="J3270" s="17">
        <f>INT((VLOOKUP($C3270,装备数值,4,0)+VLOOKUP($C3270,装备数值,7,0)*($E3270-1))*VLOOKUP($D3270,系数!$K$2:$O$7,5,0))</f>
        <v>0</v>
      </c>
      <c r="K3270" s="17">
        <f>INT(VLOOKUP(E3270,强化金币,2,1)*VLOOKUP(INDEX(装备!F:F,MATCH(属性!A3270,装备!A:A,0)),系数!$K$12:$M$15,3,0))</f>
        <v>2310</v>
      </c>
      <c r="L3270" s="17"/>
      <c r="M3270" s="17"/>
      <c r="N3270" s="17"/>
      <c r="O3270" s="17">
        <f>IF(E3270=1,"",VLOOKUP(E3270,系数!$S$2:$AB$12,MATCH(属性!C3270,评级,0),1))</f>
        <v>0</v>
      </c>
    </row>
    <row r="3271" spans="1:15" ht="17.25" thickBot="1" x14ac:dyDescent="0.4">
      <c r="A3271" s="17">
        <f t="shared" si="102"/>
        <v>7100028</v>
      </c>
      <c r="B3271" s="17" t="s">
        <v>88</v>
      </c>
      <c r="C3271" s="15">
        <f>INDEX(装备!G:G,MATCH(属性!A3271,装备!A:A,0))</f>
        <v>12</v>
      </c>
      <c r="D3271" s="15" t="str">
        <f>INDEX(装备!E:E,MATCH(属性!A3271,装备!A:A,0))</f>
        <v>trousers</v>
      </c>
      <c r="E3271" s="14">
        <v>29</v>
      </c>
      <c r="F3271" s="17">
        <f>INT((VLOOKUP($C3271,装备数值,2,0)+VLOOKUP($C3271,装备数值,5,0)*($E3271-1))*VLOOKUP($D3271,系数!$K$2:$O$7,2,0))</f>
        <v>1680</v>
      </c>
      <c r="G3271" s="17">
        <f>INT((VLOOKUP($C3271,装备数值,3,0)+VLOOKUP($C3271,装备数值,6,0)*($E3271-1))*VLOOKUP($D3271,系数!$K$2:$O$7,3,0))</f>
        <v>0</v>
      </c>
      <c r="H3271" s="17">
        <f t="shared" si="103"/>
        <v>0</v>
      </c>
      <c r="I3271" s="17">
        <f>INT((VLOOKUP($C3271,装备数值,4,0)+VLOOKUP($C3271,装备数值,7,0)*($E3271-1))*VLOOKUP($D3271,系数!$K$2:$O$7,4,0))</f>
        <v>0</v>
      </c>
      <c r="J3271" s="17">
        <f>INT((VLOOKUP($C3271,装备数值,4,0)+VLOOKUP($C3271,装备数值,7,0)*($E3271-1))*VLOOKUP($D3271,系数!$K$2:$O$7,5,0))</f>
        <v>0</v>
      </c>
      <c r="K3271" s="17">
        <f>INT(VLOOKUP(E3271,强化金币,2,1)*VLOOKUP(INDEX(装备!F:F,MATCH(属性!A3271,装备!A:A,0)),系数!$K$12:$M$15,3,0))</f>
        <v>2475</v>
      </c>
      <c r="L3271" s="17"/>
      <c r="M3271" s="17"/>
      <c r="N3271" s="17"/>
      <c r="O3271" s="17">
        <f>IF(E3271=1,"",VLOOKUP(E3271,系数!$S$2:$AB$12,MATCH(属性!C3271,评级,0),1))</f>
        <v>0</v>
      </c>
    </row>
    <row r="3272" spans="1:15" ht="17.25" thickBot="1" x14ac:dyDescent="0.4">
      <c r="A3272" s="17">
        <f t="shared" si="102"/>
        <v>7100028</v>
      </c>
      <c r="B3272" s="17" t="s">
        <v>88</v>
      </c>
      <c r="C3272" s="15">
        <f>INDEX(装备!G:G,MATCH(属性!A3272,装备!A:A,0))</f>
        <v>12</v>
      </c>
      <c r="D3272" s="15" t="str">
        <f>INDEX(装备!E:E,MATCH(属性!A3272,装备!A:A,0))</f>
        <v>trousers</v>
      </c>
      <c r="E3272" s="14">
        <v>30</v>
      </c>
      <c r="F3272" s="17">
        <f>INT((VLOOKUP($C3272,装备数值,2,0)+VLOOKUP($C3272,装备数值,5,0)*($E3272-1))*VLOOKUP($D3272,系数!$K$2:$O$7,2,0))</f>
        <v>1715</v>
      </c>
      <c r="G3272" s="17">
        <f>INT((VLOOKUP($C3272,装备数值,3,0)+VLOOKUP($C3272,装备数值,6,0)*($E3272-1))*VLOOKUP($D3272,系数!$K$2:$O$7,3,0))</f>
        <v>0</v>
      </c>
      <c r="H3272" s="17">
        <f t="shared" si="103"/>
        <v>0</v>
      </c>
      <c r="I3272" s="17">
        <f>INT((VLOOKUP($C3272,装备数值,4,0)+VLOOKUP($C3272,装备数值,7,0)*($E3272-1))*VLOOKUP($D3272,系数!$K$2:$O$7,4,0))</f>
        <v>0</v>
      </c>
      <c r="J3272" s="17">
        <f>INT((VLOOKUP($C3272,装备数值,4,0)+VLOOKUP($C3272,装备数值,7,0)*($E3272-1))*VLOOKUP($D3272,系数!$K$2:$O$7,5,0))</f>
        <v>0</v>
      </c>
      <c r="K3272" s="17">
        <f>INT(VLOOKUP(E3272,强化金币,2,1)*VLOOKUP(INDEX(装备!F:F,MATCH(属性!A3272,装备!A:A,0)),系数!$K$12:$M$15,3,0))</f>
        <v>2750</v>
      </c>
      <c r="L3272" s="17"/>
      <c r="M3272" s="17"/>
      <c r="N3272" s="17"/>
      <c r="O3272" s="17">
        <f>IF(E3272=1,"",VLOOKUP(E3272,系数!$S$2:$AB$12,MATCH(属性!C3272,评级,0),1))</f>
        <v>0</v>
      </c>
    </row>
    <row r="3273" spans="1:15" ht="17.25" thickBot="1" x14ac:dyDescent="0.4">
      <c r="A3273" s="17">
        <f t="shared" si="102"/>
        <v>7100028</v>
      </c>
      <c r="B3273" s="17" t="s">
        <v>88</v>
      </c>
      <c r="C3273" s="15">
        <f>INDEX(装备!G:G,MATCH(属性!A3273,装备!A:A,0))</f>
        <v>12</v>
      </c>
      <c r="D3273" s="15" t="str">
        <f>INDEX(装备!E:E,MATCH(属性!A3273,装备!A:A,0))</f>
        <v>trousers</v>
      </c>
      <c r="E3273" s="14">
        <v>31</v>
      </c>
      <c r="F3273" s="17">
        <f>INT((VLOOKUP($C3273,装备数值,2,0)+VLOOKUP($C3273,装备数值,5,0)*($E3273-1))*VLOOKUP($D3273,系数!$K$2:$O$7,2,0))</f>
        <v>1750</v>
      </c>
      <c r="G3273" s="17">
        <f>INT((VLOOKUP($C3273,装备数值,3,0)+VLOOKUP($C3273,装备数值,6,0)*($E3273-1))*VLOOKUP($D3273,系数!$K$2:$O$7,3,0))</f>
        <v>0</v>
      </c>
      <c r="H3273" s="17">
        <f t="shared" si="103"/>
        <v>0</v>
      </c>
      <c r="I3273" s="17">
        <f>INT((VLOOKUP($C3273,装备数值,4,0)+VLOOKUP($C3273,装备数值,7,0)*($E3273-1))*VLOOKUP($D3273,系数!$K$2:$O$7,4,0))</f>
        <v>0</v>
      </c>
      <c r="J3273" s="17">
        <f>INT((VLOOKUP($C3273,装备数值,4,0)+VLOOKUP($C3273,装备数值,7,0)*($E3273-1))*VLOOKUP($D3273,系数!$K$2:$O$7,5,0))</f>
        <v>0</v>
      </c>
      <c r="K3273" s="17">
        <f>INT(VLOOKUP(E3273,强化金币,2,1)*VLOOKUP(INDEX(装备!F:F,MATCH(属性!A3273,装备!A:A,0)),系数!$K$12:$M$15,3,0))</f>
        <v>3025</v>
      </c>
      <c r="L3273" s="17"/>
      <c r="M3273" s="17"/>
      <c r="N3273" s="17"/>
      <c r="O3273" s="17">
        <f>IF(E3273=1,"",VLOOKUP(E3273,系数!$S$2:$AB$12,MATCH(属性!C3273,评级,0),1))</f>
        <v>0</v>
      </c>
    </row>
    <row r="3274" spans="1:15" ht="17.25" thickBot="1" x14ac:dyDescent="0.4">
      <c r="A3274" s="17">
        <f t="shared" si="102"/>
        <v>7100028</v>
      </c>
      <c r="B3274" s="17" t="s">
        <v>88</v>
      </c>
      <c r="C3274" s="15">
        <f>INDEX(装备!G:G,MATCH(属性!A3274,装备!A:A,0))</f>
        <v>12</v>
      </c>
      <c r="D3274" s="15" t="str">
        <f>INDEX(装备!E:E,MATCH(属性!A3274,装备!A:A,0))</f>
        <v>trousers</v>
      </c>
      <c r="E3274" s="14">
        <v>32</v>
      </c>
      <c r="F3274" s="17">
        <f>INT((VLOOKUP($C3274,装备数值,2,0)+VLOOKUP($C3274,装备数值,5,0)*($E3274-1))*VLOOKUP($D3274,系数!$K$2:$O$7,2,0))</f>
        <v>1785</v>
      </c>
      <c r="G3274" s="17">
        <f>INT((VLOOKUP($C3274,装备数值,3,0)+VLOOKUP($C3274,装备数值,6,0)*($E3274-1))*VLOOKUP($D3274,系数!$K$2:$O$7,3,0))</f>
        <v>0</v>
      </c>
      <c r="H3274" s="17">
        <f t="shared" si="103"/>
        <v>0</v>
      </c>
      <c r="I3274" s="17">
        <f>INT((VLOOKUP($C3274,装备数值,4,0)+VLOOKUP($C3274,装备数值,7,0)*($E3274-1))*VLOOKUP($D3274,系数!$K$2:$O$7,4,0))</f>
        <v>0</v>
      </c>
      <c r="J3274" s="17">
        <f>INT((VLOOKUP($C3274,装备数值,4,0)+VLOOKUP($C3274,装备数值,7,0)*($E3274-1))*VLOOKUP($D3274,系数!$K$2:$O$7,5,0))</f>
        <v>0</v>
      </c>
      <c r="K3274" s="17">
        <f>INT(VLOOKUP(E3274,强化金币,2,1)*VLOOKUP(INDEX(装备!F:F,MATCH(属性!A3274,装备!A:A,0)),系数!$K$12:$M$15,3,0))</f>
        <v>3300</v>
      </c>
      <c r="L3274" s="17"/>
      <c r="M3274" s="17"/>
      <c r="N3274" s="17"/>
      <c r="O3274" s="17">
        <f>IF(E3274=1,"",VLOOKUP(E3274,系数!$S$2:$AB$12,MATCH(属性!C3274,评级,0),1))</f>
        <v>0</v>
      </c>
    </row>
    <row r="3275" spans="1:15" ht="17.25" thickBot="1" x14ac:dyDescent="0.4">
      <c r="A3275" s="17">
        <f t="shared" si="102"/>
        <v>7100028</v>
      </c>
      <c r="B3275" s="17" t="s">
        <v>88</v>
      </c>
      <c r="C3275" s="15">
        <f>INDEX(装备!G:G,MATCH(属性!A3275,装备!A:A,0))</f>
        <v>12</v>
      </c>
      <c r="D3275" s="15" t="str">
        <f>INDEX(装备!E:E,MATCH(属性!A3275,装备!A:A,0))</f>
        <v>trousers</v>
      </c>
      <c r="E3275" s="14">
        <v>33</v>
      </c>
      <c r="F3275" s="17">
        <f>INT((VLOOKUP($C3275,装备数值,2,0)+VLOOKUP($C3275,装备数值,5,0)*($E3275-1))*VLOOKUP($D3275,系数!$K$2:$O$7,2,0))</f>
        <v>1820</v>
      </c>
      <c r="G3275" s="17">
        <f>INT((VLOOKUP($C3275,装备数值,3,0)+VLOOKUP($C3275,装备数值,6,0)*($E3275-1))*VLOOKUP($D3275,系数!$K$2:$O$7,3,0))</f>
        <v>0</v>
      </c>
      <c r="H3275" s="17">
        <f t="shared" si="103"/>
        <v>0</v>
      </c>
      <c r="I3275" s="17">
        <f>INT((VLOOKUP($C3275,装备数值,4,0)+VLOOKUP($C3275,装备数值,7,0)*($E3275-1))*VLOOKUP($D3275,系数!$K$2:$O$7,4,0))</f>
        <v>0</v>
      </c>
      <c r="J3275" s="17">
        <f>INT((VLOOKUP($C3275,装备数值,4,0)+VLOOKUP($C3275,装备数值,7,0)*($E3275-1))*VLOOKUP($D3275,系数!$K$2:$O$7,5,0))</f>
        <v>0</v>
      </c>
      <c r="K3275" s="17">
        <f>INT(VLOOKUP(E3275,强化金币,2,1)*VLOOKUP(INDEX(装备!F:F,MATCH(属性!A3275,装备!A:A,0)),系数!$K$12:$M$15,3,0))</f>
        <v>3575</v>
      </c>
      <c r="L3275" s="17"/>
      <c r="M3275" s="17"/>
      <c r="N3275" s="17"/>
      <c r="O3275" s="17">
        <f>IF(E3275=1,"",VLOOKUP(E3275,系数!$S$2:$AB$12,MATCH(属性!C3275,评级,0),1))</f>
        <v>0</v>
      </c>
    </row>
    <row r="3276" spans="1:15" ht="17.25" thickBot="1" x14ac:dyDescent="0.4">
      <c r="A3276" s="17">
        <f t="shared" si="102"/>
        <v>7100028</v>
      </c>
      <c r="B3276" s="17" t="s">
        <v>88</v>
      </c>
      <c r="C3276" s="15">
        <f>INDEX(装备!G:G,MATCH(属性!A3276,装备!A:A,0))</f>
        <v>12</v>
      </c>
      <c r="D3276" s="15" t="str">
        <f>INDEX(装备!E:E,MATCH(属性!A3276,装备!A:A,0))</f>
        <v>trousers</v>
      </c>
      <c r="E3276" s="14">
        <v>34</v>
      </c>
      <c r="F3276" s="17">
        <f>INT((VLOOKUP($C3276,装备数值,2,0)+VLOOKUP($C3276,装备数值,5,0)*($E3276-1))*VLOOKUP($D3276,系数!$K$2:$O$7,2,0))</f>
        <v>1855</v>
      </c>
      <c r="G3276" s="17">
        <f>INT((VLOOKUP($C3276,装备数值,3,0)+VLOOKUP($C3276,装备数值,6,0)*($E3276-1))*VLOOKUP($D3276,系数!$K$2:$O$7,3,0))</f>
        <v>0</v>
      </c>
      <c r="H3276" s="17">
        <f t="shared" si="103"/>
        <v>0</v>
      </c>
      <c r="I3276" s="17">
        <f>INT((VLOOKUP($C3276,装备数值,4,0)+VLOOKUP($C3276,装备数值,7,0)*($E3276-1))*VLOOKUP($D3276,系数!$K$2:$O$7,4,0))</f>
        <v>0</v>
      </c>
      <c r="J3276" s="17">
        <f>INT((VLOOKUP($C3276,装备数值,4,0)+VLOOKUP($C3276,装备数值,7,0)*($E3276-1))*VLOOKUP($D3276,系数!$K$2:$O$7,5,0))</f>
        <v>0</v>
      </c>
      <c r="K3276" s="17">
        <f>INT(VLOOKUP(E3276,强化金币,2,1)*VLOOKUP(INDEX(装备!F:F,MATCH(属性!A3276,装备!A:A,0)),系数!$K$12:$M$15,3,0))</f>
        <v>3850</v>
      </c>
      <c r="L3276" s="17"/>
      <c r="M3276" s="17"/>
      <c r="N3276" s="17"/>
      <c r="O3276" s="17">
        <f>IF(E3276=1,"",VLOOKUP(E3276,系数!$S$2:$AB$12,MATCH(属性!C3276,评级,0),1))</f>
        <v>0</v>
      </c>
    </row>
    <row r="3277" spans="1:15" ht="17.25" thickBot="1" x14ac:dyDescent="0.4">
      <c r="A3277" s="17">
        <f t="shared" si="102"/>
        <v>7100028</v>
      </c>
      <c r="B3277" s="17" t="s">
        <v>88</v>
      </c>
      <c r="C3277" s="15">
        <f>INDEX(装备!G:G,MATCH(属性!A3277,装备!A:A,0))</f>
        <v>12</v>
      </c>
      <c r="D3277" s="15" t="str">
        <f>INDEX(装备!E:E,MATCH(属性!A3277,装备!A:A,0))</f>
        <v>trousers</v>
      </c>
      <c r="E3277" s="14">
        <v>35</v>
      </c>
      <c r="F3277" s="17">
        <f>INT((VLOOKUP($C3277,装备数值,2,0)+VLOOKUP($C3277,装备数值,5,0)*($E3277-1))*VLOOKUP($D3277,系数!$K$2:$O$7,2,0))</f>
        <v>1890</v>
      </c>
      <c r="G3277" s="17">
        <f>INT((VLOOKUP($C3277,装备数值,3,0)+VLOOKUP($C3277,装备数值,6,0)*($E3277-1))*VLOOKUP($D3277,系数!$K$2:$O$7,3,0))</f>
        <v>0</v>
      </c>
      <c r="H3277" s="17">
        <f t="shared" si="103"/>
        <v>0</v>
      </c>
      <c r="I3277" s="17">
        <f>INT((VLOOKUP($C3277,装备数值,4,0)+VLOOKUP($C3277,装备数值,7,0)*($E3277-1))*VLOOKUP($D3277,系数!$K$2:$O$7,4,0))</f>
        <v>0</v>
      </c>
      <c r="J3277" s="17">
        <f>INT((VLOOKUP($C3277,装备数值,4,0)+VLOOKUP($C3277,装备数值,7,0)*($E3277-1))*VLOOKUP($D3277,系数!$K$2:$O$7,5,0))</f>
        <v>0</v>
      </c>
      <c r="K3277" s="17">
        <f>INT(VLOOKUP(E3277,强化金币,2,1)*VLOOKUP(INDEX(装备!F:F,MATCH(属性!A3277,装备!A:A,0)),系数!$K$12:$M$15,3,0))</f>
        <v>4125</v>
      </c>
      <c r="L3277" s="17"/>
      <c r="M3277" s="17"/>
      <c r="N3277" s="17"/>
      <c r="O3277" s="17">
        <f>IF(E3277=1,"",VLOOKUP(E3277,系数!$S$2:$AB$12,MATCH(属性!C3277,评级,0),1))</f>
        <v>0</v>
      </c>
    </row>
    <row r="3278" spans="1:15" ht="17.25" thickBot="1" x14ac:dyDescent="0.4">
      <c r="A3278" s="17">
        <f t="shared" si="102"/>
        <v>7100028</v>
      </c>
      <c r="B3278" s="17" t="s">
        <v>88</v>
      </c>
      <c r="C3278" s="15">
        <f>INDEX(装备!G:G,MATCH(属性!A3278,装备!A:A,0))</f>
        <v>12</v>
      </c>
      <c r="D3278" s="15" t="str">
        <f>INDEX(装备!E:E,MATCH(属性!A3278,装备!A:A,0))</f>
        <v>trousers</v>
      </c>
      <c r="E3278" s="14">
        <v>36</v>
      </c>
      <c r="F3278" s="17">
        <f>INT((VLOOKUP($C3278,装备数值,2,0)+VLOOKUP($C3278,装备数值,5,0)*($E3278-1))*VLOOKUP($D3278,系数!$K$2:$O$7,2,0))</f>
        <v>1925</v>
      </c>
      <c r="G3278" s="17">
        <f>INT((VLOOKUP($C3278,装备数值,3,0)+VLOOKUP($C3278,装备数值,6,0)*($E3278-1))*VLOOKUP($D3278,系数!$K$2:$O$7,3,0))</f>
        <v>0</v>
      </c>
      <c r="H3278" s="17">
        <f t="shared" si="103"/>
        <v>0</v>
      </c>
      <c r="I3278" s="17">
        <f>INT((VLOOKUP($C3278,装备数值,4,0)+VLOOKUP($C3278,装备数值,7,0)*($E3278-1))*VLOOKUP($D3278,系数!$K$2:$O$7,4,0))</f>
        <v>0</v>
      </c>
      <c r="J3278" s="17">
        <f>INT((VLOOKUP($C3278,装备数值,4,0)+VLOOKUP($C3278,装备数值,7,0)*($E3278-1))*VLOOKUP($D3278,系数!$K$2:$O$7,5,0))</f>
        <v>0</v>
      </c>
      <c r="K3278" s="17">
        <f>INT(VLOOKUP(E3278,强化金币,2,1)*VLOOKUP(INDEX(装备!F:F,MATCH(属性!A3278,装备!A:A,0)),系数!$K$12:$M$15,3,0))</f>
        <v>4400</v>
      </c>
      <c r="L3278" s="17"/>
      <c r="M3278" s="17"/>
      <c r="N3278" s="17"/>
      <c r="O3278" s="17">
        <f>IF(E3278=1,"",VLOOKUP(E3278,系数!$S$2:$AB$12,MATCH(属性!C3278,评级,0),1))</f>
        <v>0</v>
      </c>
    </row>
    <row r="3279" spans="1:15" ht="17.25" thickBot="1" x14ac:dyDescent="0.4">
      <c r="A3279" s="17">
        <f t="shared" si="102"/>
        <v>7100028</v>
      </c>
      <c r="B3279" s="17" t="s">
        <v>88</v>
      </c>
      <c r="C3279" s="15">
        <f>INDEX(装备!G:G,MATCH(属性!A3279,装备!A:A,0))</f>
        <v>12</v>
      </c>
      <c r="D3279" s="15" t="str">
        <f>INDEX(装备!E:E,MATCH(属性!A3279,装备!A:A,0))</f>
        <v>trousers</v>
      </c>
      <c r="E3279" s="14">
        <v>37</v>
      </c>
      <c r="F3279" s="17">
        <f>INT((VLOOKUP($C3279,装备数值,2,0)+VLOOKUP($C3279,装备数值,5,0)*($E3279-1))*VLOOKUP($D3279,系数!$K$2:$O$7,2,0))</f>
        <v>1960</v>
      </c>
      <c r="G3279" s="17">
        <f>INT((VLOOKUP($C3279,装备数值,3,0)+VLOOKUP($C3279,装备数值,6,0)*($E3279-1))*VLOOKUP($D3279,系数!$K$2:$O$7,3,0))</f>
        <v>0</v>
      </c>
      <c r="H3279" s="17">
        <f t="shared" si="103"/>
        <v>0</v>
      </c>
      <c r="I3279" s="17">
        <f>INT((VLOOKUP($C3279,装备数值,4,0)+VLOOKUP($C3279,装备数值,7,0)*($E3279-1))*VLOOKUP($D3279,系数!$K$2:$O$7,4,0))</f>
        <v>0</v>
      </c>
      <c r="J3279" s="17">
        <f>INT((VLOOKUP($C3279,装备数值,4,0)+VLOOKUP($C3279,装备数值,7,0)*($E3279-1))*VLOOKUP($D3279,系数!$K$2:$O$7,5,0))</f>
        <v>0</v>
      </c>
      <c r="K3279" s="17">
        <f>INT(VLOOKUP(E3279,强化金币,2,1)*VLOOKUP(INDEX(装备!F:F,MATCH(属性!A3279,装备!A:A,0)),系数!$K$12:$M$15,3,0))</f>
        <v>4675</v>
      </c>
      <c r="L3279" s="17"/>
      <c r="M3279" s="17"/>
      <c r="N3279" s="17"/>
      <c r="O3279" s="17">
        <f>IF(E3279=1,"",VLOOKUP(E3279,系数!$S$2:$AB$12,MATCH(属性!C3279,评级,0),1))</f>
        <v>0</v>
      </c>
    </row>
    <row r="3280" spans="1:15" ht="17.25" thickBot="1" x14ac:dyDescent="0.4">
      <c r="A3280" s="17">
        <f t="shared" si="102"/>
        <v>7100028</v>
      </c>
      <c r="B3280" s="17" t="s">
        <v>88</v>
      </c>
      <c r="C3280" s="15">
        <f>INDEX(装备!G:G,MATCH(属性!A3280,装备!A:A,0))</f>
        <v>12</v>
      </c>
      <c r="D3280" s="15" t="str">
        <f>INDEX(装备!E:E,MATCH(属性!A3280,装备!A:A,0))</f>
        <v>trousers</v>
      </c>
      <c r="E3280" s="14">
        <v>38</v>
      </c>
      <c r="F3280" s="17">
        <f>INT((VLOOKUP($C3280,装备数值,2,0)+VLOOKUP($C3280,装备数值,5,0)*($E3280-1))*VLOOKUP($D3280,系数!$K$2:$O$7,2,0))</f>
        <v>1995</v>
      </c>
      <c r="G3280" s="17">
        <f>INT((VLOOKUP($C3280,装备数值,3,0)+VLOOKUP($C3280,装备数值,6,0)*($E3280-1))*VLOOKUP($D3280,系数!$K$2:$O$7,3,0))</f>
        <v>0</v>
      </c>
      <c r="H3280" s="17">
        <f t="shared" si="103"/>
        <v>0</v>
      </c>
      <c r="I3280" s="17">
        <f>INT((VLOOKUP($C3280,装备数值,4,0)+VLOOKUP($C3280,装备数值,7,0)*($E3280-1))*VLOOKUP($D3280,系数!$K$2:$O$7,4,0))</f>
        <v>0</v>
      </c>
      <c r="J3280" s="17">
        <f>INT((VLOOKUP($C3280,装备数值,4,0)+VLOOKUP($C3280,装备数值,7,0)*($E3280-1))*VLOOKUP($D3280,系数!$K$2:$O$7,5,0))</f>
        <v>0</v>
      </c>
      <c r="K3280" s="17">
        <f>INT(VLOOKUP(E3280,强化金币,2,1)*VLOOKUP(INDEX(装备!F:F,MATCH(属性!A3280,装备!A:A,0)),系数!$K$12:$M$15,3,0))</f>
        <v>4950</v>
      </c>
      <c r="L3280" s="17"/>
      <c r="M3280" s="17"/>
      <c r="N3280" s="17"/>
      <c r="O3280" s="17">
        <f>IF(E3280=1,"",VLOOKUP(E3280,系数!$S$2:$AB$12,MATCH(属性!C3280,评级,0),1))</f>
        <v>0</v>
      </c>
    </row>
    <row r="3281" spans="1:15" ht="17.25" thickBot="1" x14ac:dyDescent="0.4">
      <c r="A3281" s="17">
        <f t="shared" si="102"/>
        <v>7100028</v>
      </c>
      <c r="B3281" s="17" t="s">
        <v>88</v>
      </c>
      <c r="C3281" s="15">
        <f>INDEX(装备!G:G,MATCH(属性!A3281,装备!A:A,0))</f>
        <v>12</v>
      </c>
      <c r="D3281" s="15" t="str">
        <f>INDEX(装备!E:E,MATCH(属性!A3281,装备!A:A,0))</f>
        <v>trousers</v>
      </c>
      <c r="E3281" s="14">
        <v>39</v>
      </c>
      <c r="F3281" s="17">
        <f>INT((VLOOKUP($C3281,装备数值,2,0)+VLOOKUP($C3281,装备数值,5,0)*($E3281-1))*VLOOKUP($D3281,系数!$K$2:$O$7,2,0))</f>
        <v>2030</v>
      </c>
      <c r="G3281" s="17">
        <f>INT((VLOOKUP($C3281,装备数值,3,0)+VLOOKUP($C3281,装备数值,6,0)*($E3281-1))*VLOOKUP($D3281,系数!$K$2:$O$7,3,0))</f>
        <v>0</v>
      </c>
      <c r="H3281" s="17">
        <f t="shared" si="103"/>
        <v>0</v>
      </c>
      <c r="I3281" s="17">
        <f>INT((VLOOKUP($C3281,装备数值,4,0)+VLOOKUP($C3281,装备数值,7,0)*($E3281-1))*VLOOKUP($D3281,系数!$K$2:$O$7,4,0))</f>
        <v>0</v>
      </c>
      <c r="J3281" s="17">
        <f>INT((VLOOKUP($C3281,装备数值,4,0)+VLOOKUP($C3281,装备数值,7,0)*($E3281-1))*VLOOKUP($D3281,系数!$K$2:$O$7,5,0))</f>
        <v>0</v>
      </c>
      <c r="K3281" s="17">
        <f>INT(VLOOKUP(E3281,强化金币,2,1)*VLOOKUP(INDEX(装备!F:F,MATCH(属性!A3281,装备!A:A,0)),系数!$K$12:$M$15,3,0))</f>
        <v>5500</v>
      </c>
      <c r="L3281" s="17"/>
      <c r="M3281" s="17"/>
      <c r="N3281" s="17"/>
      <c r="O3281" s="17">
        <f>IF(E3281=1,"",VLOOKUP(E3281,系数!$S$2:$AB$12,MATCH(属性!C3281,评级,0),1))</f>
        <v>0</v>
      </c>
    </row>
    <row r="3282" spans="1:15" ht="17.25" thickBot="1" x14ac:dyDescent="0.4">
      <c r="A3282" s="17">
        <f t="shared" si="102"/>
        <v>7100028</v>
      </c>
      <c r="B3282" s="17" t="s">
        <v>88</v>
      </c>
      <c r="C3282" s="15">
        <f>INDEX(装备!G:G,MATCH(属性!A3282,装备!A:A,0))</f>
        <v>12</v>
      </c>
      <c r="D3282" s="15" t="str">
        <f>INDEX(装备!E:E,MATCH(属性!A3282,装备!A:A,0))</f>
        <v>trousers</v>
      </c>
      <c r="E3282" s="14">
        <v>40</v>
      </c>
      <c r="F3282" s="17">
        <f>INT((VLOOKUP($C3282,装备数值,2,0)+VLOOKUP($C3282,装备数值,5,0)*($E3282-1))*VLOOKUP($D3282,系数!$K$2:$O$7,2,0))</f>
        <v>2065</v>
      </c>
      <c r="G3282" s="17">
        <f>INT((VLOOKUP($C3282,装备数值,3,0)+VLOOKUP($C3282,装备数值,6,0)*($E3282-1))*VLOOKUP($D3282,系数!$K$2:$O$7,3,0))</f>
        <v>0</v>
      </c>
      <c r="H3282" s="17">
        <f t="shared" si="103"/>
        <v>0</v>
      </c>
      <c r="I3282" s="17">
        <f>INT((VLOOKUP($C3282,装备数值,4,0)+VLOOKUP($C3282,装备数值,7,0)*($E3282-1))*VLOOKUP($D3282,系数!$K$2:$O$7,4,0))</f>
        <v>0</v>
      </c>
      <c r="J3282" s="17">
        <f>INT((VLOOKUP($C3282,装备数值,4,0)+VLOOKUP($C3282,装备数值,7,0)*($E3282-1))*VLOOKUP($D3282,系数!$K$2:$O$7,5,0))</f>
        <v>0</v>
      </c>
      <c r="K3282" s="17">
        <f>INT(VLOOKUP(E3282,强化金币,2,1)*VLOOKUP(INDEX(装备!F:F,MATCH(属性!A3282,装备!A:A,0)),系数!$K$12:$M$15,3,0))</f>
        <v>6600</v>
      </c>
      <c r="L3282" s="17"/>
      <c r="M3282" s="17"/>
      <c r="N3282" s="17"/>
      <c r="O3282" s="17">
        <f>IF(E3282=1,"",VLOOKUP(E3282,系数!$S$2:$AB$12,MATCH(属性!C3282,评级,0),1))</f>
        <v>0</v>
      </c>
    </row>
    <row r="3283" spans="1:15" ht="17.25" thickBot="1" x14ac:dyDescent="0.4">
      <c r="A3283" s="17">
        <f t="shared" si="102"/>
        <v>7100028</v>
      </c>
      <c r="B3283" s="17" t="s">
        <v>88</v>
      </c>
      <c r="C3283" s="15">
        <f>INDEX(装备!G:G,MATCH(属性!A3283,装备!A:A,0))</f>
        <v>12</v>
      </c>
      <c r="D3283" s="15" t="str">
        <f>INDEX(装备!E:E,MATCH(属性!A3283,装备!A:A,0))</f>
        <v>trousers</v>
      </c>
      <c r="E3283" s="14">
        <v>41</v>
      </c>
      <c r="F3283" s="17">
        <f>INT((VLOOKUP($C3283,装备数值,2,0)+VLOOKUP($C3283,装备数值,5,0)*($E3283-1))*VLOOKUP($D3283,系数!$K$2:$O$7,2,0))</f>
        <v>2100</v>
      </c>
      <c r="G3283" s="17">
        <f>INT((VLOOKUP($C3283,装备数值,3,0)+VLOOKUP($C3283,装备数值,6,0)*($E3283-1))*VLOOKUP($D3283,系数!$K$2:$O$7,3,0))</f>
        <v>0</v>
      </c>
      <c r="H3283" s="17">
        <f t="shared" si="103"/>
        <v>0</v>
      </c>
      <c r="I3283" s="17">
        <f>INT((VLOOKUP($C3283,装备数值,4,0)+VLOOKUP($C3283,装备数值,7,0)*($E3283-1))*VLOOKUP($D3283,系数!$K$2:$O$7,4,0))</f>
        <v>0</v>
      </c>
      <c r="J3283" s="17">
        <f>INT((VLOOKUP($C3283,装备数值,4,0)+VLOOKUP($C3283,装备数值,7,0)*($E3283-1))*VLOOKUP($D3283,系数!$K$2:$O$7,5,0))</f>
        <v>0</v>
      </c>
      <c r="K3283" s="17">
        <f>INT(VLOOKUP(E3283,强化金币,2,1)*VLOOKUP(INDEX(装备!F:F,MATCH(属性!A3283,装备!A:A,0)),系数!$K$12:$M$15,3,0))</f>
        <v>7700</v>
      </c>
      <c r="L3283" s="17"/>
      <c r="M3283" s="17"/>
      <c r="N3283" s="17"/>
      <c r="O3283" s="17">
        <f>IF(E3283=1,"",VLOOKUP(E3283,系数!$S$2:$AB$12,MATCH(属性!C3283,评级,0),1))</f>
        <v>0</v>
      </c>
    </row>
    <row r="3284" spans="1:15" ht="17.25" thickBot="1" x14ac:dyDescent="0.4">
      <c r="A3284" s="17">
        <f t="shared" si="102"/>
        <v>7100028</v>
      </c>
      <c r="B3284" s="17" t="s">
        <v>88</v>
      </c>
      <c r="C3284" s="15">
        <f>INDEX(装备!G:G,MATCH(属性!A3284,装备!A:A,0))</f>
        <v>12</v>
      </c>
      <c r="D3284" s="15" t="str">
        <f>INDEX(装备!E:E,MATCH(属性!A3284,装备!A:A,0))</f>
        <v>trousers</v>
      </c>
      <c r="E3284" s="14">
        <v>42</v>
      </c>
      <c r="F3284" s="17">
        <f>INT((VLOOKUP($C3284,装备数值,2,0)+VLOOKUP($C3284,装备数值,5,0)*($E3284-1))*VLOOKUP($D3284,系数!$K$2:$O$7,2,0))</f>
        <v>2135</v>
      </c>
      <c r="G3284" s="17">
        <f>INT((VLOOKUP($C3284,装备数值,3,0)+VLOOKUP($C3284,装备数值,6,0)*($E3284-1))*VLOOKUP($D3284,系数!$K$2:$O$7,3,0))</f>
        <v>0</v>
      </c>
      <c r="H3284" s="17">
        <f t="shared" si="103"/>
        <v>0</v>
      </c>
      <c r="I3284" s="17">
        <f>INT((VLOOKUP($C3284,装备数值,4,0)+VLOOKUP($C3284,装备数值,7,0)*($E3284-1))*VLOOKUP($D3284,系数!$K$2:$O$7,4,0))</f>
        <v>0</v>
      </c>
      <c r="J3284" s="17">
        <f>INT((VLOOKUP($C3284,装备数值,4,0)+VLOOKUP($C3284,装备数值,7,0)*($E3284-1))*VLOOKUP($D3284,系数!$K$2:$O$7,5,0))</f>
        <v>0</v>
      </c>
      <c r="K3284" s="17">
        <f>INT(VLOOKUP(E3284,强化金币,2,1)*VLOOKUP(INDEX(装备!F:F,MATCH(属性!A3284,装备!A:A,0)),系数!$K$12:$M$15,3,0))</f>
        <v>8800</v>
      </c>
      <c r="L3284" s="17"/>
      <c r="M3284" s="17"/>
      <c r="N3284" s="17"/>
      <c r="O3284" s="17">
        <f>IF(E3284=1,"",VLOOKUP(E3284,系数!$S$2:$AB$12,MATCH(属性!C3284,评级,0),1))</f>
        <v>0</v>
      </c>
    </row>
    <row r="3285" spans="1:15" ht="17.25" thickBot="1" x14ac:dyDescent="0.4">
      <c r="A3285" s="17">
        <f t="shared" si="102"/>
        <v>7100028</v>
      </c>
      <c r="B3285" s="17" t="s">
        <v>88</v>
      </c>
      <c r="C3285" s="15">
        <f>INDEX(装备!G:G,MATCH(属性!A3285,装备!A:A,0))</f>
        <v>12</v>
      </c>
      <c r="D3285" s="15" t="str">
        <f>INDEX(装备!E:E,MATCH(属性!A3285,装备!A:A,0))</f>
        <v>trousers</v>
      </c>
      <c r="E3285" s="14">
        <v>43</v>
      </c>
      <c r="F3285" s="17">
        <f>INT((VLOOKUP($C3285,装备数值,2,0)+VLOOKUP($C3285,装备数值,5,0)*($E3285-1))*VLOOKUP($D3285,系数!$K$2:$O$7,2,0))</f>
        <v>2170</v>
      </c>
      <c r="G3285" s="17">
        <f>INT((VLOOKUP($C3285,装备数值,3,0)+VLOOKUP($C3285,装备数值,6,0)*($E3285-1))*VLOOKUP($D3285,系数!$K$2:$O$7,3,0))</f>
        <v>0</v>
      </c>
      <c r="H3285" s="17">
        <f t="shared" si="103"/>
        <v>0</v>
      </c>
      <c r="I3285" s="17">
        <f>INT((VLOOKUP($C3285,装备数值,4,0)+VLOOKUP($C3285,装备数值,7,0)*($E3285-1))*VLOOKUP($D3285,系数!$K$2:$O$7,4,0))</f>
        <v>0</v>
      </c>
      <c r="J3285" s="17">
        <f>INT((VLOOKUP($C3285,装备数值,4,0)+VLOOKUP($C3285,装备数值,7,0)*($E3285-1))*VLOOKUP($D3285,系数!$K$2:$O$7,5,0))</f>
        <v>0</v>
      </c>
      <c r="K3285" s="17">
        <f>INT(VLOOKUP(E3285,强化金币,2,1)*VLOOKUP(INDEX(装备!F:F,MATCH(属性!A3285,装备!A:A,0)),系数!$K$12:$M$15,3,0))</f>
        <v>9900</v>
      </c>
      <c r="L3285" s="17"/>
      <c r="M3285" s="17"/>
      <c r="N3285" s="17"/>
      <c r="O3285" s="17">
        <f>IF(E3285=1,"",VLOOKUP(E3285,系数!$S$2:$AB$12,MATCH(属性!C3285,评级,0),1))</f>
        <v>0</v>
      </c>
    </row>
    <row r="3286" spans="1:15" ht="17.25" thickBot="1" x14ac:dyDescent="0.4">
      <c r="A3286" s="17">
        <f t="shared" si="102"/>
        <v>7100028</v>
      </c>
      <c r="B3286" s="17" t="s">
        <v>88</v>
      </c>
      <c r="C3286" s="15">
        <f>INDEX(装备!G:G,MATCH(属性!A3286,装备!A:A,0))</f>
        <v>12</v>
      </c>
      <c r="D3286" s="15" t="str">
        <f>INDEX(装备!E:E,MATCH(属性!A3286,装备!A:A,0))</f>
        <v>trousers</v>
      </c>
      <c r="E3286" s="14">
        <v>44</v>
      </c>
      <c r="F3286" s="17">
        <f>INT((VLOOKUP($C3286,装备数值,2,0)+VLOOKUP($C3286,装备数值,5,0)*($E3286-1))*VLOOKUP($D3286,系数!$K$2:$O$7,2,0))</f>
        <v>2205</v>
      </c>
      <c r="G3286" s="17">
        <f>INT((VLOOKUP($C3286,装备数值,3,0)+VLOOKUP($C3286,装备数值,6,0)*($E3286-1))*VLOOKUP($D3286,系数!$K$2:$O$7,3,0))</f>
        <v>0</v>
      </c>
      <c r="H3286" s="17">
        <f t="shared" si="103"/>
        <v>0</v>
      </c>
      <c r="I3286" s="17">
        <f>INT((VLOOKUP($C3286,装备数值,4,0)+VLOOKUP($C3286,装备数值,7,0)*($E3286-1))*VLOOKUP($D3286,系数!$K$2:$O$7,4,0))</f>
        <v>0</v>
      </c>
      <c r="J3286" s="17">
        <f>INT((VLOOKUP($C3286,装备数值,4,0)+VLOOKUP($C3286,装备数值,7,0)*($E3286-1))*VLOOKUP($D3286,系数!$K$2:$O$7,5,0))</f>
        <v>0</v>
      </c>
      <c r="K3286" s="17">
        <f>INT(VLOOKUP(E3286,强化金币,2,1)*VLOOKUP(INDEX(装备!F:F,MATCH(属性!A3286,装备!A:A,0)),系数!$K$12:$M$15,3,0))</f>
        <v>11000</v>
      </c>
      <c r="L3286" s="17"/>
      <c r="M3286" s="17"/>
      <c r="N3286" s="17"/>
      <c r="O3286" s="17">
        <f>IF(E3286=1,"",VLOOKUP(E3286,系数!$S$2:$AB$12,MATCH(属性!C3286,评级,0),1))</f>
        <v>0</v>
      </c>
    </row>
    <row r="3287" spans="1:15" ht="17.25" thickBot="1" x14ac:dyDescent="0.4">
      <c r="A3287" s="17">
        <f t="shared" si="102"/>
        <v>7100028</v>
      </c>
      <c r="B3287" s="17" t="s">
        <v>88</v>
      </c>
      <c r="C3287" s="15">
        <f>INDEX(装备!G:G,MATCH(属性!A3287,装备!A:A,0))</f>
        <v>12</v>
      </c>
      <c r="D3287" s="15" t="str">
        <f>INDEX(装备!E:E,MATCH(属性!A3287,装备!A:A,0))</f>
        <v>trousers</v>
      </c>
      <c r="E3287" s="14">
        <v>45</v>
      </c>
      <c r="F3287" s="17">
        <f>INT((VLOOKUP($C3287,装备数值,2,0)+VLOOKUP($C3287,装备数值,5,0)*($E3287-1))*VLOOKUP($D3287,系数!$K$2:$O$7,2,0))</f>
        <v>2240</v>
      </c>
      <c r="G3287" s="17">
        <f>INT((VLOOKUP($C3287,装备数值,3,0)+VLOOKUP($C3287,装备数值,6,0)*($E3287-1))*VLOOKUP($D3287,系数!$K$2:$O$7,3,0))</f>
        <v>0</v>
      </c>
      <c r="H3287" s="17">
        <f t="shared" si="103"/>
        <v>0</v>
      </c>
      <c r="I3287" s="17">
        <f>INT((VLOOKUP($C3287,装备数值,4,0)+VLOOKUP($C3287,装备数值,7,0)*($E3287-1))*VLOOKUP($D3287,系数!$K$2:$O$7,4,0))</f>
        <v>0</v>
      </c>
      <c r="J3287" s="17">
        <f>INT((VLOOKUP($C3287,装备数值,4,0)+VLOOKUP($C3287,装备数值,7,0)*($E3287-1))*VLOOKUP($D3287,系数!$K$2:$O$7,5,0))</f>
        <v>0</v>
      </c>
      <c r="K3287" s="17">
        <f>INT(VLOOKUP(E3287,强化金币,2,1)*VLOOKUP(INDEX(装备!F:F,MATCH(属性!A3287,装备!A:A,0)),系数!$K$12:$M$15,3,0))</f>
        <v>12100</v>
      </c>
      <c r="L3287" s="17"/>
      <c r="M3287" s="17"/>
      <c r="N3287" s="17"/>
      <c r="O3287" s="17">
        <f>IF(E3287=1,"",VLOOKUP(E3287,系数!$S$2:$AB$12,MATCH(属性!C3287,评级,0),1))</f>
        <v>0</v>
      </c>
    </row>
    <row r="3288" spans="1:15" ht="17.25" thickBot="1" x14ac:dyDescent="0.4">
      <c r="A3288" s="17">
        <f t="shared" si="102"/>
        <v>7100028</v>
      </c>
      <c r="B3288" s="17" t="s">
        <v>88</v>
      </c>
      <c r="C3288" s="15">
        <f>INDEX(装备!G:G,MATCH(属性!A3288,装备!A:A,0))</f>
        <v>12</v>
      </c>
      <c r="D3288" s="15" t="str">
        <f>INDEX(装备!E:E,MATCH(属性!A3288,装备!A:A,0))</f>
        <v>trousers</v>
      </c>
      <c r="E3288" s="14">
        <v>46</v>
      </c>
      <c r="F3288" s="17">
        <f>INT((VLOOKUP($C3288,装备数值,2,0)+VLOOKUP($C3288,装备数值,5,0)*($E3288-1))*VLOOKUP($D3288,系数!$K$2:$O$7,2,0))</f>
        <v>2275</v>
      </c>
      <c r="G3288" s="17">
        <f>INT((VLOOKUP($C3288,装备数值,3,0)+VLOOKUP($C3288,装备数值,6,0)*($E3288-1))*VLOOKUP($D3288,系数!$K$2:$O$7,3,0))</f>
        <v>0</v>
      </c>
      <c r="H3288" s="17">
        <f t="shared" si="103"/>
        <v>0</v>
      </c>
      <c r="I3288" s="17">
        <f>INT((VLOOKUP($C3288,装备数值,4,0)+VLOOKUP($C3288,装备数值,7,0)*($E3288-1))*VLOOKUP($D3288,系数!$K$2:$O$7,4,0))</f>
        <v>0</v>
      </c>
      <c r="J3288" s="17">
        <f>INT((VLOOKUP($C3288,装备数值,4,0)+VLOOKUP($C3288,装备数值,7,0)*($E3288-1))*VLOOKUP($D3288,系数!$K$2:$O$7,5,0))</f>
        <v>0</v>
      </c>
      <c r="K3288" s="17">
        <f>INT(VLOOKUP(E3288,强化金币,2,1)*VLOOKUP(INDEX(装备!F:F,MATCH(属性!A3288,装备!A:A,0)),系数!$K$12:$M$15,3,0))</f>
        <v>13200</v>
      </c>
      <c r="L3288" s="17"/>
      <c r="M3288" s="17"/>
      <c r="N3288" s="17"/>
      <c r="O3288" s="17">
        <f>IF(E3288=1,"",VLOOKUP(E3288,系数!$S$2:$AB$12,MATCH(属性!C3288,评级,0),1))</f>
        <v>0</v>
      </c>
    </row>
    <row r="3289" spans="1:15" ht="17.25" thickBot="1" x14ac:dyDescent="0.4">
      <c r="A3289" s="17">
        <f t="shared" si="102"/>
        <v>7100028</v>
      </c>
      <c r="B3289" s="17" t="s">
        <v>88</v>
      </c>
      <c r="C3289" s="15">
        <f>INDEX(装备!G:G,MATCH(属性!A3289,装备!A:A,0))</f>
        <v>12</v>
      </c>
      <c r="D3289" s="15" t="str">
        <f>INDEX(装备!E:E,MATCH(属性!A3289,装备!A:A,0))</f>
        <v>trousers</v>
      </c>
      <c r="E3289" s="14">
        <v>47</v>
      </c>
      <c r="F3289" s="17">
        <f>INT((VLOOKUP($C3289,装备数值,2,0)+VLOOKUP($C3289,装备数值,5,0)*($E3289-1))*VLOOKUP($D3289,系数!$K$2:$O$7,2,0))</f>
        <v>2310</v>
      </c>
      <c r="G3289" s="17">
        <f>INT((VLOOKUP($C3289,装备数值,3,0)+VLOOKUP($C3289,装备数值,6,0)*($E3289-1))*VLOOKUP($D3289,系数!$K$2:$O$7,3,0))</f>
        <v>0</v>
      </c>
      <c r="H3289" s="17">
        <f t="shared" si="103"/>
        <v>0</v>
      </c>
      <c r="I3289" s="17">
        <f>INT((VLOOKUP($C3289,装备数值,4,0)+VLOOKUP($C3289,装备数值,7,0)*($E3289-1))*VLOOKUP($D3289,系数!$K$2:$O$7,4,0))</f>
        <v>0</v>
      </c>
      <c r="J3289" s="17">
        <f>INT((VLOOKUP($C3289,装备数值,4,0)+VLOOKUP($C3289,装备数值,7,0)*($E3289-1))*VLOOKUP($D3289,系数!$K$2:$O$7,5,0))</f>
        <v>0</v>
      </c>
      <c r="K3289" s="17">
        <f>INT(VLOOKUP(E3289,强化金币,2,1)*VLOOKUP(INDEX(装备!F:F,MATCH(属性!A3289,装备!A:A,0)),系数!$K$12:$M$15,3,0))</f>
        <v>14300</v>
      </c>
      <c r="L3289" s="17"/>
      <c r="M3289" s="17"/>
      <c r="N3289" s="17"/>
      <c r="O3289" s="17">
        <f>IF(E3289=1,"",VLOOKUP(E3289,系数!$S$2:$AB$12,MATCH(属性!C3289,评级,0),1))</f>
        <v>0</v>
      </c>
    </row>
    <row r="3290" spans="1:15" ht="17.25" thickBot="1" x14ac:dyDescent="0.4">
      <c r="A3290" s="17">
        <f t="shared" si="102"/>
        <v>7100028</v>
      </c>
      <c r="B3290" s="17" t="s">
        <v>88</v>
      </c>
      <c r="C3290" s="15">
        <f>INDEX(装备!G:G,MATCH(属性!A3290,装备!A:A,0))</f>
        <v>12</v>
      </c>
      <c r="D3290" s="15" t="str">
        <f>INDEX(装备!E:E,MATCH(属性!A3290,装备!A:A,0))</f>
        <v>trousers</v>
      </c>
      <c r="E3290" s="14">
        <v>48</v>
      </c>
      <c r="F3290" s="17">
        <f>INT((VLOOKUP($C3290,装备数值,2,0)+VLOOKUP($C3290,装备数值,5,0)*($E3290-1))*VLOOKUP($D3290,系数!$K$2:$O$7,2,0))</f>
        <v>2345</v>
      </c>
      <c r="G3290" s="17">
        <f>INT((VLOOKUP($C3290,装备数值,3,0)+VLOOKUP($C3290,装备数值,6,0)*($E3290-1))*VLOOKUP($D3290,系数!$K$2:$O$7,3,0))</f>
        <v>0</v>
      </c>
      <c r="H3290" s="17">
        <f t="shared" si="103"/>
        <v>0</v>
      </c>
      <c r="I3290" s="17">
        <f>INT((VLOOKUP($C3290,装备数值,4,0)+VLOOKUP($C3290,装备数值,7,0)*($E3290-1))*VLOOKUP($D3290,系数!$K$2:$O$7,4,0))</f>
        <v>0</v>
      </c>
      <c r="J3290" s="17">
        <f>INT((VLOOKUP($C3290,装备数值,4,0)+VLOOKUP($C3290,装备数值,7,0)*($E3290-1))*VLOOKUP($D3290,系数!$K$2:$O$7,5,0))</f>
        <v>0</v>
      </c>
      <c r="K3290" s="17">
        <f>INT(VLOOKUP(E3290,强化金币,2,1)*VLOOKUP(INDEX(装备!F:F,MATCH(属性!A3290,装备!A:A,0)),系数!$K$12:$M$15,3,0))</f>
        <v>15400</v>
      </c>
      <c r="L3290" s="17"/>
      <c r="M3290" s="17"/>
      <c r="N3290" s="17"/>
      <c r="O3290" s="17">
        <f>IF(E3290=1,"",VLOOKUP(E3290,系数!$S$2:$AB$12,MATCH(属性!C3290,评级,0),1))</f>
        <v>0</v>
      </c>
    </row>
    <row r="3291" spans="1:15" ht="17.25" thickBot="1" x14ac:dyDescent="0.4">
      <c r="A3291" s="17">
        <f t="shared" si="102"/>
        <v>7100028</v>
      </c>
      <c r="B3291" s="17" t="s">
        <v>88</v>
      </c>
      <c r="C3291" s="15">
        <f>INDEX(装备!G:G,MATCH(属性!A3291,装备!A:A,0))</f>
        <v>12</v>
      </c>
      <c r="D3291" s="15" t="str">
        <f>INDEX(装备!E:E,MATCH(属性!A3291,装备!A:A,0))</f>
        <v>trousers</v>
      </c>
      <c r="E3291" s="14">
        <v>49</v>
      </c>
      <c r="F3291" s="17">
        <f>INT((VLOOKUP($C3291,装备数值,2,0)+VLOOKUP($C3291,装备数值,5,0)*($E3291-1))*VLOOKUP($D3291,系数!$K$2:$O$7,2,0))</f>
        <v>2380</v>
      </c>
      <c r="G3291" s="17">
        <f>INT((VLOOKUP($C3291,装备数值,3,0)+VLOOKUP($C3291,装备数值,6,0)*($E3291-1))*VLOOKUP($D3291,系数!$K$2:$O$7,3,0))</f>
        <v>0</v>
      </c>
      <c r="H3291" s="17">
        <f t="shared" si="103"/>
        <v>0</v>
      </c>
      <c r="I3291" s="17">
        <f>INT((VLOOKUP($C3291,装备数值,4,0)+VLOOKUP($C3291,装备数值,7,0)*($E3291-1))*VLOOKUP($D3291,系数!$K$2:$O$7,4,0))</f>
        <v>0</v>
      </c>
      <c r="J3291" s="17">
        <f>INT((VLOOKUP($C3291,装备数值,4,0)+VLOOKUP($C3291,装备数值,7,0)*($E3291-1))*VLOOKUP($D3291,系数!$K$2:$O$7,5,0))</f>
        <v>0</v>
      </c>
      <c r="K3291" s="17">
        <f>INT(VLOOKUP(E3291,强化金币,2,1)*VLOOKUP(INDEX(装备!F:F,MATCH(属性!A3291,装备!A:A,0)),系数!$K$12:$M$15,3,0))</f>
        <v>16500</v>
      </c>
      <c r="L3291" s="17"/>
      <c r="M3291" s="17"/>
      <c r="N3291" s="17"/>
      <c r="O3291" s="17">
        <f>IF(E3291=1,"",VLOOKUP(E3291,系数!$S$2:$AB$12,MATCH(属性!C3291,评级,0),1))</f>
        <v>0</v>
      </c>
    </row>
    <row r="3292" spans="1:15" ht="17.25" thickBot="1" x14ac:dyDescent="0.4">
      <c r="A3292" s="17">
        <f t="shared" si="102"/>
        <v>7100028</v>
      </c>
      <c r="B3292" s="17" t="s">
        <v>88</v>
      </c>
      <c r="C3292" s="15">
        <f>INDEX(装备!G:G,MATCH(属性!A3292,装备!A:A,0))</f>
        <v>12</v>
      </c>
      <c r="D3292" s="15" t="str">
        <f>INDEX(装备!E:E,MATCH(属性!A3292,装备!A:A,0))</f>
        <v>trousers</v>
      </c>
      <c r="E3292" s="14">
        <v>50</v>
      </c>
      <c r="F3292" s="17">
        <f>INT((VLOOKUP($C3292,装备数值,2,0)+VLOOKUP($C3292,装备数值,5,0)*($E3292-1))*VLOOKUP($D3292,系数!$K$2:$O$7,2,0))</f>
        <v>2415</v>
      </c>
      <c r="G3292" s="17">
        <f>INT((VLOOKUP($C3292,装备数值,3,0)+VLOOKUP($C3292,装备数值,6,0)*($E3292-1))*VLOOKUP($D3292,系数!$K$2:$O$7,3,0))</f>
        <v>0</v>
      </c>
      <c r="H3292" s="17">
        <f t="shared" si="103"/>
        <v>0</v>
      </c>
      <c r="I3292" s="17">
        <f>INT((VLOOKUP($C3292,装备数值,4,0)+VLOOKUP($C3292,装备数值,7,0)*($E3292-1))*VLOOKUP($D3292,系数!$K$2:$O$7,4,0))</f>
        <v>0</v>
      </c>
      <c r="J3292" s="17">
        <f>INT((VLOOKUP($C3292,装备数值,4,0)+VLOOKUP($C3292,装备数值,7,0)*($E3292-1))*VLOOKUP($D3292,系数!$K$2:$O$7,5,0))</f>
        <v>0</v>
      </c>
      <c r="K3292" s="17">
        <f>INT(VLOOKUP(E3292,强化金币,2,1)*VLOOKUP(INDEX(装备!F:F,MATCH(属性!A3292,装备!A:A,0)),系数!$K$12:$M$15,3,0))</f>
        <v>17600</v>
      </c>
      <c r="L3292" s="17"/>
      <c r="M3292" s="17"/>
      <c r="N3292" s="17"/>
      <c r="O3292" s="17">
        <f>IF(E3292=1,"",VLOOKUP(E3292,系数!$S$2:$AB$12,MATCH(属性!C3292,评级,0),1))</f>
        <v>0</v>
      </c>
    </row>
    <row r="3293" spans="1:15" ht="17.25" thickBot="1" x14ac:dyDescent="0.4">
      <c r="A3293" s="17">
        <f t="shared" si="102"/>
        <v>7100028</v>
      </c>
      <c r="B3293" s="17" t="s">
        <v>88</v>
      </c>
      <c r="C3293" s="15">
        <f>INDEX(装备!G:G,MATCH(属性!A3293,装备!A:A,0))</f>
        <v>12</v>
      </c>
      <c r="D3293" s="15" t="str">
        <f>INDEX(装备!E:E,MATCH(属性!A3293,装备!A:A,0))</f>
        <v>trousers</v>
      </c>
      <c r="E3293" s="14">
        <v>51</v>
      </c>
      <c r="F3293" s="17">
        <f>INT((VLOOKUP($C3293,装备数值,2,0)+VLOOKUP($C3293,装备数值,5,0)*($E3293-1))*VLOOKUP($D3293,系数!$K$2:$O$7,2,0))</f>
        <v>2450</v>
      </c>
      <c r="G3293" s="17">
        <f>INT((VLOOKUP($C3293,装备数值,3,0)+VLOOKUP($C3293,装备数值,6,0)*($E3293-1))*VLOOKUP($D3293,系数!$K$2:$O$7,3,0))</f>
        <v>0</v>
      </c>
      <c r="H3293" s="17">
        <f t="shared" si="103"/>
        <v>0</v>
      </c>
      <c r="I3293" s="17">
        <f>INT((VLOOKUP($C3293,装备数值,4,0)+VLOOKUP($C3293,装备数值,7,0)*($E3293-1))*VLOOKUP($D3293,系数!$K$2:$O$7,4,0))</f>
        <v>0</v>
      </c>
      <c r="J3293" s="17">
        <f>INT((VLOOKUP($C3293,装备数值,4,0)+VLOOKUP($C3293,装备数值,7,0)*($E3293-1))*VLOOKUP($D3293,系数!$K$2:$O$7,5,0))</f>
        <v>0</v>
      </c>
      <c r="K3293" s="17">
        <f>INT(VLOOKUP(E3293,强化金币,2,1)*VLOOKUP(INDEX(装备!F:F,MATCH(属性!A3293,装备!A:A,0)),系数!$K$12:$M$15,3,0))</f>
        <v>18700</v>
      </c>
      <c r="L3293" s="17"/>
      <c r="M3293" s="17"/>
      <c r="N3293" s="17"/>
      <c r="O3293" s="17">
        <f>IF(E3293=1,"",VLOOKUP(E3293,系数!$S$2:$AB$12,MATCH(属性!C3293,评级,0),1))</f>
        <v>0</v>
      </c>
    </row>
    <row r="3294" spans="1:15" ht="17.25" thickBot="1" x14ac:dyDescent="0.4">
      <c r="A3294" s="17">
        <f t="shared" si="102"/>
        <v>7100028</v>
      </c>
      <c r="B3294" s="17" t="s">
        <v>88</v>
      </c>
      <c r="C3294" s="15">
        <f>INDEX(装备!G:G,MATCH(属性!A3294,装备!A:A,0))</f>
        <v>12</v>
      </c>
      <c r="D3294" s="15" t="str">
        <f>INDEX(装备!E:E,MATCH(属性!A3294,装备!A:A,0))</f>
        <v>trousers</v>
      </c>
      <c r="E3294" s="14">
        <v>52</v>
      </c>
      <c r="F3294" s="17">
        <f>INT((VLOOKUP($C3294,装备数值,2,0)+VLOOKUP($C3294,装备数值,5,0)*($E3294-1))*VLOOKUP($D3294,系数!$K$2:$O$7,2,0))</f>
        <v>2485</v>
      </c>
      <c r="G3294" s="17">
        <f>INT((VLOOKUP($C3294,装备数值,3,0)+VLOOKUP($C3294,装备数值,6,0)*($E3294-1))*VLOOKUP($D3294,系数!$K$2:$O$7,3,0))</f>
        <v>0</v>
      </c>
      <c r="H3294" s="17">
        <f t="shared" si="103"/>
        <v>0</v>
      </c>
      <c r="I3294" s="17">
        <f>INT((VLOOKUP($C3294,装备数值,4,0)+VLOOKUP($C3294,装备数值,7,0)*($E3294-1))*VLOOKUP($D3294,系数!$K$2:$O$7,4,0))</f>
        <v>0</v>
      </c>
      <c r="J3294" s="17">
        <f>INT((VLOOKUP($C3294,装备数值,4,0)+VLOOKUP($C3294,装备数值,7,0)*($E3294-1))*VLOOKUP($D3294,系数!$K$2:$O$7,5,0))</f>
        <v>0</v>
      </c>
      <c r="K3294" s="17">
        <f>INT(VLOOKUP(E3294,强化金币,2,1)*VLOOKUP(INDEX(装备!F:F,MATCH(属性!A3294,装备!A:A,0)),系数!$K$12:$M$15,3,0))</f>
        <v>19800</v>
      </c>
      <c r="L3294" s="17"/>
      <c r="M3294" s="17"/>
      <c r="N3294" s="17"/>
      <c r="O3294" s="17">
        <f>IF(E3294=1,"",VLOOKUP(E3294,系数!$S$2:$AB$12,MATCH(属性!C3294,评级,0),1))</f>
        <v>0</v>
      </c>
    </row>
    <row r="3295" spans="1:15" ht="17.25" thickBot="1" x14ac:dyDescent="0.4">
      <c r="A3295" s="17">
        <f t="shared" si="102"/>
        <v>7100028</v>
      </c>
      <c r="B3295" s="17" t="s">
        <v>88</v>
      </c>
      <c r="C3295" s="15">
        <f>INDEX(装备!G:G,MATCH(属性!A3295,装备!A:A,0))</f>
        <v>12</v>
      </c>
      <c r="D3295" s="15" t="str">
        <f>INDEX(装备!E:E,MATCH(属性!A3295,装备!A:A,0))</f>
        <v>trousers</v>
      </c>
      <c r="E3295" s="14">
        <v>53</v>
      </c>
      <c r="F3295" s="17">
        <f>INT((VLOOKUP($C3295,装备数值,2,0)+VLOOKUP($C3295,装备数值,5,0)*($E3295-1))*VLOOKUP($D3295,系数!$K$2:$O$7,2,0))</f>
        <v>2520</v>
      </c>
      <c r="G3295" s="17">
        <f>INT((VLOOKUP($C3295,装备数值,3,0)+VLOOKUP($C3295,装备数值,6,0)*($E3295-1))*VLOOKUP($D3295,系数!$K$2:$O$7,3,0))</f>
        <v>0</v>
      </c>
      <c r="H3295" s="17">
        <f t="shared" si="103"/>
        <v>0</v>
      </c>
      <c r="I3295" s="17">
        <f>INT((VLOOKUP($C3295,装备数值,4,0)+VLOOKUP($C3295,装备数值,7,0)*($E3295-1))*VLOOKUP($D3295,系数!$K$2:$O$7,4,0))</f>
        <v>0</v>
      </c>
      <c r="J3295" s="17">
        <f>INT((VLOOKUP($C3295,装备数值,4,0)+VLOOKUP($C3295,装备数值,7,0)*($E3295-1))*VLOOKUP($D3295,系数!$K$2:$O$7,5,0))</f>
        <v>0</v>
      </c>
      <c r="K3295" s="17">
        <f>INT(VLOOKUP(E3295,强化金币,2,1)*VLOOKUP(INDEX(装备!F:F,MATCH(属性!A3295,装备!A:A,0)),系数!$K$12:$M$15,3,0))</f>
        <v>20900</v>
      </c>
      <c r="L3295" s="17"/>
      <c r="M3295" s="17"/>
      <c r="N3295" s="17"/>
      <c r="O3295" s="17">
        <f>IF(E3295=1,"",VLOOKUP(E3295,系数!$S$2:$AB$12,MATCH(属性!C3295,评级,0),1))</f>
        <v>0</v>
      </c>
    </row>
    <row r="3296" spans="1:15" ht="17.25" thickBot="1" x14ac:dyDescent="0.4">
      <c r="A3296" s="17">
        <f t="shared" si="102"/>
        <v>7100028</v>
      </c>
      <c r="B3296" s="17" t="s">
        <v>88</v>
      </c>
      <c r="C3296" s="15">
        <f>INDEX(装备!G:G,MATCH(属性!A3296,装备!A:A,0))</f>
        <v>12</v>
      </c>
      <c r="D3296" s="15" t="str">
        <f>INDEX(装备!E:E,MATCH(属性!A3296,装备!A:A,0))</f>
        <v>trousers</v>
      </c>
      <c r="E3296" s="14">
        <v>54</v>
      </c>
      <c r="F3296" s="17">
        <f>INT((VLOOKUP($C3296,装备数值,2,0)+VLOOKUP($C3296,装备数值,5,0)*($E3296-1))*VLOOKUP($D3296,系数!$K$2:$O$7,2,0))</f>
        <v>2555</v>
      </c>
      <c r="G3296" s="17">
        <f>INT((VLOOKUP($C3296,装备数值,3,0)+VLOOKUP($C3296,装备数值,6,0)*($E3296-1))*VLOOKUP($D3296,系数!$K$2:$O$7,3,0))</f>
        <v>0</v>
      </c>
      <c r="H3296" s="17">
        <f t="shared" si="103"/>
        <v>0</v>
      </c>
      <c r="I3296" s="17">
        <f>INT((VLOOKUP($C3296,装备数值,4,0)+VLOOKUP($C3296,装备数值,7,0)*($E3296-1))*VLOOKUP($D3296,系数!$K$2:$O$7,4,0))</f>
        <v>0</v>
      </c>
      <c r="J3296" s="17">
        <f>INT((VLOOKUP($C3296,装备数值,4,0)+VLOOKUP($C3296,装备数值,7,0)*($E3296-1))*VLOOKUP($D3296,系数!$K$2:$O$7,5,0))</f>
        <v>0</v>
      </c>
      <c r="K3296" s="17">
        <f>INT(VLOOKUP(E3296,强化金币,2,1)*VLOOKUP(INDEX(装备!F:F,MATCH(属性!A3296,装备!A:A,0)),系数!$K$12:$M$15,3,0))</f>
        <v>22000</v>
      </c>
      <c r="L3296" s="17"/>
      <c r="M3296" s="17"/>
      <c r="N3296" s="17"/>
      <c r="O3296" s="17">
        <f>IF(E3296=1,"",VLOOKUP(E3296,系数!$S$2:$AB$12,MATCH(属性!C3296,评级,0),1))</f>
        <v>0</v>
      </c>
    </row>
    <row r="3297" spans="1:15" ht="17.25" thickBot="1" x14ac:dyDescent="0.4">
      <c r="A3297" s="17">
        <f t="shared" si="102"/>
        <v>7100028</v>
      </c>
      <c r="B3297" s="17" t="s">
        <v>88</v>
      </c>
      <c r="C3297" s="15">
        <f>INDEX(装备!G:G,MATCH(属性!A3297,装备!A:A,0))</f>
        <v>12</v>
      </c>
      <c r="D3297" s="15" t="str">
        <f>INDEX(装备!E:E,MATCH(属性!A3297,装备!A:A,0))</f>
        <v>trousers</v>
      </c>
      <c r="E3297" s="14">
        <v>55</v>
      </c>
      <c r="F3297" s="17">
        <f>INT((VLOOKUP($C3297,装备数值,2,0)+VLOOKUP($C3297,装备数值,5,0)*($E3297-1))*VLOOKUP($D3297,系数!$K$2:$O$7,2,0))</f>
        <v>2590</v>
      </c>
      <c r="G3297" s="17">
        <f>INT((VLOOKUP($C3297,装备数值,3,0)+VLOOKUP($C3297,装备数值,6,0)*($E3297-1))*VLOOKUP($D3297,系数!$K$2:$O$7,3,0))</f>
        <v>0</v>
      </c>
      <c r="H3297" s="17">
        <f t="shared" si="103"/>
        <v>0</v>
      </c>
      <c r="I3297" s="17">
        <f>INT((VLOOKUP($C3297,装备数值,4,0)+VLOOKUP($C3297,装备数值,7,0)*($E3297-1))*VLOOKUP($D3297,系数!$K$2:$O$7,4,0))</f>
        <v>0</v>
      </c>
      <c r="J3297" s="17">
        <f>INT((VLOOKUP($C3297,装备数值,4,0)+VLOOKUP($C3297,装备数值,7,0)*($E3297-1))*VLOOKUP($D3297,系数!$K$2:$O$7,5,0))</f>
        <v>0</v>
      </c>
      <c r="K3297" s="17">
        <f>INT(VLOOKUP(E3297,强化金币,2,1)*VLOOKUP(INDEX(装备!F:F,MATCH(属性!A3297,装备!A:A,0)),系数!$K$12:$M$15,3,0))</f>
        <v>23100</v>
      </c>
      <c r="L3297" s="17"/>
      <c r="M3297" s="17"/>
      <c r="N3297" s="17"/>
      <c r="O3297" s="17">
        <f>IF(E3297=1,"",VLOOKUP(E3297,系数!$S$2:$AB$12,MATCH(属性!C3297,评级,0),1))</f>
        <v>0</v>
      </c>
    </row>
    <row r="3298" spans="1:15" ht="17.25" thickBot="1" x14ac:dyDescent="0.4">
      <c r="A3298" s="17">
        <f t="shared" si="102"/>
        <v>7100028</v>
      </c>
      <c r="B3298" s="17" t="s">
        <v>88</v>
      </c>
      <c r="C3298" s="15">
        <f>INDEX(装备!G:G,MATCH(属性!A3298,装备!A:A,0))</f>
        <v>12</v>
      </c>
      <c r="D3298" s="15" t="str">
        <f>INDEX(装备!E:E,MATCH(属性!A3298,装备!A:A,0))</f>
        <v>trousers</v>
      </c>
      <c r="E3298" s="14">
        <v>56</v>
      </c>
      <c r="F3298" s="17">
        <f>INT((VLOOKUP($C3298,装备数值,2,0)+VLOOKUP($C3298,装备数值,5,0)*($E3298-1))*VLOOKUP($D3298,系数!$K$2:$O$7,2,0))</f>
        <v>2625</v>
      </c>
      <c r="G3298" s="17">
        <f>INT((VLOOKUP($C3298,装备数值,3,0)+VLOOKUP($C3298,装备数值,6,0)*($E3298-1))*VLOOKUP($D3298,系数!$K$2:$O$7,3,0))</f>
        <v>0</v>
      </c>
      <c r="H3298" s="17">
        <f t="shared" si="103"/>
        <v>0</v>
      </c>
      <c r="I3298" s="17">
        <f>INT((VLOOKUP($C3298,装备数值,4,0)+VLOOKUP($C3298,装备数值,7,0)*($E3298-1))*VLOOKUP($D3298,系数!$K$2:$O$7,4,0))</f>
        <v>0</v>
      </c>
      <c r="J3298" s="17">
        <f>INT((VLOOKUP($C3298,装备数值,4,0)+VLOOKUP($C3298,装备数值,7,0)*($E3298-1))*VLOOKUP($D3298,系数!$K$2:$O$7,5,0))</f>
        <v>0</v>
      </c>
      <c r="K3298" s="17">
        <f>INT(VLOOKUP(E3298,强化金币,2,1)*VLOOKUP(INDEX(装备!F:F,MATCH(属性!A3298,装备!A:A,0)),系数!$K$12:$M$15,3,0))</f>
        <v>24200</v>
      </c>
      <c r="L3298" s="17"/>
      <c r="M3298" s="17"/>
      <c r="N3298" s="17"/>
      <c r="O3298" s="17">
        <f>IF(E3298=1,"",VLOOKUP(E3298,系数!$S$2:$AB$12,MATCH(属性!C3298,评级,0),1))</f>
        <v>0</v>
      </c>
    </row>
    <row r="3299" spans="1:15" ht="17.25" thickBot="1" x14ac:dyDescent="0.4">
      <c r="A3299" s="17">
        <f t="shared" si="102"/>
        <v>7100028</v>
      </c>
      <c r="B3299" s="17" t="s">
        <v>88</v>
      </c>
      <c r="C3299" s="15">
        <f>INDEX(装备!G:G,MATCH(属性!A3299,装备!A:A,0))</f>
        <v>12</v>
      </c>
      <c r="D3299" s="15" t="str">
        <f>INDEX(装备!E:E,MATCH(属性!A3299,装备!A:A,0))</f>
        <v>trousers</v>
      </c>
      <c r="E3299" s="14">
        <v>57</v>
      </c>
      <c r="F3299" s="17">
        <f>INT((VLOOKUP($C3299,装备数值,2,0)+VLOOKUP($C3299,装备数值,5,0)*($E3299-1))*VLOOKUP($D3299,系数!$K$2:$O$7,2,0))</f>
        <v>2660</v>
      </c>
      <c r="G3299" s="17">
        <f>INT((VLOOKUP($C3299,装备数值,3,0)+VLOOKUP($C3299,装备数值,6,0)*($E3299-1))*VLOOKUP($D3299,系数!$K$2:$O$7,3,0))</f>
        <v>0</v>
      </c>
      <c r="H3299" s="17">
        <f t="shared" si="103"/>
        <v>0</v>
      </c>
      <c r="I3299" s="17">
        <f>INT((VLOOKUP($C3299,装备数值,4,0)+VLOOKUP($C3299,装备数值,7,0)*($E3299-1))*VLOOKUP($D3299,系数!$K$2:$O$7,4,0))</f>
        <v>0</v>
      </c>
      <c r="J3299" s="17">
        <f>INT((VLOOKUP($C3299,装备数值,4,0)+VLOOKUP($C3299,装备数值,7,0)*($E3299-1))*VLOOKUP($D3299,系数!$K$2:$O$7,5,0))</f>
        <v>0</v>
      </c>
      <c r="K3299" s="17">
        <f>INT(VLOOKUP(E3299,强化金币,2,1)*VLOOKUP(INDEX(装备!F:F,MATCH(属性!A3299,装备!A:A,0)),系数!$K$12:$M$15,3,0))</f>
        <v>25300</v>
      </c>
      <c r="L3299" s="17"/>
      <c r="M3299" s="17"/>
      <c r="N3299" s="17"/>
      <c r="O3299" s="17">
        <f>IF(E3299=1,"",VLOOKUP(E3299,系数!$S$2:$AB$12,MATCH(属性!C3299,评级,0),1))</f>
        <v>0</v>
      </c>
    </row>
    <row r="3300" spans="1:15" ht="17.25" thickBot="1" x14ac:dyDescent="0.4">
      <c r="A3300" s="17">
        <f t="shared" si="102"/>
        <v>7100028</v>
      </c>
      <c r="B3300" s="17" t="s">
        <v>88</v>
      </c>
      <c r="C3300" s="15">
        <f>INDEX(装备!G:G,MATCH(属性!A3300,装备!A:A,0))</f>
        <v>12</v>
      </c>
      <c r="D3300" s="15" t="str">
        <f>INDEX(装备!E:E,MATCH(属性!A3300,装备!A:A,0))</f>
        <v>trousers</v>
      </c>
      <c r="E3300" s="14">
        <v>58</v>
      </c>
      <c r="F3300" s="17">
        <f>INT((VLOOKUP($C3300,装备数值,2,0)+VLOOKUP($C3300,装备数值,5,0)*($E3300-1))*VLOOKUP($D3300,系数!$K$2:$O$7,2,0))</f>
        <v>2695</v>
      </c>
      <c r="G3300" s="17">
        <f>INT((VLOOKUP($C3300,装备数值,3,0)+VLOOKUP($C3300,装备数值,6,0)*($E3300-1))*VLOOKUP($D3300,系数!$K$2:$O$7,3,0))</f>
        <v>0</v>
      </c>
      <c r="H3300" s="17">
        <f t="shared" si="103"/>
        <v>0</v>
      </c>
      <c r="I3300" s="17">
        <f>INT((VLOOKUP($C3300,装备数值,4,0)+VLOOKUP($C3300,装备数值,7,0)*($E3300-1))*VLOOKUP($D3300,系数!$K$2:$O$7,4,0))</f>
        <v>0</v>
      </c>
      <c r="J3300" s="17">
        <f>INT((VLOOKUP($C3300,装备数值,4,0)+VLOOKUP($C3300,装备数值,7,0)*($E3300-1))*VLOOKUP($D3300,系数!$K$2:$O$7,5,0))</f>
        <v>0</v>
      </c>
      <c r="K3300" s="17">
        <f>INT(VLOOKUP(E3300,强化金币,2,1)*VLOOKUP(INDEX(装备!F:F,MATCH(属性!A3300,装备!A:A,0)),系数!$K$12:$M$15,3,0))</f>
        <v>26400</v>
      </c>
      <c r="L3300" s="17"/>
      <c r="M3300" s="17"/>
      <c r="N3300" s="17"/>
      <c r="O3300" s="17">
        <f>IF(E3300=1,"",VLOOKUP(E3300,系数!$S$2:$AB$12,MATCH(属性!C3300,评级,0),1))</f>
        <v>0</v>
      </c>
    </row>
    <row r="3301" spans="1:15" ht="17.25" thickBot="1" x14ac:dyDescent="0.4">
      <c r="A3301" s="17">
        <f t="shared" si="102"/>
        <v>7100028</v>
      </c>
      <c r="B3301" s="17" t="s">
        <v>88</v>
      </c>
      <c r="C3301" s="15">
        <f>INDEX(装备!G:G,MATCH(属性!A3301,装备!A:A,0))</f>
        <v>12</v>
      </c>
      <c r="D3301" s="15" t="str">
        <f>INDEX(装备!E:E,MATCH(属性!A3301,装备!A:A,0))</f>
        <v>trousers</v>
      </c>
      <c r="E3301" s="14">
        <v>59</v>
      </c>
      <c r="F3301" s="17">
        <f>INT((VLOOKUP($C3301,装备数值,2,0)+VLOOKUP($C3301,装备数值,5,0)*($E3301-1))*VLOOKUP($D3301,系数!$K$2:$O$7,2,0))</f>
        <v>2730</v>
      </c>
      <c r="G3301" s="17">
        <f>INT((VLOOKUP($C3301,装备数值,3,0)+VLOOKUP($C3301,装备数值,6,0)*($E3301-1))*VLOOKUP($D3301,系数!$K$2:$O$7,3,0))</f>
        <v>0</v>
      </c>
      <c r="H3301" s="17">
        <f t="shared" si="103"/>
        <v>0</v>
      </c>
      <c r="I3301" s="17">
        <f>INT((VLOOKUP($C3301,装备数值,4,0)+VLOOKUP($C3301,装备数值,7,0)*($E3301-1))*VLOOKUP($D3301,系数!$K$2:$O$7,4,0))</f>
        <v>0</v>
      </c>
      <c r="J3301" s="17">
        <f>INT((VLOOKUP($C3301,装备数值,4,0)+VLOOKUP($C3301,装备数值,7,0)*($E3301-1))*VLOOKUP($D3301,系数!$K$2:$O$7,5,0))</f>
        <v>0</v>
      </c>
      <c r="K3301" s="17">
        <f>INT(VLOOKUP(E3301,强化金币,2,1)*VLOOKUP(INDEX(装备!F:F,MATCH(属性!A3301,装备!A:A,0)),系数!$K$12:$M$15,3,0))</f>
        <v>27500</v>
      </c>
      <c r="L3301" s="17"/>
      <c r="M3301" s="17"/>
      <c r="N3301" s="17"/>
      <c r="O3301" s="17">
        <f>IF(E3301=1,"",VLOOKUP(E3301,系数!$S$2:$AB$12,MATCH(属性!C3301,评级,0),1))</f>
        <v>0</v>
      </c>
    </row>
    <row r="3302" spans="1:15" ht="17.25" thickBot="1" x14ac:dyDescent="0.4">
      <c r="A3302" s="17">
        <f t="shared" si="102"/>
        <v>7100028</v>
      </c>
      <c r="B3302" s="17" t="s">
        <v>88</v>
      </c>
      <c r="C3302" s="15">
        <f>INDEX(装备!G:G,MATCH(属性!A3302,装备!A:A,0))</f>
        <v>12</v>
      </c>
      <c r="D3302" s="15" t="str">
        <f>INDEX(装备!E:E,MATCH(属性!A3302,装备!A:A,0))</f>
        <v>trousers</v>
      </c>
      <c r="E3302" s="14">
        <v>60</v>
      </c>
      <c r="F3302" s="17">
        <f>INT((VLOOKUP($C3302,装备数值,2,0)+VLOOKUP($C3302,装备数值,5,0)*($E3302-1))*VLOOKUP($D3302,系数!$K$2:$O$7,2,0))</f>
        <v>2765</v>
      </c>
      <c r="G3302" s="17">
        <f>INT((VLOOKUP($C3302,装备数值,3,0)+VLOOKUP($C3302,装备数值,6,0)*($E3302-1))*VLOOKUP($D3302,系数!$K$2:$O$7,3,0))</f>
        <v>0</v>
      </c>
      <c r="H3302" s="17">
        <f t="shared" si="103"/>
        <v>0</v>
      </c>
      <c r="I3302" s="17">
        <f>INT((VLOOKUP($C3302,装备数值,4,0)+VLOOKUP($C3302,装备数值,7,0)*($E3302-1))*VLOOKUP($D3302,系数!$K$2:$O$7,4,0))</f>
        <v>0</v>
      </c>
      <c r="J3302" s="17">
        <f>INT((VLOOKUP($C3302,装备数值,4,0)+VLOOKUP($C3302,装备数值,7,0)*($E3302-1))*VLOOKUP($D3302,系数!$K$2:$O$7,5,0))</f>
        <v>0</v>
      </c>
      <c r="K3302" s="17">
        <f>INT(VLOOKUP(E3302,强化金币,2,1)*VLOOKUP(INDEX(装备!F:F,MATCH(属性!A3302,装备!A:A,0)),系数!$K$12:$M$15,3,0))</f>
        <v>28875</v>
      </c>
      <c r="L3302" s="17"/>
      <c r="M3302" s="17"/>
      <c r="N3302" s="17"/>
      <c r="O3302" s="17">
        <f>IF(E3302=1,"",VLOOKUP(E3302,系数!$S$2:$AB$12,MATCH(属性!C3302,评级,0),1))</f>
        <v>0</v>
      </c>
    </row>
    <row r="3303" spans="1:15" ht="17.25" thickBot="1" x14ac:dyDescent="0.4">
      <c r="A3303" s="17">
        <f t="shared" si="102"/>
        <v>7100028</v>
      </c>
      <c r="B3303" s="17" t="s">
        <v>88</v>
      </c>
      <c r="C3303" s="15">
        <f>INDEX(装备!G:G,MATCH(属性!A3303,装备!A:A,0))</f>
        <v>12</v>
      </c>
      <c r="D3303" s="15" t="str">
        <f>INDEX(装备!E:E,MATCH(属性!A3303,装备!A:A,0))</f>
        <v>trousers</v>
      </c>
      <c r="E3303" s="14">
        <v>61</v>
      </c>
      <c r="F3303" s="17">
        <f>INT((VLOOKUP($C3303,装备数值,2,0)+VLOOKUP($C3303,装备数值,5,0)*($E3303-1))*VLOOKUP($D3303,系数!$K$2:$O$7,2,0))</f>
        <v>2800</v>
      </c>
      <c r="G3303" s="17">
        <f>INT((VLOOKUP($C3303,装备数值,3,0)+VLOOKUP($C3303,装备数值,6,0)*($E3303-1))*VLOOKUP($D3303,系数!$K$2:$O$7,3,0))</f>
        <v>0</v>
      </c>
      <c r="H3303" s="17">
        <f t="shared" si="103"/>
        <v>0</v>
      </c>
      <c r="I3303" s="17">
        <f>INT((VLOOKUP($C3303,装备数值,4,0)+VLOOKUP($C3303,装备数值,7,0)*($E3303-1))*VLOOKUP($D3303,系数!$K$2:$O$7,4,0))</f>
        <v>0</v>
      </c>
      <c r="J3303" s="17">
        <f>INT((VLOOKUP($C3303,装备数值,4,0)+VLOOKUP($C3303,装备数值,7,0)*($E3303-1))*VLOOKUP($D3303,系数!$K$2:$O$7,5,0))</f>
        <v>0</v>
      </c>
      <c r="K3303" s="17">
        <f>INT(VLOOKUP(E3303,强化金币,2,1)*VLOOKUP(INDEX(装备!F:F,MATCH(属性!A3303,装备!A:A,0)),系数!$K$12:$M$15,3,0))</f>
        <v>30250</v>
      </c>
      <c r="L3303" s="17"/>
      <c r="M3303" s="17"/>
      <c r="N3303" s="17"/>
      <c r="O3303" s="17">
        <f>IF(E3303=1,"",VLOOKUP(E3303,系数!$S$2:$AB$12,MATCH(属性!C3303,评级,0),1))</f>
        <v>0</v>
      </c>
    </row>
    <row r="3304" spans="1:15" ht="17.25" thickBot="1" x14ac:dyDescent="0.4">
      <c r="A3304" s="17">
        <f t="shared" si="102"/>
        <v>7100028</v>
      </c>
      <c r="B3304" s="17" t="s">
        <v>88</v>
      </c>
      <c r="C3304" s="15">
        <f>INDEX(装备!G:G,MATCH(属性!A3304,装备!A:A,0))</f>
        <v>12</v>
      </c>
      <c r="D3304" s="15" t="str">
        <f>INDEX(装备!E:E,MATCH(属性!A3304,装备!A:A,0))</f>
        <v>trousers</v>
      </c>
      <c r="E3304" s="14">
        <v>62</v>
      </c>
      <c r="F3304" s="17">
        <f>INT((VLOOKUP($C3304,装备数值,2,0)+VLOOKUP($C3304,装备数值,5,0)*($E3304-1))*VLOOKUP($D3304,系数!$K$2:$O$7,2,0))</f>
        <v>2835</v>
      </c>
      <c r="G3304" s="17">
        <f>INT((VLOOKUP($C3304,装备数值,3,0)+VLOOKUP($C3304,装备数值,6,0)*($E3304-1))*VLOOKUP($D3304,系数!$K$2:$O$7,3,0))</f>
        <v>0</v>
      </c>
      <c r="H3304" s="17">
        <f t="shared" si="103"/>
        <v>0</v>
      </c>
      <c r="I3304" s="17">
        <f>INT((VLOOKUP($C3304,装备数值,4,0)+VLOOKUP($C3304,装备数值,7,0)*($E3304-1))*VLOOKUP($D3304,系数!$K$2:$O$7,4,0))</f>
        <v>0</v>
      </c>
      <c r="J3304" s="17">
        <f>INT((VLOOKUP($C3304,装备数值,4,0)+VLOOKUP($C3304,装备数值,7,0)*($E3304-1))*VLOOKUP($D3304,系数!$K$2:$O$7,5,0))</f>
        <v>0</v>
      </c>
      <c r="K3304" s="17">
        <f>INT(VLOOKUP(E3304,强化金币,2,1)*VLOOKUP(INDEX(装备!F:F,MATCH(属性!A3304,装备!A:A,0)),系数!$K$12:$M$15,3,0))</f>
        <v>31625</v>
      </c>
      <c r="L3304" s="17"/>
      <c r="M3304" s="17"/>
      <c r="N3304" s="17"/>
      <c r="O3304" s="17">
        <f>IF(E3304=1,"",VLOOKUP(E3304,系数!$S$2:$AB$12,MATCH(属性!C3304,评级,0),1))</f>
        <v>0</v>
      </c>
    </row>
    <row r="3305" spans="1:15" ht="17.25" thickBot="1" x14ac:dyDescent="0.4">
      <c r="A3305" s="17">
        <f t="shared" si="102"/>
        <v>7100028</v>
      </c>
      <c r="B3305" s="17" t="s">
        <v>88</v>
      </c>
      <c r="C3305" s="15">
        <f>INDEX(装备!G:G,MATCH(属性!A3305,装备!A:A,0))</f>
        <v>12</v>
      </c>
      <c r="D3305" s="15" t="str">
        <f>INDEX(装备!E:E,MATCH(属性!A3305,装备!A:A,0))</f>
        <v>trousers</v>
      </c>
      <c r="E3305" s="14">
        <v>63</v>
      </c>
      <c r="F3305" s="17">
        <f>INT((VLOOKUP($C3305,装备数值,2,0)+VLOOKUP($C3305,装备数值,5,0)*($E3305-1))*VLOOKUP($D3305,系数!$K$2:$O$7,2,0))</f>
        <v>2870</v>
      </c>
      <c r="G3305" s="17">
        <f>INT((VLOOKUP($C3305,装备数值,3,0)+VLOOKUP($C3305,装备数值,6,0)*($E3305-1))*VLOOKUP($D3305,系数!$K$2:$O$7,3,0))</f>
        <v>0</v>
      </c>
      <c r="H3305" s="17">
        <f t="shared" si="103"/>
        <v>0</v>
      </c>
      <c r="I3305" s="17">
        <f>INT((VLOOKUP($C3305,装备数值,4,0)+VLOOKUP($C3305,装备数值,7,0)*($E3305-1))*VLOOKUP($D3305,系数!$K$2:$O$7,4,0))</f>
        <v>0</v>
      </c>
      <c r="J3305" s="17">
        <f>INT((VLOOKUP($C3305,装备数值,4,0)+VLOOKUP($C3305,装备数值,7,0)*($E3305-1))*VLOOKUP($D3305,系数!$K$2:$O$7,5,0))</f>
        <v>0</v>
      </c>
      <c r="K3305" s="17">
        <f>INT(VLOOKUP(E3305,强化金币,2,1)*VLOOKUP(INDEX(装备!F:F,MATCH(属性!A3305,装备!A:A,0)),系数!$K$12:$M$15,3,0))</f>
        <v>33000</v>
      </c>
      <c r="L3305" s="17"/>
      <c r="M3305" s="17"/>
      <c r="N3305" s="17"/>
      <c r="O3305" s="17">
        <f>IF(E3305=1,"",VLOOKUP(E3305,系数!$S$2:$AB$12,MATCH(属性!C3305,评级,0),1))</f>
        <v>0</v>
      </c>
    </row>
    <row r="3306" spans="1:15" ht="17.25" thickBot="1" x14ac:dyDescent="0.4">
      <c r="A3306" s="17">
        <f t="shared" si="102"/>
        <v>7100028</v>
      </c>
      <c r="B3306" s="17" t="s">
        <v>88</v>
      </c>
      <c r="C3306" s="15">
        <f>INDEX(装备!G:G,MATCH(属性!A3306,装备!A:A,0))</f>
        <v>12</v>
      </c>
      <c r="D3306" s="15" t="str">
        <f>INDEX(装备!E:E,MATCH(属性!A3306,装备!A:A,0))</f>
        <v>trousers</v>
      </c>
      <c r="E3306" s="14">
        <v>64</v>
      </c>
      <c r="F3306" s="17">
        <f>INT((VLOOKUP($C3306,装备数值,2,0)+VLOOKUP($C3306,装备数值,5,0)*($E3306-1))*VLOOKUP($D3306,系数!$K$2:$O$7,2,0))</f>
        <v>2905</v>
      </c>
      <c r="G3306" s="17">
        <f>INT((VLOOKUP($C3306,装备数值,3,0)+VLOOKUP($C3306,装备数值,6,0)*($E3306-1))*VLOOKUP($D3306,系数!$K$2:$O$7,3,0))</f>
        <v>0</v>
      </c>
      <c r="H3306" s="17">
        <f t="shared" si="103"/>
        <v>0</v>
      </c>
      <c r="I3306" s="17">
        <f>INT((VLOOKUP($C3306,装备数值,4,0)+VLOOKUP($C3306,装备数值,7,0)*($E3306-1))*VLOOKUP($D3306,系数!$K$2:$O$7,4,0))</f>
        <v>0</v>
      </c>
      <c r="J3306" s="17">
        <f>INT((VLOOKUP($C3306,装备数值,4,0)+VLOOKUP($C3306,装备数值,7,0)*($E3306-1))*VLOOKUP($D3306,系数!$K$2:$O$7,5,0))</f>
        <v>0</v>
      </c>
      <c r="K3306" s="17">
        <f>INT(VLOOKUP(E3306,强化金币,2,1)*VLOOKUP(INDEX(装备!F:F,MATCH(属性!A3306,装备!A:A,0)),系数!$K$12:$M$15,3,0))</f>
        <v>34375</v>
      </c>
      <c r="L3306" s="17"/>
      <c r="M3306" s="17"/>
      <c r="N3306" s="17"/>
      <c r="O3306" s="17">
        <f>IF(E3306=1,"",VLOOKUP(E3306,系数!$S$2:$AB$12,MATCH(属性!C3306,评级,0),1))</f>
        <v>0</v>
      </c>
    </row>
    <row r="3307" spans="1:15" ht="17.25" thickBot="1" x14ac:dyDescent="0.4">
      <c r="A3307" s="17">
        <f t="shared" si="102"/>
        <v>7100028</v>
      </c>
      <c r="B3307" s="17" t="s">
        <v>88</v>
      </c>
      <c r="C3307" s="15">
        <f>INDEX(装备!G:G,MATCH(属性!A3307,装备!A:A,0))</f>
        <v>12</v>
      </c>
      <c r="D3307" s="15" t="str">
        <f>INDEX(装备!E:E,MATCH(属性!A3307,装备!A:A,0))</f>
        <v>trousers</v>
      </c>
      <c r="E3307" s="14">
        <v>65</v>
      </c>
      <c r="F3307" s="17">
        <f>INT((VLOOKUP($C3307,装备数值,2,0)+VLOOKUP($C3307,装备数值,5,0)*($E3307-1))*VLOOKUP($D3307,系数!$K$2:$O$7,2,0))</f>
        <v>2940</v>
      </c>
      <c r="G3307" s="17">
        <f>INT((VLOOKUP($C3307,装备数值,3,0)+VLOOKUP($C3307,装备数值,6,0)*($E3307-1))*VLOOKUP($D3307,系数!$K$2:$O$7,3,0))</f>
        <v>0</v>
      </c>
      <c r="H3307" s="17">
        <f t="shared" si="103"/>
        <v>0</v>
      </c>
      <c r="I3307" s="17">
        <f>INT((VLOOKUP($C3307,装备数值,4,0)+VLOOKUP($C3307,装备数值,7,0)*($E3307-1))*VLOOKUP($D3307,系数!$K$2:$O$7,4,0))</f>
        <v>0</v>
      </c>
      <c r="J3307" s="17">
        <f>INT((VLOOKUP($C3307,装备数值,4,0)+VLOOKUP($C3307,装备数值,7,0)*($E3307-1))*VLOOKUP($D3307,系数!$K$2:$O$7,5,0))</f>
        <v>0</v>
      </c>
      <c r="K3307" s="17">
        <f>INT(VLOOKUP(E3307,强化金币,2,1)*VLOOKUP(INDEX(装备!F:F,MATCH(属性!A3307,装备!A:A,0)),系数!$K$12:$M$15,3,0))</f>
        <v>35750</v>
      </c>
      <c r="L3307" s="17"/>
      <c r="M3307" s="17"/>
      <c r="N3307" s="17"/>
      <c r="O3307" s="17">
        <f>IF(E3307=1,"",VLOOKUP(E3307,系数!$S$2:$AB$12,MATCH(属性!C3307,评级,0),1))</f>
        <v>0</v>
      </c>
    </row>
    <row r="3308" spans="1:15" ht="17.25" thickBot="1" x14ac:dyDescent="0.4">
      <c r="A3308" s="17">
        <f t="shared" si="102"/>
        <v>7100028</v>
      </c>
      <c r="B3308" s="17" t="s">
        <v>88</v>
      </c>
      <c r="C3308" s="15">
        <f>INDEX(装备!G:G,MATCH(属性!A3308,装备!A:A,0))</f>
        <v>12</v>
      </c>
      <c r="D3308" s="15" t="str">
        <f>INDEX(装备!E:E,MATCH(属性!A3308,装备!A:A,0))</f>
        <v>trousers</v>
      </c>
      <c r="E3308" s="14">
        <v>66</v>
      </c>
      <c r="F3308" s="17">
        <f>INT((VLOOKUP($C3308,装备数值,2,0)+VLOOKUP($C3308,装备数值,5,0)*($E3308-1))*VLOOKUP($D3308,系数!$K$2:$O$7,2,0))</f>
        <v>2975</v>
      </c>
      <c r="G3308" s="17">
        <f>INT((VLOOKUP($C3308,装备数值,3,0)+VLOOKUP($C3308,装备数值,6,0)*($E3308-1))*VLOOKUP($D3308,系数!$K$2:$O$7,3,0))</f>
        <v>0</v>
      </c>
      <c r="H3308" s="17">
        <f t="shared" si="103"/>
        <v>0</v>
      </c>
      <c r="I3308" s="17">
        <f>INT((VLOOKUP($C3308,装备数值,4,0)+VLOOKUP($C3308,装备数值,7,0)*($E3308-1))*VLOOKUP($D3308,系数!$K$2:$O$7,4,0))</f>
        <v>0</v>
      </c>
      <c r="J3308" s="17">
        <f>INT((VLOOKUP($C3308,装备数值,4,0)+VLOOKUP($C3308,装备数值,7,0)*($E3308-1))*VLOOKUP($D3308,系数!$K$2:$O$7,5,0))</f>
        <v>0</v>
      </c>
      <c r="K3308" s="17">
        <f>INT(VLOOKUP(E3308,强化金币,2,1)*VLOOKUP(INDEX(装备!F:F,MATCH(属性!A3308,装备!A:A,0)),系数!$K$12:$M$15,3,0))</f>
        <v>37125</v>
      </c>
      <c r="L3308" s="17"/>
      <c r="M3308" s="17"/>
      <c r="N3308" s="17"/>
      <c r="O3308" s="17">
        <f>IF(E3308=1,"",VLOOKUP(E3308,系数!$S$2:$AB$12,MATCH(属性!C3308,评级,0),1))</f>
        <v>0</v>
      </c>
    </row>
    <row r="3309" spans="1:15" ht="17.25" thickBot="1" x14ac:dyDescent="0.4">
      <c r="A3309" s="17">
        <f t="shared" si="102"/>
        <v>7100028</v>
      </c>
      <c r="B3309" s="17" t="s">
        <v>88</v>
      </c>
      <c r="C3309" s="15">
        <f>INDEX(装备!G:G,MATCH(属性!A3309,装备!A:A,0))</f>
        <v>12</v>
      </c>
      <c r="D3309" s="15" t="str">
        <f>INDEX(装备!E:E,MATCH(属性!A3309,装备!A:A,0))</f>
        <v>trousers</v>
      </c>
      <c r="E3309" s="14">
        <v>67</v>
      </c>
      <c r="F3309" s="17">
        <f>INT((VLOOKUP($C3309,装备数值,2,0)+VLOOKUP($C3309,装备数值,5,0)*($E3309-1))*VLOOKUP($D3309,系数!$K$2:$O$7,2,0))</f>
        <v>3010</v>
      </c>
      <c r="G3309" s="17">
        <f>INT((VLOOKUP($C3309,装备数值,3,0)+VLOOKUP($C3309,装备数值,6,0)*($E3309-1))*VLOOKUP($D3309,系数!$K$2:$O$7,3,0))</f>
        <v>0</v>
      </c>
      <c r="H3309" s="17">
        <f t="shared" si="103"/>
        <v>0</v>
      </c>
      <c r="I3309" s="17">
        <f>INT((VLOOKUP($C3309,装备数值,4,0)+VLOOKUP($C3309,装备数值,7,0)*($E3309-1))*VLOOKUP($D3309,系数!$K$2:$O$7,4,0))</f>
        <v>0</v>
      </c>
      <c r="J3309" s="17">
        <f>INT((VLOOKUP($C3309,装备数值,4,0)+VLOOKUP($C3309,装备数值,7,0)*($E3309-1))*VLOOKUP($D3309,系数!$K$2:$O$7,5,0))</f>
        <v>0</v>
      </c>
      <c r="K3309" s="17">
        <f>INT(VLOOKUP(E3309,强化金币,2,1)*VLOOKUP(INDEX(装备!F:F,MATCH(属性!A3309,装备!A:A,0)),系数!$K$12:$M$15,3,0))</f>
        <v>38500</v>
      </c>
      <c r="L3309" s="17"/>
      <c r="M3309" s="17"/>
      <c r="N3309" s="17"/>
      <c r="O3309" s="17">
        <f>IF(E3309=1,"",VLOOKUP(E3309,系数!$S$2:$AB$12,MATCH(属性!C3309,评级,0),1))</f>
        <v>0</v>
      </c>
    </row>
    <row r="3310" spans="1:15" ht="17.25" thickBot="1" x14ac:dyDescent="0.4">
      <c r="A3310" s="17">
        <f t="shared" si="102"/>
        <v>7100028</v>
      </c>
      <c r="B3310" s="17" t="s">
        <v>88</v>
      </c>
      <c r="C3310" s="15">
        <f>INDEX(装备!G:G,MATCH(属性!A3310,装备!A:A,0))</f>
        <v>12</v>
      </c>
      <c r="D3310" s="15" t="str">
        <f>INDEX(装备!E:E,MATCH(属性!A3310,装备!A:A,0))</f>
        <v>trousers</v>
      </c>
      <c r="E3310" s="14">
        <v>68</v>
      </c>
      <c r="F3310" s="17">
        <f>INT((VLOOKUP($C3310,装备数值,2,0)+VLOOKUP($C3310,装备数值,5,0)*($E3310-1))*VLOOKUP($D3310,系数!$K$2:$O$7,2,0))</f>
        <v>3045</v>
      </c>
      <c r="G3310" s="17">
        <f>INT((VLOOKUP($C3310,装备数值,3,0)+VLOOKUP($C3310,装备数值,6,0)*($E3310-1))*VLOOKUP($D3310,系数!$K$2:$O$7,3,0))</f>
        <v>0</v>
      </c>
      <c r="H3310" s="17">
        <f t="shared" si="103"/>
        <v>0</v>
      </c>
      <c r="I3310" s="17">
        <f>INT((VLOOKUP($C3310,装备数值,4,0)+VLOOKUP($C3310,装备数值,7,0)*($E3310-1))*VLOOKUP($D3310,系数!$K$2:$O$7,4,0))</f>
        <v>0</v>
      </c>
      <c r="J3310" s="17">
        <f>INT((VLOOKUP($C3310,装备数值,4,0)+VLOOKUP($C3310,装备数值,7,0)*($E3310-1))*VLOOKUP($D3310,系数!$K$2:$O$7,5,0))</f>
        <v>0</v>
      </c>
      <c r="K3310" s="17">
        <f>INT(VLOOKUP(E3310,强化金币,2,1)*VLOOKUP(INDEX(装备!F:F,MATCH(属性!A3310,装备!A:A,0)),系数!$K$12:$M$15,3,0))</f>
        <v>39875</v>
      </c>
      <c r="L3310" s="17"/>
      <c r="M3310" s="17"/>
      <c r="N3310" s="17"/>
      <c r="O3310" s="17">
        <f>IF(E3310=1,"",VLOOKUP(E3310,系数!$S$2:$AB$12,MATCH(属性!C3310,评级,0),1))</f>
        <v>0</v>
      </c>
    </row>
    <row r="3311" spans="1:15" ht="17.25" thickBot="1" x14ac:dyDescent="0.4">
      <c r="A3311" s="17">
        <f t="shared" si="102"/>
        <v>7100028</v>
      </c>
      <c r="B3311" s="17" t="s">
        <v>88</v>
      </c>
      <c r="C3311" s="15">
        <f>INDEX(装备!G:G,MATCH(属性!A3311,装备!A:A,0))</f>
        <v>12</v>
      </c>
      <c r="D3311" s="15" t="str">
        <f>INDEX(装备!E:E,MATCH(属性!A3311,装备!A:A,0))</f>
        <v>trousers</v>
      </c>
      <c r="E3311" s="14">
        <v>69</v>
      </c>
      <c r="F3311" s="17">
        <f>INT((VLOOKUP($C3311,装备数值,2,0)+VLOOKUP($C3311,装备数值,5,0)*($E3311-1))*VLOOKUP($D3311,系数!$K$2:$O$7,2,0))</f>
        <v>3080</v>
      </c>
      <c r="G3311" s="17">
        <f>INT((VLOOKUP($C3311,装备数值,3,0)+VLOOKUP($C3311,装备数值,6,0)*($E3311-1))*VLOOKUP($D3311,系数!$K$2:$O$7,3,0))</f>
        <v>0</v>
      </c>
      <c r="H3311" s="17">
        <f t="shared" si="103"/>
        <v>0</v>
      </c>
      <c r="I3311" s="17">
        <f>INT((VLOOKUP($C3311,装备数值,4,0)+VLOOKUP($C3311,装备数值,7,0)*($E3311-1))*VLOOKUP($D3311,系数!$K$2:$O$7,4,0))</f>
        <v>0</v>
      </c>
      <c r="J3311" s="17">
        <f>INT((VLOOKUP($C3311,装备数值,4,0)+VLOOKUP($C3311,装备数值,7,0)*($E3311-1))*VLOOKUP($D3311,系数!$K$2:$O$7,5,0))</f>
        <v>0</v>
      </c>
      <c r="K3311" s="17">
        <f>INT(VLOOKUP(E3311,强化金币,2,1)*VLOOKUP(INDEX(装备!F:F,MATCH(属性!A3311,装备!A:A,0)),系数!$K$12:$M$15,3,0))</f>
        <v>41250</v>
      </c>
      <c r="L3311" s="17"/>
      <c r="M3311" s="17"/>
      <c r="N3311" s="17"/>
      <c r="O3311" s="17">
        <f>IF(E3311=1,"",VLOOKUP(E3311,系数!$S$2:$AB$12,MATCH(属性!C3311,评级,0),1))</f>
        <v>0</v>
      </c>
    </row>
    <row r="3312" spans="1:15" ht="17.25" thickBot="1" x14ac:dyDescent="0.4">
      <c r="A3312" s="17">
        <f t="shared" si="102"/>
        <v>7100028</v>
      </c>
      <c r="B3312" s="17" t="s">
        <v>88</v>
      </c>
      <c r="C3312" s="15">
        <f>INDEX(装备!G:G,MATCH(属性!A3312,装备!A:A,0))</f>
        <v>12</v>
      </c>
      <c r="D3312" s="15" t="str">
        <f>INDEX(装备!E:E,MATCH(属性!A3312,装备!A:A,0))</f>
        <v>trousers</v>
      </c>
      <c r="E3312" s="14">
        <v>70</v>
      </c>
      <c r="F3312" s="17">
        <f>INT((VLOOKUP($C3312,装备数值,2,0)+VLOOKUP($C3312,装备数值,5,0)*($E3312-1))*VLOOKUP($D3312,系数!$K$2:$O$7,2,0))</f>
        <v>3115</v>
      </c>
      <c r="G3312" s="17">
        <f>INT((VLOOKUP($C3312,装备数值,3,0)+VLOOKUP($C3312,装备数值,6,0)*($E3312-1))*VLOOKUP($D3312,系数!$K$2:$O$7,3,0))</f>
        <v>0</v>
      </c>
      <c r="H3312" s="17">
        <f t="shared" si="103"/>
        <v>0</v>
      </c>
      <c r="I3312" s="17">
        <f>INT((VLOOKUP($C3312,装备数值,4,0)+VLOOKUP($C3312,装备数值,7,0)*($E3312-1))*VLOOKUP($D3312,系数!$K$2:$O$7,4,0))</f>
        <v>0</v>
      </c>
      <c r="J3312" s="17">
        <f>INT((VLOOKUP($C3312,装备数值,4,0)+VLOOKUP($C3312,装备数值,7,0)*($E3312-1))*VLOOKUP($D3312,系数!$K$2:$O$7,5,0))</f>
        <v>0</v>
      </c>
      <c r="K3312" s="17">
        <f>INT(VLOOKUP(E3312,强化金币,2,1)*VLOOKUP(INDEX(装备!F:F,MATCH(属性!A3312,装备!A:A,0)),系数!$K$12:$M$15,3,0))</f>
        <v>42625</v>
      </c>
      <c r="L3312" s="17"/>
      <c r="M3312" s="17"/>
      <c r="N3312" s="17"/>
      <c r="O3312" s="17">
        <f>IF(E3312=1,"",VLOOKUP(E3312,系数!$S$2:$AB$12,MATCH(属性!C3312,评级,0),1))</f>
        <v>0</v>
      </c>
    </row>
    <row r="3313" spans="1:15" ht="17.25" thickBot="1" x14ac:dyDescent="0.4">
      <c r="A3313" s="17">
        <f t="shared" si="102"/>
        <v>7100028</v>
      </c>
      <c r="B3313" s="17" t="s">
        <v>88</v>
      </c>
      <c r="C3313" s="15">
        <f>INDEX(装备!G:G,MATCH(属性!A3313,装备!A:A,0))</f>
        <v>12</v>
      </c>
      <c r="D3313" s="15" t="str">
        <f>INDEX(装备!E:E,MATCH(属性!A3313,装备!A:A,0))</f>
        <v>trousers</v>
      </c>
      <c r="E3313" s="14">
        <v>71</v>
      </c>
      <c r="F3313" s="17">
        <f>INT((VLOOKUP($C3313,装备数值,2,0)+VLOOKUP($C3313,装备数值,5,0)*($E3313-1))*VLOOKUP($D3313,系数!$K$2:$O$7,2,0))</f>
        <v>3150</v>
      </c>
      <c r="G3313" s="17">
        <f>INT((VLOOKUP($C3313,装备数值,3,0)+VLOOKUP($C3313,装备数值,6,0)*($E3313-1))*VLOOKUP($D3313,系数!$K$2:$O$7,3,0))</f>
        <v>0</v>
      </c>
      <c r="H3313" s="17">
        <f t="shared" si="103"/>
        <v>0</v>
      </c>
      <c r="I3313" s="17">
        <f>INT((VLOOKUP($C3313,装备数值,4,0)+VLOOKUP($C3313,装备数值,7,0)*($E3313-1))*VLOOKUP($D3313,系数!$K$2:$O$7,4,0))</f>
        <v>0</v>
      </c>
      <c r="J3313" s="17">
        <f>INT((VLOOKUP($C3313,装备数值,4,0)+VLOOKUP($C3313,装备数值,7,0)*($E3313-1))*VLOOKUP($D3313,系数!$K$2:$O$7,5,0))</f>
        <v>0</v>
      </c>
      <c r="K3313" s="17">
        <f>INT(VLOOKUP(E3313,强化金币,2,1)*VLOOKUP(INDEX(装备!F:F,MATCH(属性!A3313,装备!A:A,0)),系数!$K$12:$M$15,3,0))</f>
        <v>44000</v>
      </c>
      <c r="L3313" s="17"/>
      <c r="M3313" s="17"/>
      <c r="N3313" s="17"/>
      <c r="O3313" s="17">
        <f>IF(E3313=1,"",VLOOKUP(E3313,系数!$S$2:$AB$12,MATCH(属性!C3313,评级,0),1))</f>
        <v>0</v>
      </c>
    </row>
    <row r="3314" spans="1:15" ht="17.25" thickBot="1" x14ac:dyDescent="0.4">
      <c r="A3314" s="17">
        <f t="shared" si="102"/>
        <v>7100028</v>
      </c>
      <c r="B3314" s="17" t="s">
        <v>88</v>
      </c>
      <c r="C3314" s="15">
        <f>INDEX(装备!G:G,MATCH(属性!A3314,装备!A:A,0))</f>
        <v>12</v>
      </c>
      <c r="D3314" s="15" t="str">
        <f>INDEX(装备!E:E,MATCH(属性!A3314,装备!A:A,0))</f>
        <v>trousers</v>
      </c>
      <c r="E3314" s="14">
        <v>72</v>
      </c>
      <c r="F3314" s="17">
        <f>INT((VLOOKUP($C3314,装备数值,2,0)+VLOOKUP($C3314,装备数值,5,0)*($E3314-1))*VLOOKUP($D3314,系数!$K$2:$O$7,2,0))</f>
        <v>3185</v>
      </c>
      <c r="G3314" s="17">
        <f>INT((VLOOKUP($C3314,装备数值,3,0)+VLOOKUP($C3314,装备数值,6,0)*($E3314-1))*VLOOKUP($D3314,系数!$K$2:$O$7,3,0))</f>
        <v>0</v>
      </c>
      <c r="H3314" s="17">
        <f t="shared" si="103"/>
        <v>0</v>
      </c>
      <c r="I3314" s="17">
        <f>INT((VLOOKUP($C3314,装备数值,4,0)+VLOOKUP($C3314,装备数值,7,0)*($E3314-1))*VLOOKUP($D3314,系数!$K$2:$O$7,4,0))</f>
        <v>0</v>
      </c>
      <c r="J3314" s="17">
        <f>INT((VLOOKUP($C3314,装备数值,4,0)+VLOOKUP($C3314,装备数值,7,0)*($E3314-1))*VLOOKUP($D3314,系数!$K$2:$O$7,5,0))</f>
        <v>0</v>
      </c>
      <c r="K3314" s="17">
        <f>INT(VLOOKUP(E3314,强化金币,2,1)*VLOOKUP(INDEX(装备!F:F,MATCH(属性!A3314,装备!A:A,0)),系数!$K$12:$M$15,3,0))</f>
        <v>45375</v>
      </c>
      <c r="L3314" s="17"/>
      <c r="M3314" s="17"/>
      <c r="N3314" s="17"/>
      <c r="O3314" s="17">
        <f>IF(E3314=1,"",VLOOKUP(E3314,系数!$S$2:$AB$12,MATCH(属性!C3314,评级,0),1))</f>
        <v>0</v>
      </c>
    </row>
    <row r="3315" spans="1:15" ht="17.25" thickBot="1" x14ac:dyDescent="0.4">
      <c r="A3315" s="17">
        <f t="shared" si="102"/>
        <v>7100028</v>
      </c>
      <c r="B3315" s="17" t="s">
        <v>88</v>
      </c>
      <c r="C3315" s="15">
        <f>INDEX(装备!G:G,MATCH(属性!A3315,装备!A:A,0))</f>
        <v>12</v>
      </c>
      <c r="D3315" s="15" t="str">
        <f>INDEX(装备!E:E,MATCH(属性!A3315,装备!A:A,0))</f>
        <v>trousers</v>
      </c>
      <c r="E3315" s="14">
        <v>73</v>
      </c>
      <c r="F3315" s="17">
        <f>INT((VLOOKUP($C3315,装备数值,2,0)+VLOOKUP($C3315,装备数值,5,0)*($E3315-1))*VLOOKUP($D3315,系数!$K$2:$O$7,2,0))</f>
        <v>3220</v>
      </c>
      <c r="G3315" s="17">
        <f>INT((VLOOKUP($C3315,装备数值,3,0)+VLOOKUP($C3315,装备数值,6,0)*($E3315-1))*VLOOKUP($D3315,系数!$K$2:$O$7,3,0))</f>
        <v>0</v>
      </c>
      <c r="H3315" s="17">
        <f t="shared" si="103"/>
        <v>0</v>
      </c>
      <c r="I3315" s="17">
        <f>INT((VLOOKUP($C3315,装备数值,4,0)+VLOOKUP($C3315,装备数值,7,0)*($E3315-1))*VLOOKUP($D3315,系数!$K$2:$O$7,4,0))</f>
        <v>0</v>
      </c>
      <c r="J3315" s="17">
        <f>INT((VLOOKUP($C3315,装备数值,4,0)+VLOOKUP($C3315,装备数值,7,0)*($E3315-1))*VLOOKUP($D3315,系数!$K$2:$O$7,5,0))</f>
        <v>0</v>
      </c>
      <c r="K3315" s="17">
        <f>INT(VLOOKUP(E3315,强化金币,2,1)*VLOOKUP(INDEX(装备!F:F,MATCH(属性!A3315,装备!A:A,0)),系数!$K$12:$M$15,3,0))</f>
        <v>46750</v>
      </c>
      <c r="L3315" s="17"/>
      <c r="M3315" s="17"/>
      <c r="N3315" s="17"/>
      <c r="O3315" s="17">
        <f>IF(E3315=1,"",VLOOKUP(E3315,系数!$S$2:$AB$12,MATCH(属性!C3315,评级,0),1))</f>
        <v>0</v>
      </c>
    </row>
    <row r="3316" spans="1:15" ht="17.25" thickBot="1" x14ac:dyDescent="0.4">
      <c r="A3316" s="17">
        <f t="shared" si="102"/>
        <v>7100028</v>
      </c>
      <c r="B3316" s="17" t="s">
        <v>88</v>
      </c>
      <c r="C3316" s="15">
        <f>INDEX(装备!G:G,MATCH(属性!A3316,装备!A:A,0))</f>
        <v>12</v>
      </c>
      <c r="D3316" s="15" t="str">
        <f>INDEX(装备!E:E,MATCH(属性!A3316,装备!A:A,0))</f>
        <v>trousers</v>
      </c>
      <c r="E3316" s="14">
        <v>74</v>
      </c>
      <c r="F3316" s="17">
        <f>INT((VLOOKUP($C3316,装备数值,2,0)+VLOOKUP($C3316,装备数值,5,0)*($E3316-1))*VLOOKUP($D3316,系数!$K$2:$O$7,2,0))</f>
        <v>3255</v>
      </c>
      <c r="G3316" s="17">
        <f>INT((VLOOKUP($C3316,装备数值,3,0)+VLOOKUP($C3316,装备数值,6,0)*($E3316-1))*VLOOKUP($D3316,系数!$K$2:$O$7,3,0))</f>
        <v>0</v>
      </c>
      <c r="H3316" s="17">
        <f t="shared" si="103"/>
        <v>0</v>
      </c>
      <c r="I3316" s="17">
        <f>INT((VLOOKUP($C3316,装备数值,4,0)+VLOOKUP($C3316,装备数值,7,0)*($E3316-1))*VLOOKUP($D3316,系数!$K$2:$O$7,4,0))</f>
        <v>0</v>
      </c>
      <c r="J3316" s="17">
        <f>INT((VLOOKUP($C3316,装备数值,4,0)+VLOOKUP($C3316,装备数值,7,0)*($E3316-1))*VLOOKUP($D3316,系数!$K$2:$O$7,5,0))</f>
        <v>0</v>
      </c>
      <c r="K3316" s="17">
        <f>INT(VLOOKUP(E3316,强化金币,2,1)*VLOOKUP(INDEX(装备!F:F,MATCH(属性!A3316,装备!A:A,0)),系数!$K$12:$M$15,3,0))</f>
        <v>48125</v>
      </c>
      <c r="L3316" s="17"/>
      <c r="M3316" s="17"/>
      <c r="N3316" s="17"/>
      <c r="O3316" s="17">
        <f>IF(E3316=1,"",VLOOKUP(E3316,系数!$S$2:$AB$12,MATCH(属性!C3316,评级,0),1))</f>
        <v>0</v>
      </c>
    </row>
    <row r="3317" spans="1:15" ht="17.25" thickBot="1" x14ac:dyDescent="0.4">
      <c r="A3317" s="17">
        <f t="shared" si="102"/>
        <v>7100028</v>
      </c>
      <c r="B3317" s="17" t="s">
        <v>88</v>
      </c>
      <c r="C3317" s="15">
        <f>INDEX(装备!G:G,MATCH(属性!A3317,装备!A:A,0))</f>
        <v>12</v>
      </c>
      <c r="D3317" s="15" t="str">
        <f>INDEX(装备!E:E,MATCH(属性!A3317,装备!A:A,0))</f>
        <v>trousers</v>
      </c>
      <c r="E3317" s="14">
        <v>75</v>
      </c>
      <c r="F3317" s="17">
        <f>INT((VLOOKUP($C3317,装备数值,2,0)+VLOOKUP($C3317,装备数值,5,0)*($E3317-1))*VLOOKUP($D3317,系数!$K$2:$O$7,2,0))</f>
        <v>3290</v>
      </c>
      <c r="G3317" s="17">
        <f>INT((VLOOKUP($C3317,装备数值,3,0)+VLOOKUP($C3317,装备数值,6,0)*($E3317-1))*VLOOKUP($D3317,系数!$K$2:$O$7,3,0))</f>
        <v>0</v>
      </c>
      <c r="H3317" s="17">
        <f t="shared" si="103"/>
        <v>0</v>
      </c>
      <c r="I3317" s="17">
        <f>INT((VLOOKUP($C3317,装备数值,4,0)+VLOOKUP($C3317,装备数值,7,0)*($E3317-1))*VLOOKUP($D3317,系数!$K$2:$O$7,4,0))</f>
        <v>0</v>
      </c>
      <c r="J3317" s="17">
        <f>INT((VLOOKUP($C3317,装备数值,4,0)+VLOOKUP($C3317,装备数值,7,0)*($E3317-1))*VLOOKUP($D3317,系数!$K$2:$O$7,5,0))</f>
        <v>0</v>
      </c>
      <c r="K3317" s="17">
        <f>INT(VLOOKUP(E3317,强化金币,2,1)*VLOOKUP(INDEX(装备!F:F,MATCH(属性!A3317,装备!A:A,0)),系数!$K$12:$M$15,3,0))</f>
        <v>49500</v>
      </c>
      <c r="L3317" s="17"/>
      <c r="M3317" s="17"/>
      <c r="N3317" s="17"/>
      <c r="O3317" s="17">
        <f>IF(E3317=1,"",VLOOKUP(E3317,系数!$S$2:$AB$12,MATCH(属性!C3317,评级,0),1))</f>
        <v>0</v>
      </c>
    </row>
    <row r="3318" spans="1:15" ht="17.25" thickBot="1" x14ac:dyDescent="0.4">
      <c r="A3318" s="17">
        <f t="shared" si="102"/>
        <v>7100028</v>
      </c>
      <c r="B3318" s="17" t="s">
        <v>88</v>
      </c>
      <c r="C3318" s="15">
        <f>INDEX(装备!G:G,MATCH(属性!A3318,装备!A:A,0))</f>
        <v>12</v>
      </c>
      <c r="D3318" s="15" t="str">
        <f>INDEX(装备!E:E,MATCH(属性!A3318,装备!A:A,0))</f>
        <v>trousers</v>
      </c>
      <c r="E3318" s="14">
        <v>76</v>
      </c>
      <c r="F3318" s="17">
        <f>INT((VLOOKUP($C3318,装备数值,2,0)+VLOOKUP($C3318,装备数值,5,0)*($E3318-1))*VLOOKUP($D3318,系数!$K$2:$O$7,2,0))</f>
        <v>3325</v>
      </c>
      <c r="G3318" s="17">
        <f>INT((VLOOKUP($C3318,装备数值,3,0)+VLOOKUP($C3318,装备数值,6,0)*($E3318-1))*VLOOKUP($D3318,系数!$K$2:$O$7,3,0))</f>
        <v>0</v>
      </c>
      <c r="H3318" s="17">
        <f t="shared" si="103"/>
        <v>0</v>
      </c>
      <c r="I3318" s="17">
        <f>INT((VLOOKUP($C3318,装备数值,4,0)+VLOOKUP($C3318,装备数值,7,0)*($E3318-1))*VLOOKUP($D3318,系数!$K$2:$O$7,4,0))</f>
        <v>0</v>
      </c>
      <c r="J3318" s="17">
        <f>INT((VLOOKUP($C3318,装备数值,4,0)+VLOOKUP($C3318,装备数值,7,0)*($E3318-1))*VLOOKUP($D3318,系数!$K$2:$O$7,5,0))</f>
        <v>0</v>
      </c>
      <c r="K3318" s="17">
        <f>INT(VLOOKUP(E3318,强化金币,2,1)*VLOOKUP(INDEX(装备!F:F,MATCH(属性!A3318,装备!A:A,0)),系数!$K$12:$M$15,3,0))</f>
        <v>50875</v>
      </c>
      <c r="L3318" s="17"/>
      <c r="M3318" s="17"/>
      <c r="N3318" s="17"/>
      <c r="O3318" s="17">
        <f>IF(E3318=1,"",VLOOKUP(E3318,系数!$S$2:$AB$12,MATCH(属性!C3318,评级,0),1))</f>
        <v>0</v>
      </c>
    </row>
    <row r="3319" spans="1:15" ht="17.25" thickBot="1" x14ac:dyDescent="0.4">
      <c r="A3319" s="17">
        <f t="shared" si="102"/>
        <v>7100028</v>
      </c>
      <c r="B3319" s="17" t="s">
        <v>88</v>
      </c>
      <c r="C3319" s="15">
        <f>INDEX(装备!G:G,MATCH(属性!A3319,装备!A:A,0))</f>
        <v>12</v>
      </c>
      <c r="D3319" s="15" t="str">
        <f>INDEX(装备!E:E,MATCH(属性!A3319,装备!A:A,0))</f>
        <v>trousers</v>
      </c>
      <c r="E3319" s="14">
        <v>77</v>
      </c>
      <c r="F3319" s="17">
        <f>INT((VLOOKUP($C3319,装备数值,2,0)+VLOOKUP($C3319,装备数值,5,0)*($E3319-1))*VLOOKUP($D3319,系数!$K$2:$O$7,2,0))</f>
        <v>3360</v>
      </c>
      <c r="G3319" s="17">
        <f>INT((VLOOKUP($C3319,装备数值,3,0)+VLOOKUP($C3319,装备数值,6,0)*($E3319-1))*VLOOKUP($D3319,系数!$K$2:$O$7,3,0))</f>
        <v>0</v>
      </c>
      <c r="H3319" s="17">
        <f t="shared" si="103"/>
        <v>0</v>
      </c>
      <c r="I3319" s="17">
        <f>INT((VLOOKUP($C3319,装备数值,4,0)+VLOOKUP($C3319,装备数值,7,0)*($E3319-1))*VLOOKUP($D3319,系数!$K$2:$O$7,4,0))</f>
        <v>0</v>
      </c>
      <c r="J3319" s="17">
        <f>INT((VLOOKUP($C3319,装备数值,4,0)+VLOOKUP($C3319,装备数值,7,0)*($E3319-1))*VLOOKUP($D3319,系数!$K$2:$O$7,5,0))</f>
        <v>0</v>
      </c>
      <c r="K3319" s="17">
        <f>INT(VLOOKUP(E3319,强化金币,2,1)*VLOOKUP(INDEX(装备!F:F,MATCH(属性!A3319,装备!A:A,0)),系数!$K$12:$M$15,3,0))</f>
        <v>52250</v>
      </c>
      <c r="L3319" s="17"/>
      <c r="M3319" s="17"/>
      <c r="N3319" s="17"/>
      <c r="O3319" s="17">
        <f>IF(E3319=1,"",VLOOKUP(E3319,系数!$S$2:$AB$12,MATCH(属性!C3319,评级,0),1))</f>
        <v>0</v>
      </c>
    </row>
    <row r="3320" spans="1:15" ht="17.25" thickBot="1" x14ac:dyDescent="0.4">
      <c r="A3320" s="17">
        <f t="shared" si="102"/>
        <v>7100028</v>
      </c>
      <c r="B3320" s="17" t="s">
        <v>88</v>
      </c>
      <c r="C3320" s="15">
        <f>INDEX(装备!G:G,MATCH(属性!A3320,装备!A:A,0))</f>
        <v>12</v>
      </c>
      <c r="D3320" s="15" t="str">
        <f>INDEX(装备!E:E,MATCH(属性!A3320,装备!A:A,0))</f>
        <v>trousers</v>
      </c>
      <c r="E3320" s="14">
        <v>78</v>
      </c>
      <c r="F3320" s="17">
        <f>INT((VLOOKUP($C3320,装备数值,2,0)+VLOOKUP($C3320,装备数值,5,0)*($E3320-1))*VLOOKUP($D3320,系数!$K$2:$O$7,2,0))</f>
        <v>3395</v>
      </c>
      <c r="G3320" s="17">
        <f>INT((VLOOKUP($C3320,装备数值,3,0)+VLOOKUP($C3320,装备数值,6,0)*($E3320-1))*VLOOKUP($D3320,系数!$K$2:$O$7,3,0))</f>
        <v>0</v>
      </c>
      <c r="H3320" s="17">
        <f t="shared" si="103"/>
        <v>0</v>
      </c>
      <c r="I3320" s="17">
        <f>INT((VLOOKUP($C3320,装备数值,4,0)+VLOOKUP($C3320,装备数值,7,0)*($E3320-1))*VLOOKUP($D3320,系数!$K$2:$O$7,4,0))</f>
        <v>0</v>
      </c>
      <c r="J3320" s="17">
        <f>INT((VLOOKUP($C3320,装备数值,4,0)+VLOOKUP($C3320,装备数值,7,0)*($E3320-1))*VLOOKUP($D3320,系数!$K$2:$O$7,5,0))</f>
        <v>0</v>
      </c>
      <c r="K3320" s="17">
        <f>INT(VLOOKUP(E3320,强化金币,2,1)*VLOOKUP(INDEX(装备!F:F,MATCH(属性!A3320,装备!A:A,0)),系数!$K$12:$M$15,3,0))</f>
        <v>53625</v>
      </c>
      <c r="L3320" s="17"/>
      <c r="M3320" s="17"/>
      <c r="N3320" s="17"/>
      <c r="O3320" s="17">
        <f>IF(E3320=1,"",VLOOKUP(E3320,系数!$S$2:$AB$12,MATCH(属性!C3320,评级,0),1))</f>
        <v>0</v>
      </c>
    </row>
    <row r="3321" spans="1:15" ht="17.25" thickBot="1" x14ac:dyDescent="0.4">
      <c r="A3321" s="17">
        <f t="shared" si="102"/>
        <v>7100028</v>
      </c>
      <c r="B3321" s="17" t="s">
        <v>88</v>
      </c>
      <c r="C3321" s="15">
        <f>INDEX(装备!G:G,MATCH(属性!A3321,装备!A:A,0))</f>
        <v>12</v>
      </c>
      <c r="D3321" s="15" t="str">
        <f>INDEX(装备!E:E,MATCH(属性!A3321,装备!A:A,0))</f>
        <v>trousers</v>
      </c>
      <c r="E3321" s="14">
        <v>79</v>
      </c>
      <c r="F3321" s="17">
        <f>INT((VLOOKUP($C3321,装备数值,2,0)+VLOOKUP($C3321,装备数值,5,0)*($E3321-1))*VLOOKUP($D3321,系数!$K$2:$O$7,2,0))</f>
        <v>3430</v>
      </c>
      <c r="G3321" s="17">
        <f>INT((VLOOKUP($C3321,装备数值,3,0)+VLOOKUP($C3321,装备数值,6,0)*($E3321-1))*VLOOKUP($D3321,系数!$K$2:$O$7,3,0))</f>
        <v>0</v>
      </c>
      <c r="H3321" s="17">
        <f t="shared" si="103"/>
        <v>0</v>
      </c>
      <c r="I3321" s="17">
        <f>INT((VLOOKUP($C3321,装备数值,4,0)+VLOOKUP($C3321,装备数值,7,0)*($E3321-1))*VLOOKUP($D3321,系数!$K$2:$O$7,4,0))</f>
        <v>0</v>
      </c>
      <c r="J3321" s="17">
        <f>INT((VLOOKUP($C3321,装备数值,4,0)+VLOOKUP($C3321,装备数值,7,0)*($E3321-1))*VLOOKUP($D3321,系数!$K$2:$O$7,5,0))</f>
        <v>0</v>
      </c>
      <c r="K3321" s="17">
        <f>INT(VLOOKUP(E3321,强化金币,2,1)*VLOOKUP(INDEX(装备!F:F,MATCH(属性!A3321,装备!A:A,0)),系数!$K$12:$M$15,3,0))</f>
        <v>55000</v>
      </c>
      <c r="L3321" s="17"/>
      <c r="M3321" s="17"/>
      <c r="N3321" s="17"/>
      <c r="O3321" s="17">
        <f>IF(E3321=1,"",VLOOKUP(E3321,系数!$S$2:$AB$12,MATCH(属性!C3321,评级,0),1))</f>
        <v>0</v>
      </c>
    </row>
    <row r="3322" spans="1:15" ht="17.25" thickBot="1" x14ac:dyDescent="0.4">
      <c r="A3322" s="17">
        <f t="shared" si="102"/>
        <v>7100028</v>
      </c>
      <c r="B3322" s="17" t="s">
        <v>88</v>
      </c>
      <c r="C3322" s="15">
        <f>INDEX(装备!G:G,MATCH(属性!A3322,装备!A:A,0))</f>
        <v>12</v>
      </c>
      <c r="D3322" s="15" t="str">
        <f>INDEX(装备!E:E,MATCH(属性!A3322,装备!A:A,0))</f>
        <v>trousers</v>
      </c>
      <c r="E3322" s="14">
        <v>80</v>
      </c>
      <c r="F3322" s="17">
        <f>INT((VLOOKUP($C3322,装备数值,2,0)+VLOOKUP($C3322,装备数值,5,0)*($E3322-1))*VLOOKUP($D3322,系数!$K$2:$O$7,2,0))</f>
        <v>3465</v>
      </c>
      <c r="G3322" s="17">
        <f>INT((VLOOKUP($C3322,装备数值,3,0)+VLOOKUP($C3322,装备数值,6,0)*($E3322-1))*VLOOKUP($D3322,系数!$K$2:$O$7,3,0))</f>
        <v>0</v>
      </c>
      <c r="H3322" s="17">
        <f t="shared" si="103"/>
        <v>0</v>
      </c>
      <c r="I3322" s="17">
        <f>INT((VLOOKUP($C3322,装备数值,4,0)+VLOOKUP($C3322,装备数值,7,0)*($E3322-1))*VLOOKUP($D3322,系数!$K$2:$O$7,4,0))</f>
        <v>0</v>
      </c>
      <c r="J3322" s="17">
        <f>INT((VLOOKUP($C3322,装备数值,4,0)+VLOOKUP($C3322,装备数值,7,0)*($E3322-1))*VLOOKUP($D3322,系数!$K$2:$O$7,5,0))</f>
        <v>0</v>
      </c>
      <c r="K3322" s="17">
        <f>INT(VLOOKUP(E3322,强化金币,2,1)*VLOOKUP(INDEX(装备!F:F,MATCH(属性!A3322,装备!A:A,0)),系数!$K$12:$M$15,3,0))</f>
        <v>66000</v>
      </c>
      <c r="L3322" s="17"/>
      <c r="M3322" s="17"/>
      <c r="N3322" s="17"/>
      <c r="O3322" s="17">
        <f>IF(E3322=1,"",VLOOKUP(E3322,系数!$S$2:$AB$12,MATCH(属性!C3322,评级,0),1))</f>
        <v>0</v>
      </c>
    </row>
    <row r="3323" spans="1:15" ht="17.25" thickBot="1" x14ac:dyDescent="0.4">
      <c r="A3323" s="17">
        <f t="shared" si="102"/>
        <v>7100028</v>
      </c>
      <c r="B3323" s="17" t="s">
        <v>88</v>
      </c>
      <c r="C3323" s="15">
        <f>INDEX(装备!G:G,MATCH(属性!A3323,装备!A:A,0))</f>
        <v>12</v>
      </c>
      <c r="D3323" s="15" t="str">
        <f>INDEX(装备!E:E,MATCH(属性!A3323,装备!A:A,0))</f>
        <v>trousers</v>
      </c>
      <c r="E3323" s="14">
        <v>81</v>
      </c>
      <c r="F3323" s="17">
        <f>INT((VLOOKUP($C3323,装备数值,2,0)+VLOOKUP($C3323,装备数值,5,0)*($E3323-1))*VLOOKUP($D3323,系数!$K$2:$O$7,2,0))</f>
        <v>3500</v>
      </c>
      <c r="G3323" s="17">
        <f>INT((VLOOKUP($C3323,装备数值,3,0)+VLOOKUP($C3323,装备数值,6,0)*($E3323-1))*VLOOKUP($D3323,系数!$K$2:$O$7,3,0))</f>
        <v>0</v>
      </c>
      <c r="H3323" s="17">
        <f t="shared" si="103"/>
        <v>0</v>
      </c>
      <c r="I3323" s="17">
        <f>INT((VLOOKUP($C3323,装备数值,4,0)+VLOOKUP($C3323,装备数值,7,0)*($E3323-1))*VLOOKUP($D3323,系数!$K$2:$O$7,4,0))</f>
        <v>0</v>
      </c>
      <c r="J3323" s="17">
        <f>INT((VLOOKUP($C3323,装备数值,4,0)+VLOOKUP($C3323,装备数值,7,0)*($E3323-1))*VLOOKUP($D3323,系数!$K$2:$O$7,5,0))</f>
        <v>0</v>
      </c>
      <c r="K3323" s="17">
        <f>INT(VLOOKUP(E3323,强化金币,2,1)*VLOOKUP(INDEX(装备!F:F,MATCH(属性!A3323,装备!A:A,0)),系数!$K$12:$M$15,3,0))</f>
        <v>77000</v>
      </c>
      <c r="L3323" s="17"/>
      <c r="M3323" s="17"/>
      <c r="N3323" s="17"/>
      <c r="O3323" s="17">
        <f>IF(E3323=1,"",VLOOKUP(E3323,系数!$S$2:$AB$12,MATCH(属性!C3323,评级,0),1))</f>
        <v>0</v>
      </c>
    </row>
    <row r="3324" spans="1:15" ht="17.25" thickBot="1" x14ac:dyDescent="0.4">
      <c r="A3324" s="17">
        <f t="shared" ref="A3324:A3387" si="104">A3204+1</f>
        <v>7100028</v>
      </c>
      <c r="B3324" s="17" t="s">
        <v>88</v>
      </c>
      <c r="C3324" s="15">
        <f>INDEX(装备!G:G,MATCH(属性!A3324,装备!A:A,0))</f>
        <v>12</v>
      </c>
      <c r="D3324" s="15" t="str">
        <f>INDEX(装备!E:E,MATCH(属性!A3324,装备!A:A,0))</f>
        <v>trousers</v>
      </c>
      <c r="E3324" s="14">
        <v>82</v>
      </c>
      <c r="F3324" s="17">
        <f>INT((VLOOKUP($C3324,装备数值,2,0)+VLOOKUP($C3324,装备数值,5,0)*($E3324-1))*VLOOKUP($D3324,系数!$K$2:$O$7,2,0))</f>
        <v>3535</v>
      </c>
      <c r="G3324" s="17">
        <f>INT((VLOOKUP($C3324,装备数值,3,0)+VLOOKUP($C3324,装备数值,6,0)*($E3324-1))*VLOOKUP($D3324,系数!$K$2:$O$7,3,0))</f>
        <v>0</v>
      </c>
      <c r="H3324" s="17">
        <f t="shared" si="103"/>
        <v>0</v>
      </c>
      <c r="I3324" s="17">
        <f>INT((VLOOKUP($C3324,装备数值,4,0)+VLOOKUP($C3324,装备数值,7,0)*($E3324-1))*VLOOKUP($D3324,系数!$K$2:$O$7,4,0))</f>
        <v>0</v>
      </c>
      <c r="J3324" s="17">
        <f>INT((VLOOKUP($C3324,装备数值,4,0)+VLOOKUP($C3324,装备数值,7,0)*($E3324-1))*VLOOKUP($D3324,系数!$K$2:$O$7,5,0))</f>
        <v>0</v>
      </c>
      <c r="K3324" s="17">
        <f>INT(VLOOKUP(E3324,强化金币,2,1)*VLOOKUP(INDEX(装备!F:F,MATCH(属性!A3324,装备!A:A,0)),系数!$K$12:$M$15,3,0))</f>
        <v>88000</v>
      </c>
      <c r="L3324" s="17"/>
      <c r="M3324" s="17"/>
      <c r="N3324" s="17"/>
      <c r="O3324" s="17">
        <f>IF(E3324=1,"",VLOOKUP(E3324,系数!$S$2:$AB$12,MATCH(属性!C3324,评级,0),1))</f>
        <v>0</v>
      </c>
    </row>
    <row r="3325" spans="1:15" ht="17.25" thickBot="1" x14ac:dyDescent="0.4">
      <c r="A3325" s="17">
        <f t="shared" si="104"/>
        <v>7100028</v>
      </c>
      <c r="B3325" s="17" t="s">
        <v>88</v>
      </c>
      <c r="C3325" s="15">
        <f>INDEX(装备!G:G,MATCH(属性!A3325,装备!A:A,0))</f>
        <v>12</v>
      </c>
      <c r="D3325" s="15" t="str">
        <f>INDEX(装备!E:E,MATCH(属性!A3325,装备!A:A,0))</f>
        <v>trousers</v>
      </c>
      <c r="E3325" s="14">
        <v>83</v>
      </c>
      <c r="F3325" s="17">
        <f>INT((VLOOKUP($C3325,装备数值,2,0)+VLOOKUP($C3325,装备数值,5,0)*($E3325-1))*VLOOKUP($D3325,系数!$K$2:$O$7,2,0))</f>
        <v>3570</v>
      </c>
      <c r="G3325" s="17">
        <f>INT((VLOOKUP($C3325,装备数值,3,0)+VLOOKUP($C3325,装备数值,6,0)*($E3325-1))*VLOOKUP($D3325,系数!$K$2:$O$7,3,0))</f>
        <v>0</v>
      </c>
      <c r="H3325" s="17">
        <f t="shared" si="103"/>
        <v>0</v>
      </c>
      <c r="I3325" s="17">
        <f>INT((VLOOKUP($C3325,装备数值,4,0)+VLOOKUP($C3325,装备数值,7,0)*($E3325-1))*VLOOKUP($D3325,系数!$K$2:$O$7,4,0))</f>
        <v>0</v>
      </c>
      <c r="J3325" s="17">
        <f>INT((VLOOKUP($C3325,装备数值,4,0)+VLOOKUP($C3325,装备数值,7,0)*($E3325-1))*VLOOKUP($D3325,系数!$K$2:$O$7,5,0))</f>
        <v>0</v>
      </c>
      <c r="K3325" s="17">
        <f>INT(VLOOKUP(E3325,强化金币,2,1)*VLOOKUP(INDEX(装备!F:F,MATCH(属性!A3325,装备!A:A,0)),系数!$K$12:$M$15,3,0))</f>
        <v>99000</v>
      </c>
      <c r="L3325" s="17"/>
      <c r="M3325" s="17"/>
      <c r="N3325" s="17"/>
      <c r="O3325" s="17">
        <f>IF(E3325=1,"",VLOOKUP(E3325,系数!$S$2:$AB$12,MATCH(属性!C3325,评级,0),1))</f>
        <v>0</v>
      </c>
    </row>
    <row r="3326" spans="1:15" ht="17.25" thickBot="1" x14ac:dyDescent="0.4">
      <c r="A3326" s="17">
        <f t="shared" si="104"/>
        <v>7100028</v>
      </c>
      <c r="B3326" s="17" t="s">
        <v>88</v>
      </c>
      <c r="C3326" s="15">
        <f>INDEX(装备!G:G,MATCH(属性!A3326,装备!A:A,0))</f>
        <v>12</v>
      </c>
      <c r="D3326" s="15" t="str">
        <f>INDEX(装备!E:E,MATCH(属性!A3326,装备!A:A,0))</f>
        <v>trousers</v>
      </c>
      <c r="E3326" s="14">
        <v>84</v>
      </c>
      <c r="F3326" s="17">
        <f>INT((VLOOKUP($C3326,装备数值,2,0)+VLOOKUP($C3326,装备数值,5,0)*($E3326-1))*VLOOKUP($D3326,系数!$K$2:$O$7,2,0))</f>
        <v>3605</v>
      </c>
      <c r="G3326" s="17">
        <f>INT((VLOOKUP($C3326,装备数值,3,0)+VLOOKUP($C3326,装备数值,6,0)*($E3326-1))*VLOOKUP($D3326,系数!$K$2:$O$7,3,0))</f>
        <v>0</v>
      </c>
      <c r="H3326" s="17">
        <f t="shared" si="103"/>
        <v>0</v>
      </c>
      <c r="I3326" s="17">
        <f>INT((VLOOKUP($C3326,装备数值,4,0)+VLOOKUP($C3326,装备数值,7,0)*($E3326-1))*VLOOKUP($D3326,系数!$K$2:$O$7,4,0))</f>
        <v>0</v>
      </c>
      <c r="J3326" s="17">
        <f>INT((VLOOKUP($C3326,装备数值,4,0)+VLOOKUP($C3326,装备数值,7,0)*($E3326-1))*VLOOKUP($D3326,系数!$K$2:$O$7,5,0))</f>
        <v>0</v>
      </c>
      <c r="K3326" s="17">
        <f>INT(VLOOKUP(E3326,强化金币,2,1)*VLOOKUP(INDEX(装备!F:F,MATCH(属性!A3326,装备!A:A,0)),系数!$K$12:$M$15,3,0))</f>
        <v>110000</v>
      </c>
      <c r="L3326" s="17"/>
      <c r="M3326" s="17"/>
      <c r="N3326" s="17"/>
      <c r="O3326" s="17">
        <f>IF(E3326=1,"",VLOOKUP(E3326,系数!$S$2:$AB$12,MATCH(属性!C3326,评级,0),1))</f>
        <v>0</v>
      </c>
    </row>
    <row r="3327" spans="1:15" ht="17.25" thickBot="1" x14ac:dyDescent="0.4">
      <c r="A3327" s="17">
        <f t="shared" si="104"/>
        <v>7100028</v>
      </c>
      <c r="B3327" s="17" t="s">
        <v>88</v>
      </c>
      <c r="C3327" s="15">
        <f>INDEX(装备!G:G,MATCH(属性!A3327,装备!A:A,0))</f>
        <v>12</v>
      </c>
      <c r="D3327" s="15" t="str">
        <f>INDEX(装备!E:E,MATCH(属性!A3327,装备!A:A,0))</f>
        <v>trousers</v>
      </c>
      <c r="E3327" s="14">
        <v>85</v>
      </c>
      <c r="F3327" s="17">
        <f>INT((VLOOKUP($C3327,装备数值,2,0)+VLOOKUP($C3327,装备数值,5,0)*($E3327-1))*VLOOKUP($D3327,系数!$K$2:$O$7,2,0))</f>
        <v>3640</v>
      </c>
      <c r="G3327" s="17">
        <f>INT((VLOOKUP($C3327,装备数值,3,0)+VLOOKUP($C3327,装备数值,6,0)*($E3327-1))*VLOOKUP($D3327,系数!$K$2:$O$7,3,0))</f>
        <v>0</v>
      </c>
      <c r="H3327" s="17">
        <f t="shared" si="103"/>
        <v>0</v>
      </c>
      <c r="I3327" s="17">
        <f>INT((VLOOKUP($C3327,装备数值,4,0)+VLOOKUP($C3327,装备数值,7,0)*($E3327-1))*VLOOKUP($D3327,系数!$K$2:$O$7,4,0))</f>
        <v>0</v>
      </c>
      <c r="J3327" s="17">
        <f>INT((VLOOKUP($C3327,装备数值,4,0)+VLOOKUP($C3327,装备数值,7,0)*($E3327-1))*VLOOKUP($D3327,系数!$K$2:$O$7,5,0))</f>
        <v>0</v>
      </c>
      <c r="K3327" s="17">
        <f>INT(VLOOKUP(E3327,强化金币,2,1)*VLOOKUP(INDEX(装备!F:F,MATCH(属性!A3327,装备!A:A,0)),系数!$K$12:$M$15,3,0))</f>
        <v>137500</v>
      </c>
      <c r="L3327" s="17"/>
      <c r="M3327" s="17"/>
      <c r="N3327" s="17"/>
      <c r="O3327" s="17">
        <f>IF(E3327=1,"",VLOOKUP(E3327,系数!$S$2:$AB$12,MATCH(属性!C3327,评级,0),1))</f>
        <v>0</v>
      </c>
    </row>
    <row r="3328" spans="1:15" ht="17.25" thickBot="1" x14ac:dyDescent="0.4">
      <c r="A3328" s="17">
        <f t="shared" si="104"/>
        <v>7100028</v>
      </c>
      <c r="B3328" s="17" t="s">
        <v>88</v>
      </c>
      <c r="C3328" s="15">
        <f>INDEX(装备!G:G,MATCH(属性!A3328,装备!A:A,0))</f>
        <v>12</v>
      </c>
      <c r="D3328" s="15" t="str">
        <f>INDEX(装备!E:E,MATCH(属性!A3328,装备!A:A,0))</f>
        <v>trousers</v>
      </c>
      <c r="E3328" s="14">
        <v>86</v>
      </c>
      <c r="F3328" s="17">
        <f>INT((VLOOKUP($C3328,装备数值,2,0)+VLOOKUP($C3328,装备数值,5,0)*($E3328-1))*VLOOKUP($D3328,系数!$K$2:$O$7,2,0))</f>
        <v>3675</v>
      </c>
      <c r="G3328" s="17">
        <f>INT((VLOOKUP($C3328,装备数值,3,0)+VLOOKUP($C3328,装备数值,6,0)*($E3328-1))*VLOOKUP($D3328,系数!$K$2:$O$7,3,0))</f>
        <v>0</v>
      </c>
      <c r="H3328" s="17">
        <f t="shared" si="103"/>
        <v>0</v>
      </c>
      <c r="I3328" s="17">
        <f>INT((VLOOKUP($C3328,装备数值,4,0)+VLOOKUP($C3328,装备数值,7,0)*($E3328-1))*VLOOKUP($D3328,系数!$K$2:$O$7,4,0))</f>
        <v>0</v>
      </c>
      <c r="J3328" s="17">
        <f>INT((VLOOKUP($C3328,装备数值,4,0)+VLOOKUP($C3328,装备数值,7,0)*($E3328-1))*VLOOKUP($D3328,系数!$K$2:$O$7,5,0))</f>
        <v>0</v>
      </c>
      <c r="K3328" s="17">
        <f>INT(VLOOKUP(E3328,强化金币,2,1)*VLOOKUP(INDEX(装备!F:F,MATCH(属性!A3328,装备!A:A,0)),系数!$K$12:$M$15,3,0))</f>
        <v>165000</v>
      </c>
      <c r="L3328" s="17"/>
      <c r="M3328" s="17"/>
      <c r="N3328" s="17"/>
      <c r="O3328" s="17">
        <f>IF(E3328=1,"",VLOOKUP(E3328,系数!$S$2:$AB$12,MATCH(属性!C3328,评级,0),1))</f>
        <v>0</v>
      </c>
    </row>
    <row r="3329" spans="1:15" ht="17.25" thickBot="1" x14ac:dyDescent="0.4">
      <c r="A3329" s="17">
        <f t="shared" si="104"/>
        <v>7100028</v>
      </c>
      <c r="B3329" s="17" t="s">
        <v>88</v>
      </c>
      <c r="C3329" s="15">
        <f>INDEX(装备!G:G,MATCH(属性!A3329,装备!A:A,0))</f>
        <v>12</v>
      </c>
      <c r="D3329" s="15" t="str">
        <f>INDEX(装备!E:E,MATCH(属性!A3329,装备!A:A,0))</f>
        <v>trousers</v>
      </c>
      <c r="E3329" s="14">
        <v>87</v>
      </c>
      <c r="F3329" s="17">
        <f>INT((VLOOKUP($C3329,装备数值,2,0)+VLOOKUP($C3329,装备数值,5,0)*($E3329-1))*VLOOKUP($D3329,系数!$K$2:$O$7,2,0))</f>
        <v>3710</v>
      </c>
      <c r="G3329" s="17">
        <f>INT((VLOOKUP($C3329,装备数值,3,0)+VLOOKUP($C3329,装备数值,6,0)*($E3329-1))*VLOOKUP($D3329,系数!$K$2:$O$7,3,0))</f>
        <v>0</v>
      </c>
      <c r="H3329" s="17">
        <f t="shared" si="103"/>
        <v>0</v>
      </c>
      <c r="I3329" s="17">
        <f>INT((VLOOKUP($C3329,装备数值,4,0)+VLOOKUP($C3329,装备数值,7,0)*($E3329-1))*VLOOKUP($D3329,系数!$K$2:$O$7,4,0))</f>
        <v>0</v>
      </c>
      <c r="J3329" s="17">
        <f>INT((VLOOKUP($C3329,装备数值,4,0)+VLOOKUP($C3329,装备数值,7,0)*($E3329-1))*VLOOKUP($D3329,系数!$K$2:$O$7,5,0))</f>
        <v>0</v>
      </c>
      <c r="K3329" s="17">
        <f>INT(VLOOKUP(E3329,强化金币,2,1)*VLOOKUP(INDEX(装备!F:F,MATCH(属性!A3329,装备!A:A,0)),系数!$K$12:$M$15,3,0))</f>
        <v>192500</v>
      </c>
      <c r="L3329" s="17"/>
      <c r="M3329" s="17"/>
      <c r="N3329" s="17"/>
      <c r="O3329" s="17">
        <f>IF(E3329=1,"",VLOOKUP(E3329,系数!$S$2:$AB$12,MATCH(属性!C3329,评级,0),1))</f>
        <v>0</v>
      </c>
    </row>
    <row r="3330" spans="1:15" ht="17.25" thickBot="1" x14ac:dyDescent="0.4">
      <c r="A3330" s="17">
        <f t="shared" si="104"/>
        <v>7100028</v>
      </c>
      <c r="B3330" s="17" t="s">
        <v>88</v>
      </c>
      <c r="C3330" s="15">
        <f>INDEX(装备!G:G,MATCH(属性!A3330,装备!A:A,0))</f>
        <v>12</v>
      </c>
      <c r="D3330" s="15" t="str">
        <f>INDEX(装备!E:E,MATCH(属性!A3330,装备!A:A,0))</f>
        <v>trousers</v>
      </c>
      <c r="E3330" s="14">
        <v>88</v>
      </c>
      <c r="F3330" s="17">
        <f>INT((VLOOKUP($C3330,装备数值,2,0)+VLOOKUP($C3330,装备数值,5,0)*($E3330-1))*VLOOKUP($D3330,系数!$K$2:$O$7,2,0))</f>
        <v>3745</v>
      </c>
      <c r="G3330" s="17">
        <f>INT((VLOOKUP($C3330,装备数值,3,0)+VLOOKUP($C3330,装备数值,6,0)*($E3330-1))*VLOOKUP($D3330,系数!$K$2:$O$7,3,0))</f>
        <v>0</v>
      </c>
      <c r="H3330" s="17">
        <f t="shared" si="103"/>
        <v>0</v>
      </c>
      <c r="I3330" s="17">
        <f>INT((VLOOKUP($C3330,装备数值,4,0)+VLOOKUP($C3330,装备数值,7,0)*($E3330-1))*VLOOKUP($D3330,系数!$K$2:$O$7,4,0))</f>
        <v>0</v>
      </c>
      <c r="J3330" s="17">
        <f>INT((VLOOKUP($C3330,装备数值,4,0)+VLOOKUP($C3330,装备数值,7,0)*($E3330-1))*VLOOKUP($D3330,系数!$K$2:$O$7,5,0))</f>
        <v>0</v>
      </c>
      <c r="K3330" s="17">
        <f>INT(VLOOKUP(E3330,强化金币,2,1)*VLOOKUP(INDEX(装备!F:F,MATCH(属性!A3330,装备!A:A,0)),系数!$K$12:$M$15,3,0))</f>
        <v>220000</v>
      </c>
      <c r="L3330" s="17"/>
      <c r="M3330" s="17"/>
      <c r="N3330" s="17"/>
      <c r="O3330" s="17">
        <f>IF(E3330=1,"",VLOOKUP(E3330,系数!$S$2:$AB$12,MATCH(属性!C3330,评级,0),1))</f>
        <v>0</v>
      </c>
    </row>
    <row r="3331" spans="1:15" ht="17.25" thickBot="1" x14ac:dyDescent="0.4">
      <c r="A3331" s="17">
        <f t="shared" si="104"/>
        <v>7100028</v>
      </c>
      <c r="B3331" s="17" t="s">
        <v>88</v>
      </c>
      <c r="C3331" s="15">
        <f>INDEX(装备!G:G,MATCH(属性!A3331,装备!A:A,0))</f>
        <v>12</v>
      </c>
      <c r="D3331" s="15" t="str">
        <f>INDEX(装备!E:E,MATCH(属性!A3331,装备!A:A,0))</f>
        <v>trousers</v>
      </c>
      <c r="E3331" s="14">
        <v>89</v>
      </c>
      <c r="F3331" s="17">
        <f>INT((VLOOKUP($C3331,装备数值,2,0)+VLOOKUP($C3331,装备数值,5,0)*($E3331-1))*VLOOKUP($D3331,系数!$K$2:$O$7,2,0))</f>
        <v>3780</v>
      </c>
      <c r="G3331" s="17">
        <f>INT((VLOOKUP($C3331,装备数值,3,0)+VLOOKUP($C3331,装备数值,6,0)*($E3331-1))*VLOOKUP($D3331,系数!$K$2:$O$7,3,0))</f>
        <v>0</v>
      </c>
      <c r="H3331" s="17">
        <f t="shared" si="103"/>
        <v>0</v>
      </c>
      <c r="I3331" s="17">
        <f>INT((VLOOKUP($C3331,装备数值,4,0)+VLOOKUP($C3331,装备数值,7,0)*($E3331-1))*VLOOKUP($D3331,系数!$K$2:$O$7,4,0))</f>
        <v>0</v>
      </c>
      <c r="J3331" s="17">
        <f>INT((VLOOKUP($C3331,装备数值,4,0)+VLOOKUP($C3331,装备数值,7,0)*($E3331-1))*VLOOKUP($D3331,系数!$K$2:$O$7,5,0))</f>
        <v>0</v>
      </c>
      <c r="K3331" s="17">
        <f>INT(VLOOKUP(E3331,强化金币,2,1)*VLOOKUP(INDEX(装备!F:F,MATCH(属性!A3331,装备!A:A,0)),系数!$K$12:$M$15,3,0))</f>
        <v>247500</v>
      </c>
      <c r="L3331" s="17"/>
      <c r="M3331" s="17"/>
      <c r="N3331" s="17"/>
      <c r="O3331" s="17">
        <f>IF(E3331=1,"",VLOOKUP(E3331,系数!$S$2:$AB$12,MATCH(属性!C3331,评级,0),1))</f>
        <v>0</v>
      </c>
    </row>
    <row r="3332" spans="1:15" ht="17.25" thickBot="1" x14ac:dyDescent="0.4">
      <c r="A3332" s="17">
        <f t="shared" si="104"/>
        <v>7100028</v>
      </c>
      <c r="B3332" s="17" t="s">
        <v>88</v>
      </c>
      <c r="C3332" s="15">
        <f>INDEX(装备!G:G,MATCH(属性!A3332,装备!A:A,0))</f>
        <v>12</v>
      </c>
      <c r="D3332" s="15" t="str">
        <f>INDEX(装备!E:E,MATCH(属性!A3332,装备!A:A,0))</f>
        <v>trousers</v>
      </c>
      <c r="E3332" s="14">
        <v>90</v>
      </c>
      <c r="F3332" s="17">
        <f>INT((VLOOKUP($C3332,装备数值,2,0)+VLOOKUP($C3332,装备数值,5,0)*($E3332-1))*VLOOKUP($D3332,系数!$K$2:$O$7,2,0))</f>
        <v>3815</v>
      </c>
      <c r="G3332" s="17">
        <f>INT((VLOOKUP($C3332,装备数值,3,0)+VLOOKUP($C3332,装备数值,6,0)*($E3332-1))*VLOOKUP($D3332,系数!$K$2:$O$7,3,0))</f>
        <v>0</v>
      </c>
      <c r="H3332" s="17">
        <f t="shared" ref="H3332:H3395" si="105">G3332</f>
        <v>0</v>
      </c>
      <c r="I3332" s="17">
        <f>INT((VLOOKUP($C3332,装备数值,4,0)+VLOOKUP($C3332,装备数值,7,0)*($E3332-1))*VLOOKUP($D3332,系数!$K$2:$O$7,4,0))</f>
        <v>0</v>
      </c>
      <c r="J3332" s="17">
        <f>INT((VLOOKUP($C3332,装备数值,4,0)+VLOOKUP($C3332,装备数值,7,0)*($E3332-1))*VLOOKUP($D3332,系数!$K$2:$O$7,5,0))</f>
        <v>0</v>
      </c>
      <c r="K3332" s="17">
        <f>INT(VLOOKUP(E3332,强化金币,2,1)*VLOOKUP(INDEX(装备!F:F,MATCH(属性!A3332,装备!A:A,0)),系数!$K$12:$M$15,3,0))</f>
        <v>247500</v>
      </c>
      <c r="L3332" s="17"/>
      <c r="M3332" s="17"/>
      <c r="N3332" s="17"/>
      <c r="O3332" s="17">
        <f>IF(E3332=1,"",VLOOKUP(E3332,系数!$S$2:$AB$12,MATCH(属性!C3332,评级,0),1))</f>
        <v>0</v>
      </c>
    </row>
    <row r="3333" spans="1:15" ht="17.25" thickBot="1" x14ac:dyDescent="0.4">
      <c r="A3333" s="17">
        <f t="shared" si="104"/>
        <v>7100028</v>
      </c>
      <c r="B3333" s="17" t="s">
        <v>88</v>
      </c>
      <c r="C3333" s="15">
        <f>INDEX(装备!G:G,MATCH(属性!A3333,装备!A:A,0))</f>
        <v>12</v>
      </c>
      <c r="D3333" s="15" t="str">
        <f>INDEX(装备!E:E,MATCH(属性!A3333,装备!A:A,0))</f>
        <v>trousers</v>
      </c>
      <c r="E3333" s="14">
        <v>91</v>
      </c>
      <c r="F3333" s="17">
        <f>INT((VLOOKUP($C3333,装备数值,2,0)+VLOOKUP($C3333,装备数值,5,0)*($E3333-1))*VLOOKUP($D3333,系数!$K$2:$O$7,2,0))</f>
        <v>3850</v>
      </c>
      <c r="G3333" s="17">
        <f>INT((VLOOKUP($C3333,装备数值,3,0)+VLOOKUP($C3333,装备数值,6,0)*($E3333-1))*VLOOKUP($D3333,系数!$K$2:$O$7,3,0))</f>
        <v>0</v>
      </c>
      <c r="H3333" s="17">
        <f t="shared" si="105"/>
        <v>0</v>
      </c>
      <c r="I3333" s="17">
        <f>INT((VLOOKUP($C3333,装备数值,4,0)+VLOOKUP($C3333,装备数值,7,0)*($E3333-1))*VLOOKUP($D3333,系数!$K$2:$O$7,4,0))</f>
        <v>0</v>
      </c>
      <c r="J3333" s="17">
        <f>INT((VLOOKUP($C3333,装备数值,4,0)+VLOOKUP($C3333,装备数值,7,0)*($E3333-1))*VLOOKUP($D3333,系数!$K$2:$O$7,5,0))</f>
        <v>0</v>
      </c>
      <c r="K3333" s="17">
        <f>INT(VLOOKUP(E3333,强化金币,2,1)*VLOOKUP(INDEX(装备!F:F,MATCH(属性!A3333,装备!A:A,0)),系数!$K$12:$M$15,3,0))</f>
        <v>247500</v>
      </c>
      <c r="L3333" s="17"/>
      <c r="M3333" s="17"/>
      <c r="N3333" s="17"/>
      <c r="O3333" s="17">
        <f>IF(E3333=1,"",VLOOKUP(E3333,系数!$S$2:$AB$12,MATCH(属性!C3333,评级,0),1))</f>
        <v>0</v>
      </c>
    </row>
    <row r="3334" spans="1:15" ht="17.25" thickBot="1" x14ac:dyDescent="0.4">
      <c r="A3334" s="17">
        <f t="shared" si="104"/>
        <v>7100028</v>
      </c>
      <c r="B3334" s="17" t="s">
        <v>88</v>
      </c>
      <c r="C3334" s="15">
        <f>INDEX(装备!G:G,MATCH(属性!A3334,装备!A:A,0))</f>
        <v>12</v>
      </c>
      <c r="D3334" s="15" t="str">
        <f>INDEX(装备!E:E,MATCH(属性!A3334,装备!A:A,0))</f>
        <v>trousers</v>
      </c>
      <c r="E3334" s="14">
        <v>92</v>
      </c>
      <c r="F3334" s="17">
        <f>INT((VLOOKUP($C3334,装备数值,2,0)+VLOOKUP($C3334,装备数值,5,0)*($E3334-1))*VLOOKUP($D3334,系数!$K$2:$O$7,2,0))</f>
        <v>3885</v>
      </c>
      <c r="G3334" s="17">
        <f>INT((VLOOKUP($C3334,装备数值,3,0)+VLOOKUP($C3334,装备数值,6,0)*($E3334-1))*VLOOKUP($D3334,系数!$K$2:$O$7,3,0))</f>
        <v>0</v>
      </c>
      <c r="H3334" s="17">
        <f t="shared" si="105"/>
        <v>0</v>
      </c>
      <c r="I3334" s="17">
        <f>INT((VLOOKUP($C3334,装备数值,4,0)+VLOOKUP($C3334,装备数值,7,0)*($E3334-1))*VLOOKUP($D3334,系数!$K$2:$O$7,4,0))</f>
        <v>0</v>
      </c>
      <c r="J3334" s="17">
        <f>INT((VLOOKUP($C3334,装备数值,4,0)+VLOOKUP($C3334,装备数值,7,0)*($E3334-1))*VLOOKUP($D3334,系数!$K$2:$O$7,5,0))</f>
        <v>0</v>
      </c>
      <c r="K3334" s="17">
        <f>INT(VLOOKUP(E3334,强化金币,2,1)*VLOOKUP(INDEX(装备!F:F,MATCH(属性!A3334,装备!A:A,0)),系数!$K$12:$M$15,3,0))</f>
        <v>247500</v>
      </c>
      <c r="L3334" s="17"/>
      <c r="M3334" s="17"/>
      <c r="N3334" s="17"/>
      <c r="O3334" s="17">
        <f>IF(E3334=1,"",VLOOKUP(E3334,系数!$S$2:$AB$12,MATCH(属性!C3334,评级,0),1))</f>
        <v>0</v>
      </c>
    </row>
    <row r="3335" spans="1:15" ht="17.25" thickBot="1" x14ac:dyDescent="0.4">
      <c r="A3335" s="17">
        <f t="shared" si="104"/>
        <v>7100028</v>
      </c>
      <c r="B3335" s="17" t="s">
        <v>88</v>
      </c>
      <c r="C3335" s="15">
        <f>INDEX(装备!G:G,MATCH(属性!A3335,装备!A:A,0))</f>
        <v>12</v>
      </c>
      <c r="D3335" s="15" t="str">
        <f>INDEX(装备!E:E,MATCH(属性!A3335,装备!A:A,0))</f>
        <v>trousers</v>
      </c>
      <c r="E3335" s="14">
        <v>93</v>
      </c>
      <c r="F3335" s="17">
        <f>INT((VLOOKUP($C3335,装备数值,2,0)+VLOOKUP($C3335,装备数值,5,0)*($E3335-1))*VLOOKUP($D3335,系数!$K$2:$O$7,2,0))</f>
        <v>3920</v>
      </c>
      <c r="G3335" s="17">
        <f>INT((VLOOKUP($C3335,装备数值,3,0)+VLOOKUP($C3335,装备数值,6,0)*($E3335-1))*VLOOKUP($D3335,系数!$K$2:$O$7,3,0))</f>
        <v>0</v>
      </c>
      <c r="H3335" s="17">
        <f t="shared" si="105"/>
        <v>0</v>
      </c>
      <c r="I3335" s="17">
        <f>INT((VLOOKUP($C3335,装备数值,4,0)+VLOOKUP($C3335,装备数值,7,0)*($E3335-1))*VLOOKUP($D3335,系数!$K$2:$O$7,4,0))</f>
        <v>0</v>
      </c>
      <c r="J3335" s="17">
        <f>INT((VLOOKUP($C3335,装备数值,4,0)+VLOOKUP($C3335,装备数值,7,0)*($E3335-1))*VLOOKUP($D3335,系数!$K$2:$O$7,5,0))</f>
        <v>0</v>
      </c>
      <c r="K3335" s="17">
        <f>INT(VLOOKUP(E3335,强化金币,2,1)*VLOOKUP(INDEX(装备!F:F,MATCH(属性!A3335,装备!A:A,0)),系数!$K$12:$M$15,3,0))</f>
        <v>247500</v>
      </c>
      <c r="L3335" s="17"/>
      <c r="M3335" s="17"/>
      <c r="N3335" s="17"/>
      <c r="O3335" s="17">
        <f>IF(E3335=1,"",VLOOKUP(E3335,系数!$S$2:$AB$12,MATCH(属性!C3335,评级,0),1))</f>
        <v>0</v>
      </c>
    </row>
    <row r="3336" spans="1:15" ht="17.25" thickBot="1" x14ac:dyDescent="0.4">
      <c r="A3336" s="17">
        <f t="shared" si="104"/>
        <v>7100028</v>
      </c>
      <c r="B3336" s="17" t="s">
        <v>88</v>
      </c>
      <c r="C3336" s="15">
        <f>INDEX(装备!G:G,MATCH(属性!A3336,装备!A:A,0))</f>
        <v>12</v>
      </c>
      <c r="D3336" s="15" t="str">
        <f>INDEX(装备!E:E,MATCH(属性!A3336,装备!A:A,0))</f>
        <v>trousers</v>
      </c>
      <c r="E3336" s="14">
        <v>94</v>
      </c>
      <c r="F3336" s="17">
        <f>INT((VLOOKUP($C3336,装备数值,2,0)+VLOOKUP($C3336,装备数值,5,0)*($E3336-1))*VLOOKUP($D3336,系数!$K$2:$O$7,2,0))</f>
        <v>3955</v>
      </c>
      <c r="G3336" s="17">
        <f>INT((VLOOKUP($C3336,装备数值,3,0)+VLOOKUP($C3336,装备数值,6,0)*($E3336-1))*VLOOKUP($D3336,系数!$K$2:$O$7,3,0))</f>
        <v>0</v>
      </c>
      <c r="H3336" s="17">
        <f t="shared" si="105"/>
        <v>0</v>
      </c>
      <c r="I3336" s="17">
        <f>INT((VLOOKUP($C3336,装备数值,4,0)+VLOOKUP($C3336,装备数值,7,0)*($E3336-1))*VLOOKUP($D3336,系数!$K$2:$O$7,4,0))</f>
        <v>0</v>
      </c>
      <c r="J3336" s="17">
        <f>INT((VLOOKUP($C3336,装备数值,4,0)+VLOOKUP($C3336,装备数值,7,0)*($E3336-1))*VLOOKUP($D3336,系数!$K$2:$O$7,5,0))</f>
        <v>0</v>
      </c>
      <c r="K3336" s="17">
        <f>INT(VLOOKUP(E3336,强化金币,2,1)*VLOOKUP(INDEX(装备!F:F,MATCH(属性!A3336,装备!A:A,0)),系数!$K$12:$M$15,3,0))</f>
        <v>247500</v>
      </c>
      <c r="L3336" s="17"/>
      <c r="M3336" s="17"/>
      <c r="N3336" s="17"/>
      <c r="O3336" s="17">
        <f>IF(E3336=1,"",VLOOKUP(E3336,系数!$S$2:$AB$12,MATCH(属性!C3336,评级,0),1))</f>
        <v>0</v>
      </c>
    </row>
    <row r="3337" spans="1:15" ht="17.25" thickBot="1" x14ac:dyDescent="0.4">
      <c r="A3337" s="17">
        <f t="shared" si="104"/>
        <v>7100028</v>
      </c>
      <c r="B3337" s="17" t="s">
        <v>88</v>
      </c>
      <c r="C3337" s="15">
        <f>INDEX(装备!G:G,MATCH(属性!A3337,装备!A:A,0))</f>
        <v>12</v>
      </c>
      <c r="D3337" s="15" t="str">
        <f>INDEX(装备!E:E,MATCH(属性!A3337,装备!A:A,0))</f>
        <v>trousers</v>
      </c>
      <c r="E3337" s="14">
        <v>95</v>
      </c>
      <c r="F3337" s="17">
        <f>INT((VLOOKUP($C3337,装备数值,2,0)+VLOOKUP($C3337,装备数值,5,0)*($E3337-1))*VLOOKUP($D3337,系数!$K$2:$O$7,2,0))</f>
        <v>3990</v>
      </c>
      <c r="G3337" s="17">
        <f>INT((VLOOKUP($C3337,装备数值,3,0)+VLOOKUP($C3337,装备数值,6,0)*($E3337-1))*VLOOKUP($D3337,系数!$K$2:$O$7,3,0))</f>
        <v>0</v>
      </c>
      <c r="H3337" s="17">
        <f t="shared" si="105"/>
        <v>0</v>
      </c>
      <c r="I3337" s="17">
        <f>INT((VLOOKUP($C3337,装备数值,4,0)+VLOOKUP($C3337,装备数值,7,0)*($E3337-1))*VLOOKUP($D3337,系数!$K$2:$O$7,4,0))</f>
        <v>0</v>
      </c>
      <c r="J3337" s="17">
        <f>INT((VLOOKUP($C3337,装备数值,4,0)+VLOOKUP($C3337,装备数值,7,0)*($E3337-1))*VLOOKUP($D3337,系数!$K$2:$O$7,5,0))</f>
        <v>0</v>
      </c>
      <c r="K3337" s="17">
        <f>INT(VLOOKUP(E3337,强化金币,2,1)*VLOOKUP(INDEX(装备!F:F,MATCH(属性!A3337,装备!A:A,0)),系数!$K$12:$M$15,3,0))</f>
        <v>247500</v>
      </c>
      <c r="L3337" s="17"/>
      <c r="M3337" s="17"/>
      <c r="N3337" s="17"/>
      <c r="O3337" s="17">
        <f>IF(E3337=1,"",VLOOKUP(E3337,系数!$S$2:$AB$12,MATCH(属性!C3337,评级,0),1))</f>
        <v>0</v>
      </c>
    </row>
    <row r="3338" spans="1:15" ht="17.25" thickBot="1" x14ac:dyDescent="0.4">
      <c r="A3338" s="17">
        <f t="shared" si="104"/>
        <v>7100028</v>
      </c>
      <c r="B3338" s="17" t="s">
        <v>88</v>
      </c>
      <c r="C3338" s="15">
        <f>INDEX(装备!G:G,MATCH(属性!A3338,装备!A:A,0))</f>
        <v>12</v>
      </c>
      <c r="D3338" s="15" t="str">
        <f>INDEX(装备!E:E,MATCH(属性!A3338,装备!A:A,0))</f>
        <v>trousers</v>
      </c>
      <c r="E3338" s="14">
        <v>96</v>
      </c>
      <c r="F3338" s="17">
        <f>INT((VLOOKUP($C3338,装备数值,2,0)+VLOOKUP($C3338,装备数值,5,0)*($E3338-1))*VLOOKUP($D3338,系数!$K$2:$O$7,2,0))</f>
        <v>4025</v>
      </c>
      <c r="G3338" s="17">
        <f>INT((VLOOKUP($C3338,装备数值,3,0)+VLOOKUP($C3338,装备数值,6,0)*($E3338-1))*VLOOKUP($D3338,系数!$K$2:$O$7,3,0))</f>
        <v>0</v>
      </c>
      <c r="H3338" s="17">
        <f t="shared" si="105"/>
        <v>0</v>
      </c>
      <c r="I3338" s="17">
        <f>INT((VLOOKUP($C3338,装备数值,4,0)+VLOOKUP($C3338,装备数值,7,0)*($E3338-1))*VLOOKUP($D3338,系数!$K$2:$O$7,4,0))</f>
        <v>0</v>
      </c>
      <c r="J3338" s="17">
        <f>INT((VLOOKUP($C3338,装备数值,4,0)+VLOOKUP($C3338,装备数值,7,0)*($E3338-1))*VLOOKUP($D3338,系数!$K$2:$O$7,5,0))</f>
        <v>0</v>
      </c>
      <c r="K3338" s="17">
        <f>INT(VLOOKUP(E3338,强化金币,2,1)*VLOOKUP(INDEX(装备!F:F,MATCH(属性!A3338,装备!A:A,0)),系数!$K$12:$M$15,3,0))</f>
        <v>247500</v>
      </c>
      <c r="L3338" s="17"/>
      <c r="M3338" s="17"/>
      <c r="N3338" s="17"/>
      <c r="O3338" s="17">
        <f>IF(E3338=1,"",VLOOKUP(E3338,系数!$S$2:$AB$12,MATCH(属性!C3338,评级,0),1))</f>
        <v>0</v>
      </c>
    </row>
    <row r="3339" spans="1:15" ht="17.25" thickBot="1" x14ac:dyDescent="0.4">
      <c r="A3339" s="17">
        <f t="shared" si="104"/>
        <v>7100028</v>
      </c>
      <c r="B3339" s="17" t="s">
        <v>88</v>
      </c>
      <c r="C3339" s="15">
        <f>INDEX(装备!G:G,MATCH(属性!A3339,装备!A:A,0))</f>
        <v>12</v>
      </c>
      <c r="D3339" s="15" t="str">
        <f>INDEX(装备!E:E,MATCH(属性!A3339,装备!A:A,0))</f>
        <v>trousers</v>
      </c>
      <c r="E3339" s="14">
        <v>97</v>
      </c>
      <c r="F3339" s="17">
        <f>INT((VLOOKUP($C3339,装备数值,2,0)+VLOOKUP($C3339,装备数值,5,0)*($E3339-1))*VLOOKUP($D3339,系数!$K$2:$O$7,2,0))</f>
        <v>4060</v>
      </c>
      <c r="G3339" s="17">
        <f>INT((VLOOKUP($C3339,装备数值,3,0)+VLOOKUP($C3339,装备数值,6,0)*($E3339-1))*VLOOKUP($D3339,系数!$K$2:$O$7,3,0))</f>
        <v>0</v>
      </c>
      <c r="H3339" s="17">
        <f t="shared" si="105"/>
        <v>0</v>
      </c>
      <c r="I3339" s="17">
        <f>INT((VLOOKUP($C3339,装备数值,4,0)+VLOOKUP($C3339,装备数值,7,0)*($E3339-1))*VLOOKUP($D3339,系数!$K$2:$O$7,4,0))</f>
        <v>0</v>
      </c>
      <c r="J3339" s="17">
        <f>INT((VLOOKUP($C3339,装备数值,4,0)+VLOOKUP($C3339,装备数值,7,0)*($E3339-1))*VLOOKUP($D3339,系数!$K$2:$O$7,5,0))</f>
        <v>0</v>
      </c>
      <c r="K3339" s="17">
        <f>INT(VLOOKUP(E3339,强化金币,2,1)*VLOOKUP(INDEX(装备!F:F,MATCH(属性!A3339,装备!A:A,0)),系数!$K$12:$M$15,3,0))</f>
        <v>247500</v>
      </c>
      <c r="L3339" s="17"/>
      <c r="M3339" s="17"/>
      <c r="N3339" s="17"/>
      <c r="O3339" s="17">
        <f>IF(E3339=1,"",VLOOKUP(E3339,系数!$S$2:$AB$12,MATCH(属性!C3339,评级,0),1))</f>
        <v>0</v>
      </c>
    </row>
    <row r="3340" spans="1:15" ht="17.25" thickBot="1" x14ac:dyDescent="0.4">
      <c r="A3340" s="17">
        <f t="shared" si="104"/>
        <v>7100028</v>
      </c>
      <c r="B3340" s="17" t="s">
        <v>88</v>
      </c>
      <c r="C3340" s="15">
        <f>INDEX(装备!G:G,MATCH(属性!A3340,装备!A:A,0))</f>
        <v>12</v>
      </c>
      <c r="D3340" s="15" t="str">
        <f>INDEX(装备!E:E,MATCH(属性!A3340,装备!A:A,0))</f>
        <v>trousers</v>
      </c>
      <c r="E3340" s="14">
        <v>98</v>
      </c>
      <c r="F3340" s="17">
        <f>INT((VLOOKUP($C3340,装备数值,2,0)+VLOOKUP($C3340,装备数值,5,0)*($E3340-1))*VLOOKUP($D3340,系数!$K$2:$O$7,2,0))</f>
        <v>4095</v>
      </c>
      <c r="G3340" s="17">
        <f>INT((VLOOKUP($C3340,装备数值,3,0)+VLOOKUP($C3340,装备数值,6,0)*($E3340-1))*VLOOKUP($D3340,系数!$K$2:$O$7,3,0))</f>
        <v>0</v>
      </c>
      <c r="H3340" s="17">
        <f t="shared" si="105"/>
        <v>0</v>
      </c>
      <c r="I3340" s="17">
        <f>INT((VLOOKUP($C3340,装备数值,4,0)+VLOOKUP($C3340,装备数值,7,0)*($E3340-1))*VLOOKUP($D3340,系数!$K$2:$O$7,4,0))</f>
        <v>0</v>
      </c>
      <c r="J3340" s="17">
        <f>INT((VLOOKUP($C3340,装备数值,4,0)+VLOOKUP($C3340,装备数值,7,0)*($E3340-1))*VLOOKUP($D3340,系数!$K$2:$O$7,5,0))</f>
        <v>0</v>
      </c>
      <c r="K3340" s="17">
        <f>INT(VLOOKUP(E3340,强化金币,2,1)*VLOOKUP(INDEX(装备!F:F,MATCH(属性!A3340,装备!A:A,0)),系数!$K$12:$M$15,3,0))</f>
        <v>247500</v>
      </c>
      <c r="L3340" s="17"/>
      <c r="M3340" s="17"/>
      <c r="N3340" s="17"/>
      <c r="O3340" s="17">
        <f>IF(E3340=1,"",VLOOKUP(E3340,系数!$S$2:$AB$12,MATCH(属性!C3340,评级,0),1))</f>
        <v>0</v>
      </c>
    </row>
    <row r="3341" spans="1:15" ht="17.25" thickBot="1" x14ac:dyDescent="0.4">
      <c r="A3341" s="17">
        <f t="shared" si="104"/>
        <v>7100028</v>
      </c>
      <c r="B3341" s="17" t="s">
        <v>88</v>
      </c>
      <c r="C3341" s="15">
        <f>INDEX(装备!G:G,MATCH(属性!A3341,装备!A:A,0))</f>
        <v>12</v>
      </c>
      <c r="D3341" s="15" t="str">
        <f>INDEX(装备!E:E,MATCH(属性!A3341,装备!A:A,0))</f>
        <v>trousers</v>
      </c>
      <c r="E3341" s="14">
        <v>99</v>
      </c>
      <c r="F3341" s="17">
        <f>INT((VLOOKUP($C3341,装备数值,2,0)+VLOOKUP($C3341,装备数值,5,0)*($E3341-1))*VLOOKUP($D3341,系数!$K$2:$O$7,2,0))</f>
        <v>4130</v>
      </c>
      <c r="G3341" s="17">
        <f>INT((VLOOKUP($C3341,装备数值,3,0)+VLOOKUP($C3341,装备数值,6,0)*($E3341-1))*VLOOKUP($D3341,系数!$K$2:$O$7,3,0))</f>
        <v>0</v>
      </c>
      <c r="H3341" s="17">
        <f t="shared" si="105"/>
        <v>0</v>
      </c>
      <c r="I3341" s="17">
        <f>INT((VLOOKUP($C3341,装备数值,4,0)+VLOOKUP($C3341,装备数值,7,0)*($E3341-1))*VLOOKUP($D3341,系数!$K$2:$O$7,4,0))</f>
        <v>0</v>
      </c>
      <c r="J3341" s="17">
        <f>INT((VLOOKUP($C3341,装备数值,4,0)+VLOOKUP($C3341,装备数值,7,0)*($E3341-1))*VLOOKUP($D3341,系数!$K$2:$O$7,5,0))</f>
        <v>0</v>
      </c>
      <c r="K3341" s="17">
        <f>INT(VLOOKUP(E3341,强化金币,2,1)*VLOOKUP(INDEX(装备!F:F,MATCH(属性!A3341,装备!A:A,0)),系数!$K$12:$M$15,3,0))</f>
        <v>247500</v>
      </c>
      <c r="L3341" s="17"/>
      <c r="M3341" s="17"/>
      <c r="N3341" s="17"/>
      <c r="O3341" s="17">
        <f>IF(E3341=1,"",VLOOKUP(E3341,系数!$S$2:$AB$12,MATCH(属性!C3341,评级,0),1))</f>
        <v>0</v>
      </c>
    </row>
    <row r="3342" spans="1:15" ht="17.25" thickBot="1" x14ac:dyDescent="0.4">
      <c r="A3342" s="17">
        <f t="shared" si="104"/>
        <v>7100028</v>
      </c>
      <c r="B3342" s="17" t="s">
        <v>88</v>
      </c>
      <c r="C3342" s="15">
        <f>INDEX(装备!G:G,MATCH(属性!A3342,装备!A:A,0))</f>
        <v>12</v>
      </c>
      <c r="D3342" s="15" t="str">
        <f>INDEX(装备!E:E,MATCH(属性!A3342,装备!A:A,0))</f>
        <v>trousers</v>
      </c>
      <c r="E3342" s="14">
        <v>100</v>
      </c>
      <c r="F3342" s="17">
        <f>INT((VLOOKUP($C3342,装备数值,2,0)+VLOOKUP($C3342,装备数值,5,0)*($E3342-1))*VLOOKUP($D3342,系数!$K$2:$O$7,2,0))</f>
        <v>4165</v>
      </c>
      <c r="G3342" s="17">
        <f>INT((VLOOKUP($C3342,装备数值,3,0)+VLOOKUP($C3342,装备数值,6,0)*($E3342-1))*VLOOKUP($D3342,系数!$K$2:$O$7,3,0))</f>
        <v>0</v>
      </c>
      <c r="H3342" s="17">
        <f t="shared" si="105"/>
        <v>0</v>
      </c>
      <c r="I3342" s="17">
        <f>INT((VLOOKUP($C3342,装备数值,4,0)+VLOOKUP($C3342,装备数值,7,0)*($E3342-1))*VLOOKUP($D3342,系数!$K$2:$O$7,4,0))</f>
        <v>0</v>
      </c>
      <c r="J3342" s="17">
        <f>INT((VLOOKUP($C3342,装备数值,4,0)+VLOOKUP($C3342,装备数值,7,0)*($E3342-1))*VLOOKUP($D3342,系数!$K$2:$O$7,5,0))</f>
        <v>0</v>
      </c>
      <c r="K3342" s="17">
        <f>INT(VLOOKUP(E3342,强化金币,2,1)*VLOOKUP(INDEX(装备!F:F,MATCH(属性!A3342,装备!A:A,0)),系数!$K$12:$M$15,3,0))</f>
        <v>247500</v>
      </c>
      <c r="L3342" s="17"/>
      <c r="M3342" s="17"/>
      <c r="N3342" s="17"/>
      <c r="O3342" s="17">
        <f>IF(E3342=1,"",VLOOKUP(E3342,系数!$S$2:$AB$12,MATCH(属性!C3342,评级,0),1))</f>
        <v>0</v>
      </c>
    </row>
    <row r="3343" spans="1:15" ht="17.25" thickBot="1" x14ac:dyDescent="0.4">
      <c r="A3343" s="17">
        <f t="shared" si="104"/>
        <v>7100028</v>
      </c>
      <c r="B3343" s="17" t="s">
        <v>88</v>
      </c>
      <c r="C3343" s="15">
        <f>INDEX(装备!G:G,MATCH(属性!A3343,装备!A:A,0))</f>
        <v>12</v>
      </c>
      <c r="D3343" s="15" t="str">
        <f>INDEX(装备!E:E,MATCH(属性!A3343,装备!A:A,0))</f>
        <v>trousers</v>
      </c>
      <c r="E3343" s="14">
        <v>101</v>
      </c>
      <c r="F3343" s="17">
        <f>INT((VLOOKUP($C3343,装备数值,2,0)+VLOOKUP($C3343,装备数值,5,0)*($E3343-1))*VLOOKUP($D3343,系数!$K$2:$O$7,2,0))</f>
        <v>4200</v>
      </c>
      <c r="G3343" s="17">
        <f>INT((VLOOKUP($C3343,装备数值,3,0)+VLOOKUP($C3343,装备数值,6,0)*($E3343-1))*VLOOKUP($D3343,系数!$K$2:$O$7,3,0))</f>
        <v>0</v>
      </c>
      <c r="H3343" s="17">
        <f t="shared" si="105"/>
        <v>0</v>
      </c>
      <c r="I3343" s="17">
        <f>INT((VLOOKUP($C3343,装备数值,4,0)+VLOOKUP($C3343,装备数值,7,0)*($E3343-1))*VLOOKUP($D3343,系数!$K$2:$O$7,4,0))</f>
        <v>0</v>
      </c>
      <c r="J3343" s="17">
        <f>INT((VLOOKUP($C3343,装备数值,4,0)+VLOOKUP($C3343,装备数值,7,0)*($E3343-1))*VLOOKUP($D3343,系数!$K$2:$O$7,5,0))</f>
        <v>0</v>
      </c>
      <c r="K3343" s="17">
        <f>INT(VLOOKUP(E3343,强化金币,2,1)*VLOOKUP(INDEX(装备!F:F,MATCH(属性!A3343,装备!A:A,0)),系数!$K$12:$M$15,3,0))</f>
        <v>247500</v>
      </c>
      <c r="L3343" s="17"/>
      <c r="M3343" s="17"/>
      <c r="N3343" s="17"/>
      <c r="O3343" s="17">
        <f>IF(E3343=1,"",VLOOKUP(E3343,系数!$S$2:$AB$12,MATCH(属性!C3343,评级,0),1))</f>
        <v>0</v>
      </c>
    </row>
    <row r="3344" spans="1:15" ht="17.25" thickBot="1" x14ac:dyDescent="0.4">
      <c r="A3344" s="17">
        <f t="shared" si="104"/>
        <v>7100028</v>
      </c>
      <c r="B3344" s="17" t="s">
        <v>88</v>
      </c>
      <c r="C3344" s="15">
        <f>INDEX(装备!G:G,MATCH(属性!A3344,装备!A:A,0))</f>
        <v>12</v>
      </c>
      <c r="D3344" s="15" t="str">
        <f>INDEX(装备!E:E,MATCH(属性!A3344,装备!A:A,0))</f>
        <v>trousers</v>
      </c>
      <c r="E3344" s="14">
        <v>102</v>
      </c>
      <c r="F3344" s="17">
        <f>INT((VLOOKUP($C3344,装备数值,2,0)+VLOOKUP($C3344,装备数值,5,0)*($E3344-1))*VLOOKUP($D3344,系数!$K$2:$O$7,2,0))</f>
        <v>4235</v>
      </c>
      <c r="G3344" s="17">
        <f>INT((VLOOKUP($C3344,装备数值,3,0)+VLOOKUP($C3344,装备数值,6,0)*($E3344-1))*VLOOKUP($D3344,系数!$K$2:$O$7,3,0))</f>
        <v>0</v>
      </c>
      <c r="H3344" s="17">
        <f t="shared" si="105"/>
        <v>0</v>
      </c>
      <c r="I3344" s="17">
        <f>INT((VLOOKUP($C3344,装备数值,4,0)+VLOOKUP($C3344,装备数值,7,0)*($E3344-1))*VLOOKUP($D3344,系数!$K$2:$O$7,4,0))</f>
        <v>0</v>
      </c>
      <c r="J3344" s="17">
        <f>INT((VLOOKUP($C3344,装备数值,4,0)+VLOOKUP($C3344,装备数值,7,0)*($E3344-1))*VLOOKUP($D3344,系数!$K$2:$O$7,5,0))</f>
        <v>0</v>
      </c>
      <c r="K3344" s="17">
        <f>INT(VLOOKUP(E3344,强化金币,2,1)*VLOOKUP(INDEX(装备!F:F,MATCH(属性!A3344,装备!A:A,0)),系数!$K$12:$M$15,3,0))</f>
        <v>247500</v>
      </c>
      <c r="L3344" s="17"/>
      <c r="M3344" s="17"/>
      <c r="N3344" s="17"/>
      <c r="O3344" s="17">
        <f>IF(E3344=1,"",VLOOKUP(E3344,系数!$S$2:$AB$12,MATCH(属性!C3344,评级,0),1))</f>
        <v>0</v>
      </c>
    </row>
    <row r="3345" spans="1:15" ht="17.25" thickBot="1" x14ac:dyDescent="0.4">
      <c r="A3345" s="17">
        <f t="shared" si="104"/>
        <v>7100028</v>
      </c>
      <c r="B3345" s="17" t="s">
        <v>88</v>
      </c>
      <c r="C3345" s="15">
        <f>INDEX(装备!G:G,MATCH(属性!A3345,装备!A:A,0))</f>
        <v>12</v>
      </c>
      <c r="D3345" s="15" t="str">
        <f>INDEX(装备!E:E,MATCH(属性!A3345,装备!A:A,0))</f>
        <v>trousers</v>
      </c>
      <c r="E3345" s="14">
        <v>103</v>
      </c>
      <c r="F3345" s="17">
        <f>INT((VLOOKUP($C3345,装备数值,2,0)+VLOOKUP($C3345,装备数值,5,0)*($E3345-1))*VLOOKUP($D3345,系数!$K$2:$O$7,2,0))</f>
        <v>4270</v>
      </c>
      <c r="G3345" s="17">
        <f>INT((VLOOKUP($C3345,装备数值,3,0)+VLOOKUP($C3345,装备数值,6,0)*($E3345-1))*VLOOKUP($D3345,系数!$K$2:$O$7,3,0))</f>
        <v>0</v>
      </c>
      <c r="H3345" s="17">
        <f t="shared" si="105"/>
        <v>0</v>
      </c>
      <c r="I3345" s="17">
        <f>INT((VLOOKUP($C3345,装备数值,4,0)+VLOOKUP($C3345,装备数值,7,0)*($E3345-1))*VLOOKUP($D3345,系数!$K$2:$O$7,4,0))</f>
        <v>0</v>
      </c>
      <c r="J3345" s="17">
        <f>INT((VLOOKUP($C3345,装备数值,4,0)+VLOOKUP($C3345,装备数值,7,0)*($E3345-1))*VLOOKUP($D3345,系数!$K$2:$O$7,5,0))</f>
        <v>0</v>
      </c>
      <c r="K3345" s="17">
        <f>INT(VLOOKUP(E3345,强化金币,2,1)*VLOOKUP(INDEX(装备!F:F,MATCH(属性!A3345,装备!A:A,0)),系数!$K$12:$M$15,3,0))</f>
        <v>247500</v>
      </c>
      <c r="L3345" s="17"/>
      <c r="M3345" s="17"/>
      <c r="N3345" s="17"/>
      <c r="O3345" s="17">
        <f>IF(E3345=1,"",VLOOKUP(E3345,系数!$S$2:$AB$12,MATCH(属性!C3345,评级,0),1))</f>
        <v>0</v>
      </c>
    </row>
    <row r="3346" spans="1:15" ht="17.25" thickBot="1" x14ac:dyDescent="0.4">
      <c r="A3346" s="17">
        <f t="shared" si="104"/>
        <v>7100028</v>
      </c>
      <c r="B3346" s="17" t="s">
        <v>88</v>
      </c>
      <c r="C3346" s="15">
        <f>INDEX(装备!G:G,MATCH(属性!A3346,装备!A:A,0))</f>
        <v>12</v>
      </c>
      <c r="D3346" s="15" t="str">
        <f>INDEX(装备!E:E,MATCH(属性!A3346,装备!A:A,0))</f>
        <v>trousers</v>
      </c>
      <c r="E3346" s="14">
        <v>104</v>
      </c>
      <c r="F3346" s="17">
        <f>INT((VLOOKUP($C3346,装备数值,2,0)+VLOOKUP($C3346,装备数值,5,0)*($E3346-1))*VLOOKUP($D3346,系数!$K$2:$O$7,2,0))</f>
        <v>4305</v>
      </c>
      <c r="G3346" s="17">
        <f>INT((VLOOKUP($C3346,装备数值,3,0)+VLOOKUP($C3346,装备数值,6,0)*($E3346-1))*VLOOKUP($D3346,系数!$K$2:$O$7,3,0))</f>
        <v>0</v>
      </c>
      <c r="H3346" s="17">
        <f t="shared" si="105"/>
        <v>0</v>
      </c>
      <c r="I3346" s="17">
        <f>INT((VLOOKUP($C3346,装备数值,4,0)+VLOOKUP($C3346,装备数值,7,0)*($E3346-1))*VLOOKUP($D3346,系数!$K$2:$O$7,4,0))</f>
        <v>0</v>
      </c>
      <c r="J3346" s="17">
        <f>INT((VLOOKUP($C3346,装备数值,4,0)+VLOOKUP($C3346,装备数值,7,0)*($E3346-1))*VLOOKUP($D3346,系数!$K$2:$O$7,5,0))</f>
        <v>0</v>
      </c>
      <c r="K3346" s="17">
        <f>INT(VLOOKUP(E3346,强化金币,2,1)*VLOOKUP(INDEX(装备!F:F,MATCH(属性!A3346,装备!A:A,0)),系数!$K$12:$M$15,3,0))</f>
        <v>247500</v>
      </c>
      <c r="L3346" s="17"/>
      <c r="M3346" s="17"/>
      <c r="N3346" s="17"/>
      <c r="O3346" s="17">
        <f>IF(E3346=1,"",VLOOKUP(E3346,系数!$S$2:$AB$12,MATCH(属性!C3346,评级,0),1))</f>
        <v>0</v>
      </c>
    </row>
    <row r="3347" spans="1:15" ht="17.25" thickBot="1" x14ac:dyDescent="0.4">
      <c r="A3347" s="17">
        <f t="shared" si="104"/>
        <v>7100028</v>
      </c>
      <c r="B3347" s="17" t="s">
        <v>88</v>
      </c>
      <c r="C3347" s="15">
        <f>INDEX(装备!G:G,MATCH(属性!A3347,装备!A:A,0))</f>
        <v>12</v>
      </c>
      <c r="D3347" s="15" t="str">
        <f>INDEX(装备!E:E,MATCH(属性!A3347,装备!A:A,0))</f>
        <v>trousers</v>
      </c>
      <c r="E3347" s="14">
        <v>105</v>
      </c>
      <c r="F3347" s="17">
        <f>INT((VLOOKUP($C3347,装备数值,2,0)+VLOOKUP($C3347,装备数值,5,0)*($E3347-1))*VLOOKUP($D3347,系数!$K$2:$O$7,2,0))</f>
        <v>4340</v>
      </c>
      <c r="G3347" s="17">
        <f>INT((VLOOKUP($C3347,装备数值,3,0)+VLOOKUP($C3347,装备数值,6,0)*($E3347-1))*VLOOKUP($D3347,系数!$K$2:$O$7,3,0))</f>
        <v>0</v>
      </c>
      <c r="H3347" s="17">
        <f t="shared" si="105"/>
        <v>0</v>
      </c>
      <c r="I3347" s="17">
        <f>INT((VLOOKUP($C3347,装备数值,4,0)+VLOOKUP($C3347,装备数值,7,0)*($E3347-1))*VLOOKUP($D3347,系数!$K$2:$O$7,4,0))</f>
        <v>0</v>
      </c>
      <c r="J3347" s="17">
        <f>INT((VLOOKUP($C3347,装备数值,4,0)+VLOOKUP($C3347,装备数值,7,0)*($E3347-1))*VLOOKUP($D3347,系数!$K$2:$O$7,5,0))</f>
        <v>0</v>
      </c>
      <c r="K3347" s="17">
        <f>INT(VLOOKUP(E3347,强化金币,2,1)*VLOOKUP(INDEX(装备!F:F,MATCH(属性!A3347,装备!A:A,0)),系数!$K$12:$M$15,3,0))</f>
        <v>247500</v>
      </c>
      <c r="L3347" s="17"/>
      <c r="M3347" s="17"/>
      <c r="N3347" s="17"/>
      <c r="O3347" s="17">
        <f>IF(E3347=1,"",VLOOKUP(E3347,系数!$S$2:$AB$12,MATCH(属性!C3347,评级,0),1))</f>
        <v>0</v>
      </c>
    </row>
    <row r="3348" spans="1:15" ht="17.25" thickBot="1" x14ac:dyDescent="0.4">
      <c r="A3348" s="17">
        <f t="shared" si="104"/>
        <v>7100028</v>
      </c>
      <c r="B3348" s="17" t="s">
        <v>88</v>
      </c>
      <c r="C3348" s="15">
        <f>INDEX(装备!G:G,MATCH(属性!A3348,装备!A:A,0))</f>
        <v>12</v>
      </c>
      <c r="D3348" s="15" t="str">
        <f>INDEX(装备!E:E,MATCH(属性!A3348,装备!A:A,0))</f>
        <v>trousers</v>
      </c>
      <c r="E3348" s="14">
        <v>106</v>
      </c>
      <c r="F3348" s="17">
        <f>INT((VLOOKUP($C3348,装备数值,2,0)+VLOOKUP($C3348,装备数值,5,0)*($E3348-1))*VLOOKUP($D3348,系数!$K$2:$O$7,2,0))</f>
        <v>4375</v>
      </c>
      <c r="G3348" s="17">
        <f>INT((VLOOKUP($C3348,装备数值,3,0)+VLOOKUP($C3348,装备数值,6,0)*($E3348-1))*VLOOKUP($D3348,系数!$K$2:$O$7,3,0))</f>
        <v>0</v>
      </c>
      <c r="H3348" s="17">
        <f t="shared" si="105"/>
        <v>0</v>
      </c>
      <c r="I3348" s="17">
        <f>INT((VLOOKUP($C3348,装备数值,4,0)+VLOOKUP($C3348,装备数值,7,0)*($E3348-1))*VLOOKUP($D3348,系数!$K$2:$O$7,4,0))</f>
        <v>0</v>
      </c>
      <c r="J3348" s="17">
        <f>INT((VLOOKUP($C3348,装备数值,4,0)+VLOOKUP($C3348,装备数值,7,0)*($E3348-1))*VLOOKUP($D3348,系数!$K$2:$O$7,5,0))</f>
        <v>0</v>
      </c>
      <c r="K3348" s="17">
        <f>INT(VLOOKUP(E3348,强化金币,2,1)*VLOOKUP(INDEX(装备!F:F,MATCH(属性!A3348,装备!A:A,0)),系数!$K$12:$M$15,3,0))</f>
        <v>247500</v>
      </c>
      <c r="L3348" s="17"/>
      <c r="M3348" s="17"/>
      <c r="N3348" s="17"/>
      <c r="O3348" s="17">
        <f>IF(E3348=1,"",VLOOKUP(E3348,系数!$S$2:$AB$12,MATCH(属性!C3348,评级,0),1))</f>
        <v>0</v>
      </c>
    </row>
    <row r="3349" spans="1:15" ht="17.25" thickBot="1" x14ac:dyDescent="0.4">
      <c r="A3349" s="17">
        <f t="shared" si="104"/>
        <v>7100028</v>
      </c>
      <c r="B3349" s="17" t="s">
        <v>88</v>
      </c>
      <c r="C3349" s="15">
        <f>INDEX(装备!G:G,MATCH(属性!A3349,装备!A:A,0))</f>
        <v>12</v>
      </c>
      <c r="D3349" s="15" t="str">
        <f>INDEX(装备!E:E,MATCH(属性!A3349,装备!A:A,0))</f>
        <v>trousers</v>
      </c>
      <c r="E3349" s="14">
        <v>107</v>
      </c>
      <c r="F3349" s="17">
        <f>INT((VLOOKUP($C3349,装备数值,2,0)+VLOOKUP($C3349,装备数值,5,0)*($E3349-1))*VLOOKUP($D3349,系数!$K$2:$O$7,2,0))</f>
        <v>4410</v>
      </c>
      <c r="G3349" s="17">
        <f>INT((VLOOKUP($C3349,装备数值,3,0)+VLOOKUP($C3349,装备数值,6,0)*($E3349-1))*VLOOKUP($D3349,系数!$K$2:$O$7,3,0))</f>
        <v>0</v>
      </c>
      <c r="H3349" s="17">
        <f t="shared" si="105"/>
        <v>0</v>
      </c>
      <c r="I3349" s="17">
        <f>INT((VLOOKUP($C3349,装备数值,4,0)+VLOOKUP($C3349,装备数值,7,0)*($E3349-1))*VLOOKUP($D3349,系数!$K$2:$O$7,4,0))</f>
        <v>0</v>
      </c>
      <c r="J3349" s="17">
        <f>INT((VLOOKUP($C3349,装备数值,4,0)+VLOOKUP($C3349,装备数值,7,0)*($E3349-1))*VLOOKUP($D3349,系数!$K$2:$O$7,5,0))</f>
        <v>0</v>
      </c>
      <c r="K3349" s="17">
        <f>INT(VLOOKUP(E3349,强化金币,2,1)*VLOOKUP(INDEX(装备!F:F,MATCH(属性!A3349,装备!A:A,0)),系数!$K$12:$M$15,3,0))</f>
        <v>247500</v>
      </c>
      <c r="L3349" s="17"/>
      <c r="M3349" s="17"/>
      <c r="N3349" s="17"/>
      <c r="O3349" s="17">
        <f>IF(E3349=1,"",VLOOKUP(E3349,系数!$S$2:$AB$12,MATCH(属性!C3349,评级,0),1))</f>
        <v>0</v>
      </c>
    </row>
    <row r="3350" spans="1:15" ht="17.25" thickBot="1" x14ac:dyDescent="0.4">
      <c r="A3350" s="17">
        <f t="shared" si="104"/>
        <v>7100028</v>
      </c>
      <c r="B3350" s="17" t="s">
        <v>88</v>
      </c>
      <c r="C3350" s="15">
        <f>INDEX(装备!G:G,MATCH(属性!A3350,装备!A:A,0))</f>
        <v>12</v>
      </c>
      <c r="D3350" s="15" t="str">
        <f>INDEX(装备!E:E,MATCH(属性!A3350,装备!A:A,0))</f>
        <v>trousers</v>
      </c>
      <c r="E3350" s="14">
        <v>108</v>
      </c>
      <c r="F3350" s="17">
        <f>INT((VLOOKUP($C3350,装备数值,2,0)+VLOOKUP($C3350,装备数值,5,0)*($E3350-1))*VLOOKUP($D3350,系数!$K$2:$O$7,2,0))</f>
        <v>4445</v>
      </c>
      <c r="G3350" s="17">
        <f>INT((VLOOKUP($C3350,装备数值,3,0)+VLOOKUP($C3350,装备数值,6,0)*($E3350-1))*VLOOKUP($D3350,系数!$K$2:$O$7,3,0))</f>
        <v>0</v>
      </c>
      <c r="H3350" s="17">
        <f t="shared" si="105"/>
        <v>0</v>
      </c>
      <c r="I3350" s="17">
        <f>INT((VLOOKUP($C3350,装备数值,4,0)+VLOOKUP($C3350,装备数值,7,0)*($E3350-1))*VLOOKUP($D3350,系数!$K$2:$O$7,4,0))</f>
        <v>0</v>
      </c>
      <c r="J3350" s="17">
        <f>INT((VLOOKUP($C3350,装备数值,4,0)+VLOOKUP($C3350,装备数值,7,0)*($E3350-1))*VLOOKUP($D3350,系数!$K$2:$O$7,5,0))</f>
        <v>0</v>
      </c>
      <c r="K3350" s="17">
        <f>INT(VLOOKUP(E3350,强化金币,2,1)*VLOOKUP(INDEX(装备!F:F,MATCH(属性!A3350,装备!A:A,0)),系数!$K$12:$M$15,3,0))</f>
        <v>247500</v>
      </c>
      <c r="L3350" s="17"/>
      <c r="M3350" s="17"/>
      <c r="N3350" s="17"/>
      <c r="O3350" s="17">
        <f>IF(E3350=1,"",VLOOKUP(E3350,系数!$S$2:$AB$12,MATCH(属性!C3350,评级,0),1))</f>
        <v>0</v>
      </c>
    </row>
    <row r="3351" spans="1:15" ht="17.25" thickBot="1" x14ac:dyDescent="0.4">
      <c r="A3351" s="17">
        <f t="shared" si="104"/>
        <v>7100028</v>
      </c>
      <c r="B3351" s="17" t="s">
        <v>88</v>
      </c>
      <c r="C3351" s="15">
        <f>INDEX(装备!G:G,MATCH(属性!A3351,装备!A:A,0))</f>
        <v>12</v>
      </c>
      <c r="D3351" s="15" t="str">
        <f>INDEX(装备!E:E,MATCH(属性!A3351,装备!A:A,0))</f>
        <v>trousers</v>
      </c>
      <c r="E3351" s="14">
        <v>109</v>
      </c>
      <c r="F3351" s="17">
        <f>INT((VLOOKUP($C3351,装备数值,2,0)+VLOOKUP($C3351,装备数值,5,0)*($E3351-1))*VLOOKUP($D3351,系数!$K$2:$O$7,2,0))</f>
        <v>4480</v>
      </c>
      <c r="G3351" s="17">
        <f>INT((VLOOKUP($C3351,装备数值,3,0)+VLOOKUP($C3351,装备数值,6,0)*($E3351-1))*VLOOKUP($D3351,系数!$K$2:$O$7,3,0))</f>
        <v>0</v>
      </c>
      <c r="H3351" s="17">
        <f t="shared" si="105"/>
        <v>0</v>
      </c>
      <c r="I3351" s="17">
        <f>INT((VLOOKUP($C3351,装备数值,4,0)+VLOOKUP($C3351,装备数值,7,0)*($E3351-1))*VLOOKUP($D3351,系数!$K$2:$O$7,4,0))</f>
        <v>0</v>
      </c>
      <c r="J3351" s="17">
        <f>INT((VLOOKUP($C3351,装备数值,4,0)+VLOOKUP($C3351,装备数值,7,0)*($E3351-1))*VLOOKUP($D3351,系数!$K$2:$O$7,5,0))</f>
        <v>0</v>
      </c>
      <c r="K3351" s="17">
        <f>INT(VLOOKUP(E3351,强化金币,2,1)*VLOOKUP(INDEX(装备!F:F,MATCH(属性!A3351,装备!A:A,0)),系数!$K$12:$M$15,3,0))</f>
        <v>247500</v>
      </c>
      <c r="L3351" s="17"/>
      <c r="M3351" s="17"/>
      <c r="N3351" s="17"/>
      <c r="O3351" s="17">
        <f>IF(E3351=1,"",VLOOKUP(E3351,系数!$S$2:$AB$12,MATCH(属性!C3351,评级,0),1))</f>
        <v>0</v>
      </c>
    </row>
    <row r="3352" spans="1:15" ht="17.25" thickBot="1" x14ac:dyDescent="0.4">
      <c r="A3352" s="17">
        <f t="shared" si="104"/>
        <v>7100028</v>
      </c>
      <c r="B3352" s="17" t="s">
        <v>88</v>
      </c>
      <c r="C3352" s="15">
        <f>INDEX(装备!G:G,MATCH(属性!A3352,装备!A:A,0))</f>
        <v>12</v>
      </c>
      <c r="D3352" s="15" t="str">
        <f>INDEX(装备!E:E,MATCH(属性!A3352,装备!A:A,0))</f>
        <v>trousers</v>
      </c>
      <c r="E3352" s="14">
        <v>110</v>
      </c>
      <c r="F3352" s="17">
        <f>INT((VLOOKUP($C3352,装备数值,2,0)+VLOOKUP($C3352,装备数值,5,0)*($E3352-1))*VLOOKUP($D3352,系数!$K$2:$O$7,2,0))</f>
        <v>4515</v>
      </c>
      <c r="G3352" s="17">
        <f>INT((VLOOKUP($C3352,装备数值,3,0)+VLOOKUP($C3352,装备数值,6,0)*($E3352-1))*VLOOKUP($D3352,系数!$K$2:$O$7,3,0))</f>
        <v>0</v>
      </c>
      <c r="H3352" s="17">
        <f t="shared" si="105"/>
        <v>0</v>
      </c>
      <c r="I3352" s="17">
        <f>INT((VLOOKUP($C3352,装备数值,4,0)+VLOOKUP($C3352,装备数值,7,0)*($E3352-1))*VLOOKUP($D3352,系数!$K$2:$O$7,4,0))</f>
        <v>0</v>
      </c>
      <c r="J3352" s="17">
        <f>INT((VLOOKUP($C3352,装备数值,4,0)+VLOOKUP($C3352,装备数值,7,0)*($E3352-1))*VLOOKUP($D3352,系数!$K$2:$O$7,5,0))</f>
        <v>0</v>
      </c>
      <c r="K3352" s="17">
        <f>INT(VLOOKUP(E3352,强化金币,2,1)*VLOOKUP(INDEX(装备!F:F,MATCH(属性!A3352,装备!A:A,0)),系数!$K$12:$M$15,3,0))</f>
        <v>247500</v>
      </c>
      <c r="L3352" s="17"/>
      <c r="M3352" s="17"/>
      <c r="N3352" s="17"/>
      <c r="O3352" s="17">
        <f>IF(E3352=1,"",VLOOKUP(E3352,系数!$S$2:$AB$12,MATCH(属性!C3352,评级,0),1))</f>
        <v>0</v>
      </c>
    </row>
    <row r="3353" spans="1:15" ht="17.25" thickBot="1" x14ac:dyDescent="0.4">
      <c r="A3353" s="17">
        <f t="shared" si="104"/>
        <v>7100028</v>
      </c>
      <c r="B3353" s="17" t="s">
        <v>88</v>
      </c>
      <c r="C3353" s="15">
        <f>INDEX(装备!G:G,MATCH(属性!A3353,装备!A:A,0))</f>
        <v>12</v>
      </c>
      <c r="D3353" s="15" t="str">
        <f>INDEX(装备!E:E,MATCH(属性!A3353,装备!A:A,0))</f>
        <v>trousers</v>
      </c>
      <c r="E3353" s="14">
        <v>111</v>
      </c>
      <c r="F3353" s="17">
        <f>INT((VLOOKUP($C3353,装备数值,2,0)+VLOOKUP($C3353,装备数值,5,0)*($E3353-1))*VLOOKUP($D3353,系数!$K$2:$O$7,2,0))</f>
        <v>4550</v>
      </c>
      <c r="G3353" s="17">
        <f>INT((VLOOKUP($C3353,装备数值,3,0)+VLOOKUP($C3353,装备数值,6,0)*($E3353-1))*VLOOKUP($D3353,系数!$K$2:$O$7,3,0))</f>
        <v>0</v>
      </c>
      <c r="H3353" s="17">
        <f t="shared" si="105"/>
        <v>0</v>
      </c>
      <c r="I3353" s="17">
        <f>INT((VLOOKUP($C3353,装备数值,4,0)+VLOOKUP($C3353,装备数值,7,0)*($E3353-1))*VLOOKUP($D3353,系数!$K$2:$O$7,4,0))</f>
        <v>0</v>
      </c>
      <c r="J3353" s="17">
        <f>INT((VLOOKUP($C3353,装备数值,4,0)+VLOOKUP($C3353,装备数值,7,0)*($E3353-1))*VLOOKUP($D3353,系数!$K$2:$O$7,5,0))</f>
        <v>0</v>
      </c>
      <c r="K3353" s="17">
        <f>INT(VLOOKUP(E3353,强化金币,2,1)*VLOOKUP(INDEX(装备!F:F,MATCH(属性!A3353,装备!A:A,0)),系数!$K$12:$M$15,3,0))</f>
        <v>247500</v>
      </c>
      <c r="L3353" s="17"/>
      <c r="M3353" s="17"/>
      <c r="N3353" s="17"/>
      <c r="O3353" s="17">
        <f>IF(E3353=1,"",VLOOKUP(E3353,系数!$S$2:$AB$12,MATCH(属性!C3353,评级,0),1))</f>
        <v>0</v>
      </c>
    </row>
    <row r="3354" spans="1:15" ht="17.25" thickBot="1" x14ac:dyDescent="0.4">
      <c r="A3354" s="17">
        <f t="shared" si="104"/>
        <v>7100028</v>
      </c>
      <c r="B3354" s="17" t="s">
        <v>88</v>
      </c>
      <c r="C3354" s="15">
        <f>INDEX(装备!G:G,MATCH(属性!A3354,装备!A:A,0))</f>
        <v>12</v>
      </c>
      <c r="D3354" s="15" t="str">
        <f>INDEX(装备!E:E,MATCH(属性!A3354,装备!A:A,0))</f>
        <v>trousers</v>
      </c>
      <c r="E3354" s="14">
        <v>112</v>
      </c>
      <c r="F3354" s="17">
        <f>INT((VLOOKUP($C3354,装备数值,2,0)+VLOOKUP($C3354,装备数值,5,0)*($E3354-1))*VLOOKUP($D3354,系数!$K$2:$O$7,2,0))</f>
        <v>4585</v>
      </c>
      <c r="G3354" s="17">
        <f>INT((VLOOKUP($C3354,装备数值,3,0)+VLOOKUP($C3354,装备数值,6,0)*($E3354-1))*VLOOKUP($D3354,系数!$K$2:$O$7,3,0))</f>
        <v>0</v>
      </c>
      <c r="H3354" s="17">
        <f t="shared" si="105"/>
        <v>0</v>
      </c>
      <c r="I3354" s="17">
        <f>INT((VLOOKUP($C3354,装备数值,4,0)+VLOOKUP($C3354,装备数值,7,0)*($E3354-1))*VLOOKUP($D3354,系数!$K$2:$O$7,4,0))</f>
        <v>0</v>
      </c>
      <c r="J3354" s="17">
        <f>INT((VLOOKUP($C3354,装备数值,4,0)+VLOOKUP($C3354,装备数值,7,0)*($E3354-1))*VLOOKUP($D3354,系数!$K$2:$O$7,5,0))</f>
        <v>0</v>
      </c>
      <c r="K3354" s="17">
        <f>INT(VLOOKUP(E3354,强化金币,2,1)*VLOOKUP(INDEX(装备!F:F,MATCH(属性!A3354,装备!A:A,0)),系数!$K$12:$M$15,3,0))</f>
        <v>247500</v>
      </c>
      <c r="L3354" s="17"/>
      <c r="M3354" s="17"/>
      <c r="N3354" s="17"/>
      <c r="O3354" s="17">
        <f>IF(E3354=1,"",VLOOKUP(E3354,系数!$S$2:$AB$12,MATCH(属性!C3354,评级,0),1))</f>
        <v>0</v>
      </c>
    </row>
    <row r="3355" spans="1:15" ht="17.25" thickBot="1" x14ac:dyDescent="0.4">
      <c r="A3355" s="17">
        <f t="shared" si="104"/>
        <v>7100028</v>
      </c>
      <c r="B3355" s="17" t="s">
        <v>88</v>
      </c>
      <c r="C3355" s="15">
        <f>INDEX(装备!G:G,MATCH(属性!A3355,装备!A:A,0))</f>
        <v>12</v>
      </c>
      <c r="D3355" s="15" t="str">
        <f>INDEX(装备!E:E,MATCH(属性!A3355,装备!A:A,0))</f>
        <v>trousers</v>
      </c>
      <c r="E3355" s="14">
        <v>113</v>
      </c>
      <c r="F3355" s="17">
        <f>INT((VLOOKUP($C3355,装备数值,2,0)+VLOOKUP($C3355,装备数值,5,0)*($E3355-1))*VLOOKUP($D3355,系数!$K$2:$O$7,2,0))</f>
        <v>4620</v>
      </c>
      <c r="G3355" s="17">
        <f>INT((VLOOKUP($C3355,装备数值,3,0)+VLOOKUP($C3355,装备数值,6,0)*($E3355-1))*VLOOKUP($D3355,系数!$K$2:$O$7,3,0))</f>
        <v>0</v>
      </c>
      <c r="H3355" s="17">
        <f t="shared" si="105"/>
        <v>0</v>
      </c>
      <c r="I3355" s="17">
        <f>INT((VLOOKUP($C3355,装备数值,4,0)+VLOOKUP($C3355,装备数值,7,0)*($E3355-1))*VLOOKUP($D3355,系数!$K$2:$O$7,4,0))</f>
        <v>0</v>
      </c>
      <c r="J3355" s="17">
        <f>INT((VLOOKUP($C3355,装备数值,4,0)+VLOOKUP($C3355,装备数值,7,0)*($E3355-1))*VLOOKUP($D3355,系数!$K$2:$O$7,5,0))</f>
        <v>0</v>
      </c>
      <c r="K3355" s="17">
        <f>INT(VLOOKUP(E3355,强化金币,2,1)*VLOOKUP(INDEX(装备!F:F,MATCH(属性!A3355,装备!A:A,0)),系数!$K$12:$M$15,3,0))</f>
        <v>247500</v>
      </c>
      <c r="L3355" s="17"/>
      <c r="M3355" s="17"/>
      <c r="N3355" s="17"/>
      <c r="O3355" s="17">
        <f>IF(E3355=1,"",VLOOKUP(E3355,系数!$S$2:$AB$12,MATCH(属性!C3355,评级,0),1))</f>
        <v>0</v>
      </c>
    </row>
    <row r="3356" spans="1:15" ht="17.25" thickBot="1" x14ac:dyDescent="0.4">
      <c r="A3356" s="17">
        <f t="shared" si="104"/>
        <v>7100028</v>
      </c>
      <c r="B3356" s="17" t="s">
        <v>88</v>
      </c>
      <c r="C3356" s="15">
        <f>INDEX(装备!G:G,MATCH(属性!A3356,装备!A:A,0))</f>
        <v>12</v>
      </c>
      <c r="D3356" s="15" t="str">
        <f>INDEX(装备!E:E,MATCH(属性!A3356,装备!A:A,0))</f>
        <v>trousers</v>
      </c>
      <c r="E3356" s="14">
        <v>114</v>
      </c>
      <c r="F3356" s="17">
        <f>INT((VLOOKUP($C3356,装备数值,2,0)+VLOOKUP($C3356,装备数值,5,0)*($E3356-1))*VLOOKUP($D3356,系数!$K$2:$O$7,2,0))</f>
        <v>4655</v>
      </c>
      <c r="G3356" s="17">
        <f>INT((VLOOKUP($C3356,装备数值,3,0)+VLOOKUP($C3356,装备数值,6,0)*($E3356-1))*VLOOKUP($D3356,系数!$K$2:$O$7,3,0))</f>
        <v>0</v>
      </c>
      <c r="H3356" s="17">
        <f t="shared" si="105"/>
        <v>0</v>
      </c>
      <c r="I3356" s="17">
        <f>INT((VLOOKUP($C3356,装备数值,4,0)+VLOOKUP($C3356,装备数值,7,0)*($E3356-1))*VLOOKUP($D3356,系数!$K$2:$O$7,4,0))</f>
        <v>0</v>
      </c>
      <c r="J3356" s="17">
        <f>INT((VLOOKUP($C3356,装备数值,4,0)+VLOOKUP($C3356,装备数值,7,0)*($E3356-1))*VLOOKUP($D3356,系数!$K$2:$O$7,5,0))</f>
        <v>0</v>
      </c>
      <c r="K3356" s="17">
        <f>INT(VLOOKUP(E3356,强化金币,2,1)*VLOOKUP(INDEX(装备!F:F,MATCH(属性!A3356,装备!A:A,0)),系数!$K$12:$M$15,3,0))</f>
        <v>247500</v>
      </c>
      <c r="L3356" s="17"/>
      <c r="M3356" s="17"/>
      <c r="N3356" s="17"/>
      <c r="O3356" s="17">
        <f>IF(E3356=1,"",VLOOKUP(E3356,系数!$S$2:$AB$12,MATCH(属性!C3356,评级,0),1))</f>
        <v>0</v>
      </c>
    </row>
    <row r="3357" spans="1:15" ht="17.25" thickBot="1" x14ac:dyDescent="0.4">
      <c r="A3357" s="17">
        <f t="shared" si="104"/>
        <v>7100028</v>
      </c>
      <c r="B3357" s="17" t="s">
        <v>88</v>
      </c>
      <c r="C3357" s="15">
        <f>INDEX(装备!G:G,MATCH(属性!A3357,装备!A:A,0))</f>
        <v>12</v>
      </c>
      <c r="D3357" s="15" t="str">
        <f>INDEX(装备!E:E,MATCH(属性!A3357,装备!A:A,0))</f>
        <v>trousers</v>
      </c>
      <c r="E3357" s="14">
        <v>115</v>
      </c>
      <c r="F3357" s="17">
        <f>INT((VLOOKUP($C3357,装备数值,2,0)+VLOOKUP($C3357,装备数值,5,0)*($E3357-1))*VLOOKUP($D3357,系数!$K$2:$O$7,2,0))</f>
        <v>4690</v>
      </c>
      <c r="G3357" s="17">
        <f>INT((VLOOKUP($C3357,装备数值,3,0)+VLOOKUP($C3357,装备数值,6,0)*($E3357-1))*VLOOKUP($D3357,系数!$K$2:$O$7,3,0))</f>
        <v>0</v>
      </c>
      <c r="H3357" s="17">
        <f t="shared" si="105"/>
        <v>0</v>
      </c>
      <c r="I3357" s="17">
        <f>INT((VLOOKUP($C3357,装备数值,4,0)+VLOOKUP($C3357,装备数值,7,0)*($E3357-1))*VLOOKUP($D3357,系数!$K$2:$O$7,4,0))</f>
        <v>0</v>
      </c>
      <c r="J3357" s="17">
        <f>INT((VLOOKUP($C3357,装备数值,4,0)+VLOOKUP($C3357,装备数值,7,0)*($E3357-1))*VLOOKUP($D3357,系数!$K$2:$O$7,5,0))</f>
        <v>0</v>
      </c>
      <c r="K3357" s="17">
        <f>INT(VLOOKUP(E3357,强化金币,2,1)*VLOOKUP(INDEX(装备!F:F,MATCH(属性!A3357,装备!A:A,0)),系数!$K$12:$M$15,3,0))</f>
        <v>247500</v>
      </c>
      <c r="L3357" s="17"/>
      <c r="M3357" s="17"/>
      <c r="N3357" s="17"/>
      <c r="O3357" s="17">
        <f>IF(E3357=1,"",VLOOKUP(E3357,系数!$S$2:$AB$12,MATCH(属性!C3357,评级,0),1))</f>
        <v>0</v>
      </c>
    </row>
    <row r="3358" spans="1:15" ht="17.25" thickBot="1" x14ac:dyDescent="0.4">
      <c r="A3358" s="17">
        <f t="shared" si="104"/>
        <v>7100028</v>
      </c>
      <c r="B3358" s="17" t="s">
        <v>88</v>
      </c>
      <c r="C3358" s="15">
        <f>INDEX(装备!G:G,MATCH(属性!A3358,装备!A:A,0))</f>
        <v>12</v>
      </c>
      <c r="D3358" s="15" t="str">
        <f>INDEX(装备!E:E,MATCH(属性!A3358,装备!A:A,0))</f>
        <v>trousers</v>
      </c>
      <c r="E3358" s="14">
        <v>116</v>
      </c>
      <c r="F3358" s="17">
        <f>INT((VLOOKUP($C3358,装备数值,2,0)+VLOOKUP($C3358,装备数值,5,0)*($E3358-1))*VLOOKUP($D3358,系数!$K$2:$O$7,2,0))</f>
        <v>4725</v>
      </c>
      <c r="G3358" s="17">
        <f>INT((VLOOKUP($C3358,装备数值,3,0)+VLOOKUP($C3358,装备数值,6,0)*($E3358-1))*VLOOKUP($D3358,系数!$K$2:$O$7,3,0))</f>
        <v>0</v>
      </c>
      <c r="H3358" s="17">
        <f t="shared" si="105"/>
        <v>0</v>
      </c>
      <c r="I3358" s="17">
        <f>INT((VLOOKUP($C3358,装备数值,4,0)+VLOOKUP($C3358,装备数值,7,0)*($E3358-1))*VLOOKUP($D3358,系数!$K$2:$O$7,4,0))</f>
        <v>0</v>
      </c>
      <c r="J3358" s="17">
        <f>INT((VLOOKUP($C3358,装备数值,4,0)+VLOOKUP($C3358,装备数值,7,0)*($E3358-1))*VLOOKUP($D3358,系数!$K$2:$O$7,5,0))</f>
        <v>0</v>
      </c>
      <c r="K3358" s="17">
        <f>INT(VLOOKUP(E3358,强化金币,2,1)*VLOOKUP(INDEX(装备!F:F,MATCH(属性!A3358,装备!A:A,0)),系数!$K$12:$M$15,3,0))</f>
        <v>247500</v>
      </c>
      <c r="L3358" s="17"/>
      <c r="M3358" s="17"/>
      <c r="N3358" s="17"/>
      <c r="O3358" s="17">
        <f>IF(E3358=1,"",VLOOKUP(E3358,系数!$S$2:$AB$12,MATCH(属性!C3358,评级,0),1))</f>
        <v>0</v>
      </c>
    </row>
    <row r="3359" spans="1:15" ht="17.25" thickBot="1" x14ac:dyDescent="0.4">
      <c r="A3359" s="17">
        <f t="shared" si="104"/>
        <v>7100028</v>
      </c>
      <c r="B3359" s="17" t="s">
        <v>88</v>
      </c>
      <c r="C3359" s="15">
        <f>INDEX(装备!G:G,MATCH(属性!A3359,装备!A:A,0))</f>
        <v>12</v>
      </c>
      <c r="D3359" s="15" t="str">
        <f>INDEX(装备!E:E,MATCH(属性!A3359,装备!A:A,0))</f>
        <v>trousers</v>
      </c>
      <c r="E3359" s="14">
        <v>117</v>
      </c>
      <c r="F3359" s="17">
        <f>INT((VLOOKUP($C3359,装备数值,2,0)+VLOOKUP($C3359,装备数值,5,0)*($E3359-1))*VLOOKUP($D3359,系数!$K$2:$O$7,2,0))</f>
        <v>4760</v>
      </c>
      <c r="G3359" s="17">
        <f>INT((VLOOKUP($C3359,装备数值,3,0)+VLOOKUP($C3359,装备数值,6,0)*($E3359-1))*VLOOKUP($D3359,系数!$K$2:$O$7,3,0))</f>
        <v>0</v>
      </c>
      <c r="H3359" s="17">
        <f t="shared" si="105"/>
        <v>0</v>
      </c>
      <c r="I3359" s="17">
        <f>INT((VLOOKUP($C3359,装备数值,4,0)+VLOOKUP($C3359,装备数值,7,0)*($E3359-1))*VLOOKUP($D3359,系数!$K$2:$O$7,4,0))</f>
        <v>0</v>
      </c>
      <c r="J3359" s="17">
        <f>INT((VLOOKUP($C3359,装备数值,4,0)+VLOOKUP($C3359,装备数值,7,0)*($E3359-1))*VLOOKUP($D3359,系数!$K$2:$O$7,5,0))</f>
        <v>0</v>
      </c>
      <c r="K3359" s="17">
        <f>INT(VLOOKUP(E3359,强化金币,2,1)*VLOOKUP(INDEX(装备!F:F,MATCH(属性!A3359,装备!A:A,0)),系数!$K$12:$M$15,3,0))</f>
        <v>247500</v>
      </c>
      <c r="L3359" s="17"/>
      <c r="M3359" s="17"/>
      <c r="N3359" s="17"/>
      <c r="O3359" s="17">
        <f>IF(E3359=1,"",VLOOKUP(E3359,系数!$S$2:$AB$12,MATCH(属性!C3359,评级,0),1))</f>
        <v>0</v>
      </c>
    </row>
    <row r="3360" spans="1:15" ht="17.25" thickBot="1" x14ac:dyDescent="0.4">
      <c r="A3360" s="17">
        <f t="shared" si="104"/>
        <v>7100028</v>
      </c>
      <c r="B3360" s="17" t="s">
        <v>88</v>
      </c>
      <c r="C3360" s="15">
        <f>INDEX(装备!G:G,MATCH(属性!A3360,装备!A:A,0))</f>
        <v>12</v>
      </c>
      <c r="D3360" s="15" t="str">
        <f>INDEX(装备!E:E,MATCH(属性!A3360,装备!A:A,0))</f>
        <v>trousers</v>
      </c>
      <c r="E3360" s="14">
        <v>118</v>
      </c>
      <c r="F3360" s="17">
        <f>INT((VLOOKUP($C3360,装备数值,2,0)+VLOOKUP($C3360,装备数值,5,0)*($E3360-1))*VLOOKUP($D3360,系数!$K$2:$O$7,2,0))</f>
        <v>4795</v>
      </c>
      <c r="G3360" s="17">
        <f>INT((VLOOKUP($C3360,装备数值,3,0)+VLOOKUP($C3360,装备数值,6,0)*($E3360-1))*VLOOKUP($D3360,系数!$K$2:$O$7,3,0))</f>
        <v>0</v>
      </c>
      <c r="H3360" s="17">
        <f t="shared" si="105"/>
        <v>0</v>
      </c>
      <c r="I3360" s="17">
        <f>INT((VLOOKUP($C3360,装备数值,4,0)+VLOOKUP($C3360,装备数值,7,0)*($E3360-1))*VLOOKUP($D3360,系数!$K$2:$O$7,4,0))</f>
        <v>0</v>
      </c>
      <c r="J3360" s="17">
        <f>INT((VLOOKUP($C3360,装备数值,4,0)+VLOOKUP($C3360,装备数值,7,0)*($E3360-1))*VLOOKUP($D3360,系数!$K$2:$O$7,5,0))</f>
        <v>0</v>
      </c>
      <c r="K3360" s="17">
        <f>INT(VLOOKUP(E3360,强化金币,2,1)*VLOOKUP(INDEX(装备!F:F,MATCH(属性!A3360,装备!A:A,0)),系数!$K$12:$M$15,3,0))</f>
        <v>247500</v>
      </c>
      <c r="L3360" s="17"/>
      <c r="M3360" s="17"/>
      <c r="N3360" s="17"/>
      <c r="O3360" s="17">
        <f>IF(E3360=1,"",VLOOKUP(E3360,系数!$S$2:$AB$12,MATCH(属性!C3360,评级,0),1))</f>
        <v>0</v>
      </c>
    </row>
    <row r="3361" spans="1:15" ht="17.25" thickBot="1" x14ac:dyDescent="0.4">
      <c r="A3361" s="17">
        <f t="shared" si="104"/>
        <v>7100028</v>
      </c>
      <c r="B3361" s="17" t="s">
        <v>88</v>
      </c>
      <c r="C3361" s="15">
        <f>INDEX(装备!G:G,MATCH(属性!A3361,装备!A:A,0))</f>
        <v>12</v>
      </c>
      <c r="D3361" s="15" t="str">
        <f>INDEX(装备!E:E,MATCH(属性!A3361,装备!A:A,0))</f>
        <v>trousers</v>
      </c>
      <c r="E3361" s="14">
        <v>119</v>
      </c>
      <c r="F3361" s="17">
        <f>INT((VLOOKUP($C3361,装备数值,2,0)+VLOOKUP($C3361,装备数值,5,0)*($E3361-1))*VLOOKUP($D3361,系数!$K$2:$O$7,2,0))</f>
        <v>4830</v>
      </c>
      <c r="G3361" s="17">
        <f>INT((VLOOKUP($C3361,装备数值,3,0)+VLOOKUP($C3361,装备数值,6,0)*($E3361-1))*VLOOKUP($D3361,系数!$K$2:$O$7,3,0))</f>
        <v>0</v>
      </c>
      <c r="H3361" s="17">
        <f t="shared" si="105"/>
        <v>0</v>
      </c>
      <c r="I3361" s="17">
        <f>INT((VLOOKUP($C3361,装备数值,4,0)+VLOOKUP($C3361,装备数值,7,0)*($E3361-1))*VLOOKUP($D3361,系数!$K$2:$O$7,4,0))</f>
        <v>0</v>
      </c>
      <c r="J3361" s="17">
        <f>INT((VLOOKUP($C3361,装备数值,4,0)+VLOOKUP($C3361,装备数值,7,0)*($E3361-1))*VLOOKUP($D3361,系数!$K$2:$O$7,5,0))</f>
        <v>0</v>
      </c>
      <c r="K3361" s="17">
        <f>INT(VLOOKUP(E3361,强化金币,2,1)*VLOOKUP(INDEX(装备!F:F,MATCH(属性!A3361,装备!A:A,0)),系数!$K$12:$M$15,3,0))</f>
        <v>247500</v>
      </c>
      <c r="L3361" s="17"/>
      <c r="M3361" s="17"/>
      <c r="N3361" s="17"/>
      <c r="O3361" s="17">
        <f>IF(E3361=1,"",VLOOKUP(E3361,系数!$S$2:$AB$12,MATCH(属性!C3361,评级,0),1))</f>
        <v>0</v>
      </c>
    </row>
    <row r="3362" spans="1:15" ht="17.25" thickBot="1" x14ac:dyDescent="0.4">
      <c r="A3362" s="17">
        <f t="shared" si="104"/>
        <v>7100028</v>
      </c>
      <c r="B3362" s="17" t="s">
        <v>88</v>
      </c>
      <c r="C3362" s="15">
        <f>INDEX(装备!G:G,MATCH(属性!A3362,装备!A:A,0))</f>
        <v>12</v>
      </c>
      <c r="D3362" s="15" t="str">
        <f>INDEX(装备!E:E,MATCH(属性!A3362,装备!A:A,0))</f>
        <v>trousers</v>
      </c>
      <c r="E3362" s="14">
        <v>120</v>
      </c>
      <c r="F3362" s="17">
        <f>INT((VLOOKUP($C3362,装备数值,2,0)+VLOOKUP($C3362,装备数值,5,0)*($E3362-1))*VLOOKUP($D3362,系数!$K$2:$O$7,2,0))</f>
        <v>4865</v>
      </c>
      <c r="G3362" s="17">
        <f>INT((VLOOKUP($C3362,装备数值,3,0)+VLOOKUP($C3362,装备数值,6,0)*($E3362-1))*VLOOKUP($D3362,系数!$K$2:$O$7,3,0))</f>
        <v>0</v>
      </c>
      <c r="H3362" s="17">
        <f t="shared" si="105"/>
        <v>0</v>
      </c>
      <c r="I3362" s="17">
        <f>INT((VLOOKUP($C3362,装备数值,4,0)+VLOOKUP($C3362,装备数值,7,0)*($E3362-1))*VLOOKUP($D3362,系数!$K$2:$O$7,4,0))</f>
        <v>0</v>
      </c>
      <c r="J3362" s="17">
        <f>INT((VLOOKUP($C3362,装备数值,4,0)+VLOOKUP($C3362,装备数值,7,0)*($E3362-1))*VLOOKUP($D3362,系数!$K$2:$O$7,5,0))</f>
        <v>0</v>
      </c>
      <c r="K3362" s="17">
        <f>INT(VLOOKUP(E3362,强化金币,2,1)*VLOOKUP(INDEX(装备!F:F,MATCH(属性!A3362,装备!A:A,0)),系数!$K$12:$M$15,3,0))</f>
        <v>247500</v>
      </c>
      <c r="L3362" s="17"/>
      <c r="M3362" s="17"/>
      <c r="N3362" s="17"/>
      <c r="O3362" s="17">
        <f>IF(E3362=1,"",VLOOKUP(E3362,系数!$S$2:$AB$12,MATCH(属性!C3362,评级,0),1))</f>
        <v>0</v>
      </c>
    </row>
    <row r="3363" spans="1:15" ht="17.25" thickBot="1" x14ac:dyDescent="0.4">
      <c r="A3363" s="15">
        <f t="shared" si="104"/>
        <v>7100029</v>
      </c>
      <c r="B3363" s="15" t="s">
        <v>89</v>
      </c>
      <c r="C3363" s="15">
        <f>INDEX(装备!G:G,MATCH(属性!A3363,装备!A:A,0))</f>
        <v>12</v>
      </c>
      <c r="D3363" s="15" t="str">
        <f>INDEX(装备!E:E,MATCH(属性!A3363,装备!A:A,0))</f>
        <v>necklace</v>
      </c>
      <c r="E3363" s="16">
        <v>1</v>
      </c>
      <c r="F3363" s="17">
        <f>INT((VLOOKUP($C3363,装备数值,2,0)+VLOOKUP($C3363,装备数值,5,0)*($E3363-1))*VLOOKUP($D3363,系数!$K$2:$O$7,2,0))</f>
        <v>0</v>
      </c>
      <c r="G3363" s="17">
        <f>INT((VLOOKUP($C3363,装备数值,3,0)+VLOOKUP($C3363,装备数值,6,0)*($E3363-1))*VLOOKUP($D3363,系数!$K$2:$O$7,3,0))</f>
        <v>140</v>
      </c>
      <c r="H3363" s="17">
        <f t="shared" si="105"/>
        <v>140</v>
      </c>
      <c r="I3363" s="17">
        <f>INT((VLOOKUP($C3363,装备数值,4,0)+VLOOKUP($C3363,装备数值,7,0)*($E3363-1))*VLOOKUP($D3363,系数!$K$2:$O$7,4,0))</f>
        <v>0</v>
      </c>
      <c r="J3363" s="17">
        <f>INT((VLOOKUP($C3363,装备数值,4,0)+VLOOKUP($C3363,装备数值,7,0)*($E3363-1))*VLOOKUP($D3363,系数!$K$2:$O$7,5,0))</f>
        <v>0</v>
      </c>
      <c r="K3363" s="17">
        <f>INT(VLOOKUP(E3363,强化金币,2,1)*VLOOKUP(INDEX(装备!F:F,MATCH(属性!A3363,装备!A:A,0)),系数!$K$12:$M$15,3,0))</f>
        <v>27</v>
      </c>
      <c r="L3363" s="17"/>
      <c r="M3363" s="17"/>
      <c r="N3363" s="17"/>
      <c r="O3363" s="17" t="str">
        <f>IF(E3363=1,"",VLOOKUP(E3363,系数!$S$2:$AB$12,MATCH(属性!C3363,评级,0),1))</f>
        <v/>
      </c>
    </row>
    <row r="3364" spans="1:15" ht="17.25" thickBot="1" x14ac:dyDescent="0.4">
      <c r="A3364" s="17">
        <f t="shared" si="104"/>
        <v>7100029</v>
      </c>
      <c r="B3364" s="17" t="s">
        <v>49</v>
      </c>
      <c r="C3364" s="15">
        <f>INDEX(装备!G:G,MATCH(属性!A3364,装备!A:A,0))</f>
        <v>12</v>
      </c>
      <c r="D3364" s="15" t="str">
        <f>INDEX(装备!E:E,MATCH(属性!A3364,装备!A:A,0))</f>
        <v>necklace</v>
      </c>
      <c r="E3364" s="14">
        <v>2</v>
      </c>
      <c r="F3364" s="17">
        <f>INT((VLOOKUP($C3364,装备数值,2,0)+VLOOKUP($C3364,装备数值,5,0)*($E3364-1))*VLOOKUP($D3364,系数!$K$2:$O$7,2,0))</f>
        <v>0</v>
      </c>
      <c r="G3364" s="17">
        <f>INT((VLOOKUP($C3364,装备数值,3,0)+VLOOKUP($C3364,装备数值,6,0)*($E3364-1))*VLOOKUP($D3364,系数!$K$2:$O$7,3,0))</f>
        <v>144</v>
      </c>
      <c r="H3364" s="17">
        <f t="shared" si="105"/>
        <v>144</v>
      </c>
      <c r="I3364" s="17">
        <f>INT((VLOOKUP($C3364,装备数值,4,0)+VLOOKUP($C3364,装备数值,7,0)*($E3364-1))*VLOOKUP($D3364,系数!$K$2:$O$7,4,0))</f>
        <v>0</v>
      </c>
      <c r="J3364" s="17">
        <f>INT((VLOOKUP($C3364,装备数值,4,0)+VLOOKUP($C3364,装备数值,7,0)*($E3364-1))*VLOOKUP($D3364,系数!$K$2:$O$7,5,0))</f>
        <v>0</v>
      </c>
      <c r="K3364" s="17">
        <f>INT(VLOOKUP(E3364,强化金币,2,1)*VLOOKUP(INDEX(装备!F:F,MATCH(属性!A3364,装备!A:A,0)),系数!$K$12:$M$15,3,0))</f>
        <v>44</v>
      </c>
      <c r="L3364" s="17"/>
      <c r="M3364" s="17"/>
      <c r="N3364" s="17"/>
      <c r="O3364" s="17">
        <f>IF(E3364=1,"",VLOOKUP(E3364,系数!$S$2:$AB$12,MATCH(属性!C3364,评级,0),1))</f>
        <v>0</v>
      </c>
    </row>
    <row r="3365" spans="1:15" ht="17.25" thickBot="1" x14ac:dyDescent="0.4">
      <c r="A3365" s="17">
        <f t="shared" si="104"/>
        <v>7100029</v>
      </c>
      <c r="B3365" s="17" t="s">
        <v>49</v>
      </c>
      <c r="C3365" s="15">
        <f>INDEX(装备!G:G,MATCH(属性!A3365,装备!A:A,0))</f>
        <v>12</v>
      </c>
      <c r="D3365" s="15" t="str">
        <f>INDEX(装备!E:E,MATCH(属性!A3365,装备!A:A,0))</f>
        <v>necklace</v>
      </c>
      <c r="E3365" s="14">
        <v>3</v>
      </c>
      <c r="F3365" s="17">
        <f>INT((VLOOKUP($C3365,装备数值,2,0)+VLOOKUP($C3365,装备数值,5,0)*($E3365-1))*VLOOKUP($D3365,系数!$K$2:$O$7,2,0))</f>
        <v>0</v>
      </c>
      <c r="G3365" s="17">
        <f>INT((VLOOKUP($C3365,装备数值,3,0)+VLOOKUP($C3365,装备数值,6,0)*($E3365-1))*VLOOKUP($D3365,系数!$K$2:$O$7,3,0))</f>
        <v>148</v>
      </c>
      <c r="H3365" s="17">
        <f t="shared" si="105"/>
        <v>148</v>
      </c>
      <c r="I3365" s="17">
        <f>INT((VLOOKUP($C3365,装备数值,4,0)+VLOOKUP($C3365,装备数值,7,0)*($E3365-1))*VLOOKUP($D3365,系数!$K$2:$O$7,4,0))</f>
        <v>0</v>
      </c>
      <c r="J3365" s="17">
        <f>INT((VLOOKUP($C3365,装备数值,4,0)+VLOOKUP($C3365,装备数值,7,0)*($E3365-1))*VLOOKUP($D3365,系数!$K$2:$O$7,5,0))</f>
        <v>0</v>
      </c>
      <c r="K3365" s="17">
        <f>INT(VLOOKUP(E3365,强化金币,2,1)*VLOOKUP(INDEX(装备!F:F,MATCH(属性!A3365,装备!A:A,0)),系数!$K$12:$M$15,3,0))</f>
        <v>55</v>
      </c>
      <c r="L3365" s="17"/>
      <c r="M3365" s="17"/>
      <c r="N3365" s="17"/>
      <c r="O3365" s="17">
        <f>IF(E3365=1,"",VLOOKUP(E3365,系数!$S$2:$AB$12,MATCH(属性!C3365,评级,0),1))</f>
        <v>0</v>
      </c>
    </row>
    <row r="3366" spans="1:15" ht="17.25" thickBot="1" x14ac:dyDescent="0.4">
      <c r="A3366" s="17">
        <f t="shared" si="104"/>
        <v>7100029</v>
      </c>
      <c r="B3366" s="17" t="s">
        <v>49</v>
      </c>
      <c r="C3366" s="15">
        <f>INDEX(装备!G:G,MATCH(属性!A3366,装备!A:A,0))</f>
        <v>12</v>
      </c>
      <c r="D3366" s="15" t="str">
        <f>INDEX(装备!E:E,MATCH(属性!A3366,装备!A:A,0))</f>
        <v>necklace</v>
      </c>
      <c r="E3366" s="14">
        <v>4</v>
      </c>
      <c r="F3366" s="17">
        <f>INT((VLOOKUP($C3366,装备数值,2,0)+VLOOKUP($C3366,装备数值,5,0)*($E3366-1))*VLOOKUP($D3366,系数!$K$2:$O$7,2,0))</f>
        <v>0</v>
      </c>
      <c r="G3366" s="17">
        <f>INT((VLOOKUP($C3366,装备数值,3,0)+VLOOKUP($C3366,装备数值,6,0)*($E3366-1))*VLOOKUP($D3366,系数!$K$2:$O$7,3,0))</f>
        <v>152</v>
      </c>
      <c r="H3366" s="17">
        <f t="shared" si="105"/>
        <v>152</v>
      </c>
      <c r="I3366" s="17">
        <f>INT((VLOOKUP($C3366,装备数值,4,0)+VLOOKUP($C3366,装备数值,7,0)*($E3366-1))*VLOOKUP($D3366,系数!$K$2:$O$7,4,0))</f>
        <v>0</v>
      </c>
      <c r="J3366" s="17">
        <f>INT((VLOOKUP($C3366,装备数值,4,0)+VLOOKUP($C3366,装备数值,7,0)*($E3366-1))*VLOOKUP($D3366,系数!$K$2:$O$7,5,0))</f>
        <v>0</v>
      </c>
      <c r="K3366" s="17">
        <f>INT(VLOOKUP(E3366,强化金币,2,1)*VLOOKUP(INDEX(装备!F:F,MATCH(属性!A3366,装备!A:A,0)),系数!$K$12:$M$15,3,0))</f>
        <v>110</v>
      </c>
      <c r="L3366" s="17"/>
      <c r="M3366" s="17"/>
      <c r="N3366" s="17"/>
      <c r="O3366" s="17">
        <f>IF(E3366=1,"",VLOOKUP(E3366,系数!$S$2:$AB$12,MATCH(属性!C3366,评级,0),1))</f>
        <v>0</v>
      </c>
    </row>
    <row r="3367" spans="1:15" ht="17.25" thickBot="1" x14ac:dyDescent="0.4">
      <c r="A3367" s="17">
        <f t="shared" si="104"/>
        <v>7100029</v>
      </c>
      <c r="B3367" s="17" t="s">
        <v>49</v>
      </c>
      <c r="C3367" s="15">
        <f>INDEX(装备!G:G,MATCH(属性!A3367,装备!A:A,0))</f>
        <v>12</v>
      </c>
      <c r="D3367" s="15" t="str">
        <f>INDEX(装备!E:E,MATCH(属性!A3367,装备!A:A,0))</f>
        <v>necklace</v>
      </c>
      <c r="E3367" s="14">
        <v>5</v>
      </c>
      <c r="F3367" s="17">
        <f>INT((VLOOKUP($C3367,装备数值,2,0)+VLOOKUP($C3367,装备数值,5,0)*($E3367-1))*VLOOKUP($D3367,系数!$K$2:$O$7,2,0))</f>
        <v>0</v>
      </c>
      <c r="G3367" s="17">
        <f>INT((VLOOKUP($C3367,装备数值,3,0)+VLOOKUP($C3367,装备数值,6,0)*($E3367-1))*VLOOKUP($D3367,系数!$K$2:$O$7,3,0))</f>
        <v>156</v>
      </c>
      <c r="H3367" s="17">
        <f t="shared" si="105"/>
        <v>156</v>
      </c>
      <c r="I3367" s="17">
        <f>INT((VLOOKUP($C3367,装备数值,4,0)+VLOOKUP($C3367,装备数值,7,0)*($E3367-1))*VLOOKUP($D3367,系数!$K$2:$O$7,4,0))</f>
        <v>0</v>
      </c>
      <c r="J3367" s="17">
        <f>INT((VLOOKUP($C3367,装备数值,4,0)+VLOOKUP($C3367,装备数值,7,0)*($E3367-1))*VLOOKUP($D3367,系数!$K$2:$O$7,5,0))</f>
        <v>0</v>
      </c>
      <c r="K3367" s="17">
        <f>INT(VLOOKUP(E3367,强化金币,2,1)*VLOOKUP(INDEX(装备!F:F,MATCH(属性!A3367,装备!A:A,0)),系数!$K$12:$M$15,3,0))</f>
        <v>165</v>
      </c>
      <c r="L3367" s="17"/>
      <c r="M3367" s="17"/>
      <c r="N3367" s="17"/>
      <c r="O3367" s="17">
        <f>IF(E3367=1,"",VLOOKUP(E3367,系数!$S$2:$AB$12,MATCH(属性!C3367,评级,0),1))</f>
        <v>0</v>
      </c>
    </row>
    <row r="3368" spans="1:15" ht="17.25" thickBot="1" x14ac:dyDescent="0.4">
      <c r="A3368" s="17">
        <f t="shared" si="104"/>
        <v>7100029</v>
      </c>
      <c r="B3368" s="17" t="s">
        <v>49</v>
      </c>
      <c r="C3368" s="15">
        <f>INDEX(装备!G:G,MATCH(属性!A3368,装备!A:A,0))</f>
        <v>12</v>
      </c>
      <c r="D3368" s="15" t="str">
        <f>INDEX(装备!E:E,MATCH(属性!A3368,装备!A:A,0))</f>
        <v>necklace</v>
      </c>
      <c r="E3368" s="14">
        <v>6</v>
      </c>
      <c r="F3368" s="17">
        <f>INT((VLOOKUP($C3368,装备数值,2,0)+VLOOKUP($C3368,装备数值,5,0)*($E3368-1))*VLOOKUP($D3368,系数!$K$2:$O$7,2,0))</f>
        <v>0</v>
      </c>
      <c r="G3368" s="17">
        <f>INT((VLOOKUP($C3368,装备数值,3,0)+VLOOKUP($C3368,装备数值,6,0)*($E3368-1))*VLOOKUP($D3368,系数!$K$2:$O$7,3,0))</f>
        <v>160</v>
      </c>
      <c r="H3368" s="17">
        <f t="shared" si="105"/>
        <v>160</v>
      </c>
      <c r="I3368" s="17">
        <f>INT((VLOOKUP($C3368,装备数值,4,0)+VLOOKUP($C3368,装备数值,7,0)*($E3368-1))*VLOOKUP($D3368,系数!$K$2:$O$7,4,0))</f>
        <v>0</v>
      </c>
      <c r="J3368" s="17">
        <f>INT((VLOOKUP($C3368,装备数值,4,0)+VLOOKUP($C3368,装备数值,7,0)*($E3368-1))*VLOOKUP($D3368,系数!$K$2:$O$7,5,0))</f>
        <v>0</v>
      </c>
      <c r="K3368" s="17">
        <f>INT(VLOOKUP(E3368,强化金币,2,1)*VLOOKUP(INDEX(装备!F:F,MATCH(属性!A3368,装备!A:A,0)),系数!$K$12:$M$15,3,0))</f>
        <v>220</v>
      </c>
      <c r="L3368" s="17"/>
      <c r="M3368" s="17"/>
      <c r="N3368" s="17"/>
      <c r="O3368" s="17">
        <f>IF(E3368=1,"",VLOOKUP(E3368,系数!$S$2:$AB$12,MATCH(属性!C3368,评级,0),1))</f>
        <v>0</v>
      </c>
    </row>
    <row r="3369" spans="1:15" ht="17.25" thickBot="1" x14ac:dyDescent="0.4">
      <c r="A3369" s="17">
        <f t="shared" si="104"/>
        <v>7100029</v>
      </c>
      <c r="B3369" s="17" t="s">
        <v>49</v>
      </c>
      <c r="C3369" s="15">
        <f>INDEX(装备!G:G,MATCH(属性!A3369,装备!A:A,0))</f>
        <v>12</v>
      </c>
      <c r="D3369" s="15" t="str">
        <f>INDEX(装备!E:E,MATCH(属性!A3369,装备!A:A,0))</f>
        <v>necklace</v>
      </c>
      <c r="E3369" s="14">
        <v>7</v>
      </c>
      <c r="F3369" s="17">
        <f>INT((VLOOKUP($C3369,装备数值,2,0)+VLOOKUP($C3369,装备数值,5,0)*($E3369-1))*VLOOKUP($D3369,系数!$K$2:$O$7,2,0))</f>
        <v>0</v>
      </c>
      <c r="G3369" s="17">
        <f>INT((VLOOKUP($C3369,装备数值,3,0)+VLOOKUP($C3369,装备数值,6,0)*($E3369-1))*VLOOKUP($D3369,系数!$K$2:$O$7,3,0))</f>
        <v>164</v>
      </c>
      <c r="H3369" s="17">
        <f t="shared" si="105"/>
        <v>164</v>
      </c>
      <c r="I3369" s="17">
        <f>INT((VLOOKUP($C3369,装备数值,4,0)+VLOOKUP($C3369,装备数值,7,0)*($E3369-1))*VLOOKUP($D3369,系数!$K$2:$O$7,4,0))</f>
        <v>0</v>
      </c>
      <c r="J3369" s="17">
        <f>INT((VLOOKUP($C3369,装备数值,4,0)+VLOOKUP($C3369,装备数值,7,0)*($E3369-1))*VLOOKUP($D3369,系数!$K$2:$O$7,5,0))</f>
        <v>0</v>
      </c>
      <c r="K3369" s="17">
        <f>INT(VLOOKUP(E3369,强化金币,2,1)*VLOOKUP(INDEX(装备!F:F,MATCH(属性!A3369,装备!A:A,0)),系数!$K$12:$M$15,3,0))</f>
        <v>275</v>
      </c>
      <c r="L3369" s="17"/>
      <c r="M3369" s="17"/>
      <c r="N3369" s="17"/>
      <c r="O3369" s="17">
        <f>IF(E3369=1,"",VLOOKUP(E3369,系数!$S$2:$AB$12,MATCH(属性!C3369,评级,0),1))</f>
        <v>0</v>
      </c>
    </row>
    <row r="3370" spans="1:15" ht="17.25" thickBot="1" x14ac:dyDescent="0.4">
      <c r="A3370" s="17">
        <f t="shared" si="104"/>
        <v>7100029</v>
      </c>
      <c r="B3370" s="17" t="s">
        <v>49</v>
      </c>
      <c r="C3370" s="15">
        <f>INDEX(装备!G:G,MATCH(属性!A3370,装备!A:A,0))</f>
        <v>12</v>
      </c>
      <c r="D3370" s="15" t="str">
        <f>INDEX(装备!E:E,MATCH(属性!A3370,装备!A:A,0))</f>
        <v>necklace</v>
      </c>
      <c r="E3370" s="14">
        <v>8</v>
      </c>
      <c r="F3370" s="17">
        <f>INT((VLOOKUP($C3370,装备数值,2,0)+VLOOKUP($C3370,装备数值,5,0)*($E3370-1))*VLOOKUP($D3370,系数!$K$2:$O$7,2,0))</f>
        <v>0</v>
      </c>
      <c r="G3370" s="17">
        <f>INT((VLOOKUP($C3370,装备数值,3,0)+VLOOKUP($C3370,装备数值,6,0)*($E3370-1))*VLOOKUP($D3370,系数!$K$2:$O$7,3,0))</f>
        <v>168</v>
      </c>
      <c r="H3370" s="17">
        <f t="shared" si="105"/>
        <v>168</v>
      </c>
      <c r="I3370" s="17">
        <f>INT((VLOOKUP($C3370,装备数值,4,0)+VLOOKUP($C3370,装备数值,7,0)*($E3370-1))*VLOOKUP($D3370,系数!$K$2:$O$7,4,0))</f>
        <v>0</v>
      </c>
      <c r="J3370" s="17">
        <f>INT((VLOOKUP($C3370,装备数值,4,0)+VLOOKUP($C3370,装备数值,7,0)*($E3370-1))*VLOOKUP($D3370,系数!$K$2:$O$7,5,0))</f>
        <v>0</v>
      </c>
      <c r="K3370" s="17">
        <f>INT(VLOOKUP(E3370,强化金币,2,1)*VLOOKUP(INDEX(装备!F:F,MATCH(属性!A3370,装备!A:A,0)),系数!$K$12:$M$15,3,0))</f>
        <v>330</v>
      </c>
      <c r="L3370" s="17"/>
      <c r="M3370" s="17"/>
      <c r="N3370" s="17"/>
      <c r="O3370" s="17">
        <f>IF(E3370=1,"",VLOOKUP(E3370,系数!$S$2:$AB$12,MATCH(属性!C3370,评级,0),1))</f>
        <v>0</v>
      </c>
    </row>
    <row r="3371" spans="1:15" ht="17.25" thickBot="1" x14ac:dyDescent="0.4">
      <c r="A3371" s="17">
        <f t="shared" si="104"/>
        <v>7100029</v>
      </c>
      <c r="B3371" s="17" t="s">
        <v>49</v>
      </c>
      <c r="C3371" s="15">
        <f>INDEX(装备!G:G,MATCH(属性!A3371,装备!A:A,0))</f>
        <v>12</v>
      </c>
      <c r="D3371" s="15" t="str">
        <f>INDEX(装备!E:E,MATCH(属性!A3371,装备!A:A,0))</f>
        <v>necklace</v>
      </c>
      <c r="E3371" s="14">
        <v>9</v>
      </c>
      <c r="F3371" s="17">
        <f>INT((VLOOKUP($C3371,装备数值,2,0)+VLOOKUP($C3371,装备数值,5,0)*($E3371-1))*VLOOKUP($D3371,系数!$K$2:$O$7,2,0))</f>
        <v>0</v>
      </c>
      <c r="G3371" s="17">
        <f>INT((VLOOKUP($C3371,装备数值,3,0)+VLOOKUP($C3371,装备数值,6,0)*($E3371-1))*VLOOKUP($D3371,系数!$K$2:$O$7,3,0))</f>
        <v>172</v>
      </c>
      <c r="H3371" s="17">
        <f t="shared" si="105"/>
        <v>172</v>
      </c>
      <c r="I3371" s="17">
        <f>INT((VLOOKUP($C3371,装备数值,4,0)+VLOOKUP($C3371,装备数值,7,0)*($E3371-1))*VLOOKUP($D3371,系数!$K$2:$O$7,4,0))</f>
        <v>0</v>
      </c>
      <c r="J3371" s="17">
        <f>INT((VLOOKUP($C3371,装备数值,4,0)+VLOOKUP($C3371,装备数值,7,0)*($E3371-1))*VLOOKUP($D3371,系数!$K$2:$O$7,5,0))</f>
        <v>0</v>
      </c>
      <c r="K3371" s="17">
        <f>INT(VLOOKUP(E3371,强化金币,2,1)*VLOOKUP(INDEX(装备!F:F,MATCH(属性!A3371,装备!A:A,0)),系数!$K$12:$M$15,3,0))</f>
        <v>385</v>
      </c>
      <c r="L3371" s="17"/>
      <c r="M3371" s="17"/>
      <c r="N3371" s="17"/>
      <c r="O3371" s="17">
        <f>IF(E3371=1,"",VLOOKUP(E3371,系数!$S$2:$AB$12,MATCH(属性!C3371,评级,0),1))</f>
        <v>0</v>
      </c>
    </row>
    <row r="3372" spans="1:15" ht="17.25" thickBot="1" x14ac:dyDescent="0.4">
      <c r="A3372" s="17">
        <f t="shared" si="104"/>
        <v>7100029</v>
      </c>
      <c r="B3372" s="17" t="s">
        <v>49</v>
      </c>
      <c r="C3372" s="15">
        <f>INDEX(装备!G:G,MATCH(属性!A3372,装备!A:A,0))</f>
        <v>12</v>
      </c>
      <c r="D3372" s="15" t="str">
        <f>INDEX(装备!E:E,MATCH(属性!A3372,装备!A:A,0))</f>
        <v>necklace</v>
      </c>
      <c r="E3372" s="14">
        <v>10</v>
      </c>
      <c r="F3372" s="17">
        <f>INT((VLOOKUP($C3372,装备数值,2,0)+VLOOKUP($C3372,装备数值,5,0)*($E3372-1))*VLOOKUP($D3372,系数!$K$2:$O$7,2,0))</f>
        <v>0</v>
      </c>
      <c r="G3372" s="17">
        <f>INT((VLOOKUP($C3372,装备数值,3,0)+VLOOKUP($C3372,装备数值,6,0)*($E3372-1))*VLOOKUP($D3372,系数!$K$2:$O$7,3,0))</f>
        <v>176</v>
      </c>
      <c r="H3372" s="17">
        <f t="shared" si="105"/>
        <v>176</v>
      </c>
      <c r="I3372" s="17">
        <f>INT((VLOOKUP($C3372,装备数值,4,0)+VLOOKUP($C3372,装备数值,7,0)*($E3372-1))*VLOOKUP($D3372,系数!$K$2:$O$7,4,0))</f>
        <v>0</v>
      </c>
      <c r="J3372" s="17">
        <f>INT((VLOOKUP($C3372,装备数值,4,0)+VLOOKUP($C3372,装备数值,7,0)*($E3372-1))*VLOOKUP($D3372,系数!$K$2:$O$7,5,0))</f>
        <v>0</v>
      </c>
      <c r="K3372" s="17">
        <f>INT(VLOOKUP(E3372,强化金币,2,1)*VLOOKUP(INDEX(装备!F:F,MATCH(属性!A3372,装备!A:A,0)),系数!$K$12:$M$15,3,0))</f>
        <v>440</v>
      </c>
      <c r="L3372" s="17"/>
      <c r="M3372" s="17"/>
      <c r="N3372" s="17"/>
      <c r="O3372" s="17">
        <f>IF(E3372=1,"",VLOOKUP(E3372,系数!$S$2:$AB$12,MATCH(属性!C3372,评级,0),1))</f>
        <v>0</v>
      </c>
    </row>
    <row r="3373" spans="1:15" ht="17.25" thickBot="1" x14ac:dyDescent="0.4">
      <c r="A3373" s="17">
        <f t="shared" si="104"/>
        <v>7100029</v>
      </c>
      <c r="B3373" s="17" t="s">
        <v>49</v>
      </c>
      <c r="C3373" s="15">
        <f>INDEX(装备!G:G,MATCH(属性!A3373,装备!A:A,0))</f>
        <v>12</v>
      </c>
      <c r="D3373" s="15" t="str">
        <f>INDEX(装备!E:E,MATCH(属性!A3373,装备!A:A,0))</f>
        <v>necklace</v>
      </c>
      <c r="E3373" s="14">
        <v>11</v>
      </c>
      <c r="F3373" s="17">
        <f>INT((VLOOKUP($C3373,装备数值,2,0)+VLOOKUP($C3373,装备数值,5,0)*($E3373-1))*VLOOKUP($D3373,系数!$K$2:$O$7,2,0))</f>
        <v>0</v>
      </c>
      <c r="G3373" s="17">
        <f>INT((VLOOKUP($C3373,装备数值,3,0)+VLOOKUP($C3373,装备数值,6,0)*($E3373-1))*VLOOKUP($D3373,系数!$K$2:$O$7,3,0))</f>
        <v>180</v>
      </c>
      <c r="H3373" s="17">
        <f t="shared" si="105"/>
        <v>180</v>
      </c>
      <c r="I3373" s="17">
        <f>INT((VLOOKUP($C3373,装备数值,4,0)+VLOOKUP($C3373,装备数值,7,0)*($E3373-1))*VLOOKUP($D3373,系数!$K$2:$O$7,4,0))</f>
        <v>0</v>
      </c>
      <c r="J3373" s="17">
        <f>INT((VLOOKUP($C3373,装备数值,4,0)+VLOOKUP($C3373,装备数值,7,0)*($E3373-1))*VLOOKUP($D3373,系数!$K$2:$O$7,5,0))</f>
        <v>0</v>
      </c>
      <c r="K3373" s="17">
        <f>INT(VLOOKUP(E3373,强化金币,2,1)*VLOOKUP(INDEX(装备!F:F,MATCH(属性!A3373,装备!A:A,0)),系数!$K$12:$M$15,3,0))</f>
        <v>495</v>
      </c>
      <c r="L3373" s="17"/>
      <c r="M3373" s="17"/>
      <c r="N3373" s="17"/>
      <c r="O3373" s="17">
        <f>IF(E3373=1,"",VLOOKUP(E3373,系数!$S$2:$AB$12,MATCH(属性!C3373,评级,0),1))</f>
        <v>0</v>
      </c>
    </row>
    <row r="3374" spans="1:15" ht="17.25" thickBot="1" x14ac:dyDescent="0.4">
      <c r="A3374" s="17">
        <f t="shared" si="104"/>
        <v>7100029</v>
      </c>
      <c r="B3374" s="17" t="s">
        <v>49</v>
      </c>
      <c r="C3374" s="15">
        <f>INDEX(装备!G:G,MATCH(属性!A3374,装备!A:A,0))</f>
        <v>12</v>
      </c>
      <c r="D3374" s="15" t="str">
        <f>INDEX(装备!E:E,MATCH(属性!A3374,装备!A:A,0))</f>
        <v>necklace</v>
      </c>
      <c r="E3374" s="14">
        <v>12</v>
      </c>
      <c r="F3374" s="17">
        <f>INT((VLOOKUP($C3374,装备数值,2,0)+VLOOKUP($C3374,装备数值,5,0)*($E3374-1))*VLOOKUP($D3374,系数!$K$2:$O$7,2,0))</f>
        <v>0</v>
      </c>
      <c r="G3374" s="17">
        <f>INT((VLOOKUP($C3374,装备数值,3,0)+VLOOKUP($C3374,装备数值,6,0)*($E3374-1))*VLOOKUP($D3374,系数!$K$2:$O$7,3,0))</f>
        <v>184</v>
      </c>
      <c r="H3374" s="17">
        <f t="shared" si="105"/>
        <v>184</v>
      </c>
      <c r="I3374" s="17">
        <f>INT((VLOOKUP($C3374,装备数值,4,0)+VLOOKUP($C3374,装备数值,7,0)*($E3374-1))*VLOOKUP($D3374,系数!$K$2:$O$7,4,0))</f>
        <v>0</v>
      </c>
      <c r="J3374" s="17">
        <f>INT((VLOOKUP($C3374,装备数值,4,0)+VLOOKUP($C3374,装备数值,7,0)*($E3374-1))*VLOOKUP($D3374,系数!$K$2:$O$7,5,0))</f>
        <v>0</v>
      </c>
      <c r="K3374" s="17">
        <f>INT(VLOOKUP(E3374,强化金币,2,1)*VLOOKUP(INDEX(装备!F:F,MATCH(属性!A3374,装备!A:A,0)),系数!$K$12:$M$15,3,0))</f>
        <v>550</v>
      </c>
      <c r="L3374" s="17"/>
      <c r="M3374" s="17"/>
      <c r="N3374" s="17"/>
      <c r="O3374" s="17">
        <f>IF(E3374=1,"",VLOOKUP(E3374,系数!$S$2:$AB$12,MATCH(属性!C3374,评级,0),1))</f>
        <v>0</v>
      </c>
    </row>
    <row r="3375" spans="1:15" ht="17.25" thickBot="1" x14ac:dyDescent="0.4">
      <c r="A3375" s="17">
        <f t="shared" si="104"/>
        <v>7100029</v>
      </c>
      <c r="B3375" s="17" t="s">
        <v>49</v>
      </c>
      <c r="C3375" s="15">
        <f>INDEX(装备!G:G,MATCH(属性!A3375,装备!A:A,0))</f>
        <v>12</v>
      </c>
      <c r="D3375" s="15" t="str">
        <f>INDEX(装备!E:E,MATCH(属性!A3375,装备!A:A,0))</f>
        <v>necklace</v>
      </c>
      <c r="E3375" s="14">
        <v>13</v>
      </c>
      <c r="F3375" s="17">
        <f>INT((VLOOKUP($C3375,装备数值,2,0)+VLOOKUP($C3375,装备数值,5,0)*($E3375-1))*VLOOKUP($D3375,系数!$K$2:$O$7,2,0))</f>
        <v>0</v>
      </c>
      <c r="G3375" s="17">
        <f>INT((VLOOKUP($C3375,装备数值,3,0)+VLOOKUP($C3375,装备数值,6,0)*($E3375-1))*VLOOKUP($D3375,系数!$K$2:$O$7,3,0))</f>
        <v>188</v>
      </c>
      <c r="H3375" s="17">
        <f t="shared" si="105"/>
        <v>188</v>
      </c>
      <c r="I3375" s="17">
        <f>INT((VLOOKUP($C3375,装备数值,4,0)+VLOOKUP($C3375,装备数值,7,0)*($E3375-1))*VLOOKUP($D3375,系数!$K$2:$O$7,4,0))</f>
        <v>0</v>
      </c>
      <c r="J3375" s="17">
        <f>INT((VLOOKUP($C3375,装备数值,4,0)+VLOOKUP($C3375,装备数值,7,0)*($E3375-1))*VLOOKUP($D3375,系数!$K$2:$O$7,5,0))</f>
        <v>0</v>
      </c>
      <c r="K3375" s="17">
        <f>INT(VLOOKUP(E3375,强化金币,2,1)*VLOOKUP(INDEX(装备!F:F,MATCH(属性!A3375,装备!A:A,0)),系数!$K$12:$M$15,3,0))</f>
        <v>660</v>
      </c>
      <c r="L3375" s="17"/>
      <c r="M3375" s="17"/>
      <c r="N3375" s="17"/>
      <c r="O3375" s="17">
        <f>IF(E3375=1,"",VLOOKUP(E3375,系数!$S$2:$AB$12,MATCH(属性!C3375,评级,0),1))</f>
        <v>0</v>
      </c>
    </row>
    <row r="3376" spans="1:15" ht="17.25" thickBot="1" x14ac:dyDescent="0.4">
      <c r="A3376" s="17">
        <f t="shared" si="104"/>
        <v>7100029</v>
      </c>
      <c r="B3376" s="17" t="s">
        <v>49</v>
      </c>
      <c r="C3376" s="15">
        <f>INDEX(装备!G:G,MATCH(属性!A3376,装备!A:A,0))</f>
        <v>12</v>
      </c>
      <c r="D3376" s="15" t="str">
        <f>INDEX(装备!E:E,MATCH(属性!A3376,装备!A:A,0))</f>
        <v>necklace</v>
      </c>
      <c r="E3376" s="14">
        <v>14</v>
      </c>
      <c r="F3376" s="17">
        <f>INT((VLOOKUP($C3376,装备数值,2,0)+VLOOKUP($C3376,装备数值,5,0)*($E3376-1))*VLOOKUP($D3376,系数!$K$2:$O$7,2,0))</f>
        <v>0</v>
      </c>
      <c r="G3376" s="17">
        <f>INT((VLOOKUP($C3376,装备数值,3,0)+VLOOKUP($C3376,装备数值,6,0)*($E3376-1))*VLOOKUP($D3376,系数!$K$2:$O$7,3,0))</f>
        <v>192</v>
      </c>
      <c r="H3376" s="17">
        <f t="shared" si="105"/>
        <v>192</v>
      </c>
      <c r="I3376" s="17">
        <f>INT((VLOOKUP($C3376,装备数值,4,0)+VLOOKUP($C3376,装备数值,7,0)*($E3376-1))*VLOOKUP($D3376,系数!$K$2:$O$7,4,0))</f>
        <v>0</v>
      </c>
      <c r="J3376" s="17">
        <f>INT((VLOOKUP($C3376,装备数值,4,0)+VLOOKUP($C3376,装备数值,7,0)*($E3376-1))*VLOOKUP($D3376,系数!$K$2:$O$7,5,0))</f>
        <v>0</v>
      </c>
      <c r="K3376" s="17">
        <f>INT(VLOOKUP(E3376,强化金币,2,1)*VLOOKUP(INDEX(装备!F:F,MATCH(属性!A3376,装备!A:A,0)),系数!$K$12:$M$15,3,0))</f>
        <v>770</v>
      </c>
      <c r="L3376" s="17"/>
      <c r="M3376" s="17"/>
      <c r="N3376" s="17"/>
      <c r="O3376" s="17">
        <f>IF(E3376=1,"",VLOOKUP(E3376,系数!$S$2:$AB$12,MATCH(属性!C3376,评级,0),1))</f>
        <v>0</v>
      </c>
    </row>
    <row r="3377" spans="1:15" ht="17.25" thickBot="1" x14ac:dyDescent="0.4">
      <c r="A3377" s="17">
        <f t="shared" si="104"/>
        <v>7100029</v>
      </c>
      <c r="B3377" s="17" t="s">
        <v>49</v>
      </c>
      <c r="C3377" s="15">
        <f>INDEX(装备!G:G,MATCH(属性!A3377,装备!A:A,0))</f>
        <v>12</v>
      </c>
      <c r="D3377" s="15" t="str">
        <f>INDEX(装备!E:E,MATCH(属性!A3377,装备!A:A,0))</f>
        <v>necklace</v>
      </c>
      <c r="E3377" s="14">
        <v>15</v>
      </c>
      <c r="F3377" s="17">
        <f>INT((VLOOKUP($C3377,装备数值,2,0)+VLOOKUP($C3377,装备数值,5,0)*($E3377-1))*VLOOKUP($D3377,系数!$K$2:$O$7,2,0))</f>
        <v>0</v>
      </c>
      <c r="G3377" s="17">
        <f>INT((VLOOKUP($C3377,装备数值,3,0)+VLOOKUP($C3377,装备数值,6,0)*($E3377-1))*VLOOKUP($D3377,系数!$K$2:$O$7,3,0))</f>
        <v>196</v>
      </c>
      <c r="H3377" s="17">
        <f t="shared" si="105"/>
        <v>196</v>
      </c>
      <c r="I3377" s="17">
        <f>INT((VLOOKUP($C3377,装备数值,4,0)+VLOOKUP($C3377,装备数值,7,0)*($E3377-1))*VLOOKUP($D3377,系数!$K$2:$O$7,4,0))</f>
        <v>0</v>
      </c>
      <c r="J3377" s="17">
        <f>INT((VLOOKUP($C3377,装备数值,4,0)+VLOOKUP($C3377,装备数值,7,0)*($E3377-1))*VLOOKUP($D3377,系数!$K$2:$O$7,5,0))</f>
        <v>0</v>
      </c>
      <c r="K3377" s="17">
        <f>INT(VLOOKUP(E3377,强化金币,2,1)*VLOOKUP(INDEX(装备!F:F,MATCH(属性!A3377,装备!A:A,0)),系数!$K$12:$M$15,3,0))</f>
        <v>880</v>
      </c>
      <c r="L3377" s="17"/>
      <c r="M3377" s="17"/>
      <c r="N3377" s="17"/>
      <c r="O3377" s="17">
        <f>IF(E3377=1,"",VLOOKUP(E3377,系数!$S$2:$AB$12,MATCH(属性!C3377,评级,0),1))</f>
        <v>0</v>
      </c>
    </row>
    <row r="3378" spans="1:15" ht="17.25" thickBot="1" x14ac:dyDescent="0.4">
      <c r="A3378" s="17">
        <f t="shared" si="104"/>
        <v>7100029</v>
      </c>
      <c r="B3378" s="17" t="s">
        <v>49</v>
      </c>
      <c r="C3378" s="15">
        <f>INDEX(装备!G:G,MATCH(属性!A3378,装备!A:A,0))</f>
        <v>12</v>
      </c>
      <c r="D3378" s="15" t="str">
        <f>INDEX(装备!E:E,MATCH(属性!A3378,装备!A:A,0))</f>
        <v>necklace</v>
      </c>
      <c r="E3378" s="14">
        <v>16</v>
      </c>
      <c r="F3378" s="17">
        <f>INT((VLOOKUP($C3378,装备数值,2,0)+VLOOKUP($C3378,装备数值,5,0)*($E3378-1))*VLOOKUP($D3378,系数!$K$2:$O$7,2,0))</f>
        <v>0</v>
      </c>
      <c r="G3378" s="17">
        <f>INT((VLOOKUP($C3378,装备数值,3,0)+VLOOKUP($C3378,装备数值,6,0)*($E3378-1))*VLOOKUP($D3378,系数!$K$2:$O$7,3,0))</f>
        <v>200</v>
      </c>
      <c r="H3378" s="17">
        <f t="shared" si="105"/>
        <v>200</v>
      </c>
      <c r="I3378" s="17">
        <f>INT((VLOOKUP($C3378,装备数值,4,0)+VLOOKUP($C3378,装备数值,7,0)*($E3378-1))*VLOOKUP($D3378,系数!$K$2:$O$7,4,0))</f>
        <v>0</v>
      </c>
      <c r="J3378" s="17">
        <f>INT((VLOOKUP($C3378,装备数值,4,0)+VLOOKUP($C3378,装备数值,7,0)*($E3378-1))*VLOOKUP($D3378,系数!$K$2:$O$7,5,0))</f>
        <v>0</v>
      </c>
      <c r="K3378" s="17">
        <f>INT(VLOOKUP(E3378,强化金币,2,1)*VLOOKUP(INDEX(装备!F:F,MATCH(属性!A3378,装备!A:A,0)),系数!$K$12:$M$15,3,0))</f>
        <v>990</v>
      </c>
      <c r="L3378" s="17"/>
      <c r="M3378" s="17"/>
      <c r="N3378" s="17"/>
      <c r="O3378" s="17">
        <f>IF(E3378=1,"",VLOOKUP(E3378,系数!$S$2:$AB$12,MATCH(属性!C3378,评级,0),1))</f>
        <v>0</v>
      </c>
    </row>
    <row r="3379" spans="1:15" ht="17.25" thickBot="1" x14ac:dyDescent="0.4">
      <c r="A3379" s="17">
        <f t="shared" si="104"/>
        <v>7100029</v>
      </c>
      <c r="B3379" s="17" t="s">
        <v>49</v>
      </c>
      <c r="C3379" s="15">
        <f>INDEX(装备!G:G,MATCH(属性!A3379,装备!A:A,0))</f>
        <v>12</v>
      </c>
      <c r="D3379" s="15" t="str">
        <f>INDEX(装备!E:E,MATCH(属性!A3379,装备!A:A,0))</f>
        <v>necklace</v>
      </c>
      <c r="E3379" s="14">
        <v>17</v>
      </c>
      <c r="F3379" s="17">
        <f>INT((VLOOKUP($C3379,装备数值,2,0)+VLOOKUP($C3379,装备数值,5,0)*($E3379-1))*VLOOKUP($D3379,系数!$K$2:$O$7,2,0))</f>
        <v>0</v>
      </c>
      <c r="G3379" s="17">
        <f>INT((VLOOKUP($C3379,装备数值,3,0)+VLOOKUP($C3379,装备数值,6,0)*($E3379-1))*VLOOKUP($D3379,系数!$K$2:$O$7,3,0))</f>
        <v>204</v>
      </c>
      <c r="H3379" s="17">
        <f t="shared" si="105"/>
        <v>204</v>
      </c>
      <c r="I3379" s="17">
        <f>INT((VLOOKUP($C3379,装备数值,4,0)+VLOOKUP($C3379,装备数值,7,0)*($E3379-1))*VLOOKUP($D3379,系数!$K$2:$O$7,4,0))</f>
        <v>0</v>
      </c>
      <c r="J3379" s="17">
        <f>INT((VLOOKUP($C3379,装备数值,4,0)+VLOOKUP($C3379,装备数值,7,0)*($E3379-1))*VLOOKUP($D3379,系数!$K$2:$O$7,5,0))</f>
        <v>0</v>
      </c>
      <c r="K3379" s="17">
        <f>INT(VLOOKUP(E3379,强化金币,2,1)*VLOOKUP(INDEX(装备!F:F,MATCH(属性!A3379,装备!A:A,0)),系数!$K$12:$M$15,3,0))</f>
        <v>1100</v>
      </c>
      <c r="L3379" s="17"/>
      <c r="M3379" s="17"/>
      <c r="N3379" s="17"/>
      <c r="O3379" s="17">
        <f>IF(E3379=1,"",VLOOKUP(E3379,系数!$S$2:$AB$12,MATCH(属性!C3379,评级,0),1))</f>
        <v>0</v>
      </c>
    </row>
    <row r="3380" spans="1:15" ht="17.25" thickBot="1" x14ac:dyDescent="0.4">
      <c r="A3380" s="17">
        <f t="shared" si="104"/>
        <v>7100029</v>
      </c>
      <c r="B3380" s="17" t="s">
        <v>49</v>
      </c>
      <c r="C3380" s="15">
        <f>INDEX(装备!G:G,MATCH(属性!A3380,装备!A:A,0))</f>
        <v>12</v>
      </c>
      <c r="D3380" s="15" t="str">
        <f>INDEX(装备!E:E,MATCH(属性!A3380,装备!A:A,0))</f>
        <v>necklace</v>
      </c>
      <c r="E3380" s="14">
        <v>18</v>
      </c>
      <c r="F3380" s="17">
        <f>INT((VLOOKUP($C3380,装备数值,2,0)+VLOOKUP($C3380,装备数值,5,0)*($E3380-1))*VLOOKUP($D3380,系数!$K$2:$O$7,2,0))</f>
        <v>0</v>
      </c>
      <c r="G3380" s="17">
        <f>INT((VLOOKUP($C3380,装备数值,3,0)+VLOOKUP($C3380,装备数值,6,0)*($E3380-1))*VLOOKUP($D3380,系数!$K$2:$O$7,3,0))</f>
        <v>208</v>
      </c>
      <c r="H3380" s="17">
        <f t="shared" si="105"/>
        <v>208</v>
      </c>
      <c r="I3380" s="17">
        <f>INT((VLOOKUP($C3380,装备数值,4,0)+VLOOKUP($C3380,装备数值,7,0)*($E3380-1))*VLOOKUP($D3380,系数!$K$2:$O$7,4,0))</f>
        <v>0</v>
      </c>
      <c r="J3380" s="17">
        <f>INT((VLOOKUP($C3380,装备数值,4,0)+VLOOKUP($C3380,装备数值,7,0)*($E3380-1))*VLOOKUP($D3380,系数!$K$2:$O$7,5,0))</f>
        <v>0</v>
      </c>
      <c r="K3380" s="17">
        <f>INT(VLOOKUP(E3380,强化金币,2,1)*VLOOKUP(INDEX(装备!F:F,MATCH(属性!A3380,装备!A:A,0)),系数!$K$12:$M$15,3,0))</f>
        <v>1210</v>
      </c>
      <c r="L3380" s="17"/>
      <c r="M3380" s="17"/>
      <c r="N3380" s="17"/>
      <c r="O3380" s="17">
        <f>IF(E3380=1,"",VLOOKUP(E3380,系数!$S$2:$AB$12,MATCH(属性!C3380,评级,0),1))</f>
        <v>0</v>
      </c>
    </row>
    <row r="3381" spans="1:15" ht="17.25" thickBot="1" x14ac:dyDescent="0.4">
      <c r="A3381" s="17">
        <f t="shared" si="104"/>
        <v>7100029</v>
      </c>
      <c r="B3381" s="17" t="s">
        <v>49</v>
      </c>
      <c r="C3381" s="15">
        <f>INDEX(装备!G:G,MATCH(属性!A3381,装备!A:A,0))</f>
        <v>12</v>
      </c>
      <c r="D3381" s="15" t="str">
        <f>INDEX(装备!E:E,MATCH(属性!A3381,装备!A:A,0))</f>
        <v>necklace</v>
      </c>
      <c r="E3381" s="14">
        <v>19</v>
      </c>
      <c r="F3381" s="17">
        <f>INT((VLOOKUP($C3381,装备数值,2,0)+VLOOKUP($C3381,装备数值,5,0)*($E3381-1))*VLOOKUP($D3381,系数!$K$2:$O$7,2,0))</f>
        <v>0</v>
      </c>
      <c r="G3381" s="17">
        <f>INT((VLOOKUP($C3381,装备数值,3,0)+VLOOKUP($C3381,装备数值,6,0)*($E3381-1))*VLOOKUP($D3381,系数!$K$2:$O$7,3,0))</f>
        <v>212</v>
      </c>
      <c r="H3381" s="17">
        <f t="shared" si="105"/>
        <v>212</v>
      </c>
      <c r="I3381" s="17">
        <f>INT((VLOOKUP($C3381,装备数值,4,0)+VLOOKUP($C3381,装备数值,7,0)*($E3381-1))*VLOOKUP($D3381,系数!$K$2:$O$7,4,0))</f>
        <v>0</v>
      </c>
      <c r="J3381" s="17">
        <f>INT((VLOOKUP($C3381,装备数值,4,0)+VLOOKUP($C3381,装备数值,7,0)*($E3381-1))*VLOOKUP($D3381,系数!$K$2:$O$7,5,0))</f>
        <v>0</v>
      </c>
      <c r="K3381" s="17">
        <f>INT(VLOOKUP(E3381,强化金币,2,1)*VLOOKUP(INDEX(装备!F:F,MATCH(属性!A3381,装备!A:A,0)),系数!$K$12:$M$15,3,0))</f>
        <v>1320</v>
      </c>
      <c r="L3381" s="17"/>
      <c r="M3381" s="17"/>
      <c r="N3381" s="17"/>
      <c r="O3381" s="17">
        <f>IF(E3381=1,"",VLOOKUP(E3381,系数!$S$2:$AB$12,MATCH(属性!C3381,评级,0),1))</f>
        <v>0</v>
      </c>
    </row>
    <row r="3382" spans="1:15" ht="17.25" thickBot="1" x14ac:dyDescent="0.4">
      <c r="A3382" s="17">
        <f t="shared" si="104"/>
        <v>7100029</v>
      </c>
      <c r="B3382" s="17" t="s">
        <v>49</v>
      </c>
      <c r="C3382" s="15">
        <f>INDEX(装备!G:G,MATCH(属性!A3382,装备!A:A,0))</f>
        <v>12</v>
      </c>
      <c r="D3382" s="15" t="str">
        <f>INDEX(装备!E:E,MATCH(属性!A3382,装备!A:A,0))</f>
        <v>necklace</v>
      </c>
      <c r="E3382" s="14">
        <v>20</v>
      </c>
      <c r="F3382" s="17">
        <f>INT((VLOOKUP($C3382,装备数值,2,0)+VLOOKUP($C3382,装备数值,5,0)*($E3382-1))*VLOOKUP($D3382,系数!$K$2:$O$7,2,0))</f>
        <v>0</v>
      </c>
      <c r="G3382" s="17">
        <f>INT((VLOOKUP($C3382,装备数值,3,0)+VLOOKUP($C3382,装备数值,6,0)*($E3382-1))*VLOOKUP($D3382,系数!$K$2:$O$7,3,0))</f>
        <v>216</v>
      </c>
      <c r="H3382" s="17">
        <f t="shared" si="105"/>
        <v>216</v>
      </c>
      <c r="I3382" s="17">
        <f>INT((VLOOKUP($C3382,装备数值,4,0)+VLOOKUP($C3382,装备数值,7,0)*($E3382-1))*VLOOKUP($D3382,系数!$K$2:$O$7,4,0))</f>
        <v>0</v>
      </c>
      <c r="J3382" s="17">
        <f>INT((VLOOKUP($C3382,装备数值,4,0)+VLOOKUP($C3382,装备数值,7,0)*($E3382-1))*VLOOKUP($D3382,系数!$K$2:$O$7,5,0))</f>
        <v>0</v>
      </c>
      <c r="K3382" s="17">
        <f>INT(VLOOKUP(E3382,强化金币,2,1)*VLOOKUP(INDEX(装备!F:F,MATCH(属性!A3382,装备!A:A,0)),系数!$K$12:$M$15,3,0))</f>
        <v>1430</v>
      </c>
      <c r="L3382" s="17"/>
      <c r="M3382" s="17"/>
      <c r="N3382" s="17"/>
      <c r="O3382" s="17">
        <f>IF(E3382=1,"",VLOOKUP(E3382,系数!$S$2:$AB$12,MATCH(属性!C3382,评级,0),1))</f>
        <v>0</v>
      </c>
    </row>
    <row r="3383" spans="1:15" ht="17.25" thickBot="1" x14ac:dyDescent="0.4">
      <c r="A3383" s="17">
        <f t="shared" si="104"/>
        <v>7100029</v>
      </c>
      <c r="B3383" s="17" t="s">
        <v>49</v>
      </c>
      <c r="C3383" s="15">
        <f>INDEX(装备!G:G,MATCH(属性!A3383,装备!A:A,0))</f>
        <v>12</v>
      </c>
      <c r="D3383" s="15" t="str">
        <f>INDEX(装备!E:E,MATCH(属性!A3383,装备!A:A,0))</f>
        <v>necklace</v>
      </c>
      <c r="E3383" s="14">
        <v>21</v>
      </c>
      <c r="F3383" s="17">
        <f>INT((VLOOKUP($C3383,装备数值,2,0)+VLOOKUP($C3383,装备数值,5,0)*($E3383-1))*VLOOKUP($D3383,系数!$K$2:$O$7,2,0))</f>
        <v>0</v>
      </c>
      <c r="G3383" s="17">
        <f>INT((VLOOKUP($C3383,装备数值,3,0)+VLOOKUP($C3383,装备数值,6,0)*($E3383-1))*VLOOKUP($D3383,系数!$K$2:$O$7,3,0))</f>
        <v>220</v>
      </c>
      <c r="H3383" s="17">
        <f t="shared" si="105"/>
        <v>220</v>
      </c>
      <c r="I3383" s="17">
        <f>INT((VLOOKUP($C3383,装备数值,4,0)+VLOOKUP($C3383,装备数值,7,0)*($E3383-1))*VLOOKUP($D3383,系数!$K$2:$O$7,4,0))</f>
        <v>0</v>
      </c>
      <c r="J3383" s="17">
        <f>INT((VLOOKUP($C3383,装备数值,4,0)+VLOOKUP($C3383,装备数值,7,0)*($E3383-1))*VLOOKUP($D3383,系数!$K$2:$O$7,5,0))</f>
        <v>0</v>
      </c>
      <c r="K3383" s="17">
        <f>INT(VLOOKUP(E3383,强化金币,2,1)*VLOOKUP(INDEX(装备!F:F,MATCH(属性!A3383,装备!A:A,0)),系数!$K$12:$M$15,3,0))</f>
        <v>1540</v>
      </c>
      <c r="L3383" s="17"/>
      <c r="M3383" s="17"/>
      <c r="N3383" s="17"/>
      <c r="O3383" s="17">
        <f>IF(E3383=1,"",VLOOKUP(E3383,系数!$S$2:$AB$12,MATCH(属性!C3383,评级,0),1))</f>
        <v>0</v>
      </c>
    </row>
    <row r="3384" spans="1:15" ht="17.25" thickBot="1" x14ac:dyDescent="0.4">
      <c r="A3384" s="17">
        <f t="shared" si="104"/>
        <v>7100029</v>
      </c>
      <c r="B3384" s="17" t="s">
        <v>49</v>
      </c>
      <c r="C3384" s="15">
        <f>INDEX(装备!G:G,MATCH(属性!A3384,装备!A:A,0))</f>
        <v>12</v>
      </c>
      <c r="D3384" s="15" t="str">
        <f>INDEX(装备!E:E,MATCH(属性!A3384,装备!A:A,0))</f>
        <v>necklace</v>
      </c>
      <c r="E3384" s="14">
        <v>22</v>
      </c>
      <c r="F3384" s="17">
        <f>INT((VLOOKUP($C3384,装备数值,2,0)+VLOOKUP($C3384,装备数值,5,0)*($E3384-1))*VLOOKUP($D3384,系数!$K$2:$O$7,2,0))</f>
        <v>0</v>
      </c>
      <c r="G3384" s="17">
        <f>INT((VLOOKUP($C3384,装备数值,3,0)+VLOOKUP($C3384,装备数值,6,0)*($E3384-1))*VLOOKUP($D3384,系数!$K$2:$O$7,3,0))</f>
        <v>224</v>
      </c>
      <c r="H3384" s="17">
        <f t="shared" si="105"/>
        <v>224</v>
      </c>
      <c r="I3384" s="17">
        <f>INT((VLOOKUP($C3384,装备数值,4,0)+VLOOKUP($C3384,装备数值,7,0)*($E3384-1))*VLOOKUP($D3384,系数!$K$2:$O$7,4,0))</f>
        <v>0</v>
      </c>
      <c r="J3384" s="17">
        <f>INT((VLOOKUP($C3384,装备数值,4,0)+VLOOKUP($C3384,装备数值,7,0)*($E3384-1))*VLOOKUP($D3384,系数!$K$2:$O$7,5,0))</f>
        <v>0</v>
      </c>
      <c r="K3384" s="17">
        <f>INT(VLOOKUP(E3384,强化金币,2,1)*VLOOKUP(INDEX(装备!F:F,MATCH(属性!A3384,装备!A:A,0)),系数!$K$12:$M$15,3,0))</f>
        <v>1650</v>
      </c>
      <c r="L3384" s="17"/>
      <c r="M3384" s="17"/>
      <c r="N3384" s="17"/>
      <c r="O3384" s="17">
        <f>IF(E3384=1,"",VLOOKUP(E3384,系数!$S$2:$AB$12,MATCH(属性!C3384,评级,0),1))</f>
        <v>0</v>
      </c>
    </row>
    <row r="3385" spans="1:15" ht="17.25" thickBot="1" x14ac:dyDescent="0.4">
      <c r="A3385" s="17">
        <f t="shared" si="104"/>
        <v>7100029</v>
      </c>
      <c r="B3385" s="17" t="s">
        <v>49</v>
      </c>
      <c r="C3385" s="15">
        <f>INDEX(装备!G:G,MATCH(属性!A3385,装备!A:A,0))</f>
        <v>12</v>
      </c>
      <c r="D3385" s="15" t="str">
        <f>INDEX(装备!E:E,MATCH(属性!A3385,装备!A:A,0))</f>
        <v>necklace</v>
      </c>
      <c r="E3385" s="14">
        <v>23</v>
      </c>
      <c r="F3385" s="17">
        <f>INT((VLOOKUP($C3385,装备数值,2,0)+VLOOKUP($C3385,装备数值,5,0)*($E3385-1))*VLOOKUP($D3385,系数!$K$2:$O$7,2,0))</f>
        <v>0</v>
      </c>
      <c r="G3385" s="17">
        <f>INT((VLOOKUP($C3385,装备数值,3,0)+VLOOKUP($C3385,装备数值,6,0)*($E3385-1))*VLOOKUP($D3385,系数!$K$2:$O$7,3,0))</f>
        <v>228</v>
      </c>
      <c r="H3385" s="17">
        <f t="shared" si="105"/>
        <v>228</v>
      </c>
      <c r="I3385" s="17">
        <f>INT((VLOOKUP($C3385,装备数值,4,0)+VLOOKUP($C3385,装备数值,7,0)*($E3385-1))*VLOOKUP($D3385,系数!$K$2:$O$7,4,0))</f>
        <v>0</v>
      </c>
      <c r="J3385" s="17">
        <f>INT((VLOOKUP($C3385,装备数值,4,0)+VLOOKUP($C3385,装备数值,7,0)*($E3385-1))*VLOOKUP($D3385,系数!$K$2:$O$7,5,0))</f>
        <v>0</v>
      </c>
      <c r="K3385" s="17">
        <f>INT(VLOOKUP(E3385,强化金币,2,1)*VLOOKUP(INDEX(装备!F:F,MATCH(属性!A3385,装备!A:A,0)),系数!$K$12:$M$15,3,0))</f>
        <v>1760</v>
      </c>
      <c r="L3385" s="17"/>
      <c r="M3385" s="17"/>
      <c r="N3385" s="17"/>
      <c r="O3385" s="17">
        <f>IF(E3385=1,"",VLOOKUP(E3385,系数!$S$2:$AB$12,MATCH(属性!C3385,评级,0),1))</f>
        <v>0</v>
      </c>
    </row>
    <row r="3386" spans="1:15" ht="17.25" thickBot="1" x14ac:dyDescent="0.4">
      <c r="A3386" s="17">
        <f t="shared" si="104"/>
        <v>7100029</v>
      </c>
      <c r="B3386" s="17" t="s">
        <v>49</v>
      </c>
      <c r="C3386" s="15">
        <f>INDEX(装备!G:G,MATCH(属性!A3386,装备!A:A,0))</f>
        <v>12</v>
      </c>
      <c r="D3386" s="15" t="str">
        <f>INDEX(装备!E:E,MATCH(属性!A3386,装备!A:A,0))</f>
        <v>necklace</v>
      </c>
      <c r="E3386" s="14">
        <v>24</v>
      </c>
      <c r="F3386" s="17">
        <f>INT((VLOOKUP($C3386,装备数值,2,0)+VLOOKUP($C3386,装备数值,5,0)*($E3386-1))*VLOOKUP($D3386,系数!$K$2:$O$7,2,0))</f>
        <v>0</v>
      </c>
      <c r="G3386" s="17">
        <f>INT((VLOOKUP($C3386,装备数值,3,0)+VLOOKUP($C3386,装备数值,6,0)*($E3386-1))*VLOOKUP($D3386,系数!$K$2:$O$7,3,0))</f>
        <v>232</v>
      </c>
      <c r="H3386" s="17">
        <f t="shared" si="105"/>
        <v>232</v>
      </c>
      <c r="I3386" s="17">
        <f>INT((VLOOKUP($C3386,装备数值,4,0)+VLOOKUP($C3386,装备数值,7,0)*($E3386-1))*VLOOKUP($D3386,系数!$K$2:$O$7,4,0))</f>
        <v>0</v>
      </c>
      <c r="J3386" s="17">
        <f>INT((VLOOKUP($C3386,装备数值,4,0)+VLOOKUP($C3386,装备数值,7,0)*($E3386-1))*VLOOKUP($D3386,系数!$K$2:$O$7,5,0))</f>
        <v>0</v>
      </c>
      <c r="K3386" s="17">
        <f>INT(VLOOKUP(E3386,强化金币,2,1)*VLOOKUP(INDEX(装备!F:F,MATCH(属性!A3386,装备!A:A,0)),系数!$K$12:$M$15,3,0))</f>
        <v>1870</v>
      </c>
      <c r="L3386" s="17"/>
      <c r="M3386" s="17"/>
      <c r="N3386" s="17"/>
      <c r="O3386" s="17">
        <f>IF(E3386=1,"",VLOOKUP(E3386,系数!$S$2:$AB$12,MATCH(属性!C3386,评级,0),1))</f>
        <v>0</v>
      </c>
    </row>
    <row r="3387" spans="1:15" ht="17.25" thickBot="1" x14ac:dyDescent="0.4">
      <c r="A3387" s="17">
        <f t="shared" si="104"/>
        <v>7100029</v>
      </c>
      <c r="B3387" s="17" t="s">
        <v>49</v>
      </c>
      <c r="C3387" s="15">
        <f>INDEX(装备!G:G,MATCH(属性!A3387,装备!A:A,0))</f>
        <v>12</v>
      </c>
      <c r="D3387" s="15" t="str">
        <f>INDEX(装备!E:E,MATCH(属性!A3387,装备!A:A,0))</f>
        <v>necklace</v>
      </c>
      <c r="E3387" s="14">
        <v>25</v>
      </c>
      <c r="F3387" s="17">
        <f>INT((VLOOKUP($C3387,装备数值,2,0)+VLOOKUP($C3387,装备数值,5,0)*($E3387-1))*VLOOKUP($D3387,系数!$K$2:$O$7,2,0))</f>
        <v>0</v>
      </c>
      <c r="G3387" s="17">
        <f>INT((VLOOKUP($C3387,装备数值,3,0)+VLOOKUP($C3387,装备数值,6,0)*($E3387-1))*VLOOKUP($D3387,系数!$K$2:$O$7,3,0))</f>
        <v>236</v>
      </c>
      <c r="H3387" s="17">
        <f t="shared" si="105"/>
        <v>236</v>
      </c>
      <c r="I3387" s="17">
        <f>INT((VLOOKUP($C3387,装备数值,4,0)+VLOOKUP($C3387,装备数值,7,0)*($E3387-1))*VLOOKUP($D3387,系数!$K$2:$O$7,4,0))</f>
        <v>0</v>
      </c>
      <c r="J3387" s="17">
        <f>INT((VLOOKUP($C3387,装备数值,4,0)+VLOOKUP($C3387,装备数值,7,0)*($E3387-1))*VLOOKUP($D3387,系数!$K$2:$O$7,5,0))</f>
        <v>0</v>
      </c>
      <c r="K3387" s="17">
        <f>INT(VLOOKUP(E3387,强化金币,2,1)*VLOOKUP(INDEX(装备!F:F,MATCH(属性!A3387,装备!A:A,0)),系数!$K$12:$M$15,3,0))</f>
        <v>1980</v>
      </c>
      <c r="L3387" s="17"/>
      <c r="M3387" s="17"/>
      <c r="N3387" s="17"/>
      <c r="O3387" s="17">
        <f>IF(E3387=1,"",VLOOKUP(E3387,系数!$S$2:$AB$12,MATCH(属性!C3387,评级,0),1))</f>
        <v>0</v>
      </c>
    </row>
    <row r="3388" spans="1:15" ht="17.25" thickBot="1" x14ac:dyDescent="0.4">
      <c r="A3388" s="17">
        <f t="shared" ref="A3388:A3451" si="106">A3268+1</f>
        <v>7100029</v>
      </c>
      <c r="B3388" s="17" t="s">
        <v>49</v>
      </c>
      <c r="C3388" s="15">
        <f>INDEX(装备!G:G,MATCH(属性!A3388,装备!A:A,0))</f>
        <v>12</v>
      </c>
      <c r="D3388" s="15" t="str">
        <f>INDEX(装备!E:E,MATCH(属性!A3388,装备!A:A,0))</f>
        <v>necklace</v>
      </c>
      <c r="E3388" s="14">
        <v>26</v>
      </c>
      <c r="F3388" s="17">
        <f>INT((VLOOKUP($C3388,装备数值,2,0)+VLOOKUP($C3388,装备数值,5,0)*($E3388-1))*VLOOKUP($D3388,系数!$K$2:$O$7,2,0))</f>
        <v>0</v>
      </c>
      <c r="G3388" s="17">
        <f>INT((VLOOKUP($C3388,装备数值,3,0)+VLOOKUP($C3388,装备数值,6,0)*($E3388-1))*VLOOKUP($D3388,系数!$K$2:$O$7,3,0))</f>
        <v>240</v>
      </c>
      <c r="H3388" s="17">
        <f t="shared" si="105"/>
        <v>240</v>
      </c>
      <c r="I3388" s="17">
        <f>INT((VLOOKUP($C3388,装备数值,4,0)+VLOOKUP($C3388,装备数值,7,0)*($E3388-1))*VLOOKUP($D3388,系数!$K$2:$O$7,4,0))</f>
        <v>0</v>
      </c>
      <c r="J3388" s="17">
        <f>INT((VLOOKUP($C3388,装备数值,4,0)+VLOOKUP($C3388,装备数值,7,0)*($E3388-1))*VLOOKUP($D3388,系数!$K$2:$O$7,5,0))</f>
        <v>0</v>
      </c>
      <c r="K3388" s="17">
        <f>INT(VLOOKUP(E3388,强化金币,2,1)*VLOOKUP(INDEX(装备!F:F,MATCH(属性!A3388,装备!A:A,0)),系数!$K$12:$M$15,3,0))</f>
        <v>2090</v>
      </c>
      <c r="L3388" s="17"/>
      <c r="M3388" s="17"/>
      <c r="N3388" s="17"/>
      <c r="O3388" s="17">
        <f>IF(E3388=1,"",VLOOKUP(E3388,系数!$S$2:$AB$12,MATCH(属性!C3388,评级,0),1))</f>
        <v>0</v>
      </c>
    </row>
    <row r="3389" spans="1:15" ht="17.25" thickBot="1" x14ac:dyDescent="0.4">
      <c r="A3389" s="17">
        <f t="shared" si="106"/>
        <v>7100029</v>
      </c>
      <c r="B3389" s="17" t="s">
        <v>49</v>
      </c>
      <c r="C3389" s="15">
        <f>INDEX(装备!G:G,MATCH(属性!A3389,装备!A:A,0))</f>
        <v>12</v>
      </c>
      <c r="D3389" s="15" t="str">
        <f>INDEX(装备!E:E,MATCH(属性!A3389,装备!A:A,0))</f>
        <v>necklace</v>
      </c>
      <c r="E3389" s="14">
        <v>27</v>
      </c>
      <c r="F3389" s="17">
        <f>INT((VLOOKUP($C3389,装备数值,2,0)+VLOOKUP($C3389,装备数值,5,0)*($E3389-1))*VLOOKUP($D3389,系数!$K$2:$O$7,2,0))</f>
        <v>0</v>
      </c>
      <c r="G3389" s="17">
        <f>INT((VLOOKUP($C3389,装备数值,3,0)+VLOOKUP($C3389,装备数值,6,0)*($E3389-1))*VLOOKUP($D3389,系数!$K$2:$O$7,3,0))</f>
        <v>244</v>
      </c>
      <c r="H3389" s="17">
        <f t="shared" si="105"/>
        <v>244</v>
      </c>
      <c r="I3389" s="17">
        <f>INT((VLOOKUP($C3389,装备数值,4,0)+VLOOKUP($C3389,装备数值,7,0)*($E3389-1))*VLOOKUP($D3389,系数!$K$2:$O$7,4,0))</f>
        <v>0</v>
      </c>
      <c r="J3389" s="17">
        <f>INT((VLOOKUP($C3389,装备数值,4,0)+VLOOKUP($C3389,装备数值,7,0)*($E3389-1))*VLOOKUP($D3389,系数!$K$2:$O$7,5,0))</f>
        <v>0</v>
      </c>
      <c r="K3389" s="17">
        <f>INT(VLOOKUP(E3389,强化金币,2,1)*VLOOKUP(INDEX(装备!F:F,MATCH(属性!A3389,装备!A:A,0)),系数!$K$12:$M$15,3,0))</f>
        <v>2200</v>
      </c>
      <c r="L3389" s="17"/>
      <c r="M3389" s="17"/>
      <c r="N3389" s="17"/>
      <c r="O3389" s="17">
        <f>IF(E3389=1,"",VLOOKUP(E3389,系数!$S$2:$AB$12,MATCH(属性!C3389,评级,0),1))</f>
        <v>0</v>
      </c>
    </row>
    <row r="3390" spans="1:15" ht="17.25" thickBot="1" x14ac:dyDescent="0.4">
      <c r="A3390" s="17">
        <f t="shared" si="106"/>
        <v>7100029</v>
      </c>
      <c r="B3390" s="17" t="s">
        <v>49</v>
      </c>
      <c r="C3390" s="15">
        <f>INDEX(装备!G:G,MATCH(属性!A3390,装备!A:A,0))</f>
        <v>12</v>
      </c>
      <c r="D3390" s="15" t="str">
        <f>INDEX(装备!E:E,MATCH(属性!A3390,装备!A:A,0))</f>
        <v>necklace</v>
      </c>
      <c r="E3390" s="14">
        <v>28</v>
      </c>
      <c r="F3390" s="17">
        <f>INT((VLOOKUP($C3390,装备数值,2,0)+VLOOKUP($C3390,装备数值,5,0)*($E3390-1))*VLOOKUP($D3390,系数!$K$2:$O$7,2,0))</f>
        <v>0</v>
      </c>
      <c r="G3390" s="17">
        <f>INT((VLOOKUP($C3390,装备数值,3,0)+VLOOKUP($C3390,装备数值,6,0)*($E3390-1))*VLOOKUP($D3390,系数!$K$2:$O$7,3,0))</f>
        <v>248</v>
      </c>
      <c r="H3390" s="17">
        <f t="shared" si="105"/>
        <v>248</v>
      </c>
      <c r="I3390" s="17">
        <f>INT((VLOOKUP($C3390,装备数值,4,0)+VLOOKUP($C3390,装备数值,7,0)*($E3390-1))*VLOOKUP($D3390,系数!$K$2:$O$7,4,0))</f>
        <v>0</v>
      </c>
      <c r="J3390" s="17">
        <f>INT((VLOOKUP($C3390,装备数值,4,0)+VLOOKUP($C3390,装备数值,7,0)*($E3390-1))*VLOOKUP($D3390,系数!$K$2:$O$7,5,0))</f>
        <v>0</v>
      </c>
      <c r="K3390" s="17">
        <f>INT(VLOOKUP(E3390,强化金币,2,1)*VLOOKUP(INDEX(装备!F:F,MATCH(属性!A3390,装备!A:A,0)),系数!$K$12:$M$15,3,0))</f>
        <v>2310</v>
      </c>
      <c r="L3390" s="17"/>
      <c r="M3390" s="17"/>
      <c r="N3390" s="17"/>
      <c r="O3390" s="17">
        <f>IF(E3390=1,"",VLOOKUP(E3390,系数!$S$2:$AB$12,MATCH(属性!C3390,评级,0),1))</f>
        <v>0</v>
      </c>
    </row>
    <row r="3391" spans="1:15" ht="17.25" thickBot="1" x14ac:dyDescent="0.4">
      <c r="A3391" s="17">
        <f t="shared" si="106"/>
        <v>7100029</v>
      </c>
      <c r="B3391" s="17" t="s">
        <v>49</v>
      </c>
      <c r="C3391" s="15">
        <f>INDEX(装备!G:G,MATCH(属性!A3391,装备!A:A,0))</f>
        <v>12</v>
      </c>
      <c r="D3391" s="15" t="str">
        <f>INDEX(装备!E:E,MATCH(属性!A3391,装备!A:A,0))</f>
        <v>necklace</v>
      </c>
      <c r="E3391" s="14">
        <v>29</v>
      </c>
      <c r="F3391" s="17">
        <f>INT((VLOOKUP($C3391,装备数值,2,0)+VLOOKUP($C3391,装备数值,5,0)*($E3391-1))*VLOOKUP($D3391,系数!$K$2:$O$7,2,0))</f>
        <v>0</v>
      </c>
      <c r="G3391" s="17">
        <f>INT((VLOOKUP($C3391,装备数值,3,0)+VLOOKUP($C3391,装备数值,6,0)*($E3391-1))*VLOOKUP($D3391,系数!$K$2:$O$7,3,0))</f>
        <v>252</v>
      </c>
      <c r="H3391" s="17">
        <f t="shared" si="105"/>
        <v>252</v>
      </c>
      <c r="I3391" s="17">
        <f>INT((VLOOKUP($C3391,装备数值,4,0)+VLOOKUP($C3391,装备数值,7,0)*($E3391-1))*VLOOKUP($D3391,系数!$K$2:$O$7,4,0))</f>
        <v>0</v>
      </c>
      <c r="J3391" s="17">
        <f>INT((VLOOKUP($C3391,装备数值,4,0)+VLOOKUP($C3391,装备数值,7,0)*($E3391-1))*VLOOKUP($D3391,系数!$K$2:$O$7,5,0))</f>
        <v>0</v>
      </c>
      <c r="K3391" s="17">
        <f>INT(VLOOKUP(E3391,强化金币,2,1)*VLOOKUP(INDEX(装备!F:F,MATCH(属性!A3391,装备!A:A,0)),系数!$K$12:$M$15,3,0))</f>
        <v>2475</v>
      </c>
      <c r="L3391" s="17"/>
      <c r="M3391" s="17"/>
      <c r="N3391" s="17"/>
      <c r="O3391" s="17">
        <f>IF(E3391=1,"",VLOOKUP(E3391,系数!$S$2:$AB$12,MATCH(属性!C3391,评级,0),1))</f>
        <v>0</v>
      </c>
    </row>
    <row r="3392" spans="1:15" ht="17.25" thickBot="1" x14ac:dyDescent="0.4">
      <c r="A3392" s="17">
        <f t="shared" si="106"/>
        <v>7100029</v>
      </c>
      <c r="B3392" s="17" t="s">
        <v>49</v>
      </c>
      <c r="C3392" s="15">
        <f>INDEX(装备!G:G,MATCH(属性!A3392,装备!A:A,0))</f>
        <v>12</v>
      </c>
      <c r="D3392" s="15" t="str">
        <f>INDEX(装备!E:E,MATCH(属性!A3392,装备!A:A,0))</f>
        <v>necklace</v>
      </c>
      <c r="E3392" s="14">
        <v>30</v>
      </c>
      <c r="F3392" s="17">
        <f>INT((VLOOKUP($C3392,装备数值,2,0)+VLOOKUP($C3392,装备数值,5,0)*($E3392-1))*VLOOKUP($D3392,系数!$K$2:$O$7,2,0))</f>
        <v>0</v>
      </c>
      <c r="G3392" s="17">
        <f>INT((VLOOKUP($C3392,装备数值,3,0)+VLOOKUP($C3392,装备数值,6,0)*($E3392-1))*VLOOKUP($D3392,系数!$K$2:$O$7,3,0))</f>
        <v>256</v>
      </c>
      <c r="H3392" s="17">
        <f t="shared" si="105"/>
        <v>256</v>
      </c>
      <c r="I3392" s="17">
        <f>INT((VLOOKUP($C3392,装备数值,4,0)+VLOOKUP($C3392,装备数值,7,0)*($E3392-1))*VLOOKUP($D3392,系数!$K$2:$O$7,4,0))</f>
        <v>0</v>
      </c>
      <c r="J3392" s="17">
        <f>INT((VLOOKUP($C3392,装备数值,4,0)+VLOOKUP($C3392,装备数值,7,0)*($E3392-1))*VLOOKUP($D3392,系数!$K$2:$O$7,5,0))</f>
        <v>0</v>
      </c>
      <c r="K3392" s="17">
        <f>INT(VLOOKUP(E3392,强化金币,2,1)*VLOOKUP(INDEX(装备!F:F,MATCH(属性!A3392,装备!A:A,0)),系数!$K$12:$M$15,3,0))</f>
        <v>2750</v>
      </c>
      <c r="L3392" s="17"/>
      <c r="M3392" s="17"/>
      <c r="N3392" s="17"/>
      <c r="O3392" s="17">
        <f>IF(E3392=1,"",VLOOKUP(E3392,系数!$S$2:$AB$12,MATCH(属性!C3392,评级,0),1))</f>
        <v>0</v>
      </c>
    </row>
    <row r="3393" spans="1:15" ht="17.25" thickBot="1" x14ac:dyDescent="0.4">
      <c r="A3393" s="17">
        <f t="shared" si="106"/>
        <v>7100029</v>
      </c>
      <c r="B3393" s="17" t="s">
        <v>49</v>
      </c>
      <c r="C3393" s="15">
        <f>INDEX(装备!G:G,MATCH(属性!A3393,装备!A:A,0))</f>
        <v>12</v>
      </c>
      <c r="D3393" s="15" t="str">
        <f>INDEX(装备!E:E,MATCH(属性!A3393,装备!A:A,0))</f>
        <v>necklace</v>
      </c>
      <c r="E3393" s="14">
        <v>31</v>
      </c>
      <c r="F3393" s="17">
        <f>INT((VLOOKUP($C3393,装备数值,2,0)+VLOOKUP($C3393,装备数值,5,0)*($E3393-1))*VLOOKUP($D3393,系数!$K$2:$O$7,2,0))</f>
        <v>0</v>
      </c>
      <c r="G3393" s="17">
        <f>INT((VLOOKUP($C3393,装备数值,3,0)+VLOOKUP($C3393,装备数值,6,0)*($E3393-1))*VLOOKUP($D3393,系数!$K$2:$O$7,3,0))</f>
        <v>260</v>
      </c>
      <c r="H3393" s="17">
        <f t="shared" si="105"/>
        <v>260</v>
      </c>
      <c r="I3393" s="17">
        <f>INT((VLOOKUP($C3393,装备数值,4,0)+VLOOKUP($C3393,装备数值,7,0)*($E3393-1))*VLOOKUP($D3393,系数!$K$2:$O$7,4,0))</f>
        <v>0</v>
      </c>
      <c r="J3393" s="17">
        <f>INT((VLOOKUP($C3393,装备数值,4,0)+VLOOKUP($C3393,装备数值,7,0)*($E3393-1))*VLOOKUP($D3393,系数!$K$2:$O$7,5,0))</f>
        <v>0</v>
      </c>
      <c r="K3393" s="17">
        <f>INT(VLOOKUP(E3393,强化金币,2,1)*VLOOKUP(INDEX(装备!F:F,MATCH(属性!A3393,装备!A:A,0)),系数!$K$12:$M$15,3,0))</f>
        <v>3025</v>
      </c>
      <c r="L3393" s="17"/>
      <c r="M3393" s="17"/>
      <c r="N3393" s="17"/>
      <c r="O3393" s="17">
        <f>IF(E3393=1,"",VLOOKUP(E3393,系数!$S$2:$AB$12,MATCH(属性!C3393,评级,0),1))</f>
        <v>0</v>
      </c>
    </row>
    <row r="3394" spans="1:15" ht="17.25" thickBot="1" x14ac:dyDescent="0.4">
      <c r="A3394" s="17">
        <f t="shared" si="106"/>
        <v>7100029</v>
      </c>
      <c r="B3394" s="17" t="s">
        <v>49</v>
      </c>
      <c r="C3394" s="15">
        <f>INDEX(装备!G:G,MATCH(属性!A3394,装备!A:A,0))</f>
        <v>12</v>
      </c>
      <c r="D3394" s="15" t="str">
        <f>INDEX(装备!E:E,MATCH(属性!A3394,装备!A:A,0))</f>
        <v>necklace</v>
      </c>
      <c r="E3394" s="14">
        <v>32</v>
      </c>
      <c r="F3394" s="17">
        <f>INT((VLOOKUP($C3394,装备数值,2,0)+VLOOKUP($C3394,装备数值,5,0)*($E3394-1))*VLOOKUP($D3394,系数!$K$2:$O$7,2,0))</f>
        <v>0</v>
      </c>
      <c r="G3394" s="17">
        <f>INT((VLOOKUP($C3394,装备数值,3,0)+VLOOKUP($C3394,装备数值,6,0)*($E3394-1))*VLOOKUP($D3394,系数!$K$2:$O$7,3,0))</f>
        <v>264</v>
      </c>
      <c r="H3394" s="17">
        <f t="shared" si="105"/>
        <v>264</v>
      </c>
      <c r="I3394" s="17">
        <f>INT((VLOOKUP($C3394,装备数值,4,0)+VLOOKUP($C3394,装备数值,7,0)*($E3394-1))*VLOOKUP($D3394,系数!$K$2:$O$7,4,0))</f>
        <v>0</v>
      </c>
      <c r="J3394" s="17">
        <f>INT((VLOOKUP($C3394,装备数值,4,0)+VLOOKUP($C3394,装备数值,7,0)*($E3394-1))*VLOOKUP($D3394,系数!$K$2:$O$7,5,0))</f>
        <v>0</v>
      </c>
      <c r="K3394" s="17">
        <f>INT(VLOOKUP(E3394,强化金币,2,1)*VLOOKUP(INDEX(装备!F:F,MATCH(属性!A3394,装备!A:A,0)),系数!$K$12:$M$15,3,0))</f>
        <v>3300</v>
      </c>
      <c r="L3394" s="17"/>
      <c r="M3394" s="17"/>
      <c r="N3394" s="17"/>
      <c r="O3394" s="17">
        <f>IF(E3394=1,"",VLOOKUP(E3394,系数!$S$2:$AB$12,MATCH(属性!C3394,评级,0),1))</f>
        <v>0</v>
      </c>
    </row>
    <row r="3395" spans="1:15" ht="17.25" thickBot="1" x14ac:dyDescent="0.4">
      <c r="A3395" s="17">
        <f t="shared" si="106"/>
        <v>7100029</v>
      </c>
      <c r="B3395" s="17" t="s">
        <v>49</v>
      </c>
      <c r="C3395" s="15">
        <f>INDEX(装备!G:G,MATCH(属性!A3395,装备!A:A,0))</f>
        <v>12</v>
      </c>
      <c r="D3395" s="15" t="str">
        <f>INDEX(装备!E:E,MATCH(属性!A3395,装备!A:A,0))</f>
        <v>necklace</v>
      </c>
      <c r="E3395" s="14">
        <v>33</v>
      </c>
      <c r="F3395" s="17">
        <f>INT((VLOOKUP($C3395,装备数值,2,0)+VLOOKUP($C3395,装备数值,5,0)*($E3395-1))*VLOOKUP($D3395,系数!$K$2:$O$7,2,0))</f>
        <v>0</v>
      </c>
      <c r="G3395" s="17">
        <f>INT((VLOOKUP($C3395,装备数值,3,0)+VLOOKUP($C3395,装备数值,6,0)*($E3395-1))*VLOOKUP($D3395,系数!$K$2:$O$7,3,0))</f>
        <v>268</v>
      </c>
      <c r="H3395" s="17">
        <f t="shared" si="105"/>
        <v>268</v>
      </c>
      <c r="I3395" s="17">
        <f>INT((VLOOKUP($C3395,装备数值,4,0)+VLOOKUP($C3395,装备数值,7,0)*($E3395-1))*VLOOKUP($D3395,系数!$K$2:$O$7,4,0))</f>
        <v>0</v>
      </c>
      <c r="J3395" s="17">
        <f>INT((VLOOKUP($C3395,装备数值,4,0)+VLOOKUP($C3395,装备数值,7,0)*($E3395-1))*VLOOKUP($D3395,系数!$K$2:$O$7,5,0))</f>
        <v>0</v>
      </c>
      <c r="K3395" s="17">
        <f>INT(VLOOKUP(E3395,强化金币,2,1)*VLOOKUP(INDEX(装备!F:F,MATCH(属性!A3395,装备!A:A,0)),系数!$K$12:$M$15,3,0))</f>
        <v>3575</v>
      </c>
      <c r="L3395" s="17"/>
      <c r="M3395" s="17"/>
      <c r="N3395" s="17"/>
      <c r="O3395" s="17">
        <f>IF(E3395=1,"",VLOOKUP(E3395,系数!$S$2:$AB$12,MATCH(属性!C3395,评级,0),1))</f>
        <v>0</v>
      </c>
    </row>
    <row r="3396" spans="1:15" ht="17.25" thickBot="1" x14ac:dyDescent="0.4">
      <c r="A3396" s="17">
        <f t="shared" si="106"/>
        <v>7100029</v>
      </c>
      <c r="B3396" s="17" t="s">
        <v>49</v>
      </c>
      <c r="C3396" s="15">
        <f>INDEX(装备!G:G,MATCH(属性!A3396,装备!A:A,0))</f>
        <v>12</v>
      </c>
      <c r="D3396" s="15" t="str">
        <f>INDEX(装备!E:E,MATCH(属性!A3396,装备!A:A,0))</f>
        <v>necklace</v>
      </c>
      <c r="E3396" s="14">
        <v>34</v>
      </c>
      <c r="F3396" s="17">
        <f>INT((VLOOKUP($C3396,装备数值,2,0)+VLOOKUP($C3396,装备数值,5,0)*($E3396-1))*VLOOKUP($D3396,系数!$K$2:$O$7,2,0))</f>
        <v>0</v>
      </c>
      <c r="G3396" s="17">
        <f>INT((VLOOKUP($C3396,装备数值,3,0)+VLOOKUP($C3396,装备数值,6,0)*($E3396-1))*VLOOKUP($D3396,系数!$K$2:$O$7,3,0))</f>
        <v>272</v>
      </c>
      <c r="H3396" s="17">
        <f t="shared" ref="H3396:H3459" si="107">G3396</f>
        <v>272</v>
      </c>
      <c r="I3396" s="17">
        <f>INT((VLOOKUP($C3396,装备数值,4,0)+VLOOKUP($C3396,装备数值,7,0)*($E3396-1))*VLOOKUP($D3396,系数!$K$2:$O$7,4,0))</f>
        <v>0</v>
      </c>
      <c r="J3396" s="17">
        <f>INT((VLOOKUP($C3396,装备数值,4,0)+VLOOKUP($C3396,装备数值,7,0)*($E3396-1))*VLOOKUP($D3396,系数!$K$2:$O$7,5,0))</f>
        <v>0</v>
      </c>
      <c r="K3396" s="17">
        <f>INT(VLOOKUP(E3396,强化金币,2,1)*VLOOKUP(INDEX(装备!F:F,MATCH(属性!A3396,装备!A:A,0)),系数!$K$12:$M$15,3,0))</f>
        <v>3850</v>
      </c>
      <c r="L3396" s="17"/>
      <c r="M3396" s="17"/>
      <c r="N3396" s="17"/>
      <c r="O3396" s="17">
        <f>IF(E3396=1,"",VLOOKUP(E3396,系数!$S$2:$AB$12,MATCH(属性!C3396,评级,0),1))</f>
        <v>0</v>
      </c>
    </row>
    <row r="3397" spans="1:15" ht="17.25" thickBot="1" x14ac:dyDescent="0.4">
      <c r="A3397" s="17">
        <f t="shared" si="106"/>
        <v>7100029</v>
      </c>
      <c r="B3397" s="17" t="s">
        <v>49</v>
      </c>
      <c r="C3397" s="15">
        <f>INDEX(装备!G:G,MATCH(属性!A3397,装备!A:A,0))</f>
        <v>12</v>
      </c>
      <c r="D3397" s="15" t="str">
        <f>INDEX(装备!E:E,MATCH(属性!A3397,装备!A:A,0))</f>
        <v>necklace</v>
      </c>
      <c r="E3397" s="14">
        <v>35</v>
      </c>
      <c r="F3397" s="17">
        <f>INT((VLOOKUP($C3397,装备数值,2,0)+VLOOKUP($C3397,装备数值,5,0)*($E3397-1))*VLOOKUP($D3397,系数!$K$2:$O$7,2,0))</f>
        <v>0</v>
      </c>
      <c r="G3397" s="17">
        <f>INT((VLOOKUP($C3397,装备数值,3,0)+VLOOKUP($C3397,装备数值,6,0)*($E3397-1))*VLOOKUP($D3397,系数!$K$2:$O$7,3,0))</f>
        <v>276</v>
      </c>
      <c r="H3397" s="17">
        <f t="shared" si="107"/>
        <v>276</v>
      </c>
      <c r="I3397" s="17">
        <f>INT((VLOOKUP($C3397,装备数值,4,0)+VLOOKUP($C3397,装备数值,7,0)*($E3397-1))*VLOOKUP($D3397,系数!$K$2:$O$7,4,0))</f>
        <v>0</v>
      </c>
      <c r="J3397" s="17">
        <f>INT((VLOOKUP($C3397,装备数值,4,0)+VLOOKUP($C3397,装备数值,7,0)*($E3397-1))*VLOOKUP($D3397,系数!$K$2:$O$7,5,0))</f>
        <v>0</v>
      </c>
      <c r="K3397" s="17">
        <f>INT(VLOOKUP(E3397,强化金币,2,1)*VLOOKUP(INDEX(装备!F:F,MATCH(属性!A3397,装备!A:A,0)),系数!$K$12:$M$15,3,0))</f>
        <v>4125</v>
      </c>
      <c r="L3397" s="17"/>
      <c r="M3397" s="17"/>
      <c r="N3397" s="17"/>
      <c r="O3397" s="17">
        <f>IF(E3397=1,"",VLOOKUP(E3397,系数!$S$2:$AB$12,MATCH(属性!C3397,评级,0),1))</f>
        <v>0</v>
      </c>
    </row>
    <row r="3398" spans="1:15" ht="17.25" thickBot="1" x14ac:dyDescent="0.4">
      <c r="A3398" s="17">
        <f t="shared" si="106"/>
        <v>7100029</v>
      </c>
      <c r="B3398" s="17" t="s">
        <v>49</v>
      </c>
      <c r="C3398" s="15">
        <f>INDEX(装备!G:G,MATCH(属性!A3398,装备!A:A,0))</f>
        <v>12</v>
      </c>
      <c r="D3398" s="15" t="str">
        <f>INDEX(装备!E:E,MATCH(属性!A3398,装备!A:A,0))</f>
        <v>necklace</v>
      </c>
      <c r="E3398" s="14">
        <v>36</v>
      </c>
      <c r="F3398" s="17">
        <f>INT((VLOOKUP($C3398,装备数值,2,0)+VLOOKUP($C3398,装备数值,5,0)*($E3398-1))*VLOOKUP($D3398,系数!$K$2:$O$7,2,0))</f>
        <v>0</v>
      </c>
      <c r="G3398" s="17">
        <f>INT((VLOOKUP($C3398,装备数值,3,0)+VLOOKUP($C3398,装备数值,6,0)*($E3398-1))*VLOOKUP($D3398,系数!$K$2:$O$7,3,0))</f>
        <v>280</v>
      </c>
      <c r="H3398" s="17">
        <f t="shared" si="107"/>
        <v>280</v>
      </c>
      <c r="I3398" s="17">
        <f>INT((VLOOKUP($C3398,装备数值,4,0)+VLOOKUP($C3398,装备数值,7,0)*($E3398-1))*VLOOKUP($D3398,系数!$K$2:$O$7,4,0))</f>
        <v>0</v>
      </c>
      <c r="J3398" s="17">
        <f>INT((VLOOKUP($C3398,装备数值,4,0)+VLOOKUP($C3398,装备数值,7,0)*($E3398-1))*VLOOKUP($D3398,系数!$K$2:$O$7,5,0))</f>
        <v>0</v>
      </c>
      <c r="K3398" s="17">
        <f>INT(VLOOKUP(E3398,强化金币,2,1)*VLOOKUP(INDEX(装备!F:F,MATCH(属性!A3398,装备!A:A,0)),系数!$K$12:$M$15,3,0))</f>
        <v>4400</v>
      </c>
      <c r="L3398" s="17"/>
      <c r="M3398" s="17"/>
      <c r="N3398" s="17"/>
      <c r="O3398" s="17">
        <f>IF(E3398=1,"",VLOOKUP(E3398,系数!$S$2:$AB$12,MATCH(属性!C3398,评级,0),1))</f>
        <v>0</v>
      </c>
    </row>
    <row r="3399" spans="1:15" ht="17.25" thickBot="1" x14ac:dyDescent="0.4">
      <c r="A3399" s="17">
        <f t="shared" si="106"/>
        <v>7100029</v>
      </c>
      <c r="B3399" s="17" t="s">
        <v>49</v>
      </c>
      <c r="C3399" s="15">
        <f>INDEX(装备!G:G,MATCH(属性!A3399,装备!A:A,0))</f>
        <v>12</v>
      </c>
      <c r="D3399" s="15" t="str">
        <f>INDEX(装备!E:E,MATCH(属性!A3399,装备!A:A,0))</f>
        <v>necklace</v>
      </c>
      <c r="E3399" s="14">
        <v>37</v>
      </c>
      <c r="F3399" s="17">
        <f>INT((VLOOKUP($C3399,装备数值,2,0)+VLOOKUP($C3399,装备数值,5,0)*($E3399-1))*VLOOKUP($D3399,系数!$K$2:$O$7,2,0))</f>
        <v>0</v>
      </c>
      <c r="G3399" s="17">
        <f>INT((VLOOKUP($C3399,装备数值,3,0)+VLOOKUP($C3399,装备数值,6,0)*($E3399-1))*VLOOKUP($D3399,系数!$K$2:$O$7,3,0))</f>
        <v>284</v>
      </c>
      <c r="H3399" s="17">
        <f t="shared" si="107"/>
        <v>284</v>
      </c>
      <c r="I3399" s="17">
        <f>INT((VLOOKUP($C3399,装备数值,4,0)+VLOOKUP($C3399,装备数值,7,0)*($E3399-1))*VLOOKUP($D3399,系数!$K$2:$O$7,4,0))</f>
        <v>0</v>
      </c>
      <c r="J3399" s="17">
        <f>INT((VLOOKUP($C3399,装备数值,4,0)+VLOOKUP($C3399,装备数值,7,0)*($E3399-1))*VLOOKUP($D3399,系数!$K$2:$O$7,5,0))</f>
        <v>0</v>
      </c>
      <c r="K3399" s="17">
        <f>INT(VLOOKUP(E3399,强化金币,2,1)*VLOOKUP(INDEX(装备!F:F,MATCH(属性!A3399,装备!A:A,0)),系数!$K$12:$M$15,3,0))</f>
        <v>4675</v>
      </c>
      <c r="L3399" s="17"/>
      <c r="M3399" s="17"/>
      <c r="N3399" s="17"/>
      <c r="O3399" s="17">
        <f>IF(E3399=1,"",VLOOKUP(E3399,系数!$S$2:$AB$12,MATCH(属性!C3399,评级,0),1))</f>
        <v>0</v>
      </c>
    </row>
    <row r="3400" spans="1:15" ht="17.25" thickBot="1" x14ac:dyDescent="0.4">
      <c r="A3400" s="17">
        <f t="shared" si="106"/>
        <v>7100029</v>
      </c>
      <c r="B3400" s="17" t="s">
        <v>49</v>
      </c>
      <c r="C3400" s="15">
        <f>INDEX(装备!G:G,MATCH(属性!A3400,装备!A:A,0))</f>
        <v>12</v>
      </c>
      <c r="D3400" s="15" t="str">
        <f>INDEX(装备!E:E,MATCH(属性!A3400,装备!A:A,0))</f>
        <v>necklace</v>
      </c>
      <c r="E3400" s="14">
        <v>38</v>
      </c>
      <c r="F3400" s="17">
        <f>INT((VLOOKUP($C3400,装备数值,2,0)+VLOOKUP($C3400,装备数值,5,0)*($E3400-1))*VLOOKUP($D3400,系数!$K$2:$O$7,2,0))</f>
        <v>0</v>
      </c>
      <c r="G3400" s="17">
        <f>INT((VLOOKUP($C3400,装备数值,3,0)+VLOOKUP($C3400,装备数值,6,0)*($E3400-1))*VLOOKUP($D3400,系数!$K$2:$O$7,3,0))</f>
        <v>288</v>
      </c>
      <c r="H3400" s="17">
        <f t="shared" si="107"/>
        <v>288</v>
      </c>
      <c r="I3400" s="17">
        <f>INT((VLOOKUP($C3400,装备数值,4,0)+VLOOKUP($C3400,装备数值,7,0)*($E3400-1))*VLOOKUP($D3400,系数!$K$2:$O$7,4,0))</f>
        <v>0</v>
      </c>
      <c r="J3400" s="17">
        <f>INT((VLOOKUP($C3400,装备数值,4,0)+VLOOKUP($C3400,装备数值,7,0)*($E3400-1))*VLOOKUP($D3400,系数!$K$2:$O$7,5,0))</f>
        <v>0</v>
      </c>
      <c r="K3400" s="17">
        <f>INT(VLOOKUP(E3400,强化金币,2,1)*VLOOKUP(INDEX(装备!F:F,MATCH(属性!A3400,装备!A:A,0)),系数!$K$12:$M$15,3,0))</f>
        <v>4950</v>
      </c>
      <c r="L3400" s="17"/>
      <c r="M3400" s="17"/>
      <c r="N3400" s="17"/>
      <c r="O3400" s="17">
        <f>IF(E3400=1,"",VLOOKUP(E3400,系数!$S$2:$AB$12,MATCH(属性!C3400,评级,0),1))</f>
        <v>0</v>
      </c>
    </row>
    <row r="3401" spans="1:15" ht="17.25" thickBot="1" x14ac:dyDescent="0.4">
      <c r="A3401" s="17">
        <f t="shared" si="106"/>
        <v>7100029</v>
      </c>
      <c r="B3401" s="17" t="s">
        <v>49</v>
      </c>
      <c r="C3401" s="15">
        <f>INDEX(装备!G:G,MATCH(属性!A3401,装备!A:A,0))</f>
        <v>12</v>
      </c>
      <c r="D3401" s="15" t="str">
        <f>INDEX(装备!E:E,MATCH(属性!A3401,装备!A:A,0))</f>
        <v>necklace</v>
      </c>
      <c r="E3401" s="14">
        <v>39</v>
      </c>
      <c r="F3401" s="17">
        <f>INT((VLOOKUP($C3401,装备数值,2,0)+VLOOKUP($C3401,装备数值,5,0)*($E3401-1))*VLOOKUP($D3401,系数!$K$2:$O$7,2,0))</f>
        <v>0</v>
      </c>
      <c r="G3401" s="17">
        <f>INT((VLOOKUP($C3401,装备数值,3,0)+VLOOKUP($C3401,装备数值,6,0)*($E3401-1))*VLOOKUP($D3401,系数!$K$2:$O$7,3,0))</f>
        <v>292</v>
      </c>
      <c r="H3401" s="17">
        <f t="shared" si="107"/>
        <v>292</v>
      </c>
      <c r="I3401" s="17">
        <f>INT((VLOOKUP($C3401,装备数值,4,0)+VLOOKUP($C3401,装备数值,7,0)*($E3401-1))*VLOOKUP($D3401,系数!$K$2:$O$7,4,0))</f>
        <v>0</v>
      </c>
      <c r="J3401" s="17">
        <f>INT((VLOOKUP($C3401,装备数值,4,0)+VLOOKUP($C3401,装备数值,7,0)*($E3401-1))*VLOOKUP($D3401,系数!$K$2:$O$7,5,0))</f>
        <v>0</v>
      </c>
      <c r="K3401" s="17">
        <f>INT(VLOOKUP(E3401,强化金币,2,1)*VLOOKUP(INDEX(装备!F:F,MATCH(属性!A3401,装备!A:A,0)),系数!$K$12:$M$15,3,0))</f>
        <v>5500</v>
      </c>
      <c r="L3401" s="17"/>
      <c r="M3401" s="17"/>
      <c r="N3401" s="17"/>
      <c r="O3401" s="17">
        <f>IF(E3401=1,"",VLOOKUP(E3401,系数!$S$2:$AB$12,MATCH(属性!C3401,评级,0),1))</f>
        <v>0</v>
      </c>
    </row>
    <row r="3402" spans="1:15" ht="17.25" thickBot="1" x14ac:dyDescent="0.4">
      <c r="A3402" s="17">
        <f t="shared" si="106"/>
        <v>7100029</v>
      </c>
      <c r="B3402" s="17" t="s">
        <v>49</v>
      </c>
      <c r="C3402" s="15">
        <f>INDEX(装备!G:G,MATCH(属性!A3402,装备!A:A,0))</f>
        <v>12</v>
      </c>
      <c r="D3402" s="15" t="str">
        <f>INDEX(装备!E:E,MATCH(属性!A3402,装备!A:A,0))</f>
        <v>necklace</v>
      </c>
      <c r="E3402" s="14">
        <v>40</v>
      </c>
      <c r="F3402" s="17">
        <f>INT((VLOOKUP($C3402,装备数值,2,0)+VLOOKUP($C3402,装备数值,5,0)*($E3402-1))*VLOOKUP($D3402,系数!$K$2:$O$7,2,0))</f>
        <v>0</v>
      </c>
      <c r="G3402" s="17">
        <f>INT((VLOOKUP($C3402,装备数值,3,0)+VLOOKUP($C3402,装备数值,6,0)*($E3402-1))*VLOOKUP($D3402,系数!$K$2:$O$7,3,0))</f>
        <v>296</v>
      </c>
      <c r="H3402" s="17">
        <f t="shared" si="107"/>
        <v>296</v>
      </c>
      <c r="I3402" s="17">
        <f>INT((VLOOKUP($C3402,装备数值,4,0)+VLOOKUP($C3402,装备数值,7,0)*($E3402-1))*VLOOKUP($D3402,系数!$K$2:$O$7,4,0))</f>
        <v>0</v>
      </c>
      <c r="J3402" s="17">
        <f>INT((VLOOKUP($C3402,装备数值,4,0)+VLOOKUP($C3402,装备数值,7,0)*($E3402-1))*VLOOKUP($D3402,系数!$K$2:$O$7,5,0))</f>
        <v>0</v>
      </c>
      <c r="K3402" s="17">
        <f>INT(VLOOKUP(E3402,强化金币,2,1)*VLOOKUP(INDEX(装备!F:F,MATCH(属性!A3402,装备!A:A,0)),系数!$K$12:$M$15,3,0))</f>
        <v>6600</v>
      </c>
      <c r="L3402" s="17"/>
      <c r="M3402" s="17"/>
      <c r="N3402" s="17"/>
      <c r="O3402" s="17">
        <f>IF(E3402=1,"",VLOOKUP(E3402,系数!$S$2:$AB$12,MATCH(属性!C3402,评级,0),1))</f>
        <v>0</v>
      </c>
    </row>
    <row r="3403" spans="1:15" ht="17.25" thickBot="1" x14ac:dyDescent="0.4">
      <c r="A3403" s="17">
        <f t="shared" si="106"/>
        <v>7100029</v>
      </c>
      <c r="B3403" s="17" t="s">
        <v>49</v>
      </c>
      <c r="C3403" s="15">
        <f>INDEX(装备!G:G,MATCH(属性!A3403,装备!A:A,0))</f>
        <v>12</v>
      </c>
      <c r="D3403" s="15" t="str">
        <f>INDEX(装备!E:E,MATCH(属性!A3403,装备!A:A,0))</f>
        <v>necklace</v>
      </c>
      <c r="E3403" s="14">
        <v>41</v>
      </c>
      <c r="F3403" s="17">
        <f>INT((VLOOKUP($C3403,装备数值,2,0)+VLOOKUP($C3403,装备数值,5,0)*($E3403-1))*VLOOKUP($D3403,系数!$K$2:$O$7,2,0))</f>
        <v>0</v>
      </c>
      <c r="G3403" s="17">
        <f>INT((VLOOKUP($C3403,装备数值,3,0)+VLOOKUP($C3403,装备数值,6,0)*($E3403-1))*VLOOKUP($D3403,系数!$K$2:$O$7,3,0))</f>
        <v>300</v>
      </c>
      <c r="H3403" s="17">
        <f t="shared" si="107"/>
        <v>300</v>
      </c>
      <c r="I3403" s="17">
        <f>INT((VLOOKUP($C3403,装备数值,4,0)+VLOOKUP($C3403,装备数值,7,0)*($E3403-1))*VLOOKUP($D3403,系数!$K$2:$O$7,4,0))</f>
        <v>0</v>
      </c>
      <c r="J3403" s="17">
        <f>INT((VLOOKUP($C3403,装备数值,4,0)+VLOOKUP($C3403,装备数值,7,0)*($E3403-1))*VLOOKUP($D3403,系数!$K$2:$O$7,5,0))</f>
        <v>0</v>
      </c>
      <c r="K3403" s="17">
        <f>INT(VLOOKUP(E3403,强化金币,2,1)*VLOOKUP(INDEX(装备!F:F,MATCH(属性!A3403,装备!A:A,0)),系数!$K$12:$M$15,3,0))</f>
        <v>7700</v>
      </c>
      <c r="L3403" s="17"/>
      <c r="M3403" s="17"/>
      <c r="N3403" s="17"/>
      <c r="O3403" s="17">
        <f>IF(E3403=1,"",VLOOKUP(E3403,系数!$S$2:$AB$12,MATCH(属性!C3403,评级,0),1))</f>
        <v>0</v>
      </c>
    </row>
    <row r="3404" spans="1:15" ht="17.25" thickBot="1" x14ac:dyDescent="0.4">
      <c r="A3404" s="17">
        <f t="shared" si="106"/>
        <v>7100029</v>
      </c>
      <c r="B3404" s="17" t="s">
        <v>49</v>
      </c>
      <c r="C3404" s="15">
        <f>INDEX(装备!G:G,MATCH(属性!A3404,装备!A:A,0))</f>
        <v>12</v>
      </c>
      <c r="D3404" s="15" t="str">
        <f>INDEX(装备!E:E,MATCH(属性!A3404,装备!A:A,0))</f>
        <v>necklace</v>
      </c>
      <c r="E3404" s="14">
        <v>42</v>
      </c>
      <c r="F3404" s="17">
        <f>INT((VLOOKUP($C3404,装备数值,2,0)+VLOOKUP($C3404,装备数值,5,0)*($E3404-1))*VLOOKUP($D3404,系数!$K$2:$O$7,2,0))</f>
        <v>0</v>
      </c>
      <c r="G3404" s="17">
        <f>INT((VLOOKUP($C3404,装备数值,3,0)+VLOOKUP($C3404,装备数值,6,0)*($E3404-1))*VLOOKUP($D3404,系数!$K$2:$O$7,3,0))</f>
        <v>304</v>
      </c>
      <c r="H3404" s="17">
        <f t="shared" si="107"/>
        <v>304</v>
      </c>
      <c r="I3404" s="17">
        <f>INT((VLOOKUP($C3404,装备数值,4,0)+VLOOKUP($C3404,装备数值,7,0)*($E3404-1))*VLOOKUP($D3404,系数!$K$2:$O$7,4,0))</f>
        <v>0</v>
      </c>
      <c r="J3404" s="17">
        <f>INT((VLOOKUP($C3404,装备数值,4,0)+VLOOKUP($C3404,装备数值,7,0)*($E3404-1))*VLOOKUP($D3404,系数!$K$2:$O$7,5,0))</f>
        <v>0</v>
      </c>
      <c r="K3404" s="17">
        <f>INT(VLOOKUP(E3404,强化金币,2,1)*VLOOKUP(INDEX(装备!F:F,MATCH(属性!A3404,装备!A:A,0)),系数!$K$12:$M$15,3,0))</f>
        <v>8800</v>
      </c>
      <c r="L3404" s="17"/>
      <c r="M3404" s="17"/>
      <c r="N3404" s="17"/>
      <c r="O3404" s="17">
        <f>IF(E3404=1,"",VLOOKUP(E3404,系数!$S$2:$AB$12,MATCH(属性!C3404,评级,0),1))</f>
        <v>0</v>
      </c>
    </row>
    <row r="3405" spans="1:15" ht="17.25" thickBot="1" x14ac:dyDescent="0.4">
      <c r="A3405" s="17">
        <f t="shared" si="106"/>
        <v>7100029</v>
      </c>
      <c r="B3405" s="17" t="s">
        <v>49</v>
      </c>
      <c r="C3405" s="15">
        <f>INDEX(装备!G:G,MATCH(属性!A3405,装备!A:A,0))</f>
        <v>12</v>
      </c>
      <c r="D3405" s="15" t="str">
        <f>INDEX(装备!E:E,MATCH(属性!A3405,装备!A:A,0))</f>
        <v>necklace</v>
      </c>
      <c r="E3405" s="14">
        <v>43</v>
      </c>
      <c r="F3405" s="17">
        <f>INT((VLOOKUP($C3405,装备数值,2,0)+VLOOKUP($C3405,装备数值,5,0)*($E3405-1))*VLOOKUP($D3405,系数!$K$2:$O$7,2,0))</f>
        <v>0</v>
      </c>
      <c r="G3405" s="17">
        <f>INT((VLOOKUP($C3405,装备数值,3,0)+VLOOKUP($C3405,装备数值,6,0)*($E3405-1))*VLOOKUP($D3405,系数!$K$2:$O$7,3,0))</f>
        <v>308</v>
      </c>
      <c r="H3405" s="17">
        <f t="shared" si="107"/>
        <v>308</v>
      </c>
      <c r="I3405" s="17">
        <f>INT((VLOOKUP($C3405,装备数值,4,0)+VLOOKUP($C3405,装备数值,7,0)*($E3405-1))*VLOOKUP($D3405,系数!$K$2:$O$7,4,0))</f>
        <v>0</v>
      </c>
      <c r="J3405" s="17">
        <f>INT((VLOOKUP($C3405,装备数值,4,0)+VLOOKUP($C3405,装备数值,7,0)*($E3405-1))*VLOOKUP($D3405,系数!$K$2:$O$7,5,0))</f>
        <v>0</v>
      </c>
      <c r="K3405" s="17">
        <f>INT(VLOOKUP(E3405,强化金币,2,1)*VLOOKUP(INDEX(装备!F:F,MATCH(属性!A3405,装备!A:A,0)),系数!$K$12:$M$15,3,0))</f>
        <v>9900</v>
      </c>
      <c r="L3405" s="17"/>
      <c r="M3405" s="17"/>
      <c r="N3405" s="17"/>
      <c r="O3405" s="17">
        <f>IF(E3405=1,"",VLOOKUP(E3405,系数!$S$2:$AB$12,MATCH(属性!C3405,评级,0),1))</f>
        <v>0</v>
      </c>
    </row>
    <row r="3406" spans="1:15" ht="17.25" thickBot="1" x14ac:dyDescent="0.4">
      <c r="A3406" s="17">
        <f t="shared" si="106"/>
        <v>7100029</v>
      </c>
      <c r="B3406" s="17" t="s">
        <v>49</v>
      </c>
      <c r="C3406" s="15">
        <f>INDEX(装备!G:G,MATCH(属性!A3406,装备!A:A,0))</f>
        <v>12</v>
      </c>
      <c r="D3406" s="15" t="str">
        <f>INDEX(装备!E:E,MATCH(属性!A3406,装备!A:A,0))</f>
        <v>necklace</v>
      </c>
      <c r="E3406" s="14">
        <v>44</v>
      </c>
      <c r="F3406" s="17">
        <f>INT((VLOOKUP($C3406,装备数值,2,0)+VLOOKUP($C3406,装备数值,5,0)*($E3406-1))*VLOOKUP($D3406,系数!$K$2:$O$7,2,0))</f>
        <v>0</v>
      </c>
      <c r="G3406" s="17">
        <f>INT((VLOOKUP($C3406,装备数值,3,0)+VLOOKUP($C3406,装备数值,6,0)*($E3406-1))*VLOOKUP($D3406,系数!$K$2:$O$7,3,0))</f>
        <v>312</v>
      </c>
      <c r="H3406" s="17">
        <f t="shared" si="107"/>
        <v>312</v>
      </c>
      <c r="I3406" s="17">
        <f>INT((VLOOKUP($C3406,装备数值,4,0)+VLOOKUP($C3406,装备数值,7,0)*($E3406-1))*VLOOKUP($D3406,系数!$K$2:$O$7,4,0))</f>
        <v>0</v>
      </c>
      <c r="J3406" s="17">
        <f>INT((VLOOKUP($C3406,装备数值,4,0)+VLOOKUP($C3406,装备数值,7,0)*($E3406-1))*VLOOKUP($D3406,系数!$K$2:$O$7,5,0))</f>
        <v>0</v>
      </c>
      <c r="K3406" s="17">
        <f>INT(VLOOKUP(E3406,强化金币,2,1)*VLOOKUP(INDEX(装备!F:F,MATCH(属性!A3406,装备!A:A,0)),系数!$K$12:$M$15,3,0))</f>
        <v>11000</v>
      </c>
      <c r="L3406" s="17"/>
      <c r="M3406" s="17"/>
      <c r="N3406" s="17"/>
      <c r="O3406" s="17">
        <f>IF(E3406=1,"",VLOOKUP(E3406,系数!$S$2:$AB$12,MATCH(属性!C3406,评级,0),1))</f>
        <v>0</v>
      </c>
    </row>
    <row r="3407" spans="1:15" ht="17.25" thickBot="1" x14ac:dyDescent="0.4">
      <c r="A3407" s="17">
        <f t="shared" si="106"/>
        <v>7100029</v>
      </c>
      <c r="B3407" s="17" t="s">
        <v>49</v>
      </c>
      <c r="C3407" s="15">
        <f>INDEX(装备!G:G,MATCH(属性!A3407,装备!A:A,0))</f>
        <v>12</v>
      </c>
      <c r="D3407" s="15" t="str">
        <f>INDEX(装备!E:E,MATCH(属性!A3407,装备!A:A,0))</f>
        <v>necklace</v>
      </c>
      <c r="E3407" s="14">
        <v>45</v>
      </c>
      <c r="F3407" s="17">
        <f>INT((VLOOKUP($C3407,装备数值,2,0)+VLOOKUP($C3407,装备数值,5,0)*($E3407-1))*VLOOKUP($D3407,系数!$K$2:$O$7,2,0))</f>
        <v>0</v>
      </c>
      <c r="G3407" s="17">
        <f>INT((VLOOKUP($C3407,装备数值,3,0)+VLOOKUP($C3407,装备数值,6,0)*($E3407-1))*VLOOKUP($D3407,系数!$K$2:$O$7,3,0))</f>
        <v>316</v>
      </c>
      <c r="H3407" s="17">
        <f t="shared" si="107"/>
        <v>316</v>
      </c>
      <c r="I3407" s="17">
        <f>INT((VLOOKUP($C3407,装备数值,4,0)+VLOOKUP($C3407,装备数值,7,0)*($E3407-1))*VLOOKUP($D3407,系数!$K$2:$O$7,4,0))</f>
        <v>0</v>
      </c>
      <c r="J3407" s="17">
        <f>INT((VLOOKUP($C3407,装备数值,4,0)+VLOOKUP($C3407,装备数值,7,0)*($E3407-1))*VLOOKUP($D3407,系数!$K$2:$O$7,5,0))</f>
        <v>0</v>
      </c>
      <c r="K3407" s="17">
        <f>INT(VLOOKUP(E3407,强化金币,2,1)*VLOOKUP(INDEX(装备!F:F,MATCH(属性!A3407,装备!A:A,0)),系数!$K$12:$M$15,3,0))</f>
        <v>12100</v>
      </c>
      <c r="L3407" s="17"/>
      <c r="M3407" s="17"/>
      <c r="N3407" s="17"/>
      <c r="O3407" s="17">
        <f>IF(E3407=1,"",VLOOKUP(E3407,系数!$S$2:$AB$12,MATCH(属性!C3407,评级,0),1))</f>
        <v>0</v>
      </c>
    </row>
    <row r="3408" spans="1:15" ht="17.25" thickBot="1" x14ac:dyDescent="0.4">
      <c r="A3408" s="17">
        <f t="shared" si="106"/>
        <v>7100029</v>
      </c>
      <c r="B3408" s="17" t="s">
        <v>49</v>
      </c>
      <c r="C3408" s="15">
        <f>INDEX(装备!G:G,MATCH(属性!A3408,装备!A:A,0))</f>
        <v>12</v>
      </c>
      <c r="D3408" s="15" t="str">
        <f>INDEX(装备!E:E,MATCH(属性!A3408,装备!A:A,0))</f>
        <v>necklace</v>
      </c>
      <c r="E3408" s="14">
        <v>46</v>
      </c>
      <c r="F3408" s="17">
        <f>INT((VLOOKUP($C3408,装备数值,2,0)+VLOOKUP($C3408,装备数值,5,0)*($E3408-1))*VLOOKUP($D3408,系数!$K$2:$O$7,2,0))</f>
        <v>0</v>
      </c>
      <c r="G3408" s="17">
        <f>INT((VLOOKUP($C3408,装备数值,3,0)+VLOOKUP($C3408,装备数值,6,0)*($E3408-1))*VLOOKUP($D3408,系数!$K$2:$O$7,3,0))</f>
        <v>320</v>
      </c>
      <c r="H3408" s="17">
        <f t="shared" si="107"/>
        <v>320</v>
      </c>
      <c r="I3408" s="17">
        <f>INT((VLOOKUP($C3408,装备数值,4,0)+VLOOKUP($C3408,装备数值,7,0)*($E3408-1))*VLOOKUP($D3408,系数!$K$2:$O$7,4,0))</f>
        <v>0</v>
      </c>
      <c r="J3408" s="17">
        <f>INT((VLOOKUP($C3408,装备数值,4,0)+VLOOKUP($C3408,装备数值,7,0)*($E3408-1))*VLOOKUP($D3408,系数!$K$2:$O$7,5,0))</f>
        <v>0</v>
      </c>
      <c r="K3408" s="17">
        <f>INT(VLOOKUP(E3408,强化金币,2,1)*VLOOKUP(INDEX(装备!F:F,MATCH(属性!A3408,装备!A:A,0)),系数!$K$12:$M$15,3,0))</f>
        <v>13200</v>
      </c>
      <c r="L3408" s="17"/>
      <c r="M3408" s="17"/>
      <c r="N3408" s="17"/>
      <c r="O3408" s="17">
        <f>IF(E3408=1,"",VLOOKUP(E3408,系数!$S$2:$AB$12,MATCH(属性!C3408,评级,0),1))</f>
        <v>0</v>
      </c>
    </row>
    <row r="3409" spans="1:15" ht="17.25" thickBot="1" x14ac:dyDescent="0.4">
      <c r="A3409" s="17">
        <f t="shared" si="106"/>
        <v>7100029</v>
      </c>
      <c r="B3409" s="17" t="s">
        <v>49</v>
      </c>
      <c r="C3409" s="15">
        <f>INDEX(装备!G:G,MATCH(属性!A3409,装备!A:A,0))</f>
        <v>12</v>
      </c>
      <c r="D3409" s="15" t="str">
        <f>INDEX(装备!E:E,MATCH(属性!A3409,装备!A:A,0))</f>
        <v>necklace</v>
      </c>
      <c r="E3409" s="14">
        <v>47</v>
      </c>
      <c r="F3409" s="17">
        <f>INT((VLOOKUP($C3409,装备数值,2,0)+VLOOKUP($C3409,装备数值,5,0)*($E3409-1))*VLOOKUP($D3409,系数!$K$2:$O$7,2,0))</f>
        <v>0</v>
      </c>
      <c r="G3409" s="17">
        <f>INT((VLOOKUP($C3409,装备数值,3,0)+VLOOKUP($C3409,装备数值,6,0)*($E3409-1))*VLOOKUP($D3409,系数!$K$2:$O$7,3,0))</f>
        <v>324</v>
      </c>
      <c r="H3409" s="17">
        <f t="shared" si="107"/>
        <v>324</v>
      </c>
      <c r="I3409" s="17">
        <f>INT((VLOOKUP($C3409,装备数值,4,0)+VLOOKUP($C3409,装备数值,7,0)*($E3409-1))*VLOOKUP($D3409,系数!$K$2:$O$7,4,0))</f>
        <v>0</v>
      </c>
      <c r="J3409" s="17">
        <f>INT((VLOOKUP($C3409,装备数值,4,0)+VLOOKUP($C3409,装备数值,7,0)*($E3409-1))*VLOOKUP($D3409,系数!$K$2:$O$7,5,0))</f>
        <v>0</v>
      </c>
      <c r="K3409" s="17">
        <f>INT(VLOOKUP(E3409,强化金币,2,1)*VLOOKUP(INDEX(装备!F:F,MATCH(属性!A3409,装备!A:A,0)),系数!$K$12:$M$15,3,0))</f>
        <v>14300</v>
      </c>
      <c r="L3409" s="17"/>
      <c r="M3409" s="17"/>
      <c r="N3409" s="17"/>
      <c r="O3409" s="17">
        <f>IF(E3409=1,"",VLOOKUP(E3409,系数!$S$2:$AB$12,MATCH(属性!C3409,评级,0),1))</f>
        <v>0</v>
      </c>
    </row>
    <row r="3410" spans="1:15" ht="17.25" thickBot="1" x14ac:dyDescent="0.4">
      <c r="A3410" s="17">
        <f t="shared" si="106"/>
        <v>7100029</v>
      </c>
      <c r="B3410" s="17" t="s">
        <v>49</v>
      </c>
      <c r="C3410" s="15">
        <f>INDEX(装备!G:G,MATCH(属性!A3410,装备!A:A,0))</f>
        <v>12</v>
      </c>
      <c r="D3410" s="15" t="str">
        <f>INDEX(装备!E:E,MATCH(属性!A3410,装备!A:A,0))</f>
        <v>necklace</v>
      </c>
      <c r="E3410" s="14">
        <v>48</v>
      </c>
      <c r="F3410" s="17">
        <f>INT((VLOOKUP($C3410,装备数值,2,0)+VLOOKUP($C3410,装备数值,5,0)*($E3410-1))*VLOOKUP($D3410,系数!$K$2:$O$7,2,0))</f>
        <v>0</v>
      </c>
      <c r="G3410" s="17">
        <f>INT((VLOOKUP($C3410,装备数值,3,0)+VLOOKUP($C3410,装备数值,6,0)*($E3410-1))*VLOOKUP($D3410,系数!$K$2:$O$7,3,0))</f>
        <v>328</v>
      </c>
      <c r="H3410" s="17">
        <f t="shared" si="107"/>
        <v>328</v>
      </c>
      <c r="I3410" s="17">
        <f>INT((VLOOKUP($C3410,装备数值,4,0)+VLOOKUP($C3410,装备数值,7,0)*($E3410-1))*VLOOKUP($D3410,系数!$K$2:$O$7,4,0))</f>
        <v>0</v>
      </c>
      <c r="J3410" s="17">
        <f>INT((VLOOKUP($C3410,装备数值,4,0)+VLOOKUP($C3410,装备数值,7,0)*($E3410-1))*VLOOKUP($D3410,系数!$K$2:$O$7,5,0))</f>
        <v>0</v>
      </c>
      <c r="K3410" s="17">
        <f>INT(VLOOKUP(E3410,强化金币,2,1)*VLOOKUP(INDEX(装备!F:F,MATCH(属性!A3410,装备!A:A,0)),系数!$K$12:$M$15,3,0))</f>
        <v>15400</v>
      </c>
      <c r="L3410" s="17"/>
      <c r="M3410" s="17"/>
      <c r="N3410" s="17"/>
      <c r="O3410" s="17">
        <f>IF(E3410=1,"",VLOOKUP(E3410,系数!$S$2:$AB$12,MATCH(属性!C3410,评级,0),1))</f>
        <v>0</v>
      </c>
    </row>
    <row r="3411" spans="1:15" ht="17.25" thickBot="1" x14ac:dyDescent="0.4">
      <c r="A3411" s="17">
        <f t="shared" si="106"/>
        <v>7100029</v>
      </c>
      <c r="B3411" s="17" t="s">
        <v>49</v>
      </c>
      <c r="C3411" s="15">
        <f>INDEX(装备!G:G,MATCH(属性!A3411,装备!A:A,0))</f>
        <v>12</v>
      </c>
      <c r="D3411" s="15" t="str">
        <f>INDEX(装备!E:E,MATCH(属性!A3411,装备!A:A,0))</f>
        <v>necklace</v>
      </c>
      <c r="E3411" s="14">
        <v>49</v>
      </c>
      <c r="F3411" s="17">
        <f>INT((VLOOKUP($C3411,装备数值,2,0)+VLOOKUP($C3411,装备数值,5,0)*($E3411-1))*VLOOKUP($D3411,系数!$K$2:$O$7,2,0))</f>
        <v>0</v>
      </c>
      <c r="G3411" s="17">
        <f>INT((VLOOKUP($C3411,装备数值,3,0)+VLOOKUP($C3411,装备数值,6,0)*($E3411-1))*VLOOKUP($D3411,系数!$K$2:$O$7,3,0))</f>
        <v>332</v>
      </c>
      <c r="H3411" s="17">
        <f t="shared" si="107"/>
        <v>332</v>
      </c>
      <c r="I3411" s="17">
        <f>INT((VLOOKUP($C3411,装备数值,4,0)+VLOOKUP($C3411,装备数值,7,0)*($E3411-1))*VLOOKUP($D3411,系数!$K$2:$O$7,4,0))</f>
        <v>0</v>
      </c>
      <c r="J3411" s="17">
        <f>INT((VLOOKUP($C3411,装备数值,4,0)+VLOOKUP($C3411,装备数值,7,0)*($E3411-1))*VLOOKUP($D3411,系数!$K$2:$O$7,5,0))</f>
        <v>0</v>
      </c>
      <c r="K3411" s="17">
        <f>INT(VLOOKUP(E3411,强化金币,2,1)*VLOOKUP(INDEX(装备!F:F,MATCH(属性!A3411,装备!A:A,0)),系数!$K$12:$M$15,3,0))</f>
        <v>16500</v>
      </c>
      <c r="L3411" s="17"/>
      <c r="M3411" s="17"/>
      <c r="N3411" s="17"/>
      <c r="O3411" s="17">
        <f>IF(E3411=1,"",VLOOKUP(E3411,系数!$S$2:$AB$12,MATCH(属性!C3411,评级,0),1))</f>
        <v>0</v>
      </c>
    </row>
    <row r="3412" spans="1:15" ht="17.25" thickBot="1" x14ac:dyDescent="0.4">
      <c r="A3412" s="17">
        <f t="shared" si="106"/>
        <v>7100029</v>
      </c>
      <c r="B3412" s="17" t="s">
        <v>49</v>
      </c>
      <c r="C3412" s="15">
        <f>INDEX(装备!G:G,MATCH(属性!A3412,装备!A:A,0))</f>
        <v>12</v>
      </c>
      <c r="D3412" s="15" t="str">
        <f>INDEX(装备!E:E,MATCH(属性!A3412,装备!A:A,0))</f>
        <v>necklace</v>
      </c>
      <c r="E3412" s="14">
        <v>50</v>
      </c>
      <c r="F3412" s="17">
        <f>INT((VLOOKUP($C3412,装备数值,2,0)+VLOOKUP($C3412,装备数值,5,0)*($E3412-1))*VLOOKUP($D3412,系数!$K$2:$O$7,2,0))</f>
        <v>0</v>
      </c>
      <c r="G3412" s="17">
        <f>INT((VLOOKUP($C3412,装备数值,3,0)+VLOOKUP($C3412,装备数值,6,0)*($E3412-1))*VLOOKUP($D3412,系数!$K$2:$O$7,3,0))</f>
        <v>336</v>
      </c>
      <c r="H3412" s="17">
        <f t="shared" si="107"/>
        <v>336</v>
      </c>
      <c r="I3412" s="17">
        <f>INT((VLOOKUP($C3412,装备数值,4,0)+VLOOKUP($C3412,装备数值,7,0)*($E3412-1))*VLOOKUP($D3412,系数!$K$2:$O$7,4,0))</f>
        <v>0</v>
      </c>
      <c r="J3412" s="17">
        <f>INT((VLOOKUP($C3412,装备数值,4,0)+VLOOKUP($C3412,装备数值,7,0)*($E3412-1))*VLOOKUP($D3412,系数!$K$2:$O$7,5,0))</f>
        <v>0</v>
      </c>
      <c r="K3412" s="17">
        <f>INT(VLOOKUP(E3412,强化金币,2,1)*VLOOKUP(INDEX(装备!F:F,MATCH(属性!A3412,装备!A:A,0)),系数!$K$12:$M$15,3,0))</f>
        <v>17600</v>
      </c>
      <c r="L3412" s="17"/>
      <c r="M3412" s="17"/>
      <c r="N3412" s="17"/>
      <c r="O3412" s="17">
        <f>IF(E3412=1,"",VLOOKUP(E3412,系数!$S$2:$AB$12,MATCH(属性!C3412,评级,0),1))</f>
        <v>0</v>
      </c>
    </row>
    <row r="3413" spans="1:15" ht="17.25" thickBot="1" x14ac:dyDescent="0.4">
      <c r="A3413" s="17">
        <f t="shared" si="106"/>
        <v>7100029</v>
      </c>
      <c r="B3413" s="17" t="s">
        <v>49</v>
      </c>
      <c r="C3413" s="15">
        <f>INDEX(装备!G:G,MATCH(属性!A3413,装备!A:A,0))</f>
        <v>12</v>
      </c>
      <c r="D3413" s="15" t="str">
        <f>INDEX(装备!E:E,MATCH(属性!A3413,装备!A:A,0))</f>
        <v>necklace</v>
      </c>
      <c r="E3413" s="14">
        <v>51</v>
      </c>
      <c r="F3413" s="17">
        <f>INT((VLOOKUP($C3413,装备数值,2,0)+VLOOKUP($C3413,装备数值,5,0)*($E3413-1))*VLOOKUP($D3413,系数!$K$2:$O$7,2,0))</f>
        <v>0</v>
      </c>
      <c r="G3413" s="17">
        <f>INT((VLOOKUP($C3413,装备数值,3,0)+VLOOKUP($C3413,装备数值,6,0)*($E3413-1))*VLOOKUP($D3413,系数!$K$2:$O$7,3,0))</f>
        <v>340</v>
      </c>
      <c r="H3413" s="17">
        <f t="shared" si="107"/>
        <v>340</v>
      </c>
      <c r="I3413" s="17">
        <f>INT((VLOOKUP($C3413,装备数值,4,0)+VLOOKUP($C3413,装备数值,7,0)*($E3413-1))*VLOOKUP($D3413,系数!$K$2:$O$7,4,0))</f>
        <v>0</v>
      </c>
      <c r="J3413" s="17">
        <f>INT((VLOOKUP($C3413,装备数值,4,0)+VLOOKUP($C3413,装备数值,7,0)*($E3413-1))*VLOOKUP($D3413,系数!$K$2:$O$7,5,0))</f>
        <v>0</v>
      </c>
      <c r="K3413" s="17">
        <f>INT(VLOOKUP(E3413,强化金币,2,1)*VLOOKUP(INDEX(装备!F:F,MATCH(属性!A3413,装备!A:A,0)),系数!$K$12:$M$15,3,0))</f>
        <v>18700</v>
      </c>
      <c r="L3413" s="17"/>
      <c r="M3413" s="17"/>
      <c r="N3413" s="17"/>
      <c r="O3413" s="17">
        <f>IF(E3413=1,"",VLOOKUP(E3413,系数!$S$2:$AB$12,MATCH(属性!C3413,评级,0),1))</f>
        <v>0</v>
      </c>
    </row>
    <row r="3414" spans="1:15" ht="17.25" thickBot="1" x14ac:dyDescent="0.4">
      <c r="A3414" s="17">
        <f t="shared" si="106"/>
        <v>7100029</v>
      </c>
      <c r="B3414" s="17" t="s">
        <v>49</v>
      </c>
      <c r="C3414" s="15">
        <f>INDEX(装备!G:G,MATCH(属性!A3414,装备!A:A,0))</f>
        <v>12</v>
      </c>
      <c r="D3414" s="15" t="str">
        <f>INDEX(装备!E:E,MATCH(属性!A3414,装备!A:A,0))</f>
        <v>necklace</v>
      </c>
      <c r="E3414" s="14">
        <v>52</v>
      </c>
      <c r="F3414" s="17">
        <f>INT((VLOOKUP($C3414,装备数值,2,0)+VLOOKUP($C3414,装备数值,5,0)*($E3414-1))*VLOOKUP($D3414,系数!$K$2:$O$7,2,0))</f>
        <v>0</v>
      </c>
      <c r="G3414" s="17">
        <f>INT((VLOOKUP($C3414,装备数值,3,0)+VLOOKUP($C3414,装备数值,6,0)*($E3414-1))*VLOOKUP($D3414,系数!$K$2:$O$7,3,0))</f>
        <v>344</v>
      </c>
      <c r="H3414" s="17">
        <f t="shared" si="107"/>
        <v>344</v>
      </c>
      <c r="I3414" s="17">
        <f>INT((VLOOKUP($C3414,装备数值,4,0)+VLOOKUP($C3414,装备数值,7,0)*($E3414-1))*VLOOKUP($D3414,系数!$K$2:$O$7,4,0))</f>
        <v>0</v>
      </c>
      <c r="J3414" s="17">
        <f>INT((VLOOKUP($C3414,装备数值,4,0)+VLOOKUP($C3414,装备数值,7,0)*($E3414-1))*VLOOKUP($D3414,系数!$K$2:$O$7,5,0))</f>
        <v>0</v>
      </c>
      <c r="K3414" s="17">
        <f>INT(VLOOKUP(E3414,强化金币,2,1)*VLOOKUP(INDEX(装备!F:F,MATCH(属性!A3414,装备!A:A,0)),系数!$K$12:$M$15,3,0))</f>
        <v>19800</v>
      </c>
      <c r="L3414" s="17"/>
      <c r="M3414" s="17"/>
      <c r="N3414" s="17"/>
      <c r="O3414" s="17">
        <f>IF(E3414=1,"",VLOOKUP(E3414,系数!$S$2:$AB$12,MATCH(属性!C3414,评级,0),1))</f>
        <v>0</v>
      </c>
    </row>
    <row r="3415" spans="1:15" ht="17.25" thickBot="1" x14ac:dyDescent="0.4">
      <c r="A3415" s="17">
        <f t="shared" si="106"/>
        <v>7100029</v>
      </c>
      <c r="B3415" s="17" t="s">
        <v>49</v>
      </c>
      <c r="C3415" s="15">
        <f>INDEX(装备!G:G,MATCH(属性!A3415,装备!A:A,0))</f>
        <v>12</v>
      </c>
      <c r="D3415" s="15" t="str">
        <f>INDEX(装备!E:E,MATCH(属性!A3415,装备!A:A,0))</f>
        <v>necklace</v>
      </c>
      <c r="E3415" s="14">
        <v>53</v>
      </c>
      <c r="F3415" s="17">
        <f>INT((VLOOKUP($C3415,装备数值,2,0)+VLOOKUP($C3415,装备数值,5,0)*($E3415-1))*VLOOKUP($D3415,系数!$K$2:$O$7,2,0))</f>
        <v>0</v>
      </c>
      <c r="G3415" s="17">
        <f>INT((VLOOKUP($C3415,装备数值,3,0)+VLOOKUP($C3415,装备数值,6,0)*($E3415-1))*VLOOKUP($D3415,系数!$K$2:$O$7,3,0))</f>
        <v>348</v>
      </c>
      <c r="H3415" s="17">
        <f t="shared" si="107"/>
        <v>348</v>
      </c>
      <c r="I3415" s="17">
        <f>INT((VLOOKUP($C3415,装备数值,4,0)+VLOOKUP($C3415,装备数值,7,0)*($E3415-1))*VLOOKUP($D3415,系数!$K$2:$O$7,4,0))</f>
        <v>0</v>
      </c>
      <c r="J3415" s="17">
        <f>INT((VLOOKUP($C3415,装备数值,4,0)+VLOOKUP($C3415,装备数值,7,0)*($E3415-1))*VLOOKUP($D3415,系数!$K$2:$O$7,5,0))</f>
        <v>0</v>
      </c>
      <c r="K3415" s="17">
        <f>INT(VLOOKUP(E3415,强化金币,2,1)*VLOOKUP(INDEX(装备!F:F,MATCH(属性!A3415,装备!A:A,0)),系数!$K$12:$M$15,3,0))</f>
        <v>20900</v>
      </c>
      <c r="L3415" s="17"/>
      <c r="M3415" s="17"/>
      <c r="N3415" s="17"/>
      <c r="O3415" s="17">
        <f>IF(E3415=1,"",VLOOKUP(E3415,系数!$S$2:$AB$12,MATCH(属性!C3415,评级,0),1))</f>
        <v>0</v>
      </c>
    </row>
    <row r="3416" spans="1:15" ht="17.25" thickBot="1" x14ac:dyDescent="0.4">
      <c r="A3416" s="17">
        <f t="shared" si="106"/>
        <v>7100029</v>
      </c>
      <c r="B3416" s="17" t="s">
        <v>49</v>
      </c>
      <c r="C3416" s="15">
        <f>INDEX(装备!G:G,MATCH(属性!A3416,装备!A:A,0))</f>
        <v>12</v>
      </c>
      <c r="D3416" s="15" t="str">
        <f>INDEX(装备!E:E,MATCH(属性!A3416,装备!A:A,0))</f>
        <v>necklace</v>
      </c>
      <c r="E3416" s="14">
        <v>54</v>
      </c>
      <c r="F3416" s="17">
        <f>INT((VLOOKUP($C3416,装备数值,2,0)+VLOOKUP($C3416,装备数值,5,0)*($E3416-1))*VLOOKUP($D3416,系数!$K$2:$O$7,2,0))</f>
        <v>0</v>
      </c>
      <c r="G3416" s="17">
        <f>INT((VLOOKUP($C3416,装备数值,3,0)+VLOOKUP($C3416,装备数值,6,0)*($E3416-1))*VLOOKUP($D3416,系数!$K$2:$O$7,3,0))</f>
        <v>352</v>
      </c>
      <c r="H3416" s="17">
        <f t="shared" si="107"/>
        <v>352</v>
      </c>
      <c r="I3416" s="17">
        <f>INT((VLOOKUP($C3416,装备数值,4,0)+VLOOKUP($C3416,装备数值,7,0)*($E3416-1))*VLOOKUP($D3416,系数!$K$2:$O$7,4,0))</f>
        <v>0</v>
      </c>
      <c r="J3416" s="17">
        <f>INT((VLOOKUP($C3416,装备数值,4,0)+VLOOKUP($C3416,装备数值,7,0)*($E3416-1))*VLOOKUP($D3416,系数!$K$2:$O$7,5,0))</f>
        <v>0</v>
      </c>
      <c r="K3416" s="17">
        <f>INT(VLOOKUP(E3416,强化金币,2,1)*VLOOKUP(INDEX(装备!F:F,MATCH(属性!A3416,装备!A:A,0)),系数!$K$12:$M$15,3,0))</f>
        <v>22000</v>
      </c>
      <c r="L3416" s="17"/>
      <c r="M3416" s="17"/>
      <c r="N3416" s="17"/>
      <c r="O3416" s="17">
        <f>IF(E3416=1,"",VLOOKUP(E3416,系数!$S$2:$AB$12,MATCH(属性!C3416,评级,0),1))</f>
        <v>0</v>
      </c>
    </row>
    <row r="3417" spans="1:15" ht="17.25" thickBot="1" x14ac:dyDescent="0.4">
      <c r="A3417" s="17">
        <f t="shared" si="106"/>
        <v>7100029</v>
      </c>
      <c r="B3417" s="17" t="s">
        <v>49</v>
      </c>
      <c r="C3417" s="15">
        <f>INDEX(装备!G:G,MATCH(属性!A3417,装备!A:A,0))</f>
        <v>12</v>
      </c>
      <c r="D3417" s="15" t="str">
        <f>INDEX(装备!E:E,MATCH(属性!A3417,装备!A:A,0))</f>
        <v>necklace</v>
      </c>
      <c r="E3417" s="14">
        <v>55</v>
      </c>
      <c r="F3417" s="17">
        <f>INT((VLOOKUP($C3417,装备数值,2,0)+VLOOKUP($C3417,装备数值,5,0)*($E3417-1))*VLOOKUP($D3417,系数!$K$2:$O$7,2,0))</f>
        <v>0</v>
      </c>
      <c r="G3417" s="17">
        <f>INT((VLOOKUP($C3417,装备数值,3,0)+VLOOKUP($C3417,装备数值,6,0)*($E3417-1))*VLOOKUP($D3417,系数!$K$2:$O$7,3,0))</f>
        <v>356</v>
      </c>
      <c r="H3417" s="17">
        <f t="shared" si="107"/>
        <v>356</v>
      </c>
      <c r="I3417" s="17">
        <f>INT((VLOOKUP($C3417,装备数值,4,0)+VLOOKUP($C3417,装备数值,7,0)*($E3417-1))*VLOOKUP($D3417,系数!$K$2:$O$7,4,0))</f>
        <v>0</v>
      </c>
      <c r="J3417" s="17">
        <f>INT((VLOOKUP($C3417,装备数值,4,0)+VLOOKUP($C3417,装备数值,7,0)*($E3417-1))*VLOOKUP($D3417,系数!$K$2:$O$7,5,0))</f>
        <v>0</v>
      </c>
      <c r="K3417" s="17">
        <f>INT(VLOOKUP(E3417,强化金币,2,1)*VLOOKUP(INDEX(装备!F:F,MATCH(属性!A3417,装备!A:A,0)),系数!$K$12:$M$15,3,0))</f>
        <v>23100</v>
      </c>
      <c r="L3417" s="17"/>
      <c r="M3417" s="17"/>
      <c r="N3417" s="17"/>
      <c r="O3417" s="17">
        <f>IF(E3417=1,"",VLOOKUP(E3417,系数!$S$2:$AB$12,MATCH(属性!C3417,评级,0),1))</f>
        <v>0</v>
      </c>
    </row>
    <row r="3418" spans="1:15" ht="17.25" thickBot="1" x14ac:dyDescent="0.4">
      <c r="A3418" s="17">
        <f t="shared" si="106"/>
        <v>7100029</v>
      </c>
      <c r="B3418" s="17" t="s">
        <v>49</v>
      </c>
      <c r="C3418" s="15">
        <f>INDEX(装备!G:G,MATCH(属性!A3418,装备!A:A,0))</f>
        <v>12</v>
      </c>
      <c r="D3418" s="15" t="str">
        <f>INDEX(装备!E:E,MATCH(属性!A3418,装备!A:A,0))</f>
        <v>necklace</v>
      </c>
      <c r="E3418" s="14">
        <v>56</v>
      </c>
      <c r="F3418" s="17">
        <f>INT((VLOOKUP($C3418,装备数值,2,0)+VLOOKUP($C3418,装备数值,5,0)*($E3418-1))*VLOOKUP($D3418,系数!$K$2:$O$7,2,0))</f>
        <v>0</v>
      </c>
      <c r="G3418" s="17">
        <f>INT((VLOOKUP($C3418,装备数值,3,0)+VLOOKUP($C3418,装备数值,6,0)*($E3418-1))*VLOOKUP($D3418,系数!$K$2:$O$7,3,0))</f>
        <v>360</v>
      </c>
      <c r="H3418" s="17">
        <f t="shared" si="107"/>
        <v>360</v>
      </c>
      <c r="I3418" s="17">
        <f>INT((VLOOKUP($C3418,装备数值,4,0)+VLOOKUP($C3418,装备数值,7,0)*($E3418-1))*VLOOKUP($D3418,系数!$K$2:$O$7,4,0))</f>
        <v>0</v>
      </c>
      <c r="J3418" s="17">
        <f>INT((VLOOKUP($C3418,装备数值,4,0)+VLOOKUP($C3418,装备数值,7,0)*($E3418-1))*VLOOKUP($D3418,系数!$K$2:$O$7,5,0))</f>
        <v>0</v>
      </c>
      <c r="K3418" s="17">
        <f>INT(VLOOKUP(E3418,强化金币,2,1)*VLOOKUP(INDEX(装备!F:F,MATCH(属性!A3418,装备!A:A,0)),系数!$K$12:$M$15,3,0))</f>
        <v>24200</v>
      </c>
      <c r="L3418" s="17"/>
      <c r="M3418" s="17"/>
      <c r="N3418" s="17"/>
      <c r="O3418" s="17">
        <f>IF(E3418=1,"",VLOOKUP(E3418,系数!$S$2:$AB$12,MATCH(属性!C3418,评级,0),1))</f>
        <v>0</v>
      </c>
    </row>
    <row r="3419" spans="1:15" ht="17.25" thickBot="1" x14ac:dyDescent="0.4">
      <c r="A3419" s="17">
        <f t="shared" si="106"/>
        <v>7100029</v>
      </c>
      <c r="B3419" s="17" t="s">
        <v>49</v>
      </c>
      <c r="C3419" s="15">
        <f>INDEX(装备!G:G,MATCH(属性!A3419,装备!A:A,0))</f>
        <v>12</v>
      </c>
      <c r="D3419" s="15" t="str">
        <f>INDEX(装备!E:E,MATCH(属性!A3419,装备!A:A,0))</f>
        <v>necklace</v>
      </c>
      <c r="E3419" s="14">
        <v>57</v>
      </c>
      <c r="F3419" s="17">
        <f>INT((VLOOKUP($C3419,装备数值,2,0)+VLOOKUP($C3419,装备数值,5,0)*($E3419-1))*VLOOKUP($D3419,系数!$K$2:$O$7,2,0))</f>
        <v>0</v>
      </c>
      <c r="G3419" s="17">
        <f>INT((VLOOKUP($C3419,装备数值,3,0)+VLOOKUP($C3419,装备数值,6,0)*($E3419-1))*VLOOKUP($D3419,系数!$K$2:$O$7,3,0))</f>
        <v>364</v>
      </c>
      <c r="H3419" s="17">
        <f t="shared" si="107"/>
        <v>364</v>
      </c>
      <c r="I3419" s="17">
        <f>INT((VLOOKUP($C3419,装备数值,4,0)+VLOOKUP($C3419,装备数值,7,0)*($E3419-1))*VLOOKUP($D3419,系数!$K$2:$O$7,4,0))</f>
        <v>0</v>
      </c>
      <c r="J3419" s="17">
        <f>INT((VLOOKUP($C3419,装备数值,4,0)+VLOOKUP($C3419,装备数值,7,0)*($E3419-1))*VLOOKUP($D3419,系数!$K$2:$O$7,5,0))</f>
        <v>0</v>
      </c>
      <c r="K3419" s="17">
        <f>INT(VLOOKUP(E3419,强化金币,2,1)*VLOOKUP(INDEX(装备!F:F,MATCH(属性!A3419,装备!A:A,0)),系数!$K$12:$M$15,3,0))</f>
        <v>25300</v>
      </c>
      <c r="L3419" s="17"/>
      <c r="M3419" s="17"/>
      <c r="N3419" s="17"/>
      <c r="O3419" s="17">
        <f>IF(E3419=1,"",VLOOKUP(E3419,系数!$S$2:$AB$12,MATCH(属性!C3419,评级,0),1))</f>
        <v>0</v>
      </c>
    </row>
    <row r="3420" spans="1:15" ht="17.25" thickBot="1" x14ac:dyDescent="0.4">
      <c r="A3420" s="17">
        <f t="shared" si="106"/>
        <v>7100029</v>
      </c>
      <c r="B3420" s="17" t="s">
        <v>49</v>
      </c>
      <c r="C3420" s="15">
        <f>INDEX(装备!G:G,MATCH(属性!A3420,装备!A:A,0))</f>
        <v>12</v>
      </c>
      <c r="D3420" s="15" t="str">
        <f>INDEX(装备!E:E,MATCH(属性!A3420,装备!A:A,0))</f>
        <v>necklace</v>
      </c>
      <c r="E3420" s="14">
        <v>58</v>
      </c>
      <c r="F3420" s="17">
        <f>INT((VLOOKUP($C3420,装备数值,2,0)+VLOOKUP($C3420,装备数值,5,0)*($E3420-1))*VLOOKUP($D3420,系数!$K$2:$O$7,2,0))</f>
        <v>0</v>
      </c>
      <c r="G3420" s="17">
        <f>INT((VLOOKUP($C3420,装备数值,3,0)+VLOOKUP($C3420,装备数值,6,0)*($E3420-1))*VLOOKUP($D3420,系数!$K$2:$O$7,3,0))</f>
        <v>368</v>
      </c>
      <c r="H3420" s="17">
        <f t="shared" si="107"/>
        <v>368</v>
      </c>
      <c r="I3420" s="17">
        <f>INT((VLOOKUP($C3420,装备数值,4,0)+VLOOKUP($C3420,装备数值,7,0)*($E3420-1))*VLOOKUP($D3420,系数!$K$2:$O$7,4,0))</f>
        <v>0</v>
      </c>
      <c r="J3420" s="17">
        <f>INT((VLOOKUP($C3420,装备数值,4,0)+VLOOKUP($C3420,装备数值,7,0)*($E3420-1))*VLOOKUP($D3420,系数!$K$2:$O$7,5,0))</f>
        <v>0</v>
      </c>
      <c r="K3420" s="17">
        <f>INT(VLOOKUP(E3420,强化金币,2,1)*VLOOKUP(INDEX(装备!F:F,MATCH(属性!A3420,装备!A:A,0)),系数!$K$12:$M$15,3,0))</f>
        <v>26400</v>
      </c>
      <c r="L3420" s="17"/>
      <c r="M3420" s="17"/>
      <c r="N3420" s="17"/>
      <c r="O3420" s="17">
        <f>IF(E3420=1,"",VLOOKUP(E3420,系数!$S$2:$AB$12,MATCH(属性!C3420,评级,0),1))</f>
        <v>0</v>
      </c>
    </row>
    <row r="3421" spans="1:15" ht="17.25" thickBot="1" x14ac:dyDescent="0.4">
      <c r="A3421" s="17">
        <f t="shared" si="106"/>
        <v>7100029</v>
      </c>
      <c r="B3421" s="17" t="s">
        <v>49</v>
      </c>
      <c r="C3421" s="15">
        <f>INDEX(装备!G:G,MATCH(属性!A3421,装备!A:A,0))</f>
        <v>12</v>
      </c>
      <c r="D3421" s="15" t="str">
        <f>INDEX(装备!E:E,MATCH(属性!A3421,装备!A:A,0))</f>
        <v>necklace</v>
      </c>
      <c r="E3421" s="14">
        <v>59</v>
      </c>
      <c r="F3421" s="17">
        <f>INT((VLOOKUP($C3421,装备数值,2,0)+VLOOKUP($C3421,装备数值,5,0)*($E3421-1))*VLOOKUP($D3421,系数!$K$2:$O$7,2,0))</f>
        <v>0</v>
      </c>
      <c r="G3421" s="17">
        <f>INT((VLOOKUP($C3421,装备数值,3,0)+VLOOKUP($C3421,装备数值,6,0)*($E3421-1))*VLOOKUP($D3421,系数!$K$2:$O$7,3,0))</f>
        <v>372</v>
      </c>
      <c r="H3421" s="17">
        <f t="shared" si="107"/>
        <v>372</v>
      </c>
      <c r="I3421" s="17">
        <f>INT((VLOOKUP($C3421,装备数值,4,0)+VLOOKUP($C3421,装备数值,7,0)*($E3421-1))*VLOOKUP($D3421,系数!$K$2:$O$7,4,0))</f>
        <v>0</v>
      </c>
      <c r="J3421" s="17">
        <f>INT((VLOOKUP($C3421,装备数值,4,0)+VLOOKUP($C3421,装备数值,7,0)*($E3421-1))*VLOOKUP($D3421,系数!$K$2:$O$7,5,0))</f>
        <v>0</v>
      </c>
      <c r="K3421" s="17">
        <f>INT(VLOOKUP(E3421,强化金币,2,1)*VLOOKUP(INDEX(装备!F:F,MATCH(属性!A3421,装备!A:A,0)),系数!$K$12:$M$15,3,0))</f>
        <v>27500</v>
      </c>
      <c r="L3421" s="17"/>
      <c r="M3421" s="17"/>
      <c r="N3421" s="17"/>
      <c r="O3421" s="17">
        <f>IF(E3421=1,"",VLOOKUP(E3421,系数!$S$2:$AB$12,MATCH(属性!C3421,评级,0),1))</f>
        <v>0</v>
      </c>
    </row>
    <row r="3422" spans="1:15" ht="17.25" thickBot="1" x14ac:dyDescent="0.4">
      <c r="A3422" s="17">
        <f t="shared" si="106"/>
        <v>7100029</v>
      </c>
      <c r="B3422" s="17" t="s">
        <v>49</v>
      </c>
      <c r="C3422" s="15">
        <f>INDEX(装备!G:G,MATCH(属性!A3422,装备!A:A,0))</f>
        <v>12</v>
      </c>
      <c r="D3422" s="15" t="str">
        <f>INDEX(装备!E:E,MATCH(属性!A3422,装备!A:A,0))</f>
        <v>necklace</v>
      </c>
      <c r="E3422" s="14">
        <v>60</v>
      </c>
      <c r="F3422" s="17">
        <f>INT((VLOOKUP($C3422,装备数值,2,0)+VLOOKUP($C3422,装备数值,5,0)*($E3422-1))*VLOOKUP($D3422,系数!$K$2:$O$7,2,0))</f>
        <v>0</v>
      </c>
      <c r="G3422" s="17">
        <f>INT((VLOOKUP($C3422,装备数值,3,0)+VLOOKUP($C3422,装备数值,6,0)*($E3422-1))*VLOOKUP($D3422,系数!$K$2:$O$7,3,0))</f>
        <v>376</v>
      </c>
      <c r="H3422" s="17">
        <f t="shared" si="107"/>
        <v>376</v>
      </c>
      <c r="I3422" s="17">
        <f>INT((VLOOKUP($C3422,装备数值,4,0)+VLOOKUP($C3422,装备数值,7,0)*($E3422-1))*VLOOKUP($D3422,系数!$K$2:$O$7,4,0))</f>
        <v>0</v>
      </c>
      <c r="J3422" s="17">
        <f>INT((VLOOKUP($C3422,装备数值,4,0)+VLOOKUP($C3422,装备数值,7,0)*($E3422-1))*VLOOKUP($D3422,系数!$K$2:$O$7,5,0))</f>
        <v>0</v>
      </c>
      <c r="K3422" s="17">
        <f>INT(VLOOKUP(E3422,强化金币,2,1)*VLOOKUP(INDEX(装备!F:F,MATCH(属性!A3422,装备!A:A,0)),系数!$K$12:$M$15,3,0))</f>
        <v>28875</v>
      </c>
      <c r="L3422" s="17"/>
      <c r="M3422" s="17"/>
      <c r="N3422" s="17"/>
      <c r="O3422" s="17">
        <f>IF(E3422=1,"",VLOOKUP(E3422,系数!$S$2:$AB$12,MATCH(属性!C3422,评级,0),1))</f>
        <v>0</v>
      </c>
    </row>
    <row r="3423" spans="1:15" ht="17.25" thickBot="1" x14ac:dyDescent="0.4">
      <c r="A3423" s="17">
        <f t="shared" si="106"/>
        <v>7100029</v>
      </c>
      <c r="B3423" s="17" t="s">
        <v>49</v>
      </c>
      <c r="C3423" s="15">
        <f>INDEX(装备!G:G,MATCH(属性!A3423,装备!A:A,0))</f>
        <v>12</v>
      </c>
      <c r="D3423" s="15" t="str">
        <f>INDEX(装备!E:E,MATCH(属性!A3423,装备!A:A,0))</f>
        <v>necklace</v>
      </c>
      <c r="E3423" s="14">
        <v>61</v>
      </c>
      <c r="F3423" s="17">
        <f>INT((VLOOKUP($C3423,装备数值,2,0)+VLOOKUP($C3423,装备数值,5,0)*($E3423-1))*VLOOKUP($D3423,系数!$K$2:$O$7,2,0))</f>
        <v>0</v>
      </c>
      <c r="G3423" s="17">
        <f>INT((VLOOKUP($C3423,装备数值,3,0)+VLOOKUP($C3423,装备数值,6,0)*($E3423-1))*VLOOKUP($D3423,系数!$K$2:$O$7,3,0))</f>
        <v>380</v>
      </c>
      <c r="H3423" s="17">
        <f t="shared" si="107"/>
        <v>380</v>
      </c>
      <c r="I3423" s="17">
        <f>INT((VLOOKUP($C3423,装备数值,4,0)+VLOOKUP($C3423,装备数值,7,0)*($E3423-1))*VLOOKUP($D3423,系数!$K$2:$O$7,4,0))</f>
        <v>0</v>
      </c>
      <c r="J3423" s="17">
        <f>INT((VLOOKUP($C3423,装备数值,4,0)+VLOOKUP($C3423,装备数值,7,0)*($E3423-1))*VLOOKUP($D3423,系数!$K$2:$O$7,5,0))</f>
        <v>0</v>
      </c>
      <c r="K3423" s="17">
        <f>INT(VLOOKUP(E3423,强化金币,2,1)*VLOOKUP(INDEX(装备!F:F,MATCH(属性!A3423,装备!A:A,0)),系数!$K$12:$M$15,3,0))</f>
        <v>30250</v>
      </c>
      <c r="L3423" s="17"/>
      <c r="M3423" s="17"/>
      <c r="N3423" s="17"/>
      <c r="O3423" s="17">
        <f>IF(E3423=1,"",VLOOKUP(E3423,系数!$S$2:$AB$12,MATCH(属性!C3423,评级,0),1))</f>
        <v>0</v>
      </c>
    </row>
    <row r="3424" spans="1:15" ht="17.25" thickBot="1" x14ac:dyDescent="0.4">
      <c r="A3424" s="17">
        <f t="shared" si="106"/>
        <v>7100029</v>
      </c>
      <c r="B3424" s="17" t="s">
        <v>49</v>
      </c>
      <c r="C3424" s="15">
        <f>INDEX(装备!G:G,MATCH(属性!A3424,装备!A:A,0))</f>
        <v>12</v>
      </c>
      <c r="D3424" s="15" t="str">
        <f>INDEX(装备!E:E,MATCH(属性!A3424,装备!A:A,0))</f>
        <v>necklace</v>
      </c>
      <c r="E3424" s="14">
        <v>62</v>
      </c>
      <c r="F3424" s="17">
        <f>INT((VLOOKUP($C3424,装备数值,2,0)+VLOOKUP($C3424,装备数值,5,0)*($E3424-1))*VLOOKUP($D3424,系数!$K$2:$O$7,2,0))</f>
        <v>0</v>
      </c>
      <c r="G3424" s="17">
        <f>INT((VLOOKUP($C3424,装备数值,3,0)+VLOOKUP($C3424,装备数值,6,0)*($E3424-1))*VLOOKUP($D3424,系数!$K$2:$O$7,3,0))</f>
        <v>384</v>
      </c>
      <c r="H3424" s="17">
        <f t="shared" si="107"/>
        <v>384</v>
      </c>
      <c r="I3424" s="17">
        <f>INT((VLOOKUP($C3424,装备数值,4,0)+VLOOKUP($C3424,装备数值,7,0)*($E3424-1))*VLOOKUP($D3424,系数!$K$2:$O$7,4,0))</f>
        <v>0</v>
      </c>
      <c r="J3424" s="17">
        <f>INT((VLOOKUP($C3424,装备数值,4,0)+VLOOKUP($C3424,装备数值,7,0)*($E3424-1))*VLOOKUP($D3424,系数!$K$2:$O$7,5,0))</f>
        <v>0</v>
      </c>
      <c r="K3424" s="17">
        <f>INT(VLOOKUP(E3424,强化金币,2,1)*VLOOKUP(INDEX(装备!F:F,MATCH(属性!A3424,装备!A:A,0)),系数!$K$12:$M$15,3,0))</f>
        <v>31625</v>
      </c>
      <c r="L3424" s="17"/>
      <c r="M3424" s="17"/>
      <c r="N3424" s="17"/>
      <c r="O3424" s="17">
        <f>IF(E3424=1,"",VLOOKUP(E3424,系数!$S$2:$AB$12,MATCH(属性!C3424,评级,0),1))</f>
        <v>0</v>
      </c>
    </row>
    <row r="3425" spans="1:15" ht="17.25" thickBot="1" x14ac:dyDescent="0.4">
      <c r="A3425" s="17">
        <f t="shared" si="106"/>
        <v>7100029</v>
      </c>
      <c r="B3425" s="17" t="s">
        <v>49</v>
      </c>
      <c r="C3425" s="15">
        <f>INDEX(装备!G:G,MATCH(属性!A3425,装备!A:A,0))</f>
        <v>12</v>
      </c>
      <c r="D3425" s="15" t="str">
        <f>INDEX(装备!E:E,MATCH(属性!A3425,装备!A:A,0))</f>
        <v>necklace</v>
      </c>
      <c r="E3425" s="14">
        <v>63</v>
      </c>
      <c r="F3425" s="17">
        <f>INT((VLOOKUP($C3425,装备数值,2,0)+VLOOKUP($C3425,装备数值,5,0)*($E3425-1))*VLOOKUP($D3425,系数!$K$2:$O$7,2,0))</f>
        <v>0</v>
      </c>
      <c r="G3425" s="17">
        <f>INT((VLOOKUP($C3425,装备数值,3,0)+VLOOKUP($C3425,装备数值,6,0)*($E3425-1))*VLOOKUP($D3425,系数!$K$2:$O$7,3,0))</f>
        <v>388</v>
      </c>
      <c r="H3425" s="17">
        <f t="shared" si="107"/>
        <v>388</v>
      </c>
      <c r="I3425" s="17">
        <f>INT((VLOOKUP($C3425,装备数值,4,0)+VLOOKUP($C3425,装备数值,7,0)*($E3425-1))*VLOOKUP($D3425,系数!$K$2:$O$7,4,0))</f>
        <v>0</v>
      </c>
      <c r="J3425" s="17">
        <f>INT((VLOOKUP($C3425,装备数值,4,0)+VLOOKUP($C3425,装备数值,7,0)*($E3425-1))*VLOOKUP($D3425,系数!$K$2:$O$7,5,0))</f>
        <v>0</v>
      </c>
      <c r="K3425" s="17">
        <f>INT(VLOOKUP(E3425,强化金币,2,1)*VLOOKUP(INDEX(装备!F:F,MATCH(属性!A3425,装备!A:A,0)),系数!$K$12:$M$15,3,0))</f>
        <v>33000</v>
      </c>
      <c r="L3425" s="17"/>
      <c r="M3425" s="17"/>
      <c r="N3425" s="17"/>
      <c r="O3425" s="17">
        <f>IF(E3425=1,"",VLOOKUP(E3425,系数!$S$2:$AB$12,MATCH(属性!C3425,评级,0),1))</f>
        <v>0</v>
      </c>
    </row>
    <row r="3426" spans="1:15" ht="17.25" thickBot="1" x14ac:dyDescent="0.4">
      <c r="A3426" s="17">
        <f t="shared" si="106"/>
        <v>7100029</v>
      </c>
      <c r="B3426" s="17" t="s">
        <v>49</v>
      </c>
      <c r="C3426" s="15">
        <f>INDEX(装备!G:G,MATCH(属性!A3426,装备!A:A,0))</f>
        <v>12</v>
      </c>
      <c r="D3426" s="15" t="str">
        <f>INDEX(装备!E:E,MATCH(属性!A3426,装备!A:A,0))</f>
        <v>necklace</v>
      </c>
      <c r="E3426" s="14">
        <v>64</v>
      </c>
      <c r="F3426" s="17">
        <f>INT((VLOOKUP($C3426,装备数值,2,0)+VLOOKUP($C3426,装备数值,5,0)*($E3426-1))*VLOOKUP($D3426,系数!$K$2:$O$7,2,0))</f>
        <v>0</v>
      </c>
      <c r="G3426" s="17">
        <f>INT((VLOOKUP($C3426,装备数值,3,0)+VLOOKUP($C3426,装备数值,6,0)*($E3426-1))*VLOOKUP($D3426,系数!$K$2:$O$7,3,0))</f>
        <v>392</v>
      </c>
      <c r="H3426" s="17">
        <f t="shared" si="107"/>
        <v>392</v>
      </c>
      <c r="I3426" s="17">
        <f>INT((VLOOKUP($C3426,装备数值,4,0)+VLOOKUP($C3426,装备数值,7,0)*($E3426-1))*VLOOKUP($D3426,系数!$K$2:$O$7,4,0))</f>
        <v>0</v>
      </c>
      <c r="J3426" s="17">
        <f>INT((VLOOKUP($C3426,装备数值,4,0)+VLOOKUP($C3426,装备数值,7,0)*($E3426-1))*VLOOKUP($D3426,系数!$K$2:$O$7,5,0))</f>
        <v>0</v>
      </c>
      <c r="K3426" s="17">
        <f>INT(VLOOKUP(E3426,强化金币,2,1)*VLOOKUP(INDEX(装备!F:F,MATCH(属性!A3426,装备!A:A,0)),系数!$K$12:$M$15,3,0))</f>
        <v>34375</v>
      </c>
      <c r="L3426" s="17"/>
      <c r="M3426" s="17"/>
      <c r="N3426" s="17"/>
      <c r="O3426" s="17">
        <f>IF(E3426=1,"",VLOOKUP(E3426,系数!$S$2:$AB$12,MATCH(属性!C3426,评级,0),1))</f>
        <v>0</v>
      </c>
    </row>
    <row r="3427" spans="1:15" ht="17.25" thickBot="1" x14ac:dyDescent="0.4">
      <c r="A3427" s="17">
        <f t="shared" si="106"/>
        <v>7100029</v>
      </c>
      <c r="B3427" s="17" t="s">
        <v>49</v>
      </c>
      <c r="C3427" s="15">
        <f>INDEX(装备!G:G,MATCH(属性!A3427,装备!A:A,0))</f>
        <v>12</v>
      </c>
      <c r="D3427" s="15" t="str">
        <f>INDEX(装备!E:E,MATCH(属性!A3427,装备!A:A,0))</f>
        <v>necklace</v>
      </c>
      <c r="E3427" s="14">
        <v>65</v>
      </c>
      <c r="F3427" s="17">
        <f>INT((VLOOKUP($C3427,装备数值,2,0)+VLOOKUP($C3427,装备数值,5,0)*($E3427-1))*VLOOKUP($D3427,系数!$K$2:$O$7,2,0))</f>
        <v>0</v>
      </c>
      <c r="G3427" s="17">
        <f>INT((VLOOKUP($C3427,装备数值,3,0)+VLOOKUP($C3427,装备数值,6,0)*($E3427-1))*VLOOKUP($D3427,系数!$K$2:$O$7,3,0))</f>
        <v>396</v>
      </c>
      <c r="H3427" s="17">
        <f t="shared" si="107"/>
        <v>396</v>
      </c>
      <c r="I3427" s="17">
        <f>INT((VLOOKUP($C3427,装备数值,4,0)+VLOOKUP($C3427,装备数值,7,0)*($E3427-1))*VLOOKUP($D3427,系数!$K$2:$O$7,4,0))</f>
        <v>0</v>
      </c>
      <c r="J3427" s="17">
        <f>INT((VLOOKUP($C3427,装备数值,4,0)+VLOOKUP($C3427,装备数值,7,0)*($E3427-1))*VLOOKUP($D3427,系数!$K$2:$O$7,5,0))</f>
        <v>0</v>
      </c>
      <c r="K3427" s="17">
        <f>INT(VLOOKUP(E3427,强化金币,2,1)*VLOOKUP(INDEX(装备!F:F,MATCH(属性!A3427,装备!A:A,0)),系数!$K$12:$M$15,3,0))</f>
        <v>35750</v>
      </c>
      <c r="L3427" s="17"/>
      <c r="M3427" s="17"/>
      <c r="N3427" s="17"/>
      <c r="O3427" s="17">
        <f>IF(E3427=1,"",VLOOKUP(E3427,系数!$S$2:$AB$12,MATCH(属性!C3427,评级,0),1))</f>
        <v>0</v>
      </c>
    </row>
    <row r="3428" spans="1:15" ht="17.25" thickBot="1" x14ac:dyDescent="0.4">
      <c r="A3428" s="17">
        <f t="shared" si="106"/>
        <v>7100029</v>
      </c>
      <c r="B3428" s="17" t="s">
        <v>49</v>
      </c>
      <c r="C3428" s="15">
        <f>INDEX(装备!G:G,MATCH(属性!A3428,装备!A:A,0))</f>
        <v>12</v>
      </c>
      <c r="D3428" s="15" t="str">
        <f>INDEX(装备!E:E,MATCH(属性!A3428,装备!A:A,0))</f>
        <v>necklace</v>
      </c>
      <c r="E3428" s="14">
        <v>66</v>
      </c>
      <c r="F3428" s="17">
        <f>INT((VLOOKUP($C3428,装备数值,2,0)+VLOOKUP($C3428,装备数值,5,0)*($E3428-1))*VLOOKUP($D3428,系数!$K$2:$O$7,2,0))</f>
        <v>0</v>
      </c>
      <c r="G3428" s="17">
        <f>INT((VLOOKUP($C3428,装备数值,3,0)+VLOOKUP($C3428,装备数值,6,0)*($E3428-1))*VLOOKUP($D3428,系数!$K$2:$O$7,3,0))</f>
        <v>400</v>
      </c>
      <c r="H3428" s="17">
        <f t="shared" si="107"/>
        <v>400</v>
      </c>
      <c r="I3428" s="17">
        <f>INT((VLOOKUP($C3428,装备数值,4,0)+VLOOKUP($C3428,装备数值,7,0)*($E3428-1))*VLOOKUP($D3428,系数!$K$2:$O$7,4,0))</f>
        <v>0</v>
      </c>
      <c r="J3428" s="17">
        <f>INT((VLOOKUP($C3428,装备数值,4,0)+VLOOKUP($C3428,装备数值,7,0)*($E3428-1))*VLOOKUP($D3428,系数!$K$2:$O$7,5,0))</f>
        <v>0</v>
      </c>
      <c r="K3428" s="17">
        <f>INT(VLOOKUP(E3428,强化金币,2,1)*VLOOKUP(INDEX(装备!F:F,MATCH(属性!A3428,装备!A:A,0)),系数!$K$12:$M$15,3,0))</f>
        <v>37125</v>
      </c>
      <c r="L3428" s="17"/>
      <c r="M3428" s="17"/>
      <c r="N3428" s="17"/>
      <c r="O3428" s="17">
        <f>IF(E3428=1,"",VLOOKUP(E3428,系数!$S$2:$AB$12,MATCH(属性!C3428,评级,0),1))</f>
        <v>0</v>
      </c>
    </row>
    <row r="3429" spans="1:15" ht="17.25" thickBot="1" x14ac:dyDescent="0.4">
      <c r="A3429" s="17">
        <f t="shared" si="106"/>
        <v>7100029</v>
      </c>
      <c r="B3429" s="17" t="s">
        <v>49</v>
      </c>
      <c r="C3429" s="15">
        <f>INDEX(装备!G:G,MATCH(属性!A3429,装备!A:A,0))</f>
        <v>12</v>
      </c>
      <c r="D3429" s="15" t="str">
        <f>INDEX(装备!E:E,MATCH(属性!A3429,装备!A:A,0))</f>
        <v>necklace</v>
      </c>
      <c r="E3429" s="14">
        <v>67</v>
      </c>
      <c r="F3429" s="17">
        <f>INT((VLOOKUP($C3429,装备数值,2,0)+VLOOKUP($C3429,装备数值,5,0)*($E3429-1))*VLOOKUP($D3429,系数!$K$2:$O$7,2,0))</f>
        <v>0</v>
      </c>
      <c r="G3429" s="17">
        <f>INT((VLOOKUP($C3429,装备数值,3,0)+VLOOKUP($C3429,装备数值,6,0)*($E3429-1))*VLOOKUP($D3429,系数!$K$2:$O$7,3,0))</f>
        <v>404</v>
      </c>
      <c r="H3429" s="17">
        <f t="shared" si="107"/>
        <v>404</v>
      </c>
      <c r="I3429" s="17">
        <f>INT((VLOOKUP($C3429,装备数值,4,0)+VLOOKUP($C3429,装备数值,7,0)*($E3429-1))*VLOOKUP($D3429,系数!$K$2:$O$7,4,0))</f>
        <v>0</v>
      </c>
      <c r="J3429" s="17">
        <f>INT((VLOOKUP($C3429,装备数值,4,0)+VLOOKUP($C3429,装备数值,7,0)*($E3429-1))*VLOOKUP($D3429,系数!$K$2:$O$7,5,0))</f>
        <v>0</v>
      </c>
      <c r="K3429" s="17">
        <f>INT(VLOOKUP(E3429,强化金币,2,1)*VLOOKUP(INDEX(装备!F:F,MATCH(属性!A3429,装备!A:A,0)),系数!$K$12:$M$15,3,0))</f>
        <v>38500</v>
      </c>
      <c r="L3429" s="17"/>
      <c r="M3429" s="17"/>
      <c r="N3429" s="17"/>
      <c r="O3429" s="17">
        <f>IF(E3429=1,"",VLOOKUP(E3429,系数!$S$2:$AB$12,MATCH(属性!C3429,评级,0),1))</f>
        <v>0</v>
      </c>
    </row>
    <row r="3430" spans="1:15" ht="17.25" thickBot="1" x14ac:dyDescent="0.4">
      <c r="A3430" s="17">
        <f t="shared" si="106"/>
        <v>7100029</v>
      </c>
      <c r="B3430" s="17" t="s">
        <v>49</v>
      </c>
      <c r="C3430" s="15">
        <f>INDEX(装备!G:G,MATCH(属性!A3430,装备!A:A,0))</f>
        <v>12</v>
      </c>
      <c r="D3430" s="15" t="str">
        <f>INDEX(装备!E:E,MATCH(属性!A3430,装备!A:A,0))</f>
        <v>necklace</v>
      </c>
      <c r="E3430" s="14">
        <v>68</v>
      </c>
      <c r="F3430" s="17">
        <f>INT((VLOOKUP($C3430,装备数值,2,0)+VLOOKUP($C3430,装备数值,5,0)*($E3430-1))*VLOOKUP($D3430,系数!$K$2:$O$7,2,0))</f>
        <v>0</v>
      </c>
      <c r="G3430" s="17">
        <f>INT((VLOOKUP($C3430,装备数值,3,0)+VLOOKUP($C3430,装备数值,6,0)*($E3430-1))*VLOOKUP($D3430,系数!$K$2:$O$7,3,0))</f>
        <v>408</v>
      </c>
      <c r="H3430" s="17">
        <f t="shared" si="107"/>
        <v>408</v>
      </c>
      <c r="I3430" s="17">
        <f>INT((VLOOKUP($C3430,装备数值,4,0)+VLOOKUP($C3430,装备数值,7,0)*($E3430-1))*VLOOKUP($D3430,系数!$K$2:$O$7,4,0))</f>
        <v>0</v>
      </c>
      <c r="J3430" s="17">
        <f>INT((VLOOKUP($C3430,装备数值,4,0)+VLOOKUP($C3430,装备数值,7,0)*($E3430-1))*VLOOKUP($D3430,系数!$K$2:$O$7,5,0))</f>
        <v>0</v>
      </c>
      <c r="K3430" s="17">
        <f>INT(VLOOKUP(E3430,强化金币,2,1)*VLOOKUP(INDEX(装备!F:F,MATCH(属性!A3430,装备!A:A,0)),系数!$K$12:$M$15,3,0))</f>
        <v>39875</v>
      </c>
      <c r="L3430" s="17"/>
      <c r="M3430" s="17"/>
      <c r="N3430" s="17"/>
      <c r="O3430" s="17">
        <f>IF(E3430=1,"",VLOOKUP(E3430,系数!$S$2:$AB$12,MATCH(属性!C3430,评级,0),1))</f>
        <v>0</v>
      </c>
    </row>
    <row r="3431" spans="1:15" ht="17.25" thickBot="1" x14ac:dyDescent="0.4">
      <c r="A3431" s="17">
        <f t="shared" si="106"/>
        <v>7100029</v>
      </c>
      <c r="B3431" s="17" t="s">
        <v>49</v>
      </c>
      <c r="C3431" s="15">
        <f>INDEX(装备!G:G,MATCH(属性!A3431,装备!A:A,0))</f>
        <v>12</v>
      </c>
      <c r="D3431" s="15" t="str">
        <f>INDEX(装备!E:E,MATCH(属性!A3431,装备!A:A,0))</f>
        <v>necklace</v>
      </c>
      <c r="E3431" s="14">
        <v>69</v>
      </c>
      <c r="F3431" s="17">
        <f>INT((VLOOKUP($C3431,装备数值,2,0)+VLOOKUP($C3431,装备数值,5,0)*($E3431-1))*VLOOKUP($D3431,系数!$K$2:$O$7,2,0))</f>
        <v>0</v>
      </c>
      <c r="G3431" s="17">
        <f>INT((VLOOKUP($C3431,装备数值,3,0)+VLOOKUP($C3431,装备数值,6,0)*($E3431-1))*VLOOKUP($D3431,系数!$K$2:$O$7,3,0))</f>
        <v>412</v>
      </c>
      <c r="H3431" s="17">
        <f t="shared" si="107"/>
        <v>412</v>
      </c>
      <c r="I3431" s="17">
        <f>INT((VLOOKUP($C3431,装备数值,4,0)+VLOOKUP($C3431,装备数值,7,0)*($E3431-1))*VLOOKUP($D3431,系数!$K$2:$O$7,4,0))</f>
        <v>0</v>
      </c>
      <c r="J3431" s="17">
        <f>INT((VLOOKUP($C3431,装备数值,4,0)+VLOOKUP($C3431,装备数值,7,0)*($E3431-1))*VLOOKUP($D3431,系数!$K$2:$O$7,5,0))</f>
        <v>0</v>
      </c>
      <c r="K3431" s="17">
        <f>INT(VLOOKUP(E3431,强化金币,2,1)*VLOOKUP(INDEX(装备!F:F,MATCH(属性!A3431,装备!A:A,0)),系数!$K$12:$M$15,3,0))</f>
        <v>41250</v>
      </c>
      <c r="L3431" s="17"/>
      <c r="M3431" s="17"/>
      <c r="N3431" s="17"/>
      <c r="O3431" s="17">
        <f>IF(E3431=1,"",VLOOKUP(E3431,系数!$S$2:$AB$12,MATCH(属性!C3431,评级,0),1))</f>
        <v>0</v>
      </c>
    </row>
    <row r="3432" spans="1:15" ht="17.25" thickBot="1" x14ac:dyDescent="0.4">
      <c r="A3432" s="17">
        <f t="shared" si="106"/>
        <v>7100029</v>
      </c>
      <c r="B3432" s="17" t="s">
        <v>49</v>
      </c>
      <c r="C3432" s="15">
        <f>INDEX(装备!G:G,MATCH(属性!A3432,装备!A:A,0))</f>
        <v>12</v>
      </c>
      <c r="D3432" s="15" t="str">
        <f>INDEX(装备!E:E,MATCH(属性!A3432,装备!A:A,0))</f>
        <v>necklace</v>
      </c>
      <c r="E3432" s="14">
        <v>70</v>
      </c>
      <c r="F3432" s="17">
        <f>INT((VLOOKUP($C3432,装备数值,2,0)+VLOOKUP($C3432,装备数值,5,0)*($E3432-1))*VLOOKUP($D3432,系数!$K$2:$O$7,2,0))</f>
        <v>0</v>
      </c>
      <c r="G3432" s="17">
        <f>INT((VLOOKUP($C3432,装备数值,3,0)+VLOOKUP($C3432,装备数值,6,0)*($E3432-1))*VLOOKUP($D3432,系数!$K$2:$O$7,3,0))</f>
        <v>416</v>
      </c>
      <c r="H3432" s="17">
        <f t="shared" si="107"/>
        <v>416</v>
      </c>
      <c r="I3432" s="17">
        <f>INT((VLOOKUP($C3432,装备数值,4,0)+VLOOKUP($C3432,装备数值,7,0)*($E3432-1))*VLOOKUP($D3432,系数!$K$2:$O$7,4,0))</f>
        <v>0</v>
      </c>
      <c r="J3432" s="17">
        <f>INT((VLOOKUP($C3432,装备数值,4,0)+VLOOKUP($C3432,装备数值,7,0)*($E3432-1))*VLOOKUP($D3432,系数!$K$2:$O$7,5,0))</f>
        <v>0</v>
      </c>
      <c r="K3432" s="17">
        <f>INT(VLOOKUP(E3432,强化金币,2,1)*VLOOKUP(INDEX(装备!F:F,MATCH(属性!A3432,装备!A:A,0)),系数!$K$12:$M$15,3,0))</f>
        <v>42625</v>
      </c>
      <c r="L3432" s="17"/>
      <c r="M3432" s="17"/>
      <c r="N3432" s="17"/>
      <c r="O3432" s="17">
        <f>IF(E3432=1,"",VLOOKUP(E3432,系数!$S$2:$AB$12,MATCH(属性!C3432,评级,0),1))</f>
        <v>0</v>
      </c>
    </row>
    <row r="3433" spans="1:15" ht="17.25" thickBot="1" x14ac:dyDescent="0.4">
      <c r="A3433" s="17">
        <f t="shared" si="106"/>
        <v>7100029</v>
      </c>
      <c r="B3433" s="17" t="s">
        <v>49</v>
      </c>
      <c r="C3433" s="15">
        <f>INDEX(装备!G:G,MATCH(属性!A3433,装备!A:A,0))</f>
        <v>12</v>
      </c>
      <c r="D3433" s="15" t="str">
        <f>INDEX(装备!E:E,MATCH(属性!A3433,装备!A:A,0))</f>
        <v>necklace</v>
      </c>
      <c r="E3433" s="14">
        <v>71</v>
      </c>
      <c r="F3433" s="17">
        <f>INT((VLOOKUP($C3433,装备数值,2,0)+VLOOKUP($C3433,装备数值,5,0)*($E3433-1))*VLOOKUP($D3433,系数!$K$2:$O$7,2,0))</f>
        <v>0</v>
      </c>
      <c r="G3433" s="17">
        <f>INT((VLOOKUP($C3433,装备数值,3,0)+VLOOKUP($C3433,装备数值,6,0)*($E3433-1))*VLOOKUP($D3433,系数!$K$2:$O$7,3,0))</f>
        <v>420</v>
      </c>
      <c r="H3433" s="17">
        <f t="shared" si="107"/>
        <v>420</v>
      </c>
      <c r="I3433" s="17">
        <f>INT((VLOOKUP($C3433,装备数值,4,0)+VLOOKUP($C3433,装备数值,7,0)*($E3433-1))*VLOOKUP($D3433,系数!$K$2:$O$7,4,0))</f>
        <v>0</v>
      </c>
      <c r="J3433" s="17">
        <f>INT((VLOOKUP($C3433,装备数值,4,0)+VLOOKUP($C3433,装备数值,7,0)*($E3433-1))*VLOOKUP($D3433,系数!$K$2:$O$7,5,0))</f>
        <v>0</v>
      </c>
      <c r="K3433" s="17">
        <f>INT(VLOOKUP(E3433,强化金币,2,1)*VLOOKUP(INDEX(装备!F:F,MATCH(属性!A3433,装备!A:A,0)),系数!$K$12:$M$15,3,0))</f>
        <v>44000</v>
      </c>
      <c r="L3433" s="17"/>
      <c r="M3433" s="17"/>
      <c r="N3433" s="17"/>
      <c r="O3433" s="17">
        <f>IF(E3433=1,"",VLOOKUP(E3433,系数!$S$2:$AB$12,MATCH(属性!C3433,评级,0),1))</f>
        <v>0</v>
      </c>
    </row>
    <row r="3434" spans="1:15" ht="17.25" thickBot="1" x14ac:dyDescent="0.4">
      <c r="A3434" s="17">
        <f t="shared" si="106"/>
        <v>7100029</v>
      </c>
      <c r="B3434" s="17" t="s">
        <v>49</v>
      </c>
      <c r="C3434" s="15">
        <f>INDEX(装备!G:G,MATCH(属性!A3434,装备!A:A,0))</f>
        <v>12</v>
      </c>
      <c r="D3434" s="15" t="str">
        <f>INDEX(装备!E:E,MATCH(属性!A3434,装备!A:A,0))</f>
        <v>necklace</v>
      </c>
      <c r="E3434" s="14">
        <v>72</v>
      </c>
      <c r="F3434" s="17">
        <f>INT((VLOOKUP($C3434,装备数值,2,0)+VLOOKUP($C3434,装备数值,5,0)*($E3434-1))*VLOOKUP($D3434,系数!$K$2:$O$7,2,0))</f>
        <v>0</v>
      </c>
      <c r="G3434" s="17">
        <f>INT((VLOOKUP($C3434,装备数值,3,0)+VLOOKUP($C3434,装备数值,6,0)*($E3434-1))*VLOOKUP($D3434,系数!$K$2:$O$7,3,0))</f>
        <v>424</v>
      </c>
      <c r="H3434" s="17">
        <f t="shared" si="107"/>
        <v>424</v>
      </c>
      <c r="I3434" s="17">
        <f>INT((VLOOKUP($C3434,装备数值,4,0)+VLOOKUP($C3434,装备数值,7,0)*($E3434-1))*VLOOKUP($D3434,系数!$K$2:$O$7,4,0))</f>
        <v>0</v>
      </c>
      <c r="J3434" s="17">
        <f>INT((VLOOKUP($C3434,装备数值,4,0)+VLOOKUP($C3434,装备数值,7,0)*($E3434-1))*VLOOKUP($D3434,系数!$K$2:$O$7,5,0))</f>
        <v>0</v>
      </c>
      <c r="K3434" s="17">
        <f>INT(VLOOKUP(E3434,强化金币,2,1)*VLOOKUP(INDEX(装备!F:F,MATCH(属性!A3434,装备!A:A,0)),系数!$K$12:$M$15,3,0))</f>
        <v>45375</v>
      </c>
      <c r="L3434" s="17"/>
      <c r="M3434" s="17"/>
      <c r="N3434" s="17"/>
      <c r="O3434" s="17">
        <f>IF(E3434=1,"",VLOOKUP(E3434,系数!$S$2:$AB$12,MATCH(属性!C3434,评级,0),1))</f>
        <v>0</v>
      </c>
    </row>
    <row r="3435" spans="1:15" ht="17.25" thickBot="1" x14ac:dyDescent="0.4">
      <c r="A3435" s="17">
        <f t="shared" si="106"/>
        <v>7100029</v>
      </c>
      <c r="B3435" s="17" t="s">
        <v>49</v>
      </c>
      <c r="C3435" s="15">
        <f>INDEX(装备!G:G,MATCH(属性!A3435,装备!A:A,0))</f>
        <v>12</v>
      </c>
      <c r="D3435" s="15" t="str">
        <f>INDEX(装备!E:E,MATCH(属性!A3435,装备!A:A,0))</f>
        <v>necklace</v>
      </c>
      <c r="E3435" s="14">
        <v>73</v>
      </c>
      <c r="F3435" s="17">
        <f>INT((VLOOKUP($C3435,装备数值,2,0)+VLOOKUP($C3435,装备数值,5,0)*($E3435-1))*VLOOKUP($D3435,系数!$K$2:$O$7,2,0))</f>
        <v>0</v>
      </c>
      <c r="G3435" s="17">
        <f>INT((VLOOKUP($C3435,装备数值,3,0)+VLOOKUP($C3435,装备数值,6,0)*($E3435-1))*VLOOKUP($D3435,系数!$K$2:$O$7,3,0))</f>
        <v>428</v>
      </c>
      <c r="H3435" s="17">
        <f t="shared" si="107"/>
        <v>428</v>
      </c>
      <c r="I3435" s="17">
        <f>INT((VLOOKUP($C3435,装备数值,4,0)+VLOOKUP($C3435,装备数值,7,0)*($E3435-1))*VLOOKUP($D3435,系数!$K$2:$O$7,4,0))</f>
        <v>0</v>
      </c>
      <c r="J3435" s="17">
        <f>INT((VLOOKUP($C3435,装备数值,4,0)+VLOOKUP($C3435,装备数值,7,0)*($E3435-1))*VLOOKUP($D3435,系数!$K$2:$O$7,5,0))</f>
        <v>0</v>
      </c>
      <c r="K3435" s="17">
        <f>INT(VLOOKUP(E3435,强化金币,2,1)*VLOOKUP(INDEX(装备!F:F,MATCH(属性!A3435,装备!A:A,0)),系数!$K$12:$M$15,3,0))</f>
        <v>46750</v>
      </c>
      <c r="L3435" s="17"/>
      <c r="M3435" s="17"/>
      <c r="N3435" s="17"/>
      <c r="O3435" s="17">
        <f>IF(E3435=1,"",VLOOKUP(E3435,系数!$S$2:$AB$12,MATCH(属性!C3435,评级,0),1))</f>
        <v>0</v>
      </c>
    </row>
    <row r="3436" spans="1:15" ht="17.25" thickBot="1" x14ac:dyDescent="0.4">
      <c r="A3436" s="17">
        <f t="shared" si="106"/>
        <v>7100029</v>
      </c>
      <c r="B3436" s="17" t="s">
        <v>49</v>
      </c>
      <c r="C3436" s="15">
        <f>INDEX(装备!G:G,MATCH(属性!A3436,装备!A:A,0))</f>
        <v>12</v>
      </c>
      <c r="D3436" s="15" t="str">
        <f>INDEX(装备!E:E,MATCH(属性!A3436,装备!A:A,0))</f>
        <v>necklace</v>
      </c>
      <c r="E3436" s="14">
        <v>74</v>
      </c>
      <c r="F3436" s="17">
        <f>INT((VLOOKUP($C3436,装备数值,2,0)+VLOOKUP($C3436,装备数值,5,0)*($E3436-1))*VLOOKUP($D3436,系数!$K$2:$O$7,2,0))</f>
        <v>0</v>
      </c>
      <c r="G3436" s="17">
        <f>INT((VLOOKUP($C3436,装备数值,3,0)+VLOOKUP($C3436,装备数值,6,0)*($E3436-1))*VLOOKUP($D3436,系数!$K$2:$O$7,3,0))</f>
        <v>432</v>
      </c>
      <c r="H3436" s="17">
        <f t="shared" si="107"/>
        <v>432</v>
      </c>
      <c r="I3436" s="17">
        <f>INT((VLOOKUP($C3436,装备数值,4,0)+VLOOKUP($C3436,装备数值,7,0)*($E3436-1))*VLOOKUP($D3436,系数!$K$2:$O$7,4,0))</f>
        <v>0</v>
      </c>
      <c r="J3436" s="17">
        <f>INT((VLOOKUP($C3436,装备数值,4,0)+VLOOKUP($C3436,装备数值,7,0)*($E3436-1))*VLOOKUP($D3436,系数!$K$2:$O$7,5,0))</f>
        <v>0</v>
      </c>
      <c r="K3436" s="17">
        <f>INT(VLOOKUP(E3436,强化金币,2,1)*VLOOKUP(INDEX(装备!F:F,MATCH(属性!A3436,装备!A:A,0)),系数!$K$12:$M$15,3,0))</f>
        <v>48125</v>
      </c>
      <c r="L3436" s="17"/>
      <c r="M3436" s="17"/>
      <c r="N3436" s="17"/>
      <c r="O3436" s="17">
        <f>IF(E3436=1,"",VLOOKUP(E3436,系数!$S$2:$AB$12,MATCH(属性!C3436,评级,0),1))</f>
        <v>0</v>
      </c>
    </row>
    <row r="3437" spans="1:15" ht="17.25" thickBot="1" x14ac:dyDescent="0.4">
      <c r="A3437" s="17">
        <f t="shared" si="106"/>
        <v>7100029</v>
      </c>
      <c r="B3437" s="17" t="s">
        <v>49</v>
      </c>
      <c r="C3437" s="15">
        <f>INDEX(装备!G:G,MATCH(属性!A3437,装备!A:A,0))</f>
        <v>12</v>
      </c>
      <c r="D3437" s="15" t="str">
        <f>INDEX(装备!E:E,MATCH(属性!A3437,装备!A:A,0))</f>
        <v>necklace</v>
      </c>
      <c r="E3437" s="14">
        <v>75</v>
      </c>
      <c r="F3437" s="17">
        <f>INT((VLOOKUP($C3437,装备数值,2,0)+VLOOKUP($C3437,装备数值,5,0)*($E3437-1))*VLOOKUP($D3437,系数!$K$2:$O$7,2,0))</f>
        <v>0</v>
      </c>
      <c r="G3437" s="17">
        <f>INT((VLOOKUP($C3437,装备数值,3,0)+VLOOKUP($C3437,装备数值,6,0)*($E3437-1))*VLOOKUP($D3437,系数!$K$2:$O$7,3,0))</f>
        <v>436</v>
      </c>
      <c r="H3437" s="17">
        <f t="shared" si="107"/>
        <v>436</v>
      </c>
      <c r="I3437" s="17">
        <f>INT((VLOOKUP($C3437,装备数值,4,0)+VLOOKUP($C3437,装备数值,7,0)*($E3437-1))*VLOOKUP($D3437,系数!$K$2:$O$7,4,0))</f>
        <v>0</v>
      </c>
      <c r="J3437" s="17">
        <f>INT((VLOOKUP($C3437,装备数值,4,0)+VLOOKUP($C3437,装备数值,7,0)*($E3437-1))*VLOOKUP($D3437,系数!$K$2:$O$7,5,0))</f>
        <v>0</v>
      </c>
      <c r="K3437" s="17">
        <f>INT(VLOOKUP(E3437,强化金币,2,1)*VLOOKUP(INDEX(装备!F:F,MATCH(属性!A3437,装备!A:A,0)),系数!$K$12:$M$15,3,0))</f>
        <v>49500</v>
      </c>
      <c r="L3437" s="17"/>
      <c r="M3437" s="17"/>
      <c r="N3437" s="17"/>
      <c r="O3437" s="17">
        <f>IF(E3437=1,"",VLOOKUP(E3437,系数!$S$2:$AB$12,MATCH(属性!C3437,评级,0),1))</f>
        <v>0</v>
      </c>
    </row>
    <row r="3438" spans="1:15" ht="17.25" thickBot="1" x14ac:dyDescent="0.4">
      <c r="A3438" s="17">
        <f t="shared" si="106"/>
        <v>7100029</v>
      </c>
      <c r="B3438" s="17" t="s">
        <v>49</v>
      </c>
      <c r="C3438" s="15">
        <f>INDEX(装备!G:G,MATCH(属性!A3438,装备!A:A,0))</f>
        <v>12</v>
      </c>
      <c r="D3438" s="15" t="str">
        <f>INDEX(装备!E:E,MATCH(属性!A3438,装备!A:A,0))</f>
        <v>necklace</v>
      </c>
      <c r="E3438" s="14">
        <v>76</v>
      </c>
      <c r="F3438" s="17">
        <f>INT((VLOOKUP($C3438,装备数值,2,0)+VLOOKUP($C3438,装备数值,5,0)*($E3438-1))*VLOOKUP($D3438,系数!$K$2:$O$7,2,0))</f>
        <v>0</v>
      </c>
      <c r="G3438" s="17">
        <f>INT((VLOOKUP($C3438,装备数值,3,0)+VLOOKUP($C3438,装备数值,6,0)*($E3438-1))*VLOOKUP($D3438,系数!$K$2:$O$7,3,0))</f>
        <v>440</v>
      </c>
      <c r="H3438" s="17">
        <f t="shared" si="107"/>
        <v>440</v>
      </c>
      <c r="I3438" s="17">
        <f>INT((VLOOKUP($C3438,装备数值,4,0)+VLOOKUP($C3438,装备数值,7,0)*($E3438-1))*VLOOKUP($D3438,系数!$K$2:$O$7,4,0))</f>
        <v>0</v>
      </c>
      <c r="J3438" s="17">
        <f>INT((VLOOKUP($C3438,装备数值,4,0)+VLOOKUP($C3438,装备数值,7,0)*($E3438-1))*VLOOKUP($D3438,系数!$K$2:$O$7,5,0))</f>
        <v>0</v>
      </c>
      <c r="K3438" s="17">
        <f>INT(VLOOKUP(E3438,强化金币,2,1)*VLOOKUP(INDEX(装备!F:F,MATCH(属性!A3438,装备!A:A,0)),系数!$K$12:$M$15,3,0))</f>
        <v>50875</v>
      </c>
      <c r="L3438" s="17"/>
      <c r="M3438" s="17"/>
      <c r="N3438" s="17"/>
      <c r="O3438" s="17">
        <f>IF(E3438=1,"",VLOOKUP(E3438,系数!$S$2:$AB$12,MATCH(属性!C3438,评级,0),1))</f>
        <v>0</v>
      </c>
    </row>
    <row r="3439" spans="1:15" ht="17.25" thickBot="1" x14ac:dyDescent="0.4">
      <c r="A3439" s="17">
        <f t="shared" si="106"/>
        <v>7100029</v>
      </c>
      <c r="B3439" s="17" t="s">
        <v>49</v>
      </c>
      <c r="C3439" s="15">
        <f>INDEX(装备!G:G,MATCH(属性!A3439,装备!A:A,0))</f>
        <v>12</v>
      </c>
      <c r="D3439" s="15" t="str">
        <f>INDEX(装备!E:E,MATCH(属性!A3439,装备!A:A,0))</f>
        <v>necklace</v>
      </c>
      <c r="E3439" s="14">
        <v>77</v>
      </c>
      <c r="F3439" s="17">
        <f>INT((VLOOKUP($C3439,装备数值,2,0)+VLOOKUP($C3439,装备数值,5,0)*($E3439-1))*VLOOKUP($D3439,系数!$K$2:$O$7,2,0))</f>
        <v>0</v>
      </c>
      <c r="G3439" s="17">
        <f>INT((VLOOKUP($C3439,装备数值,3,0)+VLOOKUP($C3439,装备数值,6,0)*($E3439-1))*VLOOKUP($D3439,系数!$K$2:$O$7,3,0))</f>
        <v>444</v>
      </c>
      <c r="H3439" s="17">
        <f t="shared" si="107"/>
        <v>444</v>
      </c>
      <c r="I3439" s="17">
        <f>INT((VLOOKUP($C3439,装备数值,4,0)+VLOOKUP($C3439,装备数值,7,0)*($E3439-1))*VLOOKUP($D3439,系数!$K$2:$O$7,4,0))</f>
        <v>0</v>
      </c>
      <c r="J3439" s="17">
        <f>INT((VLOOKUP($C3439,装备数值,4,0)+VLOOKUP($C3439,装备数值,7,0)*($E3439-1))*VLOOKUP($D3439,系数!$K$2:$O$7,5,0))</f>
        <v>0</v>
      </c>
      <c r="K3439" s="17">
        <f>INT(VLOOKUP(E3439,强化金币,2,1)*VLOOKUP(INDEX(装备!F:F,MATCH(属性!A3439,装备!A:A,0)),系数!$K$12:$M$15,3,0))</f>
        <v>52250</v>
      </c>
      <c r="L3439" s="17"/>
      <c r="M3439" s="17"/>
      <c r="N3439" s="17"/>
      <c r="O3439" s="17">
        <f>IF(E3439=1,"",VLOOKUP(E3439,系数!$S$2:$AB$12,MATCH(属性!C3439,评级,0),1))</f>
        <v>0</v>
      </c>
    </row>
    <row r="3440" spans="1:15" ht="17.25" thickBot="1" x14ac:dyDescent="0.4">
      <c r="A3440" s="17">
        <f t="shared" si="106"/>
        <v>7100029</v>
      </c>
      <c r="B3440" s="17" t="s">
        <v>49</v>
      </c>
      <c r="C3440" s="15">
        <f>INDEX(装备!G:G,MATCH(属性!A3440,装备!A:A,0))</f>
        <v>12</v>
      </c>
      <c r="D3440" s="15" t="str">
        <f>INDEX(装备!E:E,MATCH(属性!A3440,装备!A:A,0))</f>
        <v>necklace</v>
      </c>
      <c r="E3440" s="14">
        <v>78</v>
      </c>
      <c r="F3440" s="17">
        <f>INT((VLOOKUP($C3440,装备数值,2,0)+VLOOKUP($C3440,装备数值,5,0)*($E3440-1))*VLOOKUP($D3440,系数!$K$2:$O$7,2,0))</f>
        <v>0</v>
      </c>
      <c r="G3440" s="17">
        <f>INT((VLOOKUP($C3440,装备数值,3,0)+VLOOKUP($C3440,装备数值,6,0)*($E3440-1))*VLOOKUP($D3440,系数!$K$2:$O$7,3,0))</f>
        <v>448</v>
      </c>
      <c r="H3440" s="17">
        <f t="shared" si="107"/>
        <v>448</v>
      </c>
      <c r="I3440" s="17">
        <f>INT((VLOOKUP($C3440,装备数值,4,0)+VLOOKUP($C3440,装备数值,7,0)*($E3440-1))*VLOOKUP($D3440,系数!$K$2:$O$7,4,0))</f>
        <v>0</v>
      </c>
      <c r="J3440" s="17">
        <f>INT((VLOOKUP($C3440,装备数值,4,0)+VLOOKUP($C3440,装备数值,7,0)*($E3440-1))*VLOOKUP($D3440,系数!$K$2:$O$7,5,0))</f>
        <v>0</v>
      </c>
      <c r="K3440" s="17">
        <f>INT(VLOOKUP(E3440,强化金币,2,1)*VLOOKUP(INDEX(装备!F:F,MATCH(属性!A3440,装备!A:A,0)),系数!$K$12:$M$15,3,0))</f>
        <v>53625</v>
      </c>
      <c r="L3440" s="17"/>
      <c r="M3440" s="17"/>
      <c r="N3440" s="17"/>
      <c r="O3440" s="17">
        <f>IF(E3440=1,"",VLOOKUP(E3440,系数!$S$2:$AB$12,MATCH(属性!C3440,评级,0),1))</f>
        <v>0</v>
      </c>
    </row>
    <row r="3441" spans="1:15" ht="17.25" thickBot="1" x14ac:dyDescent="0.4">
      <c r="A3441" s="17">
        <f t="shared" si="106"/>
        <v>7100029</v>
      </c>
      <c r="B3441" s="17" t="s">
        <v>49</v>
      </c>
      <c r="C3441" s="15">
        <f>INDEX(装备!G:G,MATCH(属性!A3441,装备!A:A,0))</f>
        <v>12</v>
      </c>
      <c r="D3441" s="15" t="str">
        <f>INDEX(装备!E:E,MATCH(属性!A3441,装备!A:A,0))</f>
        <v>necklace</v>
      </c>
      <c r="E3441" s="14">
        <v>79</v>
      </c>
      <c r="F3441" s="17">
        <f>INT((VLOOKUP($C3441,装备数值,2,0)+VLOOKUP($C3441,装备数值,5,0)*($E3441-1))*VLOOKUP($D3441,系数!$K$2:$O$7,2,0))</f>
        <v>0</v>
      </c>
      <c r="G3441" s="17">
        <f>INT((VLOOKUP($C3441,装备数值,3,0)+VLOOKUP($C3441,装备数值,6,0)*($E3441-1))*VLOOKUP($D3441,系数!$K$2:$O$7,3,0))</f>
        <v>452</v>
      </c>
      <c r="H3441" s="17">
        <f t="shared" si="107"/>
        <v>452</v>
      </c>
      <c r="I3441" s="17">
        <f>INT((VLOOKUP($C3441,装备数值,4,0)+VLOOKUP($C3441,装备数值,7,0)*($E3441-1))*VLOOKUP($D3441,系数!$K$2:$O$7,4,0))</f>
        <v>0</v>
      </c>
      <c r="J3441" s="17">
        <f>INT((VLOOKUP($C3441,装备数值,4,0)+VLOOKUP($C3441,装备数值,7,0)*($E3441-1))*VLOOKUP($D3441,系数!$K$2:$O$7,5,0))</f>
        <v>0</v>
      </c>
      <c r="K3441" s="17">
        <f>INT(VLOOKUP(E3441,强化金币,2,1)*VLOOKUP(INDEX(装备!F:F,MATCH(属性!A3441,装备!A:A,0)),系数!$K$12:$M$15,3,0))</f>
        <v>55000</v>
      </c>
      <c r="L3441" s="17"/>
      <c r="M3441" s="17"/>
      <c r="N3441" s="17"/>
      <c r="O3441" s="17">
        <f>IF(E3441=1,"",VLOOKUP(E3441,系数!$S$2:$AB$12,MATCH(属性!C3441,评级,0),1))</f>
        <v>0</v>
      </c>
    </row>
    <row r="3442" spans="1:15" ht="17.25" thickBot="1" x14ac:dyDescent="0.4">
      <c r="A3442" s="17">
        <f t="shared" si="106"/>
        <v>7100029</v>
      </c>
      <c r="B3442" s="17" t="s">
        <v>49</v>
      </c>
      <c r="C3442" s="15">
        <f>INDEX(装备!G:G,MATCH(属性!A3442,装备!A:A,0))</f>
        <v>12</v>
      </c>
      <c r="D3442" s="15" t="str">
        <f>INDEX(装备!E:E,MATCH(属性!A3442,装备!A:A,0))</f>
        <v>necklace</v>
      </c>
      <c r="E3442" s="14">
        <v>80</v>
      </c>
      <c r="F3442" s="17">
        <f>INT((VLOOKUP($C3442,装备数值,2,0)+VLOOKUP($C3442,装备数值,5,0)*($E3442-1))*VLOOKUP($D3442,系数!$K$2:$O$7,2,0))</f>
        <v>0</v>
      </c>
      <c r="G3442" s="17">
        <f>INT((VLOOKUP($C3442,装备数值,3,0)+VLOOKUP($C3442,装备数值,6,0)*($E3442-1))*VLOOKUP($D3442,系数!$K$2:$O$7,3,0))</f>
        <v>456</v>
      </c>
      <c r="H3442" s="17">
        <f t="shared" si="107"/>
        <v>456</v>
      </c>
      <c r="I3442" s="17">
        <f>INT((VLOOKUP($C3442,装备数值,4,0)+VLOOKUP($C3442,装备数值,7,0)*($E3442-1))*VLOOKUP($D3442,系数!$K$2:$O$7,4,0))</f>
        <v>0</v>
      </c>
      <c r="J3442" s="17">
        <f>INT((VLOOKUP($C3442,装备数值,4,0)+VLOOKUP($C3442,装备数值,7,0)*($E3442-1))*VLOOKUP($D3442,系数!$K$2:$O$7,5,0))</f>
        <v>0</v>
      </c>
      <c r="K3442" s="17">
        <f>INT(VLOOKUP(E3442,强化金币,2,1)*VLOOKUP(INDEX(装备!F:F,MATCH(属性!A3442,装备!A:A,0)),系数!$K$12:$M$15,3,0))</f>
        <v>66000</v>
      </c>
      <c r="L3442" s="17"/>
      <c r="M3442" s="17"/>
      <c r="N3442" s="17"/>
      <c r="O3442" s="17">
        <f>IF(E3442=1,"",VLOOKUP(E3442,系数!$S$2:$AB$12,MATCH(属性!C3442,评级,0),1))</f>
        <v>0</v>
      </c>
    </row>
    <row r="3443" spans="1:15" ht="17.25" thickBot="1" x14ac:dyDescent="0.4">
      <c r="A3443" s="17">
        <f t="shared" si="106"/>
        <v>7100029</v>
      </c>
      <c r="B3443" s="17" t="s">
        <v>49</v>
      </c>
      <c r="C3443" s="15">
        <f>INDEX(装备!G:G,MATCH(属性!A3443,装备!A:A,0))</f>
        <v>12</v>
      </c>
      <c r="D3443" s="15" t="str">
        <f>INDEX(装备!E:E,MATCH(属性!A3443,装备!A:A,0))</f>
        <v>necklace</v>
      </c>
      <c r="E3443" s="14">
        <v>81</v>
      </c>
      <c r="F3443" s="17">
        <f>INT((VLOOKUP($C3443,装备数值,2,0)+VLOOKUP($C3443,装备数值,5,0)*($E3443-1))*VLOOKUP($D3443,系数!$K$2:$O$7,2,0))</f>
        <v>0</v>
      </c>
      <c r="G3443" s="17">
        <f>INT((VLOOKUP($C3443,装备数值,3,0)+VLOOKUP($C3443,装备数值,6,0)*($E3443-1))*VLOOKUP($D3443,系数!$K$2:$O$7,3,0))</f>
        <v>460</v>
      </c>
      <c r="H3443" s="17">
        <f t="shared" si="107"/>
        <v>460</v>
      </c>
      <c r="I3443" s="17">
        <f>INT((VLOOKUP($C3443,装备数值,4,0)+VLOOKUP($C3443,装备数值,7,0)*($E3443-1))*VLOOKUP($D3443,系数!$K$2:$O$7,4,0))</f>
        <v>0</v>
      </c>
      <c r="J3443" s="17">
        <f>INT((VLOOKUP($C3443,装备数值,4,0)+VLOOKUP($C3443,装备数值,7,0)*($E3443-1))*VLOOKUP($D3443,系数!$K$2:$O$7,5,0))</f>
        <v>0</v>
      </c>
      <c r="K3443" s="17">
        <f>INT(VLOOKUP(E3443,强化金币,2,1)*VLOOKUP(INDEX(装备!F:F,MATCH(属性!A3443,装备!A:A,0)),系数!$K$12:$M$15,3,0))</f>
        <v>77000</v>
      </c>
      <c r="L3443" s="17"/>
      <c r="M3443" s="17"/>
      <c r="N3443" s="17"/>
      <c r="O3443" s="17">
        <f>IF(E3443=1,"",VLOOKUP(E3443,系数!$S$2:$AB$12,MATCH(属性!C3443,评级,0),1))</f>
        <v>0</v>
      </c>
    </row>
    <row r="3444" spans="1:15" ht="17.25" thickBot="1" x14ac:dyDescent="0.4">
      <c r="A3444" s="17">
        <f t="shared" si="106"/>
        <v>7100029</v>
      </c>
      <c r="B3444" s="17" t="s">
        <v>49</v>
      </c>
      <c r="C3444" s="15">
        <f>INDEX(装备!G:G,MATCH(属性!A3444,装备!A:A,0))</f>
        <v>12</v>
      </c>
      <c r="D3444" s="15" t="str">
        <f>INDEX(装备!E:E,MATCH(属性!A3444,装备!A:A,0))</f>
        <v>necklace</v>
      </c>
      <c r="E3444" s="14">
        <v>82</v>
      </c>
      <c r="F3444" s="17">
        <f>INT((VLOOKUP($C3444,装备数值,2,0)+VLOOKUP($C3444,装备数值,5,0)*($E3444-1))*VLOOKUP($D3444,系数!$K$2:$O$7,2,0))</f>
        <v>0</v>
      </c>
      <c r="G3444" s="17">
        <f>INT((VLOOKUP($C3444,装备数值,3,0)+VLOOKUP($C3444,装备数值,6,0)*($E3444-1))*VLOOKUP($D3444,系数!$K$2:$O$7,3,0))</f>
        <v>464</v>
      </c>
      <c r="H3444" s="17">
        <f t="shared" si="107"/>
        <v>464</v>
      </c>
      <c r="I3444" s="17">
        <f>INT((VLOOKUP($C3444,装备数值,4,0)+VLOOKUP($C3444,装备数值,7,0)*($E3444-1))*VLOOKUP($D3444,系数!$K$2:$O$7,4,0))</f>
        <v>0</v>
      </c>
      <c r="J3444" s="17">
        <f>INT((VLOOKUP($C3444,装备数值,4,0)+VLOOKUP($C3444,装备数值,7,0)*($E3444-1))*VLOOKUP($D3444,系数!$K$2:$O$7,5,0))</f>
        <v>0</v>
      </c>
      <c r="K3444" s="17">
        <f>INT(VLOOKUP(E3444,强化金币,2,1)*VLOOKUP(INDEX(装备!F:F,MATCH(属性!A3444,装备!A:A,0)),系数!$K$12:$M$15,3,0))</f>
        <v>88000</v>
      </c>
      <c r="L3444" s="17"/>
      <c r="M3444" s="17"/>
      <c r="N3444" s="17"/>
      <c r="O3444" s="17">
        <f>IF(E3444=1,"",VLOOKUP(E3444,系数!$S$2:$AB$12,MATCH(属性!C3444,评级,0),1))</f>
        <v>0</v>
      </c>
    </row>
    <row r="3445" spans="1:15" ht="17.25" thickBot="1" x14ac:dyDescent="0.4">
      <c r="A3445" s="17">
        <f t="shared" si="106"/>
        <v>7100029</v>
      </c>
      <c r="B3445" s="17" t="s">
        <v>49</v>
      </c>
      <c r="C3445" s="15">
        <f>INDEX(装备!G:G,MATCH(属性!A3445,装备!A:A,0))</f>
        <v>12</v>
      </c>
      <c r="D3445" s="15" t="str">
        <f>INDEX(装备!E:E,MATCH(属性!A3445,装备!A:A,0))</f>
        <v>necklace</v>
      </c>
      <c r="E3445" s="14">
        <v>83</v>
      </c>
      <c r="F3445" s="17">
        <f>INT((VLOOKUP($C3445,装备数值,2,0)+VLOOKUP($C3445,装备数值,5,0)*($E3445-1))*VLOOKUP($D3445,系数!$K$2:$O$7,2,0))</f>
        <v>0</v>
      </c>
      <c r="G3445" s="17">
        <f>INT((VLOOKUP($C3445,装备数值,3,0)+VLOOKUP($C3445,装备数值,6,0)*($E3445-1))*VLOOKUP($D3445,系数!$K$2:$O$7,3,0))</f>
        <v>468</v>
      </c>
      <c r="H3445" s="17">
        <f t="shared" si="107"/>
        <v>468</v>
      </c>
      <c r="I3445" s="17">
        <f>INT((VLOOKUP($C3445,装备数值,4,0)+VLOOKUP($C3445,装备数值,7,0)*($E3445-1))*VLOOKUP($D3445,系数!$K$2:$O$7,4,0))</f>
        <v>0</v>
      </c>
      <c r="J3445" s="17">
        <f>INT((VLOOKUP($C3445,装备数值,4,0)+VLOOKUP($C3445,装备数值,7,0)*($E3445-1))*VLOOKUP($D3445,系数!$K$2:$O$7,5,0))</f>
        <v>0</v>
      </c>
      <c r="K3445" s="17">
        <f>INT(VLOOKUP(E3445,强化金币,2,1)*VLOOKUP(INDEX(装备!F:F,MATCH(属性!A3445,装备!A:A,0)),系数!$K$12:$M$15,3,0))</f>
        <v>99000</v>
      </c>
      <c r="L3445" s="17"/>
      <c r="M3445" s="17"/>
      <c r="N3445" s="17"/>
      <c r="O3445" s="17">
        <f>IF(E3445=1,"",VLOOKUP(E3445,系数!$S$2:$AB$12,MATCH(属性!C3445,评级,0),1))</f>
        <v>0</v>
      </c>
    </row>
    <row r="3446" spans="1:15" ht="17.25" thickBot="1" x14ac:dyDescent="0.4">
      <c r="A3446" s="17">
        <f t="shared" si="106"/>
        <v>7100029</v>
      </c>
      <c r="B3446" s="17" t="s">
        <v>49</v>
      </c>
      <c r="C3446" s="15">
        <f>INDEX(装备!G:G,MATCH(属性!A3446,装备!A:A,0))</f>
        <v>12</v>
      </c>
      <c r="D3446" s="15" t="str">
        <f>INDEX(装备!E:E,MATCH(属性!A3446,装备!A:A,0))</f>
        <v>necklace</v>
      </c>
      <c r="E3446" s="14">
        <v>84</v>
      </c>
      <c r="F3446" s="17">
        <f>INT((VLOOKUP($C3446,装备数值,2,0)+VLOOKUP($C3446,装备数值,5,0)*($E3446-1))*VLOOKUP($D3446,系数!$K$2:$O$7,2,0))</f>
        <v>0</v>
      </c>
      <c r="G3446" s="17">
        <f>INT((VLOOKUP($C3446,装备数值,3,0)+VLOOKUP($C3446,装备数值,6,0)*($E3446-1))*VLOOKUP($D3446,系数!$K$2:$O$7,3,0))</f>
        <v>472</v>
      </c>
      <c r="H3446" s="17">
        <f t="shared" si="107"/>
        <v>472</v>
      </c>
      <c r="I3446" s="17">
        <f>INT((VLOOKUP($C3446,装备数值,4,0)+VLOOKUP($C3446,装备数值,7,0)*($E3446-1))*VLOOKUP($D3446,系数!$K$2:$O$7,4,0))</f>
        <v>0</v>
      </c>
      <c r="J3446" s="17">
        <f>INT((VLOOKUP($C3446,装备数值,4,0)+VLOOKUP($C3446,装备数值,7,0)*($E3446-1))*VLOOKUP($D3446,系数!$K$2:$O$7,5,0))</f>
        <v>0</v>
      </c>
      <c r="K3446" s="17">
        <f>INT(VLOOKUP(E3446,强化金币,2,1)*VLOOKUP(INDEX(装备!F:F,MATCH(属性!A3446,装备!A:A,0)),系数!$K$12:$M$15,3,0))</f>
        <v>110000</v>
      </c>
      <c r="L3446" s="17"/>
      <c r="M3446" s="17"/>
      <c r="N3446" s="17"/>
      <c r="O3446" s="17">
        <f>IF(E3446=1,"",VLOOKUP(E3446,系数!$S$2:$AB$12,MATCH(属性!C3446,评级,0),1))</f>
        <v>0</v>
      </c>
    </row>
    <row r="3447" spans="1:15" ht="17.25" thickBot="1" x14ac:dyDescent="0.4">
      <c r="A3447" s="17">
        <f t="shared" si="106"/>
        <v>7100029</v>
      </c>
      <c r="B3447" s="17" t="s">
        <v>49</v>
      </c>
      <c r="C3447" s="15">
        <f>INDEX(装备!G:G,MATCH(属性!A3447,装备!A:A,0))</f>
        <v>12</v>
      </c>
      <c r="D3447" s="15" t="str">
        <f>INDEX(装备!E:E,MATCH(属性!A3447,装备!A:A,0))</f>
        <v>necklace</v>
      </c>
      <c r="E3447" s="14">
        <v>85</v>
      </c>
      <c r="F3447" s="17">
        <f>INT((VLOOKUP($C3447,装备数值,2,0)+VLOOKUP($C3447,装备数值,5,0)*($E3447-1))*VLOOKUP($D3447,系数!$K$2:$O$7,2,0))</f>
        <v>0</v>
      </c>
      <c r="G3447" s="17">
        <f>INT((VLOOKUP($C3447,装备数值,3,0)+VLOOKUP($C3447,装备数值,6,0)*($E3447-1))*VLOOKUP($D3447,系数!$K$2:$O$7,3,0))</f>
        <v>476</v>
      </c>
      <c r="H3447" s="17">
        <f t="shared" si="107"/>
        <v>476</v>
      </c>
      <c r="I3447" s="17">
        <f>INT((VLOOKUP($C3447,装备数值,4,0)+VLOOKUP($C3447,装备数值,7,0)*($E3447-1))*VLOOKUP($D3447,系数!$K$2:$O$7,4,0))</f>
        <v>0</v>
      </c>
      <c r="J3447" s="17">
        <f>INT((VLOOKUP($C3447,装备数值,4,0)+VLOOKUP($C3447,装备数值,7,0)*($E3447-1))*VLOOKUP($D3447,系数!$K$2:$O$7,5,0))</f>
        <v>0</v>
      </c>
      <c r="K3447" s="17">
        <f>INT(VLOOKUP(E3447,强化金币,2,1)*VLOOKUP(INDEX(装备!F:F,MATCH(属性!A3447,装备!A:A,0)),系数!$K$12:$M$15,3,0))</f>
        <v>137500</v>
      </c>
      <c r="L3447" s="17"/>
      <c r="M3447" s="17"/>
      <c r="N3447" s="17"/>
      <c r="O3447" s="17">
        <f>IF(E3447=1,"",VLOOKUP(E3447,系数!$S$2:$AB$12,MATCH(属性!C3447,评级,0),1))</f>
        <v>0</v>
      </c>
    </row>
    <row r="3448" spans="1:15" ht="17.25" thickBot="1" x14ac:dyDescent="0.4">
      <c r="A3448" s="17">
        <f t="shared" si="106"/>
        <v>7100029</v>
      </c>
      <c r="B3448" s="17" t="s">
        <v>49</v>
      </c>
      <c r="C3448" s="15">
        <f>INDEX(装备!G:G,MATCH(属性!A3448,装备!A:A,0))</f>
        <v>12</v>
      </c>
      <c r="D3448" s="15" t="str">
        <f>INDEX(装备!E:E,MATCH(属性!A3448,装备!A:A,0))</f>
        <v>necklace</v>
      </c>
      <c r="E3448" s="14">
        <v>86</v>
      </c>
      <c r="F3448" s="17">
        <f>INT((VLOOKUP($C3448,装备数值,2,0)+VLOOKUP($C3448,装备数值,5,0)*($E3448-1))*VLOOKUP($D3448,系数!$K$2:$O$7,2,0))</f>
        <v>0</v>
      </c>
      <c r="G3448" s="17">
        <f>INT((VLOOKUP($C3448,装备数值,3,0)+VLOOKUP($C3448,装备数值,6,0)*($E3448-1))*VLOOKUP($D3448,系数!$K$2:$O$7,3,0))</f>
        <v>480</v>
      </c>
      <c r="H3448" s="17">
        <f t="shared" si="107"/>
        <v>480</v>
      </c>
      <c r="I3448" s="17">
        <f>INT((VLOOKUP($C3448,装备数值,4,0)+VLOOKUP($C3448,装备数值,7,0)*($E3448-1))*VLOOKUP($D3448,系数!$K$2:$O$7,4,0))</f>
        <v>0</v>
      </c>
      <c r="J3448" s="17">
        <f>INT((VLOOKUP($C3448,装备数值,4,0)+VLOOKUP($C3448,装备数值,7,0)*($E3448-1))*VLOOKUP($D3448,系数!$K$2:$O$7,5,0))</f>
        <v>0</v>
      </c>
      <c r="K3448" s="17">
        <f>INT(VLOOKUP(E3448,强化金币,2,1)*VLOOKUP(INDEX(装备!F:F,MATCH(属性!A3448,装备!A:A,0)),系数!$K$12:$M$15,3,0))</f>
        <v>165000</v>
      </c>
      <c r="L3448" s="17"/>
      <c r="M3448" s="17"/>
      <c r="N3448" s="17"/>
      <c r="O3448" s="17">
        <f>IF(E3448=1,"",VLOOKUP(E3448,系数!$S$2:$AB$12,MATCH(属性!C3448,评级,0),1))</f>
        <v>0</v>
      </c>
    </row>
    <row r="3449" spans="1:15" ht="17.25" thickBot="1" x14ac:dyDescent="0.4">
      <c r="A3449" s="17">
        <f t="shared" si="106"/>
        <v>7100029</v>
      </c>
      <c r="B3449" s="17" t="s">
        <v>49</v>
      </c>
      <c r="C3449" s="15">
        <f>INDEX(装备!G:G,MATCH(属性!A3449,装备!A:A,0))</f>
        <v>12</v>
      </c>
      <c r="D3449" s="15" t="str">
        <f>INDEX(装备!E:E,MATCH(属性!A3449,装备!A:A,0))</f>
        <v>necklace</v>
      </c>
      <c r="E3449" s="14">
        <v>87</v>
      </c>
      <c r="F3449" s="17">
        <f>INT((VLOOKUP($C3449,装备数值,2,0)+VLOOKUP($C3449,装备数值,5,0)*($E3449-1))*VLOOKUP($D3449,系数!$K$2:$O$7,2,0))</f>
        <v>0</v>
      </c>
      <c r="G3449" s="17">
        <f>INT((VLOOKUP($C3449,装备数值,3,0)+VLOOKUP($C3449,装备数值,6,0)*($E3449-1))*VLOOKUP($D3449,系数!$K$2:$O$7,3,0))</f>
        <v>484</v>
      </c>
      <c r="H3449" s="17">
        <f t="shared" si="107"/>
        <v>484</v>
      </c>
      <c r="I3449" s="17">
        <f>INT((VLOOKUP($C3449,装备数值,4,0)+VLOOKUP($C3449,装备数值,7,0)*($E3449-1))*VLOOKUP($D3449,系数!$K$2:$O$7,4,0))</f>
        <v>0</v>
      </c>
      <c r="J3449" s="17">
        <f>INT((VLOOKUP($C3449,装备数值,4,0)+VLOOKUP($C3449,装备数值,7,0)*($E3449-1))*VLOOKUP($D3449,系数!$K$2:$O$7,5,0))</f>
        <v>0</v>
      </c>
      <c r="K3449" s="17">
        <f>INT(VLOOKUP(E3449,强化金币,2,1)*VLOOKUP(INDEX(装备!F:F,MATCH(属性!A3449,装备!A:A,0)),系数!$K$12:$M$15,3,0))</f>
        <v>192500</v>
      </c>
      <c r="L3449" s="17"/>
      <c r="M3449" s="17"/>
      <c r="N3449" s="17"/>
      <c r="O3449" s="17">
        <f>IF(E3449=1,"",VLOOKUP(E3449,系数!$S$2:$AB$12,MATCH(属性!C3449,评级,0),1))</f>
        <v>0</v>
      </c>
    </row>
    <row r="3450" spans="1:15" ht="17.25" thickBot="1" x14ac:dyDescent="0.4">
      <c r="A3450" s="17">
        <f t="shared" si="106"/>
        <v>7100029</v>
      </c>
      <c r="B3450" s="17" t="s">
        <v>49</v>
      </c>
      <c r="C3450" s="15">
        <f>INDEX(装备!G:G,MATCH(属性!A3450,装备!A:A,0))</f>
        <v>12</v>
      </c>
      <c r="D3450" s="15" t="str">
        <f>INDEX(装备!E:E,MATCH(属性!A3450,装备!A:A,0))</f>
        <v>necklace</v>
      </c>
      <c r="E3450" s="14">
        <v>88</v>
      </c>
      <c r="F3450" s="17">
        <f>INT((VLOOKUP($C3450,装备数值,2,0)+VLOOKUP($C3450,装备数值,5,0)*($E3450-1))*VLOOKUP($D3450,系数!$K$2:$O$7,2,0))</f>
        <v>0</v>
      </c>
      <c r="G3450" s="17">
        <f>INT((VLOOKUP($C3450,装备数值,3,0)+VLOOKUP($C3450,装备数值,6,0)*($E3450-1))*VLOOKUP($D3450,系数!$K$2:$O$7,3,0))</f>
        <v>488</v>
      </c>
      <c r="H3450" s="17">
        <f t="shared" si="107"/>
        <v>488</v>
      </c>
      <c r="I3450" s="17">
        <f>INT((VLOOKUP($C3450,装备数值,4,0)+VLOOKUP($C3450,装备数值,7,0)*($E3450-1))*VLOOKUP($D3450,系数!$K$2:$O$7,4,0))</f>
        <v>0</v>
      </c>
      <c r="J3450" s="17">
        <f>INT((VLOOKUP($C3450,装备数值,4,0)+VLOOKUP($C3450,装备数值,7,0)*($E3450-1))*VLOOKUP($D3450,系数!$K$2:$O$7,5,0))</f>
        <v>0</v>
      </c>
      <c r="K3450" s="17">
        <f>INT(VLOOKUP(E3450,强化金币,2,1)*VLOOKUP(INDEX(装备!F:F,MATCH(属性!A3450,装备!A:A,0)),系数!$K$12:$M$15,3,0))</f>
        <v>220000</v>
      </c>
      <c r="L3450" s="17"/>
      <c r="M3450" s="17"/>
      <c r="N3450" s="17"/>
      <c r="O3450" s="17">
        <f>IF(E3450=1,"",VLOOKUP(E3450,系数!$S$2:$AB$12,MATCH(属性!C3450,评级,0),1))</f>
        <v>0</v>
      </c>
    </row>
    <row r="3451" spans="1:15" ht="17.25" thickBot="1" x14ac:dyDescent="0.4">
      <c r="A3451" s="17">
        <f t="shared" si="106"/>
        <v>7100029</v>
      </c>
      <c r="B3451" s="17" t="s">
        <v>49</v>
      </c>
      <c r="C3451" s="15">
        <f>INDEX(装备!G:G,MATCH(属性!A3451,装备!A:A,0))</f>
        <v>12</v>
      </c>
      <c r="D3451" s="15" t="str">
        <f>INDEX(装备!E:E,MATCH(属性!A3451,装备!A:A,0))</f>
        <v>necklace</v>
      </c>
      <c r="E3451" s="14">
        <v>89</v>
      </c>
      <c r="F3451" s="17">
        <f>INT((VLOOKUP($C3451,装备数值,2,0)+VLOOKUP($C3451,装备数值,5,0)*($E3451-1))*VLOOKUP($D3451,系数!$K$2:$O$7,2,0))</f>
        <v>0</v>
      </c>
      <c r="G3451" s="17">
        <f>INT((VLOOKUP($C3451,装备数值,3,0)+VLOOKUP($C3451,装备数值,6,0)*($E3451-1))*VLOOKUP($D3451,系数!$K$2:$O$7,3,0))</f>
        <v>492</v>
      </c>
      <c r="H3451" s="17">
        <f t="shared" si="107"/>
        <v>492</v>
      </c>
      <c r="I3451" s="17">
        <f>INT((VLOOKUP($C3451,装备数值,4,0)+VLOOKUP($C3451,装备数值,7,0)*($E3451-1))*VLOOKUP($D3451,系数!$K$2:$O$7,4,0))</f>
        <v>0</v>
      </c>
      <c r="J3451" s="17">
        <f>INT((VLOOKUP($C3451,装备数值,4,0)+VLOOKUP($C3451,装备数值,7,0)*($E3451-1))*VLOOKUP($D3451,系数!$K$2:$O$7,5,0))</f>
        <v>0</v>
      </c>
      <c r="K3451" s="17">
        <f>INT(VLOOKUP(E3451,强化金币,2,1)*VLOOKUP(INDEX(装备!F:F,MATCH(属性!A3451,装备!A:A,0)),系数!$K$12:$M$15,3,0))</f>
        <v>247500</v>
      </c>
      <c r="L3451" s="17"/>
      <c r="M3451" s="17"/>
      <c r="N3451" s="17"/>
      <c r="O3451" s="17">
        <f>IF(E3451=1,"",VLOOKUP(E3451,系数!$S$2:$AB$12,MATCH(属性!C3451,评级,0),1))</f>
        <v>0</v>
      </c>
    </row>
    <row r="3452" spans="1:15" ht="17.25" thickBot="1" x14ac:dyDescent="0.4">
      <c r="A3452" s="17">
        <f t="shared" ref="A3452:A3515" si="108">A3332+1</f>
        <v>7100029</v>
      </c>
      <c r="B3452" s="17" t="s">
        <v>49</v>
      </c>
      <c r="C3452" s="15">
        <f>INDEX(装备!G:G,MATCH(属性!A3452,装备!A:A,0))</f>
        <v>12</v>
      </c>
      <c r="D3452" s="15" t="str">
        <f>INDEX(装备!E:E,MATCH(属性!A3452,装备!A:A,0))</f>
        <v>necklace</v>
      </c>
      <c r="E3452" s="14">
        <v>90</v>
      </c>
      <c r="F3452" s="17">
        <f>INT((VLOOKUP($C3452,装备数值,2,0)+VLOOKUP($C3452,装备数值,5,0)*($E3452-1))*VLOOKUP($D3452,系数!$K$2:$O$7,2,0))</f>
        <v>0</v>
      </c>
      <c r="G3452" s="17">
        <f>INT((VLOOKUP($C3452,装备数值,3,0)+VLOOKUP($C3452,装备数值,6,0)*($E3452-1))*VLOOKUP($D3452,系数!$K$2:$O$7,3,0))</f>
        <v>496</v>
      </c>
      <c r="H3452" s="17">
        <f t="shared" si="107"/>
        <v>496</v>
      </c>
      <c r="I3452" s="17">
        <f>INT((VLOOKUP($C3452,装备数值,4,0)+VLOOKUP($C3452,装备数值,7,0)*($E3452-1))*VLOOKUP($D3452,系数!$K$2:$O$7,4,0))</f>
        <v>0</v>
      </c>
      <c r="J3452" s="17">
        <f>INT((VLOOKUP($C3452,装备数值,4,0)+VLOOKUP($C3452,装备数值,7,0)*($E3452-1))*VLOOKUP($D3452,系数!$K$2:$O$7,5,0))</f>
        <v>0</v>
      </c>
      <c r="K3452" s="17">
        <f>INT(VLOOKUP(E3452,强化金币,2,1)*VLOOKUP(INDEX(装备!F:F,MATCH(属性!A3452,装备!A:A,0)),系数!$K$12:$M$15,3,0))</f>
        <v>247500</v>
      </c>
      <c r="L3452" s="17"/>
      <c r="M3452" s="17"/>
      <c r="N3452" s="17"/>
      <c r="O3452" s="17">
        <f>IF(E3452=1,"",VLOOKUP(E3452,系数!$S$2:$AB$12,MATCH(属性!C3452,评级,0),1))</f>
        <v>0</v>
      </c>
    </row>
    <row r="3453" spans="1:15" ht="17.25" thickBot="1" x14ac:dyDescent="0.4">
      <c r="A3453" s="17">
        <f t="shared" si="108"/>
        <v>7100029</v>
      </c>
      <c r="B3453" s="17" t="s">
        <v>49</v>
      </c>
      <c r="C3453" s="15">
        <f>INDEX(装备!G:G,MATCH(属性!A3453,装备!A:A,0))</f>
        <v>12</v>
      </c>
      <c r="D3453" s="15" t="str">
        <f>INDEX(装备!E:E,MATCH(属性!A3453,装备!A:A,0))</f>
        <v>necklace</v>
      </c>
      <c r="E3453" s="14">
        <v>91</v>
      </c>
      <c r="F3453" s="17">
        <f>INT((VLOOKUP($C3453,装备数值,2,0)+VLOOKUP($C3453,装备数值,5,0)*($E3453-1))*VLOOKUP($D3453,系数!$K$2:$O$7,2,0))</f>
        <v>0</v>
      </c>
      <c r="G3453" s="17">
        <f>INT((VLOOKUP($C3453,装备数值,3,0)+VLOOKUP($C3453,装备数值,6,0)*($E3453-1))*VLOOKUP($D3453,系数!$K$2:$O$7,3,0))</f>
        <v>501</v>
      </c>
      <c r="H3453" s="17">
        <f t="shared" si="107"/>
        <v>501</v>
      </c>
      <c r="I3453" s="17">
        <f>INT((VLOOKUP($C3453,装备数值,4,0)+VLOOKUP($C3453,装备数值,7,0)*($E3453-1))*VLOOKUP($D3453,系数!$K$2:$O$7,4,0))</f>
        <v>0</v>
      </c>
      <c r="J3453" s="17">
        <f>INT((VLOOKUP($C3453,装备数值,4,0)+VLOOKUP($C3453,装备数值,7,0)*($E3453-1))*VLOOKUP($D3453,系数!$K$2:$O$7,5,0))</f>
        <v>0</v>
      </c>
      <c r="K3453" s="17">
        <f>INT(VLOOKUP(E3453,强化金币,2,1)*VLOOKUP(INDEX(装备!F:F,MATCH(属性!A3453,装备!A:A,0)),系数!$K$12:$M$15,3,0))</f>
        <v>247500</v>
      </c>
      <c r="L3453" s="17"/>
      <c r="M3453" s="17"/>
      <c r="N3453" s="17"/>
      <c r="O3453" s="17">
        <f>IF(E3453=1,"",VLOOKUP(E3453,系数!$S$2:$AB$12,MATCH(属性!C3453,评级,0),1))</f>
        <v>0</v>
      </c>
    </row>
    <row r="3454" spans="1:15" ht="17.25" thickBot="1" x14ac:dyDescent="0.4">
      <c r="A3454" s="17">
        <f t="shared" si="108"/>
        <v>7100029</v>
      </c>
      <c r="B3454" s="17" t="s">
        <v>49</v>
      </c>
      <c r="C3454" s="15">
        <f>INDEX(装备!G:G,MATCH(属性!A3454,装备!A:A,0))</f>
        <v>12</v>
      </c>
      <c r="D3454" s="15" t="str">
        <f>INDEX(装备!E:E,MATCH(属性!A3454,装备!A:A,0))</f>
        <v>necklace</v>
      </c>
      <c r="E3454" s="14">
        <v>92</v>
      </c>
      <c r="F3454" s="17">
        <f>INT((VLOOKUP($C3454,装备数值,2,0)+VLOOKUP($C3454,装备数值,5,0)*($E3454-1))*VLOOKUP($D3454,系数!$K$2:$O$7,2,0))</f>
        <v>0</v>
      </c>
      <c r="G3454" s="17">
        <f>INT((VLOOKUP($C3454,装备数值,3,0)+VLOOKUP($C3454,装备数值,6,0)*($E3454-1))*VLOOKUP($D3454,系数!$K$2:$O$7,3,0))</f>
        <v>505</v>
      </c>
      <c r="H3454" s="17">
        <f t="shared" si="107"/>
        <v>505</v>
      </c>
      <c r="I3454" s="17">
        <f>INT((VLOOKUP($C3454,装备数值,4,0)+VLOOKUP($C3454,装备数值,7,0)*($E3454-1))*VLOOKUP($D3454,系数!$K$2:$O$7,4,0))</f>
        <v>0</v>
      </c>
      <c r="J3454" s="17">
        <f>INT((VLOOKUP($C3454,装备数值,4,0)+VLOOKUP($C3454,装备数值,7,0)*($E3454-1))*VLOOKUP($D3454,系数!$K$2:$O$7,5,0))</f>
        <v>0</v>
      </c>
      <c r="K3454" s="17">
        <f>INT(VLOOKUP(E3454,强化金币,2,1)*VLOOKUP(INDEX(装备!F:F,MATCH(属性!A3454,装备!A:A,0)),系数!$K$12:$M$15,3,0))</f>
        <v>247500</v>
      </c>
      <c r="L3454" s="17"/>
      <c r="M3454" s="17"/>
      <c r="N3454" s="17"/>
      <c r="O3454" s="17">
        <f>IF(E3454=1,"",VLOOKUP(E3454,系数!$S$2:$AB$12,MATCH(属性!C3454,评级,0),1))</f>
        <v>0</v>
      </c>
    </row>
    <row r="3455" spans="1:15" ht="17.25" thickBot="1" x14ac:dyDescent="0.4">
      <c r="A3455" s="17">
        <f t="shared" si="108"/>
        <v>7100029</v>
      </c>
      <c r="B3455" s="17" t="s">
        <v>49</v>
      </c>
      <c r="C3455" s="15">
        <f>INDEX(装备!G:G,MATCH(属性!A3455,装备!A:A,0))</f>
        <v>12</v>
      </c>
      <c r="D3455" s="15" t="str">
        <f>INDEX(装备!E:E,MATCH(属性!A3455,装备!A:A,0))</f>
        <v>necklace</v>
      </c>
      <c r="E3455" s="14">
        <v>93</v>
      </c>
      <c r="F3455" s="17">
        <f>INT((VLOOKUP($C3455,装备数值,2,0)+VLOOKUP($C3455,装备数值,5,0)*($E3455-1))*VLOOKUP($D3455,系数!$K$2:$O$7,2,0))</f>
        <v>0</v>
      </c>
      <c r="G3455" s="17">
        <f>INT((VLOOKUP($C3455,装备数值,3,0)+VLOOKUP($C3455,装备数值,6,0)*($E3455-1))*VLOOKUP($D3455,系数!$K$2:$O$7,3,0))</f>
        <v>509</v>
      </c>
      <c r="H3455" s="17">
        <f t="shared" si="107"/>
        <v>509</v>
      </c>
      <c r="I3455" s="17">
        <f>INT((VLOOKUP($C3455,装备数值,4,0)+VLOOKUP($C3455,装备数值,7,0)*($E3455-1))*VLOOKUP($D3455,系数!$K$2:$O$7,4,0))</f>
        <v>0</v>
      </c>
      <c r="J3455" s="17">
        <f>INT((VLOOKUP($C3455,装备数值,4,0)+VLOOKUP($C3455,装备数值,7,0)*($E3455-1))*VLOOKUP($D3455,系数!$K$2:$O$7,5,0))</f>
        <v>0</v>
      </c>
      <c r="K3455" s="17">
        <f>INT(VLOOKUP(E3455,强化金币,2,1)*VLOOKUP(INDEX(装备!F:F,MATCH(属性!A3455,装备!A:A,0)),系数!$K$12:$M$15,3,0))</f>
        <v>247500</v>
      </c>
      <c r="L3455" s="17"/>
      <c r="M3455" s="17"/>
      <c r="N3455" s="17"/>
      <c r="O3455" s="17">
        <f>IF(E3455=1,"",VLOOKUP(E3455,系数!$S$2:$AB$12,MATCH(属性!C3455,评级,0),1))</f>
        <v>0</v>
      </c>
    </row>
    <row r="3456" spans="1:15" ht="17.25" thickBot="1" x14ac:dyDescent="0.4">
      <c r="A3456" s="17">
        <f t="shared" si="108"/>
        <v>7100029</v>
      </c>
      <c r="B3456" s="17" t="s">
        <v>49</v>
      </c>
      <c r="C3456" s="15">
        <f>INDEX(装备!G:G,MATCH(属性!A3456,装备!A:A,0))</f>
        <v>12</v>
      </c>
      <c r="D3456" s="15" t="str">
        <f>INDEX(装备!E:E,MATCH(属性!A3456,装备!A:A,0))</f>
        <v>necklace</v>
      </c>
      <c r="E3456" s="14">
        <v>94</v>
      </c>
      <c r="F3456" s="17">
        <f>INT((VLOOKUP($C3456,装备数值,2,0)+VLOOKUP($C3456,装备数值,5,0)*($E3456-1))*VLOOKUP($D3456,系数!$K$2:$O$7,2,0))</f>
        <v>0</v>
      </c>
      <c r="G3456" s="17">
        <f>INT((VLOOKUP($C3456,装备数值,3,0)+VLOOKUP($C3456,装备数值,6,0)*($E3456-1))*VLOOKUP($D3456,系数!$K$2:$O$7,3,0))</f>
        <v>513</v>
      </c>
      <c r="H3456" s="17">
        <f t="shared" si="107"/>
        <v>513</v>
      </c>
      <c r="I3456" s="17">
        <f>INT((VLOOKUP($C3456,装备数值,4,0)+VLOOKUP($C3456,装备数值,7,0)*($E3456-1))*VLOOKUP($D3456,系数!$K$2:$O$7,4,0))</f>
        <v>0</v>
      </c>
      <c r="J3456" s="17">
        <f>INT((VLOOKUP($C3456,装备数值,4,0)+VLOOKUP($C3456,装备数值,7,0)*($E3456-1))*VLOOKUP($D3456,系数!$K$2:$O$7,5,0))</f>
        <v>0</v>
      </c>
      <c r="K3456" s="17">
        <f>INT(VLOOKUP(E3456,强化金币,2,1)*VLOOKUP(INDEX(装备!F:F,MATCH(属性!A3456,装备!A:A,0)),系数!$K$12:$M$15,3,0))</f>
        <v>247500</v>
      </c>
      <c r="L3456" s="17"/>
      <c r="M3456" s="17"/>
      <c r="N3456" s="17"/>
      <c r="O3456" s="17">
        <f>IF(E3456=1,"",VLOOKUP(E3456,系数!$S$2:$AB$12,MATCH(属性!C3456,评级,0),1))</f>
        <v>0</v>
      </c>
    </row>
    <row r="3457" spans="1:15" ht="17.25" thickBot="1" x14ac:dyDescent="0.4">
      <c r="A3457" s="17">
        <f t="shared" si="108"/>
        <v>7100029</v>
      </c>
      <c r="B3457" s="17" t="s">
        <v>49</v>
      </c>
      <c r="C3457" s="15">
        <f>INDEX(装备!G:G,MATCH(属性!A3457,装备!A:A,0))</f>
        <v>12</v>
      </c>
      <c r="D3457" s="15" t="str">
        <f>INDEX(装备!E:E,MATCH(属性!A3457,装备!A:A,0))</f>
        <v>necklace</v>
      </c>
      <c r="E3457" s="14">
        <v>95</v>
      </c>
      <c r="F3457" s="17">
        <f>INT((VLOOKUP($C3457,装备数值,2,0)+VLOOKUP($C3457,装备数值,5,0)*($E3457-1))*VLOOKUP($D3457,系数!$K$2:$O$7,2,0))</f>
        <v>0</v>
      </c>
      <c r="G3457" s="17">
        <f>INT((VLOOKUP($C3457,装备数值,3,0)+VLOOKUP($C3457,装备数值,6,0)*($E3457-1))*VLOOKUP($D3457,系数!$K$2:$O$7,3,0))</f>
        <v>517</v>
      </c>
      <c r="H3457" s="17">
        <f t="shared" si="107"/>
        <v>517</v>
      </c>
      <c r="I3457" s="17">
        <f>INT((VLOOKUP($C3457,装备数值,4,0)+VLOOKUP($C3457,装备数值,7,0)*($E3457-1))*VLOOKUP($D3457,系数!$K$2:$O$7,4,0))</f>
        <v>0</v>
      </c>
      <c r="J3457" s="17">
        <f>INT((VLOOKUP($C3457,装备数值,4,0)+VLOOKUP($C3457,装备数值,7,0)*($E3457-1))*VLOOKUP($D3457,系数!$K$2:$O$7,5,0))</f>
        <v>0</v>
      </c>
      <c r="K3457" s="17">
        <f>INT(VLOOKUP(E3457,强化金币,2,1)*VLOOKUP(INDEX(装备!F:F,MATCH(属性!A3457,装备!A:A,0)),系数!$K$12:$M$15,3,0))</f>
        <v>247500</v>
      </c>
      <c r="L3457" s="17"/>
      <c r="M3457" s="17"/>
      <c r="N3457" s="17"/>
      <c r="O3457" s="17">
        <f>IF(E3457=1,"",VLOOKUP(E3457,系数!$S$2:$AB$12,MATCH(属性!C3457,评级,0),1))</f>
        <v>0</v>
      </c>
    </row>
    <row r="3458" spans="1:15" ht="17.25" thickBot="1" x14ac:dyDescent="0.4">
      <c r="A3458" s="17">
        <f t="shared" si="108"/>
        <v>7100029</v>
      </c>
      <c r="B3458" s="17" t="s">
        <v>49</v>
      </c>
      <c r="C3458" s="15">
        <f>INDEX(装备!G:G,MATCH(属性!A3458,装备!A:A,0))</f>
        <v>12</v>
      </c>
      <c r="D3458" s="15" t="str">
        <f>INDEX(装备!E:E,MATCH(属性!A3458,装备!A:A,0))</f>
        <v>necklace</v>
      </c>
      <c r="E3458" s="14">
        <v>96</v>
      </c>
      <c r="F3458" s="17">
        <f>INT((VLOOKUP($C3458,装备数值,2,0)+VLOOKUP($C3458,装备数值,5,0)*($E3458-1))*VLOOKUP($D3458,系数!$K$2:$O$7,2,0))</f>
        <v>0</v>
      </c>
      <c r="G3458" s="17">
        <f>INT((VLOOKUP($C3458,装备数值,3,0)+VLOOKUP($C3458,装备数值,6,0)*($E3458-1))*VLOOKUP($D3458,系数!$K$2:$O$7,3,0))</f>
        <v>521</v>
      </c>
      <c r="H3458" s="17">
        <f t="shared" si="107"/>
        <v>521</v>
      </c>
      <c r="I3458" s="17">
        <f>INT((VLOOKUP($C3458,装备数值,4,0)+VLOOKUP($C3458,装备数值,7,0)*($E3458-1))*VLOOKUP($D3458,系数!$K$2:$O$7,4,0))</f>
        <v>0</v>
      </c>
      <c r="J3458" s="17">
        <f>INT((VLOOKUP($C3458,装备数值,4,0)+VLOOKUP($C3458,装备数值,7,0)*($E3458-1))*VLOOKUP($D3458,系数!$K$2:$O$7,5,0))</f>
        <v>0</v>
      </c>
      <c r="K3458" s="17">
        <f>INT(VLOOKUP(E3458,强化金币,2,1)*VLOOKUP(INDEX(装备!F:F,MATCH(属性!A3458,装备!A:A,0)),系数!$K$12:$M$15,3,0))</f>
        <v>247500</v>
      </c>
      <c r="L3458" s="17"/>
      <c r="M3458" s="17"/>
      <c r="N3458" s="17"/>
      <c r="O3458" s="17">
        <f>IF(E3458=1,"",VLOOKUP(E3458,系数!$S$2:$AB$12,MATCH(属性!C3458,评级,0),1))</f>
        <v>0</v>
      </c>
    </row>
    <row r="3459" spans="1:15" ht="17.25" thickBot="1" x14ac:dyDescent="0.4">
      <c r="A3459" s="17">
        <f t="shared" si="108"/>
        <v>7100029</v>
      </c>
      <c r="B3459" s="17" t="s">
        <v>49</v>
      </c>
      <c r="C3459" s="15">
        <f>INDEX(装备!G:G,MATCH(属性!A3459,装备!A:A,0))</f>
        <v>12</v>
      </c>
      <c r="D3459" s="15" t="str">
        <f>INDEX(装备!E:E,MATCH(属性!A3459,装备!A:A,0))</f>
        <v>necklace</v>
      </c>
      <c r="E3459" s="14">
        <v>97</v>
      </c>
      <c r="F3459" s="17">
        <f>INT((VLOOKUP($C3459,装备数值,2,0)+VLOOKUP($C3459,装备数值,5,0)*($E3459-1))*VLOOKUP($D3459,系数!$K$2:$O$7,2,0))</f>
        <v>0</v>
      </c>
      <c r="G3459" s="17">
        <f>INT((VLOOKUP($C3459,装备数值,3,0)+VLOOKUP($C3459,装备数值,6,0)*($E3459-1))*VLOOKUP($D3459,系数!$K$2:$O$7,3,0))</f>
        <v>525</v>
      </c>
      <c r="H3459" s="17">
        <f t="shared" si="107"/>
        <v>525</v>
      </c>
      <c r="I3459" s="17">
        <f>INT((VLOOKUP($C3459,装备数值,4,0)+VLOOKUP($C3459,装备数值,7,0)*($E3459-1))*VLOOKUP($D3459,系数!$K$2:$O$7,4,0))</f>
        <v>0</v>
      </c>
      <c r="J3459" s="17">
        <f>INT((VLOOKUP($C3459,装备数值,4,0)+VLOOKUP($C3459,装备数值,7,0)*($E3459-1))*VLOOKUP($D3459,系数!$K$2:$O$7,5,0))</f>
        <v>0</v>
      </c>
      <c r="K3459" s="17">
        <f>INT(VLOOKUP(E3459,强化金币,2,1)*VLOOKUP(INDEX(装备!F:F,MATCH(属性!A3459,装备!A:A,0)),系数!$K$12:$M$15,3,0))</f>
        <v>247500</v>
      </c>
      <c r="L3459" s="17"/>
      <c r="M3459" s="17"/>
      <c r="N3459" s="17"/>
      <c r="O3459" s="17">
        <f>IF(E3459=1,"",VLOOKUP(E3459,系数!$S$2:$AB$12,MATCH(属性!C3459,评级,0),1))</f>
        <v>0</v>
      </c>
    </row>
    <row r="3460" spans="1:15" ht="17.25" thickBot="1" x14ac:dyDescent="0.4">
      <c r="A3460" s="17">
        <f t="shared" si="108"/>
        <v>7100029</v>
      </c>
      <c r="B3460" s="17" t="s">
        <v>49</v>
      </c>
      <c r="C3460" s="15">
        <f>INDEX(装备!G:G,MATCH(属性!A3460,装备!A:A,0))</f>
        <v>12</v>
      </c>
      <c r="D3460" s="15" t="str">
        <f>INDEX(装备!E:E,MATCH(属性!A3460,装备!A:A,0))</f>
        <v>necklace</v>
      </c>
      <c r="E3460" s="14">
        <v>98</v>
      </c>
      <c r="F3460" s="17">
        <f>INT((VLOOKUP($C3460,装备数值,2,0)+VLOOKUP($C3460,装备数值,5,0)*($E3460-1))*VLOOKUP($D3460,系数!$K$2:$O$7,2,0))</f>
        <v>0</v>
      </c>
      <c r="G3460" s="17">
        <f>INT((VLOOKUP($C3460,装备数值,3,0)+VLOOKUP($C3460,装备数值,6,0)*($E3460-1))*VLOOKUP($D3460,系数!$K$2:$O$7,3,0))</f>
        <v>529</v>
      </c>
      <c r="H3460" s="17">
        <f t="shared" ref="H3460:H3523" si="109">G3460</f>
        <v>529</v>
      </c>
      <c r="I3460" s="17">
        <f>INT((VLOOKUP($C3460,装备数值,4,0)+VLOOKUP($C3460,装备数值,7,0)*($E3460-1))*VLOOKUP($D3460,系数!$K$2:$O$7,4,0))</f>
        <v>0</v>
      </c>
      <c r="J3460" s="17">
        <f>INT((VLOOKUP($C3460,装备数值,4,0)+VLOOKUP($C3460,装备数值,7,0)*($E3460-1))*VLOOKUP($D3460,系数!$K$2:$O$7,5,0))</f>
        <v>0</v>
      </c>
      <c r="K3460" s="17">
        <f>INT(VLOOKUP(E3460,强化金币,2,1)*VLOOKUP(INDEX(装备!F:F,MATCH(属性!A3460,装备!A:A,0)),系数!$K$12:$M$15,3,0))</f>
        <v>247500</v>
      </c>
      <c r="L3460" s="17"/>
      <c r="M3460" s="17"/>
      <c r="N3460" s="17"/>
      <c r="O3460" s="17">
        <f>IF(E3460=1,"",VLOOKUP(E3460,系数!$S$2:$AB$12,MATCH(属性!C3460,评级,0),1))</f>
        <v>0</v>
      </c>
    </row>
    <row r="3461" spans="1:15" ht="17.25" thickBot="1" x14ac:dyDescent="0.4">
      <c r="A3461" s="17">
        <f t="shared" si="108"/>
        <v>7100029</v>
      </c>
      <c r="B3461" s="17" t="s">
        <v>49</v>
      </c>
      <c r="C3461" s="15">
        <f>INDEX(装备!G:G,MATCH(属性!A3461,装备!A:A,0))</f>
        <v>12</v>
      </c>
      <c r="D3461" s="15" t="str">
        <f>INDEX(装备!E:E,MATCH(属性!A3461,装备!A:A,0))</f>
        <v>necklace</v>
      </c>
      <c r="E3461" s="14">
        <v>99</v>
      </c>
      <c r="F3461" s="17">
        <f>INT((VLOOKUP($C3461,装备数值,2,0)+VLOOKUP($C3461,装备数值,5,0)*($E3461-1))*VLOOKUP($D3461,系数!$K$2:$O$7,2,0))</f>
        <v>0</v>
      </c>
      <c r="G3461" s="17">
        <f>INT((VLOOKUP($C3461,装备数值,3,0)+VLOOKUP($C3461,装备数值,6,0)*($E3461-1))*VLOOKUP($D3461,系数!$K$2:$O$7,3,0))</f>
        <v>533</v>
      </c>
      <c r="H3461" s="17">
        <f t="shared" si="109"/>
        <v>533</v>
      </c>
      <c r="I3461" s="17">
        <f>INT((VLOOKUP($C3461,装备数值,4,0)+VLOOKUP($C3461,装备数值,7,0)*($E3461-1))*VLOOKUP($D3461,系数!$K$2:$O$7,4,0))</f>
        <v>0</v>
      </c>
      <c r="J3461" s="17">
        <f>INT((VLOOKUP($C3461,装备数值,4,0)+VLOOKUP($C3461,装备数值,7,0)*($E3461-1))*VLOOKUP($D3461,系数!$K$2:$O$7,5,0))</f>
        <v>0</v>
      </c>
      <c r="K3461" s="17">
        <f>INT(VLOOKUP(E3461,强化金币,2,1)*VLOOKUP(INDEX(装备!F:F,MATCH(属性!A3461,装备!A:A,0)),系数!$K$12:$M$15,3,0))</f>
        <v>247500</v>
      </c>
      <c r="L3461" s="17"/>
      <c r="M3461" s="17"/>
      <c r="N3461" s="17"/>
      <c r="O3461" s="17">
        <f>IF(E3461=1,"",VLOOKUP(E3461,系数!$S$2:$AB$12,MATCH(属性!C3461,评级,0),1))</f>
        <v>0</v>
      </c>
    </row>
    <row r="3462" spans="1:15" ht="17.25" thickBot="1" x14ac:dyDescent="0.4">
      <c r="A3462" s="17">
        <f t="shared" si="108"/>
        <v>7100029</v>
      </c>
      <c r="B3462" s="17" t="s">
        <v>49</v>
      </c>
      <c r="C3462" s="15">
        <f>INDEX(装备!G:G,MATCH(属性!A3462,装备!A:A,0))</f>
        <v>12</v>
      </c>
      <c r="D3462" s="15" t="str">
        <f>INDEX(装备!E:E,MATCH(属性!A3462,装备!A:A,0))</f>
        <v>necklace</v>
      </c>
      <c r="E3462" s="14">
        <v>100</v>
      </c>
      <c r="F3462" s="17">
        <f>INT((VLOOKUP($C3462,装备数值,2,0)+VLOOKUP($C3462,装备数值,5,0)*($E3462-1))*VLOOKUP($D3462,系数!$K$2:$O$7,2,0))</f>
        <v>0</v>
      </c>
      <c r="G3462" s="17">
        <f>INT((VLOOKUP($C3462,装备数值,3,0)+VLOOKUP($C3462,装备数值,6,0)*($E3462-1))*VLOOKUP($D3462,系数!$K$2:$O$7,3,0))</f>
        <v>537</v>
      </c>
      <c r="H3462" s="17">
        <f t="shared" si="109"/>
        <v>537</v>
      </c>
      <c r="I3462" s="17">
        <f>INT((VLOOKUP($C3462,装备数值,4,0)+VLOOKUP($C3462,装备数值,7,0)*($E3462-1))*VLOOKUP($D3462,系数!$K$2:$O$7,4,0))</f>
        <v>0</v>
      </c>
      <c r="J3462" s="17">
        <f>INT((VLOOKUP($C3462,装备数值,4,0)+VLOOKUP($C3462,装备数值,7,0)*($E3462-1))*VLOOKUP($D3462,系数!$K$2:$O$7,5,0))</f>
        <v>0</v>
      </c>
      <c r="K3462" s="17">
        <f>INT(VLOOKUP(E3462,强化金币,2,1)*VLOOKUP(INDEX(装备!F:F,MATCH(属性!A3462,装备!A:A,0)),系数!$K$12:$M$15,3,0))</f>
        <v>247500</v>
      </c>
      <c r="L3462" s="17"/>
      <c r="M3462" s="17"/>
      <c r="N3462" s="17"/>
      <c r="O3462" s="17">
        <f>IF(E3462=1,"",VLOOKUP(E3462,系数!$S$2:$AB$12,MATCH(属性!C3462,评级,0),1))</f>
        <v>0</v>
      </c>
    </row>
    <row r="3463" spans="1:15" ht="17.25" thickBot="1" x14ac:dyDescent="0.4">
      <c r="A3463" s="17">
        <f t="shared" si="108"/>
        <v>7100029</v>
      </c>
      <c r="B3463" s="17" t="s">
        <v>49</v>
      </c>
      <c r="C3463" s="15">
        <f>INDEX(装备!G:G,MATCH(属性!A3463,装备!A:A,0))</f>
        <v>12</v>
      </c>
      <c r="D3463" s="15" t="str">
        <f>INDEX(装备!E:E,MATCH(属性!A3463,装备!A:A,0))</f>
        <v>necklace</v>
      </c>
      <c r="E3463" s="14">
        <v>101</v>
      </c>
      <c r="F3463" s="17">
        <f>INT((VLOOKUP($C3463,装备数值,2,0)+VLOOKUP($C3463,装备数值,5,0)*($E3463-1))*VLOOKUP($D3463,系数!$K$2:$O$7,2,0))</f>
        <v>0</v>
      </c>
      <c r="G3463" s="17">
        <f>INT((VLOOKUP($C3463,装备数值,3,0)+VLOOKUP($C3463,装备数值,6,0)*($E3463-1))*VLOOKUP($D3463,系数!$K$2:$O$7,3,0))</f>
        <v>541</v>
      </c>
      <c r="H3463" s="17">
        <f t="shared" si="109"/>
        <v>541</v>
      </c>
      <c r="I3463" s="17">
        <f>INT((VLOOKUP($C3463,装备数值,4,0)+VLOOKUP($C3463,装备数值,7,0)*($E3463-1))*VLOOKUP($D3463,系数!$K$2:$O$7,4,0))</f>
        <v>0</v>
      </c>
      <c r="J3463" s="17">
        <f>INT((VLOOKUP($C3463,装备数值,4,0)+VLOOKUP($C3463,装备数值,7,0)*($E3463-1))*VLOOKUP($D3463,系数!$K$2:$O$7,5,0))</f>
        <v>0</v>
      </c>
      <c r="K3463" s="17">
        <f>INT(VLOOKUP(E3463,强化金币,2,1)*VLOOKUP(INDEX(装备!F:F,MATCH(属性!A3463,装备!A:A,0)),系数!$K$12:$M$15,3,0))</f>
        <v>247500</v>
      </c>
      <c r="L3463" s="17"/>
      <c r="M3463" s="17"/>
      <c r="N3463" s="17"/>
      <c r="O3463" s="17">
        <f>IF(E3463=1,"",VLOOKUP(E3463,系数!$S$2:$AB$12,MATCH(属性!C3463,评级,0),1))</f>
        <v>0</v>
      </c>
    </row>
    <row r="3464" spans="1:15" ht="17.25" thickBot="1" x14ac:dyDescent="0.4">
      <c r="A3464" s="17">
        <f t="shared" si="108"/>
        <v>7100029</v>
      </c>
      <c r="B3464" s="17" t="s">
        <v>49</v>
      </c>
      <c r="C3464" s="15">
        <f>INDEX(装备!G:G,MATCH(属性!A3464,装备!A:A,0))</f>
        <v>12</v>
      </c>
      <c r="D3464" s="15" t="str">
        <f>INDEX(装备!E:E,MATCH(属性!A3464,装备!A:A,0))</f>
        <v>necklace</v>
      </c>
      <c r="E3464" s="14">
        <v>102</v>
      </c>
      <c r="F3464" s="17">
        <f>INT((VLOOKUP($C3464,装备数值,2,0)+VLOOKUP($C3464,装备数值,5,0)*($E3464-1))*VLOOKUP($D3464,系数!$K$2:$O$7,2,0))</f>
        <v>0</v>
      </c>
      <c r="G3464" s="17">
        <f>INT((VLOOKUP($C3464,装备数值,3,0)+VLOOKUP($C3464,装备数值,6,0)*($E3464-1))*VLOOKUP($D3464,系数!$K$2:$O$7,3,0))</f>
        <v>545</v>
      </c>
      <c r="H3464" s="17">
        <f t="shared" si="109"/>
        <v>545</v>
      </c>
      <c r="I3464" s="17">
        <f>INT((VLOOKUP($C3464,装备数值,4,0)+VLOOKUP($C3464,装备数值,7,0)*($E3464-1))*VLOOKUP($D3464,系数!$K$2:$O$7,4,0))</f>
        <v>0</v>
      </c>
      <c r="J3464" s="17">
        <f>INT((VLOOKUP($C3464,装备数值,4,0)+VLOOKUP($C3464,装备数值,7,0)*($E3464-1))*VLOOKUP($D3464,系数!$K$2:$O$7,5,0))</f>
        <v>0</v>
      </c>
      <c r="K3464" s="17">
        <f>INT(VLOOKUP(E3464,强化金币,2,1)*VLOOKUP(INDEX(装备!F:F,MATCH(属性!A3464,装备!A:A,0)),系数!$K$12:$M$15,3,0))</f>
        <v>247500</v>
      </c>
      <c r="L3464" s="17"/>
      <c r="M3464" s="17"/>
      <c r="N3464" s="17"/>
      <c r="O3464" s="17">
        <f>IF(E3464=1,"",VLOOKUP(E3464,系数!$S$2:$AB$12,MATCH(属性!C3464,评级,0),1))</f>
        <v>0</v>
      </c>
    </row>
    <row r="3465" spans="1:15" ht="17.25" thickBot="1" x14ac:dyDescent="0.4">
      <c r="A3465" s="17">
        <f t="shared" si="108"/>
        <v>7100029</v>
      </c>
      <c r="B3465" s="17" t="s">
        <v>49</v>
      </c>
      <c r="C3465" s="15">
        <f>INDEX(装备!G:G,MATCH(属性!A3465,装备!A:A,0))</f>
        <v>12</v>
      </c>
      <c r="D3465" s="15" t="str">
        <f>INDEX(装备!E:E,MATCH(属性!A3465,装备!A:A,0))</f>
        <v>necklace</v>
      </c>
      <c r="E3465" s="14">
        <v>103</v>
      </c>
      <c r="F3465" s="17">
        <f>INT((VLOOKUP($C3465,装备数值,2,0)+VLOOKUP($C3465,装备数值,5,0)*($E3465-1))*VLOOKUP($D3465,系数!$K$2:$O$7,2,0))</f>
        <v>0</v>
      </c>
      <c r="G3465" s="17">
        <f>INT((VLOOKUP($C3465,装备数值,3,0)+VLOOKUP($C3465,装备数值,6,0)*($E3465-1))*VLOOKUP($D3465,系数!$K$2:$O$7,3,0))</f>
        <v>549</v>
      </c>
      <c r="H3465" s="17">
        <f t="shared" si="109"/>
        <v>549</v>
      </c>
      <c r="I3465" s="17">
        <f>INT((VLOOKUP($C3465,装备数值,4,0)+VLOOKUP($C3465,装备数值,7,0)*($E3465-1))*VLOOKUP($D3465,系数!$K$2:$O$7,4,0))</f>
        <v>0</v>
      </c>
      <c r="J3465" s="17">
        <f>INT((VLOOKUP($C3465,装备数值,4,0)+VLOOKUP($C3465,装备数值,7,0)*($E3465-1))*VLOOKUP($D3465,系数!$K$2:$O$7,5,0))</f>
        <v>0</v>
      </c>
      <c r="K3465" s="17">
        <f>INT(VLOOKUP(E3465,强化金币,2,1)*VLOOKUP(INDEX(装备!F:F,MATCH(属性!A3465,装备!A:A,0)),系数!$K$12:$M$15,3,0))</f>
        <v>247500</v>
      </c>
      <c r="L3465" s="17"/>
      <c r="M3465" s="17"/>
      <c r="N3465" s="17"/>
      <c r="O3465" s="17">
        <f>IF(E3465=1,"",VLOOKUP(E3465,系数!$S$2:$AB$12,MATCH(属性!C3465,评级,0),1))</f>
        <v>0</v>
      </c>
    </row>
    <row r="3466" spans="1:15" ht="17.25" thickBot="1" x14ac:dyDescent="0.4">
      <c r="A3466" s="17">
        <f t="shared" si="108"/>
        <v>7100029</v>
      </c>
      <c r="B3466" s="17" t="s">
        <v>49</v>
      </c>
      <c r="C3466" s="15">
        <f>INDEX(装备!G:G,MATCH(属性!A3466,装备!A:A,0))</f>
        <v>12</v>
      </c>
      <c r="D3466" s="15" t="str">
        <f>INDEX(装备!E:E,MATCH(属性!A3466,装备!A:A,0))</f>
        <v>necklace</v>
      </c>
      <c r="E3466" s="14">
        <v>104</v>
      </c>
      <c r="F3466" s="17">
        <f>INT((VLOOKUP($C3466,装备数值,2,0)+VLOOKUP($C3466,装备数值,5,0)*($E3466-1))*VLOOKUP($D3466,系数!$K$2:$O$7,2,0))</f>
        <v>0</v>
      </c>
      <c r="G3466" s="17">
        <f>INT((VLOOKUP($C3466,装备数值,3,0)+VLOOKUP($C3466,装备数值,6,0)*($E3466-1))*VLOOKUP($D3466,系数!$K$2:$O$7,3,0))</f>
        <v>553</v>
      </c>
      <c r="H3466" s="17">
        <f t="shared" si="109"/>
        <v>553</v>
      </c>
      <c r="I3466" s="17">
        <f>INT((VLOOKUP($C3466,装备数值,4,0)+VLOOKUP($C3466,装备数值,7,0)*($E3466-1))*VLOOKUP($D3466,系数!$K$2:$O$7,4,0))</f>
        <v>0</v>
      </c>
      <c r="J3466" s="17">
        <f>INT((VLOOKUP($C3466,装备数值,4,0)+VLOOKUP($C3466,装备数值,7,0)*($E3466-1))*VLOOKUP($D3466,系数!$K$2:$O$7,5,0))</f>
        <v>0</v>
      </c>
      <c r="K3466" s="17">
        <f>INT(VLOOKUP(E3466,强化金币,2,1)*VLOOKUP(INDEX(装备!F:F,MATCH(属性!A3466,装备!A:A,0)),系数!$K$12:$M$15,3,0))</f>
        <v>247500</v>
      </c>
      <c r="L3466" s="17"/>
      <c r="M3466" s="17"/>
      <c r="N3466" s="17"/>
      <c r="O3466" s="17">
        <f>IF(E3466=1,"",VLOOKUP(E3466,系数!$S$2:$AB$12,MATCH(属性!C3466,评级,0),1))</f>
        <v>0</v>
      </c>
    </row>
    <row r="3467" spans="1:15" ht="17.25" thickBot="1" x14ac:dyDescent="0.4">
      <c r="A3467" s="17">
        <f t="shared" si="108"/>
        <v>7100029</v>
      </c>
      <c r="B3467" s="17" t="s">
        <v>49</v>
      </c>
      <c r="C3467" s="15">
        <f>INDEX(装备!G:G,MATCH(属性!A3467,装备!A:A,0))</f>
        <v>12</v>
      </c>
      <c r="D3467" s="15" t="str">
        <f>INDEX(装备!E:E,MATCH(属性!A3467,装备!A:A,0))</f>
        <v>necklace</v>
      </c>
      <c r="E3467" s="14">
        <v>105</v>
      </c>
      <c r="F3467" s="17">
        <f>INT((VLOOKUP($C3467,装备数值,2,0)+VLOOKUP($C3467,装备数值,5,0)*($E3467-1))*VLOOKUP($D3467,系数!$K$2:$O$7,2,0))</f>
        <v>0</v>
      </c>
      <c r="G3467" s="17">
        <f>INT((VLOOKUP($C3467,装备数值,3,0)+VLOOKUP($C3467,装备数值,6,0)*($E3467-1))*VLOOKUP($D3467,系数!$K$2:$O$7,3,0))</f>
        <v>557</v>
      </c>
      <c r="H3467" s="17">
        <f t="shared" si="109"/>
        <v>557</v>
      </c>
      <c r="I3467" s="17">
        <f>INT((VLOOKUP($C3467,装备数值,4,0)+VLOOKUP($C3467,装备数值,7,0)*($E3467-1))*VLOOKUP($D3467,系数!$K$2:$O$7,4,0))</f>
        <v>0</v>
      </c>
      <c r="J3467" s="17">
        <f>INT((VLOOKUP($C3467,装备数值,4,0)+VLOOKUP($C3467,装备数值,7,0)*($E3467-1))*VLOOKUP($D3467,系数!$K$2:$O$7,5,0))</f>
        <v>0</v>
      </c>
      <c r="K3467" s="17">
        <f>INT(VLOOKUP(E3467,强化金币,2,1)*VLOOKUP(INDEX(装备!F:F,MATCH(属性!A3467,装备!A:A,0)),系数!$K$12:$M$15,3,0))</f>
        <v>247500</v>
      </c>
      <c r="L3467" s="17"/>
      <c r="M3467" s="17"/>
      <c r="N3467" s="17"/>
      <c r="O3467" s="17">
        <f>IF(E3467=1,"",VLOOKUP(E3467,系数!$S$2:$AB$12,MATCH(属性!C3467,评级,0),1))</f>
        <v>0</v>
      </c>
    </row>
    <row r="3468" spans="1:15" ht="17.25" thickBot="1" x14ac:dyDescent="0.4">
      <c r="A3468" s="17">
        <f t="shared" si="108"/>
        <v>7100029</v>
      </c>
      <c r="B3468" s="17" t="s">
        <v>49</v>
      </c>
      <c r="C3468" s="15">
        <f>INDEX(装备!G:G,MATCH(属性!A3468,装备!A:A,0))</f>
        <v>12</v>
      </c>
      <c r="D3468" s="15" t="str">
        <f>INDEX(装备!E:E,MATCH(属性!A3468,装备!A:A,0))</f>
        <v>necklace</v>
      </c>
      <c r="E3468" s="14">
        <v>106</v>
      </c>
      <c r="F3468" s="17">
        <f>INT((VLOOKUP($C3468,装备数值,2,0)+VLOOKUP($C3468,装备数值,5,0)*($E3468-1))*VLOOKUP($D3468,系数!$K$2:$O$7,2,0))</f>
        <v>0</v>
      </c>
      <c r="G3468" s="17">
        <f>INT((VLOOKUP($C3468,装备数值,3,0)+VLOOKUP($C3468,装备数值,6,0)*($E3468-1))*VLOOKUP($D3468,系数!$K$2:$O$7,3,0))</f>
        <v>561</v>
      </c>
      <c r="H3468" s="17">
        <f t="shared" si="109"/>
        <v>561</v>
      </c>
      <c r="I3468" s="17">
        <f>INT((VLOOKUP($C3468,装备数值,4,0)+VLOOKUP($C3468,装备数值,7,0)*($E3468-1))*VLOOKUP($D3468,系数!$K$2:$O$7,4,0))</f>
        <v>0</v>
      </c>
      <c r="J3468" s="17">
        <f>INT((VLOOKUP($C3468,装备数值,4,0)+VLOOKUP($C3468,装备数值,7,0)*($E3468-1))*VLOOKUP($D3468,系数!$K$2:$O$7,5,0))</f>
        <v>0</v>
      </c>
      <c r="K3468" s="17">
        <f>INT(VLOOKUP(E3468,强化金币,2,1)*VLOOKUP(INDEX(装备!F:F,MATCH(属性!A3468,装备!A:A,0)),系数!$K$12:$M$15,3,0))</f>
        <v>247500</v>
      </c>
      <c r="L3468" s="17"/>
      <c r="M3468" s="17"/>
      <c r="N3468" s="17"/>
      <c r="O3468" s="17">
        <f>IF(E3468=1,"",VLOOKUP(E3468,系数!$S$2:$AB$12,MATCH(属性!C3468,评级,0),1))</f>
        <v>0</v>
      </c>
    </row>
    <row r="3469" spans="1:15" ht="17.25" thickBot="1" x14ac:dyDescent="0.4">
      <c r="A3469" s="17">
        <f t="shared" si="108"/>
        <v>7100029</v>
      </c>
      <c r="B3469" s="17" t="s">
        <v>49</v>
      </c>
      <c r="C3469" s="15">
        <f>INDEX(装备!G:G,MATCH(属性!A3469,装备!A:A,0))</f>
        <v>12</v>
      </c>
      <c r="D3469" s="15" t="str">
        <f>INDEX(装备!E:E,MATCH(属性!A3469,装备!A:A,0))</f>
        <v>necklace</v>
      </c>
      <c r="E3469" s="14">
        <v>107</v>
      </c>
      <c r="F3469" s="17">
        <f>INT((VLOOKUP($C3469,装备数值,2,0)+VLOOKUP($C3469,装备数值,5,0)*($E3469-1))*VLOOKUP($D3469,系数!$K$2:$O$7,2,0))</f>
        <v>0</v>
      </c>
      <c r="G3469" s="17">
        <f>INT((VLOOKUP($C3469,装备数值,3,0)+VLOOKUP($C3469,装备数值,6,0)*($E3469-1))*VLOOKUP($D3469,系数!$K$2:$O$7,3,0))</f>
        <v>565</v>
      </c>
      <c r="H3469" s="17">
        <f t="shared" si="109"/>
        <v>565</v>
      </c>
      <c r="I3469" s="17">
        <f>INT((VLOOKUP($C3469,装备数值,4,0)+VLOOKUP($C3469,装备数值,7,0)*($E3469-1))*VLOOKUP($D3469,系数!$K$2:$O$7,4,0))</f>
        <v>0</v>
      </c>
      <c r="J3469" s="17">
        <f>INT((VLOOKUP($C3469,装备数值,4,0)+VLOOKUP($C3469,装备数值,7,0)*($E3469-1))*VLOOKUP($D3469,系数!$K$2:$O$7,5,0))</f>
        <v>0</v>
      </c>
      <c r="K3469" s="17">
        <f>INT(VLOOKUP(E3469,强化金币,2,1)*VLOOKUP(INDEX(装备!F:F,MATCH(属性!A3469,装备!A:A,0)),系数!$K$12:$M$15,3,0))</f>
        <v>247500</v>
      </c>
      <c r="L3469" s="17"/>
      <c r="M3469" s="17"/>
      <c r="N3469" s="17"/>
      <c r="O3469" s="17">
        <f>IF(E3469=1,"",VLOOKUP(E3469,系数!$S$2:$AB$12,MATCH(属性!C3469,评级,0),1))</f>
        <v>0</v>
      </c>
    </row>
    <row r="3470" spans="1:15" ht="17.25" thickBot="1" x14ac:dyDescent="0.4">
      <c r="A3470" s="17">
        <f t="shared" si="108"/>
        <v>7100029</v>
      </c>
      <c r="B3470" s="17" t="s">
        <v>49</v>
      </c>
      <c r="C3470" s="15">
        <f>INDEX(装备!G:G,MATCH(属性!A3470,装备!A:A,0))</f>
        <v>12</v>
      </c>
      <c r="D3470" s="15" t="str">
        <f>INDEX(装备!E:E,MATCH(属性!A3470,装备!A:A,0))</f>
        <v>necklace</v>
      </c>
      <c r="E3470" s="14">
        <v>108</v>
      </c>
      <c r="F3470" s="17">
        <f>INT((VLOOKUP($C3470,装备数值,2,0)+VLOOKUP($C3470,装备数值,5,0)*($E3470-1))*VLOOKUP($D3470,系数!$K$2:$O$7,2,0))</f>
        <v>0</v>
      </c>
      <c r="G3470" s="17">
        <f>INT((VLOOKUP($C3470,装备数值,3,0)+VLOOKUP($C3470,装备数值,6,0)*($E3470-1))*VLOOKUP($D3470,系数!$K$2:$O$7,3,0))</f>
        <v>569</v>
      </c>
      <c r="H3470" s="17">
        <f t="shared" si="109"/>
        <v>569</v>
      </c>
      <c r="I3470" s="17">
        <f>INT((VLOOKUP($C3470,装备数值,4,0)+VLOOKUP($C3470,装备数值,7,0)*($E3470-1))*VLOOKUP($D3470,系数!$K$2:$O$7,4,0))</f>
        <v>0</v>
      </c>
      <c r="J3470" s="17">
        <f>INT((VLOOKUP($C3470,装备数值,4,0)+VLOOKUP($C3470,装备数值,7,0)*($E3470-1))*VLOOKUP($D3470,系数!$K$2:$O$7,5,0))</f>
        <v>0</v>
      </c>
      <c r="K3470" s="17">
        <f>INT(VLOOKUP(E3470,强化金币,2,1)*VLOOKUP(INDEX(装备!F:F,MATCH(属性!A3470,装备!A:A,0)),系数!$K$12:$M$15,3,0))</f>
        <v>247500</v>
      </c>
      <c r="L3470" s="17"/>
      <c r="M3470" s="17"/>
      <c r="N3470" s="17"/>
      <c r="O3470" s="17">
        <f>IF(E3470=1,"",VLOOKUP(E3470,系数!$S$2:$AB$12,MATCH(属性!C3470,评级,0),1))</f>
        <v>0</v>
      </c>
    </row>
    <row r="3471" spans="1:15" ht="17.25" thickBot="1" x14ac:dyDescent="0.4">
      <c r="A3471" s="17">
        <f t="shared" si="108"/>
        <v>7100029</v>
      </c>
      <c r="B3471" s="17" t="s">
        <v>49</v>
      </c>
      <c r="C3471" s="15">
        <f>INDEX(装备!G:G,MATCH(属性!A3471,装备!A:A,0))</f>
        <v>12</v>
      </c>
      <c r="D3471" s="15" t="str">
        <f>INDEX(装备!E:E,MATCH(属性!A3471,装备!A:A,0))</f>
        <v>necklace</v>
      </c>
      <c r="E3471" s="14">
        <v>109</v>
      </c>
      <c r="F3471" s="17">
        <f>INT((VLOOKUP($C3471,装备数值,2,0)+VLOOKUP($C3471,装备数值,5,0)*($E3471-1))*VLOOKUP($D3471,系数!$K$2:$O$7,2,0))</f>
        <v>0</v>
      </c>
      <c r="G3471" s="17">
        <f>INT((VLOOKUP($C3471,装备数值,3,0)+VLOOKUP($C3471,装备数值,6,0)*($E3471-1))*VLOOKUP($D3471,系数!$K$2:$O$7,3,0))</f>
        <v>573</v>
      </c>
      <c r="H3471" s="17">
        <f t="shared" si="109"/>
        <v>573</v>
      </c>
      <c r="I3471" s="17">
        <f>INT((VLOOKUP($C3471,装备数值,4,0)+VLOOKUP($C3471,装备数值,7,0)*($E3471-1))*VLOOKUP($D3471,系数!$K$2:$O$7,4,0))</f>
        <v>0</v>
      </c>
      <c r="J3471" s="17">
        <f>INT((VLOOKUP($C3471,装备数值,4,0)+VLOOKUP($C3471,装备数值,7,0)*($E3471-1))*VLOOKUP($D3471,系数!$K$2:$O$7,5,0))</f>
        <v>0</v>
      </c>
      <c r="K3471" s="17">
        <f>INT(VLOOKUP(E3471,强化金币,2,1)*VLOOKUP(INDEX(装备!F:F,MATCH(属性!A3471,装备!A:A,0)),系数!$K$12:$M$15,3,0))</f>
        <v>247500</v>
      </c>
      <c r="L3471" s="17"/>
      <c r="M3471" s="17"/>
      <c r="N3471" s="17"/>
      <c r="O3471" s="17">
        <f>IF(E3471=1,"",VLOOKUP(E3471,系数!$S$2:$AB$12,MATCH(属性!C3471,评级,0),1))</f>
        <v>0</v>
      </c>
    </row>
    <row r="3472" spans="1:15" ht="17.25" thickBot="1" x14ac:dyDescent="0.4">
      <c r="A3472" s="17">
        <f t="shared" si="108"/>
        <v>7100029</v>
      </c>
      <c r="B3472" s="17" t="s">
        <v>49</v>
      </c>
      <c r="C3472" s="15">
        <f>INDEX(装备!G:G,MATCH(属性!A3472,装备!A:A,0))</f>
        <v>12</v>
      </c>
      <c r="D3472" s="15" t="str">
        <f>INDEX(装备!E:E,MATCH(属性!A3472,装备!A:A,0))</f>
        <v>necklace</v>
      </c>
      <c r="E3472" s="14">
        <v>110</v>
      </c>
      <c r="F3472" s="17">
        <f>INT((VLOOKUP($C3472,装备数值,2,0)+VLOOKUP($C3472,装备数值,5,0)*($E3472-1))*VLOOKUP($D3472,系数!$K$2:$O$7,2,0))</f>
        <v>0</v>
      </c>
      <c r="G3472" s="17">
        <f>INT((VLOOKUP($C3472,装备数值,3,0)+VLOOKUP($C3472,装备数值,6,0)*($E3472-1))*VLOOKUP($D3472,系数!$K$2:$O$7,3,0))</f>
        <v>577</v>
      </c>
      <c r="H3472" s="17">
        <f t="shared" si="109"/>
        <v>577</v>
      </c>
      <c r="I3472" s="17">
        <f>INT((VLOOKUP($C3472,装备数值,4,0)+VLOOKUP($C3472,装备数值,7,0)*($E3472-1))*VLOOKUP($D3472,系数!$K$2:$O$7,4,0))</f>
        <v>0</v>
      </c>
      <c r="J3472" s="17">
        <f>INT((VLOOKUP($C3472,装备数值,4,0)+VLOOKUP($C3472,装备数值,7,0)*($E3472-1))*VLOOKUP($D3472,系数!$K$2:$O$7,5,0))</f>
        <v>0</v>
      </c>
      <c r="K3472" s="17">
        <f>INT(VLOOKUP(E3472,强化金币,2,1)*VLOOKUP(INDEX(装备!F:F,MATCH(属性!A3472,装备!A:A,0)),系数!$K$12:$M$15,3,0))</f>
        <v>247500</v>
      </c>
      <c r="L3472" s="17"/>
      <c r="M3472" s="17"/>
      <c r="N3472" s="17"/>
      <c r="O3472" s="17">
        <f>IF(E3472=1,"",VLOOKUP(E3472,系数!$S$2:$AB$12,MATCH(属性!C3472,评级,0),1))</f>
        <v>0</v>
      </c>
    </row>
    <row r="3473" spans="1:15" ht="17.25" thickBot="1" x14ac:dyDescent="0.4">
      <c r="A3473" s="17">
        <f t="shared" si="108"/>
        <v>7100029</v>
      </c>
      <c r="B3473" s="17" t="s">
        <v>49</v>
      </c>
      <c r="C3473" s="15">
        <f>INDEX(装备!G:G,MATCH(属性!A3473,装备!A:A,0))</f>
        <v>12</v>
      </c>
      <c r="D3473" s="15" t="str">
        <f>INDEX(装备!E:E,MATCH(属性!A3473,装备!A:A,0))</f>
        <v>necklace</v>
      </c>
      <c r="E3473" s="14">
        <v>111</v>
      </c>
      <c r="F3473" s="17">
        <f>INT((VLOOKUP($C3473,装备数值,2,0)+VLOOKUP($C3473,装备数值,5,0)*($E3473-1))*VLOOKUP($D3473,系数!$K$2:$O$7,2,0))</f>
        <v>0</v>
      </c>
      <c r="G3473" s="17">
        <f>INT((VLOOKUP($C3473,装备数值,3,0)+VLOOKUP($C3473,装备数值,6,0)*($E3473-1))*VLOOKUP($D3473,系数!$K$2:$O$7,3,0))</f>
        <v>581</v>
      </c>
      <c r="H3473" s="17">
        <f t="shared" si="109"/>
        <v>581</v>
      </c>
      <c r="I3473" s="17">
        <f>INT((VLOOKUP($C3473,装备数值,4,0)+VLOOKUP($C3473,装备数值,7,0)*($E3473-1))*VLOOKUP($D3473,系数!$K$2:$O$7,4,0))</f>
        <v>0</v>
      </c>
      <c r="J3473" s="17">
        <f>INT((VLOOKUP($C3473,装备数值,4,0)+VLOOKUP($C3473,装备数值,7,0)*($E3473-1))*VLOOKUP($D3473,系数!$K$2:$O$7,5,0))</f>
        <v>0</v>
      </c>
      <c r="K3473" s="17">
        <f>INT(VLOOKUP(E3473,强化金币,2,1)*VLOOKUP(INDEX(装备!F:F,MATCH(属性!A3473,装备!A:A,0)),系数!$K$12:$M$15,3,0))</f>
        <v>247500</v>
      </c>
      <c r="L3473" s="17"/>
      <c r="M3473" s="17"/>
      <c r="N3473" s="17"/>
      <c r="O3473" s="17">
        <f>IF(E3473=1,"",VLOOKUP(E3473,系数!$S$2:$AB$12,MATCH(属性!C3473,评级,0),1))</f>
        <v>0</v>
      </c>
    </row>
    <row r="3474" spans="1:15" ht="17.25" thickBot="1" x14ac:dyDescent="0.4">
      <c r="A3474" s="17">
        <f t="shared" si="108"/>
        <v>7100029</v>
      </c>
      <c r="B3474" s="17" t="s">
        <v>49</v>
      </c>
      <c r="C3474" s="15">
        <f>INDEX(装备!G:G,MATCH(属性!A3474,装备!A:A,0))</f>
        <v>12</v>
      </c>
      <c r="D3474" s="15" t="str">
        <f>INDEX(装备!E:E,MATCH(属性!A3474,装备!A:A,0))</f>
        <v>necklace</v>
      </c>
      <c r="E3474" s="14">
        <v>112</v>
      </c>
      <c r="F3474" s="17">
        <f>INT((VLOOKUP($C3474,装备数值,2,0)+VLOOKUP($C3474,装备数值,5,0)*($E3474-1))*VLOOKUP($D3474,系数!$K$2:$O$7,2,0))</f>
        <v>0</v>
      </c>
      <c r="G3474" s="17">
        <f>INT((VLOOKUP($C3474,装备数值,3,0)+VLOOKUP($C3474,装备数值,6,0)*($E3474-1))*VLOOKUP($D3474,系数!$K$2:$O$7,3,0))</f>
        <v>585</v>
      </c>
      <c r="H3474" s="17">
        <f t="shared" si="109"/>
        <v>585</v>
      </c>
      <c r="I3474" s="17">
        <f>INT((VLOOKUP($C3474,装备数值,4,0)+VLOOKUP($C3474,装备数值,7,0)*($E3474-1))*VLOOKUP($D3474,系数!$K$2:$O$7,4,0))</f>
        <v>0</v>
      </c>
      <c r="J3474" s="17">
        <f>INT((VLOOKUP($C3474,装备数值,4,0)+VLOOKUP($C3474,装备数值,7,0)*($E3474-1))*VLOOKUP($D3474,系数!$K$2:$O$7,5,0))</f>
        <v>0</v>
      </c>
      <c r="K3474" s="17">
        <f>INT(VLOOKUP(E3474,强化金币,2,1)*VLOOKUP(INDEX(装备!F:F,MATCH(属性!A3474,装备!A:A,0)),系数!$K$12:$M$15,3,0))</f>
        <v>247500</v>
      </c>
      <c r="L3474" s="17"/>
      <c r="M3474" s="17"/>
      <c r="N3474" s="17"/>
      <c r="O3474" s="17">
        <f>IF(E3474=1,"",VLOOKUP(E3474,系数!$S$2:$AB$12,MATCH(属性!C3474,评级,0),1))</f>
        <v>0</v>
      </c>
    </row>
    <row r="3475" spans="1:15" ht="17.25" thickBot="1" x14ac:dyDescent="0.4">
      <c r="A3475" s="17">
        <f t="shared" si="108"/>
        <v>7100029</v>
      </c>
      <c r="B3475" s="17" t="s">
        <v>49</v>
      </c>
      <c r="C3475" s="15">
        <f>INDEX(装备!G:G,MATCH(属性!A3475,装备!A:A,0))</f>
        <v>12</v>
      </c>
      <c r="D3475" s="15" t="str">
        <f>INDEX(装备!E:E,MATCH(属性!A3475,装备!A:A,0))</f>
        <v>necklace</v>
      </c>
      <c r="E3475" s="14">
        <v>113</v>
      </c>
      <c r="F3475" s="17">
        <f>INT((VLOOKUP($C3475,装备数值,2,0)+VLOOKUP($C3475,装备数值,5,0)*($E3475-1))*VLOOKUP($D3475,系数!$K$2:$O$7,2,0))</f>
        <v>0</v>
      </c>
      <c r="G3475" s="17">
        <f>INT((VLOOKUP($C3475,装备数值,3,0)+VLOOKUP($C3475,装备数值,6,0)*($E3475-1))*VLOOKUP($D3475,系数!$K$2:$O$7,3,0))</f>
        <v>589</v>
      </c>
      <c r="H3475" s="17">
        <f t="shared" si="109"/>
        <v>589</v>
      </c>
      <c r="I3475" s="17">
        <f>INT((VLOOKUP($C3475,装备数值,4,0)+VLOOKUP($C3475,装备数值,7,0)*($E3475-1))*VLOOKUP($D3475,系数!$K$2:$O$7,4,0))</f>
        <v>0</v>
      </c>
      <c r="J3475" s="17">
        <f>INT((VLOOKUP($C3475,装备数值,4,0)+VLOOKUP($C3475,装备数值,7,0)*($E3475-1))*VLOOKUP($D3475,系数!$K$2:$O$7,5,0))</f>
        <v>0</v>
      </c>
      <c r="K3475" s="17">
        <f>INT(VLOOKUP(E3475,强化金币,2,1)*VLOOKUP(INDEX(装备!F:F,MATCH(属性!A3475,装备!A:A,0)),系数!$K$12:$M$15,3,0))</f>
        <v>247500</v>
      </c>
      <c r="L3475" s="17"/>
      <c r="M3475" s="17"/>
      <c r="N3475" s="17"/>
      <c r="O3475" s="17">
        <f>IF(E3475=1,"",VLOOKUP(E3475,系数!$S$2:$AB$12,MATCH(属性!C3475,评级,0),1))</f>
        <v>0</v>
      </c>
    </row>
    <row r="3476" spans="1:15" ht="17.25" thickBot="1" x14ac:dyDescent="0.4">
      <c r="A3476" s="17">
        <f t="shared" si="108"/>
        <v>7100029</v>
      </c>
      <c r="B3476" s="17" t="s">
        <v>49</v>
      </c>
      <c r="C3476" s="15">
        <f>INDEX(装备!G:G,MATCH(属性!A3476,装备!A:A,0))</f>
        <v>12</v>
      </c>
      <c r="D3476" s="15" t="str">
        <f>INDEX(装备!E:E,MATCH(属性!A3476,装备!A:A,0))</f>
        <v>necklace</v>
      </c>
      <c r="E3476" s="14">
        <v>114</v>
      </c>
      <c r="F3476" s="17">
        <f>INT((VLOOKUP($C3476,装备数值,2,0)+VLOOKUP($C3476,装备数值,5,0)*($E3476-1))*VLOOKUP($D3476,系数!$K$2:$O$7,2,0))</f>
        <v>0</v>
      </c>
      <c r="G3476" s="17">
        <f>INT((VLOOKUP($C3476,装备数值,3,0)+VLOOKUP($C3476,装备数值,6,0)*($E3476-1))*VLOOKUP($D3476,系数!$K$2:$O$7,3,0))</f>
        <v>593</v>
      </c>
      <c r="H3476" s="17">
        <f t="shared" si="109"/>
        <v>593</v>
      </c>
      <c r="I3476" s="17">
        <f>INT((VLOOKUP($C3476,装备数值,4,0)+VLOOKUP($C3476,装备数值,7,0)*($E3476-1))*VLOOKUP($D3476,系数!$K$2:$O$7,4,0))</f>
        <v>0</v>
      </c>
      <c r="J3476" s="17">
        <f>INT((VLOOKUP($C3476,装备数值,4,0)+VLOOKUP($C3476,装备数值,7,0)*($E3476-1))*VLOOKUP($D3476,系数!$K$2:$O$7,5,0))</f>
        <v>0</v>
      </c>
      <c r="K3476" s="17">
        <f>INT(VLOOKUP(E3476,强化金币,2,1)*VLOOKUP(INDEX(装备!F:F,MATCH(属性!A3476,装备!A:A,0)),系数!$K$12:$M$15,3,0))</f>
        <v>247500</v>
      </c>
      <c r="L3476" s="17"/>
      <c r="M3476" s="17"/>
      <c r="N3476" s="17"/>
      <c r="O3476" s="17">
        <f>IF(E3476=1,"",VLOOKUP(E3476,系数!$S$2:$AB$12,MATCH(属性!C3476,评级,0),1))</f>
        <v>0</v>
      </c>
    </row>
    <row r="3477" spans="1:15" ht="17.25" thickBot="1" x14ac:dyDescent="0.4">
      <c r="A3477" s="17">
        <f t="shared" si="108"/>
        <v>7100029</v>
      </c>
      <c r="B3477" s="17" t="s">
        <v>49</v>
      </c>
      <c r="C3477" s="15">
        <f>INDEX(装备!G:G,MATCH(属性!A3477,装备!A:A,0))</f>
        <v>12</v>
      </c>
      <c r="D3477" s="15" t="str">
        <f>INDEX(装备!E:E,MATCH(属性!A3477,装备!A:A,0))</f>
        <v>necklace</v>
      </c>
      <c r="E3477" s="14">
        <v>115</v>
      </c>
      <c r="F3477" s="17">
        <f>INT((VLOOKUP($C3477,装备数值,2,0)+VLOOKUP($C3477,装备数值,5,0)*($E3477-1))*VLOOKUP($D3477,系数!$K$2:$O$7,2,0))</f>
        <v>0</v>
      </c>
      <c r="G3477" s="17">
        <f>INT((VLOOKUP($C3477,装备数值,3,0)+VLOOKUP($C3477,装备数值,6,0)*($E3477-1))*VLOOKUP($D3477,系数!$K$2:$O$7,3,0))</f>
        <v>597</v>
      </c>
      <c r="H3477" s="17">
        <f t="shared" si="109"/>
        <v>597</v>
      </c>
      <c r="I3477" s="17">
        <f>INT((VLOOKUP($C3477,装备数值,4,0)+VLOOKUP($C3477,装备数值,7,0)*($E3477-1))*VLOOKUP($D3477,系数!$K$2:$O$7,4,0))</f>
        <v>0</v>
      </c>
      <c r="J3477" s="17">
        <f>INT((VLOOKUP($C3477,装备数值,4,0)+VLOOKUP($C3477,装备数值,7,0)*($E3477-1))*VLOOKUP($D3477,系数!$K$2:$O$7,5,0))</f>
        <v>0</v>
      </c>
      <c r="K3477" s="17">
        <f>INT(VLOOKUP(E3477,强化金币,2,1)*VLOOKUP(INDEX(装备!F:F,MATCH(属性!A3477,装备!A:A,0)),系数!$K$12:$M$15,3,0))</f>
        <v>247500</v>
      </c>
      <c r="L3477" s="17"/>
      <c r="M3477" s="17"/>
      <c r="N3477" s="17"/>
      <c r="O3477" s="17">
        <f>IF(E3477=1,"",VLOOKUP(E3477,系数!$S$2:$AB$12,MATCH(属性!C3477,评级,0),1))</f>
        <v>0</v>
      </c>
    </row>
    <row r="3478" spans="1:15" ht="17.25" thickBot="1" x14ac:dyDescent="0.4">
      <c r="A3478" s="17">
        <f t="shared" si="108"/>
        <v>7100029</v>
      </c>
      <c r="B3478" s="17" t="s">
        <v>49</v>
      </c>
      <c r="C3478" s="15">
        <f>INDEX(装备!G:G,MATCH(属性!A3478,装备!A:A,0))</f>
        <v>12</v>
      </c>
      <c r="D3478" s="15" t="str">
        <f>INDEX(装备!E:E,MATCH(属性!A3478,装备!A:A,0))</f>
        <v>necklace</v>
      </c>
      <c r="E3478" s="14">
        <v>116</v>
      </c>
      <c r="F3478" s="17">
        <f>INT((VLOOKUP($C3478,装备数值,2,0)+VLOOKUP($C3478,装备数值,5,0)*($E3478-1))*VLOOKUP($D3478,系数!$K$2:$O$7,2,0))</f>
        <v>0</v>
      </c>
      <c r="G3478" s="17">
        <f>INT((VLOOKUP($C3478,装备数值,3,0)+VLOOKUP($C3478,装备数值,6,0)*($E3478-1))*VLOOKUP($D3478,系数!$K$2:$O$7,3,0))</f>
        <v>601</v>
      </c>
      <c r="H3478" s="17">
        <f t="shared" si="109"/>
        <v>601</v>
      </c>
      <c r="I3478" s="17">
        <f>INT((VLOOKUP($C3478,装备数值,4,0)+VLOOKUP($C3478,装备数值,7,0)*($E3478-1))*VLOOKUP($D3478,系数!$K$2:$O$7,4,0))</f>
        <v>0</v>
      </c>
      <c r="J3478" s="17">
        <f>INT((VLOOKUP($C3478,装备数值,4,0)+VLOOKUP($C3478,装备数值,7,0)*($E3478-1))*VLOOKUP($D3478,系数!$K$2:$O$7,5,0))</f>
        <v>0</v>
      </c>
      <c r="K3478" s="17">
        <f>INT(VLOOKUP(E3478,强化金币,2,1)*VLOOKUP(INDEX(装备!F:F,MATCH(属性!A3478,装备!A:A,0)),系数!$K$12:$M$15,3,0))</f>
        <v>247500</v>
      </c>
      <c r="L3478" s="17"/>
      <c r="M3478" s="17"/>
      <c r="N3478" s="17"/>
      <c r="O3478" s="17">
        <f>IF(E3478=1,"",VLOOKUP(E3478,系数!$S$2:$AB$12,MATCH(属性!C3478,评级,0),1))</f>
        <v>0</v>
      </c>
    </row>
    <row r="3479" spans="1:15" ht="17.25" thickBot="1" x14ac:dyDescent="0.4">
      <c r="A3479" s="17">
        <f t="shared" si="108"/>
        <v>7100029</v>
      </c>
      <c r="B3479" s="17" t="s">
        <v>49</v>
      </c>
      <c r="C3479" s="15">
        <f>INDEX(装备!G:G,MATCH(属性!A3479,装备!A:A,0))</f>
        <v>12</v>
      </c>
      <c r="D3479" s="15" t="str">
        <f>INDEX(装备!E:E,MATCH(属性!A3479,装备!A:A,0))</f>
        <v>necklace</v>
      </c>
      <c r="E3479" s="14">
        <v>117</v>
      </c>
      <c r="F3479" s="17">
        <f>INT((VLOOKUP($C3479,装备数值,2,0)+VLOOKUP($C3479,装备数值,5,0)*($E3479-1))*VLOOKUP($D3479,系数!$K$2:$O$7,2,0))</f>
        <v>0</v>
      </c>
      <c r="G3479" s="17">
        <f>INT((VLOOKUP($C3479,装备数值,3,0)+VLOOKUP($C3479,装备数值,6,0)*($E3479-1))*VLOOKUP($D3479,系数!$K$2:$O$7,3,0))</f>
        <v>605</v>
      </c>
      <c r="H3479" s="17">
        <f t="shared" si="109"/>
        <v>605</v>
      </c>
      <c r="I3479" s="17">
        <f>INT((VLOOKUP($C3479,装备数值,4,0)+VLOOKUP($C3479,装备数值,7,0)*($E3479-1))*VLOOKUP($D3479,系数!$K$2:$O$7,4,0))</f>
        <v>0</v>
      </c>
      <c r="J3479" s="17">
        <f>INT((VLOOKUP($C3479,装备数值,4,0)+VLOOKUP($C3479,装备数值,7,0)*($E3479-1))*VLOOKUP($D3479,系数!$K$2:$O$7,5,0))</f>
        <v>0</v>
      </c>
      <c r="K3479" s="17">
        <f>INT(VLOOKUP(E3479,强化金币,2,1)*VLOOKUP(INDEX(装备!F:F,MATCH(属性!A3479,装备!A:A,0)),系数!$K$12:$M$15,3,0))</f>
        <v>247500</v>
      </c>
      <c r="L3479" s="17"/>
      <c r="M3479" s="17"/>
      <c r="N3479" s="17"/>
      <c r="O3479" s="17">
        <f>IF(E3479=1,"",VLOOKUP(E3479,系数!$S$2:$AB$12,MATCH(属性!C3479,评级,0),1))</f>
        <v>0</v>
      </c>
    </row>
    <row r="3480" spans="1:15" ht="17.25" thickBot="1" x14ac:dyDescent="0.4">
      <c r="A3480" s="17">
        <f t="shared" si="108"/>
        <v>7100029</v>
      </c>
      <c r="B3480" s="17" t="s">
        <v>49</v>
      </c>
      <c r="C3480" s="15">
        <f>INDEX(装备!G:G,MATCH(属性!A3480,装备!A:A,0))</f>
        <v>12</v>
      </c>
      <c r="D3480" s="15" t="str">
        <f>INDEX(装备!E:E,MATCH(属性!A3480,装备!A:A,0))</f>
        <v>necklace</v>
      </c>
      <c r="E3480" s="14">
        <v>118</v>
      </c>
      <c r="F3480" s="17">
        <f>INT((VLOOKUP($C3480,装备数值,2,0)+VLOOKUP($C3480,装备数值,5,0)*($E3480-1))*VLOOKUP($D3480,系数!$K$2:$O$7,2,0))</f>
        <v>0</v>
      </c>
      <c r="G3480" s="17">
        <f>INT((VLOOKUP($C3480,装备数值,3,0)+VLOOKUP($C3480,装备数值,6,0)*($E3480-1))*VLOOKUP($D3480,系数!$K$2:$O$7,3,0))</f>
        <v>609</v>
      </c>
      <c r="H3480" s="17">
        <f t="shared" si="109"/>
        <v>609</v>
      </c>
      <c r="I3480" s="17">
        <f>INT((VLOOKUP($C3480,装备数值,4,0)+VLOOKUP($C3480,装备数值,7,0)*($E3480-1))*VLOOKUP($D3480,系数!$K$2:$O$7,4,0))</f>
        <v>0</v>
      </c>
      <c r="J3480" s="17">
        <f>INT((VLOOKUP($C3480,装备数值,4,0)+VLOOKUP($C3480,装备数值,7,0)*($E3480-1))*VLOOKUP($D3480,系数!$K$2:$O$7,5,0))</f>
        <v>0</v>
      </c>
      <c r="K3480" s="17">
        <f>INT(VLOOKUP(E3480,强化金币,2,1)*VLOOKUP(INDEX(装备!F:F,MATCH(属性!A3480,装备!A:A,0)),系数!$K$12:$M$15,3,0))</f>
        <v>247500</v>
      </c>
      <c r="L3480" s="17"/>
      <c r="M3480" s="17"/>
      <c r="N3480" s="17"/>
      <c r="O3480" s="17">
        <f>IF(E3480=1,"",VLOOKUP(E3480,系数!$S$2:$AB$12,MATCH(属性!C3480,评级,0),1))</f>
        <v>0</v>
      </c>
    </row>
    <row r="3481" spans="1:15" ht="17.25" thickBot="1" x14ac:dyDescent="0.4">
      <c r="A3481" s="17">
        <f t="shared" si="108"/>
        <v>7100029</v>
      </c>
      <c r="B3481" s="17" t="s">
        <v>49</v>
      </c>
      <c r="C3481" s="15">
        <f>INDEX(装备!G:G,MATCH(属性!A3481,装备!A:A,0))</f>
        <v>12</v>
      </c>
      <c r="D3481" s="15" t="str">
        <f>INDEX(装备!E:E,MATCH(属性!A3481,装备!A:A,0))</f>
        <v>necklace</v>
      </c>
      <c r="E3481" s="14">
        <v>119</v>
      </c>
      <c r="F3481" s="17">
        <f>INT((VLOOKUP($C3481,装备数值,2,0)+VLOOKUP($C3481,装备数值,5,0)*($E3481-1))*VLOOKUP($D3481,系数!$K$2:$O$7,2,0))</f>
        <v>0</v>
      </c>
      <c r="G3481" s="17">
        <f>INT((VLOOKUP($C3481,装备数值,3,0)+VLOOKUP($C3481,装备数值,6,0)*($E3481-1))*VLOOKUP($D3481,系数!$K$2:$O$7,3,0))</f>
        <v>613</v>
      </c>
      <c r="H3481" s="17">
        <f t="shared" si="109"/>
        <v>613</v>
      </c>
      <c r="I3481" s="17">
        <f>INT((VLOOKUP($C3481,装备数值,4,0)+VLOOKUP($C3481,装备数值,7,0)*($E3481-1))*VLOOKUP($D3481,系数!$K$2:$O$7,4,0))</f>
        <v>0</v>
      </c>
      <c r="J3481" s="17">
        <f>INT((VLOOKUP($C3481,装备数值,4,0)+VLOOKUP($C3481,装备数值,7,0)*($E3481-1))*VLOOKUP($D3481,系数!$K$2:$O$7,5,0))</f>
        <v>0</v>
      </c>
      <c r="K3481" s="17">
        <f>INT(VLOOKUP(E3481,强化金币,2,1)*VLOOKUP(INDEX(装备!F:F,MATCH(属性!A3481,装备!A:A,0)),系数!$K$12:$M$15,3,0))</f>
        <v>247500</v>
      </c>
      <c r="L3481" s="17"/>
      <c r="M3481" s="17"/>
      <c r="N3481" s="17"/>
      <c r="O3481" s="17">
        <f>IF(E3481=1,"",VLOOKUP(E3481,系数!$S$2:$AB$12,MATCH(属性!C3481,评级,0),1))</f>
        <v>0</v>
      </c>
    </row>
    <row r="3482" spans="1:15" ht="17.25" thickBot="1" x14ac:dyDescent="0.4">
      <c r="A3482" s="17">
        <f t="shared" si="108"/>
        <v>7100029</v>
      </c>
      <c r="B3482" s="17" t="s">
        <v>49</v>
      </c>
      <c r="C3482" s="15">
        <f>INDEX(装备!G:G,MATCH(属性!A3482,装备!A:A,0))</f>
        <v>12</v>
      </c>
      <c r="D3482" s="15" t="str">
        <f>INDEX(装备!E:E,MATCH(属性!A3482,装备!A:A,0))</f>
        <v>necklace</v>
      </c>
      <c r="E3482" s="14">
        <v>120</v>
      </c>
      <c r="F3482" s="17">
        <f>INT((VLOOKUP($C3482,装备数值,2,0)+VLOOKUP($C3482,装备数值,5,0)*($E3482-1))*VLOOKUP($D3482,系数!$K$2:$O$7,2,0))</f>
        <v>0</v>
      </c>
      <c r="G3482" s="17">
        <f>INT((VLOOKUP($C3482,装备数值,3,0)+VLOOKUP($C3482,装备数值,6,0)*($E3482-1))*VLOOKUP($D3482,系数!$K$2:$O$7,3,0))</f>
        <v>617</v>
      </c>
      <c r="H3482" s="17">
        <f t="shared" si="109"/>
        <v>617</v>
      </c>
      <c r="I3482" s="17">
        <f>INT((VLOOKUP($C3482,装备数值,4,0)+VLOOKUP($C3482,装备数值,7,0)*($E3482-1))*VLOOKUP($D3482,系数!$K$2:$O$7,4,0))</f>
        <v>0</v>
      </c>
      <c r="J3482" s="17">
        <f>INT((VLOOKUP($C3482,装备数值,4,0)+VLOOKUP($C3482,装备数值,7,0)*($E3482-1))*VLOOKUP($D3482,系数!$K$2:$O$7,5,0))</f>
        <v>0</v>
      </c>
      <c r="K3482" s="17">
        <f>INT(VLOOKUP(E3482,强化金币,2,1)*VLOOKUP(INDEX(装备!F:F,MATCH(属性!A3482,装备!A:A,0)),系数!$K$12:$M$15,3,0))</f>
        <v>247500</v>
      </c>
      <c r="L3482" s="17"/>
      <c r="M3482" s="17"/>
      <c r="N3482" s="17"/>
      <c r="O3482" s="17">
        <f>IF(E3482=1,"",VLOOKUP(E3482,系数!$S$2:$AB$12,MATCH(属性!C3482,评级,0),1))</f>
        <v>0</v>
      </c>
    </row>
    <row r="3483" spans="1:15" ht="17.25" thickBot="1" x14ac:dyDescent="0.4">
      <c r="A3483" s="15">
        <f t="shared" si="108"/>
        <v>7100030</v>
      </c>
      <c r="B3483" s="15" t="s">
        <v>50</v>
      </c>
      <c r="C3483" s="15">
        <f>INDEX(装备!G:G,MATCH(属性!A3483,装备!A:A,0))</f>
        <v>12</v>
      </c>
      <c r="D3483" s="15" t="str">
        <f>INDEX(装备!E:E,MATCH(属性!A3483,装备!A:A,0))</f>
        <v>ring</v>
      </c>
      <c r="E3483" s="16">
        <v>1</v>
      </c>
      <c r="F3483" s="17">
        <f>INT((VLOOKUP($C3483,装备数值,2,0)+VLOOKUP($C3483,装备数值,5,0)*($E3483-1))*VLOOKUP($D3483,系数!$K$2:$O$7,2,0))</f>
        <v>0</v>
      </c>
      <c r="G3483" s="17">
        <f>INT((VLOOKUP($C3483,装备数值,3,0)+VLOOKUP($C3483,装备数值,6,0)*($E3483-1))*VLOOKUP($D3483,系数!$K$2:$O$7,3,0))</f>
        <v>140</v>
      </c>
      <c r="H3483" s="17">
        <f t="shared" si="109"/>
        <v>140</v>
      </c>
      <c r="I3483" s="17">
        <f>INT((VLOOKUP($C3483,装备数值,4,0)+VLOOKUP($C3483,装备数值,7,0)*($E3483-1))*VLOOKUP($D3483,系数!$K$2:$O$7,4,0))</f>
        <v>0</v>
      </c>
      <c r="J3483" s="17">
        <f>INT((VLOOKUP($C3483,装备数值,4,0)+VLOOKUP($C3483,装备数值,7,0)*($E3483-1))*VLOOKUP($D3483,系数!$K$2:$O$7,5,0))</f>
        <v>0</v>
      </c>
      <c r="K3483" s="17">
        <f>INT(VLOOKUP(E3483,强化金币,2,1)*VLOOKUP(INDEX(装备!F:F,MATCH(属性!A3483,装备!A:A,0)),系数!$K$12:$M$15,3,0))</f>
        <v>27</v>
      </c>
      <c r="L3483" s="17"/>
      <c r="M3483" s="17"/>
      <c r="N3483" s="17"/>
      <c r="O3483" s="17" t="str">
        <f>IF(E3483=1,"",VLOOKUP(E3483,系数!$S$2:$AB$12,MATCH(属性!C3483,评级,0),1))</f>
        <v/>
      </c>
    </row>
    <row r="3484" spans="1:15" ht="17.25" thickBot="1" x14ac:dyDescent="0.4">
      <c r="A3484" s="17">
        <f t="shared" si="108"/>
        <v>7100030</v>
      </c>
      <c r="B3484" s="17" t="s">
        <v>50</v>
      </c>
      <c r="C3484" s="15">
        <f>INDEX(装备!G:G,MATCH(属性!A3484,装备!A:A,0))</f>
        <v>12</v>
      </c>
      <c r="D3484" s="15" t="str">
        <f>INDEX(装备!E:E,MATCH(属性!A3484,装备!A:A,0))</f>
        <v>ring</v>
      </c>
      <c r="E3484" s="14">
        <v>2</v>
      </c>
      <c r="F3484" s="17">
        <f>INT((VLOOKUP($C3484,装备数值,2,0)+VLOOKUP($C3484,装备数值,5,0)*($E3484-1))*VLOOKUP($D3484,系数!$K$2:$O$7,2,0))</f>
        <v>0</v>
      </c>
      <c r="G3484" s="17">
        <f>INT((VLOOKUP($C3484,装备数值,3,0)+VLOOKUP($C3484,装备数值,6,0)*($E3484-1))*VLOOKUP($D3484,系数!$K$2:$O$7,3,0))</f>
        <v>144</v>
      </c>
      <c r="H3484" s="17">
        <f t="shared" si="109"/>
        <v>144</v>
      </c>
      <c r="I3484" s="17">
        <f>INT((VLOOKUP($C3484,装备数值,4,0)+VLOOKUP($C3484,装备数值,7,0)*($E3484-1))*VLOOKUP($D3484,系数!$K$2:$O$7,4,0))</f>
        <v>0</v>
      </c>
      <c r="J3484" s="17">
        <f>INT((VLOOKUP($C3484,装备数值,4,0)+VLOOKUP($C3484,装备数值,7,0)*($E3484-1))*VLOOKUP($D3484,系数!$K$2:$O$7,5,0))</f>
        <v>0</v>
      </c>
      <c r="K3484" s="17">
        <f>INT(VLOOKUP(E3484,强化金币,2,1)*VLOOKUP(INDEX(装备!F:F,MATCH(属性!A3484,装备!A:A,0)),系数!$K$12:$M$15,3,0))</f>
        <v>44</v>
      </c>
      <c r="L3484" s="17"/>
      <c r="M3484" s="17"/>
      <c r="N3484" s="17"/>
      <c r="O3484" s="17">
        <f>IF(E3484=1,"",VLOOKUP(E3484,系数!$S$2:$AB$12,MATCH(属性!C3484,评级,0),1))</f>
        <v>0</v>
      </c>
    </row>
    <row r="3485" spans="1:15" ht="17.25" thickBot="1" x14ac:dyDescent="0.4">
      <c r="A3485" s="17">
        <f t="shared" si="108"/>
        <v>7100030</v>
      </c>
      <c r="B3485" s="17" t="s">
        <v>50</v>
      </c>
      <c r="C3485" s="15">
        <f>INDEX(装备!G:G,MATCH(属性!A3485,装备!A:A,0))</f>
        <v>12</v>
      </c>
      <c r="D3485" s="15" t="str">
        <f>INDEX(装备!E:E,MATCH(属性!A3485,装备!A:A,0))</f>
        <v>ring</v>
      </c>
      <c r="E3485" s="14">
        <v>3</v>
      </c>
      <c r="F3485" s="17">
        <f>INT((VLOOKUP($C3485,装备数值,2,0)+VLOOKUP($C3485,装备数值,5,0)*($E3485-1))*VLOOKUP($D3485,系数!$K$2:$O$7,2,0))</f>
        <v>0</v>
      </c>
      <c r="G3485" s="17">
        <f>INT((VLOOKUP($C3485,装备数值,3,0)+VLOOKUP($C3485,装备数值,6,0)*($E3485-1))*VLOOKUP($D3485,系数!$K$2:$O$7,3,0))</f>
        <v>148</v>
      </c>
      <c r="H3485" s="17">
        <f t="shared" si="109"/>
        <v>148</v>
      </c>
      <c r="I3485" s="17">
        <f>INT((VLOOKUP($C3485,装备数值,4,0)+VLOOKUP($C3485,装备数值,7,0)*($E3485-1))*VLOOKUP($D3485,系数!$K$2:$O$7,4,0))</f>
        <v>0</v>
      </c>
      <c r="J3485" s="17">
        <f>INT((VLOOKUP($C3485,装备数值,4,0)+VLOOKUP($C3485,装备数值,7,0)*($E3485-1))*VLOOKUP($D3485,系数!$K$2:$O$7,5,0))</f>
        <v>0</v>
      </c>
      <c r="K3485" s="17">
        <f>INT(VLOOKUP(E3485,强化金币,2,1)*VLOOKUP(INDEX(装备!F:F,MATCH(属性!A3485,装备!A:A,0)),系数!$K$12:$M$15,3,0))</f>
        <v>55</v>
      </c>
      <c r="L3485" s="17"/>
      <c r="M3485" s="17"/>
      <c r="N3485" s="17"/>
      <c r="O3485" s="17">
        <f>IF(E3485=1,"",VLOOKUP(E3485,系数!$S$2:$AB$12,MATCH(属性!C3485,评级,0),1))</f>
        <v>0</v>
      </c>
    </row>
    <row r="3486" spans="1:15" ht="17.25" thickBot="1" x14ac:dyDescent="0.4">
      <c r="A3486" s="17">
        <f t="shared" si="108"/>
        <v>7100030</v>
      </c>
      <c r="B3486" s="17" t="s">
        <v>50</v>
      </c>
      <c r="C3486" s="15">
        <f>INDEX(装备!G:G,MATCH(属性!A3486,装备!A:A,0))</f>
        <v>12</v>
      </c>
      <c r="D3486" s="15" t="str">
        <f>INDEX(装备!E:E,MATCH(属性!A3486,装备!A:A,0))</f>
        <v>ring</v>
      </c>
      <c r="E3486" s="14">
        <v>4</v>
      </c>
      <c r="F3486" s="17">
        <f>INT((VLOOKUP($C3486,装备数值,2,0)+VLOOKUP($C3486,装备数值,5,0)*($E3486-1))*VLOOKUP($D3486,系数!$K$2:$O$7,2,0))</f>
        <v>0</v>
      </c>
      <c r="G3486" s="17">
        <f>INT((VLOOKUP($C3486,装备数值,3,0)+VLOOKUP($C3486,装备数值,6,0)*($E3486-1))*VLOOKUP($D3486,系数!$K$2:$O$7,3,0))</f>
        <v>152</v>
      </c>
      <c r="H3486" s="17">
        <f t="shared" si="109"/>
        <v>152</v>
      </c>
      <c r="I3486" s="17">
        <f>INT((VLOOKUP($C3486,装备数值,4,0)+VLOOKUP($C3486,装备数值,7,0)*($E3486-1))*VLOOKUP($D3486,系数!$K$2:$O$7,4,0))</f>
        <v>0</v>
      </c>
      <c r="J3486" s="17">
        <f>INT((VLOOKUP($C3486,装备数值,4,0)+VLOOKUP($C3486,装备数值,7,0)*($E3486-1))*VLOOKUP($D3486,系数!$K$2:$O$7,5,0))</f>
        <v>0</v>
      </c>
      <c r="K3486" s="17">
        <f>INT(VLOOKUP(E3486,强化金币,2,1)*VLOOKUP(INDEX(装备!F:F,MATCH(属性!A3486,装备!A:A,0)),系数!$K$12:$M$15,3,0))</f>
        <v>110</v>
      </c>
      <c r="L3486" s="17"/>
      <c r="M3486" s="17"/>
      <c r="N3486" s="17"/>
      <c r="O3486" s="17">
        <f>IF(E3486=1,"",VLOOKUP(E3486,系数!$S$2:$AB$12,MATCH(属性!C3486,评级,0),1))</f>
        <v>0</v>
      </c>
    </row>
    <row r="3487" spans="1:15" ht="17.25" thickBot="1" x14ac:dyDescent="0.4">
      <c r="A3487" s="17">
        <f t="shared" si="108"/>
        <v>7100030</v>
      </c>
      <c r="B3487" s="17" t="s">
        <v>50</v>
      </c>
      <c r="C3487" s="15">
        <f>INDEX(装备!G:G,MATCH(属性!A3487,装备!A:A,0))</f>
        <v>12</v>
      </c>
      <c r="D3487" s="15" t="str">
        <f>INDEX(装备!E:E,MATCH(属性!A3487,装备!A:A,0))</f>
        <v>ring</v>
      </c>
      <c r="E3487" s="14">
        <v>5</v>
      </c>
      <c r="F3487" s="17">
        <f>INT((VLOOKUP($C3487,装备数值,2,0)+VLOOKUP($C3487,装备数值,5,0)*($E3487-1))*VLOOKUP($D3487,系数!$K$2:$O$7,2,0))</f>
        <v>0</v>
      </c>
      <c r="G3487" s="17">
        <f>INT((VLOOKUP($C3487,装备数值,3,0)+VLOOKUP($C3487,装备数值,6,0)*($E3487-1))*VLOOKUP($D3487,系数!$K$2:$O$7,3,0))</f>
        <v>156</v>
      </c>
      <c r="H3487" s="17">
        <f t="shared" si="109"/>
        <v>156</v>
      </c>
      <c r="I3487" s="17">
        <f>INT((VLOOKUP($C3487,装备数值,4,0)+VLOOKUP($C3487,装备数值,7,0)*($E3487-1))*VLOOKUP($D3487,系数!$K$2:$O$7,4,0))</f>
        <v>0</v>
      </c>
      <c r="J3487" s="17">
        <f>INT((VLOOKUP($C3487,装备数值,4,0)+VLOOKUP($C3487,装备数值,7,0)*($E3487-1))*VLOOKUP($D3487,系数!$K$2:$O$7,5,0))</f>
        <v>0</v>
      </c>
      <c r="K3487" s="17">
        <f>INT(VLOOKUP(E3487,强化金币,2,1)*VLOOKUP(INDEX(装备!F:F,MATCH(属性!A3487,装备!A:A,0)),系数!$K$12:$M$15,3,0))</f>
        <v>165</v>
      </c>
      <c r="L3487" s="17"/>
      <c r="M3487" s="17"/>
      <c r="N3487" s="17"/>
      <c r="O3487" s="17">
        <f>IF(E3487=1,"",VLOOKUP(E3487,系数!$S$2:$AB$12,MATCH(属性!C3487,评级,0),1))</f>
        <v>0</v>
      </c>
    </row>
    <row r="3488" spans="1:15" ht="17.25" thickBot="1" x14ac:dyDescent="0.4">
      <c r="A3488" s="17">
        <f t="shared" si="108"/>
        <v>7100030</v>
      </c>
      <c r="B3488" s="17" t="s">
        <v>50</v>
      </c>
      <c r="C3488" s="15">
        <f>INDEX(装备!G:G,MATCH(属性!A3488,装备!A:A,0))</f>
        <v>12</v>
      </c>
      <c r="D3488" s="15" t="str">
        <f>INDEX(装备!E:E,MATCH(属性!A3488,装备!A:A,0))</f>
        <v>ring</v>
      </c>
      <c r="E3488" s="14">
        <v>6</v>
      </c>
      <c r="F3488" s="17">
        <f>INT((VLOOKUP($C3488,装备数值,2,0)+VLOOKUP($C3488,装备数值,5,0)*($E3488-1))*VLOOKUP($D3488,系数!$K$2:$O$7,2,0))</f>
        <v>0</v>
      </c>
      <c r="G3488" s="17">
        <f>INT((VLOOKUP($C3488,装备数值,3,0)+VLOOKUP($C3488,装备数值,6,0)*($E3488-1))*VLOOKUP($D3488,系数!$K$2:$O$7,3,0))</f>
        <v>160</v>
      </c>
      <c r="H3488" s="17">
        <f t="shared" si="109"/>
        <v>160</v>
      </c>
      <c r="I3488" s="17">
        <f>INT((VLOOKUP($C3488,装备数值,4,0)+VLOOKUP($C3488,装备数值,7,0)*($E3488-1))*VLOOKUP($D3488,系数!$K$2:$O$7,4,0))</f>
        <v>0</v>
      </c>
      <c r="J3488" s="17">
        <f>INT((VLOOKUP($C3488,装备数值,4,0)+VLOOKUP($C3488,装备数值,7,0)*($E3488-1))*VLOOKUP($D3488,系数!$K$2:$O$7,5,0))</f>
        <v>0</v>
      </c>
      <c r="K3488" s="17">
        <f>INT(VLOOKUP(E3488,强化金币,2,1)*VLOOKUP(INDEX(装备!F:F,MATCH(属性!A3488,装备!A:A,0)),系数!$K$12:$M$15,3,0))</f>
        <v>220</v>
      </c>
      <c r="L3488" s="17"/>
      <c r="M3488" s="17"/>
      <c r="N3488" s="17"/>
      <c r="O3488" s="17">
        <f>IF(E3488=1,"",VLOOKUP(E3488,系数!$S$2:$AB$12,MATCH(属性!C3488,评级,0),1))</f>
        <v>0</v>
      </c>
    </row>
    <row r="3489" spans="1:15" ht="17.25" thickBot="1" x14ac:dyDescent="0.4">
      <c r="A3489" s="17">
        <f t="shared" si="108"/>
        <v>7100030</v>
      </c>
      <c r="B3489" s="17" t="s">
        <v>50</v>
      </c>
      <c r="C3489" s="15">
        <f>INDEX(装备!G:G,MATCH(属性!A3489,装备!A:A,0))</f>
        <v>12</v>
      </c>
      <c r="D3489" s="15" t="str">
        <f>INDEX(装备!E:E,MATCH(属性!A3489,装备!A:A,0))</f>
        <v>ring</v>
      </c>
      <c r="E3489" s="14">
        <v>7</v>
      </c>
      <c r="F3489" s="17">
        <f>INT((VLOOKUP($C3489,装备数值,2,0)+VLOOKUP($C3489,装备数值,5,0)*($E3489-1))*VLOOKUP($D3489,系数!$K$2:$O$7,2,0))</f>
        <v>0</v>
      </c>
      <c r="G3489" s="17">
        <f>INT((VLOOKUP($C3489,装备数值,3,0)+VLOOKUP($C3489,装备数值,6,0)*($E3489-1))*VLOOKUP($D3489,系数!$K$2:$O$7,3,0))</f>
        <v>164</v>
      </c>
      <c r="H3489" s="17">
        <f t="shared" si="109"/>
        <v>164</v>
      </c>
      <c r="I3489" s="17">
        <f>INT((VLOOKUP($C3489,装备数值,4,0)+VLOOKUP($C3489,装备数值,7,0)*($E3489-1))*VLOOKUP($D3489,系数!$K$2:$O$7,4,0))</f>
        <v>0</v>
      </c>
      <c r="J3489" s="17">
        <f>INT((VLOOKUP($C3489,装备数值,4,0)+VLOOKUP($C3489,装备数值,7,0)*($E3489-1))*VLOOKUP($D3489,系数!$K$2:$O$7,5,0))</f>
        <v>0</v>
      </c>
      <c r="K3489" s="17">
        <f>INT(VLOOKUP(E3489,强化金币,2,1)*VLOOKUP(INDEX(装备!F:F,MATCH(属性!A3489,装备!A:A,0)),系数!$K$12:$M$15,3,0))</f>
        <v>275</v>
      </c>
      <c r="L3489" s="17"/>
      <c r="M3489" s="17"/>
      <c r="N3489" s="17"/>
      <c r="O3489" s="17">
        <f>IF(E3489=1,"",VLOOKUP(E3489,系数!$S$2:$AB$12,MATCH(属性!C3489,评级,0),1))</f>
        <v>0</v>
      </c>
    </row>
    <row r="3490" spans="1:15" ht="17.25" thickBot="1" x14ac:dyDescent="0.4">
      <c r="A3490" s="17">
        <f t="shared" si="108"/>
        <v>7100030</v>
      </c>
      <c r="B3490" s="17" t="s">
        <v>50</v>
      </c>
      <c r="C3490" s="15">
        <f>INDEX(装备!G:G,MATCH(属性!A3490,装备!A:A,0))</f>
        <v>12</v>
      </c>
      <c r="D3490" s="15" t="str">
        <f>INDEX(装备!E:E,MATCH(属性!A3490,装备!A:A,0))</f>
        <v>ring</v>
      </c>
      <c r="E3490" s="14">
        <v>8</v>
      </c>
      <c r="F3490" s="17">
        <f>INT((VLOOKUP($C3490,装备数值,2,0)+VLOOKUP($C3490,装备数值,5,0)*($E3490-1))*VLOOKUP($D3490,系数!$K$2:$O$7,2,0))</f>
        <v>0</v>
      </c>
      <c r="G3490" s="17">
        <f>INT((VLOOKUP($C3490,装备数值,3,0)+VLOOKUP($C3490,装备数值,6,0)*($E3490-1))*VLOOKUP($D3490,系数!$K$2:$O$7,3,0))</f>
        <v>168</v>
      </c>
      <c r="H3490" s="17">
        <f t="shared" si="109"/>
        <v>168</v>
      </c>
      <c r="I3490" s="17">
        <f>INT((VLOOKUP($C3490,装备数值,4,0)+VLOOKUP($C3490,装备数值,7,0)*($E3490-1))*VLOOKUP($D3490,系数!$K$2:$O$7,4,0))</f>
        <v>0</v>
      </c>
      <c r="J3490" s="17">
        <f>INT((VLOOKUP($C3490,装备数值,4,0)+VLOOKUP($C3490,装备数值,7,0)*($E3490-1))*VLOOKUP($D3490,系数!$K$2:$O$7,5,0))</f>
        <v>0</v>
      </c>
      <c r="K3490" s="17">
        <f>INT(VLOOKUP(E3490,强化金币,2,1)*VLOOKUP(INDEX(装备!F:F,MATCH(属性!A3490,装备!A:A,0)),系数!$K$12:$M$15,3,0))</f>
        <v>330</v>
      </c>
      <c r="L3490" s="17"/>
      <c r="M3490" s="17"/>
      <c r="N3490" s="17"/>
      <c r="O3490" s="17">
        <f>IF(E3490=1,"",VLOOKUP(E3490,系数!$S$2:$AB$12,MATCH(属性!C3490,评级,0),1))</f>
        <v>0</v>
      </c>
    </row>
    <row r="3491" spans="1:15" ht="17.25" thickBot="1" x14ac:dyDescent="0.4">
      <c r="A3491" s="17">
        <f t="shared" si="108"/>
        <v>7100030</v>
      </c>
      <c r="B3491" s="17" t="s">
        <v>50</v>
      </c>
      <c r="C3491" s="15">
        <f>INDEX(装备!G:G,MATCH(属性!A3491,装备!A:A,0))</f>
        <v>12</v>
      </c>
      <c r="D3491" s="15" t="str">
        <f>INDEX(装备!E:E,MATCH(属性!A3491,装备!A:A,0))</f>
        <v>ring</v>
      </c>
      <c r="E3491" s="14">
        <v>9</v>
      </c>
      <c r="F3491" s="17">
        <f>INT((VLOOKUP($C3491,装备数值,2,0)+VLOOKUP($C3491,装备数值,5,0)*($E3491-1))*VLOOKUP($D3491,系数!$K$2:$O$7,2,0))</f>
        <v>0</v>
      </c>
      <c r="G3491" s="17">
        <f>INT((VLOOKUP($C3491,装备数值,3,0)+VLOOKUP($C3491,装备数值,6,0)*($E3491-1))*VLOOKUP($D3491,系数!$K$2:$O$7,3,0))</f>
        <v>172</v>
      </c>
      <c r="H3491" s="17">
        <f t="shared" si="109"/>
        <v>172</v>
      </c>
      <c r="I3491" s="17">
        <f>INT((VLOOKUP($C3491,装备数值,4,0)+VLOOKUP($C3491,装备数值,7,0)*($E3491-1))*VLOOKUP($D3491,系数!$K$2:$O$7,4,0))</f>
        <v>0</v>
      </c>
      <c r="J3491" s="17">
        <f>INT((VLOOKUP($C3491,装备数值,4,0)+VLOOKUP($C3491,装备数值,7,0)*($E3491-1))*VLOOKUP($D3491,系数!$K$2:$O$7,5,0))</f>
        <v>0</v>
      </c>
      <c r="K3491" s="17">
        <f>INT(VLOOKUP(E3491,强化金币,2,1)*VLOOKUP(INDEX(装备!F:F,MATCH(属性!A3491,装备!A:A,0)),系数!$K$12:$M$15,3,0))</f>
        <v>385</v>
      </c>
      <c r="L3491" s="17"/>
      <c r="M3491" s="17"/>
      <c r="N3491" s="17"/>
      <c r="O3491" s="17">
        <f>IF(E3491=1,"",VLOOKUP(E3491,系数!$S$2:$AB$12,MATCH(属性!C3491,评级,0),1))</f>
        <v>0</v>
      </c>
    </row>
    <row r="3492" spans="1:15" ht="17.25" thickBot="1" x14ac:dyDescent="0.4">
      <c r="A3492" s="17">
        <f t="shared" si="108"/>
        <v>7100030</v>
      </c>
      <c r="B3492" s="17" t="s">
        <v>50</v>
      </c>
      <c r="C3492" s="15">
        <f>INDEX(装备!G:G,MATCH(属性!A3492,装备!A:A,0))</f>
        <v>12</v>
      </c>
      <c r="D3492" s="15" t="str">
        <f>INDEX(装备!E:E,MATCH(属性!A3492,装备!A:A,0))</f>
        <v>ring</v>
      </c>
      <c r="E3492" s="14">
        <v>10</v>
      </c>
      <c r="F3492" s="17">
        <f>INT((VLOOKUP($C3492,装备数值,2,0)+VLOOKUP($C3492,装备数值,5,0)*($E3492-1))*VLOOKUP($D3492,系数!$K$2:$O$7,2,0))</f>
        <v>0</v>
      </c>
      <c r="G3492" s="17">
        <f>INT((VLOOKUP($C3492,装备数值,3,0)+VLOOKUP($C3492,装备数值,6,0)*($E3492-1))*VLOOKUP($D3492,系数!$K$2:$O$7,3,0))</f>
        <v>176</v>
      </c>
      <c r="H3492" s="17">
        <f t="shared" si="109"/>
        <v>176</v>
      </c>
      <c r="I3492" s="17">
        <f>INT((VLOOKUP($C3492,装备数值,4,0)+VLOOKUP($C3492,装备数值,7,0)*($E3492-1))*VLOOKUP($D3492,系数!$K$2:$O$7,4,0))</f>
        <v>0</v>
      </c>
      <c r="J3492" s="17">
        <f>INT((VLOOKUP($C3492,装备数值,4,0)+VLOOKUP($C3492,装备数值,7,0)*($E3492-1))*VLOOKUP($D3492,系数!$K$2:$O$7,5,0))</f>
        <v>0</v>
      </c>
      <c r="K3492" s="17">
        <f>INT(VLOOKUP(E3492,强化金币,2,1)*VLOOKUP(INDEX(装备!F:F,MATCH(属性!A3492,装备!A:A,0)),系数!$K$12:$M$15,3,0))</f>
        <v>440</v>
      </c>
      <c r="L3492" s="17"/>
      <c r="M3492" s="17"/>
      <c r="N3492" s="17"/>
      <c r="O3492" s="17">
        <f>IF(E3492=1,"",VLOOKUP(E3492,系数!$S$2:$AB$12,MATCH(属性!C3492,评级,0),1))</f>
        <v>0</v>
      </c>
    </row>
    <row r="3493" spans="1:15" ht="17.25" thickBot="1" x14ac:dyDescent="0.4">
      <c r="A3493" s="17">
        <f t="shared" si="108"/>
        <v>7100030</v>
      </c>
      <c r="B3493" s="17" t="s">
        <v>50</v>
      </c>
      <c r="C3493" s="15">
        <f>INDEX(装备!G:G,MATCH(属性!A3493,装备!A:A,0))</f>
        <v>12</v>
      </c>
      <c r="D3493" s="15" t="str">
        <f>INDEX(装备!E:E,MATCH(属性!A3493,装备!A:A,0))</f>
        <v>ring</v>
      </c>
      <c r="E3493" s="14">
        <v>11</v>
      </c>
      <c r="F3493" s="17">
        <f>INT((VLOOKUP($C3493,装备数值,2,0)+VLOOKUP($C3493,装备数值,5,0)*($E3493-1))*VLOOKUP($D3493,系数!$K$2:$O$7,2,0))</f>
        <v>0</v>
      </c>
      <c r="G3493" s="17">
        <f>INT((VLOOKUP($C3493,装备数值,3,0)+VLOOKUP($C3493,装备数值,6,0)*($E3493-1))*VLOOKUP($D3493,系数!$K$2:$O$7,3,0))</f>
        <v>180</v>
      </c>
      <c r="H3493" s="17">
        <f t="shared" si="109"/>
        <v>180</v>
      </c>
      <c r="I3493" s="17">
        <f>INT((VLOOKUP($C3493,装备数值,4,0)+VLOOKUP($C3493,装备数值,7,0)*($E3493-1))*VLOOKUP($D3493,系数!$K$2:$O$7,4,0))</f>
        <v>0</v>
      </c>
      <c r="J3493" s="17">
        <f>INT((VLOOKUP($C3493,装备数值,4,0)+VLOOKUP($C3493,装备数值,7,0)*($E3493-1))*VLOOKUP($D3493,系数!$K$2:$O$7,5,0))</f>
        <v>0</v>
      </c>
      <c r="K3493" s="17">
        <f>INT(VLOOKUP(E3493,强化金币,2,1)*VLOOKUP(INDEX(装备!F:F,MATCH(属性!A3493,装备!A:A,0)),系数!$K$12:$M$15,3,0))</f>
        <v>495</v>
      </c>
      <c r="L3493" s="17"/>
      <c r="M3493" s="17"/>
      <c r="N3493" s="17"/>
      <c r="O3493" s="17">
        <f>IF(E3493=1,"",VLOOKUP(E3493,系数!$S$2:$AB$12,MATCH(属性!C3493,评级,0),1))</f>
        <v>0</v>
      </c>
    </row>
    <row r="3494" spans="1:15" ht="17.25" thickBot="1" x14ac:dyDescent="0.4">
      <c r="A3494" s="17">
        <f t="shared" si="108"/>
        <v>7100030</v>
      </c>
      <c r="B3494" s="17" t="s">
        <v>50</v>
      </c>
      <c r="C3494" s="15">
        <f>INDEX(装备!G:G,MATCH(属性!A3494,装备!A:A,0))</f>
        <v>12</v>
      </c>
      <c r="D3494" s="15" t="str">
        <f>INDEX(装备!E:E,MATCH(属性!A3494,装备!A:A,0))</f>
        <v>ring</v>
      </c>
      <c r="E3494" s="14">
        <v>12</v>
      </c>
      <c r="F3494" s="17">
        <f>INT((VLOOKUP($C3494,装备数值,2,0)+VLOOKUP($C3494,装备数值,5,0)*($E3494-1))*VLOOKUP($D3494,系数!$K$2:$O$7,2,0))</f>
        <v>0</v>
      </c>
      <c r="G3494" s="17">
        <f>INT((VLOOKUP($C3494,装备数值,3,0)+VLOOKUP($C3494,装备数值,6,0)*($E3494-1))*VLOOKUP($D3494,系数!$K$2:$O$7,3,0))</f>
        <v>184</v>
      </c>
      <c r="H3494" s="17">
        <f t="shared" si="109"/>
        <v>184</v>
      </c>
      <c r="I3494" s="17">
        <f>INT((VLOOKUP($C3494,装备数值,4,0)+VLOOKUP($C3494,装备数值,7,0)*($E3494-1))*VLOOKUP($D3494,系数!$K$2:$O$7,4,0))</f>
        <v>0</v>
      </c>
      <c r="J3494" s="17">
        <f>INT((VLOOKUP($C3494,装备数值,4,0)+VLOOKUP($C3494,装备数值,7,0)*($E3494-1))*VLOOKUP($D3494,系数!$K$2:$O$7,5,0))</f>
        <v>0</v>
      </c>
      <c r="K3494" s="17">
        <f>INT(VLOOKUP(E3494,强化金币,2,1)*VLOOKUP(INDEX(装备!F:F,MATCH(属性!A3494,装备!A:A,0)),系数!$K$12:$M$15,3,0))</f>
        <v>550</v>
      </c>
      <c r="L3494" s="17"/>
      <c r="M3494" s="17"/>
      <c r="N3494" s="17"/>
      <c r="O3494" s="17">
        <f>IF(E3494=1,"",VLOOKUP(E3494,系数!$S$2:$AB$12,MATCH(属性!C3494,评级,0),1))</f>
        <v>0</v>
      </c>
    </row>
    <row r="3495" spans="1:15" ht="17.25" thickBot="1" x14ac:dyDescent="0.4">
      <c r="A3495" s="17">
        <f t="shared" si="108"/>
        <v>7100030</v>
      </c>
      <c r="B3495" s="17" t="s">
        <v>50</v>
      </c>
      <c r="C3495" s="15">
        <f>INDEX(装备!G:G,MATCH(属性!A3495,装备!A:A,0))</f>
        <v>12</v>
      </c>
      <c r="D3495" s="15" t="str">
        <f>INDEX(装备!E:E,MATCH(属性!A3495,装备!A:A,0))</f>
        <v>ring</v>
      </c>
      <c r="E3495" s="14">
        <v>13</v>
      </c>
      <c r="F3495" s="17">
        <f>INT((VLOOKUP($C3495,装备数值,2,0)+VLOOKUP($C3495,装备数值,5,0)*($E3495-1))*VLOOKUP($D3495,系数!$K$2:$O$7,2,0))</f>
        <v>0</v>
      </c>
      <c r="G3495" s="17">
        <f>INT((VLOOKUP($C3495,装备数值,3,0)+VLOOKUP($C3495,装备数值,6,0)*($E3495-1))*VLOOKUP($D3495,系数!$K$2:$O$7,3,0))</f>
        <v>188</v>
      </c>
      <c r="H3495" s="17">
        <f t="shared" si="109"/>
        <v>188</v>
      </c>
      <c r="I3495" s="17">
        <f>INT((VLOOKUP($C3495,装备数值,4,0)+VLOOKUP($C3495,装备数值,7,0)*($E3495-1))*VLOOKUP($D3495,系数!$K$2:$O$7,4,0))</f>
        <v>0</v>
      </c>
      <c r="J3495" s="17">
        <f>INT((VLOOKUP($C3495,装备数值,4,0)+VLOOKUP($C3495,装备数值,7,0)*($E3495-1))*VLOOKUP($D3495,系数!$K$2:$O$7,5,0))</f>
        <v>0</v>
      </c>
      <c r="K3495" s="17">
        <f>INT(VLOOKUP(E3495,强化金币,2,1)*VLOOKUP(INDEX(装备!F:F,MATCH(属性!A3495,装备!A:A,0)),系数!$K$12:$M$15,3,0))</f>
        <v>660</v>
      </c>
      <c r="L3495" s="17"/>
      <c r="M3495" s="17"/>
      <c r="N3495" s="17"/>
      <c r="O3495" s="17">
        <f>IF(E3495=1,"",VLOOKUP(E3495,系数!$S$2:$AB$12,MATCH(属性!C3495,评级,0),1))</f>
        <v>0</v>
      </c>
    </row>
    <row r="3496" spans="1:15" ht="17.25" thickBot="1" x14ac:dyDescent="0.4">
      <c r="A3496" s="17">
        <f t="shared" si="108"/>
        <v>7100030</v>
      </c>
      <c r="B3496" s="17" t="s">
        <v>50</v>
      </c>
      <c r="C3496" s="15">
        <f>INDEX(装备!G:G,MATCH(属性!A3496,装备!A:A,0))</f>
        <v>12</v>
      </c>
      <c r="D3496" s="15" t="str">
        <f>INDEX(装备!E:E,MATCH(属性!A3496,装备!A:A,0))</f>
        <v>ring</v>
      </c>
      <c r="E3496" s="14">
        <v>14</v>
      </c>
      <c r="F3496" s="17">
        <f>INT((VLOOKUP($C3496,装备数值,2,0)+VLOOKUP($C3496,装备数值,5,0)*($E3496-1))*VLOOKUP($D3496,系数!$K$2:$O$7,2,0))</f>
        <v>0</v>
      </c>
      <c r="G3496" s="17">
        <f>INT((VLOOKUP($C3496,装备数值,3,0)+VLOOKUP($C3496,装备数值,6,0)*($E3496-1))*VLOOKUP($D3496,系数!$K$2:$O$7,3,0))</f>
        <v>192</v>
      </c>
      <c r="H3496" s="17">
        <f t="shared" si="109"/>
        <v>192</v>
      </c>
      <c r="I3496" s="17">
        <f>INT((VLOOKUP($C3496,装备数值,4,0)+VLOOKUP($C3496,装备数值,7,0)*($E3496-1))*VLOOKUP($D3496,系数!$K$2:$O$7,4,0))</f>
        <v>0</v>
      </c>
      <c r="J3496" s="17">
        <f>INT((VLOOKUP($C3496,装备数值,4,0)+VLOOKUP($C3496,装备数值,7,0)*($E3496-1))*VLOOKUP($D3496,系数!$K$2:$O$7,5,0))</f>
        <v>0</v>
      </c>
      <c r="K3496" s="17">
        <f>INT(VLOOKUP(E3496,强化金币,2,1)*VLOOKUP(INDEX(装备!F:F,MATCH(属性!A3496,装备!A:A,0)),系数!$K$12:$M$15,3,0))</f>
        <v>770</v>
      </c>
      <c r="L3496" s="17"/>
      <c r="M3496" s="17"/>
      <c r="N3496" s="17"/>
      <c r="O3496" s="17">
        <f>IF(E3496=1,"",VLOOKUP(E3496,系数!$S$2:$AB$12,MATCH(属性!C3496,评级,0),1))</f>
        <v>0</v>
      </c>
    </row>
    <row r="3497" spans="1:15" ht="17.25" thickBot="1" x14ac:dyDescent="0.4">
      <c r="A3497" s="17">
        <f t="shared" si="108"/>
        <v>7100030</v>
      </c>
      <c r="B3497" s="17" t="s">
        <v>50</v>
      </c>
      <c r="C3497" s="15">
        <f>INDEX(装备!G:G,MATCH(属性!A3497,装备!A:A,0))</f>
        <v>12</v>
      </c>
      <c r="D3497" s="15" t="str">
        <f>INDEX(装备!E:E,MATCH(属性!A3497,装备!A:A,0))</f>
        <v>ring</v>
      </c>
      <c r="E3497" s="14">
        <v>15</v>
      </c>
      <c r="F3497" s="17">
        <f>INT((VLOOKUP($C3497,装备数值,2,0)+VLOOKUP($C3497,装备数值,5,0)*($E3497-1))*VLOOKUP($D3497,系数!$K$2:$O$7,2,0))</f>
        <v>0</v>
      </c>
      <c r="G3497" s="17">
        <f>INT((VLOOKUP($C3497,装备数值,3,0)+VLOOKUP($C3497,装备数值,6,0)*($E3497-1))*VLOOKUP($D3497,系数!$K$2:$O$7,3,0))</f>
        <v>196</v>
      </c>
      <c r="H3497" s="17">
        <f t="shared" si="109"/>
        <v>196</v>
      </c>
      <c r="I3497" s="17">
        <f>INT((VLOOKUP($C3497,装备数值,4,0)+VLOOKUP($C3497,装备数值,7,0)*($E3497-1))*VLOOKUP($D3497,系数!$K$2:$O$7,4,0))</f>
        <v>0</v>
      </c>
      <c r="J3497" s="17">
        <f>INT((VLOOKUP($C3497,装备数值,4,0)+VLOOKUP($C3497,装备数值,7,0)*($E3497-1))*VLOOKUP($D3497,系数!$K$2:$O$7,5,0))</f>
        <v>0</v>
      </c>
      <c r="K3497" s="17">
        <f>INT(VLOOKUP(E3497,强化金币,2,1)*VLOOKUP(INDEX(装备!F:F,MATCH(属性!A3497,装备!A:A,0)),系数!$K$12:$M$15,3,0))</f>
        <v>880</v>
      </c>
      <c r="L3497" s="17"/>
      <c r="M3497" s="17"/>
      <c r="N3497" s="17"/>
      <c r="O3497" s="17">
        <f>IF(E3497=1,"",VLOOKUP(E3497,系数!$S$2:$AB$12,MATCH(属性!C3497,评级,0),1))</f>
        <v>0</v>
      </c>
    </row>
    <row r="3498" spans="1:15" ht="17.25" thickBot="1" x14ac:dyDescent="0.4">
      <c r="A3498" s="17">
        <f t="shared" si="108"/>
        <v>7100030</v>
      </c>
      <c r="B3498" s="17" t="s">
        <v>50</v>
      </c>
      <c r="C3498" s="15">
        <f>INDEX(装备!G:G,MATCH(属性!A3498,装备!A:A,0))</f>
        <v>12</v>
      </c>
      <c r="D3498" s="15" t="str">
        <f>INDEX(装备!E:E,MATCH(属性!A3498,装备!A:A,0))</f>
        <v>ring</v>
      </c>
      <c r="E3498" s="14">
        <v>16</v>
      </c>
      <c r="F3498" s="17">
        <f>INT((VLOOKUP($C3498,装备数值,2,0)+VLOOKUP($C3498,装备数值,5,0)*($E3498-1))*VLOOKUP($D3498,系数!$K$2:$O$7,2,0))</f>
        <v>0</v>
      </c>
      <c r="G3498" s="17">
        <f>INT((VLOOKUP($C3498,装备数值,3,0)+VLOOKUP($C3498,装备数值,6,0)*($E3498-1))*VLOOKUP($D3498,系数!$K$2:$O$7,3,0))</f>
        <v>200</v>
      </c>
      <c r="H3498" s="17">
        <f t="shared" si="109"/>
        <v>200</v>
      </c>
      <c r="I3498" s="17">
        <f>INT((VLOOKUP($C3498,装备数值,4,0)+VLOOKUP($C3498,装备数值,7,0)*($E3498-1))*VLOOKUP($D3498,系数!$K$2:$O$7,4,0))</f>
        <v>0</v>
      </c>
      <c r="J3498" s="17">
        <f>INT((VLOOKUP($C3498,装备数值,4,0)+VLOOKUP($C3498,装备数值,7,0)*($E3498-1))*VLOOKUP($D3498,系数!$K$2:$O$7,5,0))</f>
        <v>0</v>
      </c>
      <c r="K3498" s="17">
        <f>INT(VLOOKUP(E3498,强化金币,2,1)*VLOOKUP(INDEX(装备!F:F,MATCH(属性!A3498,装备!A:A,0)),系数!$K$12:$M$15,3,0))</f>
        <v>990</v>
      </c>
      <c r="L3498" s="17"/>
      <c r="M3498" s="17"/>
      <c r="N3498" s="17"/>
      <c r="O3498" s="17">
        <f>IF(E3498=1,"",VLOOKUP(E3498,系数!$S$2:$AB$12,MATCH(属性!C3498,评级,0),1))</f>
        <v>0</v>
      </c>
    </row>
    <row r="3499" spans="1:15" ht="17.25" thickBot="1" x14ac:dyDescent="0.4">
      <c r="A3499" s="17">
        <f t="shared" si="108"/>
        <v>7100030</v>
      </c>
      <c r="B3499" s="17" t="s">
        <v>50</v>
      </c>
      <c r="C3499" s="15">
        <f>INDEX(装备!G:G,MATCH(属性!A3499,装备!A:A,0))</f>
        <v>12</v>
      </c>
      <c r="D3499" s="15" t="str">
        <f>INDEX(装备!E:E,MATCH(属性!A3499,装备!A:A,0))</f>
        <v>ring</v>
      </c>
      <c r="E3499" s="14">
        <v>17</v>
      </c>
      <c r="F3499" s="17">
        <f>INT((VLOOKUP($C3499,装备数值,2,0)+VLOOKUP($C3499,装备数值,5,0)*($E3499-1))*VLOOKUP($D3499,系数!$K$2:$O$7,2,0))</f>
        <v>0</v>
      </c>
      <c r="G3499" s="17">
        <f>INT((VLOOKUP($C3499,装备数值,3,0)+VLOOKUP($C3499,装备数值,6,0)*($E3499-1))*VLOOKUP($D3499,系数!$K$2:$O$7,3,0))</f>
        <v>204</v>
      </c>
      <c r="H3499" s="17">
        <f t="shared" si="109"/>
        <v>204</v>
      </c>
      <c r="I3499" s="17">
        <f>INT((VLOOKUP($C3499,装备数值,4,0)+VLOOKUP($C3499,装备数值,7,0)*($E3499-1))*VLOOKUP($D3499,系数!$K$2:$O$7,4,0))</f>
        <v>0</v>
      </c>
      <c r="J3499" s="17">
        <f>INT((VLOOKUP($C3499,装备数值,4,0)+VLOOKUP($C3499,装备数值,7,0)*($E3499-1))*VLOOKUP($D3499,系数!$K$2:$O$7,5,0))</f>
        <v>0</v>
      </c>
      <c r="K3499" s="17">
        <f>INT(VLOOKUP(E3499,强化金币,2,1)*VLOOKUP(INDEX(装备!F:F,MATCH(属性!A3499,装备!A:A,0)),系数!$K$12:$M$15,3,0))</f>
        <v>1100</v>
      </c>
      <c r="L3499" s="17"/>
      <c r="M3499" s="17"/>
      <c r="N3499" s="17"/>
      <c r="O3499" s="17">
        <f>IF(E3499=1,"",VLOOKUP(E3499,系数!$S$2:$AB$12,MATCH(属性!C3499,评级,0),1))</f>
        <v>0</v>
      </c>
    </row>
    <row r="3500" spans="1:15" ht="17.25" thickBot="1" x14ac:dyDescent="0.4">
      <c r="A3500" s="17">
        <f t="shared" si="108"/>
        <v>7100030</v>
      </c>
      <c r="B3500" s="17" t="s">
        <v>50</v>
      </c>
      <c r="C3500" s="15">
        <f>INDEX(装备!G:G,MATCH(属性!A3500,装备!A:A,0))</f>
        <v>12</v>
      </c>
      <c r="D3500" s="15" t="str">
        <f>INDEX(装备!E:E,MATCH(属性!A3500,装备!A:A,0))</f>
        <v>ring</v>
      </c>
      <c r="E3500" s="14">
        <v>18</v>
      </c>
      <c r="F3500" s="17">
        <f>INT((VLOOKUP($C3500,装备数值,2,0)+VLOOKUP($C3500,装备数值,5,0)*($E3500-1))*VLOOKUP($D3500,系数!$K$2:$O$7,2,0))</f>
        <v>0</v>
      </c>
      <c r="G3500" s="17">
        <f>INT((VLOOKUP($C3500,装备数值,3,0)+VLOOKUP($C3500,装备数值,6,0)*($E3500-1))*VLOOKUP($D3500,系数!$K$2:$O$7,3,0))</f>
        <v>208</v>
      </c>
      <c r="H3500" s="17">
        <f t="shared" si="109"/>
        <v>208</v>
      </c>
      <c r="I3500" s="17">
        <f>INT((VLOOKUP($C3500,装备数值,4,0)+VLOOKUP($C3500,装备数值,7,0)*($E3500-1))*VLOOKUP($D3500,系数!$K$2:$O$7,4,0))</f>
        <v>0</v>
      </c>
      <c r="J3500" s="17">
        <f>INT((VLOOKUP($C3500,装备数值,4,0)+VLOOKUP($C3500,装备数值,7,0)*($E3500-1))*VLOOKUP($D3500,系数!$K$2:$O$7,5,0))</f>
        <v>0</v>
      </c>
      <c r="K3500" s="17">
        <f>INT(VLOOKUP(E3500,强化金币,2,1)*VLOOKUP(INDEX(装备!F:F,MATCH(属性!A3500,装备!A:A,0)),系数!$K$12:$M$15,3,0))</f>
        <v>1210</v>
      </c>
      <c r="L3500" s="17"/>
      <c r="M3500" s="17"/>
      <c r="N3500" s="17"/>
      <c r="O3500" s="17">
        <f>IF(E3500=1,"",VLOOKUP(E3500,系数!$S$2:$AB$12,MATCH(属性!C3500,评级,0),1))</f>
        <v>0</v>
      </c>
    </row>
    <row r="3501" spans="1:15" ht="17.25" thickBot="1" x14ac:dyDescent="0.4">
      <c r="A3501" s="17">
        <f t="shared" si="108"/>
        <v>7100030</v>
      </c>
      <c r="B3501" s="17" t="s">
        <v>50</v>
      </c>
      <c r="C3501" s="15">
        <f>INDEX(装备!G:G,MATCH(属性!A3501,装备!A:A,0))</f>
        <v>12</v>
      </c>
      <c r="D3501" s="15" t="str">
        <f>INDEX(装备!E:E,MATCH(属性!A3501,装备!A:A,0))</f>
        <v>ring</v>
      </c>
      <c r="E3501" s="14">
        <v>19</v>
      </c>
      <c r="F3501" s="17">
        <f>INT((VLOOKUP($C3501,装备数值,2,0)+VLOOKUP($C3501,装备数值,5,0)*($E3501-1))*VLOOKUP($D3501,系数!$K$2:$O$7,2,0))</f>
        <v>0</v>
      </c>
      <c r="G3501" s="17">
        <f>INT((VLOOKUP($C3501,装备数值,3,0)+VLOOKUP($C3501,装备数值,6,0)*($E3501-1))*VLOOKUP($D3501,系数!$K$2:$O$7,3,0))</f>
        <v>212</v>
      </c>
      <c r="H3501" s="17">
        <f t="shared" si="109"/>
        <v>212</v>
      </c>
      <c r="I3501" s="17">
        <f>INT((VLOOKUP($C3501,装备数值,4,0)+VLOOKUP($C3501,装备数值,7,0)*($E3501-1))*VLOOKUP($D3501,系数!$K$2:$O$7,4,0))</f>
        <v>0</v>
      </c>
      <c r="J3501" s="17">
        <f>INT((VLOOKUP($C3501,装备数值,4,0)+VLOOKUP($C3501,装备数值,7,0)*($E3501-1))*VLOOKUP($D3501,系数!$K$2:$O$7,5,0))</f>
        <v>0</v>
      </c>
      <c r="K3501" s="17">
        <f>INT(VLOOKUP(E3501,强化金币,2,1)*VLOOKUP(INDEX(装备!F:F,MATCH(属性!A3501,装备!A:A,0)),系数!$K$12:$M$15,3,0))</f>
        <v>1320</v>
      </c>
      <c r="L3501" s="17"/>
      <c r="M3501" s="17"/>
      <c r="N3501" s="17"/>
      <c r="O3501" s="17">
        <f>IF(E3501=1,"",VLOOKUP(E3501,系数!$S$2:$AB$12,MATCH(属性!C3501,评级,0),1))</f>
        <v>0</v>
      </c>
    </row>
    <row r="3502" spans="1:15" ht="17.25" thickBot="1" x14ac:dyDescent="0.4">
      <c r="A3502" s="17">
        <f t="shared" si="108"/>
        <v>7100030</v>
      </c>
      <c r="B3502" s="17" t="s">
        <v>50</v>
      </c>
      <c r="C3502" s="15">
        <f>INDEX(装备!G:G,MATCH(属性!A3502,装备!A:A,0))</f>
        <v>12</v>
      </c>
      <c r="D3502" s="15" t="str">
        <f>INDEX(装备!E:E,MATCH(属性!A3502,装备!A:A,0))</f>
        <v>ring</v>
      </c>
      <c r="E3502" s="14">
        <v>20</v>
      </c>
      <c r="F3502" s="17">
        <f>INT((VLOOKUP($C3502,装备数值,2,0)+VLOOKUP($C3502,装备数值,5,0)*($E3502-1))*VLOOKUP($D3502,系数!$K$2:$O$7,2,0))</f>
        <v>0</v>
      </c>
      <c r="G3502" s="17">
        <f>INT((VLOOKUP($C3502,装备数值,3,0)+VLOOKUP($C3502,装备数值,6,0)*($E3502-1))*VLOOKUP($D3502,系数!$K$2:$O$7,3,0))</f>
        <v>216</v>
      </c>
      <c r="H3502" s="17">
        <f t="shared" si="109"/>
        <v>216</v>
      </c>
      <c r="I3502" s="17">
        <f>INT((VLOOKUP($C3502,装备数值,4,0)+VLOOKUP($C3502,装备数值,7,0)*($E3502-1))*VLOOKUP($D3502,系数!$K$2:$O$7,4,0))</f>
        <v>0</v>
      </c>
      <c r="J3502" s="17">
        <f>INT((VLOOKUP($C3502,装备数值,4,0)+VLOOKUP($C3502,装备数值,7,0)*($E3502-1))*VLOOKUP($D3502,系数!$K$2:$O$7,5,0))</f>
        <v>0</v>
      </c>
      <c r="K3502" s="17">
        <f>INT(VLOOKUP(E3502,强化金币,2,1)*VLOOKUP(INDEX(装备!F:F,MATCH(属性!A3502,装备!A:A,0)),系数!$K$12:$M$15,3,0))</f>
        <v>1430</v>
      </c>
      <c r="L3502" s="17"/>
      <c r="M3502" s="17"/>
      <c r="N3502" s="17"/>
      <c r="O3502" s="17">
        <f>IF(E3502=1,"",VLOOKUP(E3502,系数!$S$2:$AB$12,MATCH(属性!C3502,评级,0),1))</f>
        <v>0</v>
      </c>
    </row>
    <row r="3503" spans="1:15" ht="17.25" thickBot="1" x14ac:dyDescent="0.4">
      <c r="A3503" s="17">
        <f t="shared" si="108"/>
        <v>7100030</v>
      </c>
      <c r="B3503" s="17" t="s">
        <v>50</v>
      </c>
      <c r="C3503" s="15">
        <f>INDEX(装备!G:G,MATCH(属性!A3503,装备!A:A,0))</f>
        <v>12</v>
      </c>
      <c r="D3503" s="15" t="str">
        <f>INDEX(装备!E:E,MATCH(属性!A3503,装备!A:A,0))</f>
        <v>ring</v>
      </c>
      <c r="E3503" s="14">
        <v>21</v>
      </c>
      <c r="F3503" s="17">
        <f>INT((VLOOKUP($C3503,装备数值,2,0)+VLOOKUP($C3503,装备数值,5,0)*($E3503-1))*VLOOKUP($D3503,系数!$K$2:$O$7,2,0))</f>
        <v>0</v>
      </c>
      <c r="G3503" s="17">
        <f>INT((VLOOKUP($C3503,装备数值,3,0)+VLOOKUP($C3503,装备数值,6,0)*($E3503-1))*VLOOKUP($D3503,系数!$K$2:$O$7,3,0))</f>
        <v>220</v>
      </c>
      <c r="H3503" s="17">
        <f t="shared" si="109"/>
        <v>220</v>
      </c>
      <c r="I3503" s="17">
        <f>INT((VLOOKUP($C3503,装备数值,4,0)+VLOOKUP($C3503,装备数值,7,0)*($E3503-1))*VLOOKUP($D3503,系数!$K$2:$O$7,4,0))</f>
        <v>0</v>
      </c>
      <c r="J3503" s="17">
        <f>INT((VLOOKUP($C3503,装备数值,4,0)+VLOOKUP($C3503,装备数值,7,0)*($E3503-1))*VLOOKUP($D3503,系数!$K$2:$O$7,5,0))</f>
        <v>0</v>
      </c>
      <c r="K3503" s="17">
        <f>INT(VLOOKUP(E3503,强化金币,2,1)*VLOOKUP(INDEX(装备!F:F,MATCH(属性!A3503,装备!A:A,0)),系数!$K$12:$M$15,3,0))</f>
        <v>1540</v>
      </c>
      <c r="L3503" s="17"/>
      <c r="M3503" s="17"/>
      <c r="N3503" s="17"/>
      <c r="O3503" s="17">
        <f>IF(E3503=1,"",VLOOKUP(E3503,系数!$S$2:$AB$12,MATCH(属性!C3503,评级,0),1))</f>
        <v>0</v>
      </c>
    </row>
    <row r="3504" spans="1:15" ht="17.25" thickBot="1" x14ac:dyDescent="0.4">
      <c r="A3504" s="17">
        <f t="shared" si="108"/>
        <v>7100030</v>
      </c>
      <c r="B3504" s="17" t="s">
        <v>50</v>
      </c>
      <c r="C3504" s="15">
        <f>INDEX(装备!G:G,MATCH(属性!A3504,装备!A:A,0))</f>
        <v>12</v>
      </c>
      <c r="D3504" s="15" t="str">
        <f>INDEX(装备!E:E,MATCH(属性!A3504,装备!A:A,0))</f>
        <v>ring</v>
      </c>
      <c r="E3504" s="14">
        <v>22</v>
      </c>
      <c r="F3504" s="17">
        <f>INT((VLOOKUP($C3504,装备数值,2,0)+VLOOKUP($C3504,装备数值,5,0)*($E3504-1))*VLOOKUP($D3504,系数!$K$2:$O$7,2,0))</f>
        <v>0</v>
      </c>
      <c r="G3504" s="17">
        <f>INT((VLOOKUP($C3504,装备数值,3,0)+VLOOKUP($C3504,装备数值,6,0)*($E3504-1))*VLOOKUP($D3504,系数!$K$2:$O$7,3,0))</f>
        <v>224</v>
      </c>
      <c r="H3504" s="17">
        <f t="shared" si="109"/>
        <v>224</v>
      </c>
      <c r="I3504" s="17">
        <f>INT((VLOOKUP($C3504,装备数值,4,0)+VLOOKUP($C3504,装备数值,7,0)*($E3504-1))*VLOOKUP($D3504,系数!$K$2:$O$7,4,0))</f>
        <v>0</v>
      </c>
      <c r="J3504" s="17">
        <f>INT((VLOOKUP($C3504,装备数值,4,0)+VLOOKUP($C3504,装备数值,7,0)*($E3504-1))*VLOOKUP($D3504,系数!$K$2:$O$7,5,0))</f>
        <v>0</v>
      </c>
      <c r="K3504" s="17">
        <f>INT(VLOOKUP(E3504,强化金币,2,1)*VLOOKUP(INDEX(装备!F:F,MATCH(属性!A3504,装备!A:A,0)),系数!$K$12:$M$15,3,0))</f>
        <v>1650</v>
      </c>
      <c r="L3504" s="17"/>
      <c r="M3504" s="17"/>
      <c r="N3504" s="17"/>
      <c r="O3504" s="17">
        <f>IF(E3504=1,"",VLOOKUP(E3504,系数!$S$2:$AB$12,MATCH(属性!C3504,评级,0),1))</f>
        <v>0</v>
      </c>
    </row>
    <row r="3505" spans="1:15" ht="17.25" thickBot="1" x14ac:dyDescent="0.4">
      <c r="A3505" s="17">
        <f t="shared" si="108"/>
        <v>7100030</v>
      </c>
      <c r="B3505" s="17" t="s">
        <v>50</v>
      </c>
      <c r="C3505" s="15">
        <f>INDEX(装备!G:G,MATCH(属性!A3505,装备!A:A,0))</f>
        <v>12</v>
      </c>
      <c r="D3505" s="15" t="str">
        <f>INDEX(装备!E:E,MATCH(属性!A3505,装备!A:A,0))</f>
        <v>ring</v>
      </c>
      <c r="E3505" s="14">
        <v>23</v>
      </c>
      <c r="F3505" s="17">
        <f>INT((VLOOKUP($C3505,装备数值,2,0)+VLOOKUP($C3505,装备数值,5,0)*($E3505-1))*VLOOKUP($D3505,系数!$K$2:$O$7,2,0))</f>
        <v>0</v>
      </c>
      <c r="G3505" s="17">
        <f>INT((VLOOKUP($C3505,装备数值,3,0)+VLOOKUP($C3505,装备数值,6,0)*($E3505-1))*VLOOKUP($D3505,系数!$K$2:$O$7,3,0))</f>
        <v>228</v>
      </c>
      <c r="H3505" s="17">
        <f t="shared" si="109"/>
        <v>228</v>
      </c>
      <c r="I3505" s="17">
        <f>INT((VLOOKUP($C3505,装备数值,4,0)+VLOOKUP($C3505,装备数值,7,0)*($E3505-1))*VLOOKUP($D3505,系数!$K$2:$O$7,4,0))</f>
        <v>0</v>
      </c>
      <c r="J3505" s="17">
        <f>INT((VLOOKUP($C3505,装备数值,4,0)+VLOOKUP($C3505,装备数值,7,0)*($E3505-1))*VLOOKUP($D3505,系数!$K$2:$O$7,5,0))</f>
        <v>0</v>
      </c>
      <c r="K3505" s="17">
        <f>INT(VLOOKUP(E3505,强化金币,2,1)*VLOOKUP(INDEX(装备!F:F,MATCH(属性!A3505,装备!A:A,0)),系数!$K$12:$M$15,3,0))</f>
        <v>1760</v>
      </c>
      <c r="L3505" s="17"/>
      <c r="M3505" s="17"/>
      <c r="N3505" s="17"/>
      <c r="O3505" s="17">
        <f>IF(E3505=1,"",VLOOKUP(E3505,系数!$S$2:$AB$12,MATCH(属性!C3505,评级,0),1))</f>
        <v>0</v>
      </c>
    </row>
    <row r="3506" spans="1:15" ht="17.25" thickBot="1" x14ac:dyDescent="0.4">
      <c r="A3506" s="17">
        <f t="shared" si="108"/>
        <v>7100030</v>
      </c>
      <c r="B3506" s="17" t="s">
        <v>50</v>
      </c>
      <c r="C3506" s="15">
        <f>INDEX(装备!G:G,MATCH(属性!A3506,装备!A:A,0))</f>
        <v>12</v>
      </c>
      <c r="D3506" s="15" t="str">
        <f>INDEX(装备!E:E,MATCH(属性!A3506,装备!A:A,0))</f>
        <v>ring</v>
      </c>
      <c r="E3506" s="14">
        <v>24</v>
      </c>
      <c r="F3506" s="17">
        <f>INT((VLOOKUP($C3506,装备数值,2,0)+VLOOKUP($C3506,装备数值,5,0)*($E3506-1))*VLOOKUP($D3506,系数!$K$2:$O$7,2,0))</f>
        <v>0</v>
      </c>
      <c r="G3506" s="17">
        <f>INT((VLOOKUP($C3506,装备数值,3,0)+VLOOKUP($C3506,装备数值,6,0)*($E3506-1))*VLOOKUP($D3506,系数!$K$2:$O$7,3,0))</f>
        <v>232</v>
      </c>
      <c r="H3506" s="17">
        <f t="shared" si="109"/>
        <v>232</v>
      </c>
      <c r="I3506" s="17">
        <f>INT((VLOOKUP($C3506,装备数值,4,0)+VLOOKUP($C3506,装备数值,7,0)*($E3506-1))*VLOOKUP($D3506,系数!$K$2:$O$7,4,0))</f>
        <v>0</v>
      </c>
      <c r="J3506" s="17">
        <f>INT((VLOOKUP($C3506,装备数值,4,0)+VLOOKUP($C3506,装备数值,7,0)*($E3506-1))*VLOOKUP($D3506,系数!$K$2:$O$7,5,0))</f>
        <v>0</v>
      </c>
      <c r="K3506" s="17">
        <f>INT(VLOOKUP(E3506,强化金币,2,1)*VLOOKUP(INDEX(装备!F:F,MATCH(属性!A3506,装备!A:A,0)),系数!$K$12:$M$15,3,0))</f>
        <v>1870</v>
      </c>
      <c r="L3506" s="17"/>
      <c r="M3506" s="17"/>
      <c r="N3506" s="17"/>
      <c r="O3506" s="17">
        <f>IF(E3506=1,"",VLOOKUP(E3506,系数!$S$2:$AB$12,MATCH(属性!C3506,评级,0),1))</f>
        <v>0</v>
      </c>
    </row>
    <row r="3507" spans="1:15" ht="17.25" thickBot="1" x14ac:dyDescent="0.4">
      <c r="A3507" s="17">
        <f t="shared" si="108"/>
        <v>7100030</v>
      </c>
      <c r="B3507" s="17" t="s">
        <v>50</v>
      </c>
      <c r="C3507" s="15">
        <f>INDEX(装备!G:G,MATCH(属性!A3507,装备!A:A,0))</f>
        <v>12</v>
      </c>
      <c r="D3507" s="15" t="str">
        <f>INDEX(装备!E:E,MATCH(属性!A3507,装备!A:A,0))</f>
        <v>ring</v>
      </c>
      <c r="E3507" s="14">
        <v>25</v>
      </c>
      <c r="F3507" s="17">
        <f>INT((VLOOKUP($C3507,装备数值,2,0)+VLOOKUP($C3507,装备数值,5,0)*($E3507-1))*VLOOKUP($D3507,系数!$K$2:$O$7,2,0))</f>
        <v>0</v>
      </c>
      <c r="G3507" s="17">
        <f>INT((VLOOKUP($C3507,装备数值,3,0)+VLOOKUP($C3507,装备数值,6,0)*($E3507-1))*VLOOKUP($D3507,系数!$K$2:$O$7,3,0))</f>
        <v>236</v>
      </c>
      <c r="H3507" s="17">
        <f t="shared" si="109"/>
        <v>236</v>
      </c>
      <c r="I3507" s="17">
        <f>INT((VLOOKUP($C3507,装备数值,4,0)+VLOOKUP($C3507,装备数值,7,0)*($E3507-1))*VLOOKUP($D3507,系数!$K$2:$O$7,4,0))</f>
        <v>0</v>
      </c>
      <c r="J3507" s="17">
        <f>INT((VLOOKUP($C3507,装备数值,4,0)+VLOOKUP($C3507,装备数值,7,0)*($E3507-1))*VLOOKUP($D3507,系数!$K$2:$O$7,5,0))</f>
        <v>0</v>
      </c>
      <c r="K3507" s="17">
        <f>INT(VLOOKUP(E3507,强化金币,2,1)*VLOOKUP(INDEX(装备!F:F,MATCH(属性!A3507,装备!A:A,0)),系数!$K$12:$M$15,3,0))</f>
        <v>1980</v>
      </c>
      <c r="L3507" s="17"/>
      <c r="M3507" s="17"/>
      <c r="N3507" s="17"/>
      <c r="O3507" s="17">
        <f>IF(E3507=1,"",VLOOKUP(E3507,系数!$S$2:$AB$12,MATCH(属性!C3507,评级,0),1))</f>
        <v>0</v>
      </c>
    </row>
    <row r="3508" spans="1:15" ht="17.25" thickBot="1" x14ac:dyDescent="0.4">
      <c r="A3508" s="17">
        <f t="shared" si="108"/>
        <v>7100030</v>
      </c>
      <c r="B3508" s="17" t="s">
        <v>50</v>
      </c>
      <c r="C3508" s="15">
        <f>INDEX(装备!G:G,MATCH(属性!A3508,装备!A:A,0))</f>
        <v>12</v>
      </c>
      <c r="D3508" s="15" t="str">
        <f>INDEX(装备!E:E,MATCH(属性!A3508,装备!A:A,0))</f>
        <v>ring</v>
      </c>
      <c r="E3508" s="14">
        <v>26</v>
      </c>
      <c r="F3508" s="17">
        <f>INT((VLOOKUP($C3508,装备数值,2,0)+VLOOKUP($C3508,装备数值,5,0)*($E3508-1))*VLOOKUP($D3508,系数!$K$2:$O$7,2,0))</f>
        <v>0</v>
      </c>
      <c r="G3508" s="17">
        <f>INT((VLOOKUP($C3508,装备数值,3,0)+VLOOKUP($C3508,装备数值,6,0)*($E3508-1))*VLOOKUP($D3508,系数!$K$2:$O$7,3,0))</f>
        <v>240</v>
      </c>
      <c r="H3508" s="17">
        <f t="shared" si="109"/>
        <v>240</v>
      </c>
      <c r="I3508" s="17">
        <f>INT((VLOOKUP($C3508,装备数值,4,0)+VLOOKUP($C3508,装备数值,7,0)*($E3508-1))*VLOOKUP($D3508,系数!$K$2:$O$7,4,0))</f>
        <v>0</v>
      </c>
      <c r="J3508" s="17">
        <f>INT((VLOOKUP($C3508,装备数值,4,0)+VLOOKUP($C3508,装备数值,7,0)*($E3508-1))*VLOOKUP($D3508,系数!$K$2:$O$7,5,0))</f>
        <v>0</v>
      </c>
      <c r="K3508" s="17">
        <f>INT(VLOOKUP(E3508,强化金币,2,1)*VLOOKUP(INDEX(装备!F:F,MATCH(属性!A3508,装备!A:A,0)),系数!$K$12:$M$15,3,0))</f>
        <v>2090</v>
      </c>
      <c r="L3508" s="17"/>
      <c r="M3508" s="17"/>
      <c r="N3508" s="17"/>
      <c r="O3508" s="17">
        <f>IF(E3508=1,"",VLOOKUP(E3508,系数!$S$2:$AB$12,MATCH(属性!C3508,评级,0),1))</f>
        <v>0</v>
      </c>
    </row>
    <row r="3509" spans="1:15" ht="17.25" thickBot="1" x14ac:dyDescent="0.4">
      <c r="A3509" s="17">
        <f t="shared" si="108"/>
        <v>7100030</v>
      </c>
      <c r="B3509" s="17" t="s">
        <v>50</v>
      </c>
      <c r="C3509" s="15">
        <f>INDEX(装备!G:G,MATCH(属性!A3509,装备!A:A,0))</f>
        <v>12</v>
      </c>
      <c r="D3509" s="15" t="str">
        <f>INDEX(装备!E:E,MATCH(属性!A3509,装备!A:A,0))</f>
        <v>ring</v>
      </c>
      <c r="E3509" s="14">
        <v>27</v>
      </c>
      <c r="F3509" s="17">
        <f>INT((VLOOKUP($C3509,装备数值,2,0)+VLOOKUP($C3509,装备数值,5,0)*($E3509-1))*VLOOKUP($D3509,系数!$K$2:$O$7,2,0))</f>
        <v>0</v>
      </c>
      <c r="G3509" s="17">
        <f>INT((VLOOKUP($C3509,装备数值,3,0)+VLOOKUP($C3509,装备数值,6,0)*($E3509-1))*VLOOKUP($D3509,系数!$K$2:$O$7,3,0))</f>
        <v>244</v>
      </c>
      <c r="H3509" s="17">
        <f t="shared" si="109"/>
        <v>244</v>
      </c>
      <c r="I3509" s="17">
        <f>INT((VLOOKUP($C3509,装备数值,4,0)+VLOOKUP($C3509,装备数值,7,0)*($E3509-1))*VLOOKUP($D3509,系数!$K$2:$O$7,4,0))</f>
        <v>0</v>
      </c>
      <c r="J3509" s="17">
        <f>INT((VLOOKUP($C3509,装备数值,4,0)+VLOOKUP($C3509,装备数值,7,0)*($E3509-1))*VLOOKUP($D3509,系数!$K$2:$O$7,5,0))</f>
        <v>0</v>
      </c>
      <c r="K3509" s="17">
        <f>INT(VLOOKUP(E3509,强化金币,2,1)*VLOOKUP(INDEX(装备!F:F,MATCH(属性!A3509,装备!A:A,0)),系数!$K$12:$M$15,3,0))</f>
        <v>2200</v>
      </c>
      <c r="L3509" s="17"/>
      <c r="M3509" s="17"/>
      <c r="N3509" s="17"/>
      <c r="O3509" s="17">
        <f>IF(E3509=1,"",VLOOKUP(E3509,系数!$S$2:$AB$12,MATCH(属性!C3509,评级,0),1))</f>
        <v>0</v>
      </c>
    </row>
    <row r="3510" spans="1:15" ht="17.25" thickBot="1" x14ac:dyDescent="0.4">
      <c r="A3510" s="17">
        <f t="shared" si="108"/>
        <v>7100030</v>
      </c>
      <c r="B3510" s="17" t="s">
        <v>50</v>
      </c>
      <c r="C3510" s="15">
        <f>INDEX(装备!G:G,MATCH(属性!A3510,装备!A:A,0))</f>
        <v>12</v>
      </c>
      <c r="D3510" s="15" t="str">
        <f>INDEX(装备!E:E,MATCH(属性!A3510,装备!A:A,0))</f>
        <v>ring</v>
      </c>
      <c r="E3510" s="14">
        <v>28</v>
      </c>
      <c r="F3510" s="17">
        <f>INT((VLOOKUP($C3510,装备数值,2,0)+VLOOKUP($C3510,装备数值,5,0)*($E3510-1))*VLOOKUP($D3510,系数!$K$2:$O$7,2,0))</f>
        <v>0</v>
      </c>
      <c r="G3510" s="17">
        <f>INT((VLOOKUP($C3510,装备数值,3,0)+VLOOKUP($C3510,装备数值,6,0)*($E3510-1))*VLOOKUP($D3510,系数!$K$2:$O$7,3,0))</f>
        <v>248</v>
      </c>
      <c r="H3510" s="17">
        <f t="shared" si="109"/>
        <v>248</v>
      </c>
      <c r="I3510" s="17">
        <f>INT((VLOOKUP($C3510,装备数值,4,0)+VLOOKUP($C3510,装备数值,7,0)*($E3510-1))*VLOOKUP($D3510,系数!$K$2:$O$7,4,0))</f>
        <v>0</v>
      </c>
      <c r="J3510" s="17">
        <f>INT((VLOOKUP($C3510,装备数值,4,0)+VLOOKUP($C3510,装备数值,7,0)*($E3510-1))*VLOOKUP($D3510,系数!$K$2:$O$7,5,0))</f>
        <v>0</v>
      </c>
      <c r="K3510" s="17">
        <f>INT(VLOOKUP(E3510,强化金币,2,1)*VLOOKUP(INDEX(装备!F:F,MATCH(属性!A3510,装备!A:A,0)),系数!$K$12:$M$15,3,0))</f>
        <v>2310</v>
      </c>
      <c r="L3510" s="17"/>
      <c r="M3510" s="17"/>
      <c r="N3510" s="17"/>
      <c r="O3510" s="17">
        <f>IF(E3510=1,"",VLOOKUP(E3510,系数!$S$2:$AB$12,MATCH(属性!C3510,评级,0),1))</f>
        <v>0</v>
      </c>
    </row>
    <row r="3511" spans="1:15" ht="17.25" thickBot="1" x14ac:dyDescent="0.4">
      <c r="A3511" s="17">
        <f t="shared" si="108"/>
        <v>7100030</v>
      </c>
      <c r="B3511" s="17" t="s">
        <v>50</v>
      </c>
      <c r="C3511" s="15">
        <f>INDEX(装备!G:G,MATCH(属性!A3511,装备!A:A,0))</f>
        <v>12</v>
      </c>
      <c r="D3511" s="15" t="str">
        <f>INDEX(装备!E:E,MATCH(属性!A3511,装备!A:A,0))</f>
        <v>ring</v>
      </c>
      <c r="E3511" s="14">
        <v>29</v>
      </c>
      <c r="F3511" s="17">
        <f>INT((VLOOKUP($C3511,装备数值,2,0)+VLOOKUP($C3511,装备数值,5,0)*($E3511-1))*VLOOKUP($D3511,系数!$K$2:$O$7,2,0))</f>
        <v>0</v>
      </c>
      <c r="G3511" s="17">
        <f>INT((VLOOKUP($C3511,装备数值,3,0)+VLOOKUP($C3511,装备数值,6,0)*($E3511-1))*VLOOKUP($D3511,系数!$K$2:$O$7,3,0))</f>
        <v>252</v>
      </c>
      <c r="H3511" s="17">
        <f t="shared" si="109"/>
        <v>252</v>
      </c>
      <c r="I3511" s="17">
        <f>INT((VLOOKUP($C3511,装备数值,4,0)+VLOOKUP($C3511,装备数值,7,0)*($E3511-1))*VLOOKUP($D3511,系数!$K$2:$O$7,4,0))</f>
        <v>0</v>
      </c>
      <c r="J3511" s="17">
        <f>INT((VLOOKUP($C3511,装备数值,4,0)+VLOOKUP($C3511,装备数值,7,0)*($E3511-1))*VLOOKUP($D3511,系数!$K$2:$O$7,5,0))</f>
        <v>0</v>
      </c>
      <c r="K3511" s="17">
        <f>INT(VLOOKUP(E3511,强化金币,2,1)*VLOOKUP(INDEX(装备!F:F,MATCH(属性!A3511,装备!A:A,0)),系数!$K$12:$M$15,3,0))</f>
        <v>2475</v>
      </c>
      <c r="L3511" s="17"/>
      <c r="M3511" s="17"/>
      <c r="N3511" s="17"/>
      <c r="O3511" s="17">
        <f>IF(E3511=1,"",VLOOKUP(E3511,系数!$S$2:$AB$12,MATCH(属性!C3511,评级,0),1))</f>
        <v>0</v>
      </c>
    </row>
    <row r="3512" spans="1:15" ht="17.25" thickBot="1" x14ac:dyDescent="0.4">
      <c r="A3512" s="17">
        <f t="shared" si="108"/>
        <v>7100030</v>
      </c>
      <c r="B3512" s="17" t="s">
        <v>50</v>
      </c>
      <c r="C3512" s="15">
        <f>INDEX(装备!G:G,MATCH(属性!A3512,装备!A:A,0))</f>
        <v>12</v>
      </c>
      <c r="D3512" s="15" t="str">
        <f>INDEX(装备!E:E,MATCH(属性!A3512,装备!A:A,0))</f>
        <v>ring</v>
      </c>
      <c r="E3512" s="14">
        <v>30</v>
      </c>
      <c r="F3512" s="17">
        <f>INT((VLOOKUP($C3512,装备数值,2,0)+VLOOKUP($C3512,装备数值,5,0)*($E3512-1))*VLOOKUP($D3512,系数!$K$2:$O$7,2,0))</f>
        <v>0</v>
      </c>
      <c r="G3512" s="17">
        <f>INT((VLOOKUP($C3512,装备数值,3,0)+VLOOKUP($C3512,装备数值,6,0)*($E3512-1))*VLOOKUP($D3512,系数!$K$2:$O$7,3,0))</f>
        <v>256</v>
      </c>
      <c r="H3512" s="17">
        <f t="shared" si="109"/>
        <v>256</v>
      </c>
      <c r="I3512" s="17">
        <f>INT((VLOOKUP($C3512,装备数值,4,0)+VLOOKUP($C3512,装备数值,7,0)*($E3512-1))*VLOOKUP($D3512,系数!$K$2:$O$7,4,0))</f>
        <v>0</v>
      </c>
      <c r="J3512" s="17">
        <f>INT((VLOOKUP($C3512,装备数值,4,0)+VLOOKUP($C3512,装备数值,7,0)*($E3512-1))*VLOOKUP($D3512,系数!$K$2:$O$7,5,0))</f>
        <v>0</v>
      </c>
      <c r="K3512" s="17">
        <f>INT(VLOOKUP(E3512,强化金币,2,1)*VLOOKUP(INDEX(装备!F:F,MATCH(属性!A3512,装备!A:A,0)),系数!$K$12:$M$15,3,0))</f>
        <v>2750</v>
      </c>
      <c r="L3512" s="17"/>
      <c r="M3512" s="17"/>
      <c r="N3512" s="17"/>
      <c r="O3512" s="17">
        <f>IF(E3512=1,"",VLOOKUP(E3512,系数!$S$2:$AB$12,MATCH(属性!C3512,评级,0),1))</f>
        <v>0</v>
      </c>
    </row>
    <row r="3513" spans="1:15" ht="17.25" thickBot="1" x14ac:dyDescent="0.4">
      <c r="A3513" s="17">
        <f t="shared" si="108"/>
        <v>7100030</v>
      </c>
      <c r="B3513" s="17" t="s">
        <v>50</v>
      </c>
      <c r="C3513" s="15">
        <f>INDEX(装备!G:G,MATCH(属性!A3513,装备!A:A,0))</f>
        <v>12</v>
      </c>
      <c r="D3513" s="15" t="str">
        <f>INDEX(装备!E:E,MATCH(属性!A3513,装备!A:A,0))</f>
        <v>ring</v>
      </c>
      <c r="E3513" s="14">
        <v>31</v>
      </c>
      <c r="F3513" s="17">
        <f>INT((VLOOKUP($C3513,装备数值,2,0)+VLOOKUP($C3513,装备数值,5,0)*($E3513-1))*VLOOKUP($D3513,系数!$K$2:$O$7,2,0))</f>
        <v>0</v>
      </c>
      <c r="G3513" s="17">
        <f>INT((VLOOKUP($C3513,装备数值,3,0)+VLOOKUP($C3513,装备数值,6,0)*($E3513-1))*VLOOKUP($D3513,系数!$K$2:$O$7,3,0))</f>
        <v>260</v>
      </c>
      <c r="H3513" s="17">
        <f t="shared" si="109"/>
        <v>260</v>
      </c>
      <c r="I3513" s="17">
        <f>INT((VLOOKUP($C3513,装备数值,4,0)+VLOOKUP($C3513,装备数值,7,0)*($E3513-1))*VLOOKUP($D3513,系数!$K$2:$O$7,4,0))</f>
        <v>0</v>
      </c>
      <c r="J3513" s="17">
        <f>INT((VLOOKUP($C3513,装备数值,4,0)+VLOOKUP($C3513,装备数值,7,0)*($E3513-1))*VLOOKUP($D3513,系数!$K$2:$O$7,5,0))</f>
        <v>0</v>
      </c>
      <c r="K3513" s="17">
        <f>INT(VLOOKUP(E3513,强化金币,2,1)*VLOOKUP(INDEX(装备!F:F,MATCH(属性!A3513,装备!A:A,0)),系数!$K$12:$M$15,3,0))</f>
        <v>3025</v>
      </c>
      <c r="L3513" s="17"/>
      <c r="M3513" s="17"/>
      <c r="N3513" s="17"/>
      <c r="O3513" s="17">
        <f>IF(E3513=1,"",VLOOKUP(E3513,系数!$S$2:$AB$12,MATCH(属性!C3513,评级,0),1))</f>
        <v>0</v>
      </c>
    </row>
    <row r="3514" spans="1:15" ht="17.25" thickBot="1" x14ac:dyDescent="0.4">
      <c r="A3514" s="17">
        <f t="shared" si="108"/>
        <v>7100030</v>
      </c>
      <c r="B3514" s="17" t="s">
        <v>50</v>
      </c>
      <c r="C3514" s="15">
        <f>INDEX(装备!G:G,MATCH(属性!A3514,装备!A:A,0))</f>
        <v>12</v>
      </c>
      <c r="D3514" s="15" t="str">
        <f>INDEX(装备!E:E,MATCH(属性!A3514,装备!A:A,0))</f>
        <v>ring</v>
      </c>
      <c r="E3514" s="14">
        <v>32</v>
      </c>
      <c r="F3514" s="17">
        <f>INT((VLOOKUP($C3514,装备数值,2,0)+VLOOKUP($C3514,装备数值,5,0)*($E3514-1))*VLOOKUP($D3514,系数!$K$2:$O$7,2,0))</f>
        <v>0</v>
      </c>
      <c r="G3514" s="17">
        <f>INT((VLOOKUP($C3514,装备数值,3,0)+VLOOKUP($C3514,装备数值,6,0)*($E3514-1))*VLOOKUP($D3514,系数!$K$2:$O$7,3,0))</f>
        <v>264</v>
      </c>
      <c r="H3514" s="17">
        <f t="shared" si="109"/>
        <v>264</v>
      </c>
      <c r="I3514" s="17">
        <f>INT((VLOOKUP($C3514,装备数值,4,0)+VLOOKUP($C3514,装备数值,7,0)*($E3514-1))*VLOOKUP($D3514,系数!$K$2:$O$7,4,0))</f>
        <v>0</v>
      </c>
      <c r="J3514" s="17">
        <f>INT((VLOOKUP($C3514,装备数值,4,0)+VLOOKUP($C3514,装备数值,7,0)*($E3514-1))*VLOOKUP($D3514,系数!$K$2:$O$7,5,0))</f>
        <v>0</v>
      </c>
      <c r="K3514" s="17">
        <f>INT(VLOOKUP(E3514,强化金币,2,1)*VLOOKUP(INDEX(装备!F:F,MATCH(属性!A3514,装备!A:A,0)),系数!$K$12:$M$15,3,0))</f>
        <v>3300</v>
      </c>
      <c r="L3514" s="17"/>
      <c r="M3514" s="17"/>
      <c r="N3514" s="17"/>
      <c r="O3514" s="17">
        <f>IF(E3514=1,"",VLOOKUP(E3514,系数!$S$2:$AB$12,MATCH(属性!C3514,评级,0),1))</f>
        <v>0</v>
      </c>
    </row>
    <row r="3515" spans="1:15" ht="17.25" thickBot="1" x14ac:dyDescent="0.4">
      <c r="A3515" s="17">
        <f t="shared" si="108"/>
        <v>7100030</v>
      </c>
      <c r="B3515" s="17" t="s">
        <v>50</v>
      </c>
      <c r="C3515" s="15">
        <f>INDEX(装备!G:G,MATCH(属性!A3515,装备!A:A,0))</f>
        <v>12</v>
      </c>
      <c r="D3515" s="15" t="str">
        <f>INDEX(装备!E:E,MATCH(属性!A3515,装备!A:A,0))</f>
        <v>ring</v>
      </c>
      <c r="E3515" s="14">
        <v>33</v>
      </c>
      <c r="F3515" s="17">
        <f>INT((VLOOKUP($C3515,装备数值,2,0)+VLOOKUP($C3515,装备数值,5,0)*($E3515-1))*VLOOKUP($D3515,系数!$K$2:$O$7,2,0))</f>
        <v>0</v>
      </c>
      <c r="G3515" s="17">
        <f>INT((VLOOKUP($C3515,装备数值,3,0)+VLOOKUP($C3515,装备数值,6,0)*($E3515-1))*VLOOKUP($D3515,系数!$K$2:$O$7,3,0))</f>
        <v>268</v>
      </c>
      <c r="H3515" s="17">
        <f t="shared" si="109"/>
        <v>268</v>
      </c>
      <c r="I3515" s="17">
        <f>INT((VLOOKUP($C3515,装备数值,4,0)+VLOOKUP($C3515,装备数值,7,0)*($E3515-1))*VLOOKUP($D3515,系数!$K$2:$O$7,4,0))</f>
        <v>0</v>
      </c>
      <c r="J3515" s="17">
        <f>INT((VLOOKUP($C3515,装备数值,4,0)+VLOOKUP($C3515,装备数值,7,0)*($E3515-1))*VLOOKUP($D3515,系数!$K$2:$O$7,5,0))</f>
        <v>0</v>
      </c>
      <c r="K3515" s="17">
        <f>INT(VLOOKUP(E3515,强化金币,2,1)*VLOOKUP(INDEX(装备!F:F,MATCH(属性!A3515,装备!A:A,0)),系数!$K$12:$M$15,3,0))</f>
        <v>3575</v>
      </c>
      <c r="L3515" s="17"/>
      <c r="M3515" s="17"/>
      <c r="N3515" s="17"/>
      <c r="O3515" s="17">
        <f>IF(E3515=1,"",VLOOKUP(E3515,系数!$S$2:$AB$12,MATCH(属性!C3515,评级,0),1))</f>
        <v>0</v>
      </c>
    </row>
    <row r="3516" spans="1:15" ht="17.25" thickBot="1" x14ac:dyDescent="0.4">
      <c r="A3516" s="17">
        <f t="shared" ref="A3516:A3579" si="110">A3396+1</f>
        <v>7100030</v>
      </c>
      <c r="B3516" s="17" t="s">
        <v>50</v>
      </c>
      <c r="C3516" s="15">
        <f>INDEX(装备!G:G,MATCH(属性!A3516,装备!A:A,0))</f>
        <v>12</v>
      </c>
      <c r="D3516" s="15" t="str">
        <f>INDEX(装备!E:E,MATCH(属性!A3516,装备!A:A,0))</f>
        <v>ring</v>
      </c>
      <c r="E3516" s="14">
        <v>34</v>
      </c>
      <c r="F3516" s="17">
        <f>INT((VLOOKUP($C3516,装备数值,2,0)+VLOOKUP($C3516,装备数值,5,0)*($E3516-1))*VLOOKUP($D3516,系数!$K$2:$O$7,2,0))</f>
        <v>0</v>
      </c>
      <c r="G3516" s="17">
        <f>INT((VLOOKUP($C3516,装备数值,3,0)+VLOOKUP($C3516,装备数值,6,0)*($E3516-1))*VLOOKUP($D3516,系数!$K$2:$O$7,3,0))</f>
        <v>272</v>
      </c>
      <c r="H3516" s="17">
        <f t="shared" si="109"/>
        <v>272</v>
      </c>
      <c r="I3516" s="17">
        <f>INT((VLOOKUP($C3516,装备数值,4,0)+VLOOKUP($C3516,装备数值,7,0)*($E3516-1))*VLOOKUP($D3516,系数!$K$2:$O$7,4,0))</f>
        <v>0</v>
      </c>
      <c r="J3516" s="17">
        <f>INT((VLOOKUP($C3516,装备数值,4,0)+VLOOKUP($C3516,装备数值,7,0)*($E3516-1))*VLOOKUP($D3516,系数!$K$2:$O$7,5,0))</f>
        <v>0</v>
      </c>
      <c r="K3516" s="17">
        <f>INT(VLOOKUP(E3516,强化金币,2,1)*VLOOKUP(INDEX(装备!F:F,MATCH(属性!A3516,装备!A:A,0)),系数!$K$12:$M$15,3,0))</f>
        <v>3850</v>
      </c>
      <c r="L3516" s="17"/>
      <c r="M3516" s="17"/>
      <c r="N3516" s="17"/>
      <c r="O3516" s="17">
        <f>IF(E3516=1,"",VLOOKUP(E3516,系数!$S$2:$AB$12,MATCH(属性!C3516,评级,0),1))</f>
        <v>0</v>
      </c>
    </row>
    <row r="3517" spans="1:15" ht="17.25" thickBot="1" x14ac:dyDescent="0.4">
      <c r="A3517" s="17">
        <f t="shared" si="110"/>
        <v>7100030</v>
      </c>
      <c r="B3517" s="17" t="s">
        <v>50</v>
      </c>
      <c r="C3517" s="15">
        <f>INDEX(装备!G:G,MATCH(属性!A3517,装备!A:A,0))</f>
        <v>12</v>
      </c>
      <c r="D3517" s="15" t="str">
        <f>INDEX(装备!E:E,MATCH(属性!A3517,装备!A:A,0))</f>
        <v>ring</v>
      </c>
      <c r="E3517" s="14">
        <v>35</v>
      </c>
      <c r="F3517" s="17">
        <f>INT((VLOOKUP($C3517,装备数值,2,0)+VLOOKUP($C3517,装备数值,5,0)*($E3517-1))*VLOOKUP($D3517,系数!$K$2:$O$7,2,0))</f>
        <v>0</v>
      </c>
      <c r="G3517" s="17">
        <f>INT((VLOOKUP($C3517,装备数值,3,0)+VLOOKUP($C3517,装备数值,6,0)*($E3517-1))*VLOOKUP($D3517,系数!$K$2:$O$7,3,0))</f>
        <v>276</v>
      </c>
      <c r="H3517" s="17">
        <f t="shared" si="109"/>
        <v>276</v>
      </c>
      <c r="I3517" s="17">
        <f>INT((VLOOKUP($C3517,装备数值,4,0)+VLOOKUP($C3517,装备数值,7,0)*($E3517-1))*VLOOKUP($D3517,系数!$K$2:$O$7,4,0))</f>
        <v>0</v>
      </c>
      <c r="J3517" s="17">
        <f>INT((VLOOKUP($C3517,装备数值,4,0)+VLOOKUP($C3517,装备数值,7,0)*($E3517-1))*VLOOKUP($D3517,系数!$K$2:$O$7,5,0))</f>
        <v>0</v>
      </c>
      <c r="K3517" s="17">
        <f>INT(VLOOKUP(E3517,强化金币,2,1)*VLOOKUP(INDEX(装备!F:F,MATCH(属性!A3517,装备!A:A,0)),系数!$K$12:$M$15,3,0))</f>
        <v>4125</v>
      </c>
      <c r="L3517" s="17"/>
      <c r="M3517" s="17"/>
      <c r="N3517" s="17"/>
      <c r="O3517" s="17">
        <f>IF(E3517=1,"",VLOOKUP(E3517,系数!$S$2:$AB$12,MATCH(属性!C3517,评级,0),1))</f>
        <v>0</v>
      </c>
    </row>
    <row r="3518" spans="1:15" ht="17.25" thickBot="1" x14ac:dyDescent="0.4">
      <c r="A3518" s="17">
        <f t="shared" si="110"/>
        <v>7100030</v>
      </c>
      <c r="B3518" s="17" t="s">
        <v>50</v>
      </c>
      <c r="C3518" s="15">
        <f>INDEX(装备!G:G,MATCH(属性!A3518,装备!A:A,0))</f>
        <v>12</v>
      </c>
      <c r="D3518" s="15" t="str">
        <f>INDEX(装备!E:E,MATCH(属性!A3518,装备!A:A,0))</f>
        <v>ring</v>
      </c>
      <c r="E3518" s="14">
        <v>36</v>
      </c>
      <c r="F3518" s="17">
        <f>INT((VLOOKUP($C3518,装备数值,2,0)+VLOOKUP($C3518,装备数值,5,0)*($E3518-1))*VLOOKUP($D3518,系数!$K$2:$O$7,2,0))</f>
        <v>0</v>
      </c>
      <c r="G3518" s="17">
        <f>INT((VLOOKUP($C3518,装备数值,3,0)+VLOOKUP($C3518,装备数值,6,0)*($E3518-1))*VLOOKUP($D3518,系数!$K$2:$O$7,3,0))</f>
        <v>280</v>
      </c>
      <c r="H3518" s="17">
        <f t="shared" si="109"/>
        <v>280</v>
      </c>
      <c r="I3518" s="17">
        <f>INT((VLOOKUP($C3518,装备数值,4,0)+VLOOKUP($C3518,装备数值,7,0)*($E3518-1))*VLOOKUP($D3518,系数!$K$2:$O$7,4,0))</f>
        <v>0</v>
      </c>
      <c r="J3518" s="17">
        <f>INT((VLOOKUP($C3518,装备数值,4,0)+VLOOKUP($C3518,装备数值,7,0)*($E3518-1))*VLOOKUP($D3518,系数!$K$2:$O$7,5,0))</f>
        <v>0</v>
      </c>
      <c r="K3518" s="17">
        <f>INT(VLOOKUP(E3518,强化金币,2,1)*VLOOKUP(INDEX(装备!F:F,MATCH(属性!A3518,装备!A:A,0)),系数!$K$12:$M$15,3,0))</f>
        <v>4400</v>
      </c>
      <c r="L3518" s="17"/>
      <c r="M3518" s="17"/>
      <c r="N3518" s="17"/>
      <c r="O3518" s="17">
        <f>IF(E3518=1,"",VLOOKUP(E3518,系数!$S$2:$AB$12,MATCH(属性!C3518,评级,0),1))</f>
        <v>0</v>
      </c>
    </row>
    <row r="3519" spans="1:15" ht="17.25" thickBot="1" x14ac:dyDescent="0.4">
      <c r="A3519" s="17">
        <f t="shared" si="110"/>
        <v>7100030</v>
      </c>
      <c r="B3519" s="17" t="s">
        <v>50</v>
      </c>
      <c r="C3519" s="15">
        <f>INDEX(装备!G:G,MATCH(属性!A3519,装备!A:A,0))</f>
        <v>12</v>
      </c>
      <c r="D3519" s="15" t="str">
        <f>INDEX(装备!E:E,MATCH(属性!A3519,装备!A:A,0))</f>
        <v>ring</v>
      </c>
      <c r="E3519" s="14">
        <v>37</v>
      </c>
      <c r="F3519" s="17">
        <f>INT((VLOOKUP($C3519,装备数值,2,0)+VLOOKUP($C3519,装备数值,5,0)*($E3519-1))*VLOOKUP($D3519,系数!$K$2:$O$7,2,0))</f>
        <v>0</v>
      </c>
      <c r="G3519" s="17">
        <f>INT((VLOOKUP($C3519,装备数值,3,0)+VLOOKUP($C3519,装备数值,6,0)*($E3519-1))*VLOOKUP($D3519,系数!$K$2:$O$7,3,0))</f>
        <v>284</v>
      </c>
      <c r="H3519" s="17">
        <f t="shared" si="109"/>
        <v>284</v>
      </c>
      <c r="I3519" s="17">
        <f>INT((VLOOKUP($C3519,装备数值,4,0)+VLOOKUP($C3519,装备数值,7,0)*($E3519-1))*VLOOKUP($D3519,系数!$K$2:$O$7,4,0))</f>
        <v>0</v>
      </c>
      <c r="J3519" s="17">
        <f>INT((VLOOKUP($C3519,装备数值,4,0)+VLOOKUP($C3519,装备数值,7,0)*($E3519-1))*VLOOKUP($D3519,系数!$K$2:$O$7,5,0))</f>
        <v>0</v>
      </c>
      <c r="K3519" s="17">
        <f>INT(VLOOKUP(E3519,强化金币,2,1)*VLOOKUP(INDEX(装备!F:F,MATCH(属性!A3519,装备!A:A,0)),系数!$K$12:$M$15,3,0))</f>
        <v>4675</v>
      </c>
      <c r="L3519" s="17"/>
      <c r="M3519" s="17"/>
      <c r="N3519" s="17"/>
      <c r="O3519" s="17">
        <f>IF(E3519=1,"",VLOOKUP(E3519,系数!$S$2:$AB$12,MATCH(属性!C3519,评级,0),1))</f>
        <v>0</v>
      </c>
    </row>
    <row r="3520" spans="1:15" ht="17.25" thickBot="1" x14ac:dyDescent="0.4">
      <c r="A3520" s="17">
        <f t="shared" si="110"/>
        <v>7100030</v>
      </c>
      <c r="B3520" s="17" t="s">
        <v>50</v>
      </c>
      <c r="C3520" s="15">
        <f>INDEX(装备!G:G,MATCH(属性!A3520,装备!A:A,0))</f>
        <v>12</v>
      </c>
      <c r="D3520" s="15" t="str">
        <f>INDEX(装备!E:E,MATCH(属性!A3520,装备!A:A,0))</f>
        <v>ring</v>
      </c>
      <c r="E3520" s="14">
        <v>38</v>
      </c>
      <c r="F3520" s="17">
        <f>INT((VLOOKUP($C3520,装备数值,2,0)+VLOOKUP($C3520,装备数值,5,0)*($E3520-1))*VLOOKUP($D3520,系数!$K$2:$O$7,2,0))</f>
        <v>0</v>
      </c>
      <c r="G3520" s="17">
        <f>INT((VLOOKUP($C3520,装备数值,3,0)+VLOOKUP($C3520,装备数值,6,0)*($E3520-1))*VLOOKUP($D3520,系数!$K$2:$O$7,3,0))</f>
        <v>288</v>
      </c>
      <c r="H3520" s="17">
        <f t="shared" si="109"/>
        <v>288</v>
      </c>
      <c r="I3520" s="17">
        <f>INT((VLOOKUP($C3520,装备数值,4,0)+VLOOKUP($C3520,装备数值,7,0)*($E3520-1))*VLOOKUP($D3520,系数!$K$2:$O$7,4,0))</f>
        <v>0</v>
      </c>
      <c r="J3520" s="17">
        <f>INT((VLOOKUP($C3520,装备数值,4,0)+VLOOKUP($C3520,装备数值,7,0)*($E3520-1))*VLOOKUP($D3520,系数!$K$2:$O$7,5,0))</f>
        <v>0</v>
      </c>
      <c r="K3520" s="17">
        <f>INT(VLOOKUP(E3520,强化金币,2,1)*VLOOKUP(INDEX(装备!F:F,MATCH(属性!A3520,装备!A:A,0)),系数!$K$12:$M$15,3,0))</f>
        <v>4950</v>
      </c>
      <c r="L3520" s="17"/>
      <c r="M3520" s="17"/>
      <c r="N3520" s="17"/>
      <c r="O3520" s="17">
        <f>IF(E3520=1,"",VLOOKUP(E3520,系数!$S$2:$AB$12,MATCH(属性!C3520,评级,0),1))</f>
        <v>0</v>
      </c>
    </row>
    <row r="3521" spans="1:15" ht="17.25" thickBot="1" x14ac:dyDescent="0.4">
      <c r="A3521" s="17">
        <f t="shared" si="110"/>
        <v>7100030</v>
      </c>
      <c r="B3521" s="17" t="s">
        <v>50</v>
      </c>
      <c r="C3521" s="15">
        <f>INDEX(装备!G:G,MATCH(属性!A3521,装备!A:A,0))</f>
        <v>12</v>
      </c>
      <c r="D3521" s="15" t="str">
        <f>INDEX(装备!E:E,MATCH(属性!A3521,装备!A:A,0))</f>
        <v>ring</v>
      </c>
      <c r="E3521" s="14">
        <v>39</v>
      </c>
      <c r="F3521" s="17">
        <f>INT((VLOOKUP($C3521,装备数值,2,0)+VLOOKUP($C3521,装备数值,5,0)*($E3521-1))*VLOOKUP($D3521,系数!$K$2:$O$7,2,0))</f>
        <v>0</v>
      </c>
      <c r="G3521" s="17">
        <f>INT((VLOOKUP($C3521,装备数值,3,0)+VLOOKUP($C3521,装备数值,6,0)*($E3521-1))*VLOOKUP($D3521,系数!$K$2:$O$7,3,0))</f>
        <v>292</v>
      </c>
      <c r="H3521" s="17">
        <f t="shared" si="109"/>
        <v>292</v>
      </c>
      <c r="I3521" s="17">
        <f>INT((VLOOKUP($C3521,装备数值,4,0)+VLOOKUP($C3521,装备数值,7,0)*($E3521-1))*VLOOKUP($D3521,系数!$K$2:$O$7,4,0))</f>
        <v>0</v>
      </c>
      <c r="J3521" s="17">
        <f>INT((VLOOKUP($C3521,装备数值,4,0)+VLOOKUP($C3521,装备数值,7,0)*($E3521-1))*VLOOKUP($D3521,系数!$K$2:$O$7,5,0))</f>
        <v>0</v>
      </c>
      <c r="K3521" s="17">
        <f>INT(VLOOKUP(E3521,强化金币,2,1)*VLOOKUP(INDEX(装备!F:F,MATCH(属性!A3521,装备!A:A,0)),系数!$K$12:$M$15,3,0))</f>
        <v>5500</v>
      </c>
      <c r="L3521" s="17"/>
      <c r="M3521" s="17"/>
      <c r="N3521" s="17"/>
      <c r="O3521" s="17">
        <f>IF(E3521=1,"",VLOOKUP(E3521,系数!$S$2:$AB$12,MATCH(属性!C3521,评级,0),1))</f>
        <v>0</v>
      </c>
    </row>
    <row r="3522" spans="1:15" ht="17.25" thickBot="1" x14ac:dyDescent="0.4">
      <c r="A3522" s="17">
        <f t="shared" si="110"/>
        <v>7100030</v>
      </c>
      <c r="B3522" s="17" t="s">
        <v>50</v>
      </c>
      <c r="C3522" s="15">
        <f>INDEX(装备!G:G,MATCH(属性!A3522,装备!A:A,0))</f>
        <v>12</v>
      </c>
      <c r="D3522" s="15" t="str">
        <f>INDEX(装备!E:E,MATCH(属性!A3522,装备!A:A,0))</f>
        <v>ring</v>
      </c>
      <c r="E3522" s="14">
        <v>40</v>
      </c>
      <c r="F3522" s="17">
        <f>INT((VLOOKUP($C3522,装备数值,2,0)+VLOOKUP($C3522,装备数值,5,0)*($E3522-1))*VLOOKUP($D3522,系数!$K$2:$O$7,2,0))</f>
        <v>0</v>
      </c>
      <c r="G3522" s="17">
        <f>INT((VLOOKUP($C3522,装备数值,3,0)+VLOOKUP($C3522,装备数值,6,0)*($E3522-1))*VLOOKUP($D3522,系数!$K$2:$O$7,3,0))</f>
        <v>296</v>
      </c>
      <c r="H3522" s="17">
        <f t="shared" si="109"/>
        <v>296</v>
      </c>
      <c r="I3522" s="17">
        <f>INT((VLOOKUP($C3522,装备数值,4,0)+VLOOKUP($C3522,装备数值,7,0)*($E3522-1))*VLOOKUP($D3522,系数!$K$2:$O$7,4,0))</f>
        <v>0</v>
      </c>
      <c r="J3522" s="17">
        <f>INT((VLOOKUP($C3522,装备数值,4,0)+VLOOKUP($C3522,装备数值,7,0)*($E3522-1))*VLOOKUP($D3522,系数!$K$2:$O$7,5,0))</f>
        <v>0</v>
      </c>
      <c r="K3522" s="17">
        <f>INT(VLOOKUP(E3522,强化金币,2,1)*VLOOKUP(INDEX(装备!F:F,MATCH(属性!A3522,装备!A:A,0)),系数!$K$12:$M$15,3,0))</f>
        <v>6600</v>
      </c>
      <c r="L3522" s="17"/>
      <c r="M3522" s="17"/>
      <c r="N3522" s="17"/>
      <c r="O3522" s="17">
        <f>IF(E3522=1,"",VLOOKUP(E3522,系数!$S$2:$AB$12,MATCH(属性!C3522,评级,0),1))</f>
        <v>0</v>
      </c>
    </row>
    <row r="3523" spans="1:15" ht="17.25" thickBot="1" x14ac:dyDescent="0.4">
      <c r="A3523" s="17">
        <f t="shared" si="110"/>
        <v>7100030</v>
      </c>
      <c r="B3523" s="17" t="s">
        <v>50</v>
      </c>
      <c r="C3523" s="15">
        <f>INDEX(装备!G:G,MATCH(属性!A3523,装备!A:A,0))</f>
        <v>12</v>
      </c>
      <c r="D3523" s="15" t="str">
        <f>INDEX(装备!E:E,MATCH(属性!A3523,装备!A:A,0))</f>
        <v>ring</v>
      </c>
      <c r="E3523" s="14">
        <v>41</v>
      </c>
      <c r="F3523" s="17">
        <f>INT((VLOOKUP($C3523,装备数值,2,0)+VLOOKUP($C3523,装备数值,5,0)*($E3523-1))*VLOOKUP($D3523,系数!$K$2:$O$7,2,0))</f>
        <v>0</v>
      </c>
      <c r="G3523" s="17">
        <f>INT((VLOOKUP($C3523,装备数值,3,0)+VLOOKUP($C3523,装备数值,6,0)*($E3523-1))*VLOOKUP($D3523,系数!$K$2:$O$7,3,0))</f>
        <v>300</v>
      </c>
      <c r="H3523" s="17">
        <f t="shared" si="109"/>
        <v>300</v>
      </c>
      <c r="I3523" s="17">
        <f>INT((VLOOKUP($C3523,装备数值,4,0)+VLOOKUP($C3523,装备数值,7,0)*($E3523-1))*VLOOKUP($D3523,系数!$K$2:$O$7,4,0))</f>
        <v>0</v>
      </c>
      <c r="J3523" s="17">
        <f>INT((VLOOKUP($C3523,装备数值,4,0)+VLOOKUP($C3523,装备数值,7,0)*($E3523-1))*VLOOKUP($D3523,系数!$K$2:$O$7,5,0))</f>
        <v>0</v>
      </c>
      <c r="K3523" s="17">
        <f>INT(VLOOKUP(E3523,强化金币,2,1)*VLOOKUP(INDEX(装备!F:F,MATCH(属性!A3523,装备!A:A,0)),系数!$K$12:$M$15,3,0))</f>
        <v>7700</v>
      </c>
      <c r="L3523" s="17"/>
      <c r="M3523" s="17"/>
      <c r="N3523" s="17"/>
      <c r="O3523" s="17">
        <f>IF(E3523=1,"",VLOOKUP(E3523,系数!$S$2:$AB$12,MATCH(属性!C3523,评级,0),1))</f>
        <v>0</v>
      </c>
    </row>
    <row r="3524" spans="1:15" ht="17.25" thickBot="1" x14ac:dyDescent="0.4">
      <c r="A3524" s="17">
        <f t="shared" si="110"/>
        <v>7100030</v>
      </c>
      <c r="B3524" s="17" t="s">
        <v>50</v>
      </c>
      <c r="C3524" s="15">
        <f>INDEX(装备!G:G,MATCH(属性!A3524,装备!A:A,0))</f>
        <v>12</v>
      </c>
      <c r="D3524" s="15" t="str">
        <f>INDEX(装备!E:E,MATCH(属性!A3524,装备!A:A,0))</f>
        <v>ring</v>
      </c>
      <c r="E3524" s="14">
        <v>42</v>
      </c>
      <c r="F3524" s="17">
        <f>INT((VLOOKUP($C3524,装备数值,2,0)+VLOOKUP($C3524,装备数值,5,0)*($E3524-1))*VLOOKUP($D3524,系数!$K$2:$O$7,2,0))</f>
        <v>0</v>
      </c>
      <c r="G3524" s="17">
        <f>INT((VLOOKUP($C3524,装备数值,3,0)+VLOOKUP($C3524,装备数值,6,0)*($E3524-1))*VLOOKUP($D3524,系数!$K$2:$O$7,3,0))</f>
        <v>304</v>
      </c>
      <c r="H3524" s="17">
        <f t="shared" ref="H3524:H3587" si="111">G3524</f>
        <v>304</v>
      </c>
      <c r="I3524" s="17">
        <f>INT((VLOOKUP($C3524,装备数值,4,0)+VLOOKUP($C3524,装备数值,7,0)*($E3524-1))*VLOOKUP($D3524,系数!$K$2:$O$7,4,0))</f>
        <v>0</v>
      </c>
      <c r="J3524" s="17">
        <f>INT((VLOOKUP($C3524,装备数值,4,0)+VLOOKUP($C3524,装备数值,7,0)*($E3524-1))*VLOOKUP($D3524,系数!$K$2:$O$7,5,0))</f>
        <v>0</v>
      </c>
      <c r="K3524" s="17">
        <f>INT(VLOOKUP(E3524,强化金币,2,1)*VLOOKUP(INDEX(装备!F:F,MATCH(属性!A3524,装备!A:A,0)),系数!$K$12:$M$15,3,0))</f>
        <v>8800</v>
      </c>
      <c r="L3524" s="17"/>
      <c r="M3524" s="17"/>
      <c r="N3524" s="17"/>
      <c r="O3524" s="17">
        <f>IF(E3524=1,"",VLOOKUP(E3524,系数!$S$2:$AB$12,MATCH(属性!C3524,评级,0),1))</f>
        <v>0</v>
      </c>
    </row>
    <row r="3525" spans="1:15" ht="17.25" thickBot="1" x14ac:dyDescent="0.4">
      <c r="A3525" s="17">
        <f t="shared" si="110"/>
        <v>7100030</v>
      </c>
      <c r="B3525" s="17" t="s">
        <v>50</v>
      </c>
      <c r="C3525" s="15">
        <f>INDEX(装备!G:G,MATCH(属性!A3525,装备!A:A,0))</f>
        <v>12</v>
      </c>
      <c r="D3525" s="15" t="str">
        <f>INDEX(装备!E:E,MATCH(属性!A3525,装备!A:A,0))</f>
        <v>ring</v>
      </c>
      <c r="E3525" s="14">
        <v>43</v>
      </c>
      <c r="F3525" s="17">
        <f>INT((VLOOKUP($C3525,装备数值,2,0)+VLOOKUP($C3525,装备数值,5,0)*($E3525-1))*VLOOKUP($D3525,系数!$K$2:$O$7,2,0))</f>
        <v>0</v>
      </c>
      <c r="G3525" s="17">
        <f>INT((VLOOKUP($C3525,装备数值,3,0)+VLOOKUP($C3525,装备数值,6,0)*($E3525-1))*VLOOKUP($D3525,系数!$K$2:$O$7,3,0))</f>
        <v>308</v>
      </c>
      <c r="H3525" s="17">
        <f t="shared" si="111"/>
        <v>308</v>
      </c>
      <c r="I3525" s="17">
        <f>INT((VLOOKUP($C3525,装备数值,4,0)+VLOOKUP($C3525,装备数值,7,0)*($E3525-1))*VLOOKUP($D3525,系数!$K$2:$O$7,4,0))</f>
        <v>0</v>
      </c>
      <c r="J3525" s="17">
        <f>INT((VLOOKUP($C3525,装备数值,4,0)+VLOOKUP($C3525,装备数值,7,0)*($E3525-1))*VLOOKUP($D3525,系数!$K$2:$O$7,5,0))</f>
        <v>0</v>
      </c>
      <c r="K3525" s="17">
        <f>INT(VLOOKUP(E3525,强化金币,2,1)*VLOOKUP(INDEX(装备!F:F,MATCH(属性!A3525,装备!A:A,0)),系数!$K$12:$M$15,3,0))</f>
        <v>9900</v>
      </c>
      <c r="L3525" s="17"/>
      <c r="M3525" s="17"/>
      <c r="N3525" s="17"/>
      <c r="O3525" s="17">
        <f>IF(E3525=1,"",VLOOKUP(E3525,系数!$S$2:$AB$12,MATCH(属性!C3525,评级,0),1))</f>
        <v>0</v>
      </c>
    </row>
    <row r="3526" spans="1:15" ht="17.25" thickBot="1" x14ac:dyDescent="0.4">
      <c r="A3526" s="17">
        <f t="shared" si="110"/>
        <v>7100030</v>
      </c>
      <c r="B3526" s="17" t="s">
        <v>50</v>
      </c>
      <c r="C3526" s="15">
        <f>INDEX(装备!G:G,MATCH(属性!A3526,装备!A:A,0))</f>
        <v>12</v>
      </c>
      <c r="D3526" s="15" t="str">
        <f>INDEX(装备!E:E,MATCH(属性!A3526,装备!A:A,0))</f>
        <v>ring</v>
      </c>
      <c r="E3526" s="14">
        <v>44</v>
      </c>
      <c r="F3526" s="17">
        <f>INT((VLOOKUP($C3526,装备数值,2,0)+VLOOKUP($C3526,装备数值,5,0)*($E3526-1))*VLOOKUP($D3526,系数!$K$2:$O$7,2,0))</f>
        <v>0</v>
      </c>
      <c r="G3526" s="17">
        <f>INT((VLOOKUP($C3526,装备数值,3,0)+VLOOKUP($C3526,装备数值,6,0)*($E3526-1))*VLOOKUP($D3526,系数!$K$2:$O$7,3,0))</f>
        <v>312</v>
      </c>
      <c r="H3526" s="17">
        <f t="shared" si="111"/>
        <v>312</v>
      </c>
      <c r="I3526" s="17">
        <f>INT((VLOOKUP($C3526,装备数值,4,0)+VLOOKUP($C3526,装备数值,7,0)*($E3526-1))*VLOOKUP($D3526,系数!$K$2:$O$7,4,0))</f>
        <v>0</v>
      </c>
      <c r="J3526" s="17">
        <f>INT((VLOOKUP($C3526,装备数值,4,0)+VLOOKUP($C3526,装备数值,7,0)*($E3526-1))*VLOOKUP($D3526,系数!$K$2:$O$7,5,0))</f>
        <v>0</v>
      </c>
      <c r="K3526" s="17">
        <f>INT(VLOOKUP(E3526,强化金币,2,1)*VLOOKUP(INDEX(装备!F:F,MATCH(属性!A3526,装备!A:A,0)),系数!$K$12:$M$15,3,0))</f>
        <v>11000</v>
      </c>
      <c r="L3526" s="17"/>
      <c r="M3526" s="17"/>
      <c r="N3526" s="17"/>
      <c r="O3526" s="17">
        <f>IF(E3526=1,"",VLOOKUP(E3526,系数!$S$2:$AB$12,MATCH(属性!C3526,评级,0),1))</f>
        <v>0</v>
      </c>
    </row>
    <row r="3527" spans="1:15" ht="17.25" thickBot="1" x14ac:dyDescent="0.4">
      <c r="A3527" s="17">
        <f t="shared" si="110"/>
        <v>7100030</v>
      </c>
      <c r="B3527" s="17" t="s">
        <v>50</v>
      </c>
      <c r="C3527" s="15">
        <f>INDEX(装备!G:G,MATCH(属性!A3527,装备!A:A,0))</f>
        <v>12</v>
      </c>
      <c r="D3527" s="15" t="str">
        <f>INDEX(装备!E:E,MATCH(属性!A3527,装备!A:A,0))</f>
        <v>ring</v>
      </c>
      <c r="E3527" s="14">
        <v>45</v>
      </c>
      <c r="F3527" s="17">
        <f>INT((VLOOKUP($C3527,装备数值,2,0)+VLOOKUP($C3527,装备数值,5,0)*($E3527-1))*VLOOKUP($D3527,系数!$K$2:$O$7,2,0))</f>
        <v>0</v>
      </c>
      <c r="G3527" s="17">
        <f>INT((VLOOKUP($C3527,装备数值,3,0)+VLOOKUP($C3527,装备数值,6,0)*($E3527-1))*VLOOKUP($D3527,系数!$K$2:$O$7,3,0))</f>
        <v>316</v>
      </c>
      <c r="H3527" s="17">
        <f t="shared" si="111"/>
        <v>316</v>
      </c>
      <c r="I3527" s="17">
        <f>INT((VLOOKUP($C3527,装备数值,4,0)+VLOOKUP($C3527,装备数值,7,0)*($E3527-1))*VLOOKUP($D3527,系数!$K$2:$O$7,4,0))</f>
        <v>0</v>
      </c>
      <c r="J3527" s="17">
        <f>INT((VLOOKUP($C3527,装备数值,4,0)+VLOOKUP($C3527,装备数值,7,0)*($E3527-1))*VLOOKUP($D3527,系数!$K$2:$O$7,5,0))</f>
        <v>0</v>
      </c>
      <c r="K3527" s="17">
        <f>INT(VLOOKUP(E3527,强化金币,2,1)*VLOOKUP(INDEX(装备!F:F,MATCH(属性!A3527,装备!A:A,0)),系数!$K$12:$M$15,3,0))</f>
        <v>12100</v>
      </c>
      <c r="L3527" s="17"/>
      <c r="M3527" s="17"/>
      <c r="N3527" s="17"/>
      <c r="O3527" s="17">
        <f>IF(E3527=1,"",VLOOKUP(E3527,系数!$S$2:$AB$12,MATCH(属性!C3527,评级,0),1))</f>
        <v>0</v>
      </c>
    </row>
    <row r="3528" spans="1:15" ht="17.25" thickBot="1" x14ac:dyDescent="0.4">
      <c r="A3528" s="17">
        <f t="shared" si="110"/>
        <v>7100030</v>
      </c>
      <c r="B3528" s="17" t="s">
        <v>50</v>
      </c>
      <c r="C3528" s="15">
        <f>INDEX(装备!G:G,MATCH(属性!A3528,装备!A:A,0))</f>
        <v>12</v>
      </c>
      <c r="D3528" s="15" t="str">
        <f>INDEX(装备!E:E,MATCH(属性!A3528,装备!A:A,0))</f>
        <v>ring</v>
      </c>
      <c r="E3528" s="14">
        <v>46</v>
      </c>
      <c r="F3528" s="17">
        <f>INT((VLOOKUP($C3528,装备数值,2,0)+VLOOKUP($C3528,装备数值,5,0)*($E3528-1))*VLOOKUP($D3528,系数!$K$2:$O$7,2,0))</f>
        <v>0</v>
      </c>
      <c r="G3528" s="17">
        <f>INT((VLOOKUP($C3528,装备数值,3,0)+VLOOKUP($C3528,装备数值,6,0)*($E3528-1))*VLOOKUP($D3528,系数!$K$2:$O$7,3,0))</f>
        <v>320</v>
      </c>
      <c r="H3528" s="17">
        <f t="shared" si="111"/>
        <v>320</v>
      </c>
      <c r="I3528" s="17">
        <f>INT((VLOOKUP($C3528,装备数值,4,0)+VLOOKUP($C3528,装备数值,7,0)*($E3528-1))*VLOOKUP($D3528,系数!$K$2:$O$7,4,0))</f>
        <v>0</v>
      </c>
      <c r="J3528" s="17">
        <f>INT((VLOOKUP($C3528,装备数值,4,0)+VLOOKUP($C3528,装备数值,7,0)*($E3528-1))*VLOOKUP($D3528,系数!$K$2:$O$7,5,0))</f>
        <v>0</v>
      </c>
      <c r="K3528" s="17">
        <f>INT(VLOOKUP(E3528,强化金币,2,1)*VLOOKUP(INDEX(装备!F:F,MATCH(属性!A3528,装备!A:A,0)),系数!$K$12:$M$15,3,0))</f>
        <v>13200</v>
      </c>
      <c r="L3528" s="17"/>
      <c r="M3528" s="17"/>
      <c r="N3528" s="17"/>
      <c r="O3528" s="17">
        <f>IF(E3528=1,"",VLOOKUP(E3528,系数!$S$2:$AB$12,MATCH(属性!C3528,评级,0),1))</f>
        <v>0</v>
      </c>
    </row>
    <row r="3529" spans="1:15" ht="17.25" thickBot="1" x14ac:dyDescent="0.4">
      <c r="A3529" s="17">
        <f t="shared" si="110"/>
        <v>7100030</v>
      </c>
      <c r="B3529" s="17" t="s">
        <v>50</v>
      </c>
      <c r="C3529" s="15">
        <f>INDEX(装备!G:G,MATCH(属性!A3529,装备!A:A,0))</f>
        <v>12</v>
      </c>
      <c r="D3529" s="15" t="str">
        <f>INDEX(装备!E:E,MATCH(属性!A3529,装备!A:A,0))</f>
        <v>ring</v>
      </c>
      <c r="E3529" s="14">
        <v>47</v>
      </c>
      <c r="F3529" s="17">
        <f>INT((VLOOKUP($C3529,装备数值,2,0)+VLOOKUP($C3529,装备数值,5,0)*($E3529-1))*VLOOKUP($D3529,系数!$K$2:$O$7,2,0))</f>
        <v>0</v>
      </c>
      <c r="G3529" s="17">
        <f>INT((VLOOKUP($C3529,装备数值,3,0)+VLOOKUP($C3529,装备数值,6,0)*($E3529-1))*VLOOKUP($D3529,系数!$K$2:$O$7,3,0))</f>
        <v>324</v>
      </c>
      <c r="H3529" s="17">
        <f t="shared" si="111"/>
        <v>324</v>
      </c>
      <c r="I3529" s="17">
        <f>INT((VLOOKUP($C3529,装备数值,4,0)+VLOOKUP($C3529,装备数值,7,0)*($E3529-1))*VLOOKUP($D3529,系数!$K$2:$O$7,4,0))</f>
        <v>0</v>
      </c>
      <c r="J3529" s="17">
        <f>INT((VLOOKUP($C3529,装备数值,4,0)+VLOOKUP($C3529,装备数值,7,0)*($E3529-1))*VLOOKUP($D3529,系数!$K$2:$O$7,5,0))</f>
        <v>0</v>
      </c>
      <c r="K3529" s="17">
        <f>INT(VLOOKUP(E3529,强化金币,2,1)*VLOOKUP(INDEX(装备!F:F,MATCH(属性!A3529,装备!A:A,0)),系数!$K$12:$M$15,3,0))</f>
        <v>14300</v>
      </c>
      <c r="L3529" s="17"/>
      <c r="M3529" s="17"/>
      <c r="N3529" s="17"/>
      <c r="O3529" s="17">
        <f>IF(E3529=1,"",VLOOKUP(E3529,系数!$S$2:$AB$12,MATCH(属性!C3529,评级,0),1))</f>
        <v>0</v>
      </c>
    </row>
    <row r="3530" spans="1:15" ht="17.25" thickBot="1" x14ac:dyDescent="0.4">
      <c r="A3530" s="17">
        <f t="shared" si="110"/>
        <v>7100030</v>
      </c>
      <c r="B3530" s="17" t="s">
        <v>50</v>
      </c>
      <c r="C3530" s="15">
        <f>INDEX(装备!G:G,MATCH(属性!A3530,装备!A:A,0))</f>
        <v>12</v>
      </c>
      <c r="D3530" s="15" t="str">
        <f>INDEX(装备!E:E,MATCH(属性!A3530,装备!A:A,0))</f>
        <v>ring</v>
      </c>
      <c r="E3530" s="14">
        <v>48</v>
      </c>
      <c r="F3530" s="17">
        <f>INT((VLOOKUP($C3530,装备数值,2,0)+VLOOKUP($C3530,装备数值,5,0)*($E3530-1))*VLOOKUP($D3530,系数!$K$2:$O$7,2,0))</f>
        <v>0</v>
      </c>
      <c r="G3530" s="17">
        <f>INT((VLOOKUP($C3530,装备数值,3,0)+VLOOKUP($C3530,装备数值,6,0)*($E3530-1))*VLOOKUP($D3530,系数!$K$2:$O$7,3,0))</f>
        <v>328</v>
      </c>
      <c r="H3530" s="17">
        <f t="shared" si="111"/>
        <v>328</v>
      </c>
      <c r="I3530" s="17">
        <f>INT((VLOOKUP($C3530,装备数值,4,0)+VLOOKUP($C3530,装备数值,7,0)*($E3530-1))*VLOOKUP($D3530,系数!$K$2:$O$7,4,0))</f>
        <v>0</v>
      </c>
      <c r="J3530" s="17">
        <f>INT((VLOOKUP($C3530,装备数值,4,0)+VLOOKUP($C3530,装备数值,7,0)*($E3530-1))*VLOOKUP($D3530,系数!$K$2:$O$7,5,0))</f>
        <v>0</v>
      </c>
      <c r="K3530" s="17">
        <f>INT(VLOOKUP(E3530,强化金币,2,1)*VLOOKUP(INDEX(装备!F:F,MATCH(属性!A3530,装备!A:A,0)),系数!$K$12:$M$15,3,0))</f>
        <v>15400</v>
      </c>
      <c r="L3530" s="17"/>
      <c r="M3530" s="17"/>
      <c r="N3530" s="17"/>
      <c r="O3530" s="17">
        <f>IF(E3530=1,"",VLOOKUP(E3530,系数!$S$2:$AB$12,MATCH(属性!C3530,评级,0),1))</f>
        <v>0</v>
      </c>
    </row>
    <row r="3531" spans="1:15" ht="17.25" thickBot="1" x14ac:dyDescent="0.4">
      <c r="A3531" s="17">
        <f t="shared" si="110"/>
        <v>7100030</v>
      </c>
      <c r="B3531" s="17" t="s">
        <v>50</v>
      </c>
      <c r="C3531" s="15">
        <f>INDEX(装备!G:G,MATCH(属性!A3531,装备!A:A,0))</f>
        <v>12</v>
      </c>
      <c r="D3531" s="15" t="str">
        <f>INDEX(装备!E:E,MATCH(属性!A3531,装备!A:A,0))</f>
        <v>ring</v>
      </c>
      <c r="E3531" s="14">
        <v>49</v>
      </c>
      <c r="F3531" s="17">
        <f>INT((VLOOKUP($C3531,装备数值,2,0)+VLOOKUP($C3531,装备数值,5,0)*($E3531-1))*VLOOKUP($D3531,系数!$K$2:$O$7,2,0))</f>
        <v>0</v>
      </c>
      <c r="G3531" s="17">
        <f>INT((VLOOKUP($C3531,装备数值,3,0)+VLOOKUP($C3531,装备数值,6,0)*($E3531-1))*VLOOKUP($D3531,系数!$K$2:$O$7,3,0))</f>
        <v>332</v>
      </c>
      <c r="H3531" s="17">
        <f t="shared" si="111"/>
        <v>332</v>
      </c>
      <c r="I3531" s="17">
        <f>INT((VLOOKUP($C3531,装备数值,4,0)+VLOOKUP($C3531,装备数值,7,0)*($E3531-1))*VLOOKUP($D3531,系数!$K$2:$O$7,4,0))</f>
        <v>0</v>
      </c>
      <c r="J3531" s="17">
        <f>INT((VLOOKUP($C3531,装备数值,4,0)+VLOOKUP($C3531,装备数值,7,0)*($E3531-1))*VLOOKUP($D3531,系数!$K$2:$O$7,5,0))</f>
        <v>0</v>
      </c>
      <c r="K3531" s="17">
        <f>INT(VLOOKUP(E3531,强化金币,2,1)*VLOOKUP(INDEX(装备!F:F,MATCH(属性!A3531,装备!A:A,0)),系数!$K$12:$M$15,3,0))</f>
        <v>16500</v>
      </c>
      <c r="L3531" s="17"/>
      <c r="M3531" s="17"/>
      <c r="N3531" s="17"/>
      <c r="O3531" s="17">
        <f>IF(E3531=1,"",VLOOKUP(E3531,系数!$S$2:$AB$12,MATCH(属性!C3531,评级,0),1))</f>
        <v>0</v>
      </c>
    </row>
    <row r="3532" spans="1:15" ht="17.25" thickBot="1" x14ac:dyDescent="0.4">
      <c r="A3532" s="17">
        <f t="shared" si="110"/>
        <v>7100030</v>
      </c>
      <c r="B3532" s="17" t="s">
        <v>50</v>
      </c>
      <c r="C3532" s="15">
        <f>INDEX(装备!G:G,MATCH(属性!A3532,装备!A:A,0))</f>
        <v>12</v>
      </c>
      <c r="D3532" s="15" t="str">
        <f>INDEX(装备!E:E,MATCH(属性!A3532,装备!A:A,0))</f>
        <v>ring</v>
      </c>
      <c r="E3532" s="14">
        <v>50</v>
      </c>
      <c r="F3532" s="17">
        <f>INT((VLOOKUP($C3532,装备数值,2,0)+VLOOKUP($C3532,装备数值,5,0)*($E3532-1))*VLOOKUP($D3532,系数!$K$2:$O$7,2,0))</f>
        <v>0</v>
      </c>
      <c r="G3532" s="17">
        <f>INT((VLOOKUP($C3532,装备数值,3,0)+VLOOKUP($C3532,装备数值,6,0)*($E3532-1))*VLOOKUP($D3532,系数!$K$2:$O$7,3,0))</f>
        <v>336</v>
      </c>
      <c r="H3532" s="17">
        <f t="shared" si="111"/>
        <v>336</v>
      </c>
      <c r="I3532" s="17">
        <f>INT((VLOOKUP($C3532,装备数值,4,0)+VLOOKUP($C3532,装备数值,7,0)*($E3532-1))*VLOOKUP($D3532,系数!$K$2:$O$7,4,0))</f>
        <v>0</v>
      </c>
      <c r="J3532" s="17">
        <f>INT((VLOOKUP($C3532,装备数值,4,0)+VLOOKUP($C3532,装备数值,7,0)*($E3532-1))*VLOOKUP($D3532,系数!$K$2:$O$7,5,0))</f>
        <v>0</v>
      </c>
      <c r="K3532" s="17">
        <f>INT(VLOOKUP(E3532,强化金币,2,1)*VLOOKUP(INDEX(装备!F:F,MATCH(属性!A3532,装备!A:A,0)),系数!$K$12:$M$15,3,0))</f>
        <v>17600</v>
      </c>
      <c r="L3532" s="17"/>
      <c r="M3532" s="17"/>
      <c r="N3532" s="17"/>
      <c r="O3532" s="17">
        <f>IF(E3532=1,"",VLOOKUP(E3532,系数!$S$2:$AB$12,MATCH(属性!C3532,评级,0),1))</f>
        <v>0</v>
      </c>
    </row>
    <row r="3533" spans="1:15" ht="17.25" thickBot="1" x14ac:dyDescent="0.4">
      <c r="A3533" s="17">
        <f t="shared" si="110"/>
        <v>7100030</v>
      </c>
      <c r="B3533" s="17" t="s">
        <v>50</v>
      </c>
      <c r="C3533" s="15">
        <f>INDEX(装备!G:G,MATCH(属性!A3533,装备!A:A,0))</f>
        <v>12</v>
      </c>
      <c r="D3533" s="15" t="str">
        <f>INDEX(装备!E:E,MATCH(属性!A3533,装备!A:A,0))</f>
        <v>ring</v>
      </c>
      <c r="E3533" s="14">
        <v>51</v>
      </c>
      <c r="F3533" s="17">
        <f>INT((VLOOKUP($C3533,装备数值,2,0)+VLOOKUP($C3533,装备数值,5,0)*($E3533-1))*VLOOKUP($D3533,系数!$K$2:$O$7,2,0))</f>
        <v>0</v>
      </c>
      <c r="G3533" s="17">
        <f>INT((VLOOKUP($C3533,装备数值,3,0)+VLOOKUP($C3533,装备数值,6,0)*($E3533-1))*VLOOKUP($D3533,系数!$K$2:$O$7,3,0))</f>
        <v>340</v>
      </c>
      <c r="H3533" s="17">
        <f t="shared" si="111"/>
        <v>340</v>
      </c>
      <c r="I3533" s="17">
        <f>INT((VLOOKUP($C3533,装备数值,4,0)+VLOOKUP($C3533,装备数值,7,0)*($E3533-1))*VLOOKUP($D3533,系数!$K$2:$O$7,4,0))</f>
        <v>0</v>
      </c>
      <c r="J3533" s="17">
        <f>INT((VLOOKUP($C3533,装备数值,4,0)+VLOOKUP($C3533,装备数值,7,0)*($E3533-1))*VLOOKUP($D3533,系数!$K$2:$O$7,5,0))</f>
        <v>0</v>
      </c>
      <c r="K3533" s="17">
        <f>INT(VLOOKUP(E3533,强化金币,2,1)*VLOOKUP(INDEX(装备!F:F,MATCH(属性!A3533,装备!A:A,0)),系数!$K$12:$M$15,3,0))</f>
        <v>18700</v>
      </c>
      <c r="L3533" s="17"/>
      <c r="M3533" s="17"/>
      <c r="N3533" s="17"/>
      <c r="O3533" s="17">
        <f>IF(E3533=1,"",VLOOKUP(E3533,系数!$S$2:$AB$12,MATCH(属性!C3533,评级,0),1))</f>
        <v>0</v>
      </c>
    </row>
    <row r="3534" spans="1:15" ht="17.25" thickBot="1" x14ac:dyDescent="0.4">
      <c r="A3534" s="17">
        <f t="shared" si="110"/>
        <v>7100030</v>
      </c>
      <c r="B3534" s="17" t="s">
        <v>50</v>
      </c>
      <c r="C3534" s="15">
        <f>INDEX(装备!G:G,MATCH(属性!A3534,装备!A:A,0))</f>
        <v>12</v>
      </c>
      <c r="D3534" s="15" t="str">
        <f>INDEX(装备!E:E,MATCH(属性!A3534,装备!A:A,0))</f>
        <v>ring</v>
      </c>
      <c r="E3534" s="14">
        <v>52</v>
      </c>
      <c r="F3534" s="17">
        <f>INT((VLOOKUP($C3534,装备数值,2,0)+VLOOKUP($C3534,装备数值,5,0)*($E3534-1))*VLOOKUP($D3534,系数!$K$2:$O$7,2,0))</f>
        <v>0</v>
      </c>
      <c r="G3534" s="17">
        <f>INT((VLOOKUP($C3534,装备数值,3,0)+VLOOKUP($C3534,装备数值,6,0)*($E3534-1))*VLOOKUP($D3534,系数!$K$2:$O$7,3,0))</f>
        <v>344</v>
      </c>
      <c r="H3534" s="17">
        <f t="shared" si="111"/>
        <v>344</v>
      </c>
      <c r="I3534" s="17">
        <f>INT((VLOOKUP($C3534,装备数值,4,0)+VLOOKUP($C3534,装备数值,7,0)*($E3534-1))*VLOOKUP($D3534,系数!$K$2:$O$7,4,0))</f>
        <v>0</v>
      </c>
      <c r="J3534" s="17">
        <f>INT((VLOOKUP($C3534,装备数值,4,0)+VLOOKUP($C3534,装备数值,7,0)*($E3534-1))*VLOOKUP($D3534,系数!$K$2:$O$7,5,0))</f>
        <v>0</v>
      </c>
      <c r="K3534" s="17">
        <f>INT(VLOOKUP(E3534,强化金币,2,1)*VLOOKUP(INDEX(装备!F:F,MATCH(属性!A3534,装备!A:A,0)),系数!$K$12:$M$15,3,0))</f>
        <v>19800</v>
      </c>
      <c r="L3534" s="17"/>
      <c r="M3534" s="17"/>
      <c r="N3534" s="17"/>
      <c r="O3534" s="17">
        <f>IF(E3534=1,"",VLOOKUP(E3534,系数!$S$2:$AB$12,MATCH(属性!C3534,评级,0),1))</f>
        <v>0</v>
      </c>
    </row>
    <row r="3535" spans="1:15" ht="17.25" thickBot="1" x14ac:dyDescent="0.4">
      <c r="A3535" s="17">
        <f t="shared" si="110"/>
        <v>7100030</v>
      </c>
      <c r="B3535" s="17" t="s">
        <v>50</v>
      </c>
      <c r="C3535" s="15">
        <f>INDEX(装备!G:G,MATCH(属性!A3535,装备!A:A,0))</f>
        <v>12</v>
      </c>
      <c r="D3535" s="15" t="str">
        <f>INDEX(装备!E:E,MATCH(属性!A3535,装备!A:A,0))</f>
        <v>ring</v>
      </c>
      <c r="E3535" s="14">
        <v>53</v>
      </c>
      <c r="F3535" s="17">
        <f>INT((VLOOKUP($C3535,装备数值,2,0)+VLOOKUP($C3535,装备数值,5,0)*($E3535-1))*VLOOKUP($D3535,系数!$K$2:$O$7,2,0))</f>
        <v>0</v>
      </c>
      <c r="G3535" s="17">
        <f>INT((VLOOKUP($C3535,装备数值,3,0)+VLOOKUP($C3535,装备数值,6,0)*($E3535-1))*VLOOKUP($D3535,系数!$K$2:$O$7,3,0))</f>
        <v>348</v>
      </c>
      <c r="H3535" s="17">
        <f t="shared" si="111"/>
        <v>348</v>
      </c>
      <c r="I3535" s="17">
        <f>INT((VLOOKUP($C3535,装备数值,4,0)+VLOOKUP($C3535,装备数值,7,0)*($E3535-1))*VLOOKUP($D3535,系数!$K$2:$O$7,4,0))</f>
        <v>0</v>
      </c>
      <c r="J3535" s="17">
        <f>INT((VLOOKUP($C3535,装备数值,4,0)+VLOOKUP($C3535,装备数值,7,0)*($E3535-1))*VLOOKUP($D3535,系数!$K$2:$O$7,5,0))</f>
        <v>0</v>
      </c>
      <c r="K3535" s="17">
        <f>INT(VLOOKUP(E3535,强化金币,2,1)*VLOOKUP(INDEX(装备!F:F,MATCH(属性!A3535,装备!A:A,0)),系数!$K$12:$M$15,3,0))</f>
        <v>20900</v>
      </c>
      <c r="L3535" s="17"/>
      <c r="M3535" s="17"/>
      <c r="N3535" s="17"/>
      <c r="O3535" s="17">
        <f>IF(E3535=1,"",VLOOKUP(E3535,系数!$S$2:$AB$12,MATCH(属性!C3535,评级,0),1))</f>
        <v>0</v>
      </c>
    </row>
    <row r="3536" spans="1:15" ht="17.25" thickBot="1" x14ac:dyDescent="0.4">
      <c r="A3536" s="17">
        <f t="shared" si="110"/>
        <v>7100030</v>
      </c>
      <c r="B3536" s="17" t="s">
        <v>50</v>
      </c>
      <c r="C3536" s="15">
        <f>INDEX(装备!G:G,MATCH(属性!A3536,装备!A:A,0))</f>
        <v>12</v>
      </c>
      <c r="D3536" s="15" t="str">
        <f>INDEX(装备!E:E,MATCH(属性!A3536,装备!A:A,0))</f>
        <v>ring</v>
      </c>
      <c r="E3536" s="14">
        <v>54</v>
      </c>
      <c r="F3536" s="17">
        <f>INT((VLOOKUP($C3536,装备数值,2,0)+VLOOKUP($C3536,装备数值,5,0)*($E3536-1))*VLOOKUP($D3536,系数!$K$2:$O$7,2,0))</f>
        <v>0</v>
      </c>
      <c r="G3536" s="17">
        <f>INT((VLOOKUP($C3536,装备数值,3,0)+VLOOKUP($C3536,装备数值,6,0)*($E3536-1))*VLOOKUP($D3536,系数!$K$2:$O$7,3,0))</f>
        <v>352</v>
      </c>
      <c r="H3536" s="17">
        <f t="shared" si="111"/>
        <v>352</v>
      </c>
      <c r="I3536" s="17">
        <f>INT((VLOOKUP($C3536,装备数值,4,0)+VLOOKUP($C3536,装备数值,7,0)*($E3536-1))*VLOOKUP($D3536,系数!$K$2:$O$7,4,0))</f>
        <v>0</v>
      </c>
      <c r="J3536" s="17">
        <f>INT((VLOOKUP($C3536,装备数值,4,0)+VLOOKUP($C3536,装备数值,7,0)*($E3536-1))*VLOOKUP($D3536,系数!$K$2:$O$7,5,0))</f>
        <v>0</v>
      </c>
      <c r="K3536" s="17">
        <f>INT(VLOOKUP(E3536,强化金币,2,1)*VLOOKUP(INDEX(装备!F:F,MATCH(属性!A3536,装备!A:A,0)),系数!$K$12:$M$15,3,0))</f>
        <v>22000</v>
      </c>
      <c r="L3536" s="17"/>
      <c r="M3536" s="17"/>
      <c r="N3536" s="17"/>
      <c r="O3536" s="17">
        <f>IF(E3536=1,"",VLOOKUP(E3536,系数!$S$2:$AB$12,MATCH(属性!C3536,评级,0),1))</f>
        <v>0</v>
      </c>
    </row>
    <row r="3537" spans="1:15" ht="17.25" thickBot="1" x14ac:dyDescent="0.4">
      <c r="A3537" s="17">
        <f t="shared" si="110"/>
        <v>7100030</v>
      </c>
      <c r="B3537" s="17" t="s">
        <v>50</v>
      </c>
      <c r="C3537" s="15">
        <f>INDEX(装备!G:G,MATCH(属性!A3537,装备!A:A,0))</f>
        <v>12</v>
      </c>
      <c r="D3537" s="15" t="str">
        <f>INDEX(装备!E:E,MATCH(属性!A3537,装备!A:A,0))</f>
        <v>ring</v>
      </c>
      <c r="E3537" s="14">
        <v>55</v>
      </c>
      <c r="F3537" s="17">
        <f>INT((VLOOKUP($C3537,装备数值,2,0)+VLOOKUP($C3537,装备数值,5,0)*($E3537-1))*VLOOKUP($D3537,系数!$K$2:$O$7,2,0))</f>
        <v>0</v>
      </c>
      <c r="G3537" s="17">
        <f>INT((VLOOKUP($C3537,装备数值,3,0)+VLOOKUP($C3537,装备数值,6,0)*($E3537-1))*VLOOKUP($D3537,系数!$K$2:$O$7,3,0))</f>
        <v>356</v>
      </c>
      <c r="H3537" s="17">
        <f t="shared" si="111"/>
        <v>356</v>
      </c>
      <c r="I3537" s="17">
        <f>INT((VLOOKUP($C3537,装备数值,4,0)+VLOOKUP($C3537,装备数值,7,0)*($E3537-1))*VLOOKUP($D3537,系数!$K$2:$O$7,4,0))</f>
        <v>0</v>
      </c>
      <c r="J3537" s="17">
        <f>INT((VLOOKUP($C3537,装备数值,4,0)+VLOOKUP($C3537,装备数值,7,0)*($E3537-1))*VLOOKUP($D3537,系数!$K$2:$O$7,5,0))</f>
        <v>0</v>
      </c>
      <c r="K3537" s="17">
        <f>INT(VLOOKUP(E3537,强化金币,2,1)*VLOOKUP(INDEX(装备!F:F,MATCH(属性!A3537,装备!A:A,0)),系数!$K$12:$M$15,3,0))</f>
        <v>23100</v>
      </c>
      <c r="L3537" s="17"/>
      <c r="M3537" s="17"/>
      <c r="N3537" s="17"/>
      <c r="O3537" s="17">
        <f>IF(E3537=1,"",VLOOKUP(E3537,系数!$S$2:$AB$12,MATCH(属性!C3537,评级,0),1))</f>
        <v>0</v>
      </c>
    </row>
    <row r="3538" spans="1:15" ht="17.25" thickBot="1" x14ac:dyDescent="0.4">
      <c r="A3538" s="17">
        <f t="shared" si="110"/>
        <v>7100030</v>
      </c>
      <c r="B3538" s="17" t="s">
        <v>50</v>
      </c>
      <c r="C3538" s="15">
        <f>INDEX(装备!G:G,MATCH(属性!A3538,装备!A:A,0))</f>
        <v>12</v>
      </c>
      <c r="D3538" s="15" t="str">
        <f>INDEX(装备!E:E,MATCH(属性!A3538,装备!A:A,0))</f>
        <v>ring</v>
      </c>
      <c r="E3538" s="14">
        <v>56</v>
      </c>
      <c r="F3538" s="17">
        <f>INT((VLOOKUP($C3538,装备数值,2,0)+VLOOKUP($C3538,装备数值,5,0)*($E3538-1))*VLOOKUP($D3538,系数!$K$2:$O$7,2,0))</f>
        <v>0</v>
      </c>
      <c r="G3538" s="17">
        <f>INT((VLOOKUP($C3538,装备数值,3,0)+VLOOKUP($C3538,装备数值,6,0)*($E3538-1))*VLOOKUP($D3538,系数!$K$2:$O$7,3,0))</f>
        <v>360</v>
      </c>
      <c r="H3538" s="17">
        <f t="shared" si="111"/>
        <v>360</v>
      </c>
      <c r="I3538" s="17">
        <f>INT((VLOOKUP($C3538,装备数值,4,0)+VLOOKUP($C3538,装备数值,7,0)*($E3538-1))*VLOOKUP($D3538,系数!$K$2:$O$7,4,0))</f>
        <v>0</v>
      </c>
      <c r="J3538" s="17">
        <f>INT((VLOOKUP($C3538,装备数值,4,0)+VLOOKUP($C3538,装备数值,7,0)*($E3538-1))*VLOOKUP($D3538,系数!$K$2:$O$7,5,0))</f>
        <v>0</v>
      </c>
      <c r="K3538" s="17">
        <f>INT(VLOOKUP(E3538,强化金币,2,1)*VLOOKUP(INDEX(装备!F:F,MATCH(属性!A3538,装备!A:A,0)),系数!$K$12:$M$15,3,0))</f>
        <v>24200</v>
      </c>
      <c r="L3538" s="17"/>
      <c r="M3538" s="17"/>
      <c r="N3538" s="17"/>
      <c r="O3538" s="17">
        <f>IF(E3538=1,"",VLOOKUP(E3538,系数!$S$2:$AB$12,MATCH(属性!C3538,评级,0),1))</f>
        <v>0</v>
      </c>
    </row>
    <row r="3539" spans="1:15" ht="17.25" thickBot="1" x14ac:dyDescent="0.4">
      <c r="A3539" s="17">
        <f t="shared" si="110"/>
        <v>7100030</v>
      </c>
      <c r="B3539" s="17" t="s">
        <v>50</v>
      </c>
      <c r="C3539" s="15">
        <f>INDEX(装备!G:G,MATCH(属性!A3539,装备!A:A,0))</f>
        <v>12</v>
      </c>
      <c r="D3539" s="15" t="str">
        <f>INDEX(装备!E:E,MATCH(属性!A3539,装备!A:A,0))</f>
        <v>ring</v>
      </c>
      <c r="E3539" s="14">
        <v>57</v>
      </c>
      <c r="F3539" s="17">
        <f>INT((VLOOKUP($C3539,装备数值,2,0)+VLOOKUP($C3539,装备数值,5,0)*($E3539-1))*VLOOKUP($D3539,系数!$K$2:$O$7,2,0))</f>
        <v>0</v>
      </c>
      <c r="G3539" s="17">
        <f>INT((VLOOKUP($C3539,装备数值,3,0)+VLOOKUP($C3539,装备数值,6,0)*($E3539-1))*VLOOKUP($D3539,系数!$K$2:$O$7,3,0))</f>
        <v>364</v>
      </c>
      <c r="H3539" s="17">
        <f t="shared" si="111"/>
        <v>364</v>
      </c>
      <c r="I3539" s="17">
        <f>INT((VLOOKUP($C3539,装备数值,4,0)+VLOOKUP($C3539,装备数值,7,0)*($E3539-1))*VLOOKUP($D3539,系数!$K$2:$O$7,4,0))</f>
        <v>0</v>
      </c>
      <c r="J3539" s="17">
        <f>INT((VLOOKUP($C3539,装备数值,4,0)+VLOOKUP($C3539,装备数值,7,0)*($E3539-1))*VLOOKUP($D3539,系数!$K$2:$O$7,5,0))</f>
        <v>0</v>
      </c>
      <c r="K3539" s="17">
        <f>INT(VLOOKUP(E3539,强化金币,2,1)*VLOOKUP(INDEX(装备!F:F,MATCH(属性!A3539,装备!A:A,0)),系数!$K$12:$M$15,3,0))</f>
        <v>25300</v>
      </c>
      <c r="L3539" s="17"/>
      <c r="M3539" s="17"/>
      <c r="N3539" s="17"/>
      <c r="O3539" s="17">
        <f>IF(E3539=1,"",VLOOKUP(E3539,系数!$S$2:$AB$12,MATCH(属性!C3539,评级,0),1))</f>
        <v>0</v>
      </c>
    </row>
    <row r="3540" spans="1:15" ht="17.25" thickBot="1" x14ac:dyDescent="0.4">
      <c r="A3540" s="17">
        <f t="shared" si="110"/>
        <v>7100030</v>
      </c>
      <c r="B3540" s="17" t="s">
        <v>50</v>
      </c>
      <c r="C3540" s="15">
        <f>INDEX(装备!G:G,MATCH(属性!A3540,装备!A:A,0))</f>
        <v>12</v>
      </c>
      <c r="D3540" s="15" t="str">
        <f>INDEX(装备!E:E,MATCH(属性!A3540,装备!A:A,0))</f>
        <v>ring</v>
      </c>
      <c r="E3540" s="14">
        <v>58</v>
      </c>
      <c r="F3540" s="17">
        <f>INT((VLOOKUP($C3540,装备数值,2,0)+VLOOKUP($C3540,装备数值,5,0)*($E3540-1))*VLOOKUP($D3540,系数!$K$2:$O$7,2,0))</f>
        <v>0</v>
      </c>
      <c r="G3540" s="17">
        <f>INT((VLOOKUP($C3540,装备数值,3,0)+VLOOKUP($C3540,装备数值,6,0)*($E3540-1))*VLOOKUP($D3540,系数!$K$2:$O$7,3,0))</f>
        <v>368</v>
      </c>
      <c r="H3540" s="17">
        <f t="shared" si="111"/>
        <v>368</v>
      </c>
      <c r="I3540" s="17">
        <f>INT((VLOOKUP($C3540,装备数值,4,0)+VLOOKUP($C3540,装备数值,7,0)*($E3540-1))*VLOOKUP($D3540,系数!$K$2:$O$7,4,0))</f>
        <v>0</v>
      </c>
      <c r="J3540" s="17">
        <f>INT((VLOOKUP($C3540,装备数值,4,0)+VLOOKUP($C3540,装备数值,7,0)*($E3540-1))*VLOOKUP($D3540,系数!$K$2:$O$7,5,0))</f>
        <v>0</v>
      </c>
      <c r="K3540" s="17">
        <f>INT(VLOOKUP(E3540,强化金币,2,1)*VLOOKUP(INDEX(装备!F:F,MATCH(属性!A3540,装备!A:A,0)),系数!$K$12:$M$15,3,0))</f>
        <v>26400</v>
      </c>
      <c r="L3540" s="17"/>
      <c r="M3540" s="17"/>
      <c r="N3540" s="17"/>
      <c r="O3540" s="17">
        <f>IF(E3540=1,"",VLOOKUP(E3540,系数!$S$2:$AB$12,MATCH(属性!C3540,评级,0),1))</f>
        <v>0</v>
      </c>
    </row>
    <row r="3541" spans="1:15" ht="17.25" thickBot="1" x14ac:dyDescent="0.4">
      <c r="A3541" s="17">
        <f t="shared" si="110"/>
        <v>7100030</v>
      </c>
      <c r="B3541" s="17" t="s">
        <v>50</v>
      </c>
      <c r="C3541" s="15">
        <f>INDEX(装备!G:G,MATCH(属性!A3541,装备!A:A,0))</f>
        <v>12</v>
      </c>
      <c r="D3541" s="15" t="str">
        <f>INDEX(装备!E:E,MATCH(属性!A3541,装备!A:A,0))</f>
        <v>ring</v>
      </c>
      <c r="E3541" s="14">
        <v>59</v>
      </c>
      <c r="F3541" s="17">
        <f>INT((VLOOKUP($C3541,装备数值,2,0)+VLOOKUP($C3541,装备数值,5,0)*($E3541-1))*VLOOKUP($D3541,系数!$K$2:$O$7,2,0))</f>
        <v>0</v>
      </c>
      <c r="G3541" s="17">
        <f>INT((VLOOKUP($C3541,装备数值,3,0)+VLOOKUP($C3541,装备数值,6,0)*($E3541-1))*VLOOKUP($D3541,系数!$K$2:$O$7,3,0))</f>
        <v>372</v>
      </c>
      <c r="H3541" s="17">
        <f t="shared" si="111"/>
        <v>372</v>
      </c>
      <c r="I3541" s="17">
        <f>INT((VLOOKUP($C3541,装备数值,4,0)+VLOOKUP($C3541,装备数值,7,0)*($E3541-1))*VLOOKUP($D3541,系数!$K$2:$O$7,4,0))</f>
        <v>0</v>
      </c>
      <c r="J3541" s="17">
        <f>INT((VLOOKUP($C3541,装备数值,4,0)+VLOOKUP($C3541,装备数值,7,0)*($E3541-1))*VLOOKUP($D3541,系数!$K$2:$O$7,5,0))</f>
        <v>0</v>
      </c>
      <c r="K3541" s="17">
        <f>INT(VLOOKUP(E3541,强化金币,2,1)*VLOOKUP(INDEX(装备!F:F,MATCH(属性!A3541,装备!A:A,0)),系数!$K$12:$M$15,3,0))</f>
        <v>27500</v>
      </c>
      <c r="L3541" s="17"/>
      <c r="M3541" s="17"/>
      <c r="N3541" s="17"/>
      <c r="O3541" s="17">
        <f>IF(E3541=1,"",VLOOKUP(E3541,系数!$S$2:$AB$12,MATCH(属性!C3541,评级,0),1))</f>
        <v>0</v>
      </c>
    </row>
    <row r="3542" spans="1:15" ht="17.25" thickBot="1" x14ac:dyDescent="0.4">
      <c r="A3542" s="17">
        <f t="shared" si="110"/>
        <v>7100030</v>
      </c>
      <c r="B3542" s="17" t="s">
        <v>50</v>
      </c>
      <c r="C3542" s="15">
        <f>INDEX(装备!G:G,MATCH(属性!A3542,装备!A:A,0))</f>
        <v>12</v>
      </c>
      <c r="D3542" s="15" t="str">
        <f>INDEX(装备!E:E,MATCH(属性!A3542,装备!A:A,0))</f>
        <v>ring</v>
      </c>
      <c r="E3542" s="14">
        <v>60</v>
      </c>
      <c r="F3542" s="17">
        <f>INT((VLOOKUP($C3542,装备数值,2,0)+VLOOKUP($C3542,装备数值,5,0)*($E3542-1))*VLOOKUP($D3542,系数!$K$2:$O$7,2,0))</f>
        <v>0</v>
      </c>
      <c r="G3542" s="17">
        <f>INT((VLOOKUP($C3542,装备数值,3,0)+VLOOKUP($C3542,装备数值,6,0)*($E3542-1))*VLOOKUP($D3542,系数!$K$2:$O$7,3,0))</f>
        <v>376</v>
      </c>
      <c r="H3542" s="17">
        <f t="shared" si="111"/>
        <v>376</v>
      </c>
      <c r="I3542" s="17">
        <f>INT((VLOOKUP($C3542,装备数值,4,0)+VLOOKUP($C3542,装备数值,7,0)*($E3542-1))*VLOOKUP($D3542,系数!$K$2:$O$7,4,0))</f>
        <v>0</v>
      </c>
      <c r="J3542" s="17">
        <f>INT((VLOOKUP($C3542,装备数值,4,0)+VLOOKUP($C3542,装备数值,7,0)*($E3542-1))*VLOOKUP($D3542,系数!$K$2:$O$7,5,0))</f>
        <v>0</v>
      </c>
      <c r="K3542" s="17">
        <f>INT(VLOOKUP(E3542,强化金币,2,1)*VLOOKUP(INDEX(装备!F:F,MATCH(属性!A3542,装备!A:A,0)),系数!$K$12:$M$15,3,0))</f>
        <v>28875</v>
      </c>
      <c r="L3542" s="17"/>
      <c r="M3542" s="17"/>
      <c r="N3542" s="17"/>
      <c r="O3542" s="17">
        <f>IF(E3542=1,"",VLOOKUP(E3542,系数!$S$2:$AB$12,MATCH(属性!C3542,评级,0),1))</f>
        <v>0</v>
      </c>
    </row>
    <row r="3543" spans="1:15" ht="17.25" thickBot="1" x14ac:dyDescent="0.4">
      <c r="A3543" s="17">
        <f t="shared" si="110"/>
        <v>7100030</v>
      </c>
      <c r="B3543" s="17" t="s">
        <v>50</v>
      </c>
      <c r="C3543" s="15">
        <f>INDEX(装备!G:G,MATCH(属性!A3543,装备!A:A,0))</f>
        <v>12</v>
      </c>
      <c r="D3543" s="15" t="str">
        <f>INDEX(装备!E:E,MATCH(属性!A3543,装备!A:A,0))</f>
        <v>ring</v>
      </c>
      <c r="E3543" s="14">
        <v>61</v>
      </c>
      <c r="F3543" s="17">
        <f>INT((VLOOKUP($C3543,装备数值,2,0)+VLOOKUP($C3543,装备数值,5,0)*($E3543-1))*VLOOKUP($D3543,系数!$K$2:$O$7,2,0))</f>
        <v>0</v>
      </c>
      <c r="G3543" s="17">
        <f>INT((VLOOKUP($C3543,装备数值,3,0)+VLOOKUP($C3543,装备数值,6,0)*($E3543-1))*VLOOKUP($D3543,系数!$K$2:$O$7,3,0))</f>
        <v>380</v>
      </c>
      <c r="H3543" s="17">
        <f t="shared" si="111"/>
        <v>380</v>
      </c>
      <c r="I3543" s="17">
        <f>INT((VLOOKUP($C3543,装备数值,4,0)+VLOOKUP($C3543,装备数值,7,0)*($E3543-1))*VLOOKUP($D3543,系数!$K$2:$O$7,4,0))</f>
        <v>0</v>
      </c>
      <c r="J3543" s="17">
        <f>INT((VLOOKUP($C3543,装备数值,4,0)+VLOOKUP($C3543,装备数值,7,0)*($E3543-1))*VLOOKUP($D3543,系数!$K$2:$O$7,5,0))</f>
        <v>0</v>
      </c>
      <c r="K3543" s="17">
        <f>INT(VLOOKUP(E3543,强化金币,2,1)*VLOOKUP(INDEX(装备!F:F,MATCH(属性!A3543,装备!A:A,0)),系数!$K$12:$M$15,3,0))</f>
        <v>30250</v>
      </c>
      <c r="L3543" s="17"/>
      <c r="M3543" s="17"/>
      <c r="N3543" s="17"/>
      <c r="O3543" s="17">
        <f>IF(E3543=1,"",VLOOKUP(E3543,系数!$S$2:$AB$12,MATCH(属性!C3543,评级,0),1))</f>
        <v>0</v>
      </c>
    </row>
    <row r="3544" spans="1:15" ht="17.25" thickBot="1" x14ac:dyDescent="0.4">
      <c r="A3544" s="17">
        <f t="shared" si="110"/>
        <v>7100030</v>
      </c>
      <c r="B3544" s="17" t="s">
        <v>50</v>
      </c>
      <c r="C3544" s="15">
        <f>INDEX(装备!G:G,MATCH(属性!A3544,装备!A:A,0))</f>
        <v>12</v>
      </c>
      <c r="D3544" s="15" t="str">
        <f>INDEX(装备!E:E,MATCH(属性!A3544,装备!A:A,0))</f>
        <v>ring</v>
      </c>
      <c r="E3544" s="14">
        <v>62</v>
      </c>
      <c r="F3544" s="17">
        <f>INT((VLOOKUP($C3544,装备数值,2,0)+VLOOKUP($C3544,装备数值,5,0)*($E3544-1))*VLOOKUP($D3544,系数!$K$2:$O$7,2,0))</f>
        <v>0</v>
      </c>
      <c r="G3544" s="17">
        <f>INT((VLOOKUP($C3544,装备数值,3,0)+VLOOKUP($C3544,装备数值,6,0)*($E3544-1))*VLOOKUP($D3544,系数!$K$2:$O$7,3,0))</f>
        <v>384</v>
      </c>
      <c r="H3544" s="17">
        <f t="shared" si="111"/>
        <v>384</v>
      </c>
      <c r="I3544" s="17">
        <f>INT((VLOOKUP($C3544,装备数值,4,0)+VLOOKUP($C3544,装备数值,7,0)*($E3544-1))*VLOOKUP($D3544,系数!$K$2:$O$7,4,0))</f>
        <v>0</v>
      </c>
      <c r="J3544" s="17">
        <f>INT((VLOOKUP($C3544,装备数值,4,0)+VLOOKUP($C3544,装备数值,7,0)*($E3544-1))*VLOOKUP($D3544,系数!$K$2:$O$7,5,0))</f>
        <v>0</v>
      </c>
      <c r="K3544" s="17">
        <f>INT(VLOOKUP(E3544,强化金币,2,1)*VLOOKUP(INDEX(装备!F:F,MATCH(属性!A3544,装备!A:A,0)),系数!$K$12:$M$15,3,0))</f>
        <v>31625</v>
      </c>
      <c r="L3544" s="17"/>
      <c r="M3544" s="17"/>
      <c r="N3544" s="17"/>
      <c r="O3544" s="17">
        <f>IF(E3544=1,"",VLOOKUP(E3544,系数!$S$2:$AB$12,MATCH(属性!C3544,评级,0),1))</f>
        <v>0</v>
      </c>
    </row>
    <row r="3545" spans="1:15" ht="17.25" thickBot="1" x14ac:dyDescent="0.4">
      <c r="A3545" s="17">
        <f t="shared" si="110"/>
        <v>7100030</v>
      </c>
      <c r="B3545" s="17" t="s">
        <v>50</v>
      </c>
      <c r="C3545" s="15">
        <f>INDEX(装备!G:G,MATCH(属性!A3545,装备!A:A,0))</f>
        <v>12</v>
      </c>
      <c r="D3545" s="15" t="str">
        <f>INDEX(装备!E:E,MATCH(属性!A3545,装备!A:A,0))</f>
        <v>ring</v>
      </c>
      <c r="E3545" s="14">
        <v>63</v>
      </c>
      <c r="F3545" s="17">
        <f>INT((VLOOKUP($C3545,装备数值,2,0)+VLOOKUP($C3545,装备数值,5,0)*($E3545-1))*VLOOKUP($D3545,系数!$K$2:$O$7,2,0))</f>
        <v>0</v>
      </c>
      <c r="G3545" s="17">
        <f>INT((VLOOKUP($C3545,装备数值,3,0)+VLOOKUP($C3545,装备数值,6,0)*($E3545-1))*VLOOKUP($D3545,系数!$K$2:$O$7,3,0))</f>
        <v>388</v>
      </c>
      <c r="H3545" s="17">
        <f t="shared" si="111"/>
        <v>388</v>
      </c>
      <c r="I3545" s="17">
        <f>INT((VLOOKUP($C3545,装备数值,4,0)+VLOOKUP($C3545,装备数值,7,0)*($E3545-1))*VLOOKUP($D3545,系数!$K$2:$O$7,4,0))</f>
        <v>0</v>
      </c>
      <c r="J3545" s="17">
        <f>INT((VLOOKUP($C3545,装备数值,4,0)+VLOOKUP($C3545,装备数值,7,0)*($E3545-1))*VLOOKUP($D3545,系数!$K$2:$O$7,5,0))</f>
        <v>0</v>
      </c>
      <c r="K3545" s="17">
        <f>INT(VLOOKUP(E3545,强化金币,2,1)*VLOOKUP(INDEX(装备!F:F,MATCH(属性!A3545,装备!A:A,0)),系数!$K$12:$M$15,3,0))</f>
        <v>33000</v>
      </c>
      <c r="L3545" s="17"/>
      <c r="M3545" s="17"/>
      <c r="N3545" s="17"/>
      <c r="O3545" s="17">
        <f>IF(E3545=1,"",VLOOKUP(E3545,系数!$S$2:$AB$12,MATCH(属性!C3545,评级,0),1))</f>
        <v>0</v>
      </c>
    </row>
    <row r="3546" spans="1:15" ht="17.25" thickBot="1" x14ac:dyDescent="0.4">
      <c r="A3546" s="17">
        <f t="shared" si="110"/>
        <v>7100030</v>
      </c>
      <c r="B3546" s="17" t="s">
        <v>50</v>
      </c>
      <c r="C3546" s="15">
        <f>INDEX(装备!G:G,MATCH(属性!A3546,装备!A:A,0))</f>
        <v>12</v>
      </c>
      <c r="D3546" s="15" t="str">
        <f>INDEX(装备!E:E,MATCH(属性!A3546,装备!A:A,0))</f>
        <v>ring</v>
      </c>
      <c r="E3546" s="14">
        <v>64</v>
      </c>
      <c r="F3546" s="17">
        <f>INT((VLOOKUP($C3546,装备数值,2,0)+VLOOKUP($C3546,装备数值,5,0)*($E3546-1))*VLOOKUP($D3546,系数!$K$2:$O$7,2,0))</f>
        <v>0</v>
      </c>
      <c r="G3546" s="17">
        <f>INT((VLOOKUP($C3546,装备数值,3,0)+VLOOKUP($C3546,装备数值,6,0)*($E3546-1))*VLOOKUP($D3546,系数!$K$2:$O$7,3,0))</f>
        <v>392</v>
      </c>
      <c r="H3546" s="17">
        <f t="shared" si="111"/>
        <v>392</v>
      </c>
      <c r="I3546" s="17">
        <f>INT((VLOOKUP($C3546,装备数值,4,0)+VLOOKUP($C3546,装备数值,7,0)*($E3546-1))*VLOOKUP($D3546,系数!$K$2:$O$7,4,0))</f>
        <v>0</v>
      </c>
      <c r="J3546" s="17">
        <f>INT((VLOOKUP($C3546,装备数值,4,0)+VLOOKUP($C3546,装备数值,7,0)*($E3546-1))*VLOOKUP($D3546,系数!$K$2:$O$7,5,0))</f>
        <v>0</v>
      </c>
      <c r="K3546" s="17">
        <f>INT(VLOOKUP(E3546,强化金币,2,1)*VLOOKUP(INDEX(装备!F:F,MATCH(属性!A3546,装备!A:A,0)),系数!$K$12:$M$15,3,0))</f>
        <v>34375</v>
      </c>
      <c r="L3546" s="17"/>
      <c r="M3546" s="17"/>
      <c r="N3546" s="17"/>
      <c r="O3546" s="17">
        <f>IF(E3546=1,"",VLOOKUP(E3546,系数!$S$2:$AB$12,MATCH(属性!C3546,评级,0),1))</f>
        <v>0</v>
      </c>
    </row>
    <row r="3547" spans="1:15" ht="17.25" thickBot="1" x14ac:dyDescent="0.4">
      <c r="A3547" s="17">
        <f t="shared" si="110"/>
        <v>7100030</v>
      </c>
      <c r="B3547" s="17" t="s">
        <v>50</v>
      </c>
      <c r="C3547" s="15">
        <f>INDEX(装备!G:G,MATCH(属性!A3547,装备!A:A,0))</f>
        <v>12</v>
      </c>
      <c r="D3547" s="15" t="str">
        <f>INDEX(装备!E:E,MATCH(属性!A3547,装备!A:A,0))</f>
        <v>ring</v>
      </c>
      <c r="E3547" s="14">
        <v>65</v>
      </c>
      <c r="F3547" s="17">
        <f>INT((VLOOKUP($C3547,装备数值,2,0)+VLOOKUP($C3547,装备数值,5,0)*($E3547-1))*VLOOKUP($D3547,系数!$K$2:$O$7,2,0))</f>
        <v>0</v>
      </c>
      <c r="G3547" s="17">
        <f>INT((VLOOKUP($C3547,装备数值,3,0)+VLOOKUP($C3547,装备数值,6,0)*($E3547-1))*VLOOKUP($D3547,系数!$K$2:$O$7,3,0))</f>
        <v>396</v>
      </c>
      <c r="H3547" s="17">
        <f t="shared" si="111"/>
        <v>396</v>
      </c>
      <c r="I3547" s="17">
        <f>INT((VLOOKUP($C3547,装备数值,4,0)+VLOOKUP($C3547,装备数值,7,0)*($E3547-1))*VLOOKUP($D3547,系数!$K$2:$O$7,4,0))</f>
        <v>0</v>
      </c>
      <c r="J3547" s="17">
        <f>INT((VLOOKUP($C3547,装备数值,4,0)+VLOOKUP($C3547,装备数值,7,0)*($E3547-1))*VLOOKUP($D3547,系数!$K$2:$O$7,5,0))</f>
        <v>0</v>
      </c>
      <c r="K3547" s="17">
        <f>INT(VLOOKUP(E3547,强化金币,2,1)*VLOOKUP(INDEX(装备!F:F,MATCH(属性!A3547,装备!A:A,0)),系数!$K$12:$M$15,3,0))</f>
        <v>35750</v>
      </c>
      <c r="L3547" s="17"/>
      <c r="M3547" s="17"/>
      <c r="N3547" s="17"/>
      <c r="O3547" s="17">
        <f>IF(E3547=1,"",VLOOKUP(E3547,系数!$S$2:$AB$12,MATCH(属性!C3547,评级,0),1))</f>
        <v>0</v>
      </c>
    </row>
    <row r="3548" spans="1:15" ht="17.25" thickBot="1" x14ac:dyDescent="0.4">
      <c r="A3548" s="17">
        <f t="shared" si="110"/>
        <v>7100030</v>
      </c>
      <c r="B3548" s="17" t="s">
        <v>50</v>
      </c>
      <c r="C3548" s="15">
        <f>INDEX(装备!G:G,MATCH(属性!A3548,装备!A:A,0))</f>
        <v>12</v>
      </c>
      <c r="D3548" s="15" t="str">
        <f>INDEX(装备!E:E,MATCH(属性!A3548,装备!A:A,0))</f>
        <v>ring</v>
      </c>
      <c r="E3548" s="14">
        <v>66</v>
      </c>
      <c r="F3548" s="17">
        <f>INT((VLOOKUP($C3548,装备数值,2,0)+VLOOKUP($C3548,装备数值,5,0)*($E3548-1))*VLOOKUP($D3548,系数!$K$2:$O$7,2,0))</f>
        <v>0</v>
      </c>
      <c r="G3548" s="17">
        <f>INT((VLOOKUP($C3548,装备数值,3,0)+VLOOKUP($C3548,装备数值,6,0)*($E3548-1))*VLOOKUP($D3548,系数!$K$2:$O$7,3,0))</f>
        <v>400</v>
      </c>
      <c r="H3548" s="17">
        <f t="shared" si="111"/>
        <v>400</v>
      </c>
      <c r="I3548" s="17">
        <f>INT((VLOOKUP($C3548,装备数值,4,0)+VLOOKUP($C3548,装备数值,7,0)*($E3548-1))*VLOOKUP($D3548,系数!$K$2:$O$7,4,0))</f>
        <v>0</v>
      </c>
      <c r="J3548" s="17">
        <f>INT((VLOOKUP($C3548,装备数值,4,0)+VLOOKUP($C3548,装备数值,7,0)*($E3548-1))*VLOOKUP($D3548,系数!$K$2:$O$7,5,0))</f>
        <v>0</v>
      </c>
      <c r="K3548" s="17">
        <f>INT(VLOOKUP(E3548,强化金币,2,1)*VLOOKUP(INDEX(装备!F:F,MATCH(属性!A3548,装备!A:A,0)),系数!$K$12:$M$15,3,0))</f>
        <v>37125</v>
      </c>
      <c r="L3548" s="17"/>
      <c r="M3548" s="17"/>
      <c r="N3548" s="17"/>
      <c r="O3548" s="17">
        <f>IF(E3548=1,"",VLOOKUP(E3548,系数!$S$2:$AB$12,MATCH(属性!C3548,评级,0),1))</f>
        <v>0</v>
      </c>
    </row>
    <row r="3549" spans="1:15" ht="17.25" thickBot="1" x14ac:dyDescent="0.4">
      <c r="A3549" s="17">
        <f t="shared" si="110"/>
        <v>7100030</v>
      </c>
      <c r="B3549" s="17" t="s">
        <v>50</v>
      </c>
      <c r="C3549" s="15">
        <f>INDEX(装备!G:G,MATCH(属性!A3549,装备!A:A,0))</f>
        <v>12</v>
      </c>
      <c r="D3549" s="15" t="str">
        <f>INDEX(装备!E:E,MATCH(属性!A3549,装备!A:A,0))</f>
        <v>ring</v>
      </c>
      <c r="E3549" s="14">
        <v>67</v>
      </c>
      <c r="F3549" s="17">
        <f>INT((VLOOKUP($C3549,装备数值,2,0)+VLOOKUP($C3549,装备数值,5,0)*($E3549-1))*VLOOKUP($D3549,系数!$K$2:$O$7,2,0))</f>
        <v>0</v>
      </c>
      <c r="G3549" s="17">
        <f>INT((VLOOKUP($C3549,装备数值,3,0)+VLOOKUP($C3549,装备数值,6,0)*($E3549-1))*VLOOKUP($D3549,系数!$K$2:$O$7,3,0))</f>
        <v>404</v>
      </c>
      <c r="H3549" s="17">
        <f t="shared" si="111"/>
        <v>404</v>
      </c>
      <c r="I3549" s="17">
        <f>INT((VLOOKUP($C3549,装备数值,4,0)+VLOOKUP($C3549,装备数值,7,0)*($E3549-1))*VLOOKUP($D3549,系数!$K$2:$O$7,4,0))</f>
        <v>0</v>
      </c>
      <c r="J3549" s="17">
        <f>INT((VLOOKUP($C3549,装备数值,4,0)+VLOOKUP($C3549,装备数值,7,0)*($E3549-1))*VLOOKUP($D3549,系数!$K$2:$O$7,5,0))</f>
        <v>0</v>
      </c>
      <c r="K3549" s="17">
        <f>INT(VLOOKUP(E3549,强化金币,2,1)*VLOOKUP(INDEX(装备!F:F,MATCH(属性!A3549,装备!A:A,0)),系数!$K$12:$M$15,3,0))</f>
        <v>38500</v>
      </c>
      <c r="L3549" s="17"/>
      <c r="M3549" s="17"/>
      <c r="N3549" s="17"/>
      <c r="O3549" s="17">
        <f>IF(E3549=1,"",VLOOKUP(E3549,系数!$S$2:$AB$12,MATCH(属性!C3549,评级,0),1))</f>
        <v>0</v>
      </c>
    </row>
    <row r="3550" spans="1:15" ht="17.25" thickBot="1" x14ac:dyDescent="0.4">
      <c r="A3550" s="17">
        <f t="shared" si="110"/>
        <v>7100030</v>
      </c>
      <c r="B3550" s="17" t="s">
        <v>50</v>
      </c>
      <c r="C3550" s="15">
        <f>INDEX(装备!G:G,MATCH(属性!A3550,装备!A:A,0))</f>
        <v>12</v>
      </c>
      <c r="D3550" s="15" t="str">
        <f>INDEX(装备!E:E,MATCH(属性!A3550,装备!A:A,0))</f>
        <v>ring</v>
      </c>
      <c r="E3550" s="14">
        <v>68</v>
      </c>
      <c r="F3550" s="17">
        <f>INT((VLOOKUP($C3550,装备数值,2,0)+VLOOKUP($C3550,装备数值,5,0)*($E3550-1))*VLOOKUP($D3550,系数!$K$2:$O$7,2,0))</f>
        <v>0</v>
      </c>
      <c r="G3550" s="17">
        <f>INT((VLOOKUP($C3550,装备数值,3,0)+VLOOKUP($C3550,装备数值,6,0)*($E3550-1))*VLOOKUP($D3550,系数!$K$2:$O$7,3,0))</f>
        <v>408</v>
      </c>
      <c r="H3550" s="17">
        <f t="shared" si="111"/>
        <v>408</v>
      </c>
      <c r="I3550" s="17">
        <f>INT((VLOOKUP($C3550,装备数值,4,0)+VLOOKUP($C3550,装备数值,7,0)*($E3550-1))*VLOOKUP($D3550,系数!$K$2:$O$7,4,0))</f>
        <v>0</v>
      </c>
      <c r="J3550" s="17">
        <f>INT((VLOOKUP($C3550,装备数值,4,0)+VLOOKUP($C3550,装备数值,7,0)*($E3550-1))*VLOOKUP($D3550,系数!$K$2:$O$7,5,0))</f>
        <v>0</v>
      </c>
      <c r="K3550" s="17">
        <f>INT(VLOOKUP(E3550,强化金币,2,1)*VLOOKUP(INDEX(装备!F:F,MATCH(属性!A3550,装备!A:A,0)),系数!$K$12:$M$15,3,0))</f>
        <v>39875</v>
      </c>
      <c r="L3550" s="17"/>
      <c r="M3550" s="17"/>
      <c r="N3550" s="17"/>
      <c r="O3550" s="17">
        <f>IF(E3550=1,"",VLOOKUP(E3550,系数!$S$2:$AB$12,MATCH(属性!C3550,评级,0),1))</f>
        <v>0</v>
      </c>
    </row>
    <row r="3551" spans="1:15" ht="17.25" thickBot="1" x14ac:dyDescent="0.4">
      <c r="A3551" s="17">
        <f t="shared" si="110"/>
        <v>7100030</v>
      </c>
      <c r="B3551" s="17" t="s">
        <v>50</v>
      </c>
      <c r="C3551" s="15">
        <f>INDEX(装备!G:G,MATCH(属性!A3551,装备!A:A,0))</f>
        <v>12</v>
      </c>
      <c r="D3551" s="15" t="str">
        <f>INDEX(装备!E:E,MATCH(属性!A3551,装备!A:A,0))</f>
        <v>ring</v>
      </c>
      <c r="E3551" s="14">
        <v>69</v>
      </c>
      <c r="F3551" s="17">
        <f>INT((VLOOKUP($C3551,装备数值,2,0)+VLOOKUP($C3551,装备数值,5,0)*($E3551-1))*VLOOKUP($D3551,系数!$K$2:$O$7,2,0))</f>
        <v>0</v>
      </c>
      <c r="G3551" s="17">
        <f>INT((VLOOKUP($C3551,装备数值,3,0)+VLOOKUP($C3551,装备数值,6,0)*($E3551-1))*VLOOKUP($D3551,系数!$K$2:$O$7,3,0))</f>
        <v>412</v>
      </c>
      <c r="H3551" s="17">
        <f t="shared" si="111"/>
        <v>412</v>
      </c>
      <c r="I3551" s="17">
        <f>INT((VLOOKUP($C3551,装备数值,4,0)+VLOOKUP($C3551,装备数值,7,0)*($E3551-1))*VLOOKUP($D3551,系数!$K$2:$O$7,4,0))</f>
        <v>0</v>
      </c>
      <c r="J3551" s="17">
        <f>INT((VLOOKUP($C3551,装备数值,4,0)+VLOOKUP($C3551,装备数值,7,0)*($E3551-1))*VLOOKUP($D3551,系数!$K$2:$O$7,5,0))</f>
        <v>0</v>
      </c>
      <c r="K3551" s="17">
        <f>INT(VLOOKUP(E3551,强化金币,2,1)*VLOOKUP(INDEX(装备!F:F,MATCH(属性!A3551,装备!A:A,0)),系数!$K$12:$M$15,3,0))</f>
        <v>41250</v>
      </c>
      <c r="L3551" s="17"/>
      <c r="M3551" s="17"/>
      <c r="N3551" s="17"/>
      <c r="O3551" s="17">
        <f>IF(E3551=1,"",VLOOKUP(E3551,系数!$S$2:$AB$12,MATCH(属性!C3551,评级,0),1))</f>
        <v>0</v>
      </c>
    </row>
    <row r="3552" spans="1:15" ht="17.25" thickBot="1" x14ac:dyDescent="0.4">
      <c r="A3552" s="17">
        <f t="shared" si="110"/>
        <v>7100030</v>
      </c>
      <c r="B3552" s="17" t="s">
        <v>50</v>
      </c>
      <c r="C3552" s="15">
        <f>INDEX(装备!G:G,MATCH(属性!A3552,装备!A:A,0))</f>
        <v>12</v>
      </c>
      <c r="D3552" s="15" t="str">
        <f>INDEX(装备!E:E,MATCH(属性!A3552,装备!A:A,0))</f>
        <v>ring</v>
      </c>
      <c r="E3552" s="14">
        <v>70</v>
      </c>
      <c r="F3552" s="17">
        <f>INT((VLOOKUP($C3552,装备数值,2,0)+VLOOKUP($C3552,装备数值,5,0)*($E3552-1))*VLOOKUP($D3552,系数!$K$2:$O$7,2,0))</f>
        <v>0</v>
      </c>
      <c r="G3552" s="17">
        <f>INT((VLOOKUP($C3552,装备数值,3,0)+VLOOKUP($C3552,装备数值,6,0)*($E3552-1))*VLOOKUP($D3552,系数!$K$2:$O$7,3,0))</f>
        <v>416</v>
      </c>
      <c r="H3552" s="17">
        <f t="shared" si="111"/>
        <v>416</v>
      </c>
      <c r="I3552" s="17">
        <f>INT((VLOOKUP($C3552,装备数值,4,0)+VLOOKUP($C3552,装备数值,7,0)*($E3552-1))*VLOOKUP($D3552,系数!$K$2:$O$7,4,0))</f>
        <v>0</v>
      </c>
      <c r="J3552" s="17">
        <f>INT((VLOOKUP($C3552,装备数值,4,0)+VLOOKUP($C3552,装备数值,7,0)*($E3552-1))*VLOOKUP($D3552,系数!$K$2:$O$7,5,0))</f>
        <v>0</v>
      </c>
      <c r="K3552" s="17">
        <f>INT(VLOOKUP(E3552,强化金币,2,1)*VLOOKUP(INDEX(装备!F:F,MATCH(属性!A3552,装备!A:A,0)),系数!$K$12:$M$15,3,0))</f>
        <v>42625</v>
      </c>
      <c r="L3552" s="17"/>
      <c r="M3552" s="17"/>
      <c r="N3552" s="17"/>
      <c r="O3552" s="17">
        <f>IF(E3552=1,"",VLOOKUP(E3552,系数!$S$2:$AB$12,MATCH(属性!C3552,评级,0),1))</f>
        <v>0</v>
      </c>
    </row>
    <row r="3553" spans="1:15" ht="17.25" thickBot="1" x14ac:dyDescent="0.4">
      <c r="A3553" s="17">
        <f t="shared" si="110"/>
        <v>7100030</v>
      </c>
      <c r="B3553" s="17" t="s">
        <v>50</v>
      </c>
      <c r="C3553" s="15">
        <f>INDEX(装备!G:G,MATCH(属性!A3553,装备!A:A,0))</f>
        <v>12</v>
      </c>
      <c r="D3553" s="15" t="str">
        <f>INDEX(装备!E:E,MATCH(属性!A3553,装备!A:A,0))</f>
        <v>ring</v>
      </c>
      <c r="E3553" s="14">
        <v>71</v>
      </c>
      <c r="F3553" s="17">
        <f>INT((VLOOKUP($C3553,装备数值,2,0)+VLOOKUP($C3553,装备数值,5,0)*($E3553-1))*VLOOKUP($D3553,系数!$K$2:$O$7,2,0))</f>
        <v>0</v>
      </c>
      <c r="G3553" s="17">
        <f>INT((VLOOKUP($C3553,装备数值,3,0)+VLOOKUP($C3553,装备数值,6,0)*($E3553-1))*VLOOKUP($D3553,系数!$K$2:$O$7,3,0))</f>
        <v>420</v>
      </c>
      <c r="H3553" s="17">
        <f t="shared" si="111"/>
        <v>420</v>
      </c>
      <c r="I3553" s="17">
        <f>INT((VLOOKUP($C3553,装备数值,4,0)+VLOOKUP($C3553,装备数值,7,0)*($E3553-1))*VLOOKUP($D3553,系数!$K$2:$O$7,4,0))</f>
        <v>0</v>
      </c>
      <c r="J3553" s="17">
        <f>INT((VLOOKUP($C3553,装备数值,4,0)+VLOOKUP($C3553,装备数值,7,0)*($E3553-1))*VLOOKUP($D3553,系数!$K$2:$O$7,5,0))</f>
        <v>0</v>
      </c>
      <c r="K3553" s="17">
        <f>INT(VLOOKUP(E3553,强化金币,2,1)*VLOOKUP(INDEX(装备!F:F,MATCH(属性!A3553,装备!A:A,0)),系数!$K$12:$M$15,3,0))</f>
        <v>44000</v>
      </c>
      <c r="L3553" s="17"/>
      <c r="M3553" s="17"/>
      <c r="N3553" s="17"/>
      <c r="O3553" s="17">
        <f>IF(E3553=1,"",VLOOKUP(E3553,系数!$S$2:$AB$12,MATCH(属性!C3553,评级,0),1))</f>
        <v>0</v>
      </c>
    </row>
    <row r="3554" spans="1:15" ht="17.25" thickBot="1" x14ac:dyDescent="0.4">
      <c r="A3554" s="17">
        <f t="shared" si="110"/>
        <v>7100030</v>
      </c>
      <c r="B3554" s="17" t="s">
        <v>50</v>
      </c>
      <c r="C3554" s="15">
        <f>INDEX(装备!G:G,MATCH(属性!A3554,装备!A:A,0))</f>
        <v>12</v>
      </c>
      <c r="D3554" s="15" t="str">
        <f>INDEX(装备!E:E,MATCH(属性!A3554,装备!A:A,0))</f>
        <v>ring</v>
      </c>
      <c r="E3554" s="14">
        <v>72</v>
      </c>
      <c r="F3554" s="17">
        <f>INT((VLOOKUP($C3554,装备数值,2,0)+VLOOKUP($C3554,装备数值,5,0)*($E3554-1))*VLOOKUP($D3554,系数!$K$2:$O$7,2,0))</f>
        <v>0</v>
      </c>
      <c r="G3554" s="17">
        <f>INT((VLOOKUP($C3554,装备数值,3,0)+VLOOKUP($C3554,装备数值,6,0)*($E3554-1))*VLOOKUP($D3554,系数!$K$2:$O$7,3,0))</f>
        <v>424</v>
      </c>
      <c r="H3554" s="17">
        <f t="shared" si="111"/>
        <v>424</v>
      </c>
      <c r="I3554" s="17">
        <f>INT((VLOOKUP($C3554,装备数值,4,0)+VLOOKUP($C3554,装备数值,7,0)*($E3554-1))*VLOOKUP($D3554,系数!$K$2:$O$7,4,0))</f>
        <v>0</v>
      </c>
      <c r="J3554" s="17">
        <f>INT((VLOOKUP($C3554,装备数值,4,0)+VLOOKUP($C3554,装备数值,7,0)*($E3554-1))*VLOOKUP($D3554,系数!$K$2:$O$7,5,0))</f>
        <v>0</v>
      </c>
      <c r="K3554" s="17">
        <f>INT(VLOOKUP(E3554,强化金币,2,1)*VLOOKUP(INDEX(装备!F:F,MATCH(属性!A3554,装备!A:A,0)),系数!$K$12:$M$15,3,0))</f>
        <v>45375</v>
      </c>
      <c r="L3554" s="17"/>
      <c r="M3554" s="17"/>
      <c r="N3554" s="17"/>
      <c r="O3554" s="17">
        <f>IF(E3554=1,"",VLOOKUP(E3554,系数!$S$2:$AB$12,MATCH(属性!C3554,评级,0),1))</f>
        <v>0</v>
      </c>
    </row>
    <row r="3555" spans="1:15" ht="17.25" thickBot="1" x14ac:dyDescent="0.4">
      <c r="A3555" s="17">
        <f t="shared" si="110"/>
        <v>7100030</v>
      </c>
      <c r="B3555" s="17" t="s">
        <v>50</v>
      </c>
      <c r="C3555" s="15">
        <f>INDEX(装备!G:G,MATCH(属性!A3555,装备!A:A,0))</f>
        <v>12</v>
      </c>
      <c r="D3555" s="15" t="str">
        <f>INDEX(装备!E:E,MATCH(属性!A3555,装备!A:A,0))</f>
        <v>ring</v>
      </c>
      <c r="E3555" s="14">
        <v>73</v>
      </c>
      <c r="F3555" s="17">
        <f>INT((VLOOKUP($C3555,装备数值,2,0)+VLOOKUP($C3555,装备数值,5,0)*($E3555-1))*VLOOKUP($D3555,系数!$K$2:$O$7,2,0))</f>
        <v>0</v>
      </c>
      <c r="G3555" s="17">
        <f>INT((VLOOKUP($C3555,装备数值,3,0)+VLOOKUP($C3555,装备数值,6,0)*($E3555-1))*VLOOKUP($D3555,系数!$K$2:$O$7,3,0))</f>
        <v>428</v>
      </c>
      <c r="H3555" s="17">
        <f t="shared" si="111"/>
        <v>428</v>
      </c>
      <c r="I3555" s="17">
        <f>INT((VLOOKUP($C3555,装备数值,4,0)+VLOOKUP($C3555,装备数值,7,0)*($E3555-1))*VLOOKUP($D3555,系数!$K$2:$O$7,4,0))</f>
        <v>0</v>
      </c>
      <c r="J3555" s="17">
        <f>INT((VLOOKUP($C3555,装备数值,4,0)+VLOOKUP($C3555,装备数值,7,0)*($E3555-1))*VLOOKUP($D3555,系数!$K$2:$O$7,5,0))</f>
        <v>0</v>
      </c>
      <c r="K3555" s="17">
        <f>INT(VLOOKUP(E3555,强化金币,2,1)*VLOOKUP(INDEX(装备!F:F,MATCH(属性!A3555,装备!A:A,0)),系数!$K$12:$M$15,3,0))</f>
        <v>46750</v>
      </c>
      <c r="L3555" s="17"/>
      <c r="M3555" s="17"/>
      <c r="N3555" s="17"/>
      <c r="O3555" s="17">
        <f>IF(E3555=1,"",VLOOKUP(E3555,系数!$S$2:$AB$12,MATCH(属性!C3555,评级,0),1))</f>
        <v>0</v>
      </c>
    </row>
    <row r="3556" spans="1:15" ht="17.25" thickBot="1" x14ac:dyDescent="0.4">
      <c r="A3556" s="17">
        <f t="shared" si="110"/>
        <v>7100030</v>
      </c>
      <c r="B3556" s="17" t="s">
        <v>50</v>
      </c>
      <c r="C3556" s="15">
        <f>INDEX(装备!G:G,MATCH(属性!A3556,装备!A:A,0))</f>
        <v>12</v>
      </c>
      <c r="D3556" s="15" t="str">
        <f>INDEX(装备!E:E,MATCH(属性!A3556,装备!A:A,0))</f>
        <v>ring</v>
      </c>
      <c r="E3556" s="14">
        <v>74</v>
      </c>
      <c r="F3556" s="17">
        <f>INT((VLOOKUP($C3556,装备数值,2,0)+VLOOKUP($C3556,装备数值,5,0)*($E3556-1))*VLOOKUP($D3556,系数!$K$2:$O$7,2,0))</f>
        <v>0</v>
      </c>
      <c r="G3556" s="17">
        <f>INT((VLOOKUP($C3556,装备数值,3,0)+VLOOKUP($C3556,装备数值,6,0)*($E3556-1))*VLOOKUP($D3556,系数!$K$2:$O$7,3,0))</f>
        <v>432</v>
      </c>
      <c r="H3556" s="17">
        <f t="shared" si="111"/>
        <v>432</v>
      </c>
      <c r="I3556" s="17">
        <f>INT((VLOOKUP($C3556,装备数值,4,0)+VLOOKUP($C3556,装备数值,7,0)*($E3556-1))*VLOOKUP($D3556,系数!$K$2:$O$7,4,0))</f>
        <v>0</v>
      </c>
      <c r="J3556" s="17">
        <f>INT((VLOOKUP($C3556,装备数值,4,0)+VLOOKUP($C3556,装备数值,7,0)*($E3556-1))*VLOOKUP($D3556,系数!$K$2:$O$7,5,0))</f>
        <v>0</v>
      </c>
      <c r="K3556" s="17">
        <f>INT(VLOOKUP(E3556,强化金币,2,1)*VLOOKUP(INDEX(装备!F:F,MATCH(属性!A3556,装备!A:A,0)),系数!$K$12:$M$15,3,0))</f>
        <v>48125</v>
      </c>
      <c r="L3556" s="17"/>
      <c r="M3556" s="17"/>
      <c r="N3556" s="17"/>
      <c r="O3556" s="17">
        <f>IF(E3556=1,"",VLOOKUP(E3556,系数!$S$2:$AB$12,MATCH(属性!C3556,评级,0),1))</f>
        <v>0</v>
      </c>
    </row>
    <row r="3557" spans="1:15" ht="17.25" thickBot="1" x14ac:dyDescent="0.4">
      <c r="A3557" s="17">
        <f t="shared" si="110"/>
        <v>7100030</v>
      </c>
      <c r="B3557" s="17" t="s">
        <v>50</v>
      </c>
      <c r="C3557" s="15">
        <f>INDEX(装备!G:G,MATCH(属性!A3557,装备!A:A,0))</f>
        <v>12</v>
      </c>
      <c r="D3557" s="15" t="str">
        <f>INDEX(装备!E:E,MATCH(属性!A3557,装备!A:A,0))</f>
        <v>ring</v>
      </c>
      <c r="E3557" s="14">
        <v>75</v>
      </c>
      <c r="F3557" s="17">
        <f>INT((VLOOKUP($C3557,装备数值,2,0)+VLOOKUP($C3557,装备数值,5,0)*($E3557-1))*VLOOKUP($D3557,系数!$K$2:$O$7,2,0))</f>
        <v>0</v>
      </c>
      <c r="G3557" s="17">
        <f>INT((VLOOKUP($C3557,装备数值,3,0)+VLOOKUP($C3557,装备数值,6,0)*($E3557-1))*VLOOKUP($D3557,系数!$K$2:$O$7,3,0))</f>
        <v>436</v>
      </c>
      <c r="H3557" s="17">
        <f t="shared" si="111"/>
        <v>436</v>
      </c>
      <c r="I3557" s="17">
        <f>INT((VLOOKUP($C3557,装备数值,4,0)+VLOOKUP($C3557,装备数值,7,0)*($E3557-1))*VLOOKUP($D3557,系数!$K$2:$O$7,4,0))</f>
        <v>0</v>
      </c>
      <c r="J3557" s="17">
        <f>INT((VLOOKUP($C3557,装备数值,4,0)+VLOOKUP($C3557,装备数值,7,0)*($E3557-1))*VLOOKUP($D3557,系数!$K$2:$O$7,5,0))</f>
        <v>0</v>
      </c>
      <c r="K3557" s="17">
        <f>INT(VLOOKUP(E3557,强化金币,2,1)*VLOOKUP(INDEX(装备!F:F,MATCH(属性!A3557,装备!A:A,0)),系数!$K$12:$M$15,3,0))</f>
        <v>49500</v>
      </c>
      <c r="L3557" s="17"/>
      <c r="M3557" s="17"/>
      <c r="N3557" s="17"/>
      <c r="O3557" s="17">
        <f>IF(E3557=1,"",VLOOKUP(E3557,系数!$S$2:$AB$12,MATCH(属性!C3557,评级,0),1))</f>
        <v>0</v>
      </c>
    </row>
    <row r="3558" spans="1:15" ht="17.25" thickBot="1" x14ac:dyDescent="0.4">
      <c r="A3558" s="17">
        <f t="shared" si="110"/>
        <v>7100030</v>
      </c>
      <c r="B3558" s="17" t="s">
        <v>50</v>
      </c>
      <c r="C3558" s="15">
        <f>INDEX(装备!G:G,MATCH(属性!A3558,装备!A:A,0))</f>
        <v>12</v>
      </c>
      <c r="D3558" s="15" t="str">
        <f>INDEX(装备!E:E,MATCH(属性!A3558,装备!A:A,0))</f>
        <v>ring</v>
      </c>
      <c r="E3558" s="14">
        <v>76</v>
      </c>
      <c r="F3558" s="17">
        <f>INT((VLOOKUP($C3558,装备数值,2,0)+VLOOKUP($C3558,装备数值,5,0)*($E3558-1))*VLOOKUP($D3558,系数!$K$2:$O$7,2,0))</f>
        <v>0</v>
      </c>
      <c r="G3558" s="17">
        <f>INT((VLOOKUP($C3558,装备数值,3,0)+VLOOKUP($C3558,装备数值,6,0)*($E3558-1))*VLOOKUP($D3558,系数!$K$2:$O$7,3,0))</f>
        <v>440</v>
      </c>
      <c r="H3558" s="17">
        <f t="shared" si="111"/>
        <v>440</v>
      </c>
      <c r="I3558" s="17">
        <f>INT((VLOOKUP($C3558,装备数值,4,0)+VLOOKUP($C3558,装备数值,7,0)*($E3558-1))*VLOOKUP($D3558,系数!$K$2:$O$7,4,0))</f>
        <v>0</v>
      </c>
      <c r="J3558" s="17">
        <f>INT((VLOOKUP($C3558,装备数值,4,0)+VLOOKUP($C3558,装备数值,7,0)*($E3558-1))*VLOOKUP($D3558,系数!$K$2:$O$7,5,0))</f>
        <v>0</v>
      </c>
      <c r="K3558" s="17">
        <f>INT(VLOOKUP(E3558,强化金币,2,1)*VLOOKUP(INDEX(装备!F:F,MATCH(属性!A3558,装备!A:A,0)),系数!$K$12:$M$15,3,0))</f>
        <v>50875</v>
      </c>
      <c r="L3558" s="17"/>
      <c r="M3558" s="17"/>
      <c r="N3558" s="17"/>
      <c r="O3558" s="17">
        <f>IF(E3558=1,"",VLOOKUP(E3558,系数!$S$2:$AB$12,MATCH(属性!C3558,评级,0),1))</f>
        <v>0</v>
      </c>
    </row>
    <row r="3559" spans="1:15" ht="17.25" thickBot="1" x14ac:dyDescent="0.4">
      <c r="A3559" s="17">
        <f t="shared" si="110"/>
        <v>7100030</v>
      </c>
      <c r="B3559" s="17" t="s">
        <v>50</v>
      </c>
      <c r="C3559" s="15">
        <f>INDEX(装备!G:G,MATCH(属性!A3559,装备!A:A,0))</f>
        <v>12</v>
      </c>
      <c r="D3559" s="15" t="str">
        <f>INDEX(装备!E:E,MATCH(属性!A3559,装备!A:A,0))</f>
        <v>ring</v>
      </c>
      <c r="E3559" s="14">
        <v>77</v>
      </c>
      <c r="F3559" s="17">
        <f>INT((VLOOKUP($C3559,装备数值,2,0)+VLOOKUP($C3559,装备数值,5,0)*($E3559-1))*VLOOKUP($D3559,系数!$K$2:$O$7,2,0))</f>
        <v>0</v>
      </c>
      <c r="G3559" s="17">
        <f>INT((VLOOKUP($C3559,装备数值,3,0)+VLOOKUP($C3559,装备数值,6,0)*($E3559-1))*VLOOKUP($D3559,系数!$K$2:$O$7,3,0))</f>
        <v>444</v>
      </c>
      <c r="H3559" s="17">
        <f t="shared" si="111"/>
        <v>444</v>
      </c>
      <c r="I3559" s="17">
        <f>INT((VLOOKUP($C3559,装备数值,4,0)+VLOOKUP($C3559,装备数值,7,0)*($E3559-1))*VLOOKUP($D3559,系数!$K$2:$O$7,4,0))</f>
        <v>0</v>
      </c>
      <c r="J3559" s="17">
        <f>INT((VLOOKUP($C3559,装备数值,4,0)+VLOOKUP($C3559,装备数值,7,0)*($E3559-1))*VLOOKUP($D3559,系数!$K$2:$O$7,5,0))</f>
        <v>0</v>
      </c>
      <c r="K3559" s="17">
        <f>INT(VLOOKUP(E3559,强化金币,2,1)*VLOOKUP(INDEX(装备!F:F,MATCH(属性!A3559,装备!A:A,0)),系数!$K$12:$M$15,3,0))</f>
        <v>52250</v>
      </c>
      <c r="L3559" s="17"/>
      <c r="M3559" s="17"/>
      <c r="N3559" s="17"/>
      <c r="O3559" s="17">
        <f>IF(E3559=1,"",VLOOKUP(E3559,系数!$S$2:$AB$12,MATCH(属性!C3559,评级,0),1))</f>
        <v>0</v>
      </c>
    </row>
    <row r="3560" spans="1:15" ht="17.25" thickBot="1" x14ac:dyDescent="0.4">
      <c r="A3560" s="17">
        <f t="shared" si="110"/>
        <v>7100030</v>
      </c>
      <c r="B3560" s="17" t="s">
        <v>50</v>
      </c>
      <c r="C3560" s="15">
        <f>INDEX(装备!G:G,MATCH(属性!A3560,装备!A:A,0))</f>
        <v>12</v>
      </c>
      <c r="D3560" s="15" t="str">
        <f>INDEX(装备!E:E,MATCH(属性!A3560,装备!A:A,0))</f>
        <v>ring</v>
      </c>
      <c r="E3560" s="14">
        <v>78</v>
      </c>
      <c r="F3560" s="17">
        <f>INT((VLOOKUP($C3560,装备数值,2,0)+VLOOKUP($C3560,装备数值,5,0)*($E3560-1))*VLOOKUP($D3560,系数!$K$2:$O$7,2,0))</f>
        <v>0</v>
      </c>
      <c r="G3560" s="17">
        <f>INT((VLOOKUP($C3560,装备数值,3,0)+VLOOKUP($C3560,装备数值,6,0)*($E3560-1))*VLOOKUP($D3560,系数!$K$2:$O$7,3,0))</f>
        <v>448</v>
      </c>
      <c r="H3560" s="17">
        <f t="shared" si="111"/>
        <v>448</v>
      </c>
      <c r="I3560" s="17">
        <f>INT((VLOOKUP($C3560,装备数值,4,0)+VLOOKUP($C3560,装备数值,7,0)*($E3560-1))*VLOOKUP($D3560,系数!$K$2:$O$7,4,0))</f>
        <v>0</v>
      </c>
      <c r="J3560" s="17">
        <f>INT((VLOOKUP($C3560,装备数值,4,0)+VLOOKUP($C3560,装备数值,7,0)*($E3560-1))*VLOOKUP($D3560,系数!$K$2:$O$7,5,0))</f>
        <v>0</v>
      </c>
      <c r="K3560" s="17">
        <f>INT(VLOOKUP(E3560,强化金币,2,1)*VLOOKUP(INDEX(装备!F:F,MATCH(属性!A3560,装备!A:A,0)),系数!$K$12:$M$15,3,0))</f>
        <v>53625</v>
      </c>
      <c r="L3560" s="17"/>
      <c r="M3560" s="17"/>
      <c r="N3560" s="17"/>
      <c r="O3560" s="17">
        <f>IF(E3560=1,"",VLOOKUP(E3560,系数!$S$2:$AB$12,MATCH(属性!C3560,评级,0),1))</f>
        <v>0</v>
      </c>
    </row>
    <row r="3561" spans="1:15" ht="17.25" thickBot="1" x14ac:dyDescent="0.4">
      <c r="A3561" s="17">
        <f t="shared" si="110"/>
        <v>7100030</v>
      </c>
      <c r="B3561" s="17" t="s">
        <v>50</v>
      </c>
      <c r="C3561" s="15">
        <f>INDEX(装备!G:G,MATCH(属性!A3561,装备!A:A,0))</f>
        <v>12</v>
      </c>
      <c r="D3561" s="15" t="str">
        <f>INDEX(装备!E:E,MATCH(属性!A3561,装备!A:A,0))</f>
        <v>ring</v>
      </c>
      <c r="E3561" s="14">
        <v>79</v>
      </c>
      <c r="F3561" s="17">
        <f>INT((VLOOKUP($C3561,装备数值,2,0)+VLOOKUP($C3561,装备数值,5,0)*($E3561-1))*VLOOKUP($D3561,系数!$K$2:$O$7,2,0))</f>
        <v>0</v>
      </c>
      <c r="G3561" s="17">
        <f>INT((VLOOKUP($C3561,装备数值,3,0)+VLOOKUP($C3561,装备数值,6,0)*($E3561-1))*VLOOKUP($D3561,系数!$K$2:$O$7,3,0))</f>
        <v>452</v>
      </c>
      <c r="H3561" s="17">
        <f t="shared" si="111"/>
        <v>452</v>
      </c>
      <c r="I3561" s="17">
        <f>INT((VLOOKUP($C3561,装备数值,4,0)+VLOOKUP($C3561,装备数值,7,0)*($E3561-1))*VLOOKUP($D3561,系数!$K$2:$O$7,4,0))</f>
        <v>0</v>
      </c>
      <c r="J3561" s="17">
        <f>INT((VLOOKUP($C3561,装备数值,4,0)+VLOOKUP($C3561,装备数值,7,0)*($E3561-1))*VLOOKUP($D3561,系数!$K$2:$O$7,5,0))</f>
        <v>0</v>
      </c>
      <c r="K3561" s="17">
        <f>INT(VLOOKUP(E3561,强化金币,2,1)*VLOOKUP(INDEX(装备!F:F,MATCH(属性!A3561,装备!A:A,0)),系数!$K$12:$M$15,3,0))</f>
        <v>55000</v>
      </c>
      <c r="L3561" s="17"/>
      <c r="M3561" s="17"/>
      <c r="N3561" s="17"/>
      <c r="O3561" s="17">
        <f>IF(E3561=1,"",VLOOKUP(E3561,系数!$S$2:$AB$12,MATCH(属性!C3561,评级,0),1))</f>
        <v>0</v>
      </c>
    </row>
    <row r="3562" spans="1:15" ht="17.25" thickBot="1" x14ac:dyDescent="0.4">
      <c r="A3562" s="17">
        <f t="shared" si="110"/>
        <v>7100030</v>
      </c>
      <c r="B3562" s="17" t="s">
        <v>50</v>
      </c>
      <c r="C3562" s="15">
        <f>INDEX(装备!G:G,MATCH(属性!A3562,装备!A:A,0))</f>
        <v>12</v>
      </c>
      <c r="D3562" s="15" t="str">
        <f>INDEX(装备!E:E,MATCH(属性!A3562,装备!A:A,0))</f>
        <v>ring</v>
      </c>
      <c r="E3562" s="14">
        <v>80</v>
      </c>
      <c r="F3562" s="17">
        <f>INT((VLOOKUP($C3562,装备数值,2,0)+VLOOKUP($C3562,装备数值,5,0)*($E3562-1))*VLOOKUP($D3562,系数!$K$2:$O$7,2,0))</f>
        <v>0</v>
      </c>
      <c r="G3562" s="17">
        <f>INT((VLOOKUP($C3562,装备数值,3,0)+VLOOKUP($C3562,装备数值,6,0)*($E3562-1))*VLOOKUP($D3562,系数!$K$2:$O$7,3,0))</f>
        <v>456</v>
      </c>
      <c r="H3562" s="17">
        <f t="shared" si="111"/>
        <v>456</v>
      </c>
      <c r="I3562" s="17">
        <f>INT((VLOOKUP($C3562,装备数值,4,0)+VLOOKUP($C3562,装备数值,7,0)*($E3562-1))*VLOOKUP($D3562,系数!$K$2:$O$7,4,0))</f>
        <v>0</v>
      </c>
      <c r="J3562" s="17">
        <f>INT((VLOOKUP($C3562,装备数值,4,0)+VLOOKUP($C3562,装备数值,7,0)*($E3562-1))*VLOOKUP($D3562,系数!$K$2:$O$7,5,0))</f>
        <v>0</v>
      </c>
      <c r="K3562" s="17">
        <f>INT(VLOOKUP(E3562,强化金币,2,1)*VLOOKUP(INDEX(装备!F:F,MATCH(属性!A3562,装备!A:A,0)),系数!$K$12:$M$15,3,0))</f>
        <v>66000</v>
      </c>
      <c r="L3562" s="17"/>
      <c r="M3562" s="17"/>
      <c r="N3562" s="17"/>
      <c r="O3562" s="17">
        <f>IF(E3562=1,"",VLOOKUP(E3562,系数!$S$2:$AB$12,MATCH(属性!C3562,评级,0),1))</f>
        <v>0</v>
      </c>
    </row>
    <row r="3563" spans="1:15" ht="17.25" thickBot="1" x14ac:dyDescent="0.4">
      <c r="A3563" s="17">
        <f t="shared" si="110"/>
        <v>7100030</v>
      </c>
      <c r="B3563" s="17" t="s">
        <v>50</v>
      </c>
      <c r="C3563" s="15">
        <f>INDEX(装备!G:G,MATCH(属性!A3563,装备!A:A,0))</f>
        <v>12</v>
      </c>
      <c r="D3563" s="15" t="str">
        <f>INDEX(装备!E:E,MATCH(属性!A3563,装备!A:A,0))</f>
        <v>ring</v>
      </c>
      <c r="E3563" s="14">
        <v>81</v>
      </c>
      <c r="F3563" s="17">
        <f>INT((VLOOKUP($C3563,装备数值,2,0)+VLOOKUP($C3563,装备数值,5,0)*($E3563-1))*VLOOKUP($D3563,系数!$K$2:$O$7,2,0))</f>
        <v>0</v>
      </c>
      <c r="G3563" s="17">
        <f>INT((VLOOKUP($C3563,装备数值,3,0)+VLOOKUP($C3563,装备数值,6,0)*($E3563-1))*VLOOKUP($D3563,系数!$K$2:$O$7,3,0))</f>
        <v>460</v>
      </c>
      <c r="H3563" s="17">
        <f t="shared" si="111"/>
        <v>460</v>
      </c>
      <c r="I3563" s="17">
        <f>INT((VLOOKUP($C3563,装备数值,4,0)+VLOOKUP($C3563,装备数值,7,0)*($E3563-1))*VLOOKUP($D3563,系数!$K$2:$O$7,4,0))</f>
        <v>0</v>
      </c>
      <c r="J3563" s="17">
        <f>INT((VLOOKUP($C3563,装备数值,4,0)+VLOOKUP($C3563,装备数值,7,0)*($E3563-1))*VLOOKUP($D3563,系数!$K$2:$O$7,5,0))</f>
        <v>0</v>
      </c>
      <c r="K3563" s="17">
        <f>INT(VLOOKUP(E3563,强化金币,2,1)*VLOOKUP(INDEX(装备!F:F,MATCH(属性!A3563,装备!A:A,0)),系数!$K$12:$M$15,3,0))</f>
        <v>77000</v>
      </c>
      <c r="L3563" s="17"/>
      <c r="M3563" s="17"/>
      <c r="N3563" s="17"/>
      <c r="O3563" s="17">
        <f>IF(E3563=1,"",VLOOKUP(E3563,系数!$S$2:$AB$12,MATCH(属性!C3563,评级,0),1))</f>
        <v>0</v>
      </c>
    </row>
    <row r="3564" spans="1:15" ht="17.25" thickBot="1" x14ac:dyDescent="0.4">
      <c r="A3564" s="17">
        <f t="shared" si="110"/>
        <v>7100030</v>
      </c>
      <c r="B3564" s="17" t="s">
        <v>50</v>
      </c>
      <c r="C3564" s="15">
        <f>INDEX(装备!G:G,MATCH(属性!A3564,装备!A:A,0))</f>
        <v>12</v>
      </c>
      <c r="D3564" s="15" t="str">
        <f>INDEX(装备!E:E,MATCH(属性!A3564,装备!A:A,0))</f>
        <v>ring</v>
      </c>
      <c r="E3564" s="14">
        <v>82</v>
      </c>
      <c r="F3564" s="17">
        <f>INT((VLOOKUP($C3564,装备数值,2,0)+VLOOKUP($C3564,装备数值,5,0)*($E3564-1))*VLOOKUP($D3564,系数!$K$2:$O$7,2,0))</f>
        <v>0</v>
      </c>
      <c r="G3564" s="17">
        <f>INT((VLOOKUP($C3564,装备数值,3,0)+VLOOKUP($C3564,装备数值,6,0)*($E3564-1))*VLOOKUP($D3564,系数!$K$2:$O$7,3,0))</f>
        <v>464</v>
      </c>
      <c r="H3564" s="17">
        <f t="shared" si="111"/>
        <v>464</v>
      </c>
      <c r="I3564" s="17">
        <f>INT((VLOOKUP($C3564,装备数值,4,0)+VLOOKUP($C3564,装备数值,7,0)*($E3564-1))*VLOOKUP($D3564,系数!$K$2:$O$7,4,0))</f>
        <v>0</v>
      </c>
      <c r="J3564" s="17">
        <f>INT((VLOOKUP($C3564,装备数值,4,0)+VLOOKUP($C3564,装备数值,7,0)*($E3564-1))*VLOOKUP($D3564,系数!$K$2:$O$7,5,0))</f>
        <v>0</v>
      </c>
      <c r="K3564" s="17">
        <f>INT(VLOOKUP(E3564,强化金币,2,1)*VLOOKUP(INDEX(装备!F:F,MATCH(属性!A3564,装备!A:A,0)),系数!$K$12:$M$15,3,0))</f>
        <v>88000</v>
      </c>
      <c r="L3564" s="17"/>
      <c r="M3564" s="17"/>
      <c r="N3564" s="17"/>
      <c r="O3564" s="17">
        <f>IF(E3564=1,"",VLOOKUP(E3564,系数!$S$2:$AB$12,MATCH(属性!C3564,评级,0),1))</f>
        <v>0</v>
      </c>
    </row>
    <row r="3565" spans="1:15" ht="17.25" thickBot="1" x14ac:dyDescent="0.4">
      <c r="A3565" s="17">
        <f t="shared" si="110"/>
        <v>7100030</v>
      </c>
      <c r="B3565" s="17" t="s">
        <v>50</v>
      </c>
      <c r="C3565" s="15">
        <f>INDEX(装备!G:G,MATCH(属性!A3565,装备!A:A,0))</f>
        <v>12</v>
      </c>
      <c r="D3565" s="15" t="str">
        <f>INDEX(装备!E:E,MATCH(属性!A3565,装备!A:A,0))</f>
        <v>ring</v>
      </c>
      <c r="E3565" s="14">
        <v>83</v>
      </c>
      <c r="F3565" s="17">
        <f>INT((VLOOKUP($C3565,装备数值,2,0)+VLOOKUP($C3565,装备数值,5,0)*($E3565-1))*VLOOKUP($D3565,系数!$K$2:$O$7,2,0))</f>
        <v>0</v>
      </c>
      <c r="G3565" s="17">
        <f>INT((VLOOKUP($C3565,装备数值,3,0)+VLOOKUP($C3565,装备数值,6,0)*($E3565-1))*VLOOKUP($D3565,系数!$K$2:$O$7,3,0))</f>
        <v>468</v>
      </c>
      <c r="H3565" s="17">
        <f t="shared" si="111"/>
        <v>468</v>
      </c>
      <c r="I3565" s="17">
        <f>INT((VLOOKUP($C3565,装备数值,4,0)+VLOOKUP($C3565,装备数值,7,0)*($E3565-1))*VLOOKUP($D3565,系数!$K$2:$O$7,4,0))</f>
        <v>0</v>
      </c>
      <c r="J3565" s="17">
        <f>INT((VLOOKUP($C3565,装备数值,4,0)+VLOOKUP($C3565,装备数值,7,0)*($E3565-1))*VLOOKUP($D3565,系数!$K$2:$O$7,5,0))</f>
        <v>0</v>
      </c>
      <c r="K3565" s="17">
        <f>INT(VLOOKUP(E3565,强化金币,2,1)*VLOOKUP(INDEX(装备!F:F,MATCH(属性!A3565,装备!A:A,0)),系数!$K$12:$M$15,3,0))</f>
        <v>99000</v>
      </c>
      <c r="L3565" s="17"/>
      <c r="M3565" s="17"/>
      <c r="N3565" s="17"/>
      <c r="O3565" s="17">
        <f>IF(E3565=1,"",VLOOKUP(E3565,系数!$S$2:$AB$12,MATCH(属性!C3565,评级,0),1))</f>
        <v>0</v>
      </c>
    </row>
    <row r="3566" spans="1:15" ht="17.25" thickBot="1" x14ac:dyDescent="0.4">
      <c r="A3566" s="17">
        <f t="shared" si="110"/>
        <v>7100030</v>
      </c>
      <c r="B3566" s="17" t="s">
        <v>50</v>
      </c>
      <c r="C3566" s="15">
        <f>INDEX(装备!G:G,MATCH(属性!A3566,装备!A:A,0))</f>
        <v>12</v>
      </c>
      <c r="D3566" s="15" t="str">
        <f>INDEX(装备!E:E,MATCH(属性!A3566,装备!A:A,0))</f>
        <v>ring</v>
      </c>
      <c r="E3566" s="14">
        <v>84</v>
      </c>
      <c r="F3566" s="17">
        <f>INT((VLOOKUP($C3566,装备数值,2,0)+VLOOKUP($C3566,装备数值,5,0)*($E3566-1))*VLOOKUP($D3566,系数!$K$2:$O$7,2,0))</f>
        <v>0</v>
      </c>
      <c r="G3566" s="17">
        <f>INT((VLOOKUP($C3566,装备数值,3,0)+VLOOKUP($C3566,装备数值,6,0)*($E3566-1))*VLOOKUP($D3566,系数!$K$2:$O$7,3,0))</f>
        <v>472</v>
      </c>
      <c r="H3566" s="17">
        <f t="shared" si="111"/>
        <v>472</v>
      </c>
      <c r="I3566" s="17">
        <f>INT((VLOOKUP($C3566,装备数值,4,0)+VLOOKUP($C3566,装备数值,7,0)*($E3566-1))*VLOOKUP($D3566,系数!$K$2:$O$7,4,0))</f>
        <v>0</v>
      </c>
      <c r="J3566" s="17">
        <f>INT((VLOOKUP($C3566,装备数值,4,0)+VLOOKUP($C3566,装备数值,7,0)*($E3566-1))*VLOOKUP($D3566,系数!$K$2:$O$7,5,0))</f>
        <v>0</v>
      </c>
      <c r="K3566" s="17">
        <f>INT(VLOOKUP(E3566,强化金币,2,1)*VLOOKUP(INDEX(装备!F:F,MATCH(属性!A3566,装备!A:A,0)),系数!$K$12:$M$15,3,0))</f>
        <v>110000</v>
      </c>
      <c r="L3566" s="17"/>
      <c r="M3566" s="17"/>
      <c r="N3566" s="17"/>
      <c r="O3566" s="17">
        <f>IF(E3566=1,"",VLOOKUP(E3566,系数!$S$2:$AB$12,MATCH(属性!C3566,评级,0),1))</f>
        <v>0</v>
      </c>
    </row>
    <row r="3567" spans="1:15" ht="17.25" thickBot="1" x14ac:dyDescent="0.4">
      <c r="A3567" s="17">
        <f t="shared" si="110"/>
        <v>7100030</v>
      </c>
      <c r="B3567" s="17" t="s">
        <v>50</v>
      </c>
      <c r="C3567" s="15">
        <f>INDEX(装备!G:G,MATCH(属性!A3567,装备!A:A,0))</f>
        <v>12</v>
      </c>
      <c r="D3567" s="15" t="str">
        <f>INDEX(装备!E:E,MATCH(属性!A3567,装备!A:A,0))</f>
        <v>ring</v>
      </c>
      <c r="E3567" s="14">
        <v>85</v>
      </c>
      <c r="F3567" s="17">
        <f>INT((VLOOKUP($C3567,装备数值,2,0)+VLOOKUP($C3567,装备数值,5,0)*($E3567-1))*VLOOKUP($D3567,系数!$K$2:$O$7,2,0))</f>
        <v>0</v>
      </c>
      <c r="G3567" s="17">
        <f>INT((VLOOKUP($C3567,装备数值,3,0)+VLOOKUP($C3567,装备数值,6,0)*($E3567-1))*VLOOKUP($D3567,系数!$K$2:$O$7,3,0))</f>
        <v>476</v>
      </c>
      <c r="H3567" s="17">
        <f t="shared" si="111"/>
        <v>476</v>
      </c>
      <c r="I3567" s="17">
        <f>INT((VLOOKUP($C3567,装备数值,4,0)+VLOOKUP($C3567,装备数值,7,0)*($E3567-1))*VLOOKUP($D3567,系数!$K$2:$O$7,4,0))</f>
        <v>0</v>
      </c>
      <c r="J3567" s="17">
        <f>INT((VLOOKUP($C3567,装备数值,4,0)+VLOOKUP($C3567,装备数值,7,0)*($E3567-1))*VLOOKUP($D3567,系数!$K$2:$O$7,5,0))</f>
        <v>0</v>
      </c>
      <c r="K3567" s="17">
        <f>INT(VLOOKUP(E3567,强化金币,2,1)*VLOOKUP(INDEX(装备!F:F,MATCH(属性!A3567,装备!A:A,0)),系数!$K$12:$M$15,3,0))</f>
        <v>137500</v>
      </c>
      <c r="L3567" s="17"/>
      <c r="M3567" s="17"/>
      <c r="N3567" s="17"/>
      <c r="O3567" s="17">
        <f>IF(E3567=1,"",VLOOKUP(E3567,系数!$S$2:$AB$12,MATCH(属性!C3567,评级,0),1))</f>
        <v>0</v>
      </c>
    </row>
    <row r="3568" spans="1:15" ht="17.25" thickBot="1" x14ac:dyDescent="0.4">
      <c r="A3568" s="17">
        <f t="shared" si="110"/>
        <v>7100030</v>
      </c>
      <c r="B3568" s="17" t="s">
        <v>50</v>
      </c>
      <c r="C3568" s="15">
        <f>INDEX(装备!G:G,MATCH(属性!A3568,装备!A:A,0))</f>
        <v>12</v>
      </c>
      <c r="D3568" s="15" t="str">
        <f>INDEX(装备!E:E,MATCH(属性!A3568,装备!A:A,0))</f>
        <v>ring</v>
      </c>
      <c r="E3568" s="14">
        <v>86</v>
      </c>
      <c r="F3568" s="17">
        <f>INT((VLOOKUP($C3568,装备数值,2,0)+VLOOKUP($C3568,装备数值,5,0)*($E3568-1))*VLOOKUP($D3568,系数!$K$2:$O$7,2,0))</f>
        <v>0</v>
      </c>
      <c r="G3568" s="17">
        <f>INT((VLOOKUP($C3568,装备数值,3,0)+VLOOKUP($C3568,装备数值,6,0)*($E3568-1))*VLOOKUP($D3568,系数!$K$2:$O$7,3,0))</f>
        <v>480</v>
      </c>
      <c r="H3568" s="17">
        <f t="shared" si="111"/>
        <v>480</v>
      </c>
      <c r="I3568" s="17">
        <f>INT((VLOOKUP($C3568,装备数值,4,0)+VLOOKUP($C3568,装备数值,7,0)*($E3568-1))*VLOOKUP($D3568,系数!$K$2:$O$7,4,0))</f>
        <v>0</v>
      </c>
      <c r="J3568" s="17">
        <f>INT((VLOOKUP($C3568,装备数值,4,0)+VLOOKUP($C3568,装备数值,7,0)*($E3568-1))*VLOOKUP($D3568,系数!$K$2:$O$7,5,0))</f>
        <v>0</v>
      </c>
      <c r="K3568" s="17">
        <f>INT(VLOOKUP(E3568,强化金币,2,1)*VLOOKUP(INDEX(装备!F:F,MATCH(属性!A3568,装备!A:A,0)),系数!$K$12:$M$15,3,0))</f>
        <v>165000</v>
      </c>
      <c r="L3568" s="17"/>
      <c r="M3568" s="17"/>
      <c r="N3568" s="17"/>
      <c r="O3568" s="17">
        <f>IF(E3568=1,"",VLOOKUP(E3568,系数!$S$2:$AB$12,MATCH(属性!C3568,评级,0),1))</f>
        <v>0</v>
      </c>
    </row>
    <row r="3569" spans="1:15" ht="17.25" thickBot="1" x14ac:dyDescent="0.4">
      <c r="A3569" s="17">
        <f t="shared" si="110"/>
        <v>7100030</v>
      </c>
      <c r="B3569" s="17" t="s">
        <v>50</v>
      </c>
      <c r="C3569" s="15">
        <f>INDEX(装备!G:G,MATCH(属性!A3569,装备!A:A,0))</f>
        <v>12</v>
      </c>
      <c r="D3569" s="15" t="str">
        <f>INDEX(装备!E:E,MATCH(属性!A3569,装备!A:A,0))</f>
        <v>ring</v>
      </c>
      <c r="E3569" s="14">
        <v>87</v>
      </c>
      <c r="F3569" s="17">
        <f>INT((VLOOKUP($C3569,装备数值,2,0)+VLOOKUP($C3569,装备数值,5,0)*($E3569-1))*VLOOKUP($D3569,系数!$K$2:$O$7,2,0))</f>
        <v>0</v>
      </c>
      <c r="G3569" s="17">
        <f>INT((VLOOKUP($C3569,装备数值,3,0)+VLOOKUP($C3569,装备数值,6,0)*($E3569-1))*VLOOKUP($D3569,系数!$K$2:$O$7,3,0))</f>
        <v>484</v>
      </c>
      <c r="H3569" s="17">
        <f t="shared" si="111"/>
        <v>484</v>
      </c>
      <c r="I3569" s="17">
        <f>INT((VLOOKUP($C3569,装备数值,4,0)+VLOOKUP($C3569,装备数值,7,0)*($E3569-1))*VLOOKUP($D3569,系数!$K$2:$O$7,4,0))</f>
        <v>0</v>
      </c>
      <c r="J3569" s="17">
        <f>INT((VLOOKUP($C3569,装备数值,4,0)+VLOOKUP($C3569,装备数值,7,0)*($E3569-1))*VLOOKUP($D3569,系数!$K$2:$O$7,5,0))</f>
        <v>0</v>
      </c>
      <c r="K3569" s="17">
        <f>INT(VLOOKUP(E3569,强化金币,2,1)*VLOOKUP(INDEX(装备!F:F,MATCH(属性!A3569,装备!A:A,0)),系数!$K$12:$M$15,3,0))</f>
        <v>192500</v>
      </c>
      <c r="L3569" s="17"/>
      <c r="M3569" s="17"/>
      <c r="N3569" s="17"/>
      <c r="O3569" s="17">
        <f>IF(E3569=1,"",VLOOKUP(E3569,系数!$S$2:$AB$12,MATCH(属性!C3569,评级,0),1))</f>
        <v>0</v>
      </c>
    </row>
    <row r="3570" spans="1:15" ht="17.25" thickBot="1" x14ac:dyDescent="0.4">
      <c r="A3570" s="17">
        <f t="shared" si="110"/>
        <v>7100030</v>
      </c>
      <c r="B3570" s="17" t="s">
        <v>50</v>
      </c>
      <c r="C3570" s="15">
        <f>INDEX(装备!G:G,MATCH(属性!A3570,装备!A:A,0))</f>
        <v>12</v>
      </c>
      <c r="D3570" s="15" t="str">
        <f>INDEX(装备!E:E,MATCH(属性!A3570,装备!A:A,0))</f>
        <v>ring</v>
      </c>
      <c r="E3570" s="14">
        <v>88</v>
      </c>
      <c r="F3570" s="17">
        <f>INT((VLOOKUP($C3570,装备数值,2,0)+VLOOKUP($C3570,装备数值,5,0)*($E3570-1))*VLOOKUP($D3570,系数!$K$2:$O$7,2,0))</f>
        <v>0</v>
      </c>
      <c r="G3570" s="17">
        <f>INT((VLOOKUP($C3570,装备数值,3,0)+VLOOKUP($C3570,装备数值,6,0)*($E3570-1))*VLOOKUP($D3570,系数!$K$2:$O$7,3,0))</f>
        <v>488</v>
      </c>
      <c r="H3570" s="17">
        <f t="shared" si="111"/>
        <v>488</v>
      </c>
      <c r="I3570" s="17">
        <f>INT((VLOOKUP($C3570,装备数值,4,0)+VLOOKUP($C3570,装备数值,7,0)*($E3570-1))*VLOOKUP($D3570,系数!$K$2:$O$7,4,0))</f>
        <v>0</v>
      </c>
      <c r="J3570" s="17">
        <f>INT((VLOOKUP($C3570,装备数值,4,0)+VLOOKUP($C3570,装备数值,7,0)*($E3570-1))*VLOOKUP($D3570,系数!$K$2:$O$7,5,0))</f>
        <v>0</v>
      </c>
      <c r="K3570" s="17">
        <f>INT(VLOOKUP(E3570,强化金币,2,1)*VLOOKUP(INDEX(装备!F:F,MATCH(属性!A3570,装备!A:A,0)),系数!$K$12:$M$15,3,0))</f>
        <v>220000</v>
      </c>
      <c r="L3570" s="17"/>
      <c r="M3570" s="17"/>
      <c r="N3570" s="17"/>
      <c r="O3570" s="17">
        <f>IF(E3570=1,"",VLOOKUP(E3570,系数!$S$2:$AB$12,MATCH(属性!C3570,评级,0),1))</f>
        <v>0</v>
      </c>
    </row>
    <row r="3571" spans="1:15" ht="17.25" thickBot="1" x14ac:dyDescent="0.4">
      <c r="A3571" s="17">
        <f t="shared" si="110"/>
        <v>7100030</v>
      </c>
      <c r="B3571" s="17" t="s">
        <v>50</v>
      </c>
      <c r="C3571" s="15">
        <f>INDEX(装备!G:G,MATCH(属性!A3571,装备!A:A,0))</f>
        <v>12</v>
      </c>
      <c r="D3571" s="15" t="str">
        <f>INDEX(装备!E:E,MATCH(属性!A3571,装备!A:A,0))</f>
        <v>ring</v>
      </c>
      <c r="E3571" s="14">
        <v>89</v>
      </c>
      <c r="F3571" s="17">
        <f>INT((VLOOKUP($C3571,装备数值,2,0)+VLOOKUP($C3571,装备数值,5,0)*($E3571-1))*VLOOKUP($D3571,系数!$K$2:$O$7,2,0))</f>
        <v>0</v>
      </c>
      <c r="G3571" s="17">
        <f>INT((VLOOKUP($C3571,装备数值,3,0)+VLOOKUP($C3571,装备数值,6,0)*($E3571-1))*VLOOKUP($D3571,系数!$K$2:$O$7,3,0))</f>
        <v>492</v>
      </c>
      <c r="H3571" s="17">
        <f t="shared" si="111"/>
        <v>492</v>
      </c>
      <c r="I3571" s="17">
        <f>INT((VLOOKUP($C3571,装备数值,4,0)+VLOOKUP($C3571,装备数值,7,0)*($E3571-1))*VLOOKUP($D3571,系数!$K$2:$O$7,4,0))</f>
        <v>0</v>
      </c>
      <c r="J3571" s="17">
        <f>INT((VLOOKUP($C3571,装备数值,4,0)+VLOOKUP($C3571,装备数值,7,0)*($E3571-1))*VLOOKUP($D3571,系数!$K$2:$O$7,5,0))</f>
        <v>0</v>
      </c>
      <c r="K3571" s="17">
        <f>INT(VLOOKUP(E3571,强化金币,2,1)*VLOOKUP(INDEX(装备!F:F,MATCH(属性!A3571,装备!A:A,0)),系数!$K$12:$M$15,3,0))</f>
        <v>247500</v>
      </c>
      <c r="L3571" s="17"/>
      <c r="M3571" s="17"/>
      <c r="N3571" s="17"/>
      <c r="O3571" s="17">
        <f>IF(E3571=1,"",VLOOKUP(E3571,系数!$S$2:$AB$12,MATCH(属性!C3571,评级,0),1))</f>
        <v>0</v>
      </c>
    </row>
    <row r="3572" spans="1:15" ht="17.25" thickBot="1" x14ac:dyDescent="0.4">
      <c r="A3572" s="17">
        <f t="shared" si="110"/>
        <v>7100030</v>
      </c>
      <c r="B3572" s="17" t="s">
        <v>50</v>
      </c>
      <c r="C3572" s="15">
        <f>INDEX(装备!G:G,MATCH(属性!A3572,装备!A:A,0))</f>
        <v>12</v>
      </c>
      <c r="D3572" s="15" t="str">
        <f>INDEX(装备!E:E,MATCH(属性!A3572,装备!A:A,0))</f>
        <v>ring</v>
      </c>
      <c r="E3572" s="14">
        <v>90</v>
      </c>
      <c r="F3572" s="17">
        <f>INT((VLOOKUP($C3572,装备数值,2,0)+VLOOKUP($C3572,装备数值,5,0)*($E3572-1))*VLOOKUP($D3572,系数!$K$2:$O$7,2,0))</f>
        <v>0</v>
      </c>
      <c r="G3572" s="17">
        <f>INT((VLOOKUP($C3572,装备数值,3,0)+VLOOKUP($C3572,装备数值,6,0)*($E3572-1))*VLOOKUP($D3572,系数!$K$2:$O$7,3,0))</f>
        <v>496</v>
      </c>
      <c r="H3572" s="17">
        <f t="shared" si="111"/>
        <v>496</v>
      </c>
      <c r="I3572" s="17">
        <f>INT((VLOOKUP($C3572,装备数值,4,0)+VLOOKUP($C3572,装备数值,7,0)*($E3572-1))*VLOOKUP($D3572,系数!$K$2:$O$7,4,0))</f>
        <v>0</v>
      </c>
      <c r="J3572" s="17">
        <f>INT((VLOOKUP($C3572,装备数值,4,0)+VLOOKUP($C3572,装备数值,7,0)*($E3572-1))*VLOOKUP($D3572,系数!$K$2:$O$7,5,0))</f>
        <v>0</v>
      </c>
      <c r="K3572" s="17">
        <f>INT(VLOOKUP(E3572,强化金币,2,1)*VLOOKUP(INDEX(装备!F:F,MATCH(属性!A3572,装备!A:A,0)),系数!$K$12:$M$15,3,0))</f>
        <v>247500</v>
      </c>
      <c r="L3572" s="17"/>
      <c r="M3572" s="17"/>
      <c r="N3572" s="17"/>
      <c r="O3572" s="17">
        <f>IF(E3572=1,"",VLOOKUP(E3572,系数!$S$2:$AB$12,MATCH(属性!C3572,评级,0),1))</f>
        <v>0</v>
      </c>
    </row>
    <row r="3573" spans="1:15" ht="17.25" thickBot="1" x14ac:dyDescent="0.4">
      <c r="A3573" s="17">
        <f t="shared" si="110"/>
        <v>7100030</v>
      </c>
      <c r="B3573" s="17" t="s">
        <v>50</v>
      </c>
      <c r="C3573" s="15">
        <f>INDEX(装备!G:G,MATCH(属性!A3573,装备!A:A,0))</f>
        <v>12</v>
      </c>
      <c r="D3573" s="15" t="str">
        <f>INDEX(装备!E:E,MATCH(属性!A3573,装备!A:A,0))</f>
        <v>ring</v>
      </c>
      <c r="E3573" s="14">
        <v>91</v>
      </c>
      <c r="F3573" s="17">
        <f>INT((VLOOKUP($C3573,装备数值,2,0)+VLOOKUP($C3573,装备数值,5,0)*($E3573-1))*VLOOKUP($D3573,系数!$K$2:$O$7,2,0))</f>
        <v>0</v>
      </c>
      <c r="G3573" s="17">
        <f>INT((VLOOKUP($C3573,装备数值,3,0)+VLOOKUP($C3573,装备数值,6,0)*($E3573-1))*VLOOKUP($D3573,系数!$K$2:$O$7,3,0))</f>
        <v>501</v>
      </c>
      <c r="H3573" s="17">
        <f t="shared" si="111"/>
        <v>501</v>
      </c>
      <c r="I3573" s="17">
        <f>INT((VLOOKUP($C3573,装备数值,4,0)+VLOOKUP($C3573,装备数值,7,0)*($E3573-1))*VLOOKUP($D3573,系数!$K$2:$O$7,4,0))</f>
        <v>0</v>
      </c>
      <c r="J3573" s="17">
        <f>INT((VLOOKUP($C3573,装备数值,4,0)+VLOOKUP($C3573,装备数值,7,0)*($E3573-1))*VLOOKUP($D3573,系数!$K$2:$O$7,5,0))</f>
        <v>0</v>
      </c>
      <c r="K3573" s="17">
        <f>INT(VLOOKUP(E3573,强化金币,2,1)*VLOOKUP(INDEX(装备!F:F,MATCH(属性!A3573,装备!A:A,0)),系数!$K$12:$M$15,3,0))</f>
        <v>247500</v>
      </c>
      <c r="L3573" s="17"/>
      <c r="M3573" s="17"/>
      <c r="N3573" s="17"/>
      <c r="O3573" s="17">
        <f>IF(E3573=1,"",VLOOKUP(E3573,系数!$S$2:$AB$12,MATCH(属性!C3573,评级,0),1))</f>
        <v>0</v>
      </c>
    </row>
    <row r="3574" spans="1:15" ht="17.25" thickBot="1" x14ac:dyDescent="0.4">
      <c r="A3574" s="17">
        <f t="shared" si="110"/>
        <v>7100030</v>
      </c>
      <c r="B3574" s="17" t="s">
        <v>50</v>
      </c>
      <c r="C3574" s="15">
        <f>INDEX(装备!G:G,MATCH(属性!A3574,装备!A:A,0))</f>
        <v>12</v>
      </c>
      <c r="D3574" s="15" t="str">
        <f>INDEX(装备!E:E,MATCH(属性!A3574,装备!A:A,0))</f>
        <v>ring</v>
      </c>
      <c r="E3574" s="14">
        <v>92</v>
      </c>
      <c r="F3574" s="17">
        <f>INT((VLOOKUP($C3574,装备数值,2,0)+VLOOKUP($C3574,装备数值,5,0)*($E3574-1))*VLOOKUP($D3574,系数!$K$2:$O$7,2,0))</f>
        <v>0</v>
      </c>
      <c r="G3574" s="17">
        <f>INT((VLOOKUP($C3574,装备数值,3,0)+VLOOKUP($C3574,装备数值,6,0)*($E3574-1))*VLOOKUP($D3574,系数!$K$2:$O$7,3,0))</f>
        <v>505</v>
      </c>
      <c r="H3574" s="17">
        <f t="shared" si="111"/>
        <v>505</v>
      </c>
      <c r="I3574" s="17">
        <f>INT((VLOOKUP($C3574,装备数值,4,0)+VLOOKUP($C3574,装备数值,7,0)*($E3574-1))*VLOOKUP($D3574,系数!$K$2:$O$7,4,0))</f>
        <v>0</v>
      </c>
      <c r="J3574" s="17">
        <f>INT((VLOOKUP($C3574,装备数值,4,0)+VLOOKUP($C3574,装备数值,7,0)*($E3574-1))*VLOOKUP($D3574,系数!$K$2:$O$7,5,0))</f>
        <v>0</v>
      </c>
      <c r="K3574" s="17">
        <f>INT(VLOOKUP(E3574,强化金币,2,1)*VLOOKUP(INDEX(装备!F:F,MATCH(属性!A3574,装备!A:A,0)),系数!$K$12:$M$15,3,0))</f>
        <v>247500</v>
      </c>
      <c r="L3574" s="17"/>
      <c r="M3574" s="17"/>
      <c r="N3574" s="17"/>
      <c r="O3574" s="17">
        <f>IF(E3574=1,"",VLOOKUP(E3574,系数!$S$2:$AB$12,MATCH(属性!C3574,评级,0),1))</f>
        <v>0</v>
      </c>
    </row>
    <row r="3575" spans="1:15" ht="17.25" thickBot="1" x14ac:dyDescent="0.4">
      <c r="A3575" s="17">
        <f t="shared" si="110"/>
        <v>7100030</v>
      </c>
      <c r="B3575" s="17" t="s">
        <v>50</v>
      </c>
      <c r="C3575" s="15">
        <f>INDEX(装备!G:G,MATCH(属性!A3575,装备!A:A,0))</f>
        <v>12</v>
      </c>
      <c r="D3575" s="15" t="str">
        <f>INDEX(装备!E:E,MATCH(属性!A3575,装备!A:A,0))</f>
        <v>ring</v>
      </c>
      <c r="E3575" s="14">
        <v>93</v>
      </c>
      <c r="F3575" s="17">
        <f>INT((VLOOKUP($C3575,装备数值,2,0)+VLOOKUP($C3575,装备数值,5,0)*($E3575-1))*VLOOKUP($D3575,系数!$K$2:$O$7,2,0))</f>
        <v>0</v>
      </c>
      <c r="G3575" s="17">
        <f>INT((VLOOKUP($C3575,装备数值,3,0)+VLOOKUP($C3575,装备数值,6,0)*($E3575-1))*VLOOKUP($D3575,系数!$K$2:$O$7,3,0))</f>
        <v>509</v>
      </c>
      <c r="H3575" s="17">
        <f t="shared" si="111"/>
        <v>509</v>
      </c>
      <c r="I3575" s="17">
        <f>INT((VLOOKUP($C3575,装备数值,4,0)+VLOOKUP($C3575,装备数值,7,0)*($E3575-1))*VLOOKUP($D3575,系数!$K$2:$O$7,4,0))</f>
        <v>0</v>
      </c>
      <c r="J3575" s="17">
        <f>INT((VLOOKUP($C3575,装备数值,4,0)+VLOOKUP($C3575,装备数值,7,0)*($E3575-1))*VLOOKUP($D3575,系数!$K$2:$O$7,5,0))</f>
        <v>0</v>
      </c>
      <c r="K3575" s="17">
        <f>INT(VLOOKUP(E3575,强化金币,2,1)*VLOOKUP(INDEX(装备!F:F,MATCH(属性!A3575,装备!A:A,0)),系数!$K$12:$M$15,3,0))</f>
        <v>247500</v>
      </c>
      <c r="L3575" s="17"/>
      <c r="M3575" s="17"/>
      <c r="N3575" s="17"/>
      <c r="O3575" s="17">
        <f>IF(E3575=1,"",VLOOKUP(E3575,系数!$S$2:$AB$12,MATCH(属性!C3575,评级,0),1))</f>
        <v>0</v>
      </c>
    </row>
    <row r="3576" spans="1:15" ht="17.25" thickBot="1" x14ac:dyDescent="0.4">
      <c r="A3576" s="17">
        <f t="shared" si="110"/>
        <v>7100030</v>
      </c>
      <c r="B3576" s="17" t="s">
        <v>50</v>
      </c>
      <c r="C3576" s="15">
        <f>INDEX(装备!G:G,MATCH(属性!A3576,装备!A:A,0))</f>
        <v>12</v>
      </c>
      <c r="D3576" s="15" t="str">
        <f>INDEX(装备!E:E,MATCH(属性!A3576,装备!A:A,0))</f>
        <v>ring</v>
      </c>
      <c r="E3576" s="14">
        <v>94</v>
      </c>
      <c r="F3576" s="17">
        <f>INT((VLOOKUP($C3576,装备数值,2,0)+VLOOKUP($C3576,装备数值,5,0)*($E3576-1))*VLOOKUP($D3576,系数!$K$2:$O$7,2,0))</f>
        <v>0</v>
      </c>
      <c r="G3576" s="17">
        <f>INT((VLOOKUP($C3576,装备数值,3,0)+VLOOKUP($C3576,装备数值,6,0)*($E3576-1))*VLOOKUP($D3576,系数!$K$2:$O$7,3,0))</f>
        <v>513</v>
      </c>
      <c r="H3576" s="17">
        <f t="shared" si="111"/>
        <v>513</v>
      </c>
      <c r="I3576" s="17">
        <f>INT((VLOOKUP($C3576,装备数值,4,0)+VLOOKUP($C3576,装备数值,7,0)*($E3576-1))*VLOOKUP($D3576,系数!$K$2:$O$7,4,0))</f>
        <v>0</v>
      </c>
      <c r="J3576" s="17">
        <f>INT((VLOOKUP($C3576,装备数值,4,0)+VLOOKUP($C3576,装备数值,7,0)*($E3576-1))*VLOOKUP($D3576,系数!$K$2:$O$7,5,0))</f>
        <v>0</v>
      </c>
      <c r="K3576" s="17">
        <f>INT(VLOOKUP(E3576,强化金币,2,1)*VLOOKUP(INDEX(装备!F:F,MATCH(属性!A3576,装备!A:A,0)),系数!$K$12:$M$15,3,0))</f>
        <v>247500</v>
      </c>
      <c r="L3576" s="17"/>
      <c r="M3576" s="17"/>
      <c r="N3576" s="17"/>
      <c r="O3576" s="17">
        <f>IF(E3576=1,"",VLOOKUP(E3576,系数!$S$2:$AB$12,MATCH(属性!C3576,评级,0),1))</f>
        <v>0</v>
      </c>
    </row>
    <row r="3577" spans="1:15" ht="17.25" thickBot="1" x14ac:dyDescent="0.4">
      <c r="A3577" s="17">
        <f t="shared" si="110"/>
        <v>7100030</v>
      </c>
      <c r="B3577" s="17" t="s">
        <v>50</v>
      </c>
      <c r="C3577" s="15">
        <f>INDEX(装备!G:G,MATCH(属性!A3577,装备!A:A,0))</f>
        <v>12</v>
      </c>
      <c r="D3577" s="15" t="str">
        <f>INDEX(装备!E:E,MATCH(属性!A3577,装备!A:A,0))</f>
        <v>ring</v>
      </c>
      <c r="E3577" s="14">
        <v>95</v>
      </c>
      <c r="F3577" s="17">
        <f>INT((VLOOKUP($C3577,装备数值,2,0)+VLOOKUP($C3577,装备数值,5,0)*($E3577-1))*VLOOKUP($D3577,系数!$K$2:$O$7,2,0))</f>
        <v>0</v>
      </c>
      <c r="G3577" s="17">
        <f>INT((VLOOKUP($C3577,装备数值,3,0)+VLOOKUP($C3577,装备数值,6,0)*($E3577-1))*VLOOKUP($D3577,系数!$K$2:$O$7,3,0))</f>
        <v>517</v>
      </c>
      <c r="H3577" s="17">
        <f t="shared" si="111"/>
        <v>517</v>
      </c>
      <c r="I3577" s="17">
        <f>INT((VLOOKUP($C3577,装备数值,4,0)+VLOOKUP($C3577,装备数值,7,0)*($E3577-1))*VLOOKUP($D3577,系数!$K$2:$O$7,4,0))</f>
        <v>0</v>
      </c>
      <c r="J3577" s="17">
        <f>INT((VLOOKUP($C3577,装备数值,4,0)+VLOOKUP($C3577,装备数值,7,0)*($E3577-1))*VLOOKUP($D3577,系数!$K$2:$O$7,5,0))</f>
        <v>0</v>
      </c>
      <c r="K3577" s="17">
        <f>INT(VLOOKUP(E3577,强化金币,2,1)*VLOOKUP(INDEX(装备!F:F,MATCH(属性!A3577,装备!A:A,0)),系数!$K$12:$M$15,3,0))</f>
        <v>247500</v>
      </c>
      <c r="L3577" s="17"/>
      <c r="M3577" s="17"/>
      <c r="N3577" s="17"/>
      <c r="O3577" s="17">
        <f>IF(E3577=1,"",VLOOKUP(E3577,系数!$S$2:$AB$12,MATCH(属性!C3577,评级,0),1))</f>
        <v>0</v>
      </c>
    </row>
    <row r="3578" spans="1:15" ht="17.25" thickBot="1" x14ac:dyDescent="0.4">
      <c r="A3578" s="17">
        <f t="shared" si="110"/>
        <v>7100030</v>
      </c>
      <c r="B3578" s="17" t="s">
        <v>50</v>
      </c>
      <c r="C3578" s="15">
        <f>INDEX(装备!G:G,MATCH(属性!A3578,装备!A:A,0))</f>
        <v>12</v>
      </c>
      <c r="D3578" s="15" t="str">
        <f>INDEX(装备!E:E,MATCH(属性!A3578,装备!A:A,0))</f>
        <v>ring</v>
      </c>
      <c r="E3578" s="14">
        <v>96</v>
      </c>
      <c r="F3578" s="17">
        <f>INT((VLOOKUP($C3578,装备数值,2,0)+VLOOKUP($C3578,装备数值,5,0)*($E3578-1))*VLOOKUP($D3578,系数!$K$2:$O$7,2,0))</f>
        <v>0</v>
      </c>
      <c r="G3578" s="17">
        <f>INT((VLOOKUP($C3578,装备数值,3,0)+VLOOKUP($C3578,装备数值,6,0)*($E3578-1))*VLOOKUP($D3578,系数!$K$2:$O$7,3,0))</f>
        <v>521</v>
      </c>
      <c r="H3578" s="17">
        <f t="shared" si="111"/>
        <v>521</v>
      </c>
      <c r="I3578" s="17">
        <f>INT((VLOOKUP($C3578,装备数值,4,0)+VLOOKUP($C3578,装备数值,7,0)*($E3578-1))*VLOOKUP($D3578,系数!$K$2:$O$7,4,0))</f>
        <v>0</v>
      </c>
      <c r="J3578" s="17">
        <f>INT((VLOOKUP($C3578,装备数值,4,0)+VLOOKUP($C3578,装备数值,7,0)*($E3578-1))*VLOOKUP($D3578,系数!$K$2:$O$7,5,0))</f>
        <v>0</v>
      </c>
      <c r="K3578" s="17">
        <f>INT(VLOOKUP(E3578,强化金币,2,1)*VLOOKUP(INDEX(装备!F:F,MATCH(属性!A3578,装备!A:A,0)),系数!$K$12:$M$15,3,0))</f>
        <v>247500</v>
      </c>
      <c r="L3578" s="17"/>
      <c r="M3578" s="17"/>
      <c r="N3578" s="17"/>
      <c r="O3578" s="17">
        <f>IF(E3578=1,"",VLOOKUP(E3578,系数!$S$2:$AB$12,MATCH(属性!C3578,评级,0),1))</f>
        <v>0</v>
      </c>
    </row>
    <row r="3579" spans="1:15" ht="17.25" thickBot="1" x14ac:dyDescent="0.4">
      <c r="A3579" s="17">
        <f t="shared" si="110"/>
        <v>7100030</v>
      </c>
      <c r="B3579" s="17" t="s">
        <v>50</v>
      </c>
      <c r="C3579" s="15">
        <f>INDEX(装备!G:G,MATCH(属性!A3579,装备!A:A,0))</f>
        <v>12</v>
      </c>
      <c r="D3579" s="15" t="str">
        <f>INDEX(装备!E:E,MATCH(属性!A3579,装备!A:A,0))</f>
        <v>ring</v>
      </c>
      <c r="E3579" s="14">
        <v>97</v>
      </c>
      <c r="F3579" s="17">
        <f>INT((VLOOKUP($C3579,装备数值,2,0)+VLOOKUP($C3579,装备数值,5,0)*($E3579-1))*VLOOKUP($D3579,系数!$K$2:$O$7,2,0))</f>
        <v>0</v>
      </c>
      <c r="G3579" s="17">
        <f>INT((VLOOKUP($C3579,装备数值,3,0)+VLOOKUP($C3579,装备数值,6,0)*($E3579-1))*VLOOKUP($D3579,系数!$K$2:$O$7,3,0))</f>
        <v>525</v>
      </c>
      <c r="H3579" s="17">
        <f t="shared" si="111"/>
        <v>525</v>
      </c>
      <c r="I3579" s="17">
        <f>INT((VLOOKUP($C3579,装备数值,4,0)+VLOOKUP($C3579,装备数值,7,0)*($E3579-1))*VLOOKUP($D3579,系数!$K$2:$O$7,4,0))</f>
        <v>0</v>
      </c>
      <c r="J3579" s="17">
        <f>INT((VLOOKUP($C3579,装备数值,4,0)+VLOOKUP($C3579,装备数值,7,0)*($E3579-1))*VLOOKUP($D3579,系数!$K$2:$O$7,5,0))</f>
        <v>0</v>
      </c>
      <c r="K3579" s="17">
        <f>INT(VLOOKUP(E3579,强化金币,2,1)*VLOOKUP(INDEX(装备!F:F,MATCH(属性!A3579,装备!A:A,0)),系数!$K$12:$M$15,3,0))</f>
        <v>247500</v>
      </c>
      <c r="L3579" s="17"/>
      <c r="M3579" s="17"/>
      <c r="N3579" s="17"/>
      <c r="O3579" s="17">
        <f>IF(E3579=1,"",VLOOKUP(E3579,系数!$S$2:$AB$12,MATCH(属性!C3579,评级,0),1))</f>
        <v>0</v>
      </c>
    </row>
    <row r="3580" spans="1:15" ht="17.25" thickBot="1" x14ac:dyDescent="0.4">
      <c r="A3580" s="17">
        <f t="shared" ref="A3580:A3643" si="112">A3460+1</f>
        <v>7100030</v>
      </c>
      <c r="B3580" s="17" t="s">
        <v>50</v>
      </c>
      <c r="C3580" s="15">
        <f>INDEX(装备!G:G,MATCH(属性!A3580,装备!A:A,0))</f>
        <v>12</v>
      </c>
      <c r="D3580" s="15" t="str">
        <f>INDEX(装备!E:E,MATCH(属性!A3580,装备!A:A,0))</f>
        <v>ring</v>
      </c>
      <c r="E3580" s="14">
        <v>98</v>
      </c>
      <c r="F3580" s="17">
        <f>INT((VLOOKUP($C3580,装备数值,2,0)+VLOOKUP($C3580,装备数值,5,0)*($E3580-1))*VLOOKUP($D3580,系数!$K$2:$O$7,2,0))</f>
        <v>0</v>
      </c>
      <c r="G3580" s="17">
        <f>INT((VLOOKUP($C3580,装备数值,3,0)+VLOOKUP($C3580,装备数值,6,0)*($E3580-1))*VLOOKUP($D3580,系数!$K$2:$O$7,3,0))</f>
        <v>529</v>
      </c>
      <c r="H3580" s="17">
        <f t="shared" si="111"/>
        <v>529</v>
      </c>
      <c r="I3580" s="17">
        <f>INT((VLOOKUP($C3580,装备数值,4,0)+VLOOKUP($C3580,装备数值,7,0)*($E3580-1))*VLOOKUP($D3580,系数!$K$2:$O$7,4,0))</f>
        <v>0</v>
      </c>
      <c r="J3580" s="17">
        <f>INT((VLOOKUP($C3580,装备数值,4,0)+VLOOKUP($C3580,装备数值,7,0)*($E3580-1))*VLOOKUP($D3580,系数!$K$2:$O$7,5,0))</f>
        <v>0</v>
      </c>
      <c r="K3580" s="17">
        <f>INT(VLOOKUP(E3580,强化金币,2,1)*VLOOKUP(INDEX(装备!F:F,MATCH(属性!A3580,装备!A:A,0)),系数!$K$12:$M$15,3,0))</f>
        <v>247500</v>
      </c>
      <c r="L3580" s="17"/>
      <c r="M3580" s="17"/>
      <c r="N3580" s="17"/>
      <c r="O3580" s="17">
        <f>IF(E3580=1,"",VLOOKUP(E3580,系数!$S$2:$AB$12,MATCH(属性!C3580,评级,0),1))</f>
        <v>0</v>
      </c>
    </row>
    <row r="3581" spans="1:15" ht="17.25" thickBot="1" x14ac:dyDescent="0.4">
      <c r="A3581" s="17">
        <f t="shared" si="112"/>
        <v>7100030</v>
      </c>
      <c r="B3581" s="17" t="s">
        <v>50</v>
      </c>
      <c r="C3581" s="15">
        <f>INDEX(装备!G:G,MATCH(属性!A3581,装备!A:A,0))</f>
        <v>12</v>
      </c>
      <c r="D3581" s="15" t="str">
        <f>INDEX(装备!E:E,MATCH(属性!A3581,装备!A:A,0))</f>
        <v>ring</v>
      </c>
      <c r="E3581" s="14">
        <v>99</v>
      </c>
      <c r="F3581" s="17">
        <f>INT((VLOOKUP($C3581,装备数值,2,0)+VLOOKUP($C3581,装备数值,5,0)*($E3581-1))*VLOOKUP($D3581,系数!$K$2:$O$7,2,0))</f>
        <v>0</v>
      </c>
      <c r="G3581" s="17">
        <f>INT((VLOOKUP($C3581,装备数值,3,0)+VLOOKUP($C3581,装备数值,6,0)*($E3581-1))*VLOOKUP($D3581,系数!$K$2:$O$7,3,0))</f>
        <v>533</v>
      </c>
      <c r="H3581" s="17">
        <f t="shared" si="111"/>
        <v>533</v>
      </c>
      <c r="I3581" s="17">
        <f>INT((VLOOKUP($C3581,装备数值,4,0)+VLOOKUP($C3581,装备数值,7,0)*($E3581-1))*VLOOKUP($D3581,系数!$K$2:$O$7,4,0))</f>
        <v>0</v>
      </c>
      <c r="J3581" s="17">
        <f>INT((VLOOKUP($C3581,装备数值,4,0)+VLOOKUP($C3581,装备数值,7,0)*($E3581-1))*VLOOKUP($D3581,系数!$K$2:$O$7,5,0))</f>
        <v>0</v>
      </c>
      <c r="K3581" s="17">
        <f>INT(VLOOKUP(E3581,强化金币,2,1)*VLOOKUP(INDEX(装备!F:F,MATCH(属性!A3581,装备!A:A,0)),系数!$K$12:$M$15,3,0))</f>
        <v>247500</v>
      </c>
      <c r="L3581" s="17"/>
      <c r="M3581" s="17"/>
      <c r="N3581" s="17"/>
      <c r="O3581" s="17">
        <f>IF(E3581=1,"",VLOOKUP(E3581,系数!$S$2:$AB$12,MATCH(属性!C3581,评级,0),1))</f>
        <v>0</v>
      </c>
    </row>
    <row r="3582" spans="1:15" ht="17.25" thickBot="1" x14ac:dyDescent="0.4">
      <c r="A3582" s="17">
        <f t="shared" si="112"/>
        <v>7100030</v>
      </c>
      <c r="B3582" s="17" t="s">
        <v>50</v>
      </c>
      <c r="C3582" s="15">
        <f>INDEX(装备!G:G,MATCH(属性!A3582,装备!A:A,0))</f>
        <v>12</v>
      </c>
      <c r="D3582" s="15" t="str">
        <f>INDEX(装备!E:E,MATCH(属性!A3582,装备!A:A,0))</f>
        <v>ring</v>
      </c>
      <c r="E3582" s="14">
        <v>100</v>
      </c>
      <c r="F3582" s="17">
        <f>INT((VLOOKUP($C3582,装备数值,2,0)+VLOOKUP($C3582,装备数值,5,0)*($E3582-1))*VLOOKUP($D3582,系数!$K$2:$O$7,2,0))</f>
        <v>0</v>
      </c>
      <c r="G3582" s="17">
        <f>INT((VLOOKUP($C3582,装备数值,3,0)+VLOOKUP($C3582,装备数值,6,0)*($E3582-1))*VLOOKUP($D3582,系数!$K$2:$O$7,3,0))</f>
        <v>537</v>
      </c>
      <c r="H3582" s="17">
        <f t="shared" si="111"/>
        <v>537</v>
      </c>
      <c r="I3582" s="17">
        <f>INT((VLOOKUP($C3582,装备数值,4,0)+VLOOKUP($C3582,装备数值,7,0)*($E3582-1))*VLOOKUP($D3582,系数!$K$2:$O$7,4,0))</f>
        <v>0</v>
      </c>
      <c r="J3582" s="17">
        <f>INT((VLOOKUP($C3582,装备数值,4,0)+VLOOKUP($C3582,装备数值,7,0)*($E3582-1))*VLOOKUP($D3582,系数!$K$2:$O$7,5,0))</f>
        <v>0</v>
      </c>
      <c r="K3582" s="17">
        <f>INT(VLOOKUP(E3582,强化金币,2,1)*VLOOKUP(INDEX(装备!F:F,MATCH(属性!A3582,装备!A:A,0)),系数!$K$12:$M$15,3,0))</f>
        <v>247500</v>
      </c>
      <c r="L3582" s="17"/>
      <c r="M3582" s="17"/>
      <c r="N3582" s="17"/>
      <c r="O3582" s="17">
        <f>IF(E3582=1,"",VLOOKUP(E3582,系数!$S$2:$AB$12,MATCH(属性!C3582,评级,0),1))</f>
        <v>0</v>
      </c>
    </row>
    <row r="3583" spans="1:15" ht="17.25" thickBot="1" x14ac:dyDescent="0.4">
      <c r="A3583" s="17">
        <f t="shared" si="112"/>
        <v>7100030</v>
      </c>
      <c r="B3583" s="17" t="s">
        <v>50</v>
      </c>
      <c r="C3583" s="15">
        <f>INDEX(装备!G:G,MATCH(属性!A3583,装备!A:A,0))</f>
        <v>12</v>
      </c>
      <c r="D3583" s="15" t="str">
        <f>INDEX(装备!E:E,MATCH(属性!A3583,装备!A:A,0))</f>
        <v>ring</v>
      </c>
      <c r="E3583" s="14">
        <v>101</v>
      </c>
      <c r="F3583" s="17">
        <f>INT((VLOOKUP($C3583,装备数值,2,0)+VLOOKUP($C3583,装备数值,5,0)*($E3583-1))*VLOOKUP($D3583,系数!$K$2:$O$7,2,0))</f>
        <v>0</v>
      </c>
      <c r="G3583" s="17">
        <f>INT((VLOOKUP($C3583,装备数值,3,0)+VLOOKUP($C3583,装备数值,6,0)*($E3583-1))*VLOOKUP($D3583,系数!$K$2:$O$7,3,0))</f>
        <v>541</v>
      </c>
      <c r="H3583" s="17">
        <f t="shared" si="111"/>
        <v>541</v>
      </c>
      <c r="I3583" s="17">
        <f>INT((VLOOKUP($C3583,装备数值,4,0)+VLOOKUP($C3583,装备数值,7,0)*($E3583-1))*VLOOKUP($D3583,系数!$K$2:$O$7,4,0))</f>
        <v>0</v>
      </c>
      <c r="J3583" s="17">
        <f>INT((VLOOKUP($C3583,装备数值,4,0)+VLOOKUP($C3583,装备数值,7,0)*($E3583-1))*VLOOKUP($D3583,系数!$K$2:$O$7,5,0))</f>
        <v>0</v>
      </c>
      <c r="K3583" s="17">
        <f>INT(VLOOKUP(E3583,强化金币,2,1)*VLOOKUP(INDEX(装备!F:F,MATCH(属性!A3583,装备!A:A,0)),系数!$K$12:$M$15,3,0))</f>
        <v>247500</v>
      </c>
      <c r="L3583" s="17"/>
      <c r="M3583" s="17"/>
      <c r="N3583" s="17"/>
      <c r="O3583" s="17">
        <f>IF(E3583=1,"",VLOOKUP(E3583,系数!$S$2:$AB$12,MATCH(属性!C3583,评级,0),1))</f>
        <v>0</v>
      </c>
    </row>
    <row r="3584" spans="1:15" ht="17.25" thickBot="1" x14ac:dyDescent="0.4">
      <c r="A3584" s="17">
        <f t="shared" si="112"/>
        <v>7100030</v>
      </c>
      <c r="B3584" s="17" t="s">
        <v>50</v>
      </c>
      <c r="C3584" s="15">
        <f>INDEX(装备!G:G,MATCH(属性!A3584,装备!A:A,0))</f>
        <v>12</v>
      </c>
      <c r="D3584" s="15" t="str">
        <f>INDEX(装备!E:E,MATCH(属性!A3584,装备!A:A,0))</f>
        <v>ring</v>
      </c>
      <c r="E3584" s="14">
        <v>102</v>
      </c>
      <c r="F3584" s="17">
        <f>INT((VLOOKUP($C3584,装备数值,2,0)+VLOOKUP($C3584,装备数值,5,0)*($E3584-1))*VLOOKUP($D3584,系数!$K$2:$O$7,2,0))</f>
        <v>0</v>
      </c>
      <c r="G3584" s="17">
        <f>INT((VLOOKUP($C3584,装备数值,3,0)+VLOOKUP($C3584,装备数值,6,0)*($E3584-1))*VLOOKUP($D3584,系数!$K$2:$O$7,3,0))</f>
        <v>545</v>
      </c>
      <c r="H3584" s="17">
        <f t="shared" si="111"/>
        <v>545</v>
      </c>
      <c r="I3584" s="17">
        <f>INT((VLOOKUP($C3584,装备数值,4,0)+VLOOKUP($C3584,装备数值,7,0)*($E3584-1))*VLOOKUP($D3584,系数!$K$2:$O$7,4,0))</f>
        <v>0</v>
      </c>
      <c r="J3584" s="17">
        <f>INT((VLOOKUP($C3584,装备数值,4,0)+VLOOKUP($C3584,装备数值,7,0)*($E3584-1))*VLOOKUP($D3584,系数!$K$2:$O$7,5,0))</f>
        <v>0</v>
      </c>
      <c r="K3584" s="17">
        <f>INT(VLOOKUP(E3584,强化金币,2,1)*VLOOKUP(INDEX(装备!F:F,MATCH(属性!A3584,装备!A:A,0)),系数!$K$12:$M$15,3,0))</f>
        <v>247500</v>
      </c>
      <c r="L3584" s="17"/>
      <c r="M3584" s="17"/>
      <c r="N3584" s="17"/>
      <c r="O3584" s="17">
        <f>IF(E3584=1,"",VLOOKUP(E3584,系数!$S$2:$AB$12,MATCH(属性!C3584,评级,0),1))</f>
        <v>0</v>
      </c>
    </row>
    <row r="3585" spans="1:15" ht="17.25" thickBot="1" x14ac:dyDescent="0.4">
      <c r="A3585" s="17">
        <f t="shared" si="112"/>
        <v>7100030</v>
      </c>
      <c r="B3585" s="17" t="s">
        <v>50</v>
      </c>
      <c r="C3585" s="15">
        <f>INDEX(装备!G:G,MATCH(属性!A3585,装备!A:A,0))</f>
        <v>12</v>
      </c>
      <c r="D3585" s="15" t="str">
        <f>INDEX(装备!E:E,MATCH(属性!A3585,装备!A:A,0))</f>
        <v>ring</v>
      </c>
      <c r="E3585" s="14">
        <v>103</v>
      </c>
      <c r="F3585" s="17">
        <f>INT((VLOOKUP($C3585,装备数值,2,0)+VLOOKUP($C3585,装备数值,5,0)*($E3585-1))*VLOOKUP($D3585,系数!$K$2:$O$7,2,0))</f>
        <v>0</v>
      </c>
      <c r="G3585" s="17">
        <f>INT((VLOOKUP($C3585,装备数值,3,0)+VLOOKUP($C3585,装备数值,6,0)*($E3585-1))*VLOOKUP($D3585,系数!$K$2:$O$7,3,0))</f>
        <v>549</v>
      </c>
      <c r="H3585" s="17">
        <f t="shared" si="111"/>
        <v>549</v>
      </c>
      <c r="I3585" s="17">
        <f>INT((VLOOKUP($C3585,装备数值,4,0)+VLOOKUP($C3585,装备数值,7,0)*($E3585-1))*VLOOKUP($D3585,系数!$K$2:$O$7,4,0))</f>
        <v>0</v>
      </c>
      <c r="J3585" s="17">
        <f>INT((VLOOKUP($C3585,装备数值,4,0)+VLOOKUP($C3585,装备数值,7,0)*($E3585-1))*VLOOKUP($D3585,系数!$K$2:$O$7,5,0))</f>
        <v>0</v>
      </c>
      <c r="K3585" s="17">
        <f>INT(VLOOKUP(E3585,强化金币,2,1)*VLOOKUP(INDEX(装备!F:F,MATCH(属性!A3585,装备!A:A,0)),系数!$K$12:$M$15,3,0))</f>
        <v>247500</v>
      </c>
      <c r="L3585" s="17"/>
      <c r="M3585" s="17"/>
      <c r="N3585" s="17"/>
      <c r="O3585" s="17">
        <f>IF(E3585=1,"",VLOOKUP(E3585,系数!$S$2:$AB$12,MATCH(属性!C3585,评级,0),1))</f>
        <v>0</v>
      </c>
    </row>
    <row r="3586" spans="1:15" ht="17.25" thickBot="1" x14ac:dyDescent="0.4">
      <c r="A3586" s="17">
        <f t="shared" si="112"/>
        <v>7100030</v>
      </c>
      <c r="B3586" s="17" t="s">
        <v>50</v>
      </c>
      <c r="C3586" s="15">
        <f>INDEX(装备!G:G,MATCH(属性!A3586,装备!A:A,0))</f>
        <v>12</v>
      </c>
      <c r="D3586" s="15" t="str">
        <f>INDEX(装备!E:E,MATCH(属性!A3586,装备!A:A,0))</f>
        <v>ring</v>
      </c>
      <c r="E3586" s="14">
        <v>104</v>
      </c>
      <c r="F3586" s="17">
        <f>INT((VLOOKUP($C3586,装备数值,2,0)+VLOOKUP($C3586,装备数值,5,0)*($E3586-1))*VLOOKUP($D3586,系数!$K$2:$O$7,2,0))</f>
        <v>0</v>
      </c>
      <c r="G3586" s="17">
        <f>INT((VLOOKUP($C3586,装备数值,3,0)+VLOOKUP($C3586,装备数值,6,0)*($E3586-1))*VLOOKUP($D3586,系数!$K$2:$O$7,3,0))</f>
        <v>553</v>
      </c>
      <c r="H3586" s="17">
        <f t="shared" si="111"/>
        <v>553</v>
      </c>
      <c r="I3586" s="17">
        <f>INT((VLOOKUP($C3586,装备数值,4,0)+VLOOKUP($C3586,装备数值,7,0)*($E3586-1))*VLOOKUP($D3586,系数!$K$2:$O$7,4,0))</f>
        <v>0</v>
      </c>
      <c r="J3586" s="17">
        <f>INT((VLOOKUP($C3586,装备数值,4,0)+VLOOKUP($C3586,装备数值,7,0)*($E3586-1))*VLOOKUP($D3586,系数!$K$2:$O$7,5,0))</f>
        <v>0</v>
      </c>
      <c r="K3586" s="17">
        <f>INT(VLOOKUP(E3586,强化金币,2,1)*VLOOKUP(INDEX(装备!F:F,MATCH(属性!A3586,装备!A:A,0)),系数!$K$12:$M$15,3,0))</f>
        <v>247500</v>
      </c>
      <c r="L3586" s="17"/>
      <c r="M3586" s="17"/>
      <c r="N3586" s="17"/>
      <c r="O3586" s="17">
        <f>IF(E3586=1,"",VLOOKUP(E3586,系数!$S$2:$AB$12,MATCH(属性!C3586,评级,0),1))</f>
        <v>0</v>
      </c>
    </row>
    <row r="3587" spans="1:15" ht="17.25" thickBot="1" x14ac:dyDescent="0.4">
      <c r="A3587" s="17">
        <f t="shared" si="112"/>
        <v>7100030</v>
      </c>
      <c r="B3587" s="17" t="s">
        <v>50</v>
      </c>
      <c r="C3587" s="15">
        <f>INDEX(装备!G:G,MATCH(属性!A3587,装备!A:A,0))</f>
        <v>12</v>
      </c>
      <c r="D3587" s="15" t="str">
        <f>INDEX(装备!E:E,MATCH(属性!A3587,装备!A:A,0))</f>
        <v>ring</v>
      </c>
      <c r="E3587" s="14">
        <v>105</v>
      </c>
      <c r="F3587" s="17">
        <f>INT((VLOOKUP($C3587,装备数值,2,0)+VLOOKUP($C3587,装备数值,5,0)*($E3587-1))*VLOOKUP($D3587,系数!$K$2:$O$7,2,0))</f>
        <v>0</v>
      </c>
      <c r="G3587" s="17">
        <f>INT((VLOOKUP($C3587,装备数值,3,0)+VLOOKUP($C3587,装备数值,6,0)*($E3587-1))*VLOOKUP($D3587,系数!$K$2:$O$7,3,0))</f>
        <v>557</v>
      </c>
      <c r="H3587" s="17">
        <f t="shared" si="111"/>
        <v>557</v>
      </c>
      <c r="I3587" s="17">
        <f>INT((VLOOKUP($C3587,装备数值,4,0)+VLOOKUP($C3587,装备数值,7,0)*($E3587-1))*VLOOKUP($D3587,系数!$K$2:$O$7,4,0))</f>
        <v>0</v>
      </c>
      <c r="J3587" s="17">
        <f>INT((VLOOKUP($C3587,装备数值,4,0)+VLOOKUP($C3587,装备数值,7,0)*($E3587-1))*VLOOKUP($D3587,系数!$K$2:$O$7,5,0))</f>
        <v>0</v>
      </c>
      <c r="K3587" s="17">
        <f>INT(VLOOKUP(E3587,强化金币,2,1)*VLOOKUP(INDEX(装备!F:F,MATCH(属性!A3587,装备!A:A,0)),系数!$K$12:$M$15,3,0))</f>
        <v>247500</v>
      </c>
      <c r="L3587" s="17"/>
      <c r="M3587" s="17"/>
      <c r="N3587" s="17"/>
      <c r="O3587" s="17">
        <f>IF(E3587=1,"",VLOOKUP(E3587,系数!$S$2:$AB$12,MATCH(属性!C3587,评级,0),1))</f>
        <v>0</v>
      </c>
    </row>
    <row r="3588" spans="1:15" ht="17.25" thickBot="1" x14ac:dyDescent="0.4">
      <c r="A3588" s="17">
        <f t="shared" si="112"/>
        <v>7100030</v>
      </c>
      <c r="B3588" s="17" t="s">
        <v>50</v>
      </c>
      <c r="C3588" s="15">
        <f>INDEX(装备!G:G,MATCH(属性!A3588,装备!A:A,0))</f>
        <v>12</v>
      </c>
      <c r="D3588" s="15" t="str">
        <f>INDEX(装备!E:E,MATCH(属性!A3588,装备!A:A,0))</f>
        <v>ring</v>
      </c>
      <c r="E3588" s="14">
        <v>106</v>
      </c>
      <c r="F3588" s="17">
        <f>INT((VLOOKUP($C3588,装备数值,2,0)+VLOOKUP($C3588,装备数值,5,0)*($E3588-1))*VLOOKUP($D3588,系数!$K$2:$O$7,2,0))</f>
        <v>0</v>
      </c>
      <c r="G3588" s="17">
        <f>INT((VLOOKUP($C3588,装备数值,3,0)+VLOOKUP($C3588,装备数值,6,0)*($E3588-1))*VLOOKUP($D3588,系数!$K$2:$O$7,3,0))</f>
        <v>561</v>
      </c>
      <c r="H3588" s="17">
        <f t="shared" ref="H3588:H3651" si="113">G3588</f>
        <v>561</v>
      </c>
      <c r="I3588" s="17">
        <f>INT((VLOOKUP($C3588,装备数值,4,0)+VLOOKUP($C3588,装备数值,7,0)*($E3588-1))*VLOOKUP($D3588,系数!$K$2:$O$7,4,0))</f>
        <v>0</v>
      </c>
      <c r="J3588" s="17">
        <f>INT((VLOOKUP($C3588,装备数值,4,0)+VLOOKUP($C3588,装备数值,7,0)*($E3588-1))*VLOOKUP($D3588,系数!$K$2:$O$7,5,0))</f>
        <v>0</v>
      </c>
      <c r="K3588" s="17">
        <f>INT(VLOOKUP(E3588,强化金币,2,1)*VLOOKUP(INDEX(装备!F:F,MATCH(属性!A3588,装备!A:A,0)),系数!$K$12:$M$15,3,0))</f>
        <v>247500</v>
      </c>
      <c r="L3588" s="17"/>
      <c r="M3588" s="17"/>
      <c r="N3588" s="17"/>
      <c r="O3588" s="17">
        <f>IF(E3588=1,"",VLOOKUP(E3588,系数!$S$2:$AB$12,MATCH(属性!C3588,评级,0),1))</f>
        <v>0</v>
      </c>
    </row>
    <row r="3589" spans="1:15" ht="17.25" thickBot="1" x14ac:dyDescent="0.4">
      <c r="A3589" s="17">
        <f t="shared" si="112"/>
        <v>7100030</v>
      </c>
      <c r="B3589" s="17" t="s">
        <v>50</v>
      </c>
      <c r="C3589" s="15">
        <f>INDEX(装备!G:G,MATCH(属性!A3589,装备!A:A,0))</f>
        <v>12</v>
      </c>
      <c r="D3589" s="15" t="str">
        <f>INDEX(装备!E:E,MATCH(属性!A3589,装备!A:A,0))</f>
        <v>ring</v>
      </c>
      <c r="E3589" s="14">
        <v>107</v>
      </c>
      <c r="F3589" s="17">
        <f>INT((VLOOKUP($C3589,装备数值,2,0)+VLOOKUP($C3589,装备数值,5,0)*($E3589-1))*VLOOKUP($D3589,系数!$K$2:$O$7,2,0))</f>
        <v>0</v>
      </c>
      <c r="G3589" s="17">
        <f>INT((VLOOKUP($C3589,装备数值,3,0)+VLOOKUP($C3589,装备数值,6,0)*($E3589-1))*VLOOKUP($D3589,系数!$K$2:$O$7,3,0))</f>
        <v>565</v>
      </c>
      <c r="H3589" s="17">
        <f t="shared" si="113"/>
        <v>565</v>
      </c>
      <c r="I3589" s="17">
        <f>INT((VLOOKUP($C3589,装备数值,4,0)+VLOOKUP($C3589,装备数值,7,0)*($E3589-1))*VLOOKUP($D3589,系数!$K$2:$O$7,4,0))</f>
        <v>0</v>
      </c>
      <c r="J3589" s="17">
        <f>INT((VLOOKUP($C3589,装备数值,4,0)+VLOOKUP($C3589,装备数值,7,0)*($E3589-1))*VLOOKUP($D3589,系数!$K$2:$O$7,5,0))</f>
        <v>0</v>
      </c>
      <c r="K3589" s="17">
        <f>INT(VLOOKUP(E3589,强化金币,2,1)*VLOOKUP(INDEX(装备!F:F,MATCH(属性!A3589,装备!A:A,0)),系数!$K$12:$M$15,3,0))</f>
        <v>247500</v>
      </c>
      <c r="L3589" s="17"/>
      <c r="M3589" s="17"/>
      <c r="N3589" s="17"/>
      <c r="O3589" s="17">
        <f>IF(E3589=1,"",VLOOKUP(E3589,系数!$S$2:$AB$12,MATCH(属性!C3589,评级,0),1))</f>
        <v>0</v>
      </c>
    </row>
    <row r="3590" spans="1:15" ht="17.25" thickBot="1" x14ac:dyDescent="0.4">
      <c r="A3590" s="17">
        <f t="shared" si="112"/>
        <v>7100030</v>
      </c>
      <c r="B3590" s="17" t="s">
        <v>50</v>
      </c>
      <c r="C3590" s="15">
        <f>INDEX(装备!G:G,MATCH(属性!A3590,装备!A:A,0))</f>
        <v>12</v>
      </c>
      <c r="D3590" s="15" t="str">
        <f>INDEX(装备!E:E,MATCH(属性!A3590,装备!A:A,0))</f>
        <v>ring</v>
      </c>
      <c r="E3590" s="14">
        <v>108</v>
      </c>
      <c r="F3590" s="17">
        <f>INT((VLOOKUP($C3590,装备数值,2,0)+VLOOKUP($C3590,装备数值,5,0)*($E3590-1))*VLOOKUP($D3590,系数!$K$2:$O$7,2,0))</f>
        <v>0</v>
      </c>
      <c r="G3590" s="17">
        <f>INT((VLOOKUP($C3590,装备数值,3,0)+VLOOKUP($C3590,装备数值,6,0)*($E3590-1))*VLOOKUP($D3590,系数!$K$2:$O$7,3,0))</f>
        <v>569</v>
      </c>
      <c r="H3590" s="17">
        <f t="shared" si="113"/>
        <v>569</v>
      </c>
      <c r="I3590" s="17">
        <f>INT((VLOOKUP($C3590,装备数值,4,0)+VLOOKUP($C3590,装备数值,7,0)*($E3590-1))*VLOOKUP($D3590,系数!$K$2:$O$7,4,0))</f>
        <v>0</v>
      </c>
      <c r="J3590" s="17">
        <f>INT((VLOOKUP($C3590,装备数值,4,0)+VLOOKUP($C3590,装备数值,7,0)*($E3590-1))*VLOOKUP($D3590,系数!$K$2:$O$7,5,0))</f>
        <v>0</v>
      </c>
      <c r="K3590" s="17">
        <f>INT(VLOOKUP(E3590,强化金币,2,1)*VLOOKUP(INDEX(装备!F:F,MATCH(属性!A3590,装备!A:A,0)),系数!$K$12:$M$15,3,0))</f>
        <v>247500</v>
      </c>
      <c r="L3590" s="17"/>
      <c r="M3590" s="17"/>
      <c r="N3590" s="17"/>
      <c r="O3590" s="17">
        <f>IF(E3590=1,"",VLOOKUP(E3590,系数!$S$2:$AB$12,MATCH(属性!C3590,评级,0),1))</f>
        <v>0</v>
      </c>
    </row>
    <row r="3591" spans="1:15" ht="17.25" thickBot="1" x14ac:dyDescent="0.4">
      <c r="A3591" s="17">
        <f t="shared" si="112"/>
        <v>7100030</v>
      </c>
      <c r="B3591" s="17" t="s">
        <v>50</v>
      </c>
      <c r="C3591" s="15">
        <f>INDEX(装备!G:G,MATCH(属性!A3591,装备!A:A,0))</f>
        <v>12</v>
      </c>
      <c r="D3591" s="15" t="str">
        <f>INDEX(装备!E:E,MATCH(属性!A3591,装备!A:A,0))</f>
        <v>ring</v>
      </c>
      <c r="E3591" s="14">
        <v>109</v>
      </c>
      <c r="F3591" s="17">
        <f>INT((VLOOKUP($C3591,装备数值,2,0)+VLOOKUP($C3591,装备数值,5,0)*($E3591-1))*VLOOKUP($D3591,系数!$K$2:$O$7,2,0))</f>
        <v>0</v>
      </c>
      <c r="G3591" s="17">
        <f>INT((VLOOKUP($C3591,装备数值,3,0)+VLOOKUP($C3591,装备数值,6,0)*($E3591-1))*VLOOKUP($D3591,系数!$K$2:$O$7,3,0))</f>
        <v>573</v>
      </c>
      <c r="H3591" s="17">
        <f t="shared" si="113"/>
        <v>573</v>
      </c>
      <c r="I3591" s="17">
        <f>INT((VLOOKUP($C3591,装备数值,4,0)+VLOOKUP($C3591,装备数值,7,0)*($E3591-1))*VLOOKUP($D3591,系数!$K$2:$O$7,4,0))</f>
        <v>0</v>
      </c>
      <c r="J3591" s="17">
        <f>INT((VLOOKUP($C3591,装备数值,4,0)+VLOOKUP($C3591,装备数值,7,0)*($E3591-1))*VLOOKUP($D3591,系数!$K$2:$O$7,5,0))</f>
        <v>0</v>
      </c>
      <c r="K3591" s="17">
        <f>INT(VLOOKUP(E3591,强化金币,2,1)*VLOOKUP(INDEX(装备!F:F,MATCH(属性!A3591,装备!A:A,0)),系数!$K$12:$M$15,3,0))</f>
        <v>247500</v>
      </c>
      <c r="L3591" s="17"/>
      <c r="M3591" s="17"/>
      <c r="N3591" s="17"/>
      <c r="O3591" s="17">
        <f>IF(E3591=1,"",VLOOKUP(E3591,系数!$S$2:$AB$12,MATCH(属性!C3591,评级,0),1))</f>
        <v>0</v>
      </c>
    </row>
    <row r="3592" spans="1:15" ht="17.25" thickBot="1" x14ac:dyDescent="0.4">
      <c r="A3592" s="17">
        <f t="shared" si="112"/>
        <v>7100030</v>
      </c>
      <c r="B3592" s="17" t="s">
        <v>50</v>
      </c>
      <c r="C3592" s="15">
        <f>INDEX(装备!G:G,MATCH(属性!A3592,装备!A:A,0))</f>
        <v>12</v>
      </c>
      <c r="D3592" s="15" t="str">
        <f>INDEX(装备!E:E,MATCH(属性!A3592,装备!A:A,0))</f>
        <v>ring</v>
      </c>
      <c r="E3592" s="14">
        <v>110</v>
      </c>
      <c r="F3592" s="17">
        <f>INT((VLOOKUP($C3592,装备数值,2,0)+VLOOKUP($C3592,装备数值,5,0)*($E3592-1))*VLOOKUP($D3592,系数!$K$2:$O$7,2,0))</f>
        <v>0</v>
      </c>
      <c r="G3592" s="17">
        <f>INT((VLOOKUP($C3592,装备数值,3,0)+VLOOKUP($C3592,装备数值,6,0)*($E3592-1))*VLOOKUP($D3592,系数!$K$2:$O$7,3,0))</f>
        <v>577</v>
      </c>
      <c r="H3592" s="17">
        <f t="shared" si="113"/>
        <v>577</v>
      </c>
      <c r="I3592" s="17">
        <f>INT((VLOOKUP($C3592,装备数值,4,0)+VLOOKUP($C3592,装备数值,7,0)*($E3592-1))*VLOOKUP($D3592,系数!$K$2:$O$7,4,0))</f>
        <v>0</v>
      </c>
      <c r="J3592" s="17">
        <f>INT((VLOOKUP($C3592,装备数值,4,0)+VLOOKUP($C3592,装备数值,7,0)*($E3592-1))*VLOOKUP($D3592,系数!$K$2:$O$7,5,0))</f>
        <v>0</v>
      </c>
      <c r="K3592" s="17">
        <f>INT(VLOOKUP(E3592,强化金币,2,1)*VLOOKUP(INDEX(装备!F:F,MATCH(属性!A3592,装备!A:A,0)),系数!$K$12:$M$15,3,0))</f>
        <v>247500</v>
      </c>
      <c r="L3592" s="17"/>
      <c r="M3592" s="17"/>
      <c r="N3592" s="17"/>
      <c r="O3592" s="17">
        <f>IF(E3592=1,"",VLOOKUP(E3592,系数!$S$2:$AB$12,MATCH(属性!C3592,评级,0),1))</f>
        <v>0</v>
      </c>
    </row>
    <row r="3593" spans="1:15" ht="17.25" thickBot="1" x14ac:dyDescent="0.4">
      <c r="A3593" s="17">
        <f t="shared" si="112"/>
        <v>7100030</v>
      </c>
      <c r="B3593" s="17" t="s">
        <v>50</v>
      </c>
      <c r="C3593" s="15">
        <f>INDEX(装备!G:G,MATCH(属性!A3593,装备!A:A,0))</f>
        <v>12</v>
      </c>
      <c r="D3593" s="15" t="str">
        <f>INDEX(装备!E:E,MATCH(属性!A3593,装备!A:A,0))</f>
        <v>ring</v>
      </c>
      <c r="E3593" s="14">
        <v>111</v>
      </c>
      <c r="F3593" s="17">
        <f>INT((VLOOKUP($C3593,装备数值,2,0)+VLOOKUP($C3593,装备数值,5,0)*($E3593-1))*VLOOKUP($D3593,系数!$K$2:$O$7,2,0))</f>
        <v>0</v>
      </c>
      <c r="G3593" s="17">
        <f>INT((VLOOKUP($C3593,装备数值,3,0)+VLOOKUP($C3593,装备数值,6,0)*($E3593-1))*VLOOKUP($D3593,系数!$K$2:$O$7,3,0))</f>
        <v>581</v>
      </c>
      <c r="H3593" s="17">
        <f t="shared" si="113"/>
        <v>581</v>
      </c>
      <c r="I3593" s="17">
        <f>INT((VLOOKUP($C3593,装备数值,4,0)+VLOOKUP($C3593,装备数值,7,0)*($E3593-1))*VLOOKUP($D3593,系数!$K$2:$O$7,4,0))</f>
        <v>0</v>
      </c>
      <c r="J3593" s="17">
        <f>INT((VLOOKUP($C3593,装备数值,4,0)+VLOOKUP($C3593,装备数值,7,0)*($E3593-1))*VLOOKUP($D3593,系数!$K$2:$O$7,5,0))</f>
        <v>0</v>
      </c>
      <c r="K3593" s="17">
        <f>INT(VLOOKUP(E3593,强化金币,2,1)*VLOOKUP(INDEX(装备!F:F,MATCH(属性!A3593,装备!A:A,0)),系数!$K$12:$M$15,3,0))</f>
        <v>247500</v>
      </c>
      <c r="L3593" s="17"/>
      <c r="M3593" s="17"/>
      <c r="N3593" s="17"/>
      <c r="O3593" s="17">
        <f>IF(E3593=1,"",VLOOKUP(E3593,系数!$S$2:$AB$12,MATCH(属性!C3593,评级,0),1))</f>
        <v>0</v>
      </c>
    </row>
    <row r="3594" spans="1:15" ht="17.25" thickBot="1" x14ac:dyDescent="0.4">
      <c r="A3594" s="17">
        <f t="shared" si="112"/>
        <v>7100030</v>
      </c>
      <c r="B3594" s="17" t="s">
        <v>50</v>
      </c>
      <c r="C3594" s="15">
        <f>INDEX(装备!G:G,MATCH(属性!A3594,装备!A:A,0))</f>
        <v>12</v>
      </c>
      <c r="D3594" s="15" t="str">
        <f>INDEX(装备!E:E,MATCH(属性!A3594,装备!A:A,0))</f>
        <v>ring</v>
      </c>
      <c r="E3594" s="14">
        <v>112</v>
      </c>
      <c r="F3594" s="17">
        <f>INT((VLOOKUP($C3594,装备数值,2,0)+VLOOKUP($C3594,装备数值,5,0)*($E3594-1))*VLOOKUP($D3594,系数!$K$2:$O$7,2,0))</f>
        <v>0</v>
      </c>
      <c r="G3594" s="17">
        <f>INT((VLOOKUP($C3594,装备数值,3,0)+VLOOKUP($C3594,装备数值,6,0)*($E3594-1))*VLOOKUP($D3594,系数!$K$2:$O$7,3,0))</f>
        <v>585</v>
      </c>
      <c r="H3594" s="17">
        <f t="shared" si="113"/>
        <v>585</v>
      </c>
      <c r="I3594" s="17">
        <f>INT((VLOOKUP($C3594,装备数值,4,0)+VLOOKUP($C3594,装备数值,7,0)*($E3594-1))*VLOOKUP($D3594,系数!$K$2:$O$7,4,0))</f>
        <v>0</v>
      </c>
      <c r="J3594" s="17">
        <f>INT((VLOOKUP($C3594,装备数值,4,0)+VLOOKUP($C3594,装备数值,7,0)*($E3594-1))*VLOOKUP($D3594,系数!$K$2:$O$7,5,0))</f>
        <v>0</v>
      </c>
      <c r="K3594" s="17">
        <f>INT(VLOOKUP(E3594,强化金币,2,1)*VLOOKUP(INDEX(装备!F:F,MATCH(属性!A3594,装备!A:A,0)),系数!$K$12:$M$15,3,0))</f>
        <v>247500</v>
      </c>
      <c r="L3594" s="17"/>
      <c r="M3594" s="17"/>
      <c r="N3594" s="17"/>
      <c r="O3594" s="17">
        <f>IF(E3594=1,"",VLOOKUP(E3594,系数!$S$2:$AB$12,MATCH(属性!C3594,评级,0),1))</f>
        <v>0</v>
      </c>
    </row>
    <row r="3595" spans="1:15" ht="17.25" thickBot="1" x14ac:dyDescent="0.4">
      <c r="A3595" s="17">
        <f t="shared" si="112"/>
        <v>7100030</v>
      </c>
      <c r="B3595" s="17" t="s">
        <v>50</v>
      </c>
      <c r="C3595" s="15">
        <f>INDEX(装备!G:G,MATCH(属性!A3595,装备!A:A,0))</f>
        <v>12</v>
      </c>
      <c r="D3595" s="15" t="str">
        <f>INDEX(装备!E:E,MATCH(属性!A3595,装备!A:A,0))</f>
        <v>ring</v>
      </c>
      <c r="E3595" s="14">
        <v>113</v>
      </c>
      <c r="F3595" s="17">
        <f>INT((VLOOKUP($C3595,装备数值,2,0)+VLOOKUP($C3595,装备数值,5,0)*($E3595-1))*VLOOKUP($D3595,系数!$K$2:$O$7,2,0))</f>
        <v>0</v>
      </c>
      <c r="G3595" s="17">
        <f>INT((VLOOKUP($C3595,装备数值,3,0)+VLOOKUP($C3595,装备数值,6,0)*($E3595-1))*VLOOKUP($D3595,系数!$K$2:$O$7,3,0))</f>
        <v>589</v>
      </c>
      <c r="H3595" s="17">
        <f t="shared" si="113"/>
        <v>589</v>
      </c>
      <c r="I3595" s="17">
        <f>INT((VLOOKUP($C3595,装备数值,4,0)+VLOOKUP($C3595,装备数值,7,0)*($E3595-1))*VLOOKUP($D3595,系数!$K$2:$O$7,4,0))</f>
        <v>0</v>
      </c>
      <c r="J3595" s="17">
        <f>INT((VLOOKUP($C3595,装备数值,4,0)+VLOOKUP($C3595,装备数值,7,0)*($E3595-1))*VLOOKUP($D3595,系数!$K$2:$O$7,5,0))</f>
        <v>0</v>
      </c>
      <c r="K3595" s="17">
        <f>INT(VLOOKUP(E3595,强化金币,2,1)*VLOOKUP(INDEX(装备!F:F,MATCH(属性!A3595,装备!A:A,0)),系数!$K$12:$M$15,3,0))</f>
        <v>247500</v>
      </c>
      <c r="L3595" s="17"/>
      <c r="M3595" s="17"/>
      <c r="N3595" s="17"/>
      <c r="O3595" s="17">
        <f>IF(E3595=1,"",VLOOKUP(E3595,系数!$S$2:$AB$12,MATCH(属性!C3595,评级,0),1))</f>
        <v>0</v>
      </c>
    </row>
    <row r="3596" spans="1:15" ht="17.25" thickBot="1" x14ac:dyDescent="0.4">
      <c r="A3596" s="17">
        <f t="shared" si="112"/>
        <v>7100030</v>
      </c>
      <c r="B3596" s="17" t="s">
        <v>50</v>
      </c>
      <c r="C3596" s="15">
        <f>INDEX(装备!G:G,MATCH(属性!A3596,装备!A:A,0))</f>
        <v>12</v>
      </c>
      <c r="D3596" s="15" t="str">
        <f>INDEX(装备!E:E,MATCH(属性!A3596,装备!A:A,0))</f>
        <v>ring</v>
      </c>
      <c r="E3596" s="14">
        <v>114</v>
      </c>
      <c r="F3596" s="17">
        <f>INT((VLOOKUP($C3596,装备数值,2,0)+VLOOKUP($C3596,装备数值,5,0)*($E3596-1))*VLOOKUP($D3596,系数!$K$2:$O$7,2,0))</f>
        <v>0</v>
      </c>
      <c r="G3596" s="17">
        <f>INT((VLOOKUP($C3596,装备数值,3,0)+VLOOKUP($C3596,装备数值,6,0)*($E3596-1))*VLOOKUP($D3596,系数!$K$2:$O$7,3,0))</f>
        <v>593</v>
      </c>
      <c r="H3596" s="17">
        <f t="shared" si="113"/>
        <v>593</v>
      </c>
      <c r="I3596" s="17">
        <f>INT((VLOOKUP($C3596,装备数值,4,0)+VLOOKUP($C3596,装备数值,7,0)*($E3596-1))*VLOOKUP($D3596,系数!$K$2:$O$7,4,0))</f>
        <v>0</v>
      </c>
      <c r="J3596" s="17">
        <f>INT((VLOOKUP($C3596,装备数值,4,0)+VLOOKUP($C3596,装备数值,7,0)*($E3596-1))*VLOOKUP($D3596,系数!$K$2:$O$7,5,0))</f>
        <v>0</v>
      </c>
      <c r="K3596" s="17">
        <f>INT(VLOOKUP(E3596,强化金币,2,1)*VLOOKUP(INDEX(装备!F:F,MATCH(属性!A3596,装备!A:A,0)),系数!$K$12:$M$15,3,0))</f>
        <v>247500</v>
      </c>
      <c r="L3596" s="17"/>
      <c r="M3596" s="17"/>
      <c r="N3596" s="17"/>
      <c r="O3596" s="17">
        <f>IF(E3596=1,"",VLOOKUP(E3596,系数!$S$2:$AB$12,MATCH(属性!C3596,评级,0),1))</f>
        <v>0</v>
      </c>
    </row>
    <row r="3597" spans="1:15" ht="17.25" thickBot="1" x14ac:dyDescent="0.4">
      <c r="A3597" s="17">
        <f t="shared" si="112"/>
        <v>7100030</v>
      </c>
      <c r="B3597" s="17" t="s">
        <v>50</v>
      </c>
      <c r="C3597" s="15">
        <f>INDEX(装备!G:G,MATCH(属性!A3597,装备!A:A,0))</f>
        <v>12</v>
      </c>
      <c r="D3597" s="15" t="str">
        <f>INDEX(装备!E:E,MATCH(属性!A3597,装备!A:A,0))</f>
        <v>ring</v>
      </c>
      <c r="E3597" s="14">
        <v>115</v>
      </c>
      <c r="F3597" s="17">
        <f>INT((VLOOKUP($C3597,装备数值,2,0)+VLOOKUP($C3597,装备数值,5,0)*($E3597-1))*VLOOKUP($D3597,系数!$K$2:$O$7,2,0))</f>
        <v>0</v>
      </c>
      <c r="G3597" s="17">
        <f>INT((VLOOKUP($C3597,装备数值,3,0)+VLOOKUP($C3597,装备数值,6,0)*($E3597-1))*VLOOKUP($D3597,系数!$K$2:$O$7,3,0))</f>
        <v>597</v>
      </c>
      <c r="H3597" s="17">
        <f t="shared" si="113"/>
        <v>597</v>
      </c>
      <c r="I3597" s="17">
        <f>INT((VLOOKUP($C3597,装备数值,4,0)+VLOOKUP($C3597,装备数值,7,0)*($E3597-1))*VLOOKUP($D3597,系数!$K$2:$O$7,4,0))</f>
        <v>0</v>
      </c>
      <c r="J3597" s="17">
        <f>INT((VLOOKUP($C3597,装备数值,4,0)+VLOOKUP($C3597,装备数值,7,0)*($E3597-1))*VLOOKUP($D3597,系数!$K$2:$O$7,5,0))</f>
        <v>0</v>
      </c>
      <c r="K3597" s="17">
        <f>INT(VLOOKUP(E3597,强化金币,2,1)*VLOOKUP(INDEX(装备!F:F,MATCH(属性!A3597,装备!A:A,0)),系数!$K$12:$M$15,3,0))</f>
        <v>247500</v>
      </c>
      <c r="L3597" s="17"/>
      <c r="M3597" s="17"/>
      <c r="N3597" s="17"/>
      <c r="O3597" s="17">
        <f>IF(E3597=1,"",VLOOKUP(E3597,系数!$S$2:$AB$12,MATCH(属性!C3597,评级,0),1))</f>
        <v>0</v>
      </c>
    </row>
    <row r="3598" spans="1:15" ht="17.25" thickBot="1" x14ac:dyDescent="0.4">
      <c r="A3598" s="17">
        <f t="shared" si="112"/>
        <v>7100030</v>
      </c>
      <c r="B3598" s="17" t="s">
        <v>50</v>
      </c>
      <c r="C3598" s="15">
        <f>INDEX(装备!G:G,MATCH(属性!A3598,装备!A:A,0))</f>
        <v>12</v>
      </c>
      <c r="D3598" s="15" t="str">
        <f>INDEX(装备!E:E,MATCH(属性!A3598,装备!A:A,0))</f>
        <v>ring</v>
      </c>
      <c r="E3598" s="14">
        <v>116</v>
      </c>
      <c r="F3598" s="17">
        <f>INT((VLOOKUP($C3598,装备数值,2,0)+VLOOKUP($C3598,装备数值,5,0)*($E3598-1))*VLOOKUP($D3598,系数!$K$2:$O$7,2,0))</f>
        <v>0</v>
      </c>
      <c r="G3598" s="17">
        <f>INT((VLOOKUP($C3598,装备数值,3,0)+VLOOKUP($C3598,装备数值,6,0)*($E3598-1))*VLOOKUP($D3598,系数!$K$2:$O$7,3,0))</f>
        <v>601</v>
      </c>
      <c r="H3598" s="17">
        <f t="shared" si="113"/>
        <v>601</v>
      </c>
      <c r="I3598" s="17">
        <f>INT((VLOOKUP($C3598,装备数值,4,0)+VLOOKUP($C3598,装备数值,7,0)*($E3598-1))*VLOOKUP($D3598,系数!$K$2:$O$7,4,0))</f>
        <v>0</v>
      </c>
      <c r="J3598" s="17">
        <f>INT((VLOOKUP($C3598,装备数值,4,0)+VLOOKUP($C3598,装备数值,7,0)*($E3598-1))*VLOOKUP($D3598,系数!$K$2:$O$7,5,0))</f>
        <v>0</v>
      </c>
      <c r="K3598" s="17">
        <f>INT(VLOOKUP(E3598,强化金币,2,1)*VLOOKUP(INDEX(装备!F:F,MATCH(属性!A3598,装备!A:A,0)),系数!$K$12:$M$15,3,0))</f>
        <v>247500</v>
      </c>
      <c r="L3598" s="17"/>
      <c r="M3598" s="17"/>
      <c r="N3598" s="17"/>
      <c r="O3598" s="17">
        <f>IF(E3598=1,"",VLOOKUP(E3598,系数!$S$2:$AB$12,MATCH(属性!C3598,评级,0),1))</f>
        <v>0</v>
      </c>
    </row>
    <row r="3599" spans="1:15" ht="17.25" thickBot="1" x14ac:dyDescent="0.4">
      <c r="A3599" s="17">
        <f t="shared" si="112"/>
        <v>7100030</v>
      </c>
      <c r="B3599" s="17" t="s">
        <v>50</v>
      </c>
      <c r="C3599" s="15">
        <f>INDEX(装备!G:G,MATCH(属性!A3599,装备!A:A,0))</f>
        <v>12</v>
      </c>
      <c r="D3599" s="15" t="str">
        <f>INDEX(装备!E:E,MATCH(属性!A3599,装备!A:A,0))</f>
        <v>ring</v>
      </c>
      <c r="E3599" s="14">
        <v>117</v>
      </c>
      <c r="F3599" s="17">
        <f>INT((VLOOKUP($C3599,装备数值,2,0)+VLOOKUP($C3599,装备数值,5,0)*($E3599-1))*VLOOKUP($D3599,系数!$K$2:$O$7,2,0))</f>
        <v>0</v>
      </c>
      <c r="G3599" s="17">
        <f>INT((VLOOKUP($C3599,装备数值,3,0)+VLOOKUP($C3599,装备数值,6,0)*($E3599-1))*VLOOKUP($D3599,系数!$K$2:$O$7,3,0))</f>
        <v>605</v>
      </c>
      <c r="H3599" s="17">
        <f t="shared" si="113"/>
        <v>605</v>
      </c>
      <c r="I3599" s="17">
        <f>INT((VLOOKUP($C3599,装备数值,4,0)+VLOOKUP($C3599,装备数值,7,0)*($E3599-1))*VLOOKUP($D3599,系数!$K$2:$O$7,4,0))</f>
        <v>0</v>
      </c>
      <c r="J3599" s="17">
        <f>INT((VLOOKUP($C3599,装备数值,4,0)+VLOOKUP($C3599,装备数值,7,0)*($E3599-1))*VLOOKUP($D3599,系数!$K$2:$O$7,5,0))</f>
        <v>0</v>
      </c>
      <c r="K3599" s="17">
        <f>INT(VLOOKUP(E3599,强化金币,2,1)*VLOOKUP(INDEX(装备!F:F,MATCH(属性!A3599,装备!A:A,0)),系数!$K$12:$M$15,3,0))</f>
        <v>247500</v>
      </c>
      <c r="L3599" s="17"/>
      <c r="M3599" s="17"/>
      <c r="N3599" s="17"/>
      <c r="O3599" s="17">
        <f>IF(E3599=1,"",VLOOKUP(E3599,系数!$S$2:$AB$12,MATCH(属性!C3599,评级,0),1))</f>
        <v>0</v>
      </c>
    </row>
    <row r="3600" spans="1:15" ht="17.25" thickBot="1" x14ac:dyDescent="0.4">
      <c r="A3600" s="17">
        <f t="shared" si="112"/>
        <v>7100030</v>
      </c>
      <c r="B3600" s="17" t="s">
        <v>50</v>
      </c>
      <c r="C3600" s="15">
        <f>INDEX(装备!G:G,MATCH(属性!A3600,装备!A:A,0))</f>
        <v>12</v>
      </c>
      <c r="D3600" s="15" t="str">
        <f>INDEX(装备!E:E,MATCH(属性!A3600,装备!A:A,0))</f>
        <v>ring</v>
      </c>
      <c r="E3600" s="14">
        <v>118</v>
      </c>
      <c r="F3600" s="17">
        <f>INT((VLOOKUP($C3600,装备数值,2,0)+VLOOKUP($C3600,装备数值,5,0)*($E3600-1))*VLOOKUP($D3600,系数!$K$2:$O$7,2,0))</f>
        <v>0</v>
      </c>
      <c r="G3600" s="17">
        <f>INT((VLOOKUP($C3600,装备数值,3,0)+VLOOKUP($C3600,装备数值,6,0)*($E3600-1))*VLOOKUP($D3600,系数!$K$2:$O$7,3,0))</f>
        <v>609</v>
      </c>
      <c r="H3600" s="17">
        <f t="shared" si="113"/>
        <v>609</v>
      </c>
      <c r="I3600" s="17">
        <f>INT((VLOOKUP($C3600,装备数值,4,0)+VLOOKUP($C3600,装备数值,7,0)*($E3600-1))*VLOOKUP($D3600,系数!$K$2:$O$7,4,0))</f>
        <v>0</v>
      </c>
      <c r="J3600" s="17">
        <f>INT((VLOOKUP($C3600,装备数值,4,0)+VLOOKUP($C3600,装备数值,7,0)*($E3600-1))*VLOOKUP($D3600,系数!$K$2:$O$7,5,0))</f>
        <v>0</v>
      </c>
      <c r="K3600" s="17">
        <f>INT(VLOOKUP(E3600,强化金币,2,1)*VLOOKUP(INDEX(装备!F:F,MATCH(属性!A3600,装备!A:A,0)),系数!$K$12:$M$15,3,0))</f>
        <v>247500</v>
      </c>
      <c r="L3600" s="17"/>
      <c r="M3600" s="17"/>
      <c r="N3600" s="17"/>
      <c r="O3600" s="17">
        <f>IF(E3600=1,"",VLOOKUP(E3600,系数!$S$2:$AB$12,MATCH(属性!C3600,评级,0),1))</f>
        <v>0</v>
      </c>
    </row>
    <row r="3601" spans="1:15" ht="17.25" thickBot="1" x14ac:dyDescent="0.4">
      <c r="A3601" s="17">
        <f t="shared" si="112"/>
        <v>7100030</v>
      </c>
      <c r="B3601" s="17" t="s">
        <v>50</v>
      </c>
      <c r="C3601" s="15">
        <f>INDEX(装备!G:G,MATCH(属性!A3601,装备!A:A,0))</f>
        <v>12</v>
      </c>
      <c r="D3601" s="15" t="str">
        <f>INDEX(装备!E:E,MATCH(属性!A3601,装备!A:A,0))</f>
        <v>ring</v>
      </c>
      <c r="E3601" s="14">
        <v>119</v>
      </c>
      <c r="F3601" s="17">
        <f>INT((VLOOKUP($C3601,装备数值,2,0)+VLOOKUP($C3601,装备数值,5,0)*($E3601-1))*VLOOKUP($D3601,系数!$K$2:$O$7,2,0))</f>
        <v>0</v>
      </c>
      <c r="G3601" s="17">
        <f>INT((VLOOKUP($C3601,装备数值,3,0)+VLOOKUP($C3601,装备数值,6,0)*($E3601-1))*VLOOKUP($D3601,系数!$K$2:$O$7,3,0))</f>
        <v>613</v>
      </c>
      <c r="H3601" s="17">
        <f t="shared" si="113"/>
        <v>613</v>
      </c>
      <c r="I3601" s="17">
        <f>INT((VLOOKUP($C3601,装备数值,4,0)+VLOOKUP($C3601,装备数值,7,0)*($E3601-1))*VLOOKUP($D3601,系数!$K$2:$O$7,4,0))</f>
        <v>0</v>
      </c>
      <c r="J3601" s="17">
        <f>INT((VLOOKUP($C3601,装备数值,4,0)+VLOOKUP($C3601,装备数值,7,0)*($E3601-1))*VLOOKUP($D3601,系数!$K$2:$O$7,5,0))</f>
        <v>0</v>
      </c>
      <c r="K3601" s="17">
        <f>INT(VLOOKUP(E3601,强化金币,2,1)*VLOOKUP(INDEX(装备!F:F,MATCH(属性!A3601,装备!A:A,0)),系数!$K$12:$M$15,3,0))</f>
        <v>247500</v>
      </c>
      <c r="L3601" s="17"/>
      <c r="M3601" s="17"/>
      <c r="N3601" s="17"/>
      <c r="O3601" s="17">
        <f>IF(E3601=1,"",VLOOKUP(E3601,系数!$S$2:$AB$12,MATCH(属性!C3601,评级,0),1))</f>
        <v>0</v>
      </c>
    </row>
    <row r="3602" spans="1:15" ht="17.25" thickBot="1" x14ac:dyDescent="0.4">
      <c r="A3602" s="17">
        <f t="shared" si="112"/>
        <v>7100030</v>
      </c>
      <c r="B3602" s="17" t="s">
        <v>50</v>
      </c>
      <c r="C3602" s="15">
        <f>INDEX(装备!G:G,MATCH(属性!A3602,装备!A:A,0))</f>
        <v>12</v>
      </c>
      <c r="D3602" s="15" t="str">
        <f>INDEX(装备!E:E,MATCH(属性!A3602,装备!A:A,0))</f>
        <v>ring</v>
      </c>
      <c r="E3602" s="14">
        <v>120</v>
      </c>
      <c r="F3602" s="17">
        <f>INT((VLOOKUP($C3602,装备数值,2,0)+VLOOKUP($C3602,装备数值,5,0)*($E3602-1))*VLOOKUP($D3602,系数!$K$2:$O$7,2,0))</f>
        <v>0</v>
      </c>
      <c r="G3602" s="17">
        <f>INT((VLOOKUP($C3602,装备数值,3,0)+VLOOKUP($C3602,装备数值,6,0)*($E3602-1))*VLOOKUP($D3602,系数!$K$2:$O$7,3,0))</f>
        <v>617</v>
      </c>
      <c r="H3602" s="17">
        <f t="shared" si="113"/>
        <v>617</v>
      </c>
      <c r="I3602" s="17">
        <f>INT((VLOOKUP($C3602,装备数值,4,0)+VLOOKUP($C3602,装备数值,7,0)*($E3602-1))*VLOOKUP($D3602,系数!$K$2:$O$7,4,0))</f>
        <v>0</v>
      </c>
      <c r="J3602" s="17">
        <f>INT((VLOOKUP($C3602,装备数值,4,0)+VLOOKUP($C3602,装备数值,7,0)*($E3602-1))*VLOOKUP($D3602,系数!$K$2:$O$7,5,0))</f>
        <v>0</v>
      </c>
      <c r="K3602" s="17">
        <f>INT(VLOOKUP(E3602,强化金币,2,1)*VLOOKUP(INDEX(装备!F:F,MATCH(属性!A3602,装备!A:A,0)),系数!$K$12:$M$15,3,0))</f>
        <v>247500</v>
      </c>
      <c r="L3602" s="17"/>
      <c r="M3602" s="17"/>
      <c r="N3602" s="17"/>
      <c r="O3602" s="17">
        <f>IF(E3602=1,"",VLOOKUP(E3602,系数!$S$2:$AB$12,MATCH(属性!C3602,评级,0),1))</f>
        <v>0</v>
      </c>
    </row>
    <row r="3603" spans="1:15" ht="17.25" thickBot="1" x14ac:dyDescent="0.4">
      <c r="A3603" s="15">
        <f t="shared" si="112"/>
        <v>7100031</v>
      </c>
      <c r="B3603" s="15" t="s">
        <v>91</v>
      </c>
      <c r="C3603" s="15">
        <f>INDEX(装备!G:G,MATCH(属性!A3603,装备!A:A,0))</f>
        <v>16</v>
      </c>
      <c r="D3603" s="15" t="str">
        <f>INDEX(装备!E:E,MATCH(属性!A3603,装备!A:A,0))</f>
        <v>weapon</v>
      </c>
      <c r="E3603" s="16">
        <v>1</v>
      </c>
      <c r="F3603" s="17">
        <f>INT((VLOOKUP($C3603,装备数值,2,0)+VLOOKUP($C3603,装备数值,5,0)*($E3603-1))*VLOOKUP($D3603,系数!$K$2:$O$7,2,0))</f>
        <v>0</v>
      </c>
      <c r="G3603" s="17">
        <f>INT((VLOOKUP($C3603,装备数值,3,0)+VLOOKUP($C3603,装备数值,6,0)*($E3603-1))*VLOOKUP($D3603,系数!$K$2:$O$7,3,0))</f>
        <v>200</v>
      </c>
      <c r="H3603" s="17">
        <f t="shared" si="113"/>
        <v>200</v>
      </c>
      <c r="I3603" s="17">
        <f>INT((VLOOKUP($C3603,装备数值,4,0)+VLOOKUP($C3603,装备数值,7,0)*($E3603-1))*VLOOKUP($D3603,系数!$K$2:$O$7,4,0))</f>
        <v>0</v>
      </c>
      <c r="J3603" s="17">
        <f>INT((VLOOKUP($C3603,装备数值,4,0)+VLOOKUP($C3603,装备数值,7,0)*($E3603-1))*VLOOKUP($D3603,系数!$K$2:$O$7,5,0))</f>
        <v>0</v>
      </c>
      <c r="K3603" s="17">
        <f>INT(VLOOKUP(E3603,强化金币,2,1)*VLOOKUP(INDEX(装备!F:F,MATCH(属性!A3603,装备!A:A,0)),系数!$K$12:$M$15,3,0))</f>
        <v>50</v>
      </c>
      <c r="L3603" s="17"/>
      <c r="M3603" s="17"/>
      <c r="N3603" s="17"/>
      <c r="O3603" s="17" t="str">
        <f>IF(E3603=1,"",VLOOKUP(E3603,系数!$S$2:$AB$12,MATCH(属性!C3603,评级,0),1))</f>
        <v/>
      </c>
    </row>
    <row r="3604" spans="1:15" ht="17.25" thickBot="1" x14ac:dyDescent="0.4">
      <c r="A3604" s="17">
        <f t="shared" si="112"/>
        <v>7100031</v>
      </c>
      <c r="B3604" s="17" t="s">
        <v>90</v>
      </c>
      <c r="C3604" s="15">
        <f>INDEX(装备!G:G,MATCH(属性!A3604,装备!A:A,0))</f>
        <v>16</v>
      </c>
      <c r="D3604" s="15" t="str">
        <f>INDEX(装备!E:E,MATCH(属性!A3604,装备!A:A,0))</f>
        <v>weapon</v>
      </c>
      <c r="E3604" s="14">
        <v>2</v>
      </c>
      <c r="F3604" s="17">
        <f>INT((VLOOKUP($C3604,装备数值,2,0)+VLOOKUP($C3604,装备数值,5,0)*($E3604-1))*VLOOKUP($D3604,系数!$K$2:$O$7,2,0))</f>
        <v>0</v>
      </c>
      <c r="G3604" s="17">
        <f>INT((VLOOKUP($C3604,装备数值,3,0)+VLOOKUP($C3604,装备数值,6,0)*($E3604-1))*VLOOKUP($D3604,系数!$K$2:$O$7,3,0))</f>
        <v>206</v>
      </c>
      <c r="H3604" s="17">
        <f t="shared" si="113"/>
        <v>206</v>
      </c>
      <c r="I3604" s="17">
        <f>INT((VLOOKUP($C3604,装备数值,4,0)+VLOOKUP($C3604,装备数值,7,0)*($E3604-1))*VLOOKUP($D3604,系数!$K$2:$O$7,4,0))</f>
        <v>0</v>
      </c>
      <c r="J3604" s="17">
        <f>INT((VLOOKUP($C3604,装备数值,4,0)+VLOOKUP($C3604,装备数值,7,0)*($E3604-1))*VLOOKUP($D3604,系数!$K$2:$O$7,5,0))</f>
        <v>0</v>
      </c>
      <c r="K3604" s="17">
        <f>INT(VLOOKUP(E3604,强化金币,2,1)*VLOOKUP(INDEX(装备!F:F,MATCH(属性!A3604,装备!A:A,0)),系数!$K$12:$M$15,3,0))</f>
        <v>80</v>
      </c>
      <c r="L3604" s="17"/>
      <c r="M3604" s="17"/>
      <c r="N3604" s="17"/>
      <c r="O3604" s="17">
        <f>IF(E3604=1,"",VLOOKUP(E3604,系数!$S$2:$AB$12,MATCH(属性!C3604,评级,0),1))</f>
        <v>10</v>
      </c>
    </row>
    <row r="3605" spans="1:15" ht="17.25" thickBot="1" x14ac:dyDescent="0.4">
      <c r="A3605" s="17">
        <f t="shared" si="112"/>
        <v>7100031</v>
      </c>
      <c r="B3605" s="17" t="s">
        <v>90</v>
      </c>
      <c r="C3605" s="15">
        <f>INDEX(装备!G:G,MATCH(属性!A3605,装备!A:A,0))</f>
        <v>16</v>
      </c>
      <c r="D3605" s="15" t="str">
        <f>INDEX(装备!E:E,MATCH(属性!A3605,装备!A:A,0))</f>
        <v>weapon</v>
      </c>
      <c r="E3605" s="14">
        <v>3</v>
      </c>
      <c r="F3605" s="17">
        <f>INT((VLOOKUP($C3605,装备数值,2,0)+VLOOKUP($C3605,装备数值,5,0)*($E3605-1))*VLOOKUP($D3605,系数!$K$2:$O$7,2,0))</f>
        <v>0</v>
      </c>
      <c r="G3605" s="17">
        <f>INT((VLOOKUP($C3605,装备数值,3,0)+VLOOKUP($C3605,装备数值,6,0)*($E3605-1))*VLOOKUP($D3605,系数!$K$2:$O$7,3,0))</f>
        <v>212</v>
      </c>
      <c r="H3605" s="17">
        <f t="shared" si="113"/>
        <v>212</v>
      </c>
      <c r="I3605" s="17">
        <f>INT((VLOOKUP($C3605,装备数值,4,0)+VLOOKUP($C3605,装备数值,7,0)*($E3605-1))*VLOOKUP($D3605,系数!$K$2:$O$7,4,0))</f>
        <v>0</v>
      </c>
      <c r="J3605" s="17">
        <f>INT((VLOOKUP($C3605,装备数值,4,0)+VLOOKUP($C3605,装备数值,7,0)*($E3605-1))*VLOOKUP($D3605,系数!$K$2:$O$7,5,0))</f>
        <v>0</v>
      </c>
      <c r="K3605" s="17">
        <f>INT(VLOOKUP(E3605,强化金币,2,1)*VLOOKUP(INDEX(装备!F:F,MATCH(属性!A3605,装备!A:A,0)),系数!$K$12:$M$15,3,0))</f>
        <v>100</v>
      </c>
      <c r="L3605" s="17"/>
      <c r="M3605" s="17"/>
      <c r="N3605" s="17"/>
      <c r="O3605" s="17">
        <f>IF(E3605=1,"",VLOOKUP(E3605,系数!$S$2:$AB$12,MATCH(属性!C3605,评级,0),1))</f>
        <v>10</v>
      </c>
    </row>
    <row r="3606" spans="1:15" ht="17.25" thickBot="1" x14ac:dyDescent="0.4">
      <c r="A3606" s="17">
        <f t="shared" si="112"/>
        <v>7100031</v>
      </c>
      <c r="B3606" s="17" t="s">
        <v>90</v>
      </c>
      <c r="C3606" s="15">
        <f>INDEX(装备!G:G,MATCH(属性!A3606,装备!A:A,0))</f>
        <v>16</v>
      </c>
      <c r="D3606" s="15" t="str">
        <f>INDEX(装备!E:E,MATCH(属性!A3606,装备!A:A,0))</f>
        <v>weapon</v>
      </c>
      <c r="E3606" s="14">
        <v>4</v>
      </c>
      <c r="F3606" s="17">
        <f>INT((VLOOKUP($C3606,装备数值,2,0)+VLOOKUP($C3606,装备数值,5,0)*($E3606-1))*VLOOKUP($D3606,系数!$K$2:$O$7,2,0))</f>
        <v>0</v>
      </c>
      <c r="G3606" s="17">
        <f>INT((VLOOKUP($C3606,装备数值,3,0)+VLOOKUP($C3606,装备数值,6,0)*($E3606-1))*VLOOKUP($D3606,系数!$K$2:$O$7,3,0))</f>
        <v>218</v>
      </c>
      <c r="H3606" s="17">
        <f t="shared" si="113"/>
        <v>218</v>
      </c>
      <c r="I3606" s="17">
        <f>INT((VLOOKUP($C3606,装备数值,4,0)+VLOOKUP($C3606,装备数值,7,0)*($E3606-1))*VLOOKUP($D3606,系数!$K$2:$O$7,4,0))</f>
        <v>0</v>
      </c>
      <c r="J3606" s="17">
        <f>INT((VLOOKUP($C3606,装备数值,4,0)+VLOOKUP($C3606,装备数值,7,0)*($E3606-1))*VLOOKUP($D3606,系数!$K$2:$O$7,5,0))</f>
        <v>0</v>
      </c>
      <c r="K3606" s="17">
        <f>INT(VLOOKUP(E3606,强化金币,2,1)*VLOOKUP(INDEX(装备!F:F,MATCH(属性!A3606,装备!A:A,0)),系数!$K$12:$M$15,3,0))</f>
        <v>200</v>
      </c>
      <c r="L3606" s="17"/>
      <c r="M3606" s="17"/>
      <c r="N3606" s="17"/>
      <c r="O3606" s="17">
        <f>IF(E3606=1,"",VLOOKUP(E3606,系数!$S$2:$AB$12,MATCH(属性!C3606,评级,0),1))</f>
        <v>10</v>
      </c>
    </row>
    <row r="3607" spans="1:15" ht="17.25" thickBot="1" x14ac:dyDescent="0.4">
      <c r="A3607" s="17">
        <f t="shared" si="112"/>
        <v>7100031</v>
      </c>
      <c r="B3607" s="17" t="s">
        <v>90</v>
      </c>
      <c r="C3607" s="15">
        <f>INDEX(装备!G:G,MATCH(属性!A3607,装备!A:A,0))</f>
        <v>16</v>
      </c>
      <c r="D3607" s="15" t="str">
        <f>INDEX(装备!E:E,MATCH(属性!A3607,装备!A:A,0))</f>
        <v>weapon</v>
      </c>
      <c r="E3607" s="14">
        <v>5</v>
      </c>
      <c r="F3607" s="17">
        <f>INT((VLOOKUP($C3607,装备数值,2,0)+VLOOKUP($C3607,装备数值,5,0)*($E3607-1))*VLOOKUP($D3607,系数!$K$2:$O$7,2,0))</f>
        <v>0</v>
      </c>
      <c r="G3607" s="17">
        <f>INT((VLOOKUP($C3607,装备数值,3,0)+VLOOKUP($C3607,装备数值,6,0)*($E3607-1))*VLOOKUP($D3607,系数!$K$2:$O$7,3,0))</f>
        <v>224</v>
      </c>
      <c r="H3607" s="17">
        <f t="shared" si="113"/>
        <v>224</v>
      </c>
      <c r="I3607" s="17">
        <f>INT((VLOOKUP($C3607,装备数值,4,0)+VLOOKUP($C3607,装备数值,7,0)*($E3607-1))*VLOOKUP($D3607,系数!$K$2:$O$7,4,0))</f>
        <v>0</v>
      </c>
      <c r="J3607" s="17">
        <f>INT((VLOOKUP($C3607,装备数值,4,0)+VLOOKUP($C3607,装备数值,7,0)*($E3607-1))*VLOOKUP($D3607,系数!$K$2:$O$7,5,0))</f>
        <v>0</v>
      </c>
      <c r="K3607" s="17">
        <f>INT(VLOOKUP(E3607,强化金币,2,1)*VLOOKUP(INDEX(装备!F:F,MATCH(属性!A3607,装备!A:A,0)),系数!$K$12:$M$15,3,0))</f>
        <v>300</v>
      </c>
      <c r="L3607" s="17"/>
      <c r="M3607" s="17"/>
      <c r="N3607" s="17"/>
      <c r="O3607" s="17">
        <f>IF(E3607=1,"",VLOOKUP(E3607,系数!$S$2:$AB$12,MATCH(属性!C3607,评级,0),1))</f>
        <v>10</v>
      </c>
    </row>
    <row r="3608" spans="1:15" ht="17.25" thickBot="1" x14ac:dyDescent="0.4">
      <c r="A3608" s="17">
        <f t="shared" si="112"/>
        <v>7100031</v>
      </c>
      <c r="B3608" s="17" t="s">
        <v>90</v>
      </c>
      <c r="C3608" s="15">
        <f>INDEX(装备!G:G,MATCH(属性!A3608,装备!A:A,0))</f>
        <v>16</v>
      </c>
      <c r="D3608" s="15" t="str">
        <f>INDEX(装备!E:E,MATCH(属性!A3608,装备!A:A,0))</f>
        <v>weapon</v>
      </c>
      <c r="E3608" s="14">
        <v>6</v>
      </c>
      <c r="F3608" s="17">
        <f>INT((VLOOKUP($C3608,装备数值,2,0)+VLOOKUP($C3608,装备数值,5,0)*($E3608-1))*VLOOKUP($D3608,系数!$K$2:$O$7,2,0))</f>
        <v>0</v>
      </c>
      <c r="G3608" s="17">
        <f>INT((VLOOKUP($C3608,装备数值,3,0)+VLOOKUP($C3608,装备数值,6,0)*($E3608-1))*VLOOKUP($D3608,系数!$K$2:$O$7,3,0))</f>
        <v>230</v>
      </c>
      <c r="H3608" s="17">
        <f t="shared" si="113"/>
        <v>230</v>
      </c>
      <c r="I3608" s="17">
        <f>INT((VLOOKUP($C3608,装备数值,4,0)+VLOOKUP($C3608,装备数值,7,0)*($E3608-1))*VLOOKUP($D3608,系数!$K$2:$O$7,4,0))</f>
        <v>0</v>
      </c>
      <c r="J3608" s="17">
        <f>INT((VLOOKUP($C3608,装备数值,4,0)+VLOOKUP($C3608,装备数值,7,0)*($E3608-1))*VLOOKUP($D3608,系数!$K$2:$O$7,5,0))</f>
        <v>0</v>
      </c>
      <c r="K3608" s="17">
        <f>INT(VLOOKUP(E3608,强化金币,2,1)*VLOOKUP(INDEX(装备!F:F,MATCH(属性!A3608,装备!A:A,0)),系数!$K$12:$M$15,3,0))</f>
        <v>400</v>
      </c>
      <c r="L3608" s="17"/>
      <c r="M3608" s="17"/>
      <c r="N3608" s="17"/>
      <c r="O3608" s="17">
        <f>IF(E3608=1,"",VLOOKUP(E3608,系数!$S$2:$AB$12,MATCH(属性!C3608,评级,0),1))</f>
        <v>10</v>
      </c>
    </row>
    <row r="3609" spans="1:15" ht="17.25" thickBot="1" x14ac:dyDescent="0.4">
      <c r="A3609" s="17">
        <f t="shared" si="112"/>
        <v>7100031</v>
      </c>
      <c r="B3609" s="17" t="s">
        <v>90</v>
      </c>
      <c r="C3609" s="15">
        <f>INDEX(装备!G:G,MATCH(属性!A3609,装备!A:A,0))</f>
        <v>16</v>
      </c>
      <c r="D3609" s="15" t="str">
        <f>INDEX(装备!E:E,MATCH(属性!A3609,装备!A:A,0))</f>
        <v>weapon</v>
      </c>
      <c r="E3609" s="14">
        <v>7</v>
      </c>
      <c r="F3609" s="17">
        <f>INT((VLOOKUP($C3609,装备数值,2,0)+VLOOKUP($C3609,装备数值,5,0)*($E3609-1))*VLOOKUP($D3609,系数!$K$2:$O$7,2,0))</f>
        <v>0</v>
      </c>
      <c r="G3609" s="17">
        <f>INT((VLOOKUP($C3609,装备数值,3,0)+VLOOKUP($C3609,装备数值,6,0)*($E3609-1))*VLOOKUP($D3609,系数!$K$2:$O$7,3,0))</f>
        <v>236</v>
      </c>
      <c r="H3609" s="17">
        <f t="shared" si="113"/>
        <v>236</v>
      </c>
      <c r="I3609" s="17">
        <f>INT((VLOOKUP($C3609,装备数值,4,0)+VLOOKUP($C3609,装备数值,7,0)*($E3609-1))*VLOOKUP($D3609,系数!$K$2:$O$7,4,0))</f>
        <v>0</v>
      </c>
      <c r="J3609" s="17">
        <f>INT((VLOOKUP($C3609,装备数值,4,0)+VLOOKUP($C3609,装备数值,7,0)*($E3609-1))*VLOOKUP($D3609,系数!$K$2:$O$7,5,0))</f>
        <v>0</v>
      </c>
      <c r="K3609" s="17">
        <f>INT(VLOOKUP(E3609,强化金币,2,1)*VLOOKUP(INDEX(装备!F:F,MATCH(属性!A3609,装备!A:A,0)),系数!$K$12:$M$15,3,0))</f>
        <v>500</v>
      </c>
      <c r="L3609" s="17"/>
      <c r="M3609" s="17"/>
      <c r="N3609" s="17"/>
      <c r="O3609" s="17">
        <f>IF(E3609=1,"",VLOOKUP(E3609,系数!$S$2:$AB$12,MATCH(属性!C3609,评级,0),1))</f>
        <v>10</v>
      </c>
    </row>
    <row r="3610" spans="1:15" ht="17.25" thickBot="1" x14ac:dyDescent="0.4">
      <c r="A3610" s="17">
        <f t="shared" si="112"/>
        <v>7100031</v>
      </c>
      <c r="B3610" s="17" t="s">
        <v>90</v>
      </c>
      <c r="C3610" s="15">
        <f>INDEX(装备!G:G,MATCH(属性!A3610,装备!A:A,0))</f>
        <v>16</v>
      </c>
      <c r="D3610" s="15" t="str">
        <f>INDEX(装备!E:E,MATCH(属性!A3610,装备!A:A,0))</f>
        <v>weapon</v>
      </c>
      <c r="E3610" s="14">
        <v>8</v>
      </c>
      <c r="F3610" s="17">
        <f>INT((VLOOKUP($C3610,装备数值,2,0)+VLOOKUP($C3610,装备数值,5,0)*($E3610-1))*VLOOKUP($D3610,系数!$K$2:$O$7,2,0))</f>
        <v>0</v>
      </c>
      <c r="G3610" s="17">
        <f>INT((VLOOKUP($C3610,装备数值,3,0)+VLOOKUP($C3610,装备数值,6,0)*($E3610-1))*VLOOKUP($D3610,系数!$K$2:$O$7,3,0))</f>
        <v>242</v>
      </c>
      <c r="H3610" s="17">
        <f t="shared" si="113"/>
        <v>242</v>
      </c>
      <c r="I3610" s="17">
        <f>INT((VLOOKUP($C3610,装备数值,4,0)+VLOOKUP($C3610,装备数值,7,0)*($E3610-1))*VLOOKUP($D3610,系数!$K$2:$O$7,4,0))</f>
        <v>0</v>
      </c>
      <c r="J3610" s="17">
        <f>INT((VLOOKUP($C3610,装备数值,4,0)+VLOOKUP($C3610,装备数值,7,0)*($E3610-1))*VLOOKUP($D3610,系数!$K$2:$O$7,5,0))</f>
        <v>0</v>
      </c>
      <c r="K3610" s="17">
        <f>INT(VLOOKUP(E3610,强化金币,2,1)*VLOOKUP(INDEX(装备!F:F,MATCH(属性!A3610,装备!A:A,0)),系数!$K$12:$M$15,3,0))</f>
        <v>600</v>
      </c>
      <c r="L3610" s="17"/>
      <c r="M3610" s="17"/>
      <c r="N3610" s="17"/>
      <c r="O3610" s="17">
        <f>IF(E3610=1,"",VLOOKUP(E3610,系数!$S$2:$AB$12,MATCH(属性!C3610,评级,0),1))</f>
        <v>10</v>
      </c>
    </row>
    <row r="3611" spans="1:15" ht="17.25" thickBot="1" x14ac:dyDescent="0.4">
      <c r="A3611" s="17">
        <f t="shared" si="112"/>
        <v>7100031</v>
      </c>
      <c r="B3611" s="17" t="s">
        <v>90</v>
      </c>
      <c r="C3611" s="15">
        <f>INDEX(装备!G:G,MATCH(属性!A3611,装备!A:A,0))</f>
        <v>16</v>
      </c>
      <c r="D3611" s="15" t="str">
        <f>INDEX(装备!E:E,MATCH(属性!A3611,装备!A:A,0))</f>
        <v>weapon</v>
      </c>
      <c r="E3611" s="14">
        <v>9</v>
      </c>
      <c r="F3611" s="17">
        <f>INT((VLOOKUP($C3611,装备数值,2,0)+VLOOKUP($C3611,装备数值,5,0)*($E3611-1))*VLOOKUP($D3611,系数!$K$2:$O$7,2,0))</f>
        <v>0</v>
      </c>
      <c r="G3611" s="17">
        <f>INT((VLOOKUP($C3611,装备数值,3,0)+VLOOKUP($C3611,装备数值,6,0)*($E3611-1))*VLOOKUP($D3611,系数!$K$2:$O$7,3,0))</f>
        <v>248</v>
      </c>
      <c r="H3611" s="17">
        <f t="shared" si="113"/>
        <v>248</v>
      </c>
      <c r="I3611" s="17">
        <f>INT((VLOOKUP($C3611,装备数值,4,0)+VLOOKUP($C3611,装备数值,7,0)*($E3611-1))*VLOOKUP($D3611,系数!$K$2:$O$7,4,0))</f>
        <v>0</v>
      </c>
      <c r="J3611" s="17">
        <f>INT((VLOOKUP($C3611,装备数值,4,0)+VLOOKUP($C3611,装备数值,7,0)*($E3611-1))*VLOOKUP($D3611,系数!$K$2:$O$7,5,0))</f>
        <v>0</v>
      </c>
      <c r="K3611" s="17">
        <f>INT(VLOOKUP(E3611,强化金币,2,1)*VLOOKUP(INDEX(装备!F:F,MATCH(属性!A3611,装备!A:A,0)),系数!$K$12:$M$15,3,0))</f>
        <v>700</v>
      </c>
      <c r="L3611" s="17"/>
      <c r="M3611" s="17"/>
      <c r="N3611" s="17"/>
      <c r="O3611" s="17">
        <f>IF(E3611=1,"",VLOOKUP(E3611,系数!$S$2:$AB$12,MATCH(属性!C3611,评级,0),1))</f>
        <v>10</v>
      </c>
    </row>
    <row r="3612" spans="1:15" ht="17.25" thickBot="1" x14ac:dyDescent="0.4">
      <c r="A3612" s="17">
        <f t="shared" si="112"/>
        <v>7100031</v>
      </c>
      <c r="B3612" s="17" t="s">
        <v>90</v>
      </c>
      <c r="C3612" s="15">
        <f>INDEX(装备!G:G,MATCH(属性!A3612,装备!A:A,0))</f>
        <v>16</v>
      </c>
      <c r="D3612" s="15" t="str">
        <f>INDEX(装备!E:E,MATCH(属性!A3612,装备!A:A,0))</f>
        <v>weapon</v>
      </c>
      <c r="E3612" s="14">
        <v>10</v>
      </c>
      <c r="F3612" s="17">
        <f>INT((VLOOKUP($C3612,装备数值,2,0)+VLOOKUP($C3612,装备数值,5,0)*($E3612-1))*VLOOKUP($D3612,系数!$K$2:$O$7,2,0))</f>
        <v>0</v>
      </c>
      <c r="G3612" s="17">
        <f>INT((VLOOKUP($C3612,装备数值,3,0)+VLOOKUP($C3612,装备数值,6,0)*($E3612-1))*VLOOKUP($D3612,系数!$K$2:$O$7,3,0))</f>
        <v>254</v>
      </c>
      <c r="H3612" s="17">
        <f t="shared" si="113"/>
        <v>254</v>
      </c>
      <c r="I3612" s="17">
        <f>INT((VLOOKUP($C3612,装备数值,4,0)+VLOOKUP($C3612,装备数值,7,0)*($E3612-1))*VLOOKUP($D3612,系数!$K$2:$O$7,4,0))</f>
        <v>0</v>
      </c>
      <c r="J3612" s="17">
        <f>INT((VLOOKUP($C3612,装备数值,4,0)+VLOOKUP($C3612,装备数值,7,0)*($E3612-1))*VLOOKUP($D3612,系数!$K$2:$O$7,5,0))</f>
        <v>0</v>
      </c>
      <c r="K3612" s="17">
        <f>INT(VLOOKUP(E3612,强化金币,2,1)*VLOOKUP(INDEX(装备!F:F,MATCH(属性!A3612,装备!A:A,0)),系数!$K$12:$M$15,3,0))</f>
        <v>800</v>
      </c>
      <c r="L3612" s="17"/>
      <c r="M3612" s="17"/>
      <c r="N3612" s="17"/>
      <c r="O3612" s="17">
        <f>IF(E3612=1,"",VLOOKUP(E3612,系数!$S$2:$AB$12,MATCH(属性!C3612,评级,0),1))</f>
        <v>20</v>
      </c>
    </row>
    <row r="3613" spans="1:15" ht="17.25" thickBot="1" x14ac:dyDescent="0.4">
      <c r="A3613" s="17">
        <f t="shared" si="112"/>
        <v>7100031</v>
      </c>
      <c r="B3613" s="17" t="s">
        <v>90</v>
      </c>
      <c r="C3613" s="15">
        <f>INDEX(装备!G:G,MATCH(属性!A3613,装备!A:A,0))</f>
        <v>16</v>
      </c>
      <c r="D3613" s="15" t="str">
        <f>INDEX(装备!E:E,MATCH(属性!A3613,装备!A:A,0))</f>
        <v>weapon</v>
      </c>
      <c r="E3613" s="14">
        <v>11</v>
      </c>
      <c r="F3613" s="17">
        <f>INT((VLOOKUP($C3613,装备数值,2,0)+VLOOKUP($C3613,装备数值,5,0)*($E3613-1))*VLOOKUP($D3613,系数!$K$2:$O$7,2,0))</f>
        <v>0</v>
      </c>
      <c r="G3613" s="17">
        <f>INT((VLOOKUP($C3613,装备数值,3,0)+VLOOKUP($C3613,装备数值,6,0)*($E3613-1))*VLOOKUP($D3613,系数!$K$2:$O$7,3,0))</f>
        <v>260</v>
      </c>
      <c r="H3613" s="17">
        <f t="shared" si="113"/>
        <v>260</v>
      </c>
      <c r="I3613" s="17">
        <f>INT((VLOOKUP($C3613,装备数值,4,0)+VLOOKUP($C3613,装备数值,7,0)*($E3613-1))*VLOOKUP($D3613,系数!$K$2:$O$7,4,0))</f>
        <v>0</v>
      </c>
      <c r="J3613" s="17">
        <f>INT((VLOOKUP($C3613,装备数值,4,0)+VLOOKUP($C3613,装备数值,7,0)*($E3613-1))*VLOOKUP($D3613,系数!$K$2:$O$7,5,0))</f>
        <v>0</v>
      </c>
      <c r="K3613" s="17">
        <f>INT(VLOOKUP(E3613,强化金币,2,1)*VLOOKUP(INDEX(装备!F:F,MATCH(属性!A3613,装备!A:A,0)),系数!$K$12:$M$15,3,0))</f>
        <v>900</v>
      </c>
      <c r="L3613" s="17"/>
      <c r="M3613" s="17"/>
      <c r="N3613" s="17"/>
      <c r="O3613" s="17">
        <f>IF(E3613=1,"",VLOOKUP(E3613,系数!$S$2:$AB$12,MATCH(属性!C3613,评级,0),1))</f>
        <v>20</v>
      </c>
    </row>
    <row r="3614" spans="1:15" ht="17.25" thickBot="1" x14ac:dyDescent="0.4">
      <c r="A3614" s="17">
        <f t="shared" si="112"/>
        <v>7100031</v>
      </c>
      <c r="B3614" s="17" t="s">
        <v>90</v>
      </c>
      <c r="C3614" s="15">
        <f>INDEX(装备!G:G,MATCH(属性!A3614,装备!A:A,0))</f>
        <v>16</v>
      </c>
      <c r="D3614" s="15" t="str">
        <f>INDEX(装备!E:E,MATCH(属性!A3614,装备!A:A,0))</f>
        <v>weapon</v>
      </c>
      <c r="E3614" s="14">
        <v>12</v>
      </c>
      <c r="F3614" s="17">
        <f>INT((VLOOKUP($C3614,装备数值,2,0)+VLOOKUP($C3614,装备数值,5,0)*($E3614-1))*VLOOKUP($D3614,系数!$K$2:$O$7,2,0))</f>
        <v>0</v>
      </c>
      <c r="G3614" s="17">
        <f>INT((VLOOKUP($C3614,装备数值,3,0)+VLOOKUP($C3614,装备数值,6,0)*($E3614-1))*VLOOKUP($D3614,系数!$K$2:$O$7,3,0))</f>
        <v>266</v>
      </c>
      <c r="H3614" s="17">
        <f t="shared" si="113"/>
        <v>266</v>
      </c>
      <c r="I3614" s="17">
        <f>INT((VLOOKUP($C3614,装备数值,4,0)+VLOOKUP($C3614,装备数值,7,0)*($E3614-1))*VLOOKUP($D3614,系数!$K$2:$O$7,4,0))</f>
        <v>0</v>
      </c>
      <c r="J3614" s="17">
        <f>INT((VLOOKUP($C3614,装备数值,4,0)+VLOOKUP($C3614,装备数值,7,0)*($E3614-1))*VLOOKUP($D3614,系数!$K$2:$O$7,5,0))</f>
        <v>0</v>
      </c>
      <c r="K3614" s="17">
        <f>INT(VLOOKUP(E3614,强化金币,2,1)*VLOOKUP(INDEX(装备!F:F,MATCH(属性!A3614,装备!A:A,0)),系数!$K$12:$M$15,3,0))</f>
        <v>1000</v>
      </c>
      <c r="L3614" s="17"/>
      <c r="M3614" s="17"/>
      <c r="N3614" s="17"/>
      <c r="O3614" s="17">
        <f>IF(E3614=1,"",VLOOKUP(E3614,系数!$S$2:$AB$12,MATCH(属性!C3614,评级,0),1))</f>
        <v>20</v>
      </c>
    </row>
    <row r="3615" spans="1:15" ht="17.25" thickBot="1" x14ac:dyDescent="0.4">
      <c r="A3615" s="17">
        <f t="shared" si="112"/>
        <v>7100031</v>
      </c>
      <c r="B3615" s="17" t="s">
        <v>90</v>
      </c>
      <c r="C3615" s="15">
        <f>INDEX(装备!G:G,MATCH(属性!A3615,装备!A:A,0))</f>
        <v>16</v>
      </c>
      <c r="D3615" s="15" t="str">
        <f>INDEX(装备!E:E,MATCH(属性!A3615,装备!A:A,0))</f>
        <v>weapon</v>
      </c>
      <c r="E3615" s="14">
        <v>13</v>
      </c>
      <c r="F3615" s="17">
        <f>INT((VLOOKUP($C3615,装备数值,2,0)+VLOOKUP($C3615,装备数值,5,0)*($E3615-1))*VLOOKUP($D3615,系数!$K$2:$O$7,2,0))</f>
        <v>0</v>
      </c>
      <c r="G3615" s="17">
        <f>INT((VLOOKUP($C3615,装备数值,3,0)+VLOOKUP($C3615,装备数值,6,0)*($E3615-1))*VLOOKUP($D3615,系数!$K$2:$O$7,3,0))</f>
        <v>272</v>
      </c>
      <c r="H3615" s="17">
        <f t="shared" si="113"/>
        <v>272</v>
      </c>
      <c r="I3615" s="17">
        <f>INT((VLOOKUP($C3615,装备数值,4,0)+VLOOKUP($C3615,装备数值,7,0)*($E3615-1))*VLOOKUP($D3615,系数!$K$2:$O$7,4,0))</f>
        <v>0</v>
      </c>
      <c r="J3615" s="17">
        <f>INT((VLOOKUP($C3615,装备数值,4,0)+VLOOKUP($C3615,装备数值,7,0)*($E3615-1))*VLOOKUP($D3615,系数!$K$2:$O$7,5,0))</f>
        <v>0</v>
      </c>
      <c r="K3615" s="17">
        <f>INT(VLOOKUP(E3615,强化金币,2,1)*VLOOKUP(INDEX(装备!F:F,MATCH(属性!A3615,装备!A:A,0)),系数!$K$12:$M$15,3,0))</f>
        <v>1200</v>
      </c>
      <c r="L3615" s="17"/>
      <c r="M3615" s="17"/>
      <c r="N3615" s="17"/>
      <c r="O3615" s="17">
        <f>IF(E3615=1,"",VLOOKUP(E3615,系数!$S$2:$AB$12,MATCH(属性!C3615,评级,0),1))</f>
        <v>20</v>
      </c>
    </row>
    <row r="3616" spans="1:15" ht="17.25" thickBot="1" x14ac:dyDescent="0.4">
      <c r="A3616" s="17">
        <f t="shared" si="112"/>
        <v>7100031</v>
      </c>
      <c r="B3616" s="17" t="s">
        <v>90</v>
      </c>
      <c r="C3616" s="15">
        <f>INDEX(装备!G:G,MATCH(属性!A3616,装备!A:A,0))</f>
        <v>16</v>
      </c>
      <c r="D3616" s="15" t="str">
        <f>INDEX(装备!E:E,MATCH(属性!A3616,装备!A:A,0))</f>
        <v>weapon</v>
      </c>
      <c r="E3616" s="14">
        <v>14</v>
      </c>
      <c r="F3616" s="17">
        <f>INT((VLOOKUP($C3616,装备数值,2,0)+VLOOKUP($C3616,装备数值,5,0)*($E3616-1))*VLOOKUP($D3616,系数!$K$2:$O$7,2,0))</f>
        <v>0</v>
      </c>
      <c r="G3616" s="17">
        <f>INT((VLOOKUP($C3616,装备数值,3,0)+VLOOKUP($C3616,装备数值,6,0)*($E3616-1))*VLOOKUP($D3616,系数!$K$2:$O$7,3,0))</f>
        <v>278</v>
      </c>
      <c r="H3616" s="17">
        <f t="shared" si="113"/>
        <v>278</v>
      </c>
      <c r="I3616" s="17">
        <f>INT((VLOOKUP($C3616,装备数值,4,0)+VLOOKUP($C3616,装备数值,7,0)*($E3616-1))*VLOOKUP($D3616,系数!$K$2:$O$7,4,0))</f>
        <v>0</v>
      </c>
      <c r="J3616" s="17">
        <f>INT((VLOOKUP($C3616,装备数值,4,0)+VLOOKUP($C3616,装备数值,7,0)*($E3616-1))*VLOOKUP($D3616,系数!$K$2:$O$7,5,0))</f>
        <v>0</v>
      </c>
      <c r="K3616" s="17">
        <f>INT(VLOOKUP(E3616,强化金币,2,1)*VLOOKUP(INDEX(装备!F:F,MATCH(属性!A3616,装备!A:A,0)),系数!$K$12:$M$15,3,0))</f>
        <v>1400</v>
      </c>
      <c r="L3616" s="17"/>
      <c r="M3616" s="17"/>
      <c r="N3616" s="17"/>
      <c r="O3616" s="17">
        <f>IF(E3616=1,"",VLOOKUP(E3616,系数!$S$2:$AB$12,MATCH(属性!C3616,评级,0),1))</f>
        <v>20</v>
      </c>
    </row>
    <row r="3617" spans="1:15" ht="17.25" thickBot="1" x14ac:dyDescent="0.4">
      <c r="A3617" s="17">
        <f t="shared" si="112"/>
        <v>7100031</v>
      </c>
      <c r="B3617" s="17" t="s">
        <v>90</v>
      </c>
      <c r="C3617" s="15">
        <f>INDEX(装备!G:G,MATCH(属性!A3617,装备!A:A,0))</f>
        <v>16</v>
      </c>
      <c r="D3617" s="15" t="str">
        <f>INDEX(装备!E:E,MATCH(属性!A3617,装备!A:A,0))</f>
        <v>weapon</v>
      </c>
      <c r="E3617" s="14">
        <v>15</v>
      </c>
      <c r="F3617" s="17">
        <f>INT((VLOOKUP($C3617,装备数值,2,0)+VLOOKUP($C3617,装备数值,5,0)*($E3617-1))*VLOOKUP($D3617,系数!$K$2:$O$7,2,0))</f>
        <v>0</v>
      </c>
      <c r="G3617" s="17">
        <f>INT((VLOOKUP($C3617,装备数值,3,0)+VLOOKUP($C3617,装备数值,6,0)*($E3617-1))*VLOOKUP($D3617,系数!$K$2:$O$7,3,0))</f>
        <v>284</v>
      </c>
      <c r="H3617" s="17">
        <f t="shared" si="113"/>
        <v>284</v>
      </c>
      <c r="I3617" s="17">
        <f>INT((VLOOKUP($C3617,装备数值,4,0)+VLOOKUP($C3617,装备数值,7,0)*($E3617-1))*VLOOKUP($D3617,系数!$K$2:$O$7,4,0))</f>
        <v>0</v>
      </c>
      <c r="J3617" s="17">
        <f>INT((VLOOKUP($C3617,装备数值,4,0)+VLOOKUP($C3617,装备数值,7,0)*($E3617-1))*VLOOKUP($D3617,系数!$K$2:$O$7,5,0))</f>
        <v>0</v>
      </c>
      <c r="K3617" s="17">
        <f>INT(VLOOKUP(E3617,强化金币,2,1)*VLOOKUP(INDEX(装备!F:F,MATCH(属性!A3617,装备!A:A,0)),系数!$K$12:$M$15,3,0))</f>
        <v>1600</v>
      </c>
      <c r="L3617" s="17"/>
      <c r="M3617" s="17"/>
      <c r="N3617" s="17"/>
      <c r="O3617" s="17">
        <f>IF(E3617=1,"",VLOOKUP(E3617,系数!$S$2:$AB$12,MATCH(属性!C3617,评级,0),1))</f>
        <v>20</v>
      </c>
    </row>
    <row r="3618" spans="1:15" ht="17.25" thickBot="1" x14ac:dyDescent="0.4">
      <c r="A3618" s="17">
        <f t="shared" si="112"/>
        <v>7100031</v>
      </c>
      <c r="B3618" s="17" t="s">
        <v>90</v>
      </c>
      <c r="C3618" s="15">
        <f>INDEX(装备!G:G,MATCH(属性!A3618,装备!A:A,0))</f>
        <v>16</v>
      </c>
      <c r="D3618" s="15" t="str">
        <f>INDEX(装备!E:E,MATCH(属性!A3618,装备!A:A,0))</f>
        <v>weapon</v>
      </c>
      <c r="E3618" s="14">
        <v>16</v>
      </c>
      <c r="F3618" s="17">
        <f>INT((VLOOKUP($C3618,装备数值,2,0)+VLOOKUP($C3618,装备数值,5,0)*($E3618-1))*VLOOKUP($D3618,系数!$K$2:$O$7,2,0))</f>
        <v>0</v>
      </c>
      <c r="G3618" s="17">
        <f>INT((VLOOKUP($C3618,装备数值,3,0)+VLOOKUP($C3618,装备数值,6,0)*($E3618-1))*VLOOKUP($D3618,系数!$K$2:$O$7,3,0))</f>
        <v>290</v>
      </c>
      <c r="H3618" s="17">
        <f t="shared" si="113"/>
        <v>290</v>
      </c>
      <c r="I3618" s="17">
        <f>INT((VLOOKUP($C3618,装备数值,4,0)+VLOOKUP($C3618,装备数值,7,0)*($E3618-1))*VLOOKUP($D3618,系数!$K$2:$O$7,4,0))</f>
        <v>0</v>
      </c>
      <c r="J3618" s="17">
        <f>INT((VLOOKUP($C3618,装备数值,4,0)+VLOOKUP($C3618,装备数值,7,0)*($E3618-1))*VLOOKUP($D3618,系数!$K$2:$O$7,5,0))</f>
        <v>0</v>
      </c>
      <c r="K3618" s="17">
        <f>INT(VLOOKUP(E3618,强化金币,2,1)*VLOOKUP(INDEX(装备!F:F,MATCH(属性!A3618,装备!A:A,0)),系数!$K$12:$M$15,3,0))</f>
        <v>1800</v>
      </c>
      <c r="L3618" s="17"/>
      <c r="M3618" s="17"/>
      <c r="N3618" s="17"/>
      <c r="O3618" s="17">
        <f>IF(E3618=1,"",VLOOKUP(E3618,系数!$S$2:$AB$12,MATCH(属性!C3618,评级,0),1))</f>
        <v>20</v>
      </c>
    </row>
    <row r="3619" spans="1:15" ht="17.25" thickBot="1" x14ac:dyDescent="0.4">
      <c r="A3619" s="17">
        <f t="shared" si="112"/>
        <v>7100031</v>
      </c>
      <c r="B3619" s="17" t="s">
        <v>90</v>
      </c>
      <c r="C3619" s="15">
        <f>INDEX(装备!G:G,MATCH(属性!A3619,装备!A:A,0))</f>
        <v>16</v>
      </c>
      <c r="D3619" s="15" t="str">
        <f>INDEX(装备!E:E,MATCH(属性!A3619,装备!A:A,0))</f>
        <v>weapon</v>
      </c>
      <c r="E3619" s="14">
        <v>17</v>
      </c>
      <c r="F3619" s="17">
        <f>INT((VLOOKUP($C3619,装备数值,2,0)+VLOOKUP($C3619,装备数值,5,0)*($E3619-1))*VLOOKUP($D3619,系数!$K$2:$O$7,2,0))</f>
        <v>0</v>
      </c>
      <c r="G3619" s="17">
        <f>INT((VLOOKUP($C3619,装备数值,3,0)+VLOOKUP($C3619,装备数值,6,0)*($E3619-1))*VLOOKUP($D3619,系数!$K$2:$O$7,3,0))</f>
        <v>296</v>
      </c>
      <c r="H3619" s="17">
        <f t="shared" si="113"/>
        <v>296</v>
      </c>
      <c r="I3619" s="17">
        <f>INT((VLOOKUP($C3619,装备数值,4,0)+VLOOKUP($C3619,装备数值,7,0)*($E3619-1))*VLOOKUP($D3619,系数!$K$2:$O$7,4,0))</f>
        <v>0</v>
      </c>
      <c r="J3619" s="17">
        <f>INT((VLOOKUP($C3619,装备数值,4,0)+VLOOKUP($C3619,装备数值,7,0)*($E3619-1))*VLOOKUP($D3619,系数!$K$2:$O$7,5,0))</f>
        <v>0</v>
      </c>
      <c r="K3619" s="17">
        <f>INT(VLOOKUP(E3619,强化金币,2,1)*VLOOKUP(INDEX(装备!F:F,MATCH(属性!A3619,装备!A:A,0)),系数!$K$12:$M$15,3,0))</f>
        <v>2000</v>
      </c>
      <c r="L3619" s="17"/>
      <c r="M3619" s="17"/>
      <c r="N3619" s="17"/>
      <c r="O3619" s="17">
        <f>IF(E3619=1,"",VLOOKUP(E3619,系数!$S$2:$AB$12,MATCH(属性!C3619,评级,0),1))</f>
        <v>20</v>
      </c>
    </row>
    <row r="3620" spans="1:15" ht="17.25" thickBot="1" x14ac:dyDescent="0.4">
      <c r="A3620" s="17">
        <f t="shared" si="112"/>
        <v>7100031</v>
      </c>
      <c r="B3620" s="17" t="s">
        <v>90</v>
      </c>
      <c r="C3620" s="15">
        <f>INDEX(装备!G:G,MATCH(属性!A3620,装备!A:A,0))</f>
        <v>16</v>
      </c>
      <c r="D3620" s="15" t="str">
        <f>INDEX(装备!E:E,MATCH(属性!A3620,装备!A:A,0))</f>
        <v>weapon</v>
      </c>
      <c r="E3620" s="14">
        <v>18</v>
      </c>
      <c r="F3620" s="17">
        <f>INT((VLOOKUP($C3620,装备数值,2,0)+VLOOKUP($C3620,装备数值,5,0)*($E3620-1))*VLOOKUP($D3620,系数!$K$2:$O$7,2,0))</f>
        <v>0</v>
      </c>
      <c r="G3620" s="17">
        <f>INT((VLOOKUP($C3620,装备数值,3,0)+VLOOKUP($C3620,装备数值,6,0)*($E3620-1))*VLOOKUP($D3620,系数!$K$2:$O$7,3,0))</f>
        <v>302</v>
      </c>
      <c r="H3620" s="17">
        <f t="shared" si="113"/>
        <v>302</v>
      </c>
      <c r="I3620" s="17">
        <f>INT((VLOOKUP($C3620,装备数值,4,0)+VLOOKUP($C3620,装备数值,7,0)*($E3620-1))*VLOOKUP($D3620,系数!$K$2:$O$7,4,0))</f>
        <v>0</v>
      </c>
      <c r="J3620" s="17">
        <f>INT((VLOOKUP($C3620,装备数值,4,0)+VLOOKUP($C3620,装备数值,7,0)*($E3620-1))*VLOOKUP($D3620,系数!$K$2:$O$7,5,0))</f>
        <v>0</v>
      </c>
      <c r="K3620" s="17">
        <f>INT(VLOOKUP(E3620,强化金币,2,1)*VLOOKUP(INDEX(装备!F:F,MATCH(属性!A3620,装备!A:A,0)),系数!$K$12:$M$15,3,0))</f>
        <v>2200</v>
      </c>
      <c r="L3620" s="17"/>
      <c r="M3620" s="17"/>
      <c r="N3620" s="17"/>
      <c r="O3620" s="17">
        <f>IF(E3620=1,"",VLOOKUP(E3620,系数!$S$2:$AB$12,MATCH(属性!C3620,评级,0),1))</f>
        <v>20</v>
      </c>
    </row>
    <row r="3621" spans="1:15" ht="17.25" thickBot="1" x14ac:dyDescent="0.4">
      <c r="A3621" s="17">
        <f t="shared" si="112"/>
        <v>7100031</v>
      </c>
      <c r="B3621" s="17" t="s">
        <v>90</v>
      </c>
      <c r="C3621" s="15">
        <f>INDEX(装备!G:G,MATCH(属性!A3621,装备!A:A,0))</f>
        <v>16</v>
      </c>
      <c r="D3621" s="15" t="str">
        <f>INDEX(装备!E:E,MATCH(属性!A3621,装备!A:A,0))</f>
        <v>weapon</v>
      </c>
      <c r="E3621" s="14">
        <v>19</v>
      </c>
      <c r="F3621" s="17">
        <f>INT((VLOOKUP($C3621,装备数值,2,0)+VLOOKUP($C3621,装备数值,5,0)*($E3621-1))*VLOOKUP($D3621,系数!$K$2:$O$7,2,0))</f>
        <v>0</v>
      </c>
      <c r="G3621" s="17">
        <f>INT((VLOOKUP($C3621,装备数值,3,0)+VLOOKUP($C3621,装备数值,6,0)*($E3621-1))*VLOOKUP($D3621,系数!$K$2:$O$7,3,0))</f>
        <v>308</v>
      </c>
      <c r="H3621" s="17">
        <f t="shared" si="113"/>
        <v>308</v>
      </c>
      <c r="I3621" s="17">
        <f>INT((VLOOKUP($C3621,装备数值,4,0)+VLOOKUP($C3621,装备数值,7,0)*($E3621-1))*VLOOKUP($D3621,系数!$K$2:$O$7,4,0))</f>
        <v>0</v>
      </c>
      <c r="J3621" s="17">
        <f>INT((VLOOKUP($C3621,装备数值,4,0)+VLOOKUP($C3621,装备数值,7,0)*($E3621-1))*VLOOKUP($D3621,系数!$K$2:$O$7,5,0))</f>
        <v>0</v>
      </c>
      <c r="K3621" s="17">
        <f>INT(VLOOKUP(E3621,强化金币,2,1)*VLOOKUP(INDEX(装备!F:F,MATCH(属性!A3621,装备!A:A,0)),系数!$K$12:$M$15,3,0))</f>
        <v>2400</v>
      </c>
      <c r="L3621" s="17"/>
      <c r="M3621" s="17"/>
      <c r="N3621" s="17"/>
      <c r="O3621" s="17">
        <f>IF(E3621=1,"",VLOOKUP(E3621,系数!$S$2:$AB$12,MATCH(属性!C3621,评级,0),1))</f>
        <v>20</v>
      </c>
    </row>
    <row r="3622" spans="1:15" ht="17.25" thickBot="1" x14ac:dyDescent="0.4">
      <c r="A3622" s="17">
        <f t="shared" si="112"/>
        <v>7100031</v>
      </c>
      <c r="B3622" s="17" t="s">
        <v>90</v>
      </c>
      <c r="C3622" s="15">
        <f>INDEX(装备!G:G,MATCH(属性!A3622,装备!A:A,0))</f>
        <v>16</v>
      </c>
      <c r="D3622" s="15" t="str">
        <f>INDEX(装备!E:E,MATCH(属性!A3622,装备!A:A,0))</f>
        <v>weapon</v>
      </c>
      <c r="E3622" s="14">
        <v>20</v>
      </c>
      <c r="F3622" s="17">
        <f>INT((VLOOKUP($C3622,装备数值,2,0)+VLOOKUP($C3622,装备数值,5,0)*($E3622-1))*VLOOKUP($D3622,系数!$K$2:$O$7,2,0))</f>
        <v>0</v>
      </c>
      <c r="G3622" s="17">
        <f>INT((VLOOKUP($C3622,装备数值,3,0)+VLOOKUP($C3622,装备数值,6,0)*($E3622-1))*VLOOKUP($D3622,系数!$K$2:$O$7,3,0))</f>
        <v>314</v>
      </c>
      <c r="H3622" s="17">
        <f t="shared" si="113"/>
        <v>314</v>
      </c>
      <c r="I3622" s="17">
        <f>INT((VLOOKUP($C3622,装备数值,4,0)+VLOOKUP($C3622,装备数值,7,0)*($E3622-1))*VLOOKUP($D3622,系数!$K$2:$O$7,4,0))</f>
        <v>0</v>
      </c>
      <c r="J3622" s="17">
        <f>INT((VLOOKUP($C3622,装备数值,4,0)+VLOOKUP($C3622,装备数值,7,0)*($E3622-1))*VLOOKUP($D3622,系数!$K$2:$O$7,5,0))</f>
        <v>0</v>
      </c>
      <c r="K3622" s="17">
        <f>INT(VLOOKUP(E3622,强化金币,2,1)*VLOOKUP(INDEX(装备!F:F,MATCH(属性!A3622,装备!A:A,0)),系数!$K$12:$M$15,3,0))</f>
        <v>2600</v>
      </c>
      <c r="L3622" s="17"/>
      <c r="M3622" s="17"/>
      <c r="N3622" s="17"/>
      <c r="O3622" s="17">
        <f>IF(E3622=1,"",VLOOKUP(E3622,系数!$S$2:$AB$12,MATCH(属性!C3622,评级,0),1))</f>
        <v>30</v>
      </c>
    </row>
    <row r="3623" spans="1:15" ht="17.25" thickBot="1" x14ac:dyDescent="0.4">
      <c r="A3623" s="17">
        <f t="shared" si="112"/>
        <v>7100031</v>
      </c>
      <c r="B3623" s="17" t="s">
        <v>90</v>
      </c>
      <c r="C3623" s="15">
        <f>INDEX(装备!G:G,MATCH(属性!A3623,装备!A:A,0))</f>
        <v>16</v>
      </c>
      <c r="D3623" s="15" t="str">
        <f>INDEX(装备!E:E,MATCH(属性!A3623,装备!A:A,0))</f>
        <v>weapon</v>
      </c>
      <c r="E3623" s="14">
        <v>21</v>
      </c>
      <c r="F3623" s="17">
        <f>INT((VLOOKUP($C3623,装备数值,2,0)+VLOOKUP($C3623,装备数值,5,0)*($E3623-1))*VLOOKUP($D3623,系数!$K$2:$O$7,2,0))</f>
        <v>0</v>
      </c>
      <c r="G3623" s="17">
        <f>INT((VLOOKUP($C3623,装备数值,3,0)+VLOOKUP($C3623,装备数值,6,0)*($E3623-1))*VLOOKUP($D3623,系数!$K$2:$O$7,3,0))</f>
        <v>320</v>
      </c>
      <c r="H3623" s="17">
        <f t="shared" si="113"/>
        <v>320</v>
      </c>
      <c r="I3623" s="17">
        <f>INT((VLOOKUP($C3623,装备数值,4,0)+VLOOKUP($C3623,装备数值,7,0)*($E3623-1))*VLOOKUP($D3623,系数!$K$2:$O$7,4,0))</f>
        <v>0</v>
      </c>
      <c r="J3623" s="17">
        <f>INT((VLOOKUP($C3623,装备数值,4,0)+VLOOKUP($C3623,装备数值,7,0)*($E3623-1))*VLOOKUP($D3623,系数!$K$2:$O$7,5,0))</f>
        <v>0</v>
      </c>
      <c r="K3623" s="17">
        <f>INT(VLOOKUP(E3623,强化金币,2,1)*VLOOKUP(INDEX(装备!F:F,MATCH(属性!A3623,装备!A:A,0)),系数!$K$12:$M$15,3,0))</f>
        <v>2800</v>
      </c>
      <c r="L3623" s="17"/>
      <c r="M3623" s="17"/>
      <c r="N3623" s="17"/>
      <c r="O3623" s="17">
        <f>IF(E3623=1,"",VLOOKUP(E3623,系数!$S$2:$AB$12,MATCH(属性!C3623,评级,0),1))</f>
        <v>30</v>
      </c>
    </row>
    <row r="3624" spans="1:15" ht="17.25" thickBot="1" x14ac:dyDescent="0.4">
      <c r="A3624" s="17">
        <f t="shared" si="112"/>
        <v>7100031</v>
      </c>
      <c r="B3624" s="17" t="s">
        <v>90</v>
      </c>
      <c r="C3624" s="15">
        <f>INDEX(装备!G:G,MATCH(属性!A3624,装备!A:A,0))</f>
        <v>16</v>
      </c>
      <c r="D3624" s="15" t="str">
        <f>INDEX(装备!E:E,MATCH(属性!A3624,装备!A:A,0))</f>
        <v>weapon</v>
      </c>
      <c r="E3624" s="14">
        <v>22</v>
      </c>
      <c r="F3624" s="17">
        <f>INT((VLOOKUP($C3624,装备数值,2,0)+VLOOKUP($C3624,装备数值,5,0)*($E3624-1))*VLOOKUP($D3624,系数!$K$2:$O$7,2,0))</f>
        <v>0</v>
      </c>
      <c r="G3624" s="17">
        <f>INT((VLOOKUP($C3624,装备数值,3,0)+VLOOKUP($C3624,装备数值,6,0)*($E3624-1))*VLOOKUP($D3624,系数!$K$2:$O$7,3,0))</f>
        <v>326</v>
      </c>
      <c r="H3624" s="17">
        <f t="shared" si="113"/>
        <v>326</v>
      </c>
      <c r="I3624" s="17">
        <f>INT((VLOOKUP($C3624,装备数值,4,0)+VLOOKUP($C3624,装备数值,7,0)*($E3624-1))*VLOOKUP($D3624,系数!$K$2:$O$7,4,0))</f>
        <v>0</v>
      </c>
      <c r="J3624" s="17">
        <f>INT((VLOOKUP($C3624,装备数值,4,0)+VLOOKUP($C3624,装备数值,7,0)*($E3624-1))*VLOOKUP($D3624,系数!$K$2:$O$7,5,0))</f>
        <v>0</v>
      </c>
      <c r="K3624" s="17">
        <f>INT(VLOOKUP(E3624,强化金币,2,1)*VLOOKUP(INDEX(装备!F:F,MATCH(属性!A3624,装备!A:A,0)),系数!$K$12:$M$15,3,0))</f>
        <v>3000</v>
      </c>
      <c r="L3624" s="17"/>
      <c r="M3624" s="17"/>
      <c r="N3624" s="17"/>
      <c r="O3624" s="17">
        <f>IF(E3624=1,"",VLOOKUP(E3624,系数!$S$2:$AB$12,MATCH(属性!C3624,评级,0),1))</f>
        <v>30</v>
      </c>
    </row>
    <row r="3625" spans="1:15" ht="17.25" thickBot="1" x14ac:dyDescent="0.4">
      <c r="A3625" s="17">
        <f t="shared" si="112"/>
        <v>7100031</v>
      </c>
      <c r="B3625" s="17" t="s">
        <v>90</v>
      </c>
      <c r="C3625" s="15">
        <f>INDEX(装备!G:G,MATCH(属性!A3625,装备!A:A,0))</f>
        <v>16</v>
      </c>
      <c r="D3625" s="15" t="str">
        <f>INDEX(装备!E:E,MATCH(属性!A3625,装备!A:A,0))</f>
        <v>weapon</v>
      </c>
      <c r="E3625" s="14">
        <v>23</v>
      </c>
      <c r="F3625" s="17">
        <f>INT((VLOOKUP($C3625,装备数值,2,0)+VLOOKUP($C3625,装备数值,5,0)*($E3625-1))*VLOOKUP($D3625,系数!$K$2:$O$7,2,0))</f>
        <v>0</v>
      </c>
      <c r="G3625" s="17">
        <f>INT((VLOOKUP($C3625,装备数值,3,0)+VLOOKUP($C3625,装备数值,6,0)*($E3625-1))*VLOOKUP($D3625,系数!$K$2:$O$7,3,0))</f>
        <v>332</v>
      </c>
      <c r="H3625" s="17">
        <f t="shared" si="113"/>
        <v>332</v>
      </c>
      <c r="I3625" s="17">
        <f>INT((VLOOKUP($C3625,装备数值,4,0)+VLOOKUP($C3625,装备数值,7,0)*($E3625-1))*VLOOKUP($D3625,系数!$K$2:$O$7,4,0))</f>
        <v>0</v>
      </c>
      <c r="J3625" s="17">
        <f>INT((VLOOKUP($C3625,装备数值,4,0)+VLOOKUP($C3625,装备数值,7,0)*($E3625-1))*VLOOKUP($D3625,系数!$K$2:$O$7,5,0))</f>
        <v>0</v>
      </c>
      <c r="K3625" s="17">
        <f>INT(VLOOKUP(E3625,强化金币,2,1)*VLOOKUP(INDEX(装备!F:F,MATCH(属性!A3625,装备!A:A,0)),系数!$K$12:$M$15,3,0))</f>
        <v>3200</v>
      </c>
      <c r="L3625" s="17"/>
      <c r="M3625" s="17"/>
      <c r="N3625" s="17"/>
      <c r="O3625" s="17">
        <f>IF(E3625=1,"",VLOOKUP(E3625,系数!$S$2:$AB$12,MATCH(属性!C3625,评级,0),1))</f>
        <v>30</v>
      </c>
    </row>
    <row r="3626" spans="1:15" ht="17.25" thickBot="1" x14ac:dyDescent="0.4">
      <c r="A3626" s="17">
        <f t="shared" si="112"/>
        <v>7100031</v>
      </c>
      <c r="B3626" s="17" t="s">
        <v>90</v>
      </c>
      <c r="C3626" s="15">
        <f>INDEX(装备!G:G,MATCH(属性!A3626,装备!A:A,0))</f>
        <v>16</v>
      </c>
      <c r="D3626" s="15" t="str">
        <f>INDEX(装备!E:E,MATCH(属性!A3626,装备!A:A,0))</f>
        <v>weapon</v>
      </c>
      <c r="E3626" s="14">
        <v>24</v>
      </c>
      <c r="F3626" s="17">
        <f>INT((VLOOKUP($C3626,装备数值,2,0)+VLOOKUP($C3626,装备数值,5,0)*($E3626-1))*VLOOKUP($D3626,系数!$K$2:$O$7,2,0))</f>
        <v>0</v>
      </c>
      <c r="G3626" s="17">
        <f>INT((VLOOKUP($C3626,装备数值,3,0)+VLOOKUP($C3626,装备数值,6,0)*($E3626-1))*VLOOKUP($D3626,系数!$K$2:$O$7,3,0))</f>
        <v>338</v>
      </c>
      <c r="H3626" s="17">
        <f t="shared" si="113"/>
        <v>338</v>
      </c>
      <c r="I3626" s="17">
        <f>INT((VLOOKUP($C3626,装备数值,4,0)+VLOOKUP($C3626,装备数值,7,0)*($E3626-1))*VLOOKUP($D3626,系数!$K$2:$O$7,4,0))</f>
        <v>0</v>
      </c>
      <c r="J3626" s="17">
        <f>INT((VLOOKUP($C3626,装备数值,4,0)+VLOOKUP($C3626,装备数值,7,0)*($E3626-1))*VLOOKUP($D3626,系数!$K$2:$O$7,5,0))</f>
        <v>0</v>
      </c>
      <c r="K3626" s="17">
        <f>INT(VLOOKUP(E3626,强化金币,2,1)*VLOOKUP(INDEX(装备!F:F,MATCH(属性!A3626,装备!A:A,0)),系数!$K$12:$M$15,3,0))</f>
        <v>3400</v>
      </c>
      <c r="L3626" s="17"/>
      <c r="M3626" s="17"/>
      <c r="N3626" s="17"/>
      <c r="O3626" s="17">
        <f>IF(E3626=1,"",VLOOKUP(E3626,系数!$S$2:$AB$12,MATCH(属性!C3626,评级,0),1))</f>
        <v>30</v>
      </c>
    </row>
    <row r="3627" spans="1:15" ht="17.25" thickBot="1" x14ac:dyDescent="0.4">
      <c r="A3627" s="17">
        <f t="shared" si="112"/>
        <v>7100031</v>
      </c>
      <c r="B3627" s="17" t="s">
        <v>90</v>
      </c>
      <c r="C3627" s="15">
        <f>INDEX(装备!G:G,MATCH(属性!A3627,装备!A:A,0))</f>
        <v>16</v>
      </c>
      <c r="D3627" s="15" t="str">
        <f>INDEX(装备!E:E,MATCH(属性!A3627,装备!A:A,0))</f>
        <v>weapon</v>
      </c>
      <c r="E3627" s="14">
        <v>25</v>
      </c>
      <c r="F3627" s="17">
        <f>INT((VLOOKUP($C3627,装备数值,2,0)+VLOOKUP($C3627,装备数值,5,0)*($E3627-1))*VLOOKUP($D3627,系数!$K$2:$O$7,2,0))</f>
        <v>0</v>
      </c>
      <c r="G3627" s="17">
        <f>INT((VLOOKUP($C3627,装备数值,3,0)+VLOOKUP($C3627,装备数值,6,0)*($E3627-1))*VLOOKUP($D3627,系数!$K$2:$O$7,3,0))</f>
        <v>344</v>
      </c>
      <c r="H3627" s="17">
        <f t="shared" si="113"/>
        <v>344</v>
      </c>
      <c r="I3627" s="17">
        <f>INT((VLOOKUP($C3627,装备数值,4,0)+VLOOKUP($C3627,装备数值,7,0)*($E3627-1))*VLOOKUP($D3627,系数!$K$2:$O$7,4,0))</f>
        <v>0</v>
      </c>
      <c r="J3627" s="17">
        <f>INT((VLOOKUP($C3627,装备数值,4,0)+VLOOKUP($C3627,装备数值,7,0)*($E3627-1))*VLOOKUP($D3627,系数!$K$2:$O$7,5,0))</f>
        <v>0</v>
      </c>
      <c r="K3627" s="17">
        <f>INT(VLOOKUP(E3627,强化金币,2,1)*VLOOKUP(INDEX(装备!F:F,MATCH(属性!A3627,装备!A:A,0)),系数!$K$12:$M$15,3,0))</f>
        <v>3600</v>
      </c>
      <c r="L3627" s="17"/>
      <c r="M3627" s="17"/>
      <c r="N3627" s="17"/>
      <c r="O3627" s="17">
        <f>IF(E3627=1,"",VLOOKUP(E3627,系数!$S$2:$AB$12,MATCH(属性!C3627,评级,0),1))</f>
        <v>30</v>
      </c>
    </row>
    <row r="3628" spans="1:15" ht="17.25" thickBot="1" x14ac:dyDescent="0.4">
      <c r="A3628" s="17">
        <f t="shared" si="112"/>
        <v>7100031</v>
      </c>
      <c r="B3628" s="17" t="s">
        <v>90</v>
      </c>
      <c r="C3628" s="15">
        <f>INDEX(装备!G:G,MATCH(属性!A3628,装备!A:A,0))</f>
        <v>16</v>
      </c>
      <c r="D3628" s="15" t="str">
        <f>INDEX(装备!E:E,MATCH(属性!A3628,装备!A:A,0))</f>
        <v>weapon</v>
      </c>
      <c r="E3628" s="14">
        <v>26</v>
      </c>
      <c r="F3628" s="17">
        <f>INT((VLOOKUP($C3628,装备数值,2,0)+VLOOKUP($C3628,装备数值,5,0)*($E3628-1))*VLOOKUP($D3628,系数!$K$2:$O$7,2,0))</f>
        <v>0</v>
      </c>
      <c r="G3628" s="17">
        <f>INT((VLOOKUP($C3628,装备数值,3,0)+VLOOKUP($C3628,装备数值,6,0)*($E3628-1))*VLOOKUP($D3628,系数!$K$2:$O$7,3,0))</f>
        <v>350</v>
      </c>
      <c r="H3628" s="17">
        <f t="shared" si="113"/>
        <v>350</v>
      </c>
      <c r="I3628" s="17">
        <f>INT((VLOOKUP($C3628,装备数值,4,0)+VLOOKUP($C3628,装备数值,7,0)*($E3628-1))*VLOOKUP($D3628,系数!$K$2:$O$7,4,0))</f>
        <v>0</v>
      </c>
      <c r="J3628" s="17">
        <f>INT((VLOOKUP($C3628,装备数值,4,0)+VLOOKUP($C3628,装备数值,7,0)*($E3628-1))*VLOOKUP($D3628,系数!$K$2:$O$7,5,0))</f>
        <v>0</v>
      </c>
      <c r="K3628" s="17">
        <f>INT(VLOOKUP(E3628,强化金币,2,1)*VLOOKUP(INDEX(装备!F:F,MATCH(属性!A3628,装备!A:A,0)),系数!$K$12:$M$15,3,0))</f>
        <v>3800</v>
      </c>
      <c r="L3628" s="17"/>
      <c r="M3628" s="17"/>
      <c r="N3628" s="17"/>
      <c r="O3628" s="17">
        <f>IF(E3628=1,"",VLOOKUP(E3628,系数!$S$2:$AB$12,MATCH(属性!C3628,评级,0),1))</f>
        <v>30</v>
      </c>
    </row>
    <row r="3629" spans="1:15" ht="17.25" thickBot="1" x14ac:dyDescent="0.4">
      <c r="A3629" s="17">
        <f t="shared" si="112"/>
        <v>7100031</v>
      </c>
      <c r="B3629" s="17" t="s">
        <v>90</v>
      </c>
      <c r="C3629" s="15">
        <f>INDEX(装备!G:G,MATCH(属性!A3629,装备!A:A,0))</f>
        <v>16</v>
      </c>
      <c r="D3629" s="15" t="str">
        <f>INDEX(装备!E:E,MATCH(属性!A3629,装备!A:A,0))</f>
        <v>weapon</v>
      </c>
      <c r="E3629" s="14">
        <v>27</v>
      </c>
      <c r="F3629" s="17">
        <f>INT((VLOOKUP($C3629,装备数值,2,0)+VLOOKUP($C3629,装备数值,5,0)*($E3629-1))*VLOOKUP($D3629,系数!$K$2:$O$7,2,0))</f>
        <v>0</v>
      </c>
      <c r="G3629" s="17">
        <f>INT((VLOOKUP($C3629,装备数值,3,0)+VLOOKUP($C3629,装备数值,6,0)*($E3629-1))*VLOOKUP($D3629,系数!$K$2:$O$7,3,0))</f>
        <v>356</v>
      </c>
      <c r="H3629" s="17">
        <f t="shared" si="113"/>
        <v>356</v>
      </c>
      <c r="I3629" s="17">
        <f>INT((VLOOKUP($C3629,装备数值,4,0)+VLOOKUP($C3629,装备数值,7,0)*($E3629-1))*VLOOKUP($D3629,系数!$K$2:$O$7,4,0))</f>
        <v>0</v>
      </c>
      <c r="J3629" s="17">
        <f>INT((VLOOKUP($C3629,装备数值,4,0)+VLOOKUP($C3629,装备数值,7,0)*($E3629-1))*VLOOKUP($D3629,系数!$K$2:$O$7,5,0))</f>
        <v>0</v>
      </c>
      <c r="K3629" s="17">
        <f>INT(VLOOKUP(E3629,强化金币,2,1)*VLOOKUP(INDEX(装备!F:F,MATCH(属性!A3629,装备!A:A,0)),系数!$K$12:$M$15,3,0))</f>
        <v>4000</v>
      </c>
      <c r="L3629" s="17"/>
      <c r="M3629" s="17"/>
      <c r="N3629" s="17"/>
      <c r="O3629" s="17">
        <f>IF(E3629=1,"",VLOOKUP(E3629,系数!$S$2:$AB$12,MATCH(属性!C3629,评级,0),1))</f>
        <v>30</v>
      </c>
    </row>
    <row r="3630" spans="1:15" ht="17.25" thickBot="1" x14ac:dyDescent="0.4">
      <c r="A3630" s="17">
        <f t="shared" si="112"/>
        <v>7100031</v>
      </c>
      <c r="B3630" s="17" t="s">
        <v>90</v>
      </c>
      <c r="C3630" s="15">
        <f>INDEX(装备!G:G,MATCH(属性!A3630,装备!A:A,0))</f>
        <v>16</v>
      </c>
      <c r="D3630" s="15" t="str">
        <f>INDEX(装备!E:E,MATCH(属性!A3630,装备!A:A,0))</f>
        <v>weapon</v>
      </c>
      <c r="E3630" s="14">
        <v>28</v>
      </c>
      <c r="F3630" s="17">
        <f>INT((VLOOKUP($C3630,装备数值,2,0)+VLOOKUP($C3630,装备数值,5,0)*($E3630-1))*VLOOKUP($D3630,系数!$K$2:$O$7,2,0))</f>
        <v>0</v>
      </c>
      <c r="G3630" s="17">
        <f>INT((VLOOKUP($C3630,装备数值,3,0)+VLOOKUP($C3630,装备数值,6,0)*($E3630-1))*VLOOKUP($D3630,系数!$K$2:$O$7,3,0))</f>
        <v>362</v>
      </c>
      <c r="H3630" s="17">
        <f t="shared" si="113"/>
        <v>362</v>
      </c>
      <c r="I3630" s="17">
        <f>INT((VLOOKUP($C3630,装备数值,4,0)+VLOOKUP($C3630,装备数值,7,0)*($E3630-1))*VLOOKUP($D3630,系数!$K$2:$O$7,4,0))</f>
        <v>0</v>
      </c>
      <c r="J3630" s="17">
        <f>INT((VLOOKUP($C3630,装备数值,4,0)+VLOOKUP($C3630,装备数值,7,0)*($E3630-1))*VLOOKUP($D3630,系数!$K$2:$O$7,5,0))</f>
        <v>0</v>
      </c>
      <c r="K3630" s="17">
        <f>INT(VLOOKUP(E3630,强化金币,2,1)*VLOOKUP(INDEX(装备!F:F,MATCH(属性!A3630,装备!A:A,0)),系数!$K$12:$M$15,3,0))</f>
        <v>4200</v>
      </c>
      <c r="L3630" s="17"/>
      <c r="M3630" s="17"/>
      <c r="N3630" s="17"/>
      <c r="O3630" s="17">
        <f>IF(E3630=1,"",VLOOKUP(E3630,系数!$S$2:$AB$12,MATCH(属性!C3630,评级,0),1))</f>
        <v>30</v>
      </c>
    </row>
    <row r="3631" spans="1:15" ht="17.25" thickBot="1" x14ac:dyDescent="0.4">
      <c r="A3631" s="17">
        <f t="shared" si="112"/>
        <v>7100031</v>
      </c>
      <c r="B3631" s="17" t="s">
        <v>90</v>
      </c>
      <c r="C3631" s="15">
        <f>INDEX(装备!G:G,MATCH(属性!A3631,装备!A:A,0))</f>
        <v>16</v>
      </c>
      <c r="D3631" s="15" t="str">
        <f>INDEX(装备!E:E,MATCH(属性!A3631,装备!A:A,0))</f>
        <v>weapon</v>
      </c>
      <c r="E3631" s="14">
        <v>29</v>
      </c>
      <c r="F3631" s="17">
        <f>INT((VLOOKUP($C3631,装备数值,2,0)+VLOOKUP($C3631,装备数值,5,0)*($E3631-1))*VLOOKUP($D3631,系数!$K$2:$O$7,2,0))</f>
        <v>0</v>
      </c>
      <c r="G3631" s="17">
        <f>INT((VLOOKUP($C3631,装备数值,3,0)+VLOOKUP($C3631,装备数值,6,0)*($E3631-1))*VLOOKUP($D3631,系数!$K$2:$O$7,3,0))</f>
        <v>368</v>
      </c>
      <c r="H3631" s="17">
        <f t="shared" si="113"/>
        <v>368</v>
      </c>
      <c r="I3631" s="17">
        <f>INT((VLOOKUP($C3631,装备数值,4,0)+VLOOKUP($C3631,装备数值,7,0)*($E3631-1))*VLOOKUP($D3631,系数!$K$2:$O$7,4,0))</f>
        <v>0</v>
      </c>
      <c r="J3631" s="17">
        <f>INT((VLOOKUP($C3631,装备数值,4,0)+VLOOKUP($C3631,装备数值,7,0)*($E3631-1))*VLOOKUP($D3631,系数!$K$2:$O$7,5,0))</f>
        <v>0</v>
      </c>
      <c r="K3631" s="17">
        <f>INT(VLOOKUP(E3631,强化金币,2,1)*VLOOKUP(INDEX(装备!F:F,MATCH(属性!A3631,装备!A:A,0)),系数!$K$12:$M$15,3,0))</f>
        <v>4500</v>
      </c>
      <c r="L3631" s="17"/>
      <c r="M3631" s="17"/>
      <c r="N3631" s="17"/>
      <c r="O3631" s="17">
        <f>IF(E3631=1,"",VLOOKUP(E3631,系数!$S$2:$AB$12,MATCH(属性!C3631,评级,0),1))</f>
        <v>30</v>
      </c>
    </row>
    <row r="3632" spans="1:15" ht="17.25" thickBot="1" x14ac:dyDescent="0.4">
      <c r="A3632" s="17">
        <f t="shared" si="112"/>
        <v>7100031</v>
      </c>
      <c r="B3632" s="17" t="s">
        <v>90</v>
      </c>
      <c r="C3632" s="15">
        <f>INDEX(装备!G:G,MATCH(属性!A3632,装备!A:A,0))</f>
        <v>16</v>
      </c>
      <c r="D3632" s="15" t="str">
        <f>INDEX(装备!E:E,MATCH(属性!A3632,装备!A:A,0))</f>
        <v>weapon</v>
      </c>
      <c r="E3632" s="14">
        <v>30</v>
      </c>
      <c r="F3632" s="17">
        <f>INT((VLOOKUP($C3632,装备数值,2,0)+VLOOKUP($C3632,装备数值,5,0)*($E3632-1))*VLOOKUP($D3632,系数!$K$2:$O$7,2,0))</f>
        <v>0</v>
      </c>
      <c r="G3632" s="17">
        <f>INT((VLOOKUP($C3632,装备数值,3,0)+VLOOKUP($C3632,装备数值,6,0)*($E3632-1))*VLOOKUP($D3632,系数!$K$2:$O$7,3,0))</f>
        <v>374</v>
      </c>
      <c r="H3632" s="17">
        <f t="shared" si="113"/>
        <v>374</v>
      </c>
      <c r="I3632" s="17">
        <f>INT((VLOOKUP($C3632,装备数值,4,0)+VLOOKUP($C3632,装备数值,7,0)*($E3632-1))*VLOOKUP($D3632,系数!$K$2:$O$7,4,0))</f>
        <v>0</v>
      </c>
      <c r="J3632" s="17">
        <f>INT((VLOOKUP($C3632,装备数值,4,0)+VLOOKUP($C3632,装备数值,7,0)*($E3632-1))*VLOOKUP($D3632,系数!$K$2:$O$7,5,0))</f>
        <v>0</v>
      </c>
      <c r="K3632" s="17">
        <f>INT(VLOOKUP(E3632,强化金币,2,1)*VLOOKUP(INDEX(装备!F:F,MATCH(属性!A3632,装备!A:A,0)),系数!$K$12:$M$15,3,0))</f>
        <v>5000</v>
      </c>
      <c r="L3632" s="17"/>
      <c r="M3632" s="17"/>
      <c r="N3632" s="17"/>
      <c r="O3632" s="17">
        <f>IF(E3632=1,"",VLOOKUP(E3632,系数!$S$2:$AB$12,MATCH(属性!C3632,评级,0),1))</f>
        <v>40</v>
      </c>
    </row>
    <row r="3633" spans="1:15" ht="17.25" thickBot="1" x14ac:dyDescent="0.4">
      <c r="A3633" s="17">
        <f t="shared" si="112"/>
        <v>7100031</v>
      </c>
      <c r="B3633" s="17" t="s">
        <v>90</v>
      </c>
      <c r="C3633" s="15">
        <f>INDEX(装备!G:G,MATCH(属性!A3633,装备!A:A,0))</f>
        <v>16</v>
      </c>
      <c r="D3633" s="15" t="str">
        <f>INDEX(装备!E:E,MATCH(属性!A3633,装备!A:A,0))</f>
        <v>weapon</v>
      </c>
      <c r="E3633" s="14">
        <v>31</v>
      </c>
      <c r="F3633" s="17">
        <f>INT((VLOOKUP($C3633,装备数值,2,0)+VLOOKUP($C3633,装备数值,5,0)*($E3633-1))*VLOOKUP($D3633,系数!$K$2:$O$7,2,0))</f>
        <v>0</v>
      </c>
      <c r="G3633" s="17">
        <f>INT((VLOOKUP($C3633,装备数值,3,0)+VLOOKUP($C3633,装备数值,6,0)*($E3633-1))*VLOOKUP($D3633,系数!$K$2:$O$7,3,0))</f>
        <v>380</v>
      </c>
      <c r="H3633" s="17">
        <f t="shared" si="113"/>
        <v>380</v>
      </c>
      <c r="I3633" s="17">
        <f>INT((VLOOKUP($C3633,装备数值,4,0)+VLOOKUP($C3633,装备数值,7,0)*($E3633-1))*VLOOKUP($D3633,系数!$K$2:$O$7,4,0))</f>
        <v>0</v>
      </c>
      <c r="J3633" s="17">
        <f>INT((VLOOKUP($C3633,装备数值,4,0)+VLOOKUP($C3633,装备数值,7,0)*($E3633-1))*VLOOKUP($D3633,系数!$K$2:$O$7,5,0))</f>
        <v>0</v>
      </c>
      <c r="K3633" s="17">
        <f>INT(VLOOKUP(E3633,强化金币,2,1)*VLOOKUP(INDEX(装备!F:F,MATCH(属性!A3633,装备!A:A,0)),系数!$K$12:$M$15,3,0))</f>
        <v>5500</v>
      </c>
      <c r="L3633" s="17"/>
      <c r="M3633" s="17"/>
      <c r="N3633" s="17"/>
      <c r="O3633" s="17">
        <f>IF(E3633=1,"",VLOOKUP(E3633,系数!$S$2:$AB$12,MATCH(属性!C3633,评级,0),1))</f>
        <v>40</v>
      </c>
    </row>
    <row r="3634" spans="1:15" ht="17.25" thickBot="1" x14ac:dyDescent="0.4">
      <c r="A3634" s="17">
        <f t="shared" si="112"/>
        <v>7100031</v>
      </c>
      <c r="B3634" s="17" t="s">
        <v>90</v>
      </c>
      <c r="C3634" s="15">
        <f>INDEX(装备!G:G,MATCH(属性!A3634,装备!A:A,0))</f>
        <v>16</v>
      </c>
      <c r="D3634" s="15" t="str">
        <f>INDEX(装备!E:E,MATCH(属性!A3634,装备!A:A,0))</f>
        <v>weapon</v>
      </c>
      <c r="E3634" s="14">
        <v>32</v>
      </c>
      <c r="F3634" s="17">
        <f>INT((VLOOKUP($C3634,装备数值,2,0)+VLOOKUP($C3634,装备数值,5,0)*($E3634-1))*VLOOKUP($D3634,系数!$K$2:$O$7,2,0))</f>
        <v>0</v>
      </c>
      <c r="G3634" s="17">
        <f>INT((VLOOKUP($C3634,装备数值,3,0)+VLOOKUP($C3634,装备数值,6,0)*($E3634-1))*VLOOKUP($D3634,系数!$K$2:$O$7,3,0))</f>
        <v>386</v>
      </c>
      <c r="H3634" s="17">
        <f t="shared" si="113"/>
        <v>386</v>
      </c>
      <c r="I3634" s="17">
        <f>INT((VLOOKUP($C3634,装备数值,4,0)+VLOOKUP($C3634,装备数值,7,0)*($E3634-1))*VLOOKUP($D3634,系数!$K$2:$O$7,4,0))</f>
        <v>0</v>
      </c>
      <c r="J3634" s="17">
        <f>INT((VLOOKUP($C3634,装备数值,4,0)+VLOOKUP($C3634,装备数值,7,0)*($E3634-1))*VLOOKUP($D3634,系数!$K$2:$O$7,5,0))</f>
        <v>0</v>
      </c>
      <c r="K3634" s="17">
        <f>INT(VLOOKUP(E3634,强化金币,2,1)*VLOOKUP(INDEX(装备!F:F,MATCH(属性!A3634,装备!A:A,0)),系数!$K$12:$M$15,3,0))</f>
        <v>6000</v>
      </c>
      <c r="L3634" s="17"/>
      <c r="M3634" s="17"/>
      <c r="N3634" s="17"/>
      <c r="O3634" s="17">
        <f>IF(E3634=1,"",VLOOKUP(E3634,系数!$S$2:$AB$12,MATCH(属性!C3634,评级,0),1))</f>
        <v>40</v>
      </c>
    </row>
    <row r="3635" spans="1:15" ht="17.25" thickBot="1" x14ac:dyDescent="0.4">
      <c r="A3635" s="17">
        <f t="shared" si="112"/>
        <v>7100031</v>
      </c>
      <c r="B3635" s="17" t="s">
        <v>90</v>
      </c>
      <c r="C3635" s="15">
        <f>INDEX(装备!G:G,MATCH(属性!A3635,装备!A:A,0))</f>
        <v>16</v>
      </c>
      <c r="D3635" s="15" t="str">
        <f>INDEX(装备!E:E,MATCH(属性!A3635,装备!A:A,0))</f>
        <v>weapon</v>
      </c>
      <c r="E3635" s="14">
        <v>33</v>
      </c>
      <c r="F3635" s="17">
        <f>INT((VLOOKUP($C3635,装备数值,2,0)+VLOOKUP($C3635,装备数值,5,0)*($E3635-1))*VLOOKUP($D3635,系数!$K$2:$O$7,2,0))</f>
        <v>0</v>
      </c>
      <c r="G3635" s="17">
        <f>INT((VLOOKUP($C3635,装备数值,3,0)+VLOOKUP($C3635,装备数值,6,0)*($E3635-1))*VLOOKUP($D3635,系数!$K$2:$O$7,3,0))</f>
        <v>392</v>
      </c>
      <c r="H3635" s="17">
        <f t="shared" si="113"/>
        <v>392</v>
      </c>
      <c r="I3635" s="17">
        <f>INT((VLOOKUP($C3635,装备数值,4,0)+VLOOKUP($C3635,装备数值,7,0)*($E3635-1))*VLOOKUP($D3635,系数!$K$2:$O$7,4,0))</f>
        <v>0</v>
      </c>
      <c r="J3635" s="17">
        <f>INT((VLOOKUP($C3635,装备数值,4,0)+VLOOKUP($C3635,装备数值,7,0)*($E3635-1))*VLOOKUP($D3635,系数!$K$2:$O$7,5,0))</f>
        <v>0</v>
      </c>
      <c r="K3635" s="17">
        <f>INT(VLOOKUP(E3635,强化金币,2,1)*VLOOKUP(INDEX(装备!F:F,MATCH(属性!A3635,装备!A:A,0)),系数!$K$12:$M$15,3,0))</f>
        <v>6500</v>
      </c>
      <c r="L3635" s="17"/>
      <c r="M3635" s="17"/>
      <c r="N3635" s="17"/>
      <c r="O3635" s="17">
        <f>IF(E3635=1,"",VLOOKUP(E3635,系数!$S$2:$AB$12,MATCH(属性!C3635,评级,0),1))</f>
        <v>40</v>
      </c>
    </row>
    <row r="3636" spans="1:15" ht="17.25" thickBot="1" x14ac:dyDescent="0.4">
      <c r="A3636" s="17">
        <f t="shared" si="112"/>
        <v>7100031</v>
      </c>
      <c r="B3636" s="17" t="s">
        <v>90</v>
      </c>
      <c r="C3636" s="15">
        <f>INDEX(装备!G:G,MATCH(属性!A3636,装备!A:A,0))</f>
        <v>16</v>
      </c>
      <c r="D3636" s="15" t="str">
        <f>INDEX(装备!E:E,MATCH(属性!A3636,装备!A:A,0))</f>
        <v>weapon</v>
      </c>
      <c r="E3636" s="14">
        <v>34</v>
      </c>
      <c r="F3636" s="17">
        <f>INT((VLOOKUP($C3636,装备数值,2,0)+VLOOKUP($C3636,装备数值,5,0)*($E3636-1))*VLOOKUP($D3636,系数!$K$2:$O$7,2,0))</f>
        <v>0</v>
      </c>
      <c r="G3636" s="17">
        <f>INT((VLOOKUP($C3636,装备数值,3,0)+VLOOKUP($C3636,装备数值,6,0)*($E3636-1))*VLOOKUP($D3636,系数!$K$2:$O$7,3,0))</f>
        <v>398</v>
      </c>
      <c r="H3636" s="17">
        <f t="shared" si="113"/>
        <v>398</v>
      </c>
      <c r="I3636" s="17">
        <f>INT((VLOOKUP($C3636,装备数值,4,0)+VLOOKUP($C3636,装备数值,7,0)*($E3636-1))*VLOOKUP($D3636,系数!$K$2:$O$7,4,0))</f>
        <v>0</v>
      </c>
      <c r="J3636" s="17">
        <f>INT((VLOOKUP($C3636,装备数值,4,0)+VLOOKUP($C3636,装备数值,7,0)*($E3636-1))*VLOOKUP($D3636,系数!$K$2:$O$7,5,0))</f>
        <v>0</v>
      </c>
      <c r="K3636" s="17">
        <f>INT(VLOOKUP(E3636,强化金币,2,1)*VLOOKUP(INDEX(装备!F:F,MATCH(属性!A3636,装备!A:A,0)),系数!$K$12:$M$15,3,0))</f>
        <v>7000</v>
      </c>
      <c r="L3636" s="17"/>
      <c r="M3636" s="17"/>
      <c r="N3636" s="17"/>
      <c r="O3636" s="17">
        <f>IF(E3636=1,"",VLOOKUP(E3636,系数!$S$2:$AB$12,MATCH(属性!C3636,评级,0),1))</f>
        <v>40</v>
      </c>
    </row>
    <row r="3637" spans="1:15" ht="17.25" thickBot="1" x14ac:dyDescent="0.4">
      <c r="A3637" s="17">
        <f t="shared" si="112"/>
        <v>7100031</v>
      </c>
      <c r="B3637" s="17" t="s">
        <v>90</v>
      </c>
      <c r="C3637" s="15">
        <f>INDEX(装备!G:G,MATCH(属性!A3637,装备!A:A,0))</f>
        <v>16</v>
      </c>
      <c r="D3637" s="15" t="str">
        <f>INDEX(装备!E:E,MATCH(属性!A3637,装备!A:A,0))</f>
        <v>weapon</v>
      </c>
      <c r="E3637" s="14">
        <v>35</v>
      </c>
      <c r="F3637" s="17">
        <f>INT((VLOOKUP($C3637,装备数值,2,0)+VLOOKUP($C3637,装备数值,5,0)*($E3637-1))*VLOOKUP($D3637,系数!$K$2:$O$7,2,0))</f>
        <v>0</v>
      </c>
      <c r="G3637" s="17">
        <f>INT((VLOOKUP($C3637,装备数值,3,0)+VLOOKUP($C3637,装备数值,6,0)*($E3637-1))*VLOOKUP($D3637,系数!$K$2:$O$7,3,0))</f>
        <v>404</v>
      </c>
      <c r="H3637" s="17">
        <f t="shared" si="113"/>
        <v>404</v>
      </c>
      <c r="I3637" s="17">
        <f>INT((VLOOKUP($C3637,装备数值,4,0)+VLOOKUP($C3637,装备数值,7,0)*($E3637-1))*VLOOKUP($D3637,系数!$K$2:$O$7,4,0))</f>
        <v>0</v>
      </c>
      <c r="J3637" s="17">
        <f>INT((VLOOKUP($C3637,装备数值,4,0)+VLOOKUP($C3637,装备数值,7,0)*($E3637-1))*VLOOKUP($D3637,系数!$K$2:$O$7,5,0))</f>
        <v>0</v>
      </c>
      <c r="K3637" s="17">
        <f>INT(VLOOKUP(E3637,强化金币,2,1)*VLOOKUP(INDEX(装备!F:F,MATCH(属性!A3637,装备!A:A,0)),系数!$K$12:$M$15,3,0))</f>
        <v>7500</v>
      </c>
      <c r="L3637" s="17"/>
      <c r="M3637" s="17"/>
      <c r="N3637" s="17"/>
      <c r="O3637" s="17">
        <f>IF(E3637=1,"",VLOOKUP(E3637,系数!$S$2:$AB$12,MATCH(属性!C3637,评级,0),1))</f>
        <v>40</v>
      </c>
    </row>
    <row r="3638" spans="1:15" ht="17.25" thickBot="1" x14ac:dyDescent="0.4">
      <c r="A3638" s="17">
        <f t="shared" si="112"/>
        <v>7100031</v>
      </c>
      <c r="B3638" s="17" t="s">
        <v>90</v>
      </c>
      <c r="C3638" s="15">
        <f>INDEX(装备!G:G,MATCH(属性!A3638,装备!A:A,0))</f>
        <v>16</v>
      </c>
      <c r="D3638" s="15" t="str">
        <f>INDEX(装备!E:E,MATCH(属性!A3638,装备!A:A,0))</f>
        <v>weapon</v>
      </c>
      <c r="E3638" s="14">
        <v>36</v>
      </c>
      <c r="F3638" s="17">
        <f>INT((VLOOKUP($C3638,装备数值,2,0)+VLOOKUP($C3638,装备数值,5,0)*($E3638-1))*VLOOKUP($D3638,系数!$K$2:$O$7,2,0))</f>
        <v>0</v>
      </c>
      <c r="G3638" s="17">
        <f>INT((VLOOKUP($C3638,装备数值,3,0)+VLOOKUP($C3638,装备数值,6,0)*($E3638-1))*VLOOKUP($D3638,系数!$K$2:$O$7,3,0))</f>
        <v>410</v>
      </c>
      <c r="H3638" s="17">
        <f t="shared" si="113"/>
        <v>410</v>
      </c>
      <c r="I3638" s="17">
        <f>INT((VLOOKUP($C3638,装备数值,4,0)+VLOOKUP($C3638,装备数值,7,0)*($E3638-1))*VLOOKUP($D3638,系数!$K$2:$O$7,4,0))</f>
        <v>0</v>
      </c>
      <c r="J3638" s="17">
        <f>INT((VLOOKUP($C3638,装备数值,4,0)+VLOOKUP($C3638,装备数值,7,0)*($E3638-1))*VLOOKUP($D3638,系数!$K$2:$O$7,5,0))</f>
        <v>0</v>
      </c>
      <c r="K3638" s="17">
        <f>INT(VLOOKUP(E3638,强化金币,2,1)*VLOOKUP(INDEX(装备!F:F,MATCH(属性!A3638,装备!A:A,0)),系数!$K$12:$M$15,3,0))</f>
        <v>8000</v>
      </c>
      <c r="L3638" s="17"/>
      <c r="M3638" s="17"/>
      <c r="N3638" s="17"/>
      <c r="O3638" s="17">
        <f>IF(E3638=1,"",VLOOKUP(E3638,系数!$S$2:$AB$12,MATCH(属性!C3638,评级,0),1))</f>
        <v>40</v>
      </c>
    </row>
    <row r="3639" spans="1:15" ht="17.25" thickBot="1" x14ac:dyDescent="0.4">
      <c r="A3639" s="17">
        <f t="shared" si="112"/>
        <v>7100031</v>
      </c>
      <c r="B3639" s="17" t="s">
        <v>90</v>
      </c>
      <c r="C3639" s="15">
        <f>INDEX(装备!G:G,MATCH(属性!A3639,装备!A:A,0))</f>
        <v>16</v>
      </c>
      <c r="D3639" s="15" t="str">
        <f>INDEX(装备!E:E,MATCH(属性!A3639,装备!A:A,0))</f>
        <v>weapon</v>
      </c>
      <c r="E3639" s="14">
        <v>37</v>
      </c>
      <c r="F3639" s="17">
        <f>INT((VLOOKUP($C3639,装备数值,2,0)+VLOOKUP($C3639,装备数值,5,0)*($E3639-1))*VLOOKUP($D3639,系数!$K$2:$O$7,2,0))</f>
        <v>0</v>
      </c>
      <c r="G3639" s="17">
        <f>INT((VLOOKUP($C3639,装备数值,3,0)+VLOOKUP($C3639,装备数值,6,0)*($E3639-1))*VLOOKUP($D3639,系数!$K$2:$O$7,3,0))</f>
        <v>416</v>
      </c>
      <c r="H3639" s="17">
        <f t="shared" si="113"/>
        <v>416</v>
      </c>
      <c r="I3639" s="17">
        <f>INT((VLOOKUP($C3639,装备数值,4,0)+VLOOKUP($C3639,装备数值,7,0)*($E3639-1))*VLOOKUP($D3639,系数!$K$2:$O$7,4,0))</f>
        <v>0</v>
      </c>
      <c r="J3639" s="17">
        <f>INT((VLOOKUP($C3639,装备数值,4,0)+VLOOKUP($C3639,装备数值,7,0)*($E3639-1))*VLOOKUP($D3639,系数!$K$2:$O$7,5,0))</f>
        <v>0</v>
      </c>
      <c r="K3639" s="17">
        <f>INT(VLOOKUP(E3639,强化金币,2,1)*VLOOKUP(INDEX(装备!F:F,MATCH(属性!A3639,装备!A:A,0)),系数!$K$12:$M$15,3,0))</f>
        <v>8500</v>
      </c>
      <c r="L3639" s="17"/>
      <c r="M3639" s="17"/>
      <c r="N3639" s="17"/>
      <c r="O3639" s="17">
        <f>IF(E3639=1,"",VLOOKUP(E3639,系数!$S$2:$AB$12,MATCH(属性!C3639,评级,0),1))</f>
        <v>40</v>
      </c>
    </row>
    <row r="3640" spans="1:15" ht="17.25" thickBot="1" x14ac:dyDescent="0.4">
      <c r="A3640" s="17">
        <f t="shared" si="112"/>
        <v>7100031</v>
      </c>
      <c r="B3640" s="17" t="s">
        <v>90</v>
      </c>
      <c r="C3640" s="15">
        <f>INDEX(装备!G:G,MATCH(属性!A3640,装备!A:A,0))</f>
        <v>16</v>
      </c>
      <c r="D3640" s="15" t="str">
        <f>INDEX(装备!E:E,MATCH(属性!A3640,装备!A:A,0))</f>
        <v>weapon</v>
      </c>
      <c r="E3640" s="14">
        <v>38</v>
      </c>
      <c r="F3640" s="17">
        <f>INT((VLOOKUP($C3640,装备数值,2,0)+VLOOKUP($C3640,装备数值,5,0)*($E3640-1))*VLOOKUP($D3640,系数!$K$2:$O$7,2,0))</f>
        <v>0</v>
      </c>
      <c r="G3640" s="17">
        <f>INT((VLOOKUP($C3640,装备数值,3,0)+VLOOKUP($C3640,装备数值,6,0)*($E3640-1))*VLOOKUP($D3640,系数!$K$2:$O$7,3,0))</f>
        <v>422</v>
      </c>
      <c r="H3640" s="17">
        <f t="shared" si="113"/>
        <v>422</v>
      </c>
      <c r="I3640" s="17">
        <f>INT((VLOOKUP($C3640,装备数值,4,0)+VLOOKUP($C3640,装备数值,7,0)*($E3640-1))*VLOOKUP($D3640,系数!$K$2:$O$7,4,0))</f>
        <v>0</v>
      </c>
      <c r="J3640" s="17">
        <f>INT((VLOOKUP($C3640,装备数值,4,0)+VLOOKUP($C3640,装备数值,7,0)*($E3640-1))*VLOOKUP($D3640,系数!$K$2:$O$7,5,0))</f>
        <v>0</v>
      </c>
      <c r="K3640" s="17">
        <f>INT(VLOOKUP(E3640,强化金币,2,1)*VLOOKUP(INDEX(装备!F:F,MATCH(属性!A3640,装备!A:A,0)),系数!$K$12:$M$15,3,0))</f>
        <v>9000</v>
      </c>
      <c r="L3640" s="17"/>
      <c r="M3640" s="17"/>
      <c r="N3640" s="17"/>
      <c r="O3640" s="17">
        <f>IF(E3640=1,"",VLOOKUP(E3640,系数!$S$2:$AB$12,MATCH(属性!C3640,评级,0),1))</f>
        <v>40</v>
      </c>
    </row>
    <row r="3641" spans="1:15" ht="17.25" thickBot="1" x14ac:dyDescent="0.4">
      <c r="A3641" s="17">
        <f t="shared" si="112"/>
        <v>7100031</v>
      </c>
      <c r="B3641" s="17" t="s">
        <v>90</v>
      </c>
      <c r="C3641" s="15">
        <f>INDEX(装备!G:G,MATCH(属性!A3641,装备!A:A,0))</f>
        <v>16</v>
      </c>
      <c r="D3641" s="15" t="str">
        <f>INDEX(装备!E:E,MATCH(属性!A3641,装备!A:A,0))</f>
        <v>weapon</v>
      </c>
      <c r="E3641" s="14">
        <v>39</v>
      </c>
      <c r="F3641" s="17">
        <f>INT((VLOOKUP($C3641,装备数值,2,0)+VLOOKUP($C3641,装备数值,5,0)*($E3641-1))*VLOOKUP($D3641,系数!$K$2:$O$7,2,0))</f>
        <v>0</v>
      </c>
      <c r="G3641" s="17">
        <f>INT((VLOOKUP($C3641,装备数值,3,0)+VLOOKUP($C3641,装备数值,6,0)*($E3641-1))*VLOOKUP($D3641,系数!$K$2:$O$7,3,0))</f>
        <v>428</v>
      </c>
      <c r="H3641" s="17">
        <f t="shared" si="113"/>
        <v>428</v>
      </c>
      <c r="I3641" s="17">
        <f>INT((VLOOKUP($C3641,装备数值,4,0)+VLOOKUP($C3641,装备数值,7,0)*($E3641-1))*VLOOKUP($D3641,系数!$K$2:$O$7,4,0))</f>
        <v>0</v>
      </c>
      <c r="J3641" s="17">
        <f>INT((VLOOKUP($C3641,装备数值,4,0)+VLOOKUP($C3641,装备数值,7,0)*($E3641-1))*VLOOKUP($D3641,系数!$K$2:$O$7,5,0))</f>
        <v>0</v>
      </c>
      <c r="K3641" s="17">
        <f>INT(VLOOKUP(E3641,强化金币,2,1)*VLOOKUP(INDEX(装备!F:F,MATCH(属性!A3641,装备!A:A,0)),系数!$K$12:$M$15,3,0))</f>
        <v>10000</v>
      </c>
      <c r="L3641" s="17"/>
      <c r="M3641" s="17"/>
      <c r="N3641" s="17"/>
      <c r="O3641" s="17">
        <f>IF(E3641=1,"",VLOOKUP(E3641,系数!$S$2:$AB$12,MATCH(属性!C3641,评级,0),1))</f>
        <v>40</v>
      </c>
    </row>
    <row r="3642" spans="1:15" ht="17.25" thickBot="1" x14ac:dyDescent="0.4">
      <c r="A3642" s="17">
        <f t="shared" si="112"/>
        <v>7100031</v>
      </c>
      <c r="B3642" s="17" t="s">
        <v>90</v>
      </c>
      <c r="C3642" s="15">
        <f>INDEX(装备!G:G,MATCH(属性!A3642,装备!A:A,0))</f>
        <v>16</v>
      </c>
      <c r="D3642" s="15" t="str">
        <f>INDEX(装备!E:E,MATCH(属性!A3642,装备!A:A,0))</f>
        <v>weapon</v>
      </c>
      <c r="E3642" s="14">
        <v>40</v>
      </c>
      <c r="F3642" s="17">
        <f>INT((VLOOKUP($C3642,装备数值,2,0)+VLOOKUP($C3642,装备数值,5,0)*($E3642-1))*VLOOKUP($D3642,系数!$K$2:$O$7,2,0))</f>
        <v>0</v>
      </c>
      <c r="G3642" s="17">
        <f>INT((VLOOKUP($C3642,装备数值,3,0)+VLOOKUP($C3642,装备数值,6,0)*($E3642-1))*VLOOKUP($D3642,系数!$K$2:$O$7,3,0))</f>
        <v>434</v>
      </c>
      <c r="H3642" s="17">
        <f t="shared" si="113"/>
        <v>434</v>
      </c>
      <c r="I3642" s="17">
        <f>INT((VLOOKUP($C3642,装备数值,4,0)+VLOOKUP($C3642,装备数值,7,0)*($E3642-1))*VLOOKUP($D3642,系数!$K$2:$O$7,4,0))</f>
        <v>0</v>
      </c>
      <c r="J3642" s="17">
        <f>INT((VLOOKUP($C3642,装备数值,4,0)+VLOOKUP($C3642,装备数值,7,0)*($E3642-1))*VLOOKUP($D3642,系数!$K$2:$O$7,5,0))</f>
        <v>0</v>
      </c>
      <c r="K3642" s="17">
        <f>INT(VLOOKUP(E3642,强化金币,2,1)*VLOOKUP(INDEX(装备!F:F,MATCH(属性!A3642,装备!A:A,0)),系数!$K$12:$M$15,3,0))</f>
        <v>12000</v>
      </c>
      <c r="L3642" s="17"/>
      <c r="M3642" s="17"/>
      <c r="N3642" s="17"/>
      <c r="O3642" s="17">
        <f>IF(E3642=1,"",VLOOKUP(E3642,系数!$S$2:$AB$12,MATCH(属性!C3642,评级,0),1))</f>
        <v>50</v>
      </c>
    </row>
    <row r="3643" spans="1:15" ht="17.25" thickBot="1" x14ac:dyDescent="0.4">
      <c r="A3643" s="17">
        <f t="shared" si="112"/>
        <v>7100031</v>
      </c>
      <c r="B3643" s="17" t="s">
        <v>90</v>
      </c>
      <c r="C3643" s="15">
        <f>INDEX(装备!G:G,MATCH(属性!A3643,装备!A:A,0))</f>
        <v>16</v>
      </c>
      <c r="D3643" s="15" t="str">
        <f>INDEX(装备!E:E,MATCH(属性!A3643,装备!A:A,0))</f>
        <v>weapon</v>
      </c>
      <c r="E3643" s="14">
        <v>41</v>
      </c>
      <c r="F3643" s="17">
        <f>INT((VLOOKUP($C3643,装备数值,2,0)+VLOOKUP($C3643,装备数值,5,0)*($E3643-1))*VLOOKUP($D3643,系数!$K$2:$O$7,2,0))</f>
        <v>0</v>
      </c>
      <c r="G3643" s="17">
        <f>INT((VLOOKUP($C3643,装备数值,3,0)+VLOOKUP($C3643,装备数值,6,0)*($E3643-1))*VLOOKUP($D3643,系数!$K$2:$O$7,3,0))</f>
        <v>440</v>
      </c>
      <c r="H3643" s="17">
        <f t="shared" si="113"/>
        <v>440</v>
      </c>
      <c r="I3643" s="17">
        <f>INT((VLOOKUP($C3643,装备数值,4,0)+VLOOKUP($C3643,装备数值,7,0)*($E3643-1))*VLOOKUP($D3643,系数!$K$2:$O$7,4,0))</f>
        <v>0</v>
      </c>
      <c r="J3643" s="17">
        <f>INT((VLOOKUP($C3643,装备数值,4,0)+VLOOKUP($C3643,装备数值,7,0)*($E3643-1))*VLOOKUP($D3643,系数!$K$2:$O$7,5,0))</f>
        <v>0</v>
      </c>
      <c r="K3643" s="17">
        <f>INT(VLOOKUP(E3643,强化金币,2,1)*VLOOKUP(INDEX(装备!F:F,MATCH(属性!A3643,装备!A:A,0)),系数!$K$12:$M$15,3,0))</f>
        <v>14000</v>
      </c>
      <c r="L3643" s="17"/>
      <c r="M3643" s="17"/>
      <c r="N3643" s="17"/>
      <c r="O3643" s="17">
        <f>IF(E3643=1,"",VLOOKUP(E3643,系数!$S$2:$AB$12,MATCH(属性!C3643,评级,0),1))</f>
        <v>50</v>
      </c>
    </row>
    <row r="3644" spans="1:15" ht="17.25" thickBot="1" x14ac:dyDescent="0.4">
      <c r="A3644" s="17">
        <f t="shared" ref="A3644:A3707" si="114">A3524+1</f>
        <v>7100031</v>
      </c>
      <c r="B3644" s="17" t="s">
        <v>90</v>
      </c>
      <c r="C3644" s="15">
        <f>INDEX(装备!G:G,MATCH(属性!A3644,装备!A:A,0))</f>
        <v>16</v>
      </c>
      <c r="D3644" s="15" t="str">
        <f>INDEX(装备!E:E,MATCH(属性!A3644,装备!A:A,0))</f>
        <v>weapon</v>
      </c>
      <c r="E3644" s="14">
        <v>42</v>
      </c>
      <c r="F3644" s="17">
        <f>INT((VLOOKUP($C3644,装备数值,2,0)+VLOOKUP($C3644,装备数值,5,0)*($E3644-1))*VLOOKUP($D3644,系数!$K$2:$O$7,2,0))</f>
        <v>0</v>
      </c>
      <c r="G3644" s="17">
        <f>INT((VLOOKUP($C3644,装备数值,3,0)+VLOOKUP($C3644,装备数值,6,0)*($E3644-1))*VLOOKUP($D3644,系数!$K$2:$O$7,3,0))</f>
        <v>446</v>
      </c>
      <c r="H3644" s="17">
        <f t="shared" si="113"/>
        <v>446</v>
      </c>
      <c r="I3644" s="17">
        <f>INT((VLOOKUP($C3644,装备数值,4,0)+VLOOKUP($C3644,装备数值,7,0)*($E3644-1))*VLOOKUP($D3644,系数!$K$2:$O$7,4,0))</f>
        <v>0</v>
      </c>
      <c r="J3644" s="17">
        <f>INT((VLOOKUP($C3644,装备数值,4,0)+VLOOKUP($C3644,装备数值,7,0)*($E3644-1))*VLOOKUP($D3644,系数!$K$2:$O$7,5,0))</f>
        <v>0</v>
      </c>
      <c r="K3644" s="17">
        <f>INT(VLOOKUP(E3644,强化金币,2,1)*VLOOKUP(INDEX(装备!F:F,MATCH(属性!A3644,装备!A:A,0)),系数!$K$12:$M$15,3,0))</f>
        <v>16000</v>
      </c>
      <c r="L3644" s="17"/>
      <c r="M3644" s="17"/>
      <c r="N3644" s="17"/>
      <c r="O3644" s="17">
        <f>IF(E3644=1,"",VLOOKUP(E3644,系数!$S$2:$AB$12,MATCH(属性!C3644,评级,0),1))</f>
        <v>50</v>
      </c>
    </row>
    <row r="3645" spans="1:15" ht="17.25" thickBot="1" x14ac:dyDescent="0.4">
      <c r="A3645" s="17">
        <f t="shared" si="114"/>
        <v>7100031</v>
      </c>
      <c r="B3645" s="17" t="s">
        <v>90</v>
      </c>
      <c r="C3645" s="15">
        <f>INDEX(装备!G:G,MATCH(属性!A3645,装备!A:A,0))</f>
        <v>16</v>
      </c>
      <c r="D3645" s="15" t="str">
        <f>INDEX(装备!E:E,MATCH(属性!A3645,装备!A:A,0))</f>
        <v>weapon</v>
      </c>
      <c r="E3645" s="14">
        <v>43</v>
      </c>
      <c r="F3645" s="17">
        <f>INT((VLOOKUP($C3645,装备数值,2,0)+VLOOKUP($C3645,装备数值,5,0)*($E3645-1))*VLOOKUP($D3645,系数!$K$2:$O$7,2,0))</f>
        <v>0</v>
      </c>
      <c r="G3645" s="17">
        <f>INT((VLOOKUP($C3645,装备数值,3,0)+VLOOKUP($C3645,装备数值,6,0)*($E3645-1))*VLOOKUP($D3645,系数!$K$2:$O$7,3,0))</f>
        <v>452</v>
      </c>
      <c r="H3645" s="17">
        <f t="shared" si="113"/>
        <v>452</v>
      </c>
      <c r="I3645" s="17">
        <f>INT((VLOOKUP($C3645,装备数值,4,0)+VLOOKUP($C3645,装备数值,7,0)*($E3645-1))*VLOOKUP($D3645,系数!$K$2:$O$7,4,0))</f>
        <v>0</v>
      </c>
      <c r="J3645" s="17">
        <f>INT((VLOOKUP($C3645,装备数值,4,0)+VLOOKUP($C3645,装备数值,7,0)*($E3645-1))*VLOOKUP($D3645,系数!$K$2:$O$7,5,0))</f>
        <v>0</v>
      </c>
      <c r="K3645" s="17">
        <f>INT(VLOOKUP(E3645,强化金币,2,1)*VLOOKUP(INDEX(装备!F:F,MATCH(属性!A3645,装备!A:A,0)),系数!$K$12:$M$15,3,0))</f>
        <v>18000</v>
      </c>
      <c r="L3645" s="17"/>
      <c r="M3645" s="17"/>
      <c r="N3645" s="17"/>
      <c r="O3645" s="17">
        <f>IF(E3645=1,"",VLOOKUP(E3645,系数!$S$2:$AB$12,MATCH(属性!C3645,评级,0),1))</f>
        <v>50</v>
      </c>
    </row>
    <row r="3646" spans="1:15" ht="17.25" thickBot="1" x14ac:dyDescent="0.4">
      <c r="A3646" s="17">
        <f t="shared" si="114"/>
        <v>7100031</v>
      </c>
      <c r="B3646" s="17" t="s">
        <v>90</v>
      </c>
      <c r="C3646" s="15">
        <f>INDEX(装备!G:G,MATCH(属性!A3646,装备!A:A,0))</f>
        <v>16</v>
      </c>
      <c r="D3646" s="15" t="str">
        <f>INDEX(装备!E:E,MATCH(属性!A3646,装备!A:A,0))</f>
        <v>weapon</v>
      </c>
      <c r="E3646" s="14">
        <v>44</v>
      </c>
      <c r="F3646" s="17">
        <f>INT((VLOOKUP($C3646,装备数值,2,0)+VLOOKUP($C3646,装备数值,5,0)*($E3646-1))*VLOOKUP($D3646,系数!$K$2:$O$7,2,0))</f>
        <v>0</v>
      </c>
      <c r="G3646" s="17">
        <f>INT((VLOOKUP($C3646,装备数值,3,0)+VLOOKUP($C3646,装备数值,6,0)*($E3646-1))*VLOOKUP($D3646,系数!$K$2:$O$7,3,0))</f>
        <v>458</v>
      </c>
      <c r="H3646" s="17">
        <f t="shared" si="113"/>
        <v>458</v>
      </c>
      <c r="I3646" s="17">
        <f>INT((VLOOKUP($C3646,装备数值,4,0)+VLOOKUP($C3646,装备数值,7,0)*($E3646-1))*VLOOKUP($D3646,系数!$K$2:$O$7,4,0))</f>
        <v>0</v>
      </c>
      <c r="J3646" s="17">
        <f>INT((VLOOKUP($C3646,装备数值,4,0)+VLOOKUP($C3646,装备数值,7,0)*($E3646-1))*VLOOKUP($D3646,系数!$K$2:$O$7,5,0))</f>
        <v>0</v>
      </c>
      <c r="K3646" s="17">
        <f>INT(VLOOKUP(E3646,强化金币,2,1)*VLOOKUP(INDEX(装备!F:F,MATCH(属性!A3646,装备!A:A,0)),系数!$K$12:$M$15,3,0))</f>
        <v>20000</v>
      </c>
      <c r="L3646" s="17"/>
      <c r="M3646" s="17"/>
      <c r="N3646" s="17"/>
      <c r="O3646" s="17">
        <f>IF(E3646=1,"",VLOOKUP(E3646,系数!$S$2:$AB$12,MATCH(属性!C3646,评级,0),1))</f>
        <v>50</v>
      </c>
    </row>
    <row r="3647" spans="1:15" ht="17.25" thickBot="1" x14ac:dyDescent="0.4">
      <c r="A3647" s="17">
        <f t="shared" si="114"/>
        <v>7100031</v>
      </c>
      <c r="B3647" s="17" t="s">
        <v>90</v>
      </c>
      <c r="C3647" s="15">
        <f>INDEX(装备!G:G,MATCH(属性!A3647,装备!A:A,0))</f>
        <v>16</v>
      </c>
      <c r="D3647" s="15" t="str">
        <f>INDEX(装备!E:E,MATCH(属性!A3647,装备!A:A,0))</f>
        <v>weapon</v>
      </c>
      <c r="E3647" s="14">
        <v>45</v>
      </c>
      <c r="F3647" s="17">
        <f>INT((VLOOKUP($C3647,装备数值,2,0)+VLOOKUP($C3647,装备数值,5,0)*($E3647-1))*VLOOKUP($D3647,系数!$K$2:$O$7,2,0))</f>
        <v>0</v>
      </c>
      <c r="G3647" s="17">
        <f>INT((VLOOKUP($C3647,装备数值,3,0)+VLOOKUP($C3647,装备数值,6,0)*($E3647-1))*VLOOKUP($D3647,系数!$K$2:$O$7,3,0))</f>
        <v>464</v>
      </c>
      <c r="H3647" s="17">
        <f t="shared" si="113"/>
        <v>464</v>
      </c>
      <c r="I3647" s="17">
        <f>INT((VLOOKUP($C3647,装备数值,4,0)+VLOOKUP($C3647,装备数值,7,0)*($E3647-1))*VLOOKUP($D3647,系数!$K$2:$O$7,4,0))</f>
        <v>0</v>
      </c>
      <c r="J3647" s="17">
        <f>INT((VLOOKUP($C3647,装备数值,4,0)+VLOOKUP($C3647,装备数值,7,0)*($E3647-1))*VLOOKUP($D3647,系数!$K$2:$O$7,5,0))</f>
        <v>0</v>
      </c>
      <c r="K3647" s="17">
        <f>INT(VLOOKUP(E3647,强化金币,2,1)*VLOOKUP(INDEX(装备!F:F,MATCH(属性!A3647,装备!A:A,0)),系数!$K$12:$M$15,3,0))</f>
        <v>22000</v>
      </c>
      <c r="L3647" s="17"/>
      <c r="M3647" s="17"/>
      <c r="N3647" s="17"/>
      <c r="O3647" s="17">
        <f>IF(E3647=1,"",VLOOKUP(E3647,系数!$S$2:$AB$12,MATCH(属性!C3647,评级,0),1))</f>
        <v>50</v>
      </c>
    </row>
    <row r="3648" spans="1:15" ht="17.25" thickBot="1" x14ac:dyDescent="0.4">
      <c r="A3648" s="17">
        <f t="shared" si="114"/>
        <v>7100031</v>
      </c>
      <c r="B3648" s="17" t="s">
        <v>90</v>
      </c>
      <c r="C3648" s="15">
        <f>INDEX(装备!G:G,MATCH(属性!A3648,装备!A:A,0))</f>
        <v>16</v>
      </c>
      <c r="D3648" s="15" t="str">
        <f>INDEX(装备!E:E,MATCH(属性!A3648,装备!A:A,0))</f>
        <v>weapon</v>
      </c>
      <c r="E3648" s="14">
        <v>46</v>
      </c>
      <c r="F3648" s="17">
        <f>INT((VLOOKUP($C3648,装备数值,2,0)+VLOOKUP($C3648,装备数值,5,0)*($E3648-1))*VLOOKUP($D3648,系数!$K$2:$O$7,2,0))</f>
        <v>0</v>
      </c>
      <c r="G3648" s="17">
        <f>INT((VLOOKUP($C3648,装备数值,3,0)+VLOOKUP($C3648,装备数值,6,0)*($E3648-1))*VLOOKUP($D3648,系数!$K$2:$O$7,3,0))</f>
        <v>470</v>
      </c>
      <c r="H3648" s="17">
        <f t="shared" si="113"/>
        <v>470</v>
      </c>
      <c r="I3648" s="17">
        <f>INT((VLOOKUP($C3648,装备数值,4,0)+VLOOKUP($C3648,装备数值,7,0)*($E3648-1))*VLOOKUP($D3648,系数!$K$2:$O$7,4,0))</f>
        <v>0</v>
      </c>
      <c r="J3648" s="17">
        <f>INT((VLOOKUP($C3648,装备数值,4,0)+VLOOKUP($C3648,装备数值,7,0)*($E3648-1))*VLOOKUP($D3648,系数!$K$2:$O$7,5,0))</f>
        <v>0</v>
      </c>
      <c r="K3648" s="17">
        <f>INT(VLOOKUP(E3648,强化金币,2,1)*VLOOKUP(INDEX(装备!F:F,MATCH(属性!A3648,装备!A:A,0)),系数!$K$12:$M$15,3,0))</f>
        <v>24000</v>
      </c>
      <c r="L3648" s="17"/>
      <c r="M3648" s="17"/>
      <c r="N3648" s="17"/>
      <c r="O3648" s="17">
        <f>IF(E3648=1,"",VLOOKUP(E3648,系数!$S$2:$AB$12,MATCH(属性!C3648,评级,0),1))</f>
        <v>50</v>
      </c>
    </row>
    <row r="3649" spans="1:15" ht="17.25" thickBot="1" x14ac:dyDescent="0.4">
      <c r="A3649" s="17">
        <f t="shared" si="114"/>
        <v>7100031</v>
      </c>
      <c r="B3649" s="17" t="s">
        <v>90</v>
      </c>
      <c r="C3649" s="15">
        <f>INDEX(装备!G:G,MATCH(属性!A3649,装备!A:A,0))</f>
        <v>16</v>
      </c>
      <c r="D3649" s="15" t="str">
        <f>INDEX(装备!E:E,MATCH(属性!A3649,装备!A:A,0))</f>
        <v>weapon</v>
      </c>
      <c r="E3649" s="14">
        <v>47</v>
      </c>
      <c r="F3649" s="17">
        <f>INT((VLOOKUP($C3649,装备数值,2,0)+VLOOKUP($C3649,装备数值,5,0)*($E3649-1))*VLOOKUP($D3649,系数!$K$2:$O$7,2,0))</f>
        <v>0</v>
      </c>
      <c r="G3649" s="17">
        <f>INT((VLOOKUP($C3649,装备数值,3,0)+VLOOKUP($C3649,装备数值,6,0)*($E3649-1))*VLOOKUP($D3649,系数!$K$2:$O$7,3,0))</f>
        <v>476</v>
      </c>
      <c r="H3649" s="17">
        <f t="shared" si="113"/>
        <v>476</v>
      </c>
      <c r="I3649" s="17">
        <f>INT((VLOOKUP($C3649,装备数值,4,0)+VLOOKUP($C3649,装备数值,7,0)*($E3649-1))*VLOOKUP($D3649,系数!$K$2:$O$7,4,0))</f>
        <v>0</v>
      </c>
      <c r="J3649" s="17">
        <f>INT((VLOOKUP($C3649,装备数值,4,0)+VLOOKUP($C3649,装备数值,7,0)*($E3649-1))*VLOOKUP($D3649,系数!$K$2:$O$7,5,0))</f>
        <v>0</v>
      </c>
      <c r="K3649" s="17">
        <f>INT(VLOOKUP(E3649,强化金币,2,1)*VLOOKUP(INDEX(装备!F:F,MATCH(属性!A3649,装备!A:A,0)),系数!$K$12:$M$15,3,0))</f>
        <v>26000</v>
      </c>
      <c r="L3649" s="17"/>
      <c r="M3649" s="17"/>
      <c r="N3649" s="17"/>
      <c r="O3649" s="17">
        <f>IF(E3649=1,"",VLOOKUP(E3649,系数!$S$2:$AB$12,MATCH(属性!C3649,评级,0),1))</f>
        <v>50</v>
      </c>
    </row>
    <row r="3650" spans="1:15" ht="17.25" thickBot="1" x14ac:dyDescent="0.4">
      <c r="A3650" s="17">
        <f t="shared" si="114"/>
        <v>7100031</v>
      </c>
      <c r="B3650" s="17" t="s">
        <v>90</v>
      </c>
      <c r="C3650" s="15">
        <f>INDEX(装备!G:G,MATCH(属性!A3650,装备!A:A,0))</f>
        <v>16</v>
      </c>
      <c r="D3650" s="15" t="str">
        <f>INDEX(装备!E:E,MATCH(属性!A3650,装备!A:A,0))</f>
        <v>weapon</v>
      </c>
      <c r="E3650" s="14">
        <v>48</v>
      </c>
      <c r="F3650" s="17">
        <f>INT((VLOOKUP($C3650,装备数值,2,0)+VLOOKUP($C3650,装备数值,5,0)*($E3650-1))*VLOOKUP($D3650,系数!$K$2:$O$7,2,0))</f>
        <v>0</v>
      </c>
      <c r="G3650" s="17">
        <f>INT((VLOOKUP($C3650,装备数值,3,0)+VLOOKUP($C3650,装备数值,6,0)*($E3650-1))*VLOOKUP($D3650,系数!$K$2:$O$7,3,0))</f>
        <v>482</v>
      </c>
      <c r="H3650" s="17">
        <f t="shared" si="113"/>
        <v>482</v>
      </c>
      <c r="I3650" s="17">
        <f>INT((VLOOKUP($C3650,装备数值,4,0)+VLOOKUP($C3650,装备数值,7,0)*($E3650-1))*VLOOKUP($D3650,系数!$K$2:$O$7,4,0))</f>
        <v>0</v>
      </c>
      <c r="J3650" s="17">
        <f>INT((VLOOKUP($C3650,装备数值,4,0)+VLOOKUP($C3650,装备数值,7,0)*($E3650-1))*VLOOKUP($D3650,系数!$K$2:$O$7,5,0))</f>
        <v>0</v>
      </c>
      <c r="K3650" s="17">
        <f>INT(VLOOKUP(E3650,强化金币,2,1)*VLOOKUP(INDEX(装备!F:F,MATCH(属性!A3650,装备!A:A,0)),系数!$K$12:$M$15,3,0))</f>
        <v>28000</v>
      </c>
      <c r="L3650" s="17"/>
      <c r="M3650" s="17"/>
      <c r="N3650" s="17"/>
      <c r="O3650" s="17">
        <f>IF(E3650=1,"",VLOOKUP(E3650,系数!$S$2:$AB$12,MATCH(属性!C3650,评级,0),1))</f>
        <v>50</v>
      </c>
    </row>
    <row r="3651" spans="1:15" ht="17.25" thickBot="1" x14ac:dyDescent="0.4">
      <c r="A3651" s="17">
        <f t="shared" si="114"/>
        <v>7100031</v>
      </c>
      <c r="B3651" s="17" t="s">
        <v>90</v>
      </c>
      <c r="C3651" s="15">
        <f>INDEX(装备!G:G,MATCH(属性!A3651,装备!A:A,0))</f>
        <v>16</v>
      </c>
      <c r="D3651" s="15" t="str">
        <f>INDEX(装备!E:E,MATCH(属性!A3651,装备!A:A,0))</f>
        <v>weapon</v>
      </c>
      <c r="E3651" s="14">
        <v>49</v>
      </c>
      <c r="F3651" s="17">
        <f>INT((VLOOKUP($C3651,装备数值,2,0)+VLOOKUP($C3651,装备数值,5,0)*($E3651-1))*VLOOKUP($D3651,系数!$K$2:$O$7,2,0))</f>
        <v>0</v>
      </c>
      <c r="G3651" s="17">
        <f>INT((VLOOKUP($C3651,装备数值,3,0)+VLOOKUP($C3651,装备数值,6,0)*($E3651-1))*VLOOKUP($D3651,系数!$K$2:$O$7,3,0))</f>
        <v>488</v>
      </c>
      <c r="H3651" s="17">
        <f t="shared" si="113"/>
        <v>488</v>
      </c>
      <c r="I3651" s="17">
        <f>INT((VLOOKUP($C3651,装备数值,4,0)+VLOOKUP($C3651,装备数值,7,0)*($E3651-1))*VLOOKUP($D3651,系数!$K$2:$O$7,4,0))</f>
        <v>0</v>
      </c>
      <c r="J3651" s="17">
        <f>INT((VLOOKUP($C3651,装备数值,4,0)+VLOOKUP($C3651,装备数值,7,0)*($E3651-1))*VLOOKUP($D3651,系数!$K$2:$O$7,5,0))</f>
        <v>0</v>
      </c>
      <c r="K3651" s="17">
        <f>INT(VLOOKUP(E3651,强化金币,2,1)*VLOOKUP(INDEX(装备!F:F,MATCH(属性!A3651,装备!A:A,0)),系数!$K$12:$M$15,3,0))</f>
        <v>30000</v>
      </c>
      <c r="L3651" s="17"/>
      <c r="M3651" s="17"/>
      <c r="N3651" s="17"/>
      <c r="O3651" s="17">
        <f>IF(E3651=1,"",VLOOKUP(E3651,系数!$S$2:$AB$12,MATCH(属性!C3651,评级,0),1))</f>
        <v>50</v>
      </c>
    </row>
    <row r="3652" spans="1:15" ht="17.25" thickBot="1" x14ac:dyDescent="0.4">
      <c r="A3652" s="17">
        <f t="shared" si="114"/>
        <v>7100031</v>
      </c>
      <c r="B3652" s="17" t="s">
        <v>90</v>
      </c>
      <c r="C3652" s="15">
        <f>INDEX(装备!G:G,MATCH(属性!A3652,装备!A:A,0))</f>
        <v>16</v>
      </c>
      <c r="D3652" s="15" t="str">
        <f>INDEX(装备!E:E,MATCH(属性!A3652,装备!A:A,0))</f>
        <v>weapon</v>
      </c>
      <c r="E3652" s="14">
        <v>50</v>
      </c>
      <c r="F3652" s="17">
        <f>INT((VLOOKUP($C3652,装备数值,2,0)+VLOOKUP($C3652,装备数值,5,0)*($E3652-1))*VLOOKUP($D3652,系数!$K$2:$O$7,2,0))</f>
        <v>0</v>
      </c>
      <c r="G3652" s="17">
        <f>INT((VLOOKUP($C3652,装备数值,3,0)+VLOOKUP($C3652,装备数值,6,0)*($E3652-1))*VLOOKUP($D3652,系数!$K$2:$O$7,3,0))</f>
        <v>494</v>
      </c>
      <c r="H3652" s="17">
        <f t="shared" ref="H3652:H3715" si="115">G3652</f>
        <v>494</v>
      </c>
      <c r="I3652" s="17">
        <f>INT((VLOOKUP($C3652,装备数值,4,0)+VLOOKUP($C3652,装备数值,7,0)*($E3652-1))*VLOOKUP($D3652,系数!$K$2:$O$7,4,0))</f>
        <v>0</v>
      </c>
      <c r="J3652" s="17">
        <f>INT((VLOOKUP($C3652,装备数值,4,0)+VLOOKUP($C3652,装备数值,7,0)*($E3652-1))*VLOOKUP($D3652,系数!$K$2:$O$7,5,0))</f>
        <v>0</v>
      </c>
      <c r="K3652" s="17">
        <f>INT(VLOOKUP(E3652,强化金币,2,1)*VLOOKUP(INDEX(装备!F:F,MATCH(属性!A3652,装备!A:A,0)),系数!$K$12:$M$15,3,0))</f>
        <v>32000</v>
      </c>
      <c r="L3652" s="17"/>
      <c r="M3652" s="17"/>
      <c r="N3652" s="17"/>
      <c r="O3652" s="17">
        <f>IF(E3652=1,"",VLOOKUP(E3652,系数!$S$2:$AB$12,MATCH(属性!C3652,评级,0),1))</f>
        <v>60</v>
      </c>
    </row>
    <row r="3653" spans="1:15" ht="17.25" thickBot="1" x14ac:dyDescent="0.4">
      <c r="A3653" s="17">
        <f t="shared" si="114"/>
        <v>7100031</v>
      </c>
      <c r="B3653" s="17" t="s">
        <v>90</v>
      </c>
      <c r="C3653" s="15">
        <f>INDEX(装备!G:G,MATCH(属性!A3653,装备!A:A,0))</f>
        <v>16</v>
      </c>
      <c r="D3653" s="15" t="str">
        <f>INDEX(装备!E:E,MATCH(属性!A3653,装备!A:A,0))</f>
        <v>weapon</v>
      </c>
      <c r="E3653" s="14">
        <v>51</v>
      </c>
      <c r="F3653" s="17">
        <f>INT((VLOOKUP($C3653,装备数值,2,0)+VLOOKUP($C3653,装备数值,5,0)*($E3653-1))*VLOOKUP($D3653,系数!$K$2:$O$7,2,0))</f>
        <v>0</v>
      </c>
      <c r="G3653" s="17">
        <f>INT((VLOOKUP($C3653,装备数值,3,0)+VLOOKUP($C3653,装备数值,6,0)*($E3653-1))*VLOOKUP($D3653,系数!$K$2:$O$7,3,0))</f>
        <v>501</v>
      </c>
      <c r="H3653" s="17">
        <f t="shared" si="115"/>
        <v>501</v>
      </c>
      <c r="I3653" s="17">
        <f>INT((VLOOKUP($C3653,装备数值,4,0)+VLOOKUP($C3653,装备数值,7,0)*($E3653-1))*VLOOKUP($D3653,系数!$K$2:$O$7,4,0))</f>
        <v>0</v>
      </c>
      <c r="J3653" s="17">
        <f>INT((VLOOKUP($C3653,装备数值,4,0)+VLOOKUP($C3653,装备数值,7,0)*($E3653-1))*VLOOKUP($D3653,系数!$K$2:$O$7,5,0))</f>
        <v>0</v>
      </c>
      <c r="K3653" s="17">
        <f>INT(VLOOKUP(E3653,强化金币,2,1)*VLOOKUP(INDEX(装备!F:F,MATCH(属性!A3653,装备!A:A,0)),系数!$K$12:$M$15,3,0))</f>
        <v>34000</v>
      </c>
      <c r="L3653" s="17"/>
      <c r="M3653" s="17"/>
      <c r="N3653" s="17"/>
      <c r="O3653" s="17">
        <f>IF(E3653=1,"",VLOOKUP(E3653,系数!$S$2:$AB$12,MATCH(属性!C3653,评级,0),1))</f>
        <v>60</v>
      </c>
    </row>
    <row r="3654" spans="1:15" ht="17.25" thickBot="1" x14ac:dyDescent="0.4">
      <c r="A3654" s="17">
        <f t="shared" si="114"/>
        <v>7100031</v>
      </c>
      <c r="B3654" s="17" t="s">
        <v>90</v>
      </c>
      <c r="C3654" s="15">
        <f>INDEX(装备!G:G,MATCH(属性!A3654,装备!A:A,0))</f>
        <v>16</v>
      </c>
      <c r="D3654" s="15" t="str">
        <f>INDEX(装备!E:E,MATCH(属性!A3654,装备!A:A,0))</f>
        <v>weapon</v>
      </c>
      <c r="E3654" s="14">
        <v>52</v>
      </c>
      <c r="F3654" s="17">
        <f>INT((VLOOKUP($C3654,装备数值,2,0)+VLOOKUP($C3654,装备数值,5,0)*($E3654-1))*VLOOKUP($D3654,系数!$K$2:$O$7,2,0))</f>
        <v>0</v>
      </c>
      <c r="G3654" s="17">
        <f>INT((VLOOKUP($C3654,装备数值,3,0)+VLOOKUP($C3654,装备数值,6,0)*($E3654-1))*VLOOKUP($D3654,系数!$K$2:$O$7,3,0))</f>
        <v>507</v>
      </c>
      <c r="H3654" s="17">
        <f t="shared" si="115"/>
        <v>507</v>
      </c>
      <c r="I3654" s="17">
        <f>INT((VLOOKUP($C3654,装备数值,4,0)+VLOOKUP($C3654,装备数值,7,0)*($E3654-1))*VLOOKUP($D3654,系数!$K$2:$O$7,4,0))</f>
        <v>0</v>
      </c>
      <c r="J3654" s="17">
        <f>INT((VLOOKUP($C3654,装备数值,4,0)+VLOOKUP($C3654,装备数值,7,0)*($E3654-1))*VLOOKUP($D3654,系数!$K$2:$O$7,5,0))</f>
        <v>0</v>
      </c>
      <c r="K3654" s="17">
        <f>INT(VLOOKUP(E3654,强化金币,2,1)*VLOOKUP(INDEX(装备!F:F,MATCH(属性!A3654,装备!A:A,0)),系数!$K$12:$M$15,3,0))</f>
        <v>36000</v>
      </c>
      <c r="L3654" s="17"/>
      <c r="M3654" s="17"/>
      <c r="N3654" s="17"/>
      <c r="O3654" s="17">
        <f>IF(E3654=1,"",VLOOKUP(E3654,系数!$S$2:$AB$12,MATCH(属性!C3654,评级,0),1))</f>
        <v>60</v>
      </c>
    </row>
    <row r="3655" spans="1:15" ht="17.25" thickBot="1" x14ac:dyDescent="0.4">
      <c r="A3655" s="17">
        <f t="shared" si="114"/>
        <v>7100031</v>
      </c>
      <c r="B3655" s="17" t="s">
        <v>90</v>
      </c>
      <c r="C3655" s="15">
        <f>INDEX(装备!G:G,MATCH(属性!A3655,装备!A:A,0))</f>
        <v>16</v>
      </c>
      <c r="D3655" s="15" t="str">
        <f>INDEX(装备!E:E,MATCH(属性!A3655,装备!A:A,0))</f>
        <v>weapon</v>
      </c>
      <c r="E3655" s="14">
        <v>53</v>
      </c>
      <c r="F3655" s="17">
        <f>INT((VLOOKUP($C3655,装备数值,2,0)+VLOOKUP($C3655,装备数值,5,0)*($E3655-1))*VLOOKUP($D3655,系数!$K$2:$O$7,2,0))</f>
        <v>0</v>
      </c>
      <c r="G3655" s="17">
        <f>INT((VLOOKUP($C3655,装备数值,3,0)+VLOOKUP($C3655,装备数值,6,0)*($E3655-1))*VLOOKUP($D3655,系数!$K$2:$O$7,3,0))</f>
        <v>513</v>
      </c>
      <c r="H3655" s="17">
        <f t="shared" si="115"/>
        <v>513</v>
      </c>
      <c r="I3655" s="17">
        <f>INT((VLOOKUP($C3655,装备数值,4,0)+VLOOKUP($C3655,装备数值,7,0)*($E3655-1))*VLOOKUP($D3655,系数!$K$2:$O$7,4,0))</f>
        <v>0</v>
      </c>
      <c r="J3655" s="17">
        <f>INT((VLOOKUP($C3655,装备数值,4,0)+VLOOKUP($C3655,装备数值,7,0)*($E3655-1))*VLOOKUP($D3655,系数!$K$2:$O$7,5,0))</f>
        <v>0</v>
      </c>
      <c r="K3655" s="17">
        <f>INT(VLOOKUP(E3655,强化金币,2,1)*VLOOKUP(INDEX(装备!F:F,MATCH(属性!A3655,装备!A:A,0)),系数!$K$12:$M$15,3,0))</f>
        <v>38000</v>
      </c>
      <c r="L3655" s="17"/>
      <c r="M3655" s="17"/>
      <c r="N3655" s="17"/>
      <c r="O3655" s="17">
        <f>IF(E3655=1,"",VLOOKUP(E3655,系数!$S$2:$AB$12,MATCH(属性!C3655,评级,0),1))</f>
        <v>60</v>
      </c>
    </row>
    <row r="3656" spans="1:15" ht="17.25" thickBot="1" x14ac:dyDescent="0.4">
      <c r="A3656" s="17">
        <f t="shared" si="114"/>
        <v>7100031</v>
      </c>
      <c r="B3656" s="17" t="s">
        <v>90</v>
      </c>
      <c r="C3656" s="15">
        <f>INDEX(装备!G:G,MATCH(属性!A3656,装备!A:A,0))</f>
        <v>16</v>
      </c>
      <c r="D3656" s="15" t="str">
        <f>INDEX(装备!E:E,MATCH(属性!A3656,装备!A:A,0))</f>
        <v>weapon</v>
      </c>
      <c r="E3656" s="14">
        <v>54</v>
      </c>
      <c r="F3656" s="17">
        <f>INT((VLOOKUP($C3656,装备数值,2,0)+VLOOKUP($C3656,装备数值,5,0)*($E3656-1))*VLOOKUP($D3656,系数!$K$2:$O$7,2,0))</f>
        <v>0</v>
      </c>
      <c r="G3656" s="17">
        <f>INT((VLOOKUP($C3656,装备数值,3,0)+VLOOKUP($C3656,装备数值,6,0)*($E3656-1))*VLOOKUP($D3656,系数!$K$2:$O$7,3,0))</f>
        <v>519</v>
      </c>
      <c r="H3656" s="17">
        <f t="shared" si="115"/>
        <v>519</v>
      </c>
      <c r="I3656" s="17">
        <f>INT((VLOOKUP($C3656,装备数值,4,0)+VLOOKUP($C3656,装备数值,7,0)*($E3656-1))*VLOOKUP($D3656,系数!$K$2:$O$7,4,0))</f>
        <v>0</v>
      </c>
      <c r="J3656" s="17">
        <f>INT((VLOOKUP($C3656,装备数值,4,0)+VLOOKUP($C3656,装备数值,7,0)*($E3656-1))*VLOOKUP($D3656,系数!$K$2:$O$7,5,0))</f>
        <v>0</v>
      </c>
      <c r="K3656" s="17">
        <f>INT(VLOOKUP(E3656,强化金币,2,1)*VLOOKUP(INDEX(装备!F:F,MATCH(属性!A3656,装备!A:A,0)),系数!$K$12:$M$15,3,0))</f>
        <v>40000</v>
      </c>
      <c r="L3656" s="17"/>
      <c r="M3656" s="17"/>
      <c r="N3656" s="17"/>
      <c r="O3656" s="17">
        <f>IF(E3656=1,"",VLOOKUP(E3656,系数!$S$2:$AB$12,MATCH(属性!C3656,评级,0),1))</f>
        <v>60</v>
      </c>
    </row>
    <row r="3657" spans="1:15" ht="17.25" thickBot="1" x14ac:dyDescent="0.4">
      <c r="A3657" s="17">
        <f t="shared" si="114"/>
        <v>7100031</v>
      </c>
      <c r="B3657" s="17" t="s">
        <v>90</v>
      </c>
      <c r="C3657" s="15">
        <f>INDEX(装备!G:G,MATCH(属性!A3657,装备!A:A,0))</f>
        <v>16</v>
      </c>
      <c r="D3657" s="15" t="str">
        <f>INDEX(装备!E:E,MATCH(属性!A3657,装备!A:A,0))</f>
        <v>weapon</v>
      </c>
      <c r="E3657" s="14">
        <v>55</v>
      </c>
      <c r="F3657" s="17">
        <f>INT((VLOOKUP($C3657,装备数值,2,0)+VLOOKUP($C3657,装备数值,5,0)*($E3657-1))*VLOOKUP($D3657,系数!$K$2:$O$7,2,0))</f>
        <v>0</v>
      </c>
      <c r="G3657" s="17">
        <f>INT((VLOOKUP($C3657,装备数值,3,0)+VLOOKUP($C3657,装备数值,6,0)*($E3657-1))*VLOOKUP($D3657,系数!$K$2:$O$7,3,0))</f>
        <v>525</v>
      </c>
      <c r="H3657" s="17">
        <f t="shared" si="115"/>
        <v>525</v>
      </c>
      <c r="I3657" s="17">
        <f>INT((VLOOKUP($C3657,装备数值,4,0)+VLOOKUP($C3657,装备数值,7,0)*($E3657-1))*VLOOKUP($D3657,系数!$K$2:$O$7,4,0))</f>
        <v>0</v>
      </c>
      <c r="J3657" s="17">
        <f>INT((VLOOKUP($C3657,装备数值,4,0)+VLOOKUP($C3657,装备数值,7,0)*($E3657-1))*VLOOKUP($D3657,系数!$K$2:$O$7,5,0))</f>
        <v>0</v>
      </c>
      <c r="K3657" s="17">
        <f>INT(VLOOKUP(E3657,强化金币,2,1)*VLOOKUP(INDEX(装备!F:F,MATCH(属性!A3657,装备!A:A,0)),系数!$K$12:$M$15,3,0))</f>
        <v>42000</v>
      </c>
      <c r="L3657" s="17"/>
      <c r="M3657" s="17"/>
      <c r="N3657" s="17"/>
      <c r="O3657" s="17">
        <f>IF(E3657=1,"",VLOOKUP(E3657,系数!$S$2:$AB$12,MATCH(属性!C3657,评级,0),1))</f>
        <v>60</v>
      </c>
    </row>
    <row r="3658" spans="1:15" ht="17.25" thickBot="1" x14ac:dyDescent="0.4">
      <c r="A3658" s="17">
        <f t="shared" si="114"/>
        <v>7100031</v>
      </c>
      <c r="B3658" s="17" t="s">
        <v>90</v>
      </c>
      <c r="C3658" s="15">
        <f>INDEX(装备!G:G,MATCH(属性!A3658,装备!A:A,0))</f>
        <v>16</v>
      </c>
      <c r="D3658" s="15" t="str">
        <f>INDEX(装备!E:E,MATCH(属性!A3658,装备!A:A,0))</f>
        <v>weapon</v>
      </c>
      <c r="E3658" s="14">
        <v>56</v>
      </c>
      <c r="F3658" s="17">
        <f>INT((VLOOKUP($C3658,装备数值,2,0)+VLOOKUP($C3658,装备数值,5,0)*($E3658-1))*VLOOKUP($D3658,系数!$K$2:$O$7,2,0))</f>
        <v>0</v>
      </c>
      <c r="G3658" s="17">
        <f>INT((VLOOKUP($C3658,装备数值,3,0)+VLOOKUP($C3658,装备数值,6,0)*($E3658-1))*VLOOKUP($D3658,系数!$K$2:$O$7,3,0))</f>
        <v>531</v>
      </c>
      <c r="H3658" s="17">
        <f t="shared" si="115"/>
        <v>531</v>
      </c>
      <c r="I3658" s="17">
        <f>INT((VLOOKUP($C3658,装备数值,4,0)+VLOOKUP($C3658,装备数值,7,0)*($E3658-1))*VLOOKUP($D3658,系数!$K$2:$O$7,4,0))</f>
        <v>0</v>
      </c>
      <c r="J3658" s="17">
        <f>INT((VLOOKUP($C3658,装备数值,4,0)+VLOOKUP($C3658,装备数值,7,0)*($E3658-1))*VLOOKUP($D3658,系数!$K$2:$O$7,5,0))</f>
        <v>0</v>
      </c>
      <c r="K3658" s="17">
        <f>INT(VLOOKUP(E3658,强化金币,2,1)*VLOOKUP(INDEX(装备!F:F,MATCH(属性!A3658,装备!A:A,0)),系数!$K$12:$M$15,3,0))</f>
        <v>44000</v>
      </c>
      <c r="L3658" s="17"/>
      <c r="M3658" s="17"/>
      <c r="N3658" s="17"/>
      <c r="O3658" s="17">
        <f>IF(E3658=1,"",VLOOKUP(E3658,系数!$S$2:$AB$12,MATCH(属性!C3658,评级,0),1))</f>
        <v>60</v>
      </c>
    </row>
    <row r="3659" spans="1:15" ht="17.25" thickBot="1" x14ac:dyDescent="0.4">
      <c r="A3659" s="17">
        <f t="shared" si="114"/>
        <v>7100031</v>
      </c>
      <c r="B3659" s="17" t="s">
        <v>90</v>
      </c>
      <c r="C3659" s="15">
        <f>INDEX(装备!G:G,MATCH(属性!A3659,装备!A:A,0))</f>
        <v>16</v>
      </c>
      <c r="D3659" s="15" t="str">
        <f>INDEX(装备!E:E,MATCH(属性!A3659,装备!A:A,0))</f>
        <v>weapon</v>
      </c>
      <c r="E3659" s="14">
        <v>57</v>
      </c>
      <c r="F3659" s="17">
        <f>INT((VLOOKUP($C3659,装备数值,2,0)+VLOOKUP($C3659,装备数值,5,0)*($E3659-1))*VLOOKUP($D3659,系数!$K$2:$O$7,2,0))</f>
        <v>0</v>
      </c>
      <c r="G3659" s="17">
        <f>INT((VLOOKUP($C3659,装备数值,3,0)+VLOOKUP($C3659,装备数值,6,0)*($E3659-1))*VLOOKUP($D3659,系数!$K$2:$O$7,3,0))</f>
        <v>537</v>
      </c>
      <c r="H3659" s="17">
        <f t="shared" si="115"/>
        <v>537</v>
      </c>
      <c r="I3659" s="17">
        <f>INT((VLOOKUP($C3659,装备数值,4,0)+VLOOKUP($C3659,装备数值,7,0)*($E3659-1))*VLOOKUP($D3659,系数!$K$2:$O$7,4,0))</f>
        <v>0</v>
      </c>
      <c r="J3659" s="17">
        <f>INT((VLOOKUP($C3659,装备数值,4,0)+VLOOKUP($C3659,装备数值,7,0)*($E3659-1))*VLOOKUP($D3659,系数!$K$2:$O$7,5,0))</f>
        <v>0</v>
      </c>
      <c r="K3659" s="17">
        <f>INT(VLOOKUP(E3659,强化金币,2,1)*VLOOKUP(INDEX(装备!F:F,MATCH(属性!A3659,装备!A:A,0)),系数!$K$12:$M$15,3,0))</f>
        <v>46000</v>
      </c>
      <c r="L3659" s="17"/>
      <c r="M3659" s="17"/>
      <c r="N3659" s="17"/>
      <c r="O3659" s="17">
        <f>IF(E3659=1,"",VLOOKUP(E3659,系数!$S$2:$AB$12,MATCH(属性!C3659,评级,0),1))</f>
        <v>60</v>
      </c>
    </row>
    <row r="3660" spans="1:15" ht="17.25" thickBot="1" x14ac:dyDescent="0.4">
      <c r="A3660" s="17">
        <f t="shared" si="114"/>
        <v>7100031</v>
      </c>
      <c r="B3660" s="17" t="s">
        <v>90</v>
      </c>
      <c r="C3660" s="15">
        <f>INDEX(装备!G:G,MATCH(属性!A3660,装备!A:A,0))</f>
        <v>16</v>
      </c>
      <c r="D3660" s="15" t="str">
        <f>INDEX(装备!E:E,MATCH(属性!A3660,装备!A:A,0))</f>
        <v>weapon</v>
      </c>
      <c r="E3660" s="14">
        <v>58</v>
      </c>
      <c r="F3660" s="17">
        <f>INT((VLOOKUP($C3660,装备数值,2,0)+VLOOKUP($C3660,装备数值,5,0)*($E3660-1))*VLOOKUP($D3660,系数!$K$2:$O$7,2,0))</f>
        <v>0</v>
      </c>
      <c r="G3660" s="17">
        <f>INT((VLOOKUP($C3660,装备数值,3,0)+VLOOKUP($C3660,装备数值,6,0)*($E3660-1))*VLOOKUP($D3660,系数!$K$2:$O$7,3,0))</f>
        <v>543</v>
      </c>
      <c r="H3660" s="17">
        <f t="shared" si="115"/>
        <v>543</v>
      </c>
      <c r="I3660" s="17">
        <f>INT((VLOOKUP($C3660,装备数值,4,0)+VLOOKUP($C3660,装备数值,7,0)*($E3660-1))*VLOOKUP($D3660,系数!$K$2:$O$7,4,0))</f>
        <v>0</v>
      </c>
      <c r="J3660" s="17">
        <f>INT((VLOOKUP($C3660,装备数值,4,0)+VLOOKUP($C3660,装备数值,7,0)*($E3660-1))*VLOOKUP($D3660,系数!$K$2:$O$7,5,0))</f>
        <v>0</v>
      </c>
      <c r="K3660" s="17">
        <f>INT(VLOOKUP(E3660,强化金币,2,1)*VLOOKUP(INDEX(装备!F:F,MATCH(属性!A3660,装备!A:A,0)),系数!$K$12:$M$15,3,0))</f>
        <v>48000</v>
      </c>
      <c r="L3660" s="17"/>
      <c r="M3660" s="17"/>
      <c r="N3660" s="17"/>
      <c r="O3660" s="17">
        <f>IF(E3660=1,"",VLOOKUP(E3660,系数!$S$2:$AB$12,MATCH(属性!C3660,评级,0),1))</f>
        <v>60</v>
      </c>
    </row>
    <row r="3661" spans="1:15" ht="17.25" thickBot="1" x14ac:dyDescent="0.4">
      <c r="A3661" s="17">
        <f t="shared" si="114"/>
        <v>7100031</v>
      </c>
      <c r="B3661" s="17" t="s">
        <v>90</v>
      </c>
      <c r="C3661" s="15">
        <f>INDEX(装备!G:G,MATCH(属性!A3661,装备!A:A,0))</f>
        <v>16</v>
      </c>
      <c r="D3661" s="15" t="str">
        <f>INDEX(装备!E:E,MATCH(属性!A3661,装备!A:A,0))</f>
        <v>weapon</v>
      </c>
      <c r="E3661" s="14">
        <v>59</v>
      </c>
      <c r="F3661" s="17">
        <f>INT((VLOOKUP($C3661,装备数值,2,0)+VLOOKUP($C3661,装备数值,5,0)*($E3661-1))*VLOOKUP($D3661,系数!$K$2:$O$7,2,0))</f>
        <v>0</v>
      </c>
      <c r="G3661" s="17">
        <f>INT((VLOOKUP($C3661,装备数值,3,0)+VLOOKUP($C3661,装备数值,6,0)*($E3661-1))*VLOOKUP($D3661,系数!$K$2:$O$7,3,0))</f>
        <v>549</v>
      </c>
      <c r="H3661" s="17">
        <f t="shared" si="115"/>
        <v>549</v>
      </c>
      <c r="I3661" s="17">
        <f>INT((VLOOKUP($C3661,装备数值,4,0)+VLOOKUP($C3661,装备数值,7,0)*($E3661-1))*VLOOKUP($D3661,系数!$K$2:$O$7,4,0))</f>
        <v>0</v>
      </c>
      <c r="J3661" s="17">
        <f>INT((VLOOKUP($C3661,装备数值,4,0)+VLOOKUP($C3661,装备数值,7,0)*($E3661-1))*VLOOKUP($D3661,系数!$K$2:$O$7,5,0))</f>
        <v>0</v>
      </c>
      <c r="K3661" s="17">
        <f>INT(VLOOKUP(E3661,强化金币,2,1)*VLOOKUP(INDEX(装备!F:F,MATCH(属性!A3661,装备!A:A,0)),系数!$K$12:$M$15,3,0))</f>
        <v>50000</v>
      </c>
      <c r="L3661" s="17"/>
      <c r="M3661" s="17"/>
      <c r="N3661" s="17"/>
      <c r="O3661" s="17">
        <f>IF(E3661=1,"",VLOOKUP(E3661,系数!$S$2:$AB$12,MATCH(属性!C3661,评级,0),1))</f>
        <v>60</v>
      </c>
    </row>
    <row r="3662" spans="1:15" ht="17.25" thickBot="1" x14ac:dyDescent="0.4">
      <c r="A3662" s="17">
        <f t="shared" si="114"/>
        <v>7100031</v>
      </c>
      <c r="B3662" s="17" t="s">
        <v>90</v>
      </c>
      <c r="C3662" s="15">
        <f>INDEX(装备!G:G,MATCH(属性!A3662,装备!A:A,0))</f>
        <v>16</v>
      </c>
      <c r="D3662" s="15" t="str">
        <f>INDEX(装备!E:E,MATCH(属性!A3662,装备!A:A,0))</f>
        <v>weapon</v>
      </c>
      <c r="E3662" s="14">
        <v>60</v>
      </c>
      <c r="F3662" s="17">
        <f>INT((VLOOKUP($C3662,装备数值,2,0)+VLOOKUP($C3662,装备数值,5,0)*($E3662-1))*VLOOKUP($D3662,系数!$K$2:$O$7,2,0))</f>
        <v>0</v>
      </c>
      <c r="G3662" s="17">
        <f>INT((VLOOKUP($C3662,装备数值,3,0)+VLOOKUP($C3662,装备数值,6,0)*($E3662-1))*VLOOKUP($D3662,系数!$K$2:$O$7,3,0))</f>
        <v>555</v>
      </c>
      <c r="H3662" s="17">
        <f t="shared" si="115"/>
        <v>555</v>
      </c>
      <c r="I3662" s="17">
        <f>INT((VLOOKUP($C3662,装备数值,4,0)+VLOOKUP($C3662,装备数值,7,0)*($E3662-1))*VLOOKUP($D3662,系数!$K$2:$O$7,4,0))</f>
        <v>0</v>
      </c>
      <c r="J3662" s="17">
        <f>INT((VLOOKUP($C3662,装备数值,4,0)+VLOOKUP($C3662,装备数值,7,0)*($E3662-1))*VLOOKUP($D3662,系数!$K$2:$O$7,5,0))</f>
        <v>0</v>
      </c>
      <c r="K3662" s="17">
        <f>INT(VLOOKUP(E3662,强化金币,2,1)*VLOOKUP(INDEX(装备!F:F,MATCH(属性!A3662,装备!A:A,0)),系数!$K$12:$M$15,3,0))</f>
        <v>52500</v>
      </c>
      <c r="L3662" s="17"/>
      <c r="M3662" s="17"/>
      <c r="N3662" s="17"/>
      <c r="O3662" s="17">
        <f>IF(E3662=1,"",VLOOKUP(E3662,系数!$S$2:$AB$12,MATCH(属性!C3662,评级,0),1))</f>
        <v>70</v>
      </c>
    </row>
    <row r="3663" spans="1:15" ht="17.25" thickBot="1" x14ac:dyDescent="0.4">
      <c r="A3663" s="17">
        <f t="shared" si="114"/>
        <v>7100031</v>
      </c>
      <c r="B3663" s="17" t="s">
        <v>90</v>
      </c>
      <c r="C3663" s="15">
        <f>INDEX(装备!G:G,MATCH(属性!A3663,装备!A:A,0))</f>
        <v>16</v>
      </c>
      <c r="D3663" s="15" t="str">
        <f>INDEX(装备!E:E,MATCH(属性!A3663,装备!A:A,0))</f>
        <v>weapon</v>
      </c>
      <c r="E3663" s="14">
        <v>61</v>
      </c>
      <c r="F3663" s="17">
        <f>INT((VLOOKUP($C3663,装备数值,2,0)+VLOOKUP($C3663,装备数值,5,0)*($E3663-1))*VLOOKUP($D3663,系数!$K$2:$O$7,2,0))</f>
        <v>0</v>
      </c>
      <c r="G3663" s="17">
        <f>INT((VLOOKUP($C3663,装备数值,3,0)+VLOOKUP($C3663,装备数值,6,0)*($E3663-1))*VLOOKUP($D3663,系数!$K$2:$O$7,3,0))</f>
        <v>561</v>
      </c>
      <c r="H3663" s="17">
        <f t="shared" si="115"/>
        <v>561</v>
      </c>
      <c r="I3663" s="17">
        <f>INT((VLOOKUP($C3663,装备数值,4,0)+VLOOKUP($C3663,装备数值,7,0)*($E3663-1))*VLOOKUP($D3663,系数!$K$2:$O$7,4,0))</f>
        <v>0</v>
      </c>
      <c r="J3663" s="17">
        <f>INT((VLOOKUP($C3663,装备数值,4,0)+VLOOKUP($C3663,装备数值,7,0)*($E3663-1))*VLOOKUP($D3663,系数!$K$2:$O$7,5,0))</f>
        <v>0</v>
      </c>
      <c r="K3663" s="17">
        <f>INT(VLOOKUP(E3663,强化金币,2,1)*VLOOKUP(INDEX(装备!F:F,MATCH(属性!A3663,装备!A:A,0)),系数!$K$12:$M$15,3,0))</f>
        <v>55000</v>
      </c>
      <c r="L3663" s="17"/>
      <c r="M3663" s="17"/>
      <c r="N3663" s="17"/>
      <c r="O3663" s="17">
        <f>IF(E3663=1,"",VLOOKUP(E3663,系数!$S$2:$AB$12,MATCH(属性!C3663,评级,0),1))</f>
        <v>70</v>
      </c>
    </row>
    <row r="3664" spans="1:15" ht="17.25" thickBot="1" x14ac:dyDescent="0.4">
      <c r="A3664" s="17">
        <f t="shared" si="114"/>
        <v>7100031</v>
      </c>
      <c r="B3664" s="17" t="s">
        <v>90</v>
      </c>
      <c r="C3664" s="15">
        <f>INDEX(装备!G:G,MATCH(属性!A3664,装备!A:A,0))</f>
        <v>16</v>
      </c>
      <c r="D3664" s="15" t="str">
        <f>INDEX(装备!E:E,MATCH(属性!A3664,装备!A:A,0))</f>
        <v>weapon</v>
      </c>
      <c r="E3664" s="14">
        <v>62</v>
      </c>
      <c r="F3664" s="17">
        <f>INT((VLOOKUP($C3664,装备数值,2,0)+VLOOKUP($C3664,装备数值,5,0)*($E3664-1))*VLOOKUP($D3664,系数!$K$2:$O$7,2,0))</f>
        <v>0</v>
      </c>
      <c r="G3664" s="17">
        <f>INT((VLOOKUP($C3664,装备数值,3,0)+VLOOKUP($C3664,装备数值,6,0)*($E3664-1))*VLOOKUP($D3664,系数!$K$2:$O$7,3,0))</f>
        <v>567</v>
      </c>
      <c r="H3664" s="17">
        <f t="shared" si="115"/>
        <v>567</v>
      </c>
      <c r="I3664" s="17">
        <f>INT((VLOOKUP($C3664,装备数值,4,0)+VLOOKUP($C3664,装备数值,7,0)*($E3664-1))*VLOOKUP($D3664,系数!$K$2:$O$7,4,0))</f>
        <v>0</v>
      </c>
      <c r="J3664" s="17">
        <f>INT((VLOOKUP($C3664,装备数值,4,0)+VLOOKUP($C3664,装备数值,7,0)*($E3664-1))*VLOOKUP($D3664,系数!$K$2:$O$7,5,0))</f>
        <v>0</v>
      </c>
      <c r="K3664" s="17">
        <f>INT(VLOOKUP(E3664,强化金币,2,1)*VLOOKUP(INDEX(装备!F:F,MATCH(属性!A3664,装备!A:A,0)),系数!$K$12:$M$15,3,0))</f>
        <v>57500</v>
      </c>
      <c r="L3664" s="17"/>
      <c r="M3664" s="17"/>
      <c r="N3664" s="17"/>
      <c r="O3664" s="17">
        <f>IF(E3664=1,"",VLOOKUP(E3664,系数!$S$2:$AB$12,MATCH(属性!C3664,评级,0),1))</f>
        <v>70</v>
      </c>
    </row>
    <row r="3665" spans="1:15" ht="17.25" thickBot="1" x14ac:dyDescent="0.4">
      <c r="A3665" s="17">
        <f t="shared" si="114"/>
        <v>7100031</v>
      </c>
      <c r="B3665" s="17" t="s">
        <v>90</v>
      </c>
      <c r="C3665" s="15">
        <f>INDEX(装备!G:G,MATCH(属性!A3665,装备!A:A,0))</f>
        <v>16</v>
      </c>
      <c r="D3665" s="15" t="str">
        <f>INDEX(装备!E:E,MATCH(属性!A3665,装备!A:A,0))</f>
        <v>weapon</v>
      </c>
      <c r="E3665" s="14">
        <v>63</v>
      </c>
      <c r="F3665" s="17">
        <f>INT((VLOOKUP($C3665,装备数值,2,0)+VLOOKUP($C3665,装备数值,5,0)*($E3665-1))*VLOOKUP($D3665,系数!$K$2:$O$7,2,0))</f>
        <v>0</v>
      </c>
      <c r="G3665" s="17">
        <f>INT((VLOOKUP($C3665,装备数值,3,0)+VLOOKUP($C3665,装备数值,6,0)*($E3665-1))*VLOOKUP($D3665,系数!$K$2:$O$7,3,0))</f>
        <v>573</v>
      </c>
      <c r="H3665" s="17">
        <f t="shared" si="115"/>
        <v>573</v>
      </c>
      <c r="I3665" s="17">
        <f>INT((VLOOKUP($C3665,装备数值,4,0)+VLOOKUP($C3665,装备数值,7,0)*($E3665-1))*VLOOKUP($D3665,系数!$K$2:$O$7,4,0))</f>
        <v>0</v>
      </c>
      <c r="J3665" s="17">
        <f>INT((VLOOKUP($C3665,装备数值,4,0)+VLOOKUP($C3665,装备数值,7,0)*($E3665-1))*VLOOKUP($D3665,系数!$K$2:$O$7,5,0))</f>
        <v>0</v>
      </c>
      <c r="K3665" s="17">
        <f>INT(VLOOKUP(E3665,强化金币,2,1)*VLOOKUP(INDEX(装备!F:F,MATCH(属性!A3665,装备!A:A,0)),系数!$K$12:$M$15,3,0))</f>
        <v>60000</v>
      </c>
      <c r="L3665" s="17"/>
      <c r="M3665" s="17"/>
      <c r="N3665" s="17"/>
      <c r="O3665" s="17">
        <f>IF(E3665=1,"",VLOOKUP(E3665,系数!$S$2:$AB$12,MATCH(属性!C3665,评级,0),1))</f>
        <v>70</v>
      </c>
    </row>
    <row r="3666" spans="1:15" ht="17.25" thickBot="1" x14ac:dyDescent="0.4">
      <c r="A3666" s="17">
        <f t="shared" si="114"/>
        <v>7100031</v>
      </c>
      <c r="B3666" s="17" t="s">
        <v>90</v>
      </c>
      <c r="C3666" s="15">
        <f>INDEX(装备!G:G,MATCH(属性!A3666,装备!A:A,0))</f>
        <v>16</v>
      </c>
      <c r="D3666" s="15" t="str">
        <f>INDEX(装备!E:E,MATCH(属性!A3666,装备!A:A,0))</f>
        <v>weapon</v>
      </c>
      <c r="E3666" s="14">
        <v>64</v>
      </c>
      <c r="F3666" s="17">
        <f>INT((VLOOKUP($C3666,装备数值,2,0)+VLOOKUP($C3666,装备数值,5,0)*($E3666-1))*VLOOKUP($D3666,系数!$K$2:$O$7,2,0))</f>
        <v>0</v>
      </c>
      <c r="G3666" s="17">
        <f>INT((VLOOKUP($C3666,装备数值,3,0)+VLOOKUP($C3666,装备数值,6,0)*($E3666-1))*VLOOKUP($D3666,系数!$K$2:$O$7,3,0))</f>
        <v>579</v>
      </c>
      <c r="H3666" s="17">
        <f t="shared" si="115"/>
        <v>579</v>
      </c>
      <c r="I3666" s="17">
        <f>INT((VLOOKUP($C3666,装备数值,4,0)+VLOOKUP($C3666,装备数值,7,0)*($E3666-1))*VLOOKUP($D3666,系数!$K$2:$O$7,4,0))</f>
        <v>0</v>
      </c>
      <c r="J3666" s="17">
        <f>INT((VLOOKUP($C3666,装备数值,4,0)+VLOOKUP($C3666,装备数值,7,0)*($E3666-1))*VLOOKUP($D3666,系数!$K$2:$O$7,5,0))</f>
        <v>0</v>
      </c>
      <c r="K3666" s="17">
        <f>INT(VLOOKUP(E3666,强化金币,2,1)*VLOOKUP(INDEX(装备!F:F,MATCH(属性!A3666,装备!A:A,0)),系数!$K$12:$M$15,3,0))</f>
        <v>62500</v>
      </c>
      <c r="L3666" s="17"/>
      <c r="M3666" s="17"/>
      <c r="N3666" s="17"/>
      <c r="O3666" s="17">
        <f>IF(E3666=1,"",VLOOKUP(E3666,系数!$S$2:$AB$12,MATCH(属性!C3666,评级,0),1))</f>
        <v>70</v>
      </c>
    </row>
    <row r="3667" spans="1:15" ht="17.25" thickBot="1" x14ac:dyDescent="0.4">
      <c r="A3667" s="17">
        <f t="shared" si="114"/>
        <v>7100031</v>
      </c>
      <c r="B3667" s="17" t="s">
        <v>90</v>
      </c>
      <c r="C3667" s="15">
        <f>INDEX(装备!G:G,MATCH(属性!A3667,装备!A:A,0))</f>
        <v>16</v>
      </c>
      <c r="D3667" s="15" t="str">
        <f>INDEX(装备!E:E,MATCH(属性!A3667,装备!A:A,0))</f>
        <v>weapon</v>
      </c>
      <c r="E3667" s="14">
        <v>65</v>
      </c>
      <c r="F3667" s="17">
        <f>INT((VLOOKUP($C3667,装备数值,2,0)+VLOOKUP($C3667,装备数值,5,0)*($E3667-1))*VLOOKUP($D3667,系数!$K$2:$O$7,2,0))</f>
        <v>0</v>
      </c>
      <c r="G3667" s="17">
        <f>INT((VLOOKUP($C3667,装备数值,3,0)+VLOOKUP($C3667,装备数值,6,0)*($E3667-1))*VLOOKUP($D3667,系数!$K$2:$O$7,3,0))</f>
        <v>585</v>
      </c>
      <c r="H3667" s="17">
        <f t="shared" si="115"/>
        <v>585</v>
      </c>
      <c r="I3667" s="17">
        <f>INT((VLOOKUP($C3667,装备数值,4,0)+VLOOKUP($C3667,装备数值,7,0)*($E3667-1))*VLOOKUP($D3667,系数!$K$2:$O$7,4,0))</f>
        <v>0</v>
      </c>
      <c r="J3667" s="17">
        <f>INT((VLOOKUP($C3667,装备数值,4,0)+VLOOKUP($C3667,装备数值,7,0)*($E3667-1))*VLOOKUP($D3667,系数!$K$2:$O$7,5,0))</f>
        <v>0</v>
      </c>
      <c r="K3667" s="17">
        <f>INT(VLOOKUP(E3667,强化金币,2,1)*VLOOKUP(INDEX(装备!F:F,MATCH(属性!A3667,装备!A:A,0)),系数!$K$12:$M$15,3,0))</f>
        <v>65000</v>
      </c>
      <c r="L3667" s="17"/>
      <c r="M3667" s="17"/>
      <c r="N3667" s="17"/>
      <c r="O3667" s="17">
        <f>IF(E3667=1,"",VLOOKUP(E3667,系数!$S$2:$AB$12,MATCH(属性!C3667,评级,0),1))</f>
        <v>70</v>
      </c>
    </row>
    <row r="3668" spans="1:15" ht="17.25" thickBot="1" x14ac:dyDescent="0.4">
      <c r="A3668" s="17">
        <f t="shared" si="114"/>
        <v>7100031</v>
      </c>
      <c r="B3668" s="17" t="s">
        <v>90</v>
      </c>
      <c r="C3668" s="15">
        <f>INDEX(装备!G:G,MATCH(属性!A3668,装备!A:A,0))</f>
        <v>16</v>
      </c>
      <c r="D3668" s="15" t="str">
        <f>INDEX(装备!E:E,MATCH(属性!A3668,装备!A:A,0))</f>
        <v>weapon</v>
      </c>
      <c r="E3668" s="14">
        <v>66</v>
      </c>
      <c r="F3668" s="17">
        <f>INT((VLOOKUP($C3668,装备数值,2,0)+VLOOKUP($C3668,装备数值,5,0)*($E3668-1))*VLOOKUP($D3668,系数!$K$2:$O$7,2,0))</f>
        <v>0</v>
      </c>
      <c r="G3668" s="17">
        <f>INT((VLOOKUP($C3668,装备数值,3,0)+VLOOKUP($C3668,装备数值,6,0)*($E3668-1))*VLOOKUP($D3668,系数!$K$2:$O$7,3,0))</f>
        <v>591</v>
      </c>
      <c r="H3668" s="17">
        <f t="shared" si="115"/>
        <v>591</v>
      </c>
      <c r="I3668" s="17">
        <f>INT((VLOOKUP($C3668,装备数值,4,0)+VLOOKUP($C3668,装备数值,7,0)*($E3668-1))*VLOOKUP($D3668,系数!$K$2:$O$7,4,0))</f>
        <v>0</v>
      </c>
      <c r="J3668" s="17">
        <f>INT((VLOOKUP($C3668,装备数值,4,0)+VLOOKUP($C3668,装备数值,7,0)*($E3668-1))*VLOOKUP($D3668,系数!$K$2:$O$7,5,0))</f>
        <v>0</v>
      </c>
      <c r="K3668" s="17">
        <f>INT(VLOOKUP(E3668,强化金币,2,1)*VLOOKUP(INDEX(装备!F:F,MATCH(属性!A3668,装备!A:A,0)),系数!$K$12:$M$15,3,0))</f>
        <v>67500</v>
      </c>
      <c r="L3668" s="17"/>
      <c r="M3668" s="17"/>
      <c r="N3668" s="17"/>
      <c r="O3668" s="17">
        <f>IF(E3668=1,"",VLOOKUP(E3668,系数!$S$2:$AB$12,MATCH(属性!C3668,评级,0),1))</f>
        <v>70</v>
      </c>
    </row>
    <row r="3669" spans="1:15" ht="17.25" thickBot="1" x14ac:dyDescent="0.4">
      <c r="A3669" s="17">
        <f t="shared" si="114"/>
        <v>7100031</v>
      </c>
      <c r="B3669" s="17" t="s">
        <v>90</v>
      </c>
      <c r="C3669" s="15">
        <f>INDEX(装备!G:G,MATCH(属性!A3669,装备!A:A,0))</f>
        <v>16</v>
      </c>
      <c r="D3669" s="15" t="str">
        <f>INDEX(装备!E:E,MATCH(属性!A3669,装备!A:A,0))</f>
        <v>weapon</v>
      </c>
      <c r="E3669" s="14">
        <v>67</v>
      </c>
      <c r="F3669" s="17">
        <f>INT((VLOOKUP($C3669,装备数值,2,0)+VLOOKUP($C3669,装备数值,5,0)*($E3669-1))*VLOOKUP($D3669,系数!$K$2:$O$7,2,0))</f>
        <v>0</v>
      </c>
      <c r="G3669" s="17">
        <f>INT((VLOOKUP($C3669,装备数值,3,0)+VLOOKUP($C3669,装备数值,6,0)*($E3669-1))*VLOOKUP($D3669,系数!$K$2:$O$7,3,0))</f>
        <v>597</v>
      </c>
      <c r="H3669" s="17">
        <f t="shared" si="115"/>
        <v>597</v>
      </c>
      <c r="I3669" s="17">
        <f>INT((VLOOKUP($C3669,装备数值,4,0)+VLOOKUP($C3669,装备数值,7,0)*($E3669-1))*VLOOKUP($D3669,系数!$K$2:$O$7,4,0))</f>
        <v>0</v>
      </c>
      <c r="J3669" s="17">
        <f>INT((VLOOKUP($C3669,装备数值,4,0)+VLOOKUP($C3669,装备数值,7,0)*($E3669-1))*VLOOKUP($D3669,系数!$K$2:$O$7,5,0))</f>
        <v>0</v>
      </c>
      <c r="K3669" s="17">
        <f>INT(VLOOKUP(E3669,强化金币,2,1)*VLOOKUP(INDEX(装备!F:F,MATCH(属性!A3669,装备!A:A,0)),系数!$K$12:$M$15,3,0))</f>
        <v>70000</v>
      </c>
      <c r="L3669" s="17"/>
      <c r="M3669" s="17"/>
      <c r="N3669" s="17"/>
      <c r="O3669" s="17">
        <f>IF(E3669=1,"",VLOOKUP(E3669,系数!$S$2:$AB$12,MATCH(属性!C3669,评级,0),1))</f>
        <v>70</v>
      </c>
    </row>
    <row r="3670" spans="1:15" ht="17.25" thickBot="1" x14ac:dyDescent="0.4">
      <c r="A3670" s="17">
        <f t="shared" si="114"/>
        <v>7100031</v>
      </c>
      <c r="B3670" s="17" t="s">
        <v>90</v>
      </c>
      <c r="C3670" s="15">
        <f>INDEX(装备!G:G,MATCH(属性!A3670,装备!A:A,0))</f>
        <v>16</v>
      </c>
      <c r="D3670" s="15" t="str">
        <f>INDEX(装备!E:E,MATCH(属性!A3670,装备!A:A,0))</f>
        <v>weapon</v>
      </c>
      <c r="E3670" s="14">
        <v>68</v>
      </c>
      <c r="F3670" s="17">
        <f>INT((VLOOKUP($C3670,装备数值,2,0)+VLOOKUP($C3670,装备数值,5,0)*($E3670-1))*VLOOKUP($D3670,系数!$K$2:$O$7,2,0))</f>
        <v>0</v>
      </c>
      <c r="G3670" s="17">
        <f>INT((VLOOKUP($C3670,装备数值,3,0)+VLOOKUP($C3670,装备数值,6,0)*($E3670-1))*VLOOKUP($D3670,系数!$K$2:$O$7,3,0))</f>
        <v>603</v>
      </c>
      <c r="H3670" s="17">
        <f t="shared" si="115"/>
        <v>603</v>
      </c>
      <c r="I3670" s="17">
        <f>INT((VLOOKUP($C3670,装备数值,4,0)+VLOOKUP($C3670,装备数值,7,0)*($E3670-1))*VLOOKUP($D3670,系数!$K$2:$O$7,4,0))</f>
        <v>0</v>
      </c>
      <c r="J3670" s="17">
        <f>INT((VLOOKUP($C3670,装备数值,4,0)+VLOOKUP($C3670,装备数值,7,0)*($E3670-1))*VLOOKUP($D3670,系数!$K$2:$O$7,5,0))</f>
        <v>0</v>
      </c>
      <c r="K3670" s="17">
        <f>INT(VLOOKUP(E3670,强化金币,2,1)*VLOOKUP(INDEX(装备!F:F,MATCH(属性!A3670,装备!A:A,0)),系数!$K$12:$M$15,3,0))</f>
        <v>72500</v>
      </c>
      <c r="L3670" s="17"/>
      <c r="M3670" s="17"/>
      <c r="N3670" s="17"/>
      <c r="O3670" s="17">
        <f>IF(E3670=1,"",VLOOKUP(E3670,系数!$S$2:$AB$12,MATCH(属性!C3670,评级,0),1))</f>
        <v>70</v>
      </c>
    </row>
    <row r="3671" spans="1:15" ht="17.25" thickBot="1" x14ac:dyDescent="0.4">
      <c r="A3671" s="17">
        <f t="shared" si="114"/>
        <v>7100031</v>
      </c>
      <c r="B3671" s="17" t="s">
        <v>90</v>
      </c>
      <c r="C3671" s="15">
        <f>INDEX(装备!G:G,MATCH(属性!A3671,装备!A:A,0))</f>
        <v>16</v>
      </c>
      <c r="D3671" s="15" t="str">
        <f>INDEX(装备!E:E,MATCH(属性!A3671,装备!A:A,0))</f>
        <v>weapon</v>
      </c>
      <c r="E3671" s="14">
        <v>69</v>
      </c>
      <c r="F3671" s="17">
        <f>INT((VLOOKUP($C3671,装备数值,2,0)+VLOOKUP($C3671,装备数值,5,0)*($E3671-1))*VLOOKUP($D3671,系数!$K$2:$O$7,2,0))</f>
        <v>0</v>
      </c>
      <c r="G3671" s="17">
        <f>INT((VLOOKUP($C3671,装备数值,3,0)+VLOOKUP($C3671,装备数值,6,0)*($E3671-1))*VLOOKUP($D3671,系数!$K$2:$O$7,3,0))</f>
        <v>609</v>
      </c>
      <c r="H3671" s="17">
        <f t="shared" si="115"/>
        <v>609</v>
      </c>
      <c r="I3671" s="17">
        <f>INT((VLOOKUP($C3671,装备数值,4,0)+VLOOKUP($C3671,装备数值,7,0)*($E3671-1))*VLOOKUP($D3671,系数!$K$2:$O$7,4,0))</f>
        <v>0</v>
      </c>
      <c r="J3671" s="17">
        <f>INT((VLOOKUP($C3671,装备数值,4,0)+VLOOKUP($C3671,装备数值,7,0)*($E3671-1))*VLOOKUP($D3671,系数!$K$2:$O$7,5,0))</f>
        <v>0</v>
      </c>
      <c r="K3671" s="17">
        <f>INT(VLOOKUP(E3671,强化金币,2,1)*VLOOKUP(INDEX(装备!F:F,MATCH(属性!A3671,装备!A:A,0)),系数!$K$12:$M$15,3,0))</f>
        <v>75000</v>
      </c>
      <c r="L3671" s="17"/>
      <c r="M3671" s="17"/>
      <c r="N3671" s="17"/>
      <c r="O3671" s="17">
        <f>IF(E3671=1,"",VLOOKUP(E3671,系数!$S$2:$AB$12,MATCH(属性!C3671,评级,0),1))</f>
        <v>70</v>
      </c>
    </row>
    <row r="3672" spans="1:15" ht="17.25" thickBot="1" x14ac:dyDescent="0.4">
      <c r="A3672" s="17">
        <f t="shared" si="114"/>
        <v>7100031</v>
      </c>
      <c r="B3672" s="17" t="s">
        <v>90</v>
      </c>
      <c r="C3672" s="15">
        <f>INDEX(装备!G:G,MATCH(属性!A3672,装备!A:A,0))</f>
        <v>16</v>
      </c>
      <c r="D3672" s="15" t="str">
        <f>INDEX(装备!E:E,MATCH(属性!A3672,装备!A:A,0))</f>
        <v>weapon</v>
      </c>
      <c r="E3672" s="14">
        <v>70</v>
      </c>
      <c r="F3672" s="17">
        <f>INT((VLOOKUP($C3672,装备数值,2,0)+VLOOKUP($C3672,装备数值,5,0)*($E3672-1))*VLOOKUP($D3672,系数!$K$2:$O$7,2,0))</f>
        <v>0</v>
      </c>
      <c r="G3672" s="17">
        <f>INT((VLOOKUP($C3672,装备数值,3,0)+VLOOKUP($C3672,装备数值,6,0)*($E3672-1))*VLOOKUP($D3672,系数!$K$2:$O$7,3,0))</f>
        <v>615</v>
      </c>
      <c r="H3672" s="17">
        <f t="shared" si="115"/>
        <v>615</v>
      </c>
      <c r="I3672" s="17">
        <f>INT((VLOOKUP($C3672,装备数值,4,0)+VLOOKUP($C3672,装备数值,7,0)*($E3672-1))*VLOOKUP($D3672,系数!$K$2:$O$7,4,0))</f>
        <v>0</v>
      </c>
      <c r="J3672" s="17">
        <f>INT((VLOOKUP($C3672,装备数值,4,0)+VLOOKUP($C3672,装备数值,7,0)*($E3672-1))*VLOOKUP($D3672,系数!$K$2:$O$7,5,0))</f>
        <v>0</v>
      </c>
      <c r="K3672" s="17">
        <f>INT(VLOOKUP(E3672,强化金币,2,1)*VLOOKUP(INDEX(装备!F:F,MATCH(属性!A3672,装备!A:A,0)),系数!$K$12:$M$15,3,0))</f>
        <v>77500</v>
      </c>
      <c r="L3672" s="17"/>
      <c r="M3672" s="17"/>
      <c r="N3672" s="17"/>
      <c r="O3672" s="17">
        <f>IF(E3672=1,"",VLOOKUP(E3672,系数!$S$2:$AB$12,MATCH(属性!C3672,评级,0),1))</f>
        <v>80</v>
      </c>
    </row>
    <row r="3673" spans="1:15" ht="17.25" thickBot="1" x14ac:dyDescent="0.4">
      <c r="A3673" s="17">
        <f t="shared" si="114"/>
        <v>7100031</v>
      </c>
      <c r="B3673" s="17" t="s">
        <v>90</v>
      </c>
      <c r="C3673" s="15">
        <f>INDEX(装备!G:G,MATCH(属性!A3673,装备!A:A,0))</f>
        <v>16</v>
      </c>
      <c r="D3673" s="15" t="str">
        <f>INDEX(装备!E:E,MATCH(属性!A3673,装备!A:A,0))</f>
        <v>weapon</v>
      </c>
      <c r="E3673" s="14">
        <v>71</v>
      </c>
      <c r="F3673" s="17">
        <f>INT((VLOOKUP($C3673,装备数值,2,0)+VLOOKUP($C3673,装备数值,5,0)*($E3673-1))*VLOOKUP($D3673,系数!$K$2:$O$7,2,0))</f>
        <v>0</v>
      </c>
      <c r="G3673" s="17">
        <f>INT((VLOOKUP($C3673,装备数值,3,0)+VLOOKUP($C3673,装备数值,6,0)*($E3673-1))*VLOOKUP($D3673,系数!$K$2:$O$7,3,0))</f>
        <v>621</v>
      </c>
      <c r="H3673" s="17">
        <f t="shared" si="115"/>
        <v>621</v>
      </c>
      <c r="I3673" s="17">
        <f>INT((VLOOKUP($C3673,装备数值,4,0)+VLOOKUP($C3673,装备数值,7,0)*($E3673-1))*VLOOKUP($D3673,系数!$K$2:$O$7,4,0))</f>
        <v>0</v>
      </c>
      <c r="J3673" s="17">
        <f>INT((VLOOKUP($C3673,装备数值,4,0)+VLOOKUP($C3673,装备数值,7,0)*($E3673-1))*VLOOKUP($D3673,系数!$K$2:$O$7,5,0))</f>
        <v>0</v>
      </c>
      <c r="K3673" s="17">
        <f>INT(VLOOKUP(E3673,强化金币,2,1)*VLOOKUP(INDEX(装备!F:F,MATCH(属性!A3673,装备!A:A,0)),系数!$K$12:$M$15,3,0))</f>
        <v>80000</v>
      </c>
      <c r="L3673" s="17"/>
      <c r="M3673" s="17"/>
      <c r="N3673" s="17"/>
      <c r="O3673" s="17">
        <f>IF(E3673=1,"",VLOOKUP(E3673,系数!$S$2:$AB$12,MATCH(属性!C3673,评级,0),1))</f>
        <v>80</v>
      </c>
    </row>
    <row r="3674" spans="1:15" ht="17.25" thickBot="1" x14ac:dyDescent="0.4">
      <c r="A3674" s="17">
        <f t="shared" si="114"/>
        <v>7100031</v>
      </c>
      <c r="B3674" s="17" t="s">
        <v>90</v>
      </c>
      <c r="C3674" s="15">
        <f>INDEX(装备!G:G,MATCH(属性!A3674,装备!A:A,0))</f>
        <v>16</v>
      </c>
      <c r="D3674" s="15" t="str">
        <f>INDEX(装备!E:E,MATCH(属性!A3674,装备!A:A,0))</f>
        <v>weapon</v>
      </c>
      <c r="E3674" s="14">
        <v>72</v>
      </c>
      <c r="F3674" s="17">
        <f>INT((VLOOKUP($C3674,装备数值,2,0)+VLOOKUP($C3674,装备数值,5,0)*($E3674-1))*VLOOKUP($D3674,系数!$K$2:$O$7,2,0))</f>
        <v>0</v>
      </c>
      <c r="G3674" s="17">
        <f>INT((VLOOKUP($C3674,装备数值,3,0)+VLOOKUP($C3674,装备数值,6,0)*($E3674-1))*VLOOKUP($D3674,系数!$K$2:$O$7,3,0))</f>
        <v>627</v>
      </c>
      <c r="H3674" s="17">
        <f t="shared" si="115"/>
        <v>627</v>
      </c>
      <c r="I3674" s="17">
        <f>INT((VLOOKUP($C3674,装备数值,4,0)+VLOOKUP($C3674,装备数值,7,0)*($E3674-1))*VLOOKUP($D3674,系数!$K$2:$O$7,4,0))</f>
        <v>0</v>
      </c>
      <c r="J3674" s="17">
        <f>INT((VLOOKUP($C3674,装备数值,4,0)+VLOOKUP($C3674,装备数值,7,0)*($E3674-1))*VLOOKUP($D3674,系数!$K$2:$O$7,5,0))</f>
        <v>0</v>
      </c>
      <c r="K3674" s="17">
        <f>INT(VLOOKUP(E3674,强化金币,2,1)*VLOOKUP(INDEX(装备!F:F,MATCH(属性!A3674,装备!A:A,0)),系数!$K$12:$M$15,3,0))</f>
        <v>82500</v>
      </c>
      <c r="L3674" s="17"/>
      <c r="M3674" s="17"/>
      <c r="N3674" s="17"/>
      <c r="O3674" s="17">
        <f>IF(E3674=1,"",VLOOKUP(E3674,系数!$S$2:$AB$12,MATCH(属性!C3674,评级,0),1))</f>
        <v>80</v>
      </c>
    </row>
    <row r="3675" spans="1:15" ht="17.25" thickBot="1" x14ac:dyDescent="0.4">
      <c r="A3675" s="17">
        <f t="shared" si="114"/>
        <v>7100031</v>
      </c>
      <c r="B3675" s="17" t="s">
        <v>90</v>
      </c>
      <c r="C3675" s="15">
        <f>INDEX(装备!G:G,MATCH(属性!A3675,装备!A:A,0))</f>
        <v>16</v>
      </c>
      <c r="D3675" s="15" t="str">
        <f>INDEX(装备!E:E,MATCH(属性!A3675,装备!A:A,0))</f>
        <v>weapon</v>
      </c>
      <c r="E3675" s="14">
        <v>73</v>
      </c>
      <c r="F3675" s="17">
        <f>INT((VLOOKUP($C3675,装备数值,2,0)+VLOOKUP($C3675,装备数值,5,0)*($E3675-1))*VLOOKUP($D3675,系数!$K$2:$O$7,2,0))</f>
        <v>0</v>
      </c>
      <c r="G3675" s="17">
        <f>INT((VLOOKUP($C3675,装备数值,3,0)+VLOOKUP($C3675,装备数值,6,0)*($E3675-1))*VLOOKUP($D3675,系数!$K$2:$O$7,3,0))</f>
        <v>633</v>
      </c>
      <c r="H3675" s="17">
        <f t="shared" si="115"/>
        <v>633</v>
      </c>
      <c r="I3675" s="17">
        <f>INT((VLOOKUP($C3675,装备数值,4,0)+VLOOKUP($C3675,装备数值,7,0)*($E3675-1))*VLOOKUP($D3675,系数!$K$2:$O$7,4,0))</f>
        <v>0</v>
      </c>
      <c r="J3675" s="17">
        <f>INT((VLOOKUP($C3675,装备数值,4,0)+VLOOKUP($C3675,装备数值,7,0)*($E3675-1))*VLOOKUP($D3675,系数!$K$2:$O$7,5,0))</f>
        <v>0</v>
      </c>
      <c r="K3675" s="17">
        <f>INT(VLOOKUP(E3675,强化金币,2,1)*VLOOKUP(INDEX(装备!F:F,MATCH(属性!A3675,装备!A:A,0)),系数!$K$12:$M$15,3,0))</f>
        <v>85000</v>
      </c>
      <c r="L3675" s="17"/>
      <c r="M3675" s="17"/>
      <c r="N3675" s="17"/>
      <c r="O3675" s="17">
        <f>IF(E3675=1,"",VLOOKUP(E3675,系数!$S$2:$AB$12,MATCH(属性!C3675,评级,0),1))</f>
        <v>80</v>
      </c>
    </row>
    <row r="3676" spans="1:15" ht="17.25" thickBot="1" x14ac:dyDescent="0.4">
      <c r="A3676" s="17">
        <f t="shared" si="114"/>
        <v>7100031</v>
      </c>
      <c r="B3676" s="17" t="s">
        <v>90</v>
      </c>
      <c r="C3676" s="15">
        <f>INDEX(装备!G:G,MATCH(属性!A3676,装备!A:A,0))</f>
        <v>16</v>
      </c>
      <c r="D3676" s="15" t="str">
        <f>INDEX(装备!E:E,MATCH(属性!A3676,装备!A:A,0))</f>
        <v>weapon</v>
      </c>
      <c r="E3676" s="14">
        <v>74</v>
      </c>
      <c r="F3676" s="17">
        <f>INT((VLOOKUP($C3676,装备数值,2,0)+VLOOKUP($C3676,装备数值,5,0)*($E3676-1))*VLOOKUP($D3676,系数!$K$2:$O$7,2,0))</f>
        <v>0</v>
      </c>
      <c r="G3676" s="17">
        <f>INT((VLOOKUP($C3676,装备数值,3,0)+VLOOKUP($C3676,装备数值,6,0)*($E3676-1))*VLOOKUP($D3676,系数!$K$2:$O$7,3,0))</f>
        <v>639</v>
      </c>
      <c r="H3676" s="17">
        <f t="shared" si="115"/>
        <v>639</v>
      </c>
      <c r="I3676" s="17">
        <f>INT((VLOOKUP($C3676,装备数值,4,0)+VLOOKUP($C3676,装备数值,7,0)*($E3676-1))*VLOOKUP($D3676,系数!$K$2:$O$7,4,0))</f>
        <v>0</v>
      </c>
      <c r="J3676" s="17">
        <f>INT((VLOOKUP($C3676,装备数值,4,0)+VLOOKUP($C3676,装备数值,7,0)*($E3676-1))*VLOOKUP($D3676,系数!$K$2:$O$7,5,0))</f>
        <v>0</v>
      </c>
      <c r="K3676" s="17">
        <f>INT(VLOOKUP(E3676,强化金币,2,1)*VLOOKUP(INDEX(装备!F:F,MATCH(属性!A3676,装备!A:A,0)),系数!$K$12:$M$15,3,0))</f>
        <v>87500</v>
      </c>
      <c r="L3676" s="17"/>
      <c r="M3676" s="17"/>
      <c r="N3676" s="17"/>
      <c r="O3676" s="17">
        <f>IF(E3676=1,"",VLOOKUP(E3676,系数!$S$2:$AB$12,MATCH(属性!C3676,评级,0),1))</f>
        <v>80</v>
      </c>
    </row>
    <row r="3677" spans="1:15" ht="17.25" thickBot="1" x14ac:dyDescent="0.4">
      <c r="A3677" s="17">
        <f t="shared" si="114"/>
        <v>7100031</v>
      </c>
      <c r="B3677" s="17" t="s">
        <v>90</v>
      </c>
      <c r="C3677" s="15">
        <f>INDEX(装备!G:G,MATCH(属性!A3677,装备!A:A,0))</f>
        <v>16</v>
      </c>
      <c r="D3677" s="15" t="str">
        <f>INDEX(装备!E:E,MATCH(属性!A3677,装备!A:A,0))</f>
        <v>weapon</v>
      </c>
      <c r="E3677" s="14">
        <v>75</v>
      </c>
      <c r="F3677" s="17">
        <f>INT((VLOOKUP($C3677,装备数值,2,0)+VLOOKUP($C3677,装备数值,5,0)*($E3677-1))*VLOOKUP($D3677,系数!$K$2:$O$7,2,0))</f>
        <v>0</v>
      </c>
      <c r="G3677" s="17">
        <f>INT((VLOOKUP($C3677,装备数值,3,0)+VLOOKUP($C3677,装备数值,6,0)*($E3677-1))*VLOOKUP($D3677,系数!$K$2:$O$7,3,0))</f>
        <v>645</v>
      </c>
      <c r="H3677" s="17">
        <f t="shared" si="115"/>
        <v>645</v>
      </c>
      <c r="I3677" s="17">
        <f>INT((VLOOKUP($C3677,装备数值,4,0)+VLOOKUP($C3677,装备数值,7,0)*($E3677-1))*VLOOKUP($D3677,系数!$K$2:$O$7,4,0))</f>
        <v>0</v>
      </c>
      <c r="J3677" s="17">
        <f>INT((VLOOKUP($C3677,装备数值,4,0)+VLOOKUP($C3677,装备数值,7,0)*($E3677-1))*VLOOKUP($D3677,系数!$K$2:$O$7,5,0))</f>
        <v>0</v>
      </c>
      <c r="K3677" s="17">
        <f>INT(VLOOKUP(E3677,强化金币,2,1)*VLOOKUP(INDEX(装备!F:F,MATCH(属性!A3677,装备!A:A,0)),系数!$K$12:$M$15,3,0))</f>
        <v>90000</v>
      </c>
      <c r="L3677" s="17"/>
      <c r="M3677" s="17"/>
      <c r="N3677" s="17"/>
      <c r="O3677" s="17">
        <f>IF(E3677=1,"",VLOOKUP(E3677,系数!$S$2:$AB$12,MATCH(属性!C3677,评级,0),1))</f>
        <v>80</v>
      </c>
    </row>
    <row r="3678" spans="1:15" ht="17.25" thickBot="1" x14ac:dyDescent="0.4">
      <c r="A3678" s="17">
        <f t="shared" si="114"/>
        <v>7100031</v>
      </c>
      <c r="B3678" s="17" t="s">
        <v>90</v>
      </c>
      <c r="C3678" s="15">
        <f>INDEX(装备!G:G,MATCH(属性!A3678,装备!A:A,0))</f>
        <v>16</v>
      </c>
      <c r="D3678" s="15" t="str">
        <f>INDEX(装备!E:E,MATCH(属性!A3678,装备!A:A,0))</f>
        <v>weapon</v>
      </c>
      <c r="E3678" s="14">
        <v>76</v>
      </c>
      <c r="F3678" s="17">
        <f>INT((VLOOKUP($C3678,装备数值,2,0)+VLOOKUP($C3678,装备数值,5,0)*($E3678-1))*VLOOKUP($D3678,系数!$K$2:$O$7,2,0))</f>
        <v>0</v>
      </c>
      <c r="G3678" s="17">
        <f>INT((VLOOKUP($C3678,装备数值,3,0)+VLOOKUP($C3678,装备数值,6,0)*($E3678-1))*VLOOKUP($D3678,系数!$K$2:$O$7,3,0))</f>
        <v>651</v>
      </c>
      <c r="H3678" s="17">
        <f t="shared" si="115"/>
        <v>651</v>
      </c>
      <c r="I3678" s="17">
        <f>INT((VLOOKUP($C3678,装备数值,4,0)+VLOOKUP($C3678,装备数值,7,0)*($E3678-1))*VLOOKUP($D3678,系数!$K$2:$O$7,4,0))</f>
        <v>0</v>
      </c>
      <c r="J3678" s="17">
        <f>INT((VLOOKUP($C3678,装备数值,4,0)+VLOOKUP($C3678,装备数值,7,0)*($E3678-1))*VLOOKUP($D3678,系数!$K$2:$O$7,5,0))</f>
        <v>0</v>
      </c>
      <c r="K3678" s="17">
        <f>INT(VLOOKUP(E3678,强化金币,2,1)*VLOOKUP(INDEX(装备!F:F,MATCH(属性!A3678,装备!A:A,0)),系数!$K$12:$M$15,3,0))</f>
        <v>92500</v>
      </c>
      <c r="L3678" s="17"/>
      <c r="M3678" s="17"/>
      <c r="N3678" s="17"/>
      <c r="O3678" s="17">
        <f>IF(E3678=1,"",VLOOKUP(E3678,系数!$S$2:$AB$12,MATCH(属性!C3678,评级,0),1))</f>
        <v>80</v>
      </c>
    </row>
    <row r="3679" spans="1:15" ht="17.25" thickBot="1" x14ac:dyDescent="0.4">
      <c r="A3679" s="17">
        <f t="shared" si="114"/>
        <v>7100031</v>
      </c>
      <c r="B3679" s="17" t="s">
        <v>90</v>
      </c>
      <c r="C3679" s="15">
        <f>INDEX(装备!G:G,MATCH(属性!A3679,装备!A:A,0))</f>
        <v>16</v>
      </c>
      <c r="D3679" s="15" t="str">
        <f>INDEX(装备!E:E,MATCH(属性!A3679,装备!A:A,0))</f>
        <v>weapon</v>
      </c>
      <c r="E3679" s="14">
        <v>77</v>
      </c>
      <c r="F3679" s="17">
        <f>INT((VLOOKUP($C3679,装备数值,2,0)+VLOOKUP($C3679,装备数值,5,0)*($E3679-1))*VLOOKUP($D3679,系数!$K$2:$O$7,2,0))</f>
        <v>0</v>
      </c>
      <c r="G3679" s="17">
        <f>INT((VLOOKUP($C3679,装备数值,3,0)+VLOOKUP($C3679,装备数值,6,0)*($E3679-1))*VLOOKUP($D3679,系数!$K$2:$O$7,3,0))</f>
        <v>657</v>
      </c>
      <c r="H3679" s="17">
        <f t="shared" si="115"/>
        <v>657</v>
      </c>
      <c r="I3679" s="17">
        <f>INT((VLOOKUP($C3679,装备数值,4,0)+VLOOKUP($C3679,装备数值,7,0)*($E3679-1))*VLOOKUP($D3679,系数!$K$2:$O$7,4,0))</f>
        <v>0</v>
      </c>
      <c r="J3679" s="17">
        <f>INT((VLOOKUP($C3679,装备数值,4,0)+VLOOKUP($C3679,装备数值,7,0)*($E3679-1))*VLOOKUP($D3679,系数!$K$2:$O$7,5,0))</f>
        <v>0</v>
      </c>
      <c r="K3679" s="17">
        <f>INT(VLOOKUP(E3679,强化金币,2,1)*VLOOKUP(INDEX(装备!F:F,MATCH(属性!A3679,装备!A:A,0)),系数!$K$12:$M$15,3,0))</f>
        <v>95000</v>
      </c>
      <c r="L3679" s="17"/>
      <c r="M3679" s="17"/>
      <c r="N3679" s="17"/>
      <c r="O3679" s="17">
        <f>IF(E3679=1,"",VLOOKUP(E3679,系数!$S$2:$AB$12,MATCH(属性!C3679,评级,0),1))</f>
        <v>80</v>
      </c>
    </row>
    <row r="3680" spans="1:15" ht="17.25" thickBot="1" x14ac:dyDescent="0.4">
      <c r="A3680" s="17">
        <f t="shared" si="114"/>
        <v>7100031</v>
      </c>
      <c r="B3680" s="17" t="s">
        <v>90</v>
      </c>
      <c r="C3680" s="15">
        <f>INDEX(装备!G:G,MATCH(属性!A3680,装备!A:A,0))</f>
        <v>16</v>
      </c>
      <c r="D3680" s="15" t="str">
        <f>INDEX(装备!E:E,MATCH(属性!A3680,装备!A:A,0))</f>
        <v>weapon</v>
      </c>
      <c r="E3680" s="14">
        <v>78</v>
      </c>
      <c r="F3680" s="17">
        <f>INT((VLOOKUP($C3680,装备数值,2,0)+VLOOKUP($C3680,装备数值,5,0)*($E3680-1))*VLOOKUP($D3680,系数!$K$2:$O$7,2,0))</f>
        <v>0</v>
      </c>
      <c r="G3680" s="17">
        <f>INT((VLOOKUP($C3680,装备数值,3,0)+VLOOKUP($C3680,装备数值,6,0)*($E3680-1))*VLOOKUP($D3680,系数!$K$2:$O$7,3,0))</f>
        <v>663</v>
      </c>
      <c r="H3680" s="17">
        <f t="shared" si="115"/>
        <v>663</v>
      </c>
      <c r="I3680" s="17">
        <f>INT((VLOOKUP($C3680,装备数值,4,0)+VLOOKUP($C3680,装备数值,7,0)*($E3680-1))*VLOOKUP($D3680,系数!$K$2:$O$7,4,0))</f>
        <v>0</v>
      </c>
      <c r="J3680" s="17">
        <f>INT((VLOOKUP($C3680,装备数值,4,0)+VLOOKUP($C3680,装备数值,7,0)*($E3680-1))*VLOOKUP($D3680,系数!$K$2:$O$7,5,0))</f>
        <v>0</v>
      </c>
      <c r="K3680" s="17">
        <f>INT(VLOOKUP(E3680,强化金币,2,1)*VLOOKUP(INDEX(装备!F:F,MATCH(属性!A3680,装备!A:A,0)),系数!$K$12:$M$15,3,0))</f>
        <v>97500</v>
      </c>
      <c r="L3680" s="17"/>
      <c r="M3680" s="17"/>
      <c r="N3680" s="17"/>
      <c r="O3680" s="17">
        <f>IF(E3680=1,"",VLOOKUP(E3680,系数!$S$2:$AB$12,MATCH(属性!C3680,评级,0),1))</f>
        <v>80</v>
      </c>
    </row>
    <row r="3681" spans="1:15" ht="17.25" thickBot="1" x14ac:dyDescent="0.4">
      <c r="A3681" s="17">
        <f t="shared" si="114"/>
        <v>7100031</v>
      </c>
      <c r="B3681" s="17" t="s">
        <v>90</v>
      </c>
      <c r="C3681" s="15">
        <f>INDEX(装备!G:G,MATCH(属性!A3681,装备!A:A,0))</f>
        <v>16</v>
      </c>
      <c r="D3681" s="15" t="str">
        <f>INDEX(装备!E:E,MATCH(属性!A3681,装备!A:A,0))</f>
        <v>weapon</v>
      </c>
      <c r="E3681" s="14">
        <v>79</v>
      </c>
      <c r="F3681" s="17">
        <f>INT((VLOOKUP($C3681,装备数值,2,0)+VLOOKUP($C3681,装备数值,5,0)*($E3681-1))*VLOOKUP($D3681,系数!$K$2:$O$7,2,0))</f>
        <v>0</v>
      </c>
      <c r="G3681" s="17">
        <f>INT((VLOOKUP($C3681,装备数值,3,0)+VLOOKUP($C3681,装备数值,6,0)*($E3681-1))*VLOOKUP($D3681,系数!$K$2:$O$7,3,0))</f>
        <v>669</v>
      </c>
      <c r="H3681" s="17">
        <f t="shared" si="115"/>
        <v>669</v>
      </c>
      <c r="I3681" s="17">
        <f>INT((VLOOKUP($C3681,装备数值,4,0)+VLOOKUP($C3681,装备数值,7,0)*($E3681-1))*VLOOKUP($D3681,系数!$K$2:$O$7,4,0))</f>
        <v>0</v>
      </c>
      <c r="J3681" s="17">
        <f>INT((VLOOKUP($C3681,装备数值,4,0)+VLOOKUP($C3681,装备数值,7,0)*($E3681-1))*VLOOKUP($D3681,系数!$K$2:$O$7,5,0))</f>
        <v>0</v>
      </c>
      <c r="K3681" s="17">
        <f>INT(VLOOKUP(E3681,强化金币,2,1)*VLOOKUP(INDEX(装备!F:F,MATCH(属性!A3681,装备!A:A,0)),系数!$K$12:$M$15,3,0))</f>
        <v>100000</v>
      </c>
      <c r="L3681" s="17"/>
      <c r="M3681" s="17"/>
      <c r="N3681" s="17"/>
      <c r="O3681" s="17">
        <f>IF(E3681=1,"",VLOOKUP(E3681,系数!$S$2:$AB$12,MATCH(属性!C3681,评级,0),1))</f>
        <v>80</v>
      </c>
    </row>
    <row r="3682" spans="1:15" ht="17.25" thickBot="1" x14ac:dyDescent="0.4">
      <c r="A3682" s="17">
        <f t="shared" si="114"/>
        <v>7100031</v>
      </c>
      <c r="B3682" s="17" t="s">
        <v>90</v>
      </c>
      <c r="C3682" s="15">
        <f>INDEX(装备!G:G,MATCH(属性!A3682,装备!A:A,0))</f>
        <v>16</v>
      </c>
      <c r="D3682" s="15" t="str">
        <f>INDEX(装备!E:E,MATCH(属性!A3682,装备!A:A,0))</f>
        <v>weapon</v>
      </c>
      <c r="E3682" s="23">
        <v>80</v>
      </c>
      <c r="F3682" s="17">
        <f>INT((VLOOKUP($C3682,装备数值,2,0)+VLOOKUP($C3682,装备数值,5,0)*($E3682-1))*VLOOKUP($D3682,系数!$K$2:$O$7,2,0))</f>
        <v>0</v>
      </c>
      <c r="G3682" s="17">
        <f>INT((VLOOKUP($C3682,装备数值,3,0)+VLOOKUP($C3682,装备数值,6,0)*($E3682-1))*VLOOKUP($D3682,系数!$K$2:$O$7,3,0))</f>
        <v>675</v>
      </c>
      <c r="H3682" s="17">
        <f t="shared" si="115"/>
        <v>675</v>
      </c>
      <c r="I3682" s="17">
        <f>INT((VLOOKUP($C3682,装备数值,4,0)+VLOOKUP($C3682,装备数值,7,0)*($E3682-1))*VLOOKUP($D3682,系数!$K$2:$O$7,4,0))</f>
        <v>0</v>
      </c>
      <c r="J3682" s="17">
        <f>INT((VLOOKUP($C3682,装备数值,4,0)+VLOOKUP($C3682,装备数值,7,0)*($E3682-1))*VLOOKUP($D3682,系数!$K$2:$O$7,5,0))</f>
        <v>0</v>
      </c>
      <c r="K3682" s="17">
        <f>INT(VLOOKUP(E3682,强化金币,2,1)*VLOOKUP(INDEX(装备!F:F,MATCH(属性!A3682,装备!A:A,0)),系数!$K$12:$M$15,3,0))</f>
        <v>120000</v>
      </c>
      <c r="L3682" s="17"/>
      <c r="M3682" s="17"/>
      <c r="N3682" s="17"/>
      <c r="O3682" s="17">
        <f>IF(E3682=1,"",VLOOKUP(E3682,系数!$S$2:$AB$12,MATCH(属性!C3682,评级,0),1))</f>
        <v>90</v>
      </c>
    </row>
    <row r="3683" spans="1:15" ht="17.25" thickBot="1" x14ac:dyDescent="0.4">
      <c r="A3683" s="17">
        <f t="shared" si="114"/>
        <v>7100031</v>
      </c>
      <c r="B3683" s="17" t="s">
        <v>90</v>
      </c>
      <c r="C3683" s="15">
        <f>INDEX(装备!G:G,MATCH(属性!A3683,装备!A:A,0))</f>
        <v>16</v>
      </c>
      <c r="D3683" s="15" t="str">
        <f>INDEX(装备!E:E,MATCH(属性!A3683,装备!A:A,0))</f>
        <v>weapon</v>
      </c>
      <c r="E3683" s="14">
        <v>81</v>
      </c>
      <c r="F3683" s="17">
        <f>INT((VLOOKUP($C3683,装备数值,2,0)+VLOOKUP($C3683,装备数值,5,0)*($E3683-1))*VLOOKUP($D3683,系数!$K$2:$O$7,2,0))</f>
        <v>0</v>
      </c>
      <c r="G3683" s="17">
        <f>INT((VLOOKUP($C3683,装备数值,3,0)+VLOOKUP($C3683,装备数值,6,0)*($E3683-1))*VLOOKUP($D3683,系数!$K$2:$O$7,3,0))</f>
        <v>681</v>
      </c>
      <c r="H3683" s="17">
        <f t="shared" si="115"/>
        <v>681</v>
      </c>
      <c r="I3683" s="17">
        <f>INT((VLOOKUP($C3683,装备数值,4,0)+VLOOKUP($C3683,装备数值,7,0)*($E3683-1))*VLOOKUP($D3683,系数!$K$2:$O$7,4,0))</f>
        <v>0</v>
      </c>
      <c r="J3683" s="17">
        <f>INT((VLOOKUP($C3683,装备数值,4,0)+VLOOKUP($C3683,装备数值,7,0)*($E3683-1))*VLOOKUP($D3683,系数!$K$2:$O$7,5,0))</f>
        <v>0</v>
      </c>
      <c r="K3683" s="17">
        <f>INT(VLOOKUP(E3683,强化金币,2,1)*VLOOKUP(INDEX(装备!F:F,MATCH(属性!A3683,装备!A:A,0)),系数!$K$12:$M$15,3,0))</f>
        <v>140000</v>
      </c>
      <c r="L3683" s="17"/>
      <c r="M3683" s="17"/>
      <c r="N3683" s="17"/>
      <c r="O3683" s="17">
        <f>IF(E3683=1,"",VLOOKUP(E3683,系数!$S$2:$AB$12,MATCH(属性!C3683,评级,0),1))</f>
        <v>90</v>
      </c>
    </row>
    <row r="3684" spans="1:15" ht="17.25" thickBot="1" x14ac:dyDescent="0.4">
      <c r="A3684" s="17">
        <f t="shared" si="114"/>
        <v>7100031</v>
      </c>
      <c r="B3684" s="17" t="s">
        <v>90</v>
      </c>
      <c r="C3684" s="15">
        <f>INDEX(装备!G:G,MATCH(属性!A3684,装备!A:A,0))</f>
        <v>16</v>
      </c>
      <c r="D3684" s="15" t="str">
        <f>INDEX(装备!E:E,MATCH(属性!A3684,装备!A:A,0))</f>
        <v>weapon</v>
      </c>
      <c r="E3684" s="14">
        <v>82</v>
      </c>
      <c r="F3684" s="17">
        <f>INT((VLOOKUP($C3684,装备数值,2,0)+VLOOKUP($C3684,装备数值,5,0)*($E3684-1))*VLOOKUP($D3684,系数!$K$2:$O$7,2,0))</f>
        <v>0</v>
      </c>
      <c r="G3684" s="17">
        <f>INT((VLOOKUP($C3684,装备数值,3,0)+VLOOKUP($C3684,装备数值,6,0)*($E3684-1))*VLOOKUP($D3684,系数!$K$2:$O$7,3,0))</f>
        <v>687</v>
      </c>
      <c r="H3684" s="17">
        <f t="shared" si="115"/>
        <v>687</v>
      </c>
      <c r="I3684" s="17">
        <f>INT((VLOOKUP($C3684,装备数值,4,0)+VLOOKUP($C3684,装备数值,7,0)*($E3684-1))*VLOOKUP($D3684,系数!$K$2:$O$7,4,0))</f>
        <v>0</v>
      </c>
      <c r="J3684" s="17">
        <f>INT((VLOOKUP($C3684,装备数值,4,0)+VLOOKUP($C3684,装备数值,7,0)*($E3684-1))*VLOOKUP($D3684,系数!$K$2:$O$7,5,0))</f>
        <v>0</v>
      </c>
      <c r="K3684" s="17">
        <f>INT(VLOOKUP(E3684,强化金币,2,1)*VLOOKUP(INDEX(装备!F:F,MATCH(属性!A3684,装备!A:A,0)),系数!$K$12:$M$15,3,0))</f>
        <v>160000</v>
      </c>
      <c r="L3684" s="17"/>
      <c r="M3684" s="17"/>
      <c r="N3684" s="17"/>
      <c r="O3684" s="17">
        <f>IF(E3684=1,"",VLOOKUP(E3684,系数!$S$2:$AB$12,MATCH(属性!C3684,评级,0),1))</f>
        <v>90</v>
      </c>
    </row>
    <row r="3685" spans="1:15" ht="17.25" thickBot="1" x14ac:dyDescent="0.4">
      <c r="A3685" s="17">
        <f t="shared" si="114"/>
        <v>7100031</v>
      </c>
      <c r="B3685" s="17" t="s">
        <v>90</v>
      </c>
      <c r="C3685" s="15">
        <f>INDEX(装备!G:G,MATCH(属性!A3685,装备!A:A,0))</f>
        <v>16</v>
      </c>
      <c r="D3685" s="15" t="str">
        <f>INDEX(装备!E:E,MATCH(属性!A3685,装备!A:A,0))</f>
        <v>weapon</v>
      </c>
      <c r="E3685" s="14">
        <v>83</v>
      </c>
      <c r="F3685" s="17">
        <f>INT((VLOOKUP($C3685,装备数值,2,0)+VLOOKUP($C3685,装备数值,5,0)*($E3685-1))*VLOOKUP($D3685,系数!$K$2:$O$7,2,0))</f>
        <v>0</v>
      </c>
      <c r="G3685" s="17">
        <f>INT((VLOOKUP($C3685,装备数值,3,0)+VLOOKUP($C3685,装备数值,6,0)*($E3685-1))*VLOOKUP($D3685,系数!$K$2:$O$7,3,0))</f>
        <v>693</v>
      </c>
      <c r="H3685" s="17">
        <f t="shared" si="115"/>
        <v>693</v>
      </c>
      <c r="I3685" s="17">
        <f>INT((VLOOKUP($C3685,装备数值,4,0)+VLOOKUP($C3685,装备数值,7,0)*($E3685-1))*VLOOKUP($D3685,系数!$K$2:$O$7,4,0))</f>
        <v>0</v>
      </c>
      <c r="J3685" s="17">
        <f>INT((VLOOKUP($C3685,装备数值,4,0)+VLOOKUP($C3685,装备数值,7,0)*($E3685-1))*VLOOKUP($D3685,系数!$K$2:$O$7,5,0))</f>
        <v>0</v>
      </c>
      <c r="K3685" s="17">
        <f>INT(VLOOKUP(E3685,强化金币,2,1)*VLOOKUP(INDEX(装备!F:F,MATCH(属性!A3685,装备!A:A,0)),系数!$K$12:$M$15,3,0))</f>
        <v>180000</v>
      </c>
      <c r="L3685" s="17"/>
      <c r="M3685" s="17"/>
      <c r="N3685" s="17"/>
      <c r="O3685" s="17">
        <f>IF(E3685=1,"",VLOOKUP(E3685,系数!$S$2:$AB$12,MATCH(属性!C3685,评级,0),1))</f>
        <v>90</v>
      </c>
    </row>
    <row r="3686" spans="1:15" ht="17.25" thickBot="1" x14ac:dyDescent="0.4">
      <c r="A3686" s="17">
        <f t="shared" si="114"/>
        <v>7100031</v>
      </c>
      <c r="B3686" s="17" t="s">
        <v>90</v>
      </c>
      <c r="C3686" s="15">
        <f>INDEX(装备!G:G,MATCH(属性!A3686,装备!A:A,0))</f>
        <v>16</v>
      </c>
      <c r="D3686" s="15" t="str">
        <f>INDEX(装备!E:E,MATCH(属性!A3686,装备!A:A,0))</f>
        <v>weapon</v>
      </c>
      <c r="E3686" s="14">
        <v>84</v>
      </c>
      <c r="F3686" s="17">
        <f>INT((VLOOKUP($C3686,装备数值,2,0)+VLOOKUP($C3686,装备数值,5,0)*($E3686-1))*VLOOKUP($D3686,系数!$K$2:$O$7,2,0))</f>
        <v>0</v>
      </c>
      <c r="G3686" s="17">
        <f>INT((VLOOKUP($C3686,装备数值,3,0)+VLOOKUP($C3686,装备数值,6,0)*($E3686-1))*VLOOKUP($D3686,系数!$K$2:$O$7,3,0))</f>
        <v>699</v>
      </c>
      <c r="H3686" s="17">
        <f t="shared" si="115"/>
        <v>699</v>
      </c>
      <c r="I3686" s="17">
        <f>INT((VLOOKUP($C3686,装备数值,4,0)+VLOOKUP($C3686,装备数值,7,0)*($E3686-1))*VLOOKUP($D3686,系数!$K$2:$O$7,4,0))</f>
        <v>0</v>
      </c>
      <c r="J3686" s="17">
        <f>INT((VLOOKUP($C3686,装备数值,4,0)+VLOOKUP($C3686,装备数值,7,0)*($E3686-1))*VLOOKUP($D3686,系数!$K$2:$O$7,5,0))</f>
        <v>0</v>
      </c>
      <c r="K3686" s="17">
        <f>INT(VLOOKUP(E3686,强化金币,2,1)*VLOOKUP(INDEX(装备!F:F,MATCH(属性!A3686,装备!A:A,0)),系数!$K$12:$M$15,3,0))</f>
        <v>200000</v>
      </c>
      <c r="L3686" s="17"/>
      <c r="M3686" s="17"/>
      <c r="N3686" s="17"/>
      <c r="O3686" s="17">
        <f>IF(E3686=1,"",VLOOKUP(E3686,系数!$S$2:$AB$12,MATCH(属性!C3686,评级,0),1))</f>
        <v>90</v>
      </c>
    </row>
    <row r="3687" spans="1:15" ht="17.25" thickBot="1" x14ac:dyDescent="0.4">
      <c r="A3687" s="17">
        <f t="shared" si="114"/>
        <v>7100031</v>
      </c>
      <c r="B3687" s="17" t="s">
        <v>90</v>
      </c>
      <c r="C3687" s="15">
        <f>INDEX(装备!G:G,MATCH(属性!A3687,装备!A:A,0))</f>
        <v>16</v>
      </c>
      <c r="D3687" s="15" t="str">
        <f>INDEX(装备!E:E,MATCH(属性!A3687,装备!A:A,0))</f>
        <v>weapon</v>
      </c>
      <c r="E3687" s="14">
        <v>85</v>
      </c>
      <c r="F3687" s="17">
        <f>INT((VLOOKUP($C3687,装备数值,2,0)+VLOOKUP($C3687,装备数值,5,0)*($E3687-1))*VLOOKUP($D3687,系数!$K$2:$O$7,2,0))</f>
        <v>0</v>
      </c>
      <c r="G3687" s="17">
        <f>INT((VLOOKUP($C3687,装备数值,3,0)+VLOOKUP($C3687,装备数值,6,0)*($E3687-1))*VLOOKUP($D3687,系数!$K$2:$O$7,3,0))</f>
        <v>705</v>
      </c>
      <c r="H3687" s="17">
        <f t="shared" si="115"/>
        <v>705</v>
      </c>
      <c r="I3687" s="17">
        <f>INT((VLOOKUP($C3687,装备数值,4,0)+VLOOKUP($C3687,装备数值,7,0)*($E3687-1))*VLOOKUP($D3687,系数!$K$2:$O$7,4,0))</f>
        <v>0</v>
      </c>
      <c r="J3687" s="17">
        <f>INT((VLOOKUP($C3687,装备数值,4,0)+VLOOKUP($C3687,装备数值,7,0)*($E3687-1))*VLOOKUP($D3687,系数!$K$2:$O$7,5,0))</f>
        <v>0</v>
      </c>
      <c r="K3687" s="17">
        <f>INT(VLOOKUP(E3687,强化金币,2,1)*VLOOKUP(INDEX(装备!F:F,MATCH(属性!A3687,装备!A:A,0)),系数!$K$12:$M$15,3,0))</f>
        <v>250000</v>
      </c>
      <c r="L3687" s="17"/>
      <c r="M3687" s="17"/>
      <c r="N3687" s="17"/>
      <c r="O3687" s="17">
        <f>IF(E3687=1,"",VLOOKUP(E3687,系数!$S$2:$AB$12,MATCH(属性!C3687,评级,0),1))</f>
        <v>90</v>
      </c>
    </row>
    <row r="3688" spans="1:15" ht="17.25" thickBot="1" x14ac:dyDescent="0.4">
      <c r="A3688" s="17">
        <f t="shared" si="114"/>
        <v>7100031</v>
      </c>
      <c r="B3688" s="17" t="s">
        <v>90</v>
      </c>
      <c r="C3688" s="15">
        <f>INDEX(装备!G:G,MATCH(属性!A3688,装备!A:A,0))</f>
        <v>16</v>
      </c>
      <c r="D3688" s="15" t="str">
        <f>INDEX(装备!E:E,MATCH(属性!A3688,装备!A:A,0))</f>
        <v>weapon</v>
      </c>
      <c r="E3688" s="14">
        <v>86</v>
      </c>
      <c r="F3688" s="17">
        <f>INT((VLOOKUP($C3688,装备数值,2,0)+VLOOKUP($C3688,装备数值,5,0)*($E3688-1))*VLOOKUP($D3688,系数!$K$2:$O$7,2,0))</f>
        <v>0</v>
      </c>
      <c r="G3688" s="17">
        <f>INT((VLOOKUP($C3688,装备数值,3,0)+VLOOKUP($C3688,装备数值,6,0)*($E3688-1))*VLOOKUP($D3688,系数!$K$2:$O$7,3,0))</f>
        <v>711</v>
      </c>
      <c r="H3688" s="17">
        <f t="shared" si="115"/>
        <v>711</v>
      </c>
      <c r="I3688" s="17">
        <f>INT((VLOOKUP($C3688,装备数值,4,0)+VLOOKUP($C3688,装备数值,7,0)*($E3688-1))*VLOOKUP($D3688,系数!$K$2:$O$7,4,0))</f>
        <v>0</v>
      </c>
      <c r="J3688" s="17">
        <f>INT((VLOOKUP($C3688,装备数值,4,0)+VLOOKUP($C3688,装备数值,7,0)*($E3688-1))*VLOOKUP($D3688,系数!$K$2:$O$7,5,0))</f>
        <v>0</v>
      </c>
      <c r="K3688" s="17">
        <f>INT(VLOOKUP(E3688,强化金币,2,1)*VLOOKUP(INDEX(装备!F:F,MATCH(属性!A3688,装备!A:A,0)),系数!$K$12:$M$15,3,0))</f>
        <v>300000</v>
      </c>
      <c r="L3688" s="17"/>
      <c r="M3688" s="17"/>
      <c r="N3688" s="17"/>
      <c r="O3688" s="17">
        <f>IF(E3688=1,"",VLOOKUP(E3688,系数!$S$2:$AB$12,MATCH(属性!C3688,评级,0),1))</f>
        <v>90</v>
      </c>
    </row>
    <row r="3689" spans="1:15" ht="17.25" thickBot="1" x14ac:dyDescent="0.4">
      <c r="A3689" s="17">
        <f t="shared" si="114"/>
        <v>7100031</v>
      </c>
      <c r="B3689" s="17" t="s">
        <v>90</v>
      </c>
      <c r="C3689" s="15">
        <f>INDEX(装备!G:G,MATCH(属性!A3689,装备!A:A,0))</f>
        <v>16</v>
      </c>
      <c r="D3689" s="15" t="str">
        <f>INDEX(装备!E:E,MATCH(属性!A3689,装备!A:A,0))</f>
        <v>weapon</v>
      </c>
      <c r="E3689" s="14">
        <v>87</v>
      </c>
      <c r="F3689" s="17">
        <f>INT((VLOOKUP($C3689,装备数值,2,0)+VLOOKUP($C3689,装备数值,5,0)*($E3689-1))*VLOOKUP($D3689,系数!$K$2:$O$7,2,0))</f>
        <v>0</v>
      </c>
      <c r="G3689" s="17">
        <f>INT((VLOOKUP($C3689,装备数值,3,0)+VLOOKUP($C3689,装备数值,6,0)*($E3689-1))*VLOOKUP($D3689,系数!$K$2:$O$7,3,0))</f>
        <v>717</v>
      </c>
      <c r="H3689" s="17">
        <f t="shared" si="115"/>
        <v>717</v>
      </c>
      <c r="I3689" s="17">
        <f>INT((VLOOKUP($C3689,装备数值,4,0)+VLOOKUP($C3689,装备数值,7,0)*($E3689-1))*VLOOKUP($D3689,系数!$K$2:$O$7,4,0))</f>
        <v>0</v>
      </c>
      <c r="J3689" s="17">
        <f>INT((VLOOKUP($C3689,装备数值,4,0)+VLOOKUP($C3689,装备数值,7,0)*($E3689-1))*VLOOKUP($D3689,系数!$K$2:$O$7,5,0))</f>
        <v>0</v>
      </c>
      <c r="K3689" s="17">
        <f>INT(VLOOKUP(E3689,强化金币,2,1)*VLOOKUP(INDEX(装备!F:F,MATCH(属性!A3689,装备!A:A,0)),系数!$K$12:$M$15,3,0))</f>
        <v>350000</v>
      </c>
      <c r="L3689" s="17"/>
      <c r="M3689" s="17"/>
      <c r="N3689" s="17"/>
      <c r="O3689" s="17">
        <f>IF(E3689=1,"",VLOOKUP(E3689,系数!$S$2:$AB$12,MATCH(属性!C3689,评级,0),1))</f>
        <v>90</v>
      </c>
    </row>
    <row r="3690" spans="1:15" ht="17.25" thickBot="1" x14ac:dyDescent="0.4">
      <c r="A3690" s="17">
        <f t="shared" si="114"/>
        <v>7100031</v>
      </c>
      <c r="B3690" s="17" t="s">
        <v>90</v>
      </c>
      <c r="C3690" s="15">
        <f>INDEX(装备!G:G,MATCH(属性!A3690,装备!A:A,0))</f>
        <v>16</v>
      </c>
      <c r="D3690" s="15" t="str">
        <f>INDEX(装备!E:E,MATCH(属性!A3690,装备!A:A,0))</f>
        <v>weapon</v>
      </c>
      <c r="E3690" s="14">
        <v>88</v>
      </c>
      <c r="F3690" s="17">
        <f>INT((VLOOKUP($C3690,装备数值,2,0)+VLOOKUP($C3690,装备数值,5,0)*($E3690-1))*VLOOKUP($D3690,系数!$K$2:$O$7,2,0))</f>
        <v>0</v>
      </c>
      <c r="G3690" s="17">
        <f>INT((VLOOKUP($C3690,装备数值,3,0)+VLOOKUP($C3690,装备数值,6,0)*($E3690-1))*VLOOKUP($D3690,系数!$K$2:$O$7,3,0))</f>
        <v>723</v>
      </c>
      <c r="H3690" s="17">
        <f t="shared" si="115"/>
        <v>723</v>
      </c>
      <c r="I3690" s="17">
        <f>INT((VLOOKUP($C3690,装备数值,4,0)+VLOOKUP($C3690,装备数值,7,0)*($E3690-1))*VLOOKUP($D3690,系数!$K$2:$O$7,4,0))</f>
        <v>0</v>
      </c>
      <c r="J3690" s="17">
        <f>INT((VLOOKUP($C3690,装备数值,4,0)+VLOOKUP($C3690,装备数值,7,0)*($E3690-1))*VLOOKUP($D3690,系数!$K$2:$O$7,5,0))</f>
        <v>0</v>
      </c>
      <c r="K3690" s="17">
        <f>INT(VLOOKUP(E3690,强化金币,2,1)*VLOOKUP(INDEX(装备!F:F,MATCH(属性!A3690,装备!A:A,0)),系数!$K$12:$M$15,3,0))</f>
        <v>400000</v>
      </c>
      <c r="L3690" s="17"/>
      <c r="M3690" s="17"/>
      <c r="N3690" s="17"/>
      <c r="O3690" s="17">
        <f>IF(E3690=1,"",VLOOKUP(E3690,系数!$S$2:$AB$12,MATCH(属性!C3690,评级,0),1))</f>
        <v>90</v>
      </c>
    </row>
    <row r="3691" spans="1:15" ht="17.25" thickBot="1" x14ac:dyDescent="0.4">
      <c r="A3691" s="17">
        <f t="shared" si="114"/>
        <v>7100031</v>
      </c>
      <c r="B3691" s="17" t="s">
        <v>90</v>
      </c>
      <c r="C3691" s="15">
        <f>INDEX(装备!G:G,MATCH(属性!A3691,装备!A:A,0))</f>
        <v>16</v>
      </c>
      <c r="D3691" s="15" t="str">
        <f>INDEX(装备!E:E,MATCH(属性!A3691,装备!A:A,0))</f>
        <v>weapon</v>
      </c>
      <c r="E3691" s="14">
        <v>89</v>
      </c>
      <c r="F3691" s="17">
        <f>INT((VLOOKUP($C3691,装备数值,2,0)+VLOOKUP($C3691,装备数值,5,0)*($E3691-1))*VLOOKUP($D3691,系数!$K$2:$O$7,2,0))</f>
        <v>0</v>
      </c>
      <c r="G3691" s="17">
        <f>INT((VLOOKUP($C3691,装备数值,3,0)+VLOOKUP($C3691,装备数值,6,0)*($E3691-1))*VLOOKUP($D3691,系数!$K$2:$O$7,3,0))</f>
        <v>729</v>
      </c>
      <c r="H3691" s="17">
        <f t="shared" si="115"/>
        <v>729</v>
      </c>
      <c r="I3691" s="17">
        <f>INT((VLOOKUP($C3691,装备数值,4,0)+VLOOKUP($C3691,装备数值,7,0)*($E3691-1))*VLOOKUP($D3691,系数!$K$2:$O$7,4,0))</f>
        <v>0</v>
      </c>
      <c r="J3691" s="17">
        <f>INT((VLOOKUP($C3691,装备数值,4,0)+VLOOKUP($C3691,装备数值,7,0)*($E3691-1))*VLOOKUP($D3691,系数!$K$2:$O$7,5,0))</f>
        <v>0</v>
      </c>
      <c r="K3691" s="17">
        <f>INT(VLOOKUP(E3691,强化金币,2,1)*VLOOKUP(INDEX(装备!F:F,MATCH(属性!A3691,装备!A:A,0)),系数!$K$12:$M$15,3,0))</f>
        <v>450000</v>
      </c>
      <c r="L3691" s="17"/>
      <c r="M3691" s="17"/>
      <c r="N3691" s="17"/>
      <c r="O3691" s="17">
        <f>IF(E3691=1,"",VLOOKUP(E3691,系数!$S$2:$AB$12,MATCH(属性!C3691,评级,0),1))</f>
        <v>90</v>
      </c>
    </row>
    <row r="3692" spans="1:15" ht="17.25" thickBot="1" x14ac:dyDescent="0.4">
      <c r="A3692" s="17">
        <f t="shared" si="114"/>
        <v>7100031</v>
      </c>
      <c r="B3692" s="17" t="s">
        <v>90</v>
      </c>
      <c r="C3692" s="15">
        <f>INDEX(装备!G:G,MATCH(属性!A3692,装备!A:A,0))</f>
        <v>16</v>
      </c>
      <c r="D3692" s="15" t="str">
        <f>INDEX(装备!E:E,MATCH(属性!A3692,装备!A:A,0))</f>
        <v>weapon</v>
      </c>
      <c r="E3692" s="14">
        <v>90</v>
      </c>
      <c r="F3692" s="17">
        <f>INT((VLOOKUP($C3692,装备数值,2,0)+VLOOKUP($C3692,装备数值,5,0)*($E3692-1))*VLOOKUP($D3692,系数!$K$2:$O$7,2,0))</f>
        <v>0</v>
      </c>
      <c r="G3692" s="17">
        <f>INT((VLOOKUP($C3692,装备数值,3,0)+VLOOKUP($C3692,装备数值,6,0)*($E3692-1))*VLOOKUP($D3692,系数!$K$2:$O$7,3,0))</f>
        <v>735</v>
      </c>
      <c r="H3692" s="17">
        <f t="shared" si="115"/>
        <v>735</v>
      </c>
      <c r="I3692" s="17">
        <f>INT((VLOOKUP($C3692,装备数值,4,0)+VLOOKUP($C3692,装备数值,7,0)*($E3692-1))*VLOOKUP($D3692,系数!$K$2:$O$7,4,0))</f>
        <v>0</v>
      </c>
      <c r="J3692" s="17">
        <f>INT((VLOOKUP($C3692,装备数值,4,0)+VLOOKUP($C3692,装备数值,7,0)*($E3692-1))*VLOOKUP($D3692,系数!$K$2:$O$7,5,0))</f>
        <v>0</v>
      </c>
      <c r="K3692" s="17">
        <f>INT(VLOOKUP(E3692,强化金币,2,1)*VLOOKUP(INDEX(装备!F:F,MATCH(属性!A3692,装备!A:A,0)),系数!$K$12:$M$15,3,0))</f>
        <v>450000</v>
      </c>
      <c r="L3692" s="17"/>
      <c r="M3692" s="17"/>
      <c r="N3692" s="17"/>
      <c r="O3692" s="17">
        <f>IF(E3692=1,"",VLOOKUP(E3692,系数!$S$2:$AB$12,MATCH(属性!C3692,评级,0),1))</f>
        <v>100</v>
      </c>
    </row>
    <row r="3693" spans="1:15" ht="17.25" thickBot="1" x14ac:dyDescent="0.4">
      <c r="A3693" s="17">
        <f t="shared" si="114"/>
        <v>7100031</v>
      </c>
      <c r="B3693" s="17" t="s">
        <v>90</v>
      </c>
      <c r="C3693" s="15">
        <f>INDEX(装备!G:G,MATCH(属性!A3693,装备!A:A,0))</f>
        <v>16</v>
      </c>
      <c r="D3693" s="15" t="str">
        <f>INDEX(装备!E:E,MATCH(属性!A3693,装备!A:A,0))</f>
        <v>weapon</v>
      </c>
      <c r="E3693" s="14">
        <v>91</v>
      </c>
      <c r="F3693" s="17">
        <f>INT((VLOOKUP($C3693,装备数值,2,0)+VLOOKUP($C3693,装备数值,5,0)*($E3693-1))*VLOOKUP($D3693,系数!$K$2:$O$7,2,0))</f>
        <v>0</v>
      </c>
      <c r="G3693" s="17">
        <f>INT((VLOOKUP($C3693,装备数值,3,0)+VLOOKUP($C3693,装备数值,6,0)*($E3693-1))*VLOOKUP($D3693,系数!$K$2:$O$7,3,0))</f>
        <v>741</v>
      </c>
      <c r="H3693" s="17">
        <f t="shared" si="115"/>
        <v>741</v>
      </c>
      <c r="I3693" s="17">
        <f>INT((VLOOKUP($C3693,装备数值,4,0)+VLOOKUP($C3693,装备数值,7,0)*($E3693-1))*VLOOKUP($D3693,系数!$K$2:$O$7,4,0))</f>
        <v>0</v>
      </c>
      <c r="J3693" s="17">
        <f>INT((VLOOKUP($C3693,装备数值,4,0)+VLOOKUP($C3693,装备数值,7,0)*($E3693-1))*VLOOKUP($D3693,系数!$K$2:$O$7,5,0))</f>
        <v>0</v>
      </c>
      <c r="K3693" s="17">
        <f>INT(VLOOKUP(E3693,强化金币,2,1)*VLOOKUP(INDEX(装备!F:F,MATCH(属性!A3693,装备!A:A,0)),系数!$K$12:$M$15,3,0))</f>
        <v>450000</v>
      </c>
      <c r="L3693" s="17"/>
      <c r="M3693" s="17"/>
      <c r="N3693" s="17"/>
      <c r="O3693" s="17">
        <f>IF(E3693=1,"",VLOOKUP(E3693,系数!$S$2:$AB$12,MATCH(属性!C3693,评级,0),1))</f>
        <v>100</v>
      </c>
    </row>
    <row r="3694" spans="1:15" ht="17.25" thickBot="1" x14ac:dyDescent="0.4">
      <c r="A3694" s="17">
        <f t="shared" si="114"/>
        <v>7100031</v>
      </c>
      <c r="B3694" s="17" t="s">
        <v>90</v>
      </c>
      <c r="C3694" s="15">
        <f>INDEX(装备!G:G,MATCH(属性!A3694,装备!A:A,0))</f>
        <v>16</v>
      </c>
      <c r="D3694" s="15" t="str">
        <f>INDEX(装备!E:E,MATCH(属性!A3694,装备!A:A,0))</f>
        <v>weapon</v>
      </c>
      <c r="E3694" s="14">
        <v>92</v>
      </c>
      <c r="F3694" s="17">
        <f>INT((VLOOKUP($C3694,装备数值,2,0)+VLOOKUP($C3694,装备数值,5,0)*($E3694-1))*VLOOKUP($D3694,系数!$K$2:$O$7,2,0))</f>
        <v>0</v>
      </c>
      <c r="G3694" s="17">
        <f>INT((VLOOKUP($C3694,装备数值,3,0)+VLOOKUP($C3694,装备数值,6,0)*($E3694-1))*VLOOKUP($D3694,系数!$K$2:$O$7,3,0))</f>
        <v>747</v>
      </c>
      <c r="H3694" s="17">
        <f t="shared" si="115"/>
        <v>747</v>
      </c>
      <c r="I3694" s="17">
        <f>INT((VLOOKUP($C3694,装备数值,4,0)+VLOOKUP($C3694,装备数值,7,0)*($E3694-1))*VLOOKUP($D3694,系数!$K$2:$O$7,4,0))</f>
        <v>0</v>
      </c>
      <c r="J3694" s="17">
        <f>INT((VLOOKUP($C3694,装备数值,4,0)+VLOOKUP($C3694,装备数值,7,0)*($E3694-1))*VLOOKUP($D3694,系数!$K$2:$O$7,5,0))</f>
        <v>0</v>
      </c>
      <c r="K3694" s="17">
        <f>INT(VLOOKUP(E3694,强化金币,2,1)*VLOOKUP(INDEX(装备!F:F,MATCH(属性!A3694,装备!A:A,0)),系数!$K$12:$M$15,3,0))</f>
        <v>450000</v>
      </c>
      <c r="L3694" s="17"/>
      <c r="M3694" s="17"/>
      <c r="N3694" s="17"/>
      <c r="O3694" s="17">
        <f>IF(E3694=1,"",VLOOKUP(E3694,系数!$S$2:$AB$12,MATCH(属性!C3694,评级,0),1))</f>
        <v>100</v>
      </c>
    </row>
    <row r="3695" spans="1:15" ht="17.25" thickBot="1" x14ac:dyDescent="0.4">
      <c r="A3695" s="17">
        <f t="shared" si="114"/>
        <v>7100031</v>
      </c>
      <c r="B3695" s="17" t="s">
        <v>90</v>
      </c>
      <c r="C3695" s="15">
        <f>INDEX(装备!G:G,MATCH(属性!A3695,装备!A:A,0))</f>
        <v>16</v>
      </c>
      <c r="D3695" s="15" t="str">
        <f>INDEX(装备!E:E,MATCH(属性!A3695,装备!A:A,0))</f>
        <v>weapon</v>
      </c>
      <c r="E3695" s="14">
        <v>93</v>
      </c>
      <c r="F3695" s="17">
        <f>INT((VLOOKUP($C3695,装备数值,2,0)+VLOOKUP($C3695,装备数值,5,0)*($E3695-1))*VLOOKUP($D3695,系数!$K$2:$O$7,2,0))</f>
        <v>0</v>
      </c>
      <c r="G3695" s="17">
        <f>INT((VLOOKUP($C3695,装备数值,3,0)+VLOOKUP($C3695,装备数值,6,0)*($E3695-1))*VLOOKUP($D3695,系数!$K$2:$O$7,3,0))</f>
        <v>753</v>
      </c>
      <c r="H3695" s="17">
        <f t="shared" si="115"/>
        <v>753</v>
      </c>
      <c r="I3695" s="17">
        <f>INT((VLOOKUP($C3695,装备数值,4,0)+VLOOKUP($C3695,装备数值,7,0)*($E3695-1))*VLOOKUP($D3695,系数!$K$2:$O$7,4,0))</f>
        <v>0</v>
      </c>
      <c r="J3695" s="17">
        <f>INT((VLOOKUP($C3695,装备数值,4,0)+VLOOKUP($C3695,装备数值,7,0)*($E3695-1))*VLOOKUP($D3695,系数!$K$2:$O$7,5,0))</f>
        <v>0</v>
      </c>
      <c r="K3695" s="17">
        <f>INT(VLOOKUP(E3695,强化金币,2,1)*VLOOKUP(INDEX(装备!F:F,MATCH(属性!A3695,装备!A:A,0)),系数!$K$12:$M$15,3,0))</f>
        <v>450000</v>
      </c>
      <c r="L3695" s="17"/>
      <c r="M3695" s="17"/>
      <c r="N3695" s="17"/>
      <c r="O3695" s="17">
        <f>IF(E3695=1,"",VLOOKUP(E3695,系数!$S$2:$AB$12,MATCH(属性!C3695,评级,0),1))</f>
        <v>100</v>
      </c>
    </row>
    <row r="3696" spans="1:15" ht="17.25" thickBot="1" x14ac:dyDescent="0.4">
      <c r="A3696" s="17">
        <f t="shared" si="114"/>
        <v>7100031</v>
      </c>
      <c r="B3696" s="17" t="s">
        <v>90</v>
      </c>
      <c r="C3696" s="15">
        <f>INDEX(装备!G:G,MATCH(属性!A3696,装备!A:A,0))</f>
        <v>16</v>
      </c>
      <c r="D3696" s="15" t="str">
        <f>INDEX(装备!E:E,MATCH(属性!A3696,装备!A:A,0))</f>
        <v>weapon</v>
      </c>
      <c r="E3696" s="14">
        <v>94</v>
      </c>
      <c r="F3696" s="17">
        <f>INT((VLOOKUP($C3696,装备数值,2,0)+VLOOKUP($C3696,装备数值,5,0)*($E3696-1))*VLOOKUP($D3696,系数!$K$2:$O$7,2,0))</f>
        <v>0</v>
      </c>
      <c r="G3696" s="17">
        <f>INT((VLOOKUP($C3696,装备数值,3,0)+VLOOKUP($C3696,装备数值,6,0)*($E3696-1))*VLOOKUP($D3696,系数!$K$2:$O$7,3,0))</f>
        <v>759</v>
      </c>
      <c r="H3696" s="17">
        <f t="shared" si="115"/>
        <v>759</v>
      </c>
      <c r="I3696" s="17">
        <f>INT((VLOOKUP($C3696,装备数值,4,0)+VLOOKUP($C3696,装备数值,7,0)*($E3696-1))*VLOOKUP($D3696,系数!$K$2:$O$7,4,0))</f>
        <v>0</v>
      </c>
      <c r="J3696" s="17">
        <f>INT((VLOOKUP($C3696,装备数值,4,0)+VLOOKUP($C3696,装备数值,7,0)*($E3696-1))*VLOOKUP($D3696,系数!$K$2:$O$7,5,0))</f>
        <v>0</v>
      </c>
      <c r="K3696" s="17">
        <f>INT(VLOOKUP(E3696,强化金币,2,1)*VLOOKUP(INDEX(装备!F:F,MATCH(属性!A3696,装备!A:A,0)),系数!$K$12:$M$15,3,0))</f>
        <v>450000</v>
      </c>
      <c r="L3696" s="17"/>
      <c r="M3696" s="17"/>
      <c r="N3696" s="17"/>
      <c r="O3696" s="17">
        <f>IF(E3696=1,"",VLOOKUP(E3696,系数!$S$2:$AB$12,MATCH(属性!C3696,评级,0),1))</f>
        <v>100</v>
      </c>
    </row>
    <row r="3697" spans="1:15" ht="17.25" thickBot="1" x14ac:dyDescent="0.4">
      <c r="A3697" s="17">
        <f t="shared" si="114"/>
        <v>7100031</v>
      </c>
      <c r="B3697" s="17" t="s">
        <v>90</v>
      </c>
      <c r="C3697" s="15">
        <f>INDEX(装备!G:G,MATCH(属性!A3697,装备!A:A,0))</f>
        <v>16</v>
      </c>
      <c r="D3697" s="15" t="str">
        <f>INDEX(装备!E:E,MATCH(属性!A3697,装备!A:A,0))</f>
        <v>weapon</v>
      </c>
      <c r="E3697" s="14">
        <v>95</v>
      </c>
      <c r="F3697" s="17">
        <f>INT((VLOOKUP($C3697,装备数值,2,0)+VLOOKUP($C3697,装备数值,5,0)*($E3697-1))*VLOOKUP($D3697,系数!$K$2:$O$7,2,0))</f>
        <v>0</v>
      </c>
      <c r="G3697" s="17">
        <f>INT((VLOOKUP($C3697,装备数值,3,0)+VLOOKUP($C3697,装备数值,6,0)*($E3697-1))*VLOOKUP($D3697,系数!$K$2:$O$7,3,0))</f>
        <v>765</v>
      </c>
      <c r="H3697" s="17">
        <f t="shared" si="115"/>
        <v>765</v>
      </c>
      <c r="I3697" s="17">
        <f>INT((VLOOKUP($C3697,装备数值,4,0)+VLOOKUP($C3697,装备数值,7,0)*($E3697-1))*VLOOKUP($D3697,系数!$K$2:$O$7,4,0))</f>
        <v>0</v>
      </c>
      <c r="J3697" s="17">
        <f>INT((VLOOKUP($C3697,装备数值,4,0)+VLOOKUP($C3697,装备数值,7,0)*($E3697-1))*VLOOKUP($D3697,系数!$K$2:$O$7,5,0))</f>
        <v>0</v>
      </c>
      <c r="K3697" s="17">
        <f>INT(VLOOKUP(E3697,强化金币,2,1)*VLOOKUP(INDEX(装备!F:F,MATCH(属性!A3697,装备!A:A,0)),系数!$K$12:$M$15,3,0))</f>
        <v>450000</v>
      </c>
      <c r="L3697" s="17"/>
      <c r="M3697" s="17"/>
      <c r="N3697" s="17"/>
      <c r="O3697" s="17">
        <f>IF(E3697=1,"",VLOOKUP(E3697,系数!$S$2:$AB$12,MATCH(属性!C3697,评级,0),1))</f>
        <v>100</v>
      </c>
    </row>
    <row r="3698" spans="1:15" ht="17.25" thickBot="1" x14ac:dyDescent="0.4">
      <c r="A3698" s="17">
        <f t="shared" si="114"/>
        <v>7100031</v>
      </c>
      <c r="B3698" s="17" t="s">
        <v>90</v>
      </c>
      <c r="C3698" s="15">
        <f>INDEX(装备!G:G,MATCH(属性!A3698,装备!A:A,0))</f>
        <v>16</v>
      </c>
      <c r="D3698" s="15" t="str">
        <f>INDEX(装备!E:E,MATCH(属性!A3698,装备!A:A,0))</f>
        <v>weapon</v>
      </c>
      <c r="E3698" s="14">
        <v>96</v>
      </c>
      <c r="F3698" s="17">
        <f>INT((VLOOKUP($C3698,装备数值,2,0)+VLOOKUP($C3698,装备数值,5,0)*($E3698-1))*VLOOKUP($D3698,系数!$K$2:$O$7,2,0))</f>
        <v>0</v>
      </c>
      <c r="G3698" s="17">
        <f>INT((VLOOKUP($C3698,装备数值,3,0)+VLOOKUP($C3698,装备数值,6,0)*($E3698-1))*VLOOKUP($D3698,系数!$K$2:$O$7,3,0))</f>
        <v>771</v>
      </c>
      <c r="H3698" s="17">
        <f t="shared" si="115"/>
        <v>771</v>
      </c>
      <c r="I3698" s="17">
        <f>INT((VLOOKUP($C3698,装备数值,4,0)+VLOOKUP($C3698,装备数值,7,0)*($E3698-1))*VLOOKUP($D3698,系数!$K$2:$O$7,4,0))</f>
        <v>0</v>
      </c>
      <c r="J3698" s="17">
        <f>INT((VLOOKUP($C3698,装备数值,4,0)+VLOOKUP($C3698,装备数值,7,0)*($E3698-1))*VLOOKUP($D3698,系数!$K$2:$O$7,5,0))</f>
        <v>0</v>
      </c>
      <c r="K3698" s="17">
        <f>INT(VLOOKUP(E3698,强化金币,2,1)*VLOOKUP(INDEX(装备!F:F,MATCH(属性!A3698,装备!A:A,0)),系数!$K$12:$M$15,3,0))</f>
        <v>450000</v>
      </c>
      <c r="L3698" s="17"/>
      <c r="M3698" s="17"/>
      <c r="N3698" s="17"/>
      <c r="O3698" s="17">
        <f>IF(E3698=1,"",VLOOKUP(E3698,系数!$S$2:$AB$12,MATCH(属性!C3698,评级,0),1))</f>
        <v>100</v>
      </c>
    </row>
    <row r="3699" spans="1:15" ht="17.25" thickBot="1" x14ac:dyDescent="0.4">
      <c r="A3699" s="17">
        <f t="shared" si="114"/>
        <v>7100031</v>
      </c>
      <c r="B3699" s="17" t="s">
        <v>90</v>
      </c>
      <c r="C3699" s="15">
        <f>INDEX(装备!G:G,MATCH(属性!A3699,装备!A:A,0))</f>
        <v>16</v>
      </c>
      <c r="D3699" s="15" t="str">
        <f>INDEX(装备!E:E,MATCH(属性!A3699,装备!A:A,0))</f>
        <v>weapon</v>
      </c>
      <c r="E3699" s="14">
        <v>97</v>
      </c>
      <c r="F3699" s="17">
        <f>INT((VLOOKUP($C3699,装备数值,2,0)+VLOOKUP($C3699,装备数值,5,0)*($E3699-1))*VLOOKUP($D3699,系数!$K$2:$O$7,2,0))</f>
        <v>0</v>
      </c>
      <c r="G3699" s="17">
        <f>INT((VLOOKUP($C3699,装备数值,3,0)+VLOOKUP($C3699,装备数值,6,0)*($E3699-1))*VLOOKUP($D3699,系数!$K$2:$O$7,3,0))</f>
        <v>777</v>
      </c>
      <c r="H3699" s="17">
        <f t="shared" si="115"/>
        <v>777</v>
      </c>
      <c r="I3699" s="17">
        <f>INT((VLOOKUP($C3699,装备数值,4,0)+VLOOKUP($C3699,装备数值,7,0)*($E3699-1))*VLOOKUP($D3699,系数!$K$2:$O$7,4,0))</f>
        <v>0</v>
      </c>
      <c r="J3699" s="17">
        <f>INT((VLOOKUP($C3699,装备数值,4,0)+VLOOKUP($C3699,装备数值,7,0)*($E3699-1))*VLOOKUP($D3699,系数!$K$2:$O$7,5,0))</f>
        <v>0</v>
      </c>
      <c r="K3699" s="17">
        <f>INT(VLOOKUP(E3699,强化金币,2,1)*VLOOKUP(INDEX(装备!F:F,MATCH(属性!A3699,装备!A:A,0)),系数!$K$12:$M$15,3,0))</f>
        <v>450000</v>
      </c>
      <c r="L3699" s="17"/>
      <c r="M3699" s="17"/>
      <c r="N3699" s="17"/>
      <c r="O3699" s="17">
        <f>IF(E3699=1,"",VLOOKUP(E3699,系数!$S$2:$AB$12,MATCH(属性!C3699,评级,0),1))</f>
        <v>100</v>
      </c>
    </row>
    <row r="3700" spans="1:15" ht="17.25" thickBot="1" x14ac:dyDescent="0.4">
      <c r="A3700" s="17">
        <f t="shared" si="114"/>
        <v>7100031</v>
      </c>
      <c r="B3700" s="17" t="s">
        <v>90</v>
      </c>
      <c r="C3700" s="15">
        <f>INDEX(装备!G:G,MATCH(属性!A3700,装备!A:A,0))</f>
        <v>16</v>
      </c>
      <c r="D3700" s="15" t="str">
        <f>INDEX(装备!E:E,MATCH(属性!A3700,装备!A:A,0))</f>
        <v>weapon</v>
      </c>
      <c r="E3700" s="14">
        <v>98</v>
      </c>
      <c r="F3700" s="17">
        <f>INT((VLOOKUP($C3700,装备数值,2,0)+VLOOKUP($C3700,装备数值,5,0)*($E3700-1))*VLOOKUP($D3700,系数!$K$2:$O$7,2,0))</f>
        <v>0</v>
      </c>
      <c r="G3700" s="17">
        <f>INT((VLOOKUP($C3700,装备数值,3,0)+VLOOKUP($C3700,装备数值,6,0)*($E3700-1))*VLOOKUP($D3700,系数!$K$2:$O$7,3,0))</f>
        <v>783</v>
      </c>
      <c r="H3700" s="17">
        <f t="shared" si="115"/>
        <v>783</v>
      </c>
      <c r="I3700" s="17">
        <f>INT((VLOOKUP($C3700,装备数值,4,0)+VLOOKUP($C3700,装备数值,7,0)*($E3700-1))*VLOOKUP($D3700,系数!$K$2:$O$7,4,0))</f>
        <v>0</v>
      </c>
      <c r="J3700" s="17">
        <f>INT((VLOOKUP($C3700,装备数值,4,0)+VLOOKUP($C3700,装备数值,7,0)*($E3700-1))*VLOOKUP($D3700,系数!$K$2:$O$7,5,0))</f>
        <v>0</v>
      </c>
      <c r="K3700" s="17">
        <f>INT(VLOOKUP(E3700,强化金币,2,1)*VLOOKUP(INDEX(装备!F:F,MATCH(属性!A3700,装备!A:A,0)),系数!$K$12:$M$15,3,0))</f>
        <v>450000</v>
      </c>
      <c r="L3700" s="17"/>
      <c r="M3700" s="17"/>
      <c r="N3700" s="17"/>
      <c r="O3700" s="17">
        <f>IF(E3700=1,"",VLOOKUP(E3700,系数!$S$2:$AB$12,MATCH(属性!C3700,评级,0),1))</f>
        <v>100</v>
      </c>
    </row>
    <row r="3701" spans="1:15" ht="17.25" thickBot="1" x14ac:dyDescent="0.4">
      <c r="A3701" s="17">
        <f t="shared" si="114"/>
        <v>7100031</v>
      </c>
      <c r="B3701" s="17" t="s">
        <v>90</v>
      </c>
      <c r="C3701" s="15">
        <f>INDEX(装备!G:G,MATCH(属性!A3701,装备!A:A,0))</f>
        <v>16</v>
      </c>
      <c r="D3701" s="15" t="str">
        <f>INDEX(装备!E:E,MATCH(属性!A3701,装备!A:A,0))</f>
        <v>weapon</v>
      </c>
      <c r="E3701" s="14">
        <v>99</v>
      </c>
      <c r="F3701" s="17">
        <f>INT((VLOOKUP($C3701,装备数值,2,0)+VLOOKUP($C3701,装备数值,5,0)*($E3701-1))*VLOOKUP($D3701,系数!$K$2:$O$7,2,0))</f>
        <v>0</v>
      </c>
      <c r="G3701" s="17">
        <f>INT((VLOOKUP($C3701,装备数值,3,0)+VLOOKUP($C3701,装备数值,6,0)*($E3701-1))*VLOOKUP($D3701,系数!$K$2:$O$7,3,0))</f>
        <v>789</v>
      </c>
      <c r="H3701" s="17">
        <f t="shared" si="115"/>
        <v>789</v>
      </c>
      <c r="I3701" s="17">
        <f>INT((VLOOKUP($C3701,装备数值,4,0)+VLOOKUP($C3701,装备数值,7,0)*($E3701-1))*VLOOKUP($D3701,系数!$K$2:$O$7,4,0))</f>
        <v>0</v>
      </c>
      <c r="J3701" s="17">
        <f>INT((VLOOKUP($C3701,装备数值,4,0)+VLOOKUP($C3701,装备数值,7,0)*($E3701-1))*VLOOKUP($D3701,系数!$K$2:$O$7,5,0))</f>
        <v>0</v>
      </c>
      <c r="K3701" s="17">
        <f>INT(VLOOKUP(E3701,强化金币,2,1)*VLOOKUP(INDEX(装备!F:F,MATCH(属性!A3701,装备!A:A,0)),系数!$K$12:$M$15,3,0))</f>
        <v>450000</v>
      </c>
      <c r="L3701" s="17"/>
      <c r="M3701" s="17"/>
      <c r="N3701" s="17"/>
      <c r="O3701" s="17">
        <f>IF(E3701=1,"",VLOOKUP(E3701,系数!$S$2:$AB$12,MATCH(属性!C3701,评级,0),1))</f>
        <v>100</v>
      </c>
    </row>
    <row r="3702" spans="1:15" ht="17.25" thickBot="1" x14ac:dyDescent="0.4">
      <c r="A3702" s="17">
        <f t="shared" si="114"/>
        <v>7100031</v>
      </c>
      <c r="B3702" s="17" t="s">
        <v>90</v>
      </c>
      <c r="C3702" s="15">
        <f>INDEX(装备!G:G,MATCH(属性!A3702,装备!A:A,0))</f>
        <v>16</v>
      </c>
      <c r="D3702" s="15" t="str">
        <f>INDEX(装备!E:E,MATCH(属性!A3702,装备!A:A,0))</f>
        <v>weapon</v>
      </c>
      <c r="E3702" s="14">
        <v>100</v>
      </c>
      <c r="F3702" s="17">
        <f>INT((VLOOKUP($C3702,装备数值,2,0)+VLOOKUP($C3702,装备数值,5,0)*($E3702-1))*VLOOKUP($D3702,系数!$K$2:$O$7,2,0))</f>
        <v>0</v>
      </c>
      <c r="G3702" s="17">
        <f>INT((VLOOKUP($C3702,装备数值,3,0)+VLOOKUP($C3702,装备数值,6,0)*($E3702-1))*VLOOKUP($D3702,系数!$K$2:$O$7,3,0))</f>
        <v>795</v>
      </c>
      <c r="H3702" s="17">
        <f t="shared" si="115"/>
        <v>795</v>
      </c>
      <c r="I3702" s="17">
        <f>INT((VLOOKUP($C3702,装备数值,4,0)+VLOOKUP($C3702,装备数值,7,0)*($E3702-1))*VLOOKUP($D3702,系数!$K$2:$O$7,4,0))</f>
        <v>0</v>
      </c>
      <c r="J3702" s="17">
        <f>INT((VLOOKUP($C3702,装备数值,4,0)+VLOOKUP($C3702,装备数值,7,0)*($E3702-1))*VLOOKUP($D3702,系数!$K$2:$O$7,5,0))</f>
        <v>0</v>
      </c>
      <c r="K3702" s="17">
        <f>INT(VLOOKUP(E3702,强化金币,2,1)*VLOOKUP(INDEX(装备!F:F,MATCH(属性!A3702,装备!A:A,0)),系数!$K$12:$M$15,3,0))</f>
        <v>450000</v>
      </c>
      <c r="L3702" s="17"/>
      <c r="M3702" s="17"/>
      <c r="N3702" s="17"/>
      <c r="O3702" s="17">
        <f>IF(E3702=1,"",VLOOKUP(E3702,系数!$S$2:$AB$12,MATCH(属性!C3702,评级,0),1))</f>
        <v>110</v>
      </c>
    </row>
    <row r="3703" spans="1:15" ht="17.25" thickBot="1" x14ac:dyDescent="0.4">
      <c r="A3703" s="17">
        <f t="shared" si="114"/>
        <v>7100031</v>
      </c>
      <c r="B3703" s="17" t="s">
        <v>90</v>
      </c>
      <c r="C3703" s="15">
        <f>INDEX(装备!G:G,MATCH(属性!A3703,装备!A:A,0))</f>
        <v>16</v>
      </c>
      <c r="D3703" s="15" t="str">
        <f>INDEX(装备!E:E,MATCH(属性!A3703,装备!A:A,0))</f>
        <v>weapon</v>
      </c>
      <c r="E3703" s="14">
        <v>101</v>
      </c>
      <c r="F3703" s="17">
        <f>INT((VLOOKUP($C3703,装备数值,2,0)+VLOOKUP($C3703,装备数值,5,0)*($E3703-1))*VLOOKUP($D3703,系数!$K$2:$O$7,2,0))</f>
        <v>0</v>
      </c>
      <c r="G3703" s="17">
        <f>INT((VLOOKUP($C3703,装备数值,3,0)+VLOOKUP($C3703,装备数值,6,0)*($E3703-1))*VLOOKUP($D3703,系数!$K$2:$O$7,3,0))</f>
        <v>801</v>
      </c>
      <c r="H3703" s="17">
        <f t="shared" si="115"/>
        <v>801</v>
      </c>
      <c r="I3703" s="17">
        <f>INT((VLOOKUP($C3703,装备数值,4,0)+VLOOKUP($C3703,装备数值,7,0)*($E3703-1))*VLOOKUP($D3703,系数!$K$2:$O$7,4,0))</f>
        <v>0</v>
      </c>
      <c r="J3703" s="17">
        <f>INT((VLOOKUP($C3703,装备数值,4,0)+VLOOKUP($C3703,装备数值,7,0)*($E3703-1))*VLOOKUP($D3703,系数!$K$2:$O$7,5,0))</f>
        <v>0</v>
      </c>
      <c r="K3703" s="17">
        <f>INT(VLOOKUP(E3703,强化金币,2,1)*VLOOKUP(INDEX(装备!F:F,MATCH(属性!A3703,装备!A:A,0)),系数!$K$12:$M$15,3,0))</f>
        <v>450000</v>
      </c>
      <c r="L3703" s="17"/>
      <c r="M3703" s="17"/>
      <c r="N3703" s="17"/>
      <c r="O3703" s="17">
        <f>IF(E3703=1,"",VLOOKUP(E3703,系数!$S$2:$AB$12,MATCH(属性!C3703,评级,0),1))</f>
        <v>110</v>
      </c>
    </row>
    <row r="3704" spans="1:15" ht="17.25" thickBot="1" x14ac:dyDescent="0.4">
      <c r="A3704" s="17">
        <f t="shared" si="114"/>
        <v>7100031</v>
      </c>
      <c r="B3704" s="17" t="s">
        <v>90</v>
      </c>
      <c r="C3704" s="15">
        <f>INDEX(装备!G:G,MATCH(属性!A3704,装备!A:A,0))</f>
        <v>16</v>
      </c>
      <c r="D3704" s="15" t="str">
        <f>INDEX(装备!E:E,MATCH(属性!A3704,装备!A:A,0))</f>
        <v>weapon</v>
      </c>
      <c r="E3704" s="14">
        <v>102</v>
      </c>
      <c r="F3704" s="17">
        <f>INT((VLOOKUP($C3704,装备数值,2,0)+VLOOKUP($C3704,装备数值,5,0)*($E3704-1))*VLOOKUP($D3704,系数!$K$2:$O$7,2,0))</f>
        <v>0</v>
      </c>
      <c r="G3704" s="17">
        <f>INT((VLOOKUP($C3704,装备数值,3,0)+VLOOKUP($C3704,装备数值,6,0)*($E3704-1))*VLOOKUP($D3704,系数!$K$2:$O$7,3,0))</f>
        <v>807</v>
      </c>
      <c r="H3704" s="17">
        <f t="shared" si="115"/>
        <v>807</v>
      </c>
      <c r="I3704" s="17">
        <f>INT((VLOOKUP($C3704,装备数值,4,0)+VLOOKUP($C3704,装备数值,7,0)*($E3704-1))*VLOOKUP($D3704,系数!$K$2:$O$7,4,0))</f>
        <v>0</v>
      </c>
      <c r="J3704" s="17">
        <f>INT((VLOOKUP($C3704,装备数值,4,0)+VLOOKUP($C3704,装备数值,7,0)*($E3704-1))*VLOOKUP($D3704,系数!$K$2:$O$7,5,0))</f>
        <v>0</v>
      </c>
      <c r="K3704" s="17">
        <f>INT(VLOOKUP(E3704,强化金币,2,1)*VLOOKUP(INDEX(装备!F:F,MATCH(属性!A3704,装备!A:A,0)),系数!$K$12:$M$15,3,0))</f>
        <v>450000</v>
      </c>
      <c r="L3704" s="17"/>
      <c r="M3704" s="17"/>
      <c r="N3704" s="17"/>
      <c r="O3704" s="17">
        <f>IF(E3704=1,"",VLOOKUP(E3704,系数!$S$2:$AB$12,MATCH(属性!C3704,评级,0),1))</f>
        <v>110</v>
      </c>
    </row>
    <row r="3705" spans="1:15" ht="17.25" thickBot="1" x14ac:dyDescent="0.4">
      <c r="A3705" s="17">
        <f t="shared" si="114"/>
        <v>7100031</v>
      </c>
      <c r="B3705" s="17" t="s">
        <v>90</v>
      </c>
      <c r="C3705" s="15">
        <f>INDEX(装备!G:G,MATCH(属性!A3705,装备!A:A,0))</f>
        <v>16</v>
      </c>
      <c r="D3705" s="15" t="str">
        <f>INDEX(装备!E:E,MATCH(属性!A3705,装备!A:A,0))</f>
        <v>weapon</v>
      </c>
      <c r="E3705" s="14">
        <v>103</v>
      </c>
      <c r="F3705" s="17">
        <f>INT((VLOOKUP($C3705,装备数值,2,0)+VLOOKUP($C3705,装备数值,5,0)*($E3705-1))*VLOOKUP($D3705,系数!$K$2:$O$7,2,0))</f>
        <v>0</v>
      </c>
      <c r="G3705" s="17">
        <f>INT((VLOOKUP($C3705,装备数值,3,0)+VLOOKUP($C3705,装备数值,6,0)*($E3705-1))*VLOOKUP($D3705,系数!$K$2:$O$7,3,0))</f>
        <v>813</v>
      </c>
      <c r="H3705" s="17">
        <f t="shared" si="115"/>
        <v>813</v>
      </c>
      <c r="I3705" s="17">
        <f>INT((VLOOKUP($C3705,装备数值,4,0)+VLOOKUP($C3705,装备数值,7,0)*($E3705-1))*VLOOKUP($D3705,系数!$K$2:$O$7,4,0))</f>
        <v>0</v>
      </c>
      <c r="J3705" s="17">
        <f>INT((VLOOKUP($C3705,装备数值,4,0)+VLOOKUP($C3705,装备数值,7,0)*($E3705-1))*VLOOKUP($D3705,系数!$K$2:$O$7,5,0))</f>
        <v>0</v>
      </c>
      <c r="K3705" s="17">
        <f>INT(VLOOKUP(E3705,强化金币,2,1)*VLOOKUP(INDEX(装备!F:F,MATCH(属性!A3705,装备!A:A,0)),系数!$K$12:$M$15,3,0))</f>
        <v>450000</v>
      </c>
      <c r="L3705" s="17"/>
      <c r="M3705" s="17"/>
      <c r="N3705" s="17"/>
      <c r="O3705" s="17">
        <f>IF(E3705=1,"",VLOOKUP(E3705,系数!$S$2:$AB$12,MATCH(属性!C3705,评级,0),1))</f>
        <v>110</v>
      </c>
    </row>
    <row r="3706" spans="1:15" ht="17.25" thickBot="1" x14ac:dyDescent="0.4">
      <c r="A3706" s="17">
        <f t="shared" si="114"/>
        <v>7100031</v>
      </c>
      <c r="B3706" s="17" t="s">
        <v>90</v>
      </c>
      <c r="C3706" s="15">
        <f>INDEX(装备!G:G,MATCH(属性!A3706,装备!A:A,0))</f>
        <v>16</v>
      </c>
      <c r="D3706" s="15" t="str">
        <f>INDEX(装备!E:E,MATCH(属性!A3706,装备!A:A,0))</f>
        <v>weapon</v>
      </c>
      <c r="E3706" s="14">
        <v>104</v>
      </c>
      <c r="F3706" s="17">
        <f>INT((VLOOKUP($C3706,装备数值,2,0)+VLOOKUP($C3706,装备数值,5,0)*($E3706-1))*VLOOKUP($D3706,系数!$K$2:$O$7,2,0))</f>
        <v>0</v>
      </c>
      <c r="G3706" s="17">
        <f>INT((VLOOKUP($C3706,装备数值,3,0)+VLOOKUP($C3706,装备数值,6,0)*($E3706-1))*VLOOKUP($D3706,系数!$K$2:$O$7,3,0))</f>
        <v>819</v>
      </c>
      <c r="H3706" s="17">
        <f t="shared" si="115"/>
        <v>819</v>
      </c>
      <c r="I3706" s="17">
        <f>INT((VLOOKUP($C3706,装备数值,4,0)+VLOOKUP($C3706,装备数值,7,0)*($E3706-1))*VLOOKUP($D3706,系数!$K$2:$O$7,4,0))</f>
        <v>0</v>
      </c>
      <c r="J3706" s="17">
        <f>INT((VLOOKUP($C3706,装备数值,4,0)+VLOOKUP($C3706,装备数值,7,0)*($E3706-1))*VLOOKUP($D3706,系数!$K$2:$O$7,5,0))</f>
        <v>0</v>
      </c>
      <c r="K3706" s="17">
        <f>INT(VLOOKUP(E3706,强化金币,2,1)*VLOOKUP(INDEX(装备!F:F,MATCH(属性!A3706,装备!A:A,0)),系数!$K$12:$M$15,3,0))</f>
        <v>450000</v>
      </c>
      <c r="L3706" s="17"/>
      <c r="M3706" s="17"/>
      <c r="N3706" s="17"/>
      <c r="O3706" s="17">
        <f>IF(E3706=1,"",VLOOKUP(E3706,系数!$S$2:$AB$12,MATCH(属性!C3706,评级,0),1))</f>
        <v>110</v>
      </c>
    </row>
    <row r="3707" spans="1:15" ht="17.25" thickBot="1" x14ac:dyDescent="0.4">
      <c r="A3707" s="17">
        <f t="shared" si="114"/>
        <v>7100031</v>
      </c>
      <c r="B3707" s="17" t="s">
        <v>90</v>
      </c>
      <c r="C3707" s="15">
        <f>INDEX(装备!G:G,MATCH(属性!A3707,装备!A:A,0))</f>
        <v>16</v>
      </c>
      <c r="D3707" s="15" t="str">
        <f>INDEX(装备!E:E,MATCH(属性!A3707,装备!A:A,0))</f>
        <v>weapon</v>
      </c>
      <c r="E3707" s="14">
        <v>105</v>
      </c>
      <c r="F3707" s="17">
        <f>INT((VLOOKUP($C3707,装备数值,2,0)+VLOOKUP($C3707,装备数值,5,0)*($E3707-1))*VLOOKUP($D3707,系数!$K$2:$O$7,2,0))</f>
        <v>0</v>
      </c>
      <c r="G3707" s="17">
        <f>INT((VLOOKUP($C3707,装备数值,3,0)+VLOOKUP($C3707,装备数值,6,0)*($E3707-1))*VLOOKUP($D3707,系数!$K$2:$O$7,3,0))</f>
        <v>825</v>
      </c>
      <c r="H3707" s="17">
        <f t="shared" si="115"/>
        <v>825</v>
      </c>
      <c r="I3707" s="17">
        <f>INT((VLOOKUP($C3707,装备数值,4,0)+VLOOKUP($C3707,装备数值,7,0)*($E3707-1))*VLOOKUP($D3707,系数!$K$2:$O$7,4,0))</f>
        <v>0</v>
      </c>
      <c r="J3707" s="17">
        <f>INT((VLOOKUP($C3707,装备数值,4,0)+VLOOKUP($C3707,装备数值,7,0)*($E3707-1))*VLOOKUP($D3707,系数!$K$2:$O$7,5,0))</f>
        <v>0</v>
      </c>
      <c r="K3707" s="17">
        <f>INT(VLOOKUP(E3707,强化金币,2,1)*VLOOKUP(INDEX(装备!F:F,MATCH(属性!A3707,装备!A:A,0)),系数!$K$12:$M$15,3,0))</f>
        <v>450000</v>
      </c>
      <c r="L3707" s="17"/>
      <c r="M3707" s="17"/>
      <c r="N3707" s="17"/>
      <c r="O3707" s="17">
        <f>IF(E3707=1,"",VLOOKUP(E3707,系数!$S$2:$AB$12,MATCH(属性!C3707,评级,0),1))</f>
        <v>110</v>
      </c>
    </row>
    <row r="3708" spans="1:15" ht="17.25" thickBot="1" x14ac:dyDescent="0.4">
      <c r="A3708" s="17">
        <f t="shared" ref="A3708:A3771" si="116">A3588+1</f>
        <v>7100031</v>
      </c>
      <c r="B3708" s="17" t="s">
        <v>90</v>
      </c>
      <c r="C3708" s="15">
        <f>INDEX(装备!G:G,MATCH(属性!A3708,装备!A:A,0))</f>
        <v>16</v>
      </c>
      <c r="D3708" s="15" t="str">
        <f>INDEX(装备!E:E,MATCH(属性!A3708,装备!A:A,0))</f>
        <v>weapon</v>
      </c>
      <c r="E3708" s="14">
        <v>106</v>
      </c>
      <c r="F3708" s="17">
        <f>INT((VLOOKUP($C3708,装备数值,2,0)+VLOOKUP($C3708,装备数值,5,0)*($E3708-1))*VLOOKUP($D3708,系数!$K$2:$O$7,2,0))</f>
        <v>0</v>
      </c>
      <c r="G3708" s="17">
        <f>INT((VLOOKUP($C3708,装备数值,3,0)+VLOOKUP($C3708,装备数值,6,0)*($E3708-1))*VLOOKUP($D3708,系数!$K$2:$O$7,3,0))</f>
        <v>831</v>
      </c>
      <c r="H3708" s="17">
        <f t="shared" si="115"/>
        <v>831</v>
      </c>
      <c r="I3708" s="17">
        <f>INT((VLOOKUP($C3708,装备数值,4,0)+VLOOKUP($C3708,装备数值,7,0)*($E3708-1))*VLOOKUP($D3708,系数!$K$2:$O$7,4,0))</f>
        <v>0</v>
      </c>
      <c r="J3708" s="17">
        <f>INT((VLOOKUP($C3708,装备数值,4,0)+VLOOKUP($C3708,装备数值,7,0)*($E3708-1))*VLOOKUP($D3708,系数!$K$2:$O$7,5,0))</f>
        <v>0</v>
      </c>
      <c r="K3708" s="17">
        <f>INT(VLOOKUP(E3708,强化金币,2,1)*VLOOKUP(INDEX(装备!F:F,MATCH(属性!A3708,装备!A:A,0)),系数!$K$12:$M$15,3,0))</f>
        <v>450000</v>
      </c>
      <c r="L3708" s="17"/>
      <c r="M3708" s="17"/>
      <c r="N3708" s="17"/>
      <c r="O3708" s="17">
        <f>IF(E3708=1,"",VLOOKUP(E3708,系数!$S$2:$AB$12,MATCH(属性!C3708,评级,0),1))</f>
        <v>110</v>
      </c>
    </row>
    <row r="3709" spans="1:15" ht="17.25" thickBot="1" x14ac:dyDescent="0.4">
      <c r="A3709" s="17">
        <f t="shared" si="116"/>
        <v>7100031</v>
      </c>
      <c r="B3709" s="17" t="s">
        <v>90</v>
      </c>
      <c r="C3709" s="15">
        <f>INDEX(装备!G:G,MATCH(属性!A3709,装备!A:A,0))</f>
        <v>16</v>
      </c>
      <c r="D3709" s="15" t="str">
        <f>INDEX(装备!E:E,MATCH(属性!A3709,装备!A:A,0))</f>
        <v>weapon</v>
      </c>
      <c r="E3709" s="14">
        <v>107</v>
      </c>
      <c r="F3709" s="17">
        <f>INT((VLOOKUP($C3709,装备数值,2,0)+VLOOKUP($C3709,装备数值,5,0)*($E3709-1))*VLOOKUP($D3709,系数!$K$2:$O$7,2,0))</f>
        <v>0</v>
      </c>
      <c r="G3709" s="17">
        <f>INT((VLOOKUP($C3709,装备数值,3,0)+VLOOKUP($C3709,装备数值,6,0)*($E3709-1))*VLOOKUP($D3709,系数!$K$2:$O$7,3,0))</f>
        <v>837</v>
      </c>
      <c r="H3709" s="17">
        <f t="shared" si="115"/>
        <v>837</v>
      </c>
      <c r="I3709" s="17">
        <f>INT((VLOOKUP($C3709,装备数值,4,0)+VLOOKUP($C3709,装备数值,7,0)*($E3709-1))*VLOOKUP($D3709,系数!$K$2:$O$7,4,0))</f>
        <v>0</v>
      </c>
      <c r="J3709" s="17">
        <f>INT((VLOOKUP($C3709,装备数值,4,0)+VLOOKUP($C3709,装备数值,7,0)*($E3709-1))*VLOOKUP($D3709,系数!$K$2:$O$7,5,0))</f>
        <v>0</v>
      </c>
      <c r="K3709" s="17">
        <f>INT(VLOOKUP(E3709,强化金币,2,1)*VLOOKUP(INDEX(装备!F:F,MATCH(属性!A3709,装备!A:A,0)),系数!$K$12:$M$15,3,0))</f>
        <v>450000</v>
      </c>
      <c r="L3709" s="17"/>
      <c r="M3709" s="17"/>
      <c r="N3709" s="17"/>
      <c r="O3709" s="17">
        <f>IF(E3709=1,"",VLOOKUP(E3709,系数!$S$2:$AB$12,MATCH(属性!C3709,评级,0),1))</f>
        <v>110</v>
      </c>
    </row>
    <row r="3710" spans="1:15" ht="17.25" thickBot="1" x14ac:dyDescent="0.4">
      <c r="A3710" s="17">
        <f t="shared" si="116"/>
        <v>7100031</v>
      </c>
      <c r="B3710" s="17" t="s">
        <v>90</v>
      </c>
      <c r="C3710" s="15">
        <f>INDEX(装备!G:G,MATCH(属性!A3710,装备!A:A,0))</f>
        <v>16</v>
      </c>
      <c r="D3710" s="15" t="str">
        <f>INDEX(装备!E:E,MATCH(属性!A3710,装备!A:A,0))</f>
        <v>weapon</v>
      </c>
      <c r="E3710" s="14">
        <v>108</v>
      </c>
      <c r="F3710" s="17">
        <f>INT((VLOOKUP($C3710,装备数值,2,0)+VLOOKUP($C3710,装备数值,5,0)*($E3710-1))*VLOOKUP($D3710,系数!$K$2:$O$7,2,0))</f>
        <v>0</v>
      </c>
      <c r="G3710" s="17">
        <f>INT((VLOOKUP($C3710,装备数值,3,0)+VLOOKUP($C3710,装备数值,6,0)*($E3710-1))*VLOOKUP($D3710,系数!$K$2:$O$7,3,0))</f>
        <v>843</v>
      </c>
      <c r="H3710" s="17">
        <f t="shared" si="115"/>
        <v>843</v>
      </c>
      <c r="I3710" s="17">
        <f>INT((VLOOKUP($C3710,装备数值,4,0)+VLOOKUP($C3710,装备数值,7,0)*($E3710-1))*VLOOKUP($D3710,系数!$K$2:$O$7,4,0))</f>
        <v>0</v>
      </c>
      <c r="J3710" s="17">
        <f>INT((VLOOKUP($C3710,装备数值,4,0)+VLOOKUP($C3710,装备数值,7,0)*($E3710-1))*VLOOKUP($D3710,系数!$K$2:$O$7,5,0))</f>
        <v>0</v>
      </c>
      <c r="K3710" s="17">
        <f>INT(VLOOKUP(E3710,强化金币,2,1)*VLOOKUP(INDEX(装备!F:F,MATCH(属性!A3710,装备!A:A,0)),系数!$K$12:$M$15,3,0))</f>
        <v>450000</v>
      </c>
      <c r="L3710" s="17"/>
      <c r="M3710" s="17"/>
      <c r="N3710" s="17"/>
      <c r="O3710" s="17">
        <f>IF(E3710=1,"",VLOOKUP(E3710,系数!$S$2:$AB$12,MATCH(属性!C3710,评级,0),1))</f>
        <v>110</v>
      </c>
    </row>
    <row r="3711" spans="1:15" ht="17.25" thickBot="1" x14ac:dyDescent="0.4">
      <c r="A3711" s="17">
        <f t="shared" si="116"/>
        <v>7100031</v>
      </c>
      <c r="B3711" s="17" t="s">
        <v>90</v>
      </c>
      <c r="C3711" s="15">
        <f>INDEX(装备!G:G,MATCH(属性!A3711,装备!A:A,0))</f>
        <v>16</v>
      </c>
      <c r="D3711" s="15" t="str">
        <f>INDEX(装备!E:E,MATCH(属性!A3711,装备!A:A,0))</f>
        <v>weapon</v>
      </c>
      <c r="E3711" s="14">
        <v>109</v>
      </c>
      <c r="F3711" s="17">
        <f>INT((VLOOKUP($C3711,装备数值,2,0)+VLOOKUP($C3711,装备数值,5,0)*($E3711-1))*VLOOKUP($D3711,系数!$K$2:$O$7,2,0))</f>
        <v>0</v>
      </c>
      <c r="G3711" s="17">
        <f>INT((VLOOKUP($C3711,装备数值,3,0)+VLOOKUP($C3711,装备数值,6,0)*($E3711-1))*VLOOKUP($D3711,系数!$K$2:$O$7,3,0))</f>
        <v>849</v>
      </c>
      <c r="H3711" s="17">
        <f t="shared" si="115"/>
        <v>849</v>
      </c>
      <c r="I3711" s="17">
        <f>INT((VLOOKUP($C3711,装备数值,4,0)+VLOOKUP($C3711,装备数值,7,0)*($E3711-1))*VLOOKUP($D3711,系数!$K$2:$O$7,4,0))</f>
        <v>0</v>
      </c>
      <c r="J3711" s="17">
        <f>INT((VLOOKUP($C3711,装备数值,4,0)+VLOOKUP($C3711,装备数值,7,0)*($E3711-1))*VLOOKUP($D3711,系数!$K$2:$O$7,5,0))</f>
        <v>0</v>
      </c>
      <c r="K3711" s="17">
        <f>INT(VLOOKUP(E3711,强化金币,2,1)*VLOOKUP(INDEX(装备!F:F,MATCH(属性!A3711,装备!A:A,0)),系数!$K$12:$M$15,3,0))</f>
        <v>450000</v>
      </c>
      <c r="L3711" s="17"/>
      <c r="M3711" s="17"/>
      <c r="N3711" s="17"/>
      <c r="O3711" s="17">
        <f>IF(E3711=1,"",VLOOKUP(E3711,系数!$S$2:$AB$12,MATCH(属性!C3711,评级,0),1))</f>
        <v>110</v>
      </c>
    </row>
    <row r="3712" spans="1:15" ht="17.25" thickBot="1" x14ac:dyDescent="0.4">
      <c r="A3712" s="17">
        <f t="shared" si="116"/>
        <v>7100031</v>
      </c>
      <c r="B3712" s="17" t="s">
        <v>90</v>
      </c>
      <c r="C3712" s="15">
        <f>INDEX(装备!G:G,MATCH(属性!A3712,装备!A:A,0))</f>
        <v>16</v>
      </c>
      <c r="D3712" s="15" t="str">
        <f>INDEX(装备!E:E,MATCH(属性!A3712,装备!A:A,0))</f>
        <v>weapon</v>
      </c>
      <c r="E3712" s="14">
        <v>110</v>
      </c>
      <c r="F3712" s="17">
        <f>INT((VLOOKUP($C3712,装备数值,2,0)+VLOOKUP($C3712,装备数值,5,0)*($E3712-1))*VLOOKUP($D3712,系数!$K$2:$O$7,2,0))</f>
        <v>0</v>
      </c>
      <c r="G3712" s="17">
        <f>INT((VLOOKUP($C3712,装备数值,3,0)+VLOOKUP($C3712,装备数值,6,0)*($E3712-1))*VLOOKUP($D3712,系数!$K$2:$O$7,3,0))</f>
        <v>855</v>
      </c>
      <c r="H3712" s="17">
        <f t="shared" si="115"/>
        <v>855</v>
      </c>
      <c r="I3712" s="17">
        <f>INT((VLOOKUP($C3712,装备数值,4,0)+VLOOKUP($C3712,装备数值,7,0)*($E3712-1))*VLOOKUP($D3712,系数!$K$2:$O$7,4,0))</f>
        <v>0</v>
      </c>
      <c r="J3712" s="17">
        <f>INT((VLOOKUP($C3712,装备数值,4,0)+VLOOKUP($C3712,装备数值,7,0)*($E3712-1))*VLOOKUP($D3712,系数!$K$2:$O$7,5,0))</f>
        <v>0</v>
      </c>
      <c r="K3712" s="17">
        <f>INT(VLOOKUP(E3712,强化金币,2,1)*VLOOKUP(INDEX(装备!F:F,MATCH(属性!A3712,装备!A:A,0)),系数!$K$12:$M$15,3,0))</f>
        <v>450000</v>
      </c>
      <c r="L3712" s="17"/>
      <c r="M3712" s="17"/>
      <c r="N3712" s="17"/>
      <c r="O3712" s="17">
        <f>IF(E3712=1,"",VLOOKUP(E3712,系数!$S$2:$AB$12,MATCH(属性!C3712,评级,0),1))</f>
        <v>110</v>
      </c>
    </row>
    <row r="3713" spans="1:15" ht="17.25" thickBot="1" x14ac:dyDescent="0.4">
      <c r="A3713" s="17">
        <f t="shared" si="116"/>
        <v>7100031</v>
      </c>
      <c r="B3713" s="17" t="s">
        <v>90</v>
      </c>
      <c r="C3713" s="15">
        <f>INDEX(装备!G:G,MATCH(属性!A3713,装备!A:A,0))</f>
        <v>16</v>
      </c>
      <c r="D3713" s="15" t="str">
        <f>INDEX(装备!E:E,MATCH(属性!A3713,装备!A:A,0))</f>
        <v>weapon</v>
      </c>
      <c r="E3713" s="14">
        <v>111</v>
      </c>
      <c r="F3713" s="17">
        <f>INT((VLOOKUP($C3713,装备数值,2,0)+VLOOKUP($C3713,装备数值,5,0)*($E3713-1))*VLOOKUP($D3713,系数!$K$2:$O$7,2,0))</f>
        <v>0</v>
      </c>
      <c r="G3713" s="17">
        <f>INT((VLOOKUP($C3713,装备数值,3,0)+VLOOKUP($C3713,装备数值,6,0)*($E3713-1))*VLOOKUP($D3713,系数!$K$2:$O$7,3,0))</f>
        <v>861</v>
      </c>
      <c r="H3713" s="17">
        <f t="shared" si="115"/>
        <v>861</v>
      </c>
      <c r="I3713" s="17">
        <f>INT((VLOOKUP($C3713,装备数值,4,0)+VLOOKUP($C3713,装备数值,7,0)*($E3713-1))*VLOOKUP($D3713,系数!$K$2:$O$7,4,0))</f>
        <v>0</v>
      </c>
      <c r="J3713" s="17">
        <f>INT((VLOOKUP($C3713,装备数值,4,0)+VLOOKUP($C3713,装备数值,7,0)*($E3713-1))*VLOOKUP($D3713,系数!$K$2:$O$7,5,0))</f>
        <v>0</v>
      </c>
      <c r="K3713" s="17">
        <f>INT(VLOOKUP(E3713,强化金币,2,1)*VLOOKUP(INDEX(装备!F:F,MATCH(属性!A3713,装备!A:A,0)),系数!$K$12:$M$15,3,0))</f>
        <v>450000</v>
      </c>
      <c r="L3713" s="17"/>
      <c r="M3713" s="17"/>
      <c r="N3713" s="17"/>
      <c r="O3713" s="17">
        <f>IF(E3713=1,"",VLOOKUP(E3713,系数!$S$2:$AB$12,MATCH(属性!C3713,评级,0),1))</f>
        <v>110</v>
      </c>
    </row>
    <row r="3714" spans="1:15" ht="17.25" thickBot="1" x14ac:dyDescent="0.4">
      <c r="A3714" s="17">
        <f t="shared" si="116"/>
        <v>7100031</v>
      </c>
      <c r="B3714" s="17" t="s">
        <v>90</v>
      </c>
      <c r="C3714" s="15">
        <f>INDEX(装备!G:G,MATCH(属性!A3714,装备!A:A,0))</f>
        <v>16</v>
      </c>
      <c r="D3714" s="15" t="str">
        <f>INDEX(装备!E:E,MATCH(属性!A3714,装备!A:A,0))</f>
        <v>weapon</v>
      </c>
      <c r="E3714" s="14">
        <v>112</v>
      </c>
      <c r="F3714" s="17">
        <f>INT((VLOOKUP($C3714,装备数值,2,0)+VLOOKUP($C3714,装备数值,5,0)*($E3714-1))*VLOOKUP($D3714,系数!$K$2:$O$7,2,0))</f>
        <v>0</v>
      </c>
      <c r="G3714" s="17">
        <f>INT((VLOOKUP($C3714,装备数值,3,0)+VLOOKUP($C3714,装备数值,6,0)*($E3714-1))*VLOOKUP($D3714,系数!$K$2:$O$7,3,0))</f>
        <v>867</v>
      </c>
      <c r="H3714" s="17">
        <f t="shared" si="115"/>
        <v>867</v>
      </c>
      <c r="I3714" s="17">
        <f>INT((VLOOKUP($C3714,装备数值,4,0)+VLOOKUP($C3714,装备数值,7,0)*($E3714-1))*VLOOKUP($D3714,系数!$K$2:$O$7,4,0))</f>
        <v>0</v>
      </c>
      <c r="J3714" s="17">
        <f>INT((VLOOKUP($C3714,装备数值,4,0)+VLOOKUP($C3714,装备数值,7,0)*($E3714-1))*VLOOKUP($D3714,系数!$K$2:$O$7,5,0))</f>
        <v>0</v>
      </c>
      <c r="K3714" s="17">
        <f>INT(VLOOKUP(E3714,强化金币,2,1)*VLOOKUP(INDEX(装备!F:F,MATCH(属性!A3714,装备!A:A,0)),系数!$K$12:$M$15,3,0))</f>
        <v>450000</v>
      </c>
      <c r="L3714" s="17"/>
      <c r="M3714" s="17"/>
      <c r="N3714" s="17"/>
      <c r="O3714" s="17">
        <f>IF(E3714=1,"",VLOOKUP(E3714,系数!$S$2:$AB$12,MATCH(属性!C3714,评级,0),1))</f>
        <v>110</v>
      </c>
    </row>
    <row r="3715" spans="1:15" ht="17.25" thickBot="1" x14ac:dyDescent="0.4">
      <c r="A3715" s="17">
        <f t="shared" si="116"/>
        <v>7100031</v>
      </c>
      <c r="B3715" s="17" t="s">
        <v>90</v>
      </c>
      <c r="C3715" s="15">
        <f>INDEX(装备!G:G,MATCH(属性!A3715,装备!A:A,0))</f>
        <v>16</v>
      </c>
      <c r="D3715" s="15" t="str">
        <f>INDEX(装备!E:E,MATCH(属性!A3715,装备!A:A,0))</f>
        <v>weapon</v>
      </c>
      <c r="E3715" s="14">
        <v>113</v>
      </c>
      <c r="F3715" s="17">
        <f>INT((VLOOKUP($C3715,装备数值,2,0)+VLOOKUP($C3715,装备数值,5,0)*($E3715-1))*VLOOKUP($D3715,系数!$K$2:$O$7,2,0))</f>
        <v>0</v>
      </c>
      <c r="G3715" s="17">
        <f>INT((VLOOKUP($C3715,装备数值,3,0)+VLOOKUP($C3715,装备数值,6,0)*($E3715-1))*VLOOKUP($D3715,系数!$K$2:$O$7,3,0))</f>
        <v>873</v>
      </c>
      <c r="H3715" s="17">
        <f t="shared" si="115"/>
        <v>873</v>
      </c>
      <c r="I3715" s="17">
        <f>INT((VLOOKUP($C3715,装备数值,4,0)+VLOOKUP($C3715,装备数值,7,0)*($E3715-1))*VLOOKUP($D3715,系数!$K$2:$O$7,4,0))</f>
        <v>0</v>
      </c>
      <c r="J3715" s="17">
        <f>INT((VLOOKUP($C3715,装备数值,4,0)+VLOOKUP($C3715,装备数值,7,0)*($E3715-1))*VLOOKUP($D3715,系数!$K$2:$O$7,5,0))</f>
        <v>0</v>
      </c>
      <c r="K3715" s="17">
        <f>INT(VLOOKUP(E3715,强化金币,2,1)*VLOOKUP(INDEX(装备!F:F,MATCH(属性!A3715,装备!A:A,0)),系数!$K$12:$M$15,3,0))</f>
        <v>450000</v>
      </c>
      <c r="L3715" s="17"/>
      <c r="M3715" s="17"/>
      <c r="N3715" s="17"/>
      <c r="O3715" s="17">
        <f>IF(E3715=1,"",VLOOKUP(E3715,系数!$S$2:$AB$12,MATCH(属性!C3715,评级,0),1))</f>
        <v>110</v>
      </c>
    </row>
    <row r="3716" spans="1:15" ht="17.25" thickBot="1" x14ac:dyDescent="0.4">
      <c r="A3716" s="17">
        <f t="shared" si="116"/>
        <v>7100031</v>
      </c>
      <c r="B3716" s="17" t="s">
        <v>90</v>
      </c>
      <c r="C3716" s="15">
        <f>INDEX(装备!G:G,MATCH(属性!A3716,装备!A:A,0))</f>
        <v>16</v>
      </c>
      <c r="D3716" s="15" t="str">
        <f>INDEX(装备!E:E,MATCH(属性!A3716,装备!A:A,0))</f>
        <v>weapon</v>
      </c>
      <c r="E3716" s="14">
        <v>114</v>
      </c>
      <c r="F3716" s="17">
        <f>INT((VLOOKUP($C3716,装备数值,2,0)+VLOOKUP($C3716,装备数值,5,0)*($E3716-1))*VLOOKUP($D3716,系数!$K$2:$O$7,2,0))</f>
        <v>0</v>
      </c>
      <c r="G3716" s="17">
        <f>INT((VLOOKUP($C3716,装备数值,3,0)+VLOOKUP($C3716,装备数值,6,0)*($E3716-1))*VLOOKUP($D3716,系数!$K$2:$O$7,3,0))</f>
        <v>879</v>
      </c>
      <c r="H3716" s="17">
        <f t="shared" ref="H3716:H3779" si="117">G3716</f>
        <v>879</v>
      </c>
      <c r="I3716" s="17">
        <f>INT((VLOOKUP($C3716,装备数值,4,0)+VLOOKUP($C3716,装备数值,7,0)*($E3716-1))*VLOOKUP($D3716,系数!$K$2:$O$7,4,0))</f>
        <v>0</v>
      </c>
      <c r="J3716" s="17">
        <f>INT((VLOOKUP($C3716,装备数值,4,0)+VLOOKUP($C3716,装备数值,7,0)*($E3716-1))*VLOOKUP($D3716,系数!$K$2:$O$7,5,0))</f>
        <v>0</v>
      </c>
      <c r="K3716" s="17">
        <f>INT(VLOOKUP(E3716,强化金币,2,1)*VLOOKUP(INDEX(装备!F:F,MATCH(属性!A3716,装备!A:A,0)),系数!$K$12:$M$15,3,0))</f>
        <v>450000</v>
      </c>
      <c r="L3716" s="17"/>
      <c r="M3716" s="17"/>
      <c r="N3716" s="17"/>
      <c r="O3716" s="17">
        <f>IF(E3716=1,"",VLOOKUP(E3716,系数!$S$2:$AB$12,MATCH(属性!C3716,评级,0),1))</f>
        <v>110</v>
      </c>
    </row>
    <row r="3717" spans="1:15" ht="17.25" thickBot="1" x14ac:dyDescent="0.4">
      <c r="A3717" s="17">
        <f t="shared" si="116"/>
        <v>7100031</v>
      </c>
      <c r="B3717" s="17" t="s">
        <v>90</v>
      </c>
      <c r="C3717" s="15">
        <f>INDEX(装备!G:G,MATCH(属性!A3717,装备!A:A,0))</f>
        <v>16</v>
      </c>
      <c r="D3717" s="15" t="str">
        <f>INDEX(装备!E:E,MATCH(属性!A3717,装备!A:A,0))</f>
        <v>weapon</v>
      </c>
      <c r="E3717" s="14">
        <v>115</v>
      </c>
      <c r="F3717" s="17">
        <f>INT((VLOOKUP($C3717,装备数值,2,0)+VLOOKUP($C3717,装备数值,5,0)*($E3717-1))*VLOOKUP($D3717,系数!$K$2:$O$7,2,0))</f>
        <v>0</v>
      </c>
      <c r="G3717" s="17">
        <f>INT((VLOOKUP($C3717,装备数值,3,0)+VLOOKUP($C3717,装备数值,6,0)*($E3717-1))*VLOOKUP($D3717,系数!$K$2:$O$7,3,0))</f>
        <v>885</v>
      </c>
      <c r="H3717" s="17">
        <f t="shared" si="117"/>
        <v>885</v>
      </c>
      <c r="I3717" s="17">
        <f>INT((VLOOKUP($C3717,装备数值,4,0)+VLOOKUP($C3717,装备数值,7,0)*($E3717-1))*VLOOKUP($D3717,系数!$K$2:$O$7,4,0))</f>
        <v>0</v>
      </c>
      <c r="J3717" s="17">
        <f>INT((VLOOKUP($C3717,装备数值,4,0)+VLOOKUP($C3717,装备数值,7,0)*($E3717-1))*VLOOKUP($D3717,系数!$K$2:$O$7,5,0))</f>
        <v>0</v>
      </c>
      <c r="K3717" s="17">
        <f>INT(VLOOKUP(E3717,强化金币,2,1)*VLOOKUP(INDEX(装备!F:F,MATCH(属性!A3717,装备!A:A,0)),系数!$K$12:$M$15,3,0))</f>
        <v>450000</v>
      </c>
      <c r="L3717" s="17"/>
      <c r="M3717" s="17"/>
      <c r="N3717" s="17"/>
      <c r="O3717" s="17">
        <f>IF(E3717=1,"",VLOOKUP(E3717,系数!$S$2:$AB$12,MATCH(属性!C3717,评级,0),1))</f>
        <v>110</v>
      </c>
    </row>
    <row r="3718" spans="1:15" ht="17.25" thickBot="1" x14ac:dyDescent="0.4">
      <c r="A3718" s="17">
        <f t="shared" si="116"/>
        <v>7100031</v>
      </c>
      <c r="B3718" s="17" t="s">
        <v>90</v>
      </c>
      <c r="C3718" s="15">
        <f>INDEX(装备!G:G,MATCH(属性!A3718,装备!A:A,0))</f>
        <v>16</v>
      </c>
      <c r="D3718" s="15" t="str">
        <f>INDEX(装备!E:E,MATCH(属性!A3718,装备!A:A,0))</f>
        <v>weapon</v>
      </c>
      <c r="E3718" s="14">
        <v>116</v>
      </c>
      <c r="F3718" s="17">
        <f>INT((VLOOKUP($C3718,装备数值,2,0)+VLOOKUP($C3718,装备数值,5,0)*($E3718-1))*VLOOKUP($D3718,系数!$K$2:$O$7,2,0))</f>
        <v>0</v>
      </c>
      <c r="G3718" s="17">
        <f>INT((VLOOKUP($C3718,装备数值,3,0)+VLOOKUP($C3718,装备数值,6,0)*($E3718-1))*VLOOKUP($D3718,系数!$K$2:$O$7,3,0))</f>
        <v>891</v>
      </c>
      <c r="H3718" s="17">
        <f t="shared" si="117"/>
        <v>891</v>
      </c>
      <c r="I3718" s="17">
        <f>INT((VLOOKUP($C3718,装备数值,4,0)+VLOOKUP($C3718,装备数值,7,0)*($E3718-1))*VLOOKUP($D3718,系数!$K$2:$O$7,4,0))</f>
        <v>0</v>
      </c>
      <c r="J3718" s="17">
        <f>INT((VLOOKUP($C3718,装备数值,4,0)+VLOOKUP($C3718,装备数值,7,0)*($E3718-1))*VLOOKUP($D3718,系数!$K$2:$O$7,5,0))</f>
        <v>0</v>
      </c>
      <c r="K3718" s="17">
        <f>INT(VLOOKUP(E3718,强化金币,2,1)*VLOOKUP(INDEX(装备!F:F,MATCH(属性!A3718,装备!A:A,0)),系数!$K$12:$M$15,3,0))</f>
        <v>450000</v>
      </c>
      <c r="L3718" s="17"/>
      <c r="M3718" s="17"/>
      <c r="N3718" s="17"/>
      <c r="O3718" s="17">
        <f>IF(E3718=1,"",VLOOKUP(E3718,系数!$S$2:$AB$12,MATCH(属性!C3718,评级,0),1))</f>
        <v>110</v>
      </c>
    </row>
    <row r="3719" spans="1:15" ht="17.25" thickBot="1" x14ac:dyDescent="0.4">
      <c r="A3719" s="17">
        <f t="shared" si="116"/>
        <v>7100031</v>
      </c>
      <c r="B3719" s="17" t="s">
        <v>90</v>
      </c>
      <c r="C3719" s="15">
        <f>INDEX(装备!G:G,MATCH(属性!A3719,装备!A:A,0))</f>
        <v>16</v>
      </c>
      <c r="D3719" s="15" t="str">
        <f>INDEX(装备!E:E,MATCH(属性!A3719,装备!A:A,0))</f>
        <v>weapon</v>
      </c>
      <c r="E3719" s="14">
        <v>117</v>
      </c>
      <c r="F3719" s="17">
        <f>INT((VLOOKUP($C3719,装备数值,2,0)+VLOOKUP($C3719,装备数值,5,0)*($E3719-1))*VLOOKUP($D3719,系数!$K$2:$O$7,2,0))</f>
        <v>0</v>
      </c>
      <c r="G3719" s="17">
        <f>INT((VLOOKUP($C3719,装备数值,3,0)+VLOOKUP($C3719,装备数值,6,0)*($E3719-1))*VLOOKUP($D3719,系数!$K$2:$O$7,3,0))</f>
        <v>897</v>
      </c>
      <c r="H3719" s="17">
        <f t="shared" si="117"/>
        <v>897</v>
      </c>
      <c r="I3719" s="17">
        <f>INT((VLOOKUP($C3719,装备数值,4,0)+VLOOKUP($C3719,装备数值,7,0)*($E3719-1))*VLOOKUP($D3719,系数!$K$2:$O$7,4,0))</f>
        <v>0</v>
      </c>
      <c r="J3719" s="17">
        <f>INT((VLOOKUP($C3719,装备数值,4,0)+VLOOKUP($C3719,装备数值,7,0)*($E3719-1))*VLOOKUP($D3719,系数!$K$2:$O$7,5,0))</f>
        <v>0</v>
      </c>
      <c r="K3719" s="17">
        <f>INT(VLOOKUP(E3719,强化金币,2,1)*VLOOKUP(INDEX(装备!F:F,MATCH(属性!A3719,装备!A:A,0)),系数!$K$12:$M$15,3,0))</f>
        <v>450000</v>
      </c>
      <c r="L3719" s="17"/>
      <c r="M3719" s="17"/>
      <c r="N3719" s="17"/>
      <c r="O3719" s="17">
        <f>IF(E3719=1,"",VLOOKUP(E3719,系数!$S$2:$AB$12,MATCH(属性!C3719,评级,0),1))</f>
        <v>110</v>
      </c>
    </row>
    <row r="3720" spans="1:15" ht="17.25" thickBot="1" x14ac:dyDescent="0.4">
      <c r="A3720" s="17">
        <f t="shared" si="116"/>
        <v>7100031</v>
      </c>
      <c r="B3720" s="17" t="s">
        <v>90</v>
      </c>
      <c r="C3720" s="15">
        <f>INDEX(装备!G:G,MATCH(属性!A3720,装备!A:A,0))</f>
        <v>16</v>
      </c>
      <c r="D3720" s="15" t="str">
        <f>INDEX(装备!E:E,MATCH(属性!A3720,装备!A:A,0))</f>
        <v>weapon</v>
      </c>
      <c r="E3720" s="14">
        <v>118</v>
      </c>
      <c r="F3720" s="17">
        <f>INT((VLOOKUP($C3720,装备数值,2,0)+VLOOKUP($C3720,装备数值,5,0)*($E3720-1))*VLOOKUP($D3720,系数!$K$2:$O$7,2,0))</f>
        <v>0</v>
      </c>
      <c r="G3720" s="17">
        <f>INT((VLOOKUP($C3720,装备数值,3,0)+VLOOKUP($C3720,装备数值,6,0)*($E3720-1))*VLOOKUP($D3720,系数!$K$2:$O$7,3,0))</f>
        <v>903</v>
      </c>
      <c r="H3720" s="17">
        <f t="shared" si="117"/>
        <v>903</v>
      </c>
      <c r="I3720" s="17">
        <f>INT((VLOOKUP($C3720,装备数值,4,0)+VLOOKUP($C3720,装备数值,7,0)*($E3720-1))*VLOOKUP($D3720,系数!$K$2:$O$7,4,0))</f>
        <v>0</v>
      </c>
      <c r="J3720" s="17">
        <f>INT((VLOOKUP($C3720,装备数值,4,0)+VLOOKUP($C3720,装备数值,7,0)*($E3720-1))*VLOOKUP($D3720,系数!$K$2:$O$7,5,0))</f>
        <v>0</v>
      </c>
      <c r="K3720" s="17">
        <f>INT(VLOOKUP(E3720,强化金币,2,1)*VLOOKUP(INDEX(装备!F:F,MATCH(属性!A3720,装备!A:A,0)),系数!$K$12:$M$15,3,0))</f>
        <v>450000</v>
      </c>
      <c r="L3720" s="17"/>
      <c r="M3720" s="17"/>
      <c r="N3720" s="17"/>
      <c r="O3720" s="17">
        <f>IF(E3720=1,"",VLOOKUP(E3720,系数!$S$2:$AB$12,MATCH(属性!C3720,评级,0),1))</f>
        <v>110</v>
      </c>
    </row>
    <row r="3721" spans="1:15" ht="17.25" thickBot="1" x14ac:dyDescent="0.4">
      <c r="A3721" s="17">
        <f t="shared" si="116"/>
        <v>7100031</v>
      </c>
      <c r="B3721" s="17" t="s">
        <v>90</v>
      </c>
      <c r="C3721" s="15">
        <f>INDEX(装备!G:G,MATCH(属性!A3721,装备!A:A,0))</f>
        <v>16</v>
      </c>
      <c r="D3721" s="15" t="str">
        <f>INDEX(装备!E:E,MATCH(属性!A3721,装备!A:A,0))</f>
        <v>weapon</v>
      </c>
      <c r="E3721" s="14">
        <v>119</v>
      </c>
      <c r="F3721" s="17">
        <f>INT((VLOOKUP($C3721,装备数值,2,0)+VLOOKUP($C3721,装备数值,5,0)*($E3721-1))*VLOOKUP($D3721,系数!$K$2:$O$7,2,0))</f>
        <v>0</v>
      </c>
      <c r="G3721" s="17">
        <f>INT((VLOOKUP($C3721,装备数值,3,0)+VLOOKUP($C3721,装备数值,6,0)*($E3721-1))*VLOOKUP($D3721,系数!$K$2:$O$7,3,0))</f>
        <v>909</v>
      </c>
      <c r="H3721" s="17">
        <f t="shared" si="117"/>
        <v>909</v>
      </c>
      <c r="I3721" s="17">
        <f>INT((VLOOKUP($C3721,装备数值,4,0)+VLOOKUP($C3721,装备数值,7,0)*($E3721-1))*VLOOKUP($D3721,系数!$K$2:$O$7,4,0))</f>
        <v>0</v>
      </c>
      <c r="J3721" s="17">
        <f>INT((VLOOKUP($C3721,装备数值,4,0)+VLOOKUP($C3721,装备数值,7,0)*($E3721-1))*VLOOKUP($D3721,系数!$K$2:$O$7,5,0))</f>
        <v>0</v>
      </c>
      <c r="K3721" s="17">
        <f>INT(VLOOKUP(E3721,强化金币,2,1)*VLOOKUP(INDEX(装备!F:F,MATCH(属性!A3721,装备!A:A,0)),系数!$K$12:$M$15,3,0))</f>
        <v>450000</v>
      </c>
      <c r="L3721" s="17"/>
      <c r="M3721" s="17"/>
      <c r="N3721" s="17"/>
      <c r="O3721" s="17">
        <f>IF(E3721=1,"",VLOOKUP(E3721,系数!$S$2:$AB$12,MATCH(属性!C3721,评级,0),1))</f>
        <v>110</v>
      </c>
    </row>
    <row r="3722" spans="1:15" ht="17.25" thickBot="1" x14ac:dyDescent="0.4">
      <c r="A3722" s="17">
        <f t="shared" si="116"/>
        <v>7100031</v>
      </c>
      <c r="B3722" s="17" t="s">
        <v>90</v>
      </c>
      <c r="C3722" s="15">
        <f>INDEX(装备!G:G,MATCH(属性!A3722,装备!A:A,0))</f>
        <v>16</v>
      </c>
      <c r="D3722" s="15" t="str">
        <f>INDEX(装备!E:E,MATCH(属性!A3722,装备!A:A,0))</f>
        <v>weapon</v>
      </c>
      <c r="E3722" s="14">
        <v>120</v>
      </c>
      <c r="F3722" s="17">
        <f>INT((VLOOKUP($C3722,装备数值,2,0)+VLOOKUP($C3722,装备数值,5,0)*($E3722-1))*VLOOKUP($D3722,系数!$K$2:$O$7,2,0))</f>
        <v>0</v>
      </c>
      <c r="G3722" s="17">
        <f>INT((VLOOKUP($C3722,装备数值,3,0)+VLOOKUP($C3722,装备数值,6,0)*($E3722-1))*VLOOKUP($D3722,系数!$K$2:$O$7,3,0))</f>
        <v>915</v>
      </c>
      <c r="H3722" s="17">
        <f t="shared" si="117"/>
        <v>915</v>
      </c>
      <c r="I3722" s="17">
        <f>INT((VLOOKUP($C3722,装备数值,4,0)+VLOOKUP($C3722,装备数值,7,0)*($E3722-1))*VLOOKUP($D3722,系数!$K$2:$O$7,4,0))</f>
        <v>0</v>
      </c>
      <c r="J3722" s="17">
        <f>INT((VLOOKUP($C3722,装备数值,4,0)+VLOOKUP($C3722,装备数值,7,0)*($E3722-1))*VLOOKUP($D3722,系数!$K$2:$O$7,5,0))</f>
        <v>0</v>
      </c>
      <c r="K3722" s="17">
        <f>INT(VLOOKUP(E3722,强化金币,2,1)*VLOOKUP(INDEX(装备!F:F,MATCH(属性!A3722,装备!A:A,0)),系数!$K$12:$M$15,3,0))</f>
        <v>450000</v>
      </c>
      <c r="L3722" s="17"/>
      <c r="M3722" s="17"/>
      <c r="N3722" s="17"/>
      <c r="O3722" s="17">
        <f>IF(E3722=1,"",VLOOKUP(E3722,系数!$S$2:$AB$12,MATCH(属性!C3722,评级,0),1))</f>
        <v>110</v>
      </c>
    </row>
    <row r="3723" spans="1:15" ht="17.25" thickBot="1" x14ac:dyDescent="0.4">
      <c r="A3723" s="15">
        <f t="shared" si="116"/>
        <v>7100032</v>
      </c>
      <c r="B3723" s="15" t="s">
        <v>51</v>
      </c>
      <c r="C3723" s="15">
        <f>INDEX(装备!G:G,MATCH(属性!A3723,装备!A:A,0))</f>
        <v>16</v>
      </c>
      <c r="D3723" s="15" t="str">
        <f>INDEX(装备!E:E,MATCH(属性!A3723,装备!A:A,0))</f>
        <v>helmet</v>
      </c>
      <c r="E3723" s="16">
        <v>1</v>
      </c>
      <c r="F3723" s="17">
        <f>INT((VLOOKUP($C3723,装备数值,2,0)+VLOOKUP($C3723,装备数值,5,0)*($E3723-1))*VLOOKUP($D3723,系数!$K$2:$O$7,2,0))</f>
        <v>1000</v>
      </c>
      <c r="G3723" s="17">
        <f>INT((VLOOKUP($C3723,装备数值,3,0)+VLOOKUP($C3723,装备数值,6,0)*($E3723-1))*VLOOKUP($D3723,系数!$K$2:$O$7,3,0))</f>
        <v>0</v>
      </c>
      <c r="H3723" s="17">
        <f t="shared" si="117"/>
        <v>0</v>
      </c>
      <c r="I3723" s="17">
        <f>INT((VLOOKUP($C3723,装备数值,4,0)+VLOOKUP($C3723,装备数值,7,0)*($E3723-1))*VLOOKUP($D3723,系数!$K$2:$O$7,4,0))</f>
        <v>0</v>
      </c>
      <c r="J3723" s="17">
        <f>INT((VLOOKUP($C3723,装备数值,4,0)+VLOOKUP($C3723,装备数值,7,0)*($E3723-1))*VLOOKUP($D3723,系数!$K$2:$O$7,5,0))</f>
        <v>0</v>
      </c>
      <c r="K3723" s="17">
        <f>INT(VLOOKUP(E3723,强化金币,2,1)*VLOOKUP(INDEX(装备!F:F,MATCH(属性!A3723,装备!A:A,0)),系数!$K$12:$M$15,3,0))</f>
        <v>50</v>
      </c>
      <c r="L3723" s="17"/>
      <c r="M3723" s="17"/>
      <c r="N3723" s="17"/>
      <c r="O3723" s="17" t="str">
        <f>IF(E3723=1,"",VLOOKUP(E3723,系数!$S$2:$AB$12,MATCH(属性!C3723,评级,0),1))</f>
        <v/>
      </c>
    </row>
    <row r="3724" spans="1:15" ht="17.25" thickBot="1" x14ac:dyDescent="0.4">
      <c r="A3724" s="17">
        <f t="shared" si="116"/>
        <v>7100032</v>
      </c>
      <c r="B3724" s="17" t="s">
        <v>51</v>
      </c>
      <c r="C3724" s="15">
        <f>INDEX(装备!G:G,MATCH(属性!A3724,装备!A:A,0))</f>
        <v>16</v>
      </c>
      <c r="D3724" s="15" t="str">
        <f>INDEX(装备!E:E,MATCH(属性!A3724,装备!A:A,0))</f>
        <v>helmet</v>
      </c>
      <c r="E3724" s="14">
        <v>2</v>
      </c>
      <c r="F3724" s="17">
        <f>INT((VLOOKUP($C3724,装备数值,2,0)+VLOOKUP($C3724,装备数值,5,0)*($E3724-1))*VLOOKUP($D3724,系数!$K$2:$O$7,2,0))</f>
        <v>1050</v>
      </c>
      <c r="G3724" s="17">
        <f>INT((VLOOKUP($C3724,装备数值,3,0)+VLOOKUP($C3724,装备数值,6,0)*($E3724-1))*VLOOKUP($D3724,系数!$K$2:$O$7,3,0))</f>
        <v>0</v>
      </c>
      <c r="H3724" s="17">
        <f t="shared" si="117"/>
        <v>0</v>
      </c>
      <c r="I3724" s="17">
        <f>INT((VLOOKUP($C3724,装备数值,4,0)+VLOOKUP($C3724,装备数值,7,0)*($E3724-1))*VLOOKUP($D3724,系数!$K$2:$O$7,4,0))</f>
        <v>0</v>
      </c>
      <c r="J3724" s="17">
        <f>INT((VLOOKUP($C3724,装备数值,4,0)+VLOOKUP($C3724,装备数值,7,0)*($E3724-1))*VLOOKUP($D3724,系数!$K$2:$O$7,5,0))</f>
        <v>0</v>
      </c>
      <c r="K3724" s="17">
        <f>INT(VLOOKUP(E3724,强化金币,2,1)*VLOOKUP(INDEX(装备!F:F,MATCH(属性!A3724,装备!A:A,0)),系数!$K$12:$M$15,3,0))</f>
        <v>80</v>
      </c>
      <c r="L3724" s="17"/>
      <c r="M3724" s="17"/>
      <c r="N3724" s="17"/>
      <c r="O3724" s="17">
        <f>IF(E3724=1,"",VLOOKUP(E3724,系数!$S$2:$AB$12,MATCH(属性!C3724,评级,0),1))</f>
        <v>10</v>
      </c>
    </row>
    <row r="3725" spans="1:15" ht="17.25" thickBot="1" x14ac:dyDescent="0.4">
      <c r="A3725" s="17">
        <f t="shared" si="116"/>
        <v>7100032</v>
      </c>
      <c r="B3725" s="17" t="s">
        <v>51</v>
      </c>
      <c r="C3725" s="15">
        <f>INDEX(装备!G:G,MATCH(属性!A3725,装备!A:A,0))</f>
        <v>16</v>
      </c>
      <c r="D3725" s="15" t="str">
        <f>INDEX(装备!E:E,MATCH(属性!A3725,装备!A:A,0))</f>
        <v>helmet</v>
      </c>
      <c r="E3725" s="14">
        <v>3</v>
      </c>
      <c r="F3725" s="17">
        <f>INT((VLOOKUP($C3725,装备数值,2,0)+VLOOKUP($C3725,装备数值,5,0)*($E3725-1))*VLOOKUP($D3725,系数!$K$2:$O$7,2,0))</f>
        <v>1100</v>
      </c>
      <c r="G3725" s="17">
        <f>INT((VLOOKUP($C3725,装备数值,3,0)+VLOOKUP($C3725,装备数值,6,0)*($E3725-1))*VLOOKUP($D3725,系数!$K$2:$O$7,3,0))</f>
        <v>0</v>
      </c>
      <c r="H3725" s="17">
        <f t="shared" si="117"/>
        <v>0</v>
      </c>
      <c r="I3725" s="17">
        <f>INT((VLOOKUP($C3725,装备数值,4,0)+VLOOKUP($C3725,装备数值,7,0)*($E3725-1))*VLOOKUP($D3725,系数!$K$2:$O$7,4,0))</f>
        <v>0</v>
      </c>
      <c r="J3725" s="17">
        <f>INT((VLOOKUP($C3725,装备数值,4,0)+VLOOKUP($C3725,装备数值,7,0)*($E3725-1))*VLOOKUP($D3725,系数!$K$2:$O$7,5,0))</f>
        <v>0</v>
      </c>
      <c r="K3725" s="17">
        <f>INT(VLOOKUP(E3725,强化金币,2,1)*VLOOKUP(INDEX(装备!F:F,MATCH(属性!A3725,装备!A:A,0)),系数!$K$12:$M$15,3,0))</f>
        <v>100</v>
      </c>
      <c r="L3725" s="17"/>
      <c r="M3725" s="17"/>
      <c r="N3725" s="17"/>
      <c r="O3725" s="17">
        <f>IF(E3725=1,"",VLOOKUP(E3725,系数!$S$2:$AB$12,MATCH(属性!C3725,评级,0),1))</f>
        <v>10</v>
      </c>
    </row>
    <row r="3726" spans="1:15" ht="17.25" thickBot="1" x14ac:dyDescent="0.4">
      <c r="A3726" s="17">
        <f t="shared" si="116"/>
        <v>7100032</v>
      </c>
      <c r="B3726" s="17" t="s">
        <v>51</v>
      </c>
      <c r="C3726" s="15">
        <f>INDEX(装备!G:G,MATCH(属性!A3726,装备!A:A,0))</f>
        <v>16</v>
      </c>
      <c r="D3726" s="15" t="str">
        <f>INDEX(装备!E:E,MATCH(属性!A3726,装备!A:A,0))</f>
        <v>helmet</v>
      </c>
      <c r="E3726" s="14">
        <v>4</v>
      </c>
      <c r="F3726" s="17">
        <f>INT((VLOOKUP($C3726,装备数值,2,0)+VLOOKUP($C3726,装备数值,5,0)*($E3726-1))*VLOOKUP($D3726,系数!$K$2:$O$7,2,0))</f>
        <v>1150</v>
      </c>
      <c r="G3726" s="17">
        <f>INT((VLOOKUP($C3726,装备数值,3,0)+VLOOKUP($C3726,装备数值,6,0)*($E3726-1))*VLOOKUP($D3726,系数!$K$2:$O$7,3,0))</f>
        <v>0</v>
      </c>
      <c r="H3726" s="17">
        <f t="shared" si="117"/>
        <v>0</v>
      </c>
      <c r="I3726" s="17">
        <f>INT((VLOOKUP($C3726,装备数值,4,0)+VLOOKUP($C3726,装备数值,7,0)*($E3726-1))*VLOOKUP($D3726,系数!$K$2:$O$7,4,0))</f>
        <v>0</v>
      </c>
      <c r="J3726" s="17">
        <f>INT((VLOOKUP($C3726,装备数值,4,0)+VLOOKUP($C3726,装备数值,7,0)*($E3726-1))*VLOOKUP($D3726,系数!$K$2:$O$7,5,0))</f>
        <v>0</v>
      </c>
      <c r="K3726" s="17">
        <f>INT(VLOOKUP(E3726,强化金币,2,1)*VLOOKUP(INDEX(装备!F:F,MATCH(属性!A3726,装备!A:A,0)),系数!$K$12:$M$15,3,0))</f>
        <v>200</v>
      </c>
      <c r="L3726" s="17"/>
      <c r="M3726" s="17"/>
      <c r="N3726" s="17"/>
      <c r="O3726" s="17">
        <f>IF(E3726=1,"",VLOOKUP(E3726,系数!$S$2:$AB$12,MATCH(属性!C3726,评级,0),1))</f>
        <v>10</v>
      </c>
    </row>
    <row r="3727" spans="1:15" ht="17.25" thickBot="1" x14ac:dyDescent="0.4">
      <c r="A3727" s="17">
        <f t="shared" si="116"/>
        <v>7100032</v>
      </c>
      <c r="B3727" s="17" t="s">
        <v>51</v>
      </c>
      <c r="C3727" s="15">
        <f>INDEX(装备!G:G,MATCH(属性!A3727,装备!A:A,0))</f>
        <v>16</v>
      </c>
      <c r="D3727" s="15" t="str">
        <f>INDEX(装备!E:E,MATCH(属性!A3727,装备!A:A,0))</f>
        <v>helmet</v>
      </c>
      <c r="E3727" s="14">
        <v>5</v>
      </c>
      <c r="F3727" s="17">
        <f>INT((VLOOKUP($C3727,装备数值,2,0)+VLOOKUP($C3727,装备数值,5,0)*($E3727-1))*VLOOKUP($D3727,系数!$K$2:$O$7,2,0))</f>
        <v>1200</v>
      </c>
      <c r="G3727" s="17">
        <f>INT((VLOOKUP($C3727,装备数值,3,0)+VLOOKUP($C3727,装备数值,6,0)*($E3727-1))*VLOOKUP($D3727,系数!$K$2:$O$7,3,0))</f>
        <v>0</v>
      </c>
      <c r="H3727" s="17">
        <f t="shared" si="117"/>
        <v>0</v>
      </c>
      <c r="I3727" s="17">
        <f>INT((VLOOKUP($C3727,装备数值,4,0)+VLOOKUP($C3727,装备数值,7,0)*($E3727-1))*VLOOKUP($D3727,系数!$K$2:$O$7,4,0))</f>
        <v>0</v>
      </c>
      <c r="J3727" s="17">
        <f>INT((VLOOKUP($C3727,装备数值,4,0)+VLOOKUP($C3727,装备数值,7,0)*($E3727-1))*VLOOKUP($D3727,系数!$K$2:$O$7,5,0))</f>
        <v>0</v>
      </c>
      <c r="K3727" s="17">
        <f>INT(VLOOKUP(E3727,强化金币,2,1)*VLOOKUP(INDEX(装备!F:F,MATCH(属性!A3727,装备!A:A,0)),系数!$K$12:$M$15,3,0))</f>
        <v>300</v>
      </c>
      <c r="L3727" s="17"/>
      <c r="M3727" s="17"/>
      <c r="N3727" s="17"/>
      <c r="O3727" s="17">
        <f>IF(E3727=1,"",VLOOKUP(E3727,系数!$S$2:$AB$12,MATCH(属性!C3727,评级,0),1))</f>
        <v>10</v>
      </c>
    </row>
    <row r="3728" spans="1:15" ht="17.25" thickBot="1" x14ac:dyDescent="0.4">
      <c r="A3728" s="17">
        <f t="shared" si="116"/>
        <v>7100032</v>
      </c>
      <c r="B3728" s="17" t="s">
        <v>51</v>
      </c>
      <c r="C3728" s="15">
        <f>INDEX(装备!G:G,MATCH(属性!A3728,装备!A:A,0))</f>
        <v>16</v>
      </c>
      <c r="D3728" s="15" t="str">
        <f>INDEX(装备!E:E,MATCH(属性!A3728,装备!A:A,0))</f>
        <v>helmet</v>
      </c>
      <c r="E3728" s="14">
        <v>6</v>
      </c>
      <c r="F3728" s="17">
        <f>INT((VLOOKUP($C3728,装备数值,2,0)+VLOOKUP($C3728,装备数值,5,0)*($E3728-1))*VLOOKUP($D3728,系数!$K$2:$O$7,2,0))</f>
        <v>1250</v>
      </c>
      <c r="G3728" s="17">
        <f>INT((VLOOKUP($C3728,装备数值,3,0)+VLOOKUP($C3728,装备数值,6,0)*($E3728-1))*VLOOKUP($D3728,系数!$K$2:$O$7,3,0))</f>
        <v>0</v>
      </c>
      <c r="H3728" s="17">
        <f t="shared" si="117"/>
        <v>0</v>
      </c>
      <c r="I3728" s="17">
        <f>INT((VLOOKUP($C3728,装备数值,4,0)+VLOOKUP($C3728,装备数值,7,0)*($E3728-1))*VLOOKUP($D3728,系数!$K$2:$O$7,4,0))</f>
        <v>0</v>
      </c>
      <c r="J3728" s="17">
        <f>INT((VLOOKUP($C3728,装备数值,4,0)+VLOOKUP($C3728,装备数值,7,0)*($E3728-1))*VLOOKUP($D3728,系数!$K$2:$O$7,5,0))</f>
        <v>0</v>
      </c>
      <c r="K3728" s="17">
        <f>INT(VLOOKUP(E3728,强化金币,2,1)*VLOOKUP(INDEX(装备!F:F,MATCH(属性!A3728,装备!A:A,0)),系数!$K$12:$M$15,3,0))</f>
        <v>400</v>
      </c>
      <c r="L3728" s="17"/>
      <c r="M3728" s="17"/>
      <c r="N3728" s="17"/>
      <c r="O3728" s="17">
        <f>IF(E3728=1,"",VLOOKUP(E3728,系数!$S$2:$AB$12,MATCH(属性!C3728,评级,0),1))</f>
        <v>10</v>
      </c>
    </row>
    <row r="3729" spans="1:15" ht="17.25" thickBot="1" x14ac:dyDescent="0.4">
      <c r="A3729" s="17">
        <f t="shared" si="116"/>
        <v>7100032</v>
      </c>
      <c r="B3729" s="17" t="s">
        <v>51</v>
      </c>
      <c r="C3729" s="15">
        <f>INDEX(装备!G:G,MATCH(属性!A3729,装备!A:A,0))</f>
        <v>16</v>
      </c>
      <c r="D3729" s="15" t="str">
        <f>INDEX(装备!E:E,MATCH(属性!A3729,装备!A:A,0))</f>
        <v>helmet</v>
      </c>
      <c r="E3729" s="14">
        <v>7</v>
      </c>
      <c r="F3729" s="17">
        <f>INT((VLOOKUP($C3729,装备数值,2,0)+VLOOKUP($C3729,装备数值,5,0)*($E3729-1))*VLOOKUP($D3729,系数!$K$2:$O$7,2,0))</f>
        <v>1300</v>
      </c>
      <c r="G3729" s="17">
        <f>INT((VLOOKUP($C3729,装备数值,3,0)+VLOOKUP($C3729,装备数值,6,0)*($E3729-1))*VLOOKUP($D3729,系数!$K$2:$O$7,3,0))</f>
        <v>0</v>
      </c>
      <c r="H3729" s="17">
        <f t="shared" si="117"/>
        <v>0</v>
      </c>
      <c r="I3729" s="17">
        <f>INT((VLOOKUP($C3729,装备数值,4,0)+VLOOKUP($C3729,装备数值,7,0)*($E3729-1))*VLOOKUP($D3729,系数!$K$2:$O$7,4,0))</f>
        <v>0</v>
      </c>
      <c r="J3729" s="17">
        <f>INT((VLOOKUP($C3729,装备数值,4,0)+VLOOKUP($C3729,装备数值,7,0)*($E3729-1))*VLOOKUP($D3729,系数!$K$2:$O$7,5,0))</f>
        <v>0</v>
      </c>
      <c r="K3729" s="17">
        <f>INT(VLOOKUP(E3729,强化金币,2,1)*VLOOKUP(INDEX(装备!F:F,MATCH(属性!A3729,装备!A:A,0)),系数!$K$12:$M$15,3,0))</f>
        <v>500</v>
      </c>
      <c r="L3729" s="17"/>
      <c r="M3729" s="17"/>
      <c r="N3729" s="17"/>
      <c r="O3729" s="17">
        <f>IF(E3729=1,"",VLOOKUP(E3729,系数!$S$2:$AB$12,MATCH(属性!C3729,评级,0),1))</f>
        <v>10</v>
      </c>
    </row>
    <row r="3730" spans="1:15" ht="17.25" thickBot="1" x14ac:dyDescent="0.4">
      <c r="A3730" s="17">
        <f t="shared" si="116"/>
        <v>7100032</v>
      </c>
      <c r="B3730" s="17" t="s">
        <v>51</v>
      </c>
      <c r="C3730" s="15">
        <f>INDEX(装备!G:G,MATCH(属性!A3730,装备!A:A,0))</f>
        <v>16</v>
      </c>
      <c r="D3730" s="15" t="str">
        <f>INDEX(装备!E:E,MATCH(属性!A3730,装备!A:A,0))</f>
        <v>helmet</v>
      </c>
      <c r="E3730" s="14">
        <v>8</v>
      </c>
      <c r="F3730" s="17">
        <f>INT((VLOOKUP($C3730,装备数值,2,0)+VLOOKUP($C3730,装备数值,5,0)*($E3730-1))*VLOOKUP($D3730,系数!$K$2:$O$7,2,0))</f>
        <v>1350</v>
      </c>
      <c r="G3730" s="17">
        <f>INT((VLOOKUP($C3730,装备数值,3,0)+VLOOKUP($C3730,装备数值,6,0)*($E3730-1))*VLOOKUP($D3730,系数!$K$2:$O$7,3,0))</f>
        <v>0</v>
      </c>
      <c r="H3730" s="17">
        <f t="shared" si="117"/>
        <v>0</v>
      </c>
      <c r="I3730" s="17">
        <f>INT((VLOOKUP($C3730,装备数值,4,0)+VLOOKUP($C3730,装备数值,7,0)*($E3730-1))*VLOOKUP($D3730,系数!$K$2:$O$7,4,0))</f>
        <v>0</v>
      </c>
      <c r="J3730" s="17">
        <f>INT((VLOOKUP($C3730,装备数值,4,0)+VLOOKUP($C3730,装备数值,7,0)*($E3730-1))*VLOOKUP($D3730,系数!$K$2:$O$7,5,0))</f>
        <v>0</v>
      </c>
      <c r="K3730" s="17">
        <f>INT(VLOOKUP(E3730,强化金币,2,1)*VLOOKUP(INDEX(装备!F:F,MATCH(属性!A3730,装备!A:A,0)),系数!$K$12:$M$15,3,0))</f>
        <v>600</v>
      </c>
      <c r="L3730" s="17"/>
      <c r="M3730" s="17"/>
      <c r="N3730" s="17"/>
      <c r="O3730" s="17">
        <f>IF(E3730=1,"",VLOOKUP(E3730,系数!$S$2:$AB$12,MATCH(属性!C3730,评级,0),1))</f>
        <v>10</v>
      </c>
    </row>
    <row r="3731" spans="1:15" ht="17.25" thickBot="1" x14ac:dyDescent="0.4">
      <c r="A3731" s="17">
        <f t="shared" si="116"/>
        <v>7100032</v>
      </c>
      <c r="B3731" s="17" t="s">
        <v>51</v>
      </c>
      <c r="C3731" s="15">
        <f>INDEX(装备!G:G,MATCH(属性!A3731,装备!A:A,0))</f>
        <v>16</v>
      </c>
      <c r="D3731" s="15" t="str">
        <f>INDEX(装备!E:E,MATCH(属性!A3731,装备!A:A,0))</f>
        <v>helmet</v>
      </c>
      <c r="E3731" s="14">
        <v>9</v>
      </c>
      <c r="F3731" s="17">
        <f>INT((VLOOKUP($C3731,装备数值,2,0)+VLOOKUP($C3731,装备数值,5,0)*($E3731-1))*VLOOKUP($D3731,系数!$K$2:$O$7,2,0))</f>
        <v>1400</v>
      </c>
      <c r="G3731" s="17">
        <f>INT((VLOOKUP($C3731,装备数值,3,0)+VLOOKUP($C3731,装备数值,6,0)*($E3731-1))*VLOOKUP($D3731,系数!$K$2:$O$7,3,0))</f>
        <v>0</v>
      </c>
      <c r="H3731" s="17">
        <f t="shared" si="117"/>
        <v>0</v>
      </c>
      <c r="I3731" s="17">
        <f>INT((VLOOKUP($C3731,装备数值,4,0)+VLOOKUP($C3731,装备数值,7,0)*($E3731-1))*VLOOKUP($D3731,系数!$K$2:$O$7,4,0))</f>
        <v>0</v>
      </c>
      <c r="J3731" s="17">
        <f>INT((VLOOKUP($C3731,装备数值,4,0)+VLOOKUP($C3731,装备数值,7,0)*($E3731-1))*VLOOKUP($D3731,系数!$K$2:$O$7,5,0))</f>
        <v>0</v>
      </c>
      <c r="K3731" s="17">
        <f>INT(VLOOKUP(E3731,强化金币,2,1)*VLOOKUP(INDEX(装备!F:F,MATCH(属性!A3731,装备!A:A,0)),系数!$K$12:$M$15,3,0))</f>
        <v>700</v>
      </c>
      <c r="L3731" s="17"/>
      <c r="M3731" s="17"/>
      <c r="N3731" s="17"/>
      <c r="O3731" s="17">
        <f>IF(E3731=1,"",VLOOKUP(E3731,系数!$S$2:$AB$12,MATCH(属性!C3731,评级,0),1))</f>
        <v>10</v>
      </c>
    </row>
    <row r="3732" spans="1:15" ht="17.25" thickBot="1" x14ac:dyDescent="0.4">
      <c r="A3732" s="17">
        <f t="shared" si="116"/>
        <v>7100032</v>
      </c>
      <c r="B3732" s="17" t="s">
        <v>51</v>
      </c>
      <c r="C3732" s="15">
        <f>INDEX(装备!G:G,MATCH(属性!A3732,装备!A:A,0))</f>
        <v>16</v>
      </c>
      <c r="D3732" s="15" t="str">
        <f>INDEX(装备!E:E,MATCH(属性!A3732,装备!A:A,0))</f>
        <v>helmet</v>
      </c>
      <c r="E3732" s="14">
        <v>10</v>
      </c>
      <c r="F3732" s="17">
        <f>INT((VLOOKUP($C3732,装备数值,2,0)+VLOOKUP($C3732,装备数值,5,0)*($E3732-1))*VLOOKUP($D3732,系数!$K$2:$O$7,2,0))</f>
        <v>1450</v>
      </c>
      <c r="G3732" s="17">
        <f>INT((VLOOKUP($C3732,装备数值,3,0)+VLOOKUP($C3732,装备数值,6,0)*($E3732-1))*VLOOKUP($D3732,系数!$K$2:$O$7,3,0))</f>
        <v>0</v>
      </c>
      <c r="H3732" s="17">
        <f t="shared" si="117"/>
        <v>0</v>
      </c>
      <c r="I3732" s="17">
        <f>INT((VLOOKUP($C3732,装备数值,4,0)+VLOOKUP($C3732,装备数值,7,0)*($E3732-1))*VLOOKUP($D3732,系数!$K$2:$O$7,4,0))</f>
        <v>0</v>
      </c>
      <c r="J3732" s="17">
        <f>INT((VLOOKUP($C3732,装备数值,4,0)+VLOOKUP($C3732,装备数值,7,0)*($E3732-1))*VLOOKUP($D3732,系数!$K$2:$O$7,5,0))</f>
        <v>0</v>
      </c>
      <c r="K3732" s="17">
        <f>INT(VLOOKUP(E3732,强化金币,2,1)*VLOOKUP(INDEX(装备!F:F,MATCH(属性!A3732,装备!A:A,0)),系数!$K$12:$M$15,3,0))</f>
        <v>800</v>
      </c>
      <c r="L3732" s="17"/>
      <c r="M3732" s="17"/>
      <c r="N3732" s="17"/>
      <c r="O3732" s="17">
        <f>IF(E3732=1,"",VLOOKUP(E3732,系数!$S$2:$AB$12,MATCH(属性!C3732,评级,0),1))</f>
        <v>20</v>
      </c>
    </row>
    <row r="3733" spans="1:15" ht="17.25" thickBot="1" x14ac:dyDescent="0.4">
      <c r="A3733" s="17">
        <f t="shared" si="116"/>
        <v>7100032</v>
      </c>
      <c r="B3733" s="17" t="s">
        <v>51</v>
      </c>
      <c r="C3733" s="15">
        <f>INDEX(装备!G:G,MATCH(属性!A3733,装备!A:A,0))</f>
        <v>16</v>
      </c>
      <c r="D3733" s="15" t="str">
        <f>INDEX(装备!E:E,MATCH(属性!A3733,装备!A:A,0))</f>
        <v>helmet</v>
      </c>
      <c r="E3733" s="14">
        <v>11</v>
      </c>
      <c r="F3733" s="17">
        <f>INT((VLOOKUP($C3733,装备数值,2,0)+VLOOKUP($C3733,装备数值,5,0)*($E3733-1))*VLOOKUP($D3733,系数!$K$2:$O$7,2,0))</f>
        <v>1500</v>
      </c>
      <c r="G3733" s="17">
        <f>INT((VLOOKUP($C3733,装备数值,3,0)+VLOOKUP($C3733,装备数值,6,0)*($E3733-1))*VLOOKUP($D3733,系数!$K$2:$O$7,3,0))</f>
        <v>0</v>
      </c>
      <c r="H3733" s="17">
        <f t="shared" si="117"/>
        <v>0</v>
      </c>
      <c r="I3733" s="17">
        <f>INT((VLOOKUP($C3733,装备数值,4,0)+VLOOKUP($C3733,装备数值,7,0)*($E3733-1))*VLOOKUP($D3733,系数!$K$2:$O$7,4,0))</f>
        <v>0</v>
      </c>
      <c r="J3733" s="17">
        <f>INT((VLOOKUP($C3733,装备数值,4,0)+VLOOKUP($C3733,装备数值,7,0)*($E3733-1))*VLOOKUP($D3733,系数!$K$2:$O$7,5,0))</f>
        <v>0</v>
      </c>
      <c r="K3733" s="17">
        <f>INT(VLOOKUP(E3733,强化金币,2,1)*VLOOKUP(INDEX(装备!F:F,MATCH(属性!A3733,装备!A:A,0)),系数!$K$12:$M$15,3,0))</f>
        <v>900</v>
      </c>
      <c r="L3733" s="17"/>
      <c r="M3733" s="17"/>
      <c r="N3733" s="17"/>
      <c r="O3733" s="17">
        <f>IF(E3733=1,"",VLOOKUP(E3733,系数!$S$2:$AB$12,MATCH(属性!C3733,评级,0),1))</f>
        <v>20</v>
      </c>
    </row>
    <row r="3734" spans="1:15" ht="17.25" thickBot="1" x14ac:dyDescent="0.4">
      <c r="A3734" s="17">
        <f t="shared" si="116"/>
        <v>7100032</v>
      </c>
      <c r="B3734" s="17" t="s">
        <v>51</v>
      </c>
      <c r="C3734" s="15">
        <f>INDEX(装备!G:G,MATCH(属性!A3734,装备!A:A,0))</f>
        <v>16</v>
      </c>
      <c r="D3734" s="15" t="str">
        <f>INDEX(装备!E:E,MATCH(属性!A3734,装备!A:A,0))</f>
        <v>helmet</v>
      </c>
      <c r="E3734" s="14">
        <v>12</v>
      </c>
      <c r="F3734" s="17">
        <f>INT((VLOOKUP($C3734,装备数值,2,0)+VLOOKUP($C3734,装备数值,5,0)*($E3734-1))*VLOOKUP($D3734,系数!$K$2:$O$7,2,0))</f>
        <v>1550</v>
      </c>
      <c r="G3734" s="17">
        <f>INT((VLOOKUP($C3734,装备数值,3,0)+VLOOKUP($C3734,装备数值,6,0)*($E3734-1))*VLOOKUP($D3734,系数!$K$2:$O$7,3,0))</f>
        <v>0</v>
      </c>
      <c r="H3734" s="17">
        <f t="shared" si="117"/>
        <v>0</v>
      </c>
      <c r="I3734" s="17">
        <f>INT((VLOOKUP($C3734,装备数值,4,0)+VLOOKUP($C3734,装备数值,7,0)*($E3734-1))*VLOOKUP($D3734,系数!$K$2:$O$7,4,0))</f>
        <v>0</v>
      </c>
      <c r="J3734" s="17">
        <f>INT((VLOOKUP($C3734,装备数值,4,0)+VLOOKUP($C3734,装备数值,7,0)*($E3734-1))*VLOOKUP($D3734,系数!$K$2:$O$7,5,0))</f>
        <v>0</v>
      </c>
      <c r="K3734" s="17">
        <f>INT(VLOOKUP(E3734,强化金币,2,1)*VLOOKUP(INDEX(装备!F:F,MATCH(属性!A3734,装备!A:A,0)),系数!$K$12:$M$15,3,0))</f>
        <v>1000</v>
      </c>
      <c r="L3734" s="17"/>
      <c r="M3734" s="17"/>
      <c r="N3734" s="17"/>
      <c r="O3734" s="17">
        <f>IF(E3734=1,"",VLOOKUP(E3734,系数!$S$2:$AB$12,MATCH(属性!C3734,评级,0),1))</f>
        <v>20</v>
      </c>
    </row>
    <row r="3735" spans="1:15" ht="17.25" thickBot="1" x14ac:dyDescent="0.4">
      <c r="A3735" s="17">
        <f t="shared" si="116"/>
        <v>7100032</v>
      </c>
      <c r="B3735" s="17" t="s">
        <v>51</v>
      </c>
      <c r="C3735" s="15">
        <f>INDEX(装备!G:G,MATCH(属性!A3735,装备!A:A,0))</f>
        <v>16</v>
      </c>
      <c r="D3735" s="15" t="str">
        <f>INDEX(装备!E:E,MATCH(属性!A3735,装备!A:A,0))</f>
        <v>helmet</v>
      </c>
      <c r="E3735" s="14">
        <v>13</v>
      </c>
      <c r="F3735" s="17">
        <f>INT((VLOOKUP($C3735,装备数值,2,0)+VLOOKUP($C3735,装备数值,5,0)*($E3735-1))*VLOOKUP($D3735,系数!$K$2:$O$7,2,0))</f>
        <v>1600</v>
      </c>
      <c r="G3735" s="17">
        <f>INT((VLOOKUP($C3735,装备数值,3,0)+VLOOKUP($C3735,装备数值,6,0)*($E3735-1))*VLOOKUP($D3735,系数!$K$2:$O$7,3,0))</f>
        <v>0</v>
      </c>
      <c r="H3735" s="17">
        <f t="shared" si="117"/>
        <v>0</v>
      </c>
      <c r="I3735" s="17">
        <f>INT((VLOOKUP($C3735,装备数值,4,0)+VLOOKUP($C3735,装备数值,7,0)*($E3735-1))*VLOOKUP($D3735,系数!$K$2:$O$7,4,0))</f>
        <v>0</v>
      </c>
      <c r="J3735" s="17">
        <f>INT((VLOOKUP($C3735,装备数值,4,0)+VLOOKUP($C3735,装备数值,7,0)*($E3735-1))*VLOOKUP($D3735,系数!$K$2:$O$7,5,0))</f>
        <v>0</v>
      </c>
      <c r="K3735" s="17">
        <f>INT(VLOOKUP(E3735,强化金币,2,1)*VLOOKUP(INDEX(装备!F:F,MATCH(属性!A3735,装备!A:A,0)),系数!$K$12:$M$15,3,0))</f>
        <v>1200</v>
      </c>
      <c r="L3735" s="17"/>
      <c r="M3735" s="17"/>
      <c r="N3735" s="17"/>
      <c r="O3735" s="17">
        <f>IF(E3735=1,"",VLOOKUP(E3735,系数!$S$2:$AB$12,MATCH(属性!C3735,评级,0),1))</f>
        <v>20</v>
      </c>
    </row>
    <row r="3736" spans="1:15" ht="17.25" thickBot="1" x14ac:dyDescent="0.4">
      <c r="A3736" s="17">
        <f t="shared" si="116"/>
        <v>7100032</v>
      </c>
      <c r="B3736" s="17" t="s">
        <v>51</v>
      </c>
      <c r="C3736" s="15">
        <f>INDEX(装备!G:G,MATCH(属性!A3736,装备!A:A,0))</f>
        <v>16</v>
      </c>
      <c r="D3736" s="15" t="str">
        <f>INDEX(装备!E:E,MATCH(属性!A3736,装备!A:A,0))</f>
        <v>helmet</v>
      </c>
      <c r="E3736" s="14">
        <v>14</v>
      </c>
      <c r="F3736" s="17">
        <f>INT((VLOOKUP($C3736,装备数值,2,0)+VLOOKUP($C3736,装备数值,5,0)*($E3736-1))*VLOOKUP($D3736,系数!$K$2:$O$7,2,0))</f>
        <v>1650</v>
      </c>
      <c r="G3736" s="17">
        <f>INT((VLOOKUP($C3736,装备数值,3,0)+VLOOKUP($C3736,装备数值,6,0)*($E3736-1))*VLOOKUP($D3736,系数!$K$2:$O$7,3,0))</f>
        <v>0</v>
      </c>
      <c r="H3736" s="17">
        <f t="shared" si="117"/>
        <v>0</v>
      </c>
      <c r="I3736" s="17">
        <f>INT((VLOOKUP($C3736,装备数值,4,0)+VLOOKUP($C3736,装备数值,7,0)*($E3736-1))*VLOOKUP($D3736,系数!$K$2:$O$7,4,0))</f>
        <v>0</v>
      </c>
      <c r="J3736" s="17">
        <f>INT((VLOOKUP($C3736,装备数值,4,0)+VLOOKUP($C3736,装备数值,7,0)*($E3736-1))*VLOOKUP($D3736,系数!$K$2:$O$7,5,0))</f>
        <v>0</v>
      </c>
      <c r="K3736" s="17">
        <f>INT(VLOOKUP(E3736,强化金币,2,1)*VLOOKUP(INDEX(装备!F:F,MATCH(属性!A3736,装备!A:A,0)),系数!$K$12:$M$15,3,0))</f>
        <v>1400</v>
      </c>
      <c r="L3736" s="17"/>
      <c r="M3736" s="17"/>
      <c r="N3736" s="17"/>
      <c r="O3736" s="17">
        <f>IF(E3736=1,"",VLOOKUP(E3736,系数!$S$2:$AB$12,MATCH(属性!C3736,评级,0),1))</f>
        <v>20</v>
      </c>
    </row>
    <row r="3737" spans="1:15" ht="17.25" thickBot="1" x14ac:dyDescent="0.4">
      <c r="A3737" s="17">
        <f t="shared" si="116"/>
        <v>7100032</v>
      </c>
      <c r="B3737" s="17" t="s">
        <v>51</v>
      </c>
      <c r="C3737" s="15">
        <f>INDEX(装备!G:G,MATCH(属性!A3737,装备!A:A,0))</f>
        <v>16</v>
      </c>
      <c r="D3737" s="15" t="str">
        <f>INDEX(装备!E:E,MATCH(属性!A3737,装备!A:A,0))</f>
        <v>helmet</v>
      </c>
      <c r="E3737" s="14">
        <v>15</v>
      </c>
      <c r="F3737" s="17">
        <f>INT((VLOOKUP($C3737,装备数值,2,0)+VLOOKUP($C3737,装备数值,5,0)*($E3737-1))*VLOOKUP($D3737,系数!$K$2:$O$7,2,0))</f>
        <v>1700</v>
      </c>
      <c r="G3737" s="17">
        <f>INT((VLOOKUP($C3737,装备数值,3,0)+VLOOKUP($C3737,装备数值,6,0)*($E3737-1))*VLOOKUP($D3737,系数!$K$2:$O$7,3,0))</f>
        <v>0</v>
      </c>
      <c r="H3737" s="17">
        <f t="shared" si="117"/>
        <v>0</v>
      </c>
      <c r="I3737" s="17">
        <f>INT((VLOOKUP($C3737,装备数值,4,0)+VLOOKUP($C3737,装备数值,7,0)*($E3737-1))*VLOOKUP($D3737,系数!$K$2:$O$7,4,0))</f>
        <v>0</v>
      </c>
      <c r="J3737" s="17">
        <f>INT((VLOOKUP($C3737,装备数值,4,0)+VLOOKUP($C3737,装备数值,7,0)*($E3737-1))*VLOOKUP($D3737,系数!$K$2:$O$7,5,0))</f>
        <v>0</v>
      </c>
      <c r="K3737" s="17">
        <f>INT(VLOOKUP(E3737,强化金币,2,1)*VLOOKUP(INDEX(装备!F:F,MATCH(属性!A3737,装备!A:A,0)),系数!$K$12:$M$15,3,0))</f>
        <v>1600</v>
      </c>
      <c r="L3737" s="17"/>
      <c r="M3737" s="17"/>
      <c r="N3737" s="17"/>
      <c r="O3737" s="17">
        <f>IF(E3737=1,"",VLOOKUP(E3737,系数!$S$2:$AB$12,MATCH(属性!C3737,评级,0),1))</f>
        <v>20</v>
      </c>
    </row>
    <row r="3738" spans="1:15" ht="17.25" thickBot="1" x14ac:dyDescent="0.4">
      <c r="A3738" s="17">
        <f t="shared" si="116"/>
        <v>7100032</v>
      </c>
      <c r="B3738" s="17" t="s">
        <v>51</v>
      </c>
      <c r="C3738" s="15">
        <f>INDEX(装备!G:G,MATCH(属性!A3738,装备!A:A,0))</f>
        <v>16</v>
      </c>
      <c r="D3738" s="15" t="str">
        <f>INDEX(装备!E:E,MATCH(属性!A3738,装备!A:A,0))</f>
        <v>helmet</v>
      </c>
      <c r="E3738" s="14">
        <v>16</v>
      </c>
      <c r="F3738" s="17">
        <f>INT((VLOOKUP($C3738,装备数值,2,0)+VLOOKUP($C3738,装备数值,5,0)*($E3738-1))*VLOOKUP($D3738,系数!$K$2:$O$7,2,0))</f>
        <v>1750</v>
      </c>
      <c r="G3738" s="17">
        <f>INT((VLOOKUP($C3738,装备数值,3,0)+VLOOKUP($C3738,装备数值,6,0)*($E3738-1))*VLOOKUP($D3738,系数!$K$2:$O$7,3,0))</f>
        <v>0</v>
      </c>
      <c r="H3738" s="17">
        <f t="shared" si="117"/>
        <v>0</v>
      </c>
      <c r="I3738" s="17">
        <f>INT((VLOOKUP($C3738,装备数值,4,0)+VLOOKUP($C3738,装备数值,7,0)*($E3738-1))*VLOOKUP($D3738,系数!$K$2:$O$7,4,0))</f>
        <v>0</v>
      </c>
      <c r="J3738" s="17">
        <f>INT((VLOOKUP($C3738,装备数值,4,0)+VLOOKUP($C3738,装备数值,7,0)*($E3738-1))*VLOOKUP($D3738,系数!$K$2:$O$7,5,0))</f>
        <v>0</v>
      </c>
      <c r="K3738" s="17">
        <f>INT(VLOOKUP(E3738,强化金币,2,1)*VLOOKUP(INDEX(装备!F:F,MATCH(属性!A3738,装备!A:A,0)),系数!$K$12:$M$15,3,0))</f>
        <v>1800</v>
      </c>
      <c r="L3738" s="17"/>
      <c r="M3738" s="17"/>
      <c r="N3738" s="17"/>
      <c r="O3738" s="17">
        <f>IF(E3738=1,"",VLOOKUP(E3738,系数!$S$2:$AB$12,MATCH(属性!C3738,评级,0),1))</f>
        <v>20</v>
      </c>
    </row>
    <row r="3739" spans="1:15" ht="17.25" thickBot="1" x14ac:dyDescent="0.4">
      <c r="A3739" s="17">
        <f t="shared" si="116"/>
        <v>7100032</v>
      </c>
      <c r="B3739" s="17" t="s">
        <v>51</v>
      </c>
      <c r="C3739" s="15">
        <f>INDEX(装备!G:G,MATCH(属性!A3739,装备!A:A,0))</f>
        <v>16</v>
      </c>
      <c r="D3739" s="15" t="str">
        <f>INDEX(装备!E:E,MATCH(属性!A3739,装备!A:A,0))</f>
        <v>helmet</v>
      </c>
      <c r="E3739" s="14">
        <v>17</v>
      </c>
      <c r="F3739" s="17">
        <f>INT((VLOOKUP($C3739,装备数值,2,0)+VLOOKUP($C3739,装备数值,5,0)*($E3739-1))*VLOOKUP($D3739,系数!$K$2:$O$7,2,0))</f>
        <v>1800</v>
      </c>
      <c r="G3739" s="17">
        <f>INT((VLOOKUP($C3739,装备数值,3,0)+VLOOKUP($C3739,装备数值,6,0)*($E3739-1))*VLOOKUP($D3739,系数!$K$2:$O$7,3,0))</f>
        <v>0</v>
      </c>
      <c r="H3739" s="17">
        <f t="shared" si="117"/>
        <v>0</v>
      </c>
      <c r="I3739" s="17">
        <f>INT((VLOOKUP($C3739,装备数值,4,0)+VLOOKUP($C3739,装备数值,7,0)*($E3739-1))*VLOOKUP($D3739,系数!$K$2:$O$7,4,0))</f>
        <v>0</v>
      </c>
      <c r="J3739" s="17">
        <f>INT((VLOOKUP($C3739,装备数值,4,0)+VLOOKUP($C3739,装备数值,7,0)*($E3739-1))*VLOOKUP($D3739,系数!$K$2:$O$7,5,0))</f>
        <v>0</v>
      </c>
      <c r="K3739" s="17">
        <f>INT(VLOOKUP(E3739,强化金币,2,1)*VLOOKUP(INDEX(装备!F:F,MATCH(属性!A3739,装备!A:A,0)),系数!$K$12:$M$15,3,0))</f>
        <v>2000</v>
      </c>
      <c r="L3739" s="17"/>
      <c r="M3739" s="17"/>
      <c r="N3739" s="17"/>
      <c r="O3739" s="17">
        <f>IF(E3739=1,"",VLOOKUP(E3739,系数!$S$2:$AB$12,MATCH(属性!C3739,评级,0),1))</f>
        <v>20</v>
      </c>
    </row>
    <row r="3740" spans="1:15" ht="17.25" thickBot="1" x14ac:dyDescent="0.4">
      <c r="A3740" s="17">
        <f t="shared" si="116"/>
        <v>7100032</v>
      </c>
      <c r="B3740" s="17" t="s">
        <v>51</v>
      </c>
      <c r="C3740" s="15">
        <f>INDEX(装备!G:G,MATCH(属性!A3740,装备!A:A,0))</f>
        <v>16</v>
      </c>
      <c r="D3740" s="15" t="str">
        <f>INDEX(装备!E:E,MATCH(属性!A3740,装备!A:A,0))</f>
        <v>helmet</v>
      </c>
      <c r="E3740" s="14">
        <v>18</v>
      </c>
      <c r="F3740" s="17">
        <f>INT((VLOOKUP($C3740,装备数值,2,0)+VLOOKUP($C3740,装备数值,5,0)*($E3740-1))*VLOOKUP($D3740,系数!$K$2:$O$7,2,0))</f>
        <v>1850</v>
      </c>
      <c r="G3740" s="17">
        <f>INT((VLOOKUP($C3740,装备数值,3,0)+VLOOKUP($C3740,装备数值,6,0)*($E3740-1))*VLOOKUP($D3740,系数!$K$2:$O$7,3,0))</f>
        <v>0</v>
      </c>
      <c r="H3740" s="17">
        <f t="shared" si="117"/>
        <v>0</v>
      </c>
      <c r="I3740" s="17">
        <f>INT((VLOOKUP($C3740,装备数值,4,0)+VLOOKUP($C3740,装备数值,7,0)*($E3740-1))*VLOOKUP($D3740,系数!$K$2:$O$7,4,0))</f>
        <v>0</v>
      </c>
      <c r="J3740" s="17">
        <f>INT((VLOOKUP($C3740,装备数值,4,0)+VLOOKUP($C3740,装备数值,7,0)*($E3740-1))*VLOOKUP($D3740,系数!$K$2:$O$7,5,0))</f>
        <v>0</v>
      </c>
      <c r="K3740" s="17">
        <f>INT(VLOOKUP(E3740,强化金币,2,1)*VLOOKUP(INDEX(装备!F:F,MATCH(属性!A3740,装备!A:A,0)),系数!$K$12:$M$15,3,0))</f>
        <v>2200</v>
      </c>
      <c r="L3740" s="17"/>
      <c r="M3740" s="17"/>
      <c r="N3740" s="17"/>
      <c r="O3740" s="17">
        <f>IF(E3740=1,"",VLOOKUP(E3740,系数!$S$2:$AB$12,MATCH(属性!C3740,评级,0),1))</f>
        <v>20</v>
      </c>
    </row>
    <row r="3741" spans="1:15" ht="17.25" thickBot="1" x14ac:dyDescent="0.4">
      <c r="A3741" s="17">
        <f t="shared" si="116"/>
        <v>7100032</v>
      </c>
      <c r="B3741" s="17" t="s">
        <v>51</v>
      </c>
      <c r="C3741" s="15">
        <f>INDEX(装备!G:G,MATCH(属性!A3741,装备!A:A,0))</f>
        <v>16</v>
      </c>
      <c r="D3741" s="15" t="str">
        <f>INDEX(装备!E:E,MATCH(属性!A3741,装备!A:A,0))</f>
        <v>helmet</v>
      </c>
      <c r="E3741" s="14">
        <v>19</v>
      </c>
      <c r="F3741" s="17">
        <f>INT((VLOOKUP($C3741,装备数值,2,0)+VLOOKUP($C3741,装备数值,5,0)*($E3741-1))*VLOOKUP($D3741,系数!$K$2:$O$7,2,0))</f>
        <v>1900</v>
      </c>
      <c r="G3741" s="17">
        <f>INT((VLOOKUP($C3741,装备数值,3,0)+VLOOKUP($C3741,装备数值,6,0)*($E3741-1))*VLOOKUP($D3741,系数!$K$2:$O$7,3,0))</f>
        <v>0</v>
      </c>
      <c r="H3741" s="17">
        <f t="shared" si="117"/>
        <v>0</v>
      </c>
      <c r="I3741" s="17">
        <f>INT((VLOOKUP($C3741,装备数值,4,0)+VLOOKUP($C3741,装备数值,7,0)*($E3741-1))*VLOOKUP($D3741,系数!$K$2:$O$7,4,0))</f>
        <v>0</v>
      </c>
      <c r="J3741" s="17">
        <f>INT((VLOOKUP($C3741,装备数值,4,0)+VLOOKUP($C3741,装备数值,7,0)*($E3741-1))*VLOOKUP($D3741,系数!$K$2:$O$7,5,0))</f>
        <v>0</v>
      </c>
      <c r="K3741" s="17">
        <f>INT(VLOOKUP(E3741,强化金币,2,1)*VLOOKUP(INDEX(装备!F:F,MATCH(属性!A3741,装备!A:A,0)),系数!$K$12:$M$15,3,0))</f>
        <v>2400</v>
      </c>
      <c r="L3741" s="17"/>
      <c r="M3741" s="17"/>
      <c r="N3741" s="17"/>
      <c r="O3741" s="17">
        <f>IF(E3741=1,"",VLOOKUP(E3741,系数!$S$2:$AB$12,MATCH(属性!C3741,评级,0),1))</f>
        <v>20</v>
      </c>
    </row>
    <row r="3742" spans="1:15" ht="17.25" thickBot="1" x14ac:dyDescent="0.4">
      <c r="A3742" s="17">
        <f t="shared" si="116"/>
        <v>7100032</v>
      </c>
      <c r="B3742" s="17" t="s">
        <v>51</v>
      </c>
      <c r="C3742" s="15">
        <f>INDEX(装备!G:G,MATCH(属性!A3742,装备!A:A,0))</f>
        <v>16</v>
      </c>
      <c r="D3742" s="15" t="str">
        <f>INDEX(装备!E:E,MATCH(属性!A3742,装备!A:A,0))</f>
        <v>helmet</v>
      </c>
      <c r="E3742" s="14">
        <v>20</v>
      </c>
      <c r="F3742" s="17">
        <f>INT((VLOOKUP($C3742,装备数值,2,0)+VLOOKUP($C3742,装备数值,5,0)*($E3742-1))*VLOOKUP($D3742,系数!$K$2:$O$7,2,0))</f>
        <v>1950</v>
      </c>
      <c r="G3742" s="17">
        <f>INT((VLOOKUP($C3742,装备数值,3,0)+VLOOKUP($C3742,装备数值,6,0)*($E3742-1))*VLOOKUP($D3742,系数!$K$2:$O$7,3,0))</f>
        <v>0</v>
      </c>
      <c r="H3742" s="17">
        <f t="shared" si="117"/>
        <v>0</v>
      </c>
      <c r="I3742" s="17">
        <f>INT((VLOOKUP($C3742,装备数值,4,0)+VLOOKUP($C3742,装备数值,7,0)*($E3742-1))*VLOOKUP($D3742,系数!$K$2:$O$7,4,0))</f>
        <v>0</v>
      </c>
      <c r="J3742" s="17">
        <f>INT((VLOOKUP($C3742,装备数值,4,0)+VLOOKUP($C3742,装备数值,7,0)*($E3742-1))*VLOOKUP($D3742,系数!$K$2:$O$7,5,0))</f>
        <v>0</v>
      </c>
      <c r="K3742" s="17">
        <f>INT(VLOOKUP(E3742,强化金币,2,1)*VLOOKUP(INDEX(装备!F:F,MATCH(属性!A3742,装备!A:A,0)),系数!$K$12:$M$15,3,0))</f>
        <v>2600</v>
      </c>
      <c r="L3742" s="17"/>
      <c r="M3742" s="17"/>
      <c r="N3742" s="17"/>
      <c r="O3742" s="17">
        <f>IF(E3742=1,"",VLOOKUP(E3742,系数!$S$2:$AB$12,MATCH(属性!C3742,评级,0),1))</f>
        <v>30</v>
      </c>
    </row>
    <row r="3743" spans="1:15" ht="17.25" thickBot="1" x14ac:dyDescent="0.4">
      <c r="A3743" s="17">
        <f t="shared" si="116"/>
        <v>7100032</v>
      </c>
      <c r="B3743" s="17" t="s">
        <v>51</v>
      </c>
      <c r="C3743" s="15">
        <f>INDEX(装备!G:G,MATCH(属性!A3743,装备!A:A,0))</f>
        <v>16</v>
      </c>
      <c r="D3743" s="15" t="str">
        <f>INDEX(装备!E:E,MATCH(属性!A3743,装备!A:A,0))</f>
        <v>helmet</v>
      </c>
      <c r="E3743" s="14">
        <v>21</v>
      </c>
      <c r="F3743" s="17">
        <f>INT((VLOOKUP($C3743,装备数值,2,0)+VLOOKUP($C3743,装备数值,5,0)*($E3743-1))*VLOOKUP($D3743,系数!$K$2:$O$7,2,0))</f>
        <v>2000</v>
      </c>
      <c r="G3743" s="17">
        <f>INT((VLOOKUP($C3743,装备数值,3,0)+VLOOKUP($C3743,装备数值,6,0)*($E3743-1))*VLOOKUP($D3743,系数!$K$2:$O$7,3,0))</f>
        <v>0</v>
      </c>
      <c r="H3743" s="17">
        <f t="shared" si="117"/>
        <v>0</v>
      </c>
      <c r="I3743" s="17">
        <f>INT((VLOOKUP($C3743,装备数值,4,0)+VLOOKUP($C3743,装备数值,7,0)*($E3743-1))*VLOOKUP($D3743,系数!$K$2:$O$7,4,0))</f>
        <v>0</v>
      </c>
      <c r="J3743" s="17">
        <f>INT((VLOOKUP($C3743,装备数值,4,0)+VLOOKUP($C3743,装备数值,7,0)*($E3743-1))*VLOOKUP($D3743,系数!$K$2:$O$7,5,0))</f>
        <v>0</v>
      </c>
      <c r="K3743" s="17">
        <f>INT(VLOOKUP(E3743,强化金币,2,1)*VLOOKUP(INDEX(装备!F:F,MATCH(属性!A3743,装备!A:A,0)),系数!$K$12:$M$15,3,0))</f>
        <v>2800</v>
      </c>
      <c r="L3743" s="17"/>
      <c r="M3743" s="17"/>
      <c r="N3743" s="17"/>
      <c r="O3743" s="17">
        <f>IF(E3743=1,"",VLOOKUP(E3743,系数!$S$2:$AB$12,MATCH(属性!C3743,评级,0),1))</f>
        <v>30</v>
      </c>
    </row>
    <row r="3744" spans="1:15" ht="17.25" thickBot="1" x14ac:dyDescent="0.4">
      <c r="A3744" s="17">
        <f t="shared" si="116"/>
        <v>7100032</v>
      </c>
      <c r="B3744" s="17" t="s">
        <v>51</v>
      </c>
      <c r="C3744" s="15">
        <f>INDEX(装备!G:G,MATCH(属性!A3744,装备!A:A,0))</f>
        <v>16</v>
      </c>
      <c r="D3744" s="15" t="str">
        <f>INDEX(装备!E:E,MATCH(属性!A3744,装备!A:A,0))</f>
        <v>helmet</v>
      </c>
      <c r="E3744" s="14">
        <v>22</v>
      </c>
      <c r="F3744" s="17">
        <f>INT((VLOOKUP($C3744,装备数值,2,0)+VLOOKUP($C3744,装备数值,5,0)*($E3744-1))*VLOOKUP($D3744,系数!$K$2:$O$7,2,0))</f>
        <v>2050</v>
      </c>
      <c r="G3744" s="17">
        <f>INT((VLOOKUP($C3744,装备数值,3,0)+VLOOKUP($C3744,装备数值,6,0)*($E3744-1))*VLOOKUP($D3744,系数!$K$2:$O$7,3,0))</f>
        <v>0</v>
      </c>
      <c r="H3744" s="17">
        <f t="shared" si="117"/>
        <v>0</v>
      </c>
      <c r="I3744" s="17">
        <f>INT((VLOOKUP($C3744,装备数值,4,0)+VLOOKUP($C3744,装备数值,7,0)*($E3744-1))*VLOOKUP($D3744,系数!$K$2:$O$7,4,0))</f>
        <v>0</v>
      </c>
      <c r="J3744" s="17">
        <f>INT((VLOOKUP($C3744,装备数值,4,0)+VLOOKUP($C3744,装备数值,7,0)*($E3744-1))*VLOOKUP($D3744,系数!$K$2:$O$7,5,0))</f>
        <v>0</v>
      </c>
      <c r="K3744" s="17">
        <f>INT(VLOOKUP(E3744,强化金币,2,1)*VLOOKUP(INDEX(装备!F:F,MATCH(属性!A3744,装备!A:A,0)),系数!$K$12:$M$15,3,0))</f>
        <v>3000</v>
      </c>
      <c r="L3744" s="17"/>
      <c r="M3744" s="17"/>
      <c r="N3744" s="17"/>
      <c r="O3744" s="17">
        <f>IF(E3744=1,"",VLOOKUP(E3744,系数!$S$2:$AB$12,MATCH(属性!C3744,评级,0),1))</f>
        <v>30</v>
      </c>
    </row>
    <row r="3745" spans="1:15" ht="17.25" thickBot="1" x14ac:dyDescent="0.4">
      <c r="A3745" s="17">
        <f t="shared" si="116"/>
        <v>7100032</v>
      </c>
      <c r="B3745" s="17" t="s">
        <v>51</v>
      </c>
      <c r="C3745" s="15">
        <f>INDEX(装备!G:G,MATCH(属性!A3745,装备!A:A,0))</f>
        <v>16</v>
      </c>
      <c r="D3745" s="15" t="str">
        <f>INDEX(装备!E:E,MATCH(属性!A3745,装备!A:A,0))</f>
        <v>helmet</v>
      </c>
      <c r="E3745" s="14">
        <v>23</v>
      </c>
      <c r="F3745" s="17">
        <f>INT((VLOOKUP($C3745,装备数值,2,0)+VLOOKUP($C3745,装备数值,5,0)*($E3745-1))*VLOOKUP($D3745,系数!$K$2:$O$7,2,0))</f>
        <v>2100</v>
      </c>
      <c r="G3745" s="17">
        <f>INT((VLOOKUP($C3745,装备数值,3,0)+VLOOKUP($C3745,装备数值,6,0)*($E3745-1))*VLOOKUP($D3745,系数!$K$2:$O$7,3,0))</f>
        <v>0</v>
      </c>
      <c r="H3745" s="17">
        <f t="shared" si="117"/>
        <v>0</v>
      </c>
      <c r="I3745" s="17">
        <f>INT((VLOOKUP($C3745,装备数值,4,0)+VLOOKUP($C3745,装备数值,7,0)*($E3745-1))*VLOOKUP($D3745,系数!$K$2:$O$7,4,0))</f>
        <v>0</v>
      </c>
      <c r="J3745" s="17">
        <f>INT((VLOOKUP($C3745,装备数值,4,0)+VLOOKUP($C3745,装备数值,7,0)*($E3745-1))*VLOOKUP($D3745,系数!$K$2:$O$7,5,0))</f>
        <v>0</v>
      </c>
      <c r="K3745" s="17">
        <f>INT(VLOOKUP(E3745,强化金币,2,1)*VLOOKUP(INDEX(装备!F:F,MATCH(属性!A3745,装备!A:A,0)),系数!$K$12:$M$15,3,0))</f>
        <v>3200</v>
      </c>
      <c r="L3745" s="17"/>
      <c r="M3745" s="17"/>
      <c r="N3745" s="17"/>
      <c r="O3745" s="17">
        <f>IF(E3745=1,"",VLOOKUP(E3745,系数!$S$2:$AB$12,MATCH(属性!C3745,评级,0),1))</f>
        <v>30</v>
      </c>
    </row>
    <row r="3746" spans="1:15" ht="17.25" thickBot="1" x14ac:dyDescent="0.4">
      <c r="A3746" s="17">
        <f t="shared" si="116"/>
        <v>7100032</v>
      </c>
      <c r="B3746" s="17" t="s">
        <v>51</v>
      </c>
      <c r="C3746" s="15">
        <f>INDEX(装备!G:G,MATCH(属性!A3746,装备!A:A,0))</f>
        <v>16</v>
      </c>
      <c r="D3746" s="15" t="str">
        <f>INDEX(装备!E:E,MATCH(属性!A3746,装备!A:A,0))</f>
        <v>helmet</v>
      </c>
      <c r="E3746" s="14">
        <v>24</v>
      </c>
      <c r="F3746" s="17">
        <f>INT((VLOOKUP($C3746,装备数值,2,0)+VLOOKUP($C3746,装备数值,5,0)*($E3746-1))*VLOOKUP($D3746,系数!$K$2:$O$7,2,0))</f>
        <v>2150</v>
      </c>
      <c r="G3746" s="17">
        <f>INT((VLOOKUP($C3746,装备数值,3,0)+VLOOKUP($C3746,装备数值,6,0)*($E3746-1))*VLOOKUP($D3746,系数!$K$2:$O$7,3,0))</f>
        <v>0</v>
      </c>
      <c r="H3746" s="17">
        <f t="shared" si="117"/>
        <v>0</v>
      </c>
      <c r="I3746" s="17">
        <f>INT((VLOOKUP($C3746,装备数值,4,0)+VLOOKUP($C3746,装备数值,7,0)*($E3746-1))*VLOOKUP($D3746,系数!$K$2:$O$7,4,0))</f>
        <v>0</v>
      </c>
      <c r="J3746" s="17">
        <f>INT((VLOOKUP($C3746,装备数值,4,0)+VLOOKUP($C3746,装备数值,7,0)*($E3746-1))*VLOOKUP($D3746,系数!$K$2:$O$7,5,0))</f>
        <v>0</v>
      </c>
      <c r="K3746" s="17">
        <f>INT(VLOOKUP(E3746,强化金币,2,1)*VLOOKUP(INDEX(装备!F:F,MATCH(属性!A3746,装备!A:A,0)),系数!$K$12:$M$15,3,0))</f>
        <v>3400</v>
      </c>
      <c r="L3746" s="17"/>
      <c r="M3746" s="17"/>
      <c r="N3746" s="17"/>
      <c r="O3746" s="17">
        <f>IF(E3746=1,"",VLOOKUP(E3746,系数!$S$2:$AB$12,MATCH(属性!C3746,评级,0),1))</f>
        <v>30</v>
      </c>
    </row>
    <row r="3747" spans="1:15" ht="17.25" thickBot="1" x14ac:dyDescent="0.4">
      <c r="A3747" s="17">
        <f t="shared" si="116"/>
        <v>7100032</v>
      </c>
      <c r="B3747" s="17" t="s">
        <v>51</v>
      </c>
      <c r="C3747" s="15">
        <f>INDEX(装备!G:G,MATCH(属性!A3747,装备!A:A,0))</f>
        <v>16</v>
      </c>
      <c r="D3747" s="15" t="str">
        <f>INDEX(装备!E:E,MATCH(属性!A3747,装备!A:A,0))</f>
        <v>helmet</v>
      </c>
      <c r="E3747" s="14">
        <v>25</v>
      </c>
      <c r="F3747" s="17">
        <f>INT((VLOOKUP($C3747,装备数值,2,0)+VLOOKUP($C3747,装备数值,5,0)*($E3747-1))*VLOOKUP($D3747,系数!$K$2:$O$7,2,0))</f>
        <v>2200</v>
      </c>
      <c r="G3747" s="17">
        <f>INT((VLOOKUP($C3747,装备数值,3,0)+VLOOKUP($C3747,装备数值,6,0)*($E3747-1))*VLOOKUP($D3747,系数!$K$2:$O$7,3,0))</f>
        <v>0</v>
      </c>
      <c r="H3747" s="17">
        <f t="shared" si="117"/>
        <v>0</v>
      </c>
      <c r="I3747" s="17">
        <f>INT((VLOOKUP($C3747,装备数值,4,0)+VLOOKUP($C3747,装备数值,7,0)*($E3747-1))*VLOOKUP($D3747,系数!$K$2:$O$7,4,0))</f>
        <v>0</v>
      </c>
      <c r="J3747" s="17">
        <f>INT((VLOOKUP($C3747,装备数值,4,0)+VLOOKUP($C3747,装备数值,7,0)*($E3747-1))*VLOOKUP($D3747,系数!$K$2:$O$7,5,0))</f>
        <v>0</v>
      </c>
      <c r="K3747" s="17">
        <f>INT(VLOOKUP(E3747,强化金币,2,1)*VLOOKUP(INDEX(装备!F:F,MATCH(属性!A3747,装备!A:A,0)),系数!$K$12:$M$15,3,0))</f>
        <v>3600</v>
      </c>
      <c r="L3747" s="17"/>
      <c r="M3747" s="17"/>
      <c r="N3747" s="17"/>
      <c r="O3747" s="17">
        <f>IF(E3747=1,"",VLOOKUP(E3747,系数!$S$2:$AB$12,MATCH(属性!C3747,评级,0),1))</f>
        <v>30</v>
      </c>
    </row>
    <row r="3748" spans="1:15" ht="17.25" thickBot="1" x14ac:dyDescent="0.4">
      <c r="A3748" s="17">
        <f t="shared" si="116"/>
        <v>7100032</v>
      </c>
      <c r="B3748" s="17" t="s">
        <v>51</v>
      </c>
      <c r="C3748" s="15">
        <f>INDEX(装备!G:G,MATCH(属性!A3748,装备!A:A,0))</f>
        <v>16</v>
      </c>
      <c r="D3748" s="15" t="str">
        <f>INDEX(装备!E:E,MATCH(属性!A3748,装备!A:A,0))</f>
        <v>helmet</v>
      </c>
      <c r="E3748" s="14">
        <v>26</v>
      </c>
      <c r="F3748" s="17">
        <f>INT((VLOOKUP($C3748,装备数值,2,0)+VLOOKUP($C3748,装备数值,5,0)*($E3748-1))*VLOOKUP($D3748,系数!$K$2:$O$7,2,0))</f>
        <v>2250</v>
      </c>
      <c r="G3748" s="17">
        <f>INT((VLOOKUP($C3748,装备数值,3,0)+VLOOKUP($C3748,装备数值,6,0)*($E3748-1))*VLOOKUP($D3748,系数!$K$2:$O$7,3,0))</f>
        <v>0</v>
      </c>
      <c r="H3748" s="17">
        <f t="shared" si="117"/>
        <v>0</v>
      </c>
      <c r="I3748" s="17">
        <f>INT((VLOOKUP($C3748,装备数值,4,0)+VLOOKUP($C3748,装备数值,7,0)*($E3748-1))*VLOOKUP($D3748,系数!$K$2:$O$7,4,0))</f>
        <v>0</v>
      </c>
      <c r="J3748" s="17">
        <f>INT((VLOOKUP($C3748,装备数值,4,0)+VLOOKUP($C3748,装备数值,7,0)*($E3748-1))*VLOOKUP($D3748,系数!$K$2:$O$7,5,0))</f>
        <v>0</v>
      </c>
      <c r="K3748" s="17">
        <f>INT(VLOOKUP(E3748,强化金币,2,1)*VLOOKUP(INDEX(装备!F:F,MATCH(属性!A3748,装备!A:A,0)),系数!$K$12:$M$15,3,0))</f>
        <v>3800</v>
      </c>
      <c r="L3748" s="17"/>
      <c r="M3748" s="17"/>
      <c r="N3748" s="17"/>
      <c r="O3748" s="17">
        <f>IF(E3748=1,"",VLOOKUP(E3748,系数!$S$2:$AB$12,MATCH(属性!C3748,评级,0),1))</f>
        <v>30</v>
      </c>
    </row>
    <row r="3749" spans="1:15" ht="17.25" thickBot="1" x14ac:dyDescent="0.4">
      <c r="A3749" s="17">
        <f t="shared" si="116"/>
        <v>7100032</v>
      </c>
      <c r="B3749" s="17" t="s">
        <v>51</v>
      </c>
      <c r="C3749" s="15">
        <f>INDEX(装备!G:G,MATCH(属性!A3749,装备!A:A,0))</f>
        <v>16</v>
      </c>
      <c r="D3749" s="15" t="str">
        <f>INDEX(装备!E:E,MATCH(属性!A3749,装备!A:A,0))</f>
        <v>helmet</v>
      </c>
      <c r="E3749" s="14">
        <v>27</v>
      </c>
      <c r="F3749" s="17">
        <f>INT((VLOOKUP($C3749,装备数值,2,0)+VLOOKUP($C3749,装备数值,5,0)*($E3749-1))*VLOOKUP($D3749,系数!$K$2:$O$7,2,0))</f>
        <v>2300</v>
      </c>
      <c r="G3749" s="17">
        <f>INT((VLOOKUP($C3749,装备数值,3,0)+VLOOKUP($C3749,装备数值,6,0)*($E3749-1))*VLOOKUP($D3749,系数!$K$2:$O$7,3,0))</f>
        <v>0</v>
      </c>
      <c r="H3749" s="17">
        <f t="shared" si="117"/>
        <v>0</v>
      </c>
      <c r="I3749" s="17">
        <f>INT((VLOOKUP($C3749,装备数值,4,0)+VLOOKUP($C3749,装备数值,7,0)*($E3749-1))*VLOOKUP($D3749,系数!$K$2:$O$7,4,0))</f>
        <v>0</v>
      </c>
      <c r="J3749" s="17">
        <f>INT((VLOOKUP($C3749,装备数值,4,0)+VLOOKUP($C3749,装备数值,7,0)*($E3749-1))*VLOOKUP($D3749,系数!$K$2:$O$7,5,0))</f>
        <v>0</v>
      </c>
      <c r="K3749" s="17">
        <f>INT(VLOOKUP(E3749,强化金币,2,1)*VLOOKUP(INDEX(装备!F:F,MATCH(属性!A3749,装备!A:A,0)),系数!$K$12:$M$15,3,0))</f>
        <v>4000</v>
      </c>
      <c r="L3749" s="17"/>
      <c r="M3749" s="17"/>
      <c r="N3749" s="17"/>
      <c r="O3749" s="17">
        <f>IF(E3749=1,"",VLOOKUP(E3749,系数!$S$2:$AB$12,MATCH(属性!C3749,评级,0),1))</f>
        <v>30</v>
      </c>
    </row>
    <row r="3750" spans="1:15" ht="17.25" thickBot="1" x14ac:dyDescent="0.4">
      <c r="A3750" s="17">
        <f t="shared" si="116"/>
        <v>7100032</v>
      </c>
      <c r="B3750" s="17" t="s">
        <v>51</v>
      </c>
      <c r="C3750" s="15">
        <f>INDEX(装备!G:G,MATCH(属性!A3750,装备!A:A,0))</f>
        <v>16</v>
      </c>
      <c r="D3750" s="15" t="str">
        <f>INDEX(装备!E:E,MATCH(属性!A3750,装备!A:A,0))</f>
        <v>helmet</v>
      </c>
      <c r="E3750" s="14">
        <v>28</v>
      </c>
      <c r="F3750" s="17">
        <f>INT((VLOOKUP($C3750,装备数值,2,0)+VLOOKUP($C3750,装备数值,5,0)*($E3750-1))*VLOOKUP($D3750,系数!$K$2:$O$7,2,0))</f>
        <v>2350</v>
      </c>
      <c r="G3750" s="17">
        <f>INT((VLOOKUP($C3750,装备数值,3,0)+VLOOKUP($C3750,装备数值,6,0)*($E3750-1))*VLOOKUP($D3750,系数!$K$2:$O$7,3,0))</f>
        <v>0</v>
      </c>
      <c r="H3750" s="17">
        <f t="shared" si="117"/>
        <v>0</v>
      </c>
      <c r="I3750" s="17">
        <f>INT((VLOOKUP($C3750,装备数值,4,0)+VLOOKUP($C3750,装备数值,7,0)*($E3750-1))*VLOOKUP($D3750,系数!$K$2:$O$7,4,0))</f>
        <v>0</v>
      </c>
      <c r="J3750" s="17">
        <f>INT((VLOOKUP($C3750,装备数值,4,0)+VLOOKUP($C3750,装备数值,7,0)*($E3750-1))*VLOOKUP($D3750,系数!$K$2:$O$7,5,0))</f>
        <v>0</v>
      </c>
      <c r="K3750" s="17">
        <f>INT(VLOOKUP(E3750,强化金币,2,1)*VLOOKUP(INDEX(装备!F:F,MATCH(属性!A3750,装备!A:A,0)),系数!$K$12:$M$15,3,0))</f>
        <v>4200</v>
      </c>
      <c r="L3750" s="17"/>
      <c r="M3750" s="17"/>
      <c r="N3750" s="17"/>
      <c r="O3750" s="17">
        <f>IF(E3750=1,"",VLOOKUP(E3750,系数!$S$2:$AB$12,MATCH(属性!C3750,评级,0),1))</f>
        <v>30</v>
      </c>
    </row>
    <row r="3751" spans="1:15" ht="17.25" thickBot="1" x14ac:dyDescent="0.4">
      <c r="A3751" s="17">
        <f t="shared" si="116"/>
        <v>7100032</v>
      </c>
      <c r="B3751" s="17" t="s">
        <v>51</v>
      </c>
      <c r="C3751" s="15">
        <f>INDEX(装备!G:G,MATCH(属性!A3751,装备!A:A,0))</f>
        <v>16</v>
      </c>
      <c r="D3751" s="15" t="str">
        <f>INDEX(装备!E:E,MATCH(属性!A3751,装备!A:A,0))</f>
        <v>helmet</v>
      </c>
      <c r="E3751" s="14">
        <v>29</v>
      </c>
      <c r="F3751" s="17">
        <f>INT((VLOOKUP($C3751,装备数值,2,0)+VLOOKUP($C3751,装备数值,5,0)*($E3751-1))*VLOOKUP($D3751,系数!$K$2:$O$7,2,0))</f>
        <v>2400</v>
      </c>
      <c r="G3751" s="17">
        <f>INT((VLOOKUP($C3751,装备数值,3,0)+VLOOKUP($C3751,装备数值,6,0)*($E3751-1))*VLOOKUP($D3751,系数!$K$2:$O$7,3,0))</f>
        <v>0</v>
      </c>
      <c r="H3751" s="17">
        <f t="shared" si="117"/>
        <v>0</v>
      </c>
      <c r="I3751" s="17">
        <f>INT((VLOOKUP($C3751,装备数值,4,0)+VLOOKUP($C3751,装备数值,7,0)*($E3751-1))*VLOOKUP($D3751,系数!$K$2:$O$7,4,0))</f>
        <v>0</v>
      </c>
      <c r="J3751" s="17">
        <f>INT((VLOOKUP($C3751,装备数值,4,0)+VLOOKUP($C3751,装备数值,7,0)*($E3751-1))*VLOOKUP($D3751,系数!$K$2:$O$7,5,0))</f>
        <v>0</v>
      </c>
      <c r="K3751" s="17">
        <f>INT(VLOOKUP(E3751,强化金币,2,1)*VLOOKUP(INDEX(装备!F:F,MATCH(属性!A3751,装备!A:A,0)),系数!$K$12:$M$15,3,0))</f>
        <v>4500</v>
      </c>
      <c r="L3751" s="17"/>
      <c r="M3751" s="17"/>
      <c r="N3751" s="17"/>
      <c r="O3751" s="17">
        <f>IF(E3751=1,"",VLOOKUP(E3751,系数!$S$2:$AB$12,MATCH(属性!C3751,评级,0),1))</f>
        <v>30</v>
      </c>
    </row>
    <row r="3752" spans="1:15" ht="17.25" thickBot="1" x14ac:dyDescent="0.4">
      <c r="A3752" s="17">
        <f t="shared" si="116"/>
        <v>7100032</v>
      </c>
      <c r="B3752" s="17" t="s">
        <v>51</v>
      </c>
      <c r="C3752" s="15">
        <f>INDEX(装备!G:G,MATCH(属性!A3752,装备!A:A,0))</f>
        <v>16</v>
      </c>
      <c r="D3752" s="15" t="str">
        <f>INDEX(装备!E:E,MATCH(属性!A3752,装备!A:A,0))</f>
        <v>helmet</v>
      </c>
      <c r="E3752" s="14">
        <v>30</v>
      </c>
      <c r="F3752" s="17">
        <f>INT((VLOOKUP($C3752,装备数值,2,0)+VLOOKUP($C3752,装备数值,5,0)*($E3752-1))*VLOOKUP($D3752,系数!$K$2:$O$7,2,0))</f>
        <v>2450</v>
      </c>
      <c r="G3752" s="17">
        <f>INT((VLOOKUP($C3752,装备数值,3,0)+VLOOKUP($C3752,装备数值,6,0)*($E3752-1))*VLOOKUP($D3752,系数!$K$2:$O$7,3,0))</f>
        <v>0</v>
      </c>
      <c r="H3752" s="17">
        <f t="shared" si="117"/>
        <v>0</v>
      </c>
      <c r="I3752" s="17">
        <f>INT((VLOOKUP($C3752,装备数值,4,0)+VLOOKUP($C3752,装备数值,7,0)*($E3752-1))*VLOOKUP($D3752,系数!$K$2:$O$7,4,0))</f>
        <v>0</v>
      </c>
      <c r="J3752" s="17">
        <f>INT((VLOOKUP($C3752,装备数值,4,0)+VLOOKUP($C3752,装备数值,7,0)*($E3752-1))*VLOOKUP($D3752,系数!$K$2:$O$7,5,0))</f>
        <v>0</v>
      </c>
      <c r="K3752" s="17">
        <f>INT(VLOOKUP(E3752,强化金币,2,1)*VLOOKUP(INDEX(装备!F:F,MATCH(属性!A3752,装备!A:A,0)),系数!$K$12:$M$15,3,0))</f>
        <v>5000</v>
      </c>
      <c r="L3752" s="17"/>
      <c r="M3752" s="17"/>
      <c r="N3752" s="17"/>
      <c r="O3752" s="17">
        <f>IF(E3752=1,"",VLOOKUP(E3752,系数!$S$2:$AB$12,MATCH(属性!C3752,评级,0),1))</f>
        <v>40</v>
      </c>
    </row>
    <row r="3753" spans="1:15" ht="17.25" thickBot="1" x14ac:dyDescent="0.4">
      <c r="A3753" s="17">
        <f t="shared" si="116"/>
        <v>7100032</v>
      </c>
      <c r="B3753" s="17" t="s">
        <v>51</v>
      </c>
      <c r="C3753" s="15">
        <f>INDEX(装备!G:G,MATCH(属性!A3753,装备!A:A,0))</f>
        <v>16</v>
      </c>
      <c r="D3753" s="15" t="str">
        <f>INDEX(装备!E:E,MATCH(属性!A3753,装备!A:A,0))</f>
        <v>helmet</v>
      </c>
      <c r="E3753" s="14">
        <v>31</v>
      </c>
      <c r="F3753" s="17">
        <f>INT((VLOOKUP($C3753,装备数值,2,0)+VLOOKUP($C3753,装备数值,5,0)*($E3753-1))*VLOOKUP($D3753,系数!$K$2:$O$7,2,0))</f>
        <v>2500</v>
      </c>
      <c r="G3753" s="17">
        <f>INT((VLOOKUP($C3753,装备数值,3,0)+VLOOKUP($C3753,装备数值,6,0)*($E3753-1))*VLOOKUP($D3753,系数!$K$2:$O$7,3,0))</f>
        <v>0</v>
      </c>
      <c r="H3753" s="17">
        <f t="shared" si="117"/>
        <v>0</v>
      </c>
      <c r="I3753" s="17">
        <f>INT((VLOOKUP($C3753,装备数值,4,0)+VLOOKUP($C3753,装备数值,7,0)*($E3753-1))*VLOOKUP($D3753,系数!$K$2:$O$7,4,0))</f>
        <v>0</v>
      </c>
      <c r="J3753" s="17">
        <f>INT((VLOOKUP($C3753,装备数值,4,0)+VLOOKUP($C3753,装备数值,7,0)*($E3753-1))*VLOOKUP($D3753,系数!$K$2:$O$7,5,0))</f>
        <v>0</v>
      </c>
      <c r="K3753" s="17">
        <f>INT(VLOOKUP(E3753,强化金币,2,1)*VLOOKUP(INDEX(装备!F:F,MATCH(属性!A3753,装备!A:A,0)),系数!$K$12:$M$15,3,0))</f>
        <v>5500</v>
      </c>
      <c r="L3753" s="17"/>
      <c r="M3753" s="17"/>
      <c r="N3753" s="17"/>
      <c r="O3753" s="17">
        <f>IF(E3753=1,"",VLOOKUP(E3753,系数!$S$2:$AB$12,MATCH(属性!C3753,评级,0),1))</f>
        <v>40</v>
      </c>
    </row>
    <row r="3754" spans="1:15" ht="17.25" thickBot="1" x14ac:dyDescent="0.4">
      <c r="A3754" s="17">
        <f t="shared" si="116"/>
        <v>7100032</v>
      </c>
      <c r="B3754" s="17" t="s">
        <v>51</v>
      </c>
      <c r="C3754" s="15">
        <f>INDEX(装备!G:G,MATCH(属性!A3754,装备!A:A,0))</f>
        <v>16</v>
      </c>
      <c r="D3754" s="15" t="str">
        <f>INDEX(装备!E:E,MATCH(属性!A3754,装备!A:A,0))</f>
        <v>helmet</v>
      </c>
      <c r="E3754" s="14">
        <v>32</v>
      </c>
      <c r="F3754" s="17">
        <f>INT((VLOOKUP($C3754,装备数值,2,0)+VLOOKUP($C3754,装备数值,5,0)*($E3754-1))*VLOOKUP($D3754,系数!$K$2:$O$7,2,0))</f>
        <v>2550</v>
      </c>
      <c r="G3754" s="17">
        <f>INT((VLOOKUP($C3754,装备数值,3,0)+VLOOKUP($C3754,装备数值,6,0)*($E3754-1))*VLOOKUP($D3754,系数!$K$2:$O$7,3,0))</f>
        <v>0</v>
      </c>
      <c r="H3754" s="17">
        <f t="shared" si="117"/>
        <v>0</v>
      </c>
      <c r="I3754" s="17">
        <f>INT((VLOOKUP($C3754,装备数值,4,0)+VLOOKUP($C3754,装备数值,7,0)*($E3754-1))*VLOOKUP($D3754,系数!$K$2:$O$7,4,0))</f>
        <v>0</v>
      </c>
      <c r="J3754" s="17">
        <f>INT((VLOOKUP($C3754,装备数值,4,0)+VLOOKUP($C3754,装备数值,7,0)*($E3754-1))*VLOOKUP($D3754,系数!$K$2:$O$7,5,0))</f>
        <v>0</v>
      </c>
      <c r="K3754" s="17">
        <f>INT(VLOOKUP(E3754,强化金币,2,1)*VLOOKUP(INDEX(装备!F:F,MATCH(属性!A3754,装备!A:A,0)),系数!$K$12:$M$15,3,0))</f>
        <v>6000</v>
      </c>
      <c r="L3754" s="17"/>
      <c r="M3754" s="17"/>
      <c r="N3754" s="17"/>
      <c r="O3754" s="17">
        <f>IF(E3754=1,"",VLOOKUP(E3754,系数!$S$2:$AB$12,MATCH(属性!C3754,评级,0),1))</f>
        <v>40</v>
      </c>
    </row>
    <row r="3755" spans="1:15" ht="17.25" thickBot="1" x14ac:dyDescent="0.4">
      <c r="A3755" s="17">
        <f t="shared" si="116"/>
        <v>7100032</v>
      </c>
      <c r="B3755" s="17" t="s">
        <v>51</v>
      </c>
      <c r="C3755" s="15">
        <f>INDEX(装备!G:G,MATCH(属性!A3755,装备!A:A,0))</f>
        <v>16</v>
      </c>
      <c r="D3755" s="15" t="str">
        <f>INDEX(装备!E:E,MATCH(属性!A3755,装备!A:A,0))</f>
        <v>helmet</v>
      </c>
      <c r="E3755" s="14">
        <v>33</v>
      </c>
      <c r="F3755" s="17">
        <f>INT((VLOOKUP($C3755,装备数值,2,0)+VLOOKUP($C3755,装备数值,5,0)*($E3755-1))*VLOOKUP($D3755,系数!$K$2:$O$7,2,0))</f>
        <v>2600</v>
      </c>
      <c r="G3755" s="17">
        <f>INT((VLOOKUP($C3755,装备数值,3,0)+VLOOKUP($C3755,装备数值,6,0)*($E3755-1))*VLOOKUP($D3755,系数!$K$2:$O$7,3,0))</f>
        <v>0</v>
      </c>
      <c r="H3755" s="17">
        <f t="shared" si="117"/>
        <v>0</v>
      </c>
      <c r="I3755" s="17">
        <f>INT((VLOOKUP($C3755,装备数值,4,0)+VLOOKUP($C3755,装备数值,7,0)*($E3755-1))*VLOOKUP($D3755,系数!$K$2:$O$7,4,0))</f>
        <v>0</v>
      </c>
      <c r="J3755" s="17">
        <f>INT((VLOOKUP($C3755,装备数值,4,0)+VLOOKUP($C3755,装备数值,7,0)*($E3755-1))*VLOOKUP($D3755,系数!$K$2:$O$7,5,0))</f>
        <v>0</v>
      </c>
      <c r="K3755" s="17">
        <f>INT(VLOOKUP(E3755,强化金币,2,1)*VLOOKUP(INDEX(装备!F:F,MATCH(属性!A3755,装备!A:A,0)),系数!$K$12:$M$15,3,0))</f>
        <v>6500</v>
      </c>
      <c r="L3755" s="17"/>
      <c r="M3755" s="17"/>
      <c r="N3755" s="17"/>
      <c r="O3755" s="17">
        <f>IF(E3755=1,"",VLOOKUP(E3755,系数!$S$2:$AB$12,MATCH(属性!C3755,评级,0),1))</f>
        <v>40</v>
      </c>
    </row>
    <row r="3756" spans="1:15" ht="17.25" thickBot="1" x14ac:dyDescent="0.4">
      <c r="A3756" s="17">
        <f t="shared" si="116"/>
        <v>7100032</v>
      </c>
      <c r="B3756" s="17" t="s">
        <v>51</v>
      </c>
      <c r="C3756" s="15">
        <f>INDEX(装备!G:G,MATCH(属性!A3756,装备!A:A,0))</f>
        <v>16</v>
      </c>
      <c r="D3756" s="15" t="str">
        <f>INDEX(装备!E:E,MATCH(属性!A3756,装备!A:A,0))</f>
        <v>helmet</v>
      </c>
      <c r="E3756" s="14">
        <v>34</v>
      </c>
      <c r="F3756" s="17">
        <f>INT((VLOOKUP($C3756,装备数值,2,0)+VLOOKUP($C3756,装备数值,5,0)*($E3756-1))*VLOOKUP($D3756,系数!$K$2:$O$7,2,0))</f>
        <v>2650</v>
      </c>
      <c r="G3756" s="17">
        <f>INT((VLOOKUP($C3756,装备数值,3,0)+VLOOKUP($C3756,装备数值,6,0)*($E3756-1))*VLOOKUP($D3756,系数!$K$2:$O$7,3,0))</f>
        <v>0</v>
      </c>
      <c r="H3756" s="17">
        <f t="shared" si="117"/>
        <v>0</v>
      </c>
      <c r="I3756" s="17">
        <f>INT((VLOOKUP($C3756,装备数值,4,0)+VLOOKUP($C3756,装备数值,7,0)*($E3756-1))*VLOOKUP($D3756,系数!$K$2:$O$7,4,0))</f>
        <v>0</v>
      </c>
      <c r="J3756" s="17">
        <f>INT((VLOOKUP($C3756,装备数值,4,0)+VLOOKUP($C3756,装备数值,7,0)*($E3756-1))*VLOOKUP($D3756,系数!$K$2:$O$7,5,0))</f>
        <v>0</v>
      </c>
      <c r="K3756" s="17">
        <f>INT(VLOOKUP(E3756,强化金币,2,1)*VLOOKUP(INDEX(装备!F:F,MATCH(属性!A3756,装备!A:A,0)),系数!$K$12:$M$15,3,0))</f>
        <v>7000</v>
      </c>
      <c r="L3756" s="17"/>
      <c r="M3756" s="17"/>
      <c r="N3756" s="17"/>
      <c r="O3756" s="17">
        <f>IF(E3756=1,"",VLOOKUP(E3756,系数!$S$2:$AB$12,MATCH(属性!C3756,评级,0),1))</f>
        <v>40</v>
      </c>
    </row>
    <row r="3757" spans="1:15" ht="17.25" thickBot="1" x14ac:dyDescent="0.4">
      <c r="A3757" s="17">
        <f t="shared" si="116"/>
        <v>7100032</v>
      </c>
      <c r="B3757" s="17" t="s">
        <v>51</v>
      </c>
      <c r="C3757" s="15">
        <f>INDEX(装备!G:G,MATCH(属性!A3757,装备!A:A,0))</f>
        <v>16</v>
      </c>
      <c r="D3757" s="15" t="str">
        <f>INDEX(装备!E:E,MATCH(属性!A3757,装备!A:A,0))</f>
        <v>helmet</v>
      </c>
      <c r="E3757" s="14">
        <v>35</v>
      </c>
      <c r="F3757" s="17">
        <f>INT((VLOOKUP($C3757,装备数值,2,0)+VLOOKUP($C3757,装备数值,5,0)*($E3757-1))*VLOOKUP($D3757,系数!$K$2:$O$7,2,0))</f>
        <v>2700</v>
      </c>
      <c r="G3757" s="17">
        <f>INT((VLOOKUP($C3757,装备数值,3,0)+VLOOKUP($C3757,装备数值,6,0)*($E3757-1))*VLOOKUP($D3757,系数!$K$2:$O$7,3,0))</f>
        <v>0</v>
      </c>
      <c r="H3757" s="17">
        <f t="shared" si="117"/>
        <v>0</v>
      </c>
      <c r="I3757" s="17">
        <f>INT((VLOOKUP($C3757,装备数值,4,0)+VLOOKUP($C3757,装备数值,7,0)*($E3757-1))*VLOOKUP($D3757,系数!$K$2:$O$7,4,0))</f>
        <v>0</v>
      </c>
      <c r="J3757" s="17">
        <f>INT((VLOOKUP($C3757,装备数值,4,0)+VLOOKUP($C3757,装备数值,7,0)*($E3757-1))*VLOOKUP($D3757,系数!$K$2:$O$7,5,0))</f>
        <v>0</v>
      </c>
      <c r="K3757" s="17">
        <f>INT(VLOOKUP(E3757,强化金币,2,1)*VLOOKUP(INDEX(装备!F:F,MATCH(属性!A3757,装备!A:A,0)),系数!$K$12:$M$15,3,0))</f>
        <v>7500</v>
      </c>
      <c r="L3757" s="17"/>
      <c r="M3757" s="17"/>
      <c r="N3757" s="17"/>
      <c r="O3757" s="17">
        <f>IF(E3757=1,"",VLOOKUP(E3757,系数!$S$2:$AB$12,MATCH(属性!C3757,评级,0),1))</f>
        <v>40</v>
      </c>
    </row>
    <row r="3758" spans="1:15" ht="17.25" thickBot="1" x14ac:dyDescent="0.4">
      <c r="A3758" s="17">
        <f t="shared" si="116"/>
        <v>7100032</v>
      </c>
      <c r="B3758" s="17" t="s">
        <v>51</v>
      </c>
      <c r="C3758" s="15">
        <f>INDEX(装备!G:G,MATCH(属性!A3758,装备!A:A,0))</f>
        <v>16</v>
      </c>
      <c r="D3758" s="15" t="str">
        <f>INDEX(装备!E:E,MATCH(属性!A3758,装备!A:A,0))</f>
        <v>helmet</v>
      </c>
      <c r="E3758" s="14">
        <v>36</v>
      </c>
      <c r="F3758" s="17">
        <f>INT((VLOOKUP($C3758,装备数值,2,0)+VLOOKUP($C3758,装备数值,5,0)*($E3758-1))*VLOOKUP($D3758,系数!$K$2:$O$7,2,0))</f>
        <v>2750</v>
      </c>
      <c r="G3758" s="17">
        <f>INT((VLOOKUP($C3758,装备数值,3,0)+VLOOKUP($C3758,装备数值,6,0)*($E3758-1))*VLOOKUP($D3758,系数!$K$2:$O$7,3,0))</f>
        <v>0</v>
      </c>
      <c r="H3758" s="17">
        <f t="shared" si="117"/>
        <v>0</v>
      </c>
      <c r="I3758" s="17">
        <f>INT((VLOOKUP($C3758,装备数值,4,0)+VLOOKUP($C3758,装备数值,7,0)*($E3758-1))*VLOOKUP($D3758,系数!$K$2:$O$7,4,0))</f>
        <v>0</v>
      </c>
      <c r="J3758" s="17">
        <f>INT((VLOOKUP($C3758,装备数值,4,0)+VLOOKUP($C3758,装备数值,7,0)*($E3758-1))*VLOOKUP($D3758,系数!$K$2:$O$7,5,0))</f>
        <v>0</v>
      </c>
      <c r="K3758" s="17">
        <f>INT(VLOOKUP(E3758,强化金币,2,1)*VLOOKUP(INDEX(装备!F:F,MATCH(属性!A3758,装备!A:A,0)),系数!$K$12:$M$15,3,0))</f>
        <v>8000</v>
      </c>
      <c r="L3758" s="17"/>
      <c r="M3758" s="17"/>
      <c r="N3758" s="17"/>
      <c r="O3758" s="17">
        <f>IF(E3758=1,"",VLOOKUP(E3758,系数!$S$2:$AB$12,MATCH(属性!C3758,评级,0),1))</f>
        <v>40</v>
      </c>
    </row>
    <row r="3759" spans="1:15" ht="17.25" thickBot="1" x14ac:dyDescent="0.4">
      <c r="A3759" s="17">
        <f t="shared" si="116"/>
        <v>7100032</v>
      </c>
      <c r="B3759" s="17" t="s">
        <v>51</v>
      </c>
      <c r="C3759" s="15">
        <f>INDEX(装备!G:G,MATCH(属性!A3759,装备!A:A,0))</f>
        <v>16</v>
      </c>
      <c r="D3759" s="15" t="str">
        <f>INDEX(装备!E:E,MATCH(属性!A3759,装备!A:A,0))</f>
        <v>helmet</v>
      </c>
      <c r="E3759" s="14">
        <v>37</v>
      </c>
      <c r="F3759" s="17">
        <f>INT((VLOOKUP($C3759,装备数值,2,0)+VLOOKUP($C3759,装备数值,5,0)*($E3759-1))*VLOOKUP($D3759,系数!$K$2:$O$7,2,0))</f>
        <v>2800</v>
      </c>
      <c r="G3759" s="17">
        <f>INT((VLOOKUP($C3759,装备数值,3,0)+VLOOKUP($C3759,装备数值,6,0)*($E3759-1))*VLOOKUP($D3759,系数!$K$2:$O$7,3,0))</f>
        <v>0</v>
      </c>
      <c r="H3759" s="17">
        <f t="shared" si="117"/>
        <v>0</v>
      </c>
      <c r="I3759" s="17">
        <f>INT((VLOOKUP($C3759,装备数值,4,0)+VLOOKUP($C3759,装备数值,7,0)*($E3759-1))*VLOOKUP($D3759,系数!$K$2:$O$7,4,0))</f>
        <v>0</v>
      </c>
      <c r="J3759" s="17">
        <f>INT((VLOOKUP($C3759,装备数值,4,0)+VLOOKUP($C3759,装备数值,7,0)*($E3759-1))*VLOOKUP($D3759,系数!$K$2:$O$7,5,0))</f>
        <v>0</v>
      </c>
      <c r="K3759" s="17">
        <f>INT(VLOOKUP(E3759,强化金币,2,1)*VLOOKUP(INDEX(装备!F:F,MATCH(属性!A3759,装备!A:A,0)),系数!$K$12:$M$15,3,0))</f>
        <v>8500</v>
      </c>
      <c r="L3759" s="17"/>
      <c r="M3759" s="17"/>
      <c r="N3759" s="17"/>
      <c r="O3759" s="17">
        <f>IF(E3759=1,"",VLOOKUP(E3759,系数!$S$2:$AB$12,MATCH(属性!C3759,评级,0),1))</f>
        <v>40</v>
      </c>
    </row>
    <row r="3760" spans="1:15" ht="17.25" thickBot="1" x14ac:dyDescent="0.4">
      <c r="A3760" s="17">
        <f t="shared" si="116"/>
        <v>7100032</v>
      </c>
      <c r="B3760" s="17" t="s">
        <v>51</v>
      </c>
      <c r="C3760" s="15">
        <f>INDEX(装备!G:G,MATCH(属性!A3760,装备!A:A,0))</f>
        <v>16</v>
      </c>
      <c r="D3760" s="15" t="str">
        <f>INDEX(装备!E:E,MATCH(属性!A3760,装备!A:A,0))</f>
        <v>helmet</v>
      </c>
      <c r="E3760" s="14">
        <v>38</v>
      </c>
      <c r="F3760" s="17">
        <f>INT((VLOOKUP($C3760,装备数值,2,0)+VLOOKUP($C3760,装备数值,5,0)*($E3760-1))*VLOOKUP($D3760,系数!$K$2:$O$7,2,0))</f>
        <v>2850</v>
      </c>
      <c r="G3760" s="17">
        <f>INT((VLOOKUP($C3760,装备数值,3,0)+VLOOKUP($C3760,装备数值,6,0)*($E3760-1))*VLOOKUP($D3760,系数!$K$2:$O$7,3,0))</f>
        <v>0</v>
      </c>
      <c r="H3760" s="17">
        <f t="shared" si="117"/>
        <v>0</v>
      </c>
      <c r="I3760" s="17">
        <f>INT((VLOOKUP($C3760,装备数值,4,0)+VLOOKUP($C3760,装备数值,7,0)*($E3760-1))*VLOOKUP($D3760,系数!$K$2:$O$7,4,0))</f>
        <v>0</v>
      </c>
      <c r="J3760" s="17">
        <f>INT((VLOOKUP($C3760,装备数值,4,0)+VLOOKUP($C3760,装备数值,7,0)*($E3760-1))*VLOOKUP($D3760,系数!$K$2:$O$7,5,0))</f>
        <v>0</v>
      </c>
      <c r="K3760" s="17">
        <f>INT(VLOOKUP(E3760,强化金币,2,1)*VLOOKUP(INDEX(装备!F:F,MATCH(属性!A3760,装备!A:A,0)),系数!$K$12:$M$15,3,0))</f>
        <v>9000</v>
      </c>
      <c r="L3760" s="17"/>
      <c r="M3760" s="17"/>
      <c r="N3760" s="17"/>
      <c r="O3760" s="17">
        <f>IF(E3760=1,"",VLOOKUP(E3760,系数!$S$2:$AB$12,MATCH(属性!C3760,评级,0),1))</f>
        <v>40</v>
      </c>
    </row>
    <row r="3761" spans="1:15" ht="17.25" thickBot="1" x14ac:dyDescent="0.4">
      <c r="A3761" s="17">
        <f t="shared" si="116"/>
        <v>7100032</v>
      </c>
      <c r="B3761" s="17" t="s">
        <v>51</v>
      </c>
      <c r="C3761" s="15">
        <f>INDEX(装备!G:G,MATCH(属性!A3761,装备!A:A,0))</f>
        <v>16</v>
      </c>
      <c r="D3761" s="15" t="str">
        <f>INDEX(装备!E:E,MATCH(属性!A3761,装备!A:A,0))</f>
        <v>helmet</v>
      </c>
      <c r="E3761" s="14">
        <v>39</v>
      </c>
      <c r="F3761" s="17">
        <f>INT((VLOOKUP($C3761,装备数值,2,0)+VLOOKUP($C3761,装备数值,5,0)*($E3761-1))*VLOOKUP($D3761,系数!$K$2:$O$7,2,0))</f>
        <v>2900</v>
      </c>
      <c r="G3761" s="17">
        <f>INT((VLOOKUP($C3761,装备数值,3,0)+VLOOKUP($C3761,装备数值,6,0)*($E3761-1))*VLOOKUP($D3761,系数!$K$2:$O$7,3,0))</f>
        <v>0</v>
      </c>
      <c r="H3761" s="17">
        <f t="shared" si="117"/>
        <v>0</v>
      </c>
      <c r="I3761" s="17">
        <f>INT((VLOOKUP($C3761,装备数值,4,0)+VLOOKUP($C3761,装备数值,7,0)*($E3761-1))*VLOOKUP($D3761,系数!$K$2:$O$7,4,0))</f>
        <v>0</v>
      </c>
      <c r="J3761" s="17">
        <f>INT((VLOOKUP($C3761,装备数值,4,0)+VLOOKUP($C3761,装备数值,7,0)*($E3761-1))*VLOOKUP($D3761,系数!$K$2:$O$7,5,0))</f>
        <v>0</v>
      </c>
      <c r="K3761" s="17">
        <f>INT(VLOOKUP(E3761,强化金币,2,1)*VLOOKUP(INDEX(装备!F:F,MATCH(属性!A3761,装备!A:A,0)),系数!$K$12:$M$15,3,0))</f>
        <v>10000</v>
      </c>
      <c r="L3761" s="17"/>
      <c r="M3761" s="17"/>
      <c r="N3761" s="17"/>
      <c r="O3761" s="17">
        <f>IF(E3761=1,"",VLOOKUP(E3761,系数!$S$2:$AB$12,MATCH(属性!C3761,评级,0),1))</f>
        <v>40</v>
      </c>
    </row>
    <row r="3762" spans="1:15" ht="17.25" thickBot="1" x14ac:dyDescent="0.4">
      <c r="A3762" s="17">
        <f t="shared" si="116"/>
        <v>7100032</v>
      </c>
      <c r="B3762" s="17" t="s">
        <v>51</v>
      </c>
      <c r="C3762" s="15">
        <f>INDEX(装备!G:G,MATCH(属性!A3762,装备!A:A,0))</f>
        <v>16</v>
      </c>
      <c r="D3762" s="15" t="str">
        <f>INDEX(装备!E:E,MATCH(属性!A3762,装备!A:A,0))</f>
        <v>helmet</v>
      </c>
      <c r="E3762" s="14">
        <v>40</v>
      </c>
      <c r="F3762" s="17">
        <f>INT((VLOOKUP($C3762,装备数值,2,0)+VLOOKUP($C3762,装备数值,5,0)*($E3762-1))*VLOOKUP($D3762,系数!$K$2:$O$7,2,0))</f>
        <v>2950</v>
      </c>
      <c r="G3762" s="17">
        <f>INT((VLOOKUP($C3762,装备数值,3,0)+VLOOKUP($C3762,装备数值,6,0)*($E3762-1))*VLOOKUP($D3762,系数!$K$2:$O$7,3,0))</f>
        <v>0</v>
      </c>
      <c r="H3762" s="17">
        <f t="shared" si="117"/>
        <v>0</v>
      </c>
      <c r="I3762" s="17">
        <f>INT((VLOOKUP($C3762,装备数值,4,0)+VLOOKUP($C3762,装备数值,7,0)*($E3762-1))*VLOOKUP($D3762,系数!$K$2:$O$7,4,0))</f>
        <v>0</v>
      </c>
      <c r="J3762" s="17">
        <f>INT((VLOOKUP($C3762,装备数值,4,0)+VLOOKUP($C3762,装备数值,7,0)*($E3762-1))*VLOOKUP($D3762,系数!$K$2:$O$7,5,0))</f>
        <v>0</v>
      </c>
      <c r="K3762" s="17">
        <f>INT(VLOOKUP(E3762,强化金币,2,1)*VLOOKUP(INDEX(装备!F:F,MATCH(属性!A3762,装备!A:A,0)),系数!$K$12:$M$15,3,0))</f>
        <v>12000</v>
      </c>
      <c r="L3762" s="17"/>
      <c r="M3762" s="17"/>
      <c r="N3762" s="17"/>
      <c r="O3762" s="17">
        <f>IF(E3762=1,"",VLOOKUP(E3762,系数!$S$2:$AB$12,MATCH(属性!C3762,评级,0),1))</f>
        <v>50</v>
      </c>
    </row>
    <row r="3763" spans="1:15" ht="17.25" thickBot="1" x14ac:dyDescent="0.4">
      <c r="A3763" s="17">
        <f t="shared" si="116"/>
        <v>7100032</v>
      </c>
      <c r="B3763" s="17" t="s">
        <v>51</v>
      </c>
      <c r="C3763" s="15">
        <f>INDEX(装备!G:G,MATCH(属性!A3763,装备!A:A,0))</f>
        <v>16</v>
      </c>
      <c r="D3763" s="15" t="str">
        <f>INDEX(装备!E:E,MATCH(属性!A3763,装备!A:A,0))</f>
        <v>helmet</v>
      </c>
      <c r="E3763" s="14">
        <v>41</v>
      </c>
      <c r="F3763" s="17">
        <f>INT((VLOOKUP($C3763,装备数值,2,0)+VLOOKUP($C3763,装备数值,5,0)*($E3763-1))*VLOOKUP($D3763,系数!$K$2:$O$7,2,0))</f>
        <v>3000</v>
      </c>
      <c r="G3763" s="17">
        <f>INT((VLOOKUP($C3763,装备数值,3,0)+VLOOKUP($C3763,装备数值,6,0)*($E3763-1))*VLOOKUP($D3763,系数!$K$2:$O$7,3,0))</f>
        <v>0</v>
      </c>
      <c r="H3763" s="17">
        <f t="shared" si="117"/>
        <v>0</v>
      </c>
      <c r="I3763" s="17">
        <f>INT((VLOOKUP($C3763,装备数值,4,0)+VLOOKUP($C3763,装备数值,7,0)*($E3763-1))*VLOOKUP($D3763,系数!$K$2:$O$7,4,0))</f>
        <v>0</v>
      </c>
      <c r="J3763" s="17">
        <f>INT((VLOOKUP($C3763,装备数值,4,0)+VLOOKUP($C3763,装备数值,7,0)*($E3763-1))*VLOOKUP($D3763,系数!$K$2:$O$7,5,0))</f>
        <v>0</v>
      </c>
      <c r="K3763" s="17">
        <f>INT(VLOOKUP(E3763,强化金币,2,1)*VLOOKUP(INDEX(装备!F:F,MATCH(属性!A3763,装备!A:A,0)),系数!$K$12:$M$15,3,0))</f>
        <v>14000</v>
      </c>
      <c r="L3763" s="17"/>
      <c r="M3763" s="17"/>
      <c r="N3763" s="17"/>
      <c r="O3763" s="17">
        <f>IF(E3763=1,"",VLOOKUP(E3763,系数!$S$2:$AB$12,MATCH(属性!C3763,评级,0),1))</f>
        <v>50</v>
      </c>
    </row>
    <row r="3764" spans="1:15" ht="17.25" thickBot="1" x14ac:dyDescent="0.4">
      <c r="A3764" s="17">
        <f t="shared" si="116"/>
        <v>7100032</v>
      </c>
      <c r="B3764" s="17" t="s">
        <v>51</v>
      </c>
      <c r="C3764" s="15">
        <f>INDEX(装备!G:G,MATCH(属性!A3764,装备!A:A,0))</f>
        <v>16</v>
      </c>
      <c r="D3764" s="15" t="str">
        <f>INDEX(装备!E:E,MATCH(属性!A3764,装备!A:A,0))</f>
        <v>helmet</v>
      </c>
      <c r="E3764" s="14">
        <v>42</v>
      </c>
      <c r="F3764" s="17">
        <f>INT((VLOOKUP($C3764,装备数值,2,0)+VLOOKUP($C3764,装备数值,5,0)*($E3764-1))*VLOOKUP($D3764,系数!$K$2:$O$7,2,0))</f>
        <v>3050</v>
      </c>
      <c r="G3764" s="17">
        <f>INT((VLOOKUP($C3764,装备数值,3,0)+VLOOKUP($C3764,装备数值,6,0)*($E3764-1))*VLOOKUP($D3764,系数!$K$2:$O$7,3,0))</f>
        <v>0</v>
      </c>
      <c r="H3764" s="17">
        <f t="shared" si="117"/>
        <v>0</v>
      </c>
      <c r="I3764" s="17">
        <f>INT((VLOOKUP($C3764,装备数值,4,0)+VLOOKUP($C3764,装备数值,7,0)*($E3764-1))*VLOOKUP($D3764,系数!$K$2:$O$7,4,0))</f>
        <v>0</v>
      </c>
      <c r="J3764" s="17">
        <f>INT((VLOOKUP($C3764,装备数值,4,0)+VLOOKUP($C3764,装备数值,7,0)*($E3764-1))*VLOOKUP($D3764,系数!$K$2:$O$7,5,0))</f>
        <v>0</v>
      </c>
      <c r="K3764" s="17">
        <f>INT(VLOOKUP(E3764,强化金币,2,1)*VLOOKUP(INDEX(装备!F:F,MATCH(属性!A3764,装备!A:A,0)),系数!$K$12:$M$15,3,0))</f>
        <v>16000</v>
      </c>
      <c r="L3764" s="17"/>
      <c r="M3764" s="17"/>
      <c r="N3764" s="17"/>
      <c r="O3764" s="17">
        <f>IF(E3764=1,"",VLOOKUP(E3764,系数!$S$2:$AB$12,MATCH(属性!C3764,评级,0),1))</f>
        <v>50</v>
      </c>
    </row>
    <row r="3765" spans="1:15" ht="17.25" thickBot="1" x14ac:dyDescent="0.4">
      <c r="A3765" s="17">
        <f t="shared" si="116"/>
        <v>7100032</v>
      </c>
      <c r="B3765" s="17" t="s">
        <v>51</v>
      </c>
      <c r="C3765" s="15">
        <f>INDEX(装备!G:G,MATCH(属性!A3765,装备!A:A,0))</f>
        <v>16</v>
      </c>
      <c r="D3765" s="15" t="str">
        <f>INDEX(装备!E:E,MATCH(属性!A3765,装备!A:A,0))</f>
        <v>helmet</v>
      </c>
      <c r="E3765" s="14">
        <v>43</v>
      </c>
      <c r="F3765" s="17">
        <f>INT((VLOOKUP($C3765,装备数值,2,0)+VLOOKUP($C3765,装备数值,5,0)*($E3765-1))*VLOOKUP($D3765,系数!$K$2:$O$7,2,0))</f>
        <v>3100</v>
      </c>
      <c r="G3765" s="17">
        <f>INT((VLOOKUP($C3765,装备数值,3,0)+VLOOKUP($C3765,装备数值,6,0)*($E3765-1))*VLOOKUP($D3765,系数!$K$2:$O$7,3,0))</f>
        <v>0</v>
      </c>
      <c r="H3765" s="17">
        <f t="shared" si="117"/>
        <v>0</v>
      </c>
      <c r="I3765" s="17">
        <f>INT((VLOOKUP($C3765,装备数值,4,0)+VLOOKUP($C3765,装备数值,7,0)*($E3765-1))*VLOOKUP($D3765,系数!$K$2:$O$7,4,0))</f>
        <v>0</v>
      </c>
      <c r="J3765" s="17">
        <f>INT((VLOOKUP($C3765,装备数值,4,0)+VLOOKUP($C3765,装备数值,7,0)*($E3765-1))*VLOOKUP($D3765,系数!$K$2:$O$7,5,0))</f>
        <v>0</v>
      </c>
      <c r="K3765" s="17">
        <f>INT(VLOOKUP(E3765,强化金币,2,1)*VLOOKUP(INDEX(装备!F:F,MATCH(属性!A3765,装备!A:A,0)),系数!$K$12:$M$15,3,0))</f>
        <v>18000</v>
      </c>
      <c r="L3765" s="17"/>
      <c r="M3765" s="17"/>
      <c r="N3765" s="17"/>
      <c r="O3765" s="17">
        <f>IF(E3765=1,"",VLOOKUP(E3765,系数!$S$2:$AB$12,MATCH(属性!C3765,评级,0),1))</f>
        <v>50</v>
      </c>
    </row>
    <row r="3766" spans="1:15" ht="17.25" thickBot="1" x14ac:dyDescent="0.4">
      <c r="A3766" s="17">
        <f t="shared" si="116"/>
        <v>7100032</v>
      </c>
      <c r="B3766" s="17" t="s">
        <v>51</v>
      </c>
      <c r="C3766" s="15">
        <f>INDEX(装备!G:G,MATCH(属性!A3766,装备!A:A,0))</f>
        <v>16</v>
      </c>
      <c r="D3766" s="15" t="str">
        <f>INDEX(装备!E:E,MATCH(属性!A3766,装备!A:A,0))</f>
        <v>helmet</v>
      </c>
      <c r="E3766" s="14">
        <v>44</v>
      </c>
      <c r="F3766" s="17">
        <f>INT((VLOOKUP($C3766,装备数值,2,0)+VLOOKUP($C3766,装备数值,5,0)*($E3766-1))*VLOOKUP($D3766,系数!$K$2:$O$7,2,0))</f>
        <v>3150</v>
      </c>
      <c r="G3766" s="17">
        <f>INT((VLOOKUP($C3766,装备数值,3,0)+VLOOKUP($C3766,装备数值,6,0)*($E3766-1))*VLOOKUP($D3766,系数!$K$2:$O$7,3,0))</f>
        <v>0</v>
      </c>
      <c r="H3766" s="17">
        <f t="shared" si="117"/>
        <v>0</v>
      </c>
      <c r="I3766" s="17">
        <f>INT((VLOOKUP($C3766,装备数值,4,0)+VLOOKUP($C3766,装备数值,7,0)*($E3766-1))*VLOOKUP($D3766,系数!$K$2:$O$7,4,0))</f>
        <v>0</v>
      </c>
      <c r="J3766" s="17">
        <f>INT((VLOOKUP($C3766,装备数值,4,0)+VLOOKUP($C3766,装备数值,7,0)*($E3766-1))*VLOOKUP($D3766,系数!$K$2:$O$7,5,0))</f>
        <v>0</v>
      </c>
      <c r="K3766" s="17">
        <f>INT(VLOOKUP(E3766,强化金币,2,1)*VLOOKUP(INDEX(装备!F:F,MATCH(属性!A3766,装备!A:A,0)),系数!$K$12:$M$15,3,0))</f>
        <v>20000</v>
      </c>
      <c r="L3766" s="17"/>
      <c r="M3766" s="17"/>
      <c r="N3766" s="17"/>
      <c r="O3766" s="17">
        <f>IF(E3766=1,"",VLOOKUP(E3766,系数!$S$2:$AB$12,MATCH(属性!C3766,评级,0),1))</f>
        <v>50</v>
      </c>
    </row>
    <row r="3767" spans="1:15" ht="17.25" thickBot="1" x14ac:dyDescent="0.4">
      <c r="A3767" s="17">
        <f t="shared" si="116"/>
        <v>7100032</v>
      </c>
      <c r="B3767" s="17" t="s">
        <v>51</v>
      </c>
      <c r="C3767" s="15">
        <f>INDEX(装备!G:G,MATCH(属性!A3767,装备!A:A,0))</f>
        <v>16</v>
      </c>
      <c r="D3767" s="15" t="str">
        <f>INDEX(装备!E:E,MATCH(属性!A3767,装备!A:A,0))</f>
        <v>helmet</v>
      </c>
      <c r="E3767" s="14">
        <v>45</v>
      </c>
      <c r="F3767" s="17">
        <f>INT((VLOOKUP($C3767,装备数值,2,0)+VLOOKUP($C3767,装备数值,5,0)*($E3767-1))*VLOOKUP($D3767,系数!$K$2:$O$7,2,0))</f>
        <v>3200</v>
      </c>
      <c r="G3767" s="17">
        <f>INT((VLOOKUP($C3767,装备数值,3,0)+VLOOKUP($C3767,装备数值,6,0)*($E3767-1))*VLOOKUP($D3767,系数!$K$2:$O$7,3,0))</f>
        <v>0</v>
      </c>
      <c r="H3767" s="17">
        <f t="shared" si="117"/>
        <v>0</v>
      </c>
      <c r="I3767" s="17">
        <f>INT((VLOOKUP($C3767,装备数值,4,0)+VLOOKUP($C3767,装备数值,7,0)*($E3767-1))*VLOOKUP($D3767,系数!$K$2:$O$7,4,0))</f>
        <v>0</v>
      </c>
      <c r="J3767" s="17">
        <f>INT((VLOOKUP($C3767,装备数值,4,0)+VLOOKUP($C3767,装备数值,7,0)*($E3767-1))*VLOOKUP($D3767,系数!$K$2:$O$7,5,0))</f>
        <v>0</v>
      </c>
      <c r="K3767" s="17">
        <f>INT(VLOOKUP(E3767,强化金币,2,1)*VLOOKUP(INDEX(装备!F:F,MATCH(属性!A3767,装备!A:A,0)),系数!$K$12:$M$15,3,0))</f>
        <v>22000</v>
      </c>
      <c r="L3767" s="17"/>
      <c r="M3767" s="17"/>
      <c r="N3767" s="17"/>
      <c r="O3767" s="17">
        <f>IF(E3767=1,"",VLOOKUP(E3767,系数!$S$2:$AB$12,MATCH(属性!C3767,评级,0),1))</f>
        <v>50</v>
      </c>
    </row>
    <row r="3768" spans="1:15" ht="17.25" thickBot="1" x14ac:dyDescent="0.4">
      <c r="A3768" s="17">
        <f t="shared" si="116"/>
        <v>7100032</v>
      </c>
      <c r="B3768" s="17" t="s">
        <v>51</v>
      </c>
      <c r="C3768" s="15">
        <f>INDEX(装备!G:G,MATCH(属性!A3768,装备!A:A,0))</f>
        <v>16</v>
      </c>
      <c r="D3768" s="15" t="str">
        <f>INDEX(装备!E:E,MATCH(属性!A3768,装备!A:A,0))</f>
        <v>helmet</v>
      </c>
      <c r="E3768" s="14">
        <v>46</v>
      </c>
      <c r="F3768" s="17">
        <f>INT((VLOOKUP($C3768,装备数值,2,0)+VLOOKUP($C3768,装备数值,5,0)*($E3768-1))*VLOOKUP($D3768,系数!$K$2:$O$7,2,0))</f>
        <v>3250</v>
      </c>
      <c r="G3768" s="17">
        <f>INT((VLOOKUP($C3768,装备数值,3,0)+VLOOKUP($C3768,装备数值,6,0)*($E3768-1))*VLOOKUP($D3768,系数!$K$2:$O$7,3,0))</f>
        <v>0</v>
      </c>
      <c r="H3768" s="17">
        <f t="shared" si="117"/>
        <v>0</v>
      </c>
      <c r="I3768" s="17">
        <f>INT((VLOOKUP($C3768,装备数值,4,0)+VLOOKUP($C3768,装备数值,7,0)*($E3768-1))*VLOOKUP($D3768,系数!$K$2:$O$7,4,0))</f>
        <v>0</v>
      </c>
      <c r="J3768" s="17">
        <f>INT((VLOOKUP($C3768,装备数值,4,0)+VLOOKUP($C3768,装备数值,7,0)*($E3768-1))*VLOOKUP($D3768,系数!$K$2:$O$7,5,0))</f>
        <v>0</v>
      </c>
      <c r="K3768" s="17">
        <f>INT(VLOOKUP(E3768,强化金币,2,1)*VLOOKUP(INDEX(装备!F:F,MATCH(属性!A3768,装备!A:A,0)),系数!$K$12:$M$15,3,0))</f>
        <v>24000</v>
      </c>
      <c r="L3768" s="17"/>
      <c r="M3768" s="17"/>
      <c r="N3768" s="17"/>
      <c r="O3768" s="17">
        <f>IF(E3768=1,"",VLOOKUP(E3768,系数!$S$2:$AB$12,MATCH(属性!C3768,评级,0),1))</f>
        <v>50</v>
      </c>
    </row>
    <row r="3769" spans="1:15" ht="17.25" thickBot="1" x14ac:dyDescent="0.4">
      <c r="A3769" s="17">
        <f t="shared" si="116"/>
        <v>7100032</v>
      </c>
      <c r="B3769" s="17" t="s">
        <v>51</v>
      </c>
      <c r="C3769" s="15">
        <f>INDEX(装备!G:G,MATCH(属性!A3769,装备!A:A,0))</f>
        <v>16</v>
      </c>
      <c r="D3769" s="15" t="str">
        <f>INDEX(装备!E:E,MATCH(属性!A3769,装备!A:A,0))</f>
        <v>helmet</v>
      </c>
      <c r="E3769" s="14">
        <v>47</v>
      </c>
      <c r="F3769" s="17">
        <f>INT((VLOOKUP($C3769,装备数值,2,0)+VLOOKUP($C3769,装备数值,5,0)*($E3769-1))*VLOOKUP($D3769,系数!$K$2:$O$7,2,0))</f>
        <v>3300</v>
      </c>
      <c r="G3769" s="17">
        <f>INT((VLOOKUP($C3769,装备数值,3,0)+VLOOKUP($C3769,装备数值,6,0)*($E3769-1))*VLOOKUP($D3769,系数!$K$2:$O$7,3,0))</f>
        <v>0</v>
      </c>
      <c r="H3769" s="17">
        <f t="shared" si="117"/>
        <v>0</v>
      </c>
      <c r="I3769" s="17">
        <f>INT((VLOOKUP($C3769,装备数值,4,0)+VLOOKUP($C3769,装备数值,7,0)*($E3769-1))*VLOOKUP($D3769,系数!$K$2:$O$7,4,0))</f>
        <v>0</v>
      </c>
      <c r="J3769" s="17">
        <f>INT((VLOOKUP($C3769,装备数值,4,0)+VLOOKUP($C3769,装备数值,7,0)*($E3769-1))*VLOOKUP($D3769,系数!$K$2:$O$7,5,0))</f>
        <v>0</v>
      </c>
      <c r="K3769" s="17">
        <f>INT(VLOOKUP(E3769,强化金币,2,1)*VLOOKUP(INDEX(装备!F:F,MATCH(属性!A3769,装备!A:A,0)),系数!$K$12:$M$15,3,0))</f>
        <v>26000</v>
      </c>
      <c r="L3769" s="17"/>
      <c r="M3769" s="17"/>
      <c r="N3769" s="17"/>
      <c r="O3769" s="17">
        <f>IF(E3769=1,"",VLOOKUP(E3769,系数!$S$2:$AB$12,MATCH(属性!C3769,评级,0),1))</f>
        <v>50</v>
      </c>
    </row>
    <row r="3770" spans="1:15" ht="17.25" thickBot="1" x14ac:dyDescent="0.4">
      <c r="A3770" s="17">
        <f t="shared" si="116"/>
        <v>7100032</v>
      </c>
      <c r="B3770" s="17" t="s">
        <v>51</v>
      </c>
      <c r="C3770" s="15">
        <f>INDEX(装备!G:G,MATCH(属性!A3770,装备!A:A,0))</f>
        <v>16</v>
      </c>
      <c r="D3770" s="15" t="str">
        <f>INDEX(装备!E:E,MATCH(属性!A3770,装备!A:A,0))</f>
        <v>helmet</v>
      </c>
      <c r="E3770" s="14">
        <v>48</v>
      </c>
      <c r="F3770" s="17">
        <f>INT((VLOOKUP($C3770,装备数值,2,0)+VLOOKUP($C3770,装备数值,5,0)*($E3770-1))*VLOOKUP($D3770,系数!$K$2:$O$7,2,0))</f>
        <v>3350</v>
      </c>
      <c r="G3770" s="17">
        <f>INT((VLOOKUP($C3770,装备数值,3,0)+VLOOKUP($C3770,装备数值,6,0)*($E3770-1))*VLOOKUP($D3770,系数!$K$2:$O$7,3,0))</f>
        <v>0</v>
      </c>
      <c r="H3770" s="17">
        <f t="shared" si="117"/>
        <v>0</v>
      </c>
      <c r="I3770" s="17">
        <f>INT((VLOOKUP($C3770,装备数值,4,0)+VLOOKUP($C3770,装备数值,7,0)*($E3770-1))*VLOOKUP($D3770,系数!$K$2:$O$7,4,0))</f>
        <v>0</v>
      </c>
      <c r="J3770" s="17">
        <f>INT((VLOOKUP($C3770,装备数值,4,0)+VLOOKUP($C3770,装备数值,7,0)*($E3770-1))*VLOOKUP($D3770,系数!$K$2:$O$7,5,0))</f>
        <v>0</v>
      </c>
      <c r="K3770" s="17">
        <f>INT(VLOOKUP(E3770,强化金币,2,1)*VLOOKUP(INDEX(装备!F:F,MATCH(属性!A3770,装备!A:A,0)),系数!$K$12:$M$15,3,0))</f>
        <v>28000</v>
      </c>
      <c r="L3770" s="17"/>
      <c r="M3770" s="17"/>
      <c r="N3770" s="17"/>
      <c r="O3770" s="17">
        <f>IF(E3770=1,"",VLOOKUP(E3770,系数!$S$2:$AB$12,MATCH(属性!C3770,评级,0),1))</f>
        <v>50</v>
      </c>
    </row>
    <row r="3771" spans="1:15" ht="17.25" thickBot="1" x14ac:dyDescent="0.4">
      <c r="A3771" s="17">
        <f t="shared" si="116"/>
        <v>7100032</v>
      </c>
      <c r="B3771" s="17" t="s">
        <v>51</v>
      </c>
      <c r="C3771" s="15">
        <f>INDEX(装备!G:G,MATCH(属性!A3771,装备!A:A,0))</f>
        <v>16</v>
      </c>
      <c r="D3771" s="15" t="str">
        <f>INDEX(装备!E:E,MATCH(属性!A3771,装备!A:A,0))</f>
        <v>helmet</v>
      </c>
      <c r="E3771" s="14">
        <v>49</v>
      </c>
      <c r="F3771" s="17">
        <f>INT((VLOOKUP($C3771,装备数值,2,0)+VLOOKUP($C3771,装备数值,5,0)*($E3771-1))*VLOOKUP($D3771,系数!$K$2:$O$7,2,0))</f>
        <v>3400</v>
      </c>
      <c r="G3771" s="17">
        <f>INT((VLOOKUP($C3771,装备数值,3,0)+VLOOKUP($C3771,装备数值,6,0)*($E3771-1))*VLOOKUP($D3771,系数!$K$2:$O$7,3,0))</f>
        <v>0</v>
      </c>
      <c r="H3771" s="17">
        <f t="shared" si="117"/>
        <v>0</v>
      </c>
      <c r="I3771" s="17">
        <f>INT((VLOOKUP($C3771,装备数值,4,0)+VLOOKUP($C3771,装备数值,7,0)*($E3771-1))*VLOOKUP($D3771,系数!$K$2:$O$7,4,0))</f>
        <v>0</v>
      </c>
      <c r="J3771" s="17">
        <f>INT((VLOOKUP($C3771,装备数值,4,0)+VLOOKUP($C3771,装备数值,7,0)*($E3771-1))*VLOOKUP($D3771,系数!$K$2:$O$7,5,0))</f>
        <v>0</v>
      </c>
      <c r="K3771" s="17">
        <f>INT(VLOOKUP(E3771,强化金币,2,1)*VLOOKUP(INDEX(装备!F:F,MATCH(属性!A3771,装备!A:A,0)),系数!$K$12:$M$15,3,0))</f>
        <v>30000</v>
      </c>
      <c r="L3771" s="17"/>
      <c r="M3771" s="17"/>
      <c r="N3771" s="17"/>
      <c r="O3771" s="17">
        <f>IF(E3771=1,"",VLOOKUP(E3771,系数!$S$2:$AB$12,MATCH(属性!C3771,评级,0),1))</f>
        <v>50</v>
      </c>
    </row>
    <row r="3772" spans="1:15" ht="17.25" thickBot="1" x14ac:dyDescent="0.4">
      <c r="A3772" s="17">
        <f t="shared" ref="A3772:A3835" si="118">A3652+1</f>
        <v>7100032</v>
      </c>
      <c r="B3772" s="17" t="s">
        <v>51</v>
      </c>
      <c r="C3772" s="15">
        <f>INDEX(装备!G:G,MATCH(属性!A3772,装备!A:A,0))</f>
        <v>16</v>
      </c>
      <c r="D3772" s="15" t="str">
        <f>INDEX(装备!E:E,MATCH(属性!A3772,装备!A:A,0))</f>
        <v>helmet</v>
      </c>
      <c r="E3772" s="14">
        <v>50</v>
      </c>
      <c r="F3772" s="17">
        <f>INT((VLOOKUP($C3772,装备数值,2,0)+VLOOKUP($C3772,装备数值,5,0)*($E3772-1))*VLOOKUP($D3772,系数!$K$2:$O$7,2,0))</f>
        <v>3450</v>
      </c>
      <c r="G3772" s="17">
        <f>INT((VLOOKUP($C3772,装备数值,3,0)+VLOOKUP($C3772,装备数值,6,0)*($E3772-1))*VLOOKUP($D3772,系数!$K$2:$O$7,3,0))</f>
        <v>0</v>
      </c>
      <c r="H3772" s="17">
        <f t="shared" si="117"/>
        <v>0</v>
      </c>
      <c r="I3772" s="17">
        <f>INT((VLOOKUP($C3772,装备数值,4,0)+VLOOKUP($C3772,装备数值,7,0)*($E3772-1))*VLOOKUP($D3772,系数!$K$2:$O$7,4,0))</f>
        <v>0</v>
      </c>
      <c r="J3772" s="17">
        <f>INT((VLOOKUP($C3772,装备数值,4,0)+VLOOKUP($C3772,装备数值,7,0)*($E3772-1))*VLOOKUP($D3772,系数!$K$2:$O$7,5,0))</f>
        <v>0</v>
      </c>
      <c r="K3772" s="17">
        <f>INT(VLOOKUP(E3772,强化金币,2,1)*VLOOKUP(INDEX(装备!F:F,MATCH(属性!A3772,装备!A:A,0)),系数!$K$12:$M$15,3,0))</f>
        <v>32000</v>
      </c>
      <c r="L3772" s="17"/>
      <c r="M3772" s="17"/>
      <c r="N3772" s="17"/>
      <c r="O3772" s="17">
        <f>IF(E3772=1,"",VLOOKUP(E3772,系数!$S$2:$AB$12,MATCH(属性!C3772,评级,0),1))</f>
        <v>60</v>
      </c>
    </row>
    <row r="3773" spans="1:15" ht="17.25" thickBot="1" x14ac:dyDescent="0.4">
      <c r="A3773" s="17">
        <f t="shared" si="118"/>
        <v>7100032</v>
      </c>
      <c r="B3773" s="17" t="s">
        <v>51</v>
      </c>
      <c r="C3773" s="15">
        <f>INDEX(装备!G:G,MATCH(属性!A3773,装备!A:A,0))</f>
        <v>16</v>
      </c>
      <c r="D3773" s="15" t="str">
        <f>INDEX(装备!E:E,MATCH(属性!A3773,装备!A:A,0))</f>
        <v>helmet</v>
      </c>
      <c r="E3773" s="14">
        <v>51</v>
      </c>
      <c r="F3773" s="17">
        <f>INT((VLOOKUP($C3773,装备数值,2,0)+VLOOKUP($C3773,装备数值,5,0)*($E3773-1))*VLOOKUP($D3773,系数!$K$2:$O$7,2,0))</f>
        <v>3500</v>
      </c>
      <c r="G3773" s="17">
        <f>INT((VLOOKUP($C3773,装备数值,3,0)+VLOOKUP($C3773,装备数值,6,0)*($E3773-1))*VLOOKUP($D3773,系数!$K$2:$O$7,3,0))</f>
        <v>0</v>
      </c>
      <c r="H3773" s="17">
        <f t="shared" si="117"/>
        <v>0</v>
      </c>
      <c r="I3773" s="17">
        <f>INT((VLOOKUP($C3773,装备数值,4,0)+VLOOKUP($C3773,装备数值,7,0)*($E3773-1))*VLOOKUP($D3773,系数!$K$2:$O$7,4,0))</f>
        <v>0</v>
      </c>
      <c r="J3773" s="17">
        <f>INT((VLOOKUP($C3773,装备数值,4,0)+VLOOKUP($C3773,装备数值,7,0)*($E3773-1))*VLOOKUP($D3773,系数!$K$2:$O$7,5,0))</f>
        <v>0</v>
      </c>
      <c r="K3773" s="17">
        <f>INT(VLOOKUP(E3773,强化金币,2,1)*VLOOKUP(INDEX(装备!F:F,MATCH(属性!A3773,装备!A:A,0)),系数!$K$12:$M$15,3,0))</f>
        <v>34000</v>
      </c>
      <c r="L3773" s="17"/>
      <c r="M3773" s="17"/>
      <c r="N3773" s="17"/>
      <c r="O3773" s="17">
        <f>IF(E3773=1,"",VLOOKUP(E3773,系数!$S$2:$AB$12,MATCH(属性!C3773,评级,0),1))</f>
        <v>60</v>
      </c>
    </row>
    <row r="3774" spans="1:15" ht="17.25" thickBot="1" x14ac:dyDescent="0.4">
      <c r="A3774" s="17">
        <f t="shared" si="118"/>
        <v>7100032</v>
      </c>
      <c r="B3774" s="17" t="s">
        <v>51</v>
      </c>
      <c r="C3774" s="15">
        <f>INDEX(装备!G:G,MATCH(属性!A3774,装备!A:A,0))</f>
        <v>16</v>
      </c>
      <c r="D3774" s="15" t="str">
        <f>INDEX(装备!E:E,MATCH(属性!A3774,装备!A:A,0))</f>
        <v>helmet</v>
      </c>
      <c r="E3774" s="14">
        <v>52</v>
      </c>
      <c r="F3774" s="17">
        <f>INT((VLOOKUP($C3774,装备数值,2,0)+VLOOKUP($C3774,装备数值,5,0)*($E3774-1))*VLOOKUP($D3774,系数!$K$2:$O$7,2,0))</f>
        <v>3550</v>
      </c>
      <c r="G3774" s="17">
        <f>INT((VLOOKUP($C3774,装备数值,3,0)+VLOOKUP($C3774,装备数值,6,0)*($E3774-1))*VLOOKUP($D3774,系数!$K$2:$O$7,3,0))</f>
        <v>0</v>
      </c>
      <c r="H3774" s="17">
        <f t="shared" si="117"/>
        <v>0</v>
      </c>
      <c r="I3774" s="17">
        <f>INT((VLOOKUP($C3774,装备数值,4,0)+VLOOKUP($C3774,装备数值,7,0)*($E3774-1))*VLOOKUP($D3774,系数!$K$2:$O$7,4,0))</f>
        <v>0</v>
      </c>
      <c r="J3774" s="17">
        <f>INT((VLOOKUP($C3774,装备数值,4,0)+VLOOKUP($C3774,装备数值,7,0)*($E3774-1))*VLOOKUP($D3774,系数!$K$2:$O$7,5,0))</f>
        <v>0</v>
      </c>
      <c r="K3774" s="17">
        <f>INT(VLOOKUP(E3774,强化金币,2,1)*VLOOKUP(INDEX(装备!F:F,MATCH(属性!A3774,装备!A:A,0)),系数!$K$12:$M$15,3,0))</f>
        <v>36000</v>
      </c>
      <c r="L3774" s="17"/>
      <c r="M3774" s="17"/>
      <c r="N3774" s="17"/>
      <c r="O3774" s="17">
        <f>IF(E3774=1,"",VLOOKUP(E3774,系数!$S$2:$AB$12,MATCH(属性!C3774,评级,0),1))</f>
        <v>60</v>
      </c>
    </row>
    <row r="3775" spans="1:15" ht="17.25" thickBot="1" x14ac:dyDescent="0.4">
      <c r="A3775" s="17">
        <f t="shared" si="118"/>
        <v>7100032</v>
      </c>
      <c r="B3775" s="17" t="s">
        <v>51</v>
      </c>
      <c r="C3775" s="15">
        <f>INDEX(装备!G:G,MATCH(属性!A3775,装备!A:A,0))</f>
        <v>16</v>
      </c>
      <c r="D3775" s="15" t="str">
        <f>INDEX(装备!E:E,MATCH(属性!A3775,装备!A:A,0))</f>
        <v>helmet</v>
      </c>
      <c r="E3775" s="14">
        <v>53</v>
      </c>
      <c r="F3775" s="17">
        <f>INT((VLOOKUP($C3775,装备数值,2,0)+VLOOKUP($C3775,装备数值,5,0)*($E3775-1))*VLOOKUP($D3775,系数!$K$2:$O$7,2,0))</f>
        <v>3600</v>
      </c>
      <c r="G3775" s="17">
        <f>INT((VLOOKUP($C3775,装备数值,3,0)+VLOOKUP($C3775,装备数值,6,0)*($E3775-1))*VLOOKUP($D3775,系数!$K$2:$O$7,3,0))</f>
        <v>0</v>
      </c>
      <c r="H3775" s="17">
        <f t="shared" si="117"/>
        <v>0</v>
      </c>
      <c r="I3775" s="17">
        <f>INT((VLOOKUP($C3775,装备数值,4,0)+VLOOKUP($C3775,装备数值,7,0)*($E3775-1))*VLOOKUP($D3775,系数!$K$2:$O$7,4,0))</f>
        <v>0</v>
      </c>
      <c r="J3775" s="17">
        <f>INT((VLOOKUP($C3775,装备数值,4,0)+VLOOKUP($C3775,装备数值,7,0)*($E3775-1))*VLOOKUP($D3775,系数!$K$2:$O$7,5,0))</f>
        <v>0</v>
      </c>
      <c r="K3775" s="17">
        <f>INT(VLOOKUP(E3775,强化金币,2,1)*VLOOKUP(INDEX(装备!F:F,MATCH(属性!A3775,装备!A:A,0)),系数!$K$12:$M$15,3,0))</f>
        <v>38000</v>
      </c>
      <c r="L3775" s="17"/>
      <c r="M3775" s="17"/>
      <c r="N3775" s="17"/>
      <c r="O3775" s="17">
        <f>IF(E3775=1,"",VLOOKUP(E3775,系数!$S$2:$AB$12,MATCH(属性!C3775,评级,0),1))</f>
        <v>60</v>
      </c>
    </row>
    <row r="3776" spans="1:15" ht="17.25" thickBot="1" x14ac:dyDescent="0.4">
      <c r="A3776" s="17">
        <f t="shared" si="118"/>
        <v>7100032</v>
      </c>
      <c r="B3776" s="17" t="s">
        <v>51</v>
      </c>
      <c r="C3776" s="15">
        <f>INDEX(装备!G:G,MATCH(属性!A3776,装备!A:A,0))</f>
        <v>16</v>
      </c>
      <c r="D3776" s="15" t="str">
        <f>INDEX(装备!E:E,MATCH(属性!A3776,装备!A:A,0))</f>
        <v>helmet</v>
      </c>
      <c r="E3776" s="14">
        <v>54</v>
      </c>
      <c r="F3776" s="17">
        <f>INT((VLOOKUP($C3776,装备数值,2,0)+VLOOKUP($C3776,装备数值,5,0)*($E3776-1))*VLOOKUP($D3776,系数!$K$2:$O$7,2,0))</f>
        <v>3650</v>
      </c>
      <c r="G3776" s="17">
        <f>INT((VLOOKUP($C3776,装备数值,3,0)+VLOOKUP($C3776,装备数值,6,0)*($E3776-1))*VLOOKUP($D3776,系数!$K$2:$O$7,3,0))</f>
        <v>0</v>
      </c>
      <c r="H3776" s="17">
        <f t="shared" si="117"/>
        <v>0</v>
      </c>
      <c r="I3776" s="17">
        <f>INT((VLOOKUP($C3776,装备数值,4,0)+VLOOKUP($C3776,装备数值,7,0)*($E3776-1))*VLOOKUP($D3776,系数!$K$2:$O$7,4,0))</f>
        <v>0</v>
      </c>
      <c r="J3776" s="17">
        <f>INT((VLOOKUP($C3776,装备数值,4,0)+VLOOKUP($C3776,装备数值,7,0)*($E3776-1))*VLOOKUP($D3776,系数!$K$2:$O$7,5,0))</f>
        <v>0</v>
      </c>
      <c r="K3776" s="17">
        <f>INT(VLOOKUP(E3776,强化金币,2,1)*VLOOKUP(INDEX(装备!F:F,MATCH(属性!A3776,装备!A:A,0)),系数!$K$12:$M$15,3,0))</f>
        <v>40000</v>
      </c>
      <c r="L3776" s="17"/>
      <c r="M3776" s="17"/>
      <c r="N3776" s="17"/>
      <c r="O3776" s="17">
        <f>IF(E3776=1,"",VLOOKUP(E3776,系数!$S$2:$AB$12,MATCH(属性!C3776,评级,0),1))</f>
        <v>60</v>
      </c>
    </row>
    <row r="3777" spans="1:15" ht="17.25" thickBot="1" x14ac:dyDescent="0.4">
      <c r="A3777" s="17">
        <f t="shared" si="118"/>
        <v>7100032</v>
      </c>
      <c r="B3777" s="17" t="s">
        <v>51</v>
      </c>
      <c r="C3777" s="15">
        <f>INDEX(装备!G:G,MATCH(属性!A3777,装备!A:A,0))</f>
        <v>16</v>
      </c>
      <c r="D3777" s="15" t="str">
        <f>INDEX(装备!E:E,MATCH(属性!A3777,装备!A:A,0))</f>
        <v>helmet</v>
      </c>
      <c r="E3777" s="14">
        <v>55</v>
      </c>
      <c r="F3777" s="17">
        <f>INT((VLOOKUP($C3777,装备数值,2,0)+VLOOKUP($C3777,装备数值,5,0)*($E3777-1))*VLOOKUP($D3777,系数!$K$2:$O$7,2,0))</f>
        <v>3700</v>
      </c>
      <c r="G3777" s="17">
        <f>INT((VLOOKUP($C3777,装备数值,3,0)+VLOOKUP($C3777,装备数值,6,0)*($E3777-1))*VLOOKUP($D3777,系数!$K$2:$O$7,3,0))</f>
        <v>0</v>
      </c>
      <c r="H3777" s="17">
        <f t="shared" si="117"/>
        <v>0</v>
      </c>
      <c r="I3777" s="17">
        <f>INT((VLOOKUP($C3777,装备数值,4,0)+VLOOKUP($C3777,装备数值,7,0)*($E3777-1))*VLOOKUP($D3777,系数!$K$2:$O$7,4,0))</f>
        <v>0</v>
      </c>
      <c r="J3777" s="17">
        <f>INT((VLOOKUP($C3777,装备数值,4,0)+VLOOKUP($C3777,装备数值,7,0)*($E3777-1))*VLOOKUP($D3777,系数!$K$2:$O$7,5,0))</f>
        <v>0</v>
      </c>
      <c r="K3777" s="17">
        <f>INT(VLOOKUP(E3777,强化金币,2,1)*VLOOKUP(INDEX(装备!F:F,MATCH(属性!A3777,装备!A:A,0)),系数!$K$12:$M$15,3,0))</f>
        <v>42000</v>
      </c>
      <c r="L3777" s="17"/>
      <c r="M3777" s="17"/>
      <c r="N3777" s="17"/>
      <c r="O3777" s="17">
        <f>IF(E3777=1,"",VLOOKUP(E3777,系数!$S$2:$AB$12,MATCH(属性!C3777,评级,0),1))</f>
        <v>60</v>
      </c>
    </row>
    <row r="3778" spans="1:15" ht="17.25" thickBot="1" x14ac:dyDescent="0.4">
      <c r="A3778" s="17">
        <f t="shared" si="118"/>
        <v>7100032</v>
      </c>
      <c r="B3778" s="17" t="s">
        <v>51</v>
      </c>
      <c r="C3778" s="15">
        <f>INDEX(装备!G:G,MATCH(属性!A3778,装备!A:A,0))</f>
        <v>16</v>
      </c>
      <c r="D3778" s="15" t="str">
        <f>INDEX(装备!E:E,MATCH(属性!A3778,装备!A:A,0))</f>
        <v>helmet</v>
      </c>
      <c r="E3778" s="14">
        <v>56</v>
      </c>
      <c r="F3778" s="17">
        <f>INT((VLOOKUP($C3778,装备数值,2,0)+VLOOKUP($C3778,装备数值,5,0)*($E3778-1))*VLOOKUP($D3778,系数!$K$2:$O$7,2,0))</f>
        <v>3750</v>
      </c>
      <c r="G3778" s="17">
        <f>INT((VLOOKUP($C3778,装备数值,3,0)+VLOOKUP($C3778,装备数值,6,0)*($E3778-1))*VLOOKUP($D3778,系数!$K$2:$O$7,3,0))</f>
        <v>0</v>
      </c>
      <c r="H3778" s="17">
        <f t="shared" si="117"/>
        <v>0</v>
      </c>
      <c r="I3778" s="17">
        <f>INT((VLOOKUP($C3778,装备数值,4,0)+VLOOKUP($C3778,装备数值,7,0)*($E3778-1))*VLOOKUP($D3778,系数!$K$2:$O$7,4,0))</f>
        <v>0</v>
      </c>
      <c r="J3778" s="17">
        <f>INT((VLOOKUP($C3778,装备数值,4,0)+VLOOKUP($C3778,装备数值,7,0)*($E3778-1))*VLOOKUP($D3778,系数!$K$2:$O$7,5,0))</f>
        <v>0</v>
      </c>
      <c r="K3778" s="17">
        <f>INT(VLOOKUP(E3778,强化金币,2,1)*VLOOKUP(INDEX(装备!F:F,MATCH(属性!A3778,装备!A:A,0)),系数!$K$12:$M$15,3,0))</f>
        <v>44000</v>
      </c>
      <c r="L3778" s="17"/>
      <c r="M3778" s="17"/>
      <c r="N3778" s="17"/>
      <c r="O3778" s="17">
        <f>IF(E3778=1,"",VLOOKUP(E3778,系数!$S$2:$AB$12,MATCH(属性!C3778,评级,0),1))</f>
        <v>60</v>
      </c>
    </row>
    <row r="3779" spans="1:15" ht="17.25" thickBot="1" x14ac:dyDescent="0.4">
      <c r="A3779" s="17">
        <f t="shared" si="118"/>
        <v>7100032</v>
      </c>
      <c r="B3779" s="17" t="s">
        <v>51</v>
      </c>
      <c r="C3779" s="15">
        <f>INDEX(装备!G:G,MATCH(属性!A3779,装备!A:A,0))</f>
        <v>16</v>
      </c>
      <c r="D3779" s="15" t="str">
        <f>INDEX(装备!E:E,MATCH(属性!A3779,装备!A:A,0))</f>
        <v>helmet</v>
      </c>
      <c r="E3779" s="14">
        <v>57</v>
      </c>
      <c r="F3779" s="17">
        <f>INT((VLOOKUP($C3779,装备数值,2,0)+VLOOKUP($C3779,装备数值,5,0)*($E3779-1))*VLOOKUP($D3779,系数!$K$2:$O$7,2,0))</f>
        <v>3800</v>
      </c>
      <c r="G3779" s="17">
        <f>INT((VLOOKUP($C3779,装备数值,3,0)+VLOOKUP($C3779,装备数值,6,0)*($E3779-1))*VLOOKUP($D3779,系数!$K$2:$O$7,3,0))</f>
        <v>0</v>
      </c>
      <c r="H3779" s="17">
        <f t="shared" si="117"/>
        <v>0</v>
      </c>
      <c r="I3779" s="17">
        <f>INT((VLOOKUP($C3779,装备数值,4,0)+VLOOKUP($C3779,装备数值,7,0)*($E3779-1))*VLOOKUP($D3779,系数!$K$2:$O$7,4,0))</f>
        <v>0</v>
      </c>
      <c r="J3779" s="17">
        <f>INT((VLOOKUP($C3779,装备数值,4,0)+VLOOKUP($C3779,装备数值,7,0)*($E3779-1))*VLOOKUP($D3779,系数!$K$2:$O$7,5,0))</f>
        <v>0</v>
      </c>
      <c r="K3779" s="17">
        <f>INT(VLOOKUP(E3779,强化金币,2,1)*VLOOKUP(INDEX(装备!F:F,MATCH(属性!A3779,装备!A:A,0)),系数!$K$12:$M$15,3,0))</f>
        <v>46000</v>
      </c>
      <c r="L3779" s="17"/>
      <c r="M3779" s="17"/>
      <c r="N3779" s="17"/>
      <c r="O3779" s="17">
        <f>IF(E3779=1,"",VLOOKUP(E3779,系数!$S$2:$AB$12,MATCH(属性!C3779,评级,0),1))</f>
        <v>60</v>
      </c>
    </row>
    <row r="3780" spans="1:15" ht="17.25" thickBot="1" x14ac:dyDescent="0.4">
      <c r="A3780" s="17">
        <f t="shared" si="118"/>
        <v>7100032</v>
      </c>
      <c r="B3780" s="17" t="s">
        <v>51</v>
      </c>
      <c r="C3780" s="15">
        <f>INDEX(装备!G:G,MATCH(属性!A3780,装备!A:A,0))</f>
        <v>16</v>
      </c>
      <c r="D3780" s="15" t="str">
        <f>INDEX(装备!E:E,MATCH(属性!A3780,装备!A:A,0))</f>
        <v>helmet</v>
      </c>
      <c r="E3780" s="14">
        <v>58</v>
      </c>
      <c r="F3780" s="17">
        <f>INT((VLOOKUP($C3780,装备数值,2,0)+VLOOKUP($C3780,装备数值,5,0)*($E3780-1))*VLOOKUP($D3780,系数!$K$2:$O$7,2,0))</f>
        <v>3850</v>
      </c>
      <c r="G3780" s="17">
        <f>INT((VLOOKUP($C3780,装备数值,3,0)+VLOOKUP($C3780,装备数值,6,0)*($E3780-1))*VLOOKUP($D3780,系数!$K$2:$O$7,3,0))</f>
        <v>0</v>
      </c>
      <c r="H3780" s="17">
        <f t="shared" ref="H3780:H3843" si="119">G3780</f>
        <v>0</v>
      </c>
      <c r="I3780" s="17">
        <f>INT((VLOOKUP($C3780,装备数值,4,0)+VLOOKUP($C3780,装备数值,7,0)*($E3780-1))*VLOOKUP($D3780,系数!$K$2:$O$7,4,0))</f>
        <v>0</v>
      </c>
      <c r="J3780" s="17">
        <f>INT((VLOOKUP($C3780,装备数值,4,0)+VLOOKUP($C3780,装备数值,7,0)*($E3780-1))*VLOOKUP($D3780,系数!$K$2:$O$7,5,0))</f>
        <v>0</v>
      </c>
      <c r="K3780" s="17">
        <f>INT(VLOOKUP(E3780,强化金币,2,1)*VLOOKUP(INDEX(装备!F:F,MATCH(属性!A3780,装备!A:A,0)),系数!$K$12:$M$15,3,0))</f>
        <v>48000</v>
      </c>
      <c r="L3780" s="17"/>
      <c r="M3780" s="17"/>
      <c r="N3780" s="17"/>
      <c r="O3780" s="17">
        <f>IF(E3780=1,"",VLOOKUP(E3780,系数!$S$2:$AB$12,MATCH(属性!C3780,评级,0),1))</f>
        <v>60</v>
      </c>
    </row>
    <row r="3781" spans="1:15" ht="17.25" thickBot="1" x14ac:dyDescent="0.4">
      <c r="A3781" s="17">
        <f t="shared" si="118"/>
        <v>7100032</v>
      </c>
      <c r="B3781" s="17" t="s">
        <v>51</v>
      </c>
      <c r="C3781" s="15">
        <f>INDEX(装备!G:G,MATCH(属性!A3781,装备!A:A,0))</f>
        <v>16</v>
      </c>
      <c r="D3781" s="15" t="str">
        <f>INDEX(装备!E:E,MATCH(属性!A3781,装备!A:A,0))</f>
        <v>helmet</v>
      </c>
      <c r="E3781" s="14">
        <v>59</v>
      </c>
      <c r="F3781" s="17">
        <f>INT((VLOOKUP($C3781,装备数值,2,0)+VLOOKUP($C3781,装备数值,5,0)*($E3781-1))*VLOOKUP($D3781,系数!$K$2:$O$7,2,0))</f>
        <v>3900</v>
      </c>
      <c r="G3781" s="17">
        <f>INT((VLOOKUP($C3781,装备数值,3,0)+VLOOKUP($C3781,装备数值,6,0)*($E3781-1))*VLOOKUP($D3781,系数!$K$2:$O$7,3,0))</f>
        <v>0</v>
      </c>
      <c r="H3781" s="17">
        <f t="shared" si="119"/>
        <v>0</v>
      </c>
      <c r="I3781" s="17">
        <f>INT((VLOOKUP($C3781,装备数值,4,0)+VLOOKUP($C3781,装备数值,7,0)*($E3781-1))*VLOOKUP($D3781,系数!$K$2:$O$7,4,0))</f>
        <v>0</v>
      </c>
      <c r="J3781" s="17">
        <f>INT((VLOOKUP($C3781,装备数值,4,0)+VLOOKUP($C3781,装备数值,7,0)*($E3781-1))*VLOOKUP($D3781,系数!$K$2:$O$7,5,0))</f>
        <v>0</v>
      </c>
      <c r="K3781" s="17">
        <f>INT(VLOOKUP(E3781,强化金币,2,1)*VLOOKUP(INDEX(装备!F:F,MATCH(属性!A3781,装备!A:A,0)),系数!$K$12:$M$15,3,0))</f>
        <v>50000</v>
      </c>
      <c r="L3781" s="17"/>
      <c r="M3781" s="17"/>
      <c r="N3781" s="17"/>
      <c r="O3781" s="17">
        <f>IF(E3781=1,"",VLOOKUP(E3781,系数!$S$2:$AB$12,MATCH(属性!C3781,评级,0),1))</f>
        <v>60</v>
      </c>
    </row>
    <row r="3782" spans="1:15" ht="17.25" thickBot="1" x14ac:dyDescent="0.4">
      <c r="A3782" s="17">
        <f t="shared" si="118"/>
        <v>7100032</v>
      </c>
      <c r="B3782" s="17" t="s">
        <v>51</v>
      </c>
      <c r="C3782" s="15">
        <f>INDEX(装备!G:G,MATCH(属性!A3782,装备!A:A,0))</f>
        <v>16</v>
      </c>
      <c r="D3782" s="15" t="str">
        <f>INDEX(装备!E:E,MATCH(属性!A3782,装备!A:A,0))</f>
        <v>helmet</v>
      </c>
      <c r="E3782" s="14">
        <v>60</v>
      </c>
      <c r="F3782" s="17">
        <f>INT((VLOOKUP($C3782,装备数值,2,0)+VLOOKUP($C3782,装备数值,5,0)*($E3782-1))*VLOOKUP($D3782,系数!$K$2:$O$7,2,0))</f>
        <v>3950</v>
      </c>
      <c r="G3782" s="17">
        <f>INT((VLOOKUP($C3782,装备数值,3,0)+VLOOKUP($C3782,装备数值,6,0)*($E3782-1))*VLOOKUP($D3782,系数!$K$2:$O$7,3,0))</f>
        <v>0</v>
      </c>
      <c r="H3782" s="17">
        <f t="shared" si="119"/>
        <v>0</v>
      </c>
      <c r="I3782" s="17">
        <f>INT((VLOOKUP($C3782,装备数值,4,0)+VLOOKUP($C3782,装备数值,7,0)*($E3782-1))*VLOOKUP($D3782,系数!$K$2:$O$7,4,0))</f>
        <v>0</v>
      </c>
      <c r="J3782" s="17">
        <f>INT((VLOOKUP($C3782,装备数值,4,0)+VLOOKUP($C3782,装备数值,7,0)*($E3782-1))*VLOOKUP($D3782,系数!$K$2:$O$7,5,0))</f>
        <v>0</v>
      </c>
      <c r="K3782" s="17">
        <f>INT(VLOOKUP(E3782,强化金币,2,1)*VLOOKUP(INDEX(装备!F:F,MATCH(属性!A3782,装备!A:A,0)),系数!$K$12:$M$15,3,0))</f>
        <v>52500</v>
      </c>
      <c r="L3782" s="17"/>
      <c r="M3782" s="17"/>
      <c r="N3782" s="17"/>
      <c r="O3782" s="17">
        <f>IF(E3782=1,"",VLOOKUP(E3782,系数!$S$2:$AB$12,MATCH(属性!C3782,评级,0),1))</f>
        <v>70</v>
      </c>
    </row>
    <row r="3783" spans="1:15" ht="17.25" thickBot="1" x14ac:dyDescent="0.4">
      <c r="A3783" s="17">
        <f t="shared" si="118"/>
        <v>7100032</v>
      </c>
      <c r="B3783" s="17" t="s">
        <v>51</v>
      </c>
      <c r="C3783" s="15">
        <f>INDEX(装备!G:G,MATCH(属性!A3783,装备!A:A,0))</f>
        <v>16</v>
      </c>
      <c r="D3783" s="15" t="str">
        <f>INDEX(装备!E:E,MATCH(属性!A3783,装备!A:A,0))</f>
        <v>helmet</v>
      </c>
      <c r="E3783" s="14">
        <v>61</v>
      </c>
      <c r="F3783" s="17">
        <f>INT((VLOOKUP($C3783,装备数值,2,0)+VLOOKUP($C3783,装备数值,5,0)*($E3783-1))*VLOOKUP($D3783,系数!$K$2:$O$7,2,0))</f>
        <v>4000</v>
      </c>
      <c r="G3783" s="17">
        <f>INT((VLOOKUP($C3783,装备数值,3,0)+VLOOKUP($C3783,装备数值,6,0)*($E3783-1))*VLOOKUP($D3783,系数!$K$2:$O$7,3,0))</f>
        <v>0</v>
      </c>
      <c r="H3783" s="17">
        <f t="shared" si="119"/>
        <v>0</v>
      </c>
      <c r="I3783" s="17">
        <f>INT((VLOOKUP($C3783,装备数值,4,0)+VLOOKUP($C3783,装备数值,7,0)*($E3783-1))*VLOOKUP($D3783,系数!$K$2:$O$7,4,0))</f>
        <v>0</v>
      </c>
      <c r="J3783" s="17">
        <f>INT((VLOOKUP($C3783,装备数值,4,0)+VLOOKUP($C3783,装备数值,7,0)*($E3783-1))*VLOOKUP($D3783,系数!$K$2:$O$7,5,0))</f>
        <v>0</v>
      </c>
      <c r="K3783" s="17">
        <f>INT(VLOOKUP(E3783,强化金币,2,1)*VLOOKUP(INDEX(装备!F:F,MATCH(属性!A3783,装备!A:A,0)),系数!$K$12:$M$15,3,0))</f>
        <v>55000</v>
      </c>
      <c r="L3783" s="17"/>
      <c r="M3783" s="17"/>
      <c r="N3783" s="17"/>
      <c r="O3783" s="17">
        <f>IF(E3783=1,"",VLOOKUP(E3783,系数!$S$2:$AB$12,MATCH(属性!C3783,评级,0),1))</f>
        <v>70</v>
      </c>
    </row>
    <row r="3784" spans="1:15" ht="17.25" thickBot="1" x14ac:dyDescent="0.4">
      <c r="A3784" s="17">
        <f t="shared" si="118"/>
        <v>7100032</v>
      </c>
      <c r="B3784" s="17" t="s">
        <v>51</v>
      </c>
      <c r="C3784" s="15">
        <f>INDEX(装备!G:G,MATCH(属性!A3784,装备!A:A,0))</f>
        <v>16</v>
      </c>
      <c r="D3784" s="15" t="str">
        <f>INDEX(装备!E:E,MATCH(属性!A3784,装备!A:A,0))</f>
        <v>helmet</v>
      </c>
      <c r="E3784" s="14">
        <v>62</v>
      </c>
      <c r="F3784" s="17">
        <f>INT((VLOOKUP($C3784,装备数值,2,0)+VLOOKUP($C3784,装备数值,5,0)*($E3784-1))*VLOOKUP($D3784,系数!$K$2:$O$7,2,0))</f>
        <v>4050</v>
      </c>
      <c r="G3784" s="17">
        <f>INT((VLOOKUP($C3784,装备数值,3,0)+VLOOKUP($C3784,装备数值,6,0)*($E3784-1))*VLOOKUP($D3784,系数!$K$2:$O$7,3,0))</f>
        <v>0</v>
      </c>
      <c r="H3784" s="17">
        <f t="shared" si="119"/>
        <v>0</v>
      </c>
      <c r="I3784" s="17">
        <f>INT((VLOOKUP($C3784,装备数值,4,0)+VLOOKUP($C3784,装备数值,7,0)*($E3784-1))*VLOOKUP($D3784,系数!$K$2:$O$7,4,0))</f>
        <v>0</v>
      </c>
      <c r="J3784" s="17">
        <f>INT((VLOOKUP($C3784,装备数值,4,0)+VLOOKUP($C3784,装备数值,7,0)*($E3784-1))*VLOOKUP($D3784,系数!$K$2:$O$7,5,0))</f>
        <v>0</v>
      </c>
      <c r="K3784" s="17">
        <f>INT(VLOOKUP(E3784,强化金币,2,1)*VLOOKUP(INDEX(装备!F:F,MATCH(属性!A3784,装备!A:A,0)),系数!$K$12:$M$15,3,0))</f>
        <v>57500</v>
      </c>
      <c r="L3784" s="17"/>
      <c r="M3784" s="17"/>
      <c r="N3784" s="17"/>
      <c r="O3784" s="17">
        <f>IF(E3784=1,"",VLOOKUP(E3784,系数!$S$2:$AB$12,MATCH(属性!C3784,评级,0),1))</f>
        <v>70</v>
      </c>
    </row>
    <row r="3785" spans="1:15" ht="17.25" thickBot="1" x14ac:dyDescent="0.4">
      <c r="A3785" s="17">
        <f t="shared" si="118"/>
        <v>7100032</v>
      </c>
      <c r="B3785" s="17" t="s">
        <v>51</v>
      </c>
      <c r="C3785" s="15">
        <f>INDEX(装备!G:G,MATCH(属性!A3785,装备!A:A,0))</f>
        <v>16</v>
      </c>
      <c r="D3785" s="15" t="str">
        <f>INDEX(装备!E:E,MATCH(属性!A3785,装备!A:A,0))</f>
        <v>helmet</v>
      </c>
      <c r="E3785" s="14">
        <v>63</v>
      </c>
      <c r="F3785" s="17">
        <f>INT((VLOOKUP($C3785,装备数值,2,0)+VLOOKUP($C3785,装备数值,5,0)*($E3785-1))*VLOOKUP($D3785,系数!$K$2:$O$7,2,0))</f>
        <v>4100</v>
      </c>
      <c r="G3785" s="17">
        <f>INT((VLOOKUP($C3785,装备数值,3,0)+VLOOKUP($C3785,装备数值,6,0)*($E3785-1))*VLOOKUP($D3785,系数!$K$2:$O$7,3,0))</f>
        <v>0</v>
      </c>
      <c r="H3785" s="17">
        <f t="shared" si="119"/>
        <v>0</v>
      </c>
      <c r="I3785" s="17">
        <f>INT((VLOOKUP($C3785,装备数值,4,0)+VLOOKUP($C3785,装备数值,7,0)*($E3785-1))*VLOOKUP($D3785,系数!$K$2:$O$7,4,0))</f>
        <v>0</v>
      </c>
      <c r="J3785" s="17">
        <f>INT((VLOOKUP($C3785,装备数值,4,0)+VLOOKUP($C3785,装备数值,7,0)*($E3785-1))*VLOOKUP($D3785,系数!$K$2:$O$7,5,0))</f>
        <v>0</v>
      </c>
      <c r="K3785" s="17">
        <f>INT(VLOOKUP(E3785,强化金币,2,1)*VLOOKUP(INDEX(装备!F:F,MATCH(属性!A3785,装备!A:A,0)),系数!$K$12:$M$15,3,0))</f>
        <v>60000</v>
      </c>
      <c r="L3785" s="17"/>
      <c r="M3785" s="17"/>
      <c r="N3785" s="17"/>
      <c r="O3785" s="17">
        <f>IF(E3785=1,"",VLOOKUP(E3785,系数!$S$2:$AB$12,MATCH(属性!C3785,评级,0),1))</f>
        <v>70</v>
      </c>
    </row>
    <row r="3786" spans="1:15" ht="17.25" thickBot="1" x14ac:dyDescent="0.4">
      <c r="A3786" s="17">
        <f t="shared" si="118"/>
        <v>7100032</v>
      </c>
      <c r="B3786" s="17" t="s">
        <v>51</v>
      </c>
      <c r="C3786" s="15">
        <f>INDEX(装备!G:G,MATCH(属性!A3786,装备!A:A,0))</f>
        <v>16</v>
      </c>
      <c r="D3786" s="15" t="str">
        <f>INDEX(装备!E:E,MATCH(属性!A3786,装备!A:A,0))</f>
        <v>helmet</v>
      </c>
      <c r="E3786" s="14">
        <v>64</v>
      </c>
      <c r="F3786" s="17">
        <f>INT((VLOOKUP($C3786,装备数值,2,0)+VLOOKUP($C3786,装备数值,5,0)*($E3786-1))*VLOOKUP($D3786,系数!$K$2:$O$7,2,0))</f>
        <v>4150</v>
      </c>
      <c r="G3786" s="17">
        <f>INT((VLOOKUP($C3786,装备数值,3,0)+VLOOKUP($C3786,装备数值,6,0)*($E3786-1))*VLOOKUP($D3786,系数!$K$2:$O$7,3,0))</f>
        <v>0</v>
      </c>
      <c r="H3786" s="17">
        <f t="shared" si="119"/>
        <v>0</v>
      </c>
      <c r="I3786" s="17">
        <f>INT((VLOOKUP($C3786,装备数值,4,0)+VLOOKUP($C3786,装备数值,7,0)*($E3786-1))*VLOOKUP($D3786,系数!$K$2:$O$7,4,0))</f>
        <v>0</v>
      </c>
      <c r="J3786" s="17">
        <f>INT((VLOOKUP($C3786,装备数值,4,0)+VLOOKUP($C3786,装备数值,7,0)*($E3786-1))*VLOOKUP($D3786,系数!$K$2:$O$7,5,0))</f>
        <v>0</v>
      </c>
      <c r="K3786" s="17">
        <f>INT(VLOOKUP(E3786,强化金币,2,1)*VLOOKUP(INDEX(装备!F:F,MATCH(属性!A3786,装备!A:A,0)),系数!$K$12:$M$15,3,0))</f>
        <v>62500</v>
      </c>
      <c r="L3786" s="17"/>
      <c r="M3786" s="17"/>
      <c r="N3786" s="17"/>
      <c r="O3786" s="17">
        <f>IF(E3786=1,"",VLOOKUP(E3786,系数!$S$2:$AB$12,MATCH(属性!C3786,评级,0),1))</f>
        <v>70</v>
      </c>
    </row>
    <row r="3787" spans="1:15" ht="17.25" thickBot="1" x14ac:dyDescent="0.4">
      <c r="A3787" s="17">
        <f t="shared" si="118"/>
        <v>7100032</v>
      </c>
      <c r="B3787" s="17" t="s">
        <v>51</v>
      </c>
      <c r="C3787" s="15">
        <f>INDEX(装备!G:G,MATCH(属性!A3787,装备!A:A,0))</f>
        <v>16</v>
      </c>
      <c r="D3787" s="15" t="str">
        <f>INDEX(装备!E:E,MATCH(属性!A3787,装备!A:A,0))</f>
        <v>helmet</v>
      </c>
      <c r="E3787" s="14">
        <v>65</v>
      </c>
      <c r="F3787" s="17">
        <f>INT((VLOOKUP($C3787,装备数值,2,0)+VLOOKUP($C3787,装备数值,5,0)*($E3787-1))*VLOOKUP($D3787,系数!$K$2:$O$7,2,0))</f>
        <v>4200</v>
      </c>
      <c r="G3787" s="17">
        <f>INT((VLOOKUP($C3787,装备数值,3,0)+VLOOKUP($C3787,装备数值,6,0)*($E3787-1))*VLOOKUP($D3787,系数!$K$2:$O$7,3,0))</f>
        <v>0</v>
      </c>
      <c r="H3787" s="17">
        <f t="shared" si="119"/>
        <v>0</v>
      </c>
      <c r="I3787" s="17">
        <f>INT((VLOOKUP($C3787,装备数值,4,0)+VLOOKUP($C3787,装备数值,7,0)*($E3787-1))*VLOOKUP($D3787,系数!$K$2:$O$7,4,0))</f>
        <v>0</v>
      </c>
      <c r="J3787" s="17">
        <f>INT((VLOOKUP($C3787,装备数值,4,0)+VLOOKUP($C3787,装备数值,7,0)*($E3787-1))*VLOOKUP($D3787,系数!$K$2:$O$7,5,0))</f>
        <v>0</v>
      </c>
      <c r="K3787" s="17">
        <f>INT(VLOOKUP(E3787,强化金币,2,1)*VLOOKUP(INDEX(装备!F:F,MATCH(属性!A3787,装备!A:A,0)),系数!$K$12:$M$15,3,0))</f>
        <v>65000</v>
      </c>
      <c r="L3787" s="17"/>
      <c r="M3787" s="17"/>
      <c r="N3787" s="17"/>
      <c r="O3787" s="17">
        <f>IF(E3787=1,"",VLOOKUP(E3787,系数!$S$2:$AB$12,MATCH(属性!C3787,评级,0),1))</f>
        <v>70</v>
      </c>
    </row>
    <row r="3788" spans="1:15" ht="17.25" thickBot="1" x14ac:dyDescent="0.4">
      <c r="A3788" s="17">
        <f t="shared" si="118"/>
        <v>7100032</v>
      </c>
      <c r="B3788" s="17" t="s">
        <v>51</v>
      </c>
      <c r="C3788" s="15">
        <f>INDEX(装备!G:G,MATCH(属性!A3788,装备!A:A,0))</f>
        <v>16</v>
      </c>
      <c r="D3788" s="15" t="str">
        <f>INDEX(装备!E:E,MATCH(属性!A3788,装备!A:A,0))</f>
        <v>helmet</v>
      </c>
      <c r="E3788" s="14">
        <v>66</v>
      </c>
      <c r="F3788" s="17">
        <f>INT((VLOOKUP($C3788,装备数值,2,0)+VLOOKUP($C3788,装备数值,5,0)*($E3788-1))*VLOOKUP($D3788,系数!$K$2:$O$7,2,0))</f>
        <v>4250</v>
      </c>
      <c r="G3788" s="17">
        <f>INT((VLOOKUP($C3788,装备数值,3,0)+VLOOKUP($C3788,装备数值,6,0)*($E3788-1))*VLOOKUP($D3788,系数!$K$2:$O$7,3,0))</f>
        <v>0</v>
      </c>
      <c r="H3788" s="17">
        <f t="shared" si="119"/>
        <v>0</v>
      </c>
      <c r="I3788" s="17">
        <f>INT((VLOOKUP($C3788,装备数值,4,0)+VLOOKUP($C3788,装备数值,7,0)*($E3788-1))*VLOOKUP($D3788,系数!$K$2:$O$7,4,0))</f>
        <v>0</v>
      </c>
      <c r="J3788" s="17">
        <f>INT((VLOOKUP($C3788,装备数值,4,0)+VLOOKUP($C3788,装备数值,7,0)*($E3788-1))*VLOOKUP($D3788,系数!$K$2:$O$7,5,0))</f>
        <v>0</v>
      </c>
      <c r="K3788" s="17">
        <f>INT(VLOOKUP(E3788,强化金币,2,1)*VLOOKUP(INDEX(装备!F:F,MATCH(属性!A3788,装备!A:A,0)),系数!$K$12:$M$15,3,0))</f>
        <v>67500</v>
      </c>
      <c r="L3788" s="17"/>
      <c r="M3788" s="17"/>
      <c r="N3788" s="17"/>
      <c r="O3788" s="17">
        <f>IF(E3788=1,"",VLOOKUP(E3788,系数!$S$2:$AB$12,MATCH(属性!C3788,评级,0),1))</f>
        <v>70</v>
      </c>
    </row>
    <row r="3789" spans="1:15" ht="17.25" thickBot="1" x14ac:dyDescent="0.4">
      <c r="A3789" s="17">
        <f t="shared" si="118"/>
        <v>7100032</v>
      </c>
      <c r="B3789" s="17" t="s">
        <v>51</v>
      </c>
      <c r="C3789" s="15">
        <f>INDEX(装备!G:G,MATCH(属性!A3789,装备!A:A,0))</f>
        <v>16</v>
      </c>
      <c r="D3789" s="15" t="str">
        <f>INDEX(装备!E:E,MATCH(属性!A3789,装备!A:A,0))</f>
        <v>helmet</v>
      </c>
      <c r="E3789" s="14">
        <v>67</v>
      </c>
      <c r="F3789" s="17">
        <f>INT((VLOOKUP($C3789,装备数值,2,0)+VLOOKUP($C3789,装备数值,5,0)*($E3789-1))*VLOOKUP($D3789,系数!$K$2:$O$7,2,0))</f>
        <v>4300</v>
      </c>
      <c r="G3789" s="17">
        <f>INT((VLOOKUP($C3789,装备数值,3,0)+VLOOKUP($C3789,装备数值,6,0)*($E3789-1))*VLOOKUP($D3789,系数!$K$2:$O$7,3,0))</f>
        <v>0</v>
      </c>
      <c r="H3789" s="17">
        <f t="shared" si="119"/>
        <v>0</v>
      </c>
      <c r="I3789" s="17">
        <f>INT((VLOOKUP($C3789,装备数值,4,0)+VLOOKUP($C3789,装备数值,7,0)*($E3789-1))*VLOOKUP($D3789,系数!$K$2:$O$7,4,0))</f>
        <v>0</v>
      </c>
      <c r="J3789" s="17">
        <f>INT((VLOOKUP($C3789,装备数值,4,0)+VLOOKUP($C3789,装备数值,7,0)*($E3789-1))*VLOOKUP($D3789,系数!$K$2:$O$7,5,0))</f>
        <v>0</v>
      </c>
      <c r="K3789" s="17">
        <f>INT(VLOOKUP(E3789,强化金币,2,1)*VLOOKUP(INDEX(装备!F:F,MATCH(属性!A3789,装备!A:A,0)),系数!$K$12:$M$15,3,0))</f>
        <v>70000</v>
      </c>
      <c r="L3789" s="17"/>
      <c r="M3789" s="17"/>
      <c r="N3789" s="17"/>
      <c r="O3789" s="17">
        <f>IF(E3789=1,"",VLOOKUP(E3789,系数!$S$2:$AB$12,MATCH(属性!C3789,评级,0),1))</f>
        <v>70</v>
      </c>
    </row>
    <row r="3790" spans="1:15" ht="17.25" thickBot="1" x14ac:dyDescent="0.4">
      <c r="A3790" s="17">
        <f t="shared" si="118"/>
        <v>7100032</v>
      </c>
      <c r="B3790" s="17" t="s">
        <v>51</v>
      </c>
      <c r="C3790" s="15">
        <f>INDEX(装备!G:G,MATCH(属性!A3790,装备!A:A,0))</f>
        <v>16</v>
      </c>
      <c r="D3790" s="15" t="str">
        <f>INDEX(装备!E:E,MATCH(属性!A3790,装备!A:A,0))</f>
        <v>helmet</v>
      </c>
      <c r="E3790" s="14">
        <v>68</v>
      </c>
      <c r="F3790" s="17">
        <f>INT((VLOOKUP($C3790,装备数值,2,0)+VLOOKUP($C3790,装备数值,5,0)*($E3790-1))*VLOOKUP($D3790,系数!$K$2:$O$7,2,0))</f>
        <v>4350</v>
      </c>
      <c r="G3790" s="17">
        <f>INT((VLOOKUP($C3790,装备数值,3,0)+VLOOKUP($C3790,装备数值,6,0)*($E3790-1))*VLOOKUP($D3790,系数!$K$2:$O$7,3,0))</f>
        <v>0</v>
      </c>
      <c r="H3790" s="17">
        <f t="shared" si="119"/>
        <v>0</v>
      </c>
      <c r="I3790" s="17">
        <f>INT((VLOOKUP($C3790,装备数值,4,0)+VLOOKUP($C3790,装备数值,7,0)*($E3790-1))*VLOOKUP($D3790,系数!$K$2:$O$7,4,0))</f>
        <v>0</v>
      </c>
      <c r="J3790" s="17">
        <f>INT((VLOOKUP($C3790,装备数值,4,0)+VLOOKUP($C3790,装备数值,7,0)*($E3790-1))*VLOOKUP($D3790,系数!$K$2:$O$7,5,0))</f>
        <v>0</v>
      </c>
      <c r="K3790" s="17">
        <f>INT(VLOOKUP(E3790,强化金币,2,1)*VLOOKUP(INDEX(装备!F:F,MATCH(属性!A3790,装备!A:A,0)),系数!$K$12:$M$15,3,0))</f>
        <v>72500</v>
      </c>
      <c r="L3790" s="17"/>
      <c r="M3790" s="17"/>
      <c r="N3790" s="17"/>
      <c r="O3790" s="17">
        <f>IF(E3790=1,"",VLOOKUP(E3790,系数!$S$2:$AB$12,MATCH(属性!C3790,评级,0),1))</f>
        <v>70</v>
      </c>
    </row>
    <row r="3791" spans="1:15" ht="17.25" thickBot="1" x14ac:dyDescent="0.4">
      <c r="A3791" s="17">
        <f t="shared" si="118"/>
        <v>7100032</v>
      </c>
      <c r="B3791" s="17" t="s">
        <v>51</v>
      </c>
      <c r="C3791" s="15">
        <f>INDEX(装备!G:G,MATCH(属性!A3791,装备!A:A,0))</f>
        <v>16</v>
      </c>
      <c r="D3791" s="15" t="str">
        <f>INDEX(装备!E:E,MATCH(属性!A3791,装备!A:A,0))</f>
        <v>helmet</v>
      </c>
      <c r="E3791" s="14">
        <v>69</v>
      </c>
      <c r="F3791" s="17">
        <f>INT((VLOOKUP($C3791,装备数值,2,0)+VLOOKUP($C3791,装备数值,5,0)*($E3791-1))*VLOOKUP($D3791,系数!$K$2:$O$7,2,0))</f>
        <v>4400</v>
      </c>
      <c r="G3791" s="17">
        <f>INT((VLOOKUP($C3791,装备数值,3,0)+VLOOKUP($C3791,装备数值,6,0)*($E3791-1))*VLOOKUP($D3791,系数!$K$2:$O$7,3,0))</f>
        <v>0</v>
      </c>
      <c r="H3791" s="17">
        <f t="shared" si="119"/>
        <v>0</v>
      </c>
      <c r="I3791" s="17">
        <f>INT((VLOOKUP($C3791,装备数值,4,0)+VLOOKUP($C3791,装备数值,7,0)*($E3791-1))*VLOOKUP($D3791,系数!$K$2:$O$7,4,0))</f>
        <v>0</v>
      </c>
      <c r="J3791" s="17">
        <f>INT((VLOOKUP($C3791,装备数值,4,0)+VLOOKUP($C3791,装备数值,7,0)*($E3791-1))*VLOOKUP($D3791,系数!$K$2:$O$7,5,0))</f>
        <v>0</v>
      </c>
      <c r="K3791" s="17">
        <f>INT(VLOOKUP(E3791,强化金币,2,1)*VLOOKUP(INDEX(装备!F:F,MATCH(属性!A3791,装备!A:A,0)),系数!$K$12:$M$15,3,0))</f>
        <v>75000</v>
      </c>
      <c r="L3791" s="17"/>
      <c r="M3791" s="17"/>
      <c r="N3791" s="17"/>
      <c r="O3791" s="17">
        <f>IF(E3791=1,"",VLOOKUP(E3791,系数!$S$2:$AB$12,MATCH(属性!C3791,评级,0),1))</f>
        <v>70</v>
      </c>
    </row>
    <row r="3792" spans="1:15" ht="17.25" thickBot="1" x14ac:dyDescent="0.4">
      <c r="A3792" s="17">
        <f t="shared" si="118"/>
        <v>7100032</v>
      </c>
      <c r="B3792" s="17" t="s">
        <v>51</v>
      </c>
      <c r="C3792" s="15">
        <f>INDEX(装备!G:G,MATCH(属性!A3792,装备!A:A,0))</f>
        <v>16</v>
      </c>
      <c r="D3792" s="15" t="str">
        <f>INDEX(装备!E:E,MATCH(属性!A3792,装备!A:A,0))</f>
        <v>helmet</v>
      </c>
      <c r="E3792" s="14">
        <v>70</v>
      </c>
      <c r="F3792" s="17">
        <f>INT((VLOOKUP($C3792,装备数值,2,0)+VLOOKUP($C3792,装备数值,5,0)*($E3792-1))*VLOOKUP($D3792,系数!$K$2:$O$7,2,0))</f>
        <v>4450</v>
      </c>
      <c r="G3792" s="17">
        <f>INT((VLOOKUP($C3792,装备数值,3,0)+VLOOKUP($C3792,装备数值,6,0)*($E3792-1))*VLOOKUP($D3792,系数!$K$2:$O$7,3,0))</f>
        <v>0</v>
      </c>
      <c r="H3792" s="17">
        <f t="shared" si="119"/>
        <v>0</v>
      </c>
      <c r="I3792" s="17">
        <f>INT((VLOOKUP($C3792,装备数值,4,0)+VLOOKUP($C3792,装备数值,7,0)*($E3792-1))*VLOOKUP($D3792,系数!$K$2:$O$7,4,0))</f>
        <v>0</v>
      </c>
      <c r="J3792" s="17">
        <f>INT((VLOOKUP($C3792,装备数值,4,0)+VLOOKUP($C3792,装备数值,7,0)*($E3792-1))*VLOOKUP($D3792,系数!$K$2:$O$7,5,0))</f>
        <v>0</v>
      </c>
      <c r="K3792" s="17">
        <f>INT(VLOOKUP(E3792,强化金币,2,1)*VLOOKUP(INDEX(装备!F:F,MATCH(属性!A3792,装备!A:A,0)),系数!$K$12:$M$15,3,0))</f>
        <v>77500</v>
      </c>
      <c r="L3792" s="17"/>
      <c r="M3792" s="17"/>
      <c r="N3792" s="17"/>
      <c r="O3792" s="17">
        <f>IF(E3792=1,"",VLOOKUP(E3792,系数!$S$2:$AB$12,MATCH(属性!C3792,评级,0),1))</f>
        <v>80</v>
      </c>
    </row>
    <row r="3793" spans="1:15" ht="17.25" thickBot="1" x14ac:dyDescent="0.4">
      <c r="A3793" s="17">
        <f t="shared" si="118"/>
        <v>7100032</v>
      </c>
      <c r="B3793" s="17" t="s">
        <v>51</v>
      </c>
      <c r="C3793" s="15">
        <f>INDEX(装备!G:G,MATCH(属性!A3793,装备!A:A,0))</f>
        <v>16</v>
      </c>
      <c r="D3793" s="15" t="str">
        <f>INDEX(装备!E:E,MATCH(属性!A3793,装备!A:A,0))</f>
        <v>helmet</v>
      </c>
      <c r="E3793" s="14">
        <v>71</v>
      </c>
      <c r="F3793" s="17">
        <f>INT((VLOOKUP($C3793,装备数值,2,0)+VLOOKUP($C3793,装备数值,5,0)*($E3793-1))*VLOOKUP($D3793,系数!$K$2:$O$7,2,0))</f>
        <v>4500</v>
      </c>
      <c r="G3793" s="17">
        <f>INT((VLOOKUP($C3793,装备数值,3,0)+VLOOKUP($C3793,装备数值,6,0)*($E3793-1))*VLOOKUP($D3793,系数!$K$2:$O$7,3,0))</f>
        <v>0</v>
      </c>
      <c r="H3793" s="17">
        <f t="shared" si="119"/>
        <v>0</v>
      </c>
      <c r="I3793" s="17">
        <f>INT((VLOOKUP($C3793,装备数值,4,0)+VLOOKUP($C3793,装备数值,7,0)*($E3793-1))*VLOOKUP($D3793,系数!$K$2:$O$7,4,0))</f>
        <v>0</v>
      </c>
      <c r="J3793" s="17">
        <f>INT((VLOOKUP($C3793,装备数值,4,0)+VLOOKUP($C3793,装备数值,7,0)*($E3793-1))*VLOOKUP($D3793,系数!$K$2:$O$7,5,0))</f>
        <v>0</v>
      </c>
      <c r="K3793" s="17">
        <f>INT(VLOOKUP(E3793,强化金币,2,1)*VLOOKUP(INDEX(装备!F:F,MATCH(属性!A3793,装备!A:A,0)),系数!$K$12:$M$15,3,0))</f>
        <v>80000</v>
      </c>
      <c r="L3793" s="17"/>
      <c r="M3793" s="17"/>
      <c r="N3793" s="17"/>
      <c r="O3793" s="17">
        <f>IF(E3793=1,"",VLOOKUP(E3793,系数!$S$2:$AB$12,MATCH(属性!C3793,评级,0),1))</f>
        <v>80</v>
      </c>
    </row>
    <row r="3794" spans="1:15" ht="17.25" thickBot="1" x14ac:dyDescent="0.4">
      <c r="A3794" s="17">
        <f t="shared" si="118"/>
        <v>7100032</v>
      </c>
      <c r="B3794" s="17" t="s">
        <v>51</v>
      </c>
      <c r="C3794" s="15">
        <f>INDEX(装备!G:G,MATCH(属性!A3794,装备!A:A,0))</f>
        <v>16</v>
      </c>
      <c r="D3794" s="15" t="str">
        <f>INDEX(装备!E:E,MATCH(属性!A3794,装备!A:A,0))</f>
        <v>helmet</v>
      </c>
      <c r="E3794" s="14">
        <v>72</v>
      </c>
      <c r="F3794" s="17">
        <f>INT((VLOOKUP($C3794,装备数值,2,0)+VLOOKUP($C3794,装备数值,5,0)*($E3794-1))*VLOOKUP($D3794,系数!$K$2:$O$7,2,0))</f>
        <v>4550</v>
      </c>
      <c r="G3794" s="17">
        <f>INT((VLOOKUP($C3794,装备数值,3,0)+VLOOKUP($C3794,装备数值,6,0)*($E3794-1))*VLOOKUP($D3794,系数!$K$2:$O$7,3,0))</f>
        <v>0</v>
      </c>
      <c r="H3794" s="17">
        <f t="shared" si="119"/>
        <v>0</v>
      </c>
      <c r="I3794" s="17">
        <f>INT((VLOOKUP($C3794,装备数值,4,0)+VLOOKUP($C3794,装备数值,7,0)*($E3794-1))*VLOOKUP($D3794,系数!$K$2:$O$7,4,0))</f>
        <v>0</v>
      </c>
      <c r="J3794" s="17">
        <f>INT((VLOOKUP($C3794,装备数值,4,0)+VLOOKUP($C3794,装备数值,7,0)*($E3794-1))*VLOOKUP($D3794,系数!$K$2:$O$7,5,0))</f>
        <v>0</v>
      </c>
      <c r="K3794" s="17">
        <f>INT(VLOOKUP(E3794,强化金币,2,1)*VLOOKUP(INDEX(装备!F:F,MATCH(属性!A3794,装备!A:A,0)),系数!$K$12:$M$15,3,0))</f>
        <v>82500</v>
      </c>
      <c r="L3794" s="17"/>
      <c r="M3794" s="17"/>
      <c r="N3794" s="17"/>
      <c r="O3794" s="17">
        <f>IF(E3794=1,"",VLOOKUP(E3794,系数!$S$2:$AB$12,MATCH(属性!C3794,评级,0),1))</f>
        <v>80</v>
      </c>
    </row>
    <row r="3795" spans="1:15" ht="17.25" thickBot="1" x14ac:dyDescent="0.4">
      <c r="A3795" s="17">
        <f t="shared" si="118"/>
        <v>7100032</v>
      </c>
      <c r="B3795" s="17" t="s">
        <v>51</v>
      </c>
      <c r="C3795" s="15">
        <f>INDEX(装备!G:G,MATCH(属性!A3795,装备!A:A,0))</f>
        <v>16</v>
      </c>
      <c r="D3795" s="15" t="str">
        <f>INDEX(装备!E:E,MATCH(属性!A3795,装备!A:A,0))</f>
        <v>helmet</v>
      </c>
      <c r="E3795" s="14">
        <v>73</v>
      </c>
      <c r="F3795" s="17">
        <f>INT((VLOOKUP($C3795,装备数值,2,0)+VLOOKUP($C3795,装备数值,5,0)*($E3795-1))*VLOOKUP($D3795,系数!$K$2:$O$7,2,0))</f>
        <v>4600</v>
      </c>
      <c r="G3795" s="17">
        <f>INT((VLOOKUP($C3795,装备数值,3,0)+VLOOKUP($C3795,装备数值,6,0)*($E3795-1))*VLOOKUP($D3795,系数!$K$2:$O$7,3,0))</f>
        <v>0</v>
      </c>
      <c r="H3795" s="17">
        <f t="shared" si="119"/>
        <v>0</v>
      </c>
      <c r="I3795" s="17">
        <f>INT((VLOOKUP($C3795,装备数值,4,0)+VLOOKUP($C3795,装备数值,7,0)*($E3795-1))*VLOOKUP($D3795,系数!$K$2:$O$7,4,0))</f>
        <v>0</v>
      </c>
      <c r="J3795" s="17">
        <f>INT((VLOOKUP($C3795,装备数值,4,0)+VLOOKUP($C3795,装备数值,7,0)*($E3795-1))*VLOOKUP($D3795,系数!$K$2:$O$7,5,0))</f>
        <v>0</v>
      </c>
      <c r="K3795" s="17">
        <f>INT(VLOOKUP(E3795,强化金币,2,1)*VLOOKUP(INDEX(装备!F:F,MATCH(属性!A3795,装备!A:A,0)),系数!$K$12:$M$15,3,0))</f>
        <v>85000</v>
      </c>
      <c r="L3795" s="17"/>
      <c r="M3795" s="17"/>
      <c r="N3795" s="17"/>
      <c r="O3795" s="17">
        <f>IF(E3795=1,"",VLOOKUP(E3795,系数!$S$2:$AB$12,MATCH(属性!C3795,评级,0),1))</f>
        <v>80</v>
      </c>
    </row>
    <row r="3796" spans="1:15" ht="17.25" thickBot="1" x14ac:dyDescent="0.4">
      <c r="A3796" s="17">
        <f t="shared" si="118"/>
        <v>7100032</v>
      </c>
      <c r="B3796" s="17" t="s">
        <v>51</v>
      </c>
      <c r="C3796" s="15">
        <f>INDEX(装备!G:G,MATCH(属性!A3796,装备!A:A,0))</f>
        <v>16</v>
      </c>
      <c r="D3796" s="15" t="str">
        <f>INDEX(装备!E:E,MATCH(属性!A3796,装备!A:A,0))</f>
        <v>helmet</v>
      </c>
      <c r="E3796" s="14">
        <v>74</v>
      </c>
      <c r="F3796" s="17">
        <f>INT((VLOOKUP($C3796,装备数值,2,0)+VLOOKUP($C3796,装备数值,5,0)*($E3796-1))*VLOOKUP($D3796,系数!$K$2:$O$7,2,0))</f>
        <v>4650</v>
      </c>
      <c r="G3796" s="17">
        <f>INT((VLOOKUP($C3796,装备数值,3,0)+VLOOKUP($C3796,装备数值,6,0)*($E3796-1))*VLOOKUP($D3796,系数!$K$2:$O$7,3,0))</f>
        <v>0</v>
      </c>
      <c r="H3796" s="17">
        <f t="shared" si="119"/>
        <v>0</v>
      </c>
      <c r="I3796" s="17">
        <f>INT((VLOOKUP($C3796,装备数值,4,0)+VLOOKUP($C3796,装备数值,7,0)*($E3796-1))*VLOOKUP($D3796,系数!$K$2:$O$7,4,0))</f>
        <v>0</v>
      </c>
      <c r="J3796" s="17">
        <f>INT((VLOOKUP($C3796,装备数值,4,0)+VLOOKUP($C3796,装备数值,7,0)*($E3796-1))*VLOOKUP($D3796,系数!$K$2:$O$7,5,0))</f>
        <v>0</v>
      </c>
      <c r="K3796" s="17">
        <f>INT(VLOOKUP(E3796,强化金币,2,1)*VLOOKUP(INDEX(装备!F:F,MATCH(属性!A3796,装备!A:A,0)),系数!$K$12:$M$15,3,0))</f>
        <v>87500</v>
      </c>
      <c r="L3796" s="17"/>
      <c r="M3796" s="17"/>
      <c r="N3796" s="17"/>
      <c r="O3796" s="17">
        <f>IF(E3796=1,"",VLOOKUP(E3796,系数!$S$2:$AB$12,MATCH(属性!C3796,评级,0),1))</f>
        <v>80</v>
      </c>
    </row>
    <row r="3797" spans="1:15" ht="17.25" thickBot="1" x14ac:dyDescent="0.4">
      <c r="A3797" s="17">
        <f t="shared" si="118"/>
        <v>7100032</v>
      </c>
      <c r="B3797" s="17" t="s">
        <v>51</v>
      </c>
      <c r="C3797" s="15">
        <f>INDEX(装备!G:G,MATCH(属性!A3797,装备!A:A,0))</f>
        <v>16</v>
      </c>
      <c r="D3797" s="15" t="str">
        <f>INDEX(装备!E:E,MATCH(属性!A3797,装备!A:A,0))</f>
        <v>helmet</v>
      </c>
      <c r="E3797" s="14">
        <v>75</v>
      </c>
      <c r="F3797" s="17">
        <f>INT((VLOOKUP($C3797,装备数值,2,0)+VLOOKUP($C3797,装备数值,5,0)*($E3797-1))*VLOOKUP($D3797,系数!$K$2:$O$7,2,0))</f>
        <v>4700</v>
      </c>
      <c r="G3797" s="17">
        <f>INT((VLOOKUP($C3797,装备数值,3,0)+VLOOKUP($C3797,装备数值,6,0)*($E3797-1))*VLOOKUP($D3797,系数!$K$2:$O$7,3,0))</f>
        <v>0</v>
      </c>
      <c r="H3797" s="17">
        <f t="shared" si="119"/>
        <v>0</v>
      </c>
      <c r="I3797" s="17">
        <f>INT((VLOOKUP($C3797,装备数值,4,0)+VLOOKUP($C3797,装备数值,7,0)*($E3797-1))*VLOOKUP($D3797,系数!$K$2:$O$7,4,0))</f>
        <v>0</v>
      </c>
      <c r="J3797" s="17">
        <f>INT((VLOOKUP($C3797,装备数值,4,0)+VLOOKUP($C3797,装备数值,7,0)*($E3797-1))*VLOOKUP($D3797,系数!$K$2:$O$7,5,0))</f>
        <v>0</v>
      </c>
      <c r="K3797" s="17">
        <f>INT(VLOOKUP(E3797,强化金币,2,1)*VLOOKUP(INDEX(装备!F:F,MATCH(属性!A3797,装备!A:A,0)),系数!$K$12:$M$15,3,0))</f>
        <v>90000</v>
      </c>
      <c r="L3797" s="17"/>
      <c r="M3797" s="17"/>
      <c r="N3797" s="17"/>
      <c r="O3797" s="17">
        <f>IF(E3797=1,"",VLOOKUP(E3797,系数!$S$2:$AB$12,MATCH(属性!C3797,评级,0),1))</f>
        <v>80</v>
      </c>
    </row>
    <row r="3798" spans="1:15" ht="17.25" thickBot="1" x14ac:dyDescent="0.4">
      <c r="A3798" s="17">
        <f t="shared" si="118"/>
        <v>7100032</v>
      </c>
      <c r="B3798" s="17" t="s">
        <v>51</v>
      </c>
      <c r="C3798" s="15">
        <f>INDEX(装备!G:G,MATCH(属性!A3798,装备!A:A,0))</f>
        <v>16</v>
      </c>
      <c r="D3798" s="15" t="str">
        <f>INDEX(装备!E:E,MATCH(属性!A3798,装备!A:A,0))</f>
        <v>helmet</v>
      </c>
      <c r="E3798" s="14">
        <v>76</v>
      </c>
      <c r="F3798" s="17">
        <f>INT((VLOOKUP($C3798,装备数值,2,0)+VLOOKUP($C3798,装备数值,5,0)*($E3798-1))*VLOOKUP($D3798,系数!$K$2:$O$7,2,0))</f>
        <v>4750</v>
      </c>
      <c r="G3798" s="17">
        <f>INT((VLOOKUP($C3798,装备数值,3,0)+VLOOKUP($C3798,装备数值,6,0)*($E3798-1))*VLOOKUP($D3798,系数!$K$2:$O$7,3,0))</f>
        <v>0</v>
      </c>
      <c r="H3798" s="17">
        <f t="shared" si="119"/>
        <v>0</v>
      </c>
      <c r="I3798" s="17">
        <f>INT((VLOOKUP($C3798,装备数值,4,0)+VLOOKUP($C3798,装备数值,7,0)*($E3798-1))*VLOOKUP($D3798,系数!$K$2:$O$7,4,0))</f>
        <v>0</v>
      </c>
      <c r="J3798" s="17">
        <f>INT((VLOOKUP($C3798,装备数值,4,0)+VLOOKUP($C3798,装备数值,7,0)*($E3798-1))*VLOOKUP($D3798,系数!$K$2:$O$7,5,0))</f>
        <v>0</v>
      </c>
      <c r="K3798" s="17">
        <f>INT(VLOOKUP(E3798,强化金币,2,1)*VLOOKUP(INDEX(装备!F:F,MATCH(属性!A3798,装备!A:A,0)),系数!$K$12:$M$15,3,0))</f>
        <v>92500</v>
      </c>
      <c r="L3798" s="17"/>
      <c r="M3798" s="17"/>
      <c r="N3798" s="17"/>
      <c r="O3798" s="17">
        <f>IF(E3798=1,"",VLOOKUP(E3798,系数!$S$2:$AB$12,MATCH(属性!C3798,评级,0),1))</f>
        <v>80</v>
      </c>
    </row>
    <row r="3799" spans="1:15" ht="17.25" thickBot="1" x14ac:dyDescent="0.4">
      <c r="A3799" s="17">
        <f t="shared" si="118"/>
        <v>7100032</v>
      </c>
      <c r="B3799" s="17" t="s">
        <v>51</v>
      </c>
      <c r="C3799" s="15">
        <f>INDEX(装备!G:G,MATCH(属性!A3799,装备!A:A,0))</f>
        <v>16</v>
      </c>
      <c r="D3799" s="15" t="str">
        <f>INDEX(装备!E:E,MATCH(属性!A3799,装备!A:A,0))</f>
        <v>helmet</v>
      </c>
      <c r="E3799" s="14">
        <v>77</v>
      </c>
      <c r="F3799" s="17">
        <f>INT((VLOOKUP($C3799,装备数值,2,0)+VLOOKUP($C3799,装备数值,5,0)*($E3799-1))*VLOOKUP($D3799,系数!$K$2:$O$7,2,0))</f>
        <v>4800</v>
      </c>
      <c r="G3799" s="17">
        <f>INT((VLOOKUP($C3799,装备数值,3,0)+VLOOKUP($C3799,装备数值,6,0)*($E3799-1))*VLOOKUP($D3799,系数!$K$2:$O$7,3,0))</f>
        <v>0</v>
      </c>
      <c r="H3799" s="17">
        <f t="shared" si="119"/>
        <v>0</v>
      </c>
      <c r="I3799" s="17">
        <f>INT((VLOOKUP($C3799,装备数值,4,0)+VLOOKUP($C3799,装备数值,7,0)*($E3799-1))*VLOOKUP($D3799,系数!$K$2:$O$7,4,0))</f>
        <v>0</v>
      </c>
      <c r="J3799" s="17">
        <f>INT((VLOOKUP($C3799,装备数值,4,0)+VLOOKUP($C3799,装备数值,7,0)*($E3799-1))*VLOOKUP($D3799,系数!$K$2:$O$7,5,0))</f>
        <v>0</v>
      </c>
      <c r="K3799" s="17">
        <f>INT(VLOOKUP(E3799,强化金币,2,1)*VLOOKUP(INDEX(装备!F:F,MATCH(属性!A3799,装备!A:A,0)),系数!$K$12:$M$15,3,0))</f>
        <v>95000</v>
      </c>
      <c r="L3799" s="17"/>
      <c r="M3799" s="17"/>
      <c r="N3799" s="17"/>
      <c r="O3799" s="17">
        <f>IF(E3799=1,"",VLOOKUP(E3799,系数!$S$2:$AB$12,MATCH(属性!C3799,评级,0),1))</f>
        <v>80</v>
      </c>
    </row>
    <row r="3800" spans="1:15" ht="17.25" thickBot="1" x14ac:dyDescent="0.4">
      <c r="A3800" s="17">
        <f t="shared" si="118"/>
        <v>7100032</v>
      </c>
      <c r="B3800" s="17" t="s">
        <v>51</v>
      </c>
      <c r="C3800" s="15">
        <f>INDEX(装备!G:G,MATCH(属性!A3800,装备!A:A,0))</f>
        <v>16</v>
      </c>
      <c r="D3800" s="15" t="str">
        <f>INDEX(装备!E:E,MATCH(属性!A3800,装备!A:A,0))</f>
        <v>helmet</v>
      </c>
      <c r="E3800" s="14">
        <v>78</v>
      </c>
      <c r="F3800" s="17">
        <f>INT((VLOOKUP($C3800,装备数值,2,0)+VLOOKUP($C3800,装备数值,5,0)*($E3800-1))*VLOOKUP($D3800,系数!$K$2:$O$7,2,0))</f>
        <v>4850</v>
      </c>
      <c r="G3800" s="17">
        <f>INT((VLOOKUP($C3800,装备数值,3,0)+VLOOKUP($C3800,装备数值,6,0)*($E3800-1))*VLOOKUP($D3800,系数!$K$2:$O$7,3,0))</f>
        <v>0</v>
      </c>
      <c r="H3800" s="17">
        <f t="shared" si="119"/>
        <v>0</v>
      </c>
      <c r="I3800" s="17">
        <f>INT((VLOOKUP($C3800,装备数值,4,0)+VLOOKUP($C3800,装备数值,7,0)*($E3800-1))*VLOOKUP($D3800,系数!$K$2:$O$7,4,0))</f>
        <v>0</v>
      </c>
      <c r="J3800" s="17">
        <f>INT((VLOOKUP($C3800,装备数值,4,0)+VLOOKUP($C3800,装备数值,7,0)*($E3800-1))*VLOOKUP($D3800,系数!$K$2:$O$7,5,0))</f>
        <v>0</v>
      </c>
      <c r="K3800" s="17">
        <f>INT(VLOOKUP(E3800,强化金币,2,1)*VLOOKUP(INDEX(装备!F:F,MATCH(属性!A3800,装备!A:A,0)),系数!$K$12:$M$15,3,0))</f>
        <v>97500</v>
      </c>
      <c r="L3800" s="17"/>
      <c r="M3800" s="17"/>
      <c r="N3800" s="17"/>
      <c r="O3800" s="17">
        <f>IF(E3800=1,"",VLOOKUP(E3800,系数!$S$2:$AB$12,MATCH(属性!C3800,评级,0),1))</f>
        <v>80</v>
      </c>
    </row>
    <row r="3801" spans="1:15" ht="17.25" thickBot="1" x14ac:dyDescent="0.4">
      <c r="A3801" s="17">
        <f t="shared" si="118"/>
        <v>7100032</v>
      </c>
      <c r="B3801" s="17" t="s">
        <v>51</v>
      </c>
      <c r="C3801" s="15">
        <f>INDEX(装备!G:G,MATCH(属性!A3801,装备!A:A,0))</f>
        <v>16</v>
      </c>
      <c r="D3801" s="15" t="str">
        <f>INDEX(装备!E:E,MATCH(属性!A3801,装备!A:A,0))</f>
        <v>helmet</v>
      </c>
      <c r="E3801" s="14">
        <v>79</v>
      </c>
      <c r="F3801" s="17">
        <f>INT((VLOOKUP($C3801,装备数值,2,0)+VLOOKUP($C3801,装备数值,5,0)*($E3801-1))*VLOOKUP($D3801,系数!$K$2:$O$7,2,0))</f>
        <v>4900</v>
      </c>
      <c r="G3801" s="17">
        <f>INT((VLOOKUP($C3801,装备数值,3,0)+VLOOKUP($C3801,装备数值,6,0)*($E3801-1))*VLOOKUP($D3801,系数!$K$2:$O$7,3,0))</f>
        <v>0</v>
      </c>
      <c r="H3801" s="17">
        <f t="shared" si="119"/>
        <v>0</v>
      </c>
      <c r="I3801" s="17">
        <f>INT((VLOOKUP($C3801,装备数值,4,0)+VLOOKUP($C3801,装备数值,7,0)*($E3801-1))*VLOOKUP($D3801,系数!$K$2:$O$7,4,0))</f>
        <v>0</v>
      </c>
      <c r="J3801" s="17">
        <f>INT((VLOOKUP($C3801,装备数值,4,0)+VLOOKUP($C3801,装备数值,7,0)*($E3801-1))*VLOOKUP($D3801,系数!$K$2:$O$7,5,0))</f>
        <v>0</v>
      </c>
      <c r="K3801" s="17">
        <f>INT(VLOOKUP(E3801,强化金币,2,1)*VLOOKUP(INDEX(装备!F:F,MATCH(属性!A3801,装备!A:A,0)),系数!$K$12:$M$15,3,0))</f>
        <v>100000</v>
      </c>
      <c r="L3801" s="17"/>
      <c r="M3801" s="17"/>
      <c r="N3801" s="17"/>
      <c r="O3801" s="17">
        <f>IF(E3801=1,"",VLOOKUP(E3801,系数!$S$2:$AB$12,MATCH(属性!C3801,评级,0),1))</f>
        <v>80</v>
      </c>
    </row>
    <row r="3802" spans="1:15" ht="17.25" thickBot="1" x14ac:dyDescent="0.4">
      <c r="A3802" s="17">
        <f t="shared" si="118"/>
        <v>7100032</v>
      </c>
      <c r="B3802" s="17" t="s">
        <v>51</v>
      </c>
      <c r="C3802" s="15">
        <f>INDEX(装备!G:G,MATCH(属性!A3802,装备!A:A,0))</f>
        <v>16</v>
      </c>
      <c r="D3802" s="15" t="str">
        <f>INDEX(装备!E:E,MATCH(属性!A3802,装备!A:A,0))</f>
        <v>helmet</v>
      </c>
      <c r="E3802" s="14">
        <v>80</v>
      </c>
      <c r="F3802" s="17">
        <f>INT((VLOOKUP($C3802,装备数值,2,0)+VLOOKUP($C3802,装备数值,5,0)*($E3802-1))*VLOOKUP($D3802,系数!$K$2:$O$7,2,0))</f>
        <v>4950</v>
      </c>
      <c r="G3802" s="17">
        <f>INT((VLOOKUP($C3802,装备数值,3,0)+VLOOKUP($C3802,装备数值,6,0)*($E3802-1))*VLOOKUP($D3802,系数!$K$2:$O$7,3,0))</f>
        <v>0</v>
      </c>
      <c r="H3802" s="17">
        <f t="shared" si="119"/>
        <v>0</v>
      </c>
      <c r="I3802" s="17">
        <f>INT((VLOOKUP($C3802,装备数值,4,0)+VLOOKUP($C3802,装备数值,7,0)*($E3802-1))*VLOOKUP($D3802,系数!$K$2:$O$7,4,0))</f>
        <v>0</v>
      </c>
      <c r="J3802" s="17">
        <f>INT((VLOOKUP($C3802,装备数值,4,0)+VLOOKUP($C3802,装备数值,7,0)*($E3802-1))*VLOOKUP($D3802,系数!$K$2:$O$7,5,0))</f>
        <v>0</v>
      </c>
      <c r="K3802" s="17">
        <f>INT(VLOOKUP(E3802,强化金币,2,1)*VLOOKUP(INDEX(装备!F:F,MATCH(属性!A3802,装备!A:A,0)),系数!$K$12:$M$15,3,0))</f>
        <v>120000</v>
      </c>
      <c r="L3802" s="17"/>
      <c r="M3802" s="17"/>
      <c r="N3802" s="17"/>
      <c r="O3802" s="17">
        <f>IF(E3802=1,"",VLOOKUP(E3802,系数!$S$2:$AB$12,MATCH(属性!C3802,评级,0),1))</f>
        <v>90</v>
      </c>
    </row>
    <row r="3803" spans="1:15" ht="17.25" thickBot="1" x14ac:dyDescent="0.4">
      <c r="A3803" s="17">
        <f t="shared" si="118"/>
        <v>7100032</v>
      </c>
      <c r="B3803" s="17" t="s">
        <v>51</v>
      </c>
      <c r="C3803" s="15">
        <f>INDEX(装备!G:G,MATCH(属性!A3803,装备!A:A,0))</f>
        <v>16</v>
      </c>
      <c r="D3803" s="15" t="str">
        <f>INDEX(装备!E:E,MATCH(属性!A3803,装备!A:A,0))</f>
        <v>helmet</v>
      </c>
      <c r="E3803" s="14">
        <v>81</v>
      </c>
      <c r="F3803" s="17">
        <f>INT((VLOOKUP($C3803,装备数值,2,0)+VLOOKUP($C3803,装备数值,5,0)*($E3803-1))*VLOOKUP($D3803,系数!$K$2:$O$7,2,0))</f>
        <v>5001</v>
      </c>
      <c r="G3803" s="17">
        <f>INT((VLOOKUP($C3803,装备数值,3,0)+VLOOKUP($C3803,装备数值,6,0)*($E3803-1))*VLOOKUP($D3803,系数!$K$2:$O$7,3,0))</f>
        <v>0</v>
      </c>
      <c r="H3803" s="17">
        <f t="shared" si="119"/>
        <v>0</v>
      </c>
      <c r="I3803" s="17">
        <f>INT((VLOOKUP($C3803,装备数值,4,0)+VLOOKUP($C3803,装备数值,7,0)*($E3803-1))*VLOOKUP($D3803,系数!$K$2:$O$7,4,0))</f>
        <v>0</v>
      </c>
      <c r="J3803" s="17">
        <f>INT((VLOOKUP($C3803,装备数值,4,0)+VLOOKUP($C3803,装备数值,7,0)*($E3803-1))*VLOOKUP($D3803,系数!$K$2:$O$7,5,0))</f>
        <v>0</v>
      </c>
      <c r="K3803" s="17">
        <f>INT(VLOOKUP(E3803,强化金币,2,1)*VLOOKUP(INDEX(装备!F:F,MATCH(属性!A3803,装备!A:A,0)),系数!$K$12:$M$15,3,0))</f>
        <v>140000</v>
      </c>
      <c r="L3803" s="17"/>
      <c r="M3803" s="17"/>
      <c r="N3803" s="17"/>
      <c r="O3803" s="17">
        <f>IF(E3803=1,"",VLOOKUP(E3803,系数!$S$2:$AB$12,MATCH(属性!C3803,评级,0),1))</f>
        <v>90</v>
      </c>
    </row>
    <row r="3804" spans="1:15" ht="17.25" thickBot="1" x14ac:dyDescent="0.4">
      <c r="A3804" s="17">
        <f t="shared" si="118"/>
        <v>7100032</v>
      </c>
      <c r="B3804" s="17" t="s">
        <v>51</v>
      </c>
      <c r="C3804" s="15">
        <f>INDEX(装备!G:G,MATCH(属性!A3804,装备!A:A,0))</f>
        <v>16</v>
      </c>
      <c r="D3804" s="15" t="str">
        <f>INDEX(装备!E:E,MATCH(属性!A3804,装备!A:A,0))</f>
        <v>helmet</v>
      </c>
      <c r="E3804" s="14">
        <v>82</v>
      </c>
      <c r="F3804" s="17">
        <f>INT((VLOOKUP($C3804,装备数值,2,0)+VLOOKUP($C3804,装备数值,5,0)*($E3804-1))*VLOOKUP($D3804,系数!$K$2:$O$7,2,0))</f>
        <v>5051</v>
      </c>
      <c r="G3804" s="17">
        <f>INT((VLOOKUP($C3804,装备数值,3,0)+VLOOKUP($C3804,装备数值,6,0)*($E3804-1))*VLOOKUP($D3804,系数!$K$2:$O$7,3,0))</f>
        <v>0</v>
      </c>
      <c r="H3804" s="17">
        <f t="shared" si="119"/>
        <v>0</v>
      </c>
      <c r="I3804" s="17">
        <f>INT((VLOOKUP($C3804,装备数值,4,0)+VLOOKUP($C3804,装备数值,7,0)*($E3804-1))*VLOOKUP($D3804,系数!$K$2:$O$7,4,0))</f>
        <v>0</v>
      </c>
      <c r="J3804" s="17">
        <f>INT((VLOOKUP($C3804,装备数值,4,0)+VLOOKUP($C3804,装备数值,7,0)*($E3804-1))*VLOOKUP($D3804,系数!$K$2:$O$7,5,0))</f>
        <v>0</v>
      </c>
      <c r="K3804" s="17">
        <f>INT(VLOOKUP(E3804,强化金币,2,1)*VLOOKUP(INDEX(装备!F:F,MATCH(属性!A3804,装备!A:A,0)),系数!$K$12:$M$15,3,0))</f>
        <v>160000</v>
      </c>
      <c r="L3804" s="17"/>
      <c r="M3804" s="17"/>
      <c r="N3804" s="17"/>
      <c r="O3804" s="17">
        <f>IF(E3804=1,"",VLOOKUP(E3804,系数!$S$2:$AB$12,MATCH(属性!C3804,评级,0),1))</f>
        <v>90</v>
      </c>
    </row>
    <row r="3805" spans="1:15" ht="17.25" thickBot="1" x14ac:dyDescent="0.4">
      <c r="A3805" s="17">
        <f t="shared" si="118"/>
        <v>7100032</v>
      </c>
      <c r="B3805" s="17" t="s">
        <v>51</v>
      </c>
      <c r="C3805" s="15">
        <f>INDEX(装备!G:G,MATCH(属性!A3805,装备!A:A,0))</f>
        <v>16</v>
      </c>
      <c r="D3805" s="15" t="str">
        <f>INDEX(装备!E:E,MATCH(属性!A3805,装备!A:A,0))</f>
        <v>helmet</v>
      </c>
      <c r="E3805" s="14">
        <v>83</v>
      </c>
      <c r="F3805" s="17">
        <f>INT((VLOOKUP($C3805,装备数值,2,0)+VLOOKUP($C3805,装备数值,5,0)*($E3805-1))*VLOOKUP($D3805,系数!$K$2:$O$7,2,0))</f>
        <v>5101</v>
      </c>
      <c r="G3805" s="17">
        <f>INT((VLOOKUP($C3805,装备数值,3,0)+VLOOKUP($C3805,装备数值,6,0)*($E3805-1))*VLOOKUP($D3805,系数!$K$2:$O$7,3,0))</f>
        <v>0</v>
      </c>
      <c r="H3805" s="17">
        <f t="shared" si="119"/>
        <v>0</v>
      </c>
      <c r="I3805" s="17">
        <f>INT((VLOOKUP($C3805,装备数值,4,0)+VLOOKUP($C3805,装备数值,7,0)*($E3805-1))*VLOOKUP($D3805,系数!$K$2:$O$7,4,0))</f>
        <v>0</v>
      </c>
      <c r="J3805" s="17">
        <f>INT((VLOOKUP($C3805,装备数值,4,0)+VLOOKUP($C3805,装备数值,7,0)*($E3805-1))*VLOOKUP($D3805,系数!$K$2:$O$7,5,0))</f>
        <v>0</v>
      </c>
      <c r="K3805" s="17">
        <f>INT(VLOOKUP(E3805,强化金币,2,1)*VLOOKUP(INDEX(装备!F:F,MATCH(属性!A3805,装备!A:A,0)),系数!$K$12:$M$15,3,0))</f>
        <v>180000</v>
      </c>
      <c r="L3805" s="17"/>
      <c r="M3805" s="17"/>
      <c r="N3805" s="17"/>
      <c r="O3805" s="17">
        <f>IF(E3805=1,"",VLOOKUP(E3805,系数!$S$2:$AB$12,MATCH(属性!C3805,评级,0),1))</f>
        <v>90</v>
      </c>
    </row>
    <row r="3806" spans="1:15" ht="17.25" thickBot="1" x14ac:dyDescent="0.4">
      <c r="A3806" s="17">
        <f t="shared" si="118"/>
        <v>7100032</v>
      </c>
      <c r="B3806" s="17" t="s">
        <v>51</v>
      </c>
      <c r="C3806" s="15">
        <f>INDEX(装备!G:G,MATCH(属性!A3806,装备!A:A,0))</f>
        <v>16</v>
      </c>
      <c r="D3806" s="15" t="str">
        <f>INDEX(装备!E:E,MATCH(属性!A3806,装备!A:A,0))</f>
        <v>helmet</v>
      </c>
      <c r="E3806" s="14">
        <v>84</v>
      </c>
      <c r="F3806" s="17">
        <f>INT((VLOOKUP($C3806,装备数值,2,0)+VLOOKUP($C3806,装备数值,5,0)*($E3806-1))*VLOOKUP($D3806,系数!$K$2:$O$7,2,0))</f>
        <v>5151</v>
      </c>
      <c r="G3806" s="17">
        <f>INT((VLOOKUP($C3806,装备数值,3,0)+VLOOKUP($C3806,装备数值,6,0)*($E3806-1))*VLOOKUP($D3806,系数!$K$2:$O$7,3,0))</f>
        <v>0</v>
      </c>
      <c r="H3806" s="17">
        <f t="shared" si="119"/>
        <v>0</v>
      </c>
      <c r="I3806" s="17">
        <f>INT((VLOOKUP($C3806,装备数值,4,0)+VLOOKUP($C3806,装备数值,7,0)*($E3806-1))*VLOOKUP($D3806,系数!$K$2:$O$7,4,0))</f>
        <v>0</v>
      </c>
      <c r="J3806" s="17">
        <f>INT((VLOOKUP($C3806,装备数值,4,0)+VLOOKUP($C3806,装备数值,7,0)*($E3806-1))*VLOOKUP($D3806,系数!$K$2:$O$7,5,0))</f>
        <v>0</v>
      </c>
      <c r="K3806" s="17">
        <f>INT(VLOOKUP(E3806,强化金币,2,1)*VLOOKUP(INDEX(装备!F:F,MATCH(属性!A3806,装备!A:A,0)),系数!$K$12:$M$15,3,0))</f>
        <v>200000</v>
      </c>
      <c r="L3806" s="17"/>
      <c r="M3806" s="17"/>
      <c r="N3806" s="17"/>
      <c r="O3806" s="17">
        <f>IF(E3806=1,"",VLOOKUP(E3806,系数!$S$2:$AB$12,MATCH(属性!C3806,评级,0),1))</f>
        <v>90</v>
      </c>
    </row>
    <row r="3807" spans="1:15" ht="17.25" thickBot="1" x14ac:dyDescent="0.4">
      <c r="A3807" s="17">
        <f t="shared" si="118"/>
        <v>7100032</v>
      </c>
      <c r="B3807" s="17" t="s">
        <v>51</v>
      </c>
      <c r="C3807" s="15">
        <f>INDEX(装备!G:G,MATCH(属性!A3807,装备!A:A,0))</f>
        <v>16</v>
      </c>
      <c r="D3807" s="15" t="str">
        <f>INDEX(装备!E:E,MATCH(属性!A3807,装备!A:A,0))</f>
        <v>helmet</v>
      </c>
      <c r="E3807" s="14">
        <v>85</v>
      </c>
      <c r="F3807" s="17">
        <f>INT((VLOOKUP($C3807,装备数值,2,0)+VLOOKUP($C3807,装备数值,5,0)*($E3807-1))*VLOOKUP($D3807,系数!$K$2:$O$7,2,0))</f>
        <v>5201</v>
      </c>
      <c r="G3807" s="17">
        <f>INT((VLOOKUP($C3807,装备数值,3,0)+VLOOKUP($C3807,装备数值,6,0)*($E3807-1))*VLOOKUP($D3807,系数!$K$2:$O$7,3,0))</f>
        <v>0</v>
      </c>
      <c r="H3807" s="17">
        <f t="shared" si="119"/>
        <v>0</v>
      </c>
      <c r="I3807" s="17">
        <f>INT((VLOOKUP($C3807,装备数值,4,0)+VLOOKUP($C3807,装备数值,7,0)*($E3807-1))*VLOOKUP($D3807,系数!$K$2:$O$7,4,0))</f>
        <v>0</v>
      </c>
      <c r="J3807" s="17">
        <f>INT((VLOOKUP($C3807,装备数值,4,0)+VLOOKUP($C3807,装备数值,7,0)*($E3807-1))*VLOOKUP($D3807,系数!$K$2:$O$7,5,0))</f>
        <v>0</v>
      </c>
      <c r="K3807" s="17">
        <f>INT(VLOOKUP(E3807,强化金币,2,1)*VLOOKUP(INDEX(装备!F:F,MATCH(属性!A3807,装备!A:A,0)),系数!$K$12:$M$15,3,0))</f>
        <v>250000</v>
      </c>
      <c r="L3807" s="17"/>
      <c r="M3807" s="17"/>
      <c r="N3807" s="17"/>
      <c r="O3807" s="17">
        <f>IF(E3807=1,"",VLOOKUP(E3807,系数!$S$2:$AB$12,MATCH(属性!C3807,评级,0),1))</f>
        <v>90</v>
      </c>
    </row>
    <row r="3808" spans="1:15" ht="17.25" thickBot="1" x14ac:dyDescent="0.4">
      <c r="A3808" s="17">
        <f t="shared" si="118"/>
        <v>7100032</v>
      </c>
      <c r="B3808" s="17" t="s">
        <v>51</v>
      </c>
      <c r="C3808" s="15">
        <f>INDEX(装备!G:G,MATCH(属性!A3808,装备!A:A,0))</f>
        <v>16</v>
      </c>
      <c r="D3808" s="15" t="str">
        <f>INDEX(装备!E:E,MATCH(属性!A3808,装备!A:A,0))</f>
        <v>helmet</v>
      </c>
      <c r="E3808" s="14">
        <v>86</v>
      </c>
      <c r="F3808" s="17">
        <f>INT((VLOOKUP($C3808,装备数值,2,0)+VLOOKUP($C3808,装备数值,5,0)*($E3808-1))*VLOOKUP($D3808,系数!$K$2:$O$7,2,0))</f>
        <v>5251</v>
      </c>
      <c r="G3808" s="17">
        <f>INT((VLOOKUP($C3808,装备数值,3,0)+VLOOKUP($C3808,装备数值,6,0)*($E3808-1))*VLOOKUP($D3808,系数!$K$2:$O$7,3,0))</f>
        <v>0</v>
      </c>
      <c r="H3808" s="17">
        <f t="shared" si="119"/>
        <v>0</v>
      </c>
      <c r="I3808" s="17">
        <f>INT((VLOOKUP($C3808,装备数值,4,0)+VLOOKUP($C3808,装备数值,7,0)*($E3808-1))*VLOOKUP($D3808,系数!$K$2:$O$7,4,0))</f>
        <v>0</v>
      </c>
      <c r="J3808" s="17">
        <f>INT((VLOOKUP($C3808,装备数值,4,0)+VLOOKUP($C3808,装备数值,7,0)*($E3808-1))*VLOOKUP($D3808,系数!$K$2:$O$7,5,0))</f>
        <v>0</v>
      </c>
      <c r="K3808" s="17">
        <f>INT(VLOOKUP(E3808,强化金币,2,1)*VLOOKUP(INDEX(装备!F:F,MATCH(属性!A3808,装备!A:A,0)),系数!$K$12:$M$15,3,0))</f>
        <v>300000</v>
      </c>
      <c r="L3808" s="17"/>
      <c r="M3808" s="17"/>
      <c r="N3808" s="17"/>
      <c r="O3808" s="17">
        <f>IF(E3808=1,"",VLOOKUP(E3808,系数!$S$2:$AB$12,MATCH(属性!C3808,评级,0),1))</f>
        <v>90</v>
      </c>
    </row>
    <row r="3809" spans="1:15" ht="17.25" thickBot="1" x14ac:dyDescent="0.4">
      <c r="A3809" s="17">
        <f t="shared" si="118"/>
        <v>7100032</v>
      </c>
      <c r="B3809" s="17" t="s">
        <v>51</v>
      </c>
      <c r="C3809" s="15">
        <f>INDEX(装备!G:G,MATCH(属性!A3809,装备!A:A,0))</f>
        <v>16</v>
      </c>
      <c r="D3809" s="15" t="str">
        <f>INDEX(装备!E:E,MATCH(属性!A3809,装备!A:A,0))</f>
        <v>helmet</v>
      </c>
      <c r="E3809" s="14">
        <v>87</v>
      </c>
      <c r="F3809" s="17">
        <f>INT((VLOOKUP($C3809,装备数值,2,0)+VLOOKUP($C3809,装备数值,5,0)*($E3809-1))*VLOOKUP($D3809,系数!$K$2:$O$7,2,0))</f>
        <v>5301</v>
      </c>
      <c r="G3809" s="17">
        <f>INT((VLOOKUP($C3809,装备数值,3,0)+VLOOKUP($C3809,装备数值,6,0)*($E3809-1))*VLOOKUP($D3809,系数!$K$2:$O$7,3,0))</f>
        <v>0</v>
      </c>
      <c r="H3809" s="17">
        <f t="shared" si="119"/>
        <v>0</v>
      </c>
      <c r="I3809" s="17">
        <f>INT((VLOOKUP($C3809,装备数值,4,0)+VLOOKUP($C3809,装备数值,7,0)*($E3809-1))*VLOOKUP($D3809,系数!$K$2:$O$7,4,0))</f>
        <v>0</v>
      </c>
      <c r="J3809" s="17">
        <f>INT((VLOOKUP($C3809,装备数值,4,0)+VLOOKUP($C3809,装备数值,7,0)*($E3809-1))*VLOOKUP($D3809,系数!$K$2:$O$7,5,0))</f>
        <v>0</v>
      </c>
      <c r="K3809" s="17">
        <f>INT(VLOOKUP(E3809,强化金币,2,1)*VLOOKUP(INDEX(装备!F:F,MATCH(属性!A3809,装备!A:A,0)),系数!$K$12:$M$15,3,0))</f>
        <v>350000</v>
      </c>
      <c r="L3809" s="17"/>
      <c r="M3809" s="17"/>
      <c r="N3809" s="17"/>
      <c r="O3809" s="17">
        <f>IF(E3809=1,"",VLOOKUP(E3809,系数!$S$2:$AB$12,MATCH(属性!C3809,评级,0),1))</f>
        <v>90</v>
      </c>
    </row>
    <row r="3810" spans="1:15" ht="17.25" thickBot="1" x14ac:dyDescent="0.4">
      <c r="A3810" s="17">
        <f t="shared" si="118"/>
        <v>7100032</v>
      </c>
      <c r="B3810" s="17" t="s">
        <v>51</v>
      </c>
      <c r="C3810" s="15">
        <f>INDEX(装备!G:G,MATCH(属性!A3810,装备!A:A,0))</f>
        <v>16</v>
      </c>
      <c r="D3810" s="15" t="str">
        <f>INDEX(装备!E:E,MATCH(属性!A3810,装备!A:A,0))</f>
        <v>helmet</v>
      </c>
      <c r="E3810" s="14">
        <v>88</v>
      </c>
      <c r="F3810" s="17">
        <f>INT((VLOOKUP($C3810,装备数值,2,0)+VLOOKUP($C3810,装备数值,5,0)*($E3810-1))*VLOOKUP($D3810,系数!$K$2:$O$7,2,0))</f>
        <v>5351</v>
      </c>
      <c r="G3810" s="17">
        <f>INT((VLOOKUP($C3810,装备数值,3,0)+VLOOKUP($C3810,装备数值,6,0)*($E3810-1))*VLOOKUP($D3810,系数!$K$2:$O$7,3,0))</f>
        <v>0</v>
      </c>
      <c r="H3810" s="17">
        <f t="shared" si="119"/>
        <v>0</v>
      </c>
      <c r="I3810" s="17">
        <f>INT((VLOOKUP($C3810,装备数值,4,0)+VLOOKUP($C3810,装备数值,7,0)*($E3810-1))*VLOOKUP($D3810,系数!$K$2:$O$7,4,0))</f>
        <v>0</v>
      </c>
      <c r="J3810" s="17">
        <f>INT((VLOOKUP($C3810,装备数值,4,0)+VLOOKUP($C3810,装备数值,7,0)*($E3810-1))*VLOOKUP($D3810,系数!$K$2:$O$7,5,0))</f>
        <v>0</v>
      </c>
      <c r="K3810" s="17">
        <f>INT(VLOOKUP(E3810,强化金币,2,1)*VLOOKUP(INDEX(装备!F:F,MATCH(属性!A3810,装备!A:A,0)),系数!$K$12:$M$15,3,0))</f>
        <v>400000</v>
      </c>
      <c r="L3810" s="17"/>
      <c r="M3810" s="17"/>
      <c r="N3810" s="17"/>
      <c r="O3810" s="17">
        <f>IF(E3810=1,"",VLOOKUP(E3810,系数!$S$2:$AB$12,MATCH(属性!C3810,评级,0),1))</f>
        <v>90</v>
      </c>
    </row>
    <row r="3811" spans="1:15" ht="17.25" thickBot="1" x14ac:dyDescent="0.4">
      <c r="A3811" s="17">
        <f t="shared" si="118"/>
        <v>7100032</v>
      </c>
      <c r="B3811" s="17" t="s">
        <v>51</v>
      </c>
      <c r="C3811" s="15">
        <f>INDEX(装备!G:G,MATCH(属性!A3811,装备!A:A,0))</f>
        <v>16</v>
      </c>
      <c r="D3811" s="15" t="str">
        <f>INDEX(装备!E:E,MATCH(属性!A3811,装备!A:A,0))</f>
        <v>helmet</v>
      </c>
      <c r="E3811" s="14">
        <v>89</v>
      </c>
      <c r="F3811" s="17">
        <f>INT((VLOOKUP($C3811,装备数值,2,0)+VLOOKUP($C3811,装备数值,5,0)*($E3811-1))*VLOOKUP($D3811,系数!$K$2:$O$7,2,0))</f>
        <v>5401</v>
      </c>
      <c r="G3811" s="17">
        <f>INT((VLOOKUP($C3811,装备数值,3,0)+VLOOKUP($C3811,装备数值,6,0)*($E3811-1))*VLOOKUP($D3811,系数!$K$2:$O$7,3,0))</f>
        <v>0</v>
      </c>
      <c r="H3811" s="17">
        <f t="shared" si="119"/>
        <v>0</v>
      </c>
      <c r="I3811" s="17">
        <f>INT((VLOOKUP($C3811,装备数值,4,0)+VLOOKUP($C3811,装备数值,7,0)*($E3811-1))*VLOOKUP($D3811,系数!$K$2:$O$7,4,0))</f>
        <v>0</v>
      </c>
      <c r="J3811" s="17">
        <f>INT((VLOOKUP($C3811,装备数值,4,0)+VLOOKUP($C3811,装备数值,7,0)*($E3811-1))*VLOOKUP($D3811,系数!$K$2:$O$7,5,0))</f>
        <v>0</v>
      </c>
      <c r="K3811" s="17">
        <f>INT(VLOOKUP(E3811,强化金币,2,1)*VLOOKUP(INDEX(装备!F:F,MATCH(属性!A3811,装备!A:A,0)),系数!$K$12:$M$15,3,0))</f>
        <v>450000</v>
      </c>
      <c r="L3811" s="17"/>
      <c r="M3811" s="17"/>
      <c r="N3811" s="17"/>
      <c r="O3811" s="17">
        <f>IF(E3811=1,"",VLOOKUP(E3811,系数!$S$2:$AB$12,MATCH(属性!C3811,评级,0),1))</f>
        <v>90</v>
      </c>
    </row>
    <row r="3812" spans="1:15" ht="17.25" thickBot="1" x14ac:dyDescent="0.4">
      <c r="A3812" s="17">
        <f t="shared" si="118"/>
        <v>7100032</v>
      </c>
      <c r="B3812" s="17" t="s">
        <v>51</v>
      </c>
      <c r="C3812" s="15">
        <f>INDEX(装备!G:G,MATCH(属性!A3812,装备!A:A,0))</f>
        <v>16</v>
      </c>
      <c r="D3812" s="15" t="str">
        <f>INDEX(装备!E:E,MATCH(属性!A3812,装备!A:A,0))</f>
        <v>helmet</v>
      </c>
      <c r="E3812" s="14">
        <v>90</v>
      </c>
      <c r="F3812" s="17">
        <f>INT((VLOOKUP($C3812,装备数值,2,0)+VLOOKUP($C3812,装备数值,5,0)*($E3812-1))*VLOOKUP($D3812,系数!$K$2:$O$7,2,0))</f>
        <v>5451</v>
      </c>
      <c r="G3812" s="17">
        <f>INT((VLOOKUP($C3812,装备数值,3,0)+VLOOKUP($C3812,装备数值,6,0)*($E3812-1))*VLOOKUP($D3812,系数!$K$2:$O$7,3,0))</f>
        <v>0</v>
      </c>
      <c r="H3812" s="17">
        <f t="shared" si="119"/>
        <v>0</v>
      </c>
      <c r="I3812" s="17">
        <f>INT((VLOOKUP($C3812,装备数值,4,0)+VLOOKUP($C3812,装备数值,7,0)*($E3812-1))*VLOOKUP($D3812,系数!$K$2:$O$7,4,0))</f>
        <v>0</v>
      </c>
      <c r="J3812" s="17">
        <f>INT((VLOOKUP($C3812,装备数值,4,0)+VLOOKUP($C3812,装备数值,7,0)*($E3812-1))*VLOOKUP($D3812,系数!$K$2:$O$7,5,0))</f>
        <v>0</v>
      </c>
      <c r="K3812" s="17">
        <f>INT(VLOOKUP(E3812,强化金币,2,1)*VLOOKUP(INDEX(装备!F:F,MATCH(属性!A3812,装备!A:A,0)),系数!$K$12:$M$15,3,0))</f>
        <v>450000</v>
      </c>
      <c r="L3812" s="17"/>
      <c r="M3812" s="17"/>
      <c r="N3812" s="17"/>
      <c r="O3812" s="17">
        <f>IF(E3812=1,"",VLOOKUP(E3812,系数!$S$2:$AB$12,MATCH(属性!C3812,评级,0),1))</f>
        <v>100</v>
      </c>
    </row>
    <row r="3813" spans="1:15" ht="17.25" thickBot="1" x14ac:dyDescent="0.4">
      <c r="A3813" s="17">
        <f t="shared" si="118"/>
        <v>7100032</v>
      </c>
      <c r="B3813" s="17" t="s">
        <v>51</v>
      </c>
      <c r="C3813" s="15">
        <f>INDEX(装备!G:G,MATCH(属性!A3813,装备!A:A,0))</f>
        <v>16</v>
      </c>
      <c r="D3813" s="15" t="str">
        <f>INDEX(装备!E:E,MATCH(属性!A3813,装备!A:A,0))</f>
        <v>helmet</v>
      </c>
      <c r="E3813" s="14">
        <v>91</v>
      </c>
      <c r="F3813" s="17">
        <f>INT((VLOOKUP($C3813,装备数值,2,0)+VLOOKUP($C3813,装备数值,5,0)*($E3813-1))*VLOOKUP($D3813,系数!$K$2:$O$7,2,0))</f>
        <v>5501</v>
      </c>
      <c r="G3813" s="17">
        <f>INT((VLOOKUP($C3813,装备数值,3,0)+VLOOKUP($C3813,装备数值,6,0)*($E3813-1))*VLOOKUP($D3813,系数!$K$2:$O$7,3,0))</f>
        <v>0</v>
      </c>
      <c r="H3813" s="17">
        <f t="shared" si="119"/>
        <v>0</v>
      </c>
      <c r="I3813" s="17">
        <f>INT((VLOOKUP($C3813,装备数值,4,0)+VLOOKUP($C3813,装备数值,7,0)*($E3813-1))*VLOOKUP($D3813,系数!$K$2:$O$7,4,0))</f>
        <v>0</v>
      </c>
      <c r="J3813" s="17">
        <f>INT((VLOOKUP($C3813,装备数值,4,0)+VLOOKUP($C3813,装备数值,7,0)*($E3813-1))*VLOOKUP($D3813,系数!$K$2:$O$7,5,0))</f>
        <v>0</v>
      </c>
      <c r="K3813" s="17">
        <f>INT(VLOOKUP(E3813,强化金币,2,1)*VLOOKUP(INDEX(装备!F:F,MATCH(属性!A3813,装备!A:A,0)),系数!$K$12:$M$15,3,0))</f>
        <v>450000</v>
      </c>
      <c r="L3813" s="17"/>
      <c r="M3813" s="17"/>
      <c r="N3813" s="17"/>
      <c r="O3813" s="17">
        <f>IF(E3813=1,"",VLOOKUP(E3813,系数!$S$2:$AB$12,MATCH(属性!C3813,评级,0),1))</f>
        <v>100</v>
      </c>
    </row>
    <row r="3814" spans="1:15" ht="17.25" thickBot="1" x14ac:dyDescent="0.4">
      <c r="A3814" s="17">
        <f t="shared" si="118"/>
        <v>7100032</v>
      </c>
      <c r="B3814" s="17" t="s">
        <v>51</v>
      </c>
      <c r="C3814" s="15">
        <f>INDEX(装备!G:G,MATCH(属性!A3814,装备!A:A,0))</f>
        <v>16</v>
      </c>
      <c r="D3814" s="15" t="str">
        <f>INDEX(装备!E:E,MATCH(属性!A3814,装备!A:A,0))</f>
        <v>helmet</v>
      </c>
      <c r="E3814" s="14">
        <v>92</v>
      </c>
      <c r="F3814" s="17">
        <f>INT((VLOOKUP($C3814,装备数值,2,0)+VLOOKUP($C3814,装备数值,5,0)*($E3814-1))*VLOOKUP($D3814,系数!$K$2:$O$7,2,0))</f>
        <v>5551</v>
      </c>
      <c r="G3814" s="17">
        <f>INT((VLOOKUP($C3814,装备数值,3,0)+VLOOKUP($C3814,装备数值,6,0)*($E3814-1))*VLOOKUP($D3814,系数!$K$2:$O$7,3,0))</f>
        <v>0</v>
      </c>
      <c r="H3814" s="17">
        <f t="shared" si="119"/>
        <v>0</v>
      </c>
      <c r="I3814" s="17">
        <f>INT((VLOOKUP($C3814,装备数值,4,0)+VLOOKUP($C3814,装备数值,7,0)*($E3814-1))*VLOOKUP($D3814,系数!$K$2:$O$7,4,0))</f>
        <v>0</v>
      </c>
      <c r="J3814" s="17">
        <f>INT((VLOOKUP($C3814,装备数值,4,0)+VLOOKUP($C3814,装备数值,7,0)*($E3814-1))*VLOOKUP($D3814,系数!$K$2:$O$7,5,0))</f>
        <v>0</v>
      </c>
      <c r="K3814" s="17">
        <f>INT(VLOOKUP(E3814,强化金币,2,1)*VLOOKUP(INDEX(装备!F:F,MATCH(属性!A3814,装备!A:A,0)),系数!$K$12:$M$15,3,0))</f>
        <v>450000</v>
      </c>
      <c r="L3814" s="17"/>
      <c r="M3814" s="17"/>
      <c r="N3814" s="17"/>
      <c r="O3814" s="17">
        <f>IF(E3814=1,"",VLOOKUP(E3814,系数!$S$2:$AB$12,MATCH(属性!C3814,评级,0),1))</f>
        <v>100</v>
      </c>
    </row>
    <row r="3815" spans="1:15" ht="17.25" thickBot="1" x14ac:dyDescent="0.4">
      <c r="A3815" s="17">
        <f t="shared" si="118"/>
        <v>7100032</v>
      </c>
      <c r="B3815" s="17" t="s">
        <v>51</v>
      </c>
      <c r="C3815" s="15">
        <f>INDEX(装备!G:G,MATCH(属性!A3815,装备!A:A,0))</f>
        <v>16</v>
      </c>
      <c r="D3815" s="15" t="str">
        <f>INDEX(装备!E:E,MATCH(属性!A3815,装备!A:A,0))</f>
        <v>helmet</v>
      </c>
      <c r="E3815" s="14">
        <v>93</v>
      </c>
      <c r="F3815" s="17">
        <f>INT((VLOOKUP($C3815,装备数值,2,0)+VLOOKUP($C3815,装备数值,5,0)*($E3815-1))*VLOOKUP($D3815,系数!$K$2:$O$7,2,0))</f>
        <v>5601</v>
      </c>
      <c r="G3815" s="17">
        <f>INT((VLOOKUP($C3815,装备数值,3,0)+VLOOKUP($C3815,装备数值,6,0)*($E3815-1))*VLOOKUP($D3815,系数!$K$2:$O$7,3,0))</f>
        <v>0</v>
      </c>
      <c r="H3815" s="17">
        <f t="shared" si="119"/>
        <v>0</v>
      </c>
      <c r="I3815" s="17">
        <f>INT((VLOOKUP($C3815,装备数值,4,0)+VLOOKUP($C3815,装备数值,7,0)*($E3815-1))*VLOOKUP($D3815,系数!$K$2:$O$7,4,0))</f>
        <v>0</v>
      </c>
      <c r="J3815" s="17">
        <f>INT((VLOOKUP($C3815,装备数值,4,0)+VLOOKUP($C3815,装备数值,7,0)*($E3815-1))*VLOOKUP($D3815,系数!$K$2:$O$7,5,0))</f>
        <v>0</v>
      </c>
      <c r="K3815" s="17">
        <f>INT(VLOOKUP(E3815,强化金币,2,1)*VLOOKUP(INDEX(装备!F:F,MATCH(属性!A3815,装备!A:A,0)),系数!$K$12:$M$15,3,0))</f>
        <v>450000</v>
      </c>
      <c r="L3815" s="17"/>
      <c r="M3815" s="17"/>
      <c r="N3815" s="17"/>
      <c r="O3815" s="17">
        <f>IF(E3815=1,"",VLOOKUP(E3815,系数!$S$2:$AB$12,MATCH(属性!C3815,评级,0),1))</f>
        <v>100</v>
      </c>
    </row>
    <row r="3816" spans="1:15" ht="17.25" thickBot="1" x14ac:dyDescent="0.4">
      <c r="A3816" s="17">
        <f t="shared" si="118"/>
        <v>7100032</v>
      </c>
      <c r="B3816" s="17" t="s">
        <v>51</v>
      </c>
      <c r="C3816" s="15">
        <f>INDEX(装备!G:G,MATCH(属性!A3816,装备!A:A,0))</f>
        <v>16</v>
      </c>
      <c r="D3816" s="15" t="str">
        <f>INDEX(装备!E:E,MATCH(属性!A3816,装备!A:A,0))</f>
        <v>helmet</v>
      </c>
      <c r="E3816" s="14">
        <v>94</v>
      </c>
      <c r="F3816" s="17">
        <f>INT((VLOOKUP($C3816,装备数值,2,0)+VLOOKUP($C3816,装备数值,5,0)*($E3816-1))*VLOOKUP($D3816,系数!$K$2:$O$7,2,0))</f>
        <v>5651</v>
      </c>
      <c r="G3816" s="17">
        <f>INT((VLOOKUP($C3816,装备数值,3,0)+VLOOKUP($C3816,装备数值,6,0)*($E3816-1))*VLOOKUP($D3816,系数!$K$2:$O$7,3,0))</f>
        <v>0</v>
      </c>
      <c r="H3816" s="17">
        <f t="shared" si="119"/>
        <v>0</v>
      </c>
      <c r="I3816" s="17">
        <f>INT((VLOOKUP($C3816,装备数值,4,0)+VLOOKUP($C3816,装备数值,7,0)*($E3816-1))*VLOOKUP($D3816,系数!$K$2:$O$7,4,0))</f>
        <v>0</v>
      </c>
      <c r="J3816" s="17">
        <f>INT((VLOOKUP($C3816,装备数值,4,0)+VLOOKUP($C3816,装备数值,7,0)*($E3816-1))*VLOOKUP($D3816,系数!$K$2:$O$7,5,0))</f>
        <v>0</v>
      </c>
      <c r="K3816" s="17">
        <f>INT(VLOOKUP(E3816,强化金币,2,1)*VLOOKUP(INDEX(装备!F:F,MATCH(属性!A3816,装备!A:A,0)),系数!$K$12:$M$15,3,0))</f>
        <v>450000</v>
      </c>
      <c r="L3816" s="17"/>
      <c r="M3816" s="17"/>
      <c r="N3816" s="17"/>
      <c r="O3816" s="17">
        <f>IF(E3816=1,"",VLOOKUP(E3816,系数!$S$2:$AB$12,MATCH(属性!C3816,评级,0),1))</f>
        <v>100</v>
      </c>
    </row>
    <row r="3817" spans="1:15" ht="17.25" thickBot="1" x14ac:dyDescent="0.4">
      <c r="A3817" s="17">
        <f t="shared" si="118"/>
        <v>7100032</v>
      </c>
      <c r="B3817" s="17" t="s">
        <v>51</v>
      </c>
      <c r="C3817" s="15">
        <f>INDEX(装备!G:G,MATCH(属性!A3817,装备!A:A,0))</f>
        <v>16</v>
      </c>
      <c r="D3817" s="15" t="str">
        <f>INDEX(装备!E:E,MATCH(属性!A3817,装备!A:A,0))</f>
        <v>helmet</v>
      </c>
      <c r="E3817" s="14">
        <v>95</v>
      </c>
      <c r="F3817" s="17">
        <f>INT((VLOOKUP($C3817,装备数值,2,0)+VLOOKUP($C3817,装备数值,5,0)*($E3817-1))*VLOOKUP($D3817,系数!$K$2:$O$7,2,0))</f>
        <v>5701</v>
      </c>
      <c r="G3817" s="17">
        <f>INT((VLOOKUP($C3817,装备数值,3,0)+VLOOKUP($C3817,装备数值,6,0)*($E3817-1))*VLOOKUP($D3817,系数!$K$2:$O$7,3,0))</f>
        <v>0</v>
      </c>
      <c r="H3817" s="17">
        <f t="shared" si="119"/>
        <v>0</v>
      </c>
      <c r="I3817" s="17">
        <f>INT((VLOOKUP($C3817,装备数值,4,0)+VLOOKUP($C3817,装备数值,7,0)*($E3817-1))*VLOOKUP($D3817,系数!$K$2:$O$7,4,0))</f>
        <v>0</v>
      </c>
      <c r="J3817" s="17">
        <f>INT((VLOOKUP($C3817,装备数值,4,0)+VLOOKUP($C3817,装备数值,7,0)*($E3817-1))*VLOOKUP($D3817,系数!$K$2:$O$7,5,0))</f>
        <v>0</v>
      </c>
      <c r="K3817" s="17">
        <f>INT(VLOOKUP(E3817,强化金币,2,1)*VLOOKUP(INDEX(装备!F:F,MATCH(属性!A3817,装备!A:A,0)),系数!$K$12:$M$15,3,0))</f>
        <v>450000</v>
      </c>
      <c r="L3817" s="17"/>
      <c r="M3817" s="17"/>
      <c r="N3817" s="17"/>
      <c r="O3817" s="17">
        <f>IF(E3817=1,"",VLOOKUP(E3817,系数!$S$2:$AB$12,MATCH(属性!C3817,评级,0),1))</f>
        <v>100</v>
      </c>
    </row>
    <row r="3818" spans="1:15" ht="17.25" thickBot="1" x14ac:dyDescent="0.4">
      <c r="A3818" s="17">
        <f t="shared" si="118"/>
        <v>7100032</v>
      </c>
      <c r="B3818" s="17" t="s">
        <v>51</v>
      </c>
      <c r="C3818" s="15">
        <f>INDEX(装备!G:G,MATCH(属性!A3818,装备!A:A,0))</f>
        <v>16</v>
      </c>
      <c r="D3818" s="15" t="str">
        <f>INDEX(装备!E:E,MATCH(属性!A3818,装备!A:A,0))</f>
        <v>helmet</v>
      </c>
      <c r="E3818" s="14">
        <v>96</v>
      </c>
      <c r="F3818" s="17">
        <f>INT((VLOOKUP($C3818,装备数值,2,0)+VLOOKUP($C3818,装备数值,5,0)*($E3818-1))*VLOOKUP($D3818,系数!$K$2:$O$7,2,0))</f>
        <v>5751</v>
      </c>
      <c r="G3818" s="17">
        <f>INT((VLOOKUP($C3818,装备数值,3,0)+VLOOKUP($C3818,装备数值,6,0)*($E3818-1))*VLOOKUP($D3818,系数!$K$2:$O$7,3,0))</f>
        <v>0</v>
      </c>
      <c r="H3818" s="17">
        <f t="shared" si="119"/>
        <v>0</v>
      </c>
      <c r="I3818" s="17">
        <f>INT((VLOOKUP($C3818,装备数值,4,0)+VLOOKUP($C3818,装备数值,7,0)*($E3818-1))*VLOOKUP($D3818,系数!$K$2:$O$7,4,0))</f>
        <v>0</v>
      </c>
      <c r="J3818" s="17">
        <f>INT((VLOOKUP($C3818,装备数值,4,0)+VLOOKUP($C3818,装备数值,7,0)*($E3818-1))*VLOOKUP($D3818,系数!$K$2:$O$7,5,0))</f>
        <v>0</v>
      </c>
      <c r="K3818" s="17">
        <f>INT(VLOOKUP(E3818,强化金币,2,1)*VLOOKUP(INDEX(装备!F:F,MATCH(属性!A3818,装备!A:A,0)),系数!$K$12:$M$15,3,0))</f>
        <v>450000</v>
      </c>
      <c r="L3818" s="17"/>
      <c r="M3818" s="17"/>
      <c r="N3818" s="17"/>
      <c r="O3818" s="17">
        <f>IF(E3818=1,"",VLOOKUP(E3818,系数!$S$2:$AB$12,MATCH(属性!C3818,评级,0),1))</f>
        <v>100</v>
      </c>
    </row>
    <row r="3819" spans="1:15" ht="17.25" thickBot="1" x14ac:dyDescent="0.4">
      <c r="A3819" s="17">
        <f t="shared" si="118"/>
        <v>7100032</v>
      </c>
      <c r="B3819" s="17" t="s">
        <v>51</v>
      </c>
      <c r="C3819" s="15">
        <f>INDEX(装备!G:G,MATCH(属性!A3819,装备!A:A,0))</f>
        <v>16</v>
      </c>
      <c r="D3819" s="15" t="str">
        <f>INDEX(装备!E:E,MATCH(属性!A3819,装备!A:A,0))</f>
        <v>helmet</v>
      </c>
      <c r="E3819" s="14">
        <v>97</v>
      </c>
      <c r="F3819" s="17">
        <f>INT((VLOOKUP($C3819,装备数值,2,0)+VLOOKUP($C3819,装备数值,5,0)*($E3819-1))*VLOOKUP($D3819,系数!$K$2:$O$7,2,0))</f>
        <v>5801</v>
      </c>
      <c r="G3819" s="17">
        <f>INT((VLOOKUP($C3819,装备数值,3,0)+VLOOKUP($C3819,装备数值,6,0)*($E3819-1))*VLOOKUP($D3819,系数!$K$2:$O$7,3,0))</f>
        <v>0</v>
      </c>
      <c r="H3819" s="17">
        <f t="shared" si="119"/>
        <v>0</v>
      </c>
      <c r="I3819" s="17">
        <f>INT((VLOOKUP($C3819,装备数值,4,0)+VLOOKUP($C3819,装备数值,7,0)*($E3819-1))*VLOOKUP($D3819,系数!$K$2:$O$7,4,0))</f>
        <v>0</v>
      </c>
      <c r="J3819" s="17">
        <f>INT((VLOOKUP($C3819,装备数值,4,0)+VLOOKUP($C3819,装备数值,7,0)*($E3819-1))*VLOOKUP($D3819,系数!$K$2:$O$7,5,0))</f>
        <v>0</v>
      </c>
      <c r="K3819" s="17">
        <f>INT(VLOOKUP(E3819,强化金币,2,1)*VLOOKUP(INDEX(装备!F:F,MATCH(属性!A3819,装备!A:A,0)),系数!$K$12:$M$15,3,0))</f>
        <v>450000</v>
      </c>
      <c r="L3819" s="17"/>
      <c r="M3819" s="17"/>
      <c r="N3819" s="17"/>
      <c r="O3819" s="17">
        <f>IF(E3819=1,"",VLOOKUP(E3819,系数!$S$2:$AB$12,MATCH(属性!C3819,评级,0),1))</f>
        <v>100</v>
      </c>
    </row>
    <row r="3820" spans="1:15" ht="17.25" thickBot="1" x14ac:dyDescent="0.4">
      <c r="A3820" s="17">
        <f t="shared" si="118"/>
        <v>7100032</v>
      </c>
      <c r="B3820" s="17" t="s">
        <v>51</v>
      </c>
      <c r="C3820" s="15">
        <f>INDEX(装备!G:G,MATCH(属性!A3820,装备!A:A,0))</f>
        <v>16</v>
      </c>
      <c r="D3820" s="15" t="str">
        <f>INDEX(装备!E:E,MATCH(属性!A3820,装备!A:A,0))</f>
        <v>helmet</v>
      </c>
      <c r="E3820" s="14">
        <v>98</v>
      </c>
      <c r="F3820" s="17">
        <f>INT((VLOOKUP($C3820,装备数值,2,0)+VLOOKUP($C3820,装备数值,5,0)*($E3820-1))*VLOOKUP($D3820,系数!$K$2:$O$7,2,0))</f>
        <v>5851</v>
      </c>
      <c r="G3820" s="17">
        <f>INT((VLOOKUP($C3820,装备数值,3,0)+VLOOKUP($C3820,装备数值,6,0)*($E3820-1))*VLOOKUP($D3820,系数!$K$2:$O$7,3,0))</f>
        <v>0</v>
      </c>
      <c r="H3820" s="17">
        <f t="shared" si="119"/>
        <v>0</v>
      </c>
      <c r="I3820" s="17">
        <f>INT((VLOOKUP($C3820,装备数值,4,0)+VLOOKUP($C3820,装备数值,7,0)*($E3820-1))*VLOOKUP($D3820,系数!$K$2:$O$7,4,0))</f>
        <v>0</v>
      </c>
      <c r="J3820" s="17">
        <f>INT((VLOOKUP($C3820,装备数值,4,0)+VLOOKUP($C3820,装备数值,7,0)*($E3820-1))*VLOOKUP($D3820,系数!$K$2:$O$7,5,0))</f>
        <v>0</v>
      </c>
      <c r="K3820" s="17">
        <f>INT(VLOOKUP(E3820,强化金币,2,1)*VLOOKUP(INDEX(装备!F:F,MATCH(属性!A3820,装备!A:A,0)),系数!$K$12:$M$15,3,0))</f>
        <v>450000</v>
      </c>
      <c r="L3820" s="17"/>
      <c r="M3820" s="17"/>
      <c r="N3820" s="17"/>
      <c r="O3820" s="17">
        <f>IF(E3820=1,"",VLOOKUP(E3820,系数!$S$2:$AB$12,MATCH(属性!C3820,评级,0),1))</f>
        <v>100</v>
      </c>
    </row>
    <row r="3821" spans="1:15" ht="17.25" thickBot="1" x14ac:dyDescent="0.4">
      <c r="A3821" s="17">
        <f t="shared" si="118"/>
        <v>7100032</v>
      </c>
      <c r="B3821" s="17" t="s">
        <v>51</v>
      </c>
      <c r="C3821" s="15">
        <f>INDEX(装备!G:G,MATCH(属性!A3821,装备!A:A,0))</f>
        <v>16</v>
      </c>
      <c r="D3821" s="15" t="str">
        <f>INDEX(装备!E:E,MATCH(属性!A3821,装备!A:A,0))</f>
        <v>helmet</v>
      </c>
      <c r="E3821" s="14">
        <v>99</v>
      </c>
      <c r="F3821" s="17">
        <f>INT((VLOOKUP($C3821,装备数值,2,0)+VLOOKUP($C3821,装备数值,5,0)*($E3821-1))*VLOOKUP($D3821,系数!$K$2:$O$7,2,0))</f>
        <v>5901</v>
      </c>
      <c r="G3821" s="17">
        <f>INT((VLOOKUP($C3821,装备数值,3,0)+VLOOKUP($C3821,装备数值,6,0)*($E3821-1))*VLOOKUP($D3821,系数!$K$2:$O$7,3,0))</f>
        <v>0</v>
      </c>
      <c r="H3821" s="17">
        <f t="shared" si="119"/>
        <v>0</v>
      </c>
      <c r="I3821" s="17">
        <f>INT((VLOOKUP($C3821,装备数值,4,0)+VLOOKUP($C3821,装备数值,7,0)*($E3821-1))*VLOOKUP($D3821,系数!$K$2:$O$7,4,0))</f>
        <v>0</v>
      </c>
      <c r="J3821" s="17">
        <f>INT((VLOOKUP($C3821,装备数值,4,0)+VLOOKUP($C3821,装备数值,7,0)*($E3821-1))*VLOOKUP($D3821,系数!$K$2:$O$7,5,0))</f>
        <v>0</v>
      </c>
      <c r="K3821" s="17">
        <f>INT(VLOOKUP(E3821,强化金币,2,1)*VLOOKUP(INDEX(装备!F:F,MATCH(属性!A3821,装备!A:A,0)),系数!$K$12:$M$15,3,0))</f>
        <v>450000</v>
      </c>
      <c r="L3821" s="17"/>
      <c r="M3821" s="17"/>
      <c r="N3821" s="17"/>
      <c r="O3821" s="17">
        <f>IF(E3821=1,"",VLOOKUP(E3821,系数!$S$2:$AB$12,MATCH(属性!C3821,评级,0),1))</f>
        <v>100</v>
      </c>
    </row>
    <row r="3822" spans="1:15" ht="17.25" thickBot="1" x14ac:dyDescent="0.4">
      <c r="A3822" s="17">
        <f t="shared" si="118"/>
        <v>7100032</v>
      </c>
      <c r="B3822" s="17" t="s">
        <v>51</v>
      </c>
      <c r="C3822" s="15">
        <f>INDEX(装备!G:G,MATCH(属性!A3822,装备!A:A,0))</f>
        <v>16</v>
      </c>
      <c r="D3822" s="15" t="str">
        <f>INDEX(装备!E:E,MATCH(属性!A3822,装备!A:A,0))</f>
        <v>helmet</v>
      </c>
      <c r="E3822" s="14">
        <v>100</v>
      </c>
      <c r="F3822" s="17">
        <f>INT((VLOOKUP($C3822,装备数值,2,0)+VLOOKUP($C3822,装备数值,5,0)*($E3822-1))*VLOOKUP($D3822,系数!$K$2:$O$7,2,0))</f>
        <v>5951</v>
      </c>
      <c r="G3822" s="17">
        <f>INT((VLOOKUP($C3822,装备数值,3,0)+VLOOKUP($C3822,装备数值,6,0)*($E3822-1))*VLOOKUP($D3822,系数!$K$2:$O$7,3,0))</f>
        <v>0</v>
      </c>
      <c r="H3822" s="17">
        <f t="shared" si="119"/>
        <v>0</v>
      </c>
      <c r="I3822" s="17">
        <f>INT((VLOOKUP($C3822,装备数值,4,0)+VLOOKUP($C3822,装备数值,7,0)*($E3822-1))*VLOOKUP($D3822,系数!$K$2:$O$7,4,0))</f>
        <v>0</v>
      </c>
      <c r="J3822" s="17">
        <f>INT((VLOOKUP($C3822,装备数值,4,0)+VLOOKUP($C3822,装备数值,7,0)*($E3822-1))*VLOOKUP($D3822,系数!$K$2:$O$7,5,0))</f>
        <v>0</v>
      </c>
      <c r="K3822" s="17">
        <f>INT(VLOOKUP(E3822,强化金币,2,1)*VLOOKUP(INDEX(装备!F:F,MATCH(属性!A3822,装备!A:A,0)),系数!$K$12:$M$15,3,0))</f>
        <v>450000</v>
      </c>
      <c r="L3822" s="17"/>
      <c r="M3822" s="17"/>
      <c r="N3822" s="17"/>
      <c r="O3822" s="17">
        <f>IF(E3822=1,"",VLOOKUP(E3822,系数!$S$2:$AB$12,MATCH(属性!C3822,评级,0),1))</f>
        <v>110</v>
      </c>
    </row>
    <row r="3823" spans="1:15" ht="17.25" thickBot="1" x14ac:dyDescent="0.4">
      <c r="A3823" s="17">
        <f t="shared" si="118"/>
        <v>7100032</v>
      </c>
      <c r="B3823" s="17" t="s">
        <v>51</v>
      </c>
      <c r="C3823" s="15">
        <f>INDEX(装备!G:G,MATCH(属性!A3823,装备!A:A,0))</f>
        <v>16</v>
      </c>
      <c r="D3823" s="15" t="str">
        <f>INDEX(装备!E:E,MATCH(属性!A3823,装备!A:A,0))</f>
        <v>helmet</v>
      </c>
      <c r="E3823" s="14">
        <v>101</v>
      </c>
      <c r="F3823" s="17">
        <f>INT((VLOOKUP($C3823,装备数值,2,0)+VLOOKUP($C3823,装备数值,5,0)*($E3823-1))*VLOOKUP($D3823,系数!$K$2:$O$7,2,0))</f>
        <v>6001</v>
      </c>
      <c r="G3823" s="17">
        <f>INT((VLOOKUP($C3823,装备数值,3,0)+VLOOKUP($C3823,装备数值,6,0)*($E3823-1))*VLOOKUP($D3823,系数!$K$2:$O$7,3,0))</f>
        <v>0</v>
      </c>
      <c r="H3823" s="17">
        <f t="shared" si="119"/>
        <v>0</v>
      </c>
      <c r="I3823" s="17">
        <f>INT((VLOOKUP($C3823,装备数值,4,0)+VLOOKUP($C3823,装备数值,7,0)*($E3823-1))*VLOOKUP($D3823,系数!$K$2:$O$7,4,0))</f>
        <v>0</v>
      </c>
      <c r="J3823" s="17">
        <f>INT((VLOOKUP($C3823,装备数值,4,0)+VLOOKUP($C3823,装备数值,7,0)*($E3823-1))*VLOOKUP($D3823,系数!$K$2:$O$7,5,0))</f>
        <v>0</v>
      </c>
      <c r="K3823" s="17">
        <f>INT(VLOOKUP(E3823,强化金币,2,1)*VLOOKUP(INDEX(装备!F:F,MATCH(属性!A3823,装备!A:A,0)),系数!$K$12:$M$15,3,0))</f>
        <v>450000</v>
      </c>
      <c r="L3823" s="17"/>
      <c r="M3823" s="17"/>
      <c r="N3823" s="17"/>
      <c r="O3823" s="17">
        <f>IF(E3823=1,"",VLOOKUP(E3823,系数!$S$2:$AB$12,MATCH(属性!C3823,评级,0),1))</f>
        <v>110</v>
      </c>
    </row>
    <row r="3824" spans="1:15" ht="17.25" thickBot="1" x14ac:dyDescent="0.4">
      <c r="A3824" s="17">
        <f t="shared" si="118"/>
        <v>7100032</v>
      </c>
      <c r="B3824" s="17" t="s">
        <v>51</v>
      </c>
      <c r="C3824" s="15">
        <f>INDEX(装备!G:G,MATCH(属性!A3824,装备!A:A,0))</f>
        <v>16</v>
      </c>
      <c r="D3824" s="15" t="str">
        <f>INDEX(装备!E:E,MATCH(属性!A3824,装备!A:A,0))</f>
        <v>helmet</v>
      </c>
      <c r="E3824" s="14">
        <v>102</v>
      </c>
      <c r="F3824" s="17">
        <f>INT((VLOOKUP($C3824,装备数值,2,0)+VLOOKUP($C3824,装备数值,5,0)*($E3824-1))*VLOOKUP($D3824,系数!$K$2:$O$7,2,0))</f>
        <v>6051</v>
      </c>
      <c r="G3824" s="17">
        <f>INT((VLOOKUP($C3824,装备数值,3,0)+VLOOKUP($C3824,装备数值,6,0)*($E3824-1))*VLOOKUP($D3824,系数!$K$2:$O$7,3,0))</f>
        <v>0</v>
      </c>
      <c r="H3824" s="17">
        <f t="shared" si="119"/>
        <v>0</v>
      </c>
      <c r="I3824" s="17">
        <f>INT((VLOOKUP($C3824,装备数值,4,0)+VLOOKUP($C3824,装备数值,7,0)*($E3824-1))*VLOOKUP($D3824,系数!$K$2:$O$7,4,0))</f>
        <v>0</v>
      </c>
      <c r="J3824" s="17">
        <f>INT((VLOOKUP($C3824,装备数值,4,0)+VLOOKUP($C3824,装备数值,7,0)*($E3824-1))*VLOOKUP($D3824,系数!$K$2:$O$7,5,0))</f>
        <v>0</v>
      </c>
      <c r="K3824" s="17">
        <f>INT(VLOOKUP(E3824,强化金币,2,1)*VLOOKUP(INDEX(装备!F:F,MATCH(属性!A3824,装备!A:A,0)),系数!$K$12:$M$15,3,0))</f>
        <v>450000</v>
      </c>
      <c r="L3824" s="17"/>
      <c r="M3824" s="17"/>
      <c r="N3824" s="17"/>
      <c r="O3824" s="17">
        <f>IF(E3824=1,"",VLOOKUP(E3824,系数!$S$2:$AB$12,MATCH(属性!C3824,评级,0),1))</f>
        <v>110</v>
      </c>
    </row>
    <row r="3825" spans="1:15" ht="17.25" thickBot="1" x14ac:dyDescent="0.4">
      <c r="A3825" s="17">
        <f t="shared" si="118"/>
        <v>7100032</v>
      </c>
      <c r="B3825" s="17" t="s">
        <v>51</v>
      </c>
      <c r="C3825" s="15">
        <f>INDEX(装备!G:G,MATCH(属性!A3825,装备!A:A,0))</f>
        <v>16</v>
      </c>
      <c r="D3825" s="15" t="str">
        <f>INDEX(装备!E:E,MATCH(属性!A3825,装备!A:A,0))</f>
        <v>helmet</v>
      </c>
      <c r="E3825" s="14">
        <v>103</v>
      </c>
      <c r="F3825" s="17">
        <f>INT((VLOOKUP($C3825,装备数值,2,0)+VLOOKUP($C3825,装备数值,5,0)*($E3825-1))*VLOOKUP($D3825,系数!$K$2:$O$7,2,0))</f>
        <v>6101</v>
      </c>
      <c r="G3825" s="17">
        <f>INT((VLOOKUP($C3825,装备数值,3,0)+VLOOKUP($C3825,装备数值,6,0)*($E3825-1))*VLOOKUP($D3825,系数!$K$2:$O$7,3,0))</f>
        <v>0</v>
      </c>
      <c r="H3825" s="17">
        <f t="shared" si="119"/>
        <v>0</v>
      </c>
      <c r="I3825" s="17">
        <f>INT((VLOOKUP($C3825,装备数值,4,0)+VLOOKUP($C3825,装备数值,7,0)*($E3825-1))*VLOOKUP($D3825,系数!$K$2:$O$7,4,0))</f>
        <v>0</v>
      </c>
      <c r="J3825" s="17">
        <f>INT((VLOOKUP($C3825,装备数值,4,0)+VLOOKUP($C3825,装备数值,7,0)*($E3825-1))*VLOOKUP($D3825,系数!$K$2:$O$7,5,0))</f>
        <v>0</v>
      </c>
      <c r="K3825" s="17">
        <f>INT(VLOOKUP(E3825,强化金币,2,1)*VLOOKUP(INDEX(装备!F:F,MATCH(属性!A3825,装备!A:A,0)),系数!$K$12:$M$15,3,0))</f>
        <v>450000</v>
      </c>
      <c r="L3825" s="17"/>
      <c r="M3825" s="17"/>
      <c r="N3825" s="17"/>
      <c r="O3825" s="17">
        <f>IF(E3825=1,"",VLOOKUP(E3825,系数!$S$2:$AB$12,MATCH(属性!C3825,评级,0),1))</f>
        <v>110</v>
      </c>
    </row>
    <row r="3826" spans="1:15" ht="17.25" thickBot="1" x14ac:dyDescent="0.4">
      <c r="A3826" s="17">
        <f t="shared" si="118"/>
        <v>7100032</v>
      </c>
      <c r="B3826" s="17" t="s">
        <v>51</v>
      </c>
      <c r="C3826" s="15">
        <f>INDEX(装备!G:G,MATCH(属性!A3826,装备!A:A,0))</f>
        <v>16</v>
      </c>
      <c r="D3826" s="15" t="str">
        <f>INDEX(装备!E:E,MATCH(属性!A3826,装备!A:A,0))</f>
        <v>helmet</v>
      </c>
      <c r="E3826" s="14">
        <v>104</v>
      </c>
      <c r="F3826" s="17">
        <f>INT((VLOOKUP($C3826,装备数值,2,0)+VLOOKUP($C3826,装备数值,5,0)*($E3826-1))*VLOOKUP($D3826,系数!$K$2:$O$7,2,0))</f>
        <v>6151</v>
      </c>
      <c r="G3826" s="17">
        <f>INT((VLOOKUP($C3826,装备数值,3,0)+VLOOKUP($C3826,装备数值,6,0)*($E3826-1))*VLOOKUP($D3826,系数!$K$2:$O$7,3,0))</f>
        <v>0</v>
      </c>
      <c r="H3826" s="17">
        <f t="shared" si="119"/>
        <v>0</v>
      </c>
      <c r="I3826" s="17">
        <f>INT((VLOOKUP($C3826,装备数值,4,0)+VLOOKUP($C3826,装备数值,7,0)*($E3826-1))*VLOOKUP($D3826,系数!$K$2:$O$7,4,0))</f>
        <v>0</v>
      </c>
      <c r="J3826" s="17">
        <f>INT((VLOOKUP($C3826,装备数值,4,0)+VLOOKUP($C3826,装备数值,7,0)*($E3826-1))*VLOOKUP($D3826,系数!$K$2:$O$7,5,0))</f>
        <v>0</v>
      </c>
      <c r="K3826" s="17">
        <f>INT(VLOOKUP(E3826,强化金币,2,1)*VLOOKUP(INDEX(装备!F:F,MATCH(属性!A3826,装备!A:A,0)),系数!$K$12:$M$15,3,0))</f>
        <v>450000</v>
      </c>
      <c r="L3826" s="17"/>
      <c r="M3826" s="17"/>
      <c r="N3826" s="17"/>
      <c r="O3826" s="17">
        <f>IF(E3826=1,"",VLOOKUP(E3826,系数!$S$2:$AB$12,MATCH(属性!C3826,评级,0),1))</f>
        <v>110</v>
      </c>
    </row>
    <row r="3827" spans="1:15" ht="17.25" thickBot="1" x14ac:dyDescent="0.4">
      <c r="A3827" s="17">
        <f t="shared" si="118"/>
        <v>7100032</v>
      </c>
      <c r="B3827" s="17" t="s">
        <v>51</v>
      </c>
      <c r="C3827" s="15">
        <f>INDEX(装备!G:G,MATCH(属性!A3827,装备!A:A,0))</f>
        <v>16</v>
      </c>
      <c r="D3827" s="15" t="str">
        <f>INDEX(装备!E:E,MATCH(属性!A3827,装备!A:A,0))</f>
        <v>helmet</v>
      </c>
      <c r="E3827" s="14">
        <v>105</v>
      </c>
      <c r="F3827" s="17">
        <f>INT((VLOOKUP($C3827,装备数值,2,0)+VLOOKUP($C3827,装备数值,5,0)*($E3827-1))*VLOOKUP($D3827,系数!$K$2:$O$7,2,0))</f>
        <v>6201</v>
      </c>
      <c r="G3827" s="17">
        <f>INT((VLOOKUP($C3827,装备数值,3,0)+VLOOKUP($C3827,装备数值,6,0)*($E3827-1))*VLOOKUP($D3827,系数!$K$2:$O$7,3,0))</f>
        <v>0</v>
      </c>
      <c r="H3827" s="17">
        <f t="shared" si="119"/>
        <v>0</v>
      </c>
      <c r="I3827" s="17">
        <f>INT((VLOOKUP($C3827,装备数值,4,0)+VLOOKUP($C3827,装备数值,7,0)*($E3827-1))*VLOOKUP($D3827,系数!$K$2:$O$7,4,0))</f>
        <v>0</v>
      </c>
      <c r="J3827" s="17">
        <f>INT((VLOOKUP($C3827,装备数值,4,0)+VLOOKUP($C3827,装备数值,7,0)*($E3827-1))*VLOOKUP($D3827,系数!$K$2:$O$7,5,0))</f>
        <v>0</v>
      </c>
      <c r="K3827" s="17">
        <f>INT(VLOOKUP(E3827,强化金币,2,1)*VLOOKUP(INDEX(装备!F:F,MATCH(属性!A3827,装备!A:A,0)),系数!$K$12:$M$15,3,0))</f>
        <v>450000</v>
      </c>
      <c r="L3827" s="17"/>
      <c r="M3827" s="17"/>
      <c r="N3827" s="17"/>
      <c r="O3827" s="17">
        <f>IF(E3827=1,"",VLOOKUP(E3827,系数!$S$2:$AB$12,MATCH(属性!C3827,评级,0),1))</f>
        <v>110</v>
      </c>
    </row>
    <row r="3828" spans="1:15" ht="17.25" thickBot="1" x14ac:dyDescent="0.4">
      <c r="A3828" s="17">
        <f t="shared" si="118"/>
        <v>7100032</v>
      </c>
      <c r="B3828" s="17" t="s">
        <v>51</v>
      </c>
      <c r="C3828" s="15">
        <f>INDEX(装备!G:G,MATCH(属性!A3828,装备!A:A,0))</f>
        <v>16</v>
      </c>
      <c r="D3828" s="15" t="str">
        <f>INDEX(装备!E:E,MATCH(属性!A3828,装备!A:A,0))</f>
        <v>helmet</v>
      </c>
      <c r="E3828" s="14">
        <v>106</v>
      </c>
      <c r="F3828" s="17">
        <f>INT((VLOOKUP($C3828,装备数值,2,0)+VLOOKUP($C3828,装备数值,5,0)*($E3828-1))*VLOOKUP($D3828,系数!$K$2:$O$7,2,0))</f>
        <v>6251</v>
      </c>
      <c r="G3828" s="17">
        <f>INT((VLOOKUP($C3828,装备数值,3,0)+VLOOKUP($C3828,装备数值,6,0)*($E3828-1))*VLOOKUP($D3828,系数!$K$2:$O$7,3,0))</f>
        <v>0</v>
      </c>
      <c r="H3828" s="17">
        <f t="shared" si="119"/>
        <v>0</v>
      </c>
      <c r="I3828" s="17">
        <f>INT((VLOOKUP($C3828,装备数值,4,0)+VLOOKUP($C3828,装备数值,7,0)*($E3828-1))*VLOOKUP($D3828,系数!$K$2:$O$7,4,0))</f>
        <v>0</v>
      </c>
      <c r="J3828" s="17">
        <f>INT((VLOOKUP($C3828,装备数值,4,0)+VLOOKUP($C3828,装备数值,7,0)*($E3828-1))*VLOOKUP($D3828,系数!$K$2:$O$7,5,0))</f>
        <v>0</v>
      </c>
      <c r="K3828" s="17">
        <f>INT(VLOOKUP(E3828,强化金币,2,1)*VLOOKUP(INDEX(装备!F:F,MATCH(属性!A3828,装备!A:A,0)),系数!$K$12:$M$15,3,0))</f>
        <v>450000</v>
      </c>
      <c r="L3828" s="17"/>
      <c r="M3828" s="17"/>
      <c r="N3828" s="17"/>
      <c r="O3828" s="17">
        <f>IF(E3828=1,"",VLOOKUP(E3828,系数!$S$2:$AB$12,MATCH(属性!C3828,评级,0),1))</f>
        <v>110</v>
      </c>
    </row>
    <row r="3829" spans="1:15" ht="17.25" thickBot="1" x14ac:dyDescent="0.4">
      <c r="A3829" s="17">
        <f t="shared" si="118"/>
        <v>7100032</v>
      </c>
      <c r="B3829" s="17" t="s">
        <v>51</v>
      </c>
      <c r="C3829" s="15">
        <f>INDEX(装备!G:G,MATCH(属性!A3829,装备!A:A,0))</f>
        <v>16</v>
      </c>
      <c r="D3829" s="15" t="str">
        <f>INDEX(装备!E:E,MATCH(属性!A3829,装备!A:A,0))</f>
        <v>helmet</v>
      </c>
      <c r="E3829" s="14">
        <v>107</v>
      </c>
      <c r="F3829" s="17">
        <f>INT((VLOOKUP($C3829,装备数值,2,0)+VLOOKUP($C3829,装备数值,5,0)*($E3829-1))*VLOOKUP($D3829,系数!$K$2:$O$7,2,0))</f>
        <v>6301</v>
      </c>
      <c r="G3829" s="17">
        <f>INT((VLOOKUP($C3829,装备数值,3,0)+VLOOKUP($C3829,装备数值,6,0)*($E3829-1))*VLOOKUP($D3829,系数!$K$2:$O$7,3,0))</f>
        <v>0</v>
      </c>
      <c r="H3829" s="17">
        <f t="shared" si="119"/>
        <v>0</v>
      </c>
      <c r="I3829" s="17">
        <f>INT((VLOOKUP($C3829,装备数值,4,0)+VLOOKUP($C3829,装备数值,7,0)*($E3829-1))*VLOOKUP($D3829,系数!$K$2:$O$7,4,0))</f>
        <v>0</v>
      </c>
      <c r="J3829" s="17">
        <f>INT((VLOOKUP($C3829,装备数值,4,0)+VLOOKUP($C3829,装备数值,7,0)*($E3829-1))*VLOOKUP($D3829,系数!$K$2:$O$7,5,0))</f>
        <v>0</v>
      </c>
      <c r="K3829" s="17">
        <f>INT(VLOOKUP(E3829,强化金币,2,1)*VLOOKUP(INDEX(装备!F:F,MATCH(属性!A3829,装备!A:A,0)),系数!$K$12:$M$15,3,0))</f>
        <v>450000</v>
      </c>
      <c r="L3829" s="17"/>
      <c r="M3829" s="17"/>
      <c r="N3829" s="17"/>
      <c r="O3829" s="17">
        <f>IF(E3829=1,"",VLOOKUP(E3829,系数!$S$2:$AB$12,MATCH(属性!C3829,评级,0),1))</f>
        <v>110</v>
      </c>
    </row>
    <row r="3830" spans="1:15" ht="17.25" thickBot="1" x14ac:dyDescent="0.4">
      <c r="A3830" s="17">
        <f t="shared" si="118"/>
        <v>7100032</v>
      </c>
      <c r="B3830" s="17" t="s">
        <v>51</v>
      </c>
      <c r="C3830" s="15">
        <f>INDEX(装备!G:G,MATCH(属性!A3830,装备!A:A,0))</f>
        <v>16</v>
      </c>
      <c r="D3830" s="15" t="str">
        <f>INDEX(装备!E:E,MATCH(属性!A3830,装备!A:A,0))</f>
        <v>helmet</v>
      </c>
      <c r="E3830" s="14">
        <v>108</v>
      </c>
      <c r="F3830" s="17">
        <f>INT((VLOOKUP($C3830,装备数值,2,0)+VLOOKUP($C3830,装备数值,5,0)*($E3830-1))*VLOOKUP($D3830,系数!$K$2:$O$7,2,0))</f>
        <v>6351</v>
      </c>
      <c r="G3830" s="17">
        <f>INT((VLOOKUP($C3830,装备数值,3,0)+VLOOKUP($C3830,装备数值,6,0)*($E3830-1))*VLOOKUP($D3830,系数!$K$2:$O$7,3,0))</f>
        <v>0</v>
      </c>
      <c r="H3830" s="17">
        <f t="shared" si="119"/>
        <v>0</v>
      </c>
      <c r="I3830" s="17">
        <f>INT((VLOOKUP($C3830,装备数值,4,0)+VLOOKUP($C3830,装备数值,7,0)*($E3830-1))*VLOOKUP($D3830,系数!$K$2:$O$7,4,0))</f>
        <v>0</v>
      </c>
      <c r="J3830" s="17">
        <f>INT((VLOOKUP($C3830,装备数值,4,0)+VLOOKUP($C3830,装备数值,7,0)*($E3830-1))*VLOOKUP($D3830,系数!$K$2:$O$7,5,0))</f>
        <v>0</v>
      </c>
      <c r="K3830" s="17">
        <f>INT(VLOOKUP(E3830,强化金币,2,1)*VLOOKUP(INDEX(装备!F:F,MATCH(属性!A3830,装备!A:A,0)),系数!$K$12:$M$15,3,0))</f>
        <v>450000</v>
      </c>
      <c r="L3830" s="17"/>
      <c r="M3830" s="17"/>
      <c r="N3830" s="17"/>
      <c r="O3830" s="17">
        <f>IF(E3830=1,"",VLOOKUP(E3830,系数!$S$2:$AB$12,MATCH(属性!C3830,评级,0),1))</f>
        <v>110</v>
      </c>
    </row>
    <row r="3831" spans="1:15" ht="17.25" thickBot="1" x14ac:dyDescent="0.4">
      <c r="A3831" s="17">
        <f t="shared" si="118"/>
        <v>7100032</v>
      </c>
      <c r="B3831" s="17" t="s">
        <v>51</v>
      </c>
      <c r="C3831" s="15">
        <f>INDEX(装备!G:G,MATCH(属性!A3831,装备!A:A,0))</f>
        <v>16</v>
      </c>
      <c r="D3831" s="15" t="str">
        <f>INDEX(装备!E:E,MATCH(属性!A3831,装备!A:A,0))</f>
        <v>helmet</v>
      </c>
      <c r="E3831" s="14">
        <v>109</v>
      </c>
      <c r="F3831" s="17">
        <f>INT((VLOOKUP($C3831,装备数值,2,0)+VLOOKUP($C3831,装备数值,5,0)*($E3831-1))*VLOOKUP($D3831,系数!$K$2:$O$7,2,0))</f>
        <v>6401</v>
      </c>
      <c r="G3831" s="17">
        <f>INT((VLOOKUP($C3831,装备数值,3,0)+VLOOKUP($C3831,装备数值,6,0)*($E3831-1))*VLOOKUP($D3831,系数!$K$2:$O$7,3,0))</f>
        <v>0</v>
      </c>
      <c r="H3831" s="17">
        <f t="shared" si="119"/>
        <v>0</v>
      </c>
      <c r="I3831" s="17">
        <f>INT((VLOOKUP($C3831,装备数值,4,0)+VLOOKUP($C3831,装备数值,7,0)*($E3831-1))*VLOOKUP($D3831,系数!$K$2:$O$7,4,0))</f>
        <v>0</v>
      </c>
      <c r="J3831" s="17">
        <f>INT((VLOOKUP($C3831,装备数值,4,0)+VLOOKUP($C3831,装备数值,7,0)*($E3831-1))*VLOOKUP($D3831,系数!$K$2:$O$7,5,0))</f>
        <v>0</v>
      </c>
      <c r="K3831" s="17">
        <f>INT(VLOOKUP(E3831,强化金币,2,1)*VLOOKUP(INDEX(装备!F:F,MATCH(属性!A3831,装备!A:A,0)),系数!$K$12:$M$15,3,0))</f>
        <v>450000</v>
      </c>
      <c r="L3831" s="17"/>
      <c r="M3831" s="17"/>
      <c r="N3831" s="17"/>
      <c r="O3831" s="17">
        <f>IF(E3831=1,"",VLOOKUP(E3831,系数!$S$2:$AB$12,MATCH(属性!C3831,评级,0),1))</f>
        <v>110</v>
      </c>
    </row>
    <row r="3832" spans="1:15" ht="17.25" thickBot="1" x14ac:dyDescent="0.4">
      <c r="A3832" s="17">
        <f t="shared" si="118"/>
        <v>7100032</v>
      </c>
      <c r="B3832" s="17" t="s">
        <v>51</v>
      </c>
      <c r="C3832" s="15">
        <f>INDEX(装备!G:G,MATCH(属性!A3832,装备!A:A,0))</f>
        <v>16</v>
      </c>
      <c r="D3832" s="15" t="str">
        <f>INDEX(装备!E:E,MATCH(属性!A3832,装备!A:A,0))</f>
        <v>helmet</v>
      </c>
      <c r="E3832" s="14">
        <v>110</v>
      </c>
      <c r="F3832" s="17">
        <f>INT((VLOOKUP($C3832,装备数值,2,0)+VLOOKUP($C3832,装备数值,5,0)*($E3832-1))*VLOOKUP($D3832,系数!$K$2:$O$7,2,0))</f>
        <v>6451</v>
      </c>
      <c r="G3832" s="17">
        <f>INT((VLOOKUP($C3832,装备数值,3,0)+VLOOKUP($C3832,装备数值,6,0)*($E3832-1))*VLOOKUP($D3832,系数!$K$2:$O$7,3,0))</f>
        <v>0</v>
      </c>
      <c r="H3832" s="17">
        <f t="shared" si="119"/>
        <v>0</v>
      </c>
      <c r="I3832" s="17">
        <f>INT((VLOOKUP($C3832,装备数值,4,0)+VLOOKUP($C3832,装备数值,7,0)*($E3832-1))*VLOOKUP($D3832,系数!$K$2:$O$7,4,0))</f>
        <v>0</v>
      </c>
      <c r="J3832" s="17">
        <f>INT((VLOOKUP($C3832,装备数值,4,0)+VLOOKUP($C3832,装备数值,7,0)*($E3832-1))*VLOOKUP($D3832,系数!$K$2:$O$7,5,0))</f>
        <v>0</v>
      </c>
      <c r="K3832" s="17">
        <f>INT(VLOOKUP(E3832,强化金币,2,1)*VLOOKUP(INDEX(装备!F:F,MATCH(属性!A3832,装备!A:A,0)),系数!$K$12:$M$15,3,0))</f>
        <v>450000</v>
      </c>
      <c r="L3832" s="17"/>
      <c r="M3832" s="17"/>
      <c r="N3832" s="17"/>
      <c r="O3832" s="17">
        <f>IF(E3832=1,"",VLOOKUP(E3832,系数!$S$2:$AB$12,MATCH(属性!C3832,评级,0),1))</f>
        <v>110</v>
      </c>
    </row>
    <row r="3833" spans="1:15" ht="17.25" thickBot="1" x14ac:dyDescent="0.4">
      <c r="A3833" s="17">
        <f t="shared" si="118"/>
        <v>7100032</v>
      </c>
      <c r="B3833" s="17" t="s">
        <v>51</v>
      </c>
      <c r="C3833" s="15">
        <f>INDEX(装备!G:G,MATCH(属性!A3833,装备!A:A,0))</f>
        <v>16</v>
      </c>
      <c r="D3833" s="15" t="str">
        <f>INDEX(装备!E:E,MATCH(属性!A3833,装备!A:A,0))</f>
        <v>helmet</v>
      </c>
      <c r="E3833" s="14">
        <v>111</v>
      </c>
      <c r="F3833" s="17">
        <f>INT((VLOOKUP($C3833,装备数值,2,0)+VLOOKUP($C3833,装备数值,5,0)*($E3833-1))*VLOOKUP($D3833,系数!$K$2:$O$7,2,0))</f>
        <v>6501</v>
      </c>
      <c r="G3833" s="17">
        <f>INT((VLOOKUP($C3833,装备数值,3,0)+VLOOKUP($C3833,装备数值,6,0)*($E3833-1))*VLOOKUP($D3833,系数!$K$2:$O$7,3,0))</f>
        <v>0</v>
      </c>
      <c r="H3833" s="17">
        <f t="shared" si="119"/>
        <v>0</v>
      </c>
      <c r="I3833" s="17">
        <f>INT((VLOOKUP($C3833,装备数值,4,0)+VLOOKUP($C3833,装备数值,7,0)*($E3833-1))*VLOOKUP($D3833,系数!$K$2:$O$7,4,0))</f>
        <v>0</v>
      </c>
      <c r="J3833" s="17">
        <f>INT((VLOOKUP($C3833,装备数值,4,0)+VLOOKUP($C3833,装备数值,7,0)*($E3833-1))*VLOOKUP($D3833,系数!$K$2:$O$7,5,0))</f>
        <v>0</v>
      </c>
      <c r="K3833" s="17">
        <f>INT(VLOOKUP(E3833,强化金币,2,1)*VLOOKUP(INDEX(装备!F:F,MATCH(属性!A3833,装备!A:A,0)),系数!$K$12:$M$15,3,0))</f>
        <v>450000</v>
      </c>
      <c r="L3833" s="17"/>
      <c r="M3833" s="17"/>
      <c r="N3833" s="17"/>
      <c r="O3833" s="17">
        <f>IF(E3833=1,"",VLOOKUP(E3833,系数!$S$2:$AB$12,MATCH(属性!C3833,评级,0),1))</f>
        <v>110</v>
      </c>
    </row>
    <row r="3834" spans="1:15" ht="17.25" thickBot="1" x14ac:dyDescent="0.4">
      <c r="A3834" s="17">
        <f t="shared" si="118"/>
        <v>7100032</v>
      </c>
      <c r="B3834" s="17" t="s">
        <v>51</v>
      </c>
      <c r="C3834" s="15">
        <f>INDEX(装备!G:G,MATCH(属性!A3834,装备!A:A,0))</f>
        <v>16</v>
      </c>
      <c r="D3834" s="15" t="str">
        <f>INDEX(装备!E:E,MATCH(属性!A3834,装备!A:A,0))</f>
        <v>helmet</v>
      </c>
      <c r="E3834" s="14">
        <v>112</v>
      </c>
      <c r="F3834" s="17">
        <f>INT((VLOOKUP($C3834,装备数值,2,0)+VLOOKUP($C3834,装备数值,5,0)*($E3834-1))*VLOOKUP($D3834,系数!$K$2:$O$7,2,0))</f>
        <v>6551</v>
      </c>
      <c r="G3834" s="17">
        <f>INT((VLOOKUP($C3834,装备数值,3,0)+VLOOKUP($C3834,装备数值,6,0)*($E3834-1))*VLOOKUP($D3834,系数!$K$2:$O$7,3,0))</f>
        <v>0</v>
      </c>
      <c r="H3834" s="17">
        <f t="shared" si="119"/>
        <v>0</v>
      </c>
      <c r="I3834" s="17">
        <f>INT((VLOOKUP($C3834,装备数值,4,0)+VLOOKUP($C3834,装备数值,7,0)*($E3834-1))*VLOOKUP($D3834,系数!$K$2:$O$7,4,0))</f>
        <v>0</v>
      </c>
      <c r="J3834" s="17">
        <f>INT((VLOOKUP($C3834,装备数值,4,0)+VLOOKUP($C3834,装备数值,7,0)*($E3834-1))*VLOOKUP($D3834,系数!$K$2:$O$7,5,0))</f>
        <v>0</v>
      </c>
      <c r="K3834" s="17">
        <f>INT(VLOOKUP(E3834,强化金币,2,1)*VLOOKUP(INDEX(装备!F:F,MATCH(属性!A3834,装备!A:A,0)),系数!$K$12:$M$15,3,0))</f>
        <v>450000</v>
      </c>
      <c r="L3834" s="17"/>
      <c r="M3834" s="17"/>
      <c r="N3834" s="17"/>
      <c r="O3834" s="17">
        <f>IF(E3834=1,"",VLOOKUP(E3834,系数!$S$2:$AB$12,MATCH(属性!C3834,评级,0),1))</f>
        <v>110</v>
      </c>
    </row>
    <row r="3835" spans="1:15" ht="17.25" thickBot="1" x14ac:dyDescent="0.4">
      <c r="A3835" s="17">
        <f t="shared" si="118"/>
        <v>7100032</v>
      </c>
      <c r="B3835" s="17" t="s">
        <v>51</v>
      </c>
      <c r="C3835" s="15">
        <f>INDEX(装备!G:G,MATCH(属性!A3835,装备!A:A,0))</f>
        <v>16</v>
      </c>
      <c r="D3835" s="15" t="str">
        <f>INDEX(装备!E:E,MATCH(属性!A3835,装备!A:A,0))</f>
        <v>helmet</v>
      </c>
      <c r="E3835" s="14">
        <v>113</v>
      </c>
      <c r="F3835" s="17">
        <f>INT((VLOOKUP($C3835,装备数值,2,0)+VLOOKUP($C3835,装备数值,5,0)*($E3835-1))*VLOOKUP($D3835,系数!$K$2:$O$7,2,0))</f>
        <v>6601</v>
      </c>
      <c r="G3835" s="17">
        <f>INT((VLOOKUP($C3835,装备数值,3,0)+VLOOKUP($C3835,装备数值,6,0)*($E3835-1))*VLOOKUP($D3835,系数!$K$2:$O$7,3,0))</f>
        <v>0</v>
      </c>
      <c r="H3835" s="17">
        <f t="shared" si="119"/>
        <v>0</v>
      </c>
      <c r="I3835" s="17">
        <f>INT((VLOOKUP($C3835,装备数值,4,0)+VLOOKUP($C3835,装备数值,7,0)*($E3835-1))*VLOOKUP($D3835,系数!$K$2:$O$7,4,0))</f>
        <v>0</v>
      </c>
      <c r="J3835" s="17">
        <f>INT((VLOOKUP($C3835,装备数值,4,0)+VLOOKUP($C3835,装备数值,7,0)*($E3835-1))*VLOOKUP($D3835,系数!$K$2:$O$7,5,0))</f>
        <v>0</v>
      </c>
      <c r="K3835" s="17">
        <f>INT(VLOOKUP(E3835,强化金币,2,1)*VLOOKUP(INDEX(装备!F:F,MATCH(属性!A3835,装备!A:A,0)),系数!$K$12:$M$15,3,0))</f>
        <v>450000</v>
      </c>
      <c r="L3835" s="17"/>
      <c r="M3835" s="17"/>
      <c r="N3835" s="17"/>
      <c r="O3835" s="17">
        <f>IF(E3835=1,"",VLOOKUP(E3835,系数!$S$2:$AB$12,MATCH(属性!C3835,评级,0),1))</f>
        <v>110</v>
      </c>
    </row>
    <row r="3836" spans="1:15" ht="17.25" thickBot="1" x14ac:dyDescent="0.4">
      <c r="A3836" s="17">
        <f t="shared" ref="A3836:A3899" si="120">A3716+1</f>
        <v>7100032</v>
      </c>
      <c r="B3836" s="17" t="s">
        <v>51</v>
      </c>
      <c r="C3836" s="15">
        <f>INDEX(装备!G:G,MATCH(属性!A3836,装备!A:A,0))</f>
        <v>16</v>
      </c>
      <c r="D3836" s="15" t="str">
        <f>INDEX(装备!E:E,MATCH(属性!A3836,装备!A:A,0))</f>
        <v>helmet</v>
      </c>
      <c r="E3836" s="14">
        <v>114</v>
      </c>
      <c r="F3836" s="17">
        <f>INT((VLOOKUP($C3836,装备数值,2,0)+VLOOKUP($C3836,装备数值,5,0)*($E3836-1))*VLOOKUP($D3836,系数!$K$2:$O$7,2,0))</f>
        <v>6651</v>
      </c>
      <c r="G3836" s="17">
        <f>INT((VLOOKUP($C3836,装备数值,3,0)+VLOOKUP($C3836,装备数值,6,0)*($E3836-1))*VLOOKUP($D3836,系数!$K$2:$O$7,3,0))</f>
        <v>0</v>
      </c>
      <c r="H3836" s="17">
        <f t="shared" si="119"/>
        <v>0</v>
      </c>
      <c r="I3836" s="17">
        <f>INT((VLOOKUP($C3836,装备数值,4,0)+VLOOKUP($C3836,装备数值,7,0)*($E3836-1))*VLOOKUP($D3836,系数!$K$2:$O$7,4,0))</f>
        <v>0</v>
      </c>
      <c r="J3836" s="17">
        <f>INT((VLOOKUP($C3836,装备数值,4,0)+VLOOKUP($C3836,装备数值,7,0)*($E3836-1))*VLOOKUP($D3836,系数!$K$2:$O$7,5,0))</f>
        <v>0</v>
      </c>
      <c r="K3836" s="17">
        <f>INT(VLOOKUP(E3836,强化金币,2,1)*VLOOKUP(INDEX(装备!F:F,MATCH(属性!A3836,装备!A:A,0)),系数!$K$12:$M$15,3,0))</f>
        <v>450000</v>
      </c>
      <c r="L3836" s="17"/>
      <c r="M3836" s="17"/>
      <c r="N3836" s="17"/>
      <c r="O3836" s="17">
        <f>IF(E3836=1,"",VLOOKUP(E3836,系数!$S$2:$AB$12,MATCH(属性!C3836,评级,0),1))</f>
        <v>110</v>
      </c>
    </row>
    <row r="3837" spans="1:15" ht="17.25" thickBot="1" x14ac:dyDescent="0.4">
      <c r="A3837" s="17">
        <f t="shared" si="120"/>
        <v>7100032</v>
      </c>
      <c r="B3837" s="17" t="s">
        <v>51</v>
      </c>
      <c r="C3837" s="15">
        <f>INDEX(装备!G:G,MATCH(属性!A3837,装备!A:A,0))</f>
        <v>16</v>
      </c>
      <c r="D3837" s="15" t="str">
        <f>INDEX(装备!E:E,MATCH(属性!A3837,装备!A:A,0))</f>
        <v>helmet</v>
      </c>
      <c r="E3837" s="14">
        <v>115</v>
      </c>
      <c r="F3837" s="17">
        <f>INT((VLOOKUP($C3837,装备数值,2,0)+VLOOKUP($C3837,装备数值,5,0)*($E3837-1))*VLOOKUP($D3837,系数!$K$2:$O$7,2,0))</f>
        <v>6701</v>
      </c>
      <c r="G3837" s="17">
        <f>INT((VLOOKUP($C3837,装备数值,3,0)+VLOOKUP($C3837,装备数值,6,0)*($E3837-1))*VLOOKUP($D3837,系数!$K$2:$O$7,3,0))</f>
        <v>0</v>
      </c>
      <c r="H3837" s="17">
        <f t="shared" si="119"/>
        <v>0</v>
      </c>
      <c r="I3837" s="17">
        <f>INT((VLOOKUP($C3837,装备数值,4,0)+VLOOKUP($C3837,装备数值,7,0)*($E3837-1))*VLOOKUP($D3837,系数!$K$2:$O$7,4,0))</f>
        <v>0</v>
      </c>
      <c r="J3837" s="17">
        <f>INT((VLOOKUP($C3837,装备数值,4,0)+VLOOKUP($C3837,装备数值,7,0)*($E3837-1))*VLOOKUP($D3837,系数!$K$2:$O$7,5,0))</f>
        <v>0</v>
      </c>
      <c r="K3837" s="17">
        <f>INT(VLOOKUP(E3837,强化金币,2,1)*VLOOKUP(INDEX(装备!F:F,MATCH(属性!A3837,装备!A:A,0)),系数!$K$12:$M$15,3,0))</f>
        <v>450000</v>
      </c>
      <c r="L3837" s="17"/>
      <c r="M3837" s="17"/>
      <c r="N3837" s="17"/>
      <c r="O3837" s="17">
        <f>IF(E3837=1,"",VLOOKUP(E3837,系数!$S$2:$AB$12,MATCH(属性!C3837,评级,0),1))</f>
        <v>110</v>
      </c>
    </row>
    <row r="3838" spans="1:15" ht="17.25" thickBot="1" x14ac:dyDescent="0.4">
      <c r="A3838" s="17">
        <f t="shared" si="120"/>
        <v>7100032</v>
      </c>
      <c r="B3838" s="17" t="s">
        <v>51</v>
      </c>
      <c r="C3838" s="15">
        <f>INDEX(装备!G:G,MATCH(属性!A3838,装备!A:A,0))</f>
        <v>16</v>
      </c>
      <c r="D3838" s="15" t="str">
        <f>INDEX(装备!E:E,MATCH(属性!A3838,装备!A:A,0))</f>
        <v>helmet</v>
      </c>
      <c r="E3838" s="14">
        <v>116</v>
      </c>
      <c r="F3838" s="17">
        <f>INT((VLOOKUP($C3838,装备数值,2,0)+VLOOKUP($C3838,装备数值,5,0)*($E3838-1))*VLOOKUP($D3838,系数!$K$2:$O$7,2,0))</f>
        <v>6751</v>
      </c>
      <c r="G3838" s="17">
        <f>INT((VLOOKUP($C3838,装备数值,3,0)+VLOOKUP($C3838,装备数值,6,0)*($E3838-1))*VLOOKUP($D3838,系数!$K$2:$O$7,3,0))</f>
        <v>0</v>
      </c>
      <c r="H3838" s="17">
        <f t="shared" si="119"/>
        <v>0</v>
      </c>
      <c r="I3838" s="17">
        <f>INT((VLOOKUP($C3838,装备数值,4,0)+VLOOKUP($C3838,装备数值,7,0)*($E3838-1))*VLOOKUP($D3838,系数!$K$2:$O$7,4,0))</f>
        <v>0</v>
      </c>
      <c r="J3838" s="17">
        <f>INT((VLOOKUP($C3838,装备数值,4,0)+VLOOKUP($C3838,装备数值,7,0)*($E3838-1))*VLOOKUP($D3838,系数!$K$2:$O$7,5,0))</f>
        <v>0</v>
      </c>
      <c r="K3838" s="17">
        <f>INT(VLOOKUP(E3838,强化金币,2,1)*VLOOKUP(INDEX(装备!F:F,MATCH(属性!A3838,装备!A:A,0)),系数!$K$12:$M$15,3,0))</f>
        <v>450000</v>
      </c>
      <c r="L3838" s="17"/>
      <c r="M3838" s="17"/>
      <c r="N3838" s="17"/>
      <c r="O3838" s="17">
        <f>IF(E3838=1,"",VLOOKUP(E3838,系数!$S$2:$AB$12,MATCH(属性!C3838,评级,0),1))</f>
        <v>110</v>
      </c>
    </row>
    <row r="3839" spans="1:15" ht="17.25" thickBot="1" x14ac:dyDescent="0.4">
      <c r="A3839" s="17">
        <f t="shared" si="120"/>
        <v>7100032</v>
      </c>
      <c r="B3839" s="17" t="s">
        <v>51</v>
      </c>
      <c r="C3839" s="15">
        <f>INDEX(装备!G:G,MATCH(属性!A3839,装备!A:A,0))</f>
        <v>16</v>
      </c>
      <c r="D3839" s="15" t="str">
        <f>INDEX(装备!E:E,MATCH(属性!A3839,装备!A:A,0))</f>
        <v>helmet</v>
      </c>
      <c r="E3839" s="14">
        <v>117</v>
      </c>
      <c r="F3839" s="17">
        <f>INT((VLOOKUP($C3839,装备数值,2,0)+VLOOKUP($C3839,装备数值,5,0)*($E3839-1))*VLOOKUP($D3839,系数!$K$2:$O$7,2,0))</f>
        <v>6801</v>
      </c>
      <c r="G3839" s="17">
        <f>INT((VLOOKUP($C3839,装备数值,3,0)+VLOOKUP($C3839,装备数值,6,0)*($E3839-1))*VLOOKUP($D3839,系数!$K$2:$O$7,3,0))</f>
        <v>0</v>
      </c>
      <c r="H3839" s="17">
        <f t="shared" si="119"/>
        <v>0</v>
      </c>
      <c r="I3839" s="17">
        <f>INT((VLOOKUP($C3839,装备数值,4,0)+VLOOKUP($C3839,装备数值,7,0)*($E3839-1))*VLOOKUP($D3839,系数!$K$2:$O$7,4,0))</f>
        <v>0</v>
      </c>
      <c r="J3839" s="17">
        <f>INT((VLOOKUP($C3839,装备数值,4,0)+VLOOKUP($C3839,装备数值,7,0)*($E3839-1))*VLOOKUP($D3839,系数!$K$2:$O$7,5,0))</f>
        <v>0</v>
      </c>
      <c r="K3839" s="17">
        <f>INT(VLOOKUP(E3839,强化金币,2,1)*VLOOKUP(INDEX(装备!F:F,MATCH(属性!A3839,装备!A:A,0)),系数!$K$12:$M$15,3,0))</f>
        <v>450000</v>
      </c>
      <c r="L3839" s="17"/>
      <c r="M3839" s="17"/>
      <c r="N3839" s="17"/>
      <c r="O3839" s="17">
        <f>IF(E3839=1,"",VLOOKUP(E3839,系数!$S$2:$AB$12,MATCH(属性!C3839,评级,0),1))</f>
        <v>110</v>
      </c>
    </row>
    <row r="3840" spans="1:15" ht="17.25" thickBot="1" x14ac:dyDescent="0.4">
      <c r="A3840" s="17">
        <f t="shared" si="120"/>
        <v>7100032</v>
      </c>
      <c r="B3840" s="17" t="s">
        <v>51</v>
      </c>
      <c r="C3840" s="15">
        <f>INDEX(装备!G:G,MATCH(属性!A3840,装备!A:A,0))</f>
        <v>16</v>
      </c>
      <c r="D3840" s="15" t="str">
        <f>INDEX(装备!E:E,MATCH(属性!A3840,装备!A:A,0))</f>
        <v>helmet</v>
      </c>
      <c r="E3840" s="14">
        <v>118</v>
      </c>
      <c r="F3840" s="17">
        <f>INT((VLOOKUP($C3840,装备数值,2,0)+VLOOKUP($C3840,装备数值,5,0)*($E3840-1))*VLOOKUP($D3840,系数!$K$2:$O$7,2,0))</f>
        <v>6851</v>
      </c>
      <c r="G3840" s="17">
        <f>INT((VLOOKUP($C3840,装备数值,3,0)+VLOOKUP($C3840,装备数值,6,0)*($E3840-1))*VLOOKUP($D3840,系数!$K$2:$O$7,3,0))</f>
        <v>0</v>
      </c>
      <c r="H3840" s="17">
        <f t="shared" si="119"/>
        <v>0</v>
      </c>
      <c r="I3840" s="17">
        <f>INT((VLOOKUP($C3840,装备数值,4,0)+VLOOKUP($C3840,装备数值,7,0)*($E3840-1))*VLOOKUP($D3840,系数!$K$2:$O$7,4,0))</f>
        <v>0</v>
      </c>
      <c r="J3840" s="17">
        <f>INT((VLOOKUP($C3840,装备数值,4,0)+VLOOKUP($C3840,装备数值,7,0)*($E3840-1))*VLOOKUP($D3840,系数!$K$2:$O$7,5,0))</f>
        <v>0</v>
      </c>
      <c r="K3840" s="17">
        <f>INT(VLOOKUP(E3840,强化金币,2,1)*VLOOKUP(INDEX(装备!F:F,MATCH(属性!A3840,装备!A:A,0)),系数!$K$12:$M$15,3,0))</f>
        <v>450000</v>
      </c>
      <c r="L3840" s="17"/>
      <c r="M3840" s="17"/>
      <c r="N3840" s="17"/>
      <c r="O3840" s="17">
        <f>IF(E3840=1,"",VLOOKUP(E3840,系数!$S$2:$AB$12,MATCH(属性!C3840,评级,0),1))</f>
        <v>110</v>
      </c>
    </row>
    <row r="3841" spans="1:15" ht="17.25" thickBot="1" x14ac:dyDescent="0.4">
      <c r="A3841" s="17">
        <f t="shared" si="120"/>
        <v>7100032</v>
      </c>
      <c r="B3841" s="17" t="s">
        <v>51</v>
      </c>
      <c r="C3841" s="15">
        <f>INDEX(装备!G:G,MATCH(属性!A3841,装备!A:A,0))</f>
        <v>16</v>
      </c>
      <c r="D3841" s="15" t="str">
        <f>INDEX(装备!E:E,MATCH(属性!A3841,装备!A:A,0))</f>
        <v>helmet</v>
      </c>
      <c r="E3841" s="14">
        <v>119</v>
      </c>
      <c r="F3841" s="17">
        <f>INT((VLOOKUP($C3841,装备数值,2,0)+VLOOKUP($C3841,装备数值,5,0)*($E3841-1))*VLOOKUP($D3841,系数!$K$2:$O$7,2,0))</f>
        <v>6901</v>
      </c>
      <c r="G3841" s="17">
        <f>INT((VLOOKUP($C3841,装备数值,3,0)+VLOOKUP($C3841,装备数值,6,0)*($E3841-1))*VLOOKUP($D3841,系数!$K$2:$O$7,3,0))</f>
        <v>0</v>
      </c>
      <c r="H3841" s="17">
        <f t="shared" si="119"/>
        <v>0</v>
      </c>
      <c r="I3841" s="17">
        <f>INT((VLOOKUP($C3841,装备数值,4,0)+VLOOKUP($C3841,装备数值,7,0)*($E3841-1))*VLOOKUP($D3841,系数!$K$2:$O$7,4,0))</f>
        <v>0</v>
      </c>
      <c r="J3841" s="17">
        <f>INT((VLOOKUP($C3841,装备数值,4,0)+VLOOKUP($C3841,装备数值,7,0)*($E3841-1))*VLOOKUP($D3841,系数!$K$2:$O$7,5,0))</f>
        <v>0</v>
      </c>
      <c r="K3841" s="17">
        <f>INT(VLOOKUP(E3841,强化金币,2,1)*VLOOKUP(INDEX(装备!F:F,MATCH(属性!A3841,装备!A:A,0)),系数!$K$12:$M$15,3,0))</f>
        <v>450000</v>
      </c>
      <c r="L3841" s="17"/>
      <c r="M3841" s="17"/>
      <c r="N3841" s="17"/>
      <c r="O3841" s="17">
        <f>IF(E3841=1,"",VLOOKUP(E3841,系数!$S$2:$AB$12,MATCH(属性!C3841,评级,0),1))</f>
        <v>110</v>
      </c>
    </row>
    <row r="3842" spans="1:15" ht="17.25" thickBot="1" x14ac:dyDescent="0.4">
      <c r="A3842" s="17">
        <f t="shared" si="120"/>
        <v>7100032</v>
      </c>
      <c r="B3842" s="17" t="s">
        <v>51</v>
      </c>
      <c r="C3842" s="15">
        <f>INDEX(装备!G:G,MATCH(属性!A3842,装备!A:A,0))</f>
        <v>16</v>
      </c>
      <c r="D3842" s="15" t="str">
        <f>INDEX(装备!E:E,MATCH(属性!A3842,装备!A:A,0))</f>
        <v>helmet</v>
      </c>
      <c r="E3842" s="14">
        <v>120</v>
      </c>
      <c r="F3842" s="17">
        <f>INT((VLOOKUP($C3842,装备数值,2,0)+VLOOKUP($C3842,装备数值,5,0)*($E3842-1))*VLOOKUP($D3842,系数!$K$2:$O$7,2,0))</f>
        <v>6951</v>
      </c>
      <c r="G3842" s="17">
        <f>INT((VLOOKUP($C3842,装备数值,3,0)+VLOOKUP($C3842,装备数值,6,0)*($E3842-1))*VLOOKUP($D3842,系数!$K$2:$O$7,3,0))</f>
        <v>0</v>
      </c>
      <c r="H3842" s="17">
        <f t="shared" si="119"/>
        <v>0</v>
      </c>
      <c r="I3842" s="17">
        <f>INT((VLOOKUP($C3842,装备数值,4,0)+VLOOKUP($C3842,装备数值,7,0)*($E3842-1))*VLOOKUP($D3842,系数!$K$2:$O$7,4,0))</f>
        <v>0</v>
      </c>
      <c r="J3842" s="17">
        <f>INT((VLOOKUP($C3842,装备数值,4,0)+VLOOKUP($C3842,装备数值,7,0)*($E3842-1))*VLOOKUP($D3842,系数!$K$2:$O$7,5,0))</f>
        <v>0</v>
      </c>
      <c r="K3842" s="17">
        <f>INT(VLOOKUP(E3842,强化金币,2,1)*VLOOKUP(INDEX(装备!F:F,MATCH(属性!A3842,装备!A:A,0)),系数!$K$12:$M$15,3,0))</f>
        <v>450000</v>
      </c>
      <c r="L3842" s="17"/>
      <c r="M3842" s="17"/>
      <c r="N3842" s="17"/>
      <c r="O3842" s="17">
        <f>IF(E3842=1,"",VLOOKUP(E3842,系数!$S$2:$AB$12,MATCH(属性!C3842,评级,0),1))</f>
        <v>110</v>
      </c>
    </row>
    <row r="3843" spans="1:15" ht="17.25" thickBot="1" x14ac:dyDescent="0.4">
      <c r="A3843" s="15">
        <f t="shared" si="120"/>
        <v>7100033</v>
      </c>
      <c r="B3843" s="15" t="s">
        <v>93</v>
      </c>
      <c r="C3843" s="15">
        <f>INDEX(装备!G:G,MATCH(属性!A3843,装备!A:A,0))</f>
        <v>16</v>
      </c>
      <c r="D3843" s="15" t="str">
        <f>INDEX(装备!E:E,MATCH(属性!A3843,装备!A:A,0))</f>
        <v>armour</v>
      </c>
      <c r="E3843" s="16">
        <v>1</v>
      </c>
      <c r="F3843" s="17">
        <f>INT((VLOOKUP($C3843,装备数值,2,0)+VLOOKUP($C3843,装备数值,5,0)*($E3843-1))*VLOOKUP($D3843,系数!$K$2:$O$7,2,0))</f>
        <v>1000</v>
      </c>
      <c r="G3843" s="17">
        <f>INT((VLOOKUP($C3843,装备数值,3,0)+VLOOKUP($C3843,装备数值,6,0)*($E3843-1))*VLOOKUP($D3843,系数!$K$2:$O$7,3,0))</f>
        <v>0</v>
      </c>
      <c r="H3843" s="17">
        <f t="shared" si="119"/>
        <v>0</v>
      </c>
      <c r="I3843" s="17">
        <f>INT((VLOOKUP($C3843,装备数值,4,0)+VLOOKUP($C3843,装备数值,7,0)*($E3843-1))*VLOOKUP($D3843,系数!$K$2:$O$7,4,0))</f>
        <v>0</v>
      </c>
      <c r="J3843" s="17">
        <f>INT((VLOOKUP($C3843,装备数值,4,0)+VLOOKUP($C3843,装备数值,7,0)*($E3843-1))*VLOOKUP($D3843,系数!$K$2:$O$7,5,0))</f>
        <v>0</v>
      </c>
      <c r="K3843" s="17">
        <f>INT(VLOOKUP(E3843,强化金币,2,1)*VLOOKUP(INDEX(装备!F:F,MATCH(属性!A3843,装备!A:A,0)),系数!$K$12:$M$15,3,0))</f>
        <v>50</v>
      </c>
      <c r="L3843" s="17"/>
      <c r="M3843" s="17"/>
      <c r="N3843" s="17"/>
      <c r="O3843" s="17" t="str">
        <f>IF(E3843=1,"",VLOOKUP(E3843,系数!$S$2:$AB$12,MATCH(属性!C3843,评级,0),1))</f>
        <v/>
      </c>
    </row>
    <row r="3844" spans="1:15" ht="17.25" thickBot="1" x14ac:dyDescent="0.4">
      <c r="A3844" s="17">
        <f t="shared" si="120"/>
        <v>7100033</v>
      </c>
      <c r="B3844" s="17" t="s">
        <v>92</v>
      </c>
      <c r="C3844" s="15">
        <f>INDEX(装备!G:G,MATCH(属性!A3844,装备!A:A,0))</f>
        <v>16</v>
      </c>
      <c r="D3844" s="15" t="str">
        <f>INDEX(装备!E:E,MATCH(属性!A3844,装备!A:A,0))</f>
        <v>armour</v>
      </c>
      <c r="E3844" s="14">
        <v>2</v>
      </c>
      <c r="F3844" s="17">
        <f>INT((VLOOKUP($C3844,装备数值,2,0)+VLOOKUP($C3844,装备数值,5,0)*($E3844-1))*VLOOKUP($D3844,系数!$K$2:$O$7,2,0))</f>
        <v>1050</v>
      </c>
      <c r="G3844" s="17">
        <f>INT((VLOOKUP($C3844,装备数值,3,0)+VLOOKUP($C3844,装备数值,6,0)*($E3844-1))*VLOOKUP($D3844,系数!$K$2:$O$7,3,0))</f>
        <v>0</v>
      </c>
      <c r="H3844" s="17">
        <f t="shared" ref="H3844:H3907" si="121">G3844</f>
        <v>0</v>
      </c>
      <c r="I3844" s="17">
        <f>INT((VLOOKUP($C3844,装备数值,4,0)+VLOOKUP($C3844,装备数值,7,0)*($E3844-1))*VLOOKUP($D3844,系数!$K$2:$O$7,4,0))</f>
        <v>0</v>
      </c>
      <c r="J3844" s="17">
        <f>INT((VLOOKUP($C3844,装备数值,4,0)+VLOOKUP($C3844,装备数值,7,0)*($E3844-1))*VLOOKUP($D3844,系数!$K$2:$O$7,5,0))</f>
        <v>0</v>
      </c>
      <c r="K3844" s="17">
        <f>INT(VLOOKUP(E3844,强化金币,2,1)*VLOOKUP(INDEX(装备!F:F,MATCH(属性!A3844,装备!A:A,0)),系数!$K$12:$M$15,3,0))</f>
        <v>80</v>
      </c>
      <c r="L3844" s="17"/>
      <c r="M3844" s="17"/>
      <c r="N3844" s="17"/>
      <c r="O3844" s="17">
        <f>IF(E3844=1,"",VLOOKUP(E3844,系数!$S$2:$AB$12,MATCH(属性!C3844,评级,0),1))</f>
        <v>10</v>
      </c>
    </row>
    <row r="3845" spans="1:15" ht="17.25" thickBot="1" x14ac:dyDescent="0.4">
      <c r="A3845" s="17">
        <f t="shared" si="120"/>
        <v>7100033</v>
      </c>
      <c r="B3845" s="17" t="s">
        <v>92</v>
      </c>
      <c r="C3845" s="15">
        <f>INDEX(装备!G:G,MATCH(属性!A3845,装备!A:A,0))</f>
        <v>16</v>
      </c>
      <c r="D3845" s="15" t="str">
        <f>INDEX(装备!E:E,MATCH(属性!A3845,装备!A:A,0))</f>
        <v>armour</v>
      </c>
      <c r="E3845" s="14">
        <v>3</v>
      </c>
      <c r="F3845" s="17">
        <f>INT((VLOOKUP($C3845,装备数值,2,0)+VLOOKUP($C3845,装备数值,5,0)*($E3845-1))*VLOOKUP($D3845,系数!$K$2:$O$7,2,0))</f>
        <v>1100</v>
      </c>
      <c r="G3845" s="17">
        <f>INT((VLOOKUP($C3845,装备数值,3,0)+VLOOKUP($C3845,装备数值,6,0)*($E3845-1))*VLOOKUP($D3845,系数!$K$2:$O$7,3,0))</f>
        <v>0</v>
      </c>
      <c r="H3845" s="17">
        <f t="shared" si="121"/>
        <v>0</v>
      </c>
      <c r="I3845" s="17">
        <f>INT((VLOOKUP($C3845,装备数值,4,0)+VLOOKUP($C3845,装备数值,7,0)*($E3845-1))*VLOOKUP($D3845,系数!$K$2:$O$7,4,0))</f>
        <v>0</v>
      </c>
      <c r="J3845" s="17">
        <f>INT((VLOOKUP($C3845,装备数值,4,0)+VLOOKUP($C3845,装备数值,7,0)*($E3845-1))*VLOOKUP($D3845,系数!$K$2:$O$7,5,0))</f>
        <v>0</v>
      </c>
      <c r="K3845" s="17">
        <f>INT(VLOOKUP(E3845,强化金币,2,1)*VLOOKUP(INDEX(装备!F:F,MATCH(属性!A3845,装备!A:A,0)),系数!$K$12:$M$15,3,0))</f>
        <v>100</v>
      </c>
      <c r="L3845" s="17"/>
      <c r="M3845" s="17"/>
      <c r="N3845" s="17"/>
      <c r="O3845" s="17">
        <f>IF(E3845=1,"",VLOOKUP(E3845,系数!$S$2:$AB$12,MATCH(属性!C3845,评级,0),1))</f>
        <v>10</v>
      </c>
    </row>
    <row r="3846" spans="1:15" ht="17.25" thickBot="1" x14ac:dyDescent="0.4">
      <c r="A3846" s="17">
        <f t="shared" si="120"/>
        <v>7100033</v>
      </c>
      <c r="B3846" s="17" t="s">
        <v>92</v>
      </c>
      <c r="C3846" s="15">
        <f>INDEX(装备!G:G,MATCH(属性!A3846,装备!A:A,0))</f>
        <v>16</v>
      </c>
      <c r="D3846" s="15" t="str">
        <f>INDEX(装备!E:E,MATCH(属性!A3846,装备!A:A,0))</f>
        <v>armour</v>
      </c>
      <c r="E3846" s="14">
        <v>4</v>
      </c>
      <c r="F3846" s="17">
        <f>INT((VLOOKUP($C3846,装备数值,2,0)+VLOOKUP($C3846,装备数值,5,0)*($E3846-1))*VLOOKUP($D3846,系数!$K$2:$O$7,2,0))</f>
        <v>1150</v>
      </c>
      <c r="G3846" s="17">
        <f>INT((VLOOKUP($C3846,装备数值,3,0)+VLOOKUP($C3846,装备数值,6,0)*($E3846-1))*VLOOKUP($D3846,系数!$K$2:$O$7,3,0))</f>
        <v>0</v>
      </c>
      <c r="H3846" s="17">
        <f t="shared" si="121"/>
        <v>0</v>
      </c>
      <c r="I3846" s="17">
        <f>INT((VLOOKUP($C3846,装备数值,4,0)+VLOOKUP($C3846,装备数值,7,0)*($E3846-1))*VLOOKUP($D3846,系数!$K$2:$O$7,4,0))</f>
        <v>0</v>
      </c>
      <c r="J3846" s="17">
        <f>INT((VLOOKUP($C3846,装备数值,4,0)+VLOOKUP($C3846,装备数值,7,0)*($E3846-1))*VLOOKUP($D3846,系数!$K$2:$O$7,5,0))</f>
        <v>0</v>
      </c>
      <c r="K3846" s="17">
        <f>INT(VLOOKUP(E3846,强化金币,2,1)*VLOOKUP(INDEX(装备!F:F,MATCH(属性!A3846,装备!A:A,0)),系数!$K$12:$M$15,3,0))</f>
        <v>200</v>
      </c>
      <c r="L3846" s="17"/>
      <c r="M3846" s="17"/>
      <c r="N3846" s="17"/>
      <c r="O3846" s="17">
        <f>IF(E3846=1,"",VLOOKUP(E3846,系数!$S$2:$AB$12,MATCH(属性!C3846,评级,0),1))</f>
        <v>10</v>
      </c>
    </row>
    <row r="3847" spans="1:15" ht="17.25" thickBot="1" x14ac:dyDescent="0.4">
      <c r="A3847" s="17">
        <f t="shared" si="120"/>
        <v>7100033</v>
      </c>
      <c r="B3847" s="17" t="s">
        <v>92</v>
      </c>
      <c r="C3847" s="15">
        <f>INDEX(装备!G:G,MATCH(属性!A3847,装备!A:A,0))</f>
        <v>16</v>
      </c>
      <c r="D3847" s="15" t="str">
        <f>INDEX(装备!E:E,MATCH(属性!A3847,装备!A:A,0))</f>
        <v>armour</v>
      </c>
      <c r="E3847" s="14">
        <v>5</v>
      </c>
      <c r="F3847" s="17">
        <f>INT((VLOOKUP($C3847,装备数值,2,0)+VLOOKUP($C3847,装备数值,5,0)*($E3847-1))*VLOOKUP($D3847,系数!$K$2:$O$7,2,0))</f>
        <v>1200</v>
      </c>
      <c r="G3847" s="17">
        <f>INT((VLOOKUP($C3847,装备数值,3,0)+VLOOKUP($C3847,装备数值,6,0)*($E3847-1))*VLOOKUP($D3847,系数!$K$2:$O$7,3,0))</f>
        <v>0</v>
      </c>
      <c r="H3847" s="17">
        <f t="shared" si="121"/>
        <v>0</v>
      </c>
      <c r="I3847" s="17">
        <f>INT((VLOOKUP($C3847,装备数值,4,0)+VLOOKUP($C3847,装备数值,7,0)*($E3847-1))*VLOOKUP($D3847,系数!$K$2:$O$7,4,0))</f>
        <v>0</v>
      </c>
      <c r="J3847" s="17">
        <f>INT((VLOOKUP($C3847,装备数值,4,0)+VLOOKUP($C3847,装备数值,7,0)*($E3847-1))*VLOOKUP($D3847,系数!$K$2:$O$7,5,0))</f>
        <v>0</v>
      </c>
      <c r="K3847" s="17">
        <f>INT(VLOOKUP(E3847,强化金币,2,1)*VLOOKUP(INDEX(装备!F:F,MATCH(属性!A3847,装备!A:A,0)),系数!$K$12:$M$15,3,0))</f>
        <v>300</v>
      </c>
      <c r="L3847" s="17"/>
      <c r="M3847" s="17"/>
      <c r="N3847" s="17"/>
      <c r="O3847" s="17">
        <f>IF(E3847=1,"",VLOOKUP(E3847,系数!$S$2:$AB$12,MATCH(属性!C3847,评级,0),1))</f>
        <v>10</v>
      </c>
    </row>
    <row r="3848" spans="1:15" ht="17.25" thickBot="1" x14ac:dyDescent="0.4">
      <c r="A3848" s="17">
        <f t="shared" si="120"/>
        <v>7100033</v>
      </c>
      <c r="B3848" s="17" t="s">
        <v>92</v>
      </c>
      <c r="C3848" s="15">
        <f>INDEX(装备!G:G,MATCH(属性!A3848,装备!A:A,0))</f>
        <v>16</v>
      </c>
      <c r="D3848" s="15" t="str">
        <f>INDEX(装备!E:E,MATCH(属性!A3848,装备!A:A,0))</f>
        <v>armour</v>
      </c>
      <c r="E3848" s="14">
        <v>6</v>
      </c>
      <c r="F3848" s="17">
        <f>INT((VLOOKUP($C3848,装备数值,2,0)+VLOOKUP($C3848,装备数值,5,0)*($E3848-1))*VLOOKUP($D3848,系数!$K$2:$O$7,2,0))</f>
        <v>1250</v>
      </c>
      <c r="G3848" s="17">
        <f>INT((VLOOKUP($C3848,装备数值,3,0)+VLOOKUP($C3848,装备数值,6,0)*($E3848-1))*VLOOKUP($D3848,系数!$K$2:$O$7,3,0))</f>
        <v>0</v>
      </c>
      <c r="H3848" s="17">
        <f t="shared" si="121"/>
        <v>0</v>
      </c>
      <c r="I3848" s="17">
        <f>INT((VLOOKUP($C3848,装备数值,4,0)+VLOOKUP($C3848,装备数值,7,0)*($E3848-1))*VLOOKUP($D3848,系数!$K$2:$O$7,4,0))</f>
        <v>0</v>
      </c>
      <c r="J3848" s="17">
        <f>INT((VLOOKUP($C3848,装备数值,4,0)+VLOOKUP($C3848,装备数值,7,0)*($E3848-1))*VLOOKUP($D3848,系数!$K$2:$O$7,5,0))</f>
        <v>0</v>
      </c>
      <c r="K3848" s="17">
        <f>INT(VLOOKUP(E3848,强化金币,2,1)*VLOOKUP(INDEX(装备!F:F,MATCH(属性!A3848,装备!A:A,0)),系数!$K$12:$M$15,3,0))</f>
        <v>400</v>
      </c>
      <c r="L3848" s="17"/>
      <c r="M3848" s="17"/>
      <c r="N3848" s="17"/>
      <c r="O3848" s="17">
        <f>IF(E3848=1,"",VLOOKUP(E3848,系数!$S$2:$AB$12,MATCH(属性!C3848,评级,0),1))</f>
        <v>10</v>
      </c>
    </row>
    <row r="3849" spans="1:15" ht="17.25" thickBot="1" x14ac:dyDescent="0.4">
      <c r="A3849" s="17">
        <f t="shared" si="120"/>
        <v>7100033</v>
      </c>
      <c r="B3849" s="17" t="s">
        <v>92</v>
      </c>
      <c r="C3849" s="15">
        <f>INDEX(装备!G:G,MATCH(属性!A3849,装备!A:A,0))</f>
        <v>16</v>
      </c>
      <c r="D3849" s="15" t="str">
        <f>INDEX(装备!E:E,MATCH(属性!A3849,装备!A:A,0))</f>
        <v>armour</v>
      </c>
      <c r="E3849" s="14">
        <v>7</v>
      </c>
      <c r="F3849" s="17">
        <f>INT((VLOOKUP($C3849,装备数值,2,0)+VLOOKUP($C3849,装备数值,5,0)*($E3849-1))*VLOOKUP($D3849,系数!$K$2:$O$7,2,0))</f>
        <v>1300</v>
      </c>
      <c r="G3849" s="17">
        <f>INT((VLOOKUP($C3849,装备数值,3,0)+VLOOKUP($C3849,装备数值,6,0)*($E3849-1))*VLOOKUP($D3849,系数!$K$2:$O$7,3,0))</f>
        <v>0</v>
      </c>
      <c r="H3849" s="17">
        <f t="shared" si="121"/>
        <v>0</v>
      </c>
      <c r="I3849" s="17">
        <f>INT((VLOOKUP($C3849,装备数值,4,0)+VLOOKUP($C3849,装备数值,7,0)*($E3849-1))*VLOOKUP($D3849,系数!$K$2:$O$7,4,0))</f>
        <v>0</v>
      </c>
      <c r="J3849" s="17">
        <f>INT((VLOOKUP($C3849,装备数值,4,0)+VLOOKUP($C3849,装备数值,7,0)*($E3849-1))*VLOOKUP($D3849,系数!$K$2:$O$7,5,0))</f>
        <v>0</v>
      </c>
      <c r="K3849" s="17">
        <f>INT(VLOOKUP(E3849,强化金币,2,1)*VLOOKUP(INDEX(装备!F:F,MATCH(属性!A3849,装备!A:A,0)),系数!$K$12:$M$15,3,0))</f>
        <v>500</v>
      </c>
      <c r="L3849" s="17"/>
      <c r="M3849" s="17"/>
      <c r="N3849" s="17"/>
      <c r="O3849" s="17">
        <f>IF(E3849=1,"",VLOOKUP(E3849,系数!$S$2:$AB$12,MATCH(属性!C3849,评级,0),1))</f>
        <v>10</v>
      </c>
    </row>
    <row r="3850" spans="1:15" ht="17.25" thickBot="1" x14ac:dyDescent="0.4">
      <c r="A3850" s="17">
        <f t="shared" si="120"/>
        <v>7100033</v>
      </c>
      <c r="B3850" s="17" t="s">
        <v>92</v>
      </c>
      <c r="C3850" s="15">
        <f>INDEX(装备!G:G,MATCH(属性!A3850,装备!A:A,0))</f>
        <v>16</v>
      </c>
      <c r="D3850" s="15" t="str">
        <f>INDEX(装备!E:E,MATCH(属性!A3850,装备!A:A,0))</f>
        <v>armour</v>
      </c>
      <c r="E3850" s="14">
        <v>8</v>
      </c>
      <c r="F3850" s="17">
        <f>INT((VLOOKUP($C3850,装备数值,2,0)+VLOOKUP($C3850,装备数值,5,0)*($E3850-1))*VLOOKUP($D3850,系数!$K$2:$O$7,2,0))</f>
        <v>1350</v>
      </c>
      <c r="G3850" s="17">
        <f>INT((VLOOKUP($C3850,装备数值,3,0)+VLOOKUP($C3850,装备数值,6,0)*($E3850-1))*VLOOKUP($D3850,系数!$K$2:$O$7,3,0))</f>
        <v>0</v>
      </c>
      <c r="H3850" s="17">
        <f t="shared" si="121"/>
        <v>0</v>
      </c>
      <c r="I3850" s="17">
        <f>INT((VLOOKUP($C3850,装备数值,4,0)+VLOOKUP($C3850,装备数值,7,0)*($E3850-1))*VLOOKUP($D3850,系数!$K$2:$O$7,4,0))</f>
        <v>0</v>
      </c>
      <c r="J3850" s="17">
        <f>INT((VLOOKUP($C3850,装备数值,4,0)+VLOOKUP($C3850,装备数值,7,0)*($E3850-1))*VLOOKUP($D3850,系数!$K$2:$O$7,5,0))</f>
        <v>0</v>
      </c>
      <c r="K3850" s="17">
        <f>INT(VLOOKUP(E3850,强化金币,2,1)*VLOOKUP(INDEX(装备!F:F,MATCH(属性!A3850,装备!A:A,0)),系数!$K$12:$M$15,3,0))</f>
        <v>600</v>
      </c>
      <c r="L3850" s="17"/>
      <c r="M3850" s="17"/>
      <c r="N3850" s="17"/>
      <c r="O3850" s="17">
        <f>IF(E3850=1,"",VLOOKUP(E3850,系数!$S$2:$AB$12,MATCH(属性!C3850,评级,0),1))</f>
        <v>10</v>
      </c>
    </row>
    <row r="3851" spans="1:15" ht="17.25" thickBot="1" x14ac:dyDescent="0.4">
      <c r="A3851" s="17">
        <f t="shared" si="120"/>
        <v>7100033</v>
      </c>
      <c r="B3851" s="17" t="s">
        <v>92</v>
      </c>
      <c r="C3851" s="15">
        <f>INDEX(装备!G:G,MATCH(属性!A3851,装备!A:A,0))</f>
        <v>16</v>
      </c>
      <c r="D3851" s="15" t="str">
        <f>INDEX(装备!E:E,MATCH(属性!A3851,装备!A:A,0))</f>
        <v>armour</v>
      </c>
      <c r="E3851" s="14">
        <v>9</v>
      </c>
      <c r="F3851" s="17">
        <f>INT((VLOOKUP($C3851,装备数值,2,0)+VLOOKUP($C3851,装备数值,5,0)*($E3851-1))*VLOOKUP($D3851,系数!$K$2:$O$7,2,0))</f>
        <v>1400</v>
      </c>
      <c r="G3851" s="17">
        <f>INT((VLOOKUP($C3851,装备数值,3,0)+VLOOKUP($C3851,装备数值,6,0)*($E3851-1))*VLOOKUP($D3851,系数!$K$2:$O$7,3,0))</f>
        <v>0</v>
      </c>
      <c r="H3851" s="17">
        <f t="shared" si="121"/>
        <v>0</v>
      </c>
      <c r="I3851" s="17">
        <f>INT((VLOOKUP($C3851,装备数值,4,0)+VLOOKUP($C3851,装备数值,7,0)*($E3851-1))*VLOOKUP($D3851,系数!$K$2:$O$7,4,0))</f>
        <v>0</v>
      </c>
      <c r="J3851" s="17">
        <f>INT((VLOOKUP($C3851,装备数值,4,0)+VLOOKUP($C3851,装备数值,7,0)*($E3851-1))*VLOOKUP($D3851,系数!$K$2:$O$7,5,0))</f>
        <v>0</v>
      </c>
      <c r="K3851" s="17">
        <f>INT(VLOOKUP(E3851,强化金币,2,1)*VLOOKUP(INDEX(装备!F:F,MATCH(属性!A3851,装备!A:A,0)),系数!$K$12:$M$15,3,0))</f>
        <v>700</v>
      </c>
      <c r="L3851" s="17"/>
      <c r="M3851" s="17"/>
      <c r="N3851" s="17"/>
      <c r="O3851" s="17">
        <f>IF(E3851=1,"",VLOOKUP(E3851,系数!$S$2:$AB$12,MATCH(属性!C3851,评级,0),1))</f>
        <v>10</v>
      </c>
    </row>
    <row r="3852" spans="1:15" ht="17.25" thickBot="1" x14ac:dyDescent="0.4">
      <c r="A3852" s="17">
        <f t="shared" si="120"/>
        <v>7100033</v>
      </c>
      <c r="B3852" s="17" t="s">
        <v>92</v>
      </c>
      <c r="C3852" s="15">
        <f>INDEX(装备!G:G,MATCH(属性!A3852,装备!A:A,0))</f>
        <v>16</v>
      </c>
      <c r="D3852" s="15" t="str">
        <f>INDEX(装备!E:E,MATCH(属性!A3852,装备!A:A,0))</f>
        <v>armour</v>
      </c>
      <c r="E3852" s="14">
        <v>10</v>
      </c>
      <c r="F3852" s="17">
        <f>INT((VLOOKUP($C3852,装备数值,2,0)+VLOOKUP($C3852,装备数值,5,0)*($E3852-1))*VLOOKUP($D3852,系数!$K$2:$O$7,2,0))</f>
        <v>1450</v>
      </c>
      <c r="G3852" s="17">
        <f>INT((VLOOKUP($C3852,装备数值,3,0)+VLOOKUP($C3852,装备数值,6,0)*($E3852-1))*VLOOKUP($D3852,系数!$K$2:$O$7,3,0))</f>
        <v>0</v>
      </c>
      <c r="H3852" s="17">
        <f t="shared" si="121"/>
        <v>0</v>
      </c>
      <c r="I3852" s="17">
        <f>INT((VLOOKUP($C3852,装备数值,4,0)+VLOOKUP($C3852,装备数值,7,0)*($E3852-1))*VLOOKUP($D3852,系数!$K$2:$O$7,4,0))</f>
        <v>0</v>
      </c>
      <c r="J3852" s="17">
        <f>INT((VLOOKUP($C3852,装备数值,4,0)+VLOOKUP($C3852,装备数值,7,0)*($E3852-1))*VLOOKUP($D3852,系数!$K$2:$O$7,5,0))</f>
        <v>0</v>
      </c>
      <c r="K3852" s="17">
        <f>INT(VLOOKUP(E3852,强化金币,2,1)*VLOOKUP(INDEX(装备!F:F,MATCH(属性!A3852,装备!A:A,0)),系数!$K$12:$M$15,3,0))</f>
        <v>800</v>
      </c>
      <c r="L3852" s="17"/>
      <c r="M3852" s="17"/>
      <c r="N3852" s="17"/>
      <c r="O3852" s="17">
        <f>IF(E3852=1,"",VLOOKUP(E3852,系数!$S$2:$AB$12,MATCH(属性!C3852,评级,0),1))</f>
        <v>20</v>
      </c>
    </row>
    <row r="3853" spans="1:15" ht="17.25" thickBot="1" x14ac:dyDescent="0.4">
      <c r="A3853" s="17">
        <f t="shared" si="120"/>
        <v>7100033</v>
      </c>
      <c r="B3853" s="17" t="s">
        <v>92</v>
      </c>
      <c r="C3853" s="15">
        <f>INDEX(装备!G:G,MATCH(属性!A3853,装备!A:A,0))</f>
        <v>16</v>
      </c>
      <c r="D3853" s="15" t="str">
        <f>INDEX(装备!E:E,MATCH(属性!A3853,装备!A:A,0))</f>
        <v>armour</v>
      </c>
      <c r="E3853" s="14">
        <v>11</v>
      </c>
      <c r="F3853" s="17">
        <f>INT((VLOOKUP($C3853,装备数值,2,0)+VLOOKUP($C3853,装备数值,5,0)*($E3853-1))*VLOOKUP($D3853,系数!$K$2:$O$7,2,0))</f>
        <v>1500</v>
      </c>
      <c r="G3853" s="17">
        <f>INT((VLOOKUP($C3853,装备数值,3,0)+VLOOKUP($C3853,装备数值,6,0)*($E3853-1))*VLOOKUP($D3853,系数!$K$2:$O$7,3,0))</f>
        <v>0</v>
      </c>
      <c r="H3853" s="17">
        <f t="shared" si="121"/>
        <v>0</v>
      </c>
      <c r="I3853" s="17">
        <f>INT((VLOOKUP($C3853,装备数值,4,0)+VLOOKUP($C3853,装备数值,7,0)*($E3853-1))*VLOOKUP($D3853,系数!$K$2:$O$7,4,0))</f>
        <v>0</v>
      </c>
      <c r="J3853" s="17">
        <f>INT((VLOOKUP($C3853,装备数值,4,0)+VLOOKUP($C3853,装备数值,7,0)*($E3853-1))*VLOOKUP($D3853,系数!$K$2:$O$7,5,0))</f>
        <v>0</v>
      </c>
      <c r="K3853" s="17">
        <f>INT(VLOOKUP(E3853,强化金币,2,1)*VLOOKUP(INDEX(装备!F:F,MATCH(属性!A3853,装备!A:A,0)),系数!$K$12:$M$15,3,0))</f>
        <v>900</v>
      </c>
      <c r="L3853" s="17"/>
      <c r="M3853" s="17"/>
      <c r="N3853" s="17"/>
      <c r="O3853" s="17">
        <f>IF(E3853=1,"",VLOOKUP(E3853,系数!$S$2:$AB$12,MATCH(属性!C3853,评级,0),1))</f>
        <v>20</v>
      </c>
    </row>
    <row r="3854" spans="1:15" ht="17.25" thickBot="1" x14ac:dyDescent="0.4">
      <c r="A3854" s="17">
        <f t="shared" si="120"/>
        <v>7100033</v>
      </c>
      <c r="B3854" s="17" t="s">
        <v>92</v>
      </c>
      <c r="C3854" s="15">
        <f>INDEX(装备!G:G,MATCH(属性!A3854,装备!A:A,0))</f>
        <v>16</v>
      </c>
      <c r="D3854" s="15" t="str">
        <f>INDEX(装备!E:E,MATCH(属性!A3854,装备!A:A,0))</f>
        <v>armour</v>
      </c>
      <c r="E3854" s="14">
        <v>12</v>
      </c>
      <c r="F3854" s="17">
        <f>INT((VLOOKUP($C3854,装备数值,2,0)+VLOOKUP($C3854,装备数值,5,0)*($E3854-1))*VLOOKUP($D3854,系数!$K$2:$O$7,2,0))</f>
        <v>1550</v>
      </c>
      <c r="G3854" s="17">
        <f>INT((VLOOKUP($C3854,装备数值,3,0)+VLOOKUP($C3854,装备数值,6,0)*($E3854-1))*VLOOKUP($D3854,系数!$K$2:$O$7,3,0))</f>
        <v>0</v>
      </c>
      <c r="H3854" s="17">
        <f t="shared" si="121"/>
        <v>0</v>
      </c>
      <c r="I3854" s="17">
        <f>INT((VLOOKUP($C3854,装备数值,4,0)+VLOOKUP($C3854,装备数值,7,0)*($E3854-1))*VLOOKUP($D3854,系数!$K$2:$O$7,4,0))</f>
        <v>0</v>
      </c>
      <c r="J3854" s="17">
        <f>INT((VLOOKUP($C3854,装备数值,4,0)+VLOOKUP($C3854,装备数值,7,0)*($E3854-1))*VLOOKUP($D3854,系数!$K$2:$O$7,5,0))</f>
        <v>0</v>
      </c>
      <c r="K3854" s="17">
        <f>INT(VLOOKUP(E3854,强化金币,2,1)*VLOOKUP(INDEX(装备!F:F,MATCH(属性!A3854,装备!A:A,0)),系数!$K$12:$M$15,3,0))</f>
        <v>1000</v>
      </c>
      <c r="L3854" s="17"/>
      <c r="M3854" s="17"/>
      <c r="N3854" s="17"/>
      <c r="O3854" s="17">
        <f>IF(E3854=1,"",VLOOKUP(E3854,系数!$S$2:$AB$12,MATCH(属性!C3854,评级,0),1))</f>
        <v>20</v>
      </c>
    </row>
    <row r="3855" spans="1:15" ht="17.25" thickBot="1" x14ac:dyDescent="0.4">
      <c r="A3855" s="17">
        <f t="shared" si="120"/>
        <v>7100033</v>
      </c>
      <c r="B3855" s="17" t="s">
        <v>92</v>
      </c>
      <c r="C3855" s="15">
        <f>INDEX(装备!G:G,MATCH(属性!A3855,装备!A:A,0))</f>
        <v>16</v>
      </c>
      <c r="D3855" s="15" t="str">
        <f>INDEX(装备!E:E,MATCH(属性!A3855,装备!A:A,0))</f>
        <v>armour</v>
      </c>
      <c r="E3855" s="14">
        <v>13</v>
      </c>
      <c r="F3855" s="17">
        <f>INT((VLOOKUP($C3855,装备数值,2,0)+VLOOKUP($C3855,装备数值,5,0)*($E3855-1))*VLOOKUP($D3855,系数!$K$2:$O$7,2,0))</f>
        <v>1600</v>
      </c>
      <c r="G3855" s="17">
        <f>INT((VLOOKUP($C3855,装备数值,3,0)+VLOOKUP($C3855,装备数值,6,0)*($E3855-1))*VLOOKUP($D3855,系数!$K$2:$O$7,3,0))</f>
        <v>0</v>
      </c>
      <c r="H3855" s="17">
        <f t="shared" si="121"/>
        <v>0</v>
      </c>
      <c r="I3855" s="17">
        <f>INT((VLOOKUP($C3855,装备数值,4,0)+VLOOKUP($C3855,装备数值,7,0)*($E3855-1))*VLOOKUP($D3855,系数!$K$2:$O$7,4,0))</f>
        <v>0</v>
      </c>
      <c r="J3855" s="17">
        <f>INT((VLOOKUP($C3855,装备数值,4,0)+VLOOKUP($C3855,装备数值,7,0)*($E3855-1))*VLOOKUP($D3855,系数!$K$2:$O$7,5,0))</f>
        <v>0</v>
      </c>
      <c r="K3855" s="17">
        <f>INT(VLOOKUP(E3855,强化金币,2,1)*VLOOKUP(INDEX(装备!F:F,MATCH(属性!A3855,装备!A:A,0)),系数!$K$12:$M$15,3,0))</f>
        <v>1200</v>
      </c>
      <c r="L3855" s="17"/>
      <c r="M3855" s="17"/>
      <c r="N3855" s="17"/>
      <c r="O3855" s="17">
        <f>IF(E3855=1,"",VLOOKUP(E3855,系数!$S$2:$AB$12,MATCH(属性!C3855,评级,0),1))</f>
        <v>20</v>
      </c>
    </row>
    <row r="3856" spans="1:15" ht="17.25" thickBot="1" x14ac:dyDescent="0.4">
      <c r="A3856" s="17">
        <f t="shared" si="120"/>
        <v>7100033</v>
      </c>
      <c r="B3856" s="17" t="s">
        <v>92</v>
      </c>
      <c r="C3856" s="15">
        <f>INDEX(装备!G:G,MATCH(属性!A3856,装备!A:A,0))</f>
        <v>16</v>
      </c>
      <c r="D3856" s="15" t="str">
        <f>INDEX(装备!E:E,MATCH(属性!A3856,装备!A:A,0))</f>
        <v>armour</v>
      </c>
      <c r="E3856" s="14">
        <v>14</v>
      </c>
      <c r="F3856" s="17">
        <f>INT((VLOOKUP($C3856,装备数值,2,0)+VLOOKUP($C3856,装备数值,5,0)*($E3856-1))*VLOOKUP($D3856,系数!$K$2:$O$7,2,0))</f>
        <v>1650</v>
      </c>
      <c r="G3856" s="17">
        <f>INT((VLOOKUP($C3856,装备数值,3,0)+VLOOKUP($C3856,装备数值,6,0)*($E3856-1))*VLOOKUP($D3856,系数!$K$2:$O$7,3,0))</f>
        <v>0</v>
      </c>
      <c r="H3856" s="17">
        <f t="shared" si="121"/>
        <v>0</v>
      </c>
      <c r="I3856" s="17">
        <f>INT((VLOOKUP($C3856,装备数值,4,0)+VLOOKUP($C3856,装备数值,7,0)*($E3856-1))*VLOOKUP($D3856,系数!$K$2:$O$7,4,0))</f>
        <v>0</v>
      </c>
      <c r="J3856" s="17">
        <f>INT((VLOOKUP($C3856,装备数值,4,0)+VLOOKUP($C3856,装备数值,7,0)*($E3856-1))*VLOOKUP($D3856,系数!$K$2:$O$7,5,0))</f>
        <v>0</v>
      </c>
      <c r="K3856" s="17">
        <f>INT(VLOOKUP(E3856,强化金币,2,1)*VLOOKUP(INDEX(装备!F:F,MATCH(属性!A3856,装备!A:A,0)),系数!$K$12:$M$15,3,0))</f>
        <v>1400</v>
      </c>
      <c r="L3856" s="17"/>
      <c r="M3856" s="17"/>
      <c r="N3856" s="17"/>
      <c r="O3856" s="17">
        <f>IF(E3856=1,"",VLOOKUP(E3856,系数!$S$2:$AB$12,MATCH(属性!C3856,评级,0),1))</f>
        <v>20</v>
      </c>
    </row>
    <row r="3857" spans="1:15" ht="17.25" thickBot="1" x14ac:dyDescent="0.4">
      <c r="A3857" s="17">
        <f t="shared" si="120"/>
        <v>7100033</v>
      </c>
      <c r="B3857" s="17" t="s">
        <v>92</v>
      </c>
      <c r="C3857" s="15">
        <f>INDEX(装备!G:G,MATCH(属性!A3857,装备!A:A,0))</f>
        <v>16</v>
      </c>
      <c r="D3857" s="15" t="str">
        <f>INDEX(装备!E:E,MATCH(属性!A3857,装备!A:A,0))</f>
        <v>armour</v>
      </c>
      <c r="E3857" s="14">
        <v>15</v>
      </c>
      <c r="F3857" s="17">
        <f>INT((VLOOKUP($C3857,装备数值,2,0)+VLOOKUP($C3857,装备数值,5,0)*($E3857-1))*VLOOKUP($D3857,系数!$K$2:$O$7,2,0))</f>
        <v>1700</v>
      </c>
      <c r="G3857" s="17">
        <f>INT((VLOOKUP($C3857,装备数值,3,0)+VLOOKUP($C3857,装备数值,6,0)*($E3857-1))*VLOOKUP($D3857,系数!$K$2:$O$7,3,0))</f>
        <v>0</v>
      </c>
      <c r="H3857" s="17">
        <f t="shared" si="121"/>
        <v>0</v>
      </c>
      <c r="I3857" s="17">
        <f>INT((VLOOKUP($C3857,装备数值,4,0)+VLOOKUP($C3857,装备数值,7,0)*($E3857-1))*VLOOKUP($D3857,系数!$K$2:$O$7,4,0))</f>
        <v>0</v>
      </c>
      <c r="J3857" s="17">
        <f>INT((VLOOKUP($C3857,装备数值,4,0)+VLOOKUP($C3857,装备数值,7,0)*($E3857-1))*VLOOKUP($D3857,系数!$K$2:$O$7,5,0))</f>
        <v>0</v>
      </c>
      <c r="K3857" s="17">
        <f>INT(VLOOKUP(E3857,强化金币,2,1)*VLOOKUP(INDEX(装备!F:F,MATCH(属性!A3857,装备!A:A,0)),系数!$K$12:$M$15,3,0))</f>
        <v>1600</v>
      </c>
      <c r="L3857" s="17"/>
      <c r="M3857" s="17"/>
      <c r="N3857" s="17"/>
      <c r="O3857" s="17">
        <f>IF(E3857=1,"",VLOOKUP(E3857,系数!$S$2:$AB$12,MATCH(属性!C3857,评级,0),1))</f>
        <v>20</v>
      </c>
    </row>
    <row r="3858" spans="1:15" ht="17.25" thickBot="1" x14ac:dyDescent="0.4">
      <c r="A3858" s="17">
        <f t="shared" si="120"/>
        <v>7100033</v>
      </c>
      <c r="B3858" s="17" t="s">
        <v>92</v>
      </c>
      <c r="C3858" s="15">
        <f>INDEX(装备!G:G,MATCH(属性!A3858,装备!A:A,0))</f>
        <v>16</v>
      </c>
      <c r="D3858" s="15" t="str">
        <f>INDEX(装备!E:E,MATCH(属性!A3858,装备!A:A,0))</f>
        <v>armour</v>
      </c>
      <c r="E3858" s="14">
        <v>16</v>
      </c>
      <c r="F3858" s="17">
        <f>INT((VLOOKUP($C3858,装备数值,2,0)+VLOOKUP($C3858,装备数值,5,0)*($E3858-1))*VLOOKUP($D3858,系数!$K$2:$O$7,2,0))</f>
        <v>1750</v>
      </c>
      <c r="G3858" s="17">
        <f>INT((VLOOKUP($C3858,装备数值,3,0)+VLOOKUP($C3858,装备数值,6,0)*($E3858-1))*VLOOKUP($D3858,系数!$K$2:$O$7,3,0))</f>
        <v>0</v>
      </c>
      <c r="H3858" s="17">
        <f t="shared" si="121"/>
        <v>0</v>
      </c>
      <c r="I3858" s="17">
        <f>INT((VLOOKUP($C3858,装备数值,4,0)+VLOOKUP($C3858,装备数值,7,0)*($E3858-1))*VLOOKUP($D3858,系数!$K$2:$O$7,4,0))</f>
        <v>0</v>
      </c>
      <c r="J3858" s="17">
        <f>INT((VLOOKUP($C3858,装备数值,4,0)+VLOOKUP($C3858,装备数值,7,0)*($E3858-1))*VLOOKUP($D3858,系数!$K$2:$O$7,5,0))</f>
        <v>0</v>
      </c>
      <c r="K3858" s="17">
        <f>INT(VLOOKUP(E3858,强化金币,2,1)*VLOOKUP(INDEX(装备!F:F,MATCH(属性!A3858,装备!A:A,0)),系数!$K$12:$M$15,3,0))</f>
        <v>1800</v>
      </c>
      <c r="L3858" s="17"/>
      <c r="M3858" s="17"/>
      <c r="N3858" s="17"/>
      <c r="O3858" s="17">
        <f>IF(E3858=1,"",VLOOKUP(E3858,系数!$S$2:$AB$12,MATCH(属性!C3858,评级,0),1))</f>
        <v>20</v>
      </c>
    </row>
    <row r="3859" spans="1:15" ht="17.25" thickBot="1" x14ac:dyDescent="0.4">
      <c r="A3859" s="17">
        <f t="shared" si="120"/>
        <v>7100033</v>
      </c>
      <c r="B3859" s="17" t="s">
        <v>92</v>
      </c>
      <c r="C3859" s="15">
        <f>INDEX(装备!G:G,MATCH(属性!A3859,装备!A:A,0))</f>
        <v>16</v>
      </c>
      <c r="D3859" s="15" t="str">
        <f>INDEX(装备!E:E,MATCH(属性!A3859,装备!A:A,0))</f>
        <v>armour</v>
      </c>
      <c r="E3859" s="14">
        <v>17</v>
      </c>
      <c r="F3859" s="17">
        <f>INT((VLOOKUP($C3859,装备数值,2,0)+VLOOKUP($C3859,装备数值,5,0)*($E3859-1))*VLOOKUP($D3859,系数!$K$2:$O$7,2,0))</f>
        <v>1800</v>
      </c>
      <c r="G3859" s="17">
        <f>INT((VLOOKUP($C3859,装备数值,3,0)+VLOOKUP($C3859,装备数值,6,0)*($E3859-1))*VLOOKUP($D3859,系数!$K$2:$O$7,3,0))</f>
        <v>0</v>
      </c>
      <c r="H3859" s="17">
        <f t="shared" si="121"/>
        <v>0</v>
      </c>
      <c r="I3859" s="17">
        <f>INT((VLOOKUP($C3859,装备数值,4,0)+VLOOKUP($C3859,装备数值,7,0)*($E3859-1))*VLOOKUP($D3859,系数!$K$2:$O$7,4,0))</f>
        <v>0</v>
      </c>
      <c r="J3859" s="17">
        <f>INT((VLOOKUP($C3859,装备数值,4,0)+VLOOKUP($C3859,装备数值,7,0)*($E3859-1))*VLOOKUP($D3859,系数!$K$2:$O$7,5,0))</f>
        <v>0</v>
      </c>
      <c r="K3859" s="17">
        <f>INT(VLOOKUP(E3859,强化金币,2,1)*VLOOKUP(INDEX(装备!F:F,MATCH(属性!A3859,装备!A:A,0)),系数!$K$12:$M$15,3,0))</f>
        <v>2000</v>
      </c>
      <c r="L3859" s="17"/>
      <c r="M3859" s="17"/>
      <c r="N3859" s="17"/>
      <c r="O3859" s="17">
        <f>IF(E3859=1,"",VLOOKUP(E3859,系数!$S$2:$AB$12,MATCH(属性!C3859,评级,0),1))</f>
        <v>20</v>
      </c>
    </row>
    <row r="3860" spans="1:15" ht="17.25" thickBot="1" x14ac:dyDescent="0.4">
      <c r="A3860" s="17">
        <f t="shared" si="120"/>
        <v>7100033</v>
      </c>
      <c r="B3860" s="17" t="s">
        <v>92</v>
      </c>
      <c r="C3860" s="15">
        <f>INDEX(装备!G:G,MATCH(属性!A3860,装备!A:A,0))</f>
        <v>16</v>
      </c>
      <c r="D3860" s="15" t="str">
        <f>INDEX(装备!E:E,MATCH(属性!A3860,装备!A:A,0))</f>
        <v>armour</v>
      </c>
      <c r="E3860" s="14">
        <v>18</v>
      </c>
      <c r="F3860" s="17">
        <f>INT((VLOOKUP($C3860,装备数值,2,0)+VLOOKUP($C3860,装备数值,5,0)*($E3860-1))*VLOOKUP($D3860,系数!$K$2:$O$7,2,0))</f>
        <v>1850</v>
      </c>
      <c r="G3860" s="17">
        <f>INT((VLOOKUP($C3860,装备数值,3,0)+VLOOKUP($C3860,装备数值,6,0)*($E3860-1))*VLOOKUP($D3860,系数!$K$2:$O$7,3,0))</f>
        <v>0</v>
      </c>
      <c r="H3860" s="17">
        <f t="shared" si="121"/>
        <v>0</v>
      </c>
      <c r="I3860" s="17">
        <f>INT((VLOOKUP($C3860,装备数值,4,0)+VLOOKUP($C3860,装备数值,7,0)*($E3860-1))*VLOOKUP($D3860,系数!$K$2:$O$7,4,0))</f>
        <v>0</v>
      </c>
      <c r="J3860" s="17">
        <f>INT((VLOOKUP($C3860,装备数值,4,0)+VLOOKUP($C3860,装备数值,7,0)*($E3860-1))*VLOOKUP($D3860,系数!$K$2:$O$7,5,0))</f>
        <v>0</v>
      </c>
      <c r="K3860" s="17">
        <f>INT(VLOOKUP(E3860,强化金币,2,1)*VLOOKUP(INDEX(装备!F:F,MATCH(属性!A3860,装备!A:A,0)),系数!$K$12:$M$15,3,0))</f>
        <v>2200</v>
      </c>
      <c r="L3860" s="17"/>
      <c r="M3860" s="17"/>
      <c r="N3860" s="17"/>
      <c r="O3860" s="17">
        <f>IF(E3860=1,"",VLOOKUP(E3860,系数!$S$2:$AB$12,MATCH(属性!C3860,评级,0),1))</f>
        <v>20</v>
      </c>
    </row>
    <row r="3861" spans="1:15" ht="17.25" thickBot="1" x14ac:dyDescent="0.4">
      <c r="A3861" s="17">
        <f t="shared" si="120"/>
        <v>7100033</v>
      </c>
      <c r="B3861" s="17" t="s">
        <v>92</v>
      </c>
      <c r="C3861" s="15">
        <f>INDEX(装备!G:G,MATCH(属性!A3861,装备!A:A,0))</f>
        <v>16</v>
      </c>
      <c r="D3861" s="15" t="str">
        <f>INDEX(装备!E:E,MATCH(属性!A3861,装备!A:A,0))</f>
        <v>armour</v>
      </c>
      <c r="E3861" s="14">
        <v>19</v>
      </c>
      <c r="F3861" s="17">
        <f>INT((VLOOKUP($C3861,装备数值,2,0)+VLOOKUP($C3861,装备数值,5,0)*($E3861-1))*VLOOKUP($D3861,系数!$K$2:$O$7,2,0))</f>
        <v>1900</v>
      </c>
      <c r="G3861" s="17">
        <f>INT((VLOOKUP($C3861,装备数值,3,0)+VLOOKUP($C3861,装备数值,6,0)*($E3861-1))*VLOOKUP($D3861,系数!$K$2:$O$7,3,0))</f>
        <v>0</v>
      </c>
      <c r="H3861" s="17">
        <f t="shared" si="121"/>
        <v>0</v>
      </c>
      <c r="I3861" s="17">
        <f>INT((VLOOKUP($C3861,装备数值,4,0)+VLOOKUP($C3861,装备数值,7,0)*($E3861-1))*VLOOKUP($D3861,系数!$K$2:$O$7,4,0))</f>
        <v>0</v>
      </c>
      <c r="J3861" s="17">
        <f>INT((VLOOKUP($C3861,装备数值,4,0)+VLOOKUP($C3861,装备数值,7,0)*($E3861-1))*VLOOKUP($D3861,系数!$K$2:$O$7,5,0))</f>
        <v>0</v>
      </c>
      <c r="K3861" s="17">
        <f>INT(VLOOKUP(E3861,强化金币,2,1)*VLOOKUP(INDEX(装备!F:F,MATCH(属性!A3861,装备!A:A,0)),系数!$K$12:$M$15,3,0))</f>
        <v>2400</v>
      </c>
      <c r="L3861" s="17"/>
      <c r="M3861" s="17"/>
      <c r="N3861" s="17"/>
      <c r="O3861" s="17">
        <f>IF(E3861=1,"",VLOOKUP(E3861,系数!$S$2:$AB$12,MATCH(属性!C3861,评级,0),1))</f>
        <v>20</v>
      </c>
    </row>
    <row r="3862" spans="1:15" ht="17.25" thickBot="1" x14ac:dyDescent="0.4">
      <c r="A3862" s="17">
        <f t="shared" si="120"/>
        <v>7100033</v>
      </c>
      <c r="B3862" s="17" t="s">
        <v>92</v>
      </c>
      <c r="C3862" s="15">
        <f>INDEX(装备!G:G,MATCH(属性!A3862,装备!A:A,0))</f>
        <v>16</v>
      </c>
      <c r="D3862" s="15" t="str">
        <f>INDEX(装备!E:E,MATCH(属性!A3862,装备!A:A,0))</f>
        <v>armour</v>
      </c>
      <c r="E3862" s="14">
        <v>20</v>
      </c>
      <c r="F3862" s="17">
        <f>INT((VLOOKUP($C3862,装备数值,2,0)+VLOOKUP($C3862,装备数值,5,0)*($E3862-1))*VLOOKUP($D3862,系数!$K$2:$O$7,2,0))</f>
        <v>1950</v>
      </c>
      <c r="G3862" s="17">
        <f>INT((VLOOKUP($C3862,装备数值,3,0)+VLOOKUP($C3862,装备数值,6,0)*($E3862-1))*VLOOKUP($D3862,系数!$K$2:$O$7,3,0))</f>
        <v>0</v>
      </c>
      <c r="H3862" s="17">
        <f t="shared" si="121"/>
        <v>0</v>
      </c>
      <c r="I3862" s="17">
        <f>INT((VLOOKUP($C3862,装备数值,4,0)+VLOOKUP($C3862,装备数值,7,0)*($E3862-1))*VLOOKUP($D3862,系数!$K$2:$O$7,4,0))</f>
        <v>0</v>
      </c>
      <c r="J3862" s="17">
        <f>INT((VLOOKUP($C3862,装备数值,4,0)+VLOOKUP($C3862,装备数值,7,0)*($E3862-1))*VLOOKUP($D3862,系数!$K$2:$O$7,5,0))</f>
        <v>0</v>
      </c>
      <c r="K3862" s="17">
        <f>INT(VLOOKUP(E3862,强化金币,2,1)*VLOOKUP(INDEX(装备!F:F,MATCH(属性!A3862,装备!A:A,0)),系数!$K$12:$M$15,3,0))</f>
        <v>2600</v>
      </c>
      <c r="L3862" s="17"/>
      <c r="M3862" s="17"/>
      <c r="N3862" s="17"/>
      <c r="O3862" s="17">
        <f>IF(E3862=1,"",VLOOKUP(E3862,系数!$S$2:$AB$12,MATCH(属性!C3862,评级,0),1))</f>
        <v>30</v>
      </c>
    </row>
    <row r="3863" spans="1:15" ht="17.25" thickBot="1" x14ac:dyDescent="0.4">
      <c r="A3863" s="17">
        <f t="shared" si="120"/>
        <v>7100033</v>
      </c>
      <c r="B3863" s="17" t="s">
        <v>92</v>
      </c>
      <c r="C3863" s="15">
        <f>INDEX(装备!G:G,MATCH(属性!A3863,装备!A:A,0))</f>
        <v>16</v>
      </c>
      <c r="D3863" s="15" t="str">
        <f>INDEX(装备!E:E,MATCH(属性!A3863,装备!A:A,0))</f>
        <v>armour</v>
      </c>
      <c r="E3863" s="14">
        <v>21</v>
      </c>
      <c r="F3863" s="17">
        <f>INT((VLOOKUP($C3863,装备数值,2,0)+VLOOKUP($C3863,装备数值,5,0)*($E3863-1))*VLOOKUP($D3863,系数!$K$2:$O$7,2,0))</f>
        <v>2000</v>
      </c>
      <c r="G3863" s="17">
        <f>INT((VLOOKUP($C3863,装备数值,3,0)+VLOOKUP($C3863,装备数值,6,0)*($E3863-1))*VLOOKUP($D3863,系数!$K$2:$O$7,3,0))</f>
        <v>0</v>
      </c>
      <c r="H3863" s="17">
        <f t="shared" si="121"/>
        <v>0</v>
      </c>
      <c r="I3863" s="17">
        <f>INT((VLOOKUP($C3863,装备数值,4,0)+VLOOKUP($C3863,装备数值,7,0)*($E3863-1))*VLOOKUP($D3863,系数!$K$2:$O$7,4,0))</f>
        <v>0</v>
      </c>
      <c r="J3863" s="17">
        <f>INT((VLOOKUP($C3863,装备数值,4,0)+VLOOKUP($C3863,装备数值,7,0)*($E3863-1))*VLOOKUP($D3863,系数!$K$2:$O$7,5,0))</f>
        <v>0</v>
      </c>
      <c r="K3863" s="17">
        <f>INT(VLOOKUP(E3863,强化金币,2,1)*VLOOKUP(INDEX(装备!F:F,MATCH(属性!A3863,装备!A:A,0)),系数!$K$12:$M$15,3,0))</f>
        <v>2800</v>
      </c>
      <c r="L3863" s="17"/>
      <c r="M3863" s="17"/>
      <c r="N3863" s="17"/>
      <c r="O3863" s="17">
        <f>IF(E3863=1,"",VLOOKUP(E3863,系数!$S$2:$AB$12,MATCH(属性!C3863,评级,0),1))</f>
        <v>30</v>
      </c>
    </row>
    <row r="3864" spans="1:15" ht="17.25" thickBot="1" x14ac:dyDescent="0.4">
      <c r="A3864" s="17">
        <f t="shared" si="120"/>
        <v>7100033</v>
      </c>
      <c r="B3864" s="17" t="s">
        <v>92</v>
      </c>
      <c r="C3864" s="15">
        <f>INDEX(装备!G:G,MATCH(属性!A3864,装备!A:A,0))</f>
        <v>16</v>
      </c>
      <c r="D3864" s="15" t="str">
        <f>INDEX(装备!E:E,MATCH(属性!A3864,装备!A:A,0))</f>
        <v>armour</v>
      </c>
      <c r="E3864" s="14">
        <v>22</v>
      </c>
      <c r="F3864" s="17">
        <f>INT((VLOOKUP($C3864,装备数值,2,0)+VLOOKUP($C3864,装备数值,5,0)*($E3864-1))*VLOOKUP($D3864,系数!$K$2:$O$7,2,0))</f>
        <v>2050</v>
      </c>
      <c r="G3864" s="17">
        <f>INT((VLOOKUP($C3864,装备数值,3,0)+VLOOKUP($C3864,装备数值,6,0)*($E3864-1))*VLOOKUP($D3864,系数!$K$2:$O$7,3,0))</f>
        <v>0</v>
      </c>
      <c r="H3864" s="17">
        <f t="shared" si="121"/>
        <v>0</v>
      </c>
      <c r="I3864" s="17">
        <f>INT((VLOOKUP($C3864,装备数值,4,0)+VLOOKUP($C3864,装备数值,7,0)*($E3864-1))*VLOOKUP($D3864,系数!$K$2:$O$7,4,0))</f>
        <v>0</v>
      </c>
      <c r="J3864" s="17">
        <f>INT((VLOOKUP($C3864,装备数值,4,0)+VLOOKUP($C3864,装备数值,7,0)*($E3864-1))*VLOOKUP($D3864,系数!$K$2:$O$7,5,0))</f>
        <v>0</v>
      </c>
      <c r="K3864" s="17">
        <f>INT(VLOOKUP(E3864,强化金币,2,1)*VLOOKUP(INDEX(装备!F:F,MATCH(属性!A3864,装备!A:A,0)),系数!$K$12:$M$15,3,0))</f>
        <v>3000</v>
      </c>
      <c r="L3864" s="17"/>
      <c r="M3864" s="17"/>
      <c r="N3864" s="17"/>
      <c r="O3864" s="17">
        <f>IF(E3864=1,"",VLOOKUP(E3864,系数!$S$2:$AB$12,MATCH(属性!C3864,评级,0),1))</f>
        <v>30</v>
      </c>
    </row>
    <row r="3865" spans="1:15" ht="17.25" thickBot="1" x14ac:dyDescent="0.4">
      <c r="A3865" s="17">
        <f t="shared" si="120"/>
        <v>7100033</v>
      </c>
      <c r="B3865" s="17" t="s">
        <v>92</v>
      </c>
      <c r="C3865" s="15">
        <f>INDEX(装备!G:G,MATCH(属性!A3865,装备!A:A,0))</f>
        <v>16</v>
      </c>
      <c r="D3865" s="15" t="str">
        <f>INDEX(装备!E:E,MATCH(属性!A3865,装备!A:A,0))</f>
        <v>armour</v>
      </c>
      <c r="E3865" s="14">
        <v>23</v>
      </c>
      <c r="F3865" s="17">
        <f>INT((VLOOKUP($C3865,装备数值,2,0)+VLOOKUP($C3865,装备数值,5,0)*($E3865-1))*VLOOKUP($D3865,系数!$K$2:$O$7,2,0))</f>
        <v>2100</v>
      </c>
      <c r="G3865" s="17">
        <f>INT((VLOOKUP($C3865,装备数值,3,0)+VLOOKUP($C3865,装备数值,6,0)*($E3865-1))*VLOOKUP($D3865,系数!$K$2:$O$7,3,0))</f>
        <v>0</v>
      </c>
      <c r="H3865" s="17">
        <f t="shared" si="121"/>
        <v>0</v>
      </c>
      <c r="I3865" s="17">
        <f>INT((VLOOKUP($C3865,装备数值,4,0)+VLOOKUP($C3865,装备数值,7,0)*($E3865-1))*VLOOKUP($D3865,系数!$K$2:$O$7,4,0))</f>
        <v>0</v>
      </c>
      <c r="J3865" s="17">
        <f>INT((VLOOKUP($C3865,装备数值,4,0)+VLOOKUP($C3865,装备数值,7,0)*($E3865-1))*VLOOKUP($D3865,系数!$K$2:$O$7,5,0))</f>
        <v>0</v>
      </c>
      <c r="K3865" s="17">
        <f>INT(VLOOKUP(E3865,强化金币,2,1)*VLOOKUP(INDEX(装备!F:F,MATCH(属性!A3865,装备!A:A,0)),系数!$K$12:$M$15,3,0))</f>
        <v>3200</v>
      </c>
      <c r="L3865" s="17"/>
      <c r="M3865" s="17"/>
      <c r="N3865" s="17"/>
      <c r="O3865" s="17">
        <f>IF(E3865=1,"",VLOOKUP(E3865,系数!$S$2:$AB$12,MATCH(属性!C3865,评级,0),1))</f>
        <v>30</v>
      </c>
    </row>
    <row r="3866" spans="1:15" ht="17.25" thickBot="1" x14ac:dyDescent="0.4">
      <c r="A3866" s="17">
        <f t="shared" si="120"/>
        <v>7100033</v>
      </c>
      <c r="B3866" s="17" t="s">
        <v>92</v>
      </c>
      <c r="C3866" s="15">
        <f>INDEX(装备!G:G,MATCH(属性!A3866,装备!A:A,0))</f>
        <v>16</v>
      </c>
      <c r="D3866" s="15" t="str">
        <f>INDEX(装备!E:E,MATCH(属性!A3866,装备!A:A,0))</f>
        <v>armour</v>
      </c>
      <c r="E3866" s="14">
        <v>24</v>
      </c>
      <c r="F3866" s="17">
        <f>INT((VLOOKUP($C3866,装备数值,2,0)+VLOOKUP($C3866,装备数值,5,0)*($E3866-1))*VLOOKUP($D3866,系数!$K$2:$O$7,2,0))</f>
        <v>2150</v>
      </c>
      <c r="G3866" s="17">
        <f>INT((VLOOKUP($C3866,装备数值,3,0)+VLOOKUP($C3866,装备数值,6,0)*($E3866-1))*VLOOKUP($D3866,系数!$K$2:$O$7,3,0))</f>
        <v>0</v>
      </c>
      <c r="H3866" s="17">
        <f t="shared" si="121"/>
        <v>0</v>
      </c>
      <c r="I3866" s="17">
        <f>INT((VLOOKUP($C3866,装备数值,4,0)+VLOOKUP($C3866,装备数值,7,0)*($E3866-1))*VLOOKUP($D3866,系数!$K$2:$O$7,4,0))</f>
        <v>0</v>
      </c>
      <c r="J3866" s="17">
        <f>INT((VLOOKUP($C3866,装备数值,4,0)+VLOOKUP($C3866,装备数值,7,0)*($E3866-1))*VLOOKUP($D3866,系数!$K$2:$O$7,5,0))</f>
        <v>0</v>
      </c>
      <c r="K3866" s="17">
        <f>INT(VLOOKUP(E3866,强化金币,2,1)*VLOOKUP(INDEX(装备!F:F,MATCH(属性!A3866,装备!A:A,0)),系数!$K$12:$M$15,3,0))</f>
        <v>3400</v>
      </c>
      <c r="L3866" s="17"/>
      <c r="M3866" s="17"/>
      <c r="N3866" s="17"/>
      <c r="O3866" s="17">
        <f>IF(E3866=1,"",VLOOKUP(E3866,系数!$S$2:$AB$12,MATCH(属性!C3866,评级,0),1))</f>
        <v>30</v>
      </c>
    </row>
    <row r="3867" spans="1:15" ht="17.25" thickBot="1" x14ac:dyDescent="0.4">
      <c r="A3867" s="17">
        <f t="shared" si="120"/>
        <v>7100033</v>
      </c>
      <c r="B3867" s="17" t="s">
        <v>92</v>
      </c>
      <c r="C3867" s="15">
        <f>INDEX(装备!G:G,MATCH(属性!A3867,装备!A:A,0))</f>
        <v>16</v>
      </c>
      <c r="D3867" s="15" t="str">
        <f>INDEX(装备!E:E,MATCH(属性!A3867,装备!A:A,0))</f>
        <v>armour</v>
      </c>
      <c r="E3867" s="14">
        <v>25</v>
      </c>
      <c r="F3867" s="17">
        <f>INT((VLOOKUP($C3867,装备数值,2,0)+VLOOKUP($C3867,装备数值,5,0)*($E3867-1))*VLOOKUP($D3867,系数!$K$2:$O$7,2,0))</f>
        <v>2200</v>
      </c>
      <c r="G3867" s="17">
        <f>INT((VLOOKUP($C3867,装备数值,3,0)+VLOOKUP($C3867,装备数值,6,0)*($E3867-1))*VLOOKUP($D3867,系数!$K$2:$O$7,3,0))</f>
        <v>0</v>
      </c>
      <c r="H3867" s="17">
        <f t="shared" si="121"/>
        <v>0</v>
      </c>
      <c r="I3867" s="17">
        <f>INT((VLOOKUP($C3867,装备数值,4,0)+VLOOKUP($C3867,装备数值,7,0)*($E3867-1))*VLOOKUP($D3867,系数!$K$2:$O$7,4,0))</f>
        <v>0</v>
      </c>
      <c r="J3867" s="17">
        <f>INT((VLOOKUP($C3867,装备数值,4,0)+VLOOKUP($C3867,装备数值,7,0)*($E3867-1))*VLOOKUP($D3867,系数!$K$2:$O$7,5,0))</f>
        <v>0</v>
      </c>
      <c r="K3867" s="17">
        <f>INT(VLOOKUP(E3867,强化金币,2,1)*VLOOKUP(INDEX(装备!F:F,MATCH(属性!A3867,装备!A:A,0)),系数!$K$12:$M$15,3,0))</f>
        <v>3600</v>
      </c>
      <c r="L3867" s="17"/>
      <c r="M3867" s="17"/>
      <c r="N3867" s="17"/>
      <c r="O3867" s="17">
        <f>IF(E3867=1,"",VLOOKUP(E3867,系数!$S$2:$AB$12,MATCH(属性!C3867,评级,0),1))</f>
        <v>30</v>
      </c>
    </row>
    <row r="3868" spans="1:15" ht="17.25" thickBot="1" x14ac:dyDescent="0.4">
      <c r="A3868" s="17">
        <f t="shared" si="120"/>
        <v>7100033</v>
      </c>
      <c r="B3868" s="17" t="s">
        <v>92</v>
      </c>
      <c r="C3868" s="15">
        <f>INDEX(装备!G:G,MATCH(属性!A3868,装备!A:A,0))</f>
        <v>16</v>
      </c>
      <c r="D3868" s="15" t="str">
        <f>INDEX(装备!E:E,MATCH(属性!A3868,装备!A:A,0))</f>
        <v>armour</v>
      </c>
      <c r="E3868" s="14">
        <v>26</v>
      </c>
      <c r="F3868" s="17">
        <f>INT((VLOOKUP($C3868,装备数值,2,0)+VLOOKUP($C3868,装备数值,5,0)*($E3868-1))*VLOOKUP($D3868,系数!$K$2:$O$7,2,0))</f>
        <v>2250</v>
      </c>
      <c r="G3868" s="17">
        <f>INT((VLOOKUP($C3868,装备数值,3,0)+VLOOKUP($C3868,装备数值,6,0)*($E3868-1))*VLOOKUP($D3868,系数!$K$2:$O$7,3,0))</f>
        <v>0</v>
      </c>
      <c r="H3868" s="17">
        <f t="shared" si="121"/>
        <v>0</v>
      </c>
      <c r="I3868" s="17">
        <f>INT((VLOOKUP($C3868,装备数值,4,0)+VLOOKUP($C3868,装备数值,7,0)*($E3868-1))*VLOOKUP($D3868,系数!$K$2:$O$7,4,0))</f>
        <v>0</v>
      </c>
      <c r="J3868" s="17">
        <f>INT((VLOOKUP($C3868,装备数值,4,0)+VLOOKUP($C3868,装备数值,7,0)*($E3868-1))*VLOOKUP($D3868,系数!$K$2:$O$7,5,0))</f>
        <v>0</v>
      </c>
      <c r="K3868" s="17">
        <f>INT(VLOOKUP(E3868,强化金币,2,1)*VLOOKUP(INDEX(装备!F:F,MATCH(属性!A3868,装备!A:A,0)),系数!$K$12:$M$15,3,0))</f>
        <v>3800</v>
      </c>
      <c r="L3868" s="17"/>
      <c r="M3868" s="17"/>
      <c r="N3868" s="17"/>
      <c r="O3868" s="17">
        <f>IF(E3868=1,"",VLOOKUP(E3868,系数!$S$2:$AB$12,MATCH(属性!C3868,评级,0),1))</f>
        <v>30</v>
      </c>
    </row>
    <row r="3869" spans="1:15" ht="17.25" thickBot="1" x14ac:dyDescent="0.4">
      <c r="A3869" s="17">
        <f t="shared" si="120"/>
        <v>7100033</v>
      </c>
      <c r="B3869" s="17" t="s">
        <v>92</v>
      </c>
      <c r="C3869" s="15">
        <f>INDEX(装备!G:G,MATCH(属性!A3869,装备!A:A,0))</f>
        <v>16</v>
      </c>
      <c r="D3869" s="15" t="str">
        <f>INDEX(装备!E:E,MATCH(属性!A3869,装备!A:A,0))</f>
        <v>armour</v>
      </c>
      <c r="E3869" s="14">
        <v>27</v>
      </c>
      <c r="F3869" s="17">
        <f>INT((VLOOKUP($C3869,装备数值,2,0)+VLOOKUP($C3869,装备数值,5,0)*($E3869-1))*VLOOKUP($D3869,系数!$K$2:$O$7,2,0))</f>
        <v>2300</v>
      </c>
      <c r="G3869" s="17">
        <f>INT((VLOOKUP($C3869,装备数值,3,0)+VLOOKUP($C3869,装备数值,6,0)*($E3869-1))*VLOOKUP($D3869,系数!$K$2:$O$7,3,0))</f>
        <v>0</v>
      </c>
      <c r="H3869" s="17">
        <f t="shared" si="121"/>
        <v>0</v>
      </c>
      <c r="I3869" s="17">
        <f>INT((VLOOKUP($C3869,装备数值,4,0)+VLOOKUP($C3869,装备数值,7,0)*($E3869-1))*VLOOKUP($D3869,系数!$K$2:$O$7,4,0))</f>
        <v>0</v>
      </c>
      <c r="J3869" s="17">
        <f>INT((VLOOKUP($C3869,装备数值,4,0)+VLOOKUP($C3869,装备数值,7,0)*($E3869-1))*VLOOKUP($D3869,系数!$K$2:$O$7,5,0))</f>
        <v>0</v>
      </c>
      <c r="K3869" s="17">
        <f>INT(VLOOKUP(E3869,强化金币,2,1)*VLOOKUP(INDEX(装备!F:F,MATCH(属性!A3869,装备!A:A,0)),系数!$K$12:$M$15,3,0))</f>
        <v>4000</v>
      </c>
      <c r="L3869" s="17"/>
      <c r="M3869" s="17"/>
      <c r="N3869" s="17"/>
      <c r="O3869" s="17">
        <f>IF(E3869=1,"",VLOOKUP(E3869,系数!$S$2:$AB$12,MATCH(属性!C3869,评级,0),1))</f>
        <v>30</v>
      </c>
    </row>
    <row r="3870" spans="1:15" ht="17.25" thickBot="1" x14ac:dyDescent="0.4">
      <c r="A3870" s="17">
        <f t="shared" si="120"/>
        <v>7100033</v>
      </c>
      <c r="B3870" s="17" t="s">
        <v>92</v>
      </c>
      <c r="C3870" s="15">
        <f>INDEX(装备!G:G,MATCH(属性!A3870,装备!A:A,0))</f>
        <v>16</v>
      </c>
      <c r="D3870" s="15" t="str">
        <f>INDEX(装备!E:E,MATCH(属性!A3870,装备!A:A,0))</f>
        <v>armour</v>
      </c>
      <c r="E3870" s="14">
        <v>28</v>
      </c>
      <c r="F3870" s="17">
        <f>INT((VLOOKUP($C3870,装备数值,2,0)+VLOOKUP($C3870,装备数值,5,0)*($E3870-1))*VLOOKUP($D3870,系数!$K$2:$O$7,2,0))</f>
        <v>2350</v>
      </c>
      <c r="G3870" s="17">
        <f>INT((VLOOKUP($C3870,装备数值,3,0)+VLOOKUP($C3870,装备数值,6,0)*($E3870-1))*VLOOKUP($D3870,系数!$K$2:$O$7,3,0))</f>
        <v>0</v>
      </c>
      <c r="H3870" s="17">
        <f t="shared" si="121"/>
        <v>0</v>
      </c>
      <c r="I3870" s="17">
        <f>INT((VLOOKUP($C3870,装备数值,4,0)+VLOOKUP($C3870,装备数值,7,0)*($E3870-1))*VLOOKUP($D3870,系数!$K$2:$O$7,4,0))</f>
        <v>0</v>
      </c>
      <c r="J3870" s="17">
        <f>INT((VLOOKUP($C3870,装备数值,4,0)+VLOOKUP($C3870,装备数值,7,0)*($E3870-1))*VLOOKUP($D3870,系数!$K$2:$O$7,5,0))</f>
        <v>0</v>
      </c>
      <c r="K3870" s="17">
        <f>INT(VLOOKUP(E3870,强化金币,2,1)*VLOOKUP(INDEX(装备!F:F,MATCH(属性!A3870,装备!A:A,0)),系数!$K$12:$M$15,3,0))</f>
        <v>4200</v>
      </c>
      <c r="L3870" s="17"/>
      <c r="M3870" s="17"/>
      <c r="N3870" s="17"/>
      <c r="O3870" s="17">
        <f>IF(E3870=1,"",VLOOKUP(E3870,系数!$S$2:$AB$12,MATCH(属性!C3870,评级,0),1))</f>
        <v>30</v>
      </c>
    </row>
    <row r="3871" spans="1:15" ht="17.25" thickBot="1" x14ac:dyDescent="0.4">
      <c r="A3871" s="17">
        <f t="shared" si="120"/>
        <v>7100033</v>
      </c>
      <c r="B3871" s="17" t="s">
        <v>92</v>
      </c>
      <c r="C3871" s="15">
        <f>INDEX(装备!G:G,MATCH(属性!A3871,装备!A:A,0))</f>
        <v>16</v>
      </c>
      <c r="D3871" s="15" t="str">
        <f>INDEX(装备!E:E,MATCH(属性!A3871,装备!A:A,0))</f>
        <v>armour</v>
      </c>
      <c r="E3871" s="14">
        <v>29</v>
      </c>
      <c r="F3871" s="17">
        <f>INT((VLOOKUP($C3871,装备数值,2,0)+VLOOKUP($C3871,装备数值,5,0)*($E3871-1))*VLOOKUP($D3871,系数!$K$2:$O$7,2,0))</f>
        <v>2400</v>
      </c>
      <c r="G3871" s="17">
        <f>INT((VLOOKUP($C3871,装备数值,3,0)+VLOOKUP($C3871,装备数值,6,0)*($E3871-1))*VLOOKUP($D3871,系数!$K$2:$O$7,3,0))</f>
        <v>0</v>
      </c>
      <c r="H3871" s="17">
        <f t="shared" si="121"/>
        <v>0</v>
      </c>
      <c r="I3871" s="17">
        <f>INT((VLOOKUP($C3871,装备数值,4,0)+VLOOKUP($C3871,装备数值,7,0)*($E3871-1))*VLOOKUP($D3871,系数!$K$2:$O$7,4,0))</f>
        <v>0</v>
      </c>
      <c r="J3871" s="17">
        <f>INT((VLOOKUP($C3871,装备数值,4,0)+VLOOKUP($C3871,装备数值,7,0)*($E3871-1))*VLOOKUP($D3871,系数!$K$2:$O$7,5,0))</f>
        <v>0</v>
      </c>
      <c r="K3871" s="17">
        <f>INT(VLOOKUP(E3871,强化金币,2,1)*VLOOKUP(INDEX(装备!F:F,MATCH(属性!A3871,装备!A:A,0)),系数!$K$12:$M$15,3,0))</f>
        <v>4500</v>
      </c>
      <c r="L3871" s="17"/>
      <c r="M3871" s="17"/>
      <c r="N3871" s="17"/>
      <c r="O3871" s="17">
        <f>IF(E3871=1,"",VLOOKUP(E3871,系数!$S$2:$AB$12,MATCH(属性!C3871,评级,0),1))</f>
        <v>30</v>
      </c>
    </row>
    <row r="3872" spans="1:15" ht="17.25" thickBot="1" x14ac:dyDescent="0.4">
      <c r="A3872" s="17">
        <f t="shared" si="120"/>
        <v>7100033</v>
      </c>
      <c r="B3872" s="17" t="s">
        <v>92</v>
      </c>
      <c r="C3872" s="15">
        <f>INDEX(装备!G:G,MATCH(属性!A3872,装备!A:A,0))</f>
        <v>16</v>
      </c>
      <c r="D3872" s="15" t="str">
        <f>INDEX(装备!E:E,MATCH(属性!A3872,装备!A:A,0))</f>
        <v>armour</v>
      </c>
      <c r="E3872" s="14">
        <v>30</v>
      </c>
      <c r="F3872" s="17">
        <f>INT((VLOOKUP($C3872,装备数值,2,0)+VLOOKUP($C3872,装备数值,5,0)*($E3872-1))*VLOOKUP($D3872,系数!$K$2:$O$7,2,0))</f>
        <v>2450</v>
      </c>
      <c r="G3872" s="17">
        <f>INT((VLOOKUP($C3872,装备数值,3,0)+VLOOKUP($C3872,装备数值,6,0)*($E3872-1))*VLOOKUP($D3872,系数!$K$2:$O$7,3,0))</f>
        <v>0</v>
      </c>
      <c r="H3872" s="17">
        <f t="shared" si="121"/>
        <v>0</v>
      </c>
      <c r="I3872" s="17">
        <f>INT((VLOOKUP($C3872,装备数值,4,0)+VLOOKUP($C3872,装备数值,7,0)*($E3872-1))*VLOOKUP($D3872,系数!$K$2:$O$7,4,0))</f>
        <v>0</v>
      </c>
      <c r="J3872" s="17">
        <f>INT((VLOOKUP($C3872,装备数值,4,0)+VLOOKUP($C3872,装备数值,7,0)*($E3872-1))*VLOOKUP($D3872,系数!$K$2:$O$7,5,0))</f>
        <v>0</v>
      </c>
      <c r="K3872" s="17">
        <f>INT(VLOOKUP(E3872,强化金币,2,1)*VLOOKUP(INDEX(装备!F:F,MATCH(属性!A3872,装备!A:A,0)),系数!$K$12:$M$15,3,0))</f>
        <v>5000</v>
      </c>
      <c r="L3872" s="17"/>
      <c r="M3872" s="17"/>
      <c r="N3872" s="17"/>
      <c r="O3872" s="17">
        <f>IF(E3872=1,"",VLOOKUP(E3872,系数!$S$2:$AB$12,MATCH(属性!C3872,评级,0),1))</f>
        <v>40</v>
      </c>
    </row>
    <row r="3873" spans="1:15" ht="17.25" thickBot="1" x14ac:dyDescent="0.4">
      <c r="A3873" s="17">
        <f t="shared" si="120"/>
        <v>7100033</v>
      </c>
      <c r="B3873" s="17" t="s">
        <v>92</v>
      </c>
      <c r="C3873" s="15">
        <f>INDEX(装备!G:G,MATCH(属性!A3873,装备!A:A,0))</f>
        <v>16</v>
      </c>
      <c r="D3873" s="15" t="str">
        <f>INDEX(装备!E:E,MATCH(属性!A3873,装备!A:A,0))</f>
        <v>armour</v>
      </c>
      <c r="E3873" s="14">
        <v>31</v>
      </c>
      <c r="F3873" s="17">
        <f>INT((VLOOKUP($C3873,装备数值,2,0)+VLOOKUP($C3873,装备数值,5,0)*($E3873-1))*VLOOKUP($D3873,系数!$K$2:$O$7,2,0))</f>
        <v>2500</v>
      </c>
      <c r="G3873" s="17">
        <f>INT((VLOOKUP($C3873,装备数值,3,0)+VLOOKUP($C3873,装备数值,6,0)*($E3873-1))*VLOOKUP($D3873,系数!$K$2:$O$7,3,0))</f>
        <v>0</v>
      </c>
      <c r="H3873" s="17">
        <f t="shared" si="121"/>
        <v>0</v>
      </c>
      <c r="I3873" s="17">
        <f>INT((VLOOKUP($C3873,装备数值,4,0)+VLOOKUP($C3873,装备数值,7,0)*($E3873-1))*VLOOKUP($D3873,系数!$K$2:$O$7,4,0))</f>
        <v>0</v>
      </c>
      <c r="J3873" s="17">
        <f>INT((VLOOKUP($C3873,装备数值,4,0)+VLOOKUP($C3873,装备数值,7,0)*($E3873-1))*VLOOKUP($D3873,系数!$K$2:$O$7,5,0))</f>
        <v>0</v>
      </c>
      <c r="K3873" s="17">
        <f>INT(VLOOKUP(E3873,强化金币,2,1)*VLOOKUP(INDEX(装备!F:F,MATCH(属性!A3873,装备!A:A,0)),系数!$K$12:$M$15,3,0))</f>
        <v>5500</v>
      </c>
      <c r="L3873" s="17"/>
      <c r="M3873" s="17"/>
      <c r="N3873" s="17"/>
      <c r="O3873" s="17">
        <f>IF(E3873=1,"",VLOOKUP(E3873,系数!$S$2:$AB$12,MATCH(属性!C3873,评级,0),1))</f>
        <v>40</v>
      </c>
    </row>
    <row r="3874" spans="1:15" ht="17.25" thickBot="1" x14ac:dyDescent="0.4">
      <c r="A3874" s="17">
        <f t="shared" si="120"/>
        <v>7100033</v>
      </c>
      <c r="B3874" s="17" t="s">
        <v>92</v>
      </c>
      <c r="C3874" s="15">
        <f>INDEX(装备!G:G,MATCH(属性!A3874,装备!A:A,0))</f>
        <v>16</v>
      </c>
      <c r="D3874" s="15" t="str">
        <f>INDEX(装备!E:E,MATCH(属性!A3874,装备!A:A,0))</f>
        <v>armour</v>
      </c>
      <c r="E3874" s="14">
        <v>32</v>
      </c>
      <c r="F3874" s="17">
        <f>INT((VLOOKUP($C3874,装备数值,2,0)+VLOOKUP($C3874,装备数值,5,0)*($E3874-1))*VLOOKUP($D3874,系数!$K$2:$O$7,2,0))</f>
        <v>2550</v>
      </c>
      <c r="G3874" s="17">
        <f>INT((VLOOKUP($C3874,装备数值,3,0)+VLOOKUP($C3874,装备数值,6,0)*($E3874-1))*VLOOKUP($D3874,系数!$K$2:$O$7,3,0))</f>
        <v>0</v>
      </c>
      <c r="H3874" s="17">
        <f t="shared" si="121"/>
        <v>0</v>
      </c>
      <c r="I3874" s="17">
        <f>INT((VLOOKUP($C3874,装备数值,4,0)+VLOOKUP($C3874,装备数值,7,0)*($E3874-1))*VLOOKUP($D3874,系数!$K$2:$O$7,4,0))</f>
        <v>0</v>
      </c>
      <c r="J3874" s="17">
        <f>INT((VLOOKUP($C3874,装备数值,4,0)+VLOOKUP($C3874,装备数值,7,0)*($E3874-1))*VLOOKUP($D3874,系数!$K$2:$O$7,5,0))</f>
        <v>0</v>
      </c>
      <c r="K3874" s="17">
        <f>INT(VLOOKUP(E3874,强化金币,2,1)*VLOOKUP(INDEX(装备!F:F,MATCH(属性!A3874,装备!A:A,0)),系数!$K$12:$M$15,3,0))</f>
        <v>6000</v>
      </c>
      <c r="L3874" s="17"/>
      <c r="M3874" s="17"/>
      <c r="N3874" s="17"/>
      <c r="O3874" s="17">
        <f>IF(E3874=1,"",VLOOKUP(E3874,系数!$S$2:$AB$12,MATCH(属性!C3874,评级,0),1))</f>
        <v>40</v>
      </c>
    </row>
    <row r="3875" spans="1:15" ht="17.25" thickBot="1" x14ac:dyDescent="0.4">
      <c r="A3875" s="17">
        <f t="shared" si="120"/>
        <v>7100033</v>
      </c>
      <c r="B3875" s="17" t="s">
        <v>92</v>
      </c>
      <c r="C3875" s="15">
        <f>INDEX(装备!G:G,MATCH(属性!A3875,装备!A:A,0))</f>
        <v>16</v>
      </c>
      <c r="D3875" s="15" t="str">
        <f>INDEX(装备!E:E,MATCH(属性!A3875,装备!A:A,0))</f>
        <v>armour</v>
      </c>
      <c r="E3875" s="14">
        <v>33</v>
      </c>
      <c r="F3875" s="17">
        <f>INT((VLOOKUP($C3875,装备数值,2,0)+VLOOKUP($C3875,装备数值,5,0)*($E3875-1))*VLOOKUP($D3875,系数!$K$2:$O$7,2,0))</f>
        <v>2600</v>
      </c>
      <c r="G3875" s="17">
        <f>INT((VLOOKUP($C3875,装备数值,3,0)+VLOOKUP($C3875,装备数值,6,0)*($E3875-1))*VLOOKUP($D3875,系数!$K$2:$O$7,3,0))</f>
        <v>0</v>
      </c>
      <c r="H3875" s="17">
        <f t="shared" si="121"/>
        <v>0</v>
      </c>
      <c r="I3875" s="17">
        <f>INT((VLOOKUP($C3875,装备数值,4,0)+VLOOKUP($C3875,装备数值,7,0)*($E3875-1))*VLOOKUP($D3875,系数!$K$2:$O$7,4,0))</f>
        <v>0</v>
      </c>
      <c r="J3875" s="17">
        <f>INT((VLOOKUP($C3875,装备数值,4,0)+VLOOKUP($C3875,装备数值,7,0)*($E3875-1))*VLOOKUP($D3875,系数!$K$2:$O$7,5,0))</f>
        <v>0</v>
      </c>
      <c r="K3875" s="17">
        <f>INT(VLOOKUP(E3875,强化金币,2,1)*VLOOKUP(INDEX(装备!F:F,MATCH(属性!A3875,装备!A:A,0)),系数!$K$12:$M$15,3,0))</f>
        <v>6500</v>
      </c>
      <c r="L3875" s="17"/>
      <c r="M3875" s="17"/>
      <c r="N3875" s="17"/>
      <c r="O3875" s="17">
        <f>IF(E3875=1,"",VLOOKUP(E3875,系数!$S$2:$AB$12,MATCH(属性!C3875,评级,0),1))</f>
        <v>40</v>
      </c>
    </row>
    <row r="3876" spans="1:15" ht="17.25" thickBot="1" x14ac:dyDescent="0.4">
      <c r="A3876" s="17">
        <f t="shared" si="120"/>
        <v>7100033</v>
      </c>
      <c r="B3876" s="17" t="s">
        <v>92</v>
      </c>
      <c r="C3876" s="15">
        <f>INDEX(装备!G:G,MATCH(属性!A3876,装备!A:A,0))</f>
        <v>16</v>
      </c>
      <c r="D3876" s="15" t="str">
        <f>INDEX(装备!E:E,MATCH(属性!A3876,装备!A:A,0))</f>
        <v>armour</v>
      </c>
      <c r="E3876" s="14">
        <v>34</v>
      </c>
      <c r="F3876" s="17">
        <f>INT((VLOOKUP($C3876,装备数值,2,0)+VLOOKUP($C3876,装备数值,5,0)*($E3876-1))*VLOOKUP($D3876,系数!$K$2:$O$7,2,0))</f>
        <v>2650</v>
      </c>
      <c r="G3876" s="17">
        <f>INT((VLOOKUP($C3876,装备数值,3,0)+VLOOKUP($C3876,装备数值,6,0)*($E3876-1))*VLOOKUP($D3876,系数!$K$2:$O$7,3,0))</f>
        <v>0</v>
      </c>
      <c r="H3876" s="17">
        <f t="shared" si="121"/>
        <v>0</v>
      </c>
      <c r="I3876" s="17">
        <f>INT((VLOOKUP($C3876,装备数值,4,0)+VLOOKUP($C3876,装备数值,7,0)*($E3876-1))*VLOOKUP($D3876,系数!$K$2:$O$7,4,0))</f>
        <v>0</v>
      </c>
      <c r="J3876" s="17">
        <f>INT((VLOOKUP($C3876,装备数值,4,0)+VLOOKUP($C3876,装备数值,7,0)*($E3876-1))*VLOOKUP($D3876,系数!$K$2:$O$7,5,0))</f>
        <v>0</v>
      </c>
      <c r="K3876" s="17">
        <f>INT(VLOOKUP(E3876,强化金币,2,1)*VLOOKUP(INDEX(装备!F:F,MATCH(属性!A3876,装备!A:A,0)),系数!$K$12:$M$15,3,0))</f>
        <v>7000</v>
      </c>
      <c r="L3876" s="17"/>
      <c r="M3876" s="17"/>
      <c r="N3876" s="17"/>
      <c r="O3876" s="17">
        <f>IF(E3876=1,"",VLOOKUP(E3876,系数!$S$2:$AB$12,MATCH(属性!C3876,评级,0),1))</f>
        <v>40</v>
      </c>
    </row>
    <row r="3877" spans="1:15" ht="17.25" thickBot="1" x14ac:dyDescent="0.4">
      <c r="A3877" s="17">
        <f t="shared" si="120"/>
        <v>7100033</v>
      </c>
      <c r="B3877" s="17" t="s">
        <v>92</v>
      </c>
      <c r="C3877" s="15">
        <f>INDEX(装备!G:G,MATCH(属性!A3877,装备!A:A,0))</f>
        <v>16</v>
      </c>
      <c r="D3877" s="15" t="str">
        <f>INDEX(装备!E:E,MATCH(属性!A3877,装备!A:A,0))</f>
        <v>armour</v>
      </c>
      <c r="E3877" s="14">
        <v>35</v>
      </c>
      <c r="F3877" s="17">
        <f>INT((VLOOKUP($C3877,装备数值,2,0)+VLOOKUP($C3877,装备数值,5,0)*($E3877-1))*VLOOKUP($D3877,系数!$K$2:$O$7,2,0))</f>
        <v>2700</v>
      </c>
      <c r="G3877" s="17">
        <f>INT((VLOOKUP($C3877,装备数值,3,0)+VLOOKUP($C3877,装备数值,6,0)*($E3877-1))*VLOOKUP($D3877,系数!$K$2:$O$7,3,0))</f>
        <v>0</v>
      </c>
      <c r="H3877" s="17">
        <f t="shared" si="121"/>
        <v>0</v>
      </c>
      <c r="I3877" s="17">
        <f>INT((VLOOKUP($C3877,装备数值,4,0)+VLOOKUP($C3877,装备数值,7,0)*($E3877-1))*VLOOKUP($D3877,系数!$K$2:$O$7,4,0))</f>
        <v>0</v>
      </c>
      <c r="J3877" s="17">
        <f>INT((VLOOKUP($C3877,装备数值,4,0)+VLOOKUP($C3877,装备数值,7,0)*($E3877-1))*VLOOKUP($D3877,系数!$K$2:$O$7,5,0))</f>
        <v>0</v>
      </c>
      <c r="K3877" s="17">
        <f>INT(VLOOKUP(E3877,强化金币,2,1)*VLOOKUP(INDEX(装备!F:F,MATCH(属性!A3877,装备!A:A,0)),系数!$K$12:$M$15,3,0))</f>
        <v>7500</v>
      </c>
      <c r="L3877" s="17"/>
      <c r="M3877" s="17"/>
      <c r="N3877" s="17"/>
      <c r="O3877" s="17">
        <f>IF(E3877=1,"",VLOOKUP(E3877,系数!$S$2:$AB$12,MATCH(属性!C3877,评级,0),1))</f>
        <v>40</v>
      </c>
    </row>
    <row r="3878" spans="1:15" ht="17.25" thickBot="1" x14ac:dyDescent="0.4">
      <c r="A3878" s="17">
        <f t="shared" si="120"/>
        <v>7100033</v>
      </c>
      <c r="B3878" s="17" t="s">
        <v>92</v>
      </c>
      <c r="C3878" s="15">
        <f>INDEX(装备!G:G,MATCH(属性!A3878,装备!A:A,0))</f>
        <v>16</v>
      </c>
      <c r="D3878" s="15" t="str">
        <f>INDEX(装备!E:E,MATCH(属性!A3878,装备!A:A,0))</f>
        <v>armour</v>
      </c>
      <c r="E3878" s="14">
        <v>36</v>
      </c>
      <c r="F3878" s="17">
        <f>INT((VLOOKUP($C3878,装备数值,2,0)+VLOOKUP($C3878,装备数值,5,0)*($E3878-1))*VLOOKUP($D3878,系数!$K$2:$O$7,2,0))</f>
        <v>2750</v>
      </c>
      <c r="G3878" s="17">
        <f>INT((VLOOKUP($C3878,装备数值,3,0)+VLOOKUP($C3878,装备数值,6,0)*($E3878-1))*VLOOKUP($D3878,系数!$K$2:$O$7,3,0))</f>
        <v>0</v>
      </c>
      <c r="H3878" s="17">
        <f t="shared" si="121"/>
        <v>0</v>
      </c>
      <c r="I3878" s="17">
        <f>INT((VLOOKUP($C3878,装备数值,4,0)+VLOOKUP($C3878,装备数值,7,0)*($E3878-1))*VLOOKUP($D3878,系数!$K$2:$O$7,4,0))</f>
        <v>0</v>
      </c>
      <c r="J3878" s="17">
        <f>INT((VLOOKUP($C3878,装备数值,4,0)+VLOOKUP($C3878,装备数值,7,0)*($E3878-1))*VLOOKUP($D3878,系数!$K$2:$O$7,5,0))</f>
        <v>0</v>
      </c>
      <c r="K3878" s="17">
        <f>INT(VLOOKUP(E3878,强化金币,2,1)*VLOOKUP(INDEX(装备!F:F,MATCH(属性!A3878,装备!A:A,0)),系数!$K$12:$M$15,3,0))</f>
        <v>8000</v>
      </c>
      <c r="L3878" s="17"/>
      <c r="M3878" s="17"/>
      <c r="N3878" s="17"/>
      <c r="O3878" s="17">
        <f>IF(E3878=1,"",VLOOKUP(E3878,系数!$S$2:$AB$12,MATCH(属性!C3878,评级,0),1))</f>
        <v>40</v>
      </c>
    </row>
    <row r="3879" spans="1:15" ht="17.25" thickBot="1" x14ac:dyDescent="0.4">
      <c r="A3879" s="17">
        <f t="shared" si="120"/>
        <v>7100033</v>
      </c>
      <c r="B3879" s="17" t="s">
        <v>92</v>
      </c>
      <c r="C3879" s="15">
        <f>INDEX(装备!G:G,MATCH(属性!A3879,装备!A:A,0))</f>
        <v>16</v>
      </c>
      <c r="D3879" s="15" t="str">
        <f>INDEX(装备!E:E,MATCH(属性!A3879,装备!A:A,0))</f>
        <v>armour</v>
      </c>
      <c r="E3879" s="14">
        <v>37</v>
      </c>
      <c r="F3879" s="17">
        <f>INT((VLOOKUP($C3879,装备数值,2,0)+VLOOKUP($C3879,装备数值,5,0)*($E3879-1))*VLOOKUP($D3879,系数!$K$2:$O$7,2,0))</f>
        <v>2800</v>
      </c>
      <c r="G3879" s="17">
        <f>INT((VLOOKUP($C3879,装备数值,3,0)+VLOOKUP($C3879,装备数值,6,0)*($E3879-1))*VLOOKUP($D3879,系数!$K$2:$O$7,3,0))</f>
        <v>0</v>
      </c>
      <c r="H3879" s="17">
        <f t="shared" si="121"/>
        <v>0</v>
      </c>
      <c r="I3879" s="17">
        <f>INT((VLOOKUP($C3879,装备数值,4,0)+VLOOKUP($C3879,装备数值,7,0)*($E3879-1))*VLOOKUP($D3879,系数!$K$2:$O$7,4,0))</f>
        <v>0</v>
      </c>
      <c r="J3879" s="17">
        <f>INT((VLOOKUP($C3879,装备数值,4,0)+VLOOKUP($C3879,装备数值,7,0)*($E3879-1))*VLOOKUP($D3879,系数!$K$2:$O$7,5,0))</f>
        <v>0</v>
      </c>
      <c r="K3879" s="17">
        <f>INT(VLOOKUP(E3879,强化金币,2,1)*VLOOKUP(INDEX(装备!F:F,MATCH(属性!A3879,装备!A:A,0)),系数!$K$12:$M$15,3,0))</f>
        <v>8500</v>
      </c>
      <c r="L3879" s="17"/>
      <c r="M3879" s="17"/>
      <c r="N3879" s="17"/>
      <c r="O3879" s="17">
        <f>IF(E3879=1,"",VLOOKUP(E3879,系数!$S$2:$AB$12,MATCH(属性!C3879,评级,0),1))</f>
        <v>40</v>
      </c>
    </row>
    <row r="3880" spans="1:15" ht="17.25" thickBot="1" x14ac:dyDescent="0.4">
      <c r="A3880" s="17">
        <f t="shared" si="120"/>
        <v>7100033</v>
      </c>
      <c r="B3880" s="17" t="s">
        <v>92</v>
      </c>
      <c r="C3880" s="15">
        <f>INDEX(装备!G:G,MATCH(属性!A3880,装备!A:A,0))</f>
        <v>16</v>
      </c>
      <c r="D3880" s="15" t="str">
        <f>INDEX(装备!E:E,MATCH(属性!A3880,装备!A:A,0))</f>
        <v>armour</v>
      </c>
      <c r="E3880" s="14">
        <v>38</v>
      </c>
      <c r="F3880" s="17">
        <f>INT((VLOOKUP($C3880,装备数值,2,0)+VLOOKUP($C3880,装备数值,5,0)*($E3880-1))*VLOOKUP($D3880,系数!$K$2:$O$7,2,0))</f>
        <v>2850</v>
      </c>
      <c r="G3880" s="17">
        <f>INT((VLOOKUP($C3880,装备数值,3,0)+VLOOKUP($C3880,装备数值,6,0)*($E3880-1))*VLOOKUP($D3880,系数!$K$2:$O$7,3,0))</f>
        <v>0</v>
      </c>
      <c r="H3880" s="17">
        <f t="shared" si="121"/>
        <v>0</v>
      </c>
      <c r="I3880" s="17">
        <f>INT((VLOOKUP($C3880,装备数值,4,0)+VLOOKUP($C3880,装备数值,7,0)*($E3880-1))*VLOOKUP($D3880,系数!$K$2:$O$7,4,0))</f>
        <v>0</v>
      </c>
      <c r="J3880" s="17">
        <f>INT((VLOOKUP($C3880,装备数值,4,0)+VLOOKUP($C3880,装备数值,7,0)*($E3880-1))*VLOOKUP($D3880,系数!$K$2:$O$7,5,0))</f>
        <v>0</v>
      </c>
      <c r="K3880" s="17">
        <f>INT(VLOOKUP(E3880,强化金币,2,1)*VLOOKUP(INDEX(装备!F:F,MATCH(属性!A3880,装备!A:A,0)),系数!$K$12:$M$15,3,0))</f>
        <v>9000</v>
      </c>
      <c r="L3880" s="17"/>
      <c r="M3880" s="17"/>
      <c r="N3880" s="17"/>
      <c r="O3880" s="17">
        <f>IF(E3880=1,"",VLOOKUP(E3880,系数!$S$2:$AB$12,MATCH(属性!C3880,评级,0),1))</f>
        <v>40</v>
      </c>
    </row>
    <row r="3881" spans="1:15" ht="17.25" thickBot="1" x14ac:dyDescent="0.4">
      <c r="A3881" s="17">
        <f t="shared" si="120"/>
        <v>7100033</v>
      </c>
      <c r="B3881" s="17" t="s">
        <v>92</v>
      </c>
      <c r="C3881" s="15">
        <f>INDEX(装备!G:G,MATCH(属性!A3881,装备!A:A,0))</f>
        <v>16</v>
      </c>
      <c r="D3881" s="15" t="str">
        <f>INDEX(装备!E:E,MATCH(属性!A3881,装备!A:A,0))</f>
        <v>armour</v>
      </c>
      <c r="E3881" s="14">
        <v>39</v>
      </c>
      <c r="F3881" s="17">
        <f>INT((VLOOKUP($C3881,装备数值,2,0)+VLOOKUP($C3881,装备数值,5,0)*($E3881-1))*VLOOKUP($D3881,系数!$K$2:$O$7,2,0))</f>
        <v>2900</v>
      </c>
      <c r="G3881" s="17">
        <f>INT((VLOOKUP($C3881,装备数值,3,0)+VLOOKUP($C3881,装备数值,6,0)*($E3881-1))*VLOOKUP($D3881,系数!$K$2:$O$7,3,0))</f>
        <v>0</v>
      </c>
      <c r="H3881" s="17">
        <f t="shared" si="121"/>
        <v>0</v>
      </c>
      <c r="I3881" s="17">
        <f>INT((VLOOKUP($C3881,装备数值,4,0)+VLOOKUP($C3881,装备数值,7,0)*($E3881-1))*VLOOKUP($D3881,系数!$K$2:$O$7,4,0))</f>
        <v>0</v>
      </c>
      <c r="J3881" s="17">
        <f>INT((VLOOKUP($C3881,装备数值,4,0)+VLOOKUP($C3881,装备数值,7,0)*($E3881-1))*VLOOKUP($D3881,系数!$K$2:$O$7,5,0))</f>
        <v>0</v>
      </c>
      <c r="K3881" s="17">
        <f>INT(VLOOKUP(E3881,强化金币,2,1)*VLOOKUP(INDEX(装备!F:F,MATCH(属性!A3881,装备!A:A,0)),系数!$K$12:$M$15,3,0))</f>
        <v>10000</v>
      </c>
      <c r="L3881" s="17"/>
      <c r="M3881" s="17"/>
      <c r="N3881" s="17"/>
      <c r="O3881" s="17">
        <f>IF(E3881=1,"",VLOOKUP(E3881,系数!$S$2:$AB$12,MATCH(属性!C3881,评级,0),1))</f>
        <v>40</v>
      </c>
    </row>
    <row r="3882" spans="1:15" ht="17.25" thickBot="1" x14ac:dyDescent="0.4">
      <c r="A3882" s="17">
        <f t="shared" si="120"/>
        <v>7100033</v>
      </c>
      <c r="B3882" s="17" t="s">
        <v>92</v>
      </c>
      <c r="C3882" s="15">
        <f>INDEX(装备!G:G,MATCH(属性!A3882,装备!A:A,0))</f>
        <v>16</v>
      </c>
      <c r="D3882" s="15" t="str">
        <f>INDEX(装备!E:E,MATCH(属性!A3882,装备!A:A,0))</f>
        <v>armour</v>
      </c>
      <c r="E3882" s="14">
        <v>40</v>
      </c>
      <c r="F3882" s="17">
        <f>INT((VLOOKUP($C3882,装备数值,2,0)+VLOOKUP($C3882,装备数值,5,0)*($E3882-1))*VLOOKUP($D3882,系数!$K$2:$O$7,2,0))</f>
        <v>2950</v>
      </c>
      <c r="G3882" s="17">
        <f>INT((VLOOKUP($C3882,装备数值,3,0)+VLOOKUP($C3882,装备数值,6,0)*($E3882-1))*VLOOKUP($D3882,系数!$K$2:$O$7,3,0))</f>
        <v>0</v>
      </c>
      <c r="H3882" s="17">
        <f t="shared" si="121"/>
        <v>0</v>
      </c>
      <c r="I3882" s="17">
        <f>INT((VLOOKUP($C3882,装备数值,4,0)+VLOOKUP($C3882,装备数值,7,0)*($E3882-1))*VLOOKUP($D3882,系数!$K$2:$O$7,4,0))</f>
        <v>0</v>
      </c>
      <c r="J3882" s="17">
        <f>INT((VLOOKUP($C3882,装备数值,4,0)+VLOOKUP($C3882,装备数值,7,0)*($E3882-1))*VLOOKUP($D3882,系数!$K$2:$O$7,5,0))</f>
        <v>0</v>
      </c>
      <c r="K3882" s="17">
        <f>INT(VLOOKUP(E3882,强化金币,2,1)*VLOOKUP(INDEX(装备!F:F,MATCH(属性!A3882,装备!A:A,0)),系数!$K$12:$M$15,3,0))</f>
        <v>12000</v>
      </c>
      <c r="L3882" s="17"/>
      <c r="M3882" s="17"/>
      <c r="N3882" s="17"/>
      <c r="O3882" s="17">
        <f>IF(E3882=1,"",VLOOKUP(E3882,系数!$S$2:$AB$12,MATCH(属性!C3882,评级,0),1))</f>
        <v>50</v>
      </c>
    </row>
    <row r="3883" spans="1:15" ht="17.25" thickBot="1" x14ac:dyDescent="0.4">
      <c r="A3883" s="17">
        <f t="shared" si="120"/>
        <v>7100033</v>
      </c>
      <c r="B3883" s="17" t="s">
        <v>92</v>
      </c>
      <c r="C3883" s="15">
        <f>INDEX(装备!G:G,MATCH(属性!A3883,装备!A:A,0))</f>
        <v>16</v>
      </c>
      <c r="D3883" s="15" t="str">
        <f>INDEX(装备!E:E,MATCH(属性!A3883,装备!A:A,0))</f>
        <v>armour</v>
      </c>
      <c r="E3883" s="14">
        <v>41</v>
      </c>
      <c r="F3883" s="17">
        <f>INT((VLOOKUP($C3883,装备数值,2,0)+VLOOKUP($C3883,装备数值,5,0)*($E3883-1))*VLOOKUP($D3883,系数!$K$2:$O$7,2,0))</f>
        <v>3000</v>
      </c>
      <c r="G3883" s="17">
        <f>INT((VLOOKUP($C3883,装备数值,3,0)+VLOOKUP($C3883,装备数值,6,0)*($E3883-1))*VLOOKUP($D3883,系数!$K$2:$O$7,3,0))</f>
        <v>0</v>
      </c>
      <c r="H3883" s="17">
        <f t="shared" si="121"/>
        <v>0</v>
      </c>
      <c r="I3883" s="17">
        <f>INT((VLOOKUP($C3883,装备数值,4,0)+VLOOKUP($C3883,装备数值,7,0)*($E3883-1))*VLOOKUP($D3883,系数!$K$2:$O$7,4,0))</f>
        <v>0</v>
      </c>
      <c r="J3883" s="17">
        <f>INT((VLOOKUP($C3883,装备数值,4,0)+VLOOKUP($C3883,装备数值,7,0)*($E3883-1))*VLOOKUP($D3883,系数!$K$2:$O$7,5,0))</f>
        <v>0</v>
      </c>
      <c r="K3883" s="17">
        <f>INT(VLOOKUP(E3883,强化金币,2,1)*VLOOKUP(INDEX(装备!F:F,MATCH(属性!A3883,装备!A:A,0)),系数!$K$12:$M$15,3,0))</f>
        <v>14000</v>
      </c>
      <c r="L3883" s="17"/>
      <c r="M3883" s="17"/>
      <c r="N3883" s="17"/>
      <c r="O3883" s="17">
        <f>IF(E3883=1,"",VLOOKUP(E3883,系数!$S$2:$AB$12,MATCH(属性!C3883,评级,0),1))</f>
        <v>50</v>
      </c>
    </row>
    <row r="3884" spans="1:15" ht="17.25" thickBot="1" x14ac:dyDescent="0.4">
      <c r="A3884" s="17">
        <f t="shared" si="120"/>
        <v>7100033</v>
      </c>
      <c r="B3884" s="17" t="s">
        <v>92</v>
      </c>
      <c r="C3884" s="15">
        <f>INDEX(装备!G:G,MATCH(属性!A3884,装备!A:A,0))</f>
        <v>16</v>
      </c>
      <c r="D3884" s="15" t="str">
        <f>INDEX(装备!E:E,MATCH(属性!A3884,装备!A:A,0))</f>
        <v>armour</v>
      </c>
      <c r="E3884" s="14">
        <v>42</v>
      </c>
      <c r="F3884" s="17">
        <f>INT((VLOOKUP($C3884,装备数值,2,0)+VLOOKUP($C3884,装备数值,5,0)*($E3884-1))*VLOOKUP($D3884,系数!$K$2:$O$7,2,0))</f>
        <v>3050</v>
      </c>
      <c r="G3884" s="17">
        <f>INT((VLOOKUP($C3884,装备数值,3,0)+VLOOKUP($C3884,装备数值,6,0)*($E3884-1))*VLOOKUP($D3884,系数!$K$2:$O$7,3,0))</f>
        <v>0</v>
      </c>
      <c r="H3884" s="17">
        <f t="shared" si="121"/>
        <v>0</v>
      </c>
      <c r="I3884" s="17">
        <f>INT((VLOOKUP($C3884,装备数值,4,0)+VLOOKUP($C3884,装备数值,7,0)*($E3884-1))*VLOOKUP($D3884,系数!$K$2:$O$7,4,0))</f>
        <v>0</v>
      </c>
      <c r="J3884" s="17">
        <f>INT((VLOOKUP($C3884,装备数值,4,0)+VLOOKUP($C3884,装备数值,7,0)*($E3884-1))*VLOOKUP($D3884,系数!$K$2:$O$7,5,0))</f>
        <v>0</v>
      </c>
      <c r="K3884" s="17">
        <f>INT(VLOOKUP(E3884,强化金币,2,1)*VLOOKUP(INDEX(装备!F:F,MATCH(属性!A3884,装备!A:A,0)),系数!$K$12:$M$15,3,0))</f>
        <v>16000</v>
      </c>
      <c r="L3884" s="17"/>
      <c r="M3884" s="17"/>
      <c r="N3884" s="17"/>
      <c r="O3884" s="17">
        <f>IF(E3884=1,"",VLOOKUP(E3884,系数!$S$2:$AB$12,MATCH(属性!C3884,评级,0),1))</f>
        <v>50</v>
      </c>
    </row>
    <row r="3885" spans="1:15" ht="17.25" thickBot="1" x14ac:dyDescent="0.4">
      <c r="A3885" s="17">
        <f t="shared" si="120"/>
        <v>7100033</v>
      </c>
      <c r="B3885" s="17" t="s">
        <v>92</v>
      </c>
      <c r="C3885" s="15">
        <f>INDEX(装备!G:G,MATCH(属性!A3885,装备!A:A,0))</f>
        <v>16</v>
      </c>
      <c r="D3885" s="15" t="str">
        <f>INDEX(装备!E:E,MATCH(属性!A3885,装备!A:A,0))</f>
        <v>armour</v>
      </c>
      <c r="E3885" s="14">
        <v>43</v>
      </c>
      <c r="F3885" s="17">
        <f>INT((VLOOKUP($C3885,装备数值,2,0)+VLOOKUP($C3885,装备数值,5,0)*($E3885-1))*VLOOKUP($D3885,系数!$K$2:$O$7,2,0))</f>
        <v>3100</v>
      </c>
      <c r="G3885" s="17">
        <f>INT((VLOOKUP($C3885,装备数值,3,0)+VLOOKUP($C3885,装备数值,6,0)*($E3885-1))*VLOOKUP($D3885,系数!$K$2:$O$7,3,0))</f>
        <v>0</v>
      </c>
      <c r="H3885" s="17">
        <f t="shared" si="121"/>
        <v>0</v>
      </c>
      <c r="I3885" s="17">
        <f>INT((VLOOKUP($C3885,装备数值,4,0)+VLOOKUP($C3885,装备数值,7,0)*($E3885-1))*VLOOKUP($D3885,系数!$K$2:$O$7,4,0))</f>
        <v>0</v>
      </c>
      <c r="J3885" s="17">
        <f>INT((VLOOKUP($C3885,装备数值,4,0)+VLOOKUP($C3885,装备数值,7,0)*($E3885-1))*VLOOKUP($D3885,系数!$K$2:$O$7,5,0))</f>
        <v>0</v>
      </c>
      <c r="K3885" s="17">
        <f>INT(VLOOKUP(E3885,强化金币,2,1)*VLOOKUP(INDEX(装备!F:F,MATCH(属性!A3885,装备!A:A,0)),系数!$K$12:$M$15,3,0))</f>
        <v>18000</v>
      </c>
      <c r="L3885" s="17"/>
      <c r="M3885" s="17"/>
      <c r="N3885" s="17"/>
      <c r="O3885" s="17">
        <f>IF(E3885=1,"",VLOOKUP(E3885,系数!$S$2:$AB$12,MATCH(属性!C3885,评级,0),1))</f>
        <v>50</v>
      </c>
    </row>
    <row r="3886" spans="1:15" ht="17.25" thickBot="1" x14ac:dyDescent="0.4">
      <c r="A3886" s="17">
        <f t="shared" si="120"/>
        <v>7100033</v>
      </c>
      <c r="B3886" s="17" t="s">
        <v>92</v>
      </c>
      <c r="C3886" s="15">
        <f>INDEX(装备!G:G,MATCH(属性!A3886,装备!A:A,0))</f>
        <v>16</v>
      </c>
      <c r="D3886" s="15" t="str">
        <f>INDEX(装备!E:E,MATCH(属性!A3886,装备!A:A,0))</f>
        <v>armour</v>
      </c>
      <c r="E3886" s="14">
        <v>44</v>
      </c>
      <c r="F3886" s="17">
        <f>INT((VLOOKUP($C3886,装备数值,2,0)+VLOOKUP($C3886,装备数值,5,0)*($E3886-1))*VLOOKUP($D3886,系数!$K$2:$O$7,2,0))</f>
        <v>3150</v>
      </c>
      <c r="G3886" s="17">
        <f>INT((VLOOKUP($C3886,装备数值,3,0)+VLOOKUP($C3886,装备数值,6,0)*($E3886-1))*VLOOKUP($D3886,系数!$K$2:$O$7,3,0))</f>
        <v>0</v>
      </c>
      <c r="H3886" s="17">
        <f t="shared" si="121"/>
        <v>0</v>
      </c>
      <c r="I3886" s="17">
        <f>INT((VLOOKUP($C3886,装备数值,4,0)+VLOOKUP($C3886,装备数值,7,0)*($E3886-1))*VLOOKUP($D3886,系数!$K$2:$O$7,4,0))</f>
        <v>0</v>
      </c>
      <c r="J3886" s="17">
        <f>INT((VLOOKUP($C3886,装备数值,4,0)+VLOOKUP($C3886,装备数值,7,0)*($E3886-1))*VLOOKUP($D3886,系数!$K$2:$O$7,5,0))</f>
        <v>0</v>
      </c>
      <c r="K3886" s="17">
        <f>INT(VLOOKUP(E3886,强化金币,2,1)*VLOOKUP(INDEX(装备!F:F,MATCH(属性!A3886,装备!A:A,0)),系数!$K$12:$M$15,3,0))</f>
        <v>20000</v>
      </c>
      <c r="L3886" s="17"/>
      <c r="M3886" s="17"/>
      <c r="N3886" s="17"/>
      <c r="O3886" s="17">
        <f>IF(E3886=1,"",VLOOKUP(E3886,系数!$S$2:$AB$12,MATCH(属性!C3886,评级,0),1))</f>
        <v>50</v>
      </c>
    </row>
    <row r="3887" spans="1:15" ht="17.25" thickBot="1" x14ac:dyDescent="0.4">
      <c r="A3887" s="17">
        <f t="shared" si="120"/>
        <v>7100033</v>
      </c>
      <c r="B3887" s="17" t="s">
        <v>92</v>
      </c>
      <c r="C3887" s="15">
        <f>INDEX(装备!G:G,MATCH(属性!A3887,装备!A:A,0))</f>
        <v>16</v>
      </c>
      <c r="D3887" s="15" t="str">
        <f>INDEX(装备!E:E,MATCH(属性!A3887,装备!A:A,0))</f>
        <v>armour</v>
      </c>
      <c r="E3887" s="14">
        <v>45</v>
      </c>
      <c r="F3887" s="17">
        <f>INT((VLOOKUP($C3887,装备数值,2,0)+VLOOKUP($C3887,装备数值,5,0)*($E3887-1))*VLOOKUP($D3887,系数!$K$2:$O$7,2,0))</f>
        <v>3200</v>
      </c>
      <c r="G3887" s="17">
        <f>INT((VLOOKUP($C3887,装备数值,3,0)+VLOOKUP($C3887,装备数值,6,0)*($E3887-1))*VLOOKUP($D3887,系数!$K$2:$O$7,3,0))</f>
        <v>0</v>
      </c>
      <c r="H3887" s="17">
        <f t="shared" si="121"/>
        <v>0</v>
      </c>
      <c r="I3887" s="17">
        <f>INT((VLOOKUP($C3887,装备数值,4,0)+VLOOKUP($C3887,装备数值,7,0)*($E3887-1))*VLOOKUP($D3887,系数!$K$2:$O$7,4,0))</f>
        <v>0</v>
      </c>
      <c r="J3887" s="17">
        <f>INT((VLOOKUP($C3887,装备数值,4,0)+VLOOKUP($C3887,装备数值,7,0)*($E3887-1))*VLOOKUP($D3887,系数!$K$2:$O$7,5,0))</f>
        <v>0</v>
      </c>
      <c r="K3887" s="17">
        <f>INT(VLOOKUP(E3887,强化金币,2,1)*VLOOKUP(INDEX(装备!F:F,MATCH(属性!A3887,装备!A:A,0)),系数!$K$12:$M$15,3,0))</f>
        <v>22000</v>
      </c>
      <c r="L3887" s="17"/>
      <c r="M3887" s="17"/>
      <c r="N3887" s="17"/>
      <c r="O3887" s="17">
        <f>IF(E3887=1,"",VLOOKUP(E3887,系数!$S$2:$AB$12,MATCH(属性!C3887,评级,0),1))</f>
        <v>50</v>
      </c>
    </row>
    <row r="3888" spans="1:15" ht="17.25" thickBot="1" x14ac:dyDescent="0.4">
      <c r="A3888" s="17">
        <f t="shared" si="120"/>
        <v>7100033</v>
      </c>
      <c r="B3888" s="17" t="s">
        <v>92</v>
      </c>
      <c r="C3888" s="15">
        <f>INDEX(装备!G:G,MATCH(属性!A3888,装备!A:A,0))</f>
        <v>16</v>
      </c>
      <c r="D3888" s="15" t="str">
        <f>INDEX(装备!E:E,MATCH(属性!A3888,装备!A:A,0))</f>
        <v>armour</v>
      </c>
      <c r="E3888" s="14">
        <v>46</v>
      </c>
      <c r="F3888" s="17">
        <f>INT((VLOOKUP($C3888,装备数值,2,0)+VLOOKUP($C3888,装备数值,5,0)*($E3888-1))*VLOOKUP($D3888,系数!$K$2:$O$7,2,0))</f>
        <v>3250</v>
      </c>
      <c r="G3888" s="17">
        <f>INT((VLOOKUP($C3888,装备数值,3,0)+VLOOKUP($C3888,装备数值,6,0)*($E3888-1))*VLOOKUP($D3888,系数!$K$2:$O$7,3,0))</f>
        <v>0</v>
      </c>
      <c r="H3888" s="17">
        <f t="shared" si="121"/>
        <v>0</v>
      </c>
      <c r="I3888" s="17">
        <f>INT((VLOOKUP($C3888,装备数值,4,0)+VLOOKUP($C3888,装备数值,7,0)*($E3888-1))*VLOOKUP($D3888,系数!$K$2:$O$7,4,0))</f>
        <v>0</v>
      </c>
      <c r="J3888" s="17">
        <f>INT((VLOOKUP($C3888,装备数值,4,0)+VLOOKUP($C3888,装备数值,7,0)*($E3888-1))*VLOOKUP($D3888,系数!$K$2:$O$7,5,0))</f>
        <v>0</v>
      </c>
      <c r="K3888" s="17">
        <f>INT(VLOOKUP(E3888,强化金币,2,1)*VLOOKUP(INDEX(装备!F:F,MATCH(属性!A3888,装备!A:A,0)),系数!$K$12:$M$15,3,0))</f>
        <v>24000</v>
      </c>
      <c r="L3888" s="17"/>
      <c r="M3888" s="17"/>
      <c r="N3888" s="17"/>
      <c r="O3888" s="17">
        <f>IF(E3888=1,"",VLOOKUP(E3888,系数!$S$2:$AB$12,MATCH(属性!C3888,评级,0),1))</f>
        <v>50</v>
      </c>
    </row>
    <row r="3889" spans="1:15" ht="17.25" thickBot="1" x14ac:dyDescent="0.4">
      <c r="A3889" s="17">
        <f t="shared" si="120"/>
        <v>7100033</v>
      </c>
      <c r="B3889" s="17" t="s">
        <v>92</v>
      </c>
      <c r="C3889" s="15">
        <f>INDEX(装备!G:G,MATCH(属性!A3889,装备!A:A,0))</f>
        <v>16</v>
      </c>
      <c r="D3889" s="15" t="str">
        <f>INDEX(装备!E:E,MATCH(属性!A3889,装备!A:A,0))</f>
        <v>armour</v>
      </c>
      <c r="E3889" s="14">
        <v>47</v>
      </c>
      <c r="F3889" s="17">
        <f>INT((VLOOKUP($C3889,装备数值,2,0)+VLOOKUP($C3889,装备数值,5,0)*($E3889-1))*VLOOKUP($D3889,系数!$K$2:$O$7,2,0))</f>
        <v>3300</v>
      </c>
      <c r="G3889" s="17">
        <f>INT((VLOOKUP($C3889,装备数值,3,0)+VLOOKUP($C3889,装备数值,6,0)*($E3889-1))*VLOOKUP($D3889,系数!$K$2:$O$7,3,0))</f>
        <v>0</v>
      </c>
      <c r="H3889" s="17">
        <f t="shared" si="121"/>
        <v>0</v>
      </c>
      <c r="I3889" s="17">
        <f>INT((VLOOKUP($C3889,装备数值,4,0)+VLOOKUP($C3889,装备数值,7,0)*($E3889-1))*VLOOKUP($D3889,系数!$K$2:$O$7,4,0))</f>
        <v>0</v>
      </c>
      <c r="J3889" s="17">
        <f>INT((VLOOKUP($C3889,装备数值,4,0)+VLOOKUP($C3889,装备数值,7,0)*($E3889-1))*VLOOKUP($D3889,系数!$K$2:$O$7,5,0))</f>
        <v>0</v>
      </c>
      <c r="K3889" s="17">
        <f>INT(VLOOKUP(E3889,强化金币,2,1)*VLOOKUP(INDEX(装备!F:F,MATCH(属性!A3889,装备!A:A,0)),系数!$K$12:$M$15,3,0))</f>
        <v>26000</v>
      </c>
      <c r="L3889" s="17"/>
      <c r="M3889" s="17"/>
      <c r="N3889" s="17"/>
      <c r="O3889" s="17">
        <f>IF(E3889=1,"",VLOOKUP(E3889,系数!$S$2:$AB$12,MATCH(属性!C3889,评级,0),1))</f>
        <v>50</v>
      </c>
    </row>
    <row r="3890" spans="1:15" ht="17.25" thickBot="1" x14ac:dyDescent="0.4">
      <c r="A3890" s="17">
        <f t="shared" si="120"/>
        <v>7100033</v>
      </c>
      <c r="B3890" s="17" t="s">
        <v>92</v>
      </c>
      <c r="C3890" s="15">
        <f>INDEX(装备!G:G,MATCH(属性!A3890,装备!A:A,0))</f>
        <v>16</v>
      </c>
      <c r="D3890" s="15" t="str">
        <f>INDEX(装备!E:E,MATCH(属性!A3890,装备!A:A,0))</f>
        <v>armour</v>
      </c>
      <c r="E3890" s="14">
        <v>48</v>
      </c>
      <c r="F3890" s="17">
        <f>INT((VLOOKUP($C3890,装备数值,2,0)+VLOOKUP($C3890,装备数值,5,0)*($E3890-1))*VLOOKUP($D3890,系数!$K$2:$O$7,2,0))</f>
        <v>3350</v>
      </c>
      <c r="G3890" s="17">
        <f>INT((VLOOKUP($C3890,装备数值,3,0)+VLOOKUP($C3890,装备数值,6,0)*($E3890-1))*VLOOKUP($D3890,系数!$K$2:$O$7,3,0))</f>
        <v>0</v>
      </c>
      <c r="H3890" s="17">
        <f t="shared" si="121"/>
        <v>0</v>
      </c>
      <c r="I3890" s="17">
        <f>INT((VLOOKUP($C3890,装备数值,4,0)+VLOOKUP($C3890,装备数值,7,0)*($E3890-1))*VLOOKUP($D3890,系数!$K$2:$O$7,4,0))</f>
        <v>0</v>
      </c>
      <c r="J3890" s="17">
        <f>INT((VLOOKUP($C3890,装备数值,4,0)+VLOOKUP($C3890,装备数值,7,0)*($E3890-1))*VLOOKUP($D3890,系数!$K$2:$O$7,5,0))</f>
        <v>0</v>
      </c>
      <c r="K3890" s="17">
        <f>INT(VLOOKUP(E3890,强化金币,2,1)*VLOOKUP(INDEX(装备!F:F,MATCH(属性!A3890,装备!A:A,0)),系数!$K$12:$M$15,3,0))</f>
        <v>28000</v>
      </c>
      <c r="L3890" s="17"/>
      <c r="M3890" s="17"/>
      <c r="N3890" s="17"/>
      <c r="O3890" s="17">
        <f>IF(E3890=1,"",VLOOKUP(E3890,系数!$S$2:$AB$12,MATCH(属性!C3890,评级,0),1))</f>
        <v>50</v>
      </c>
    </row>
    <row r="3891" spans="1:15" ht="17.25" thickBot="1" x14ac:dyDescent="0.4">
      <c r="A3891" s="17">
        <f t="shared" si="120"/>
        <v>7100033</v>
      </c>
      <c r="B3891" s="17" t="s">
        <v>92</v>
      </c>
      <c r="C3891" s="15">
        <f>INDEX(装备!G:G,MATCH(属性!A3891,装备!A:A,0))</f>
        <v>16</v>
      </c>
      <c r="D3891" s="15" t="str">
        <f>INDEX(装备!E:E,MATCH(属性!A3891,装备!A:A,0))</f>
        <v>armour</v>
      </c>
      <c r="E3891" s="14">
        <v>49</v>
      </c>
      <c r="F3891" s="17">
        <f>INT((VLOOKUP($C3891,装备数值,2,0)+VLOOKUP($C3891,装备数值,5,0)*($E3891-1))*VLOOKUP($D3891,系数!$K$2:$O$7,2,0))</f>
        <v>3400</v>
      </c>
      <c r="G3891" s="17">
        <f>INT((VLOOKUP($C3891,装备数值,3,0)+VLOOKUP($C3891,装备数值,6,0)*($E3891-1))*VLOOKUP($D3891,系数!$K$2:$O$7,3,0))</f>
        <v>0</v>
      </c>
      <c r="H3891" s="17">
        <f t="shared" si="121"/>
        <v>0</v>
      </c>
      <c r="I3891" s="17">
        <f>INT((VLOOKUP($C3891,装备数值,4,0)+VLOOKUP($C3891,装备数值,7,0)*($E3891-1))*VLOOKUP($D3891,系数!$K$2:$O$7,4,0))</f>
        <v>0</v>
      </c>
      <c r="J3891" s="17">
        <f>INT((VLOOKUP($C3891,装备数值,4,0)+VLOOKUP($C3891,装备数值,7,0)*($E3891-1))*VLOOKUP($D3891,系数!$K$2:$O$7,5,0))</f>
        <v>0</v>
      </c>
      <c r="K3891" s="17">
        <f>INT(VLOOKUP(E3891,强化金币,2,1)*VLOOKUP(INDEX(装备!F:F,MATCH(属性!A3891,装备!A:A,0)),系数!$K$12:$M$15,3,0))</f>
        <v>30000</v>
      </c>
      <c r="L3891" s="17"/>
      <c r="M3891" s="17"/>
      <c r="N3891" s="17"/>
      <c r="O3891" s="17">
        <f>IF(E3891=1,"",VLOOKUP(E3891,系数!$S$2:$AB$12,MATCH(属性!C3891,评级,0),1))</f>
        <v>50</v>
      </c>
    </row>
    <row r="3892" spans="1:15" ht="17.25" thickBot="1" x14ac:dyDescent="0.4">
      <c r="A3892" s="17">
        <f t="shared" si="120"/>
        <v>7100033</v>
      </c>
      <c r="B3892" s="17" t="s">
        <v>92</v>
      </c>
      <c r="C3892" s="15">
        <f>INDEX(装备!G:G,MATCH(属性!A3892,装备!A:A,0))</f>
        <v>16</v>
      </c>
      <c r="D3892" s="15" t="str">
        <f>INDEX(装备!E:E,MATCH(属性!A3892,装备!A:A,0))</f>
        <v>armour</v>
      </c>
      <c r="E3892" s="14">
        <v>50</v>
      </c>
      <c r="F3892" s="17">
        <f>INT((VLOOKUP($C3892,装备数值,2,0)+VLOOKUP($C3892,装备数值,5,0)*($E3892-1))*VLOOKUP($D3892,系数!$K$2:$O$7,2,0))</f>
        <v>3450</v>
      </c>
      <c r="G3892" s="17">
        <f>INT((VLOOKUP($C3892,装备数值,3,0)+VLOOKUP($C3892,装备数值,6,0)*($E3892-1))*VLOOKUP($D3892,系数!$K$2:$O$7,3,0))</f>
        <v>0</v>
      </c>
      <c r="H3892" s="17">
        <f t="shared" si="121"/>
        <v>0</v>
      </c>
      <c r="I3892" s="17">
        <f>INT((VLOOKUP($C3892,装备数值,4,0)+VLOOKUP($C3892,装备数值,7,0)*($E3892-1))*VLOOKUP($D3892,系数!$K$2:$O$7,4,0))</f>
        <v>0</v>
      </c>
      <c r="J3892" s="17">
        <f>INT((VLOOKUP($C3892,装备数值,4,0)+VLOOKUP($C3892,装备数值,7,0)*($E3892-1))*VLOOKUP($D3892,系数!$K$2:$O$7,5,0))</f>
        <v>0</v>
      </c>
      <c r="K3892" s="17">
        <f>INT(VLOOKUP(E3892,强化金币,2,1)*VLOOKUP(INDEX(装备!F:F,MATCH(属性!A3892,装备!A:A,0)),系数!$K$12:$M$15,3,0))</f>
        <v>32000</v>
      </c>
      <c r="L3892" s="17"/>
      <c r="M3892" s="17"/>
      <c r="N3892" s="17"/>
      <c r="O3892" s="17">
        <f>IF(E3892=1,"",VLOOKUP(E3892,系数!$S$2:$AB$12,MATCH(属性!C3892,评级,0),1))</f>
        <v>60</v>
      </c>
    </row>
    <row r="3893" spans="1:15" ht="17.25" thickBot="1" x14ac:dyDescent="0.4">
      <c r="A3893" s="17">
        <f t="shared" si="120"/>
        <v>7100033</v>
      </c>
      <c r="B3893" s="17" t="s">
        <v>92</v>
      </c>
      <c r="C3893" s="15">
        <f>INDEX(装备!G:G,MATCH(属性!A3893,装备!A:A,0))</f>
        <v>16</v>
      </c>
      <c r="D3893" s="15" t="str">
        <f>INDEX(装备!E:E,MATCH(属性!A3893,装备!A:A,0))</f>
        <v>armour</v>
      </c>
      <c r="E3893" s="14">
        <v>51</v>
      </c>
      <c r="F3893" s="17">
        <f>INT((VLOOKUP($C3893,装备数值,2,0)+VLOOKUP($C3893,装备数值,5,0)*($E3893-1))*VLOOKUP($D3893,系数!$K$2:$O$7,2,0))</f>
        <v>3500</v>
      </c>
      <c r="G3893" s="17">
        <f>INT((VLOOKUP($C3893,装备数值,3,0)+VLOOKUP($C3893,装备数值,6,0)*($E3893-1))*VLOOKUP($D3893,系数!$K$2:$O$7,3,0))</f>
        <v>0</v>
      </c>
      <c r="H3893" s="17">
        <f t="shared" si="121"/>
        <v>0</v>
      </c>
      <c r="I3893" s="17">
        <f>INT((VLOOKUP($C3893,装备数值,4,0)+VLOOKUP($C3893,装备数值,7,0)*($E3893-1))*VLOOKUP($D3893,系数!$K$2:$O$7,4,0))</f>
        <v>0</v>
      </c>
      <c r="J3893" s="17">
        <f>INT((VLOOKUP($C3893,装备数值,4,0)+VLOOKUP($C3893,装备数值,7,0)*($E3893-1))*VLOOKUP($D3893,系数!$K$2:$O$7,5,0))</f>
        <v>0</v>
      </c>
      <c r="K3893" s="17">
        <f>INT(VLOOKUP(E3893,强化金币,2,1)*VLOOKUP(INDEX(装备!F:F,MATCH(属性!A3893,装备!A:A,0)),系数!$K$12:$M$15,3,0))</f>
        <v>34000</v>
      </c>
      <c r="L3893" s="17"/>
      <c r="M3893" s="17"/>
      <c r="N3893" s="17"/>
      <c r="O3893" s="17">
        <f>IF(E3893=1,"",VLOOKUP(E3893,系数!$S$2:$AB$12,MATCH(属性!C3893,评级,0),1))</f>
        <v>60</v>
      </c>
    </row>
    <row r="3894" spans="1:15" ht="17.25" thickBot="1" x14ac:dyDescent="0.4">
      <c r="A3894" s="17">
        <f t="shared" si="120"/>
        <v>7100033</v>
      </c>
      <c r="B3894" s="17" t="s">
        <v>92</v>
      </c>
      <c r="C3894" s="15">
        <f>INDEX(装备!G:G,MATCH(属性!A3894,装备!A:A,0))</f>
        <v>16</v>
      </c>
      <c r="D3894" s="15" t="str">
        <f>INDEX(装备!E:E,MATCH(属性!A3894,装备!A:A,0))</f>
        <v>armour</v>
      </c>
      <c r="E3894" s="14">
        <v>52</v>
      </c>
      <c r="F3894" s="17">
        <f>INT((VLOOKUP($C3894,装备数值,2,0)+VLOOKUP($C3894,装备数值,5,0)*($E3894-1))*VLOOKUP($D3894,系数!$K$2:$O$7,2,0))</f>
        <v>3550</v>
      </c>
      <c r="G3894" s="17">
        <f>INT((VLOOKUP($C3894,装备数值,3,0)+VLOOKUP($C3894,装备数值,6,0)*($E3894-1))*VLOOKUP($D3894,系数!$K$2:$O$7,3,0))</f>
        <v>0</v>
      </c>
      <c r="H3894" s="17">
        <f t="shared" si="121"/>
        <v>0</v>
      </c>
      <c r="I3894" s="17">
        <f>INT((VLOOKUP($C3894,装备数值,4,0)+VLOOKUP($C3894,装备数值,7,0)*($E3894-1))*VLOOKUP($D3894,系数!$K$2:$O$7,4,0))</f>
        <v>0</v>
      </c>
      <c r="J3894" s="17">
        <f>INT((VLOOKUP($C3894,装备数值,4,0)+VLOOKUP($C3894,装备数值,7,0)*($E3894-1))*VLOOKUP($D3894,系数!$K$2:$O$7,5,0))</f>
        <v>0</v>
      </c>
      <c r="K3894" s="17">
        <f>INT(VLOOKUP(E3894,强化金币,2,1)*VLOOKUP(INDEX(装备!F:F,MATCH(属性!A3894,装备!A:A,0)),系数!$K$12:$M$15,3,0))</f>
        <v>36000</v>
      </c>
      <c r="L3894" s="17"/>
      <c r="M3894" s="17"/>
      <c r="N3894" s="17"/>
      <c r="O3894" s="17">
        <f>IF(E3894=1,"",VLOOKUP(E3894,系数!$S$2:$AB$12,MATCH(属性!C3894,评级,0),1))</f>
        <v>60</v>
      </c>
    </row>
    <row r="3895" spans="1:15" ht="17.25" thickBot="1" x14ac:dyDescent="0.4">
      <c r="A3895" s="17">
        <f t="shared" si="120"/>
        <v>7100033</v>
      </c>
      <c r="B3895" s="17" t="s">
        <v>92</v>
      </c>
      <c r="C3895" s="15">
        <f>INDEX(装备!G:G,MATCH(属性!A3895,装备!A:A,0))</f>
        <v>16</v>
      </c>
      <c r="D3895" s="15" t="str">
        <f>INDEX(装备!E:E,MATCH(属性!A3895,装备!A:A,0))</f>
        <v>armour</v>
      </c>
      <c r="E3895" s="14">
        <v>53</v>
      </c>
      <c r="F3895" s="17">
        <f>INT((VLOOKUP($C3895,装备数值,2,0)+VLOOKUP($C3895,装备数值,5,0)*($E3895-1))*VLOOKUP($D3895,系数!$K$2:$O$7,2,0))</f>
        <v>3600</v>
      </c>
      <c r="G3895" s="17">
        <f>INT((VLOOKUP($C3895,装备数值,3,0)+VLOOKUP($C3895,装备数值,6,0)*($E3895-1))*VLOOKUP($D3895,系数!$K$2:$O$7,3,0))</f>
        <v>0</v>
      </c>
      <c r="H3895" s="17">
        <f t="shared" si="121"/>
        <v>0</v>
      </c>
      <c r="I3895" s="17">
        <f>INT((VLOOKUP($C3895,装备数值,4,0)+VLOOKUP($C3895,装备数值,7,0)*($E3895-1))*VLOOKUP($D3895,系数!$K$2:$O$7,4,0))</f>
        <v>0</v>
      </c>
      <c r="J3895" s="17">
        <f>INT((VLOOKUP($C3895,装备数值,4,0)+VLOOKUP($C3895,装备数值,7,0)*($E3895-1))*VLOOKUP($D3895,系数!$K$2:$O$7,5,0))</f>
        <v>0</v>
      </c>
      <c r="K3895" s="17">
        <f>INT(VLOOKUP(E3895,强化金币,2,1)*VLOOKUP(INDEX(装备!F:F,MATCH(属性!A3895,装备!A:A,0)),系数!$K$12:$M$15,3,0))</f>
        <v>38000</v>
      </c>
      <c r="L3895" s="17"/>
      <c r="M3895" s="17"/>
      <c r="N3895" s="17"/>
      <c r="O3895" s="17">
        <f>IF(E3895=1,"",VLOOKUP(E3895,系数!$S$2:$AB$12,MATCH(属性!C3895,评级,0),1))</f>
        <v>60</v>
      </c>
    </row>
    <row r="3896" spans="1:15" ht="17.25" thickBot="1" x14ac:dyDescent="0.4">
      <c r="A3896" s="17">
        <f t="shared" si="120"/>
        <v>7100033</v>
      </c>
      <c r="B3896" s="17" t="s">
        <v>92</v>
      </c>
      <c r="C3896" s="15">
        <f>INDEX(装备!G:G,MATCH(属性!A3896,装备!A:A,0))</f>
        <v>16</v>
      </c>
      <c r="D3896" s="15" t="str">
        <f>INDEX(装备!E:E,MATCH(属性!A3896,装备!A:A,0))</f>
        <v>armour</v>
      </c>
      <c r="E3896" s="14">
        <v>54</v>
      </c>
      <c r="F3896" s="17">
        <f>INT((VLOOKUP($C3896,装备数值,2,0)+VLOOKUP($C3896,装备数值,5,0)*($E3896-1))*VLOOKUP($D3896,系数!$K$2:$O$7,2,0))</f>
        <v>3650</v>
      </c>
      <c r="G3896" s="17">
        <f>INT((VLOOKUP($C3896,装备数值,3,0)+VLOOKUP($C3896,装备数值,6,0)*($E3896-1))*VLOOKUP($D3896,系数!$K$2:$O$7,3,0))</f>
        <v>0</v>
      </c>
      <c r="H3896" s="17">
        <f t="shared" si="121"/>
        <v>0</v>
      </c>
      <c r="I3896" s="17">
        <f>INT((VLOOKUP($C3896,装备数值,4,0)+VLOOKUP($C3896,装备数值,7,0)*($E3896-1))*VLOOKUP($D3896,系数!$K$2:$O$7,4,0))</f>
        <v>0</v>
      </c>
      <c r="J3896" s="17">
        <f>INT((VLOOKUP($C3896,装备数值,4,0)+VLOOKUP($C3896,装备数值,7,0)*($E3896-1))*VLOOKUP($D3896,系数!$K$2:$O$7,5,0))</f>
        <v>0</v>
      </c>
      <c r="K3896" s="17">
        <f>INT(VLOOKUP(E3896,强化金币,2,1)*VLOOKUP(INDEX(装备!F:F,MATCH(属性!A3896,装备!A:A,0)),系数!$K$12:$M$15,3,0))</f>
        <v>40000</v>
      </c>
      <c r="L3896" s="17"/>
      <c r="M3896" s="17"/>
      <c r="N3896" s="17"/>
      <c r="O3896" s="17">
        <f>IF(E3896=1,"",VLOOKUP(E3896,系数!$S$2:$AB$12,MATCH(属性!C3896,评级,0),1))</f>
        <v>60</v>
      </c>
    </row>
    <row r="3897" spans="1:15" ht="17.25" thickBot="1" x14ac:dyDescent="0.4">
      <c r="A3897" s="17">
        <f t="shared" si="120"/>
        <v>7100033</v>
      </c>
      <c r="B3897" s="17" t="s">
        <v>92</v>
      </c>
      <c r="C3897" s="15">
        <f>INDEX(装备!G:G,MATCH(属性!A3897,装备!A:A,0))</f>
        <v>16</v>
      </c>
      <c r="D3897" s="15" t="str">
        <f>INDEX(装备!E:E,MATCH(属性!A3897,装备!A:A,0))</f>
        <v>armour</v>
      </c>
      <c r="E3897" s="14">
        <v>55</v>
      </c>
      <c r="F3897" s="17">
        <f>INT((VLOOKUP($C3897,装备数值,2,0)+VLOOKUP($C3897,装备数值,5,0)*($E3897-1))*VLOOKUP($D3897,系数!$K$2:$O$7,2,0))</f>
        <v>3700</v>
      </c>
      <c r="G3897" s="17">
        <f>INT((VLOOKUP($C3897,装备数值,3,0)+VLOOKUP($C3897,装备数值,6,0)*($E3897-1))*VLOOKUP($D3897,系数!$K$2:$O$7,3,0))</f>
        <v>0</v>
      </c>
      <c r="H3897" s="17">
        <f t="shared" si="121"/>
        <v>0</v>
      </c>
      <c r="I3897" s="17">
        <f>INT((VLOOKUP($C3897,装备数值,4,0)+VLOOKUP($C3897,装备数值,7,0)*($E3897-1))*VLOOKUP($D3897,系数!$K$2:$O$7,4,0))</f>
        <v>0</v>
      </c>
      <c r="J3897" s="17">
        <f>INT((VLOOKUP($C3897,装备数值,4,0)+VLOOKUP($C3897,装备数值,7,0)*($E3897-1))*VLOOKUP($D3897,系数!$K$2:$O$7,5,0))</f>
        <v>0</v>
      </c>
      <c r="K3897" s="17">
        <f>INT(VLOOKUP(E3897,强化金币,2,1)*VLOOKUP(INDEX(装备!F:F,MATCH(属性!A3897,装备!A:A,0)),系数!$K$12:$M$15,3,0))</f>
        <v>42000</v>
      </c>
      <c r="L3897" s="17"/>
      <c r="M3897" s="17"/>
      <c r="N3897" s="17"/>
      <c r="O3897" s="17">
        <f>IF(E3897=1,"",VLOOKUP(E3897,系数!$S$2:$AB$12,MATCH(属性!C3897,评级,0),1))</f>
        <v>60</v>
      </c>
    </row>
    <row r="3898" spans="1:15" ht="17.25" thickBot="1" x14ac:dyDescent="0.4">
      <c r="A3898" s="17">
        <f t="shared" si="120"/>
        <v>7100033</v>
      </c>
      <c r="B3898" s="17" t="s">
        <v>92</v>
      </c>
      <c r="C3898" s="15">
        <f>INDEX(装备!G:G,MATCH(属性!A3898,装备!A:A,0))</f>
        <v>16</v>
      </c>
      <c r="D3898" s="15" t="str">
        <f>INDEX(装备!E:E,MATCH(属性!A3898,装备!A:A,0))</f>
        <v>armour</v>
      </c>
      <c r="E3898" s="14">
        <v>56</v>
      </c>
      <c r="F3898" s="17">
        <f>INT((VLOOKUP($C3898,装备数值,2,0)+VLOOKUP($C3898,装备数值,5,0)*($E3898-1))*VLOOKUP($D3898,系数!$K$2:$O$7,2,0))</f>
        <v>3750</v>
      </c>
      <c r="G3898" s="17">
        <f>INT((VLOOKUP($C3898,装备数值,3,0)+VLOOKUP($C3898,装备数值,6,0)*($E3898-1))*VLOOKUP($D3898,系数!$K$2:$O$7,3,0))</f>
        <v>0</v>
      </c>
      <c r="H3898" s="17">
        <f t="shared" si="121"/>
        <v>0</v>
      </c>
      <c r="I3898" s="17">
        <f>INT((VLOOKUP($C3898,装备数值,4,0)+VLOOKUP($C3898,装备数值,7,0)*($E3898-1))*VLOOKUP($D3898,系数!$K$2:$O$7,4,0))</f>
        <v>0</v>
      </c>
      <c r="J3898" s="17">
        <f>INT((VLOOKUP($C3898,装备数值,4,0)+VLOOKUP($C3898,装备数值,7,0)*($E3898-1))*VLOOKUP($D3898,系数!$K$2:$O$7,5,0))</f>
        <v>0</v>
      </c>
      <c r="K3898" s="17">
        <f>INT(VLOOKUP(E3898,强化金币,2,1)*VLOOKUP(INDEX(装备!F:F,MATCH(属性!A3898,装备!A:A,0)),系数!$K$12:$M$15,3,0))</f>
        <v>44000</v>
      </c>
      <c r="L3898" s="17"/>
      <c r="M3898" s="17"/>
      <c r="N3898" s="17"/>
      <c r="O3898" s="17">
        <f>IF(E3898=1,"",VLOOKUP(E3898,系数!$S$2:$AB$12,MATCH(属性!C3898,评级,0),1))</f>
        <v>60</v>
      </c>
    </row>
    <row r="3899" spans="1:15" ht="17.25" thickBot="1" x14ac:dyDescent="0.4">
      <c r="A3899" s="17">
        <f t="shared" si="120"/>
        <v>7100033</v>
      </c>
      <c r="B3899" s="17" t="s">
        <v>92</v>
      </c>
      <c r="C3899" s="15">
        <f>INDEX(装备!G:G,MATCH(属性!A3899,装备!A:A,0))</f>
        <v>16</v>
      </c>
      <c r="D3899" s="15" t="str">
        <f>INDEX(装备!E:E,MATCH(属性!A3899,装备!A:A,0))</f>
        <v>armour</v>
      </c>
      <c r="E3899" s="14">
        <v>57</v>
      </c>
      <c r="F3899" s="17">
        <f>INT((VLOOKUP($C3899,装备数值,2,0)+VLOOKUP($C3899,装备数值,5,0)*($E3899-1))*VLOOKUP($D3899,系数!$K$2:$O$7,2,0))</f>
        <v>3800</v>
      </c>
      <c r="G3899" s="17">
        <f>INT((VLOOKUP($C3899,装备数值,3,0)+VLOOKUP($C3899,装备数值,6,0)*($E3899-1))*VLOOKUP($D3899,系数!$K$2:$O$7,3,0))</f>
        <v>0</v>
      </c>
      <c r="H3899" s="17">
        <f t="shared" si="121"/>
        <v>0</v>
      </c>
      <c r="I3899" s="17">
        <f>INT((VLOOKUP($C3899,装备数值,4,0)+VLOOKUP($C3899,装备数值,7,0)*($E3899-1))*VLOOKUP($D3899,系数!$K$2:$O$7,4,0))</f>
        <v>0</v>
      </c>
      <c r="J3899" s="17">
        <f>INT((VLOOKUP($C3899,装备数值,4,0)+VLOOKUP($C3899,装备数值,7,0)*($E3899-1))*VLOOKUP($D3899,系数!$K$2:$O$7,5,0))</f>
        <v>0</v>
      </c>
      <c r="K3899" s="17">
        <f>INT(VLOOKUP(E3899,强化金币,2,1)*VLOOKUP(INDEX(装备!F:F,MATCH(属性!A3899,装备!A:A,0)),系数!$K$12:$M$15,3,0))</f>
        <v>46000</v>
      </c>
      <c r="L3899" s="17"/>
      <c r="M3899" s="17"/>
      <c r="N3899" s="17"/>
      <c r="O3899" s="17">
        <f>IF(E3899=1,"",VLOOKUP(E3899,系数!$S$2:$AB$12,MATCH(属性!C3899,评级,0),1))</f>
        <v>60</v>
      </c>
    </row>
    <row r="3900" spans="1:15" ht="17.25" thickBot="1" x14ac:dyDescent="0.4">
      <c r="A3900" s="17">
        <f t="shared" ref="A3900:A3963" si="122">A3780+1</f>
        <v>7100033</v>
      </c>
      <c r="B3900" s="17" t="s">
        <v>92</v>
      </c>
      <c r="C3900" s="15">
        <f>INDEX(装备!G:G,MATCH(属性!A3900,装备!A:A,0))</f>
        <v>16</v>
      </c>
      <c r="D3900" s="15" t="str">
        <f>INDEX(装备!E:E,MATCH(属性!A3900,装备!A:A,0))</f>
        <v>armour</v>
      </c>
      <c r="E3900" s="14">
        <v>58</v>
      </c>
      <c r="F3900" s="17">
        <f>INT((VLOOKUP($C3900,装备数值,2,0)+VLOOKUP($C3900,装备数值,5,0)*($E3900-1))*VLOOKUP($D3900,系数!$K$2:$O$7,2,0))</f>
        <v>3850</v>
      </c>
      <c r="G3900" s="17">
        <f>INT((VLOOKUP($C3900,装备数值,3,0)+VLOOKUP($C3900,装备数值,6,0)*($E3900-1))*VLOOKUP($D3900,系数!$K$2:$O$7,3,0))</f>
        <v>0</v>
      </c>
      <c r="H3900" s="17">
        <f t="shared" si="121"/>
        <v>0</v>
      </c>
      <c r="I3900" s="17">
        <f>INT((VLOOKUP($C3900,装备数值,4,0)+VLOOKUP($C3900,装备数值,7,0)*($E3900-1))*VLOOKUP($D3900,系数!$K$2:$O$7,4,0))</f>
        <v>0</v>
      </c>
      <c r="J3900" s="17">
        <f>INT((VLOOKUP($C3900,装备数值,4,0)+VLOOKUP($C3900,装备数值,7,0)*($E3900-1))*VLOOKUP($D3900,系数!$K$2:$O$7,5,0))</f>
        <v>0</v>
      </c>
      <c r="K3900" s="17">
        <f>INT(VLOOKUP(E3900,强化金币,2,1)*VLOOKUP(INDEX(装备!F:F,MATCH(属性!A3900,装备!A:A,0)),系数!$K$12:$M$15,3,0))</f>
        <v>48000</v>
      </c>
      <c r="L3900" s="17"/>
      <c r="M3900" s="17"/>
      <c r="N3900" s="17"/>
      <c r="O3900" s="17">
        <f>IF(E3900=1,"",VLOOKUP(E3900,系数!$S$2:$AB$12,MATCH(属性!C3900,评级,0),1))</f>
        <v>60</v>
      </c>
    </row>
    <row r="3901" spans="1:15" ht="17.25" thickBot="1" x14ac:dyDescent="0.4">
      <c r="A3901" s="17">
        <f t="shared" si="122"/>
        <v>7100033</v>
      </c>
      <c r="B3901" s="17" t="s">
        <v>92</v>
      </c>
      <c r="C3901" s="15">
        <f>INDEX(装备!G:G,MATCH(属性!A3901,装备!A:A,0))</f>
        <v>16</v>
      </c>
      <c r="D3901" s="15" t="str">
        <f>INDEX(装备!E:E,MATCH(属性!A3901,装备!A:A,0))</f>
        <v>armour</v>
      </c>
      <c r="E3901" s="14">
        <v>59</v>
      </c>
      <c r="F3901" s="17">
        <f>INT((VLOOKUP($C3901,装备数值,2,0)+VLOOKUP($C3901,装备数值,5,0)*($E3901-1))*VLOOKUP($D3901,系数!$K$2:$O$7,2,0))</f>
        <v>3900</v>
      </c>
      <c r="G3901" s="17">
        <f>INT((VLOOKUP($C3901,装备数值,3,0)+VLOOKUP($C3901,装备数值,6,0)*($E3901-1))*VLOOKUP($D3901,系数!$K$2:$O$7,3,0))</f>
        <v>0</v>
      </c>
      <c r="H3901" s="17">
        <f t="shared" si="121"/>
        <v>0</v>
      </c>
      <c r="I3901" s="17">
        <f>INT((VLOOKUP($C3901,装备数值,4,0)+VLOOKUP($C3901,装备数值,7,0)*($E3901-1))*VLOOKUP($D3901,系数!$K$2:$O$7,4,0))</f>
        <v>0</v>
      </c>
      <c r="J3901" s="17">
        <f>INT((VLOOKUP($C3901,装备数值,4,0)+VLOOKUP($C3901,装备数值,7,0)*($E3901-1))*VLOOKUP($D3901,系数!$K$2:$O$7,5,0))</f>
        <v>0</v>
      </c>
      <c r="K3901" s="17">
        <f>INT(VLOOKUP(E3901,强化金币,2,1)*VLOOKUP(INDEX(装备!F:F,MATCH(属性!A3901,装备!A:A,0)),系数!$K$12:$M$15,3,0))</f>
        <v>50000</v>
      </c>
      <c r="L3901" s="17"/>
      <c r="M3901" s="17"/>
      <c r="N3901" s="17"/>
      <c r="O3901" s="17">
        <f>IF(E3901=1,"",VLOOKUP(E3901,系数!$S$2:$AB$12,MATCH(属性!C3901,评级,0),1))</f>
        <v>60</v>
      </c>
    </row>
    <row r="3902" spans="1:15" ht="17.25" thickBot="1" x14ac:dyDescent="0.4">
      <c r="A3902" s="17">
        <f t="shared" si="122"/>
        <v>7100033</v>
      </c>
      <c r="B3902" s="17" t="s">
        <v>92</v>
      </c>
      <c r="C3902" s="15">
        <f>INDEX(装备!G:G,MATCH(属性!A3902,装备!A:A,0))</f>
        <v>16</v>
      </c>
      <c r="D3902" s="15" t="str">
        <f>INDEX(装备!E:E,MATCH(属性!A3902,装备!A:A,0))</f>
        <v>armour</v>
      </c>
      <c r="E3902" s="14">
        <v>60</v>
      </c>
      <c r="F3902" s="17">
        <f>INT((VLOOKUP($C3902,装备数值,2,0)+VLOOKUP($C3902,装备数值,5,0)*($E3902-1))*VLOOKUP($D3902,系数!$K$2:$O$7,2,0))</f>
        <v>3950</v>
      </c>
      <c r="G3902" s="17">
        <f>INT((VLOOKUP($C3902,装备数值,3,0)+VLOOKUP($C3902,装备数值,6,0)*($E3902-1))*VLOOKUP($D3902,系数!$K$2:$O$7,3,0))</f>
        <v>0</v>
      </c>
      <c r="H3902" s="17">
        <f t="shared" si="121"/>
        <v>0</v>
      </c>
      <c r="I3902" s="17">
        <f>INT((VLOOKUP($C3902,装备数值,4,0)+VLOOKUP($C3902,装备数值,7,0)*($E3902-1))*VLOOKUP($D3902,系数!$K$2:$O$7,4,0))</f>
        <v>0</v>
      </c>
      <c r="J3902" s="17">
        <f>INT((VLOOKUP($C3902,装备数值,4,0)+VLOOKUP($C3902,装备数值,7,0)*($E3902-1))*VLOOKUP($D3902,系数!$K$2:$O$7,5,0))</f>
        <v>0</v>
      </c>
      <c r="K3902" s="17">
        <f>INT(VLOOKUP(E3902,强化金币,2,1)*VLOOKUP(INDEX(装备!F:F,MATCH(属性!A3902,装备!A:A,0)),系数!$K$12:$M$15,3,0))</f>
        <v>52500</v>
      </c>
      <c r="L3902" s="17"/>
      <c r="M3902" s="17"/>
      <c r="N3902" s="17"/>
      <c r="O3902" s="17">
        <f>IF(E3902=1,"",VLOOKUP(E3902,系数!$S$2:$AB$12,MATCH(属性!C3902,评级,0),1))</f>
        <v>70</v>
      </c>
    </row>
    <row r="3903" spans="1:15" ht="17.25" thickBot="1" x14ac:dyDescent="0.4">
      <c r="A3903" s="17">
        <f t="shared" si="122"/>
        <v>7100033</v>
      </c>
      <c r="B3903" s="17" t="s">
        <v>92</v>
      </c>
      <c r="C3903" s="15">
        <f>INDEX(装备!G:G,MATCH(属性!A3903,装备!A:A,0))</f>
        <v>16</v>
      </c>
      <c r="D3903" s="15" t="str">
        <f>INDEX(装备!E:E,MATCH(属性!A3903,装备!A:A,0))</f>
        <v>armour</v>
      </c>
      <c r="E3903" s="14">
        <v>61</v>
      </c>
      <c r="F3903" s="17">
        <f>INT((VLOOKUP($C3903,装备数值,2,0)+VLOOKUP($C3903,装备数值,5,0)*($E3903-1))*VLOOKUP($D3903,系数!$K$2:$O$7,2,0))</f>
        <v>4000</v>
      </c>
      <c r="G3903" s="17">
        <f>INT((VLOOKUP($C3903,装备数值,3,0)+VLOOKUP($C3903,装备数值,6,0)*($E3903-1))*VLOOKUP($D3903,系数!$K$2:$O$7,3,0))</f>
        <v>0</v>
      </c>
      <c r="H3903" s="17">
        <f t="shared" si="121"/>
        <v>0</v>
      </c>
      <c r="I3903" s="17">
        <f>INT((VLOOKUP($C3903,装备数值,4,0)+VLOOKUP($C3903,装备数值,7,0)*($E3903-1))*VLOOKUP($D3903,系数!$K$2:$O$7,4,0))</f>
        <v>0</v>
      </c>
      <c r="J3903" s="17">
        <f>INT((VLOOKUP($C3903,装备数值,4,0)+VLOOKUP($C3903,装备数值,7,0)*($E3903-1))*VLOOKUP($D3903,系数!$K$2:$O$7,5,0))</f>
        <v>0</v>
      </c>
      <c r="K3903" s="17">
        <f>INT(VLOOKUP(E3903,强化金币,2,1)*VLOOKUP(INDEX(装备!F:F,MATCH(属性!A3903,装备!A:A,0)),系数!$K$12:$M$15,3,0))</f>
        <v>55000</v>
      </c>
      <c r="L3903" s="17"/>
      <c r="M3903" s="17"/>
      <c r="N3903" s="17"/>
      <c r="O3903" s="17">
        <f>IF(E3903=1,"",VLOOKUP(E3903,系数!$S$2:$AB$12,MATCH(属性!C3903,评级,0),1))</f>
        <v>70</v>
      </c>
    </row>
    <row r="3904" spans="1:15" ht="17.25" thickBot="1" x14ac:dyDescent="0.4">
      <c r="A3904" s="17">
        <f t="shared" si="122"/>
        <v>7100033</v>
      </c>
      <c r="B3904" s="17" t="s">
        <v>92</v>
      </c>
      <c r="C3904" s="15">
        <f>INDEX(装备!G:G,MATCH(属性!A3904,装备!A:A,0))</f>
        <v>16</v>
      </c>
      <c r="D3904" s="15" t="str">
        <f>INDEX(装备!E:E,MATCH(属性!A3904,装备!A:A,0))</f>
        <v>armour</v>
      </c>
      <c r="E3904" s="14">
        <v>62</v>
      </c>
      <c r="F3904" s="17">
        <f>INT((VLOOKUP($C3904,装备数值,2,0)+VLOOKUP($C3904,装备数值,5,0)*($E3904-1))*VLOOKUP($D3904,系数!$K$2:$O$7,2,0))</f>
        <v>4050</v>
      </c>
      <c r="G3904" s="17">
        <f>INT((VLOOKUP($C3904,装备数值,3,0)+VLOOKUP($C3904,装备数值,6,0)*($E3904-1))*VLOOKUP($D3904,系数!$K$2:$O$7,3,0))</f>
        <v>0</v>
      </c>
      <c r="H3904" s="17">
        <f t="shared" si="121"/>
        <v>0</v>
      </c>
      <c r="I3904" s="17">
        <f>INT((VLOOKUP($C3904,装备数值,4,0)+VLOOKUP($C3904,装备数值,7,0)*($E3904-1))*VLOOKUP($D3904,系数!$K$2:$O$7,4,0))</f>
        <v>0</v>
      </c>
      <c r="J3904" s="17">
        <f>INT((VLOOKUP($C3904,装备数值,4,0)+VLOOKUP($C3904,装备数值,7,0)*($E3904-1))*VLOOKUP($D3904,系数!$K$2:$O$7,5,0))</f>
        <v>0</v>
      </c>
      <c r="K3904" s="17">
        <f>INT(VLOOKUP(E3904,强化金币,2,1)*VLOOKUP(INDEX(装备!F:F,MATCH(属性!A3904,装备!A:A,0)),系数!$K$12:$M$15,3,0))</f>
        <v>57500</v>
      </c>
      <c r="L3904" s="17"/>
      <c r="M3904" s="17"/>
      <c r="N3904" s="17"/>
      <c r="O3904" s="17">
        <f>IF(E3904=1,"",VLOOKUP(E3904,系数!$S$2:$AB$12,MATCH(属性!C3904,评级,0),1))</f>
        <v>70</v>
      </c>
    </row>
    <row r="3905" spans="1:15" ht="17.25" thickBot="1" x14ac:dyDescent="0.4">
      <c r="A3905" s="17">
        <f t="shared" si="122"/>
        <v>7100033</v>
      </c>
      <c r="B3905" s="17" t="s">
        <v>92</v>
      </c>
      <c r="C3905" s="15">
        <f>INDEX(装备!G:G,MATCH(属性!A3905,装备!A:A,0))</f>
        <v>16</v>
      </c>
      <c r="D3905" s="15" t="str">
        <f>INDEX(装备!E:E,MATCH(属性!A3905,装备!A:A,0))</f>
        <v>armour</v>
      </c>
      <c r="E3905" s="14">
        <v>63</v>
      </c>
      <c r="F3905" s="17">
        <f>INT((VLOOKUP($C3905,装备数值,2,0)+VLOOKUP($C3905,装备数值,5,0)*($E3905-1))*VLOOKUP($D3905,系数!$K$2:$O$7,2,0))</f>
        <v>4100</v>
      </c>
      <c r="G3905" s="17">
        <f>INT((VLOOKUP($C3905,装备数值,3,0)+VLOOKUP($C3905,装备数值,6,0)*($E3905-1))*VLOOKUP($D3905,系数!$K$2:$O$7,3,0))</f>
        <v>0</v>
      </c>
      <c r="H3905" s="17">
        <f t="shared" si="121"/>
        <v>0</v>
      </c>
      <c r="I3905" s="17">
        <f>INT((VLOOKUP($C3905,装备数值,4,0)+VLOOKUP($C3905,装备数值,7,0)*($E3905-1))*VLOOKUP($D3905,系数!$K$2:$O$7,4,0))</f>
        <v>0</v>
      </c>
      <c r="J3905" s="17">
        <f>INT((VLOOKUP($C3905,装备数值,4,0)+VLOOKUP($C3905,装备数值,7,0)*($E3905-1))*VLOOKUP($D3905,系数!$K$2:$O$7,5,0))</f>
        <v>0</v>
      </c>
      <c r="K3905" s="17">
        <f>INT(VLOOKUP(E3905,强化金币,2,1)*VLOOKUP(INDEX(装备!F:F,MATCH(属性!A3905,装备!A:A,0)),系数!$K$12:$M$15,3,0))</f>
        <v>60000</v>
      </c>
      <c r="L3905" s="17"/>
      <c r="M3905" s="17"/>
      <c r="N3905" s="17"/>
      <c r="O3905" s="17">
        <f>IF(E3905=1,"",VLOOKUP(E3905,系数!$S$2:$AB$12,MATCH(属性!C3905,评级,0),1))</f>
        <v>70</v>
      </c>
    </row>
    <row r="3906" spans="1:15" ht="17.25" thickBot="1" x14ac:dyDescent="0.4">
      <c r="A3906" s="17">
        <f t="shared" si="122"/>
        <v>7100033</v>
      </c>
      <c r="B3906" s="17" t="s">
        <v>92</v>
      </c>
      <c r="C3906" s="15">
        <f>INDEX(装备!G:G,MATCH(属性!A3906,装备!A:A,0))</f>
        <v>16</v>
      </c>
      <c r="D3906" s="15" t="str">
        <f>INDEX(装备!E:E,MATCH(属性!A3906,装备!A:A,0))</f>
        <v>armour</v>
      </c>
      <c r="E3906" s="14">
        <v>64</v>
      </c>
      <c r="F3906" s="17">
        <f>INT((VLOOKUP($C3906,装备数值,2,0)+VLOOKUP($C3906,装备数值,5,0)*($E3906-1))*VLOOKUP($D3906,系数!$K$2:$O$7,2,0))</f>
        <v>4150</v>
      </c>
      <c r="G3906" s="17">
        <f>INT((VLOOKUP($C3906,装备数值,3,0)+VLOOKUP($C3906,装备数值,6,0)*($E3906-1))*VLOOKUP($D3906,系数!$K$2:$O$7,3,0))</f>
        <v>0</v>
      </c>
      <c r="H3906" s="17">
        <f t="shared" si="121"/>
        <v>0</v>
      </c>
      <c r="I3906" s="17">
        <f>INT((VLOOKUP($C3906,装备数值,4,0)+VLOOKUP($C3906,装备数值,7,0)*($E3906-1))*VLOOKUP($D3906,系数!$K$2:$O$7,4,0))</f>
        <v>0</v>
      </c>
      <c r="J3906" s="17">
        <f>INT((VLOOKUP($C3906,装备数值,4,0)+VLOOKUP($C3906,装备数值,7,0)*($E3906-1))*VLOOKUP($D3906,系数!$K$2:$O$7,5,0))</f>
        <v>0</v>
      </c>
      <c r="K3906" s="17">
        <f>INT(VLOOKUP(E3906,强化金币,2,1)*VLOOKUP(INDEX(装备!F:F,MATCH(属性!A3906,装备!A:A,0)),系数!$K$12:$M$15,3,0))</f>
        <v>62500</v>
      </c>
      <c r="L3906" s="17"/>
      <c r="M3906" s="17"/>
      <c r="N3906" s="17"/>
      <c r="O3906" s="17">
        <f>IF(E3906=1,"",VLOOKUP(E3906,系数!$S$2:$AB$12,MATCH(属性!C3906,评级,0),1))</f>
        <v>70</v>
      </c>
    </row>
    <row r="3907" spans="1:15" ht="17.25" thickBot="1" x14ac:dyDescent="0.4">
      <c r="A3907" s="17">
        <f t="shared" si="122"/>
        <v>7100033</v>
      </c>
      <c r="B3907" s="17" t="s">
        <v>92</v>
      </c>
      <c r="C3907" s="15">
        <f>INDEX(装备!G:G,MATCH(属性!A3907,装备!A:A,0))</f>
        <v>16</v>
      </c>
      <c r="D3907" s="15" t="str">
        <f>INDEX(装备!E:E,MATCH(属性!A3907,装备!A:A,0))</f>
        <v>armour</v>
      </c>
      <c r="E3907" s="14">
        <v>65</v>
      </c>
      <c r="F3907" s="17">
        <f>INT((VLOOKUP($C3907,装备数值,2,0)+VLOOKUP($C3907,装备数值,5,0)*($E3907-1))*VLOOKUP($D3907,系数!$K$2:$O$7,2,0))</f>
        <v>4200</v>
      </c>
      <c r="G3907" s="17">
        <f>INT((VLOOKUP($C3907,装备数值,3,0)+VLOOKUP($C3907,装备数值,6,0)*($E3907-1))*VLOOKUP($D3907,系数!$K$2:$O$7,3,0))</f>
        <v>0</v>
      </c>
      <c r="H3907" s="17">
        <f t="shared" si="121"/>
        <v>0</v>
      </c>
      <c r="I3907" s="17">
        <f>INT((VLOOKUP($C3907,装备数值,4,0)+VLOOKUP($C3907,装备数值,7,0)*($E3907-1))*VLOOKUP($D3907,系数!$K$2:$O$7,4,0))</f>
        <v>0</v>
      </c>
      <c r="J3907" s="17">
        <f>INT((VLOOKUP($C3907,装备数值,4,0)+VLOOKUP($C3907,装备数值,7,0)*($E3907-1))*VLOOKUP($D3907,系数!$K$2:$O$7,5,0))</f>
        <v>0</v>
      </c>
      <c r="K3907" s="17">
        <f>INT(VLOOKUP(E3907,强化金币,2,1)*VLOOKUP(INDEX(装备!F:F,MATCH(属性!A3907,装备!A:A,0)),系数!$K$12:$M$15,3,0))</f>
        <v>65000</v>
      </c>
      <c r="L3907" s="17"/>
      <c r="M3907" s="17"/>
      <c r="N3907" s="17"/>
      <c r="O3907" s="17">
        <f>IF(E3907=1,"",VLOOKUP(E3907,系数!$S$2:$AB$12,MATCH(属性!C3907,评级,0),1))</f>
        <v>70</v>
      </c>
    </row>
    <row r="3908" spans="1:15" ht="17.25" thickBot="1" x14ac:dyDescent="0.4">
      <c r="A3908" s="17">
        <f t="shared" si="122"/>
        <v>7100033</v>
      </c>
      <c r="B3908" s="17" t="s">
        <v>92</v>
      </c>
      <c r="C3908" s="15">
        <f>INDEX(装备!G:G,MATCH(属性!A3908,装备!A:A,0))</f>
        <v>16</v>
      </c>
      <c r="D3908" s="15" t="str">
        <f>INDEX(装备!E:E,MATCH(属性!A3908,装备!A:A,0))</f>
        <v>armour</v>
      </c>
      <c r="E3908" s="14">
        <v>66</v>
      </c>
      <c r="F3908" s="17">
        <f>INT((VLOOKUP($C3908,装备数值,2,0)+VLOOKUP($C3908,装备数值,5,0)*($E3908-1))*VLOOKUP($D3908,系数!$K$2:$O$7,2,0))</f>
        <v>4250</v>
      </c>
      <c r="G3908" s="17">
        <f>INT((VLOOKUP($C3908,装备数值,3,0)+VLOOKUP($C3908,装备数值,6,0)*($E3908-1))*VLOOKUP($D3908,系数!$K$2:$O$7,3,0))</f>
        <v>0</v>
      </c>
      <c r="H3908" s="17">
        <f t="shared" ref="H3908:H3971" si="123">G3908</f>
        <v>0</v>
      </c>
      <c r="I3908" s="17">
        <f>INT((VLOOKUP($C3908,装备数值,4,0)+VLOOKUP($C3908,装备数值,7,0)*($E3908-1))*VLOOKUP($D3908,系数!$K$2:$O$7,4,0))</f>
        <v>0</v>
      </c>
      <c r="J3908" s="17">
        <f>INT((VLOOKUP($C3908,装备数值,4,0)+VLOOKUP($C3908,装备数值,7,0)*($E3908-1))*VLOOKUP($D3908,系数!$K$2:$O$7,5,0))</f>
        <v>0</v>
      </c>
      <c r="K3908" s="17">
        <f>INT(VLOOKUP(E3908,强化金币,2,1)*VLOOKUP(INDEX(装备!F:F,MATCH(属性!A3908,装备!A:A,0)),系数!$K$12:$M$15,3,0))</f>
        <v>67500</v>
      </c>
      <c r="L3908" s="17"/>
      <c r="M3908" s="17"/>
      <c r="N3908" s="17"/>
      <c r="O3908" s="17">
        <f>IF(E3908=1,"",VLOOKUP(E3908,系数!$S$2:$AB$12,MATCH(属性!C3908,评级,0),1))</f>
        <v>70</v>
      </c>
    </row>
    <row r="3909" spans="1:15" ht="17.25" thickBot="1" x14ac:dyDescent="0.4">
      <c r="A3909" s="17">
        <f t="shared" si="122"/>
        <v>7100033</v>
      </c>
      <c r="B3909" s="17" t="s">
        <v>92</v>
      </c>
      <c r="C3909" s="15">
        <f>INDEX(装备!G:G,MATCH(属性!A3909,装备!A:A,0))</f>
        <v>16</v>
      </c>
      <c r="D3909" s="15" t="str">
        <f>INDEX(装备!E:E,MATCH(属性!A3909,装备!A:A,0))</f>
        <v>armour</v>
      </c>
      <c r="E3909" s="14">
        <v>67</v>
      </c>
      <c r="F3909" s="17">
        <f>INT((VLOOKUP($C3909,装备数值,2,0)+VLOOKUP($C3909,装备数值,5,0)*($E3909-1))*VLOOKUP($D3909,系数!$K$2:$O$7,2,0))</f>
        <v>4300</v>
      </c>
      <c r="G3909" s="17">
        <f>INT((VLOOKUP($C3909,装备数值,3,0)+VLOOKUP($C3909,装备数值,6,0)*($E3909-1))*VLOOKUP($D3909,系数!$K$2:$O$7,3,0))</f>
        <v>0</v>
      </c>
      <c r="H3909" s="17">
        <f t="shared" si="123"/>
        <v>0</v>
      </c>
      <c r="I3909" s="17">
        <f>INT((VLOOKUP($C3909,装备数值,4,0)+VLOOKUP($C3909,装备数值,7,0)*($E3909-1))*VLOOKUP($D3909,系数!$K$2:$O$7,4,0))</f>
        <v>0</v>
      </c>
      <c r="J3909" s="17">
        <f>INT((VLOOKUP($C3909,装备数值,4,0)+VLOOKUP($C3909,装备数值,7,0)*($E3909-1))*VLOOKUP($D3909,系数!$K$2:$O$7,5,0))</f>
        <v>0</v>
      </c>
      <c r="K3909" s="17">
        <f>INT(VLOOKUP(E3909,强化金币,2,1)*VLOOKUP(INDEX(装备!F:F,MATCH(属性!A3909,装备!A:A,0)),系数!$K$12:$M$15,3,0))</f>
        <v>70000</v>
      </c>
      <c r="L3909" s="17"/>
      <c r="M3909" s="17"/>
      <c r="N3909" s="17"/>
      <c r="O3909" s="17">
        <f>IF(E3909=1,"",VLOOKUP(E3909,系数!$S$2:$AB$12,MATCH(属性!C3909,评级,0),1))</f>
        <v>70</v>
      </c>
    </row>
    <row r="3910" spans="1:15" ht="17.25" thickBot="1" x14ac:dyDescent="0.4">
      <c r="A3910" s="17">
        <f t="shared" si="122"/>
        <v>7100033</v>
      </c>
      <c r="B3910" s="17" t="s">
        <v>92</v>
      </c>
      <c r="C3910" s="15">
        <f>INDEX(装备!G:G,MATCH(属性!A3910,装备!A:A,0))</f>
        <v>16</v>
      </c>
      <c r="D3910" s="15" t="str">
        <f>INDEX(装备!E:E,MATCH(属性!A3910,装备!A:A,0))</f>
        <v>armour</v>
      </c>
      <c r="E3910" s="14">
        <v>68</v>
      </c>
      <c r="F3910" s="17">
        <f>INT((VLOOKUP($C3910,装备数值,2,0)+VLOOKUP($C3910,装备数值,5,0)*($E3910-1))*VLOOKUP($D3910,系数!$K$2:$O$7,2,0))</f>
        <v>4350</v>
      </c>
      <c r="G3910" s="17">
        <f>INT((VLOOKUP($C3910,装备数值,3,0)+VLOOKUP($C3910,装备数值,6,0)*($E3910-1))*VLOOKUP($D3910,系数!$K$2:$O$7,3,0))</f>
        <v>0</v>
      </c>
      <c r="H3910" s="17">
        <f t="shared" si="123"/>
        <v>0</v>
      </c>
      <c r="I3910" s="17">
        <f>INT((VLOOKUP($C3910,装备数值,4,0)+VLOOKUP($C3910,装备数值,7,0)*($E3910-1))*VLOOKUP($D3910,系数!$K$2:$O$7,4,0))</f>
        <v>0</v>
      </c>
      <c r="J3910" s="17">
        <f>INT((VLOOKUP($C3910,装备数值,4,0)+VLOOKUP($C3910,装备数值,7,0)*($E3910-1))*VLOOKUP($D3910,系数!$K$2:$O$7,5,0))</f>
        <v>0</v>
      </c>
      <c r="K3910" s="17">
        <f>INT(VLOOKUP(E3910,强化金币,2,1)*VLOOKUP(INDEX(装备!F:F,MATCH(属性!A3910,装备!A:A,0)),系数!$K$12:$M$15,3,0))</f>
        <v>72500</v>
      </c>
      <c r="L3910" s="17"/>
      <c r="M3910" s="17"/>
      <c r="N3910" s="17"/>
      <c r="O3910" s="17">
        <f>IF(E3910=1,"",VLOOKUP(E3910,系数!$S$2:$AB$12,MATCH(属性!C3910,评级,0),1))</f>
        <v>70</v>
      </c>
    </row>
    <row r="3911" spans="1:15" ht="17.25" thickBot="1" x14ac:dyDescent="0.4">
      <c r="A3911" s="17">
        <f t="shared" si="122"/>
        <v>7100033</v>
      </c>
      <c r="B3911" s="17" t="s">
        <v>92</v>
      </c>
      <c r="C3911" s="15">
        <f>INDEX(装备!G:G,MATCH(属性!A3911,装备!A:A,0))</f>
        <v>16</v>
      </c>
      <c r="D3911" s="15" t="str">
        <f>INDEX(装备!E:E,MATCH(属性!A3911,装备!A:A,0))</f>
        <v>armour</v>
      </c>
      <c r="E3911" s="14">
        <v>69</v>
      </c>
      <c r="F3911" s="17">
        <f>INT((VLOOKUP($C3911,装备数值,2,0)+VLOOKUP($C3911,装备数值,5,0)*($E3911-1))*VLOOKUP($D3911,系数!$K$2:$O$7,2,0))</f>
        <v>4400</v>
      </c>
      <c r="G3911" s="17">
        <f>INT((VLOOKUP($C3911,装备数值,3,0)+VLOOKUP($C3911,装备数值,6,0)*($E3911-1))*VLOOKUP($D3911,系数!$K$2:$O$7,3,0))</f>
        <v>0</v>
      </c>
      <c r="H3911" s="17">
        <f t="shared" si="123"/>
        <v>0</v>
      </c>
      <c r="I3911" s="17">
        <f>INT((VLOOKUP($C3911,装备数值,4,0)+VLOOKUP($C3911,装备数值,7,0)*($E3911-1))*VLOOKUP($D3911,系数!$K$2:$O$7,4,0))</f>
        <v>0</v>
      </c>
      <c r="J3911" s="17">
        <f>INT((VLOOKUP($C3911,装备数值,4,0)+VLOOKUP($C3911,装备数值,7,0)*($E3911-1))*VLOOKUP($D3911,系数!$K$2:$O$7,5,0))</f>
        <v>0</v>
      </c>
      <c r="K3911" s="17">
        <f>INT(VLOOKUP(E3911,强化金币,2,1)*VLOOKUP(INDEX(装备!F:F,MATCH(属性!A3911,装备!A:A,0)),系数!$K$12:$M$15,3,0))</f>
        <v>75000</v>
      </c>
      <c r="L3911" s="17"/>
      <c r="M3911" s="17"/>
      <c r="N3911" s="17"/>
      <c r="O3911" s="17">
        <f>IF(E3911=1,"",VLOOKUP(E3911,系数!$S$2:$AB$12,MATCH(属性!C3911,评级,0),1))</f>
        <v>70</v>
      </c>
    </row>
    <row r="3912" spans="1:15" ht="17.25" thickBot="1" x14ac:dyDescent="0.4">
      <c r="A3912" s="17">
        <f t="shared" si="122"/>
        <v>7100033</v>
      </c>
      <c r="B3912" s="17" t="s">
        <v>92</v>
      </c>
      <c r="C3912" s="15">
        <f>INDEX(装备!G:G,MATCH(属性!A3912,装备!A:A,0))</f>
        <v>16</v>
      </c>
      <c r="D3912" s="15" t="str">
        <f>INDEX(装备!E:E,MATCH(属性!A3912,装备!A:A,0))</f>
        <v>armour</v>
      </c>
      <c r="E3912" s="14">
        <v>70</v>
      </c>
      <c r="F3912" s="17">
        <f>INT((VLOOKUP($C3912,装备数值,2,0)+VLOOKUP($C3912,装备数值,5,0)*($E3912-1))*VLOOKUP($D3912,系数!$K$2:$O$7,2,0))</f>
        <v>4450</v>
      </c>
      <c r="G3912" s="17">
        <f>INT((VLOOKUP($C3912,装备数值,3,0)+VLOOKUP($C3912,装备数值,6,0)*($E3912-1))*VLOOKUP($D3912,系数!$K$2:$O$7,3,0))</f>
        <v>0</v>
      </c>
      <c r="H3912" s="17">
        <f t="shared" si="123"/>
        <v>0</v>
      </c>
      <c r="I3912" s="17">
        <f>INT((VLOOKUP($C3912,装备数值,4,0)+VLOOKUP($C3912,装备数值,7,0)*($E3912-1))*VLOOKUP($D3912,系数!$K$2:$O$7,4,0))</f>
        <v>0</v>
      </c>
      <c r="J3912" s="17">
        <f>INT((VLOOKUP($C3912,装备数值,4,0)+VLOOKUP($C3912,装备数值,7,0)*($E3912-1))*VLOOKUP($D3912,系数!$K$2:$O$7,5,0))</f>
        <v>0</v>
      </c>
      <c r="K3912" s="17">
        <f>INT(VLOOKUP(E3912,强化金币,2,1)*VLOOKUP(INDEX(装备!F:F,MATCH(属性!A3912,装备!A:A,0)),系数!$K$12:$M$15,3,0))</f>
        <v>77500</v>
      </c>
      <c r="L3912" s="17"/>
      <c r="M3912" s="17"/>
      <c r="N3912" s="17"/>
      <c r="O3912" s="17">
        <f>IF(E3912=1,"",VLOOKUP(E3912,系数!$S$2:$AB$12,MATCH(属性!C3912,评级,0),1))</f>
        <v>80</v>
      </c>
    </row>
    <row r="3913" spans="1:15" ht="17.25" thickBot="1" x14ac:dyDescent="0.4">
      <c r="A3913" s="17">
        <f t="shared" si="122"/>
        <v>7100033</v>
      </c>
      <c r="B3913" s="17" t="s">
        <v>92</v>
      </c>
      <c r="C3913" s="15">
        <f>INDEX(装备!G:G,MATCH(属性!A3913,装备!A:A,0))</f>
        <v>16</v>
      </c>
      <c r="D3913" s="15" t="str">
        <f>INDEX(装备!E:E,MATCH(属性!A3913,装备!A:A,0))</f>
        <v>armour</v>
      </c>
      <c r="E3913" s="14">
        <v>71</v>
      </c>
      <c r="F3913" s="17">
        <f>INT((VLOOKUP($C3913,装备数值,2,0)+VLOOKUP($C3913,装备数值,5,0)*($E3913-1))*VLOOKUP($D3913,系数!$K$2:$O$7,2,0))</f>
        <v>4500</v>
      </c>
      <c r="G3913" s="17">
        <f>INT((VLOOKUP($C3913,装备数值,3,0)+VLOOKUP($C3913,装备数值,6,0)*($E3913-1))*VLOOKUP($D3913,系数!$K$2:$O$7,3,0))</f>
        <v>0</v>
      </c>
      <c r="H3913" s="17">
        <f t="shared" si="123"/>
        <v>0</v>
      </c>
      <c r="I3913" s="17">
        <f>INT((VLOOKUP($C3913,装备数值,4,0)+VLOOKUP($C3913,装备数值,7,0)*($E3913-1))*VLOOKUP($D3913,系数!$K$2:$O$7,4,0))</f>
        <v>0</v>
      </c>
      <c r="J3913" s="17">
        <f>INT((VLOOKUP($C3913,装备数值,4,0)+VLOOKUP($C3913,装备数值,7,0)*($E3913-1))*VLOOKUP($D3913,系数!$K$2:$O$7,5,0))</f>
        <v>0</v>
      </c>
      <c r="K3913" s="17">
        <f>INT(VLOOKUP(E3913,强化金币,2,1)*VLOOKUP(INDEX(装备!F:F,MATCH(属性!A3913,装备!A:A,0)),系数!$K$12:$M$15,3,0))</f>
        <v>80000</v>
      </c>
      <c r="L3913" s="17"/>
      <c r="M3913" s="17"/>
      <c r="N3913" s="17"/>
      <c r="O3913" s="17">
        <f>IF(E3913=1,"",VLOOKUP(E3913,系数!$S$2:$AB$12,MATCH(属性!C3913,评级,0),1))</f>
        <v>80</v>
      </c>
    </row>
    <row r="3914" spans="1:15" ht="17.25" thickBot="1" x14ac:dyDescent="0.4">
      <c r="A3914" s="17">
        <f t="shared" si="122"/>
        <v>7100033</v>
      </c>
      <c r="B3914" s="17" t="s">
        <v>92</v>
      </c>
      <c r="C3914" s="15">
        <f>INDEX(装备!G:G,MATCH(属性!A3914,装备!A:A,0))</f>
        <v>16</v>
      </c>
      <c r="D3914" s="15" t="str">
        <f>INDEX(装备!E:E,MATCH(属性!A3914,装备!A:A,0))</f>
        <v>armour</v>
      </c>
      <c r="E3914" s="14">
        <v>72</v>
      </c>
      <c r="F3914" s="17">
        <f>INT((VLOOKUP($C3914,装备数值,2,0)+VLOOKUP($C3914,装备数值,5,0)*($E3914-1))*VLOOKUP($D3914,系数!$K$2:$O$7,2,0))</f>
        <v>4550</v>
      </c>
      <c r="G3914" s="17">
        <f>INT((VLOOKUP($C3914,装备数值,3,0)+VLOOKUP($C3914,装备数值,6,0)*($E3914-1))*VLOOKUP($D3914,系数!$K$2:$O$7,3,0))</f>
        <v>0</v>
      </c>
      <c r="H3914" s="17">
        <f t="shared" si="123"/>
        <v>0</v>
      </c>
      <c r="I3914" s="17">
        <f>INT((VLOOKUP($C3914,装备数值,4,0)+VLOOKUP($C3914,装备数值,7,0)*($E3914-1))*VLOOKUP($D3914,系数!$K$2:$O$7,4,0))</f>
        <v>0</v>
      </c>
      <c r="J3914" s="17">
        <f>INT((VLOOKUP($C3914,装备数值,4,0)+VLOOKUP($C3914,装备数值,7,0)*($E3914-1))*VLOOKUP($D3914,系数!$K$2:$O$7,5,0))</f>
        <v>0</v>
      </c>
      <c r="K3914" s="17">
        <f>INT(VLOOKUP(E3914,强化金币,2,1)*VLOOKUP(INDEX(装备!F:F,MATCH(属性!A3914,装备!A:A,0)),系数!$K$12:$M$15,3,0))</f>
        <v>82500</v>
      </c>
      <c r="L3914" s="17"/>
      <c r="M3914" s="17"/>
      <c r="N3914" s="17"/>
      <c r="O3914" s="17">
        <f>IF(E3914=1,"",VLOOKUP(E3914,系数!$S$2:$AB$12,MATCH(属性!C3914,评级,0),1))</f>
        <v>80</v>
      </c>
    </row>
    <row r="3915" spans="1:15" ht="17.25" thickBot="1" x14ac:dyDescent="0.4">
      <c r="A3915" s="17">
        <f t="shared" si="122"/>
        <v>7100033</v>
      </c>
      <c r="B3915" s="17" t="s">
        <v>92</v>
      </c>
      <c r="C3915" s="15">
        <f>INDEX(装备!G:G,MATCH(属性!A3915,装备!A:A,0))</f>
        <v>16</v>
      </c>
      <c r="D3915" s="15" t="str">
        <f>INDEX(装备!E:E,MATCH(属性!A3915,装备!A:A,0))</f>
        <v>armour</v>
      </c>
      <c r="E3915" s="14">
        <v>73</v>
      </c>
      <c r="F3915" s="17">
        <f>INT((VLOOKUP($C3915,装备数值,2,0)+VLOOKUP($C3915,装备数值,5,0)*($E3915-1))*VLOOKUP($D3915,系数!$K$2:$O$7,2,0))</f>
        <v>4600</v>
      </c>
      <c r="G3915" s="17">
        <f>INT((VLOOKUP($C3915,装备数值,3,0)+VLOOKUP($C3915,装备数值,6,0)*($E3915-1))*VLOOKUP($D3915,系数!$K$2:$O$7,3,0))</f>
        <v>0</v>
      </c>
      <c r="H3915" s="17">
        <f t="shared" si="123"/>
        <v>0</v>
      </c>
      <c r="I3915" s="17">
        <f>INT((VLOOKUP($C3915,装备数值,4,0)+VLOOKUP($C3915,装备数值,7,0)*($E3915-1))*VLOOKUP($D3915,系数!$K$2:$O$7,4,0))</f>
        <v>0</v>
      </c>
      <c r="J3915" s="17">
        <f>INT((VLOOKUP($C3915,装备数值,4,0)+VLOOKUP($C3915,装备数值,7,0)*($E3915-1))*VLOOKUP($D3915,系数!$K$2:$O$7,5,0))</f>
        <v>0</v>
      </c>
      <c r="K3915" s="17">
        <f>INT(VLOOKUP(E3915,强化金币,2,1)*VLOOKUP(INDEX(装备!F:F,MATCH(属性!A3915,装备!A:A,0)),系数!$K$12:$M$15,3,0))</f>
        <v>85000</v>
      </c>
      <c r="L3915" s="17"/>
      <c r="M3915" s="17"/>
      <c r="N3915" s="17"/>
      <c r="O3915" s="17">
        <f>IF(E3915=1,"",VLOOKUP(E3915,系数!$S$2:$AB$12,MATCH(属性!C3915,评级,0),1))</f>
        <v>80</v>
      </c>
    </row>
    <row r="3916" spans="1:15" ht="17.25" thickBot="1" x14ac:dyDescent="0.4">
      <c r="A3916" s="17">
        <f t="shared" si="122"/>
        <v>7100033</v>
      </c>
      <c r="B3916" s="17" t="s">
        <v>92</v>
      </c>
      <c r="C3916" s="15">
        <f>INDEX(装备!G:G,MATCH(属性!A3916,装备!A:A,0))</f>
        <v>16</v>
      </c>
      <c r="D3916" s="15" t="str">
        <f>INDEX(装备!E:E,MATCH(属性!A3916,装备!A:A,0))</f>
        <v>armour</v>
      </c>
      <c r="E3916" s="14">
        <v>74</v>
      </c>
      <c r="F3916" s="17">
        <f>INT((VLOOKUP($C3916,装备数值,2,0)+VLOOKUP($C3916,装备数值,5,0)*($E3916-1))*VLOOKUP($D3916,系数!$K$2:$O$7,2,0))</f>
        <v>4650</v>
      </c>
      <c r="G3916" s="17">
        <f>INT((VLOOKUP($C3916,装备数值,3,0)+VLOOKUP($C3916,装备数值,6,0)*($E3916-1))*VLOOKUP($D3916,系数!$K$2:$O$7,3,0))</f>
        <v>0</v>
      </c>
      <c r="H3916" s="17">
        <f t="shared" si="123"/>
        <v>0</v>
      </c>
      <c r="I3916" s="17">
        <f>INT((VLOOKUP($C3916,装备数值,4,0)+VLOOKUP($C3916,装备数值,7,0)*($E3916-1))*VLOOKUP($D3916,系数!$K$2:$O$7,4,0))</f>
        <v>0</v>
      </c>
      <c r="J3916" s="17">
        <f>INT((VLOOKUP($C3916,装备数值,4,0)+VLOOKUP($C3916,装备数值,7,0)*($E3916-1))*VLOOKUP($D3916,系数!$K$2:$O$7,5,0))</f>
        <v>0</v>
      </c>
      <c r="K3916" s="17">
        <f>INT(VLOOKUP(E3916,强化金币,2,1)*VLOOKUP(INDEX(装备!F:F,MATCH(属性!A3916,装备!A:A,0)),系数!$K$12:$M$15,3,0))</f>
        <v>87500</v>
      </c>
      <c r="L3916" s="17"/>
      <c r="M3916" s="17"/>
      <c r="N3916" s="17"/>
      <c r="O3916" s="17">
        <f>IF(E3916=1,"",VLOOKUP(E3916,系数!$S$2:$AB$12,MATCH(属性!C3916,评级,0),1))</f>
        <v>80</v>
      </c>
    </row>
    <row r="3917" spans="1:15" ht="17.25" thickBot="1" x14ac:dyDescent="0.4">
      <c r="A3917" s="17">
        <f t="shared" si="122"/>
        <v>7100033</v>
      </c>
      <c r="B3917" s="17" t="s">
        <v>92</v>
      </c>
      <c r="C3917" s="15">
        <f>INDEX(装备!G:G,MATCH(属性!A3917,装备!A:A,0))</f>
        <v>16</v>
      </c>
      <c r="D3917" s="15" t="str">
        <f>INDEX(装备!E:E,MATCH(属性!A3917,装备!A:A,0))</f>
        <v>armour</v>
      </c>
      <c r="E3917" s="14">
        <v>75</v>
      </c>
      <c r="F3917" s="17">
        <f>INT((VLOOKUP($C3917,装备数值,2,0)+VLOOKUP($C3917,装备数值,5,0)*($E3917-1))*VLOOKUP($D3917,系数!$K$2:$O$7,2,0))</f>
        <v>4700</v>
      </c>
      <c r="G3917" s="17">
        <f>INT((VLOOKUP($C3917,装备数值,3,0)+VLOOKUP($C3917,装备数值,6,0)*($E3917-1))*VLOOKUP($D3917,系数!$K$2:$O$7,3,0))</f>
        <v>0</v>
      </c>
      <c r="H3917" s="17">
        <f t="shared" si="123"/>
        <v>0</v>
      </c>
      <c r="I3917" s="17">
        <f>INT((VLOOKUP($C3917,装备数值,4,0)+VLOOKUP($C3917,装备数值,7,0)*($E3917-1))*VLOOKUP($D3917,系数!$K$2:$O$7,4,0))</f>
        <v>0</v>
      </c>
      <c r="J3917" s="17">
        <f>INT((VLOOKUP($C3917,装备数值,4,0)+VLOOKUP($C3917,装备数值,7,0)*($E3917-1))*VLOOKUP($D3917,系数!$K$2:$O$7,5,0))</f>
        <v>0</v>
      </c>
      <c r="K3917" s="17">
        <f>INT(VLOOKUP(E3917,强化金币,2,1)*VLOOKUP(INDEX(装备!F:F,MATCH(属性!A3917,装备!A:A,0)),系数!$K$12:$M$15,3,0))</f>
        <v>90000</v>
      </c>
      <c r="L3917" s="17"/>
      <c r="M3917" s="17"/>
      <c r="N3917" s="17"/>
      <c r="O3917" s="17">
        <f>IF(E3917=1,"",VLOOKUP(E3917,系数!$S$2:$AB$12,MATCH(属性!C3917,评级,0),1))</f>
        <v>80</v>
      </c>
    </row>
    <row r="3918" spans="1:15" ht="17.25" thickBot="1" x14ac:dyDescent="0.4">
      <c r="A3918" s="17">
        <f t="shared" si="122"/>
        <v>7100033</v>
      </c>
      <c r="B3918" s="17" t="s">
        <v>92</v>
      </c>
      <c r="C3918" s="15">
        <f>INDEX(装备!G:G,MATCH(属性!A3918,装备!A:A,0))</f>
        <v>16</v>
      </c>
      <c r="D3918" s="15" t="str">
        <f>INDEX(装备!E:E,MATCH(属性!A3918,装备!A:A,0))</f>
        <v>armour</v>
      </c>
      <c r="E3918" s="14">
        <v>76</v>
      </c>
      <c r="F3918" s="17">
        <f>INT((VLOOKUP($C3918,装备数值,2,0)+VLOOKUP($C3918,装备数值,5,0)*($E3918-1))*VLOOKUP($D3918,系数!$K$2:$O$7,2,0))</f>
        <v>4750</v>
      </c>
      <c r="G3918" s="17">
        <f>INT((VLOOKUP($C3918,装备数值,3,0)+VLOOKUP($C3918,装备数值,6,0)*($E3918-1))*VLOOKUP($D3918,系数!$K$2:$O$7,3,0))</f>
        <v>0</v>
      </c>
      <c r="H3918" s="17">
        <f t="shared" si="123"/>
        <v>0</v>
      </c>
      <c r="I3918" s="17">
        <f>INT((VLOOKUP($C3918,装备数值,4,0)+VLOOKUP($C3918,装备数值,7,0)*($E3918-1))*VLOOKUP($D3918,系数!$K$2:$O$7,4,0))</f>
        <v>0</v>
      </c>
      <c r="J3918" s="17">
        <f>INT((VLOOKUP($C3918,装备数值,4,0)+VLOOKUP($C3918,装备数值,7,0)*($E3918-1))*VLOOKUP($D3918,系数!$K$2:$O$7,5,0))</f>
        <v>0</v>
      </c>
      <c r="K3918" s="17">
        <f>INT(VLOOKUP(E3918,强化金币,2,1)*VLOOKUP(INDEX(装备!F:F,MATCH(属性!A3918,装备!A:A,0)),系数!$K$12:$M$15,3,0))</f>
        <v>92500</v>
      </c>
      <c r="L3918" s="17"/>
      <c r="M3918" s="17"/>
      <c r="N3918" s="17"/>
      <c r="O3918" s="17">
        <f>IF(E3918=1,"",VLOOKUP(E3918,系数!$S$2:$AB$12,MATCH(属性!C3918,评级,0),1))</f>
        <v>80</v>
      </c>
    </row>
    <row r="3919" spans="1:15" ht="17.25" thickBot="1" x14ac:dyDescent="0.4">
      <c r="A3919" s="17">
        <f t="shared" si="122"/>
        <v>7100033</v>
      </c>
      <c r="B3919" s="17" t="s">
        <v>92</v>
      </c>
      <c r="C3919" s="15">
        <f>INDEX(装备!G:G,MATCH(属性!A3919,装备!A:A,0))</f>
        <v>16</v>
      </c>
      <c r="D3919" s="15" t="str">
        <f>INDEX(装备!E:E,MATCH(属性!A3919,装备!A:A,0))</f>
        <v>armour</v>
      </c>
      <c r="E3919" s="14">
        <v>77</v>
      </c>
      <c r="F3919" s="17">
        <f>INT((VLOOKUP($C3919,装备数值,2,0)+VLOOKUP($C3919,装备数值,5,0)*($E3919-1))*VLOOKUP($D3919,系数!$K$2:$O$7,2,0))</f>
        <v>4800</v>
      </c>
      <c r="G3919" s="17">
        <f>INT((VLOOKUP($C3919,装备数值,3,0)+VLOOKUP($C3919,装备数值,6,0)*($E3919-1))*VLOOKUP($D3919,系数!$K$2:$O$7,3,0))</f>
        <v>0</v>
      </c>
      <c r="H3919" s="17">
        <f t="shared" si="123"/>
        <v>0</v>
      </c>
      <c r="I3919" s="17">
        <f>INT((VLOOKUP($C3919,装备数值,4,0)+VLOOKUP($C3919,装备数值,7,0)*($E3919-1))*VLOOKUP($D3919,系数!$K$2:$O$7,4,0))</f>
        <v>0</v>
      </c>
      <c r="J3919" s="17">
        <f>INT((VLOOKUP($C3919,装备数值,4,0)+VLOOKUP($C3919,装备数值,7,0)*($E3919-1))*VLOOKUP($D3919,系数!$K$2:$O$7,5,0))</f>
        <v>0</v>
      </c>
      <c r="K3919" s="17">
        <f>INT(VLOOKUP(E3919,强化金币,2,1)*VLOOKUP(INDEX(装备!F:F,MATCH(属性!A3919,装备!A:A,0)),系数!$K$12:$M$15,3,0))</f>
        <v>95000</v>
      </c>
      <c r="L3919" s="17"/>
      <c r="M3919" s="17"/>
      <c r="N3919" s="17"/>
      <c r="O3919" s="17">
        <f>IF(E3919=1,"",VLOOKUP(E3919,系数!$S$2:$AB$12,MATCH(属性!C3919,评级,0),1))</f>
        <v>80</v>
      </c>
    </row>
    <row r="3920" spans="1:15" ht="17.25" thickBot="1" x14ac:dyDescent="0.4">
      <c r="A3920" s="17">
        <f t="shared" si="122"/>
        <v>7100033</v>
      </c>
      <c r="B3920" s="17" t="s">
        <v>92</v>
      </c>
      <c r="C3920" s="15">
        <f>INDEX(装备!G:G,MATCH(属性!A3920,装备!A:A,0))</f>
        <v>16</v>
      </c>
      <c r="D3920" s="15" t="str">
        <f>INDEX(装备!E:E,MATCH(属性!A3920,装备!A:A,0))</f>
        <v>armour</v>
      </c>
      <c r="E3920" s="14">
        <v>78</v>
      </c>
      <c r="F3920" s="17">
        <f>INT((VLOOKUP($C3920,装备数值,2,0)+VLOOKUP($C3920,装备数值,5,0)*($E3920-1))*VLOOKUP($D3920,系数!$K$2:$O$7,2,0))</f>
        <v>4850</v>
      </c>
      <c r="G3920" s="17">
        <f>INT((VLOOKUP($C3920,装备数值,3,0)+VLOOKUP($C3920,装备数值,6,0)*($E3920-1))*VLOOKUP($D3920,系数!$K$2:$O$7,3,0))</f>
        <v>0</v>
      </c>
      <c r="H3920" s="17">
        <f t="shared" si="123"/>
        <v>0</v>
      </c>
      <c r="I3920" s="17">
        <f>INT((VLOOKUP($C3920,装备数值,4,0)+VLOOKUP($C3920,装备数值,7,0)*($E3920-1))*VLOOKUP($D3920,系数!$K$2:$O$7,4,0))</f>
        <v>0</v>
      </c>
      <c r="J3920" s="17">
        <f>INT((VLOOKUP($C3920,装备数值,4,0)+VLOOKUP($C3920,装备数值,7,0)*($E3920-1))*VLOOKUP($D3920,系数!$K$2:$O$7,5,0))</f>
        <v>0</v>
      </c>
      <c r="K3920" s="17">
        <f>INT(VLOOKUP(E3920,强化金币,2,1)*VLOOKUP(INDEX(装备!F:F,MATCH(属性!A3920,装备!A:A,0)),系数!$K$12:$M$15,3,0))</f>
        <v>97500</v>
      </c>
      <c r="L3920" s="17"/>
      <c r="M3920" s="17"/>
      <c r="N3920" s="17"/>
      <c r="O3920" s="17">
        <f>IF(E3920=1,"",VLOOKUP(E3920,系数!$S$2:$AB$12,MATCH(属性!C3920,评级,0),1))</f>
        <v>80</v>
      </c>
    </row>
    <row r="3921" spans="1:15" ht="17.25" thickBot="1" x14ac:dyDescent="0.4">
      <c r="A3921" s="17">
        <f t="shared" si="122"/>
        <v>7100033</v>
      </c>
      <c r="B3921" s="17" t="s">
        <v>92</v>
      </c>
      <c r="C3921" s="15">
        <f>INDEX(装备!G:G,MATCH(属性!A3921,装备!A:A,0))</f>
        <v>16</v>
      </c>
      <c r="D3921" s="15" t="str">
        <f>INDEX(装备!E:E,MATCH(属性!A3921,装备!A:A,0))</f>
        <v>armour</v>
      </c>
      <c r="E3921" s="14">
        <v>79</v>
      </c>
      <c r="F3921" s="17">
        <f>INT((VLOOKUP($C3921,装备数值,2,0)+VLOOKUP($C3921,装备数值,5,0)*($E3921-1))*VLOOKUP($D3921,系数!$K$2:$O$7,2,0))</f>
        <v>4900</v>
      </c>
      <c r="G3921" s="17">
        <f>INT((VLOOKUP($C3921,装备数值,3,0)+VLOOKUP($C3921,装备数值,6,0)*($E3921-1))*VLOOKUP($D3921,系数!$K$2:$O$7,3,0))</f>
        <v>0</v>
      </c>
      <c r="H3921" s="17">
        <f t="shared" si="123"/>
        <v>0</v>
      </c>
      <c r="I3921" s="17">
        <f>INT((VLOOKUP($C3921,装备数值,4,0)+VLOOKUP($C3921,装备数值,7,0)*($E3921-1))*VLOOKUP($D3921,系数!$K$2:$O$7,4,0))</f>
        <v>0</v>
      </c>
      <c r="J3921" s="17">
        <f>INT((VLOOKUP($C3921,装备数值,4,0)+VLOOKUP($C3921,装备数值,7,0)*($E3921-1))*VLOOKUP($D3921,系数!$K$2:$O$7,5,0))</f>
        <v>0</v>
      </c>
      <c r="K3921" s="17">
        <f>INT(VLOOKUP(E3921,强化金币,2,1)*VLOOKUP(INDEX(装备!F:F,MATCH(属性!A3921,装备!A:A,0)),系数!$K$12:$M$15,3,0))</f>
        <v>100000</v>
      </c>
      <c r="L3921" s="17"/>
      <c r="M3921" s="17"/>
      <c r="N3921" s="17"/>
      <c r="O3921" s="17">
        <f>IF(E3921=1,"",VLOOKUP(E3921,系数!$S$2:$AB$12,MATCH(属性!C3921,评级,0),1))</f>
        <v>80</v>
      </c>
    </row>
    <row r="3922" spans="1:15" ht="17.25" thickBot="1" x14ac:dyDescent="0.4">
      <c r="A3922" s="17">
        <f t="shared" si="122"/>
        <v>7100033</v>
      </c>
      <c r="B3922" s="17" t="s">
        <v>92</v>
      </c>
      <c r="C3922" s="15">
        <f>INDEX(装备!G:G,MATCH(属性!A3922,装备!A:A,0))</f>
        <v>16</v>
      </c>
      <c r="D3922" s="15" t="str">
        <f>INDEX(装备!E:E,MATCH(属性!A3922,装备!A:A,0))</f>
        <v>armour</v>
      </c>
      <c r="E3922" s="14">
        <v>80</v>
      </c>
      <c r="F3922" s="17">
        <f>INT((VLOOKUP($C3922,装备数值,2,0)+VLOOKUP($C3922,装备数值,5,0)*($E3922-1))*VLOOKUP($D3922,系数!$K$2:$O$7,2,0))</f>
        <v>4950</v>
      </c>
      <c r="G3922" s="17">
        <f>INT((VLOOKUP($C3922,装备数值,3,0)+VLOOKUP($C3922,装备数值,6,0)*($E3922-1))*VLOOKUP($D3922,系数!$K$2:$O$7,3,0))</f>
        <v>0</v>
      </c>
      <c r="H3922" s="17">
        <f t="shared" si="123"/>
        <v>0</v>
      </c>
      <c r="I3922" s="17">
        <f>INT((VLOOKUP($C3922,装备数值,4,0)+VLOOKUP($C3922,装备数值,7,0)*($E3922-1))*VLOOKUP($D3922,系数!$K$2:$O$7,4,0))</f>
        <v>0</v>
      </c>
      <c r="J3922" s="17">
        <f>INT((VLOOKUP($C3922,装备数值,4,0)+VLOOKUP($C3922,装备数值,7,0)*($E3922-1))*VLOOKUP($D3922,系数!$K$2:$O$7,5,0))</f>
        <v>0</v>
      </c>
      <c r="K3922" s="17">
        <f>INT(VLOOKUP(E3922,强化金币,2,1)*VLOOKUP(INDEX(装备!F:F,MATCH(属性!A3922,装备!A:A,0)),系数!$K$12:$M$15,3,0))</f>
        <v>120000</v>
      </c>
      <c r="L3922" s="17"/>
      <c r="M3922" s="17"/>
      <c r="N3922" s="17"/>
      <c r="O3922" s="17">
        <f>IF(E3922=1,"",VLOOKUP(E3922,系数!$S$2:$AB$12,MATCH(属性!C3922,评级,0),1))</f>
        <v>90</v>
      </c>
    </row>
    <row r="3923" spans="1:15" ht="17.25" thickBot="1" x14ac:dyDescent="0.4">
      <c r="A3923" s="17">
        <f t="shared" si="122"/>
        <v>7100033</v>
      </c>
      <c r="B3923" s="17" t="s">
        <v>92</v>
      </c>
      <c r="C3923" s="15">
        <f>INDEX(装备!G:G,MATCH(属性!A3923,装备!A:A,0))</f>
        <v>16</v>
      </c>
      <c r="D3923" s="15" t="str">
        <f>INDEX(装备!E:E,MATCH(属性!A3923,装备!A:A,0))</f>
        <v>armour</v>
      </c>
      <c r="E3923" s="14">
        <v>81</v>
      </c>
      <c r="F3923" s="17">
        <f>INT((VLOOKUP($C3923,装备数值,2,0)+VLOOKUP($C3923,装备数值,5,0)*($E3923-1))*VLOOKUP($D3923,系数!$K$2:$O$7,2,0))</f>
        <v>5001</v>
      </c>
      <c r="G3923" s="17">
        <f>INT((VLOOKUP($C3923,装备数值,3,0)+VLOOKUP($C3923,装备数值,6,0)*($E3923-1))*VLOOKUP($D3923,系数!$K$2:$O$7,3,0))</f>
        <v>0</v>
      </c>
      <c r="H3923" s="17">
        <f t="shared" si="123"/>
        <v>0</v>
      </c>
      <c r="I3923" s="17">
        <f>INT((VLOOKUP($C3923,装备数值,4,0)+VLOOKUP($C3923,装备数值,7,0)*($E3923-1))*VLOOKUP($D3923,系数!$K$2:$O$7,4,0))</f>
        <v>0</v>
      </c>
      <c r="J3923" s="17">
        <f>INT((VLOOKUP($C3923,装备数值,4,0)+VLOOKUP($C3923,装备数值,7,0)*($E3923-1))*VLOOKUP($D3923,系数!$K$2:$O$7,5,0))</f>
        <v>0</v>
      </c>
      <c r="K3923" s="17">
        <f>INT(VLOOKUP(E3923,强化金币,2,1)*VLOOKUP(INDEX(装备!F:F,MATCH(属性!A3923,装备!A:A,0)),系数!$K$12:$M$15,3,0))</f>
        <v>140000</v>
      </c>
      <c r="L3923" s="17"/>
      <c r="M3923" s="17"/>
      <c r="N3923" s="17"/>
      <c r="O3923" s="17">
        <f>IF(E3923=1,"",VLOOKUP(E3923,系数!$S$2:$AB$12,MATCH(属性!C3923,评级,0),1))</f>
        <v>90</v>
      </c>
    </row>
    <row r="3924" spans="1:15" ht="17.25" thickBot="1" x14ac:dyDescent="0.4">
      <c r="A3924" s="17">
        <f t="shared" si="122"/>
        <v>7100033</v>
      </c>
      <c r="B3924" s="17" t="s">
        <v>92</v>
      </c>
      <c r="C3924" s="15">
        <f>INDEX(装备!G:G,MATCH(属性!A3924,装备!A:A,0))</f>
        <v>16</v>
      </c>
      <c r="D3924" s="15" t="str">
        <f>INDEX(装备!E:E,MATCH(属性!A3924,装备!A:A,0))</f>
        <v>armour</v>
      </c>
      <c r="E3924" s="14">
        <v>82</v>
      </c>
      <c r="F3924" s="17">
        <f>INT((VLOOKUP($C3924,装备数值,2,0)+VLOOKUP($C3924,装备数值,5,0)*($E3924-1))*VLOOKUP($D3924,系数!$K$2:$O$7,2,0))</f>
        <v>5051</v>
      </c>
      <c r="G3924" s="17">
        <f>INT((VLOOKUP($C3924,装备数值,3,0)+VLOOKUP($C3924,装备数值,6,0)*($E3924-1))*VLOOKUP($D3924,系数!$K$2:$O$7,3,0))</f>
        <v>0</v>
      </c>
      <c r="H3924" s="17">
        <f t="shared" si="123"/>
        <v>0</v>
      </c>
      <c r="I3924" s="17">
        <f>INT((VLOOKUP($C3924,装备数值,4,0)+VLOOKUP($C3924,装备数值,7,0)*($E3924-1))*VLOOKUP($D3924,系数!$K$2:$O$7,4,0))</f>
        <v>0</v>
      </c>
      <c r="J3924" s="17">
        <f>INT((VLOOKUP($C3924,装备数值,4,0)+VLOOKUP($C3924,装备数值,7,0)*($E3924-1))*VLOOKUP($D3924,系数!$K$2:$O$7,5,0))</f>
        <v>0</v>
      </c>
      <c r="K3924" s="17">
        <f>INT(VLOOKUP(E3924,强化金币,2,1)*VLOOKUP(INDEX(装备!F:F,MATCH(属性!A3924,装备!A:A,0)),系数!$K$12:$M$15,3,0))</f>
        <v>160000</v>
      </c>
      <c r="L3924" s="17"/>
      <c r="M3924" s="17"/>
      <c r="N3924" s="17"/>
      <c r="O3924" s="17">
        <f>IF(E3924=1,"",VLOOKUP(E3924,系数!$S$2:$AB$12,MATCH(属性!C3924,评级,0),1))</f>
        <v>90</v>
      </c>
    </row>
    <row r="3925" spans="1:15" ht="17.25" thickBot="1" x14ac:dyDescent="0.4">
      <c r="A3925" s="17">
        <f t="shared" si="122"/>
        <v>7100033</v>
      </c>
      <c r="B3925" s="17" t="s">
        <v>92</v>
      </c>
      <c r="C3925" s="15">
        <f>INDEX(装备!G:G,MATCH(属性!A3925,装备!A:A,0))</f>
        <v>16</v>
      </c>
      <c r="D3925" s="15" t="str">
        <f>INDEX(装备!E:E,MATCH(属性!A3925,装备!A:A,0))</f>
        <v>armour</v>
      </c>
      <c r="E3925" s="14">
        <v>83</v>
      </c>
      <c r="F3925" s="17">
        <f>INT((VLOOKUP($C3925,装备数值,2,0)+VLOOKUP($C3925,装备数值,5,0)*($E3925-1))*VLOOKUP($D3925,系数!$K$2:$O$7,2,0))</f>
        <v>5101</v>
      </c>
      <c r="G3925" s="17">
        <f>INT((VLOOKUP($C3925,装备数值,3,0)+VLOOKUP($C3925,装备数值,6,0)*($E3925-1))*VLOOKUP($D3925,系数!$K$2:$O$7,3,0))</f>
        <v>0</v>
      </c>
      <c r="H3925" s="17">
        <f t="shared" si="123"/>
        <v>0</v>
      </c>
      <c r="I3925" s="17">
        <f>INT((VLOOKUP($C3925,装备数值,4,0)+VLOOKUP($C3925,装备数值,7,0)*($E3925-1))*VLOOKUP($D3925,系数!$K$2:$O$7,4,0))</f>
        <v>0</v>
      </c>
      <c r="J3925" s="17">
        <f>INT((VLOOKUP($C3925,装备数值,4,0)+VLOOKUP($C3925,装备数值,7,0)*($E3925-1))*VLOOKUP($D3925,系数!$K$2:$O$7,5,0))</f>
        <v>0</v>
      </c>
      <c r="K3925" s="17">
        <f>INT(VLOOKUP(E3925,强化金币,2,1)*VLOOKUP(INDEX(装备!F:F,MATCH(属性!A3925,装备!A:A,0)),系数!$K$12:$M$15,3,0))</f>
        <v>180000</v>
      </c>
      <c r="L3925" s="17"/>
      <c r="M3925" s="17"/>
      <c r="N3925" s="17"/>
      <c r="O3925" s="17">
        <f>IF(E3925=1,"",VLOOKUP(E3925,系数!$S$2:$AB$12,MATCH(属性!C3925,评级,0),1))</f>
        <v>90</v>
      </c>
    </row>
    <row r="3926" spans="1:15" ht="17.25" thickBot="1" x14ac:dyDescent="0.4">
      <c r="A3926" s="17">
        <f t="shared" si="122"/>
        <v>7100033</v>
      </c>
      <c r="B3926" s="17" t="s">
        <v>92</v>
      </c>
      <c r="C3926" s="15">
        <f>INDEX(装备!G:G,MATCH(属性!A3926,装备!A:A,0))</f>
        <v>16</v>
      </c>
      <c r="D3926" s="15" t="str">
        <f>INDEX(装备!E:E,MATCH(属性!A3926,装备!A:A,0))</f>
        <v>armour</v>
      </c>
      <c r="E3926" s="14">
        <v>84</v>
      </c>
      <c r="F3926" s="17">
        <f>INT((VLOOKUP($C3926,装备数值,2,0)+VLOOKUP($C3926,装备数值,5,0)*($E3926-1))*VLOOKUP($D3926,系数!$K$2:$O$7,2,0))</f>
        <v>5151</v>
      </c>
      <c r="G3926" s="17">
        <f>INT((VLOOKUP($C3926,装备数值,3,0)+VLOOKUP($C3926,装备数值,6,0)*($E3926-1))*VLOOKUP($D3926,系数!$K$2:$O$7,3,0))</f>
        <v>0</v>
      </c>
      <c r="H3926" s="17">
        <f t="shared" si="123"/>
        <v>0</v>
      </c>
      <c r="I3926" s="17">
        <f>INT((VLOOKUP($C3926,装备数值,4,0)+VLOOKUP($C3926,装备数值,7,0)*($E3926-1))*VLOOKUP($D3926,系数!$K$2:$O$7,4,0))</f>
        <v>0</v>
      </c>
      <c r="J3926" s="17">
        <f>INT((VLOOKUP($C3926,装备数值,4,0)+VLOOKUP($C3926,装备数值,7,0)*($E3926-1))*VLOOKUP($D3926,系数!$K$2:$O$7,5,0))</f>
        <v>0</v>
      </c>
      <c r="K3926" s="17">
        <f>INT(VLOOKUP(E3926,强化金币,2,1)*VLOOKUP(INDEX(装备!F:F,MATCH(属性!A3926,装备!A:A,0)),系数!$K$12:$M$15,3,0))</f>
        <v>200000</v>
      </c>
      <c r="L3926" s="17"/>
      <c r="M3926" s="17"/>
      <c r="N3926" s="17"/>
      <c r="O3926" s="17">
        <f>IF(E3926=1,"",VLOOKUP(E3926,系数!$S$2:$AB$12,MATCH(属性!C3926,评级,0),1))</f>
        <v>90</v>
      </c>
    </row>
    <row r="3927" spans="1:15" ht="17.25" thickBot="1" x14ac:dyDescent="0.4">
      <c r="A3927" s="17">
        <f t="shared" si="122"/>
        <v>7100033</v>
      </c>
      <c r="B3927" s="17" t="s">
        <v>92</v>
      </c>
      <c r="C3927" s="15">
        <f>INDEX(装备!G:G,MATCH(属性!A3927,装备!A:A,0))</f>
        <v>16</v>
      </c>
      <c r="D3927" s="15" t="str">
        <f>INDEX(装备!E:E,MATCH(属性!A3927,装备!A:A,0))</f>
        <v>armour</v>
      </c>
      <c r="E3927" s="14">
        <v>85</v>
      </c>
      <c r="F3927" s="17">
        <f>INT((VLOOKUP($C3927,装备数值,2,0)+VLOOKUP($C3927,装备数值,5,0)*($E3927-1))*VLOOKUP($D3927,系数!$K$2:$O$7,2,0))</f>
        <v>5201</v>
      </c>
      <c r="G3927" s="17">
        <f>INT((VLOOKUP($C3927,装备数值,3,0)+VLOOKUP($C3927,装备数值,6,0)*($E3927-1))*VLOOKUP($D3927,系数!$K$2:$O$7,3,0))</f>
        <v>0</v>
      </c>
      <c r="H3927" s="17">
        <f t="shared" si="123"/>
        <v>0</v>
      </c>
      <c r="I3927" s="17">
        <f>INT((VLOOKUP($C3927,装备数值,4,0)+VLOOKUP($C3927,装备数值,7,0)*($E3927-1))*VLOOKUP($D3927,系数!$K$2:$O$7,4,0))</f>
        <v>0</v>
      </c>
      <c r="J3927" s="17">
        <f>INT((VLOOKUP($C3927,装备数值,4,0)+VLOOKUP($C3927,装备数值,7,0)*($E3927-1))*VLOOKUP($D3927,系数!$K$2:$O$7,5,0))</f>
        <v>0</v>
      </c>
      <c r="K3927" s="17">
        <f>INT(VLOOKUP(E3927,强化金币,2,1)*VLOOKUP(INDEX(装备!F:F,MATCH(属性!A3927,装备!A:A,0)),系数!$K$12:$M$15,3,0))</f>
        <v>250000</v>
      </c>
      <c r="L3927" s="17"/>
      <c r="M3927" s="17"/>
      <c r="N3927" s="17"/>
      <c r="O3927" s="17">
        <f>IF(E3927=1,"",VLOOKUP(E3927,系数!$S$2:$AB$12,MATCH(属性!C3927,评级,0),1))</f>
        <v>90</v>
      </c>
    </row>
    <row r="3928" spans="1:15" ht="17.25" thickBot="1" x14ac:dyDescent="0.4">
      <c r="A3928" s="17">
        <f t="shared" si="122"/>
        <v>7100033</v>
      </c>
      <c r="B3928" s="17" t="s">
        <v>92</v>
      </c>
      <c r="C3928" s="15">
        <f>INDEX(装备!G:G,MATCH(属性!A3928,装备!A:A,0))</f>
        <v>16</v>
      </c>
      <c r="D3928" s="15" t="str">
        <f>INDEX(装备!E:E,MATCH(属性!A3928,装备!A:A,0))</f>
        <v>armour</v>
      </c>
      <c r="E3928" s="14">
        <v>86</v>
      </c>
      <c r="F3928" s="17">
        <f>INT((VLOOKUP($C3928,装备数值,2,0)+VLOOKUP($C3928,装备数值,5,0)*($E3928-1))*VLOOKUP($D3928,系数!$K$2:$O$7,2,0))</f>
        <v>5251</v>
      </c>
      <c r="G3928" s="17">
        <f>INT((VLOOKUP($C3928,装备数值,3,0)+VLOOKUP($C3928,装备数值,6,0)*($E3928-1))*VLOOKUP($D3928,系数!$K$2:$O$7,3,0))</f>
        <v>0</v>
      </c>
      <c r="H3928" s="17">
        <f t="shared" si="123"/>
        <v>0</v>
      </c>
      <c r="I3928" s="17">
        <f>INT((VLOOKUP($C3928,装备数值,4,0)+VLOOKUP($C3928,装备数值,7,0)*($E3928-1))*VLOOKUP($D3928,系数!$K$2:$O$7,4,0))</f>
        <v>0</v>
      </c>
      <c r="J3928" s="17">
        <f>INT((VLOOKUP($C3928,装备数值,4,0)+VLOOKUP($C3928,装备数值,7,0)*($E3928-1))*VLOOKUP($D3928,系数!$K$2:$O$7,5,0))</f>
        <v>0</v>
      </c>
      <c r="K3928" s="17">
        <f>INT(VLOOKUP(E3928,强化金币,2,1)*VLOOKUP(INDEX(装备!F:F,MATCH(属性!A3928,装备!A:A,0)),系数!$K$12:$M$15,3,0))</f>
        <v>300000</v>
      </c>
      <c r="L3928" s="17"/>
      <c r="M3928" s="17"/>
      <c r="N3928" s="17"/>
      <c r="O3928" s="17">
        <f>IF(E3928=1,"",VLOOKUP(E3928,系数!$S$2:$AB$12,MATCH(属性!C3928,评级,0),1))</f>
        <v>90</v>
      </c>
    </row>
    <row r="3929" spans="1:15" ht="17.25" thickBot="1" x14ac:dyDescent="0.4">
      <c r="A3929" s="17">
        <f t="shared" si="122"/>
        <v>7100033</v>
      </c>
      <c r="B3929" s="17" t="s">
        <v>92</v>
      </c>
      <c r="C3929" s="15">
        <f>INDEX(装备!G:G,MATCH(属性!A3929,装备!A:A,0))</f>
        <v>16</v>
      </c>
      <c r="D3929" s="15" t="str">
        <f>INDEX(装备!E:E,MATCH(属性!A3929,装备!A:A,0))</f>
        <v>armour</v>
      </c>
      <c r="E3929" s="14">
        <v>87</v>
      </c>
      <c r="F3929" s="17">
        <f>INT((VLOOKUP($C3929,装备数值,2,0)+VLOOKUP($C3929,装备数值,5,0)*($E3929-1))*VLOOKUP($D3929,系数!$K$2:$O$7,2,0))</f>
        <v>5301</v>
      </c>
      <c r="G3929" s="17">
        <f>INT((VLOOKUP($C3929,装备数值,3,0)+VLOOKUP($C3929,装备数值,6,0)*($E3929-1))*VLOOKUP($D3929,系数!$K$2:$O$7,3,0))</f>
        <v>0</v>
      </c>
      <c r="H3929" s="17">
        <f t="shared" si="123"/>
        <v>0</v>
      </c>
      <c r="I3929" s="17">
        <f>INT((VLOOKUP($C3929,装备数值,4,0)+VLOOKUP($C3929,装备数值,7,0)*($E3929-1))*VLOOKUP($D3929,系数!$K$2:$O$7,4,0))</f>
        <v>0</v>
      </c>
      <c r="J3929" s="17">
        <f>INT((VLOOKUP($C3929,装备数值,4,0)+VLOOKUP($C3929,装备数值,7,0)*($E3929-1))*VLOOKUP($D3929,系数!$K$2:$O$7,5,0))</f>
        <v>0</v>
      </c>
      <c r="K3929" s="17">
        <f>INT(VLOOKUP(E3929,强化金币,2,1)*VLOOKUP(INDEX(装备!F:F,MATCH(属性!A3929,装备!A:A,0)),系数!$K$12:$M$15,3,0))</f>
        <v>350000</v>
      </c>
      <c r="L3929" s="17"/>
      <c r="M3929" s="17"/>
      <c r="N3929" s="17"/>
      <c r="O3929" s="17">
        <f>IF(E3929=1,"",VLOOKUP(E3929,系数!$S$2:$AB$12,MATCH(属性!C3929,评级,0),1))</f>
        <v>90</v>
      </c>
    </row>
    <row r="3930" spans="1:15" ht="17.25" thickBot="1" x14ac:dyDescent="0.4">
      <c r="A3930" s="17">
        <f t="shared" si="122"/>
        <v>7100033</v>
      </c>
      <c r="B3930" s="17" t="s">
        <v>92</v>
      </c>
      <c r="C3930" s="15">
        <f>INDEX(装备!G:G,MATCH(属性!A3930,装备!A:A,0))</f>
        <v>16</v>
      </c>
      <c r="D3930" s="15" t="str">
        <f>INDEX(装备!E:E,MATCH(属性!A3930,装备!A:A,0))</f>
        <v>armour</v>
      </c>
      <c r="E3930" s="14">
        <v>88</v>
      </c>
      <c r="F3930" s="17">
        <f>INT((VLOOKUP($C3930,装备数值,2,0)+VLOOKUP($C3930,装备数值,5,0)*($E3930-1))*VLOOKUP($D3930,系数!$K$2:$O$7,2,0))</f>
        <v>5351</v>
      </c>
      <c r="G3930" s="17">
        <f>INT((VLOOKUP($C3930,装备数值,3,0)+VLOOKUP($C3930,装备数值,6,0)*($E3930-1))*VLOOKUP($D3930,系数!$K$2:$O$7,3,0))</f>
        <v>0</v>
      </c>
      <c r="H3930" s="17">
        <f t="shared" si="123"/>
        <v>0</v>
      </c>
      <c r="I3930" s="17">
        <f>INT((VLOOKUP($C3930,装备数值,4,0)+VLOOKUP($C3930,装备数值,7,0)*($E3930-1))*VLOOKUP($D3930,系数!$K$2:$O$7,4,0))</f>
        <v>0</v>
      </c>
      <c r="J3930" s="17">
        <f>INT((VLOOKUP($C3930,装备数值,4,0)+VLOOKUP($C3930,装备数值,7,0)*($E3930-1))*VLOOKUP($D3930,系数!$K$2:$O$7,5,0))</f>
        <v>0</v>
      </c>
      <c r="K3930" s="17">
        <f>INT(VLOOKUP(E3930,强化金币,2,1)*VLOOKUP(INDEX(装备!F:F,MATCH(属性!A3930,装备!A:A,0)),系数!$K$12:$M$15,3,0))</f>
        <v>400000</v>
      </c>
      <c r="L3930" s="17"/>
      <c r="M3930" s="17"/>
      <c r="N3930" s="17"/>
      <c r="O3930" s="17">
        <f>IF(E3930=1,"",VLOOKUP(E3930,系数!$S$2:$AB$12,MATCH(属性!C3930,评级,0),1))</f>
        <v>90</v>
      </c>
    </row>
    <row r="3931" spans="1:15" ht="17.25" thickBot="1" x14ac:dyDescent="0.4">
      <c r="A3931" s="17">
        <f t="shared" si="122"/>
        <v>7100033</v>
      </c>
      <c r="B3931" s="17" t="s">
        <v>92</v>
      </c>
      <c r="C3931" s="15">
        <f>INDEX(装备!G:G,MATCH(属性!A3931,装备!A:A,0))</f>
        <v>16</v>
      </c>
      <c r="D3931" s="15" t="str">
        <f>INDEX(装备!E:E,MATCH(属性!A3931,装备!A:A,0))</f>
        <v>armour</v>
      </c>
      <c r="E3931" s="14">
        <v>89</v>
      </c>
      <c r="F3931" s="17">
        <f>INT((VLOOKUP($C3931,装备数值,2,0)+VLOOKUP($C3931,装备数值,5,0)*($E3931-1))*VLOOKUP($D3931,系数!$K$2:$O$7,2,0))</f>
        <v>5401</v>
      </c>
      <c r="G3931" s="17">
        <f>INT((VLOOKUP($C3931,装备数值,3,0)+VLOOKUP($C3931,装备数值,6,0)*($E3931-1))*VLOOKUP($D3931,系数!$K$2:$O$7,3,0))</f>
        <v>0</v>
      </c>
      <c r="H3931" s="17">
        <f t="shared" si="123"/>
        <v>0</v>
      </c>
      <c r="I3931" s="17">
        <f>INT((VLOOKUP($C3931,装备数值,4,0)+VLOOKUP($C3931,装备数值,7,0)*($E3931-1))*VLOOKUP($D3931,系数!$K$2:$O$7,4,0))</f>
        <v>0</v>
      </c>
      <c r="J3931" s="17">
        <f>INT((VLOOKUP($C3931,装备数值,4,0)+VLOOKUP($C3931,装备数值,7,0)*($E3931-1))*VLOOKUP($D3931,系数!$K$2:$O$7,5,0))</f>
        <v>0</v>
      </c>
      <c r="K3931" s="17">
        <f>INT(VLOOKUP(E3931,强化金币,2,1)*VLOOKUP(INDEX(装备!F:F,MATCH(属性!A3931,装备!A:A,0)),系数!$K$12:$M$15,3,0))</f>
        <v>450000</v>
      </c>
      <c r="L3931" s="17"/>
      <c r="M3931" s="17"/>
      <c r="N3931" s="17"/>
      <c r="O3931" s="17">
        <f>IF(E3931=1,"",VLOOKUP(E3931,系数!$S$2:$AB$12,MATCH(属性!C3931,评级,0),1))</f>
        <v>90</v>
      </c>
    </row>
    <row r="3932" spans="1:15" ht="17.25" thickBot="1" x14ac:dyDescent="0.4">
      <c r="A3932" s="17">
        <f t="shared" si="122"/>
        <v>7100033</v>
      </c>
      <c r="B3932" s="17" t="s">
        <v>92</v>
      </c>
      <c r="C3932" s="15">
        <f>INDEX(装备!G:G,MATCH(属性!A3932,装备!A:A,0))</f>
        <v>16</v>
      </c>
      <c r="D3932" s="15" t="str">
        <f>INDEX(装备!E:E,MATCH(属性!A3932,装备!A:A,0))</f>
        <v>armour</v>
      </c>
      <c r="E3932" s="14">
        <v>90</v>
      </c>
      <c r="F3932" s="17">
        <f>INT((VLOOKUP($C3932,装备数值,2,0)+VLOOKUP($C3932,装备数值,5,0)*($E3932-1))*VLOOKUP($D3932,系数!$K$2:$O$7,2,0))</f>
        <v>5451</v>
      </c>
      <c r="G3932" s="17">
        <f>INT((VLOOKUP($C3932,装备数值,3,0)+VLOOKUP($C3932,装备数值,6,0)*($E3932-1))*VLOOKUP($D3932,系数!$K$2:$O$7,3,0))</f>
        <v>0</v>
      </c>
      <c r="H3932" s="17">
        <f t="shared" si="123"/>
        <v>0</v>
      </c>
      <c r="I3932" s="17">
        <f>INT((VLOOKUP($C3932,装备数值,4,0)+VLOOKUP($C3932,装备数值,7,0)*($E3932-1))*VLOOKUP($D3932,系数!$K$2:$O$7,4,0))</f>
        <v>0</v>
      </c>
      <c r="J3932" s="17">
        <f>INT((VLOOKUP($C3932,装备数值,4,0)+VLOOKUP($C3932,装备数值,7,0)*($E3932-1))*VLOOKUP($D3932,系数!$K$2:$O$7,5,0))</f>
        <v>0</v>
      </c>
      <c r="K3932" s="17">
        <f>INT(VLOOKUP(E3932,强化金币,2,1)*VLOOKUP(INDEX(装备!F:F,MATCH(属性!A3932,装备!A:A,0)),系数!$K$12:$M$15,3,0))</f>
        <v>450000</v>
      </c>
      <c r="L3932" s="17"/>
      <c r="M3932" s="17"/>
      <c r="N3932" s="17"/>
      <c r="O3932" s="17">
        <f>IF(E3932=1,"",VLOOKUP(E3932,系数!$S$2:$AB$12,MATCH(属性!C3932,评级,0),1))</f>
        <v>100</v>
      </c>
    </row>
    <row r="3933" spans="1:15" ht="17.25" thickBot="1" x14ac:dyDescent="0.4">
      <c r="A3933" s="17">
        <f t="shared" si="122"/>
        <v>7100033</v>
      </c>
      <c r="B3933" s="17" t="s">
        <v>92</v>
      </c>
      <c r="C3933" s="15">
        <f>INDEX(装备!G:G,MATCH(属性!A3933,装备!A:A,0))</f>
        <v>16</v>
      </c>
      <c r="D3933" s="15" t="str">
        <f>INDEX(装备!E:E,MATCH(属性!A3933,装备!A:A,0))</f>
        <v>armour</v>
      </c>
      <c r="E3933" s="14">
        <v>91</v>
      </c>
      <c r="F3933" s="17">
        <f>INT((VLOOKUP($C3933,装备数值,2,0)+VLOOKUP($C3933,装备数值,5,0)*($E3933-1))*VLOOKUP($D3933,系数!$K$2:$O$7,2,0))</f>
        <v>5501</v>
      </c>
      <c r="G3933" s="17">
        <f>INT((VLOOKUP($C3933,装备数值,3,0)+VLOOKUP($C3933,装备数值,6,0)*($E3933-1))*VLOOKUP($D3933,系数!$K$2:$O$7,3,0))</f>
        <v>0</v>
      </c>
      <c r="H3933" s="17">
        <f t="shared" si="123"/>
        <v>0</v>
      </c>
      <c r="I3933" s="17">
        <f>INT((VLOOKUP($C3933,装备数值,4,0)+VLOOKUP($C3933,装备数值,7,0)*($E3933-1))*VLOOKUP($D3933,系数!$K$2:$O$7,4,0))</f>
        <v>0</v>
      </c>
      <c r="J3933" s="17">
        <f>INT((VLOOKUP($C3933,装备数值,4,0)+VLOOKUP($C3933,装备数值,7,0)*($E3933-1))*VLOOKUP($D3933,系数!$K$2:$O$7,5,0))</f>
        <v>0</v>
      </c>
      <c r="K3933" s="17">
        <f>INT(VLOOKUP(E3933,强化金币,2,1)*VLOOKUP(INDEX(装备!F:F,MATCH(属性!A3933,装备!A:A,0)),系数!$K$12:$M$15,3,0))</f>
        <v>450000</v>
      </c>
      <c r="L3933" s="17"/>
      <c r="M3933" s="17"/>
      <c r="N3933" s="17"/>
      <c r="O3933" s="17">
        <f>IF(E3933=1,"",VLOOKUP(E3933,系数!$S$2:$AB$12,MATCH(属性!C3933,评级,0),1))</f>
        <v>100</v>
      </c>
    </row>
    <row r="3934" spans="1:15" ht="17.25" thickBot="1" x14ac:dyDescent="0.4">
      <c r="A3934" s="17">
        <f t="shared" si="122"/>
        <v>7100033</v>
      </c>
      <c r="B3934" s="17" t="s">
        <v>92</v>
      </c>
      <c r="C3934" s="15">
        <f>INDEX(装备!G:G,MATCH(属性!A3934,装备!A:A,0))</f>
        <v>16</v>
      </c>
      <c r="D3934" s="15" t="str">
        <f>INDEX(装备!E:E,MATCH(属性!A3934,装备!A:A,0))</f>
        <v>armour</v>
      </c>
      <c r="E3934" s="14">
        <v>92</v>
      </c>
      <c r="F3934" s="17">
        <f>INT((VLOOKUP($C3934,装备数值,2,0)+VLOOKUP($C3934,装备数值,5,0)*($E3934-1))*VLOOKUP($D3934,系数!$K$2:$O$7,2,0))</f>
        <v>5551</v>
      </c>
      <c r="G3934" s="17">
        <f>INT((VLOOKUP($C3934,装备数值,3,0)+VLOOKUP($C3934,装备数值,6,0)*($E3934-1))*VLOOKUP($D3934,系数!$K$2:$O$7,3,0))</f>
        <v>0</v>
      </c>
      <c r="H3934" s="17">
        <f t="shared" si="123"/>
        <v>0</v>
      </c>
      <c r="I3934" s="17">
        <f>INT((VLOOKUP($C3934,装备数值,4,0)+VLOOKUP($C3934,装备数值,7,0)*($E3934-1))*VLOOKUP($D3934,系数!$K$2:$O$7,4,0))</f>
        <v>0</v>
      </c>
      <c r="J3934" s="17">
        <f>INT((VLOOKUP($C3934,装备数值,4,0)+VLOOKUP($C3934,装备数值,7,0)*($E3934-1))*VLOOKUP($D3934,系数!$K$2:$O$7,5,0))</f>
        <v>0</v>
      </c>
      <c r="K3934" s="17">
        <f>INT(VLOOKUP(E3934,强化金币,2,1)*VLOOKUP(INDEX(装备!F:F,MATCH(属性!A3934,装备!A:A,0)),系数!$K$12:$M$15,3,0))</f>
        <v>450000</v>
      </c>
      <c r="L3934" s="17"/>
      <c r="M3934" s="17"/>
      <c r="N3934" s="17"/>
      <c r="O3934" s="17">
        <f>IF(E3934=1,"",VLOOKUP(E3934,系数!$S$2:$AB$12,MATCH(属性!C3934,评级,0),1))</f>
        <v>100</v>
      </c>
    </row>
    <row r="3935" spans="1:15" ht="17.25" thickBot="1" x14ac:dyDescent="0.4">
      <c r="A3935" s="17">
        <f t="shared" si="122"/>
        <v>7100033</v>
      </c>
      <c r="B3935" s="17" t="s">
        <v>92</v>
      </c>
      <c r="C3935" s="15">
        <f>INDEX(装备!G:G,MATCH(属性!A3935,装备!A:A,0))</f>
        <v>16</v>
      </c>
      <c r="D3935" s="15" t="str">
        <f>INDEX(装备!E:E,MATCH(属性!A3935,装备!A:A,0))</f>
        <v>armour</v>
      </c>
      <c r="E3935" s="14">
        <v>93</v>
      </c>
      <c r="F3935" s="17">
        <f>INT((VLOOKUP($C3935,装备数值,2,0)+VLOOKUP($C3935,装备数值,5,0)*($E3935-1))*VLOOKUP($D3935,系数!$K$2:$O$7,2,0))</f>
        <v>5601</v>
      </c>
      <c r="G3935" s="17">
        <f>INT((VLOOKUP($C3935,装备数值,3,0)+VLOOKUP($C3935,装备数值,6,0)*($E3935-1))*VLOOKUP($D3935,系数!$K$2:$O$7,3,0))</f>
        <v>0</v>
      </c>
      <c r="H3935" s="17">
        <f t="shared" si="123"/>
        <v>0</v>
      </c>
      <c r="I3935" s="17">
        <f>INT((VLOOKUP($C3935,装备数值,4,0)+VLOOKUP($C3935,装备数值,7,0)*($E3935-1))*VLOOKUP($D3935,系数!$K$2:$O$7,4,0))</f>
        <v>0</v>
      </c>
      <c r="J3935" s="17">
        <f>INT((VLOOKUP($C3935,装备数值,4,0)+VLOOKUP($C3935,装备数值,7,0)*($E3935-1))*VLOOKUP($D3935,系数!$K$2:$O$7,5,0))</f>
        <v>0</v>
      </c>
      <c r="K3935" s="17">
        <f>INT(VLOOKUP(E3935,强化金币,2,1)*VLOOKUP(INDEX(装备!F:F,MATCH(属性!A3935,装备!A:A,0)),系数!$K$12:$M$15,3,0))</f>
        <v>450000</v>
      </c>
      <c r="L3935" s="17"/>
      <c r="M3935" s="17"/>
      <c r="N3935" s="17"/>
      <c r="O3935" s="17">
        <f>IF(E3935=1,"",VLOOKUP(E3935,系数!$S$2:$AB$12,MATCH(属性!C3935,评级,0),1))</f>
        <v>100</v>
      </c>
    </row>
    <row r="3936" spans="1:15" ht="17.25" thickBot="1" x14ac:dyDescent="0.4">
      <c r="A3936" s="17">
        <f t="shared" si="122"/>
        <v>7100033</v>
      </c>
      <c r="B3936" s="17" t="s">
        <v>92</v>
      </c>
      <c r="C3936" s="15">
        <f>INDEX(装备!G:G,MATCH(属性!A3936,装备!A:A,0))</f>
        <v>16</v>
      </c>
      <c r="D3936" s="15" t="str">
        <f>INDEX(装备!E:E,MATCH(属性!A3936,装备!A:A,0))</f>
        <v>armour</v>
      </c>
      <c r="E3936" s="14">
        <v>94</v>
      </c>
      <c r="F3936" s="17">
        <f>INT((VLOOKUP($C3936,装备数值,2,0)+VLOOKUP($C3936,装备数值,5,0)*($E3936-1))*VLOOKUP($D3936,系数!$K$2:$O$7,2,0))</f>
        <v>5651</v>
      </c>
      <c r="G3936" s="17">
        <f>INT((VLOOKUP($C3936,装备数值,3,0)+VLOOKUP($C3936,装备数值,6,0)*($E3936-1))*VLOOKUP($D3936,系数!$K$2:$O$7,3,0))</f>
        <v>0</v>
      </c>
      <c r="H3936" s="17">
        <f t="shared" si="123"/>
        <v>0</v>
      </c>
      <c r="I3936" s="17">
        <f>INT((VLOOKUP($C3936,装备数值,4,0)+VLOOKUP($C3936,装备数值,7,0)*($E3936-1))*VLOOKUP($D3936,系数!$K$2:$O$7,4,0))</f>
        <v>0</v>
      </c>
      <c r="J3936" s="17">
        <f>INT((VLOOKUP($C3936,装备数值,4,0)+VLOOKUP($C3936,装备数值,7,0)*($E3936-1))*VLOOKUP($D3936,系数!$K$2:$O$7,5,0))</f>
        <v>0</v>
      </c>
      <c r="K3936" s="17">
        <f>INT(VLOOKUP(E3936,强化金币,2,1)*VLOOKUP(INDEX(装备!F:F,MATCH(属性!A3936,装备!A:A,0)),系数!$K$12:$M$15,3,0))</f>
        <v>450000</v>
      </c>
      <c r="L3936" s="17"/>
      <c r="M3936" s="17"/>
      <c r="N3936" s="17"/>
      <c r="O3936" s="17">
        <f>IF(E3936=1,"",VLOOKUP(E3936,系数!$S$2:$AB$12,MATCH(属性!C3936,评级,0),1))</f>
        <v>100</v>
      </c>
    </row>
    <row r="3937" spans="1:15" ht="17.25" thickBot="1" x14ac:dyDescent="0.4">
      <c r="A3937" s="17">
        <f t="shared" si="122"/>
        <v>7100033</v>
      </c>
      <c r="B3937" s="17" t="s">
        <v>92</v>
      </c>
      <c r="C3937" s="15">
        <f>INDEX(装备!G:G,MATCH(属性!A3937,装备!A:A,0))</f>
        <v>16</v>
      </c>
      <c r="D3937" s="15" t="str">
        <f>INDEX(装备!E:E,MATCH(属性!A3937,装备!A:A,0))</f>
        <v>armour</v>
      </c>
      <c r="E3937" s="14">
        <v>95</v>
      </c>
      <c r="F3937" s="17">
        <f>INT((VLOOKUP($C3937,装备数值,2,0)+VLOOKUP($C3937,装备数值,5,0)*($E3937-1))*VLOOKUP($D3937,系数!$K$2:$O$7,2,0))</f>
        <v>5701</v>
      </c>
      <c r="G3937" s="17">
        <f>INT((VLOOKUP($C3937,装备数值,3,0)+VLOOKUP($C3937,装备数值,6,0)*($E3937-1))*VLOOKUP($D3937,系数!$K$2:$O$7,3,0))</f>
        <v>0</v>
      </c>
      <c r="H3937" s="17">
        <f t="shared" si="123"/>
        <v>0</v>
      </c>
      <c r="I3937" s="17">
        <f>INT((VLOOKUP($C3937,装备数值,4,0)+VLOOKUP($C3937,装备数值,7,0)*($E3937-1))*VLOOKUP($D3937,系数!$K$2:$O$7,4,0))</f>
        <v>0</v>
      </c>
      <c r="J3937" s="17">
        <f>INT((VLOOKUP($C3937,装备数值,4,0)+VLOOKUP($C3937,装备数值,7,0)*($E3937-1))*VLOOKUP($D3937,系数!$K$2:$O$7,5,0))</f>
        <v>0</v>
      </c>
      <c r="K3937" s="17">
        <f>INT(VLOOKUP(E3937,强化金币,2,1)*VLOOKUP(INDEX(装备!F:F,MATCH(属性!A3937,装备!A:A,0)),系数!$K$12:$M$15,3,0))</f>
        <v>450000</v>
      </c>
      <c r="L3937" s="17"/>
      <c r="M3937" s="17"/>
      <c r="N3937" s="17"/>
      <c r="O3937" s="17">
        <f>IF(E3937=1,"",VLOOKUP(E3937,系数!$S$2:$AB$12,MATCH(属性!C3937,评级,0),1))</f>
        <v>100</v>
      </c>
    </row>
    <row r="3938" spans="1:15" ht="17.25" thickBot="1" x14ac:dyDescent="0.4">
      <c r="A3938" s="17">
        <f t="shared" si="122"/>
        <v>7100033</v>
      </c>
      <c r="B3938" s="17" t="s">
        <v>92</v>
      </c>
      <c r="C3938" s="15">
        <f>INDEX(装备!G:G,MATCH(属性!A3938,装备!A:A,0))</f>
        <v>16</v>
      </c>
      <c r="D3938" s="15" t="str">
        <f>INDEX(装备!E:E,MATCH(属性!A3938,装备!A:A,0))</f>
        <v>armour</v>
      </c>
      <c r="E3938" s="14">
        <v>96</v>
      </c>
      <c r="F3938" s="17">
        <f>INT((VLOOKUP($C3938,装备数值,2,0)+VLOOKUP($C3938,装备数值,5,0)*($E3938-1))*VLOOKUP($D3938,系数!$K$2:$O$7,2,0))</f>
        <v>5751</v>
      </c>
      <c r="G3938" s="17">
        <f>INT((VLOOKUP($C3938,装备数值,3,0)+VLOOKUP($C3938,装备数值,6,0)*($E3938-1))*VLOOKUP($D3938,系数!$K$2:$O$7,3,0))</f>
        <v>0</v>
      </c>
      <c r="H3938" s="17">
        <f t="shared" si="123"/>
        <v>0</v>
      </c>
      <c r="I3938" s="17">
        <f>INT((VLOOKUP($C3938,装备数值,4,0)+VLOOKUP($C3938,装备数值,7,0)*($E3938-1))*VLOOKUP($D3938,系数!$K$2:$O$7,4,0))</f>
        <v>0</v>
      </c>
      <c r="J3938" s="17">
        <f>INT((VLOOKUP($C3938,装备数值,4,0)+VLOOKUP($C3938,装备数值,7,0)*($E3938-1))*VLOOKUP($D3938,系数!$K$2:$O$7,5,0))</f>
        <v>0</v>
      </c>
      <c r="K3938" s="17">
        <f>INT(VLOOKUP(E3938,强化金币,2,1)*VLOOKUP(INDEX(装备!F:F,MATCH(属性!A3938,装备!A:A,0)),系数!$K$12:$M$15,3,0))</f>
        <v>450000</v>
      </c>
      <c r="L3938" s="17"/>
      <c r="M3938" s="17"/>
      <c r="N3938" s="17"/>
      <c r="O3938" s="17">
        <f>IF(E3938=1,"",VLOOKUP(E3938,系数!$S$2:$AB$12,MATCH(属性!C3938,评级,0),1))</f>
        <v>100</v>
      </c>
    </row>
    <row r="3939" spans="1:15" ht="17.25" thickBot="1" x14ac:dyDescent="0.4">
      <c r="A3939" s="17">
        <f t="shared" si="122"/>
        <v>7100033</v>
      </c>
      <c r="B3939" s="17" t="s">
        <v>92</v>
      </c>
      <c r="C3939" s="15">
        <f>INDEX(装备!G:G,MATCH(属性!A3939,装备!A:A,0))</f>
        <v>16</v>
      </c>
      <c r="D3939" s="15" t="str">
        <f>INDEX(装备!E:E,MATCH(属性!A3939,装备!A:A,0))</f>
        <v>armour</v>
      </c>
      <c r="E3939" s="14">
        <v>97</v>
      </c>
      <c r="F3939" s="17">
        <f>INT((VLOOKUP($C3939,装备数值,2,0)+VLOOKUP($C3939,装备数值,5,0)*($E3939-1))*VLOOKUP($D3939,系数!$K$2:$O$7,2,0))</f>
        <v>5801</v>
      </c>
      <c r="G3939" s="17">
        <f>INT((VLOOKUP($C3939,装备数值,3,0)+VLOOKUP($C3939,装备数值,6,0)*($E3939-1))*VLOOKUP($D3939,系数!$K$2:$O$7,3,0))</f>
        <v>0</v>
      </c>
      <c r="H3939" s="17">
        <f t="shared" si="123"/>
        <v>0</v>
      </c>
      <c r="I3939" s="17">
        <f>INT((VLOOKUP($C3939,装备数值,4,0)+VLOOKUP($C3939,装备数值,7,0)*($E3939-1))*VLOOKUP($D3939,系数!$K$2:$O$7,4,0))</f>
        <v>0</v>
      </c>
      <c r="J3939" s="17">
        <f>INT((VLOOKUP($C3939,装备数值,4,0)+VLOOKUP($C3939,装备数值,7,0)*($E3939-1))*VLOOKUP($D3939,系数!$K$2:$O$7,5,0))</f>
        <v>0</v>
      </c>
      <c r="K3939" s="17">
        <f>INT(VLOOKUP(E3939,强化金币,2,1)*VLOOKUP(INDEX(装备!F:F,MATCH(属性!A3939,装备!A:A,0)),系数!$K$12:$M$15,3,0))</f>
        <v>450000</v>
      </c>
      <c r="L3939" s="17"/>
      <c r="M3939" s="17"/>
      <c r="N3939" s="17"/>
      <c r="O3939" s="17">
        <f>IF(E3939=1,"",VLOOKUP(E3939,系数!$S$2:$AB$12,MATCH(属性!C3939,评级,0),1))</f>
        <v>100</v>
      </c>
    </row>
    <row r="3940" spans="1:15" ht="17.25" thickBot="1" x14ac:dyDescent="0.4">
      <c r="A3940" s="17">
        <f t="shared" si="122"/>
        <v>7100033</v>
      </c>
      <c r="B3940" s="17" t="s">
        <v>92</v>
      </c>
      <c r="C3940" s="15">
        <f>INDEX(装备!G:G,MATCH(属性!A3940,装备!A:A,0))</f>
        <v>16</v>
      </c>
      <c r="D3940" s="15" t="str">
        <f>INDEX(装备!E:E,MATCH(属性!A3940,装备!A:A,0))</f>
        <v>armour</v>
      </c>
      <c r="E3940" s="14">
        <v>98</v>
      </c>
      <c r="F3940" s="17">
        <f>INT((VLOOKUP($C3940,装备数值,2,0)+VLOOKUP($C3940,装备数值,5,0)*($E3940-1))*VLOOKUP($D3940,系数!$K$2:$O$7,2,0))</f>
        <v>5851</v>
      </c>
      <c r="G3940" s="17">
        <f>INT((VLOOKUP($C3940,装备数值,3,0)+VLOOKUP($C3940,装备数值,6,0)*($E3940-1))*VLOOKUP($D3940,系数!$K$2:$O$7,3,0))</f>
        <v>0</v>
      </c>
      <c r="H3940" s="17">
        <f t="shared" si="123"/>
        <v>0</v>
      </c>
      <c r="I3940" s="17">
        <f>INT((VLOOKUP($C3940,装备数值,4,0)+VLOOKUP($C3940,装备数值,7,0)*($E3940-1))*VLOOKUP($D3940,系数!$K$2:$O$7,4,0))</f>
        <v>0</v>
      </c>
      <c r="J3940" s="17">
        <f>INT((VLOOKUP($C3940,装备数值,4,0)+VLOOKUP($C3940,装备数值,7,0)*($E3940-1))*VLOOKUP($D3940,系数!$K$2:$O$7,5,0))</f>
        <v>0</v>
      </c>
      <c r="K3940" s="17">
        <f>INT(VLOOKUP(E3940,强化金币,2,1)*VLOOKUP(INDEX(装备!F:F,MATCH(属性!A3940,装备!A:A,0)),系数!$K$12:$M$15,3,0))</f>
        <v>450000</v>
      </c>
      <c r="L3940" s="17"/>
      <c r="M3940" s="17"/>
      <c r="N3940" s="17"/>
      <c r="O3940" s="17">
        <f>IF(E3940=1,"",VLOOKUP(E3940,系数!$S$2:$AB$12,MATCH(属性!C3940,评级,0),1))</f>
        <v>100</v>
      </c>
    </row>
    <row r="3941" spans="1:15" ht="17.25" thickBot="1" x14ac:dyDescent="0.4">
      <c r="A3941" s="17">
        <f t="shared" si="122"/>
        <v>7100033</v>
      </c>
      <c r="B3941" s="17" t="s">
        <v>92</v>
      </c>
      <c r="C3941" s="15">
        <f>INDEX(装备!G:G,MATCH(属性!A3941,装备!A:A,0))</f>
        <v>16</v>
      </c>
      <c r="D3941" s="15" t="str">
        <f>INDEX(装备!E:E,MATCH(属性!A3941,装备!A:A,0))</f>
        <v>armour</v>
      </c>
      <c r="E3941" s="14">
        <v>99</v>
      </c>
      <c r="F3941" s="17">
        <f>INT((VLOOKUP($C3941,装备数值,2,0)+VLOOKUP($C3941,装备数值,5,0)*($E3941-1))*VLOOKUP($D3941,系数!$K$2:$O$7,2,0))</f>
        <v>5901</v>
      </c>
      <c r="G3941" s="17">
        <f>INT((VLOOKUP($C3941,装备数值,3,0)+VLOOKUP($C3941,装备数值,6,0)*($E3941-1))*VLOOKUP($D3941,系数!$K$2:$O$7,3,0))</f>
        <v>0</v>
      </c>
      <c r="H3941" s="17">
        <f t="shared" si="123"/>
        <v>0</v>
      </c>
      <c r="I3941" s="17">
        <f>INT((VLOOKUP($C3941,装备数值,4,0)+VLOOKUP($C3941,装备数值,7,0)*($E3941-1))*VLOOKUP($D3941,系数!$K$2:$O$7,4,0))</f>
        <v>0</v>
      </c>
      <c r="J3941" s="17">
        <f>INT((VLOOKUP($C3941,装备数值,4,0)+VLOOKUP($C3941,装备数值,7,0)*($E3941-1))*VLOOKUP($D3941,系数!$K$2:$O$7,5,0))</f>
        <v>0</v>
      </c>
      <c r="K3941" s="17">
        <f>INT(VLOOKUP(E3941,强化金币,2,1)*VLOOKUP(INDEX(装备!F:F,MATCH(属性!A3941,装备!A:A,0)),系数!$K$12:$M$15,3,0))</f>
        <v>450000</v>
      </c>
      <c r="L3941" s="17"/>
      <c r="M3941" s="17"/>
      <c r="N3941" s="17"/>
      <c r="O3941" s="17">
        <f>IF(E3941=1,"",VLOOKUP(E3941,系数!$S$2:$AB$12,MATCH(属性!C3941,评级,0),1))</f>
        <v>100</v>
      </c>
    </row>
    <row r="3942" spans="1:15" ht="17.25" thickBot="1" x14ac:dyDescent="0.4">
      <c r="A3942" s="17">
        <f t="shared" si="122"/>
        <v>7100033</v>
      </c>
      <c r="B3942" s="17" t="s">
        <v>92</v>
      </c>
      <c r="C3942" s="15">
        <f>INDEX(装备!G:G,MATCH(属性!A3942,装备!A:A,0))</f>
        <v>16</v>
      </c>
      <c r="D3942" s="15" t="str">
        <f>INDEX(装备!E:E,MATCH(属性!A3942,装备!A:A,0))</f>
        <v>armour</v>
      </c>
      <c r="E3942" s="14">
        <v>100</v>
      </c>
      <c r="F3942" s="17">
        <f>INT((VLOOKUP($C3942,装备数值,2,0)+VLOOKUP($C3942,装备数值,5,0)*($E3942-1))*VLOOKUP($D3942,系数!$K$2:$O$7,2,0))</f>
        <v>5951</v>
      </c>
      <c r="G3942" s="17">
        <f>INT((VLOOKUP($C3942,装备数值,3,0)+VLOOKUP($C3942,装备数值,6,0)*($E3942-1))*VLOOKUP($D3942,系数!$K$2:$O$7,3,0))</f>
        <v>0</v>
      </c>
      <c r="H3942" s="17">
        <f t="shared" si="123"/>
        <v>0</v>
      </c>
      <c r="I3942" s="17">
        <f>INT((VLOOKUP($C3942,装备数值,4,0)+VLOOKUP($C3942,装备数值,7,0)*($E3942-1))*VLOOKUP($D3942,系数!$K$2:$O$7,4,0))</f>
        <v>0</v>
      </c>
      <c r="J3942" s="17">
        <f>INT((VLOOKUP($C3942,装备数值,4,0)+VLOOKUP($C3942,装备数值,7,0)*($E3942-1))*VLOOKUP($D3942,系数!$K$2:$O$7,5,0))</f>
        <v>0</v>
      </c>
      <c r="K3942" s="17">
        <f>INT(VLOOKUP(E3942,强化金币,2,1)*VLOOKUP(INDEX(装备!F:F,MATCH(属性!A3942,装备!A:A,0)),系数!$K$12:$M$15,3,0))</f>
        <v>450000</v>
      </c>
      <c r="L3942" s="17"/>
      <c r="M3942" s="17"/>
      <c r="N3942" s="17"/>
      <c r="O3942" s="17">
        <f>IF(E3942=1,"",VLOOKUP(E3942,系数!$S$2:$AB$12,MATCH(属性!C3942,评级,0),1))</f>
        <v>110</v>
      </c>
    </row>
    <row r="3943" spans="1:15" ht="17.25" thickBot="1" x14ac:dyDescent="0.4">
      <c r="A3943" s="17">
        <f t="shared" si="122"/>
        <v>7100033</v>
      </c>
      <c r="B3943" s="17" t="s">
        <v>92</v>
      </c>
      <c r="C3943" s="15">
        <f>INDEX(装备!G:G,MATCH(属性!A3943,装备!A:A,0))</f>
        <v>16</v>
      </c>
      <c r="D3943" s="15" t="str">
        <f>INDEX(装备!E:E,MATCH(属性!A3943,装备!A:A,0))</f>
        <v>armour</v>
      </c>
      <c r="E3943" s="14">
        <v>101</v>
      </c>
      <c r="F3943" s="17">
        <f>INT((VLOOKUP($C3943,装备数值,2,0)+VLOOKUP($C3943,装备数值,5,0)*($E3943-1))*VLOOKUP($D3943,系数!$K$2:$O$7,2,0))</f>
        <v>6001</v>
      </c>
      <c r="G3943" s="17">
        <f>INT((VLOOKUP($C3943,装备数值,3,0)+VLOOKUP($C3943,装备数值,6,0)*($E3943-1))*VLOOKUP($D3943,系数!$K$2:$O$7,3,0))</f>
        <v>0</v>
      </c>
      <c r="H3943" s="17">
        <f t="shared" si="123"/>
        <v>0</v>
      </c>
      <c r="I3943" s="17">
        <f>INT((VLOOKUP($C3943,装备数值,4,0)+VLOOKUP($C3943,装备数值,7,0)*($E3943-1))*VLOOKUP($D3943,系数!$K$2:$O$7,4,0))</f>
        <v>0</v>
      </c>
      <c r="J3943" s="17">
        <f>INT((VLOOKUP($C3943,装备数值,4,0)+VLOOKUP($C3943,装备数值,7,0)*($E3943-1))*VLOOKUP($D3943,系数!$K$2:$O$7,5,0))</f>
        <v>0</v>
      </c>
      <c r="K3943" s="17">
        <f>INT(VLOOKUP(E3943,强化金币,2,1)*VLOOKUP(INDEX(装备!F:F,MATCH(属性!A3943,装备!A:A,0)),系数!$K$12:$M$15,3,0))</f>
        <v>450000</v>
      </c>
      <c r="L3943" s="17"/>
      <c r="M3943" s="17"/>
      <c r="N3943" s="17"/>
      <c r="O3943" s="17">
        <f>IF(E3943=1,"",VLOOKUP(E3943,系数!$S$2:$AB$12,MATCH(属性!C3943,评级,0),1))</f>
        <v>110</v>
      </c>
    </row>
    <row r="3944" spans="1:15" ht="17.25" thickBot="1" x14ac:dyDescent="0.4">
      <c r="A3944" s="17">
        <f t="shared" si="122"/>
        <v>7100033</v>
      </c>
      <c r="B3944" s="17" t="s">
        <v>92</v>
      </c>
      <c r="C3944" s="15">
        <f>INDEX(装备!G:G,MATCH(属性!A3944,装备!A:A,0))</f>
        <v>16</v>
      </c>
      <c r="D3944" s="15" t="str">
        <f>INDEX(装备!E:E,MATCH(属性!A3944,装备!A:A,0))</f>
        <v>armour</v>
      </c>
      <c r="E3944" s="14">
        <v>102</v>
      </c>
      <c r="F3944" s="17">
        <f>INT((VLOOKUP($C3944,装备数值,2,0)+VLOOKUP($C3944,装备数值,5,0)*($E3944-1))*VLOOKUP($D3944,系数!$K$2:$O$7,2,0))</f>
        <v>6051</v>
      </c>
      <c r="G3944" s="17">
        <f>INT((VLOOKUP($C3944,装备数值,3,0)+VLOOKUP($C3944,装备数值,6,0)*($E3944-1))*VLOOKUP($D3944,系数!$K$2:$O$7,3,0))</f>
        <v>0</v>
      </c>
      <c r="H3944" s="17">
        <f t="shared" si="123"/>
        <v>0</v>
      </c>
      <c r="I3944" s="17">
        <f>INT((VLOOKUP($C3944,装备数值,4,0)+VLOOKUP($C3944,装备数值,7,0)*($E3944-1))*VLOOKUP($D3944,系数!$K$2:$O$7,4,0))</f>
        <v>0</v>
      </c>
      <c r="J3944" s="17">
        <f>INT((VLOOKUP($C3944,装备数值,4,0)+VLOOKUP($C3944,装备数值,7,0)*($E3944-1))*VLOOKUP($D3944,系数!$K$2:$O$7,5,0))</f>
        <v>0</v>
      </c>
      <c r="K3944" s="17">
        <f>INT(VLOOKUP(E3944,强化金币,2,1)*VLOOKUP(INDEX(装备!F:F,MATCH(属性!A3944,装备!A:A,0)),系数!$K$12:$M$15,3,0))</f>
        <v>450000</v>
      </c>
      <c r="L3944" s="17"/>
      <c r="M3944" s="17"/>
      <c r="N3944" s="17"/>
      <c r="O3944" s="17">
        <f>IF(E3944=1,"",VLOOKUP(E3944,系数!$S$2:$AB$12,MATCH(属性!C3944,评级,0),1))</f>
        <v>110</v>
      </c>
    </row>
    <row r="3945" spans="1:15" ht="17.25" thickBot="1" x14ac:dyDescent="0.4">
      <c r="A3945" s="17">
        <f t="shared" si="122"/>
        <v>7100033</v>
      </c>
      <c r="B3945" s="17" t="s">
        <v>92</v>
      </c>
      <c r="C3945" s="15">
        <f>INDEX(装备!G:G,MATCH(属性!A3945,装备!A:A,0))</f>
        <v>16</v>
      </c>
      <c r="D3945" s="15" t="str">
        <f>INDEX(装备!E:E,MATCH(属性!A3945,装备!A:A,0))</f>
        <v>armour</v>
      </c>
      <c r="E3945" s="14">
        <v>103</v>
      </c>
      <c r="F3945" s="17">
        <f>INT((VLOOKUP($C3945,装备数值,2,0)+VLOOKUP($C3945,装备数值,5,0)*($E3945-1))*VLOOKUP($D3945,系数!$K$2:$O$7,2,0))</f>
        <v>6101</v>
      </c>
      <c r="G3945" s="17">
        <f>INT((VLOOKUP($C3945,装备数值,3,0)+VLOOKUP($C3945,装备数值,6,0)*($E3945-1))*VLOOKUP($D3945,系数!$K$2:$O$7,3,0))</f>
        <v>0</v>
      </c>
      <c r="H3945" s="17">
        <f t="shared" si="123"/>
        <v>0</v>
      </c>
      <c r="I3945" s="17">
        <f>INT((VLOOKUP($C3945,装备数值,4,0)+VLOOKUP($C3945,装备数值,7,0)*($E3945-1))*VLOOKUP($D3945,系数!$K$2:$O$7,4,0))</f>
        <v>0</v>
      </c>
      <c r="J3945" s="17">
        <f>INT((VLOOKUP($C3945,装备数值,4,0)+VLOOKUP($C3945,装备数值,7,0)*($E3945-1))*VLOOKUP($D3945,系数!$K$2:$O$7,5,0))</f>
        <v>0</v>
      </c>
      <c r="K3945" s="17">
        <f>INT(VLOOKUP(E3945,强化金币,2,1)*VLOOKUP(INDEX(装备!F:F,MATCH(属性!A3945,装备!A:A,0)),系数!$K$12:$M$15,3,0))</f>
        <v>450000</v>
      </c>
      <c r="L3945" s="17"/>
      <c r="M3945" s="17"/>
      <c r="N3945" s="17"/>
      <c r="O3945" s="17">
        <f>IF(E3945=1,"",VLOOKUP(E3945,系数!$S$2:$AB$12,MATCH(属性!C3945,评级,0),1))</f>
        <v>110</v>
      </c>
    </row>
    <row r="3946" spans="1:15" ht="17.25" thickBot="1" x14ac:dyDescent="0.4">
      <c r="A3946" s="17">
        <f t="shared" si="122"/>
        <v>7100033</v>
      </c>
      <c r="B3946" s="17" t="s">
        <v>92</v>
      </c>
      <c r="C3946" s="15">
        <f>INDEX(装备!G:G,MATCH(属性!A3946,装备!A:A,0))</f>
        <v>16</v>
      </c>
      <c r="D3946" s="15" t="str">
        <f>INDEX(装备!E:E,MATCH(属性!A3946,装备!A:A,0))</f>
        <v>armour</v>
      </c>
      <c r="E3946" s="14">
        <v>104</v>
      </c>
      <c r="F3946" s="17">
        <f>INT((VLOOKUP($C3946,装备数值,2,0)+VLOOKUP($C3946,装备数值,5,0)*($E3946-1))*VLOOKUP($D3946,系数!$K$2:$O$7,2,0))</f>
        <v>6151</v>
      </c>
      <c r="G3946" s="17">
        <f>INT((VLOOKUP($C3946,装备数值,3,0)+VLOOKUP($C3946,装备数值,6,0)*($E3946-1))*VLOOKUP($D3946,系数!$K$2:$O$7,3,0))</f>
        <v>0</v>
      </c>
      <c r="H3946" s="17">
        <f t="shared" si="123"/>
        <v>0</v>
      </c>
      <c r="I3946" s="17">
        <f>INT((VLOOKUP($C3946,装备数值,4,0)+VLOOKUP($C3946,装备数值,7,0)*($E3946-1))*VLOOKUP($D3946,系数!$K$2:$O$7,4,0))</f>
        <v>0</v>
      </c>
      <c r="J3946" s="17">
        <f>INT((VLOOKUP($C3946,装备数值,4,0)+VLOOKUP($C3946,装备数值,7,0)*($E3946-1))*VLOOKUP($D3946,系数!$K$2:$O$7,5,0))</f>
        <v>0</v>
      </c>
      <c r="K3946" s="17">
        <f>INT(VLOOKUP(E3946,强化金币,2,1)*VLOOKUP(INDEX(装备!F:F,MATCH(属性!A3946,装备!A:A,0)),系数!$K$12:$M$15,3,0))</f>
        <v>450000</v>
      </c>
      <c r="L3946" s="17"/>
      <c r="M3946" s="17"/>
      <c r="N3946" s="17"/>
      <c r="O3946" s="17">
        <f>IF(E3946=1,"",VLOOKUP(E3946,系数!$S$2:$AB$12,MATCH(属性!C3946,评级,0),1))</f>
        <v>110</v>
      </c>
    </row>
    <row r="3947" spans="1:15" ht="17.25" thickBot="1" x14ac:dyDescent="0.4">
      <c r="A3947" s="17">
        <f t="shared" si="122"/>
        <v>7100033</v>
      </c>
      <c r="B3947" s="17" t="s">
        <v>92</v>
      </c>
      <c r="C3947" s="15">
        <f>INDEX(装备!G:G,MATCH(属性!A3947,装备!A:A,0))</f>
        <v>16</v>
      </c>
      <c r="D3947" s="15" t="str">
        <f>INDEX(装备!E:E,MATCH(属性!A3947,装备!A:A,0))</f>
        <v>armour</v>
      </c>
      <c r="E3947" s="14">
        <v>105</v>
      </c>
      <c r="F3947" s="17">
        <f>INT((VLOOKUP($C3947,装备数值,2,0)+VLOOKUP($C3947,装备数值,5,0)*($E3947-1))*VLOOKUP($D3947,系数!$K$2:$O$7,2,0))</f>
        <v>6201</v>
      </c>
      <c r="G3947" s="17">
        <f>INT((VLOOKUP($C3947,装备数值,3,0)+VLOOKUP($C3947,装备数值,6,0)*($E3947-1))*VLOOKUP($D3947,系数!$K$2:$O$7,3,0))</f>
        <v>0</v>
      </c>
      <c r="H3947" s="17">
        <f t="shared" si="123"/>
        <v>0</v>
      </c>
      <c r="I3947" s="17">
        <f>INT((VLOOKUP($C3947,装备数值,4,0)+VLOOKUP($C3947,装备数值,7,0)*($E3947-1))*VLOOKUP($D3947,系数!$K$2:$O$7,4,0))</f>
        <v>0</v>
      </c>
      <c r="J3947" s="17">
        <f>INT((VLOOKUP($C3947,装备数值,4,0)+VLOOKUP($C3947,装备数值,7,0)*($E3947-1))*VLOOKUP($D3947,系数!$K$2:$O$7,5,0))</f>
        <v>0</v>
      </c>
      <c r="K3947" s="17">
        <f>INT(VLOOKUP(E3947,强化金币,2,1)*VLOOKUP(INDEX(装备!F:F,MATCH(属性!A3947,装备!A:A,0)),系数!$K$12:$M$15,3,0))</f>
        <v>450000</v>
      </c>
      <c r="L3947" s="17"/>
      <c r="M3947" s="17"/>
      <c r="N3947" s="17"/>
      <c r="O3947" s="17">
        <f>IF(E3947=1,"",VLOOKUP(E3947,系数!$S$2:$AB$12,MATCH(属性!C3947,评级,0),1))</f>
        <v>110</v>
      </c>
    </row>
    <row r="3948" spans="1:15" ht="17.25" thickBot="1" x14ac:dyDescent="0.4">
      <c r="A3948" s="17">
        <f t="shared" si="122"/>
        <v>7100033</v>
      </c>
      <c r="B3948" s="17" t="s">
        <v>92</v>
      </c>
      <c r="C3948" s="15">
        <f>INDEX(装备!G:G,MATCH(属性!A3948,装备!A:A,0))</f>
        <v>16</v>
      </c>
      <c r="D3948" s="15" t="str">
        <f>INDEX(装备!E:E,MATCH(属性!A3948,装备!A:A,0))</f>
        <v>armour</v>
      </c>
      <c r="E3948" s="14">
        <v>106</v>
      </c>
      <c r="F3948" s="17">
        <f>INT((VLOOKUP($C3948,装备数值,2,0)+VLOOKUP($C3948,装备数值,5,0)*($E3948-1))*VLOOKUP($D3948,系数!$K$2:$O$7,2,0))</f>
        <v>6251</v>
      </c>
      <c r="G3948" s="17">
        <f>INT((VLOOKUP($C3948,装备数值,3,0)+VLOOKUP($C3948,装备数值,6,0)*($E3948-1))*VLOOKUP($D3948,系数!$K$2:$O$7,3,0))</f>
        <v>0</v>
      </c>
      <c r="H3948" s="17">
        <f t="shared" si="123"/>
        <v>0</v>
      </c>
      <c r="I3948" s="17">
        <f>INT((VLOOKUP($C3948,装备数值,4,0)+VLOOKUP($C3948,装备数值,7,0)*($E3948-1))*VLOOKUP($D3948,系数!$K$2:$O$7,4,0))</f>
        <v>0</v>
      </c>
      <c r="J3948" s="17">
        <f>INT((VLOOKUP($C3948,装备数值,4,0)+VLOOKUP($C3948,装备数值,7,0)*($E3948-1))*VLOOKUP($D3948,系数!$K$2:$O$7,5,0))</f>
        <v>0</v>
      </c>
      <c r="K3948" s="17">
        <f>INT(VLOOKUP(E3948,强化金币,2,1)*VLOOKUP(INDEX(装备!F:F,MATCH(属性!A3948,装备!A:A,0)),系数!$K$12:$M$15,3,0))</f>
        <v>450000</v>
      </c>
      <c r="L3948" s="17"/>
      <c r="M3948" s="17"/>
      <c r="N3948" s="17"/>
      <c r="O3948" s="17">
        <f>IF(E3948=1,"",VLOOKUP(E3948,系数!$S$2:$AB$12,MATCH(属性!C3948,评级,0),1))</f>
        <v>110</v>
      </c>
    </row>
    <row r="3949" spans="1:15" ht="17.25" thickBot="1" x14ac:dyDescent="0.4">
      <c r="A3949" s="17">
        <f t="shared" si="122"/>
        <v>7100033</v>
      </c>
      <c r="B3949" s="17" t="s">
        <v>92</v>
      </c>
      <c r="C3949" s="15">
        <f>INDEX(装备!G:G,MATCH(属性!A3949,装备!A:A,0))</f>
        <v>16</v>
      </c>
      <c r="D3949" s="15" t="str">
        <f>INDEX(装备!E:E,MATCH(属性!A3949,装备!A:A,0))</f>
        <v>armour</v>
      </c>
      <c r="E3949" s="14">
        <v>107</v>
      </c>
      <c r="F3949" s="17">
        <f>INT((VLOOKUP($C3949,装备数值,2,0)+VLOOKUP($C3949,装备数值,5,0)*($E3949-1))*VLOOKUP($D3949,系数!$K$2:$O$7,2,0))</f>
        <v>6301</v>
      </c>
      <c r="G3949" s="17">
        <f>INT((VLOOKUP($C3949,装备数值,3,0)+VLOOKUP($C3949,装备数值,6,0)*($E3949-1))*VLOOKUP($D3949,系数!$K$2:$O$7,3,0))</f>
        <v>0</v>
      </c>
      <c r="H3949" s="17">
        <f t="shared" si="123"/>
        <v>0</v>
      </c>
      <c r="I3949" s="17">
        <f>INT((VLOOKUP($C3949,装备数值,4,0)+VLOOKUP($C3949,装备数值,7,0)*($E3949-1))*VLOOKUP($D3949,系数!$K$2:$O$7,4,0))</f>
        <v>0</v>
      </c>
      <c r="J3949" s="17">
        <f>INT((VLOOKUP($C3949,装备数值,4,0)+VLOOKUP($C3949,装备数值,7,0)*($E3949-1))*VLOOKUP($D3949,系数!$K$2:$O$7,5,0))</f>
        <v>0</v>
      </c>
      <c r="K3949" s="17">
        <f>INT(VLOOKUP(E3949,强化金币,2,1)*VLOOKUP(INDEX(装备!F:F,MATCH(属性!A3949,装备!A:A,0)),系数!$K$12:$M$15,3,0))</f>
        <v>450000</v>
      </c>
      <c r="L3949" s="17"/>
      <c r="M3949" s="17"/>
      <c r="N3949" s="17"/>
      <c r="O3949" s="17">
        <f>IF(E3949=1,"",VLOOKUP(E3949,系数!$S$2:$AB$12,MATCH(属性!C3949,评级,0),1))</f>
        <v>110</v>
      </c>
    </row>
    <row r="3950" spans="1:15" ht="17.25" thickBot="1" x14ac:dyDescent="0.4">
      <c r="A3950" s="17">
        <f t="shared" si="122"/>
        <v>7100033</v>
      </c>
      <c r="B3950" s="17" t="s">
        <v>92</v>
      </c>
      <c r="C3950" s="15">
        <f>INDEX(装备!G:G,MATCH(属性!A3950,装备!A:A,0))</f>
        <v>16</v>
      </c>
      <c r="D3950" s="15" t="str">
        <f>INDEX(装备!E:E,MATCH(属性!A3950,装备!A:A,0))</f>
        <v>armour</v>
      </c>
      <c r="E3950" s="14">
        <v>108</v>
      </c>
      <c r="F3950" s="17">
        <f>INT((VLOOKUP($C3950,装备数值,2,0)+VLOOKUP($C3950,装备数值,5,0)*($E3950-1))*VLOOKUP($D3950,系数!$K$2:$O$7,2,0))</f>
        <v>6351</v>
      </c>
      <c r="G3950" s="17">
        <f>INT((VLOOKUP($C3950,装备数值,3,0)+VLOOKUP($C3950,装备数值,6,0)*($E3950-1))*VLOOKUP($D3950,系数!$K$2:$O$7,3,0))</f>
        <v>0</v>
      </c>
      <c r="H3950" s="17">
        <f t="shared" si="123"/>
        <v>0</v>
      </c>
      <c r="I3950" s="17">
        <f>INT((VLOOKUP($C3950,装备数值,4,0)+VLOOKUP($C3950,装备数值,7,0)*($E3950-1))*VLOOKUP($D3950,系数!$K$2:$O$7,4,0))</f>
        <v>0</v>
      </c>
      <c r="J3950" s="17">
        <f>INT((VLOOKUP($C3950,装备数值,4,0)+VLOOKUP($C3950,装备数值,7,0)*($E3950-1))*VLOOKUP($D3950,系数!$K$2:$O$7,5,0))</f>
        <v>0</v>
      </c>
      <c r="K3950" s="17">
        <f>INT(VLOOKUP(E3950,强化金币,2,1)*VLOOKUP(INDEX(装备!F:F,MATCH(属性!A3950,装备!A:A,0)),系数!$K$12:$M$15,3,0))</f>
        <v>450000</v>
      </c>
      <c r="L3950" s="17"/>
      <c r="M3950" s="17"/>
      <c r="N3950" s="17"/>
      <c r="O3950" s="17">
        <f>IF(E3950=1,"",VLOOKUP(E3950,系数!$S$2:$AB$12,MATCH(属性!C3950,评级,0),1))</f>
        <v>110</v>
      </c>
    </row>
    <row r="3951" spans="1:15" ht="17.25" thickBot="1" x14ac:dyDescent="0.4">
      <c r="A3951" s="17">
        <f t="shared" si="122"/>
        <v>7100033</v>
      </c>
      <c r="B3951" s="17" t="s">
        <v>92</v>
      </c>
      <c r="C3951" s="15">
        <f>INDEX(装备!G:G,MATCH(属性!A3951,装备!A:A,0))</f>
        <v>16</v>
      </c>
      <c r="D3951" s="15" t="str">
        <f>INDEX(装备!E:E,MATCH(属性!A3951,装备!A:A,0))</f>
        <v>armour</v>
      </c>
      <c r="E3951" s="14">
        <v>109</v>
      </c>
      <c r="F3951" s="17">
        <f>INT((VLOOKUP($C3951,装备数值,2,0)+VLOOKUP($C3951,装备数值,5,0)*($E3951-1))*VLOOKUP($D3951,系数!$K$2:$O$7,2,0))</f>
        <v>6401</v>
      </c>
      <c r="G3951" s="17">
        <f>INT((VLOOKUP($C3951,装备数值,3,0)+VLOOKUP($C3951,装备数值,6,0)*($E3951-1))*VLOOKUP($D3951,系数!$K$2:$O$7,3,0))</f>
        <v>0</v>
      </c>
      <c r="H3951" s="17">
        <f t="shared" si="123"/>
        <v>0</v>
      </c>
      <c r="I3951" s="17">
        <f>INT((VLOOKUP($C3951,装备数值,4,0)+VLOOKUP($C3951,装备数值,7,0)*($E3951-1))*VLOOKUP($D3951,系数!$K$2:$O$7,4,0))</f>
        <v>0</v>
      </c>
      <c r="J3951" s="17">
        <f>INT((VLOOKUP($C3951,装备数值,4,0)+VLOOKUP($C3951,装备数值,7,0)*($E3951-1))*VLOOKUP($D3951,系数!$K$2:$O$7,5,0))</f>
        <v>0</v>
      </c>
      <c r="K3951" s="17">
        <f>INT(VLOOKUP(E3951,强化金币,2,1)*VLOOKUP(INDEX(装备!F:F,MATCH(属性!A3951,装备!A:A,0)),系数!$K$12:$M$15,3,0))</f>
        <v>450000</v>
      </c>
      <c r="L3951" s="17"/>
      <c r="M3951" s="17"/>
      <c r="N3951" s="17"/>
      <c r="O3951" s="17">
        <f>IF(E3951=1,"",VLOOKUP(E3951,系数!$S$2:$AB$12,MATCH(属性!C3951,评级,0),1))</f>
        <v>110</v>
      </c>
    </row>
    <row r="3952" spans="1:15" ht="17.25" thickBot="1" x14ac:dyDescent="0.4">
      <c r="A3952" s="17">
        <f t="shared" si="122"/>
        <v>7100033</v>
      </c>
      <c r="B3952" s="17" t="s">
        <v>92</v>
      </c>
      <c r="C3952" s="15">
        <f>INDEX(装备!G:G,MATCH(属性!A3952,装备!A:A,0))</f>
        <v>16</v>
      </c>
      <c r="D3952" s="15" t="str">
        <f>INDEX(装备!E:E,MATCH(属性!A3952,装备!A:A,0))</f>
        <v>armour</v>
      </c>
      <c r="E3952" s="14">
        <v>110</v>
      </c>
      <c r="F3952" s="17">
        <f>INT((VLOOKUP($C3952,装备数值,2,0)+VLOOKUP($C3952,装备数值,5,0)*($E3952-1))*VLOOKUP($D3952,系数!$K$2:$O$7,2,0))</f>
        <v>6451</v>
      </c>
      <c r="G3952" s="17">
        <f>INT((VLOOKUP($C3952,装备数值,3,0)+VLOOKUP($C3952,装备数值,6,0)*($E3952-1))*VLOOKUP($D3952,系数!$K$2:$O$7,3,0))</f>
        <v>0</v>
      </c>
      <c r="H3952" s="17">
        <f t="shared" si="123"/>
        <v>0</v>
      </c>
      <c r="I3952" s="17">
        <f>INT((VLOOKUP($C3952,装备数值,4,0)+VLOOKUP($C3952,装备数值,7,0)*($E3952-1))*VLOOKUP($D3952,系数!$K$2:$O$7,4,0))</f>
        <v>0</v>
      </c>
      <c r="J3952" s="17">
        <f>INT((VLOOKUP($C3952,装备数值,4,0)+VLOOKUP($C3952,装备数值,7,0)*($E3952-1))*VLOOKUP($D3952,系数!$K$2:$O$7,5,0))</f>
        <v>0</v>
      </c>
      <c r="K3952" s="17">
        <f>INT(VLOOKUP(E3952,强化金币,2,1)*VLOOKUP(INDEX(装备!F:F,MATCH(属性!A3952,装备!A:A,0)),系数!$K$12:$M$15,3,0))</f>
        <v>450000</v>
      </c>
      <c r="L3952" s="17"/>
      <c r="M3952" s="17"/>
      <c r="N3952" s="17"/>
      <c r="O3952" s="17">
        <f>IF(E3952=1,"",VLOOKUP(E3952,系数!$S$2:$AB$12,MATCH(属性!C3952,评级,0),1))</f>
        <v>110</v>
      </c>
    </row>
    <row r="3953" spans="1:15" ht="17.25" thickBot="1" x14ac:dyDescent="0.4">
      <c r="A3953" s="17">
        <f t="shared" si="122"/>
        <v>7100033</v>
      </c>
      <c r="B3953" s="17" t="s">
        <v>92</v>
      </c>
      <c r="C3953" s="15">
        <f>INDEX(装备!G:G,MATCH(属性!A3953,装备!A:A,0))</f>
        <v>16</v>
      </c>
      <c r="D3953" s="15" t="str">
        <f>INDEX(装备!E:E,MATCH(属性!A3953,装备!A:A,0))</f>
        <v>armour</v>
      </c>
      <c r="E3953" s="14">
        <v>111</v>
      </c>
      <c r="F3953" s="17">
        <f>INT((VLOOKUP($C3953,装备数值,2,0)+VLOOKUP($C3953,装备数值,5,0)*($E3953-1))*VLOOKUP($D3953,系数!$K$2:$O$7,2,0))</f>
        <v>6501</v>
      </c>
      <c r="G3953" s="17">
        <f>INT((VLOOKUP($C3953,装备数值,3,0)+VLOOKUP($C3953,装备数值,6,0)*($E3953-1))*VLOOKUP($D3953,系数!$K$2:$O$7,3,0))</f>
        <v>0</v>
      </c>
      <c r="H3953" s="17">
        <f t="shared" si="123"/>
        <v>0</v>
      </c>
      <c r="I3953" s="17">
        <f>INT((VLOOKUP($C3953,装备数值,4,0)+VLOOKUP($C3953,装备数值,7,0)*($E3953-1))*VLOOKUP($D3953,系数!$K$2:$O$7,4,0))</f>
        <v>0</v>
      </c>
      <c r="J3953" s="17">
        <f>INT((VLOOKUP($C3953,装备数值,4,0)+VLOOKUP($C3953,装备数值,7,0)*($E3953-1))*VLOOKUP($D3953,系数!$K$2:$O$7,5,0))</f>
        <v>0</v>
      </c>
      <c r="K3953" s="17">
        <f>INT(VLOOKUP(E3953,强化金币,2,1)*VLOOKUP(INDEX(装备!F:F,MATCH(属性!A3953,装备!A:A,0)),系数!$K$12:$M$15,3,0))</f>
        <v>450000</v>
      </c>
      <c r="L3953" s="17"/>
      <c r="M3953" s="17"/>
      <c r="N3953" s="17"/>
      <c r="O3953" s="17">
        <f>IF(E3953=1,"",VLOOKUP(E3953,系数!$S$2:$AB$12,MATCH(属性!C3953,评级,0),1))</f>
        <v>110</v>
      </c>
    </row>
    <row r="3954" spans="1:15" ht="17.25" thickBot="1" x14ac:dyDescent="0.4">
      <c r="A3954" s="17">
        <f t="shared" si="122"/>
        <v>7100033</v>
      </c>
      <c r="B3954" s="17" t="s">
        <v>92</v>
      </c>
      <c r="C3954" s="15">
        <f>INDEX(装备!G:G,MATCH(属性!A3954,装备!A:A,0))</f>
        <v>16</v>
      </c>
      <c r="D3954" s="15" t="str">
        <f>INDEX(装备!E:E,MATCH(属性!A3954,装备!A:A,0))</f>
        <v>armour</v>
      </c>
      <c r="E3954" s="14">
        <v>112</v>
      </c>
      <c r="F3954" s="17">
        <f>INT((VLOOKUP($C3954,装备数值,2,0)+VLOOKUP($C3954,装备数值,5,0)*($E3954-1))*VLOOKUP($D3954,系数!$K$2:$O$7,2,0))</f>
        <v>6551</v>
      </c>
      <c r="G3954" s="17">
        <f>INT((VLOOKUP($C3954,装备数值,3,0)+VLOOKUP($C3954,装备数值,6,0)*($E3954-1))*VLOOKUP($D3954,系数!$K$2:$O$7,3,0))</f>
        <v>0</v>
      </c>
      <c r="H3954" s="17">
        <f t="shared" si="123"/>
        <v>0</v>
      </c>
      <c r="I3954" s="17">
        <f>INT((VLOOKUP($C3954,装备数值,4,0)+VLOOKUP($C3954,装备数值,7,0)*($E3954-1))*VLOOKUP($D3954,系数!$K$2:$O$7,4,0))</f>
        <v>0</v>
      </c>
      <c r="J3954" s="17">
        <f>INT((VLOOKUP($C3954,装备数值,4,0)+VLOOKUP($C3954,装备数值,7,0)*($E3954-1))*VLOOKUP($D3954,系数!$K$2:$O$7,5,0))</f>
        <v>0</v>
      </c>
      <c r="K3954" s="17">
        <f>INT(VLOOKUP(E3954,强化金币,2,1)*VLOOKUP(INDEX(装备!F:F,MATCH(属性!A3954,装备!A:A,0)),系数!$K$12:$M$15,3,0))</f>
        <v>450000</v>
      </c>
      <c r="L3954" s="17"/>
      <c r="M3954" s="17"/>
      <c r="N3954" s="17"/>
      <c r="O3954" s="17">
        <f>IF(E3954=1,"",VLOOKUP(E3954,系数!$S$2:$AB$12,MATCH(属性!C3954,评级,0),1))</f>
        <v>110</v>
      </c>
    </row>
    <row r="3955" spans="1:15" ht="17.25" thickBot="1" x14ac:dyDescent="0.4">
      <c r="A3955" s="17">
        <f t="shared" si="122"/>
        <v>7100033</v>
      </c>
      <c r="B3955" s="17" t="s">
        <v>92</v>
      </c>
      <c r="C3955" s="15">
        <f>INDEX(装备!G:G,MATCH(属性!A3955,装备!A:A,0))</f>
        <v>16</v>
      </c>
      <c r="D3955" s="15" t="str">
        <f>INDEX(装备!E:E,MATCH(属性!A3955,装备!A:A,0))</f>
        <v>armour</v>
      </c>
      <c r="E3955" s="14">
        <v>113</v>
      </c>
      <c r="F3955" s="17">
        <f>INT((VLOOKUP($C3955,装备数值,2,0)+VLOOKUP($C3955,装备数值,5,0)*($E3955-1))*VLOOKUP($D3955,系数!$K$2:$O$7,2,0))</f>
        <v>6601</v>
      </c>
      <c r="G3955" s="17">
        <f>INT((VLOOKUP($C3955,装备数值,3,0)+VLOOKUP($C3955,装备数值,6,0)*($E3955-1))*VLOOKUP($D3955,系数!$K$2:$O$7,3,0))</f>
        <v>0</v>
      </c>
      <c r="H3955" s="17">
        <f t="shared" si="123"/>
        <v>0</v>
      </c>
      <c r="I3955" s="17">
        <f>INT((VLOOKUP($C3955,装备数值,4,0)+VLOOKUP($C3955,装备数值,7,0)*($E3955-1))*VLOOKUP($D3955,系数!$K$2:$O$7,4,0))</f>
        <v>0</v>
      </c>
      <c r="J3955" s="17">
        <f>INT((VLOOKUP($C3955,装备数值,4,0)+VLOOKUP($C3955,装备数值,7,0)*($E3955-1))*VLOOKUP($D3955,系数!$K$2:$O$7,5,0))</f>
        <v>0</v>
      </c>
      <c r="K3955" s="17">
        <f>INT(VLOOKUP(E3955,强化金币,2,1)*VLOOKUP(INDEX(装备!F:F,MATCH(属性!A3955,装备!A:A,0)),系数!$K$12:$M$15,3,0))</f>
        <v>450000</v>
      </c>
      <c r="L3955" s="17"/>
      <c r="M3955" s="17"/>
      <c r="N3955" s="17"/>
      <c r="O3955" s="17">
        <f>IF(E3955=1,"",VLOOKUP(E3955,系数!$S$2:$AB$12,MATCH(属性!C3955,评级,0),1))</f>
        <v>110</v>
      </c>
    </row>
    <row r="3956" spans="1:15" ht="17.25" thickBot="1" x14ac:dyDescent="0.4">
      <c r="A3956" s="17">
        <f t="shared" si="122"/>
        <v>7100033</v>
      </c>
      <c r="B3956" s="17" t="s">
        <v>92</v>
      </c>
      <c r="C3956" s="15">
        <f>INDEX(装备!G:G,MATCH(属性!A3956,装备!A:A,0))</f>
        <v>16</v>
      </c>
      <c r="D3956" s="15" t="str">
        <f>INDEX(装备!E:E,MATCH(属性!A3956,装备!A:A,0))</f>
        <v>armour</v>
      </c>
      <c r="E3956" s="14">
        <v>114</v>
      </c>
      <c r="F3956" s="17">
        <f>INT((VLOOKUP($C3956,装备数值,2,0)+VLOOKUP($C3956,装备数值,5,0)*($E3956-1))*VLOOKUP($D3956,系数!$K$2:$O$7,2,0))</f>
        <v>6651</v>
      </c>
      <c r="G3956" s="17">
        <f>INT((VLOOKUP($C3956,装备数值,3,0)+VLOOKUP($C3956,装备数值,6,0)*($E3956-1))*VLOOKUP($D3956,系数!$K$2:$O$7,3,0))</f>
        <v>0</v>
      </c>
      <c r="H3956" s="17">
        <f t="shared" si="123"/>
        <v>0</v>
      </c>
      <c r="I3956" s="17">
        <f>INT((VLOOKUP($C3956,装备数值,4,0)+VLOOKUP($C3956,装备数值,7,0)*($E3956-1))*VLOOKUP($D3956,系数!$K$2:$O$7,4,0))</f>
        <v>0</v>
      </c>
      <c r="J3956" s="17">
        <f>INT((VLOOKUP($C3956,装备数值,4,0)+VLOOKUP($C3956,装备数值,7,0)*($E3956-1))*VLOOKUP($D3956,系数!$K$2:$O$7,5,0))</f>
        <v>0</v>
      </c>
      <c r="K3956" s="17">
        <f>INT(VLOOKUP(E3956,强化金币,2,1)*VLOOKUP(INDEX(装备!F:F,MATCH(属性!A3956,装备!A:A,0)),系数!$K$12:$M$15,3,0))</f>
        <v>450000</v>
      </c>
      <c r="L3956" s="17"/>
      <c r="M3956" s="17"/>
      <c r="N3956" s="17"/>
      <c r="O3956" s="17">
        <f>IF(E3956=1,"",VLOOKUP(E3956,系数!$S$2:$AB$12,MATCH(属性!C3956,评级,0),1))</f>
        <v>110</v>
      </c>
    </row>
    <row r="3957" spans="1:15" ht="17.25" thickBot="1" x14ac:dyDescent="0.4">
      <c r="A3957" s="17">
        <f t="shared" si="122"/>
        <v>7100033</v>
      </c>
      <c r="B3957" s="17" t="s">
        <v>92</v>
      </c>
      <c r="C3957" s="15">
        <f>INDEX(装备!G:G,MATCH(属性!A3957,装备!A:A,0))</f>
        <v>16</v>
      </c>
      <c r="D3957" s="15" t="str">
        <f>INDEX(装备!E:E,MATCH(属性!A3957,装备!A:A,0))</f>
        <v>armour</v>
      </c>
      <c r="E3957" s="14">
        <v>115</v>
      </c>
      <c r="F3957" s="17">
        <f>INT((VLOOKUP($C3957,装备数值,2,0)+VLOOKUP($C3957,装备数值,5,0)*($E3957-1))*VLOOKUP($D3957,系数!$K$2:$O$7,2,0))</f>
        <v>6701</v>
      </c>
      <c r="G3957" s="17">
        <f>INT((VLOOKUP($C3957,装备数值,3,0)+VLOOKUP($C3957,装备数值,6,0)*($E3957-1))*VLOOKUP($D3957,系数!$K$2:$O$7,3,0))</f>
        <v>0</v>
      </c>
      <c r="H3957" s="17">
        <f t="shared" si="123"/>
        <v>0</v>
      </c>
      <c r="I3957" s="17">
        <f>INT((VLOOKUP($C3957,装备数值,4,0)+VLOOKUP($C3957,装备数值,7,0)*($E3957-1))*VLOOKUP($D3957,系数!$K$2:$O$7,4,0))</f>
        <v>0</v>
      </c>
      <c r="J3957" s="17">
        <f>INT((VLOOKUP($C3957,装备数值,4,0)+VLOOKUP($C3957,装备数值,7,0)*($E3957-1))*VLOOKUP($D3957,系数!$K$2:$O$7,5,0))</f>
        <v>0</v>
      </c>
      <c r="K3957" s="17">
        <f>INT(VLOOKUP(E3957,强化金币,2,1)*VLOOKUP(INDEX(装备!F:F,MATCH(属性!A3957,装备!A:A,0)),系数!$K$12:$M$15,3,0))</f>
        <v>450000</v>
      </c>
      <c r="L3957" s="17"/>
      <c r="M3957" s="17"/>
      <c r="N3957" s="17"/>
      <c r="O3957" s="17">
        <f>IF(E3957=1,"",VLOOKUP(E3957,系数!$S$2:$AB$12,MATCH(属性!C3957,评级,0),1))</f>
        <v>110</v>
      </c>
    </row>
    <row r="3958" spans="1:15" ht="17.25" thickBot="1" x14ac:dyDescent="0.4">
      <c r="A3958" s="17">
        <f t="shared" si="122"/>
        <v>7100033</v>
      </c>
      <c r="B3958" s="17" t="s">
        <v>92</v>
      </c>
      <c r="C3958" s="15">
        <f>INDEX(装备!G:G,MATCH(属性!A3958,装备!A:A,0))</f>
        <v>16</v>
      </c>
      <c r="D3958" s="15" t="str">
        <f>INDEX(装备!E:E,MATCH(属性!A3958,装备!A:A,0))</f>
        <v>armour</v>
      </c>
      <c r="E3958" s="14">
        <v>116</v>
      </c>
      <c r="F3958" s="17">
        <f>INT((VLOOKUP($C3958,装备数值,2,0)+VLOOKUP($C3958,装备数值,5,0)*($E3958-1))*VLOOKUP($D3958,系数!$K$2:$O$7,2,0))</f>
        <v>6751</v>
      </c>
      <c r="G3958" s="17">
        <f>INT((VLOOKUP($C3958,装备数值,3,0)+VLOOKUP($C3958,装备数值,6,0)*($E3958-1))*VLOOKUP($D3958,系数!$K$2:$O$7,3,0))</f>
        <v>0</v>
      </c>
      <c r="H3958" s="17">
        <f t="shared" si="123"/>
        <v>0</v>
      </c>
      <c r="I3958" s="17">
        <f>INT((VLOOKUP($C3958,装备数值,4,0)+VLOOKUP($C3958,装备数值,7,0)*($E3958-1))*VLOOKUP($D3958,系数!$K$2:$O$7,4,0))</f>
        <v>0</v>
      </c>
      <c r="J3958" s="17">
        <f>INT((VLOOKUP($C3958,装备数值,4,0)+VLOOKUP($C3958,装备数值,7,0)*($E3958-1))*VLOOKUP($D3958,系数!$K$2:$O$7,5,0))</f>
        <v>0</v>
      </c>
      <c r="K3958" s="17">
        <f>INT(VLOOKUP(E3958,强化金币,2,1)*VLOOKUP(INDEX(装备!F:F,MATCH(属性!A3958,装备!A:A,0)),系数!$K$12:$M$15,3,0))</f>
        <v>450000</v>
      </c>
      <c r="L3958" s="17"/>
      <c r="M3958" s="17"/>
      <c r="N3958" s="17"/>
      <c r="O3958" s="17">
        <f>IF(E3958=1,"",VLOOKUP(E3958,系数!$S$2:$AB$12,MATCH(属性!C3958,评级,0),1))</f>
        <v>110</v>
      </c>
    </row>
    <row r="3959" spans="1:15" ht="17.25" thickBot="1" x14ac:dyDescent="0.4">
      <c r="A3959" s="17">
        <f t="shared" si="122"/>
        <v>7100033</v>
      </c>
      <c r="B3959" s="17" t="s">
        <v>92</v>
      </c>
      <c r="C3959" s="15">
        <f>INDEX(装备!G:G,MATCH(属性!A3959,装备!A:A,0))</f>
        <v>16</v>
      </c>
      <c r="D3959" s="15" t="str">
        <f>INDEX(装备!E:E,MATCH(属性!A3959,装备!A:A,0))</f>
        <v>armour</v>
      </c>
      <c r="E3959" s="14">
        <v>117</v>
      </c>
      <c r="F3959" s="17">
        <f>INT((VLOOKUP($C3959,装备数值,2,0)+VLOOKUP($C3959,装备数值,5,0)*($E3959-1))*VLOOKUP($D3959,系数!$K$2:$O$7,2,0))</f>
        <v>6801</v>
      </c>
      <c r="G3959" s="17">
        <f>INT((VLOOKUP($C3959,装备数值,3,0)+VLOOKUP($C3959,装备数值,6,0)*($E3959-1))*VLOOKUP($D3959,系数!$K$2:$O$7,3,0))</f>
        <v>0</v>
      </c>
      <c r="H3959" s="17">
        <f t="shared" si="123"/>
        <v>0</v>
      </c>
      <c r="I3959" s="17">
        <f>INT((VLOOKUP($C3959,装备数值,4,0)+VLOOKUP($C3959,装备数值,7,0)*($E3959-1))*VLOOKUP($D3959,系数!$K$2:$O$7,4,0))</f>
        <v>0</v>
      </c>
      <c r="J3959" s="17">
        <f>INT((VLOOKUP($C3959,装备数值,4,0)+VLOOKUP($C3959,装备数值,7,0)*($E3959-1))*VLOOKUP($D3959,系数!$K$2:$O$7,5,0))</f>
        <v>0</v>
      </c>
      <c r="K3959" s="17">
        <f>INT(VLOOKUP(E3959,强化金币,2,1)*VLOOKUP(INDEX(装备!F:F,MATCH(属性!A3959,装备!A:A,0)),系数!$K$12:$M$15,3,0))</f>
        <v>450000</v>
      </c>
      <c r="L3959" s="17"/>
      <c r="M3959" s="17"/>
      <c r="N3959" s="17"/>
      <c r="O3959" s="17">
        <f>IF(E3959=1,"",VLOOKUP(E3959,系数!$S$2:$AB$12,MATCH(属性!C3959,评级,0),1))</f>
        <v>110</v>
      </c>
    </row>
    <row r="3960" spans="1:15" ht="17.25" thickBot="1" x14ac:dyDescent="0.4">
      <c r="A3960" s="17">
        <f t="shared" si="122"/>
        <v>7100033</v>
      </c>
      <c r="B3960" s="17" t="s">
        <v>92</v>
      </c>
      <c r="C3960" s="15">
        <f>INDEX(装备!G:G,MATCH(属性!A3960,装备!A:A,0))</f>
        <v>16</v>
      </c>
      <c r="D3960" s="15" t="str">
        <f>INDEX(装备!E:E,MATCH(属性!A3960,装备!A:A,0))</f>
        <v>armour</v>
      </c>
      <c r="E3960" s="14">
        <v>118</v>
      </c>
      <c r="F3960" s="17">
        <f>INT((VLOOKUP($C3960,装备数值,2,0)+VLOOKUP($C3960,装备数值,5,0)*($E3960-1))*VLOOKUP($D3960,系数!$K$2:$O$7,2,0))</f>
        <v>6851</v>
      </c>
      <c r="G3960" s="17">
        <f>INT((VLOOKUP($C3960,装备数值,3,0)+VLOOKUP($C3960,装备数值,6,0)*($E3960-1))*VLOOKUP($D3960,系数!$K$2:$O$7,3,0))</f>
        <v>0</v>
      </c>
      <c r="H3960" s="17">
        <f t="shared" si="123"/>
        <v>0</v>
      </c>
      <c r="I3960" s="17">
        <f>INT((VLOOKUP($C3960,装备数值,4,0)+VLOOKUP($C3960,装备数值,7,0)*($E3960-1))*VLOOKUP($D3960,系数!$K$2:$O$7,4,0))</f>
        <v>0</v>
      </c>
      <c r="J3960" s="17">
        <f>INT((VLOOKUP($C3960,装备数值,4,0)+VLOOKUP($C3960,装备数值,7,0)*($E3960-1))*VLOOKUP($D3960,系数!$K$2:$O$7,5,0))</f>
        <v>0</v>
      </c>
      <c r="K3960" s="17">
        <f>INT(VLOOKUP(E3960,强化金币,2,1)*VLOOKUP(INDEX(装备!F:F,MATCH(属性!A3960,装备!A:A,0)),系数!$K$12:$M$15,3,0))</f>
        <v>450000</v>
      </c>
      <c r="L3960" s="17"/>
      <c r="M3960" s="17"/>
      <c r="N3960" s="17"/>
      <c r="O3960" s="17">
        <f>IF(E3960=1,"",VLOOKUP(E3960,系数!$S$2:$AB$12,MATCH(属性!C3960,评级,0),1))</f>
        <v>110</v>
      </c>
    </row>
    <row r="3961" spans="1:15" ht="17.25" thickBot="1" x14ac:dyDescent="0.4">
      <c r="A3961" s="17">
        <f t="shared" si="122"/>
        <v>7100033</v>
      </c>
      <c r="B3961" s="17" t="s">
        <v>92</v>
      </c>
      <c r="C3961" s="15">
        <f>INDEX(装备!G:G,MATCH(属性!A3961,装备!A:A,0))</f>
        <v>16</v>
      </c>
      <c r="D3961" s="15" t="str">
        <f>INDEX(装备!E:E,MATCH(属性!A3961,装备!A:A,0))</f>
        <v>armour</v>
      </c>
      <c r="E3961" s="14">
        <v>119</v>
      </c>
      <c r="F3961" s="17">
        <f>INT((VLOOKUP($C3961,装备数值,2,0)+VLOOKUP($C3961,装备数值,5,0)*($E3961-1))*VLOOKUP($D3961,系数!$K$2:$O$7,2,0))</f>
        <v>6901</v>
      </c>
      <c r="G3961" s="17">
        <f>INT((VLOOKUP($C3961,装备数值,3,0)+VLOOKUP($C3961,装备数值,6,0)*($E3961-1))*VLOOKUP($D3961,系数!$K$2:$O$7,3,0))</f>
        <v>0</v>
      </c>
      <c r="H3961" s="17">
        <f t="shared" si="123"/>
        <v>0</v>
      </c>
      <c r="I3961" s="17">
        <f>INT((VLOOKUP($C3961,装备数值,4,0)+VLOOKUP($C3961,装备数值,7,0)*($E3961-1))*VLOOKUP($D3961,系数!$K$2:$O$7,4,0))</f>
        <v>0</v>
      </c>
      <c r="J3961" s="17">
        <f>INT((VLOOKUP($C3961,装备数值,4,0)+VLOOKUP($C3961,装备数值,7,0)*($E3961-1))*VLOOKUP($D3961,系数!$K$2:$O$7,5,0))</f>
        <v>0</v>
      </c>
      <c r="K3961" s="17">
        <f>INT(VLOOKUP(E3961,强化金币,2,1)*VLOOKUP(INDEX(装备!F:F,MATCH(属性!A3961,装备!A:A,0)),系数!$K$12:$M$15,3,0))</f>
        <v>450000</v>
      </c>
      <c r="L3961" s="17"/>
      <c r="M3961" s="17"/>
      <c r="N3961" s="17"/>
      <c r="O3961" s="17">
        <f>IF(E3961=1,"",VLOOKUP(E3961,系数!$S$2:$AB$12,MATCH(属性!C3961,评级,0),1))</f>
        <v>110</v>
      </c>
    </row>
    <row r="3962" spans="1:15" ht="17.25" thickBot="1" x14ac:dyDescent="0.4">
      <c r="A3962" s="17">
        <f t="shared" si="122"/>
        <v>7100033</v>
      </c>
      <c r="B3962" s="17" t="s">
        <v>92</v>
      </c>
      <c r="C3962" s="15">
        <f>INDEX(装备!G:G,MATCH(属性!A3962,装备!A:A,0))</f>
        <v>16</v>
      </c>
      <c r="D3962" s="15" t="str">
        <f>INDEX(装备!E:E,MATCH(属性!A3962,装备!A:A,0))</f>
        <v>armour</v>
      </c>
      <c r="E3962" s="14">
        <v>120</v>
      </c>
      <c r="F3962" s="17">
        <f>INT((VLOOKUP($C3962,装备数值,2,0)+VLOOKUP($C3962,装备数值,5,0)*($E3962-1))*VLOOKUP($D3962,系数!$K$2:$O$7,2,0))</f>
        <v>6951</v>
      </c>
      <c r="G3962" s="17">
        <f>INT((VLOOKUP($C3962,装备数值,3,0)+VLOOKUP($C3962,装备数值,6,0)*($E3962-1))*VLOOKUP($D3962,系数!$K$2:$O$7,3,0))</f>
        <v>0</v>
      </c>
      <c r="H3962" s="17">
        <f t="shared" si="123"/>
        <v>0</v>
      </c>
      <c r="I3962" s="17">
        <f>INT((VLOOKUP($C3962,装备数值,4,0)+VLOOKUP($C3962,装备数值,7,0)*($E3962-1))*VLOOKUP($D3962,系数!$K$2:$O$7,4,0))</f>
        <v>0</v>
      </c>
      <c r="J3962" s="17">
        <f>INT((VLOOKUP($C3962,装备数值,4,0)+VLOOKUP($C3962,装备数值,7,0)*($E3962-1))*VLOOKUP($D3962,系数!$K$2:$O$7,5,0))</f>
        <v>0</v>
      </c>
      <c r="K3962" s="17">
        <f>INT(VLOOKUP(E3962,强化金币,2,1)*VLOOKUP(INDEX(装备!F:F,MATCH(属性!A3962,装备!A:A,0)),系数!$K$12:$M$15,3,0))</f>
        <v>450000</v>
      </c>
      <c r="L3962" s="17"/>
      <c r="M3962" s="17"/>
      <c r="N3962" s="17"/>
      <c r="O3962" s="17">
        <f>IF(E3962=1,"",VLOOKUP(E3962,系数!$S$2:$AB$12,MATCH(属性!C3962,评级,0),1))</f>
        <v>110</v>
      </c>
    </row>
    <row r="3963" spans="1:15" ht="17.25" thickBot="1" x14ac:dyDescent="0.4">
      <c r="A3963" s="15">
        <f t="shared" si="122"/>
        <v>7100034</v>
      </c>
      <c r="B3963" s="15" t="s">
        <v>95</v>
      </c>
      <c r="C3963" s="15">
        <f>INDEX(装备!G:G,MATCH(属性!A3963,装备!A:A,0))</f>
        <v>16</v>
      </c>
      <c r="D3963" s="15" t="str">
        <f>INDEX(装备!E:E,MATCH(属性!A3963,装备!A:A,0))</f>
        <v>trousers</v>
      </c>
      <c r="E3963" s="16">
        <v>1</v>
      </c>
      <c r="F3963" s="17">
        <f>INT((VLOOKUP($C3963,装备数值,2,0)+VLOOKUP($C3963,装备数值,5,0)*($E3963-1))*VLOOKUP($D3963,系数!$K$2:$O$7,2,0))</f>
        <v>1000</v>
      </c>
      <c r="G3963" s="17">
        <f>INT((VLOOKUP($C3963,装备数值,3,0)+VLOOKUP($C3963,装备数值,6,0)*($E3963-1))*VLOOKUP($D3963,系数!$K$2:$O$7,3,0))</f>
        <v>0</v>
      </c>
      <c r="H3963" s="17">
        <f t="shared" si="123"/>
        <v>0</v>
      </c>
      <c r="I3963" s="17">
        <f>INT((VLOOKUP($C3963,装备数值,4,0)+VLOOKUP($C3963,装备数值,7,0)*($E3963-1))*VLOOKUP($D3963,系数!$K$2:$O$7,4,0))</f>
        <v>0</v>
      </c>
      <c r="J3963" s="17">
        <f>INT((VLOOKUP($C3963,装备数值,4,0)+VLOOKUP($C3963,装备数值,7,0)*($E3963-1))*VLOOKUP($D3963,系数!$K$2:$O$7,5,0))</f>
        <v>0</v>
      </c>
      <c r="K3963" s="17">
        <f>INT(VLOOKUP(E3963,强化金币,2,1)*VLOOKUP(INDEX(装备!F:F,MATCH(属性!A3963,装备!A:A,0)),系数!$K$12:$M$15,3,0))</f>
        <v>50</v>
      </c>
      <c r="L3963" s="17"/>
      <c r="M3963" s="17"/>
      <c r="N3963" s="17"/>
      <c r="O3963" s="17" t="str">
        <f>IF(E3963=1,"",VLOOKUP(E3963,系数!$S$2:$AB$12,MATCH(属性!C3963,评级,0),1))</f>
        <v/>
      </c>
    </row>
    <row r="3964" spans="1:15" ht="17.25" thickBot="1" x14ac:dyDescent="0.4">
      <c r="A3964" s="17">
        <f t="shared" ref="A3964:A4027" si="124">A3844+1</f>
        <v>7100034</v>
      </c>
      <c r="B3964" s="17" t="s">
        <v>94</v>
      </c>
      <c r="C3964" s="15">
        <f>INDEX(装备!G:G,MATCH(属性!A3964,装备!A:A,0))</f>
        <v>16</v>
      </c>
      <c r="D3964" s="15" t="str">
        <f>INDEX(装备!E:E,MATCH(属性!A3964,装备!A:A,0))</f>
        <v>trousers</v>
      </c>
      <c r="E3964" s="14">
        <v>2</v>
      </c>
      <c r="F3964" s="17">
        <f>INT((VLOOKUP($C3964,装备数值,2,0)+VLOOKUP($C3964,装备数值,5,0)*($E3964-1))*VLOOKUP($D3964,系数!$K$2:$O$7,2,0))</f>
        <v>1050</v>
      </c>
      <c r="G3964" s="17">
        <f>INT((VLOOKUP($C3964,装备数值,3,0)+VLOOKUP($C3964,装备数值,6,0)*($E3964-1))*VLOOKUP($D3964,系数!$K$2:$O$7,3,0))</f>
        <v>0</v>
      </c>
      <c r="H3964" s="17">
        <f t="shared" si="123"/>
        <v>0</v>
      </c>
      <c r="I3964" s="17">
        <f>INT((VLOOKUP($C3964,装备数值,4,0)+VLOOKUP($C3964,装备数值,7,0)*($E3964-1))*VLOOKUP($D3964,系数!$K$2:$O$7,4,0))</f>
        <v>0</v>
      </c>
      <c r="J3964" s="17">
        <f>INT((VLOOKUP($C3964,装备数值,4,0)+VLOOKUP($C3964,装备数值,7,0)*($E3964-1))*VLOOKUP($D3964,系数!$K$2:$O$7,5,0))</f>
        <v>0</v>
      </c>
      <c r="K3964" s="17">
        <f>INT(VLOOKUP(E3964,强化金币,2,1)*VLOOKUP(INDEX(装备!F:F,MATCH(属性!A3964,装备!A:A,0)),系数!$K$12:$M$15,3,0))</f>
        <v>80</v>
      </c>
      <c r="L3964" s="17"/>
      <c r="M3964" s="17"/>
      <c r="N3964" s="17"/>
      <c r="O3964" s="17">
        <f>IF(E3964=1,"",VLOOKUP(E3964,系数!$S$2:$AB$12,MATCH(属性!C3964,评级,0),1))</f>
        <v>10</v>
      </c>
    </row>
    <row r="3965" spans="1:15" ht="17.25" thickBot="1" x14ac:dyDescent="0.4">
      <c r="A3965" s="17">
        <f t="shared" si="124"/>
        <v>7100034</v>
      </c>
      <c r="B3965" s="17" t="s">
        <v>94</v>
      </c>
      <c r="C3965" s="15">
        <f>INDEX(装备!G:G,MATCH(属性!A3965,装备!A:A,0))</f>
        <v>16</v>
      </c>
      <c r="D3965" s="15" t="str">
        <f>INDEX(装备!E:E,MATCH(属性!A3965,装备!A:A,0))</f>
        <v>trousers</v>
      </c>
      <c r="E3965" s="14">
        <v>3</v>
      </c>
      <c r="F3965" s="17">
        <f>INT((VLOOKUP($C3965,装备数值,2,0)+VLOOKUP($C3965,装备数值,5,0)*($E3965-1))*VLOOKUP($D3965,系数!$K$2:$O$7,2,0))</f>
        <v>1100</v>
      </c>
      <c r="G3965" s="17">
        <f>INT((VLOOKUP($C3965,装备数值,3,0)+VLOOKUP($C3965,装备数值,6,0)*($E3965-1))*VLOOKUP($D3965,系数!$K$2:$O$7,3,0))</f>
        <v>0</v>
      </c>
      <c r="H3965" s="17">
        <f t="shared" si="123"/>
        <v>0</v>
      </c>
      <c r="I3965" s="17">
        <f>INT((VLOOKUP($C3965,装备数值,4,0)+VLOOKUP($C3965,装备数值,7,0)*($E3965-1))*VLOOKUP($D3965,系数!$K$2:$O$7,4,0))</f>
        <v>0</v>
      </c>
      <c r="J3965" s="17">
        <f>INT((VLOOKUP($C3965,装备数值,4,0)+VLOOKUP($C3965,装备数值,7,0)*($E3965-1))*VLOOKUP($D3965,系数!$K$2:$O$7,5,0))</f>
        <v>0</v>
      </c>
      <c r="K3965" s="17">
        <f>INT(VLOOKUP(E3965,强化金币,2,1)*VLOOKUP(INDEX(装备!F:F,MATCH(属性!A3965,装备!A:A,0)),系数!$K$12:$M$15,3,0))</f>
        <v>100</v>
      </c>
      <c r="L3965" s="17"/>
      <c r="M3965" s="17"/>
      <c r="N3965" s="17"/>
      <c r="O3965" s="17">
        <f>IF(E3965=1,"",VLOOKUP(E3965,系数!$S$2:$AB$12,MATCH(属性!C3965,评级,0),1))</f>
        <v>10</v>
      </c>
    </row>
    <row r="3966" spans="1:15" ht="17.25" thickBot="1" x14ac:dyDescent="0.4">
      <c r="A3966" s="17">
        <f t="shared" si="124"/>
        <v>7100034</v>
      </c>
      <c r="B3966" s="17" t="s">
        <v>94</v>
      </c>
      <c r="C3966" s="15">
        <f>INDEX(装备!G:G,MATCH(属性!A3966,装备!A:A,0))</f>
        <v>16</v>
      </c>
      <c r="D3966" s="15" t="str">
        <f>INDEX(装备!E:E,MATCH(属性!A3966,装备!A:A,0))</f>
        <v>trousers</v>
      </c>
      <c r="E3966" s="14">
        <v>4</v>
      </c>
      <c r="F3966" s="17">
        <f>INT((VLOOKUP($C3966,装备数值,2,0)+VLOOKUP($C3966,装备数值,5,0)*($E3966-1))*VLOOKUP($D3966,系数!$K$2:$O$7,2,0))</f>
        <v>1150</v>
      </c>
      <c r="G3966" s="17">
        <f>INT((VLOOKUP($C3966,装备数值,3,0)+VLOOKUP($C3966,装备数值,6,0)*($E3966-1))*VLOOKUP($D3966,系数!$K$2:$O$7,3,0))</f>
        <v>0</v>
      </c>
      <c r="H3966" s="17">
        <f t="shared" si="123"/>
        <v>0</v>
      </c>
      <c r="I3966" s="17">
        <f>INT((VLOOKUP($C3966,装备数值,4,0)+VLOOKUP($C3966,装备数值,7,0)*($E3966-1))*VLOOKUP($D3966,系数!$K$2:$O$7,4,0))</f>
        <v>0</v>
      </c>
      <c r="J3966" s="17">
        <f>INT((VLOOKUP($C3966,装备数值,4,0)+VLOOKUP($C3966,装备数值,7,0)*($E3966-1))*VLOOKUP($D3966,系数!$K$2:$O$7,5,0))</f>
        <v>0</v>
      </c>
      <c r="K3966" s="17">
        <f>INT(VLOOKUP(E3966,强化金币,2,1)*VLOOKUP(INDEX(装备!F:F,MATCH(属性!A3966,装备!A:A,0)),系数!$K$12:$M$15,3,0))</f>
        <v>200</v>
      </c>
      <c r="L3966" s="17"/>
      <c r="M3966" s="17"/>
      <c r="N3966" s="17"/>
      <c r="O3966" s="17">
        <f>IF(E3966=1,"",VLOOKUP(E3966,系数!$S$2:$AB$12,MATCH(属性!C3966,评级,0),1))</f>
        <v>10</v>
      </c>
    </row>
    <row r="3967" spans="1:15" ht="17.25" thickBot="1" x14ac:dyDescent="0.4">
      <c r="A3967" s="17">
        <f t="shared" si="124"/>
        <v>7100034</v>
      </c>
      <c r="B3967" s="17" t="s">
        <v>94</v>
      </c>
      <c r="C3967" s="15">
        <f>INDEX(装备!G:G,MATCH(属性!A3967,装备!A:A,0))</f>
        <v>16</v>
      </c>
      <c r="D3967" s="15" t="str">
        <f>INDEX(装备!E:E,MATCH(属性!A3967,装备!A:A,0))</f>
        <v>trousers</v>
      </c>
      <c r="E3967" s="14">
        <v>5</v>
      </c>
      <c r="F3967" s="17">
        <f>INT((VLOOKUP($C3967,装备数值,2,0)+VLOOKUP($C3967,装备数值,5,0)*($E3967-1))*VLOOKUP($D3967,系数!$K$2:$O$7,2,0))</f>
        <v>1200</v>
      </c>
      <c r="G3967" s="17">
        <f>INT((VLOOKUP($C3967,装备数值,3,0)+VLOOKUP($C3967,装备数值,6,0)*($E3967-1))*VLOOKUP($D3967,系数!$K$2:$O$7,3,0))</f>
        <v>0</v>
      </c>
      <c r="H3967" s="17">
        <f t="shared" si="123"/>
        <v>0</v>
      </c>
      <c r="I3967" s="17">
        <f>INT((VLOOKUP($C3967,装备数值,4,0)+VLOOKUP($C3967,装备数值,7,0)*($E3967-1))*VLOOKUP($D3967,系数!$K$2:$O$7,4,0))</f>
        <v>0</v>
      </c>
      <c r="J3967" s="17">
        <f>INT((VLOOKUP($C3967,装备数值,4,0)+VLOOKUP($C3967,装备数值,7,0)*($E3967-1))*VLOOKUP($D3967,系数!$K$2:$O$7,5,0))</f>
        <v>0</v>
      </c>
      <c r="K3967" s="17">
        <f>INT(VLOOKUP(E3967,强化金币,2,1)*VLOOKUP(INDEX(装备!F:F,MATCH(属性!A3967,装备!A:A,0)),系数!$K$12:$M$15,3,0))</f>
        <v>300</v>
      </c>
      <c r="L3967" s="17"/>
      <c r="M3967" s="17"/>
      <c r="N3967" s="17"/>
      <c r="O3967" s="17">
        <f>IF(E3967=1,"",VLOOKUP(E3967,系数!$S$2:$AB$12,MATCH(属性!C3967,评级,0),1))</f>
        <v>10</v>
      </c>
    </row>
    <row r="3968" spans="1:15" ht="17.25" thickBot="1" x14ac:dyDescent="0.4">
      <c r="A3968" s="17">
        <f t="shared" si="124"/>
        <v>7100034</v>
      </c>
      <c r="B3968" s="17" t="s">
        <v>94</v>
      </c>
      <c r="C3968" s="15">
        <f>INDEX(装备!G:G,MATCH(属性!A3968,装备!A:A,0))</f>
        <v>16</v>
      </c>
      <c r="D3968" s="15" t="str">
        <f>INDEX(装备!E:E,MATCH(属性!A3968,装备!A:A,0))</f>
        <v>trousers</v>
      </c>
      <c r="E3968" s="14">
        <v>6</v>
      </c>
      <c r="F3968" s="17">
        <f>INT((VLOOKUP($C3968,装备数值,2,0)+VLOOKUP($C3968,装备数值,5,0)*($E3968-1))*VLOOKUP($D3968,系数!$K$2:$O$7,2,0))</f>
        <v>1250</v>
      </c>
      <c r="G3968" s="17">
        <f>INT((VLOOKUP($C3968,装备数值,3,0)+VLOOKUP($C3968,装备数值,6,0)*($E3968-1))*VLOOKUP($D3968,系数!$K$2:$O$7,3,0))</f>
        <v>0</v>
      </c>
      <c r="H3968" s="17">
        <f t="shared" si="123"/>
        <v>0</v>
      </c>
      <c r="I3968" s="17">
        <f>INT((VLOOKUP($C3968,装备数值,4,0)+VLOOKUP($C3968,装备数值,7,0)*($E3968-1))*VLOOKUP($D3968,系数!$K$2:$O$7,4,0))</f>
        <v>0</v>
      </c>
      <c r="J3968" s="17">
        <f>INT((VLOOKUP($C3968,装备数值,4,0)+VLOOKUP($C3968,装备数值,7,0)*($E3968-1))*VLOOKUP($D3968,系数!$K$2:$O$7,5,0))</f>
        <v>0</v>
      </c>
      <c r="K3968" s="17">
        <f>INT(VLOOKUP(E3968,强化金币,2,1)*VLOOKUP(INDEX(装备!F:F,MATCH(属性!A3968,装备!A:A,0)),系数!$K$12:$M$15,3,0))</f>
        <v>400</v>
      </c>
      <c r="L3968" s="17"/>
      <c r="M3968" s="17"/>
      <c r="N3968" s="17"/>
      <c r="O3968" s="17">
        <f>IF(E3968=1,"",VLOOKUP(E3968,系数!$S$2:$AB$12,MATCH(属性!C3968,评级,0),1))</f>
        <v>10</v>
      </c>
    </row>
    <row r="3969" spans="1:15" ht="17.25" thickBot="1" x14ac:dyDescent="0.4">
      <c r="A3969" s="17">
        <f t="shared" si="124"/>
        <v>7100034</v>
      </c>
      <c r="B3969" s="17" t="s">
        <v>94</v>
      </c>
      <c r="C3969" s="15">
        <f>INDEX(装备!G:G,MATCH(属性!A3969,装备!A:A,0))</f>
        <v>16</v>
      </c>
      <c r="D3969" s="15" t="str">
        <f>INDEX(装备!E:E,MATCH(属性!A3969,装备!A:A,0))</f>
        <v>trousers</v>
      </c>
      <c r="E3969" s="14">
        <v>7</v>
      </c>
      <c r="F3969" s="17">
        <f>INT((VLOOKUP($C3969,装备数值,2,0)+VLOOKUP($C3969,装备数值,5,0)*($E3969-1))*VLOOKUP($D3969,系数!$K$2:$O$7,2,0))</f>
        <v>1300</v>
      </c>
      <c r="G3969" s="17">
        <f>INT((VLOOKUP($C3969,装备数值,3,0)+VLOOKUP($C3969,装备数值,6,0)*($E3969-1))*VLOOKUP($D3969,系数!$K$2:$O$7,3,0))</f>
        <v>0</v>
      </c>
      <c r="H3969" s="17">
        <f t="shared" si="123"/>
        <v>0</v>
      </c>
      <c r="I3969" s="17">
        <f>INT((VLOOKUP($C3969,装备数值,4,0)+VLOOKUP($C3969,装备数值,7,0)*($E3969-1))*VLOOKUP($D3969,系数!$K$2:$O$7,4,0))</f>
        <v>0</v>
      </c>
      <c r="J3969" s="17">
        <f>INT((VLOOKUP($C3969,装备数值,4,0)+VLOOKUP($C3969,装备数值,7,0)*($E3969-1))*VLOOKUP($D3969,系数!$K$2:$O$7,5,0))</f>
        <v>0</v>
      </c>
      <c r="K3969" s="17">
        <f>INT(VLOOKUP(E3969,强化金币,2,1)*VLOOKUP(INDEX(装备!F:F,MATCH(属性!A3969,装备!A:A,0)),系数!$K$12:$M$15,3,0))</f>
        <v>500</v>
      </c>
      <c r="L3969" s="17"/>
      <c r="M3969" s="17"/>
      <c r="N3969" s="17"/>
      <c r="O3969" s="17">
        <f>IF(E3969=1,"",VLOOKUP(E3969,系数!$S$2:$AB$12,MATCH(属性!C3969,评级,0),1))</f>
        <v>10</v>
      </c>
    </row>
    <row r="3970" spans="1:15" ht="17.25" thickBot="1" x14ac:dyDescent="0.4">
      <c r="A3970" s="17">
        <f t="shared" si="124"/>
        <v>7100034</v>
      </c>
      <c r="B3970" s="17" t="s">
        <v>94</v>
      </c>
      <c r="C3970" s="15">
        <f>INDEX(装备!G:G,MATCH(属性!A3970,装备!A:A,0))</f>
        <v>16</v>
      </c>
      <c r="D3970" s="15" t="str">
        <f>INDEX(装备!E:E,MATCH(属性!A3970,装备!A:A,0))</f>
        <v>trousers</v>
      </c>
      <c r="E3970" s="14">
        <v>8</v>
      </c>
      <c r="F3970" s="17">
        <f>INT((VLOOKUP($C3970,装备数值,2,0)+VLOOKUP($C3970,装备数值,5,0)*($E3970-1))*VLOOKUP($D3970,系数!$K$2:$O$7,2,0))</f>
        <v>1350</v>
      </c>
      <c r="G3970" s="17">
        <f>INT((VLOOKUP($C3970,装备数值,3,0)+VLOOKUP($C3970,装备数值,6,0)*($E3970-1))*VLOOKUP($D3970,系数!$K$2:$O$7,3,0))</f>
        <v>0</v>
      </c>
      <c r="H3970" s="17">
        <f t="shared" si="123"/>
        <v>0</v>
      </c>
      <c r="I3970" s="17">
        <f>INT((VLOOKUP($C3970,装备数值,4,0)+VLOOKUP($C3970,装备数值,7,0)*($E3970-1))*VLOOKUP($D3970,系数!$K$2:$O$7,4,0))</f>
        <v>0</v>
      </c>
      <c r="J3970" s="17">
        <f>INT((VLOOKUP($C3970,装备数值,4,0)+VLOOKUP($C3970,装备数值,7,0)*($E3970-1))*VLOOKUP($D3970,系数!$K$2:$O$7,5,0))</f>
        <v>0</v>
      </c>
      <c r="K3970" s="17">
        <f>INT(VLOOKUP(E3970,强化金币,2,1)*VLOOKUP(INDEX(装备!F:F,MATCH(属性!A3970,装备!A:A,0)),系数!$K$12:$M$15,3,0))</f>
        <v>600</v>
      </c>
      <c r="L3970" s="17"/>
      <c r="M3970" s="17"/>
      <c r="N3970" s="17"/>
      <c r="O3970" s="17">
        <f>IF(E3970=1,"",VLOOKUP(E3970,系数!$S$2:$AB$12,MATCH(属性!C3970,评级,0),1))</f>
        <v>10</v>
      </c>
    </row>
    <row r="3971" spans="1:15" ht="17.25" thickBot="1" x14ac:dyDescent="0.4">
      <c r="A3971" s="17">
        <f t="shared" si="124"/>
        <v>7100034</v>
      </c>
      <c r="B3971" s="17" t="s">
        <v>94</v>
      </c>
      <c r="C3971" s="15">
        <f>INDEX(装备!G:G,MATCH(属性!A3971,装备!A:A,0))</f>
        <v>16</v>
      </c>
      <c r="D3971" s="15" t="str">
        <f>INDEX(装备!E:E,MATCH(属性!A3971,装备!A:A,0))</f>
        <v>trousers</v>
      </c>
      <c r="E3971" s="14">
        <v>9</v>
      </c>
      <c r="F3971" s="17">
        <f>INT((VLOOKUP($C3971,装备数值,2,0)+VLOOKUP($C3971,装备数值,5,0)*($E3971-1))*VLOOKUP($D3971,系数!$K$2:$O$7,2,0))</f>
        <v>1400</v>
      </c>
      <c r="G3971" s="17">
        <f>INT((VLOOKUP($C3971,装备数值,3,0)+VLOOKUP($C3971,装备数值,6,0)*($E3971-1))*VLOOKUP($D3971,系数!$K$2:$O$7,3,0))</f>
        <v>0</v>
      </c>
      <c r="H3971" s="17">
        <f t="shared" si="123"/>
        <v>0</v>
      </c>
      <c r="I3971" s="17">
        <f>INT((VLOOKUP($C3971,装备数值,4,0)+VLOOKUP($C3971,装备数值,7,0)*($E3971-1))*VLOOKUP($D3971,系数!$K$2:$O$7,4,0))</f>
        <v>0</v>
      </c>
      <c r="J3971" s="17">
        <f>INT((VLOOKUP($C3971,装备数值,4,0)+VLOOKUP($C3971,装备数值,7,0)*($E3971-1))*VLOOKUP($D3971,系数!$K$2:$O$7,5,0))</f>
        <v>0</v>
      </c>
      <c r="K3971" s="17">
        <f>INT(VLOOKUP(E3971,强化金币,2,1)*VLOOKUP(INDEX(装备!F:F,MATCH(属性!A3971,装备!A:A,0)),系数!$K$12:$M$15,3,0))</f>
        <v>700</v>
      </c>
      <c r="L3971" s="17"/>
      <c r="M3971" s="17"/>
      <c r="N3971" s="17"/>
      <c r="O3971" s="17">
        <f>IF(E3971=1,"",VLOOKUP(E3971,系数!$S$2:$AB$12,MATCH(属性!C3971,评级,0),1))</f>
        <v>10</v>
      </c>
    </row>
    <row r="3972" spans="1:15" ht="17.25" thickBot="1" x14ac:dyDescent="0.4">
      <c r="A3972" s="17">
        <f t="shared" si="124"/>
        <v>7100034</v>
      </c>
      <c r="B3972" s="17" t="s">
        <v>94</v>
      </c>
      <c r="C3972" s="15">
        <f>INDEX(装备!G:G,MATCH(属性!A3972,装备!A:A,0))</f>
        <v>16</v>
      </c>
      <c r="D3972" s="15" t="str">
        <f>INDEX(装备!E:E,MATCH(属性!A3972,装备!A:A,0))</f>
        <v>trousers</v>
      </c>
      <c r="E3972" s="14">
        <v>10</v>
      </c>
      <c r="F3972" s="17">
        <f>INT((VLOOKUP($C3972,装备数值,2,0)+VLOOKUP($C3972,装备数值,5,0)*($E3972-1))*VLOOKUP($D3972,系数!$K$2:$O$7,2,0))</f>
        <v>1450</v>
      </c>
      <c r="G3972" s="17">
        <f>INT((VLOOKUP($C3972,装备数值,3,0)+VLOOKUP($C3972,装备数值,6,0)*($E3972-1))*VLOOKUP($D3972,系数!$K$2:$O$7,3,0))</f>
        <v>0</v>
      </c>
      <c r="H3972" s="17">
        <f t="shared" ref="H3972:H4035" si="125">G3972</f>
        <v>0</v>
      </c>
      <c r="I3972" s="17">
        <f>INT((VLOOKUP($C3972,装备数值,4,0)+VLOOKUP($C3972,装备数值,7,0)*($E3972-1))*VLOOKUP($D3972,系数!$K$2:$O$7,4,0))</f>
        <v>0</v>
      </c>
      <c r="J3972" s="17">
        <f>INT((VLOOKUP($C3972,装备数值,4,0)+VLOOKUP($C3972,装备数值,7,0)*($E3972-1))*VLOOKUP($D3972,系数!$K$2:$O$7,5,0))</f>
        <v>0</v>
      </c>
      <c r="K3972" s="17">
        <f>INT(VLOOKUP(E3972,强化金币,2,1)*VLOOKUP(INDEX(装备!F:F,MATCH(属性!A3972,装备!A:A,0)),系数!$K$12:$M$15,3,0))</f>
        <v>800</v>
      </c>
      <c r="L3972" s="17"/>
      <c r="M3972" s="17"/>
      <c r="N3972" s="17"/>
      <c r="O3972" s="17">
        <f>IF(E3972=1,"",VLOOKUP(E3972,系数!$S$2:$AB$12,MATCH(属性!C3972,评级,0),1))</f>
        <v>20</v>
      </c>
    </row>
    <row r="3973" spans="1:15" ht="17.25" thickBot="1" x14ac:dyDescent="0.4">
      <c r="A3973" s="17">
        <f t="shared" si="124"/>
        <v>7100034</v>
      </c>
      <c r="B3973" s="17" t="s">
        <v>94</v>
      </c>
      <c r="C3973" s="15">
        <f>INDEX(装备!G:G,MATCH(属性!A3973,装备!A:A,0))</f>
        <v>16</v>
      </c>
      <c r="D3973" s="15" t="str">
        <f>INDEX(装备!E:E,MATCH(属性!A3973,装备!A:A,0))</f>
        <v>trousers</v>
      </c>
      <c r="E3973" s="14">
        <v>11</v>
      </c>
      <c r="F3973" s="17">
        <f>INT((VLOOKUP($C3973,装备数值,2,0)+VLOOKUP($C3973,装备数值,5,0)*($E3973-1))*VLOOKUP($D3973,系数!$K$2:$O$7,2,0))</f>
        <v>1500</v>
      </c>
      <c r="G3973" s="17">
        <f>INT((VLOOKUP($C3973,装备数值,3,0)+VLOOKUP($C3973,装备数值,6,0)*($E3973-1))*VLOOKUP($D3973,系数!$K$2:$O$7,3,0))</f>
        <v>0</v>
      </c>
      <c r="H3973" s="17">
        <f t="shared" si="125"/>
        <v>0</v>
      </c>
      <c r="I3973" s="17">
        <f>INT((VLOOKUP($C3973,装备数值,4,0)+VLOOKUP($C3973,装备数值,7,0)*($E3973-1))*VLOOKUP($D3973,系数!$K$2:$O$7,4,0))</f>
        <v>0</v>
      </c>
      <c r="J3973" s="17">
        <f>INT((VLOOKUP($C3973,装备数值,4,0)+VLOOKUP($C3973,装备数值,7,0)*($E3973-1))*VLOOKUP($D3973,系数!$K$2:$O$7,5,0))</f>
        <v>0</v>
      </c>
      <c r="K3973" s="17">
        <f>INT(VLOOKUP(E3973,强化金币,2,1)*VLOOKUP(INDEX(装备!F:F,MATCH(属性!A3973,装备!A:A,0)),系数!$K$12:$M$15,3,0))</f>
        <v>900</v>
      </c>
      <c r="L3973" s="17"/>
      <c r="M3973" s="17"/>
      <c r="N3973" s="17"/>
      <c r="O3973" s="17">
        <f>IF(E3973=1,"",VLOOKUP(E3973,系数!$S$2:$AB$12,MATCH(属性!C3973,评级,0),1))</f>
        <v>20</v>
      </c>
    </row>
    <row r="3974" spans="1:15" ht="17.25" thickBot="1" x14ac:dyDescent="0.4">
      <c r="A3974" s="17">
        <f t="shared" si="124"/>
        <v>7100034</v>
      </c>
      <c r="B3974" s="17" t="s">
        <v>94</v>
      </c>
      <c r="C3974" s="15">
        <f>INDEX(装备!G:G,MATCH(属性!A3974,装备!A:A,0))</f>
        <v>16</v>
      </c>
      <c r="D3974" s="15" t="str">
        <f>INDEX(装备!E:E,MATCH(属性!A3974,装备!A:A,0))</f>
        <v>trousers</v>
      </c>
      <c r="E3974" s="14">
        <v>12</v>
      </c>
      <c r="F3974" s="17">
        <f>INT((VLOOKUP($C3974,装备数值,2,0)+VLOOKUP($C3974,装备数值,5,0)*($E3974-1))*VLOOKUP($D3974,系数!$K$2:$O$7,2,0))</f>
        <v>1550</v>
      </c>
      <c r="G3974" s="17">
        <f>INT((VLOOKUP($C3974,装备数值,3,0)+VLOOKUP($C3974,装备数值,6,0)*($E3974-1))*VLOOKUP($D3974,系数!$K$2:$O$7,3,0))</f>
        <v>0</v>
      </c>
      <c r="H3974" s="17">
        <f t="shared" si="125"/>
        <v>0</v>
      </c>
      <c r="I3974" s="17">
        <f>INT((VLOOKUP($C3974,装备数值,4,0)+VLOOKUP($C3974,装备数值,7,0)*($E3974-1))*VLOOKUP($D3974,系数!$K$2:$O$7,4,0))</f>
        <v>0</v>
      </c>
      <c r="J3974" s="17">
        <f>INT((VLOOKUP($C3974,装备数值,4,0)+VLOOKUP($C3974,装备数值,7,0)*($E3974-1))*VLOOKUP($D3974,系数!$K$2:$O$7,5,0))</f>
        <v>0</v>
      </c>
      <c r="K3974" s="17">
        <f>INT(VLOOKUP(E3974,强化金币,2,1)*VLOOKUP(INDEX(装备!F:F,MATCH(属性!A3974,装备!A:A,0)),系数!$K$12:$M$15,3,0))</f>
        <v>1000</v>
      </c>
      <c r="L3974" s="17"/>
      <c r="M3974" s="17"/>
      <c r="N3974" s="17"/>
      <c r="O3974" s="17">
        <f>IF(E3974=1,"",VLOOKUP(E3974,系数!$S$2:$AB$12,MATCH(属性!C3974,评级,0),1))</f>
        <v>20</v>
      </c>
    </row>
    <row r="3975" spans="1:15" ht="17.25" thickBot="1" x14ac:dyDescent="0.4">
      <c r="A3975" s="17">
        <f t="shared" si="124"/>
        <v>7100034</v>
      </c>
      <c r="B3975" s="17" t="s">
        <v>94</v>
      </c>
      <c r="C3975" s="15">
        <f>INDEX(装备!G:G,MATCH(属性!A3975,装备!A:A,0))</f>
        <v>16</v>
      </c>
      <c r="D3975" s="15" t="str">
        <f>INDEX(装备!E:E,MATCH(属性!A3975,装备!A:A,0))</f>
        <v>trousers</v>
      </c>
      <c r="E3975" s="14">
        <v>13</v>
      </c>
      <c r="F3975" s="17">
        <f>INT((VLOOKUP($C3975,装备数值,2,0)+VLOOKUP($C3975,装备数值,5,0)*($E3975-1))*VLOOKUP($D3975,系数!$K$2:$O$7,2,0))</f>
        <v>1600</v>
      </c>
      <c r="G3975" s="17">
        <f>INT((VLOOKUP($C3975,装备数值,3,0)+VLOOKUP($C3975,装备数值,6,0)*($E3975-1))*VLOOKUP($D3975,系数!$K$2:$O$7,3,0))</f>
        <v>0</v>
      </c>
      <c r="H3975" s="17">
        <f t="shared" si="125"/>
        <v>0</v>
      </c>
      <c r="I3975" s="17">
        <f>INT((VLOOKUP($C3975,装备数值,4,0)+VLOOKUP($C3975,装备数值,7,0)*($E3975-1))*VLOOKUP($D3975,系数!$K$2:$O$7,4,0))</f>
        <v>0</v>
      </c>
      <c r="J3975" s="17">
        <f>INT((VLOOKUP($C3975,装备数值,4,0)+VLOOKUP($C3975,装备数值,7,0)*($E3975-1))*VLOOKUP($D3975,系数!$K$2:$O$7,5,0))</f>
        <v>0</v>
      </c>
      <c r="K3975" s="17">
        <f>INT(VLOOKUP(E3975,强化金币,2,1)*VLOOKUP(INDEX(装备!F:F,MATCH(属性!A3975,装备!A:A,0)),系数!$K$12:$M$15,3,0))</f>
        <v>1200</v>
      </c>
      <c r="L3975" s="17"/>
      <c r="M3975" s="17"/>
      <c r="N3975" s="17"/>
      <c r="O3975" s="17">
        <f>IF(E3975=1,"",VLOOKUP(E3975,系数!$S$2:$AB$12,MATCH(属性!C3975,评级,0),1))</f>
        <v>20</v>
      </c>
    </row>
    <row r="3976" spans="1:15" ht="17.25" thickBot="1" x14ac:dyDescent="0.4">
      <c r="A3976" s="17">
        <f t="shared" si="124"/>
        <v>7100034</v>
      </c>
      <c r="B3976" s="17" t="s">
        <v>94</v>
      </c>
      <c r="C3976" s="15">
        <f>INDEX(装备!G:G,MATCH(属性!A3976,装备!A:A,0))</f>
        <v>16</v>
      </c>
      <c r="D3976" s="15" t="str">
        <f>INDEX(装备!E:E,MATCH(属性!A3976,装备!A:A,0))</f>
        <v>trousers</v>
      </c>
      <c r="E3976" s="14">
        <v>14</v>
      </c>
      <c r="F3976" s="17">
        <f>INT((VLOOKUP($C3976,装备数值,2,0)+VLOOKUP($C3976,装备数值,5,0)*($E3976-1))*VLOOKUP($D3976,系数!$K$2:$O$7,2,0))</f>
        <v>1650</v>
      </c>
      <c r="G3976" s="17">
        <f>INT((VLOOKUP($C3976,装备数值,3,0)+VLOOKUP($C3976,装备数值,6,0)*($E3976-1))*VLOOKUP($D3976,系数!$K$2:$O$7,3,0))</f>
        <v>0</v>
      </c>
      <c r="H3976" s="17">
        <f t="shared" si="125"/>
        <v>0</v>
      </c>
      <c r="I3976" s="17">
        <f>INT((VLOOKUP($C3976,装备数值,4,0)+VLOOKUP($C3976,装备数值,7,0)*($E3976-1))*VLOOKUP($D3976,系数!$K$2:$O$7,4,0))</f>
        <v>0</v>
      </c>
      <c r="J3976" s="17">
        <f>INT((VLOOKUP($C3976,装备数值,4,0)+VLOOKUP($C3976,装备数值,7,0)*($E3976-1))*VLOOKUP($D3976,系数!$K$2:$O$7,5,0))</f>
        <v>0</v>
      </c>
      <c r="K3976" s="17">
        <f>INT(VLOOKUP(E3976,强化金币,2,1)*VLOOKUP(INDEX(装备!F:F,MATCH(属性!A3976,装备!A:A,0)),系数!$K$12:$M$15,3,0))</f>
        <v>1400</v>
      </c>
      <c r="L3976" s="17"/>
      <c r="M3976" s="17"/>
      <c r="N3976" s="17"/>
      <c r="O3976" s="17">
        <f>IF(E3976=1,"",VLOOKUP(E3976,系数!$S$2:$AB$12,MATCH(属性!C3976,评级,0),1))</f>
        <v>20</v>
      </c>
    </row>
    <row r="3977" spans="1:15" ht="17.25" thickBot="1" x14ac:dyDescent="0.4">
      <c r="A3977" s="17">
        <f t="shared" si="124"/>
        <v>7100034</v>
      </c>
      <c r="B3977" s="17" t="s">
        <v>94</v>
      </c>
      <c r="C3977" s="15">
        <f>INDEX(装备!G:G,MATCH(属性!A3977,装备!A:A,0))</f>
        <v>16</v>
      </c>
      <c r="D3977" s="15" t="str">
        <f>INDEX(装备!E:E,MATCH(属性!A3977,装备!A:A,0))</f>
        <v>trousers</v>
      </c>
      <c r="E3977" s="14">
        <v>15</v>
      </c>
      <c r="F3977" s="17">
        <f>INT((VLOOKUP($C3977,装备数值,2,0)+VLOOKUP($C3977,装备数值,5,0)*($E3977-1))*VLOOKUP($D3977,系数!$K$2:$O$7,2,0))</f>
        <v>1700</v>
      </c>
      <c r="G3977" s="17">
        <f>INT((VLOOKUP($C3977,装备数值,3,0)+VLOOKUP($C3977,装备数值,6,0)*($E3977-1))*VLOOKUP($D3977,系数!$K$2:$O$7,3,0))</f>
        <v>0</v>
      </c>
      <c r="H3977" s="17">
        <f t="shared" si="125"/>
        <v>0</v>
      </c>
      <c r="I3977" s="17">
        <f>INT((VLOOKUP($C3977,装备数值,4,0)+VLOOKUP($C3977,装备数值,7,0)*($E3977-1))*VLOOKUP($D3977,系数!$K$2:$O$7,4,0))</f>
        <v>0</v>
      </c>
      <c r="J3977" s="17">
        <f>INT((VLOOKUP($C3977,装备数值,4,0)+VLOOKUP($C3977,装备数值,7,0)*($E3977-1))*VLOOKUP($D3977,系数!$K$2:$O$7,5,0))</f>
        <v>0</v>
      </c>
      <c r="K3977" s="17">
        <f>INT(VLOOKUP(E3977,强化金币,2,1)*VLOOKUP(INDEX(装备!F:F,MATCH(属性!A3977,装备!A:A,0)),系数!$K$12:$M$15,3,0))</f>
        <v>1600</v>
      </c>
      <c r="L3977" s="17"/>
      <c r="M3977" s="17"/>
      <c r="N3977" s="17"/>
      <c r="O3977" s="17">
        <f>IF(E3977=1,"",VLOOKUP(E3977,系数!$S$2:$AB$12,MATCH(属性!C3977,评级,0),1))</f>
        <v>20</v>
      </c>
    </row>
    <row r="3978" spans="1:15" ht="17.25" thickBot="1" x14ac:dyDescent="0.4">
      <c r="A3978" s="17">
        <f t="shared" si="124"/>
        <v>7100034</v>
      </c>
      <c r="B3978" s="17" t="s">
        <v>94</v>
      </c>
      <c r="C3978" s="15">
        <f>INDEX(装备!G:G,MATCH(属性!A3978,装备!A:A,0))</f>
        <v>16</v>
      </c>
      <c r="D3978" s="15" t="str">
        <f>INDEX(装备!E:E,MATCH(属性!A3978,装备!A:A,0))</f>
        <v>trousers</v>
      </c>
      <c r="E3978" s="14">
        <v>16</v>
      </c>
      <c r="F3978" s="17">
        <f>INT((VLOOKUP($C3978,装备数值,2,0)+VLOOKUP($C3978,装备数值,5,0)*($E3978-1))*VLOOKUP($D3978,系数!$K$2:$O$7,2,0))</f>
        <v>1750</v>
      </c>
      <c r="G3978" s="17">
        <f>INT((VLOOKUP($C3978,装备数值,3,0)+VLOOKUP($C3978,装备数值,6,0)*($E3978-1))*VLOOKUP($D3978,系数!$K$2:$O$7,3,0))</f>
        <v>0</v>
      </c>
      <c r="H3978" s="17">
        <f t="shared" si="125"/>
        <v>0</v>
      </c>
      <c r="I3978" s="17">
        <f>INT((VLOOKUP($C3978,装备数值,4,0)+VLOOKUP($C3978,装备数值,7,0)*($E3978-1))*VLOOKUP($D3978,系数!$K$2:$O$7,4,0))</f>
        <v>0</v>
      </c>
      <c r="J3978" s="17">
        <f>INT((VLOOKUP($C3978,装备数值,4,0)+VLOOKUP($C3978,装备数值,7,0)*($E3978-1))*VLOOKUP($D3978,系数!$K$2:$O$7,5,0))</f>
        <v>0</v>
      </c>
      <c r="K3978" s="17">
        <f>INT(VLOOKUP(E3978,强化金币,2,1)*VLOOKUP(INDEX(装备!F:F,MATCH(属性!A3978,装备!A:A,0)),系数!$K$12:$M$15,3,0))</f>
        <v>1800</v>
      </c>
      <c r="L3978" s="17"/>
      <c r="M3978" s="17"/>
      <c r="N3978" s="17"/>
      <c r="O3978" s="17">
        <f>IF(E3978=1,"",VLOOKUP(E3978,系数!$S$2:$AB$12,MATCH(属性!C3978,评级,0),1))</f>
        <v>20</v>
      </c>
    </row>
    <row r="3979" spans="1:15" ht="17.25" thickBot="1" x14ac:dyDescent="0.4">
      <c r="A3979" s="17">
        <f t="shared" si="124"/>
        <v>7100034</v>
      </c>
      <c r="B3979" s="17" t="s">
        <v>94</v>
      </c>
      <c r="C3979" s="15">
        <f>INDEX(装备!G:G,MATCH(属性!A3979,装备!A:A,0))</f>
        <v>16</v>
      </c>
      <c r="D3979" s="15" t="str">
        <f>INDEX(装备!E:E,MATCH(属性!A3979,装备!A:A,0))</f>
        <v>trousers</v>
      </c>
      <c r="E3979" s="14">
        <v>17</v>
      </c>
      <c r="F3979" s="17">
        <f>INT((VLOOKUP($C3979,装备数值,2,0)+VLOOKUP($C3979,装备数值,5,0)*($E3979-1))*VLOOKUP($D3979,系数!$K$2:$O$7,2,0))</f>
        <v>1800</v>
      </c>
      <c r="G3979" s="17">
        <f>INT((VLOOKUP($C3979,装备数值,3,0)+VLOOKUP($C3979,装备数值,6,0)*($E3979-1))*VLOOKUP($D3979,系数!$K$2:$O$7,3,0))</f>
        <v>0</v>
      </c>
      <c r="H3979" s="17">
        <f t="shared" si="125"/>
        <v>0</v>
      </c>
      <c r="I3979" s="17">
        <f>INT((VLOOKUP($C3979,装备数值,4,0)+VLOOKUP($C3979,装备数值,7,0)*($E3979-1))*VLOOKUP($D3979,系数!$K$2:$O$7,4,0))</f>
        <v>0</v>
      </c>
      <c r="J3979" s="17">
        <f>INT((VLOOKUP($C3979,装备数值,4,0)+VLOOKUP($C3979,装备数值,7,0)*($E3979-1))*VLOOKUP($D3979,系数!$K$2:$O$7,5,0))</f>
        <v>0</v>
      </c>
      <c r="K3979" s="17">
        <f>INT(VLOOKUP(E3979,强化金币,2,1)*VLOOKUP(INDEX(装备!F:F,MATCH(属性!A3979,装备!A:A,0)),系数!$K$12:$M$15,3,0))</f>
        <v>2000</v>
      </c>
      <c r="L3979" s="17"/>
      <c r="M3979" s="17"/>
      <c r="N3979" s="17"/>
      <c r="O3979" s="17">
        <f>IF(E3979=1,"",VLOOKUP(E3979,系数!$S$2:$AB$12,MATCH(属性!C3979,评级,0),1))</f>
        <v>20</v>
      </c>
    </row>
    <row r="3980" spans="1:15" ht="17.25" thickBot="1" x14ac:dyDescent="0.4">
      <c r="A3980" s="17">
        <f t="shared" si="124"/>
        <v>7100034</v>
      </c>
      <c r="B3980" s="17" t="s">
        <v>94</v>
      </c>
      <c r="C3980" s="15">
        <f>INDEX(装备!G:G,MATCH(属性!A3980,装备!A:A,0))</f>
        <v>16</v>
      </c>
      <c r="D3980" s="15" t="str">
        <f>INDEX(装备!E:E,MATCH(属性!A3980,装备!A:A,0))</f>
        <v>trousers</v>
      </c>
      <c r="E3980" s="14">
        <v>18</v>
      </c>
      <c r="F3980" s="17">
        <f>INT((VLOOKUP($C3980,装备数值,2,0)+VLOOKUP($C3980,装备数值,5,0)*($E3980-1))*VLOOKUP($D3980,系数!$K$2:$O$7,2,0))</f>
        <v>1850</v>
      </c>
      <c r="G3980" s="17">
        <f>INT((VLOOKUP($C3980,装备数值,3,0)+VLOOKUP($C3980,装备数值,6,0)*($E3980-1))*VLOOKUP($D3980,系数!$K$2:$O$7,3,0))</f>
        <v>0</v>
      </c>
      <c r="H3980" s="17">
        <f t="shared" si="125"/>
        <v>0</v>
      </c>
      <c r="I3980" s="17">
        <f>INT((VLOOKUP($C3980,装备数值,4,0)+VLOOKUP($C3980,装备数值,7,0)*($E3980-1))*VLOOKUP($D3980,系数!$K$2:$O$7,4,0))</f>
        <v>0</v>
      </c>
      <c r="J3980" s="17">
        <f>INT((VLOOKUP($C3980,装备数值,4,0)+VLOOKUP($C3980,装备数值,7,0)*($E3980-1))*VLOOKUP($D3980,系数!$K$2:$O$7,5,0))</f>
        <v>0</v>
      </c>
      <c r="K3980" s="17">
        <f>INT(VLOOKUP(E3980,强化金币,2,1)*VLOOKUP(INDEX(装备!F:F,MATCH(属性!A3980,装备!A:A,0)),系数!$K$12:$M$15,3,0))</f>
        <v>2200</v>
      </c>
      <c r="L3980" s="17"/>
      <c r="M3980" s="17"/>
      <c r="N3980" s="17"/>
      <c r="O3980" s="17">
        <f>IF(E3980=1,"",VLOOKUP(E3980,系数!$S$2:$AB$12,MATCH(属性!C3980,评级,0),1))</f>
        <v>20</v>
      </c>
    </row>
    <row r="3981" spans="1:15" ht="17.25" thickBot="1" x14ac:dyDescent="0.4">
      <c r="A3981" s="17">
        <f t="shared" si="124"/>
        <v>7100034</v>
      </c>
      <c r="B3981" s="17" t="s">
        <v>94</v>
      </c>
      <c r="C3981" s="15">
        <f>INDEX(装备!G:G,MATCH(属性!A3981,装备!A:A,0))</f>
        <v>16</v>
      </c>
      <c r="D3981" s="15" t="str">
        <f>INDEX(装备!E:E,MATCH(属性!A3981,装备!A:A,0))</f>
        <v>trousers</v>
      </c>
      <c r="E3981" s="14">
        <v>19</v>
      </c>
      <c r="F3981" s="17">
        <f>INT((VLOOKUP($C3981,装备数值,2,0)+VLOOKUP($C3981,装备数值,5,0)*($E3981-1))*VLOOKUP($D3981,系数!$K$2:$O$7,2,0))</f>
        <v>1900</v>
      </c>
      <c r="G3981" s="17">
        <f>INT((VLOOKUP($C3981,装备数值,3,0)+VLOOKUP($C3981,装备数值,6,0)*($E3981-1))*VLOOKUP($D3981,系数!$K$2:$O$7,3,0))</f>
        <v>0</v>
      </c>
      <c r="H3981" s="17">
        <f t="shared" si="125"/>
        <v>0</v>
      </c>
      <c r="I3981" s="17">
        <f>INT((VLOOKUP($C3981,装备数值,4,0)+VLOOKUP($C3981,装备数值,7,0)*($E3981-1))*VLOOKUP($D3981,系数!$K$2:$O$7,4,0))</f>
        <v>0</v>
      </c>
      <c r="J3981" s="17">
        <f>INT((VLOOKUP($C3981,装备数值,4,0)+VLOOKUP($C3981,装备数值,7,0)*($E3981-1))*VLOOKUP($D3981,系数!$K$2:$O$7,5,0))</f>
        <v>0</v>
      </c>
      <c r="K3981" s="17">
        <f>INT(VLOOKUP(E3981,强化金币,2,1)*VLOOKUP(INDEX(装备!F:F,MATCH(属性!A3981,装备!A:A,0)),系数!$K$12:$M$15,3,0))</f>
        <v>2400</v>
      </c>
      <c r="L3981" s="17"/>
      <c r="M3981" s="17"/>
      <c r="N3981" s="17"/>
      <c r="O3981" s="17">
        <f>IF(E3981=1,"",VLOOKUP(E3981,系数!$S$2:$AB$12,MATCH(属性!C3981,评级,0),1))</f>
        <v>20</v>
      </c>
    </row>
    <row r="3982" spans="1:15" ht="17.25" thickBot="1" x14ac:dyDescent="0.4">
      <c r="A3982" s="17">
        <f t="shared" si="124"/>
        <v>7100034</v>
      </c>
      <c r="B3982" s="17" t="s">
        <v>94</v>
      </c>
      <c r="C3982" s="15">
        <f>INDEX(装备!G:G,MATCH(属性!A3982,装备!A:A,0))</f>
        <v>16</v>
      </c>
      <c r="D3982" s="15" t="str">
        <f>INDEX(装备!E:E,MATCH(属性!A3982,装备!A:A,0))</f>
        <v>trousers</v>
      </c>
      <c r="E3982" s="14">
        <v>20</v>
      </c>
      <c r="F3982" s="17">
        <f>INT((VLOOKUP($C3982,装备数值,2,0)+VLOOKUP($C3982,装备数值,5,0)*($E3982-1))*VLOOKUP($D3982,系数!$K$2:$O$7,2,0))</f>
        <v>1950</v>
      </c>
      <c r="G3982" s="17">
        <f>INT((VLOOKUP($C3982,装备数值,3,0)+VLOOKUP($C3982,装备数值,6,0)*($E3982-1))*VLOOKUP($D3982,系数!$K$2:$O$7,3,0))</f>
        <v>0</v>
      </c>
      <c r="H3982" s="17">
        <f t="shared" si="125"/>
        <v>0</v>
      </c>
      <c r="I3982" s="17">
        <f>INT((VLOOKUP($C3982,装备数值,4,0)+VLOOKUP($C3982,装备数值,7,0)*($E3982-1))*VLOOKUP($D3982,系数!$K$2:$O$7,4,0))</f>
        <v>0</v>
      </c>
      <c r="J3982" s="17">
        <f>INT((VLOOKUP($C3982,装备数值,4,0)+VLOOKUP($C3982,装备数值,7,0)*($E3982-1))*VLOOKUP($D3982,系数!$K$2:$O$7,5,0))</f>
        <v>0</v>
      </c>
      <c r="K3982" s="17">
        <f>INT(VLOOKUP(E3982,强化金币,2,1)*VLOOKUP(INDEX(装备!F:F,MATCH(属性!A3982,装备!A:A,0)),系数!$K$12:$M$15,3,0))</f>
        <v>2600</v>
      </c>
      <c r="L3982" s="17"/>
      <c r="M3982" s="17"/>
      <c r="N3982" s="17"/>
      <c r="O3982" s="17">
        <f>IF(E3982=1,"",VLOOKUP(E3982,系数!$S$2:$AB$12,MATCH(属性!C3982,评级,0),1))</f>
        <v>30</v>
      </c>
    </row>
    <row r="3983" spans="1:15" ht="17.25" thickBot="1" x14ac:dyDescent="0.4">
      <c r="A3983" s="17">
        <f t="shared" si="124"/>
        <v>7100034</v>
      </c>
      <c r="B3983" s="17" t="s">
        <v>94</v>
      </c>
      <c r="C3983" s="15">
        <f>INDEX(装备!G:G,MATCH(属性!A3983,装备!A:A,0))</f>
        <v>16</v>
      </c>
      <c r="D3983" s="15" t="str">
        <f>INDEX(装备!E:E,MATCH(属性!A3983,装备!A:A,0))</f>
        <v>trousers</v>
      </c>
      <c r="E3983" s="14">
        <v>21</v>
      </c>
      <c r="F3983" s="17">
        <f>INT((VLOOKUP($C3983,装备数值,2,0)+VLOOKUP($C3983,装备数值,5,0)*($E3983-1))*VLOOKUP($D3983,系数!$K$2:$O$7,2,0))</f>
        <v>2000</v>
      </c>
      <c r="G3983" s="17">
        <f>INT((VLOOKUP($C3983,装备数值,3,0)+VLOOKUP($C3983,装备数值,6,0)*($E3983-1))*VLOOKUP($D3983,系数!$K$2:$O$7,3,0))</f>
        <v>0</v>
      </c>
      <c r="H3983" s="17">
        <f t="shared" si="125"/>
        <v>0</v>
      </c>
      <c r="I3983" s="17">
        <f>INT((VLOOKUP($C3983,装备数值,4,0)+VLOOKUP($C3983,装备数值,7,0)*($E3983-1))*VLOOKUP($D3983,系数!$K$2:$O$7,4,0))</f>
        <v>0</v>
      </c>
      <c r="J3983" s="17">
        <f>INT((VLOOKUP($C3983,装备数值,4,0)+VLOOKUP($C3983,装备数值,7,0)*($E3983-1))*VLOOKUP($D3983,系数!$K$2:$O$7,5,0))</f>
        <v>0</v>
      </c>
      <c r="K3983" s="17">
        <f>INT(VLOOKUP(E3983,强化金币,2,1)*VLOOKUP(INDEX(装备!F:F,MATCH(属性!A3983,装备!A:A,0)),系数!$K$12:$M$15,3,0))</f>
        <v>2800</v>
      </c>
      <c r="L3983" s="17"/>
      <c r="M3983" s="17"/>
      <c r="N3983" s="17"/>
      <c r="O3983" s="17">
        <f>IF(E3983=1,"",VLOOKUP(E3983,系数!$S$2:$AB$12,MATCH(属性!C3983,评级,0),1))</f>
        <v>30</v>
      </c>
    </row>
    <row r="3984" spans="1:15" ht="17.25" thickBot="1" x14ac:dyDescent="0.4">
      <c r="A3984" s="17">
        <f t="shared" si="124"/>
        <v>7100034</v>
      </c>
      <c r="B3984" s="17" t="s">
        <v>94</v>
      </c>
      <c r="C3984" s="15">
        <f>INDEX(装备!G:G,MATCH(属性!A3984,装备!A:A,0))</f>
        <v>16</v>
      </c>
      <c r="D3984" s="15" t="str">
        <f>INDEX(装备!E:E,MATCH(属性!A3984,装备!A:A,0))</f>
        <v>trousers</v>
      </c>
      <c r="E3984" s="14">
        <v>22</v>
      </c>
      <c r="F3984" s="17">
        <f>INT((VLOOKUP($C3984,装备数值,2,0)+VLOOKUP($C3984,装备数值,5,0)*($E3984-1))*VLOOKUP($D3984,系数!$K$2:$O$7,2,0))</f>
        <v>2050</v>
      </c>
      <c r="G3984" s="17">
        <f>INT((VLOOKUP($C3984,装备数值,3,0)+VLOOKUP($C3984,装备数值,6,0)*($E3984-1))*VLOOKUP($D3984,系数!$K$2:$O$7,3,0))</f>
        <v>0</v>
      </c>
      <c r="H3984" s="17">
        <f t="shared" si="125"/>
        <v>0</v>
      </c>
      <c r="I3984" s="17">
        <f>INT((VLOOKUP($C3984,装备数值,4,0)+VLOOKUP($C3984,装备数值,7,0)*($E3984-1))*VLOOKUP($D3984,系数!$K$2:$O$7,4,0))</f>
        <v>0</v>
      </c>
      <c r="J3984" s="17">
        <f>INT((VLOOKUP($C3984,装备数值,4,0)+VLOOKUP($C3984,装备数值,7,0)*($E3984-1))*VLOOKUP($D3984,系数!$K$2:$O$7,5,0))</f>
        <v>0</v>
      </c>
      <c r="K3984" s="17">
        <f>INT(VLOOKUP(E3984,强化金币,2,1)*VLOOKUP(INDEX(装备!F:F,MATCH(属性!A3984,装备!A:A,0)),系数!$K$12:$M$15,3,0))</f>
        <v>3000</v>
      </c>
      <c r="L3984" s="17"/>
      <c r="M3984" s="17"/>
      <c r="N3984" s="17"/>
      <c r="O3984" s="17">
        <f>IF(E3984=1,"",VLOOKUP(E3984,系数!$S$2:$AB$12,MATCH(属性!C3984,评级,0),1))</f>
        <v>30</v>
      </c>
    </row>
    <row r="3985" spans="1:15" ht="17.25" thickBot="1" x14ac:dyDescent="0.4">
      <c r="A3985" s="17">
        <f t="shared" si="124"/>
        <v>7100034</v>
      </c>
      <c r="B3985" s="17" t="s">
        <v>94</v>
      </c>
      <c r="C3985" s="15">
        <f>INDEX(装备!G:G,MATCH(属性!A3985,装备!A:A,0))</f>
        <v>16</v>
      </c>
      <c r="D3985" s="15" t="str">
        <f>INDEX(装备!E:E,MATCH(属性!A3985,装备!A:A,0))</f>
        <v>trousers</v>
      </c>
      <c r="E3985" s="14">
        <v>23</v>
      </c>
      <c r="F3985" s="17">
        <f>INT((VLOOKUP($C3985,装备数值,2,0)+VLOOKUP($C3985,装备数值,5,0)*($E3985-1))*VLOOKUP($D3985,系数!$K$2:$O$7,2,0))</f>
        <v>2100</v>
      </c>
      <c r="G3985" s="17">
        <f>INT((VLOOKUP($C3985,装备数值,3,0)+VLOOKUP($C3985,装备数值,6,0)*($E3985-1))*VLOOKUP($D3985,系数!$K$2:$O$7,3,0))</f>
        <v>0</v>
      </c>
      <c r="H3985" s="17">
        <f t="shared" si="125"/>
        <v>0</v>
      </c>
      <c r="I3985" s="17">
        <f>INT((VLOOKUP($C3985,装备数值,4,0)+VLOOKUP($C3985,装备数值,7,0)*($E3985-1))*VLOOKUP($D3985,系数!$K$2:$O$7,4,0))</f>
        <v>0</v>
      </c>
      <c r="J3985" s="17">
        <f>INT((VLOOKUP($C3985,装备数值,4,0)+VLOOKUP($C3985,装备数值,7,0)*($E3985-1))*VLOOKUP($D3985,系数!$K$2:$O$7,5,0))</f>
        <v>0</v>
      </c>
      <c r="K3985" s="17">
        <f>INT(VLOOKUP(E3985,强化金币,2,1)*VLOOKUP(INDEX(装备!F:F,MATCH(属性!A3985,装备!A:A,0)),系数!$K$12:$M$15,3,0))</f>
        <v>3200</v>
      </c>
      <c r="L3985" s="17"/>
      <c r="M3985" s="17"/>
      <c r="N3985" s="17"/>
      <c r="O3985" s="17">
        <f>IF(E3985=1,"",VLOOKUP(E3985,系数!$S$2:$AB$12,MATCH(属性!C3985,评级,0),1))</f>
        <v>30</v>
      </c>
    </row>
    <row r="3986" spans="1:15" ht="17.25" thickBot="1" x14ac:dyDescent="0.4">
      <c r="A3986" s="17">
        <f t="shared" si="124"/>
        <v>7100034</v>
      </c>
      <c r="B3986" s="17" t="s">
        <v>94</v>
      </c>
      <c r="C3986" s="15">
        <f>INDEX(装备!G:G,MATCH(属性!A3986,装备!A:A,0))</f>
        <v>16</v>
      </c>
      <c r="D3986" s="15" t="str">
        <f>INDEX(装备!E:E,MATCH(属性!A3986,装备!A:A,0))</f>
        <v>trousers</v>
      </c>
      <c r="E3986" s="14">
        <v>24</v>
      </c>
      <c r="F3986" s="17">
        <f>INT((VLOOKUP($C3986,装备数值,2,0)+VLOOKUP($C3986,装备数值,5,0)*($E3986-1))*VLOOKUP($D3986,系数!$K$2:$O$7,2,0))</f>
        <v>2150</v>
      </c>
      <c r="G3986" s="17">
        <f>INT((VLOOKUP($C3986,装备数值,3,0)+VLOOKUP($C3986,装备数值,6,0)*($E3986-1))*VLOOKUP($D3986,系数!$K$2:$O$7,3,0))</f>
        <v>0</v>
      </c>
      <c r="H3986" s="17">
        <f t="shared" si="125"/>
        <v>0</v>
      </c>
      <c r="I3986" s="17">
        <f>INT((VLOOKUP($C3986,装备数值,4,0)+VLOOKUP($C3986,装备数值,7,0)*($E3986-1))*VLOOKUP($D3986,系数!$K$2:$O$7,4,0))</f>
        <v>0</v>
      </c>
      <c r="J3986" s="17">
        <f>INT((VLOOKUP($C3986,装备数值,4,0)+VLOOKUP($C3986,装备数值,7,0)*($E3986-1))*VLOOKUP($D3986,系数!$K$2:$O$7,5,0))</f>
        <v>0</v>
      </c>
      <c r="K3986" s="17">
        <f>INT(VLOOKUP(E3986,强化金币,2,1)*VLOOKUP(INDEX(装备!F:F,MATCH(属性!A3986,装备!A:A,0)),系数!$K$12:$M$15,3,0))</f>
        <v>3400</v>
      </c>
      <c r="L3986" s="17"/>
      <c r="M3986" s="17"/>
      <c r="N3986" s="17"/>
      <c r="O3986" s="17">
        <f>IF(E3986=1,"",VLOOKUP(E3986,系数!$S$2:$AB$12,MATCH(属性!C3986,评级,0),1))</f>
        <v>30</v>
      </c>
    </row>
    <row r="3987" spans="1:15" ht="17.25" thickBot="1" x14ac:dyDescent="0.4">
      <c r="A3987" s="17">
        <f t="shared" si="124"/>
        <v>7100034</v>
      </c>
      <c r="B3987" s="17" t="s">
        <v>94</v>
      </c>
      <c r="C3987" s="15">
        <f>INDEX(装备!G:G,MATCH(属性!A3987,装备!A:A,0))</f>
        <v>16</v>
      </c>
      <c r="D3987" s="15" t="str">
        <f>INDEX(装备!E:E,MATCH(属性!A3987,装备!A:A,0))</f>
        <v>trousers</v>
      </c>
      <c r="E3987" s="14">
        <v>25</v>
      </c>
      <c r="F3987" s="17">
        <f>INT((VLOOKUP($C3987,装备数值,2,0)+VLOOKUP($C3987,装备数值,5,0)*($E3987-1))*VLOOKUP($D3987,系数!$K$2:$O$7,2,0))</f>
        <v>2200</v>
      </c>
      <c r="G3987" s="17">
        <f>INT((VLOOKUP($C3987,装备数值,3,0)+VLOOKUP($C3987,装备数值,6,0)*($E3987-1))*VLOOKUP($D3987,系数!$K$2:$O$7,3,0))</f>
        <v>0</v>
      </c>
      <c r="H3987" s="17">
        <f t="shared" si="125"/>
        <v>0</v>
      </c>
      <c r="I3987" s="17">
        <f>INT((VLOOKUP($C3987,装备数值,4,0)+VLOOKUP($C3987,装备数值,7,0)*($E3987-1))*VLOOKUP($D3987,系数!$K$2:$O$7,4,0))</f>
        <v>0</v>
      </c>
      <c r="J3987" s="17">
        <f>INT((VLOOKUP($C3987,装备数值,4,0)+VLOOKUP($C3987,装备数值,7,0)*($E3987-1))*VLOOKUP($D3987,系数!$K$2:$O$7,5,0))</f>
        <v>0</v>
      </c>
      <c r="K3987" s="17">
        <f>INT(VLOOKUP(E3987,强化金币,2,1)*VLOOKUP(INDEX(装备!F:F,MATCH(属性!A3987,装备!A:A,0)),系数!$K$12:$M$15,3,0))</f>
        <v>3600</v>
      </c>
      <c r="L3987" s="17"/>
      <c r="M3987" s="17"/>
      <c r="N3987" s="17"/>
      <c r="O3987" s="17">
        <f>IF(E3987=1,"",VLOOKUP(E3987,系数!$S$2:$AB$12,MATCH(属性!C3987,评级,0),1))</f>
        <v>30</v>
      </c>
    </row>
    <row r="3988" spans="1:15" ht="17.25" thickBot="1" x14ac:dyDescent="0.4">
      <c r="A3988" s="17">
        <f t="shared" si="124"/>
        <v>7100034</v>
      </c>
      <c r="B3988" s="17" t="s">
        <v>94</v>
      </c>
      <c r="C3988" s="15">
        <f>INDEX(装备!G:G,MATCH(属性!A3988,装备!A:A,0))</f>
        <v>16</v>
      </c>
      <c r="D3988" s="15" t="str">
        <f>INDEX(装备!E:E,MATCH(属性!A3988,装备!A:A,0))</f>
        <v>trousers</v>
      </c>
      <c r="E3988" s="14">
        <v>26</v>
      </c>
      <c r="F3988" s="17">
        <f>INT((VLOOKUP($C3988,装备数值,2,0)+VLOOKUP($C3988,装备数值,5,0)*($E3988-1))*VLOOKUP($D3988,系数!$K$2:$O$7,2,0))</f>
        <v>2250</v>
      </c>
      <c r="G3988" s="17">
        <f>INT((VLOOKUP($C3988,装备数值,3,0)+VLOOKUP($C3988,装备数值,6,0)*($E3988-1))*VLOOKUP($D3988,系数!$K$2:$O$7,3,0))</f>
        <v>0</v>
      </c>
      <c r="H3988" s="17">
        <f t="shared" si="125"/>
        <v>0</v>
      </c>
      <c r="I3988" s="17">
        <f>INT((VLOOKUP($C3988,装备数值,4,0)+VLOOKUP($C3988,装备数值,7,0)*($E3988-1))*VLOOKUP($D3988,系数!$K$2:$O$7,4,0))</f>
        <v>0</v>
      </c>
      <c r="J3988" s="17">
        <f>INT((VLOOKUP($C3988,装备数值,4,0)+VLOOKUP($C3988,装备数值,7,0)*($E3988-1))*VLOOKUP($D3988,系数!$K$2:$O$7,5,0))</f>
        <v>0</v>
      </c>
      <c r="K3988" s="17">
        <f>INT(VLOOKUP(E3988,强化金币,2,1)*VLOOKUP(INDEX(装备!F:F,MATCH(属性!A3988,装备!A:A,0)),系数!$K$12:$M$15,3,0))</f>
        <v>3800</v>
      </c>
      <c r="L3988" s="17"/>
      <c r="M3988" s="17"/>
      <c r="N3988" s="17"/>
      <c r="O3988" s="17">
        <f>IF(E3988=1,"",VLOOKUP(E3988,系数!$S$2:$AB$12,MATCH(属性!C3988,评级,0),1))</f>
        <v>30</v>
      </c>
    </row>
    <row r="3989" spans="1:15" ht="17.25" thickBot="1" x14ac:dyDescent="0.4">
      <c r="A3989" s="17">
        <f t="shared" si="124"/>
        <v>7100034</v>
      </c>
      <c r="B3989" s="17" t="s">
        <v>94</v>
      </c>
      <c r="C3989" s="15">
        <f>INDEX(装备!G:G,MATCH(属性!A3989,装备!A:A,0))</f>
        <v>16</v>
      </c>
      <c r="D3989" s="15" t="str">
        <f>INDEX(装备!E:E,MATCH(属性!A3989,装备!A:A,0))</f>
        <v>trousers</v>
      </c>
      <c r="E3989" s="14">
        <v>27</v>
      </c>
      <c r="F3989" s="17">
        <f>INT((VLOOKUP($C3989,装备数值,2,0)+VLOOKUP($C3989,装备数值,5,0)*($E3989-1))*VLOOKUP($D3989,系数!$K$2:$O$7,2,0))</f>
        <v>2300</v>
      </c>
      <c r="G3989" s="17">
        <f>INT((VLOOKUP($C3989,装备数值,3,0)+VLOOKUP($C3989,装备数值,6,0)*($E3989-1))*VLOOKUP($D3989,系数!$K$2:$O$7,3,0))</f>
        <v>0</v>
      </c>
      <c r="H3989" s="17">
        <f t="shared" si="125"/>
        <v>0</v>
      </c>
      <c r="I3989" s="17">
        <f>INT((VLOOKUP($C3989,装备数值,4,0)+VLOOKUP($C3989,装备数值,7,0)*($E3989-1))*VLOOKUP($D3989,系数!$K$2:$O$7,4,0))</f>
        <v>0</v>
      </c>
      <c r="J3989" s="17">
        <f>INT((VLOOKUP($C3989,装备数值,4,0)+VLOOKUP($C3989,装备数值,7,0)*($E3989-1))*VLOOKUP($D3989,系数!$K$2:$O$7,5,0))</f>
        <v>0</v>
      </c>
      <c r="K3989" s="17">
        <f>INT(VLOOKUP(E3989,强化金币,2,1)*VLOOKUP(INDEX(装备!F:F,MATCH(属性!A3989,装备!A:A,0)),系数!$K$12:$M$15,3,0))</f>
        <v>4000</v>
      </c>
      <c r="L3989" s="17"/>
      <c r="M3989" s="17"/>
      <c r="N3989" s="17"/>
      <c r="O3989" s="17">
        <f>IF(E3989=1,"",VLOOKUP(E3989,系数!$S$2:$AB$12,MATCH(属性!C3989,评级,0),1))</f>
        <v>30</v>
      </c>
    </row>
    <row r="3990" spans="1:15" ht="17.25" thickBot="1" x14ac:dyDescent="0.4">
      <c r="A3990" s="17">
        <f t="shared" si="124"/>
        <v>7100034</v>
      </c>
      <c r="B3990" s="17" t="s">
        <v>94</v>
      </c>
      <c r="C3990" s="15">
        <f>INDEX(装备!G:G,MATCH(属性!A3990,装备!A:A,0))</f>
        <v>16</v>
      </c>
      <c r="D3990" s="15" t="str">
        <f>INDEX(装备!E:E,MATCH(属性!A3990,装备!A:A,0))</f>
        <v>trousers</v>
      </c>
      <c r="E3990" s="14">
        <v>28</v>
      </c>
      <c r="F3990" s="17">
        <f>INT((VLOOKUP($C3990,装备数值,2,0)+VLOOKUP($C3990,装备数值,5,0)*($E3990-1))*VLOOKUP($D3990,系数!$K$2:$O$7,2,0))</f>
        <v>2350</v>
      </c>
      <c r="G3990" s="17">
        <f>INT((VLOOKUP($C3990,装备数值,3,0)+VLOOKUP($C3990,装备数值,6,0)*($E3990-1))*VLOOKUP($D3990,系数!$K$2:$O$7,3,0))</f>
        <v>0</v>
      </c>
      <c r="H3990" s="17">
        <f t="shared" si="125"/>
        <v>0</v>
      </c>
      <c r="I3990" s="17">
        <f>INT((VLOOKUP($C3990,装备数值,4,0)+VLOOKUP($C3990,装备数值,7,0)*($E3990-1))*VLOOKUP($D3990,系数!$K$2:$O$7,4,0))</f>
        <v>0</v>
      </c>
      <c r="J3990" s="17">
        <f>INT((VLOOKUP($C3990,装备数值,4,0)+VLOOKUP($C3990,装备数值,7,0)*($E3990-1))*VLOOKUP($D3990,系数!$K$2:$O$7,5,0))</f>
        <v>0</v>
      </c>
      <c r="K3990" s="17">
        <f>INT(VLOOKUP(E3990,强化金币,2,1)*VLOOKUP(INDEX(装备!F:F,MATCH(属性!A3990,装备!A:A,0)),系数!$K$12:$M$15,3,0))</f>
        <v>4200</v>
      </c>
      <c r="L3990" s="17"/>
      <c r="M3990" s="17"/>
      <c r="N3990" s="17"/>
      <c r="O3990" s="17">
        <f>IF(E3990=1,"",VLOOKUP(E3990,系数!$S$2:$AB$12,MATCH(属性!C3990,评级,0),1))</f>
        <v>30</v>
      </c>
    </row>
    <row r="3991" spans="1:15" ht="17.25" thickBot="1" x14ac:dyDescent="0.4">
      <c r="A3991" s="17">
        <f t="shared" si="124"/>
        <v>7100034</v>
      </c>
      <c r="B3991" s="17" t="s">
        <v>94</v>
      </c>
      <c r="C3991" s="15">
        <f>INDEX(装备!G:G,MATCH(属性!A3991,装备!A:A,0))</f>
        <v>16</v>
      </c>
      <c r="D3991" s="15" t="str">
        <f>INDEX(装备!E:E,MATCH(属性!A3991,装备!A:A,0))</f>
        <v>trousers</v>
      </c>
      <c r="E3991" s="14">
        <v>29</v>
      </c>
      <c r="F3991" s="17">
        <f>INT((VLOOKUP($C3991,装备数值,2,0)+VLOOKUP($C3991,装备数值,5,0)*($E3991-1))*VLOOKUP($D3991,系数!$K$2:$O$7,2,0))</f>
        <v>2400</v>
      </c>
      <c r="G3991" s="17">
        <f>INT((VLOOKUP($C3991,装备数值,3,0)+VLOOKUP($C3991,装备数值,6,0)*($E3991-1))*VLOOKUP($D3991,系数!$K$2:$O$7,3,0))</f>
        <v>0</v>
      </c>
      <c r="H3991" s="17">
        <f t="shared" si="125"/>
        <v>0</v>
      </c>
      <c r="I3991" s="17">
        <f>INT((VLOOKUP($C3991,装备数值,4,0)+VLOOKUP($C3991,装备数值,7,0)*($E3991-1))*VLOOKUP($D3991,系数!$K$2:$O$7,4,0))</f>
        <v>0</v>
      </c>
      <c r="J3991" s="17">
        <f>INT((VLOOKUP($C3991,装备数值,4,0)+VLOOKUP($C3991,装备数值,7,0)*($E3991-1))*VLOOKUP($D3991,系数!$K$2:$O$7,5,0))</f>
        <v>0</v>
      </c>
      <c r="K3991" s="17">
        <f>INT(VLOOKUP(E3991,强化金币,2,1)*VLOOKUP(INDEX(装备!F:F,MATCH(属性!A3991,装备!A:A,0)),系数!$K$12:$M$15,3,0))</f>
        <v>4500</v>
      </c>
      <c r="L3991" s="17"/>
      <c r="M3991" s="17"/>
      <c r="N3991" s="17"/>
      <c r="O3991" s="17">
        <f>IF(E3991=1,"",VLOOKUP(E3991,系数!$S$2:$AB$12,MATCH(属性!C3991,评级,0),1))</f>
        <v>30</v>
      </c>
    </row>
    <row r="3992" spans="1:15" ht="17.25" thickBot="1" x14ac:dyDescent="0.4">
      <c r="A3992" s="17">
        <f t="shared" si="124"/>
        <v>7100034</v>
      </c>
      <c r="B3992" s="17" t="s">
        <v>94</v>
      </c>
      <c r="C3992" s="15">
        <f>INDEX(装备!G:G,MATCH(属性!A3992,装备!A:A,0))</f>
        <v>16</v>
      </c>
      <c r="D3992" s="15" t="str">
        <f>INDEX(装备!E:E,MATCH(属性!A3992,装备!A:A,0))</f>
        <v>trousers</v>
      </c>
      <c r="E3992" s="14">
        <v>30</v>
      </c>
      <c r="F3992" s="17">
        <f>INT((VLOOKUP($C3992,装备数值,2,0)+VLOOKUP($C3992,装备数值,5,0)*($E3992-1))*VLOOKUP($D3992,系数!$K$2:$O$7,2,0))</f>
        <v>2450</v>
      </c>
      <c r="G3992" s="17">
        <f>INT((VLOOKUP($C3992,装备数值,3,0)+VLOOKUP($C3992,装备数值,6,0)*($E3992-1))*VLOOKUP($D3992,系数!$K$2:$O$7,3,0))</f>
        <v>0</v>
      </c>
      <c r="H3992" s="17">
        <f t="shared" si="125"/>
        <v>0</v>
      </c>
      <c r="I3992" s="17">
        <f>INT((VLOOKUP($C3992,装备数值,4,0)+VLOOKUP($C3992,装备数值,7,0)*($E3992-1))*VLOOKUP($D3992,系数!$K$2:$O$7,4,0))</f>
        <v>0</v>
      </c>
      <c r="J3992" s="17">
        <f>INT((VLOOKUP($C3992,装备数值,4,0)+VLOOKUP($C3992,装备数值,7,0)*($E3992-1))*VLOOKUP($D3992,系数!$K$2:$O$7,5,0))</f>
        <v>0</v>
      </c>
      <c r="K3992" s="17">
        <f>INT(VLOOKUP(E3992,强化金币,2,1)*VLOOKUP(INDEX(装备!F:F,MATCH(属性!A3992,装备!A:A,0)),系数!$K$12:$M$15,3,0))</f>
        <v>5000</v>
      </c>
      <c r="L3992" s="17"/>
      <c r="M3992" s="17"/>
      <c r="N3992" s="17"/>
      <c r="O3992" s="17">
        <f>IF(E3992=1,"",VLOOKUP(E3992,系数!$S$2:$AB$12,MATCH(属性!C3992,评级,0),1))</f>
        <v>40</v>
      </c>
    </row>
    <row r="3993" spans="1:15" ht="17.25" thickBot="1" x14ac:dyDescent="0.4">
      <c r="A3993" s="17">
        <f t="shared" si="124"/>
        <v>7100034</v>
      </c>
      <c r="B3993" s="17" t="s">
        <v>94</v>
      </c>
      <c r="C3993" s="15">
        <f>INDEX(装备!G:G,MATCH(属性!A3993,装备!A:A,0))</f>
        <v>16</v>
      </c>
      <c r="D3993" s="15" t="str">
        <f>INDEX(装备!E:E,MATCH(属性!A3993,装备!A:A,0))</f>
        <v>trousers</v>
      </c>
      <c r="E3993" s="14">
        <v>31</v>
      </c>
      <c r="F3993" s="17">
        <f>INT((VLOOKUP($C3993,装备数值,2,0)+VLOOKUP($C3993,装备数值,5,0)*($E3993-1))*VLOOKUP($D3993,系数!$K$2:$O$7,2,0))</f>
        <v>2500</v>
      </c>
      <c r="G3993" s="17">
        <f>INT((VLOOKUP($C3993,装备数值,3,0)+VLOOKUP($C3993,装备数值,6,0)*($E3993-1))*VLOOKUP($D3993,系数!$K$2:$O$7,3,0))</f>
        <v>0</v>
      </c>
      <c r="H3993" s="17">
        <f t="shared" si="125"/>
        <v>0</v>
      </c>
      <c r="I3993" s="17">
        <f>INT((VLOOKUP($C3993,装备数值,4,0)+VLOOKUP($C3993,装备数值,7,0)*($E3993-1))*VLOOKUP($D3993,系数!$K$2:$O$7,4,0))</f>
        <v>0</v>
      </c>
      <c r="J3993" s="17">
        <f>INT((VLOOKUP($C3993,装备数值,4,0)+VLOOKUP($C3993,装备数值,7,0)*($E3993-1))*VLOOKUP($D3993,系数!$K$2:$O$7,5,0))</f>
        <v>0</v>
      </c>
      <c r="K3993" s="17">
        <f>INT(VLOOKUP(E3993,强化金币,2,1)*VLOOKUP(INDEX(装备!F:F,MATCH(属性!A3993,装备!A:A,0)),系数!$K$12:$M$15,3,0))</f>
        <v>5500</v>
      </c>
      <c r="L3993" s="17"/>
      <c r="M3993" s="17"/>
      <c r="N3993" s="17"/>
      <c r="O3993" s="17">
        <f>IF(E3993=1,"",VLOOKUP(E3993,系数!$S$2:$AB$12,MATCH(属性!C3993,评级,0),1))</f>
        <v>40</v>
      </c>
    </row>
    <row r="3994" spans="1:15" ht="17.25" thickBot="1" x14ac:dyDescent="0.4">
      <c r="A3994" s="17">
        <f t="shared" si="124"/>
        <v>7100034</v>
      </c>
      <c r="B3994" s="17" t="s">
        <v>94</v>
      </c>
      <c r="C3994" s="15">
        <f>INDEX(装备!G:G,MATCH(属性!A3994,装备!A:A,0))</f>
        <v>16</v>
      </c>
      <c r="D3994" s="15" t="str">
        <f>INDEX(装备!E:E,MATCH(属性!A3994,装备!A:A,0))</f>
        <v>trousers</v>
      </c>
      <c r="E3994" s="14">
        <v>32</v>
      </c>
      <c r="F3994" s="17">
        <f>INT((VLOOKUP($C3994,装备数值,2,0)+VLOOKUP($C3994,装备数值,5,0)*($E3994-1))*VLOOKUP($D3994,系数!$K$2:$O$7,2,0))</f>
        <v>2550</v>
      </c>
      <c r="G3994" s="17">
        <f>INT((VLOOKUP($C3994,装备数值,3,0)+VLOOKUP($C3994,装备数值,6,0)*($E3994-1))*VLOOKUP($D3994,系数!$K$2:$O$7,3,0))</f>
        <v>0</v>
      </c>
      <c r="H3994" s="17">
        <f t="shared" si="125"/>
        <v>0</v>
      </c>
      <c r="I3994" s="17">
        <f>INT((VLOOKUP($C3994,装备数值,4,0)+VLOOKUP($C3994,装备数值,7,0)*($E3994-1))*VLOOKUP($D3994,系数!$K$2:$O$7,4,0))</f>
        <v>0</v>
      </c>
      <c r="J3994" s="17">
        <f>INT((VLOOKUP($C3994,装备数值,4,0)+VLOOKUP($C3994,装备数值,7,0)*($E3994-1))*VLOOKUP($D3994,系数!$K$2:$O$7,5,0))</f>
        <v>0</v>
      </c>
      <c r="K3994" s="17">
        <f>INT(VLOOKUP(E3994,强化金币,2,1)*VLOOKUP(INDEX(装备!F:F,MATCH(属性!A3994,装备!A:A,0)),系数!$K$12:$M$15,3,0))</f>
        <v>6000</v>
      </c>
      <c r="L3994" s="17"/>
      <c r="M3994" s="17"/>
      <c r="N3994" s="17"/>
      <c r="O3994" s="17">
        <f>IF(E3994=1,"",VLOOKUP(E3994,系数!$S$2:$AB$12,MATCH(属性!C3994,评级,0),1))</f>
        <v>40</v>
      </c>
    </row>
    <row r="3995" spans="1:15" ht="17.25" thickBot="1" x14ac:dyDescent="0.4">
      <c r="A3995" s="17">
        <f t="shared" si="124"/>
        <v>7100034</v>
      </c>
      <c r="B3995" s="17" t="s">
        <v>94</v>
      </c>
      <c r="C3995" s="15">
        <f>INDEX(装备!G:G,MATCH(属性!A3995,装备!A:A,0))</f>
        <v>16</v>
      </c>
      <c r="D3995" s="15" t="str">
        <f>INDEX(装备!E:E,MATCH(属性!A3995,装备!A:A,0))</f>
        <v>trousers</v>
      </c>
      <c r="E3995" s="14">
        <v>33</v>
      </c>
      <c r="F3995" s="17">
        <f>INT((VLOOKUP($C3995,装备数值,2,0)+VLOOKUP($C3995,装备数值,5,0)*($E3995-1))*VLOOKUP($D3995,系数!$K$2:$O$7,2,0))</f>
        <v>2600</v>
      </c>
      <c r="G3995" s="17">
        <f>INT((VLOOKUP($C3995,装备数值,3,0)+VLOOKUP($C3995,装备数值,6,0)*($E3995-1))*VLOOKUP($D3995,系数!$K$2:$O$7,3,0))</f>
        <v>0</v>
      </c>
      <c r="H3995" s="17">
        <f t="shared" si="125"/>
        <v>0</v>
      </c>
      <c r="I3995" s="17">
        <f>INT((VLOOKUP($C3995,装备数值,4,0)+VLOOKUP($C3995,装备数值,7,0)*($E3995-1))*VLOOKUP($D3995,系数!$K$2:$O$7,4,0))</f>
        <v>0</v>
      </c>
      <c r="J3995" s="17">
        <f>INT((VLOOKUP($C3995,装备数值,4,0)+VLOOKUP($C3995,装备数值,7,0)*($E3995-1))*VLOOKUP($D3995,系数!$K$2:$O$7,5,0))</f>
        <v>0</v>
      </c>
      <c r="K3995" s="17">
        <f>INT(VLOOKUP(E3995,强化金币,2,1)*VLOOKUP(INDEX(装备!F:F,MATCH(属性!A3995,装备!A:A,0)),系数!$K$12:$M$15,3,0))</f>
        <v>6500</v>
      </c>
      <c r="L3995" s="17"/>
      <c r="M3995" s="17"/>
      <c r="N3995" s="17"/>
      <c r="O3995" s="17">
        <f>IF(E3995=1,"",VLOOKUP(E3995,系数!$S$2:$AB$12,MATCH(属性!C3995,评级,0),1))</f>
        <v>40</v>
      </c>
    </row>
    <row r="3996" spans="1:15" ht="17.25" thickBot="1" x14ac:dyDescent="0.4">
      <c r="A3996" s="17">
        <f t="shared" si="124"/>
        <v>7100034</v>
      </c>
      <c r="B3996" s="17" t="s">
        <v>94</v>
      </c>
      <c r="C3996" s="15">
        <f>INDEX(装备!G:G,MATCH(属性!A3996,装备!A:A,0))</f>
        <v>16</v>
      </c>
      <c r="D3996" s="15" t="str">
        <f>INDEX(装备!E:E,MATCH(属性!A3996,装备!A:A,0))</f>
        <v>trousers</v>
      </c>
      <c r="E3996" s="14">
        <v>34</v>
      </c>
      <c r="F3996" s="17">
        <f>INT((VLOOKUP($C3996,装备数值,2,0)+VLOOKUP($C3996,装备数值,5,0)*($E3996-1))*VLOOKUP($D3996,系数!$K$2:$O$7,2,0))</f>
        <v>2650</v>
      </c>
      <c r="G3996" s="17">
        <f>INT((VLOOKUP($C3996,装备数值,3,0)+VLOOKUP($C3996,装备数值,6,0)*($E3996-1))*VLOOKUP($D3996,系数!$K$2:$O$7,3,0))</f>
        <v>0</v>
      </c>
      <c r="H3996" s="17">
        <f t="shared" si="125"/>
        <v>0</v>
      </c>
      <c r="I3996" s="17">
        <f>INT((VLOOKUP($C3996,装备数值,4,0)+VLOOKUP($C3996,装备数值,7,0)*($E3996-1))*VLOOKUP($D3996,系数!$K$2:$O$7,4,0))</f>
        <v>0</v>
      </c>
      <c r="J3996" s="17">
        <f>INT((VLOOKUP($C3996,装备数值,4,0)+VLOOKUP($C3996,装备数值,7,0)*($E3996-1))*VLOOKUP($D3996,系数!$K$2:$O$7,5,0))</f>
        <v>0</v>
      </c>
      <c r="K3996" s="17">
        <f>INT(VLOOKUP(E3996,强化金币,2,1)*VLOOKUP(INDEX(装备!F:F,MATCH(属性!A3996,装备!A:A,0)),系数!$K$12:$M$15,3,0))</f>
        <v>7000</v>
      </c>
      <c r="L3996" s="17"/>
      <c r="M3996" s="17"/>
      <c r="N3996" s="17"/>
      <c r="O3996" s="17">
        <f>IF(E3996=1,"",VLOOKUP(E3996,系数!$S$2:$AB$12,MATCH(属性!C3996,评级,0),1))</f>
        <v>40</v>
      </c>
    </row>
    <row r="3997" spans="1:15" ht="17.25" thickBot="1" x14ac:dyDescent="0.4">
      <c r="A3997" s="17">
        <f t="shared" si="124"/>
        <v>7100034</v>
      </c>
      <c r="B3997" s="17" t="s">
        <v>94</v>
      </c>
      <c r="C3997" s="15">
        <f>INDEX(装备!G:G,MATCH(属性!A3997,装备!A:A,0))</f>
        <v>16</v>
      </c>
      <c r="D3997" s="15" t="str">
        <f>INDEX(装备!E:E,MATCH(属性!A3997,装备!A:A,0))</f>
        <v>trousers</v>
      </c>
      <c r="E3997" s="14">
        <v>35</v>
      </c>
      <c r="F3997" s="17">
        <f>INT((VLOOKUP($C3997,装备数值,2,0)+VLOOKUP($C3997,装备数值,5,0)*($E3997-1))*VLOOKUP($D3997,系数!$K$2:$O$7,2,0))</f>
        <v>2700</v>
      </c>
      <c r="G3997" s="17">
        <f>INT((VLOOKUP($C3997,装备数值,3,0)+VLOOKUP($C3997,装备数值,6,0)*($E3997-1))*VLOOKUP($D3997,系数!$K$2:$O$7,3,0))</f>
        <v>0</v>
      </c>
      <c r="H3997" s="17">
        <f t="shared" si="125"/>
        <v>0</v>
      </c>
      <c r="I3997" s="17">
        <f>INT((VLOOKUP($C3997,装备数值,4,0)+VLOOKUP($C3997,装备数值,7,0)*($E3997-1))*VLOOKUP($D3997,系数!$K$2:$O$7,4,0))</f>
        <v>0</v>
      </c>
      <c r="J3997" s="17">
        <f>INT((VLOOKUP($C3997,装备数值,4,0)+VLOOKUP($C3997,装备数值,7,0)*($E3997-1))*VLOOKUP($D3997,系数!$K$2:$O$7,5,0))</f>
        <v>0</v>
      </c>
      <c r="K3997" s="17">
        <f>INT(VLOOKUP(E3997,强化金币,2,1)*VLOOKUP(INDEX(装备!F:F,MATCH(属性!A3997,装备!A:A,0)),系数!$K$12:$M$15,3,0))</f>
        <v>7500</v>
      </c>
      <c r="L3997" s="17"/>
      <c r="M3997" s="17"/>
      <c r="N3997" s="17"/>
      <c r="O3997" s="17">
        <f>IF(E3997=1,"",VLOOKUP(E3997,系数!$S$2:$AB$12,MATCH(属性!C3997,评级,0),1))</f>
        <v>40</v>
      </c>
    </row>
    <row r="3998" spans="1:15" ht="17.25" thickBot="1" x14ac:dyDescent="0.4">
      <c r="A3998" s="17">
        <f t="shared" si="124"/>
        <v>7100034</v>
      </c>
      <c r="B3998" s="17" t="s">
        <v>94</v>
      </c>
      <c r="C3998" s="15">
        <f>INDEX(装备!G:G,MATCH(属性!A3998,装备!A:A,0))</f>
        <v>16</v>
      </c>
      <c r="D3998" s="15" t="str">
        <f>INDEX(装备!E:E,MATCH(属性!A3998,装备!A:A,0))</f>
        <v>trousers</v>
      </c>
      <c r="E3998" s="14">
        <v>36</v>
      </c>
      <c r="F3998" s="17">
        <f>INT((VLOOKUP($C3998,装备数值,2,0)+VLOOKUP($C3998,装备数值,5,0)*($E3998-1))*VLOOKUP($D3998,系数!$K$2:$O$7,2,0))</f>
        <v>2750</v>
      </c>
      <c r="G3998" s="17">
        <f>INT((VLOOKUP($C3998,装备数值,3,0)+VLOOKUP($C3998,装备数值,6,0)*($E3998-1))*VLOOKUP($D3998,系数!$K$2:$O$7,3,0))</f>
        <v>0</v>
      </c>
      <c r="H3998" s="17">
        <f t="shared" si="125"/>
        <v>0</v>
      </c>
      <c r="I3998" s="17">
        <f>INT((VLOOKUP($C3998,装备数值,4,0)+VLOOKUP($C3998,装备数值,7,0)*($E3998-1))*VLOOKUP($D3998,系数!$K$2:$O$7,4,0))</f>
        <v>0</v>
      </c>
      <c r="J3998" s="17">
        <f>INT((VLOOKUP($C3998,装备数值,4,0)+VLOOKUP($C3998,装备数值,7,0)*($E3998-1))*VLOOKUP($D3998,系数!$K$2:$O$7,5,0))</f>
        <v>0</v>
      </c>
      <c r="K3998" s="17">
        <f>INT(VLOOKUP(E3998,强化金币,2,1)*VLOOKUP(INDEX(装备!F:F,MATCH(属性!A3998,装备!A:A,0)),系数!$K$12:$M$15,3,0))</f>
        <v>8000</v>
      </c>
      <c r="L3998" s="17"/>
      <c r="M3998" s="17"/>
      <c r="N3998" s="17"/>
      <c r="O3998" s="17">
        <f>IF(E3998=1,"",VLOOKUP(E3998,系数!$S$2:$AB$12,MATCH(属性!C3998,评级,0),1))</f>
        <v>40</v>
      </c>
    </row>
    <row r="3999" spans="1:15" ht="17.25" thickBot="1" x14ac:dyDescent="0.4">
      <c r="A3999" s="17">
        <f t="shared" si="124"/>
        <v>7100034</v>
      </c>
      <c r="B3999" s="17" t="s">
        <v>94</v>
      </c>
      <c r="C3999" s="15">
        <f>INDEX(装备!G:G,MATCH(属性!A3999,装备!A:A,0))</f>
        <v>16</v>
      </c>
      <c r="D3999" s="15" t="str">
        <f>INDEX(装备!E:E,MATCH(属性!A3999,装备!A:A,0))</f>
        <v>trousers</v>
      </c>
      <c r="E3999" s="14">
        <v>37</v>
      </c>
      <c r="F3999" s="17">
        <f>INT((VLOOKUP($C3999,装备数值,2,0)+VLOOKUP($C3999,装备数值,5,0)*($E3999-1))*VLOOKUP($D3999,系数!$K$2:$O$7,2,0))</f>
        <v>2800</v>
      </c>
      <c r="G3999" s="17">
        <f>INT((VLOOKUP($C3999,装备数值,3,0)+VLOOKUP($C3999,装备数值,6,0)*($E3999-1))*VLOOKUP($D3999,系数!$K$2:$O$7,3,0))</f>
        <v>0</v>
      </c>
      <c r="H3999" s="17">
        <f t="shared" si="125"/>
        <v>0</v>
      </c>
      <c r="I3999" s="17">
        <f>INT((VLOOKUP($C3999,装备数值,4,0)+VLOOKUP($C3999,装备数值,7,0)*($E3999-1))*VLOOKUP($D3999,系数!$K$2:$O$7,4,0))</f>
        <v>0</v>
      </c>
      <c r="J3999" s="17">
        <f>INT((VLOOKUP($C3999,装备数值,4,0)+VLOOKUP($C3999,装备数值,7,0)*($E3999-1))*VLOOKUP($D3999,系数!$K$2:$O$7,5,0))</f>
        <v>0</v>
      </c>
      <c r="K3999" s="17">
        <f>INT(VLOOKUP(E3999,强化金币,2,1)*VLOOKUP(INDEX(装备!F:F,MATCH(属性!A3999,装备!A:A,0)),系数!$K$12:$M$15,3,0))</f>
        <v>8500</v>
      </c>
      <c r="L3999" s="17"/>
      <c r="M3999" s="17"/>
      <c r="N3999" s="17"/>
      <c r="O3999" s="17">
        <f>IF(E3999=1,"",VLOOKUP(E3999,系数!$S$2:$AB$12,MATCH(属性!C3999,评级,0),1))</f>
        <v>40</v>
      </c>
    </row>
    <row r="4000" spans="1:15" ht="17.25" thickBot="1" x14ac:dyDescent="0.4">
      <c r="A4000" s="17">
        <f t="shared" si="124"/>
        <v>7100034</v>
      </c>
      <c r="B4000" s="17" t="s">
        <v>94</v>
      </c>
      <c r="C4000" s="15">
        <f>INDEX(装备!G:G,MATCH(属性!A4000,装备!A:A,0))</f>
        <v>16</v>
      </c>
      <c r="D4000" s="15" t="str">
        <f>INDEX(装备!E:E,MATCH(属性!A4000,装备!A:A,0))</f>
        <v>trousers</v>
      </c>
      <c r="E4000" s="14">
        <v>38</v>
      </c>
      <c r="F4000" s="17">
        <f>INT((VLOOKUP($C4000,装备数值,2,0)+VLOOKUP($C4000,装备数值,5,0)*($E4000-1))*VLOOKUP($D4000,系数!$K$2:$O$7,2,0))</f>
        <v>2850</v>
      </c>
      <c r="G4000" s="17">
        <f>INT((VLOOKUP($C4000,装备数值,3,0)+VLOOKUP($C4000,装备数值,6,0)*($E4000-1))*VLOOKUP($D4000,系数!$K$2:$O$7,3,0))</f>
        <v>0</v>
      </c>
      <c r="H4000" s="17">
        <f t="shared" si="125"/>
        <v>0</v>
      </c>
      <c r="I4000" s="17">
        <f>INT((VLOOKUP($C4000,装备数值,4,0)+VLOOKUP($C4000,装备数值,7,0)*($E4000-1))*VLOOKUP($D4000,系数!$K$2:$O$7,4,0))</f>
        <v>0</v>
      </c>
      <c r="J4000" s="17">
        <f>INT((VLOOKUP($C4000,装备数值,4,0)+VLOOKUP($C4000,装备数值,7,0)*($E4000-1))*VLOOKUP($D4000,系数!$K$2:$O$7,5,0))</f>
        <v>0</v>
      </c>
      <c r="K4000" s="17">
        <f>INT(VLOOKUP(E4000,强化金币,2,1)*VLOOKUP(INDEX(装备!F:F,MATCH(属性!A4000,装备!A:A,0)),系数!$K$12:$M$15,3,0))</f>
        <v>9000</v>
      </c>
      <c r="L4000" s="17"/>
      <c r="M4000" s="17"/>
      <c r="N4000" s="17"/>
      <c r="O4000" s="17">
        <f>IF(E4000=1,"",VLOOKUP(E4000,系数!$S$2:$AB$12,MATCH(属性!C4000,评级,0),1))</f>
        <v>40</v>
      </c>
    </row>
    <row r="4001" spans="1:15" ht="17.25" thickBot="1" x14ac:dyDescent="0.4">
      <c r="A4001" s="17">
        <f t="shared" si="124"/>
        <v>7100034</v>
      </c>
      <c r="B4001" s="17" t="s">
        <v>94</v>
      </c>
      <c r="C4001" s="15">
        <f>INDEX(装备!G:G,MATCH(属性!A4001,装备!A:A,0))</f>
        <v>16</v>
      </c>
      <c r="D4001" s="15" t="str">
        <f>INDEX(装备!E:E,MATCH(属性!A4001,装备!A:A,0))</f>
        <v>trousers</v>
      </c>
      <c r="E4001" s="14">
        <v>39</v>
      </c>
      <c r="F4001" s="17">
        <f>INT((VLOOKUP($C4001,装备数值,2,0)+VLOOKUP($C4001,装备数值,5,0)*($E4001-1))*VLOOKUP($D4001,系数!$K$2:$O$7,2,0))</f>
        <v>2900</v>
      </c>
      <c r="G4001" s="17">
        <f>INT((VLOOKUP($C4001,装备数值,3,0)+VLOOKUP($C4001,装备数值,6,0)*($E4001-1))*VLOOKUP($D4001,系数!$K$2:$O$7,3,0))</f>
        <v>0</v>
      </c>
      <c r="H4001" s="17">
        <f t="shared" si="125"/>
        <v>0</v>
      </c>
      <c r="I4001" s="17">
        <f>INT((VLOOKUP($C4001,装备数值,4,0)+VLOOKUP($C4001,装备数值,7,0)*($E4001-1))*VLOOKUP($D4001,系数!$K$2:$O$7,4,0))</f>
        <v>0</v>
      </c>
      <c r="J4001" s="17">
        <f>INT((VLOOKUP($C4001,装备数值,4,0)+VLOOKUP($C4001,装备数值,7,0)*($E4001-1))*VLOOKUP($D4001,系数!$K$2:$O$7,5,0))</f>
        <v>0</v>
      </c>
      <c r="K4001" s="17">
        <f>INT(VLOOKUP(E4001,强化金币,2,1)*VLOOKUP(INDEX(装备!F:F,MATCH(属性!A4001,装备!A:A,0)),系数!$K$12:$M$15,3,0))</f>
        <v>10000</v>
      </c>
      <c r="L4001" s="17"/>
      <c r="M4001" s="17"/>
      <c r="N4001" s="17"/>
      <c r="O4001" s="17">
        <f>IF(E4001=1,"",VLOOKUP(E4001,系数!$S$2:$AB$12,MATCH(属性!C4001,评级,0),1))</f>
        <v>40</v>
      </c>
    </row>
    <row r="4002" spans="1:15" ht="17.25" thickBot="1" x14ac:dyDescent="0.4">
      <c r="A4002" s="17">
        <f t="shared" si="124"/>
        <v>7100034</v>
      </c>
      <c r="B4002" s="17" t="s">
        <v>94</v>
      </c>
      <c r="C4002" s="15">
        <f>INDEX(装备!G:G,MATCH(属性!A4002,装备!A:A,0))</f>
        <v>16</v>
      </c>
      <c r="D4002" s="15" t="str">
        <f>INDEX(装备!E:E,MATCH(属性!A4002,装备!A:A,0))</f>
        <v>trousers</v>
      </c>
      <c r="E4002" s="14">
        <v>40</v>
      </c>
      <c r="F4002" s="17">
        <f>INT((VLOOKUP($C4002,装备数值,2,0)+VLOOKUP($C4002,装备数值,5,0)*($E4002-1))*VLOOKUP($D4002,系数!$K$2:$O$7,2,0))</f>
        <v>2950</v>
      </c>
      <c r="G4002" s="17">
        <f>INT((VLOOKUP($C4002,装备数值,3,0)+VLOOKUP($C4002,装备数值,6,0)*($E4002-1))*VLOOKUP($D4002,系数!$K$2:$O$7,3,0))</f>
        <v>0</v>
      </c>
      <c r="H4002" s="17">
        <f t="shared" si="125"/>
        <v>0</v>
      </c>
      <c r="I4002" s="17">
        <f>INT((VLOOKUP($C4002,装备数值,4,0)+VLOOKUP($C4002,装备数值,7,0)*($E4002-1))*VLOOKUP($D4002,系数!$K$2:$O$7,4,0))</f>
        <v>0</v>
      </c>
      <c r="J4002" s="17">
        <f>INT((VLOOKUP($C4002,装备数值,4,0)+VLOOKUP($C4002,装备数值,7,0)*($E4002-1))*VLOOKUP($D4002,系数!$K$2:$O$7,5,0))</f>
        <v>0</v>
      </c>
      <c r="K4002" s="17">
        <f>INT(VLOOKUP(E4002,强化金币,2,1)*VLOOKUP(INDEX(装备!F:F,MATCH(属性!A4002,装备!A:A,0)),系数!$K$12:$M$15,3,0))</f>
        <v>12000</v>
      </c>
      <c r="L4002" s="17"/>
      <c r="M4002" s="17"/>
      <c r="N4002" s="17"/>
      <c r="O4002" s="17">
        <f>IF(E4002=1,"",VLOOKUP(E4002,系数!$S$2:$AB$12,MATCH(属性!C4002,评级,0),1))</f>
        <v>50</v>
      </c>
    </row>
    <row r="4003" spans="1:15" ht="17.25" thickBot="1" x14ac:dyDescent="0.4">
      <c r="A4003" s="17">
        <f t="shared" si="124"/>
        <v>7100034</v>
      </c>
      <c r="B4003" s="17" t="s">
        <v>94</v>
      </c>
      <c r="C4003" s="15">
        <f>INDEX(装备!G:G,MATCH(属性!A4003,装备!A:A,0))</f>
        <v>16</v>
      </c>
      <c r="D4003" s="15" t="str">
        <f>INDEX(装备!E:E,MATCH(属性!A4003,装备!A:A,0))</f>
        <v>trousers</v>
      </c>
      <c r="E4003" s="14">
        <v>41</v>
      </c>
      <c r="F4003" s="17">
        <f>INT((VLOOKUP($C4003,装备数值,2,0)+VLOOKUP($C4003,装备数值,5,0)*($E4003-1))*VLOOKUP($D4003,系数!$K$2:$O$7,2,0))</f>
        <v>3000</v>
      </c>
      <c r="G4003" s="17">
        <f>INT((VLOOKUP($C4003,装备数值,3,0)+VLOOKUP($C4003,装备数值,6,0)*($E4003-1))*VLOOKUP($D4003,系数!$K$2:$O$7,3,0))</f>
        <v>0</v>
      </c>
      <c r="H4003" s="17">
        <f t="shared" si="125"/>
        <v>0</v>
      </c>
      <c r="I4003" s="17">
        <f>INT((VLOOKUP($C4003,装备数值,4,0)+VLOOKUP($C4003,装备数值,7,0)*($E4003-1))*VLOOKUP($D4003,系数!$K$2:$O$7,4,0))</f>
        <v>0</v>
      </c>
      <c r="J4003" s="17">
        <f>INT((VLOOKUP($C4003,装备数值,4,0)+VLOOKUP($C4003,装备数值,7,0)*($E4003-1))*VLOOKUP($D4003,系数!$K$2:$O$7,5,0))</f>
        <v>0</v>
      </c>
      <c r="K4003" s="17">
        <f>INT(VLOOKUP(E4003,强化金币,2,1)*VLOOKUP(INDEX(装备!F:F,MATCH(属性!A4003,装备!A:A,0)),系数!$K$12:$M$15,3,0))</f>
        <v>14000</v>
      </c>
      <c r="L4003" s="17"/>
      <c r="M4003" s="17"/>
      <c r="N4003" s="17"/>
      <c r="O4003" s="17">
        <f>IF(E4003=1,"",VLOOKUP(E4003,系数!$S$2:$AB$12,MATCH(属性!C4003,评级,0),1))</f>
        <v>50</v>
      </c>
    </row>
    <row r="4004" spans="1:15" ht="17.25" thickBot="1" x14ac:dyDescent="0.4">
      <c r="A4004" s="17">
        <f t="shared" si="124"/>
        <v>7100034</v>
      </c>
      <c r="B4004" s="17" t="s">
        <v>94</v>
      </c>
      <c r="C4004" s="15">
        <f>INDEX(装备!G:G,MATCH(属性!A4004,装备!A:A,0))</f>
        <v>16</v>
      </c>
      <c r="D4004" s="15" t="str">
        <f>INDEX(装备!E:E,MATCH(属性!A4004,装备!A:A,0))</f>
        <v>trousers</v>
      </c>
      <c r="E4004" s="14">
        <v>42</v>
      </c>
      <c r="F4004" s="17">
        <f>INT((VLOOKUP($C4004,装备数值,2,0)+VLOOKUP($C4004,装备数值,5,0)*($E4004-1))*VLOOKUP($D4004,系数!$K$2:$O$7,2,0))</f>
        <v>3050</v>
      </c>
      <c r="G4004" s="17">
        <f>INT((VLOOKUP($C4004,装备数值,3,0)+VLOOKUP($C4004,装备数值,6,0)*($E4004-1))*VLOOKUP($D4004,系数!$K$2:$O$7,3,0))</f>
        <v>0</v>
      </c>
      <c r="H4004" s="17">
        <f t="shared" si="125"/>
        <v>0</v>
      </c>
      <c r="I4004" s="17">
        <f>INT((VLOOKUP($C4004,装备数值,4,0)+VLOOKUP($C4004,装备数值,7,0)*($E4004-1))*VLOOKUP($D4004,系数!$K$2:$O$7,4,0))</f>
        <v>0</v>
      </c>
      <c r="J4004" s="17">
        <f>INT((VLOOKUP($C4004,装备数值,4,0)+VLOOKUP($C4004,装备数值,7,0)*($E4004-1))*VLOOKUP($D4004,系数!$K$2:$O$7,5,0))</f>
        <v>0</v>
      </c>
      <c r="K4004" s="17">
        <f>INT(VLOOKUP(E4004,强化金币,2,1)*VLOOKUP(INDEX(装备!F:F,MATCH(属性!A4004,装备!A:A,0)),系数!$K$12:$M$15,3,0))</f>
        <v>16000</v>
      </c>
      <c r="L4004" s="17"/>
      <c r="M4004" s="17"/>
      <c r="N4004" s="17"/>
      <c r="O4004" s="17">
        <f>IF(E4004=1,"",VLOOKUP(E4004,系数!$S$2:$AB$12,MATCH(属性!C4004,评级,0),1))</f>
        <v>50</v>
      </c>
    </row>
    <row r="4005" spans="1:15" ht="17.25" thickBot="1" x14ac:dyDescent="0.4">
      <c r="A4005" s="17">
        <f t="shared" si="124"/>
        <v>7100034</v>
      </c>
      <c r="B4005" s="17" t="s">
        <v>94</v>
      </c>
      <c r="C4005" s="15">
        <f>INDEX(装备!G:G,MATCH(属性!A4005,装备!A:A,0))</f>
        <v>16</v>
      </c>
      <c r="D4005" s="15" t="str">
        <f>INDEX(装备!E:E,MATCH(属性!A4005,装备!A:A,0))</f>
        <v>trousers</v>
      </c>
      <c r="E4005" s="14">
        <v>43</v>
      </c>
      <c r="F4005" s="17">
        <f>INT((VLOOKUP($C4005,装备数值,2,0)+VLOOKUP($C4005,装备数值,5,0)*($E4005-1))*VLOOKUP($D4005,系数!$K$2:$O$7,2,0))</f>
        <v>3100</v>
      </c>
      <c r="G4005" s="17">
        <f>INT((VLOOKUP($C4005,装备数值,3,0)+VLOOKUP($C4005,装备数值,6,0)*($E4005-1))*VLOOKUP($D4005,系数!$K$2:$O$7,3,0))</f>
        <v>0</v>
      </c>
      <c r="H4005" s="17">
        <f t="shared" si="125"/>
        <v>0</v>
      </c>
      <c r="I4005" s="17">
        <f>INT((VLOOKUP($C4005,装备数值,4,0)+VLOOKUP($C4005,装备数值,7,0)*($E4005-1))*VLOOKUP($D4005,系数!$K$2:$O$7,4,0))</f>
        <v>0</v>
      </c>
      <c r="J4005" s="17">
        <f>INT((VLOOKUP($C4005,装备数值,4,0)+VLOOKUP($C4005,装备数值,7,0)*($E4005-1))*VLOOKUP($D4005,系数!$K$2:$O$7,5,0))</f>
        <v>0</v>
      </c>
      <c r="K4005" s="17">
        <f>INT(VLOOKUP(E4005,强化金币,2,1)*VLOOKUP(INDEX(装备!F:F,MATCH(属性!A4005,装备!A:A,0)),系数!$K$12:$M$15,3,0))</f>
        <v>18000</v>
      </c>
      <c r="L4005" s="17"/>
      <c r="M4005" s="17"/>
      <c r="N4005" s="17"/>
      <c r="O4005" s="17">
        <f>IF(E4005=1,"",VLOOKUP(E4005,系数!$S$2:$AB$12,MATCH(属性!C4005,评级,0),1))</f>
        <v>50</v>
      </c>
    </row>
    <row r="4006" spans="1:15" ht="17.25" thickBot="1" x14ac:dyDescent="0.4">
      <c r="A4006" s="17">
        <f t="shared" si="124"/>
        <v>7100034</v>
      </c>
      <c r="B4006" s="17" t="s">
        <v>94</v>
      </c>
      <c r="C4006" s="15">
        <f>INDEX(装备!G:G,MATCH(属性!A4006,装备!A:A,0))</f>
        <v>16</v>
      </c>
      <c r="D4006" s="15" t="str">
        <f>INDEX(装备!E:E,MATCH(属性!A4006,装备!A:A,0))</f>
        <v>trousers</v>
      </c>
      <c r="E4006" s="14">
        <v>44</v>
      </c>
      <c r="F4006" s="17">
        <f>INT((VLOOKUP($C4006,装备数值,2,0)+VLOOKUP($C4006,装备数值,5,0)*($E4006-1))*VLOOKUP($D4006,系数!$K$2:$O$7,2,0))</f>
        <v>3150</v>
      </c>
      <c r="G4006" s="17">
        <f>INT((VLOOKUP($C4006,装备数值,3,0)+VLOOKUP($C4006,装备数值,6,0)*($E4006-1))*VLOOKUP($D4006,系数!$K$2:$O$7,3,0))</f>
        <v>0</v>
      </c>
      <c r="H4006" s="17">
        <f t="shared" si="125"/>
        <v>0</v>
      </c>
      <c r="I4006" s="17">
        <f>INT((VLOOKUP($C4006,装备数值,4,0)+VLOOKUP($C4006,装备数值,7,0)*($E4006-1))*VLOOKUP($D4006,系数!$K$2:$O$7,4,0))</f>
        <v>0</v>
      </c>
      <c r="J4006" s="17">
        <f>INT((VLOOKUP($C4006,装备数值,4,0)+VLOOKUP($C4006,装备数值,7,0)*($E4006-1))*VLOOKUP($D4006,系数!$K$2:$O$7,5,0))</f>
        <v>0</v>
      </c>
      <c r="K4006" s="17">
        <f>INT(VLOOKUP(E4006,强化金币,2,1)*VLOOKUP(INDEX(装备!F:F,MATCH(属性!A4006,装备!A:A,0)),系数!$K$12:$M$15,3,0))</f>
        <v>20000</v>
      </c>
      <c r="L4006" s="17"/>
      <c r="M4006" s="17"/>
      <c r="N4006" s="17"/>
      <c r="O4006" s="17">
        <f>IF(E4006=1,"",VLOOKUP(E4006,系数!$S$2:$AB$12,MATCH(属性!C4006,评级,0),1))</f>
        <v>50</v>
      </c>
    </row>
    <row r="4007" spans="1:15" ht="17.25" thickBot="1" x14ac:dyDescent="0.4">
      <c r="A4007" s="17">
        <f t="shared" si="124"/>
        <v>7100034</v>
      </c>
      <c r="B4007" s="17" t="s">
        <v>94</v>
      </c>
      <c r="C4007" s="15">
        <f>INDEX(装备!G:G,MATCH(属性!A4007,装备!A:A,0))</f>
        <v>16</v>
      </c>
      <c r="D4007" s="15" t="str">
        <f>INDEX(装备!E:E,MATCH(属性!A4007,装备!A:A,0))</f>
        <v>trousers</v>
      </c>
      <c r="E4007" s="14">
        <v>45</v>
      </c>
      <c r="F4007" s="17">
        <f>INT((VLOOKUP($C4007,装备数值,2,0)+VLOOKUP($C4007,装备数值,5,0)*($E4007-1))*VLOOKUP($D4007,系数!$K$2:$O$7,2,0))</f>
        <v>3200</v>
      </c>
      <c r="G4007" s="17">
        <f>INT((VLOOKUP($C4007,装备数值,3,0)+VLOOKUP($C4007,装备数值,6,0)*($E4007-1))*VLOOKUP($D4007,系数!$K$2:$O$7,3,0))</f>
        <v>0</v>
      </c>
      <c r="H4007" s="17">
        <f t="shared" si="125"/>
        <v>0</v>
      </c>
      <c r="I4007" s="17">
        <f>INT((VLOOKUP($C4007,装备数值,4,0)+VLOOKUP($C4007,装备数值,7,0)*($E4007-1))*VLOOKUP($D4007,系数!$K$2:$O$7,4,0))</f>
        <v>0</v>
      </c>
      <c r="J4007" s="17">
        <f>INT((VLOOKUP($C4007,装备数值,4,0)+VLOOKUP($C4007,装备数值,7,0)*($E4007-1))*VLOOKUP($D4007,系数!$K$2:$O$7,5,0))</f>
        <v>0</v>
      </c>
      <c r="K4007" s="17">
        <f>INT(VLOOKUP(E4007,强化金币,2,1)*VLOOKUP(INDEX(装备!F:F,MATCH(属性!A4007,装备!A:A,0)),系数!$K$12:$M$15,3,0))</f>
        <v>22000</v>
      </c>
      <c r="L4007" s="17"/>
      <c r="M4007" s="17"/>
      <c r="N4007" s="17"/>
      <c r="O4007" s="17">
        <f>IF(E4007=1,"",VLOOKUP(E4007,系数!$S$2:$AB$12,MATCH(属性!C4007,评级,0),1))</f>
        <v>50</v>
      </c>
    </row>
    <row r="4008" spans="1:15" ht="17.25" thickBot="1" x14ac:dyDescent="0.4">
      <c r="A4008" s="17">
        <f t="shared" si="124"/>
        <v>7100034</v>
      </c>
      <c r="B4008" s="17" t="s">
        <v>94</v>
      </c>
      <c r="C4008" s="15">
        <f>INDEX(装备!G:G,MATCH(属性!A4008,装备!A:A,0))</f>
        <v>16</v>
      </c>
      <c r="D4008" s="15" t="str">
        <f>INDEX(装备!E:E,MATCH(属性!A4008,装备!A:A,0))</f>
        <v>trousers</v>
      </c>
      <c r="E4008" s="14">
        <v>46</v>
      </c>
      <c r="F4008" s="17">
        <f>INT((VLOOKUP($C4008,装备数值,2,0)+VLOOKUP($C4008,装备数值,5,0)*($E4008-1))*VLOOKUP($D4008,系数!$K$2:$O$7,2,0))</f>
        <v>3250</v>
      </c>
      <c r="G4008" s="17">
        <f>INT((VLOOKUP($C4008,装备数值,3,0)+VLOOKUP($C4008,装备数值,6,0)*($E4008-1))*VLOOKUP($D4008,系数!$K$2:$O$7,3,0))</f>
        <v>0</v>
      </c>
      <c r="H4008" s="17">
        <f t="shared" si="125"/>
        <v>0</v>
      </c>
      <c r="I4008" s="17">
        <f>INT((VLOOKUP($C4008,装备数值,4,0)+VLOOKUP($C4008,装备数值,7,0)*($E4008-1))*VLOOKUP($D4008,系数!$K$2:$O$7,4,0))</f>
        <v>0</v>
      </c>
      <c r="J4008" s="17">
        <f>INT((VLOOKUP($C4008,装备数值,4,0)+VLOOKUP($C4008,装备数值,7,0)*($E4008-1))*VLOOKUP($D4008,系数!$K$2:$O$7,5,0))</f>
        <v>0</v>
      </c>
      <c r="K4008" s="17">
        <f>INT(VLOOKUP(E4008,强化金币,2,1)*VLOOKUP(INDEX(装备!F:F,MATCH(属性!A4008,装备!A:A,0)),系数!$K$12:$M$15,3,0))</f>
        <v>24000</v>
      </c>
      <c r="L4008" s="17"/>
      <c r="M4008" s="17"/>
      <c r="N4008" s="17"/>
      <c r="O4008" s="17">
        <f>IF(E4008=1,"",VLOOKUP(E4008,系数!$S$2:$AB$12,MATCH(属性!C4008,评级,0),1))</f>
        <v>50</v>
      </c>
    </row>
    <row r="4009" spans="1:15" ht="17.25" thickBot="1" x14ac:dyDescent="0.4">
      <c r="A4009" s="17">
        <f t="shared" si="124"/>
        <v>7100034</v>
      </c>
      <c r="B4009" s="17" t="s">
        <v>94</v>
      </c>
      <c r="C4009" s="15">
        <f>INDEX(装备!G:G,MATCH(属性!A4009,装备!A:A,0))</f>
        <v>16</v>
      </c>
      <c r="D4009" s="15" t="str">
        <f>INDEX(装备!E:E,MATCH(属性!A4009,装备!A:A,0))</f>
        <v>trousers</v>
      </c>
      <c r="E4009" s="14">
        <v>47</v>
      </c>
      <c r="F4009" s="17">
        <f>INT((VLOOKUP($C4009,装备数值,2,0)+VLOOKUP($C4009,装备数值,5,0)*($E4009-1))*VLOOKUP($D4009,系数!$K$2:$O$7,2,0))</f>
        <v>3300</v>
      </c>
      <c r="G4009" s="17">
        <f>INT((VLOOKUP($C4009,装备数值,3,0)+VLOOKUP($C4009,装备数值,6,0)*($E4009-1))*VLOOKUP($D4009,系数!$K$2:$O$7,3,0))</f>
        <v>0</v>
      </c>
      <c r="H4009" s="17">
        <f t="shared" si="125"/>
        <v>0</v>
      </c>
      <c r="I4009" s="17">
        <f>INT((VLOOKUP($C4009,装备数值,4,0)+VLOOKUP($C4009,装备数值,7,0)*($E4009-1))*VLOOKUP($D4009,系数!$K$2:$O$7,4,0))</f>
        <v>0</v>
      </c>
      <c r="J4009" s="17">
        <f>INT((VLOOKUP($C4009,装备数值,4,0)+VLOOKUP($C4009,装备数值,7,0)*($E4009-1))*VLOOKUP($D4009,系数!$K$2:$O$7,5,0))</f>
        <v>0</v>
      </c>
      <c r="K4009" s="17">
        <f>INT(VLOOKUP(E4009,强化金币,2,1)*VLOOKUP(INDEX(装备!F:F,MATCH(属性!A4009,装备!A:A,0)),系数!$K$12:$M$15,3,0))</f>
        <v>26000</v>
      </c>
      <c r="L4009" s="17"/>
      <c r="M4009" s="17"/>
      <c r="N4009" s="17"/>
      <c r="O4009" s="17">
        <f>IF(E4009=1,"",VLOOKUP(E4009,系数!$S$2:$AB$12,MATCH(属性!C4009,评级,0),1))</f>
        <v>50</v>
      </c>
    </row>
    <row r="4010" spans="1:15" ht="17.25" thickBot="1" x14ac:dyDescent="0.4">
      <c r="A4010" s="17">
        <f t="shared" si="124"/>
        <v>7100034</v>
      </c>
      <c r="B4010" s="17" t="s">
        <v>94</v>
      </c>
      <c r="C4010" s="15">
        <f>INDEX(装备!G:G,MATCH(属性!A4010,装备!A:A,0))</f>
        <v>16</v>
      </c>
      <c r="D4010" s="15" t="str">
        <f>INDEX(装备!E:E,MATCH(属性!A4010,装备!A:A,0))</f>
        <v>trousers</v>
      </c>
      <c r="E4010" s="14">
        <v>48</v>
      </c>
      <c r="F4010" s="17">
        <f>INT((VLOOKUP($C4010,装备数值,2,0)+VLOOKUP($C4010,装备数值,5,0)*($E4010-1))*VLOOKUP($D4010,系数!$K$2:$O$7,2,0))</f>
        <v>3350</v>
      </c>
      <c r="G4010" s="17">
        <f>INT((VLOOKUP($C4010,装备数值,3,0)+VLOOKUP($C4010,装备数值,6,0)*($E4010-1))*VLOOKUP($D4010,系数!$K$2:$O$7,3,0))</f>
        <v>0</v>
      </c>
      <c r="H4010" s="17">
        <f t="shared" si="125"/>
        <v>0</v>
      </c>
      <c r="I4010" s="17">
        <f>INT((VLOOKUP($C4010,装备数值,4,0)+VLOOKUP($C4010,装备数值,7,0)*($E4010-1))*VLOOKUP($D4010,系数!$K$2:$O$7,4,0))</f>
        <v>0</v>
      </c>
      <c r="J4010" s="17">
        <f>INT((VLOOKUP($C4010,装备数值,4,0)+VLOOKUP($C4010,装备数值,7,0)*($E4010-1))*VLOOKUP($D4010,系数!$K$2:$O$7,5,0))</f>
        <v>0</v>
      </c>
      <c r="K4010" s="17">
        <f>INT(VLOOKUP(E4010,强化金币,2,1)*VLOOKUP(INDEX(装备!F:F,MATCH(属性!A4010,装备!A:A,0)),系数!$K$12:$M$15,3,0))</f>
        <v>28000</v>
      </c>
      <c r="L4010" s="17"/>
      <c r="M4010" s="17"/>
      <c r="N4010" s="17"/>
      <c r="O4010" s="17">
        <f>IF(E4010=1,"",VLOOKUP(E4010,系数!$S$2:$AB$12,MATCH(属性!C4010,评级,0),1))</f>
        <v>50</v>
      </c>
    </row>
    <row r="4011" spans="1:15" ht="17.25" thickBot="1" x14ac:dyDescent="0.4">
      <c r="A4011" s="17">
        <f t="shared" si="124"/>
        <v>7100034</v>
      </c>
      <c r="B4011" s="17" t="s">
        <v>94</v>
      </c>
      <c r="C4011" s="15">
        <f>INDEX(装备!G:G,MATCH(属性!A4011,装备!A:A,0))</f>
        <v>16</v>
      </c>
      <c r="D4011" s="15" t="str">
        <f>INDEX(装备!E:E,MATCH(属性!A4011,装备!A:A,0))</f>
        <v>trousers</v>
      </c>
      <c r="E4011" s="14">
        <v>49</v>
      </c>
      <c r="F4011" s="17">
        <f>INT((VLOOKUP($C4011,装备数值,2,0)+VLOOKUP($C4011,装备数值,5,0)*($E4011-1))*VLOOKUP($D4011,系数!$K$2:$O$7,2,0))</f>
        <v>3400</v>
      </c>
      <c r="G4011" s="17">
        <f>INT((VLOOKUP($C4011,装备数值,3,0)+VLOOKUP($C4011,装备数值,6,0)*($E4011-1))*VLOOKUP($D4011,系数!$K$2:$O$7,3,0))</f>
        <v>0</v>
      </c>
      <c r="H4011" s="17">
        <f t="shared" si="125"/>
        <v>0</v>
      </c>
      <c r="I4011" s="17">
        <f>INT((VLOOKUP($C4011,装备数值,4,0)+VLOOKUP($C4011,装备数值,7,0)*($E4011-1))*VLOOKUP($D4011,系数!$K$2:$O$7,4,0))</f>
        <v>0</v>
      </c>
      <c r="J4011" s="17">
        <f>INT((VLOOKUP($C4011,装备数值,4,0)+VLOOKUP($C4011,装备数值,7,0)*($E4011-1))*VLOOKUP($D4011,系数!$K$2:$O$7,5,0))</f>
        <v>0</v>
      </c>
      <c r="K4011" s="17">
        <f>INT(VLOOKUP(E4011,强化金币,2,1)*VLOOKUP(INDEX(装备!F:F,MATCH(属性!A4011,装备!A:A,0)),系数!$K$12:$M$15,3,0))</f>
        <v>30000</v>
      </c>
      <c r="L4011" s="17"/>
      <c r="M4011" s="17"/>
      <c r="N4011" s="17"/>
      <c r="O4011" s="17">
        <f>IF(E4011=1,"",VLOOKUP(E4011,系数!$S$2:$AB$12,MATCH(属性!C4011,评级,0),1))</f>
        <v>50</v>
      </c>
    </row>
    <row r="4012" spans="1:15" ht="17.25" thickBot="1" x14ac:dyDescent="0.4">
      <c r="A4012" s="17">
        <f t="shared" si="124"/>
        <v>7100034</v>
      </c>
      <c r="B4012" s="17" t="s">
        <v>94</v>
      </c>
      <c r="C4012" s="15">
        <f>INDEX(装备!G:G,MATCH(属性!A4012,装备!A:A,0))</f>
        <v>16</v>
      </c>
      <c r="D4012" s="15" t="str">
        <f>INDEX(装备!E:E,MATCH(属性!A4012,装备!A:A,0))</f>
        <v>trousers</v>
      </c>
      <c r="E4012" s="14">
        <v>50</v>
      </c>
      <c r="F4012" s="17">
        <f>INT((VLOOKUP($C4012,装备数值,2,0)+VLOOKUP($C4012,装备数值,5,0)*($E4012-1))*VLOOKUP($D4012,系数!$K$2:$O$7,2,0))</f>
        <v>3450</v>
      </c>
      <c r="G4012" s="17">
        <f>INT((VLOOKUP($C4012,装备数值,3,0)+VLOOKUP($C4012,装备数值,6,0)*($E4012-1))*VLOOKUP($D4012,系数!$K$2:$O$7,3,0))</f>
        <v>0</v>
      </c>
      <c r="H4012" s="17">
        <f t="shared" si="125"/>
        <v>0</v>
      </c>
      <c r="I4012" s="17">
        <f>INT((VLOOKUP($C4012,装备数值,4,0)+VLOOKUP($C4012,装备数值,7,0)*($E4012-1))*VLOOKUP($D4012,系数!$K$2:$O$7,4,0))</f>
        <v>0</v>
      </c>
      <c r="J4012" s="17">
        <f>INT((VLOOKUP($C4012,装备数值,4,0)+VLOOKUP($C4012,装备数值,7,0)*($E4012-1))*VLOOKUP($D4012,系数!$K$2:$O$7,5,0))</f>
        <v>0</v>
      </c>
      <c r="K4012" s="17">
        <f>INT(VLOOKUP(E4012,强化金币,2,1)*VLOOKUP(INDEX(装备!F:F,MATCH(属性!A4012,装备!A:A,0)),系数!$K$12:$M$15,3,0))</f>
        <v>32000</v>
      </c>
      <c r="L4012" s="17"/>
      <c r="M4012" s="17"/>
      <c r="N4012" s="17"/>
      <c r="O4012" s="17">
        <f>IF(E4012=1,"",VLOOKUP(E4012,系数!$S$2:$AB$12,MATCH(属性!C4012,评级,0),1))</f>
        <v>60</v>
      </c>
    </row>
    <row r="4013" spans="1:15" ht="17.25" thickBot="1" x14ac:dyDescent="0.4">
      <c r="A4013" s="17">
        <f t="shared" si="124"/>
        <v>7100034</v>
      </c>
      <c r="B4013" s="17" t="s">
        <v>94</v>
      </c>
      <c r="C4013" s="15">
        <f>INDEX(装备!G:G,MATCH(属性!A4013,装备!A:A,0))</f>
        <v>16</v>
      </c>
      <c r="D4013" s="15" t="str">
        <f>INDEX(装备!E:E,MATCH(属性!A4013,装备!A:A,0))</f>
        <v>trousers</v>
      </c>
      <c r="E4013" s="14">
        <v>51</v>
      </c>
      <c r="F4013" s="17">
        <f>INT((VLOOKUP($C4013,装备数值,2,0)+VLOOKUP($C4013,装备数值,5,0)*($E4013-1))*VLOOKUP($D4013,系数!$K$2:$O$7,2,0))</f>
        <v>3500</v>
      </c>
      <c r="G4013" s="17">
        <f>INT((VLOOKUP($C4013,装备数值,3,0)+VLOOKUP($C4013,装备数值,6,0)*($E4013-1))*VLOOKUP($D4013,系数!$K$2:$O$7,3,0))</f>
        <v>0</v>
      </c>
      <c r="H4013" s="17">
        <f t="shared" si="125"/>
        <v>0</v>
      </c>
      <c r="I4013" s="17">
        <f>INT((VLOOKUP($C4013,装备数值,4,0)+VLOOKUP($C4013,装备数值,7,0)*($E4013-1))*VLOOKUP($D4013,系数!$K$2:$O$7,4,0))</f>
        <v>0</v>
      </c>
      <c r="J4013" s="17">
        <f>INT((VLOOKUP($C4013,装备数值,4,0)+VLOOKUP($C4013,装备数值,7,0)*($E4013-1))*VLOOKUP($D4013,系数!$K$2:$O$7,5,0))</f>
        <v>0</v>
      </c>
      <c r="K4013" s="17">
        <f>INT(VLOOKUP(E4013,强化金币,2,1)*VLOOKUP(INDEX(装备!F:F,MATCH(属性!A4013,装备!A:A,0)),系数!$K$12:$M$15,3,0))</f>
        <v>34000</v>
      </c>
      <c r="L4013" s="17"/>
      <c r="M4013" s="17"/>
      <c r="N4013" s="17"/>
      <c r="O4013" s="17">
        <f>IF(E4013=1,"",VLOOKUP(E4013,系数!$S$2:$AB$12,MATCH(属性!C4013,评级,0),1))</f>
        <v>60</v>
      </c>
    </row>
    <row r="4014" spans="1:15" ht="17.25" thickBot="1" x14ac:dyDescent="0.4">
      <c r="A4014" s="17">
        <f t="shared" si="124"/>
        <v>7100034</v>
      </c>
      <c r="B4014" s="17" t="s">
        <v>94</v>
      </c>
      <c r="C4014" s="15">
        <f>INDEX(装备!G:G,MATCH(属性!A4014,装备!A:A,0))</f>
        <v>16</v>
      </c>
      <c r="D4014" s="15" t="str">
        <f>INDEX(装备!E:E,MATCH(属性!A4014,装备!A:A,0))</f>
        <v>trousers</v>
      </c>
      <c r="E4014" s="14">
        <v>52</v>
      </c>
      <c r="F4014" s="17">
        <f>INT((VLOOKUP($C4014,装备数值,2,0)+VLOOKUP($C4014,装备数值,5,0)*($E4014-1))*VLOOKUP($D4014,系数!$K$2:$O$7,2,0))</f>
        <v>3550</v>
      </c>
      <c r="G4014" s="17">
        <f>INT((VLOOKUP($C4014,装备数值,3,0)+VLOOKUP($C4014,装备数值,6,0)*($E4014-1))*VLOOKUP($D4014,系数!$K$2:$O$7,3,0))</f>
        <v>0</v>
      </c>
      <c r="H4014" s="17">
        <f t="shared" si="125"/>
        <v>0</v>
      </c>
      <c r="I4014" s="17">
        <f>INT((VLOOKUP($C4014,装备数值,4,0)+VLOOKUP($C4014,装备数值,7,0)*($E4014-1))*VLOOKUP($D4014,系数!$K$2:$O$7,4,0))</f>
        <v>0</v>
      </c>
      <c r="J4014" s="17">
        <f>INT((VLOOKUP($C4014,装备数值,4,0)+VLOOKUP($C4014,装备数值,7,0)*($E4014-1))*VLOOKUP($D4014,系数!$K$2:$O$7,5,0))</f>
        <v>0</v>
      </c>
      <c r="K4014" s="17">
        <f>INT(VLOOKUP(E4014,强化金币,2,1)*VLOOKUP(INDEX(装备!F:F,MATCH(属性!A4014,装备!A:A,0)),系数!$K$12:$M$15,3,0))</f>
        <v>36000</v>
      </c>
      <c r="L4014" s="17"/>
      <c r="M4014" s="17"/>
      <c r="N4014" s="17"/>
      <c r="O4014" s="17">
        <f>IF(E4014=1,"",VLOOKUP(E4014,系数!$S$2:$AB$12,MATCH(属性!C4014,评级,0),1))</f>
        <v>60</v>
      </c>
    </row>
    <row r="4015" spans="1:15" ht="17.25" thickBot="1" x14ac:dyDescent="0.4">
      <c r="A4015" s="17">
        <f t="shared" si="124"/>
        <v>7100034</v>
      </c>
      <c r="B4015" s="17" t="s">
        <v>94</v>
      </c>
      <c r="C4015" s="15">
        <f>INDEX(装备!G:G,MATCH(属性!A4015,装备!A:A,0))</f>
        <v>16</v>
      </c>
      <c r="D4015" s="15" t="str">
        <f>INDEX(装备!E:E,MATCH(属性!A4015,装备!A:A,0))</f>
        <v>trousers</v>
      </c>
      <c r="E4015" s="14">
        <v>53</v>
      </c>
      <c r="F4015" s="17">
        <f>INT((VLOOKUP($C4015,装备数值,2,0)+VLOOKUP($C4015,装备数值,5,0)*($E4015-1))*VLOOKUP($D4015,系数!$K$2:$O$7,2,0))</f>
        <v>3600</v>
      </c>
      <c r="G4015" s="17">
        <f>INT((VLOOKUP($C4015,装备数值,3,0)+VLOOKUP($C4015,装备数值,6,0)*($E4015-1))*VLOOKUP($D4015,系数!$K$2:$O$7,3,0))</f>
        <v>0</v>
      </c>
      <c r="H4015" s="17">
        <f t="shared" si="125"/>
        <v>0</v>
      </c>
      <c r="I4015" s="17">
        <f>INT((VLOOKUP($C4015,装备数值,4,0)+VLOOKUP($C4015,装备数值,7,0)*($E4015-1))*VLOOKUP($D4015,系数!$K$2:$O$7,4,0))</f>
        <v>0</v>
      </c>
      <c r="J4015" s="17">
        <f>INT((VLOOKUP($C4015,装备数值,4,0)+VLOOKUP($C4015,装备数值,7,0)*($E4015-1))*VLOOKUP($D4015,系数!$K$2:$O$7,5,0))</f>
        <v>0</v>
      </c>
      <c r="K4015" s="17">
        <f>INT(VLOOKUP(E4015,强化金币,2,1)*VLOOKUP(INDEX(装备!F:F,MATCH(属性!A4015,装备!A:A,0)),系数!$K$12:$M$15,3,0))</f>
        <v>38000</v>
      </c>
      <c r="L4015" s="17"/>
      <c r="M4015" s="17"/>
      <c r="N4015" s="17"/>
      <c r="O4015" s="17">
        <f>IF(E4015=1,"",VLOOKUP(E4015,系数!$S$2:$AB$12,MATCH(属性!C4015,评级,0),1))</f>
        <v>60</v>
      </c>
    </row>
    <row r="4016" spans="1:15" ht="17.25" thickBot="1" x14ac:dyDescent="0.4">
      <c r="A4016" s="17">
        <f t="shared" si="124"/>
        <v>7100034</v>
      </c>
      <c r="B4016" s="17" t="s">
        <v>94</v>
      </c>
      <c r="C4016" s="15">
        <f>INDEX(装备!G:G,MATCH(属性!A4016,装备!A:A,0))</f>
        <v>16</v>
      </c>
      <c r="D4016" s="15" t="str">
        <f>INDEX(装备!E:E,MATCH(属性!A4016,装备!A:A,0))</f>
        <v>trousers</v>
      </c>
      <c r="E4016" s="14">
        <v>54</v>
      </c>
      <c r="F4016" s="17">
        <f>INT((VLOOKUP($C4016,装备数值,2,0)+VLOOKUP($C4016,装备数值,5,0)*($E4016-1))*VLOOKUP($D4016,系数!$K$2:$O$7,2,0))</f>
        <v>3650</v>
      </c>
      <c r="G4016" s="17">
        <f>INT((VLOOKUP($C4016,装备数值,3,0)+VLOOKUP($C4016,装备数值,6,0)*($E4016-1))*VLOOKUP($D4016,系数!$K$2:$O$7,3,0))</f>
        <v>0</v>
      </c>
      <c r="H4016" s="17">
        <f t="shared" si="125"/>
        <v>0</v>
      </c>
      <c r="I4016" s="17">
        <f>INT((VLOOKUP($C4016,装备数值,4,0)+VLOOKUP($C4016,装备数值,7,0)*($E4016-1))*VLOOKUP($D4016,系数!$K$2:$O$7,4,0))</f>
        <v>0</v>
      </c>
      <c r="J4016" s="17">
        <f>INT((VLOOKUP($C4016,装备数值,4,0)+VLOOKUP($C4016,装备数值,7,0)*($E4016-1))*VLOOKUP($D4016,系数!$K$2:$O$7,5,0))</f>
        <v>0</v>
      </c>
      <c r="K4016" s="17">
        <f>INT(VLOOKUP(E4016,强化金币,2,1)*VLOOKUP(INDEX(装备!F:F,MATCH(属性!A4016,装备!A:A,0)),系数!$K$12:$M$15,3,0))</f>
        <v>40000</v>
      </c>
      <c r="L4016" s="17"/>
      <c r="M4016" s="17"/>
      <c r="N4016" s="17"/>
      <c r="O4016" s="17">
        <f>IF(E4016=1,"",VLOOKUP(E4016,系数!$S$2:$AB$12,MATCH(属性!C4016,评级,0),1))</f>
        <v>60</v>
      </c>
    </row>
    <row r="4017" spans="1:15" ht="17.25" thickBot="1" x14ac:dyDescent="0.4">
      <c r="A4017" s="17">
        <f t="shared" si="124"/>
        <v>7100034</v>
      </c>
      <c r="B4017" s="17" t="s">
        <v>94</v>
      </c>
      <c r="C4017" s="15">
        <f>INDEX(装备!G:G,MATCH(属性!A4017,装备!A:A,0))</f>
        <v>16</v>
      </c>
      <c r="D4017" s="15" t="str">
        <f>INDEX(装备!E:E,MATCH(属性!A4017,装备!A:A,0))</f>
        <v>trousers</v>
      </c>
      <c r="E4017" s="14">
        <v>55</v>
      </c>
      <c r="F4017" s="17">
        <f>INT((VLOOKUP($C4017,装备数值,2,0)+VLOOKUP($C4017,装备数值,5,0)*($E4017-1))*VLOOKUP($D4017,系数!$K$2:$O$7,2,0))</f>
        <v>3700</v>
      </c>
      <c r="G4017" s="17">
        <f>INT((VLOOKUP($C4017,装备数值,3,0)+VLOOKUP($C4017,装备数值,6,0)*($E4017-1))*VLOOKUP($D4017,系数!$K$2:$O$7,3,0))</f>
        <v>0</v>
      </c>
      <c r="H4017" s="17">
        <f t="shared" si="125"/>
        <v>0</v>
      </c>
      <c r="I4017" s="17">
        <f>INT((VLOOKUP($C4017,装备数值,4,0)+VLOOKUP($C4017,装备数值,7,0)*($E4017-1))*VLOOKUP($D4017,系数!$K$2:$O$7,4,0))</f>
        <v>0</v>
      </c>
      <c r="J4017" s="17">
        <f>INT((VLOOKUP($C4017,装备数值,4,0)+VLOOKUP($C4017,装备数值,7,0)*($E4017-1))*VLOOKUP($D4017,系数!$K$2:$O$7,5,0))</f>
        <v>0</v>
      </c>
      <c r="K4017" s="17">
        <f>INT(VLOOKUP(E4017,强化金币,2,1)*VLOOKUP(INDEX(装备!F:F,MATCH(属性!A4017,装备!A:A,0)),系数!$K$12:$M$15,3,0))</f>
        <v>42000</v>
      </c>
      <c r="L4017" s="17"/>
      <c r="M4017" s="17"/>
      <c r="N4017" s="17"/>
      <c r="O4017" s="17">
        <f>IF(E4017=1,"",VLOOKUP(E4017,系数!$S$2:$AB$12,MATCH(属性!C4017,评级,0),1))</f>
        <v>60</v>
      </c>
    </row>
    <row r="4018" spans="1:15" ht="17.25" thickBot="1" x14ac:dyDescent="0.4">
      <c r="A4018" s="17">
        <f t="shared" si="124"/>
        <v>7100034</v>
      </c>
      <c r="B4018" s="17" t="s">
        <v>94</v>
      </c>
      <c r="C4018" s="15">
        <f>INDEX(装备!G:G,MATCH(属性!A4018,装备!A:A,0))</f>
        <v>16</v>
      </c>
      <c r="D4018" s="15" t="str">
        <f>INDEX(装备!E:E,MATCH(属性!A4018,装备!A:A,0))</f>
        <v>trousers</v>
      </c>
      <c r="E4018" s="14">
        <v>56</v>
      </c>
      <c r="F4018" s="17">
        <f>INT((VLOOKUP($C4018,装备数值,2,0)+VLOOKUP($C4018,装备数值,5,0)*($E4018-1))*VLOOKUP($D4018,系数!$K$2:$O$7,2,0))</f>
        <v>3750</v>
      </c>
      <c r="G4018" s="17">
        <f>INT((VLOOKUP($C4018,装备数值,3,0)+VLOOKUP($C4018,装备数值,6,0)*($E4018-1))*VLOOKUP($D4018,系数!$K$2:$O$7,3,0))</f>
        <v>0</v>
      </c>
      <c r="H4018" s="17">
        <f t="shared" si="125"/>
        <v>0</v>
      </c>
      <c r="I4018" s="17">
        <f>INT((VLOOKUP($C4018,装备数值,4,0)+VLOOKUP($C4018,装备数值,7,0)*($E4018-1))*VLOOKUP($D4018,系数!$K$2:$O$7,4,0))</f>
        <v>0</v>
      </c>
      <c r="J4018" s="17">
        <f>INT((VLOOKUP($C4018,装备数值,4,0)+VLOOKUP($C4018,装备数值,7,0)*($E4018-1))*VLOOKUP($D4018,系数!$K$2:$O$7,5,0))</f>
        <v>0</v>
      </c>
      <c r="K4018" s="17">
        <f>INT(VLOOKUP(E4018,强化金币,2,1)*VLOOKUP(INDEX(装备!F:F,MATCH(属性!A4018,装备!A:A,0)),系数!$K$12:$M$15,3,0))</f>
        <v>44000</v>
      </c>
      <c r="L4018" s="17"/>
      <c r="M4018" s="17"/>
      <c r="N4018" s="17"/>
      <c r="O4018" s="17">
        <f>IF(E4018=1,"",VLOOKUP(E4018,系数!$S$2:$AB$12,MATCH(属性!C4018,评级,0),1))</f>
        <v>60</v>
      </c>
    </row>
    <row r="4019" spans="1:15" ht="17.25" thickBot="1" x14ac:dyDescent="0.4">
      <c r="A4019" s="17">
        <f t="shared" si="124"/>
        <v>7100034</v>
      </c>
      <c r="B4019" s="17" t="s">
        <v>94</v>
      </c>
      <c r="C4019" s="15">
        <f>INDEX(装备!G:G,MATCH(属性!A4019,装备!A:A,0))</f>
        <v>16</v>
      </c>
      <c r="D4019" s="15" t="str">
        <f>INDEX(装备!E:E,MATCH(属性!A4019,装备!A:A,0))</f>
        <v>trousers</v>
      </c>
      <c r="E4019" s="14">
        <v>57</v>
      </c>
      <c r="F4019" s="17">
        <f>INT((VLOOKUP($C4019,装备数值,2,0)+VLOOKUP($C4019,装备数值,5,0)*($E4019-1))*VLOOKUP($D4019,系数!$K$2:$O$7,2,0))</f>
        <v>3800</v>
      </c>
      <c r="G4019" s="17">
        <f>INT((VLOOKUP($C4019,装备数值,3,0)+VLOOKUP($C4019,装备数值,6,0)*($E4019-1))*VLOOKUP($D4019,系数!$K$2:$O$7,3,0))</f>
        <v>0</v>
      </c>
      <c r="H4019" s="17">
        <f t="shared" si="125"/>
        <v>0</v>
      </c>
      <c r="I4019" s="17">
        <f>INT((VLOOKUP($C4019,装备数值,4,0)+VLOOKUP($C4019,装备数值,7,0)*($E4019-1))*VLOOKUP($D4019,系数!$K$2:$O$7,4,0))</f>
        <v>0</v>
      </c>
      <c r="J4019" s="17">
        <f>INT((VLOOKUP($C4019,装备数值,4,0)+VLOOKUP($C4019,装备数值,7,0)*($E4019-1))*VLOOKUP($D4019,系数!$K$2:$O$7,5,0))</f>
        <v>0</v>
      </c>
      <c r="K4019" s="17">
        <f>INT(VLOOKUP(E4019,强化金币,2,1)*VLOOKUP(INDEX(装备!F:F,MATCH(属性!A4019,装备!A:A,0)),系数!$K$12:$M$15,3,0))</f>
        <v>46000</v>
      </c>
      <c r="L4019" s="17"/>
      <c r="M4019" s="17"/>
      <c r="N4019" s="17"/>
      <c r="O4019" s="17">
        <f>IF(E4019=1,"",VLOOKUP(E4019,系数!$S$2:$AB$12,MATCH(属性!C4019,评级,0),1))</f>
        <v>60</v>
      </c>
    </row>
    <row r="4020" spans="1:15" ht="17.25" thickBot="1" x14ac:dyDescent="0.4">
      <c r="A4020" s="17">
        <f t="shared" si="124"/>
        <v>7100034</v>
      </c>
      <c r="B4020" s="17" t="s">
        <v>94</v>
      </c>
      <c r="C4020" s="15">
        <f>INDEX(装备!G:G,MATCH(属性!A4020,装备!A:A,0))</f>
        <v>16</v>
      </c>
      <c r="D4020" s="15" t="str">
        <f>INDEX(装备!E:E,MATCH(属性!A4020,装备!A:A,0))</f>
        <v>trousers</v>
      </c>
      <c r="E4020" s="14">
        <v>58</v>
      </c>
      <c r="F4020" s="17">
        <f>INT((VLOOKUP($C4020,装备数值,2,0)+VLOOKUP($C4020,装备数值,5,0)*($E4020-1))*VLOOKUP($D4020,系数!$K$2:$O$7,2,0))</f>
        <v>3850</v>
      </c>
      <c r="G4020" s="17">
        <f>INT((VLOOKUP($C4020,装备数值,3,0)+VLOOKUP($C4020,装备数值,6,0)*($E4020-1))*VLOOKUP($D4020,系数!$K$2:$O$7,3,0))</f>
        <v>0</v>
      </c>
      <c r="H4020" s="17">
        <f t="shared" si="125"/>
        <v>0</v>
      </c>
      <c r="I4020" s="17">
        <f>INT((VLOOKUP($C4020,装备数值,4,0)+VLOOKUP($C4020,装备数值,7,0)*($E4020-1))*VLOOKUP($D4020,系数!$K$2:$O$7,4,0))</f>
        <v>0</v>
      </c>
      <c r="J4020" s="17">
        <f>INT((VLOOKUP($C4020,装备数值,4,0)+VLOOKUP($C4020,装备数值,7,0)*($E4020-1))*VLOOKUP($D4020,系数!$K$2:$O$7,5,0))</f>
        <v>0</v>
      </c>
      <c r="K4020" s="17">
        <f>INT(VLOOKUP(E4020,强化金币,2,1)*VLOOKUP(INDEX(装备!F:F,MATCH(属性!A4020,装备!A:A,0)),系数!$K$12:$M$15,3,0))</f>
        <v>48000</v>
      </c>
      <c r="L4020" s="17"/>
      <c r="M4020" s="17"/>
      <c r="N4020" s="17"/>
      <c r="O4020" s="17">
        <f>IF(E4020=1,"",VLOOKUP(E4020,系数!$S$2:$AB$12,MATCH(属性!C4020,评级,0),1))</f>
        <v>60</v>
      </c>
    </row>
    <row r="4021" spans="1:15" ht="17.25" thickBot="1" x14ac:dyDescent="0.4">
      <c r="A4021" s="17">
        <f t="shared" si="124"/>
        <v>7100034</v>
      </c>
      <c r="B4021" s="17" t="s">
        <v>94</v>
      </c>
      <c r="C4021" s="15">
        <f>INDEX(装备!G:G,MATCH(属性!A4021,装备!A:A,0))</f>
        <v>16</v>
      </c>
      <c r="D4021" s="15" t="str">
        <f>INDEX(装备!E:E,MATCH(属性!A4021,装备!A:A,0))</f>
        <v>trousers</v>
      </c>
      <c r="E4021" s="14">
        <v>59</v>
      </c>
      <c r="F4021" s="17">
        <f>INT((VLOOKUP($C4021,装备数值,2,0)+VLOOKUP($C4021,装备数值,5,0)*($E4021-1))*VLOOKUP($D4021,系数!$K$2:$O$7,2,0))</f>
        <v>3900</v>
      </c>
      <c r="G4021" s="17">
        <f>INT((VLOOKUP($C4021,装备数值,3,0)+VLOOKUP($C4021,装备数值,6,0)*($E4021-1))*VLOOKUP($D4021,系数!$K$2:$O$7,3,0))</f>
        <v>0</v>
      </c>
      <c r="H4021" s="17">
        <f t="shared" si="125"/>
        <v>0</v>
      </c>
      <c r="I4021" s="17">
        <f>INT((VLOOKUP($C4021,装备数值,4,0)+VLOOKUP($C4021,装备数值,7,0)*($E4021-1))*VLOOKUP($D4021,系数!$K$2:$O$7,4,0))</f>
        <v>0</v>
      </c>
      <c r="J4021" s="17">
        <f>INT((VLOOKUP($C4021,装备数值,4,0)+VLOOKUP($C4021,装备数值,7,0)*($E4021-1))*VLOOKUP($D4021,系数!$K$2:$O$7,5,0))</f>
        <v>0</v>
      </c>
      <c r="K4021" s="17">
        <f>INT(VLOOKUP(E4021,强化金币,2,1)*VLOOKUP(INDEX(装备!F:F,MATCH(属性!A4021,装备!A:A,0)),系数!$K$12:$M$15,3,0))</f>
        <v>50000</v>
      </c>
      <c r="L4021" s="17"/>
      <c r="M4021" s="17"/>
      <c r="N4021" s="17"/>
      <c r="O4021" s="17">
        <f>IF(E4021=1,"",VLOOKUP(E4021,系数!$S$2:$AB$12,MATCH(属性!C4021,评级,0),1))</f>
        <v>60</v>
      </c>
    </row>
    <row r="4022" spans="1:15" ht="17.25" thickBot="1" x14ac:dyDescent="0.4">
      <c r="A4022" s="17">
        <f t="shared" si="124"/>
        <v>7100034</v>
      </c>
      <c r="B4022" s="17" t="s">
        <v>94</v>
      </c>
      <c r="C4022" s="15">
        <f>INDEX(装备!G:G,MATCH(属性!A4022,装备!A:A,0))</f>
        <v>16</v>
      </c>
      <c r="D4022" s="15" t="str">
        <f>INDEX(装备!E:E,MATCH(属性!A4022,装备!A:A,0))</f>
        <v>trousers</v>
      </c>
      <c r="E4022" s="14">
        <v>60</v>
      </c>
      <c r="F4022" s="17">
        <f>INT((VLOOKUP($C4022,装备数值,2,0)+VLOOKUP($C4022,装备数值,5,0)*($E4022-1))*VLOOKUP($D4022,系数!$K$2:$O$7,2,0))</f>
        <v>3950</v>
      </c>
      <c r="G4022" s="17">
        <f>INT((VLOOKUP($C4022,装备数值,3,0)+VLOOKUP($C4022,装备数值,6,0)*($E4022-1))*VLOOKUP($D4022,系数!$K$2:$O$7,3,0))</f>
        <v>0</v>
      </c>
      <c r="H4022" s="17">
        <f t="shared" si="125"/>
        <v>0</v>
      </c>
      <c r="I4022" s="17">
        <f>INT((VLOOKUP($C4022,装备数值,4,0)+VLOOKUP($C4022,装备数值,7,0)*($E4022-1))*VLOOKUP($D4022,系数!$K$2:$O$7,4,0))</f>
        <v>0</v>
      </c>
      <c r="J4022" s="17">
        <f>INT((VLOOKUP($C4022,装备数值,4,0)+VLOOKUP($C4022,装备数值,7,0)*($E4022-1))*VLOOKUP($D4022,系数!$K$2:$O$7,5,0))</f>
        <v>0</v>
      </c>
      <c r="K4022" s="17">
        <f>INT(VLOOKUP(E4022,强化金币,2,1)*VLOOKUP(INDEX(装备!F:F,MATCH(属性!A4022,装备!A:A,0)),系数!$K$12:$M$15,3,0))</f>
        <v>52500</v>
      </c>
      <c r="L4022" s="17"/>
      <c r="M4022" s="17"/>
      <c r="N4022" s="17"/>
      <c r="O4022" s="17">
        <f>IF(E4022=1,"",VLOOKUP(E4022,系数!$S$2:$AB$12,MATCH(属性!C4022,评级,0),1))</f>
        <v>70</v>
      </c>
    </row>
    <row r="4023" spans="1:15" ht="17.25" thickBot="1" x14ac:dyDescent="0.4">
      <c r="A4023" s="17">
        <f t="shared" si="124"/>
        <v>7100034</v>
      </c>
      <c r="B4023" s="17" t="s">
        <v>94</v>
      </c>
      <c r="C4023" s="15">
        <f>INDEX(装备!G:G,MATCH(属性!A4023,装备!A:A,0))</f>
        <v>16</v>
      </c>
      <c r="D4023" s="15" t="str">
        <f>INDEX(装备!E:E,MATCH(属性!A4023,装备!A:A,0))</f>
        <v>trousers</v>
      </c>
      <c r="E4023" s="14">
        <v>61</v>
      </c>
      <c r="F4023" s="17">
        <f>INT((VLOOKUP($C4023,装备数值,2,0)+VLOOKUP($C4023,装备数值,5,0)*($E4023-1))*VLOOKUP($D4023,系数!$K$2:$O$7,2,0))</f>
        <v>4000</v>
      </c>
      <c r="G4023" s="17">
        <f>INT((VLOOKUP($C4023,装备数值,3,0)+VLOOKUP($C4023,装备数值,6,0)*($E4023-1))*VLOOKUP($D4023,系数!$K$2:$O$7,3,0))</f>
        <v>0</v>
      </c>
      <c r="H4023" s="17">
        <f t="shared" si="125"/>
        <v>0</v>
      </c>
      <c r="I4023" s="17">
        <f>INT((VLOOKUP($C4023,装备数值,4,0)+VLOOKUP($C4023,装备数值,7,0)*($E4023-1))*VLOOKUP($D4023,系数!$K$2:$O$7,4,0))</f>
        <v>0</v>
      </c>
      <c r="J4023" s="17">
        <f>INT((VLOOKUP($C4023,装备数值,4,0)+VLOOKUP($C4023,装备数值,7,0)*($E4023-1))*VLOOKUP($D4023,系数!$K$2:$O$7,5,0))</f>
        <v>0</v>
      </c>
      <c r="K4023" s="17">
        <f>INT(VLOOKUP(E4023,强化金币,2,1)*VLOOKUP(INDEX(装备!F:F,MATCH(属性!A4023,装备!A:A,0)),系数!$K$12:$M$15,3,0))</f>
        <v>55000</v>
      </c>
      <c r="L4023" s="17"/>
      <c r="M4023" s="17"/>
      <c r="N4023" s="17"/>
      <c r="O4023" s="17">
        <f>IF(E4023=1,"",VLOOKUP(E4023,系数!$S$2:$AB$12,MATCH(属性!C4023,评级,0),1))</f>
        <v>70</v>
      </c>
    </row>
    <row r="4024" spans="1:15" ht="17.25" thickBot="1" x14ac:dyDescent="0.4">
      <c r="A4024" s="17">
        <f t="shared" si="124"/>
        <v>7100034</v>
      </c>
      <c r="B4024" s="17" t="s">
        <v>94</v>
      </c>
      <c r="C4024" s="15">
        <f>INDEX(装备!G:G,MATCH(属性!A4024,装备!A:A,0))</f>
        <v>16</v>
      </c>
      <c r="D4024" s="15" t="str">
        <f>INDEX(装备!E:E,MATCH(属性!A4024,装备!A:A,0))</f>
        <v>trousers</v>
      </c>
      <c r="E4024" s="14">
        <v>62</v>
      </c>
      <c r="F4024" s="17">
        <f>INT((VLOOKUP($C4024,装备数值,2,0)+VLOOKUP($C4024,装备数值,5,0)*($E4024-1))*VLOOKUP($D4024,系数!$K$2:$O$7,2,0))</f>
        <v>4050</v>
      </c>
      <c r="G4024" s="17">
        <f>INT((VLOOKUP($C4024,装备数值,3,0)+VLOOKUP($C4024,装备数值,6,0)*($E4024-1))*VLOOKUP($D4024,系数!$K$2:$O$7,3,0))</f>
        <v>0</v>
      </c>
      <c r="H4024" s="17">
        <f t="shared" si="125"/>
        <v>0</v>
      </c>
      <c r="I4024" s="17">
        <f>INT((VLOOKUP($C4024,装备数值,4,0)+VLOOKUP($C4024,装备数值,7,0)*($E4024-1))*VLOOKUP($D4024,系数!$K$2:$O$7,4,0))</f>
        <v>0</v>
      </c>
      <c r="J4024" s="17">
        <f>INT((VLOOKUP($C4024,装备数值,4,0)+VLOOKUP($C4024,装备数值,7,0)*($E4024-1))*VLOOKUP($D4024,系数!$K$2:$O$7,5,0))</f>
        <v>0</v>
      </c>
      <c r="K4024" s="17">
        <f>INT(VLOOKUP(E4024,强化金币,2,1)*VLOOKUP(INDEX(装备!F:F,MATCH(属性!A4024,装备!A:A,0)),系数!$K$12:$M$15,3,0))</f>
        <v>57500</v>
      </c>
      <c r="L4024" s="17"/>
      <c r="M4024" s="17"/>
      <c r="N4024" s="17"/>
      <c r="O4024" s="17">
        <f>IF(E4024=1,"",VLOOKUP(E4024,系数!$S$2:$AB$12,MATCH(属性!C4024,评级,0),1))</f>
        <v>70</v>
      </c>
    </row>
    <row r="4025" spans="1:15" ht="17.25" thickBot="1" x14ac:dyDescent="0.4">
      <c r="A4025" s="17">
        <f t="shared" si="124"/>
        <v>7100034</v>
      </c>
      <c r="B4025" s="17" t="s">
        <v>94</v>
      </c>
      <c r="C4025" s="15">
        <f>INDEX(装备!G:G,MATCH(属性!A4025,装备!A:A,0))</f>
        <v>16</v>
      </c>
      <c r="D4025" s="15" t="str">
        <f>INDEX(装备!E:E,MATCH(属性!A4025,装备!A:A,0))</f>
        <v>trousers</v>
      </c>
      <c r="E4025" s="14">
        <v>63</v>
      </c>
      <c r="F4025" s="17">
        <f>INT((VLOOKUP($C4025,装备数值,2,0)+VLOOKUP($C4025,装备数值,5,0)*($E4025-1))*VLOOKUP($D4025,系数!$K$2:$O$7,2,0))</f>
        <v>4100</v>
      </c>
      <c r="G4025" s="17">
        <f>INT((VLOOKUP($C4025,装备数值,3,0)+VLOOKUP($C4025,装备数值,6,0)*($E4025-1))*VLOOKUP($D4025,系数!$K$2:$O$7,3,0))</f>
        <v>0</v>
      </c>
      <c r="H4025" s="17">
        <f t="shared" si="125"/>
        <v>0</v>
      </c>
      <c r="I4025" s="17">
        <f>INT((VLOOKUP($C4025,装备数值,4,0)+VLOOKUP($C4025,装备数值,7,0)*($E4025-1))*VLOOKUP($D4025,系数!$K$2:$O$7,4,0))</f>
        <v>0</v>
      </c>
      <c r="J4025" s="17">
        <f>INT((VLOOKUP($C4025,装备数值,4,0)+VLOOKUP($C4025,装备数值,7,0)*($E4025-1))*VLOOKUP($D4025,系数!$K$2:$O$7,5,0))</f>
        <v>0</v>
      </c>
      <c r="K4025" s="17">
        <f>INT(VLOOKUP(E4025,强化金币,2,1)*VLOOKUP(INDEX(装备!F:F,MATCH(属性!A4025,装备!A:A,0)),系数!$K$12:$M$15,3,0))</f>
        <v>60000</v>
      </c>
      <c r="L4025" s="17"/>
      <c r="M4025" s="17"/>
      <c r="N4025" s="17"/>
      <c r="O4025" s="17">
        <f>IF(E4025=1,"",VLOOKUP(E4025,系数!$S$2:$AB$12,MATCH(属性!C4025,评级,0),1))</f>
        <v>70</v>
      </c>
    </row>
    <row r="4026" spans="1:15" ht="17.25" thickBot="1" x14ac:dyDescent="0.4">
      <c r="A4026" s="17">
        <f t="shared" si="124"/>
        <v>7100034</v>
      </c>
      <c r="B4026" s="17" t="s">
        <v>94</v>
      </c>
      <c r="C4026" s="15">
        <f>INDEX(装备!G:G,MATCH(属性!A4026,装备!A:A,0))</f>
        <v>16</v>
      </c>
      <c r="D4026" s="15" t="str">
        <f>INDEX(装备!E:E,MATCH(属性!A4026,装备!A:A,0))</f>
        <v>trousers</v>
      </c>
      <c r="E4026" s="14">
        <v>64</v>
      </c>
      <c r="F4026" s="17">
        <f>INT((VLOOKUP($C4026,装备数值,2,0)+VLOOKUP($C4026,装备数值,5,0)*($E4026-1))*VLOOKUP($D4026,系数!$K$2:$O$7,2,0))</f>
        <v>4150</v>
      </c>
      <c r="G4026" s="17">
        <f>INT((VLOOKUP($C4026,装备数值,3,0)+VLOOKUP($C4026,装备数值,6,0)*($E4026-1))*VLOOKUP($D4026,系数!$K$2:$O$7,3,0))</f>
        <v>0</v>
      </c>
      <c r="H4026" s="17">
        <f t="shared" si="125"/>
        <v>0</v>
      </c>
      <c r="I4026" s="17">
        <f>INT((VLOOKUP($C4026,装备数值,4,0)+VLOOKUP($C4026,装备数值,7,0)*($E4026-1))*VLOOKUP($D4026,系数!$K$2:$O$7,4,0))</f>
        <v>0</v>
      </c>
      <c r="J4026" s="17">
        <f>INT((VLOOKUP($C4026,装备数值,4,0)+VLOOKUP($C4026,装备数值,7,0)*($E4026-1))*VLOOKUP($D4026,系数!$K$2:$O$7,5,0))</f>
        <v>0</v>
      </c>
      <c r="K4026" s="17">
        <f>INT(VLOOKUP(E4026,强化金币,2,1)*VLOOKUP(INDEX(装备!F:F,MATCH(属性!A4026,装备!A:A,0)),系数!$K$12:$M$15,3,0))</f>
        <v>62500</v>
      </c>
      <c r="L4026" s="17"/>
      <c r="M4026" s="17"/>
      <c r="N4026" s="17"/>
      <c r="O4026" s="17">
        <f>IF(E4026=1,"",VLOOKUP(E4026,系数!$S$2:$AB$12,MATCH(属性!C4026,评级,0),1))</f>
        <v>70</v>
      </c>
    </row>
    <row r="4027" spans="1:15" ht="17.25" thickBot="1" x14ac:dyDescent="0.4">
      <c r="A4027" s="17">
        <f t="shared" si="124"/>
        <v>7100034</v>
      </c>
      <c r="B4027" s="17" t="s">
        <v>94</v>
      </c>
      <c r="C4027" s="15">
        <f>INDEX(装备!G:G,MATCH(属性!A4027,装备!A:A,0))</f>
        <v>16</v>
      </c>
      <c r="D4027" s="15" t="str">
        <f>INDEX(装备!E:E,MATCH(属性!A4027,装备!A:A,0))</f>
        <v>trousers</v>
      </c>
      <c r="E4027" s="14">
        <v>65</v>
      </c>
      <c r="F4027" s="17">
        <f>INT((VLOOKUP($C4027,装备数值,2,0)+VLOOKUP($C4027,装备数值,5,0)*($E4027-1))*VLOOKUP($D4027,系数!$K$2:$O$7,2,0))</f>
        <v>4200</v>
      </c>
      <c r="G4027" s="17">
        <f>INT((VLOOKUP($C4027,装备数值,3,0)+VLOOKUP($C4027,装备数值,6,0)*($E4027-1))*VLOOKUP($D4027,系数!$K$2:$O$7,3,0))</f>
        <v>0</v>
      </c>
      <c r="H4027" s="17">
        <f t="shared" si="125"/>
        <v>0</v>
      </c>
      <c r="I4027" s="17">
        <f>INT((VLOOKUP($C4027,装备数值,4,0)+VLOOKUP($C4027,装备数值,7,0)*($E4027-1))*VLOOKUP($D4027,系数!$K$2:$O$7,4,0))</f>
        <v>0</v>
      </c>
      <c r="J4027" s="17">
        <f>INT((VLOOKUP($C4027,装备数值,4,0)+VLOOKUP($C4027,装备数值,7,0)*($E4027-1))*VLOOKUP($D4027,系数!$K$2:$O$7,5,0))</f>
        <v>0</v>
      </c>
      <c r="K4027" s="17">
        <f>INT(VLOOKUP(E4027,强化金币,2,1)*VLOOKUP(INDEX(装备!F:F,MATCH(属性!A4027,装备!A:A,0)),系数!$K$12:$M$15,3,0))</f>
        <v>65000</v>
      </c>
      <c r="L4027" s="17"/>
      <c r="M4027" s="17"/>
      <c r="N4027" s="17"/>
      <c r="O4027" s="17">
        <f>IF(E4027=1,"",VLOOKUP(E4027,系数!$S$2:$AB$12,MATCH(属性!C4027,评级,0),1))</f>
        <v>70</v>
      </c>
    </row>
    <row r="4028" spans="1:15" ht="17.25" thickBot="1" x14ac:dyDescent="0.4">
      <c r="A4028" s="17">
        <f t="shared" ref="A4028:A4091" si="126">A3908+1</f>
        <v>7100034</v>
      </c>
      <c r="B4028" s="17" t="s">
        <v>94</v>
      </c>
      <c r="C4028" s="15">
        <f>INDEX(装备!G:G,MATCH(属性!A4028,装备!A:A,0))</f>
        <v>16</v>
      </c>
      <c r="D4028" s="15" t="str">
        <f>INDEX(装备!E:E,MATCH(属性!A4028,装备!A:A,0))</f>
        <v>trousers</v>
      </c>
      <c r="E4028" s="14">
        <v>66</v>
      </c>
      <c r="F4028" s="17">
        <f>INT((VLOOKUP($C4028,装备数值,2,0)+VLOOKUP($C4028,装备数值,5,0)*($E4028-1))*VLOOKUP($D4028,系数!$K$2:$O$7,2,0))</f>
        <v>4250</v>
      </c>
      <c r="G4028" s="17">
        <f>INT((VLOOKUP($C4028,装备数值,3,0)+VLOOKUP($C4028,装备数值,6,0)*($E4028-1))*VLOOKUP($D4028,系数!$K$2:$O$7,3,0))</f>
        <v>0</v>
      </c>
      <c r="H4028" s="17">
        <f t="shared" si="125"/>
        <v>0</v>
      </c>
      <c r="I4028" s="17">
        <f>INT((VLOOKUP($C4028,装备数值,4,0)+VLOOKUP($C4028,装备数值,7,0)*($E4028-1))*VLOOKUP($D4028,系数!$K$2:$O$7,4,0))</f>
        <v>0</v>
      </c>
      <c r="J4028" s="17">
        <f>INT((VLOOKUP($C4028,装备数值,4,0)+VLOOKUP($C4028,装备数值,7,0)*($E4028-1))*VLOOKUP($D4028,系数!$K$2:$O$7,5,0))</f>
        <v>0</v>
      </c>
      <c r="K4028" s="17">
        <f>INT(VLOOKUP(E4028,强化金币,2,1)*VLOOKUP(INDEX(装备!F:F,MATCH(属性!A4028,装备!A:A,0)),系数!$K$12:$M$15,3,0))</f>
        <v>67500</v>
      </c>
      <c r="L4028" s="17"/>
      <c r="M4028" s="17"/>
      <c r="N4028" s="17"/>
      <c r="O4028" s="17">
        <f>IF(E4028=1,"",VLOOKUP(E4028,系数!$S$2:$AB$12,MATCH(属性!C4028,评级,0),1))</f>
        <v>70</v>
      </c>
    </row>
    <row r="4029" spans="1:15" ht="17.25" thickBot="1" x14ac:dyDescent="0.4">
      <c r="A4029" s="17">
        <f t="shared" si="126"/>
        <v>7100034</v>
      </c>
      <c r="B4029" s="17" t="s">
        <v>94</v>
      </c>
      <c r="C4029" s="15">
        <f>INDEX(装备!G:G,MATCH(属性!A4029,装备!A:A,0))</f>
        <v>16</v>
      </c>
      <c r="D4029" s="15" t="str">
        <f>INDEX(装备!E:E,MATCH(属性!A4029,装备!A:A,0))</f>
        <v>trousers</v>
      </c>
      <c r="E4029" s="14">
        <v>67</v>
      </c>
      <c r="F4029" s="17">
        <f>INT((VLOOKUP($C4029,装备数值,2,0)+VLOOKUP($C4029,装备数值,5,0)*($E4029-1))*VLOOKUP($D4029,系数!$K$2:$O$7,2,0))</f>
        <v>4300</v>
      </c>
      <c r="G4029" s="17">
        <f>INT((VLOOKUP($C4029,装备数值,3,0)+VLOOKUP($C4029,装备数值,6,0)*($E4029-1))*VLOOKUP($D4029,系数!$K$2:$O$7,3,0))</f>
        <v>0</v>
      </c>
      <c r="H4029" s="17">
        <f t="shared" si="125"/>
        <v>0</v>
      </c>
      <c r="I4029" s="17">
        <f>INT((VLOOKUP($C4029,装备数值,4,0)+VLOOKUP($C4029,装备数值,7,0)*($E4029-1))*VLOOKUP($D4029,系数!$K$2:$O$7,4,0))</f>
        <v>0</v>
      </c>
      <c r="J4029" s="17">
        <f>INT((VLOOKUP($C4029,装备数值,4,0)+VLOOKUP($C4029,装备数值,7,0)*($E4029-1))*VLOOKUP($D4029,系数!$K$2:$O$7,5,0))</f>
        <v>0</v>
      </c>
      <c r="K4029" s="17">
        <f>INT(VLOOKUP(E4029,强化金币,2,1)*VLOOKUP(INDEX(装备!F:F,MATCH(属性!A4029,装备!A:A,0)),系数!$K$12:$M$15,3,0))</f>
        <v>70000</v>
      </c>
      <c r="L4029" s="17"/>
      <c r="M4029" s="17"/>
      <c r="N4029" s="17"/>
      <c r="O4029" s="17">
        <f>IF(E4029=1,"",VLOOKUP(E4029,系数!$S$2:$AB$12,MATCH(属性!C4029,评级,0),1))</f>
        <v>70</v>
      </c>
    </row>
    <row r="4030" spans="1:15" ht="17.25" thickBot="1" x14ac:dyDescent="0.4">
      <c r="A4030" s="17">
        <f t="shared" si="126"/>
        <v>7100034</v>
      </c>
      <c r="B4030" s="17" t="s">
        <v>94</v>
      </c>
      <c r="C4030" s="15">
        <f>INDEX(装备!G:G,MATCH(属性!A4030,装备!A:A,0))</f>
        <v>16</v>
      </c>
      <c r="D4030" s="15" t="str">
        <f>INDEX(装备!E:E,MATCH(属性!A4030,装备!A:A,0))</f>
        <v>trousers</v>
      </c>
      <c r="E4030" s="14">
        <v>68</v>
      </c>
      <c r="F4030" s="17">
        <f>INT((VLOOKUP($C4030,装备数值,2,0)+VLOOKUP($C4030,装备数值,5,0)*($E4030-1))*VLOOKUP($D4030,系数!$K$2:$O$7,2,0))</f>
        <v>4350</v>
      </c>
      <c r="G4030" s="17">
        <f>INT((VLOOKUP($C4030,装备数值,3,0)+VLOOKUP($C4030,装备数值,6,0)*($E4030-1))*VLOOKUP($D4030,系数!$K$2:$O$7,3,0))</f>
        <v>0</v>
      </c>
      <c r="H4030" s="17">
        <f t="shared" si="125"/>
        <v>0</v>
      </c>
      <c r="I4030" s="17">
        <f>INT((VLOOKUP($C4030,装备数值,4,0)+VLOOKUP($C4030,装备数值,7,0)*($E4030-1))*VLOOKUP($D4030,系数!$K$2:$O$7,4,0))</f>
        <v>0</v>
      </c>
      <c r="J4030" s="17">
        <f>INT((VLOOKUP($C4030,装备数值,4,0)+VLOOKUP($C4030,装备数值,7,0)*($E4030-1))*VLOOKUP($D4030,系数!$K$2:$O$7,5,0))</f>
        <v>0</v>
      </c>
      <c r="K4030" s="17">
        <f>INT(VLOOKUP(E4030,强化金币,2,1)*VLOOKUP(INDEX(装备!F:F,MATCH(属性!A4030,装备!A:A,0)),系数!$K$12:$M$15,3,0))</f>
        <v>72500</v>
      </c>
      <c r="L4030" s="17"/>
      <c r="M4030" s="17"/>
      <c r="N4030" s="17"/>
      <c r="O4030" s="17">
        <f>IF(E4030=1,"",VLOOKUP(E4030,系数!$S$2:$AB$12,MATCH(属性!C4030,评级,0),1))</f>
        <v>70</v>
      </c>
    </row>
    <row r="4031" spans="1:15" ht="17.25" thickBot="1" x14ac:dyDescent="0.4">
      <c r="A4031" s="17">
        <f t="shared" si="126"/>
        <v>7100034</v>
      </c>
      <c r="B4031" s="17" t="s">
        <v>94</v>
      </c>
      <c r="C4031" s="15">
        <f>INDEX(装备!G:G,MATCH(属性!A4031,装备!A:A,0))</f>
        <v>16</v>
      </c>
      <c r="D4031" s="15" t="str">
        <f>INDEX(装备!E:E,MATCH(属性!A4031,装备!A:A,0))</f>
        <v>trousers</v>
      </c>
      <c r="E4031" s="14">
        <v>69</v>
      </c>
      <c r="F4031" s="17">
        <f>INT((VLOOKUP($C4031,装备数值,2,0)+VLOOKUP($C4031,装备数值,5,0)*($E4031-1))*VLOOKUP($D4031,系数!$K$2:$O$7,2,0))</f>
        <v>4400</v>
      </c>
      <c r="G4031" s="17">
        <f>INT((VLOOKUP($C4031,装备数值,3,0)+VLOOKUP($C4031,装备数值,6,0)*($E4031-1))*VLOOKUP($D4031,系数!$K$2:$O$7,3,0))</f>
        <v>0</v>
      </c>
      <c r="H4031" s="17">
        <f t="shared" si="125"/>
        <v>0</v>
      </c>
      <c r="I4031" s="17">
        <f>INT((VLOOKUP($C4031,装备数值,4,0)+VLOOKUP($C4031,装备数值,7,0)*($E4031-1))*VLOOKUP($D4031,系数!$K$2:$O$7,4,0))</f>
        <v>0</v>
      </c>
      <c r="J4031" s="17">
        <f>INT((VLOOKUP($C4031,装备数值,4,0)+VLOOKUP($C4031,装备数值,7,0)*($E4031-1))*VLOOKUP($D4031,系数!$K$2:$O$7,5,0))</f>
        <v>0</v>
      </c>
      <c r="K4031" s="17">
        <f>INT(VLOOKUP(E4031,强化金币,2,1)*VLOOKUP(INDEX(装备!F:F,MATCH(属性!A4031,装备!A:A,0)),系数!$K$12:$M$15,3,0))</f>
        <v>75000</v>
      </c>
      <c r="L4031" s="17"/>
      <c r="M4031" s="17"/>
      <c r="N4031" s="17"/>
      <c r="O4031" s="17">
        <f>IF(E4031=1,"",VLOOKUP(E4031,系数!$S$2:$AB$12,MATCH(属性!C4031,评级,0),1))</f>
        <v>70</v>
      </c>
    </row>
    <row r="4032" spans="1:15" ht="17.25" thickBot="1" x14ac:dyDescent="0.4">
      <c r="A4032" s="17">
        <f t="shared" si="126"/>
        <v>7100034</v>
      </c>
      <c r="B4032" s="17" t="s">
        <v>94</v>
      </c>
      <c r="C4032" s="15">
        <f>INDEX(装备!G:G,MATCH(属性!A4032,装备!A:A,0))</f>
        <v>16</v>
      </c>
      <c r="D4032" s="15" t="str">
        <f>INDEX(装备!E:E,MATCH(属性!A4032,装备!A:A,0))</f>
        <v>trousers</v>
      </c>
      <c r="E4032" s="14">
        <v>70</v>
      </c>
      <c r="F4032" s="17">
        <f>INT((VLOOKUP($C4032,装备数值,2,0)+VLOOKUP($C4032,装备数值,5,0)*($E4032-1))*VLOOKUP($D4032,系数!$K$2:$O$7,2,0))</f>
        <v>4450</v>
      </c>
      <c r="G4032" s="17">
        <f>INT((VLOOKUP($C4032,装备数值,3,0)+VLOOKUP($C4032,装备数值,6,0)*($E4032-1))*VLOOKUP($D4032,系数!$K$2:$O$7,3,0))</f>
        <v>0</v>
      </c>
      <c r="H4032" s="17">
        <f t="shared" si="125"/>
        <v>0</v>
      </c>
      <c r="I4032" s="17">
        <f>INT((VLOOKUP($C4032,装备数值,4,0)+VLOOKUP($C4032,装备数值,7,0)*($E4032-1))*VLOOKUP($D4032,系数!$K$2:$O$7,4,0))</f>
        <v>0</v>
      </c>
      <c r="J4032" s="17">
        <f>INT((VLOOKUP($C4032,装备数值,4,0)+VLOOKUP($C4032,装备数值,7,0)*($E4032-1))*VLOOKUP($D4032,系数!$K$2:$O$7,5,0))</f>
        <v>0</v>
      </c>
      <c r="K4032" s="17">
        <f>INT(VLOOKUP(E4032,强化金币,2,1)*VLOOKUP(INDEX(装备!F:F,MATCH(属性!A4032,装备!A:A,0)),系数!$K$12:$M$15,3,0))</f>
        <v>77500</v>
      </c>
      <c r="L4032" s="17"/>
      <c r="M4032" s="17"/>
      <c r="N4032" s="17"/>
      <c r="O4032" s="17">
        <f>IF(E4032=1,"",VLOOKUP(E4032,系数!$S$2:$AB$12,MATCH(属性!C4032,评级,0),1))</f>
        <v>80</v>
      </c>
    </row>
    <row r="4033" spans="1:15" ht="17.25" thickBot="1" x14ac:dyDescent="0.4">
      <c r="A4033" s="17">
        <f t="shared" si="126"/>
        <v>7100034</v>
      </c>
      <c r="B4033" s="17" t="s">
        <v>94</v>
      </c>
      <c r="C4033" s="15">
        <f>INDEX(装备!G:G,MATCH(属性!A4033,装备!A:A,0))</f>
        <v>16</v>
      </c>
      <c r="D4033" s="15" t="str">
        <f>INDEX(装备!E:E,MATCH(属性!A4033,装备!A:A,0))</f>
        <v>trousers</v>
      </c>
      <c r="E4033" s="14">
        <v>71</v>
      </c>
      <c r="F4033" s="17">
        <f>INT((VLOOKUP($C4033,装备数值,2,0)+VLOOKUP($C4033,装备数值,5,0)*($E4033-1))*VLOOKUP($D4033,系数!$K$2:$O$7,2,0))</f>
        <v>4500</v>
      </c>
      <c r="G4033" s="17">
        <f>INT((VLOOKUP($C4033,装备数值,3,0)+VLOOKUP($C4033,装备数值,6,0)*($E4033-1))*VLOOKUP($D4033,系数!$K$2:$O$7,3,0))</f>
        <v>0</v>
      </c>
      <c r="H4033" s="17">
        <f t="shared" si="125"/>
        <v>0</v>
      </c>
      <c r="I4033" s="17">
        <f>INT((VLOOKUP($C4033,装备数值,4,0)+VLOOKUP($C4033,装备数值,7,0)*($E4033-1))*VLOOKUP($D4033,系数!$K$2:$O$7,4,0))</f>
        <v>0</v>
      </c>
      <c r="J4033" s="17">
        <f>INT((VLOOKUP($C4033,装备数值,4,0)+VLOOKUP($C4033,装备数值,7,0)*($E4033-1))*VLOOKUP($D4033,系数!$K$2:$O$7,5,0))</f>
        <v>0</v>
      </c>
      <c r="K4033" s="17">
        <f>INT(VLOOKUP(E4033,强化金币,2,1)*VLOOKUP(INDEX(装备!F:F,MATCH(属性!A4033,装备!A:A,0)),系数!$K$12:$M$15,3,0))</f>
        <v>80000</v>
      </c>
      <c r="L4033" s="17"/>
      <c r="M4033" s="17"/>
      <c r="N4033" s="17"/>
      <c r="O4033" s="17">
        <f>IF(E4033=1,"",VLOOKUP(E4033,系数!$S$2:$AB$12,MATCH(属性!C4033,评级,0),1))</f>
        <v>80</v>
      </c>
    </row>
    <row r="4034" spans="1:15" ht="17.25" thickBot="1" x14ac:dyDescent="0.4">
      <c r="A4034" s="17">
        <f t="shared" si="126"/>
        <v>7100034</v>
      </c>
      <c r="B4034" s="17" t="s">
        <v>94</v>
      </c>
      <c r="C4034" s="15">
        <f>INDEX(装备!G:G,MATCH(属性!A4034,装备!A:A,0))</f>
        <v>16</v>
      </c>
      <c r="D4034" s="15" t="str">
        <f>INDEX(装备!E:E,MATCH(属性!A4034,装备!A:A,0))</f>
        <v>trousers</v>
      </c>
      <c r="E4034" s="14">
        <v>72</v>
      </c>
      <c r="F4034" s="17">
        <f>INT((VLOOKUP($C4034,装备数值,2,0)+VLOOKUP($C4034,装备数值,5,0)*($E4034-1))*VLOOKUP($D4034,系数!$K$2:$O$7,2,0))</f>
        <v>4550</v>
      </c>
      <c r="G4034" s="17">
        <f>INT((VLOOKUP($C4034,装备数值,3,0)+VLOOKUP($C4034,装备数值,6,0)*($E4034-1))*VLOOKUP($D4034,系数!$K$2:$O$7,3,0))</f>
        <v>0</v>
      </c>
      <c r="H4034" s="17">
        <f t="shared" si="125"/>
        <v>0</v>
      </c>
      <c r="I4034" s="17">
        <f>INT((VLOOKUP($C4034,装备数值,4,0)+VLOOKUP($C4034,装备数值,7,0)*($E4034-1))*VLOOKUP($D4034,系数!$K$2:$O$7,4,0))</f>
        <v>0</v>
      </c>
      <c r="J4034" s="17">
        <f>INT((VLOOKUP($C4034,装备数值,4,0)+VLOOKUP($C4034,装备数值,7,0)*($E4034-1))*VLOOKUP($D4034,系数!$K$2:$O$7,5,0))</f>
        <v>0</v>
      </c>
      <c r="K4034" s="17">
        <f>INT(VLOOKUP(E4034,强化金币,2,1)*VLOOKUP(INDEX(装备!F:F,MATCH(属性!A4034,装备!A:A,0)),系数!$K$12:$M$15,3,0))</f>
        <v>82500</v>
      </c>
      <c r="L4034" s="17"/>
      <c r="M4034" s="17"/>
      <c r="N4034" s="17"/>
      <c r="O4034" s="17">
        <f>IF(E4034=1,"",VLOOKUP(E4034,系数!$S$2:$AB$12,MATCH(属性!C4034,评级,0),1))</f>
        <v>80</v>
      </c>
    </row>
    <row r="4035" spans="1:15" ht="17.25" thickBot="1" x14ac:dyDescent="0.4">
      <c r="A4035" s="17">
        <f t="shared" si="126"/>
        <v>7100034</v>
      </c>
      <c r="B4035" s="17" t="s">
        <v>94</v>
      </c>
      <c r="C4035" s="15">
        <f>INDEX(装备!G:G,MATCH(属性!A4035,装备!A:A,0))</f>
        <v>16</v>
      </c>
      <c r="D4035" s="15" t="str">
        <f>INDEX(装备!E:E,MATCH(属性!A4035,装备!A:A,0))</f>
        <v>trousers</v>
      </c>
      <c r="E4035" s="14">
        <v>73</v>
      </c>
      <c r="F4035" s="17">
        <f>INT((VLOOKUP($C4035,装备数值,2,0)+VLOOKUP($C4035,装备数值,5,0)*($E4035-1))*VLOOKUP($D4035,系数!$K$2:$O$7,2,0))</f>
        <v>4600</v>
      </c>
      <c r="G4035" s="17">
        <f>INT((VLOOKUP($C4035,装备数值,3,0)+VLOOKUP($C4035,装备数值,6,0)*($E4035-1))*VLOOKUP($D4035,系数!$K$2:$O$7,3,0))</f>
        <v>0</v>
      </c>
      <c r="H4035" s="17">
        <f t="shared" si="125"/>
        <v>0</v>
      </c>
      <c r="I4035" s="17">
        <f>INT((VLOOKUP($C4035,装备数值,4,0)+VLOOKUP($C4035,装备数值,7,0)*($E4035-1))*VLOOKUP($D4035,系数!$K$2:$O$7,4,0))</f>
        <v>0</v>
      </c>
      <c r="J4035" s="17">
        <f>INT((VLOOKUP($C4035,装备数值,4,0)+VLOOKUP($C4035,装备数值,7,0)*($E4035-1))*VLOOKUP($D4035,系数!$K$2:$O$7,5,0))</f>
        <v>0</v>
      </c>
      <c r="K4035" s="17">
        <f>INT(VLOOKUP(E4035,强化金币,2,1)*VLOOKUP(INDEX(装备!F:F,MATCH(属性!A4035,装备!A:A,0)),系数!$K$12:$M$15,3,0))</f>
        <v>85000</v>
      </c>
      <c r="L4035" s="17"/>
      <c r="M4035" s="17"/>
      <c r="N4035" s="17"/>
      <c r="O4035" s="17">
        <f>IF(E4035=1,"",VLOOKUP(E4035,系数!$S$2:$AB$12,MATCH(属性!C4035,评级,0),1))</f>
        <v>80</v>
      </c>
    </row>
    <row r="4036" spans="1:15" ht="17.25" thickBot="1" x14ac:dyDescent="0.4">
      <c r="A4036" s="17">
        <f t="shared" si="126"/>
        <v>7100034</v>
      </c>
      <c r="B4036" s="17" t="s">
        <v>94</v>
      </c>
      <c r="C4036" s="15">
        <f>INDEX(装备!G:G,MATCH(属性!A4036,装备!A:A,0))</f>
        <v>16</v>
      </c>
      <c r="D4036" s="15" t="str">
        <f>INDEX(装备!E:E,MATCH(属性!A4036,装备!A:A,0))</f>
        <v>trousers</v>
      </c>
      <c r="E4036" s="14">
        <v>74</v>
      </c>
      <c r="F4036" s="17">
        <f>INT((VLOOKUP($C4036,装备数值,2,0)+VLOOKUP($C4036,装备数值,5,0)*($E4036-1))*VLOOKUP($D4036,系数!$K$2:$O$7,2,0))</f>
        <v>4650</v>
      </c>
      <c r="G4036" s="17">
        <f>INT((VLOOKUP($C4036,装备数值,3,0)+VLOOKUP($C4036,装备数值,6,0)*($E4036-1))*VLOOKUP($D4036,系数!$K$2:$O$7,3,0))</f>
        <v>0</v>
      </c>
      <c r="H4036" s="17">
        <f t="shared" ref="H4036:H4099" si="127">G4036</f>
        <v>0</v>
      </c>
      <c r="I4036" s="17">
        <f>INT((VLOOKUP($C4036,装备数值,4,0)+VLOOKUP($C4036,装备数值,7,0)*($E4036-1))*VLOOKUP($D4036,系数!$K$2:$O$7,4,0))</f>
        <v>0</v>
      </c>
      <c r="J4036" s="17">
        <f>INT((VLOOKUP($C4036,装备数值,4,0)+VLOOKUP($C4036,装备数值,7,0)*($E4036-1))*VLOOKUP($D4036,系数!$K$2:$O$7,5,0))</f>
        <v>0</v>
      </c>
      <c r="K4036" s="17">
        <f>INT(VLOOKUP(E4036,强化金币,2,1)*VLOOKUP(INDEX(装备!F:F,MATCH(属性!A4036,装备!A:A,0)),系数!$K$12:$M$15,3,0))</f>
        <v>87500</v>
      </c>
      <c r="L4036" s="17"/>
      <c r="M4036" s="17"/>
      <c r="N4036" s="17"/>
      <c r="O4036" s="17">
        <f>IF(E4036=1,"",VLOOKUP(E4036,系数!$S$2:$AB$12,MATCH(属性!C4036,评级,0),1))</f>
        <v>80</v>
      </c>
    </row>
    <row r="4037" spans="1:15" ht="17.25" thickBot="1" x14ac:dyDescent="0.4">
      <c r="A4037" s="17">
        <f t="shared" si="126"/>
        <v>7100034</v>
      </c>
      <c r="B4037" s="17" t="s">
        <v>94</v>
      </c>
      <c r="C4037" s="15">
        <f>INDEX(装备!G:G,MATCH(属性!A4037,装备!A:A,0))</f>
        <v>16</v>
      </c>
      <c r="D4037" s="15" t="str">
        <f>INDEX(装备!E:E,MATCH(属性!A4037,装备!A:A,0))</f>
        <v>trousers</v>
      </c>
      <c r="E4037" s="14">
        <v>75</v>
      </c>
      <c r="F4037" s="17">
        <f>INT((VLOOKUP($C4037,装备数值,2,0)+VLOOKUP($C4037,装备数值,5,0)*($E4037-1))*VLOOKUP($D4037,系数!$K$2:$O$7,2,0))</f>
        <v>4700</v>
      </c>
      <c r="G4037" s="17">
        <f>INT((VLOOKUP($C4037,装备数值,3,0)+VLOOKUP($C4037,装备数值,6,0)*($E4037-1))*VLOOKUP($D4037,系数!$K$2:$O$7,3,0))</f>
        <v>0</v>
      </c>
      <c r="H4037" s="17">
        <f t="shared" si="127"/>
        <v>0</v>
      </c>
      <c r="I4037" s="17">
        <f>INT((VLOOKUP($C4037,装备数值,4,0)+VLOOKUP($C4037,装备数值,7,0)*($E4037-1))*VLOOKUP($D4037,系数!$K$2:$O$7,4,0))</f>
        <v>0</v>
      </c>
      <c r="J4037" s="17">
        <f>INT((VLOOKUP($C4037,装备数值,4,0)+VLOOKUP($C4037,装备数值,7,0)*($E4037-1))*VLOOKUP($D4037,系数!$K$2:$O$7,5,0))</f>
        <v>0</v>
      </c>
      <c r="K4037" s="17">
        <f>INT(VLOOKUP(E4037,强化金币,2,1)*VLOOKUP(INDEX(装备!F:F,MATCH(属性!A4037,装备!A:A,0)),系数!$K$12:$M$15,3,0))</f>
        <v>90000</v>
      </c>
      <c r="L4037" s="17"/>
      <c r="M4037" s="17"/>
      <c r="N4037" s="17"/>
      <c r="O4037" s="17">
        <f>IF(E4037=1,"",VLOOKUP(E4037,系数!$S$2:$AB$12,MATCH(属性!C4037,评级,0),1))</f>
        <v>80</v>
      </c>
    </row>
    <row r="4038" spans="1:15" ht="17.25" thickBot="1" x14ac:dyDescent="0.4">
      <c r="A4038" s="17">
        <f t="shared" si="126"/>
        <v>7100034</v>
      </c>
      <c r="B4038" s="17" t="s">
        <v>94</v>
      </c>
      <c r="C4038" s="15">
        <f>INDEX(装备!G:G,MATCH(属性!A4038,装备!A:A,0))</f>
        <v>16</v>
      </c>
      <c r="D4038" s="15" t="str">
        <f>INDEX(装备!E:E,MATCH(属性!A4038,装备!A:A,0))</f>
        <v>trousers</v>
      </c>
      <c r="E4038" s="14">
        <v>76</v>
      </c>
      <c r="F4038" s="17">
        <f>INT((VLOOKUP($C4038,装备数值,2,0)+VLOOKUP($C4038,装备数值,5,0)*($E4038-1))*VLOOKUP($D4038,系数!$K$2:$O$7,2,0))</f>
        <v>4750</v>
      </c>
      <c r="G4038" s="17">
        <f>INT((VLOOKUP($C4038,装备数值,3,0)+VLOOKUP($C4038,装备数值,6,0)*($E4038-1))*VLOOKUP($D4038,系数!$K$2:$O$7,3,0))</f>
        <v>0</v>
      </c>
      <c r="H4038" s="17">
        <f t="shared" si="127"/>
        <v>0</v>
      </c>
      <c r="I4038" s="17">
        <f>INT((VLOOKUP($C4038,装备数值,4,0)+VLOOKUP($C4038,装备数值,7,0)*($E4038-1))*VLOOKUP($D4038,系数!$K$2:$O$7,4,0))</f>
        <v>0</v>
      </c>
      <c r="J4038" s="17">
        <f>INT((VLOOKUP($C4038,装备数值,4,0)+VLOOKUP($C4038,装备数值,7,0)*($E4038-1))*VLOOKUP($D4038,系数!$K$2:$O$7,5,0))</f>
        <v>0</v>
      </c>
      <c r="K4038" s="17">
        <f>INT(VLOOKUP(E4038,强化金币,2,1)*VLOOKUP(INDEX(装备!F:F,MATCH(属性!A4038,装备!A:A,0)),系数!$K$12:$M$15,3,0))</f>
        <v>92500</v>
      </c>
      <c r="L4038" s="17"/>
      <c r="M4038" s="17"/>
      <c r="N4038" s="17"/>
      <c r="O4038" s="17">
        <f>IF(E4038=1,"",VLOOKUP(E4038,系数!$S$2:$AB$12,MATCH(属性!C4038,评级,0),1))</f>
        <v>80</v>
      </c>
    </row>
    <row r="4039" spans="1:15" ht="17.25" thickBot="1" x14ac:dyDescent="0.4">
      <c r="A4039" s="17">
        <f t="shared" si="126"/>
        <v>7100034</v>
      </c>
      <c r="B4039" s="17" t="s">
        <v>94</v>
      </c>
      <c r="C4039" s="15">
        <f>INDEX(装备!G:G,MATCH(属性!A4039,装备!A:A,0))</f>
        <v>16</v>
      </c>
      <c r="D4039" s="15" t="str">
        <f>INDEX(装备!E:E,MATCH(属性!A4039,装备!A:A,0))</f>
        <v>trousers</v>
      </c>
      <c r="E4039" s="14">
        <v>77</v>
      </c>
      <c r="F4039" s="17">
        <f>INT((VLOOKUP($C4039,装备数值,2,0)+VLOOKUP($C4039,装备数值,5,0)*($E4039-1))*VLOOKUP($D4039,系数!$K$2:$O$7,2,0))</f>
        <v>4800</v>
      </c>
      <c r="G4039" s="17">
        <f>INT((VLOOKUP($C4039,装备数值,3,0)+VLOOKUP($C4039,装备数值,6,0)*($E4039-1))*VLOOKUP($D4039,系数!$K$2:$O$7,3,0))</f>
        <v>0</v>
      </c>
      <c r="H4039" s="17">
        <f t="shared" si="127"/>
        <v>0</v>
      </c>
      <c r="I4039" s="17">
        <f>INT((VLOOKUP($C4039,装备数值,4,0)+VLOOKUP($C4039,装备数值,7,0)*($E4039-1))*VLOOKUP($D4039,系数!$K$2:$O$7,4,0))</f>
        <v>0</v>
      </c>
      <c r="J4039" s="17">
        <f>INT((VLOOKUP($C4039,装备数值,4,0)+VLOOKUP($C4039,装备数值,7,0)*($E4039-1))*VLOOKUP($D4039,系数!$K$2:$O$7,5,0))</f>
        <v>0</v>
      </c>
      <c r="K4039" s="17">
        <f>INT(VLOOKUP(E4039,强化金币,2,1)*VLOOKUP(INDEX(装备!F:F,MATCH(属性!A4039,装备!A:A,0)),系数!$K$12:$M$15,3,0))</f>
        <v>95000</v>
      </c>
      <c r="L4039" s="17"/>
      <c r="M4039" s="17"/>
      <c r="N4039" s="17"/>
      <c r="O4039" s="17">
        <f>IF(E4039=1,"",VLOOKUP(E4039,系数!$S$2:$AB$12,MATCH(属性!C4039,评级,0),1))</f>
        <v>80</v>
      </c>
    </row>
    <row r="4040" spans="1:15" ht="17.25" thickBot="1" x14ac:dyDescent="0.4">
      <c r="A4040" s="17">
        <f t="shared" si="126"/>
        <v>7100034</v>
      </c>
      <c r="B4040" s="17" t="s">
        <v>94</v>
      </c>
      <c r="C4040" s="15">
        <f>INDEX(装备!G:G,MATCH(属性!A4040,装备!A:A,0))</f>
        <v>16</v>
      </c>
      <c r="D4040" s="15" t="str">
        <f>INDEX(装备!E:E,MATCH(属性!A4040,装备!A:A,0))</f>
        <v>trousers</v>
      </c>
      <c r="E4040" s="14">
        <v>78</v>
      </c>
      <c r="F4040" s="17">
        <f>INT((VLOOKUP($C4040,装备数值,2,0)+VLOOKUP($C4040,装备数值,5,0)*($E4040-1))*VLOOKUP($D4040,系数!$K$2:$O$7,2,0))</f>
        <v>4850</v>
      </c>
      <c r="G4040" s="17">
        <f>INT((VLOOKUP($C4040,装备数值,3,0)+VLOOKUP($C4040,装备数值,6,0)*($E4040-1))*VLOOKUP($D4040,系数!$K$2:$O$7,3,0))</f>
        <v>0</v>
      </c>
      <c r="H4040" s="17">
        <f t="shared" si="127"/>
        <v>0</v>
      </c>
      <c r="I4040" s="17">
        <f>INT((VLOOKUP($C4040,装备数值,4,0)+VLOOKUP($C4040,装备数值,7,0)*($E4040-1))*VLOOKUP($D4040,系数!$K$2:$O$7,4,0))</f>
        <v>0</v>
      </c>
      <c r="J4040" s="17">
        <f>INT((VLOOKUP($C4040,装备数值,4,0)+VLOOKUP($C4040,装备数值,7,0)*($E4040-1))*VLOOKUP($D4040,系数!$K$2:$O$7,5,0))</f>
        <v>0</v>
      </c>
      <c r="K4040" s="17">
        <f>INT(VLOOKUP(E4040,强化金币,2,1)*VLOOKUP(INDEX(装备!F:F,MATCH(属性!A4040,装备!A:A,0)),系数!$K$12:$M$15,3,0))</f>
        <v>97500</v>
      </c>
      <c r="L4040" s="17"/>
      <c r="M4040" s="17"/>
      <c r="N4040" s="17"/>
      <c r="O4040" s="17">
        <f>IF(E4040=1,"",VLOOKUP(E4040,系数!$S$2:$AB$12,MATCH(属性!C4040,评级,0),1))</f>
        <v>80</v>
      </c>
    </row>
    <row r="4041" spans="1:15" ht="17.25" thickBot="1" x14ac:dyDescent="0.4">
      <c r="A4041" s="17">
        <f t="shared" si="126"/>
        <v>7100034</v>
      </c>
      <c r="B4041" s="17" t="s">
        <v>94</v>
      </c>
      <c r="C4041" s="15">
        <f>INDEX(装备!G:G,MATCH(属性!A4041,装备!A:A,0))</f>
        <v>16</v>
      </c>
      <c r="D4041" s="15" t="str">
        <f>INDEX(装备!E:E,MATCH(属性!A4041,装备!A:A,0))</f>
        <v>trousers</v>
      </c>
      <c r="E4041" s="14">
        <v>79</v>
      </c>
      <c r="F4041" s="17">
        <f>INT((VLOOKUP($C4041,装备数值,2,0)+VLOOKUP($C4041,装备数值,5,0)*($E4041-1))*VLOOKUP($D4041,系数!$K$2:$O$7,2,0))</f>
        <v>4900</v>
      </c>
      <c r="G4041" s="17">
        <f>INT((VLOOKUP($C4041,装备数值,3,0)+VLOOKUP($C4041,装备数值,6,0)*($E4041-1))*VLOOKUP($D4041,系数!$K$2:$O$7,3,0))</f>
        <v>0</v>
      </c>
      <c r="H4041" s="17">
        <f t="shared" si="127"/>
        <v>0</v>
      </c>
      <c r="I4041" s="17">
        <f>INT((VLOOKUP($C4041,装备数值,4,0)+VLOOKUP($C4041,装备数值,7,0)*($E4041-1))*VLOOKUP($D4041,系数!$K$2:$O$7,4,0))</f>
        <v>0</v>
      </c>
      <c r="J4041" s="17">
        <f>INT((VLOOKUP($C4041,装备数值,4,0)+VLOOKUP($C4041,装备数值,7,0)*($E4041-1))*VLOOKUP($D4041,系数!$K$2:$O$7,5,0))</f>
        <v>0</v>
      </c>
      <c r="K4041" s="17">
        <f>INT(VLOOKUP(E4041,强化金币,2,1)*VLOOKUP(INDEX(装备!F:F,MATCH(属性!A4041,装备!A:A,0)),系数!$K$12:$M$15,3,0))</f>
        <v>100000</v>
      </c>
      <c r="L4041" s="17"/>
      <c r="M4041" s="17"/>
      <c r="N4041" s="17"/>
      <c r="O4041" s="17">
        <f>IF(E4041=1,"",VLOOKUP(E4041,系数!$S$2:$AB$12,MATCH(属性!C4041,评级,0),1))</f>
        <v>80</v>
      </c>
    </row>
    <row r="4042" spans="1:15" ht="17.25" thickBot="1" x14ac:dyDescent="0.4">
      <c r="A4042" s="17">
        <f t="shared" si="126"/>
        <v>7100034</v>
      </c>
      <c r="B4042" s="17" t="s">
        <v>94</v>
      </c>
      <c r="C4042" s="15">
        <f>INDEX(装备!G:G,MATCH(属性!A4042,装备!A:A,0))</f>
        <v>16</v>
      </c>
      <c r="D4042" s="15" t="str">
        <f>INDEX(装备!E:E,MATCH(属性!A4042,装备!A:A,0))</f>
        <v>trousers</v>
      </c>
      <c r="E4042" s="14">
        <v>80</v>
      </c>
      <c r="F4042" s="17">
        <f>INT((VLOOKUP($C4042,装备数值,2,0)+VLOOKUP($C4042,装备数值,5,0)*($E4042-1))*VLOOKUP($D4042,系数!$K$2:$O$7,2,0))</f>
        <v>4950</v>
      </c>
      <c r="G4042" s="17">
        <f>INT((VLOOKUP($C4042,装备数值,3,0)+VLOOKUP($C4042,装备数值,6,0)*($E4042-1))*VLOOKUP($D4042,系数!$K$2:$O$7,3,0))</f>
        <v>0</v>
      </c>
      <c r="H4042" s="17">
        <f t="shared" si="127"/>
        <v>0</v>
      </c>
      <c r="I4042" s="17">
        <f>INT((VLOOKUP($C4042,装备数值,4,0)+VLOOKUP($C4042,装备数值,7,0)*($E4042-1))*VLOOKUP($D4042,系数!$K$2:$O$7,4,0))</f>
        <v>0</v>
      </c>
      <c r="J4042" s="17">
        <f>INT((VLOOKUP($C4042,装备数值,4,0)+VLOOKUP($C4042,装备数值,7,0)*($E4042-1))*VLOOKUP($D4042,系数!$K$2:$O$7,5,0))</f>
        <v>0</v>
      </c>
      <c r="K4042" s="17">
        <f>INT(VLOOKUP(E4042,强化金币,2,1)*VLOOKUP(INDEX(装备!F:F,MATCH(属性!A4042,装备!A:A,0)),系数!$K$12:$M$15,3,0))</f>
        <v>120000</v>
      </c>
      <c r="L4042" s="17"/>
      <c r="M4042" s="17"/>
      <c r="N4042" s="17"/>
      <c r="O4042" s="17">
        <f>IF(E4042=1,"",VLOOKUP(E4042,系数!$S$2:$AB$12,MATCH(属性!C4042,评级,0),1))</f>
        <v>90</v>
      </c>
    </row>
    <row r="4043" spans="1:15" ht="17.25" thickBot="1" x14ac:dyDescent="0.4">
      <c r="A4043" s="17">
        <f t="shared" si="126"/>
        <v>7100034</v>
      </c>
      <c r="B4043" s="17" t="s">
        <v>94</v>
      </c>
      <c r="C4043" s="15">
        <f>INDEX(装备!G:G,MATCH(属性!A4043,装备!A:A,0))</f>
        <v>16</v>
      </c>
      <c r="D4043" s="15" t="str">
        <f>INDEX(装备!E:E,MATCH(属性!A4043,装备!A:A,0))</f>
        <v>trousers</v>
      </c>
      <c r="E4043" s="14">
        <v>81</v>
      </c>
      <c r="F4043" s="17">
        <f>INT((VLOOKUP($C4043,装备数值,2,0)+VLOOKUP($C4043,装备数值,5,0)*($E4043-1))*VLOOKUP($D4043,系数!$K$2:$O$7,2,0))</f>
        <v>5001</v>
      </c>
      <c r="G4043" s="17">
        <f>INT((VLOOKUP($C4043,装备数值,3,0)+VLOOKUP($C4043,装备数值,6,0)*($E4043-1))*VLOOKUP($D4043,系数!$K$2:$O$7,3,0))</f>
        <v>0</v>
      </c>
      <c r="H4043" s="17">
        <f t="shared" si="127"/>
        <v>0</v>
      </c>
      <c r="I4043" s="17">
        <f>INT((VLOOKUP($C4043,装备数值,4,0)+VLOOKUP($C4043,装备数值,7,0)*($E4043-1))*VLOOKUP($D4043,系数!$K$2:$O$7,4,0))</f>
        <v>0</v>
      </c>
      <c r="J4043" s="17">
        <f>INT((VLOOKUP($C4043,装备数值,4,0)+VLOOKUP($C4043,装备数值,7,0)*($E4043-1))*VLOOKUP($D4043,系数!$K$2:$O$7,5,0))</f>
        <v>0</v>
      </c>
      <c r="K4043" s="17">
        <f>INT(VLOOKUP(E4043,强化金币,2,1)*VLOOKUP(INDEX(装备!F:F,MATCH(属性!A4043,装备!A:A,0)),系数!$K$12:$M$15,3,0))</f>
        <v>140000</v>
      </c>
      <c r="L4043" s="17"/>
      <c r="M4043" s="17"/>
      <c r="N4043" s="17"/>
      <c r="O4043" s="17">
        <f>IF(E4043=1,"",VLOOKUP(E4043,系数!$S$2:$AB$12,MATCH(属性!C4043,评级,0),1))</f>
        <v>90</v>
      </c>
    </row>
    <row r="4044" spans="1:15" ht="17.25" thickBot="1" x14ac:dyDescent="0.4">
      <c r="A4044" s="17">
        <f t="shared" si="126"/>
        <v>7100034</v>
      </c>
      <c r="B4044" s="17" t="s">
        <v>94</v>
      </c>
      <c r="C4044" s="15">
        <f>INDEX(装备!G:G,MATCH(属性!A4044,装备!A:A,0))</f>
        <v>16</v>
      </c>
      <c r="D4044" s="15" t="str">
        <f>INDEX(装备!E:E,MATCH(属性!A4044,装备!A:A,0))</f>
        <v>trousers</v>
      </c>
      <c r="E4044" s="14">
        <v>82</v>
      </c>
      <c r="F4044" s="17">
        <f>INT((VLOOKUP($C4044,装备数值,2,0)+VLOOKUP($C4044,装备数值,5,0)*($E4044-1))*VLOOKUP($D4044,系数!$K$2:$O$7,2,0))</f>
        <v>5051</v>
      </c>
      <c r="G4044" s="17">
        <f>INT((VLOOKUP($C4044,装备数值,3,0)+VLOOKUP($C4044,装备数值,6,0)*($E4044-1))*VLOOKUP($D4044,系数!$K$2:$O$7,3,0))</f>
        <v>0</v>
      </c>
      <c r="H4044" s="17">
        <f t="shared" si="127"/>
        <v>0</v>
      </c>
      <c r="I4044" s="17">
        <f>INT((VLOOKUP($C4044,装备数值,4,0)+VLOOKUP($C4044,装备数值,7,0)*($E4044-1))*VLOOKUP($D4044,系数!$K$2:$O$7,4,0))</f>
        <v>0</v>
      </c>
      <c r="J4044" s="17">
        <f>INT((VLOOKUP($C4044,装备数值,4,0)+VLOOKUP($C4044,装备数值,7,0)*($E4044-1))*VLOOKUP($D4044,系数!$K$2:$O$7,5,0))</f>
        <v>0</v>
      </c>
      <c r="K4044" s="17">
        <f>INT(VLOOKUP(E4044,强化金币,2,1)*VLOOKUP(INDEX(装备!F:F,MATCH(属性!A4044,装备!A:A,0)),系数!$K$12:$M$15,3,0))</f>
        <v>160000</v>
      </c>
      <c r="L4044" s="17"/>
      <c r="M4044" s="17"/>
      <c r="N4044" s="17"/>
      <c r="O4044" s="17">
        <f>IF(E4044=1,"",VLOOKUP(E4044,系数!$S$2:$AB$12,MATCH(属性!C4044,评级,0),1))</f>
        <v>90</v>
      </c>
    </row>
    <row r="4045" spans="1:15" ht="17.25" thickBot="1" x14ac:dyDescent="0.4">
      <c r="A4045" s="17">
        <f t="shared" si="126"/>
        <v>7100034</v>
      </c>
      <c r="B4045" s="17" t="s">
        <v>94</v>
      </c>
      <c r="C4045" s="15">
        <f>INDEX(装备!G:G,MATCH(属性!A4045,装备!A:A,0))</f>
        <v>16</v>
      </c>
      <c r="D4045" s="15" t="str">
        <f>INDEX(装备!E:E,MATCH(属性!A4045,装备!A:A,0))</f>
        <v>trousers</v>
      </c>
      <c r="E4045" s="14">
        <v>83</v>
      </c>
      <c r="F4045" s="17">
        <f>INT((VLOOKUP($C4045,装备数值,2,0)+VLOOKUP($C4045,装备数值,5,0)*($E4045-1))*VLOOKUP($D4045,系数!$K$2:$O$7,2,0))</f>
        <v>5101</v>
      </c>
      <c r="G4045" s="17">
        <f>INT((VLOOKUP($C4045,装备数值,3,0)+VLOOKUP($C4045,装备数值,6,0)*($E4045-1))*VLOOKUP($D4045,系数!$K$2:$O$7,3,0))</f>
        <v>0</v>
      </c>
      <c r="H4045" s="17">
        <f t="shared" si="127"/>
        <v>0</v>
      </c>
      <c r="I4045" s="17">
        <f>INT((VLOOKUP($C4045,装备数值,4,0)+VLOOKUP($C4045,装备数值,7,0)*($E4045-1))*VLOOKUP($D4045,系数!$K$2:$O$7,4,0))</f>
        <v>0</v>
      </c>
      <c r="J4045" s="17">
        <f>INT((VLOOKUP($C4045,装备数值,4,0)+VLOOKUP($C4045,装备数值,7,0)*($E4045-1))*VLOOKUP($D4045,系数!$K$2:$O$7,5,0))</f>
        <v>0</v>
      </c>
      <c r="K4045" s="17">
        <f>INT(VLOOKUP(E4045,强化金币,2,1)*VLOOKUP(INDEX(装备!F:F,MATCH(属性!A4045,装备!A:A,0)),系数!$K$12:$M$15,3,0))</f>
        <v>180000</v>
      </c>
      <c r="L4045" s="17"/>
      <c r="M4045" s="17"/>
      <c r="N4045" s="17"/>
      <c r="O4045" s="17">
        <f>IF(E4045=1,"",VLOOKUP(E4045,系数!$S$2:$AB$12,MATCH(属性!C4045,评级,0),1))</f>
        <v>90</v>
      </c>
    </row>
    <row r="4046" spans="1:15" ht="17.25" thickBot="1" x14ac:dyDescent="0.4">
      <c r="A4046" s="17">
        <f t="shared" si="126"/>
        <v>7100034</v>
      </c>
      <c r="B4046" s="17" t="s">
        <v>94</v>
      </c>
      <c r="C4046" s="15">
        <f>INDEX(装备!G:G,MATCH(属性!A4046,装备!A:A,0))</f>
        <v>16</v>
      </c>
      <c r="D4046" s="15" t="str">
        <f>INDEX(装备!E:E,MATCH(属性!A4046,装备!A:A,0))</f>
        <v>trousers</v>
      </c>
      <c r="E4046" s="14">
        <v>84</v>
      </c>
      <c r="F4046" s="17">
        <f>INT((VLOOKUP($C4046,装备数值,2,0)+VLOOKUP($C4046,装备数值,5,0)*($E4046-1))*VLOOKUP($D4046,系数!$K$2:$O$7,2,0))</f>
        <v>5151</v>
      </c>
      <c r="G4046" s="17">
        <f>INT((VLOOKUP($C4046,装备数值,3,0)+VLOOKUP($C4046,装备数值,6,0)*($E4046-1))*VLOOKUP($D4046,系数!$K$2:$O$7,3,0))</f>
        <v>0</v>
      </c>
      <c r="H4046" s="17">
        <f t="shared" si="127"/>
        <v>0</v>
      </c>
      <c r="I4046" s="17">
        <f>INT((VLOOKUP($C4046,装备数值,4,0)+VLOOKUP($C4046,装备数值,7,0)*($E4046-1))*VLOOKUP($D4046,系数!$K$2:$O$7,4,0))</f>
        <v>0</v>
      </c>
      <c r="J4046" s="17">
        <f>INT((VLOOKUP($C4046,装备数值,4,0)+VLOOKUP($C4046,装备数值,7,0)*($E4046-1))*VLOOKUP($D4046,系数!$K$2:$O$7,5,0))</f>
        <v>0</v>
      </c>
      <c r="K4046" s="17">
        <f>INT(VLOOKUP(E4046,强化金币,2,1)*VLOOKUP(INDEX(装备!F:F,MATCH(属性!A4046,装备!A:A,0)),系数!$K$12:$M$15,3,0))</f>
        <v>200000</v>
      </c>
      <c r="L4046" s="17"/>
      <c r="M4046" s="17"/>
      <c r="N4046" s="17"/>
      <c r="O4046" s="17">
        <f>IF(E4046=1,"",VLOOKUP(E4046,系数!$S$2:$AB$12,MATCH(属性!C4046,评级,0),1))</f>
        <v>90</v>
      </c>
    </row>
    <row r="4047" spans="1:15" ht="17.25" thickBot="1" x14ac:dyDescent="0.4">
      <c r="A4047" s="17">
        <f t="shared" si="126"/>
        <v>7100034</v>
      </c>
      <c r="B4047" s="17" t="s">
        <v>94</v>
      </c>
      <c r="C4047" s="15">
        <f>INDEX(装备!G:G,MATCH(属性!A4047,装备!A:A,0))</f>
        <v>16</v>
      </c>
      <c r="D4047" s="15" t="str">
        <f>INDEX(装备!E:E,MATCH(属性!A4047,装备!A:A,0))</f>
        <v>trousers</v>
      </c>
      <c r="E4047" s="14">
        <v>85</v>
      </c>
      <c r="F4047" s="17">
        <f>INT((VLOOKUP($C4047,装备数值,2,0)+VLOOKUP($C4047,装备数值,5,0)*($E4047-1))*VLOOKUP($D4047,系数!$K$2:$O$7,2,0))</f>
        <v>5201</v>
      </c>
      <c r="G4047" s="17">
        <f>INT((VLOOKUP($C4047,装备数值,3,0)+VLOOKUP($C4047,装备数值,6,0)*($E4047-1))*VLOOKUP($D4047,系数!$K$2:$O$7,3,0))</f>
        <v>0</v>
      </c>
      <c r="H4047" s="17">
        <f t="shared" si="127"/>
        <v>0</v>
      </c>
      <c r="I4047" s="17">
        <f>INT((VLOOKUP($C4047,装备数值,4,0)+VLOOKUP($C4047,装备数值,7,0)*($E4047-1))*VLOOKUP($D4047,系数!$K$2:$O$7,4,0))</f>
        <v>0</v>
      </c>
      <c r="J4047" s="17">
        <f>INT((VLOOKUP($C4047,装备数值,4,0)+VLOOKUP($C4047,装备数值,7,0)*($E4047-1))*VLOOKUP($D4047,系数!$K$2:$O$7,5,0))</f>
        <v>0</v>
      </c>
      <c r="K4047" s="17">
        <f>INT(VLOOKUP(E4047,强化金币,2,1)*VLOOKUP(INDEX(装备!F:F,MATCH(属性!A4047,装备!A:A,0)),系数!$K$12:$M$15,3,0))</f>
        <v>250000</v>
      </c>
      <c r="L4047" s="17"/>
      <c r="M4047" s="17"/>
      <c r="N4047" s="17"/>
      <c r="O4047" s="17">
        <f>IF(E4047=1,"",VLOOKUP(E4047,系数!$S$2:$AB$12,MATCH(属性!C4047,评级,0),1))</f>
        <v>90</v>
      </c>
    </row>
    <row r="4048" spans="1:15" ht="17.25" thickBot="1" x14ac:dyDescent="0.4">
      <c r="A4048" s="17">
        <f t="shared" si="126"/>
        <v>7100034</v>
      </c>
      <c r="B4048" s="17" t="s">
        <v>94</v>
      </c>
      <c r="C4048" s="15">
        <f>INDEX(装备!G:G,MATCH(属性!A4048,装备!A:A,0))</f>
        <v>16</v>
      </c>
      <c r="D4048" s="15" t="str">
        <f>INDEX(装备!E:E,MATCH(属性!A4048,装备!A:A,0))</f>
        <v>trousers</v>
      </c>
      <c r="E4048" s="14">
        <v>86</v>
      </c>
      <c r="F4048" s="17">
        <f>INT((VLOOKUP($C4048,装备数值,2,0)+VLOOKUP($C4048,装备数值,5,0)*($E4048-1))*VLOOKUP($D4048,系数!$K$2:$O$7,2,0))</f>
        <v>5251</v>
      </c>
      <c r="G4048" s="17">
        <f>INT((VLOOKUP($C4048,装备数值,3,0)+VLOOKUP($C4048,装备数值,6,0)*($E4048-1))*VLOOKUP($D4048,系数!$K$2:$O$7,3,0))</f>
        <v>0</v>
      </c>
      <c r="H4048" s="17">
        <f t="shared" si="127"/>
        <v>0</v>
      </c>
      <c r="I4048" s="17">
        <f>INT((VLOOKUP($C4048,装备数值,4,0)+VLOOKUP($C4048,装备数值,7,0)*($E4048-1))*VLOOKUP($D4048,系数!$K$2:$O$7,4,0))</f>
        <v>0</v>
      </c>
      <c r="J4048" s="17">
        <f>INT((VLOOKUP($C4048,装备数值,4,0)+VLOOKUP($C4048,装备数值,7,0)*($E4048-1))*VLOOKUP($D4048,系数!$K$2:$O$7,5,0))</f>
        <v>0</v>
      </c>
      <c r="K4048" s="17">
        <f>INT(VLOOKUP(E4048,强化金币,2,1)*VLOOKUP(INDEX(装备!F:F,MATCH(属性!A4048,装备!A:A,0)),系数!$K$12:$M$15,3,0))</f>
        <v>300000</v>
      </c>
      <c r="L4048" s="17"/>
      <c r="M4048" s="17"/>
      <c r="N4048" s="17"/>
      <c r="O4048" s="17">
        <f>IF(E4048=1,"",VLOOKUP(E4048,系数!$S$2:$AB$12,MATCH(属性!C4048,评级,0),1))</f>
        <v>90</v>
      </c>
    </row>
    <row r="4049" spans="1:15" ht="17.25" thickBot="1" x14ac:dyDescent="0.4">
      <c r="A4049" s="17">
        <f t="shared" si="126"/>
        <v>7100034</v>
      </c>
      <c r="B4049" s="17" t="s">
        <v>94</v>
      </c>
      <c r="C4049" s="15">
        <f>INDEX(装备!G:G,MATCH(属性!A4049,装备!A:A,0))</f>
        <v>16</v>
      </c>
      <c r="D4049" s="15" t="str">
        <f>INDEX(装备!E:E,MATCH(属性!A4049,装备!A:A,0))</f>
        <v>trousers</v>
      </c>
      <c r="E4049" s="14">
        <v>87</v>
      </c>
      <c r="F4049" s="17">
        <f>INT((VLOOKUP($C4049,装备数值,2,0)+VLOOKUP($C4049,装备数值,5,0)*($E4049-1))*VLOOKUP($D4049,系数!$K$2:$O$7,2,0))</f>
        <v>5301</v>
      </c>
      <c r="G4049" s="17">
        <f>INT((VLOOKUP($C4049,装备数值,3,0)+VLOOKUP($C4049,装备数值,6,0)*($E4049-1))*VLOOKUP($D4049,系数!$K$2:$O$7,3,0))</f>
        <v>0</v>
      </c>
      <c r="H4049" s="17">
        <f t="shared" si="127"/>
        <v>0</v>
      </c>
      <c r="I4049" s="17">
        <f>INT((VLOOKUP($C4049,装备数值,4,0)+VLOOKUP($C4049,装备数值,7,0)*($E4049-1))*VLOOKUP($D4049,系数!$K$2:$O$7,4,0))</f>
        <v>0</v>
      </c>
      <c r="J4049" s="17">
        <f>INT((VLOOKUP($C4049,装备数值,4,0)+VLOOKUP($C4049,装备数值,7,0)*($E4049-1))*VLOOKUP($D4049,系数!$K$2:$O$7,5,0))</f>
        <v>0</v>
      </c>
      <c r="K4049" s="17">
        <f>INT(VLOOKUP(E4049,强化金币,2,1)*VLOOKUP(INDEX(装备!F:F,MATCH(属性!A4049,装备!A:A,0)),系数!$K$12:$M$15,3,0))</f>
        <v>350000</v>
      </c>
      <c r="L4049" s="17"/>
      <c r="M4049" s="17"/>
      <c r="N4049" s="17"/>
      <c r="O4049" s="17">
        <f>IF(E4049=1,"",VLOOKUP(E4049,系数!$S$2:$AB$12,MATCH(属性!C4049,评级,0),1))</f>
        <v>90</v>
      </c>
    </row>
    <row r="4050" spans="1:15" ht="17.25" thickBot="1" x14ac:dyDescent="0.4">
      <c r="A4050" s="17">
        <f t="shared" si="126"/>
        <v>7100034</v>
      </c>
      <c r="B4050" s="17" t="s">
        <v>94</v>
      </c>
      <c r="C4050" s="15">
        <f>INDEX(装备!G:G,MATCH(属性!A4050,装备!A:A,0))</f>
        <v>16</v>
      </c>
      <c r="D4050" s="15" t="str">
        <f>INDEX(装备!E:E,MATCH(属性!A4050,装备!A:A,0))</f>
        <v>trousers</v>
      </c>
      <c r="E4050" s="14">
        <v>88</v>
      </c>
      <c r="F4050" s="17">
        <f>INT((VLOOKUP($C4050,装备数值,2,0)+VLOOKUP($C4050,装备数值,5,0)*($E4050-1))*VLOOKUP($D4050,系数!$K$2:$O$7,2,0))</f>
        <v>5351</v>
      </c>
      <c r="G4050" s="17">
        <f>INT((VLOOKUP($C4050,装备数值,3,0)+VLOOKUP($C4050,装备数值,6,0)*($E4050-1))*VLOOKUP($D4050,系数!$K$2:$O$7,3,0))</f>
        <v>0</v>
      </c>
      <c r="H4050" s="17">
        <f t="shared" si="127"/>
        <v>0</v>
      </c>
      <c r="I4050" s="17">
        <f>INT((VLOOKUP($C4050,装备数值,4,0)+VLOOKUP($C4050,装备数值,7,0)*($E4050-1))*VLOOKUP($D4050,系数!$K$2:$O$7,4,0))</f>
        <v>0</v>
      </c>
      <c r="J4050" s="17">
        <f>INT((VLOOKUP($C4050,装备数值,4,0)+VLOOKUP($C4050,装备数值,7,0)*($E4050-1))*VLOOKUP($D4050,系数!$K$2:$O$7,5,0))</f>
        <v>0</v>
      </c>
      <c r="K4050" s="17">
        <f>INT(VLOOKUP(E4050,强化金币,2,1)*VLOOKUP(INDEX(装备!F:F,MATCH(属性!A4050,装备!A:A,0)),系数!$K$12:$M$15,3,0))</f>
        <v>400000</v>
      </c>
      <c r="L4050" s="17"/>
      <c r="M4050" s="17"/>
      <c r="N4050" s="17"/>
      <c r="O4050" s="17">
        <f>IF(E4050=1,"",VLOOKUP(E4050,系数!$S$2:$AB$12,MATCH(属性!C4050,评级,0),1))</f>
        <v>90</v>
      </c>
    </row>
    <row r="4051" spans="1:15" ht="17.25" thickBot="1" x14ac:dyDescent="0.4">
      <c r="A4051" s="17">
        <f t="shared" si="126"/>
        <v>7100034</v>
      </c>
      <c r="B4051" s="17" t="s">
        <v>94</v>
      </c>
      <c r="C4051" s="15">
        <f>INDEX(装备!G:G,MATCH(属性!A4051,装备!A:A,0))</f>
        <v>16</v>
      </c>
      <c r="D4051" s="15" t="str">
        <f>INDEX(装备!E:E,MATCH(属性!A4051,装备!A:A,0))</f>
        <v>trousers</v>
      </c>
      <c r="E4051" s="14">
        <v>89</v>
      </c>
      <c r="F4051" s="17">
        <f>INT((VLOOKUP($C4051,装备数值,2,0)+VLOOKUP($C4051,装备数值,5,0)*($E4051-1))*VLOOKUP($D4051,系数!$K$2:$O$7,2,0))</f>
        <v>5401</v>
      </c>
      <c r="G4051" s="17">
        <f>INT((VLOOKUP($C4051,装备数值,3,0)+VLOOKUP($C4051,装备数值,6,0)*($E4051-1))*VLOOKUP($D4051,系数!$K$2:$O$7,3,0))</f>
        <v>0</v>
      </c>
      <c r="H4051" s="17">
        <f t="shared" si="127"/>
        <v>0</v>
      </c>
      <c r="I4051" s="17">
        <f>INT((VLOOKUP($C4051,装备数值,4,0)+VLOOKUP($C4051,装备数值,7,0)*($E4051-1))*VLOOKUP($D4051,系数!$K$2:$O$7,4,0))</f>
        <v>0</v>
      </c>
      <c r="J4051" s="17">
        <f>INT((VLOOKUP($C4051,装备数值,4,0)+VLOOKUP($C4051,装备数值,7,0)*($E4051-1))*VLOOKUP($D4051,系数!$K$2:$O$7,5,0))</f>
        <v>0</v>
      </c>
      <c r="K4051" s="17">
        <f>INT(VLOOKUP(E4051,强化金币,2,1)*VLOOKUP(INDEX(装备!F:F,MATCH(属性!A4051,装备!A:A,0)),系数!$K$12:$M$15,3,0))</f>
        <v>450000</v>
      </c>
      <c r="L4051" s="17"/>
      <c r="M4051" s="17"/>
      <c r="N4051" s="17"/>
      <c r="O4051" s="17">
        <f>IF(E4051=1,"",VLOOKUP(E4051,系数!$S$2:$AB$12,MATCH(属性!C4051,评级,0),1))</f>
        <v>90</v>
      </c>
    </row>
    <row r="4052" spans="1:15" ht="17.25" thickBot="1" x14ac:dyDescent="0.4">
      <c r="A4052" s="17">
        <f t="shared" si="126"/>
        <v>7100034</v>
      </c>
      <c r="B4052" s="17" t="s">
        <v>94</v>
      </c>
      <c r="C4052" s="15">
        <f>INDEX(装备!G:G,MATCH(属性!A4052,装备!A:A,0))</f>
        <v>16</v>
      </c>
      <c r="D4052" s="15" t="str">
        <f>INDEX(装备!E:E,MATCH(属性!A4052,装备!A:A,0))</f>
        <v>trousers</v>
      </c>
      <c r="E4052" s="14">
        <v>90</v>
      </c>
      <c r="F4052" s="17">
        <f>INT((VLOOKUP($C4052,装备数值,2,0)+VLOOKUP($C4052,装备数值,5,0)*($E4052-1))*VLOOKUP($D4052,系数!$K$2:$O$7,2,0))</f>
        <v>5451</v>
      </c>
      <c r="G4052" s="17">
        <f>INT((VLOOKUP($C4052,装备数值,3,0)+VLOOKUP($C4052,装备数值,6,0)*($E4052-1))*VLOOKUP($D4052,系数!$K$2:$O$7,3,0))</f>
        <v>0</v>
      </c>
      <c r="H4052" s="17">
        <f t="shared" si="127"/>
        <v>0</v>
      </c>
      <c r="I4052" s="17">
        <f>INT((VLOOKUP($C4052,装备数值,4,0)+VLOOKUP($C4052,装备数值,7,0)*($E4052-1))*VLOOKUP($D4052,系数!$K$2:$O$7,4,0))</f>
        <v>0</v>
      </c>
      <c r="J4052" s="17">
        <f>INT((VLOOKUP($C4052,装备数值,4,0)+VLOOKUP($C4052,装备数值,7,0)*($E4052-1))*VLOOKUP($D4052,系数!$K$2:$O$7,5,0))</f>
        <v>0</v>
      </c>
      <c r="K4052" s="17">
        <f>INT(VLOOKUP(E4052,强化金币,2,1)*VLOOKUP(INDEX(装备!F:F,MATCH(属性!A4052,装备!A:A,0)),系数!$K$12:$M$15,3,0))</f>
        <v>450000</v>
      </c>
      <c r="L4052" s="17"/>
      <c r="M4052" s="17"/>
      <c r="N4052" s="17"/>
      <c r="O4052" s="17">
        <f>IF(E4052=1,"",VLOOKUP(E4052,系数!$S$2:$AB$12,MATCH(属性!C4052,评级,0),1))</f>
        <v>100</v>
      </c>
    </row>
    <row r="4053" spans="1:15" ht="17.25" thickBot="1" x14ac:dyDescent="0.4">
      <c r="A4053" s="17">
        <f t="shared" si="126"/>
        <v>7100034</v>
      </c>
      <c r="B4053" s="17" t="s">
        <v>94</v>
      </c>
      <c r="C4053" s="15">
        <f>INDEX(装备!G:G,MATCH(属性!A4053,装备!A:A,0))</f>
        <v>16</v>
      </c>
      <c r="D4053" s="15" t="str">
        <f>INDEX(装备!E:E,MATCH(属性!A4053,装备!A:A,0))</f>
        <v>trousers</v>
      </c>
      <c r="E4053" s="14">
        <v>91</v>
      </c>
      <c r="F4053" s="17">
        <f>INT((VLOOKUP($C4053,装备数值,2,0)+VLOOKUP($C4053,装备数值,5,0)*($E4053-1))*VLOOKUP($D4053,系数!$K$2:$O$7,2,0))</f>
        <v>5501</v>
      </c>
      <c r="G4053" s="17">
        <f>INT((VLOOKUP($C4053,装备数值,3,0)+VLOOKUP($C4053,装备数值,6,0)*($E4053-1))*VLOOKUP($D4053,系数!$K$2:$O$7,3,0))</f>
        <v>0</v>
      </c>
      <c r="H4053" s="17">
        <f t="shared" si="127"/>
        <v>0</v>
      </c>
      <c r="I4053" s="17">
        <f>INT((VLOOKUP($C4053,装备数值,4,0)+VLOOKUP($C4053,装备数值,7,0)*($E4053-1))*VLOOKUP($D4053,系数!$K$2:$O$7,4,0))</f>
        <v>0</v>
      </c>
      <c r="J4053" s="17">
        <f>INT((VLOOKUP($C4053,装备数值,4,0)+VLOOKUP($C4053,装备数值,7,0)*($E4053-1))*VLOOKUP($D4053,系数!$K$2:$O$7,5,0))</f>
        <v>0</v>
      </c>
      <c r="K4053" s="17">
        <f>INT(VLOOKUP(E4053,强化金币,2,1)*VLOOKUP(INDEX(装备!F:F,MATCH(属性!A4053,装备!A:A,0)),系数!$K$12:$M$15,3,0))</f>
        <v>450000</v>
      </c>
      <c r="L4053" s="17"/>
      <c r="M4053" s="17"/>
      <c r="N4053" s="17"/>
      <c r="O4053" s="17">
        <f>IF(E4053=1,"",VLOOKUP(E4053,系数!$S$2:$AB$12,MATCH(属性!C4053,评级,0),1))</f>
        <v>100</v>
      </c>
    </row>
    <row r="4054" spans="1:15" ht="17.25" thickBot="1" x14ac:dyDescent="0.4">
      <c r="A4054" s="17">
        <f t="shared" si="126"/>
        <v>7100034</v>
      </c>
      <c r="B4054" s="17" t="s">
        <v>94</v>
      </c>
      <c r="C4054" s="15">
        <f>INDEX(装备!G:G,MATCH(属性!A4054,装备!A:A,0))</f>
        <v>16</v>
      </c>
      <c r="D4054" s="15" t="str">
        <f>INDEX(装备!E:E,MATCH(属性!A4054,装备!A:A,0))</f>
        <v>trousers</v>
      </c>
      <c r="E4054" s="14">
        <v>92</v>
      </c>
      <c r="F4054" s="17">
        <f>INT((VLOOKUP($C4054,装备数值,2,0)+VLOOKUP($C4054,装备数值,5,0)*($E4054-1))*VLOOKUP($D4054,系数!$K$2:$O$7,2,0))</f>
        <v>5551</v>
      </c>
      <c r="G4054" s="17">
        <f>INT((VLOOKUP($C4054,装备数值,3,0)+VLOOKUP($C4054,装备数值,6,0)*($E4054-1))*VLOOKUP($D4054,系数!$K$2:$O$7,3,0))</f>
        <v>0</v>
      </c>
      <c r="H4054" s="17">
        <f t="shared" si="127"/>
        <v>0</v>
      </c>
      <c r="I4054" s="17">
        <f>INT((VLOOKUP($C4054,装备数值,4,0)+VLOOKUP($C4054,装备数值,7,0)*($E4054-1))*VLOOKUP($D4054,系数!$K$2:$O$7,4,0))</f>
        <v>0</v>
      </c>
      <c r="J4054" s="17">
        <f>INT((VLOOKUP($C4054,装备数值,4,0)+VLOOKUP($C4054,装备数值,7,0)*($E4054-1))*VLOOKUP($D4054,系数!$K$2:$O$7,5,0))</f>
        <v>0</v>
      </c>
      <c r="K4054" s="17">
        <f>INT(VLOOKUP(E4054,强化金币,2,1)*VLOOKUP(INDEX(装备!F:F,MATCH(属性!A4054,装备!A:A,0)),系数!$K$12:$M$15,3,0))</f>
        <v>450000</v>
      </c>
      <c r="L4054" s="17"/>
      <c r="M4054" s="17"/>
      <c r="N4054" s="17"/>
      <c r="O4054" s="17">
        <f>IF(E4054=1,"",VLOOKUP(E4054,系数!$S$2:$AB$12,MATCH(属性!C4054,评级,0),1))</f>
        <v>100</v>
      </c>
    </row>
    <row r="4055" spans="1:15" ht="17.25" thickBot="1" x14ac:dyDescent="0.4">
      <c r="A4055" s="17">
        <f t="shared" si="126"/>
        <v>7100034</v>
      </c>
      <c r="B4055" s="17" t="s">
        <v>94</v>
      </c>
      <c r="C4055" s="15">
        <f>INDEX(装备!G:G,MATCH(属性!A4055,装备!A:A,0))</f>
        <v>16</v>
      </c>
      <c r="D4055" s="15" t="str">
        <f>INDEX(装备!E:E,MATCH(属性!A4055,装备!A:A,0))</f>
        <v>trousers</v>
      </c>
      <c r="E4055" s="14">
        <v>93</v>
      </c>
      <c r="F4055" s="17">
        <f>INT((VLOOKUP($C4055,装备数值,2,0)+VLOOKUP($C4055,装备数值,5,0)*($E4055-1))*VLOOKUP($D4055,系数!$K$2:$O$7,2,0))</f>
        <v>5601</v>
      </c>
      <c r="G4055" s="17">
        <f>INT((VLOOKUP($C4055,装备数值,3,0)+VLOOKUP($C4055,装备数值,6,0)*($E4055-1))*VLOOKUP($D4055,系数!$K$2:$O$7,3,0))</f>
        <v>0</v>
      </c>
      <c r="H4055" s="17">
        <f t="shared" si="127"/>
        <v>0</v>
      </c>
      <c r="I4055" s="17">
        <f>INT((VLOOKUP($C4055,装备数值,4,0)+VLOOKUP($C4055,装备数值,7,0)*($E4055-1))*VLOOKUP($D4055,系数!$K$2:$O$7,4,0))</f>
        <v>0</v>
      </c>
      <c r="J4055" s="17">
        <f>INT((VLOOKUP($C4055,装备数值,4,0)+VLOOKUP($C4055,装备数值,7,0)*($E4055-1))*VLOOKUP($D4055,系数!$K$2:$O$7,5,0))</f>
        <v>0</v>
      </c>
      <c r="K4055" s="17">
        <f>INT(VLOOKUP(E4055,强化金币,2,1)*VLOOKUP(INDEX(装备!F:F,MATCH(属性!A4055,装备!A:A,0)),系数!$K$12:$M$15,3,0))</f>
        <v>450000</v>
      </c>
      <c r="L4055" s="17"/>
      <c r="M4055" s="17"/>
      <c r="N4055" s="17"/>
      <c r="O4055" s="17">
        <f>IF(E4055=1,"",VLOOKUP(E4055,系数!$S$2:$AB$12,MATCH(属性!C4055,评级,0),1))</f>
        <v>100</v>
      </c>
    </row>
    <row r="4056" spans="1:15" ht="17.25" thickBot="1" x14ac:dyDescent="0.4">
      <c r="A4056" s="17">
        <f t="shared" si="126"/>
        <v>7100034</v>
      </c>
      <c r="B4056" s="17" t="s">
        <v>94</v>
      </c>
      <c r="C4056" s="15">
        <f>INDEX(装备!G:G,MATCH(属性!A4056,装备!A:A,0))</f>
        <v>16</v>
      </c>
      <c r="D4056" s="15" t="str">
        <f>INDEX(装备!E:E,MATCH(属性!A4056,装备!A:A,0))</f>
        <v>trousers</v>
      </c>
      <c r="E4056" s="14">
        <v>94</v>
      </c>
      <c r="F4056" s="17">
        <f>INT((VLOOKUP($C4056,装备数值,2,0)+VLOOKUP($C4056,装备数值,5,0)*($E4056-1))*VLOOKUP($D4056,系数!$K$2:$O$7,2,0))</f>
        <v>5651</v>
      </c>
      <c r="G4056" s="17">
        <f>INT((VLOOKUP($C4056,装备数值,3,0)+VLOOKUP($C4056,装备数值,6,0)*($E4056-1))*VLOOKUP($D4056,系数!$K$2:$O$7,3,0))</f>
        <v>0</v>
      </c>
      <c r="H4056" s="17">
        <f t="shared" si="127"/>
        <v>0</v>
      </c>
      <c r="I4056" s="17">
        <f>INT((VLOOKUP($C4056,装备数值,4,0)+VLOOKUP($C4056,装备数值,7,0)*($E4056-1))*VLOOKUP($D4056,系数!$K$2:$O$7,4,0))</f>
        <v>0</v>
      </c>
      <c r="J4056" s="17">
        <f>INT((VLOOKUP($C4056,装备数值,4,0)+VLOOKUP($C4056,装备数值,7,0)*($E4056-1))*VLOOKUP($D4056,系数!$K$2:$O$7,5,0))</f>
        <v>0</v>
      </c>
      <c r="K4056" s="17">
        <f>INT(VLOOKUP(E4056,强化金币,2,1)*VLOOKUP(INDEX(装备!F:F,MATCH(属性!A4056,装备!A:A,0)),系数!$K$12:$M$15,3,0))</f>
        <v>450000</v>
      </c>
      <c r="L4056" s="17"/>
      <c r="M4056" s="17"/>
      <c r="N4056" s="17"/>
      <c r="O4056" s="17">
        <f>IF(E4056=1,"",VLOOKUP(E4056,系数!$S$2:$AB$12,MATCH(属性!C4056,评级,0),1))</f>
        <v>100</v>
      </c>
    </row>
    <row r="4057" spans="1:15" ht="17.25" thickBot="1" x14ac:dyDescent="0.4">
      <c r="A4057" s="17">
        <f t="shared" si="126"/>
        <v>7100034</v>
      </c>
      <c r="B4057" s="17" t="s">
        <v>94</v>
      </c>
      <c r="C4057" s="15">
        <f>INDEX(装备!G:G,MATCH(属性!A4057,装备!A:A,0))</f>
        <v>16</v>
      </c>
      <c r="D4057" s="15" t="str">
        <f>INDEX(装备!E:E,MATCH(属性!A4057,装备!A:A,0))</f>
        <v>trousers</v>
      </c>
      <c r="E4057" s="14">
        <v>95</v>
      </c>
      <c r="F4057" s="17">
        <f>INT((VLOOKUP($C4057,装备数值,2,0)+VLOOKUP($C4057,装备数值,5,0)*($E4057-1))*VLOOKUP($D4057,系数!$K$2:$O$7,2,0))</f>
        <v>5701</v>
      </c>
      <c r="G4057" s="17">
        <f>INT((VLOOKUP($C4057,装备数值,3,0)+VLOOKUP($C4057,装备数值,6,0)*($E4057-1))*VLOOKUP($D4057,系数!$K$2:$O$7,3,0))</f>
        <v>0</v>
      </c>
      <c r="H4057" s="17">
        <f t="shared" si="127"/>
        <v>0</v>
      </c>
      <c r="I4057" s="17">
        <f>INT((VLOOKUP($C4057,装备数值,4,0)+VLOOKUP($C4057,装备数值,7,0)*($E4057-1))*VLOOKUP($D4057,系数!$K$2:$O$7,4,0))</f>
        <v>0</v>
      </c>
      <c r="J4057" s="17">
        <f>INT((VLOOKUP($C4057,装备数值,4,0)+VLOOKUP($C4057,装备数值,7,0)*($E4057-1))*VLOOKUP($D4057,系数!$K$2:$O$7,5,0))</f>
        <v>0</v>
      </c>
      <c r="K4057" s="17">
        <f>INT(VLOOKUP(E4057,强化金币,2,1)*VLOOKUP(INDEX(装备!F:F,MATCH(属性!A4057,装备!A:A,0)),系数!$K$12:$M$15,3,0))</f>
        <v>450000</v>
      </c>
      <c r="L4057" s="17"/>
      <c r="M4057" s="17"/>
      <c r="N4057" s="17"/>
      <c r="O4057" s="17">
        <f>IF(E4057=1,"",VLOOKUP(E4057,系数!$S$2:$AB$12,MATCH(属性!C4057,评级,0),1))</f>
        <v>100</v>
      </c>
    </row>
    <row r="4058" spans="1:15" ht="17.25" thickBot="1" x14ac:dyDescent="0.4">
      <c r="A4058" s="17">
        <f t="shared" si="126"/>
        <v>7100034</v>
      </c>
      <c r="B4058" s="17" t="s">
        <v>94</v>
      </c>
      <c r="C4058" s="15">
        <f>INDEX(装备!G:G,MATCH(属性!A4058,装备!A:A,0))</f>
        <v>16</v>
      </c>
      <c r="D4058" s="15" t="str">
        <f>INDEX(装备!E:E,MATCH(属性!A4058,装备!A:A,0))</f>
        <v>trousers</v>
      </c>
      <c r="E4058" s="14">
        <v>96</v>
      </c>
      <c r="F4058" s="17">
        <f>INT((VLOOKUP($C4058,装备数值,2,0)+VLOOKUP($C4058,装备数值,5,0)*($E4058-1))*VLOOKUP($D4058,系数!$K$2:$O$7,2,0))</f>
        <v>5751</v>
      </c>
      <c r="G4058" s="17">
        <f>INT((VLOOKUP($C4058,装备数值,3,0)+VLOOKUP($C4058,装备数值,6,0)*($E4058-1))*VLOOKUP($D4058,系数!$K$2:$O$7,3,0))</f>
        <v>0</v>
      </c>
      <c r="H4058" s="17">
        <f t="shared" si="127"/>
        <v>0</v>
      </c>
      <c r="I4058" s="17">
        <f>INT((VLOOKUP($C4058,装备数值,4,0)+VLOOKUP($C4058,装备数值,7,0)*($E4058-1))*VLOOKUP($D4058,系数!$K$2:$O$7,4,0))</f>
        <v>0</v>
      </c>
      <c r="J4058" s="17">
        <f>INT((VLOOKUP($C4058,装备数值,4,0)+VLOOKUP($C4058,装备数值,7,0)*($E4058-1))*VLOOKUP($D4058,系数!$K$2:$O$7,5,0))</f>
        <v>0</v>
      </c>
      <c r="K4058" s="17">
        <f>INT(VLOOKUP(E4058,强化金币,2,1)*VLOOKUP(INDEX(装备!F:F,MATCH(属性!A4058,装备!A:A,0)),系数!$K$12:$M$15,3,0))</f>
        <v>450000</v>
      </c>
      <c r="L4058" s="17"/>
      <c r="M4058" s="17"/>
      <c r="N4058" s="17"/>
      <c r="O4058" s="17">
        <f>IF(E4058=1,"",VLOOKUP(E4058,系数!$S$2:$AB$12,MATCH(属性!C4058,评级,0),1))</f>
        <v>100</v>
      </c>
    </row>
    <row r="4059" spans="1:15" ht="17.25" thickBot="1" x14ac:dyDescent="0.4">
      <c r="A4059" s="17">
        <f t="shared" si="126"/>
        <v>7100034</v>
      </c>
      <c r="B4059" s="17" t="s">
        <v>94</v>
      </c>
      <c r="C4059" s="15">
        <f>INDEX(装备!G:G,MATCH(属性!A4059,装备!A:A,0))</f>
        <v>16</v>
      </c>
      <c r="D4059" s="15" t="str">
        <f>INDEX(装备!E:E,MATCH(属性!A4059,装备!A:A,0))</f>
        <v>trousers</v>
      </c>
      <c r="E4059" s="14">
        <v>97</v>
      </c>
      <c r="F4059" s="17">
        <f>INT((VLOOKUP($C4059,装备数值,2,0)+VLOOKUP($C4059,装备数值,5,0)*($E4059-1))*VLOOKUP($D4059,系数!$K$2:$O$7,2,0))</f>
        <v>5801</v>
      </c>
      <c r="G4059" s="17">
        <f>INT((VLOOKUP($C4059,装备数值,3,0)+VLOOKUP($C4059,装备数值,6,0)*($E4059-1))*VLOOKUP($D4059,系数!$K$2:$O$7,3,0))</f>
        <v>0</v>
      </c>
      <c r="H4059" s="17">
        <f t="shared" si="127"/>
        <v>0</v>
      </c>
      <c r="I4059" s="17">
        <f>INT((VLOOKUP($C4059,装备数值,4,0)+VLOOKUP($C4059,装备数值,7,0)*($E4059-1))*VLOOKUP($D4059,系数!$K$2:$O$7,4,0))</f>
        <v>0</v>
      </c>
      <c r="J4059" s="17">
        <f>INT((VLOOKUP($C4059,装备数值,4,0)+VLOOKUP($C4059,装备数值,7,0)*($E4059-1))*VLOOKUP($D4059,系数!$K$2:$O$7,5,0))</f>
        <v>0</v>
      </c>
      <c r="K4059" s="17">
        <f>INT(VLOOKUP(E4059,强化金币,2,1)*VLOOKUP(INDEX(装备!F:F,MATCH(属性!A4059,装备!A:A,0)),系数!$K$12:$M$15,3,0))</f>
        <v>450000</v>
      </c>
      <c r="L4059" s="17"/>
      <c r="M4059" s="17"/>
      <c r="N4059" s="17"/>
      <c r="O4059" s="17">
        <f>IF(E4059=1,"",VLOOKUP(E4059,系数!$S$2:$AB$12,MATCH(属性!C4059,评级,0),1))</f>
        <v>100</v>
      </c>
    </row>
    <row r="4060" spans="1:15" ht="17.25" thickBot="1" x14ac:dyDescent="0.4">
      <c r="A4060" s="17">
        <f t="shared" si="126"/>
        <v>7100034</v>
      </c>
      <c r="B4060" s="17" t="s">
        <v>94</v>
      </c>
      <c r="C4060" s="15">
        <f>INDEX(装备!G:G,MATCH(属性!A4060,装备!A:A,0))</f>
        <v>16</v>
      </c>
      <c r="D4060" s="15" t="str">
        <f>INDEX(装备!E:E,MATCH(属性!A4060,装备!A:A,0))</f>
        <v>trousers</v>
      </c>
      <c r="E4060" s="14">
        <v>98</v>
      </c>
      <c r="F4060" s="17">
        <f>INT((VLOOKUP($C4060,装备数值,2,0)+VLOOKUP($C4060,装备数值,5,0)*($E4060-1))*VLOOKUP($D4060,系数!$K$2:$O$7,2,0))</f>
        <v>5851</v>
      </c>
      <c r="G4060" s="17">
        <f>INT((VLOOKUP($C4060,装备数值,3,0)+VLOOKUP($C4060,装备数值,6,0)*($E4060-1))*VLOOKUP($D4060,系数!$K$2:$O$7,3,0))</f>
        <v>0</v>
      </c>
      <c r="H4060" s="17">
        <f t="shared" si="127"/>
        <v>0</v>
      </c>
      <c r="I4060" s="17">
        <f>INT((VLOOKUP($C4060,装备数值,4,0)+VLOOKUP($C4060,装备数值,7,0)*($E4060-1))*VLOOKUP($D4060,系数!$K$2:$O$7,4,0))</f>
        <v>0</v>
      </c>
      <c r="J4060" s="17">
        <f>INT((VLOOKUP($C4060,装备数值,4,0)+VLOOKUP($C4060,装备数值,7,0)*($E4060-1))*VLOOKUP($D4060,系数!$K$2:$O$7,5,0))</f>
        <v>0</v>
      </c>
      <c r="K4060" s="17">
        <f>INT(VLOOKUP(E4060,强化金币,2,1)*VLOOKUP(INDEX(装备!F:F,MATCH(属性!A4060,装备!A:A,0)),系数!$K$12:$M$15,3,0))</f>
        <v>450000</v>
      </c>
      <c r="L4060" s="17"/>
      <c r="M4060" s="17"/>
      <c r="N4060" s="17"/>
      <c r="O4060" s="17">
        <f>IF(E4060=1,"",VLOOKUP(E4060,系数!$S$2:$AB$12,MATCH(属性!C4060,评级,0),1))</f>
        <v>100</v>
      </c>
    </row>
    <row r="4061" spans="1:15" ht="17.25" thickBot="1" x14ac:dyDescent="0.4">
      <c r="A4061" s="17">
        <f t="shared" si="126"/>
        <v>7100034</v>
      </c>
      <c r="B4061" s="17" t="s">
        <v>94</v>
      </c>
      <c r="C4061" s="15">
        <f>INDEX(装备!G:G,MATCH(属性!A4061,装备!A:A,0))</f>
        <v>16</v>
      </c>
      <c r="D4061" s="15" t="str">
        <f>INDEX(装备!E:E,MATCH(属性!A4061,装备!A:A,0))</f>
        <v>trousers</v>
      </c>
      <c r="E4061" s="14">
        <v>99</v>
      </c>
      <c r="F4061" s="17">
        <f>INT((VLOOKUP($C4061,装备数值,2,0)+VLOOKUP($C4061,装备数值,5,0)*($E4061-1))*VLOOKUP($D4061,系数!$K$2:$O$7,2,0))</f>
        <v>5901</v>
      </c>
      <c r="G4061" s="17">
        <f>INT((VLOOKUP($C4061,装备数值,3,0)+VLOOKUP($C4061,装备数值,6,0)*($E4061-1))*VLOOKUP($D4061,系数!$K$2:$O$7,3,0))</f>
        <v>0</v>
      </c>
      <c r="H4061" s="17">
        <f t="shared" si="127"/>
        <v>0</v>
      </c>
      <c r="I4061" s="17">
        <f>INT((VLOOKUP($C4061,装备数值,4,0)+VLOOKUP($C4061,装备数值,7,0)*($E4061-1))*VLOOKUP($D4061,系数!$K$2:$O$7,4,0))</f>
        <v>0</v>
      </c>
      <c r="J4061" s="17">
        <f>INT((VLOOKUP($C4061,装备数值,4,0)+VLOOKUP($C4061,装备数值,7,0)*($E4061-1))*VLOOKUP($D4061,系数!$K$2:$O$7,5,0))</f>
        <v>0</v>
      </c>
      <c r="K4061" s="17">
        <f>INT(VLOOKUP(E4061,强化金币,2,1)*VLOOKUP(INDEX(装备!F:F,MATCH(属性!A4061,装备!A:A,0)),系数!$K$12:$M$15,3,0))</f>
        <v>450000</v>
      </c>
      <c r="L4061" s="17"/>
      <c r="M4061" s="17"/>
      <c r="N4061" s="17"/>
      <c r="O4061" s="17">
        <f>IF(E4061=1,"",VLOOKUP(E4061,系数!$S$2:$AB$12,MATCH(属性!C4061,评级,0),1))</f>
        <v>100</v>
      </c>
    </row>
    <row r="4062" spans="1:15" ht="17.25" thickBot="1" x14ac:dyDescent="0.4">
      <c r="A4062" s="17">
        <f t="shared" si="126"/>
        <v>7100034</v>
      </c>
      <c r="B4062" s="17" t="s">
        <v>94</v>
      </c>
      <c r="C4062" s="15">
        <f>INDEX(装备!G:G,MATCH(属性!A4062,装备!A:A,0))</f>
        <v>16</v>
      </c>
      <c r="D4062" s="15" t="str">
        <f>INDEX(装备!E:E,MATCH(属性!A4062,装备!A:A,0))</f>
        <v>trousers</v>
      </c>
      <c r="E4062" s="14">
        <v>100</v>
      </c>
      <c r="F4062" s="17">
        <f>INT((VLOOKUP($C4062,装备数值,2,0)+VLOOKUP($C4062,装备数值,5,0)*($E4062-1))*VLOOKUP($D4062,系数!$K$2:$O$7,2,0))</f>
        <v>5951</v>
      </c>
      <c r="G4062" s="17">
        <f>INT((VLOOKUP($C4062,装备数值,3,0)+VLOOKUP($C4062,装备数值,6,0)*($E4062-1))*VLOOKUP($D4062,系数!$K$2:$O$7,3,0))</f>
        <v>0</v>
      </c>
      <c r="H4062" s="17">
        <f t="shared" si="127"/>
        <v>0</v>
      </c>
      <c r="I4062" s="17">
        <f>INT((VLOOKUP($C4062,装备数值,4,0)+VLOOKUP($C4062,装备数值,7,0)*($E4062-1))*VLOOKUP($D4062,系数!$K$2:$O$7,4,0))</f>
        <v>0</v>
      </c>
      <c r="J4062" s="17">
        <f>INT((VLOOKUP($C4062,装备数值,4,0)+VLOOKUP($C4062,装备数值,7,0)*($E4062-1))*VLOOKUP($D4062,系数!$K$2:$O$7,5,0))</f>
        <v>0</v>
      </c>
      <c r="K4062" s="17">
        <f>INT(VLOOKUP(E4062,强化金币,2,1)*VLOOKUP(INDEX(装备!F:F,MATCH(属性!A4062,装备!A:A,0)),系数!$K$12:$M$15,3,0))</f>
        <v>450000</v>
      </c>
      <c r="L4062" s="17"/>
      <c r="M4062" s="17"/>
      <c r="N4062" s="17"/>
      <c r="O4062" s="17">
        <f>IF(E4062=1,"",VLOOKUP(E4062,系数!$S$2:$AB$12,MATCH(属性!C4062,评级,0),1))</f>
        <v>110</v>
      </c>
    </row>
    <row r="4063" spans="1:15" ht="17.25" thickBot="1" x14ac:dyDescent="0.4">
      <c r="A4063" s="17">
        <f t="shared" si="126"/>
        <v>7100034</v>
      </c>
      <c r="B4063" s="17" t="s">
        <v>94</v>
      </c>
      <c r="C4063" s="15">
        <f>INDEX(装备!G:G,MATCH(属性!A4063,装备!A:A,0))</f>
        <v>16</v>
      </c>
      <c r="D4063" s="15" t="str">
        <f>INDEX(装备!E:E,MATCH(属性!A4063,装备!A:A,0))</f>
        <v>trousers</v>
      </c>
      <c r="E4063" s="14">
        <v>101</v>
      </c>
      <c r="F4063" s="17">
        <f>INT((VLOOKUP($C4063,装备数值,2,0)+VLOOKUP($C4063,装备数值,5,0)*($E4063-1))*VLOOKUP($D4063,系数!$K$2:$O$7,2,0))</f>
        <v>6001</v>
      </c>
      <c r="G4063" s="17">
        <f>INT((VLOOKUP($C4063,装备数值,3,0)+VLOOKUP($C4063,装备数值,6,0)*($E4063-1))*VLOOKUP($D4063,系数!$K$2:$O$7,3,0))</f>
        <v>0</v>
      </c>
      <c r="H4063" s="17">
        <f t="shared" si="127"/>
        <v>0</v>
      </c>
      <c r="I4063" s="17">
        <f>INT((VLOOKUP($C4063,装备数值,4,0)+VLOOKUP($C4063,装备数值,7,0)*($E4063-1))*VLOOKUP($D4063,系数!$K$2:$O$7,4,0))</f>
        <v>0</v>
      </c>
      <c r="J4063" s="17">
        <f>INT((VLOOKUP($C4063,装备数值,4,0)+VLOOKUP($C4063,装备数值,7,0)*($E4063-1))*VLOOKUP($D4063,系数!$K$2:$O$7,5,0))</f>
        <v>0</v>
      </c>
      <c r="K4063" s="17">
        <f>INT(VLOOKUP(E4063,强化金币,2,1)*VLOOKUP(INDEX(装备!F:F,MATCH(属性!A4063,装备!A:A,0)),系数!$K$12:$M$15,3,0))</f>
        <v>450000</v>
      </c>
      <c r="L4063" s="17"/>
      <c r="M4063" s="17"/>
      <c r="N4063" s="17"/>
      <c r="O4063" s="17">
        <f>IF(E4063=1,"",VLOOKUP(E4063,系数!$S$2:$AB$12,MATCH(属性!C4063,评级,0),1))</f>
        <v>110</v>
      </c>
    </row>
    <row r="4064" spans="1:15" ht="17.25" thickBot="1" x14ac:dyDescent="0.4">
      <c r="A4064" s="17">
        <f t="shared" si="126"/>
        <v>7100034</v>
      </c>
      <c r="B4064" s="17" t="s">
        <v>94</v>
      </c>
      <c r="C4064" s="15">
        <f>INDEX(装备!G:G,MATCH(属性!A4064,装备!A:A,0))</f>
        <v>16</v>
      </c>
      <c r="D4064" s="15" t="str">
        <f>INDEX(装备!E:E,MATCH(属性!A4064,装备!A:A,0))</f>
        <v>trousers</v>
      </c>
      <c r="E4064" s="14">
        <v>102</v>
      </c>
      <c r="F4064" s="17">
        <f>INT((VLOOKUP($C4064,装备数值,2,0)+VLOOKUP($C4064,装备数值,5,0)*($E4064-1))*VLOOKUP($D4064,系数!$K$2:$O$7,2,0))</f>
        <v>6051</v>
      </c>
      <c r="G4064" s="17">
        <f>INT((VLOOKUP($C4064,装备数值,3,0)+VLOOKUP($C4064,装备数值,6,0)*($E4064-1))*VLOOKUP($D4064,系数!$K$2:$O$7,3,0))</f>
        <v>0</v>
      </c>
      <c r="H4064" s="17">
        <f t="shared" si="127"/>
        <v>0</v>
      </c>
      <c r="I4064" s="17">
        <f>INT((VLOOKUP($C4064,装备数值,4,0)+VLOOKUP($C4064,装备数值,7,0)*($E4064-1))*VLOOKUP($D4064,系数!$K$2:$O$7,4,0))</f>
        <v>0</v>
      </c>
      <c r="J4064" s="17">
        <f>INT((VLOOKUP($C4064,装备数值,4,0)+VLOOKUP($C4064,装备数值,7,0)*($E4064-1))*VLOOKUP($D4064,系数!$K$2:$O$7,5,0))</f>
        <v>0</v>
      </c>
      <c r="K4064" s="17">
        <f>INT(VLOOKUP(E4064,强化金币,2,1)*VLOOKUP(INDEX(装备!F:F,MATCH(属性!A4064,装备!A:A,0)),系数!$K$12:$M$15,3,0))</f>
        <v>450000</v>
      </c>
      <c r="L4064" s="17"/>
      <c r="M4064" s="17"/>
      <c r="N4064" s="17"/>
      <c r="O4064" s="17">
        <f>IF(E4064=1,"",VLOOKUP(E4064,系数!$S$2:$AB$12,MATCH(属性!C4064,评级,0),1))</f>
        <v>110</v>
      </c>
    </row>
    <row r="4065" spans="1:15" ht="17.25" thickBot="1" x14ac:dyDescent="0.4">
      <c r="A4065" s="17">
        <f t="shared" si="126"/>
        <v>7100034</v>
      </c>
      <c r="B4065" s="17" t="s">
        <v>94</v>
      </c>
      <c r="C4065" s="15">
        <f>INDEX(装备!G:G,MATCH(属性!A4065,装备!A:A,0))</f>
        <v>16</v>
      </c>
      <c r="D4065" s="15" t="str">
        <f>INDEX(装备!E:E,MATCH(属性!A4065,装备!A:A,0))</f>
        <v>trousers</v>
      </c>
      <c r="E4065" s="14">
        <v>103</v>
      </c>
      <c r="F4065" s="17">
        <f>INT((VLOOKUP($C4065,装备数值,2,0)+VLOOKUP($C4065,装备数值,5,0)*($E4065-1))*VLOOKUP($D4065,系数!$K$2:$O$7,2,0))</f>
        <v>6101</v>
      </c>
      <c r="G4065" s="17">
        <f>INT((VLOOKUP($C4065,装备数值,3,0)+VLOOKUP($C4065,装备数值,6,0)*($E4065-1))*VLOOKUP($D4065,系数!$K$2:$O$7,3,0))</f>
        <v>0</v>
      </c>
      <c r="H4065" s="17">
        <f t="shared" si="127"/>
        <v>0</v>
      </c>
      <c r="I4065" s="17">
        <f>INT((VLOOKUP($C4065,装备数值,4,0)+VLOOKUP($C4065,装备数值,7,0)*($E4065-1))*VLOOKUP($D4065,系数!$K$2:$O$7,4,0))</f>
        <v>0</v>
      </c>
      <c r="J4065" s="17">
        <f>INT((VLOOKUP($C4065,装备数值,4,0)+VLOOKUP($C4065,装备数值,7,0)*($E4065-1))*VLOOKUP($D4065,系数!$K$2:$O$7,5,0))</f>
        <v>0</v>
      </c>
      <c r="K4065" s="17">
        <f>INT(VLOOKUP(E4065,强化金币,2,1)*VLOOKUP(INDEX(装备!F:F,MATCH(属性!A4065,装备!A:A,0)),系数!$K$12:$M$15,3,0))</f>
        <v>450000</v>
      </c>
      <c r="L4065" s="17"/>
      <c r="M4065" s="17"/>
      <c r="N4065" s="17"/>
      <c r="O4065" s="17">
        <f>IF(E4065=1,"",VLOOKUP(E4065,系数!$S$2:$AB$12,MATCH(属性!C4065,评级,0),1))</f>
        <v>110</v>
      </c>
    </row>
    <row r="4066" spans="1:15" ht="17.25" thickBot="1" x14ac:dyDescent="0.4">
      <c r="A4066" s="17">
        <f t="shared" si="126"/>
        <v>7100034</v>
      </c>
      <c r="B4066" s="17" t="s">
        <v>94</v>
      </c>
      <c r="C4066" s="15">
        <f>INDEX(装备!G:G,MATCH(属性!A4066,装备!A:A,0))</f>
        <v>16</v>
      </c>
      <c r="D4066" s="15" t="str">
        <f>INDEX(装备!E:E,MATCH(属性!A4066,装备!A:A,0))</f>
        <v>trousers</v>
      </c>
      <c r="E4066" s="14">
        <v>104</v>
      </c>
      <c r="F4066" s="17">
        <f>INT((VLOOKUP($C4066,装备数值,2,0)+VLOOKUP($C4066,装备数值,5,0)*($E4066-1))*VLOOKUP($D4066,系数!$K$2:$O$7,2,0))</f>
        <v>6151</v>
      </c>
      <c r="G4066" s="17">
        <f>INT((VLOOKUP($C4066,装备数值,3,0)+VLOOKUP($C4066,装备数值,6,0)*($E4066-1))*VLOOKUP($D4066,系数!$K$2:$O$7,3,0))</f>
        <v>0</v>
      </c>
      <c r="H4066" s="17">
        <f t="shared" si="127"/>
        <v>0</v>
      </c>
      <c r="I4066" s="17">
        <f>INT((VLOOKUP($C4066,装备数值,4,0)+VLOOKUP($C4066,装备数值,7,0)*($E4066-1))*VLOOKUP($D4066,系数!$K$2:$O$7,4,0))</f>
        <v>0</v>
      </c>
      <c r="J4066" s="17">
        <f>INT((VLOOKUP($C4066,装备数值,4,0)+VLOOKUP($C4066,装备数值,7,0)*($E4066-1))*VLOOKUP($D4066,系数!$K$2:$O$7,5,0))</f>
        <v>0</v>
      </c>
      <c r="K4066" s="17">
        <f>INT(VLOOKUP(E4066,强化金币,2,1)*VLOOKUP(INDEX(装备!F:F,MATCH(属性!A4066,装备!A:A,0)),系数!$K$12:$M$15,3,0))</f>
        <v>450000</v>
      </c>
      <c r="L4066" s="17"/>
      <c r="M4066" s="17"/>
      <c r="N4066" s="17"/>
      <c r="O4066" s="17">
        <f>IF(E4066=1,"",VLOOKUP(E4066,系数!$S$2:$AB$12,MATCH(属性!C4066,评级,0),1))</f>
        <v>110</v>
      </c>
    </row>
    <row r="4067" spans="1:15" ht="17.25" thickBot="1" x14ac:dyDescent="0.4">
      <c r="A4067" s="17">
        <f t="shared" si="126"/>
        <v>7100034</v>
      </c>
      <c r="B4067" s="17" t="s">
        <v>94</v>
      </c>
      <c r="C4067" s="15">
        <f>INDEX(装备!G:G,MATCH(属性!A4067,装备!A:A,0))</f>
        <v>16</v>
      </c>
      <c r="D4067" s="15" t="str">
        <f>INDEX(装备!E:E,MATCH(属性!A4067,装备!A:A,0))</f>
        <v>trousers</v>
      </c>
      <c r="E4067" s="14">
        <v>105</v>
      </c>
      <c r="F4067" s="17">
        <f>INT((VLOOKUP($C4067,装备数值,2,0)+VLOOKUP($C4067,装备数值,5,0)*($E4067-1))*VLOOKUP($D4067,系数!$K$2:$O$7,2,0))</f>
        <v>6201</v>
      </c>
      <c r="G4067" s="17">
        <f>INT((VLOOKUP($C4067,装备数值,3,0)+VLOOKUP($C4067,装备数值,6,0)*($E4067-1))*VLOOKUP($D4067,系数!$K$2:$O$7,3,0))</f>
        <v>0</v>
      </c>
      <c r="H4067" s="17">
        <f t="shared" si="127"/>
        <v>0</v>
      </c>
      <c r="I4067" s="17">
        <f>INT((VLOOKUP($C4067,装备数值,4,0)+VLOOKUP($C4067,装备数值,7,0)*($E4067-1))*VLOOKUP($D4067,系数!$K$2:$O$7,4,0))</f>
        <v>0</v>
      </c>
      <c r="J4067" s="17">
        <f>INT((VLOOKUP($C4067,装备数值,4,0)+VLOOKUP($C4067,装备数值,7,0)*($E4067-1))*VLOOKUP($D4067,系数!$K$2:$O$7,5,0))</f>
        <v>0</v>
      </c>
      <c r="K4067" s="17">
        <f>INT(VLOOKUP(E4067,强化金币,2,1)*VLOOKUP(INDEX(装备!F:F,MATCH(属性!A4067,装备!A:A,0)),系数!$K$12:$M$15,3,0))</f>
        <v>450000</v>
      </c>
      <c r="L4067" s="17"/>
      <c r="M4067" s="17"/>
      <c r="N4067" s="17"/>
      <c r="O4067" s="17">
        <f>IF(E4067=1,"",VLOOKUP(E4067,系数!$S$2:$AB$12,MATCH(属性!C4067,评级,0),1))</f>
        <v>110</v>
      </c>
    </row>
    <row r="4068" spans="1:15" ht="17.25" thickBot="1" x14ac:dyDescent="0.4">
      <c r="A4068" s="17">
        <f t="shared" si="126"/>
        <v>7100034</v>
      </c>
      <c r="B4068" s="17" t="s">
        <v>94</v>
      </c>
      <c r="C4068" s="15">
        <f>INDEX(装备!G:G,MATCH(属性!A4068,装备!A:A,0))</f>
        <v>16</v>
      </c>
      <c r="D4068" s="15" t="str">
        <f>INDEX(装备!E:E,MATCH(属性!A4068,装备!A:A,0))</f>
        <v>trousers</v>
      </c>
      <c r="E4068" s="14">
        <v>106</v>
      </c>
      <c r="F4068" s="17">
        <f>INT((VLOOKUP($C4068,装备数值,2,0)+VLOOKUP($C4068,装备数值,5,0)*($E4068-1))*VLOOKUP($D4068,系数!$K$2:$O$7,2,0))</f>
        <v>6251</v>
      </c>
      <c r="G4068" s="17">
        <f>INT((VLOOKUP($C4068,装备数值,3,0)+VLOOKUP($C4068,装备数值,6,0)*($E4068-1))*VLOOKUP($D4068,系数!$K$2:$O$7,3,0))</f>
        <v>0</v>
      </c>
      <c r="H4068" s="17">
        <f t="shared" si="127"/>
        <v>0</v>
      </c>
      <c r="I4068" s="17">
        <f>INT((VLOOKUP($C4068,装备数值,4,0)+VLOOKUP($C4068,装备数值,7,0)*($E4068-1))*VLOOKUP($D4068,系数!$K$2:$O$7,4,0))</f>
        <v>0</v>
      </c>
      <c r="J4068" s="17">
        <f>INT((VLOOKUP($C4068,装备数值,4,0)+VLOOKUP($C4068,装备数值,7,0)*($E4068-1))*VLOOKUP($D4068,系数!$K$2:$O$7,5,0))</f>
        <v>0</v>
      </c>
      <c r="K4068" s="17">
        <f>INT(VLOOKUP(E4068,强化金币,2,1)*VLOOKUP(INDEX(装备!F:F,MATCH(属性!A4068,装备!A:A,0)),系数!$K$12:$M$15,3,0))</f>
        <v>450000</v>
      </c>
      <c r="L4068" s="17"/>
      <c r="M4068" s="17"/>
      <c r="N4068" s="17"/>
      <c r="O4068" s="17">
        <f>IF(E4068=1,"",VLOOKUP(E4068,系数!$S$2:$AB$12,MATCH(属性!C4068,评级,0),1))</f>
        <v>110</v>
      </c>
    </row>
    <row r="4069" spans="1:15" ht="17.25" thickBot="1" x14ac:dyDescent="0.4">
      <c r="A4069" s="17">
        <f t="shared" si="126"/>
        <v>7100034</v>
      </c>
      <c r="B4069" s="17" t="s">
        <v>94</v>
      </c>
      <c r="C4069" s="15">
        <f>INDEX(装备!G:G,MATCH(属性!A4069,装备!A:A,0))</f>
        <v>16</v>
      </c>
      <c r="D4069" s="15" t="str">
        <f>INDEX(装备!E:E,MATCH(属性!A4069,装备!A:A,0))</f>
        <v>trousers</v>
      </c>
      <c r="E4069" s="14">
        <v>107</v>
      </c>
      <c r="F4069" s="17">
        <f>INT((VLOOKUP($C4069,装备数值,2,0)+VLOOKUP($C4069,装备数值,5,0)*($E4069-1))*VLOOKUP($D4069,系数!$K$2:$O$7,2,0))</f>
        <v>6301</v>
      </c>
      <c r="G4069" s="17">
        <f>INT((VLOOKUP($C4069,装备数值,3,0)+VLOOKUP($C4069,装备数值,6,0)*($E4069-1))*VLOOKUP($D4069,系数!$K$2:$O$7,3,0))</f>
        <v>0</v>
      </c>
      <c r="H4069" s="17">
        <f t="shared" si="127"/>
        <v>0</v>
      </c>
      <c r="I4069" s="17">
        <f>INT((VLOOKUP($C4069,装备数值,4,0)+VLOOKUP($C4069,装备数值,7,0)*($E4069-1))*VLOOKUP($D4069,系数!$K$2:$O$7,4,0))</f>
        <v>0</v>
      </c>
      <c r="J4069" s="17">
        <f>INT((VLOOKUP($C4069,装备数值,4,0)+VLOOKUP($C4069,装备数值,7,0)*($E4069-1))*VLOOKUP($D4069,系数!$K$2:$O$7,5,0))</f>
        <v>0</v>
      </c>
      <c r="K4069" s="17">
        <f>INT(VLOOKUP(E4069,强化金币,2,1)*VLOOKUP(INDEX(装备!F:F,MATCH(属性!A4069,装备!A:A,0)),系数!$K$12:$M$15,3,0))</f>
        <v>450000</v>
      </c>
      <c r="L4069" s="17"/>
      <c r="M4069" s="17"/>
      <c r="N4069" s="17"/>
      <c r="O4069" s="17">
        <f>IF(E4069=1,"",VLOOKUP(E4069,系数!$S$2:$AB$12,MATCH(属性!C4069,评级,0),1))</f>
        <v>110</v>
      </c>
    </row>
    <row r="4070" spans="1:15" ht="17.25" thickBot="1" x14ac:dyDescent="0.4">
      <c r="A4070" s="17">
        <f t="shared" si="126"/>
        <v>7100034</v>
      </c>
      <c r="B4070" s="17" t="s">
        <v>94</v>
      </c>
      <c r="C4070" s="15">
        <f>INDEX(装备!G:G,MATCH(属性!A4070,装备!A:A,0))</f>
        <v>16</v>
      </c>
      <c r="D4070" s="15" t="str">
        <f>INDEX(装备!E:E,MATCH(属性!A4070,装备!A:A,0))</f>
        <v>trousers</v>
      </c>
      <c r="E4070" s="14">
        <v>108</v>
      </c>
      <c r="F4070" s="17">
        <f>INT((VLOOKUP($C4070,装备数值,2,0)+VLOOKUP($C4070,装备数值,5,0)*($E4070-1))*VLOOKUP($D4070,系数!$K$2:$O$7,2,0))</f>
        <v>6351</v>
      </c>
      <c r="G4070" s="17">
        <f>INT((VLOOKUP($C4070,装备数值,3,0)+VLOOKUP($C4070,装备数值,6,0)*($E4070-1))*VLOOKUP($D4070,系数!$K$2:$O$7,3,0))</f>
        <v>0</v>
      </c>
      <c r="H4070" s="17">
        <f t="shared" si="127"/>
        <v>0</v>
      </c>
      <c r="I4070" s="17">
        <f>INT((VLOOKUP($C4070,装备数值,4,0)+VLOOKUP($C4070,装备数值,7,0)*($E4070-1))*VLOOKUP($D4070,系数!$K$2:$O$7,4,0))</f>
        <v>0</v>
      </c>
      <c r="J4070" s="17">
        <f>INT((VLOOKUP($C4070,装备数值,4,0)+VLOOKUP($C4070,装备数值,7,0)*($E4070-1))*VLOOKUP($D4070,系数!$K$2:$O$7,5,0))</f>
        <v>0</v>
      </c>
      <c r="K4070" s="17">
        <f>INT(VLOOKUP(E4070,强化金币,2,1)*VLOOKUP(INDEX(装备!F:F,MATCH(属性!A4070,装备!A:A,0)),系数!$K$12:$M$15,3,0))</f>
        <v>450000</v>
      </c>
      <c r="L4070" s="17"/>
      <c r="M4070" s="17"/>
      <c r="N4070" s="17"/>
      <c r="O4070" s="17">
        <f>IF(E4070=1,"",VLOOKUP(E4070,系数!$S$2:$AB$12,MATCH(属性!C4070,评级,0),1))</f>
        <v>110</v>
      </c>
    </row>
    <row r="4071" spans="1:15" ht="17.25" thickBot="1" x14ac:dyDescent="0.4">
      <c r="A4071" s="17">
        <f t="shared" si="126"/>
        <v>7100034</v>
      </c>
      <c r="B4071" s="17" t="s">
        <v>94</v>
      </c>
      <c r="C4071" s="15">
        <f>INDEX(装备!G:G,MATCH(属性!A4071,装备!A:A,0))</f>
        <v>16</v>
      </c>
      <c r="D4071" s="15" t="str">
        <f>INDEX(装备!E:E,MATCH(属性!A4071,装备!A:A,0))</f>
        <v>trousers</v>
      </c>
      <c r="E4071" s="14">
        <v>109</v>
      </c>
      <c r="F4071" s="17">
        <f>INT((VLOOKUP($C4071,装备数值,2,0)+VLOOKUP($C4071,装备数值,5,0)*($E4071-1))*VLOOKUP($D4071,系数!$K$2:$O$7,2,0))</f>
        <v>6401</v>
      </c>
      <c r="G4071" s="17">
        <f>INT((VLOOKUP($C4071,装备数值,3,0)+VLOOKUP($C4071,装备数值,6,0)*($E4071-1))*VLOOKUP($D4071,系数!$K$2:$O$7,3,0))</f>
        <v>0</v>
      </c>
      <c r="H4071" s="17">
        <f t="shared" si="127"/>
        <v>0</v>
      </c>
      <c r="I4071" s="17">
        <f>INT((VLOOKUP($C4071,装备数值,4,0)+VLOOKUP($C4071,装备数值,7,0)*($E4071-1))*VLOOKUP($D4071,系数!$K$2:$O$7,4,0))</f>
        <v>0</v>
      </c>
      <c r="J4071" s="17">
        <f>INT((VLOOKUP($C4071,装备数值,4,0)+VLOOKUP($C4071,装备数值,7,0)*($E4071-1))*VLOOKUP($D4071,系数!$K$2:$O$7,5,0))</f>
        <v>0</v>
      </c>
      <c r="K4071" s="17">
        <f>INT(VLOOKUP(E4071,强化金币,2,1)*VLOOKUP(INDEX(装备!F:F,MATCH(属性!A4071,装备!A:A,0)),系数!$K$12:$M$15,3,0))</f>
        <v>450000</v>
      </c>
      <c r="L4071" s="17"/>
      <c r="M4071" s="17"/>
      <c r="N4071" s="17"/>
      <c r="O4071" s="17">
        <f>IF(E4071=1,"",VLOOKUP(E4071,系数!$S$2:$AB$12,MATCH(属性!C4071,评级,0),1))</f>
        <v>110</v>
      </c>
    </row>
    <row r="4072" spans="1:15" ht="17.25" thickBot="1" x14ac:dyDescent="0.4">
      <c r="A4072" s="17">
        <f t="shared" si="126"/>
        <v>7100034</v>
      </c>
      <c r="B4072" s="17" t="s">
        <v>94</v>
      </c>
      <c r="C4072" s="15">
        <f>INDEX(装备!G:G,MATCH(属性!A4072,装备!A:A,0))</f>
        <v>16</v>
      </c>
      <c r="D4072" s="15" t="str">
        <f>INDEX(装备!E:E,MATCH(属性!A4072,装备!A:A,0))</f>
        <v>trousers</v>
      </c>
      <c r="E4072" s="14">
        <v>110</v>
      </c>
      <c r="F4072" s="17">
        <f>INT((VLOOKUP($C4072,装备数值,2,0)+VLOOKUP($C4072,装备数值,5,0)*($E4072-1))*VLOOKUP($D4072,系数!$K$2:$O$7,2,0))</f>
        <v>6451</v>
      </c>
      <c r="G4072" s="17">
        <f>INT((VLOOKUP($C4072,装备数值,3,0)+VLOOKUP($C4072,装备数值,6,0)*($E4072-1))*VLOOKUP($D4072,系数!$K$2:$O$7,3,0))</f>
        <v>0</v>
      </c>
      <c r="H4072" s="17">
        <f t="shared" si="127"/>
        <v>0</v>
      </c>
      <c r="I4072" s="17">
        <f>INT((VLOOKUP($C4072,装备数值,4,0)+VLOOKUP($C4072,装备数值,7,0)*($E4072-1))*VLOOKUP($D4072,系数!$K$2:$O$7,4,0))</f>
        <v>0</v>
      </c>
      <c r="J4072" s="17">
        <f>INT((VLOOKUP($C4072,装备数值,4,0)+VLOOKUP($C4072,装备数值,7,0)*($E4072-1))*VLOOKUP($D4072,系数!$K$2:$O$7,5,0))</f>
        <v>0</v>
      </c>
      <c r="K4072" s="17">
        <f>INT(VLOOKUP(E4072,强化金币,2,1)*VLOOKUP(INDEX(装备!F:F,MATCH(属性!A4072,装备!A:A,0)),系数!$K$12:$M$15,3,0))</f>
        <v>450000</v>
      </c>
      <c r="L4072" s="17"/>
      <c r="M4072" s="17"/>
      <c r="N4072" s="17"/>
      <c r="O4072" s="17">
        <f>IF(E4072=1,"",VLOOKUP(E4072,系数!$S$2:$AB$12,MATCH(属性!C4072,评级,0),1))</f>
        <v>110</v>
      </c>
    </row>
    <row r="4073" spans="1:15" ht="17.25" thickBot="1" x14ac:dyDescent="0.4">
      <c r="A4073" s="17">
        <f t="shared" si="126"/>
        <v>7100034</v>
      </c>
      <c r="B4073" s="17" t="s">
        <v>94</v>
      </c>
      <c r="C4073" s="15">
        <f>INDEX(装备!G:G,MATCH(属性!A4073,装备!A:A,0))</f>
        <v>16</v>
      </c>
      <c r="D4073" s="15" t="str">
        <f>INDEX(装备!E:E,MATCH(属性!A4073,装备!A:A,0))</f>
        <v>trousers</v>
      </c>
      <c r="E4073" s="14">
        <v>111</v>
      </c>
      <c r="F4073" s="17">
        <f>INT((VLOOKUP($C4073,装备数值,2,0)+VLOOKUP($C4073,装备数值,5,0)*($E4073-1))*VLOOKUP($D4073,系数!$K$2:$O$7,2,0))</f>
        <v>6501</v>
      </c>
      <c r="G4073" s="17">
        <f>INT((VLOOKUP($C4073,装备数值,3,0)+VLOOKUP($C4073,装备数值,6,0)*($E4073-1))*VLOOKUP($D4073,系数!$K$2:$O$7,3,0))</f>
        <v>0</v>
      </c>
      <c r="H4073" s="17">
        <f t="shared" si="127"/>
        <v>0</v>
      </c>
      <c r="I4073" s="17">
        <f>INT((VLOOKUP($C4073,装备数值,4,0)+VLOOKUP($C4073,装备数值,7,0)*($E4073-1))*VLOOKUP($D4073,系数!$K$2:$O$7,4,0))</f>
        <v>0</v>
      </c>
      <c r="J4073" s="17">
        <f>INT((VLOOKUP($C4073,装备数值,4,0)+VLOOKUP($C4073,装备数值,7,0)*($E4073-1))*VLOOKUP($D4073,系数!$K$2:$O$7,5,0))</f>
        <v>0</v>
      </c>
      <c r="K4073" s="17">
        <f>INT(VLOOKUP(E4073,强化金币,2,1)*VLOOKUP(INDEX(装备!F:F,MATCH(属性!A4073,装备!A:A,0)),系数!$K$12:$M$15,3,0))</f>
        <v>450000</v>
      </c>
      <c r="L4073" s="17"/>
      <c r="M4073" s="17"/>
      <c r="N4073" s="17"/>
      <c r="O4073" s="17">
        <f>IF(E4073=1,"",VLOOKUP(E4073,系数!$S$2:$AB$12,MATCH(属性!C4073,评级,0),1))</f>
        <v>110</v>
      </c>
    </row>
    <row r="4074" spans="1:15" ht="17.25" thickBot="1" x14ac:dyDescent="0.4">
      <c r="A4074" s="17">
        <f t="shared" si="126"/>
        <v>7100034</v>
      </c>
      <c r="B4074" s="17" t="s">
        <v>94</v>
      </c>
      <c r="C4074" s="15">
        <f>INDEX(装备!G:G,MATCH(属性!A4074,装备!A:A,0))</f>
        <v>16</v>
      </c>
      <c r="D4074" s="15" t="str">
        <f>INDEX(装备!E:E,MATCH(属性!A4074,装备!A:A,0))</f>
        <v>trousers</v>
      </c>
      <c r="E4074" s="14">
        <v>112</v>
      </c>
      <c r="F4074" s="17">
        <f>INT((VLOOKUP($C4074,装备数值,2,0)+VLOOKUP($C4074,装备数值,5,0)*($E4074-1))*VLOOKUP($D4074,系数!$K$2:$O$7,2,0))</f>
        <v>6551</v>
      </c>
      <c r="G4074" s="17">
        <f>INT((VLOOKUP($C4074,装备数值,3,0)+VLOOKUP($C4074,装备数值,6,0)*($E4074-1))*VLOOKUP($D4074,系数!$K$2:$O$7,3,0))</f>
        <v>0</v>
      </c>
      <c r="H4074" s="17">
        <f t="shared" si="127"/>
        <v>0</v>
      </c>
      <c r="I4074" s="17">
        <f>INT((VLOOKUP($C4074,装备数值,4,0)+VLOOKUP($C4074,装备数值,7,0)*($E4074-1))*VLOOKUP($D4074,系数!$K$2:$O$7,4,0))</f>
        <v>0</v>
      </c>
      <c r="J4074" s="17">
        <f>INT((VLOOKUP($C4074,装备数值,4,0)+VLOOKUP($C4074,装备数值,7,0)*($E4074-1))*VLOOKUP($D4074,系数!$K$2:$O$7,5,0))</f>
        <v>0</v>
      </c>
      <c r="K4074" s="17">
        <f>INT(VLOOKUP(E4074,强化金币,2,1)*VLOOKUP(INDEX(装备!F:F,MATCH(属性!A4074,装备!A:A,0)),系数!$K$12:$M$15,3,0))</f>
        <v>450000</v>
      </c>
      <c r="L4074" s="17"/>
      <c r="M4074" s="17"/>
      <c r="N4074" s="17"/>
      <c r="O4074" s="17">
        <f>IF(E4074=1,"",VLOOKUP(E4074,系数!$S$2:$AB$12,MATCH(属性!C4074,评级,0),1))</f>
        <v>110</v>
      </c>
    </row>
    <row r="4075" spans="1:15" ht="17.25" thickBot="1" x14ac:dyDescent="0.4">
      <c r="A4075" s="17">
        <f t="shared" si="126"/>
        <v>7100034</v>
      </c>
      <c r="B4075" s="17" t="s">
        <v>94</v>
      </c>
      <c r="C4075" s="15">
        <f>INDEX(装备!G:G,MATCH(属性!A4075,装备!A:A,0))</f>
        <v>16</v>
      </c>
      <c r="D4075" s="15" t="str">
        <f>INDEX(装备!E:E,MATCH(属性!A4075,装备!A:A,0))</f>
        <v>trousers</v>
      </c>
      <c r="E4075" s="14">
        <v>113</v>
      </c>
      <c r="F4075" s="17">
        <f>INT((VLOOKUP($C4075,装备数值,2,0)+VLOOKUP($C4075,装备数值,5,0)*($E4075-1))*VLOOKUP($D4075,系数!$K$2:$O$7,2,0))</f>
        <v>6601</v>
      </c>
      <c r="G4075" s="17">
        <f>INT((VLOOKUP($C4075,装备数值,3,0)+VLOOKUP($C4075,装备数值,6,0)*($E4075-1))*VLOOKUP($D4075,系数!$K$2:$O$7,3,0))</f>
        <v>0</v>
      </c>
      <c r="H4075" s="17">
        <f t="shared" si="127"/>
        <v>0</v>
      </c>
      <c r="I4075" s="17">
        <f>INT((VLOOKUP($C4075,装备数值,4,0)+VLOOKUP($C4075,装备数值,7,0)*($E4075-1))*VLOOKUP($D4075,系数!$K$2:$O$7,4,0))</f>
        <v>0</v>
      </c>
      <c r="J4075" s="17">
        <f>INT((VLOOKUP($C4075,装备数值,4,0)+VLOOKUP($C4075,装备数值,7,0)*($E4075-1))*VLOOKUP($D4075,系数!$K$2:$O$7,5,0))</f>
        <v>0</v>
      </c>
      <c r="K4075" s="17">
        <f>INT(VLOOKUP(E4075,强化金币,2,1)*VLOOKUP(INDEX(装备!F:F,MATCH(属性!A4075,装备!A:A,0)),系数!$K$12:$M$15,3,0))</f>
        <v>450000</v>
      </c>
      <c r="L4075" s="17"/>
      <c r="M4075" s="17"/>
      <c r="N4075" s="17"/>
      <c r="O4075" s="17">
        <f>IF(E4075=1,"",VLOOKUP(E4075,系数!$S$2:$AB$12,MATCH(属性!C4075,评级,0),1))</f>
        <v>110</v>
      </c>
    </row>
    <row r="4076" spans="1:15" ht="17.25" thickBot="1" x14ac:dyDescent="0.4">
      <c r="A4076" s="17">
        <f t="shared" si="126"/>
        <v>7100034</v>
      </c>
      <c r="B4076" s="17" t="s">
        <v>94</v>
      </c>
      <c r="C4076" s="15">
        <f>INDEX(装备!G:G,MATCH(属性!A4076,装备!A:A,0))</f>
        <v>16</v>
      </c>
      <c r="D4076" s="15" t="str">
        <f>INDEX(装备!E:E,MATCH(属性!A4076,装备!A:A,0))</f>
        <v>trousers</v>
      </c>
      <c r="E4076" s="14">
        <v>114</v>
      </c>
      <c r="F4076" s="17">
        <f>INT((VLOOKUP($C4076,装备数值,2,0)+VLOOKUP($C4076,装备数值,5,0)*($E4076-1))*VLOOKUP($D4076,系数!$K$2:$O$7,2,0))</f>
        <v>6651</v>
      </c>
      <c r="G4076" s="17">
        <f>INT((VLOOKUP($C4076,装备数值,3,0)+VLOOKUP($C4076,装备数值,6,0)*($E4076-1))*VLOOKUP($D4076,系数!$K$2:$O$7,3,0))</f>
        <v>0</v>
      </c>
      <c r="H4076" s="17">
        <f t="shared" si="127"/>
        <v>0</v>
      </c>
      <c r="I4076" s="17">
        <f>INT((VLOOKUP($C4076,装备数值,4,0)+VLOOKUP($C4076,装备数值,7,0)*($E4076-1))*VLOOKUP($D4076,系数!$K$2:$O$7,4,0))</f>
        <v>0</v>
      </c>
      <c r="J4076" s="17">
        <f>INT((VLOOKUP($C4076,装备数值,4,0)+VLOOKUP($C4076,装备数值,7,0)*($E4076-1))*VLOOKUP($D4076,系数!$K$2:$O$7,5,0))</f>
        <v>0</v>
      </c>
      <c r="K4076" s="17">
        <f>INT(VLOOKUP(E4076,强化金币,2,1)*VLOOKUP(INDEX(装备!F:F,MATCH(属性!A4076,装备!A:A,0)),系数!$K$12:$M$15,3,0))</f>
        <v>450000</v>
      </c>
      <c r="L4076" s="17"/>
      <c r="M4076" s="17"/>
      <c r="N4076" s="17"/>
      <c r="O4076" s="17">
        <f>IF(E4076=1,"",VLOOKUP(E4076,系数!$S$2:$AB$12,MATCH(属性!C4076,评级,0),1))</f>
        <v>110</v>
      </c>
    </row>
    <row r="4077" spans="1:15" ht="17.25" thickBot="1" x14ac:dyDescent="0.4">
      <c r="A4077" s="17">
        <f t="shared" si="126"/>
        <v>7100034</v>
      </c>
      <c r="B4077" s="17" t="s">
        <v>94</v>
      </c>
      <c r="C4077" s="15">
        <f>INDEX(装备!G:G,MATCH(属性!A4077,装备!A:A,0))</f>
        <v>16</v>
      </c>
      <c r="D4077" s="15" t="str">
        <f>INDEX(装备!E:E,MATCH(属性!A4077,装备!A:A,0))</f>
        <v>trousers</v>
      </c>
      <c r="E4077" s="14">
        <v>115</v>
      </c>
      <c r="F4077" s="17">
        <f>INT((VLOOKUP($C4077,装备数值,2,0)+VLOOKUP($C4077,装备数值,5,0)*($E4077-1))*VLOOKUP($D4077,系数!$K$2:$O$7,2,0))</f>
        <v>6701</v>
      </c>
      <c r="G4077" s="17">
        <f>INT((VLOOKUP($C4077,装备数值,3,0)+VLOOKUP($C4077,装备数值,6,0)*($E4077-1))*VLOOKUP($D4077,系数!$K$2:$O$7,3,0))</f>
        <v>0</v>
      </c>
      <c r="H4077" s="17">
        <f t="shared" si="127"/>
        <v>0</v>
      </c>
      <c r="I4077" s="17">
        <f>INT((VLOOKUP($C4077,装备数值,4,0)+VLOOKUP($C4077,装备数值,7,0)*($E4077-1))*VLOOKUP($D4077,系数!$K$2:$O$7,4,0))</f>
        <v>0</v>
      </c>
      <c r="J4077" s="17">
        <f>INT((VLOOKUP($C4077,装备数值,4,0)+VLOOKUP($C4077,装备数值,7,0)*($E4077-1))*VLOOKUP($D4077,系数!$K$2:$O$7,5,0))</f>
        <v>0</v>
      </c>
      <c r="K4077" s="17">
        <f>INT(VLOOKUP(E4077,强化金币,2,1)*VLOOKUP(INDEX(装备!F:F,MATCH(属性!A4077,装备!A:A,0)),系数!$K$12:$M$15,3,0))</f>
        <v>450000</v>
      </c>
      <c r="L4077" s="17"/>
      <c r="M4077" s="17"/>
      <c r="N4077" s="17"/>
      <c r="O4077" s="17">
        <f>IF(E4077=1,"",VLOOKUP(E4077,系数!$S$2:$AB$12,MATCH(属性!C4077,评级,0),1))</f>
        <v>110</v>
      </c>
    </row>
    <row r="4078" spans="1:15" ht="17.25" thickBot="1" x14ac:dyDescent="0.4">
      <c r="A4078" s="17">
        <f t="shared" si="126"/>
        <v>7100034</v>
      </c>
      <c r="B4078" s="17" t="s">
        <v>94</v>
      </c>
      <c r="C4078" s="15">
        <f>INDEX(装备!G:G,MATCH(属性!A4078,装备!A:A,0))</f>
        <v>16</v>
      </c>
      <c r="D4078" s="15" t="str">
        <f>INDEX(装备!E:E,MATCH(属性!A4078,装备!A:A,0))</f>
        <v>trousers</v>
      </c>
      <c r="E4078" s="14">
        <v>116</v>
      </c>
      <c r="F4078" s="17">
        <f>INT((VLOOKUP($C4078,装备数值,2,0)+VLOOKUP($C4078,装备数值,5,0)*($E4078-1))*VLOOKUP($D4078,系数!$K$2:$O$7,2,0))</f>
        <v>6751</v>
      </c>
      <c r="G4078" s="17">
        <f>INT((VLOOKUP($C4078,装备数值,3,0)+VLOOKUP($C4078,装备数值,6,0)*($E4078-1))*VLOOKUP($D4078,系数!$K$2:$O$7,3,0))</f>
        <v>0</v>
      </c>
      <c r="H4078" s="17">
        <f t="shared" si="127"/>
        <v>0</v>
      </c>
      <c r="I4078" s="17">
        <f>INT((VLOOKUP($C4078,装备数值,4,0)+VLOOKUP($C4078,装备数值,7,0)*($E4078-1))*VLOOKUP($D4078,系数!$K$2:$O$7,4,0))</f>
        <v>0</v>
      </c>
      <c r="J4078" s="17">
        <f>INT((VLOOKUP($C4078,装备数值,4,0)+VLOOKUP($C4078,装备数值,7,0)*($E4078-1))*VLOOKUP($D4078,系数!$K$2:$O$7,5,0))</f>
        <v>0</v>
      </c>
      <c r="K4078" s="17">
        <f>INT(VLOOKUP(E4078,强化金币,2,1)*VLOOKUP(INDEX(装备!F:F,MATCH(属性!A4078,装备!A:A,0)),系数!$K$12:$M$15,3,0))</f>
        <v>450000</v>
      </c>
      <c r="L4078" s="17"/>
      <c r="M4078" s="17"/>
      <c r="N4078" s="17"/>
      <c r="O4078" s="17">
        <f>IF(E4078=1,"",VLOOKUP(E4078,系数!$S$2:$AB$12,MATCH(属性!C4078,评级,0),1))</f>
        <v>110</v>
      </c>
    </row>
    <row r="4079" spans="1:15" ht="17.25" thickBot="1" x14ac:dyDescent="0.4">
      <c r="A4079" s="17">
        <f t="shared" si="126"/>
        <v>7100034</v>
      </c>
      <c r="B4079" s="17" t="s">
        <v>94</v>
      </c>
      <c r="C4079" s="15">
        <f>INDEX(装备!G:G,MATCH(属性!A4079,装备!A:A,0))</f>
        <v>16</v>
      </c>
      <c r="D4079" s="15" t="str">
        <f>INDEX(装备!E:E,MATCH(属性!A4079,装备!A:A,0))</f>
        <v>trousers</v>
      </c>
      <c r="E4079" s="14">
        <v>117</v>
      </c>
      <c r="F4079" s="17">
        <f>INT((VLOOKUP($C4079,装备数值,2,0)+VLOOKUP($C4079,装备数值,5,0)*($E4079-1))*VLOOKUP($D4079,系数!$K$2:$O$7,2,0))</f>
        <v>6801</v>
      </c>
      <c r="G4079" s="17">
        <f>INT((VLOOKUP($C4079,装备数值,3,0)+VLOOKUP($C4079,装备数值,6,0)*($E4079-1))*VLOOKUP($D4079,系数!$K$2:$O$7,3,0))</f>
        <v>0</v>
      </c>
      <c r="H4079" s="17">
        <f t="shared" si="127"/>
        <v>0</v>
      </c>
      <c r="I4079" s="17">
        <f>INT((VLOOKUP($C4079,装备数值,4,0)+VLOOKUP($C4079,装备数值,7,0)*($E4079-1))*VLOOKUP($D4079,系数!$K$2:$O$7,4,0))</f>
        <v>0</v>
      </c>
      <c r="J4079" s="17">
        <f>INT((VLOOKUP($C4079,装备数值,4,0)+VLOOKUP($C4079,装备数值,7,0)*($E4079-1))*VLOOKUP($D4079,系数!$K$2:$O$7,5,0))</f>
        <v>0</v>
      </c>
      <c r="K4079" s="17">
        <f>INT(VLOOKUP(E4079,强化金币,2,1)*VLOOKUP(INDEX(装备!F:F,MATCH(属性!A4079,装备!A:A,0)),系数!$K$12:$M$15,3,0))</f>
        <v>450000</v>
      </c>
      <c r="L4079" s="17"/>
      <c r="M4079" s="17"/>
      <c r="N4079" s="17"/>
      <c r="O4079" s="17">
        <f>IF(E4079=1,"",VLOOKUP(E4079,系数!$S$2:$AB$12,MATCH(属性!C4079,评级,0),1))</f>
        <v>110</v>
      </c>
    </row>
    <row r="4080" spans="1:15" ht="17.25" thickBot="1" x14ac:dyDescent="0.4">
      <c r="A4080" s="17">
        <f t="shared" si="126"/>
        <v>7100034</v>
      </c>
      <c r="B4080" s="17" t="s">
        <v>94</v>
      </c>
      <c r="C4080" s="15">
        <f>INDEX(装备!G:G,MATCH(属性!A4080,装备!A:A,0))</f>
        <v>16</v>
      </c>
      <c r="D4080" s="15" t="str">
        <f>INDEX(装备!E:E,MATCH(属性!A4080,装备!A:A,0))</f>
        <v>trousers</v>
      </c>
      <c r="E4080" s="14">
        <v>118</v>
      </c>
      <c r="F4080" s="17">
        <f>INT((VLOOKUP($C4080,装备数值,2,0)+VLOOKUP($C4080,装备数值,5,0)*($E4080-1))*VLOOKUP($D4080,系数!$K$2:$O$7,2,0))</f>
        <v>6851</v>
      </c>
      <c r="G4080" s="17">
        <f>INT((VLOOKUP($C4080,装备数值,3,0)+VLOOKUP($C4080,装备数值,6,0)*($E4080-1))*VLOOKUP($D4080,系数!$K$2:$O$7,3,0))</f>
        <v>0</v>
      </c>
      <c r="H4080" s="17">
        <f t="shared" si="127"/>
        <v>0</v>
      </c>
      <c r="I4080" s="17">
        <f>INT((VLOOKUP($C4080,装备数值,4,0)+VLOOKUP($C4080,装备数值,7,0)*($E4080-1))*VLOOKUP($D4080,系数!$K$2:$O$7,4,0))</f>
        <v>0</v>
      </c>
      <c r="J4080" s="17">
        <f>INT((VLOOKUP($C4080,装备数值,4,0)+VLOOKUP($C4080,装备数值,7,0)*($E4080-1))*VLOOKUP($D4080,系数!$K$2:$O$7,5,0))</f>
        <v>0</v>
      </c>
      <c r="K4080" s="17">
        <f>INT(VLOOKUP(E4080,强化金币,2,1)*VLOOKUP(INDEX(装备!F:F,MATCH(属性!A4080,装备!A:A,0)),系数!$K$12:$M$15,3,0))</f>
        <v>450000</v>
      </c>
      <c r="L4080" s="17"/>
      <c r="M4080" s="17"/>
      <c r="N4080" s="17"/>
      <c r="O4080" s="17">
        <f>IF(E4080=1,"",VLOOKUP(E4080,系数!$S$2:$AB$12,MATCH(属性!C4080,评级,0),1))</f>
        <v>110</v>
      </c>
    </row>
    <row r="4081" spans="1:15" ht="17.25" thickBot="1" x14ac:dyDescent="0.4">
      <c r="A4081" s="17">
        <f t="shared" si="126"/>
        <v>7100034</v>
      </c>
      <c r="B4081" s="17" t="s">
        <v>94</v>
      </c>
      <c r="C4081" s="15">
        <f>INDEX(装备!G:G,MATCH(属性!A4081,装备!A:A,0))</f>
        <v>16</v>
      </c>
      <c r="D4081" s="15" t="str">
        <f>INDEX(装备!E:E,MATCH(属性!A4081,装备!A:A,0))</f>
        <v>trousers</v>
      </c>
      <c r="E4081" s="14">
        <v>119</v>
      </c>
      <c r="F4081" s="17">
        <f>INT((VLOOKUP($C4081,装备数值,2,0)+VLOOKUP($C4081,装备数值,5,0)*($E4081-1))*VLOOKUP($D4081,系数!$K$2:$O$7,2,0))</f>
        <v>6901</v>
      </c>
      <c r="G4081" s="17">
        <f>INT((VLOOKUP($C4081,装备数值,3,0)+VLOOKUP($C4081,装备数值,6,0)*($E4081-1))*VLOOKUP($D4081,系数!$K$2:$O$7,3,0))</f>
        <v>0</v>
      </c>
      <c r="H4081" s="17">
        <f t="shared" si="127"/>
        <v>0</v>
      </c>
      <c r="I4081" s="17">
        <f>INT((VLOOKUP($C4081,装备数值,4,0)+VLOOKUP($C4081,装备数值,7,0)*($E4081-1))*VLOOKUP($D4081,系数!$K$2:$O$7,4,0))</f>
        <v>0</v>
      </c>
      <c r="J4081" s="17">
        <f>INT((VLOOKUP($C4081,装备数值,4,0)+VLOOKUP($C4081,装备数值,7,0)*($E4081-1))*VLOOKUP($D4081,系数!$K$2:$O$7,5,0))</f>
        <v>0</v>
      </c>
      <c r="K4081" s="17">
        <f>INT(VLOOKUP(E4081,强化金币,2,1)*VLOOKUP(INDEX(装备!F:F,MATCH(属性!A4081,装备!A:A,0)),系数!$K$12:$M$15,3,0))</f>
        <v>450000</v>
      </c>
      <c r="L4081" s="17"/>
      <c r="M4081" s="17"/>
      <c r="N4081" s="17"/>
      <c r="O4081" s="17">
        <f>IF(E4081=1,"",VLOOKUP(E4081,系数!$S$2:$AB$12,MATCH(属性!C4081,评级,0),1))</f>
        <v>110</v>
      </c>
    </row>
    <row r="4082" spans="1:15" ht="17.25" thickBot="1" x14ac:dyDescent="0.4">
      <c r="A4082" s="17">
        <f t="shared" si="126"/>
        <v>7100034</v>
      </c>
      <c r="B4082" s="17" t="s">
        <v>94</v>
      </c>
      <c r="C4082" s="15">
        <f>INDEX(装备!G:G,MATCH(属性!A4082,装备!A:A,0))</f>
        <v>16</v>
      </c>
      <c r="D4082" s="15" t="str">
        <f>INDEX(装备!E:E,MATCH(属性!A4082,装备!A:A,0))</f>
        <v>trousers</v>
      </c>
      <c r="E4082" s="14">
        <v>120</v>
      </c>
      <c r="F4082" s="17">
        <f>INT((VLOOKUP($C4082,装备数值,2,0)+VLOOKUP($C4082,装备数值,5,0)*($E4082-1))*VLOOKUP($D4082,系数!$K$2:$O$7,2,0))</f>
        <v>6951</v>
      </c>
      <c r="G4082" s="17">
        <f>INT((VLOOKUP($C4082,装备数值,3,0)+VLOOKUP($C4082,装备数值,6,0)*($E4082-1))*VLOOKUP($D4082,系数!$K$2:$O$7,3,0))</f>
        <v>0</v>
      </c>
      <c r="H4082" s="17">
        <f t="shared" si="127"/>
        <v>0</v>
      </c>
      <c r="I4082" s="17">
        <f>INT((VLOOKUP($C4082,装备数值,4,0)+VLOOKUP($C4082,装备数值,7,0)*($E4082-1))*VLOOKUP($D4082,系数!$K$2:$O$7,4,0))</f>
        <v>0</v>
      </c>
      <c r="J4082" s="17">
        <f>INT((VLOOKUP($C4082,装备数值,4,0)+VLOOKUP($C4082,装备数值,7,0)*($E4082-1))*VLOOKUP($D4082,系数!$K$2:$O$7,5,0))</f>
        <v>0</v>
      </c>
      <c r="K4082" s="17">
        <f>INT(VLOOKUP(E4082,强化金币,2,1)*VLOOKUP(INDEX(装备!F:F,MATCH(属性!A4082,装备!A:A,0)),系数!$K$12:$M$15,3,0))</f>
        <v>450000</v>
      </c>
      <c r="L4082" s="17"/>
      <c r="M4082" s="17"/>
      <c r="N4082" s="17"/>
      <c r="O4082" s="17">
        <f>IF(E4082=1,"",VLOOKUP(E4082,系数!$S$2:$AB$12,MATCH(属性!C4082,评级,0),1))</f>
        <v>110</v>
      </c>
    </row>
    <row r="4083" spans="1:15" ht="17.25" thickBot="1" x14ac:dyDescent="0.4">
      <c r="A4083" s="15">
        <f t="shared" si="126"/>
        <v>7100035</v>
      </c>
      <c r="B4083" s="15" t="s">
        <v>97</v>
      </c>
      <c r="C4083" s="15">
        <f>INDEX(装备!G:G,MATCH(属性!A4083,装备!A:A,0))</f>
        <v>16</v>
      </c>
      <c r="D4083" s="15" t="str">
        <f>INDEX(装备!E:E,MATCH(属性!A4083,装备!A:A,0))</f>
        <v>necklace</v>
      </c>
      <c r="E4083" s="16">
        <v>1</v>
      </c>
      <c r="F4083" s="17">
        <f>INT((VLOOKUP($C4083,装备数值,2,0)+VLOOKUP($C4083,装备数值,5,0)*($E4083-1))*VLOOKUP($D4083,系数!$K$2:$O$7,2,0))</f>
        <v>0</v>
      </c>
      <c r="G4083" s="17">
        <f>INT((VLOOKUP($C4083,装备数值,3,0)+VLOOKUP($C4083,装备数值,6,0)*($E4083-1))*VLOOKUP($D4083,系数!$K$2:$O$7,3,0))</f>
        <v>200</v>
      </c>
      <c r="H4083" s="17">
        <f t="shared" si="127"/>
        <v>200</v>
      </c>
      <c r="I4083" s="17">
        <f>INT((VLOOKUP($C4083,装备数值,4,0)+VLOOKUP($C4083,装备数值,7,0)*($E4083-1))*VLOOKUP($D4083,系数!$K$2:$O$7,4,0))</f>
        <v>0</v>
      </c>
      <c r="J4083" s="17">
        <f>INT((VLOOKUP($C4083,装备数值,4,0)+VLOOKUP($C4083,装备数值,7,0)*($E4083-1))*VLOOKUP($D4083,系数!$K$2:$O$7,5,0))</f>
        <v>0</v>
      </c>
      <c r="K4083" s="17">
        <f>INT(VLOOKUP(E4083,强化金币,2,1)*VLOOKUP(INDEX(装备!F:F,MATCH(属性!A4083,装备!A:A,0)),系数!$K$12:$M$15,3,0))</f>
        <v>50</v>
      </c>
      <c r="L4083" s="17"/>
      <c r="M4083" s="17"/>
      <c r="N4083" s="17"/>
      <c r="O4083" s="17" t="str">
        <f>IF(E4083=1,"",VLOOKUP(E4083,系数!$S$2:$AB$12,MATCH(属性!C4083,评级,0),1))</f>
        <v/>
      </c>
    </row>
    <row r="4084" spans="1:15" ht="17.25" thickBot="1" x14ac:dyDescent="0.4">
      <c r="A4084" s="17">
        <f t="shared" si="126"/>
        <v>7100035</v>
      </c>
      <c r="B4084" s="17" t="s">
        <v>96</v>
      </c>
      <c r="C4084" s="15">
        <f>INDEX(装备!G:G,MATCH(属性!A4084,装备!A:A,0))</f>
        <v>16</v>
      </c>
      <c r="D4084" s="15" t="str">
        <f>INDEX(装备!E:E,MATCH(属性!A4084,装备!A:A,0))</f>
        <v>necklace</v>
      </c>
      <c r="E4084" s="14">
        <v>2</v>
      </c>
      <c r="F4084" s="17">
        <f>INT((VLOOKUP($C4084,装备数值,2,0)+VLOOKUP($C4084,装备数值,5,0)*($E4084-1))*VLOOKUP($D4084,系数!$K$2:$O$7,2,0))</f>
        <v>0</v>
      </c>
      <c r="G4084" s="17">
        <f>INT((VLOOKUP($C4084,装备数值,3,0)+VLOOKUP($C4084,装备数值,6,0)*($E4084-1))*VLOOKUP($D4084,系数!$K$2:$O$7,3,0))</f>
        <v>206</v>
      </c>
      <c r="H4084" s="17">
        <f t="shared" si="127"/>
        <v>206</v>
      </c>
      <c r="I4084" s="17">
        <f>INT((VLOOKUP($C4084,装备数值,4,0)+VLOOKUP($C4084,装备数值,7,0)*($E4084-1))*VLOOKUP($D4084,系数!$K$2:$O$7,4,0))</f>
        <v>0</v>
      </c>
      <c r="J4084" s="17">
        <f>INT((VLOOKUP($C4084,装备数值,4,0)+VLOOKUP($C4084,装备数值,7,0)*($E4084-1))*VLOOKUP($D4084,系数!$K$2:$O$7,5,0))</f>
        <v>0</v>
      </c>
      <c r="K4084" s="17">
        <f>INT(VLOOKUP(E4084,强化金币,2,1)*VLOOKUP(INDEX(装备!F:F,MATCH(属性!A4084,装备!A:A,0)),系数!$K$12:$M$15,3,0))</f>
        <v>80</v>
      </c>
      <c r="L4084" s="17"/>
      <c r="M4084" s="17"/>
      <c r="N4084" s="17"/>
      <c r="O4084" s="17">
        <f>IF(E4084=1,"",VLOOKUP(E4084,系数!$S$2:$AB$12,MATCH(属性!C4084,评级,0),1))</f>
        <v>10</v>
      </c>
    </row>
    <row r="4085" spans="1:15" ht="17.25" thickBot="1" x14ac:dyDescent="0.4">
      <c r="A4085" s="17">
        <f t="shared" si="126"/>
        <v>7100035</v>
      </c>
      <c r="B4085" s="17" t="s">
        <v>96</v>
      </c>
      <c r="C4085" s="15">
        <f>INDEX(装备!G:G,MATCH(属性!A4085,装备!A:A,0))</f>
        <v>16</v>
      </c>
      <c r="D4085" s="15" t="str">
        <f>INDEX(装备!E:E,MATCH(属性!A4085,装备!A:A,0))</f>
        <v>necklace</v>
      </c>
      <c r="E4085" s="14">
        <v>3</v>
      </c>
      <c r="F4085" s="17">
        <f>INT((VLOOKUP($C4085,装备数值,2,0)+VLOOKUP($C4085,装备数值,5,0)*($E4085-1))*VLOOKUP($D4085,系数!$K$2:$O$7,2,0))</f>
        <v>0</v>
      </c>
      <c r="G4085" s="17">
        <f>INT((VLOOKUP($C4085,装备数值,3,0)+VLOOKUP($C4085,装备数值,6,0)*($E4085-1))*VLOOKUP($D4085,系数!$K$2:$O$7,3,0))</f>
        <v>212</v>
      </c>
      <c r="H4085" s="17">
        <f t="shared" si="127"/>
        <v>212</v>
      </c>
      <c r="I4085" s="17">
        <f>INT((VLOOKUP($C4085,装备数值,4,0)+VLOOKUP($C4085,装备数值,7,0)*($E4085-1))*VLOOKUP($D4085,系数!$K$2:$O$7,4,0))</f>
        <v>0</v>
      </c>
      <c r="J4085" s="17">
        <f>INT((VLOOKUP($C4085,装备数值,4,0)+VLOOKUP($C4085,装备数值,7,0)*($E4085-1))*VLOOKUP($D4085,系数!$K$2:$O$7,5,0))</f>
        <v>0</v>
      </c>
      <c r="K4085" s="17">
        <f>INT(VLOOKUP(E4085,强化金币,2,1)*VLOOKUP(INDEX(装备!F:F,MATCH(属性!A4085,装备!A:A,0)),系数!$K$12:$M$15,3,0))</f>
        <v>100</v>
      </c>
      <c r="L4085" s="17"/>
      <c r="M4085" s="17"/>
      <c r="N4085" s="17"/>
      <c r="O4085" s="17">
        <f>IF(E4085=1,"",VLOOKUP(E4085,系数!$S$2:$AB$12,MATCH(属性!C4085,评级,0),1))</f>
        <v>10</v>
      </c>
    </row>
    <row r="4086" spans="1:15" ht="17.25" thickBot="1" x14ac:dyDescent="0.4">
      <c r="A4086" s="17">
        <f t="shared" si="126"/>
        <v>7100035</v>
      </c>
      <c r="B4086" s="17" t="s">
        <v>96</v>
      </c>
      <c r="C4086" s="15">
        <f>INDEX(装备!G:G,MATCH(属性!A4086,装备!A:A,0))</f>
        <v>16</v>
      </c>
      <c r="D4086" s="15" t="str">
        <f>INDEX(装备!E:E,MATCH(属性!A4086,装备!A:A,0))</f>
        <v>necklace</v>
      </c>
      <c r="E4086" s="14">
        <v>4</v>
      </c>
      <c r="F4086" s="17">
        <f>INT((VLOOKUP($C4086,装备数值,2,0)+VLOOKUP($C4086,装备数值,5,0)*($E4086-1))*VLOOKUP($D4086,系数!$K$2:$O$7,2,0))</f>
        <v>0</v>
      </c>
      <c r="G4086" s="17">
        <f>INT((VLOOKUP($C4086,装备数值,3,0)+VLOOKUP($C4086,装备数值,6,0)*($E4086-1))*VLOOKUP($D4086,系数!$K$2:$O$7,3,0))</f>
        <v>218</v>
      </c>
      <c r="H4086" s="17">
        <f t="shared" si="127"/>
        <v>218</v>
      </c>
      <c r="I4086" s="17">
        <f>INT((VLOOKUP($C4086,装备数值,4,0)+VLOOKUP($C4086,装备数值,7,0)*($E4086-1))*VLOOKUP($D4086,系数!$K$2:$O$7,4,0))</f>
        <v>0</v>
      </c>
      <c r="J4086" s="17">
        <f>INT((VLOOKUP($C4086,装备数值,4,0)+VLOOKUP($C4086,装备数值,7,0)*($E4086-1))*VLOOKUP($D4086,系数!$K$2:$O$7,5,0))</f>
        <v>0</v>
      </c>
      <c r="K4086" s="17">
        <f>INT(VLOOKUP(E4086,强化金币,2,1)*VLOOKUP(INDEX(装备!F:F,MATCH(属性!A4086,装备!A:A,0)),系数!$K$12:$M$15,3,0))</f>
        <v>200</v>
      </c>
      <c r="L4086" s="17"/>
      <c r="M4086" s="17"/>
      <c r="N4086" s="17"/>
      <c r="O4086" s="17">
        <f>IF(E4086=1,"",VLOOKUP(E4086,系数!$S$2:$AB$12,MATCH(属性!C4086,评级,0),1))</f>
        <v>10</v>
      </c>
    </row>
    <row r="4087" spans="1:15" ht="17.25" thickBot="1" x14ac:dyDescent="0.4">
      <c r="A4087" s="17">
        <f t="shared" si="126"/>
        <v>7100035</v>
      </c>
      <c r="B4087" s="17" t="s">
        <v>96</v>
      </c>
      <c r="C4087" s="15">
        <f>INDEX(装备!G:G,MATCH(属性!A4087,装备!A:A,0))</f>
        <v>16</v>
      </c>
      <c r="D4087" s="15" t="str">
        <f>INDEX(装备!E:E,MATCH(属性!A4087,装备!A:A,0))</f>
        <v>necklace</v>
      </c>
      <c r="E4087" s="14">
        <v>5</v>
      </c>
      <c r="F4087" s="17">
        <f>INT((VLOOKUP($C4087,装备数值,2,0)+VLOOKUP($C4087,装备数值,5,0)*($E4087-1))*VLOOKUP($D4087,系数!$K$2:$O$7,2,0))</f>
        <v>0</v>
      </c>
      <c r="G4087" s="17">
        <f>INT((VLOOKUP($C4087,装备数值,3,0)+VLOOKUP($C4087,装备数值,6,0)*($E4087-1))*VLOOKUP($D4087,系数!$K$2:$O$7,3,0))</f>
        <v>224</v>
      </c>
      <c r="H4087" s="17">
        <f t="shared" si="127"/>
        <v>224</v>
      </c>
      <c r="I4087" s="17">
        <f>INT((VLOOKUP($C4087,装备数值,4,0)+VLOOKUP($C4087,装备数值,7,0)*($E4087-1))*VLOOKUP($D4087,系数!$K$2:$O$7,4,0))</f>
        <v>0</v>
      </c>
      <c r="J4087" s="17">
        <f>INT((VLOOKUP($C4087,装备数值,4,0)+VLOOKUP($C4087,装备数值,7,0)*($E4087-1))*VLOOKUP($D4087,系数!$K$2:$O$7,5,0))</f>
        <v>0</v>
      </c>
      <c r="K4087" s="17">
        <f>INT(VLOOKUP(E4087,强化金币,2,1)*VLOOKUP(INDEX(装备!F:F,MATCH(属性!A4087,装备!A:A,0)),系数!$K$12:$M$15,3,0))</f>
        <v>300</v>
      </c>
      <c r="L4087" s="17"/>
      <c r="M4087" s="17"/>
      <c r="N4087" s="17"/>
      <c r="O4087" s="17">
        <f>IF(E4087=1,"",VLOOKUP(E4087,系数!$S$2:$AB$12,MATCH(属性!C4087,评级,0),1))</f>
        <v>10</v>
      </c>
    </row>
    <row r="4088" spans="1:15" ht="17.25" thickBot="1" x14ac:dyDescent="0.4">
      <c r="A4088" s="17">
        <f t="shared" si="126"/>
        <v>7100035</v>
      </c>
      <c r="B4088" s="17" t="s">
        <v>96</v>
      </c>
      <c r="C4088" s="15">
        <f>INDEX(装备!G:G,MATCH(属性!A4088,装备!A:A,0))</f>
        <v>16</v>
      </c>
      <c r="D4088" s="15" t="str">
        <f>INDEX(装备!E:E,MATCH(属性!A4088,装备!A:A,0))</f>
        <v>necklace</v>
      </c>
      <c r="E4088" s="14">
        <v>6</v>
      </c>
      <c r="F4088" s="17">
        <f>INT((VLOOKUP($C4088,装备数值,2,0)+VLOOKUP($C4088,装备数值,5,0)*($E4088-1))*VLOOKUP($D4088,系数!$K$2:$O$7,2,0))</f>
        <v>0</v>
      </c>
      <c r="G4088" s="17">
        <f>INT((VLOOKUP($C4088,装备数值,3,0)+VLOOKUP($C4088,装备数值,6,0)*($E4088-1))*VLOOKUP($D4088,系数!$K$2:$O$7,3,0))</f>
        <v>230</v>
      </c>
      <c r="H4088" s="17">
        <f t="shared" si="127"/>
        <v>230</v>
      </c>
      <c r="I4088" s="17">
        <f>INT((VLOOKUP($C4088,装备数值,4,0)+VLOOKUP($C4088,装备数值,7,0)*($E4088-1))*VLOOKUP($D4088,系数!$K$2:$O$7,4,0))</f>
        <v>0</v>
      </c>
      <c r="J4088" s="17">
        <f>INT((VLOOKUP($C4088,装备数值,4,0)+VLOOKUP($C4088,装备数值,7,0)*($E4088-1))*VLOOKUP($D4088,系数!$K$2:$O$7,5,0))</f>
        <v>0</v>
      </c>
      <c r="K4088" s="17">
        <f>INT(VLOOKUP(E4088,强化金币,2,1)*VLOOKUP(INDEX(装备!F:F,MATCH(属性!A4088,装备!A:A,0)),系数!$K$12:$M$15,3,0))</f>
        <v>400</v>
      </c>
      <c r="L4088" s="17"/>
      <c r="M4088" s="17"/>
      <c r="N4088" s="17"/>
      <c r="O4088" s="17">
        <f>IF(E4088=1,"",VLOOKUP(E4088,系数!$S$2:$AB$12,MATCH(属性!C4088,评级,0),1))</f>
        <v>10</v>
      </c>
    </row>
    <row r="4089" spans="1:15" ht="17.25" thickBot="1" x14ac:dyDescent="0.4">
      <c r="A4089" s="17">
        <f t="shared" si="126"/>
        <v>7100035</v>
      </c>
      <c r="B4089" s="17" t="s">
        <v>96</v>
      </c>
      <c r="C4089" s="15">
        <f>INDEX(装备!G:G,MATCH(属性!A4089,装备!A:A,0))</f>
        <v>16</v>
      </c>
      <c r="D4089" s="15" t="str">
        <f>INDEX(装备!E:E,MATCH(属性!A4089,装备!A:A,0))</f>
        <v>necklace</v>
      </c>
      <c r="E4089" s="14">
        <v>7</v>
      </c>
      <c r="F4089" s="17">
        <f>INT((VLOOKUP($C4089,装备数值,2,0)+VLOOKUP($C4089,装备数值,5,0)*($E4089-1))*VLOOKUP($D4089,系数!$K$2:$O$7,2,0))</f>
        <v>0</v>
      </c>
      <c r="G4089" s="17">
        <f>INT((VLOOKUP($C4089,装备数值,3,0)+VLOOKUP($C4089,装备数值,6,0)*($E4089-1))*VLOOKUP($D4089,系数!$K$2:$O$7,3,0))</f>
        <v>236</v>
      </c>
      <c r="H4089" s="17">
        <f t="shared" si="127"/>
        <v>236</v>
      </c>
      <c r="I4089" s="17">
        <f>INT((VLOOKUP($C4089,装备数值,4,0)+VLOOKUP($C4089,装备数值,7,0)*($E4089-1))*VLOOKUP($D4089,系数!$K$2:$O$7,4,0))</f>
        <v>0</v>
      </c>
      <c r="J4089" s="17">
        <f>INT((VLOOKUP($C4089,装备数值,4,0)+VLOOKUP($C4089,装备数值,7,0)*($E4089-1))*VLOOKUP($D4089,系数!$K$2:$O$7,5,0))</f>
        <v>0</v>
      </c>
      <c r="K4089" s="17">
        <f>INT(VLOOKUP(E4089,强化金币,2,1)*VLOOKUP(INDEX(装备!F:F,MATCH(属性!A4089,装备!A:A,0)),系数!$K$12:$M$15,3,0))</f>
        <v>500</v>
      </c>
      <c r="L4089" s="17"/>
      <c r="M4089" s="17"/>
      <c r="N4089" s="17"/>
      <c r="O4089" s="17">
        <f>IF(E4089=1,"",VLOOKUP(E4089,系数!$S$2:$AB$12,MATCH(属性!C4089,评级,0),1))</f>
        <v>10</v>
      </c>
    </row>
    <row r="4090" spans="1:15" ht="17.25" thickBot="1" x14ac:dyDescent="0.4">
      <c r="A4090" s="17">
        <f t="shared" si="126"/>
        <v>7100035</v>
      </c>
      <c r="B4090" s="17" t="s">
        <v>96</v>
      </c>
      <c r="C4090" s="15">
        <f>INDEX(装备!G:G,MATCH(属性!A4090,装备!A:A,0))</f>
        <v>16</v>
      </c>
      <c r="D4090" s="15" t="str">
        <f>INDEX(装备!E:E,MATCH(属性!A4090,装备!A:A,0))</f>
        <v>necklace</v>
      </c>
      <c r="E4090" s="14">
        <v>8</v>
      </c>
      <c r="F4090" s="17">
        <f>INT((VLOOKUP($C4090,装备数值,2,0)+VLOOKUP($C4090,装备数值,5,0)*($E4090-1))*VLOOKUP($D4090,系数!$K$2:$O$7,2,0))</f>
        <v>0</v>
      </c>
      <c r="G4090" s="17">
        <f>INT((VLOOKUP($C4090,装备数值,3,0)+VLOOKUP($C4090,装备数值,6,0)*($E4090-1))*VLOOKUP($D4090,系数!$K$2:$O$7,3,0))</f>
        <v>242</v>
      </c>
      <c r="H4090" s="17">
        <f t="shared" si="127"/>
        <v>242</v>
      </c>
      <c r="I4090" s="17">
        <f>INT((VLOOKUP($C4090,装备数值,4,0)+VLOOKUP($C4090,装备数值,7,0)*($E4090-1))*VLOOKUP($D4090,系数!$K$2:$O$7,4,0))</f>
        <v>0</v>
      </c>
      <c r="J4090" s="17">
        <f>INT((VLOOKUP($C4090,装备数值,4,0)+VLOOKUP($C4090,装备数值,7,0)*($E4090-1))*VLOOKUP($D4090,系数!$K$2:$O$7,5,0))</f>
        <v>0</v>
      </c>
      <c r="K4090" s="17">
        <f>INT(VLOOKUP(E4090,强化金币,2,1)*VLOOKUP(INDEX(装备!F:F,MATCH(属性!A4090,装备!A:A,0)),系数!$K$12:$M$15,3,0))</f>
        <v>600</v>
      </c>
      <c r="L4090" s="17"/>
      <c r="M4090" s="17"/>
      <c r="N4090" s="17"/>
      <c r="O4090" s="17">
        <f>IF(E4090=1,"",VLOOKUP(E4090,系数!$S$2:$AB$12,MATCH(属性!C4090,评级,0),1))</f>
        <v>10</v>
      </c>
    </row>
    <row r="4091" spans="1:15" ht="17.25" thickBot="1" x14ac:dyDescent="0.4">
      <c r="A4091" s="17">
        <f t="shared" si="126"/>
        <v>7100035</v>
      </c>
      <c r="B4091" s="17" t="s">
        <v>96</v>
      </c>
      <c r="C4091" s="15">
        <f>INDEX(装备!G:G,MATCH(属性!A4091,装备!A:A,0))</f>
        <v>16</v>
      </c>
      <c r="D4091" s="15" t="str">
        <f>INDEX(装备!E:E,MATCH(属性!A4091,装备!A:A,0))</f>
        <v>necklace</v>
      </c>
      <c r="E4091" s="14">
        <v>9</v>
      </c>
      <c r="F4091" s="17">
        <f>INT((VLOOKUP($C4091,装备数值,2,0)+VLOOKUP($C4091,装备数值,5,0)*($E4091-1))*VLOOKUP($D4091,系数!$K$2:$O$7,2,0))</f>
        <v>0</v>
      </c>
      <c r="G4091" s="17">
        <f>INT((VLOOKUP($C4091,装备数值,3,0)+VLOOKUP($C4091,装备数值,6,0)*($E4091-1))*VLOOKUP($D4091,系数!$K$2:$O$7,3,0))</f>
        <v>248</v>
      </c>
      <c r="H4091" s="17">
        <f t="shared" si="127"/>
        <v>248</v>
      </c>
      <c r="I4091" s="17">
        <f>INT((VLOOKUP($C4091,装备数值,4,0)+VLOOKUP($C4091,装备数值,7,0)*($E4091-1))*VLOOKUP($D4091,系数!$K$2:$O$7,4,0))</f>
        <v>0</v>
      </c>
      <c r="J4091" s="17">
        <f>INT((VLOOKUP($C4091,装备数值,4,0)+VLOOKUP($C4091,装备数值,7,0)*($E4091-1))*VLOOKUP($D4091,系数!$K$2:$O$7,5,0))</f>
        <v>0</v>
      </c>
      <c r="K4091" s="17">
        <f>INT(VLOOKUP(E4091,强化金币,2,1)*VLOOKUP(INDEX(装备!F:F,MATCH(属性!A4091,装备!A:A,0)),系数!$K$12:$M$15,3,0))</f>
        <v>700</v>
      </c>
      <c r="L4091" s="17"/>
      <c r="M4091" s="17"/>
      <c r="N4091" s="17"/>
      <c r="O4091" s="17">
        <f>IF(E4091=1,"",VLOOKUP(E4091,系数!$S$2:$AB$12,MATCH(属性!C4091,评级,0),1))</f>
        <v>10</v>
      </c>
    </row>
    <row r="4092" spans="1:15" ht="17.25" thickBot="1" x14ac:dyDescent="0.4">
      <c r="A4092" s="17">
        <f t="shared" ref="A4092:A4155" si="128">A3972+1</f>
        <v>7100035</v>
      </c>
      <c r="B4092" s="17" t="s">
        <v>96</v>
      </c>
      <c r="C4092" s="15">
        <f>INDEX(装备!G:G,MATCH(属性!A4092,装备!A:A,0))</f>
        <v>16</v>
      </c>
      <c r="D4092" s="15" t="str">
        <f>INDEX(装备!E:E,MATCH(属性!A4092,装备!A:A,0))</f>
        <v>necklace</v>
      </c>
      <c r="E4092" s="14">
        <v>10</v>
      </c>
      <c r="F4092" s="17">
        <f>INT((VLOOKUP($C4092,装备数值,2,0)+VLOOKUP($C4092,装备数值,5,0)*($E4092-1))*VLOOKUP($D4092,系数!$K$2:$O$7,2,0))</f>
        <v>0</v>
      </c>
      <c r="G4092" s="17">
        <f>INT((VLOOKUP($C4092,装备数值,3,0)+VLOOKUP($C4092,装备数值,6,0)*($E4092-1))*VLOOKUP($D4092,系数!$K$2:$O$7,3,0))</f>
        <v>254</v>
      </c>
      <c r="H4092" s="17">
        <f t="shared" si="127"/>
        <v>254</v>
      </c>
      <c r="I4092" s="17">
        <f>INT((VLOOKUP($C4092,装备数值,4,0)+VLOOKUP($C4092,装备数值,7,0)*($E4092-1))*VLOOKUP($D4092,系数!$K$2:$O$7,4,0))</f>
        <v>0</v>
      </c>
      <c r="J4092" s="17">
        <f>INT((VLOOKUP($C4092,装备数值,4,0)+VLOOKUP($C4092,装备数值,7,0)*($E4092-1))*VLOOKUP($D4092,系数!$K$2:$O$7,5,0))</f>
        <v>0</v>
      </c>
      <c r="K4092" s="17">
        <f>INT(VLOOKUP(E4092,强化金币,2,1)*VLOOKUP(INDEX(装备!F:F,MATCH(属性!A4092,装备!A:A,0)),系数!$K$12:$M$15,3,0))</f>
        <v>800</v>
      </c>
      <c r="L4092" s="17"/>
      <c r="M4092" s="17"/>
      <c r="N4092" s="17"/>
      <c r="O4092" s="17">
        <f>IF(E4092=1,"",VLOOKUP(E4092,系数!$S$2:$AB$12,MATCH(属性!C4092,评级,0),1))</f>
        <v>20</v>
      </c>
    </row>
    <row r="4093" spans="1:15" ht="17.25" thickBot="1" x14ac:dyDescent="0.4">
      <c r="A4093" s="17">
        <f t="shared" si="128"/>
        <v>7100035</v>
      </c>
      <c r="B4093" s="17" t="s">
        <v>96</v>
      </c>
      <c r="C4093" s="15">
        <f>INDEX(装备!G:G,MATCH(属性!A4093,装备!A:A,0))</f>
        <v>16</v>
      </c>
      <c r="D4093" s="15" t="str">
        <f>INDEX(装备!E:E,MATCH(属性!A4093,装备!A:A,0))</f>
        <v>necklace</v>
      </c>
      <c r="E4093" s="14">
        <v>11</v>
      </c>
      <c r="F4093" s="17">
        <f>INT((VLOOKUP($C4093,装备数值,2,0)+VLOOKUP($C4093,装备数值,5,0)*($E4093-1))*VLOOKUP($D4093,系数!$K$2:$O$7,2,0))</f>
        <v>0</v>
      </c>
      <c r="G4093" s="17">
        <f>INT((VLOOKUP($C4093,装备数值,3,0)+VLOOKUP($C4093,装备数值,6,0)*($E4093-1))*VLOOKUP($D4093,系数!$K$2:$O$7,3,0))</f>
        <v>260</v>
      </c>
      <c r="H4093" s="17">
        <f t="shared" si="127"/>
        <v>260</v>
      </c>
      <c r="I4093" s="17">
        <f>INT((VLOOKUP($C4093,装备数值,4,0)+VLOOKUP($C4093,装备数值,7,0)*($E4093-1))*VLOOKUP($D4093,系数!$K$2:$O$7,4,0))</f>
        <v>0</v>
      </c>
      <c r="J4093" s="17">
        <f>INT((VLOOKUP($C4093,装备数值,4,0)+VLOOKUP($C4093,装备数值,7,0)*($E4093-1))*VLOOKUP($D4093,系数!$K$2:$O$7,5,0))</f>
        <v>0</v>
      </c>
      <c r="K4093" s="17">
        <f>INT(VLOOKUP(E4093,强化金币,2,1)*VLOOKUP(INDEX(装备!F:F,MATCH(属性!A4093,装备!A:A,0)),系数!$K$12:$M$15,3,0))</f>
        <v>900</v>
      </c>
      <c r="L4093" s="17"/>
      <c r="M4093" s="17"/>
      <c r="N4093" s="17"/>
      <c r="O4093" s="17">
        <f>IF(E4093=1,"",VLOOKUP(E4093,系数!$S$2:$AB$12,MATCH(属性!C4093,评级,0),1))</f>
        <v>20</v>
      </c>
    </row>
    <row r="4094" spans="1:15" ht="17.25" thickBot="1" x14ac:dyDescent="0.4">
      <c r="A4094" s="17">
        <f t="shared" si="128"/>
        <v>7100035</v>
      </c>
      <c r="B4094" s="17" t="s">
        <v>96</v>
      </c>
      <c r="C4094" s="15">
        <f>INDEX(装备!G:G,MATCH(属性!A4094,装备!A:A,0))</f>
        <v>16</v>
      </c>
      <c r="D4094" s="15" t="str">
        <f>INDEX(装备!E:E,MATCH(属性!A4094,装备!A:A,0))</f>
        <v>necklace</v>
      </c>
      <c r="E4094" s="14">
        <v>12</v>
      </c>
      <c r="F4094" s="17">
        <f>INT((VLOOKUP($C4094,装备数值,2,0)+VLOOKUP($C4094,装备数值,5,0)*($E4094-1))*VLOOKUP($D4094,系数!$K$2:$O$7,2,0))</f>
        <v>0</v>
      </c>
      <c r="G4094" s="17">
        <f>INT((VLOOKUP($C4094,装备数值,3,0)+VLOOKUP($C4094,装备数值,6,0)*($E4094-1))*VLOOKUP($D4094,系数!$K$2:$O$7,3,0))</f>
        <v>266</v>
      </c>
      <c r="H4094" s="17">
        <f t="shared" si="127"/>
        <v>266</v>
      </c>
      <c r="I4094" s="17">
        <f>INT((VLOOKUP($C4094,装备数值,4,0)+VLOOKUP($C4094,装备数值,7,0)*($E4094-1))*VLOOKUP($D4094,系数!$K$2:$O$7,4,0))</f>
        <v>0</v>
      </c>
      <c r="J4094" s="17">
        <f>INT((VLOOKUP($C4094,装备数值,4,0)+VLOOKUP($C4094,装备数值,7,0)*($E4094-1))*VLOOKUP($D4094,系数!$K$2:$O$7,5,0))</f>
        <v>0</v>
      </c>
      <c r="K4094" s="17">
        <f>INT(VLOOKUP(E4094,强化金币,2,1)*VLOOKUP(INDEX(装备!F:F,MATCH(属性!A4094,装备!A:A,0)),系数!$K$12:$M$15,3,0))</f>
        <v>1000</v>
      </c>
      <c r="L4094" s="17"/>
      <c r="M4094" s="17"/>
      <c r="N4094" s="17"/>
      <c r="O4094" s="17">
        <f>IF(E4094=1,"",VLOOKUP(E4094,系数!$S$2:$AB$12,MATCH(属性!C4094,评级,0),1))</f>
        <v>20</v>
      </c>
    </row>
    <row r="4095" spans="1:15" ht="17.25" thickBot="1" x14ac:dyDescent="0.4">
      <c r="A4095" s="17">
        <f t="shared" si="128"/>
        <v>7100035</v>
      </c>
      <c r="B4095" s="17" t="s">
        <v>96</v>
      </c>
      <c r="C4095" s="15">
        <f>INDEX(装备!G:G,MATCH(属性!A4095,装备!A:A,0))</f>
        <v>16</v>
      </c>
      <c r="D4095" s="15" t="str">
        <f>INDEX(装备!E:E,MATCH(属性!A4095,装备!A:A,0))</f>
        <v>necklace</v>
      </c>
      <c r="E4095" s="14">
        <v>13</v>
      </c>
      <c r="F4095" s="17">
        <f>INT((VLOOKUP($C4095,装备数值,2,0)+VLOOKUP($C4095,装备数值,5,0)*($E4095-1))*VLOOKUP($D4095,系数!$K$2:$O$7,2,0))</f>
        <v>0</v>
      </c>
      <c r="G4095" s="17">
        <f>INT((VLOOKUP($C4095,装备数值,3,0)+VLOOKUP($C4095,装备数值,6,0)*($E4095-1))*VLOOKUP($D4095,系数!$K$2:$O$7,3,0))</f>
        <v>272</v>
      </c>
      <c r="H4095" s="17">
        <f t="shared" si="127"/>
        <v>272</v>
      </c>
      <c r="I4095" s="17">
        <f>INT((VLOOKUP($C4095,装备数值,4,0)+VLOOKUP($C4095,装备数值,7,0)*($E4095-1))*VLOOKUP($D4095,系数!$K$2:$O$7,4,0))</f>
        <v>0</v>
      </c>
      <c r="J4095" s="17">
        <f>INT((VLOOKUP($C4095,装备数值,4,0)+VLOOKUP($C4095,装备数值,7,0)*($E4095-1))*VLOOKUP($D4095,系数!$K$2:$O$7,5,0))</f>
        <v>0</v>
      </c>
      <c r="K4095" s="17">
        <f>INT(VLOOKUP(E4095,强化金币,2,1)*VLOOKUP(INDEX(装备!F:F,MATCH(属性!A4095,装备!A:A,0)),系数!$K$12:$M$15,3,0))</f>
        <v>1200</v>
      </c>
      <c r="L4095" s="17"/>
      <c r="M4095" s="17"/>
      <c r="N4095" s="17"/>
      <c r="O4095" s="17">
        <f>IF(E4095=1,"",VLOOKUP(E4095,系数!$S$2:$AB$12,MATCH(属性!C4095,评级,0),1))</f>
        <v>20</v>
      </c>
    </row>
    <row r="4096" spans="1:15" ht="17.25" thickBot="1" x14ac:dyDescent="0.4">
      <c r="A4096" s="17">
        <f t="shared" si="128"/>
        <v>7100035</v>
      </c>
      <c r="B4096" s="17" t="s">
        <v>96</v>
      </c>
      <c r="C4096" s="15">
        <f>INDEX(装备!G:G,MATCH(属性!A4096,装备!A:A,0))</f>
        <v>16</v>
      </c>
      <c r="D4096" s="15" t="str">
        <f>INDEX(装备!E:E,MATCH(属性!A4096,装备!A:A,0))</f>
        <v>necklace</v>
      </c>
      <c r="E4096" s="14">
        <v>14</v>
      </c>
      <c r="F4096" s="17">
        <f>INT((VLOOKUP($C4096,装备数值,2,0)+VLOOKUP($C4096,装备数值,5,0)*($E4096-1))*VLOOKUP($D4096,系数!$K$2:$O$7,2,0))</f>
        <v>0</v>
      </c>
      <c r="G4096" s="17">
        <f>INT((VLOOKUP($C4096,装备数值,3,0)+VLOOKUP($C4096,装备数值,6,0)*($E4096-1))*VLOOKUP($D4096,系数!$K$2:$O$7,3,0))</f>
        <v>278</v>
      </c>
      <c r="H4096" s="17">
        <f t="shared" si="127"/>
        <v>278</v>
      </c>
      <c r="I4096" s="17">
        <f>INT((VLOOKUP($C4096,装备数值,4,0)+VLOOKUP($C4096,装备数值,7,0)*($E4096-1))*VLOOKUP($D4096,系数!$K$2:$O$7,4,0))</f>
        <v>0</v>
      </c>
      <c r="J4096" s="17">
        <f>INT((VLOOKUP($C4096,装备数值,4,0)+VLOOKUP($C4096,装备数值,7,0)*($E4096-1))*VLOOKUP($D4096,系数!$K$2:$O$7,5,0))</f>
        <v>0</v>
      </c>
      <c r="K4096" s="17">
        <f>INT(VLOOKUP(E4096,强化金币,2,1)*VLOOKUP(INDEX(装备!F:F,MATCH(属性!A4096,装备!A:A,0)),系数!$K$12:$M$15,3,0))</f>
        <v>1400</v>
      </c>
      <c r="L4096" s="17"/>
      <c r="M4096" s="17"/>
      <c r="N4096" s="17"/>
      <c r="O4096" s="17">
        <f>IF(E4096=1,"",VLOOKUP(E4096,系数!$S$2:$AB$12,MATCH(属性!C4096,评级,0),1))</f>
        <v>20</v>
      </c>
    </row>
    <row r="4097" spans="1:15" ht="17.25" thickBot="1" x14ac:dyDescent="0.4">
      <c r="A4097" s="17">
        <f t="shared" si="128"/>
        <v>7100035</v>
      </c>
      <c r="B4097" s="17" t="s">
        <v>96</v>
      </c>
      <c r="C4097" s="15">
        <f>INDEX(装备!G:G,MATCH(属性!A4097,装备!A:A,0))</f>
        <v>16</v>
      </c>
      <c r="D4097" s="15" t="str">
        <f>INDEX(装备!E:E,MATCH(属性!A4097,装备!A:A,0))</f>
        <v>necklace</v>
      </c>
      <c r="E4097" s="14">
        <v>15</v>
      </c>
      <c r="F4097" s="17">
        <f>INT((VLOOKUP($C4097,装备数值,2,0)+VLOOKUP($C4097,装备数值,5,0)*($E4097-1))*VLOOKUP($D4097,系数!$K$2:$O$7,2,0))</f>
        <v>0</v>
      </c>
      <c r="G4097" s="17">
        <f>INT((VLOOKUP($C4097,装备数值,3,0)+VLOOKUP($C4097,装备数值,6,0)*($E4097-1))*VLOOKUP($D4097,系数!$K$2:$O$7,3,0))</f>
        <v>284</v>
      </c>
      <c r="H4097" s="17">
        <f t="shared" si="127"/>
        <v>284</v>
      </c>
      <c r="I4097" s="17">
        <f>INT((VLOOKUP($C4097,装备数值,4,0)+VLOOKUP($C4097,装备数值,7,0)*($E4097-1))*VLOOKUP($D4097,系数!$K$2:$O$7,4,0))</f>
        <v>0</v>
      </c>
      <c r="J4097" s="17">
        <f>INT((VLOOKUP($C4097,装备数值,4,0)+VLOOKUP($C4097,装备数值,7,0)*($E4097-1))*VLOOKUP($D4097,系数!$K$2:$O$7,5,0))</f>
        <v>0</v>
      </c>
      <c r="K4097" s="17">
        <f>INT(VLOOKUP(E4097,强化金币,2,1)*VLOOKUP(INDEX(装备!F:F,MATCH(属性!A4097,装备!A:A,0)),系数!$K$12:$M$15,3,0))</f>
        <v>1600</v>
      </c>
      <c r="L4097" s="17"/>
      <c r="M4097" s="17"/>
      <c r="N4097" s="17"/>
      <c r="O4097" s="17">
        <f>IF(E4097=1,"",VLOOKUP(E4097,系数!$S$2:$AB$12,MATCH(属性!C4097,评级,0),1))</f>
        <v>20</v>
      </c>
    </row>
    <row r="4098" spans="1:15" ht="17.25" thickBot="1" x14ac:dyDescent="0.4">
      <c r="A4098" s="17">
        <f t="shared" si="128"/>
        <v>7100035</v>
      </c>
      <c r="B4098" s="17" t="s">
        <v>96</v>
      </c>
      <c r="C4098" s="15">
        <f>INDEX(装备!G:G,MATCH(属性!A4098,装备!A:A,0))</f>
        <v>16</v>
      </c>
      <c r="D4098" s="15" t="str">
        <f>INDEX(装备!E:E,MATCH(属性!A4098,装备!A:A,0))</f>
        <v>necklace</v>
      </c>
      <c r="E4098" s="14">
        <v>16</v>
      </c>
      <c r="F4098" s="17">
        <f>INT((VLOOKUP($C4098,装备数值,2,0)+VLOOKUP($C4098,装备数值,5,0)*($E4098-1))*VLOOKUP($D4098,系数!$K$2:$O$7,2,0))</f>
        <v>0</v>
      </c>
      <c r="G4098" s="17">
        <f>INT((VLOOKUP($C4098,装备数值,3,0)+VLOOKUP($C4098,装备数值,6,0)*($E4098-1))*VLOOKUP($D4098,系数!$K$2:$O$7,3,0))</f>
        <v>290</v>
      </c>
      <c r="H4098" s="17">
        <f t="shared" si="127"/>
        <v>290</v>
      </c>
      <c r="I4098" s="17">
        <f>INT((VLOOKUP($C4098,装备数值,4,0)+VLOOKUP($C4098,装备数值,7,0)*($E4098-1))*VLOOKUP($D4098,系数!$K$2:$O$7,4,0))</f>
        <v>0</v>
      </c>
      <c r="J4098" s="17">
        <f>INT((VLOOKUP($C4098,装备数值,4,0)+VLOOKUP($C4098,装备数值,7,0)*($E4098-1))*VLOOKUP($D4098,系数!$K$2:$O$7,5,0))</f>
        <v>0</v>
      </c>
      <c r="K4098" s="17">
        <f>INT(VLOOKUP(E4098,强化金币,2,1)*VLOOKUP(INDEX(装备!F:F,MATCH(属性!A4098,装备!A:A,0)),系数!$K$12:$M$15,3,0))</f>
        <v>1800</v>
      </c>
      <c r="L4098" s="17"/>
      <c r="M4098" s="17"/>
      <c r="N4098" s="17"/>
      <c r="O4098" s="17">
        <f>IF(E4098=1,"",VLOOKUP(E4098,系数!$S$2:$AB$12,MATCH(属性!C4098,评级,0),1))</f>
        <v>20</v>
      </c>
    </row>
    <row r="4099" spans="1:15" ht="17.25" thickBot="1" x14ac:dyDescent="0.4">
      <c r="A4099" s="17">
        <f t="shared" si="128"/>
        <v>7100035</v>
      </c>
      <c r="B4099" s="17" t="s">
        <v>96</v>
      </c>
      <c r="C4099" s="15">
        <f>INDEX(装备!G:G,MATCH(属性!A4099,装备!A:A,0))</f>
        <v>16</v>
      </c>
      <c r="D4099" s="15" t="str">
        <f>INDEX(装备!E:E,MATCH(属性!A4099,装备!A:A,0))</f>
        <v>necklace</v>
      </c>
      <c r="E4099" s="14">
        <v>17</v>
      </c>
      <c r="F4099" s="17">
        <f>INT((VLOOKUP($C4099,装备数值,2,0)+VLOOKUP($C4099,装备数值,5,0)*($E4099-1))*VLOOKUP($D4099,系数!$K$2:$O$7,2,0))</f>
        <v>0</v>
      </c>
      <c r="G4099" s="17">
        <f>INT((VLOOKUP($C4099,装备数值,3,0)+VLOOKUP($C4099,装备数值,6,0)*($E4099-1))*VLOOKUP($D4099,系数!$K$2:$O$7,3,0))</f>
        <v>296</v>
      </c>
      <c r="H4099" s="17">
        <f t="shared" si="127"/>
        <v>296</v>
      </c>
      <c r="I4099" s="17">
        <f>INT((VLOOKUP($C4099,装备数值,4,0)+VLOOKUP($C4099,装备数值,7,0)*($E4099-1))*VLOOKUP($D4099,系数!$K$2:$O$7,4,0))</f>
        <v>0</v>
      </c>
      <c r="J4099" s="17">
        <f>INT((VLOOKUP($C4099,装备数值,4,0)+VLOOKUP($C4099,装备数值,7,0)*($E4099-1))*VLOOKUP($D4099,系数!$K$2:$O$7,5,0))</f>
        <v>0</v>
      </c>
      <c r="K4099" s="17">
        <f>INT(VLOOKUP(E4099,强化金币,2,1)*VLOOKUP(INDEX(装备!F:F,MATCH(属性!A4099,装备!A:A,0)),系数!$K$12:$M$15,3,0))</f>
        <v>2000</v>
      </c>
      <c r="L4099" s="17"/>
      <c r="M4099" s="17"/>
      <c r="N4099" s="17"/>
      <c r="O4099" s="17">
        <f>IF(E4099=1,"",VLOOKUP(E4099,系数!$S$2:$AB$12,MATCH(属性!C4099,评级,0),1))</f>
        <v>20</v>
      </c>
    </row>
    <row r="4100" spans="1:15" ht="17.25" thickBot="1" x14ac:dyDescent="0.4">
      <c r="A4100" s="17">
        <f t="shared" si="128"/>
        <v>7100035</v>
      </c>
      <c r="B4100" s="17" t="s">
        <v>96</v>
      </c>
      <c r="C4100" s="15">
        <f>INDEX(装备!G:G,MATCH(属性!A4100,装备!A:A,0))</f>
        <v>16</v>
      </c>
      <c r="D4100" s="15" t="str">
        <f>INDEX(装备!E:E,MATCH(属性!A4100,装备!A:A,0))</f>
        <v>necklace</v>
      </c>
      <c r="E4100" s="14">
        <v>18</v>
      </c>
      <c r="F4100" s="17">
        <f>INT((VLOOKUP($C4100,装备数值,2,0)+VLOOKUP($C4100,装备数值,5,0)*($E4100-1))*VLOOKUP($D4100,系数!$K$2:$O$7,2,0))</f>
        <v>0</v>
      </c>
      <c r="G4100" s="17">
        <f>INT((VLOOKUP($C4100,装备数值,3,0)+VLOOKUP($C4100,装备数值,6,0)*($E4100-1))*VLOOKUP($D4100,系数!$K$2:$O$7,3,0))</f>
        <v>302</v>
      </c>
      <c r="H4100" s="17">
        <f t="shared" ref="H4100:H4163" si="129">G4100</f>
        <v>302</v>
      </c>
      <c r="I4100" s="17">
        <f>INT((VLOOKUP($C4100,装备数值,4,0)+VLOOKUP($C4100,装备数值,7,0)*($E4100-1))*VLOOKUP($D4100,系数!$K$2:$O$7,4,0))</f>
        <v>0</v>
      </c>
      <c r="J4100" s="17">
        <f>INT((VLOOKUP($C4100,装备数值,4,0)+VLOOKUP($C4100,装备数值,7,0)*($E4100-1))*VLOOKUP($D4100,系数!$K$2:$O$7,5,0))</f>
        <v>0</v>
      </c>
      <c r="K4100" s="17">
        <f>INT(VLOOKUP(E4100,强化金币,2,1)*VLOOKUP(INDEX(装备!F:F,MATCH(属性!A4100,装备!A:A,0)),系数!$K$12:$M$15,3,0))</f>
        <v>2200</v>
      </c>
      <c r="L4100" s="17"/>
      <c r="M4100" s="17"/>
      <c r="N4100" s="17"/>
      <c r="O4100" s="17">
        <f>IF(E4100=1,"",VLOOKUP(E4100,系数!$S$2:$AB$12,MATCH(属性!C4100,评级,0),1))</f>
        <v>20</v>
      </c>
    </row>
    <row r="4101" spans="1:15" ht="17.25" thickBot="1" x14ac:dyDescent="0.4">
      <c r="A4101" s="17">
        <f t="shared" si="128"/>
        <v>7100035</v>
      </c>
      <c r="B4101" s="17" t="s">
        <v>96</v>
      </c>
      <c r="C4101" s="15">
        <f>INDEX(装备!G:G,MATCH(属性!A4101,装备!A:A,0))</f>
        <v>16</v>
      </c>
      <c r="D4101" s="15" t="str">
        <f>INDEX(装备!E:E,MATCH(属性!A4101,装备!A:A,0))</f>
        <v>necklace</v>
      </c>
      <c r="E4101" s="14">
        <v>19</v>
      </c>
      <c r="F4101" s="17">
        <f>INT((VLOOKUP($C4101,装备数值,2,0)+VLOOKUP($C4101,装备数值,5,0)*($E4101-1))*VLOOKUP($D4101,系数!$K$2:$O$7,2,0))</f>
        <v>0</v>
      </c>
      <c r="G4101" s="17">
        <f>INT((VLOOKUP($C4101,装备数值,3,0)+VLOOKUP($C4101,装备数值,6,0)*($E4101-1))*VLOOKUP($D4101,系数!$K$2:$O$7,3,0))</f>
        <v>308</v>
      </c>
      <c r="H4101" s="17">
        <f t="shared" si="129"/>
        <v>308</v>
      </c>
      <c r="I4101" s="17">
        <f>INT((VLOOKUP($C4101,装备数值,4,0)+VLOOKUP($C4101,装备数值,7,0)*($E4101-1))*VLOOKUP($D4101,系数!$K$2:$O$7,4,0))</f>
        <v>0</v>
      </c>
      <c r="J4101" s="17">
        <f>INT((VLOOKUP($C4101,装备数值,4,0)+VLOOKUP($C4101,装备数值,7,0)*($E4101-1))*VLOOKUP($D4101,系数!$K$2:$O$7,5,0))</f>
        <v>0</v>
      </c>
      <c r="K4101" s="17">
        <f>INT(VLOOKUP(E4101,强化金币,2,1)*VLOOKUP(INDEX(装备!F:F,MATCH(属性!A4101,装备!A:A,0)),系数!$K$12:$M$15,3,0))</f>
        <v>2400</v>
      </c>
      <c r="L4101" s="17"/>
      <c r="M4101" s="17"/>
      <c r="N4101" s="17"/>
      <c r="O4101" s="17">
        <f>IF(E4101=1,"",VLOOKUP(E4101,系数!$S$2:$AB$12,MATCH(属性!C4101,评级,0),1))</f>
        <v>20</v>
      </c>
    </row>
    <row r="4102" spans="1:15" ht="17.25" thickBot="1" x14ac:dyDescent="0.4">
      <c r="A4102" s="17">
        <f t="shared" si="128"/>
        <v>7100035</v>
      </c>
      <c r="B4102" s="17" t="s">
        <v>96</v>
      </c>
      <c r="C4102" s="15">
        <f>INDEX(装备!G:G,MATCH(属性!A4102,装备!A:A,0))</f>
        <v>16</v>
      </c>
      <c r="D4102" s="15" t="str">
        <f>INDEX(装备!E:E,MATCH(属性!A4102,装备!A:A,0))</f>
        <v>necklace</v>
      </c>
      <c r="E4102" s="14">
        <v>20</v>
      </c>
      <c r="F4102" s="17">
        <f>INT((VLOOKUP($C4102,装备数值,2,0)+VLOOKUP($C4102,装备数值,5,0)*($E4102-1))*VLOOKUP($D4102,系数!$K$2:$O$7,2,0))</f>
        <v>0</v>
      </c>
      <c r="G4102" s="17">
        <f>INT((VLOOKUP($C4102,装备数值,3,0)+VLOOKUP($C4102,装备数值,6,0)*($E4102-1))*VLOOKUP($D4102,系数!$K$2:$O$7,3,0))</f>
        <v>314</v>
      </c>
      <c r="H4102" s="17">
        <f t="shared" si="129"/>
        <v>314</v>
      </c>
      <c r="I4102" s="17">
        <f>INT((VLOOKUP($C4102,装备数值,4,0)+VLOOKUP($C4102,装备数值,7,0)*($E4102-1))*VLOOKUP($D4102,系数!$K$2:$O$7,4,0))</f>
        <v>0</v>
      </c>
      <c r="J4102" s="17">
        <f>INT((VLOOKUP($C4102,装备数值,4,0)+VLOOKUP($C4102,装备数值,7,0)*($E4102-1))*VLOOKUP($D4102,系数!$K$2:$O$7,5,0))</f>
        <v>0</v>
      </c>
      <c r="K4102" s="17">
        <f>INT(VLOOKUP(E4102,强化金币,2,1)*VLOOKUP(INDEX(装备!F:F,MATCH(属性!A4102,装备!A:A,0)),系数!$K$12:$M$15,3,0))</f>
        <v>2600</v>
      </c>
      <c r="L4102" s="17"/>
      <c r="M4102" s="17"/>
      <c r="N4102" s="17"/>
      <c r="O4102" s="17">
        <f>IF(E4102=1,"",VLOOKUP(E4102,系数!$S$2:$AB$12,MATCH(属性!C4102,评级,0),1))</f>
        <v>30</v>
      </c>
    </row>
    <row r="4103" spans="1:15" ht="17.25" thickBot="1" x14ac:dyDescent="0.4">
      <c r="A4103" s="17">
        <f t="shared" si="128"/>
        <v>7100035</v>
      </c>
      <c r="B4103" s="17" t="s">
        <v>96</v>
      </c>
      <c r="C4103" s="15">
        <f>INDEX(装备!G:G,MATCH(属性!A4103,装备!A:A,0))</f>
        <v>16</v>
      </c>
      <c r="D4103" s="15" t="str">
        <f>INDEX(装备!E:E,MATCH(属性!A4103,装备!A:A,0))</f>
        <v>necklace</v>
      </c>
      <c r="E4103" s="14">
        <v>21</v>
      </c>
      <c r="F4103" s="17">
        <f>INT((VLOOKUP($C4103,装备数值,2,0)+VLOOKUP($C4103,装备数值,5,0)*($E4103-1))*VLOOKUP($D4103,系数!$K$2:$O$7,2,0))</f>
        <v>0</v>
      </c>
      <c r="G4103" s="17">
        <f>INT((VLOOKUP($C4103,装备数值,3,0)+VLOOKUP($C4103,装备数值,6,0)*($E4103-1))*VLOOKUP($D4103,系数!$K$2:$O$7,3,0))</f>
        <v>320</v>
      </c>
      <c r="H4103" s="17">
        <f t="shared" si="129"/>
        <v>320</v>
      </c>
      <c r="I4103" s="17">
        <f>INT((VLOOKUP($C4103,装备数值,4,0)+VLOOKUP($C4103,装备数值,7,0)*($E4103-1))*VLOOKUP($D4103,系数!$K$2:$O$7,4,0))</f>
        <v>0</v>
      </c>
      <c r="J4103" s="17">
        <f>INT((VLOOKUP($C4103,装备数值,4,0)+VLOOKUP($C4103,装备数值,7,0)*($E4103-1))*VLOOKUP($D4103,系数!$K$2:$O$7,5,0))</f>
        <v>0</v>
      </c>
      <c r="K4103" s="17">
        <f>INT(VLOOKUP(E4103,强化金币,2,1)*VLOOKUP(INDEX(装备!F:F,MATCH(属性!A4103,装备!A:A,0)),系数!$K$12:$M$15,3,0))</f>
        <v>2800</v>
      </c>
      <c r="L4103" s="17"/>
      <c r="M4103" s="17"/>
      <c r="N4103" s="17"/>
      <c r="O4103" s="17">
        <f>IF(E4103=1,"",VLOOKUP(E4103,系数!$S$2:$AB$12,MATCH(属性!C4103,评级,0),1))</f>
        <v>30</v>
      </c>
    </row>
    <row r="4104" spans="1:15" ht="17.25" thickBot="1" x14ac:dyDescent="0.4">
      <c r="A4104" s="17">
        <f t="shared" si="128"/>
        <v>7100035</v>
      </c>
      <c r="B4104" s="17" t="s">
        <v>96</v>
      </c>
      <c r="C4104" s="15">
        <f>INDEX(装备!G:G,MATCH(属性!A4104,装备!A:A,0))</f>
        <v>16</v>
      </c>
      <c r="D4104" s="15" t="str">
        <f>INDEX(装备!E:E,MATCH(属性!A4104,装备!A:A,0))</f>
        <v>necklace</v>
      </c>
      <c r="E4104" s="14">
        <v>22</v>
      </c>
      <c r="F4104" s="17">
        <f>INT((VLOOKUP($C4104,装备数值,2,0)+VLOOKUP($C4104,装备数值,5,0)*($E4104-1))*VLOOKUP($D4104,系数!$K$2:$O$7,2,0))</f>
        <v>0</v>
      </c>
      <c r="G4104" s="17">
        <f>INT((VLOOKUP($C4104,装备数值,3,0)+VLOOKUP($C4104,装备数值,6,0)*($E4104-1))*VLOOKUP($D4104,系数!$K$2:$O$7,3,0))</f>
        <v>326</v>
      </c>
      <c r="H4104" s="17">
        <f t="shared" si="129"/>
        <v>326</v>
      </c>
      <c r="I4104" s="17">
        <f>INT((VLOOKUP($C4104,装备数值,4,0)+VLOOKUP($C4104,装备数值,7,0)*($E4104-1))*VLOOKUP($D4104,系数!$K$2:$O$7,4,0))</f>
        <v>0</v>
      </c>
      <c r="J4104" s="17">
        <f>INT((VLOOKUP($C4104,装备数值,4,0)+VLOOKUP($C4104,装备数值,7,0)*($E4104-1))*VLOOKUP($D4104,系数!$K$2:$O$7,5,0))</f>
        <v>0</v>
      </c>
      <c r="K4104" s="17">
        <f>INT(VLOOKUP(E4104,强化金币,2,1)*VLOOKUP(INDEX(装备!F:F,MATCH(属性!A4104,装备!A:A,0)),系数!$K$12:$M$15,3,0))</f>
        <v>3000</v>
      </c>
      <c r="L4104" s="17"/>
      <c r="M4104" s="17"/>
      <c r="N4104" s="17"/>
      <c r="O4104" s="17">
        <f>IF(E4104=1,"",VLOOKUP(E4104,系数!$S$2:$AB$12,MATCH(属性!C4104,评级,0),1))</f>
        <v>30</v>
      </c>
    </row>
    <row r="4105" spans="1:15" ht="17.25" thickBot="1" x14ac:dyDescent="0.4">
      <c r="A4105" s="17">
        <f t="shared" si="128"/>
        <v>7100035</v>
      </c>
      <c r="B4105" s="17" t="s">
        <v>96</v>
      </c>
      <c r="C4105" s="15">
        <f>INDEX(装备!G:G,MATCH(属性!A4105,装备!A:A,0))</f>
        <v>16</v>
      </c>
      <c r="D4105" s="15" t="str">
        <f>INDEX(装备!E:E,MATCH(属性!A4105,装备!A:A,0))</f>
        <v>necklace</v>
      </c>
      <c r="E4105" s="14">
        <v>23</v>
      </c>
      <c r="F4105" s="17">
        <f>INT((VLOOKUP($C4105,装备数值,2,0)+VLOOKUP($C4105,装备数值,5,0)*($E4105-1))*VLOOKUP($D4105,系数!$K$2:$O$7,2,0))</f>
        <v>0</v>
      </c>
      <c r="G4105" s="17">
        <f>INT((VLOOKUP($C4105,装备数值,3,0)+VLOOKUP($C4105,装备数值,6,0)*($E4105-1))*VLOOKUP($D4105,系数!$K$2:$O$7,3,0))</f>
        <v>332</v>
      </c>
      <c r="H4105" s="17">
        <f t="shared" si="129"/>
        <v>332</v>
      </c>
      <c r="I4105" s="17">
        <f>INT((VLOOKUP($C4105,装备数值,4,0)+VLOOKUP($C4105,装备数值,7,0)*($E4105-1))*VLOOKUP($D4105,系数!$K$2:$O$7,4,0))</f>
        <v>0</v>
      </c>
      <c r="J4105" s="17">
        <f>INT((VLOOKUP($C4105,装备数值,4,0)+VLOOKUP($C4105,装备数值,7,0)*($E4105-1))*VLOOKUP($D4105,系数!$K$2:$O$7,5,0))</f>
        <v>0</v>
      </c>
      <c r="K4105" s="17">
        <f>INT(VLOOKUP(E4105,强化金币,2,1)*VLOOKUP(INDEX(装备!F:F,MATCH(属性!A4105,装备!A:A,0)),系数!$K$12:$M$15,3,0))</f>
        <v>3200</v>
      </c>
      <c r="L4105" s="17"/>
      <c r="M4105" s="17"/>
      <c r="N4105" s="17"/>
      <c r="O4105" s="17">
        <f>IF(E4105=1,"",VLOOKUP(E4105,系数!$S$2:$AB$12,MATCH(属性!C4105,评级,0),1))</f>
        <v>30</v>
      </c>
    </row>
    <row r="4106" spans="1:15" ht="17.25" thickBot="1" x14ac:dyDescent="0.4">
      <c r="A4106" s="17">
        <f t="shared" si="128"/>
        <v>7100035</v>
      </c>
      <c r="B4106" s="17" t="s">
        <v>96</v>
      </c>
      <c r="C4106" s="15">
        <f>INDEX(装备!G:G,MATCH(属性!A4106,装备!A:A,0))</f>
        <v>16</v>
      </c>
      <c r="D4106" s="15" t="str">
        <f>INDEX(装备!E:E,MATCH(属性!A4106,装备!A:A,0))</f>
        <v>necklace</v>
      </c>
      <c r="E4106" s="14">
        <v>24</v>
      </c>
      <c r="F4106" s="17">
        <f>INT((VLOOKUP($C4106,装备数值,2,0)+VLOOKUP($C4106,装备数值,5,0)*($E4106-1))*VLOOKUP($D4106,系数!$K$2:$O$7,2,0))</f>
        <v>0</v>
      </c>
      <c r="G4106" s="17">
        <f>INT((VLOOKUP($C4106,装备数值,3,0)+VLOOKUP($C4106,装备数值,6,0)*($E4106-1))*VLOOKUP($D4106,系数!$K$2:$O$7,3,0))</f>
        <v>338</v>
      </c>
      <c r="H4106" s="17">
        <f t="shared" si="129"/>
        <v>338</v>
      </c>
      <c r="I4106" s="17">
        <f>INT((VLOOKUP($C4106,装备数值,4,0)+VLOOKUP($C4106,装备数值,7,0)*($E4106-1))*VLOOKUP($D4106,系数!$K$2:$O$7,4,0))</f>
        <v>0</v>
      </c>
      <c r="J4106" s="17">
        <f>INT((VLOOKUP($C4106,装备数值,4,0)+VLOOKUP($C4106,装备数值,7,0)*($E4106-1))*VLOOKUP($D4106,系数!$K$2:$O$7,5,0))</f>
        <v>0</v>
      </c>
      <c r="K4106" s="17">
        <f>INT(VLOOKUP(E4106,强化金币,2,1)*VLOOKUP(INDEX(装备!F:F,MATCH(属性!A4106,装备!A:A,0)),系数!$K$12:$M$15,3,0))</f>
        <v>3400</v>
      </c>
      <c r="L4106" s="17"/>
      <c r="M4106" s="17"/>
      <c r="N4106" s="17"/>
      <c r="O4106" s="17">
        <f>IF(E4106=1,"",VLOOKUP(E4106,系数!$S$2:$AB$12,MATCH(属性!C4106,评级,0),1))</f>
        <v>30</v>
      </c>
    </row>
    <row r="4107" spans="1:15" ht="17.25" thickBot="1" x14ac:dyDescent="0.4">
      <c r="A4107" s="17">
        <f t="shared" si="128"/>
        <v>7100035</v>
      </c>
      <c r="B4107" s="17" t="s">
        <v>96</v>
      </c>
      <c r="C4107" s="15">
        <f>INDEX(装备!G:G,MATCH(属性!A4107,装备!A:A,0))</f>
        <v>16</v>
      </c>
      <c r="D4107" s="15" t="str">
        <f>INDEX(装备!E:E,MATCH(属性!A4107,装备!A:A,0))</f>
        <v>necklace</v>
      </c>
      <c r="E4107" s="14">
        <v>25</v>
      </c>
      <c r="F4107" s="17">
        <f>INT((VLOOKUP($C4107,装备数值,2,0)+VLOOKUP($C4107,装备数值,5,0)*($E4107-1))*VLOOKUP($D4107,系数!$K$2:$O$7,2,0))</f>
        <v>0</v>
      </c>
      <c r="G4107" s="17">
        <f>INT((VLOOKUP($C4107,装备数值,3,0)+VLOOKUP($C4107,装备数值,6,0)*($E4107-1))*VLOOKUP($D4107,系数!$K$2:$O$7,3,0))</f>
        <v>344</v>
      </c>
      <c r="H4107" s="17">
        <f t="shared" si="129"/>
        <v>344</v>
      </c>
      <c r="I4107" s="17">
        <f>INT((VLOOKUP($C4107,装备数值,4,0)+VLOOKUP($C4107,装备数值,7,0)*($E4107-1))*VLOOKUP($D4107,系数!$K$2:$O$7,4,0))</f>
        <v>0</v>
      </c>
      <c r="J4107" s="17">
        <f>INT((VLOOKUP($C4107,装备数值,4,0)+VLOOKUP($C4107,装备数值,7,0)*($E4107-1))*VLOOKUP($D4107,系数!$K$2:$O$7,5,0))</f>
        <v>0</v>
      </c>
      <c r="K4107" s="17">
        <f>INT(VLOOKUP(E4107,强化金币,2,1)*VLOOKUP(INDEX(装备!F:F,MATCH(属性!A4107,装备!A:A,0)),系数!$K$12:$M$15,3,0))</f>
        <v>3600</v>
      </c>
      <c r="L4107" s="17"/>
      <c r="M4107" s="17"/>
      <c r="N4107" s="17"/>
      <c r="O4107" s="17">
        <f>IF(E4107=1,"",VLOOKUP(E4107,系数!$S$2:$AB$12,MATCH(属性!C4107,评级,0),1))</f>
        <v>30</v>
      </c>
    </row>
    <row r="4108" spans="1:15" ht="17.25" thickBot="1" x14ac:dyDescent="0.4">
      <c r="A4108" s="17">
        <f t="shared" si="128"/>
        <v>7100035</v>
      </c>
      <c r="B4108" s="17" t="s">
        <v>96</v>
      </c>
      <c r="C4108" s="15">
        <f>INDEX(装备!G:G,MATCH(属性!A4108,装备!A:A,0))</f>
        <v>16</v>
      </c>
      <c r="D4108" s="15" t="str">
        <f>INDEX(装备!E:E,MATCH(属性!A4108,装备!A:A,0))</f>
        <v>necklace</v>
      </c>
      <c r="E4108" s="14">
        <v>26</v>
      </c>
      <c r="F4108" s="17">
        <f>INT((VLOOKUP($C4108,装备数值,2,0)+VLOOKUP($C4108,装备数值,5,0)*($E4108-1))*VLOOKUP($D4108,系数!$K$2:$O$7,2,0))</f>
        <v>0</v>
      </c>
      <c r="G4108" s="17">
        <f>INT((VLOOKUP($C4108,装备数值,3,0)+VLOOKUP($C4108,装备数值,6,0)*($E4108-1))*VLOOKUP($D4108,系数!$K$2:$O$7,3,0))</f>
        <v>350</v>
      </c>
      <c r="H4108" s="17">
        <f t="shared" si="129"/>
        <v>350</v>
      </c>
      <c r="I4108" s="17">
        <f>INT((VLOOKUP($C4108,装备数值,4,0)+VLOOKUP($C4108,装备数值,7,0)*($E4108-1))*VLOOKUP($D4108,系数!$K$2:$O$7,4,0))</f>
        <v>0</v>
      </c>
      <c r="J4108" s="17">
        <f>INT((VLOOKUP($C4108,装备数值,4,0)+VLOOKUP($C4108,装备数值,7,0)*($E4108-1))*VLOOKUP($D4108,系数!$K$2:$O$7,5,0))</f>
        <v>0</v>
      </c>
      <c r="K4108" s="17">
        <f>INT(VLOOKUP(E4108,强化金币,2,1)*VLOOKUP(INDEX(装备!F:F,MATCH(属性!A4108,装备!A:A,0)),系数!$K$12:$M$15,3,0))</f>
        <v>3800</v>
      </c>
      <c r="L4108" s="17"/>
      <c r="M4108" s="17"/>
      <c r="N4108" s="17"/>
      <c r="O4108" s="17">
        <f>IF(E4108=1,"",VLOOKUP(E4108,系数!$S$2:$AB$12,MATCH(属性!C4108,评级,0),1))</f>
        <v>30</v>
      </c>
    </row>
    <row r="4109" spans="1:15" ht="17.25" thickBot="1" x14ac:dyDescent="0.4">
      <c r="A4109" s="17">
        <f t="shared" si="128"/>
        <v>7100035</v>
      </c>
      <c r="B4109" s="17" t="s">
        <v>96</v>
      </c>
      <c r="C4109" s="15">
        <f>INDEX(装备!G:G,MATCH(属性!A4109,装备!A:A,0))</f>
        <v>16</v>
      </c>
      <c r="D4109" s="15" t="str">
        <f>INDEX(装备!E:E,MATCH(属性!A4109,装备!A:A,0))</f>
        <v>necklace</v>
      </c>
      <c r="E4109" s="14">
        <v>27</v>
      </c>
      <c r="F4109" s="17">
        <f>INT((VLOOKUP($C4109,装备数值,2,0)+VLOOKUP($C4109,装备数值,5,0)*($E4109-1))*VLOOKUP($D4109,系数!$K$2:$O$7,2,0))</f>
        <v>0</v>
      </c>
      <c r="G4109" s="17">
        <f>INT((VLOOKUP($C4109,装备数值,3,0)+VLOOKUP($C4109,装备数值,6,0)*($E4109-1))*VLOOKUP($D4109,系数!$K$2:$O$7,3,0))</f>
        <v>356</v>
      </c>
      <c r="H4109" s="17">
        <f t="shared" si="129"/>
        <v>356</v>
      </c>
      <c r="I4109" s="17">
        <f>INT((VLOOKUP($C4109,装备数值,4,0)+VLOOKUP($C4109,装备数值,7,0)*($E4109-1))*VLOOKUP($D4109,系数!$K$2:$O$7,4,0))</f>
        <v>0</v>
      </c>
      <c r="J4109" s="17">
        <f>INT((VLOOKUP($C4109,装备数值,4,0)+VLOOKUP($C4109,装备数值,7,0)*($E4109-1))*VLOOKUP($D4109,系数!$K$2:$O$7,5,0))</f>
        <v>0</v>
      </c>
      <c r="K4109" s="17">
        <f>INT(VLOOKUP(E4109,强化金币,2,1)*VLOOKUP(INDEX(装备!F:F,MATCH(属性!A4109,装备!A:A,0)),系数!$K$12:$M$15,3,0))</f>
        <v>4000</v>
      </c>
      <c r="L4109" s="17"/>
      <c r="M4109" s="17"/>
      <c r="N4109" s="17"/>
      <c r="O4109" s="17">
        <f>IF(E4109=1,"",VLOOKUP(E4109,系数!$S$2:$AB$12,MATCH(属性!C4109,评级,0),1))</f>
        <v>30</v>
      </c>
    </row>
    <row r="4110" spans="1:15" ht="17.25" thickBot="1" x14ac:dyDescent="0.4">
      <c r="A4110" s="17">
        <f t="shared" si="128"/>
        <v>7100035</v>
      </c>
      <c r="B4110" s="17" t="s">
        <v>96</v>
      </c>
      <c r="C4110" s="15">
        <f>INDEX(装备!G:G,MATCH(属性!A4110,装备!A:A,0))</f>
        <v>16</v>
      </c>
      <c r="D4110" s="15" t="str">
        <f>INDEX(装备!E:E,MATCH(属性!A4110,装备!A:A,0))</f>
        <v>necklace</v>
      </c>
      <c r="E4110" s="14">
        <v>28</v>
      </c>
      <c r="F4110" s="17">
        <f>INT((VLOOKUP($C4110,装备数值,2,0)+VLOOKUP($C4110,装备数值,5,0)*($E4110-1))*VLOOKUP($D4110,系数!$K$2:$O$7,2,0))</f>
        <v>0</v>
      </c>
      <c r="G4110" s="17">
        <f>INT((VLOOKUP($C4110,装备数值,3,0)+VLOOKUP($C4110,装备数值,6,0)*($E4110-1))*VLOOKUP($D4110,系数!$K$2:$O$7,3,0))</f>
        <v>362</v>
      </c>
      <c r="H4110" s="17">
        <f t="shared" si="129"/>
        <v>362</v>
      </c>
      <c r="I4110" s="17">
        <f>INT((VLOOKUP($C4110,装备数值,4,0)+VLOOKUP($C4110,装备数值,7,0)*($E4110-1))*VLOOKUP($D4110,系数!$K$2:$O$7,4,0))</f>
        <v>0</v>
      </c>
      <c r="J4110" s="17">
        <f>INT((VLOOKUP($C4110,装备数值,4,0)+VLOOKUP($C4110,装备数值,7,0)*($E4110-1))*VLOOKUP($D4110,系数!$K$2:$O$7,5,0))</f>
        <v>0</v>
      </c>
      <c r="K4110" s="17">
        <f>INT(VLOOKUP(E4110,强化金币,2,1)*VLOOKUP(INDEX(装备!F:F,MATCH(属性!A4110,装备!A:A,0)),系数!$K$12:$M$15,3,0))</f>
        <v>4200</v>
      </c>
      <c r="L4110" s="17"/>
      <c r="M4110" s="17"/>
      <c r="N4110" s="17"/>
      <c r="O4110" s="17">
        <f>IF(E4110=1,"",VLOOKUP(E4110,系数!$S$2:$AB$12,MATCH(属性!C4110,评级,0),1))</f>
        <v>30</v>
      </c>
    </row>
    <row r="4111" spans="1:15" ht="17.25" thickBot="1" x14ac:dyDescent="0.4">
      <c r="A4111" s="17">
        <f t="shared" si="128"/>
        <v>7100035</v>
      </c>
      <c r="B4111" s="17" t="s">
        <v>96</v>
      </c>
      <c r="C4111" s="15">
        <f>INDEX(装备!G:G,MATCH(属性!A4111,装备!A:A,0))</f>
        <v>16</v>
      </c>
      <c r="D4111" s="15" t="str">
        <f>INDEX(装备!E:E,MATCH(属性!A4111,装备!A:A,0))</f>
        <v>necklace</v>
      </c>
      <c r="E4111" s="14">
        <v>29</v>
      </c>
      <c r="F4111" s="17">
        <f>INT((VLOOKUP($C4111,装备数值,2,0)+VLOOKUP($C4111,装备数值,5,0)*($E4111-1))*VLOOKUP($D4111,系数!$K$2:$O$7,2,0))</f>
        <v>0</v>
      </c>
      <c r="G4111" s="17">
        <f>INT((VLOOKUP($C4111,装备数值,3,0)+VLOOKUP($C4111,装备数值,6,0)*($E4111-1))*VLOOKUP($D4111,系数!$K$2:$O$7,3,0))</f>
        <v>368</v>
      </c>
      <c r="H4111" s="17">
        <f t="shared" si="129"/>
        <v>368</v>
      </c>
      <c r="I4111" s="17">
        <f>INT((VLOOKUP($C4111,装备数值,4,0)+VLOOKUP($C4111,装备数值,7,0)*($E4111-1))*VLOOKUP($D4111,系数!$K$2:$O$7,4,0))</f>
        <v>0</v>
      </c>
      <c r="J4111" s="17">
        <f>INT((VLOOKUP($C4111,装备数值,4,0)+VLOOKUP($C4111,装备数值,7,0)*($E4111-1))*VLOOKUP($D4111,系数!$K$2:$O$7,5,0))</f>
        <v>0</v>
      </c>
      <c r="K4111" s="17">
        <f>INT(VLOOKUP(E4111,强化金币,2,1)*VLOOKUP(INDEX(装备!F:F,MATCH(属性!A4111,装备!A:A,0)),系数!$K$12:$M$15,3,0))</f>
        <v>4500</v>
      </c>
      <c r="L4111" s="17"/>
      <c r="M4111" s="17"/>
      <c r="N4111" s="17"/>
      <c r="O4111" s="17">
        <f>IF(E4111=1,"",VLOOKUP(E4111,系数!$S$2:$AB$12,MATCH(属性!C4111,评级,0),1))</f>
        <v>30</v>
      </c>
    </row>
    <row r="4112" spans="1:15" ht="17.25" thickBot="1" x14ac:dyDescent="0.4">
      <c r="A4112" s="17">
        <f t="shared" si="128"/>
        <v>7100035</v>
      </c>
      <c r="B4112" s="17" t="s">
        <v>96</v>
      </c>
      <c r="C4112" s="15">
        <f>INDEX(装备!G:G,MATCH(属性!A4112,装备!A:A,0))</f>
        <v>16</v>
      </c>
      <c r="D4112" s="15" t="str">
        <f>INDEX(装备!E:E,MATCH(属性!A4112,装备!A:A,0))</f>
        <v>necklace</v>
      </c>
      <c r="E4112" s="14">
        <v>30</v>
      </c>
      <c r="F4112" s="17">
        <f>INT((VLOOKUP($C4112,装备数值,2,0)+VLOOKUP($C4112,装备数值,5,0)*($E4112-1))*VLOOKUP($D4112,系数!$K$2:$O$7,2,0))</f>
        <v>0</v>
      </c>
      <c r="G4112" s="17">
        <f>INT((VLOOKUP($C4112,装备数值,3,0)+VLOOKUP($C4112,装备数值,6,0)*($E4112-1))*VLOOKUP($D4112,系数!$K$2:$O$7,3,0))</f>
        <v>374</v>
      </c>
      <c r="H4112" s="17">
        <f t="shared" si="129"/>
        <v>374</v>
      </c>
      <c r="I4112" s="17">
        <f>INT((VLOOKUP($C4112,装备数值,4,0)+VLOOKUP($C4112,装备数值,7,0)*($E4112-1))*VLOOKUP($D4112,系数!$K$2:$O$7,4,0))</f>
        <v>0</v>
      </c>
      <c r="J4112" s="17">
        <f>INT((VLOOKUP($C4112,装备数值,4,0)+VLOOKUP($C4112,装备数值,7,0)*($E4112-1))*VLOOKUP($D4112,系数!$K$2:$O$7,5,0))</f>
        <v>0</v>
      </c>
      <c r="K4112" s="17">
        <f>INT(VLOOKUP(E4112,强化金币,2,1)*VLOOKUP(INDEX(装备!F:F,MATCH(属性!A4112,装备!A:A,0)),系数!$K$12:$M$15,3,0))</f>
        <v>5000</v>
      </c>
      <c r="L4112" s="17"/>
      <c r="M4112" s="17"/>
      <c r="N4112" s="17"/>
      <c r="O4112" s="17">
        <f>IF(E4112=1,"",VLOOKUP(E4112,系数!$S$2:$AB$12,MATCH(属性!C4112,评级,0),1))</f>
        <v>40</v>
      </c>
    </row>
    <row r="4113" spans="1:15" ht="17.25" thickBot="1" x14ac:dyDescent="0.4">
      <c r="A4113" s="17">
        <f t="shared" si="128"/>
        <v>7100035</v>
      </c>
      <c r="B4113" s="17" t="s">
        <v>96</v>
      </c>
      <c r="C4113" s="15">
        <f>INDEX(装备!G:G,MATCH(属性!A4113,装备!A:A,0))</f>
        <v>16</v>
      </c>
      <c r="D4113" s="15" t="str">
        <f>INDEX(装备!E:E,MATCH(属性!A4113,装备!A:A,0))</f>
        <v>necklace</v>
      </c>
      <c r="E4113" s="14">
        <v>31</v>
      </c>
      <c r="F4113" s="17">
        <f>INT((VLOOKUP($C4113,装备数值,2,0)+VLOOKUP($C4113,装备数值,5,0)*($E4113-1))*VLOOKUP($D4113,系数!$K$2:$O$7,2,0))</f>
        <v>0</v>
      </c>
      <c r="G4113" s="17">
        <f>INT((VLOOKUP($C4113,装备数值,3,0)+VLOOKUP($C4113,装备数值,6,0)*($E4113-1))*VLOOKUP($D4113,系数!$K$2:$O$7,3,0))</f>
        <v>380</v>
      </c>
      <c r="H4113" s="17">
        <f t="shared" si="129"/>
        <v>380</v>
      </c>
      <c r="I4113" s="17">
        <f>INT((VLOOKUP($C4113,装备数值,4,0)+VLOOKUP($C4113,装备数值,7,0)*($E4113-1))*VLOOKUP($D4113,系数!$K$2:$O$7,4,0))</f>
        <v>0</v>
      </c>
      <c r="J4113" s="17">
        <f>INT((VLOOKUP($C4113,装备数值,4,0)+VLOOKUP($C4113,装备数值,7,0)*($E4113-1))*VLOOKUP($D4113,系数!$K$2:$O$7,5,0))</f>
        <v>0</v>
      </c>
      <c r="K4113" s="17">
        <f>INT(VLOOKUP(E4113,强化金币,2,1)*VLOOKUP(INDEX(装备!F:F,MATCH(属性!A4113,装备!A:A,0)),系数!$K$12:$M$15,3,0))</f>
        <v>5500</v>
      </c>
      <c r="L4113" s="17"/>
      <c r="M4113" s="17"/>
      <c r="N4113" s="17"/>
      <c r="O4113" s="17">
        <f>IF(E4113=1,"",VLOOKUP(E4113,系数!$S$2:$AB$12,MATCH(属性!C4113,评级,0),1))</f>
        <v>40</v>
      </c>
    </row>
    <row r="4114" spans="1:15" ht="17.25" thickBot="1" x14ac:dyDescent="0.4">
      <c r="A4114" s="17">
        <f t="shared" si="128"/>
        <v>7100035</v>
      </c>
      <c r="B4114" s="17" t="s">
        <v>96</v>
      </c>
      <c r="C4114" s="15">
        <f>INDEX(装备!G:G,MATCH(属性!A4114,装备!A:A,0))</f>
        <v>16</v>
      </c>
      <c r="D4114" s="15" t="str">
        <f>INDEX(装备!E:E,MATCH(属性!A4114,装备!A:A,0))</f>
        <v>necklace</v>
      </c>
      <c r="E4114" s="14">
        <v>32</v>
      </c>
      <c r="F4114" s="17">
        <f>INT((VLOOKUP($C4114,装备数值,2,0)+VLOOKUP($C4114,装备数值,5,0)*($E4114-1))*VLOOKUP($D4114,系数!$K$2:$O$7,2,0))</f>
        <v>0</v>
      </c>
      <c r="G4114" s="17">
        <f>INT((VLOOKUP($C4114,装备数值,3,0)+VLOOKUP($C4114,装备数值,6,0)*($E4114-1))*VLOOKUP($D4114,系数!$K$2:$O$7,3,0))</f>
        <v>386</v>
      </c>
      <c r="H4114" s="17">
        <f t="shared" si="129"/>
        <v>386</v>
      </c>
      <c r="I4114" s="17">
        <f>INT((VLOOKUP($C4114,装备数值,4,0)+VLOOKUP($C4114,装备数值,7,0)*($E4114-1))*VLOOKUP($D4114,系数!$K$2:$O$7,4,0))</f>
        <v>0</v>
      </c>
      <c r="J4114" s="17">
        <f>INT((VLOOKUP($C4114,装备数值,4,0)+VLOOKUP($C4114,装备数值,7,0)*($E4114-1))*VLOOKUP($D4114,系数!$K$2:$O$7,5,0))</f>
        <v>0</v>
      </c>
      <c r="K4114" s="17">
        <f>INT(VLOOKUP(E4114,强化金币,2,1)*VLOOKUP(INDEX(装备!F:F,MATCH(属性!A4114,装备!A:A,0)),系数!$K$12:$M$15,3,0))</f>
        <v>6000</v>
      </c>
      <c r="L4114" s="17"/>
      <c r="M4114" s="17"/>
      <c r="N4114" s="17"/>
      <c r="O4114" s="17">
        <f>IF(E4114=1,"",VLOOKUP(E4114,系数!$S$2:$AB$12,MATCH(属性!C4114,评级,0),1))</f>
        <v>40</v>
      </c>
    </row>
    <row r="4115" spans="1:15" ht="17.25" thickBot="1" x14ac:dyDescent="0.4">
      <c r="A4115" s="17">
        <f t="shared" si="128"/>
        <v>7100035</v>
      </c>
      <c r="B4115" s="17" t="s">
        <v>96</v>
      </c>
      <c r="C4115" s="15">
        <f>INDEX(装备!G:G,MATCH(属性!A4115,装备!A:A,0))</f>
        <v>16</v>
      </c>
      <c r="D4115" s="15" t="str">
        <f>INDEX(装备!E:E,MATCH(属性!A4115,装备!A:A,0))</f>
        <v>necklace</v>
      </c>
      <c r="E4115" s="14">
        <v>33</v>
      </c>
      <c r="F4115" s="17">
        <f>INT((VLOOKUP($C4115,装备数值,2,0)+VLOOKUP($C4115,装备数值,5,0)*($E4115-1))*VLOOKUP($D4115,系数!$K$2:$O$7,2,0))</f>
        <v>0</v>
      </c>
      <c r="G4115" s="17">
        <f>INT((VLOOKUP($C4115,装备数值,3,0)+VLOOKUP($C4115,装备数值,6,0)*($E4115-1))*VLOOKUP($D4115,系数!$K$2:$O$7,3,0))</f>
        <v>392</v>
      </c>
      <c r="H4115" s="17">
        <f t="shared" si="129"/>
        <v>392</v>
      </c>
      <c r="I4115" s="17">
        <f>INT((VLOOKUP($C4115,装备数值,4,0)+VLOOKUP($C4115,装备数值,7,0)*($E4115-1))*VLOOKUP($D4115,系数!$K$2:$O$7,4,0))</f>
        <v>0</v>
      </c>
      <c r="J4115" s="17">
        <f>INT((VLOOKUP($C4115,装备数值,4,0)+VLOOKUP($C4115,装备数值,7,0)*($E4115-1))*VLOOKUP($D4115,系数!$K$2:$O$7,5,0))</f>
        <v>0</v>
      </c>
      <c r="K4115" s="17">
        <f>INT(VLOOKUP(E4115,强化金币,2,1)*VLOOKUP(INDEX(装备!F:F,MATCH(属性!A4115,装备!A:A,0)),系数!$K$12:$M$15,3,0))</f>
        <v>6500</v>
      </c>
      <c r="L4115" s="17"/>
      <c r="M4115" s="17"/>
      <c r="N4115" s="17"/>
      <c r="O4115" s="17">
        <f>IF(E4115=1,"",VLOOKUP(E4115,系数!$S$2:$AB$12,MATCH(属性!C4115,评级,0),1))</f>
        <v>40</v>
      </c>
    </row>
    <row r="4116" spans="1:15" ht="17.25" thickBot="1" x14ac:dyDescent="0.4">
      <c r="A4116" s="17">
        <f t="shared" si="128"/>
        <v>7100035</v>
      </c>
      <c r="B4116" s="17" t="s">
        <v>96</v>
      </c>
      <c r="C4116" s="15">
        <f>INDEX(装备!G:G,MATCH(属性!A4116,装备!A:A,0))</f>
        <v>16</v>
      </c>
      <c r="D4116" s="15" t="str">
        <f>INDEX(装备!E:E,MATCH(属性!A4116,装备!A:A,0))</f>
        <v>necklace</v>
      </c>
      <c r="E4116" s="14">
        <v>34</v>
      </c>
      <c r="F4116" s="17">
        <f>INT((VLOOKUP($C4116,装备数值,2,0)+VLOOKUP($C4116,装备数值,5,0)*($E4116-1))*VLOOKUP($D4116,系数!$K$2:$O$7,2,0))</f>
        <v>0</v>
      </c>
      <c r="G4116" s="17">
        <f>INT((VLOOKUP($C4116,装备数值,3,0)+VLOOKUP($C4116,装备数值,6,0)*($E4116-1))*VLOOKUP($D4116,系数!$K$2:$O$7,3,0))</f>
        <v>398</v>
      </c>
      <c r="H4116" s="17">
        <f t="shared" si="129"/>
        <v>398</v>
      </c>
      <c r="I4116" s="17">
        <f>INT((VLOOKUP($C4116,装备数值,4,0)+VLOOKUP($C4116,装备数值,7,0)*($E4116-1))*VLOOKUP($D4116,系数!$K$2:$O$7,4,0))</f>
        <v>0</v>
      </c>
      <c r="J4116" s="17">
        <f>INT((VLOOKUP($C4116,装备数值,4,0)+VLOOKUP($C4116,装备数值,7,0)*($E4116-1))*VLOOKUP($D4116,系数!$K$2:$O$7,5,0))</f>
        <v>0</v>
      </c>
      <c r="K4116" s="17">
        <f>INT(VLOOKUP(E4116,强化金币,2,1)*VLOOKUP(INDEX(装备!F:F,MATCH(属性!A4116,装备!A:A,0)),系数!$K$12:$M$15,3,0))</f>
        <v>7000</v>
      </c>
      <c r="L4116" s="17"/>
      <c r="M4116" s="17"/>
      <c r="N4116" s="17"/>
      <c r="O4116" s="17">
        <f>IF(E4116=1,"",VLOOKUP(E4116,系数!$S$2:$AB$12,MATCH(属性!C4116,评级,0),1))</f>
        <v>40</v>
      </c>
    </row>
    <row r="4117" spans="1:15" ht="17.25" thickBot="1" x14ac:dyDescent="0.4">
      <c r="A4117" s="17">
        <f t="shared" si="128"/>
        <v>7100035</v>
      </c>
      <c r="B4117" s="17" t="s">
        <v>96</v>
      </c>
      <c r="C4117" s="15">
        <f>INDEX(装备!G:G,MATCH(属性!A4117,装备!A:A,0))</f>
        <v>16</v>
      </c>
      <c r="D4117" s="15" t="str">
        <f>INDEX(装备!E:E,MATCH(属性!A4117,装备!A:A,0))</f>
        <v>necklace</v>
      </c>
      <c r="E4117" s="14">
        <v>35</v>
      </c>
      <c r="F4117" s="17">
        <f>INT((VLOOKUP($C4117,装备数值,2,0)+VLOOKUP($C4117,装备数值,5,0)*($E4117-1))*VLOOKUP($D4117,系数!$K$2:$O$7,2,0))</f>
        <v>0</v>
      </c>
      <c r="G4117" s="17">
        <f>INT((VLOOKUP($C4117,装备数值,3,0)+VLOOKUP($C4117,装备数值,6,0)*($E4117-1))*VLOOKUP($D4117,系数!$K$2:$O$7,3,0))</f>
        <v>404</v>
      </c>
      <c r="H4117" s="17">
        <f t="shared" si="129"/>
        <v>404</v>
      </c>
      <c r="I4117" s="17">
        <f>INT((VLOOKUP($C4117,装备数值,4,0)+VLOOKUP($C4117,装备数值,7,0)*($E4117-1))*VLOOKUP($D4117,系数!$K$2:$O$7,4,0))</f>
        <v>0</v>
      </c>
      <c r="J4117" s="17">
        <f>INT((VLOOKUP($C4117,装备数值,4,0)+VLOOKUP($C4117,装备数值,7,0)*($E4117-1))*VLOOKUP($D4117,系数!$K$2:$O$7,5,0))</f>
        <v>0</v>
      </c>
      <c r="K4117" s="17">
        <f>INT(VLOOKUP(E4117,强化金币,2,1)*VLOOKUP(INDEX(装备!F:F,MATCH(属性!A4117,装备!A:A,0)),系数!$K$12:$M$15,3,0))</f>
        <v>7500</v>
      </c>
      <c r="L4117" s="17"/>
      <c r="M4117" s="17"/>
      <c r="N4117" s="17"/>
      <c r="O4117" s="17">
        <f>IF(E4117=1,"",VLOOKUP(E4117,系数!$S$2:$AB$12,MATCH(属性!C4117,评级,0),1))</f>
        <v>40</v>
      </c>
    </row>
    <row r="4118" spans="1:15" ht="17.25" thickBot="1" x14ac:dyDescent="0.4">
      <c r="A4118" s="17">
        <f t="shared" si="128"/>
        <v>7100035</v>
      </c>
      <c r="B4118" s="17" t="s">
        <v>96</v>
      </c>
      <c r="C4118" s="15">
        <f>INDEX(装备!G:G,MATCH(属性!A4118,装备!A:A,0))</f>
        <v>16</v>
      </c>
      <c r="D4118" s="15" t="str">
        <f>INDEX(装备!E:E,MATCH(属性!A4118,装备!A:A,0))</f>
        <v>necklace</v>
      </c>
      <c r="E4118" s="14">
        <v>36</v>
      </c>
      <c r="F4118" s="17">
        <f>INT((VLOOKUP($C4118,装备数值,2,0)+VLOOKUP($C4118,装备数值,5,0)*($E4118-1))*VLOOKUP($D4118,系数!$K$2:$O$7,2,0))</f>
        <v>0</v>
      </c>
      <c r="G4118" s="17">
        <f>INT((VLOOKUP($C4118,装备数值,3,0)+VLOOKUP($C4118,装备数值,6,0)*($E4118-1))*VLOOKUP($D4118,系数!$K$2:$O$7,3,0))</f>
        <v>410</v>
      </c>
      <c r="H4118" s="17">
        <f t="shared" si="129"/>
        <v>410</v>
      </c>
      <c r="I4118" s="17">
        <f>INT((VLOOKUP($C4118,装备数值,4,0)+VLOOKUP($C4118,装备数值,7,0)*($E4118-1))*VLOOKUP($D4118,系数!$K$2:$O$7,4,0))</f>
        <v>0</v>
      </c>
      <c r="J4118" s="17">
        <f>INT((VLOOKUP($C4118,装备数值,4,0)+VLOOKUP($C4118,装备数值,7,0)*($E4118-1))*VLOOKUP($D4118,系数!$K$2:$O$7,5,0))</f>
        <v>0</v>
      </c>
      <c r="K4118" s="17">
        <f>INT(VLOOKUP(E4118,强化金币,2,1)*VLOOKUP(INDEX(装备!F:F,MATCH(属性!A4118,装备!A:A,0)),系数!$K$12:$M$15,3,0))</f>
        <v>8000</v>
      </c>
      <c r="L4118" s="17"/>
      <c r="M4118" s="17"/>
      <c r="N4118" s="17"/>
      <c r="O4118" s="17">
        <f>IF(E4118=1,"",VLOOKUP(E4118,系数!$S$2:$AB$12,MATCH(属性!C4118,评级,0),1))</f>
        <v>40</v>
      </c>
    </row>
    <row r="4119" spans="1:15" ht="17.25" thickBot="1" x14ac:dyDescent="0.4">
      <c r="A4119" s="17">
        <f t="shared" si="128"/>
        <v>7100035</v>
      </c>
      <c r="B4119" s="17" t="s">
        <v>96</v>
      </c>
      <c r="C4119" s="15">
        <f>INDEX(装备!G:G,MATCH(属性!A4119,装备!A:A,0))</f>
        <v>16</v>
      </c>
      <c r="D4119" s="15" t="str">
        <f>INDEX(装备!E:E,MATCH(属性!A4119,装备!A:A,0))</f>
        <v>necklace</v>
      </c>
      <c r="E4119" s="14">
        <v>37</v>
      </c>
      <c r="F4119" s="17">
        <f>INT((VLOOKUP($C4119,装备数值,2,0)+VLOOKUP($C4119,装备数值,5,0)*($E4119-1))*VLOOKUP($D4119,系数!$K$2:$O$7,2,0))</f>
        <v>0</v>
      </c>
      <c r="G4119" s="17">
        <f>INT((VLOOKUP($C4119,装备数值,3,0)+VLOOKUP($C4119,装备数值,6,0)*($E4119-1))*VLOOKUP($D4119,系数!$K$2:$O$7,3,0))</f>
        <v>416</v>
      </c>
      <c r="H4119" s="17">
        <f t="shared" si="129"/>
        <v>416</v>
      </c>
      <c r="I4119" s="17">
        <f>INT((VLOOKUP($C4119,装备数值,4,0)+VLOOKUP($C4119,装备数值,7,0)*($E4119-1))*VLOOKUP($D4119,系数!$K$2:$O$7,4,0))</f>
        <v>0</v>
      </c>
      <c r="J4119" s="17">
        <f>INT((VLOOKUP($C4119,装备数值,4,0)+VLOOKUP($C4119,装备数值,7,0)*($E4119-1))*VLOOKUP($D4119,系数!$K$2:$O$7,5,0))</f>
        <v>0</v>
      </c>
      <c r="K4119" s="17">
        <f>INT(VLOOKUP(E4119,强化金币,2,1)*VLOOKUP(INDEX(装备!F:F,MATCH(属性!A4119,装备!A:A,0)),系数!$K$12:$M$15,3,0))</f>
        <v>8500</v>
      </c>
      <c r="L4119" s="17"/>
      <c r="M4119" s="17"/>
      <c r="N4119" s="17"/>
      <c r="O4119" s="17">
        <f>IF(E4119=1,"",VLOOKUP(E4119,系数!$S$2:$AB$12,MATCH(属性!C4119,评级,0),1))</f>
        <v>40</v>
      </c>
    </row>
    <row r="4120" spans="1:15" ht="17.25" thickBot="1" x14ac:dyDescent="0.4">
      <c r="A4120" s="17">
        <f t="shared" si="128"/>
        <v>7100035</v>
      </c>
      <c r="B4120" s="17" t="s">
        <v>96</v>
      </c>
      <c r="C4120" s="15">
        <f>INDEX(装备!G:G,MATCH(属性!A4120,装备!A:A,0))</f>
        <v>16</v>
      </c>
      <c r="D4120" s="15" t="str">
        <f>INDEX(装备!E:E,MATCH(属性!A4120,装备!A:A,0))</f>
        <v>necklace</v>
      </c>
      <c r="E4120" s="14">
        <v>38</v>
      </c>
      <c r="F4120" s="17">
        <f>INT((VLOOKUP($C4120,装备数值,2,0)+VLOOKUP($C4120,装备数值,5,0)*($E4120-1))*VLOOKUP($D4120,系数!$K$2:$O$7,2,0))</f>
        <v>0</v>
      </c>
      <c r="G4120" s="17">
        <f>INT((VLOOKUP($C4120,装备数值,3,0)+VLOOKUP($C4120,装备数值,6,0)*($E4120-1))*VLOOKUP($D4120,系数!$K$2:$O$7,3,0))</f>
        <v>422</v>
      </c>
      <c r="H4120" s="17">
        <f t="shared" si="129"/>
        <v>422</v>
      </c>
      <c r="I4120" s="17">
        <f>INT((VLOOKUP($C4120,装备数值,4,0)+VLOOKUP($C4120,装备数值,7,0)*($E4120-1))*VLOOKUP($D4120,系数!$K$2:$O$7,4,0))</f>
        <v>0</v>
      </c>
      <c r="J4120" s="17">
        <f>INT((VLOOKUP($C4120,装备数值,4,0)+VLOOKUP($C4120,装备数值,7,0)*($E4120-1))*VLOOKUP($D4120,系数!$K$2:$O$7,5,0))</f>
        <v>0</v>
      </c>
      <c r="K4120" s="17">
        <f>INT(VLOOKUP(E4120,强化金币,2,1)*VLOOKUP(INDEX(装备!F:F,MATCH(属性!A4120,装备!A:A,0)),系数!$K$12:$M$15,3,0))</f>
        <v>9000</v>
      </c>
      <c r="L4120" s="17"/>
      <c r="M4120" s="17"/>
      <c r="N4120" s="17"/>
      <c r="O4120" s="17">
        <f>IF(E4120=1,"",VLOOKUP(E4120,系数!$S$2:$AB$12,MATCH(属性!C4120,评级,0),1))</f>
        <v>40</v>
      </c>
    </row>
    <row r="4121" spans="1:15" ht="17.25" thickBot="1" x14ac:dyDescent="0.4">
      <c r="A4121" s="17">
        <f t="shared" si="128"/>
        <v>7100035</v>
      </c>
      <c r="B4121" s="17" t="s">
        <v>96</v>
      </c>
      <c r="C4121" s="15">
        <f>INDEX(装备!G:G,MATCH(属性!A4121,装备!A:A,0))</f>
        <v>16</v>
      </c>
      <c r="D4121" s="15" t="str">
        <f>INDEX(装备!E:E,MATCH(属性!A4121,装备!A:A,0))</f>
        <v>necklace</v>
      </c>
      <c r="E4121" s="14">
        <v>39</v>
      </c>
      <c r="F4121" s="17">
        <f>INT((VLOOKUP($C4121,装备数值,2,0)+VLOOKUP($C4121,装备数值,5,0)*($E4121-1))*VLOOKUP($D4121,系数!$K$2:$O$7,2,0))</f>
        <v>0</v>
      </c>
      <c r="G4121" s="17">
        <f>INT((VLOOKUP($C4121,装备数值,3,0)+VLOOKUP($C4121,装备数值,6,0)*($E4121-1))*VLOOKUP($D4121,系数!$K$2:$O$7,3,0))</f>
        <v>428</v>
      </c>
      <c r="H4121" s="17">
        <f t="shared" si="129"/>
        <v>428</v>
      </c>
      <c r="I4121" s="17">
        <f>INT((VLOOKUP($C4121,装备数值,4,0)+VLOOKUP($C4121,装备数值,7,0)*($E4121-1))*VLOOKUP($D4121,系数!$K$2:$O$7,4,0))</f>
        <v>0</v>
      </c>
      <c r="J4121" s="17">
        <f>INT((VLOOKUP($C4121,装备数值,4,0)+VLOOKUP($C4121,装备数值,7,0)*($E4121-1))*VLOOKUP($D4121,系数!$K$2:$O$7,5,0))</f>
        <v>0</v>
      </c>
      <c r="K4121" s="17">
        <f>INT(VLOOKUP(E4121,强化金币,2,1)*VLOOKUP(INDEX(装备!F:F,MATCH(属性!A4121,装备!A:A,0)),系数!$K$12:$M$15,3,0))</f>
        <v>10000</v>
      </c>
      <c r="L4121" s="17"/>
      <c r="M4121" s="17"/>
      <c r="N4121" s="17"/>
      <c r="O4121" s="17">
        <f>IF(E4121=1,"",VLOOKUP(E4121,系数!$S$2:$AB$12,MATCH(属性!C4121,评级,0),1))</f>
        <v>40</v>
      </c>
    </row>
    <row r="4122" spans="1:15" ht="17.25" thickBot="1" x14ac:dyDescent="0.4">
      <c r="A4122" s="17">
        <f t="shared" si="128"/>
        <v>7100035</v>
      </c>
      <c r="B4122" s="17" t="s">
        <v>96</v>
      </c>
      <c r="C4122" s="15">
        <f>INDEX(装备!G:G,MATCH(属性!A4122,装备!A:A,0))</f>
        <v>16</v>
      </c>
      <c r="D4122" s="15" t="str">
        <f>INDEX(装备!E:E,MATCH(属性!A4122,装备!A:A,0))</f>
        <v>necklace</v>
      </c>
      <c r="E4122" s="14">
        <v>40</v>
      </c>
      <c r="F4122" s="17">
        <f>INT((VLOOKUP($C4122,装备数值,2,0)+VLOOKUP($C4122,装备数值,5,0)*($E4122-1))*VLOOKUP($D4122,系数!$K$2:$O$7,2,0))</f>
        <v>0</v>
      </c>
      <c r="G4122" s="17">
        <f>INT((VLOOKUP($C4122,装备数值,3,0)+VLOOKUP($C4122,装备数值,6,0)*($E4122-1))*VLOOKUP($D4122,系数!$K$2:$O$7,3,0))</f>
        <v>434</v>
      </c>
      <c r="H4122" s="17">
        <f t="shared" si="129"/>
        <v>434</v>
      </c>
      <c r="I4122" s="17">
        <f>INT((VLOOKUP($C4122,装备数值,4,0)+VLOOKUP($C4122,装备数值,7,0)*($E4122-1))*VLOOKUP($D4122,系数!$K$2:$O$7,4,0))</f>
        <v>0</v>
      </c>
      <c r="J4122" s="17">
        <f>INT((VLOOKUP($C4122,装备数值,4,0)+VLOOKUP($C4122,装备数值,7,0)*($E4122-1))*VLOOKUP($D4122,系数!$K$2:$O$7,5,0))</f>
        <v>0</v>
      </c>
      <c r="K4122" s="17">
        <f>INT(VLOOKUP(E4122,强化金币,2,1)*VLOOKUP(INDEX(装备!F:F,MATCH(属性!A4122,装备!A:A,0)),系数!$K$12:$M$15,3,0))</f>
        <v>12000</v>
      </c>
      <c r="L4122" s="17"/>
      <c r="M4122" s="17"/>
      <c r="N4122" s="17"/>
      <c r="O4122" s="17">
        <f>IF(E4122=1,"",VLOOKUP(E4122,系数!$S$2:$AB$12,MATCH(属性!C4122,评级,0),1))</f>
        <v>50</v>
      </c>
    </row>
    <row r="4123" spans="1:15" ht="17.25" thickBot="1" x14ac:dyDescent="0.4">
      <c r="A4123" s="17">
        <f t="shared" si="128"/>
        <v>7100035</v>
      </c>
      <c r="B4123" s="17" t="s">
        <v>96</v>
      </c>
      <c r="C4123" s="15">
        <f>INDEX(装备!G:G,MATCH(属性!A4123,装备!A:A,0))</f>
        <v>16</v>
      </c>
      <c r="D4123" s="15" t="str">
        <f>INDEX(装备!E:E,MATCH(属性!A4123,装备!A:A,0))</f>
        <v>necklace</v>
      </c>
      <c r="E4123" s="14">
        <v>41</v>
      </c>
      <c r="F4123" s="17">
        <f>INT((VLOOKUP($C4123,装备数值,2,0)+VLOOKUP($C4123,装备数值,5,0)*($E4123-1))*VLOOKUP($D4123,系数!$K$2:$O$7,2,0))</f>
        <v>0</v>
      </c>
      <c r="G4123" s="17">
        <f>INT((VLOOKUP($C4123,装备数值,3,0)+VLOOKUP($C4123,装备数值,6,0)*($E4123-1))*VLOOKUP($D4123,系数!$K$2:$O$7,3,0))</f>
        <v>440</v>
      </c>
      <c r="H4123" s="17">
        <f t="shared" si="129"/>
        <v>440</v>
      </c>
      <c r="I4123" s="17">
        <f>INT((VLOOKUP($C4123,装备数值,4,0)+VLOOKUP($C4123,装备数值,7,0)*($E4123-1))*VLOOKUP($D4123,系数!$K$2:$O$7,4,0))</f>
        <v>0</v>
      </c>
      <c r="J4123" s="17">
        <f>INT((VLOOKUP($C4123,装备数值,4,0)+VLOOKUP($C4123,装备数值,7,0)*($E4123-1))*VLOOKUP($D4123,系数!$K$2:$O$7,5,0))</f>
        <v>0</v>
      </c>
      <c r="K4123" s="17">
        <f>INT(VLOOKUP(E4123,强化金币,2,1)*VLOOKUP(INDEX(装备!F:F,MATCH(属性!A4123,装备!A:A,0)),系数!$K$12:$M$15,3,0))</f>
        <v>14000</v>
      </c>
      <c r="L4123" s="17"/>
      <c r="M4123" s="17"/>
      <c r="N4123" s="17"/>
      <c r="O4123" s="17">
        <f>IF(E4123=1,"",VLOOKUP(E4123,系数!$S$2:$AB$12,MATCH(属性!C4123,评级,0),1))</f>
        <v>50</v>
      </c>
    </row>
    <row r="4124" spans="1:15" ht="17.25" thickBot="1" x14ac:dyDescent="0.4">
      <c r="A4124" s="17">
        <f t="shared" si="128"/>
        <v>7100035</v>
      </c>
      <c r="B4124" s="17" t="s">
        <v>96</v>
      </c>
      <c r="C4124" s="15">
        <f>INDEX(装备!G:G,MATCH(属性!A4124,装备!A:A,0))</f>
        <v>16</v>
      </c>
      <c r="D4124" s="15" t="str">
        <f>INDEX(装备!E:E,MATCH(属性!A4124,装备!A:A,0))</f>
        <v>necklace</v>
      </c>
      <c r="E4124" s="14">
        <v>42</v>
      </c>
      <c r="F4124" s="17">
        <f>INT((VLOOKUP($C4124,装备数值,2,0)+VLOOKUP($C4124,装备数值,5,0)*($E4124-1))*VLOOKUP($D4124,系数!$K$2:$O$7,2,0))</f>
        <v>0</v>
      </c>
      <c r="G4124" s="17">
        <f>INT((VLOOKUP($C4124,装备数值,3,0)+VLOOKUP($C4124,装备数值,6,0)*($E4124-1))*VLOOKUP($D4124,系数!$K$2:$O$7,3,0))</f>
        <v>446</v>
      </c>
      <c r="H4124" s="17">
        <f t="shared" si="129"/>
        <v>446</v>
      </c>
      <c r="I4124" s="17">
        <f>INT((VLOOKUP($C4124,装备数值,4,0)+VLOOKUP($C4124,装备数值,7,0)*($E4124-1))*VLOOKUP($D4124,系数!$K$2:$O$7,4,0))</f>
        <v>0</v>
      </c>
      <c r="J4124" s="17">
        <f>INT((VLOOKUP($C4124,装备数值,4,0)+VLOOKUP($C4124,装备数值,7,0)*($E4124-1))*VLOOKUP($D4124,系数!$K$2:$O$7,5,0))</f>
        <v>0</v>
      </c>
      <c r="K4124" s="17">
        <f>INT(VLOOKUP(E4124,强化金币,2,1)*VLOOKUP(INDEX(装备!F:F,MATCH(属性!A4124,装备!A:A,0)),系数!$K$12:$M$15,3,0))</f>
        <v>16000</v>
      </c>
      <c r="L4124" s="17"/>
      <c r="M4124" s="17"/>
      <c r="N4124" s="17"/>
      <c r="O4124" s="17">
        <f>IF(E4124=1,"",VLOOKUP(E4124,系数!$S$2:$AB$12,MATCH(属性!C4124,评级,0),1))</f>
        <v>50</v>
      </c>
    </row>
    <row r="4125" spans="1:15" ht="17.25" thickBot="1" x14ac:dyDescent="0.4">
      <c r="A4125" s="17">
        <f t="shared" si="128"/>
        <v>7100035</v>
      </c>
      <c r="B4125" s="17" t="s">
        <v>96</v>
      </c>
      <c r="C4125" s="15">
        <f>INDEX(装备!G:G,MATCH(属性!A4125,装备!A:A,0))</f>
        <v>16</v>
      </c>
      <c r="D4125" s="15" t="str">
        <f>INDEX(装备!E:E,MATCH(属性!A4125,装备!A:A,0))</f>
        <v>necklace</v>
      </c>
      <c r="E4125" s="14">
        <v>43</v>
      </c>
      <c r="F4125" s="17">
        <f>INT((VLOOKUP($C4125,装备数值,2,0)+VLOOKUP($C4125,装备数值,5,0)*($E4125-1))*VLOOKUP($D4125,系数!$K$2:$O$7,2,0))</f>
        <v>0</v>
      </c>
      <c r="G4125" s="17">
        <f>INT((VLOOKUP($C4125,装备数值,3,0)+VLOOKUP($C4125,装备数值,6,0)*($E4125-1))*VLOOKUP($D4125,系数!$K$2:$O$7,3,0))</f>
        <v>452</v>
      </c>
      <c r="H4125" s="17">
        <f t="shared" si="129"/>
        <v>452</v>
      </c>
      <c r="I4125" s="17">
        <f>INT((VLOOKUP($C4125,装备数值,4,0)+VLOOKUP($C4125,装备数值,7,0)*($E4125-1))*VLOOKUP($D4125,系数!$K$2:$O$7,4,0))</f>
        <v>0</v>
      </c>
      <c r="J4125" s="17">
        <f>INT((VLOOKUP($C4125,装备数值,4,0)+VLOOKUP($C4125,装备数值,7,0)*($E4125-1))*VLOOKUP($D4125,系数!$K$2:$O$7,5,0))</f>
        <v>0</v>
      </c>
      <c r="K4125" s="17">
        <f>INT(VLOOKUP(E4125,强化金币,2,1)*VLOOKUP(INDEX(装备!F:F,MATCH(属性!A4125,装备!A:A,0)),系数!$K$12:$M$15,3,0))</f>
        <v>18000</v>
      </c>
      <c r="L4125" s="17"/>
      <c r="M4125" s="17"/>
      <c r="N4125" s="17"/>
      <c r="O4125" s="17">
        <f>IF(E4125=1,"",VLOOKUP(E4125,系数!$S$2:$AB$12,MATCH(属性!C4125,评级,0),1))</f>
        <v>50</v>
      </c>
    </row>
    <row r="4126" spans="1:15" ht="17.25" thickBot="1" x14ac:dyDescent="0.4">
      <c r="A4126" s="17">
        <f t="shared" si="128"/>
        <v>7100035</v>
      </c>
      <c r="B4126" s="17" t="s">
        <v>96</v>
      </c>
      <c r="C4126" s="15">
        <f>INDEX(装备!G:G,MATCH(属性!A4126,装备!A:A,0))</f>
        <v>16</v>
      </c>
      <c r="D4126" s="15" t="str">
        <f>INDEX(装备!E:E,MATCH(属性!A4126,装备!A:A,0))</f>
        <v>necklace</v>
      </c>
      <c r="E4126" s="14">
        <v>44</v>
      </c>
      <c r="F4126" s="17">
        <f>INT((VLOOKUP($C4126,装备数值,2,0)+VLOOKUP($C4126,装备数值,5,0)*($E4126-1))*VLOOKUP($D4126,系数!$K$2:$O$7,2,0))</f>
        <v>0</v>
      </c>
      <c r="G4126" s="17">
        <f>INT((VLOOKUP($C4126,装备数值,3,0)+VLOOKUP($C4126,装备数值,6,0)*($E4126-1))*VLOOKUP($D4126,系数!$K$2:$O$7,3,0))</f>
        <v>458</v>
      </c>
      <c r="H4126" s="17">
        <f t="shared" si="129"/>
        <v>458</v>
      </c>
      <c r="I4126" s="17">
        <f>INT((VLOOKUP($C4126,装备数值,4,0)+VLOOKUP($C4126,装备数值,7,0)*($E4126-1))*VLOOKUP($D4126,系数!$K$2:$O$7,4,0))</f>
        <v>0</v>
      </c>
      <c r="J4126" s="17">
        <f>INT((VLOOKUP($C4126,装备数值,4,0)+VLOOKUP($C4126,装备数值,7,0)*($E4126-1))*VLOOKUP($D4126,系数!$K$2:$O$7,5,0))</f>
        <v>0</v>
      </c>
      <c r="K4126" s="17">
        <f>INT(VLOOKUP(E4126,强化金币,2,1)*VLOOKUP(INDEX(装备!F:F,MATCH(属性!A4126,装备!A:A,0)),系数!$K$12:$M$15,3,0))</f>
        <v>20000</v>
      </c>
      <c r="L4126" s="17"/>
      <c r="M4126" s="17"/>
      <c r="N4126" s="17"/>
      <c r="O4126" s="17">
        <f>IF(E4126=1,"",VLOOKUP(E4126,系数!$S$2:$AB$12,MATCH(属性!C4126,评级,0),1))</f>
        <v>50</v>
      </c>
    </row>
    <row r="4127" spans="1:15" ht="17.25" thickBot="1" x14ac:dyDescent="0.4">
      <c r="A4127" s="17">
        <f t="shared" si="128"/>
        <v>7100035</v>
      </c>
      <c r="B4127" s="17" t="s">
        <v>96</v>
      </c>
      <c r="C4127" s="15">
        <f>INDEX(装备!G:G,MATCH(属性!A4127,装备!A:A,0))</f>
        <v>16</v>
      </c>
      <c r="D4127" s="15" t="str">
        <f>INDEX(装备!E:E,MATCH(属性!A4127,装备!A:A,0))</f>
        <v>necklace</v>
      </c>
      <c r="E4127" s="14">
        <v>45</v>
      </c>
      <c r="F4127" s="17">
        <f>INT((VLOOKUP($C4127,装备数值,2,0)+VLOOKUP($C4127,装备数值,5,0)*($E4127-1))*VLOOKUP($D4127,系数!$K$2:$O$7,2,0))</f>
        <v>0</v>
      </c>
      <c r="G4127" s="17">
        <f>INT((VLOOKUP($C4127,装备数值,3,0)+VLOOKUP($C4127,装备数值,6,0)*($E4127-1))*VLOOKUP($D4127,系数!$K$2:$O$7,3,0))</f>
        <v>464</v>
      </c>
      <c r="H4127" s="17">
        <f t="shared" si="129"/>
        <v>464</v>
      </c>
      <c r="I4127" s="17">
        <f>INT((VLOOKUP($C4127,装备数值,4,0)+VLOOKUP($C4127,装备数值,7,0)*($E4127-1))*VLOOKUP($D4127,系数!$K$2:$O$7,4,0))</f>
        <v>0</v>
      </c>
      <c r="J4127" s="17">
        <f>INT((VLOOKUP($C4127,装备数值,4,0)+VLOOKUP($C4127,装备数值,7,0)*($E4127-1))*VLOOKUP($D4127,系数!$K$2:$O$7,5,0))</f>
        <v>0</v>
      </c>
      <c r="K4127" s="17">
        <f>INT(VLOOKUP(E4127,强化金币,2,1)*VLOOKUP(INDEX(装备!F:F,MATCH(属性!A4127,装备!A:A,0)),系数!$K$12:$M$15,3,0))</f>
        <v>22000</v>
      </c>
      <c r="L4127" s="17"/>
      <c r="M4127" s="17"/>
      <c r="N4127" s="17"/>
      <c r="O4127" s="17">
        <f>IF(E4127=1,"",VLOOKUP(E4127,系数!$S$2:$AB$12,MATCH(属性!C4127,评级,0),1))</f>
        <v>50</v>
      </c>
    </row>
    <row r="4128" spans="1:15" ht="17.25" thickBot="1" x14ac:dyDescent="0.4">
      <c r="A4128" s="17">
        <f t="shared" si="128"/>
        <v>7100035</v>
      </c>
      <c r="B4128" s="17" t="s">
        <v>96</v>
      </c>
      <c r="C4128" s="15">
        <f>INDEX(装备!G:G,MATCH(属性!A4128,装备!A:A,0))</f>
        <v>16</v>
      </c>
      <c r="D4128" s="15" t="str">
        <f>INDEX(装备!E:E,MATCH(属性!A4128,装备!A:A,0))</f>
        <v>necklace</v>
      </c>
      <c r="E4128" s="14">
        <v>46</v>
      </c>
      <c r="F4128" s="17">
        <f>INT((VLOOKUP($C4128,装备数值,2,0)+VLOOKUP($C4128,装备数值,5,0)*($E4128-1))*VLOOKUP($D4128,系数!$K$2:$O$7,2,0))</f>
        <v>0</v>
      </c>
      <c r="G4128" s="17">
        <f>INT((VLOOKUP($C4128,装备数值,3,0)+VLOOKUP($C4128,装备数值,6,0)*($E4128-1))*VLOOKUP($D4128,系数!$K$2:$O$7,3,0))</f>
        <v>470</v>
      </c>
      <c r="H4128" s="17">
        <f t="shared" si="129"/>
        <v>470</v>
      </c>
      <c r="I4128" s="17">
        <f>INT((VLOOKUP($C4128,装备数值,4,0)+VLOOKUP($C4128,装备数值,7,0)*($E4128-1))*VLOOKUP($D4128,系数!$K$2:$O$7,4,0))</f>
        <v>0</v>
      </c>
      <c r="J4128" s="17">
        <f>INT((VLOOKUP($C4128,装备数值,4,0)+VLOOKUP($C4128,装备数值,7,0)*($E4128-1))*VLOOKUP($D4128,系数!$K$2:$O$7,5,0))</f>
        <v>0</v>
      </c>
      <c r="K4128" s="17">
        <f>INT(VLOOKUP(E4128,强化金币,2,1)*VLOOKUP(INDEX(装备!F:F,MATCH(属性!A4128,装备!A:A,0)),系数!$K$12:$M$15,3,0))</f>
        <v>24000</v>
      </c>
      <c r="L4128" s="17"/>
      <c r="M4128" s="17"/>
      <c r="N4128" s="17"/>
      <c r="O4128" s="17">
        <f>IF(E4128=1,"",VLOOKUP(E4128,系数!$S$2:$AB$12,MATCH(属性!C4128,评级,0),1))</f>
        <v>50</v>
      </c>
    </row>
    <row r="4129" spans="1:15" ht="17.25" thickBot="1" x14ac:dyDescent="0.4">
      <c r="A4129" s="17">
        <f t="shared" si="128"/>
        <v>7100035</v>
      </c>
      <c r="B4129" s="17" t="s">
        <v>96</v>
      </c>
      <c r="C4129" s="15">
        <f>INDEX(装备!G:G,MATCH(属性!A4129,装备!A:A,0))</f>
        <v>16</v>
      </c>
      <c r="D4129" s="15" t="str">
        <f>INDEX(装备!E:E,MATCH(属性!A4129,装备!A:A,0))</f>
        <v>necklace</v>
      </c>
      <c r="E4129" s="14">
        <v>47</v>
      </c>
      <c r="F4129" s="17">
        <f>INT((VLOOKUP($C4129,装备数值,2,0)+VLOOKUP($C4129,装备数值,5,0)*($E4129-1))*VLOOKUP($D4129,系数!$K$2:$O$7,2,0))</f>
        <v>0</v>
      </c>
      <c r="G4129" s="17">
        <f>INT((VLOOKUP($C4129,装备数值,3,0)+VLOOKUP($C4129,装备数值,6,0)*($E4129-1))*VLOOKUP($D4129,系数!$K$2:$O$7,3,0))</f>
        <v>476</v>
      </c>
      <c r="H4129" s="17">
        <f t="shared" si="129"/>
        <v>476</v>
      </c>
      <c r="I4129" s="17">
        <f>INT((VLOOKUP($C4129,装备数值,4,0)+VLOOKUP($C4129,装备数值,7,0)*($E4129-1))*VLOOKUP($D4129,系数!$K$2:$O$7,4,0))</f>
        <v>0</v>
      </c>
      <c r="J4129" s="17">
        <f>INT((VLOOKUP($C4129,装备数值,4,0)+VLOOKUP($C4129,装备数值,7,0)*($E4129-1))*VLOOKUP($D4129,系数!$K$2:$O$7,5,0))</f>
        <v>0</v>
      </c>
      <c r="K4129" s="17">
        <f>INT(VLOOKUP(E4129,强化金币,2,1)*VLOOKUP(INDEX(装备!F:F,MATCH(属性!A4129,装备!A:A,0)),系数!$K$12:$M$15,3,0))</f>
        <v>26000</v>
      </c>
      <c r="L4129" s="17"/>
      <c r="M4129" s="17"/>
      <c r="N4129" s="17"/>
      <c r="O4129" s="17">
        <f>IF(E4129=1,"",VLOOKUP(E4129,系数!$S$2:$AB$12,MATCH(属性!C4129,评级,0),1))</f>
        <v>50</v>
      </c>
    </row>
    <row r="4130" spans="1:15" ht="17.25" thickBot="1" x14ac:dyDescent="0.4">
      <c r="A4130" s="17">
        <f t="shared" si="128"/>
        <v>7100035</v>
      </c>
      <c r="B4130" s="17" t="s">
        <v>96</v>
      </c>
      <c r="C4130" s="15">
        <f>INDEX(装备!G:G,MATCH(属性!A4130,装备!A:A,0))</f>
        <v>16</v>
      </c>
      <c r="D4130" s="15" t="str">
        <f>INDEX(装备!E:E,MATCH(属性!A4130,装备!A:A,0))</f>
        <v>necklace</v>
      </c>
      <c r="E4130" s="14">
        <v>48</v>
      </c>
      <c r="F4130" s="17">
        <f>INT((VLOOKUP($C4130,装备数值,2,0)+VLOOKUP($C4130,装备数值,5,0)*($E4130-1))*VLOOKUP($D4130,系数!$K$2:$O$7,2,0))</f>
        <v>0</v>
      </c>
      <c r="G4130" s="17">
        <f>INT((VLOOKUP($C4130,装备数值,3,0)+VLOOKUP($C4130,装备数值,6,0)*($E4130-1))*VLOOKUP($D4130,系数!$K$2:$O$7,3,0))</f>
        <v>482</v>
      </c>
      <c r="H4130" s="17">
        <f t="shared" si="129"/>
        <v>482</v>
      </c>
      <c r="I4130" s="17">
        <f>INT((VLOOKUP($C4130,装备数值,4,0)+VLOOKUP($C4130,装备数值,7,0)*($E4130-1))*VLOOKUP($D4130,系数!$K$2:$O$7,4,0))</f>
        <v>0</v>
      </c>
      <c r="J4130" s="17">
        <f>INT((VLOOKUP($C4130,装备数值,4,0)+VLOOKUP($C4130,装备数值,7,0)*($E4130-1))*VLOOKUP($D4130,系数!$K$2:$O$7,5,0))</f>
        <v>0</v>
      </c>
      <c r="K4130" s="17">
        <f>INT(VLOOKUP(E4130,强化金币,2,1)*VLOOKUP(INDEX(装备!F:F,MATCH(属性!A4130,装备!A:A,0)),系数!$K$12:$M$15,3,0))</f>
        <v>28000</v>
      </c>
      <c r="L4130" s="17"/>
      <c r="M4130" s="17"/>
      <c r="N4130" s="17"/>
      <c r="O4130" s="17">
        <f>IF(E4130=1,"",VLOOKUP(E4130,系数!$S$2:$AB$12,MATCH(属性!C4130,评级,0),1))</f>
        <v>50</v>
      </c>
    </row>
    <row r="4131" spans="1:15" ht="17.25" thickBot="1" x14ac:dyDescent="0.4">
      <c r="A4131" s="17">
        <f t="shared" si="128"/>
        <v>7100035</v>
      </c>
      <c r="B4131" s="17" t="s">
        <v>96</v>
      </c>
      <c r="C4131" s="15">
        <f>INDEX(装备!G:G,MATCH(属性!A4131,装备!A:A,0))</f>
        <v>16</v>
      </c>
      <c r="D4131" s="15" t="str">
        <f>INDEX(装备!E:E,MATCH(属性!A4131,装备!A:A,0))</f>
        <v>necklace</v>
      </c>
      <c r="E4131" s="14">
        <v>49</v>
      </c>
      <c r="F4131" s="17">
        <f>INT((VLOOKUP($C4131,装备数值,2,0)+VLOOKUP($C4131,装备数值,5,0)*($E4131-1))*VLOOKUP($D4131,系数!$K$2:$O$7,2,0))</f>
        <v>0</v>
      </c>
      <c r="G4131" s="17">
        <f>INT((VLOOKUP($C4131,装备数值,3,0)+VLOOKUP($C4131,装备数值,6,0)*($E4131-1))*VLOOKUP($D4131,系数!$K$2:$O$7,3,0))</f>
        <v>488</v>
      </c>
      <c r="H4131" s="17">
        <f t="shared" si="129"/>
        <v>488</v>
      </c>
      <c r="I4131" s="17">
        <f>INT((VLOOKUP($C4131,装备数值,4,0)+VLOOKUP($C4131,装备数值,7,0)*($E4131-1))*VLOOKUP($D4131,系数!$K$2:$O$7,4,0))</f>
        <v>0</v>
      </c>
      <c r="J4131" s="17">
        <f>INT((VLOOKUP($C4131,装备数值,4,0)+VLOOKUP($C4131,装备数值,7,0)*($E4131-1))*VLOOKUP($D4131,系数!$K$2:$O$7,5,0))</f>
        <v>0</v>
      </c>
      <c r="K4131" s="17">
        <f>INT(VLOOKUP(E4131,强化金币,2,1)*VLOOKUP(INDEX(装备!F:F,MATCH(属性!A4131,装备!A:A,0)),系数!$K$12:$M$15,3,0))</f>
        <v>30000</v>
      </c>
      <c r="L4131" s="17"/>
      <c r="M4131" s="17"/>
      <c r="N4131" s="17"/>
      <c r="O4131" s="17">
        <f>IF(E4131=1,"",VLOOKUP(E4131,系数!$S$2:$AB$12,MATCH(属性!C4131,评级,0),1))</f>
        <v>50</v>
      </c>
    </row>
    <row r="4132" spans="1:15" ht="17.25" thickBot="1" x14ac:dyDescent="0.4">
      <c r="A4132" s="17">
        <f t="shared" si="128"/>
        <v>7100035</v>
      </c>
      <c r="B4132" s="17" t="s">
        <v>96</v>
      </c>
      <c r="C4132" s="15">
        <f>INDEX(装备!G:G,MATCH(属性!A4132,装备!A:A,0))</f>
        <v>16</v>
      </c>
      <c r="D4132" s="15" t="str">
        <f>INDEX(装备!E:E,MATCH(属性!A4132,装备!A:A,0))</f>
        <v>necklace</v>
      </c>
      <c r="E4132" s="14">
        <v>50</v>
      </c>
      <c r="F4132" s="17">
        <f>INT((VLOOKUP($C4132,装备数值,2,0)+VLOOKUP($C4132,装备数值,5,0)*($E4132-1))*VLOOKUP($D4132,系数!$K$2:$O$7,2,0))</f>
        <v>0</v>
      </c>
      <c r="G4132" s="17">
        <f>INT((VLOOKUP($C4132,装备数值,3,0)+VLOOKUP($C4132,装备数值,6,0)*($E4132-1))*VLOOKUP($D4132,系数!$K$2:$O$7,3,0))</f>
        <v>494</v>
      </c>
      <c r="H4132" s="17">
        <f t="shared" si="129"/>
        <v>494</v>
      </c>
      <c r="I4132" s="17">
        <f>INT((VLOOKUP($C4132,装备数值,4,0)+VLOOKUP($C4132,装备数值,7,0)*($E4132-1))*VLOOKUP($D4132,系数!$K$2:$O$7,4,0))</f>
        <v>0</v>
      </c>
      <c r="J4132" s="17">
        <f>INT((VLOOKUP($C4132,装备数值,4,0)+VLOOKUP($C4132,装备数值,7,0)*($E4132-1))*VLOOKUP($D4132,系数!$K$2:$O$7,5,0))</f>
        <v>0</v>
      </c>
      <c r="K4132" s="17">
        <f>INT(VLOOKUP(E4132,强化金币,2,1)*VLOOKUP(INDEX(装备!F:F,MATCH(属性!A4132,装备!A:A,0)),系数!$K$12:$M$15,3,0))</f>
        <v>32000</v>
      </c>
      <c r="L4132" s="17"/>
      <c r="M4132" s="17"/>
      <c r="N4132" s="17"/>
      <c r="O4132" s="17">
        <f>IF(E4132=1,"",VLOOKUP(E4132,系数!$S$2:$AB$12,MATCH(属性!C4132,评级,0),1))</f>
        <v>60</v>
      </c>
    </row>
    <row r="4133" spans="1:15" ht="17.25" thickBot="1" x14ac:dyDescent="0.4">
      <c r="A4133" s="17">
        <f t="shared" si="128"/>
        <v>7100035</v>
      </c>
      <c r="B4133" s="17" t="s">
        <v>96</v>
      </c>
      <c r="C4133" s="15">
        <f>INDEX(装备!G:G,MATCH(属性!A4133,装备!A:A,0))</f>
        <v>16</v>
      </c>
      <c r="D4133" s="15" t="str">
        <f>INDEX(装备!E:E,MATCH(属性!A4133,装备!A:A,0))</f>
        <v>necklace</v>
      </c>
      <c r="E4133" s="14">
        <v>51</v>
      </c>
      <c r="F4133" s="17">
        <f>INT((VLOOKUP($C4133,装备数值,2,0)+VLOOKUP($C4133,装备数值,5,0)*($E4133-1))*VLOOKUP($D4133,系数!$K$2:$O$7,2,0))</f>
        <v>0</v>
      </c>
      <c r="G4133" s="17">
        <f>INT((VLOOKUP($C4133,装备数值,3,0)+VLOOKUP($C4133,装备数值,6,0)*($E4133-1))*VLOOKUP($D4133,系数!$K$2:$O$7,3,0))</f>
        <v>501</v>
      </c>
      <c r="H4133" s="17">
        <f t="shared" si="129"/>
        <v>501</v>
      </c>
      <c r="I4133" s="17">
        <f>INT((VLOOKUP($C4133,装备数值,4,0)+VLOOKUP($C4133,装备数值,7,0)*($E4133-1))*VLOOKUP($D4133,系数!$K$2:$O$7,4,0))</f>
        <v>0</v>
      </c>
      <c r="J4133" s="17">
        <f>INT((VLOOKUP($C4133,装备数值,4,0)+VLOOKUP($C4133,装备数值,7,0)*($E4133-1))*VLOOKUP($D4133,系数!$K$2:$O$7,5,0))</f>
        <v>0</v>
      </c>
      <c r="K4133" s="17">
        <f>INT(VLOOKUP(E4133,强化金币,2,1)*VLOOKUP(INDEX(装备!F:F,MATCH(属性!A4133,装备!A:A,0)),系数!$K$12:$M$15,3,0))</f>
        <v>34000</v>
      </c>
      <c r="L4133" s="17"/>
      <c r="M4133" s="17"/>
      <c r="N4133" s="17"/>
      <c r="O4133" s="17">
        <f>IF(E4133=1,"",VLOOKUP(E4133,系数!$S$2:$AB$12,MATCH(属性!C4133,评级,0),1))</f>
        <v>60</v>
      </c>
    </row>
    <row r="4134" spans="1:15" ht="17.25" thickBot="1" x14ac:dyDescent="0.4">
      <c r="A4134" s="17">
        <f t="shared" si="128"/>
        <v>7100035</v>
      </c>
      <c r="B4134" s="17" t="s">
        <v>96</v>
      </c>
      <c r="C4134" s="15">
        <f>INDEX(装备!G:G,MATCH(属性!A4134,装备!A:A,0))</f>
        <v>16</v>
      </c>
      <c r="D4134" s="15" t="str">
        <f>INDEX(装备!E:E,MATCH(属性!A4134,装备!A:A,0))</f>
        <v>necklace</v>
      </c>
      <c r="E4134" s="14">
        <v>52</v>
      </c>
      <c r="F4134" s="17">
        <f>INT((VLOOKUP($C4134,装备数值,2,0)+VLOOKUP($C4134,装备数值,5,0)*($E4134-1))*VLOOKUP($D4134,系数!$K$2:$O$7,2,0))</f>
        <v>0</v>
      </c>
      <c r="G4134" s="17">
        <f>INT((VLOOKUP($C4134,装备数值,3,0)+VLOOKUP($C4134,装备数值,6,0)*($E4134-1))*VLOOKUP($D4134,系数!$K$2:$O$7,3,0))</f>
        <v>507</v>
      </c>
      <c r="H4134" s="17">
        <f t="shared" si="129"/>
        <v>507</v>
      </c>
      <c r="I4134" s="17">
        <f>INT((VLOOKUP($C4134,装备数值,4,0)+VLOOKUP($C4134,装备数值,7,0)*($E4134-1))*VLOOKUP($D4134,系数!$K$2:$O$7,4,0))</f>
        <v>0</v>
      </c>
      <c r="J4134" s="17">
        <f>INT((VLOOKUP($C4134,装备数值,4,0)+VLOOKUP($C4134,装备数值,7,0)*($E4134-1))*VLOOKUP($D4134,系数!$K$2:$O$7,5,0))</f>
        <v>0</v>
      </c>
      <c r="K4134" s="17">
        <f>INT(VLOOKUP(E4134,强化金币,2,1)*VLOOKUP(INDEX(装备!F:F,MATCH(属性!A4134,装备!A:A,0)),系数!$K$12:$M$15,3,0))</f>
        <v>36000</v>
      </c>
      <c r="L4134" s="17"/>
      <c r="M4134" s="17"/>
      <c r="N4134" s="17"/>
      <c r="O4134" s="17">
        <f>IF(E4134=1,"",VLOOKUP(E4134,系数!$S$2:$AB$12,MATCH(属性!C4134,评级,0),1))</f>
        <v>60</v>
      </c>
    </row>
    <row r="4135" spans="1:15" ht="17.25" thickBot="1" x14ac:dyDescent="0.4">
      <c r="A4135" s="17">
        <f t="shared" si="128"/>
        <v>7100035</v>
      </c>
      <c r="B4135" s="17" t="s">
        <v>96</v>
      </c>
      <c r="C4135" s="15">
        <f>INDEX(装备!G:G,MATCH(属性!A4135,装备!A:A,0))</f>
        <v>16</v>
      </c>
      <c r="D4135" s="15" t="str">
        <f>INDEX(装备!E:E,MATCH(属性!A4135,装备!A:A,0))</f>
        <v>necklace</v>
      </c>
      <c r="E4135" s="14">
        <v>53</v>
      </c>
      <c r="F4135" s="17">
        <f>INT((VLOOKUP($C4135,装备数值,2,0)+VLOOKUP($C4135,装备数值,5,0)*($E4135-1))*VLOOKUP($D4135,系数!$K$2:$O$7,2,0))</f>
        <v>0</v>
      </c>
      <c r="G4135" s="17">
        <f>INT((VLOOKUP($C4135,装备数值,3,0)+VLOOKUP($C4135,装备数值,6,0)*($E4135-1))*VLOOKUP($D4135,系数!$K$2:$O$7,3,0))</f>
        <v>513</v>
      </c>
      <c r="H4135" s="17">
        <f t="shared" si="129"/>
        <v>513</v>
      </c>
      <c r="I4135" s="17">
        <f>INT((VLOOKUP($C4135,装备数值,4,0)+VLOOKUP($C4135,装备数值,7,0)*($E4135-1))*VLOOKUP($D4135,系数!$K$2:$O$7,4,0))</f>
        <v>0</v>
      </c>
      <c r="J4135" s="17">
        <f>INT((VLOOKUP($C4135,装备数值,4,0)+VLOOKUP($C4135,装备数值,7,0)*($E4135-1))*VLOOKUP($D4135,系数!$K$2:$O$7,5,0))</f>
        <v>0</v>
      </c>
      <c r="K4135" s="17">
        <f>INT(VLOOKUP(E4135,强化金币,2,1)*VLOOKUP(INDEX(装备!F:F,MATCH(属性!A4135,装备!A:A,0)),系数!$K$12:$M$15,3,0))</f>
        <v>38000</v>
      </c>
      <c r="L4135" s="17"/>
      <c r="M4135" s="17"/>
      <c r="N4135" s="17"/>
      <c r="O4135" s="17">
        <f>IF(E4135=1,"",VLOOKUP(E4135,系数!$S$2:$AB$12,MATCH(属性!C4135,评级,0),1))</f>
        <v>60</v>
      </c>
    </row>
    <row r="4136" spans="1:15" ht="17.25" thickBot="1" x14ac:dyDescent="0.4">
      <c r="A4136" s="17">
        <f t="shared" si="128"/>
        <v>7100035</v>
      </c>
      <c r="B4136" s="17" t="s">
        <v>96</v>
      </c>
      <c r="C4136" s="15">
        <f>INDEX(装备!G:G,MATCH(属性!A4136,装备!A:A,0))</f>
        <v>16</v>
      </c>
      <c r="D4136" s="15" t="str">
        <f>INDEX(装备!E:E,MATCH(属性!A4136,装备!A:A,0))</f>
        <v>necklace</v>
      </c>
      <c r="E4136" s="14">
        <v>54</v>
      </c>
      <c r="F4136" s="17">
        <f>INT((VLOOKUP($C4136,装备数值,2,0)+VLOOKUP($C4136,装备数值,5,0)*($E4136-1))*VLOOKUP($D4136,系数!$K$2:$O$7,2,0))</f>
        <v>0</v>
      </c>
      <c r="G4136" s="17">
        <f>INT((VLOOKUP($C4136,装备数值,3,0)+VLOOKUP($C4136,装备数值,6,0)*($E4136-1))*VLOOKUP($D4136,系数!$K$2:$O$7,3,0))</f>
        <v>519</v>
      </c>
      <c r="H4136" s="17">
        <f t="shared" si="129"/>
        <v>519</v>
      </c>
      <c r="I4136" s="17">
        <f>INT((VLOOKUP($C4136,装备数值,4,0)+VLOOKUP($C4136,装备数值,7,0)*($E4136-1))*VLOOKUP($D4136,系数!$K$2:$O$7,4,0))</f>
        <v>0</v>
      </c>
      <c r="J4136" s="17">
        <f>INT((VLOOKUP($C4136,装备数值,4,0)+VLOOKUP($C4136,装备数值,7,0)*($E4136-1))*VLOOKUP($D4136,系数!$K$2:$O$7,5,0))</f>
        <v>0</v>
      </c>
      <c r="K4136" s="17">
        <f>INT(VLOOKUP(E4136,强化金币,2,1)*VLOOKUP(INDEX(装备!F:F,MATCH(属性!A4136,装备!A:A,0)),系数!$K$12:$M$15,3,0))</f>
        <v>40000</v>
      </c>
      <c r="L4136" s="17"/>
      <c r="M4136" s="17"/>
      <c r="N4136" s="17"/>
      <c r="O4136" s="17">
        <f>IF(E4136=1,"",VLOOKUP(E4136,系数!$S$2:$AB$12,MATCH(属性!C4136,评级,0),1))</f>
        <v>60</v>
      </c>
    </row>
    <row r="4137" spans="1:15" ht="17.25" thickBot="1" x14ac:dyDescent="0.4">
      <c r="A4137" s="17">
        <f t="shared" si="128"/>
        <v>7100035</v>
      </c>
      <c r="B4137" s="17" t="s">
        <v>96</v>
      </c>
      <c r="C4137" s="15">
        <f>INDEX(装备!G:G,MATCH(属性!A4137,装备!A:A,0))</f>
        <v>16</v>
      </c>
      <c r="D4137" s="15" t="str">
        <f>INDEX(装备!E:E,MATCH(属性!A4137,装备!A:A,0))</f>
        <v>necklace</v>
      </c>
      <c r="E4137" s="14">
        <v>55</v>
      </c>
      <c r="F4137" s="17">
        <f>INT((VLOOKUP($C4137,装备数值,2,0)+VLOOKUP($C4137,装备数值,5,0)*($E4137-1))*VLOOKUP($D4137,系数!$K$2:$O$7,2,0))</f>
        <v>0</v>
      </c>
      <c r="G4137" s="17">
        <f>INT((VLOOKUP($C4137,装备数值,3,0)+VLOOKUP($C4137,装备数值,6,0)*($E4137-1))*VLOOKUP($D4137,系数!$K$2:$O$7,3,0))</f>
        <v>525</v>
      </c>
      <c r="H4137" s="17">
        <f t="shared" si="129"/>
        <v>525</v>
      </c>
      <c r="I4137" s="17">
        <f>INT((VLOOKUP($C4137,装备数值,4,0)+VLOOKUP($C4137,装备数值,7,0)*($E4137-1))*VLOOKUP($D4137,系数!$K$2:$O$7,4,0))</f>
        <v>0</v>
      </c>
      <c r="J4137" s="17">
        <f>INT((VLOOKUP($C4137,装备数值,4,0)+VLOOKUP($C4137,装备数值,7,0)*($E4137-1))*VLOOKUP($D4137,系数!$K$2:$O$7,5,0))</f>
        <v>0</v>
      </c>
      <c r="K4137" s="17">
        <f>INT(VLOOKUP(E4137,强化金币,2,1)*VLOOKUP(INDEX(装备!F:F,MATCH(属性!A4137,装备!A:A,0)),系数!$K$12:$M$15,3,0))</f>
        <v>42000</v>
      </c>
      <c r="L4137" s="17"/>
      <c r="M4137" s="17"/>
      <c r="N4137" s="17"/>
      <c r="O4137" s="17">
        <f>IF(E4137=1,"",VLOOKUP(E4137,系数!$S$2:$AB$12,MATCH(属性!C4137,评级,0),1))</f>
        <v>60</v>
      </c>
    </row>
    <row r="4138" spans="1:15" ht="17.25" thickBot="1" x14ac:dyDescent="0.4">
      <c r="A4138" s="17">
        <f t="shared" si="128"/>
        <v>7100035</v>
      </c>
      <c r="B4138" s="17" t="s">
        <v>96</v>
      </c>
      <c r="C4138" s="15">
        <f>INDEX(装备!G:G,MATCH(属性!A4138,装备!A:A,0))</f>
        <v>16</v>
      </c>
      <c r="D4138" s="15" t="str">
        <f>INDEX(装备!E:E,MATCH(属性!A4138,装备!A:A,0))</f>
        <v>necklace</v>
      </c>
      <c r="E4138" s="14">
        <v>56</v>
      </c>
      <c r="F4138" s="17">
        <f>INT((VLOOKUP($C4138,装备数值,2,0)+VLOOKUP($C4138,装备数值,5,0)*($E4138-1))*VLOOKUP($D4138,系数!$K$2:$O$7,2,0))</f>
        <v>0</v>
      </c>
      <c r="G4138" s="17">
        <f>INT((VLOOKUP($C4138,装备数值,3,0)+VLOOKUP($C4138,装备数值,6,0)*($E4138-1))*VLOOKUP($D4138,系数!$K$2:$O$7,3,0))</f>
        <v>531</v>
      </c>
      <c r="H4138" s="17">
        <f t="shared" si="129"/>
        <v>531</v>
      </c>
      <c r="I4138" s="17">
        <f>INT((VLOOKUP($C4138,装备数值,4,0)+VLOOKUP($C4138,装备数值,7,0)*($E4138-1))*VLOOKUP($D4138,系数!$K$2:$O$7,4,0))</f>
        <v>0</v>
      </c>
      <c r="J4138" s="17">
        <f>INT((VLOOKUP($C4138,装备数值,4,0)+VLOOKUP($C4138,装备数值,7,0)*($E4138-1))*VLOOKUP($D4138,系数!$K$2:$O$7,5,0))</f>
        <v>0</v>
      </c>
      <c r="K4138" s="17">
        <f>INT(VLOOKUP(E4138,强化金币,2,1)*VLOOKUP(INDEX(装备!F:F,MATCH(属性!A4138,装备!A:A,0)),系数!$K$12:$M$15,3,0))</f>
        <v>44000</v>
      </c>
      <c r="L4138" s="17"/>
      <c r="M4138" s="17"/>
      <c r="N4138" s="17"/>
      <c r="O4138" s="17">
        <f>IF(E4138=1,"",VLOOKUP(E4138,系数!$S$2:$AB$12,MATCH(属性!C4138,评级,0),1))</f>
        <v>60</v>
      </c>
    </row>
    <row r="4139" spans="1:15" ht="17.25" thickBot="1" x14ac:dyDescent="0.4">
      <c r="A4139" s="17">
        <f t="shared" si="128"/>
        <v>7100035</v>
      </c>
      <c r="B4139" s="17" t="s">
        <v>96</v>
      </c>
      <c r="C4139" s="15">
        <f>INDEX(装备!G:G,MATCH(属性!A4139,装备!A:A,0))</f>
        <v>16</v>
      </c>
      <c r="D4139" s="15" t="str">
        <f>INDEX(装备!E:E,MATCH(属性!A4139,装备!A:A,0))</f>
        <v>necklace</v>
      </c>
      <c r="E4139" s="14">
        <v>57</v>
      </c>
      <c r="F4139" s="17">
        <f>INT((VLOOKUP($C4139,装备数值,2,0)+VLOOKUP($C4139,装备数值,5,0)*($E4139-1))*VLOOKUP($D4139,系数!$K$2:$O$7,2,0))</f>
        <v>0</v>
      </c>
      <c r="G4139" s="17">
        <f>INT((VLOOKUP($C4139,装备数值,3,0)+VLOOKUP($C4139,装备数值,6,0)*($E4139-1))*VLOOKUP($D4139,系数!$K$2:$O$7,3,0))</f>
        <v>537</v>
      </c>
      <c r="H4139" s="17">
        <f t="shared" si="129"/>
        <v>537</v>
      </c>
      <c r="I4139" s="17">
        <f>INT((VLOOKUP($C4139,装备数值,4,0)+VLOOKUP($C4139,装备数值,7,0)*($E4139-1))*VLOOKUP($D4139,系数!$K$2:$O$7,4,0))</f>
        <v>0</v>
      </c>
      <c r="J4139" s="17">
        <f>INT((VLOOKUP($C4139,装备数值,4,0)+VLOOKUP($C4139,装备数值,7,0)*($E4139-1))*VLOOKUP($D4139,系数!$K$2:$O$7,5,0))</f>
        <v>0</v>
      </c>
      <c r="K4139" s="17">
        <f>INT(VLOOKUP(E4139,强化金币,2,1)*VLOOKUP(INDEX(装备!F:F,MATCH(属性!A4139,装备!A:A,0)),系数!$K$12:$M$15,3,0))</f>
        <v>46000</v>
      </c>
      <c r="L4139" s="17"/>
      <c r="M4139" s="17"/>
      <c r="N4139" s="17"/>
      <c r="O4139" s="17">
        <f>IF(E4139=1,"",VLOOKUP(E4139,系数!$S$2:$AB$12,MATCH(属性!C4139,评级,0),1))</f>
        <v>60</v>
      </c>
    </row>
    <row r="4140" spans="1:15" ht="17.25" thickBot="1" x14ac:dyDescent="0.4">
      <c r="A4140" s="17">
        <f t="shared" si="128"/>
        <v>7100035</v>
      </c>
      <c r="B4140" s="17" t="s">
        <v>96</v>
      </c>
      <c r="C4140" s="15">
        <f>INDEX(装备!G:G,MATCH(属性!A4140,装备!A:A,0))</f>
        <v>16</v>
      </c>
      <c r="D4140" s="15" t="str">
        <f>INDEX(装备!E:E,MATCH(属性!A4140,装备!A:A,0))</f>
        <v>necklace</v>
      </c>
      <c r="E4140" s="14">
        <v>58</v>
      </c>
      <c r="F4140" s="17">
        <f>INT((VLOOKUP($C4140,装备数值,2,0)+VLOOKUP($C4140,装备数值,5,0)*($E4140-1))*VLOOKUP($D4140,系数!$K$2:$O$7,2,0))</f>
        <v>0</v>
      </c>
      <c r="G4140" s="17">
        <f>INT((VLOOKUP($C4140,装备数值,3,0)+VLOOKUP($C4140,装备数值,6,0)*($E4140-1))*VLOOKUP($D4140,系数!$K$2:$O$7,3,0))</f>
        <v>543</v>
      </c>
      <c r="H4140" s="17">
        <f t="shared" si="129"/>
        <v>543</v>
      </c>
      <c r="I4140" s="17">
        <f>INT((VLOOKUP($C4140,装备数值,4,0)+VLOOKUP($C4140,装备数值,7,0)*($E4140-1))*VLOOKUP($D4140,系数!$K$2:$O$7,4,0))</f>
        <v>0</v>
      </c>
      <c r="J4140" s="17">
        <f>INT((VLOOKUP($C4140,装备数值,4,0)+VLOOKUP($C4140,装备数值,7,0)*($E4140-1))*VLOOKUP($D4140,系数!$K$2:$O$7,5,0))</f>
        <v>0</v>
      </c>
      <c r="K4140" s="17">
        <f>INT(VLOOKUP(E4140,强化金币,2,1)*VLOOKUP(INDEX(装备!F:F,MATCH(属性!A4140,装备!A:A,0)),系数!$K$12:$M$15,3,0))</f>
        <v>48000</v>
      </c>
      <c r="L4140" s="17"/>
      <c r="M4140" s="17"/>
      <c r="N4140" s="17"/>
      <c r="O4140" s="17">
        <f>IF(E4140=1,"",VLOOKUP(E4140,系数!$S$2:$AB$12,MATCH(属性!C4140,评级,0),1))</f>
        <v>60</v>
      </c>
    </row>
    <row r="4141" spans="1:15" ht="17.25" thickBot="1" x14ac:dyDescent="0.4">
      <c r="A4141" s="17">
        <f t="shared" si="128"/>
        <v>7100035</v>
      </c>
      <c r="B4141" s="17" t="s">
        <v>96</v>
      </c>
      <c r="C4141" s="15">
        <f>INDEX(装备!G:G,MATCH(属性!A4141,装备!A:A,0))</f>
        <v>16</v>
      </c>
      <c r="D4141" s="15" t="str">
        <f>INDEX(装备!E:E,MATCH(属性!A4141,装备!A:A,0))</f>
        <v>necklace</v>
      </c>
      <c r="E4141" s="14">
        <v>59</v>
      </c>
      <c r="F4141" s="17">
        <f>INT((VLOOKUP($C4141,装备数值,2,0)+VLOOKUP($C4141,装备数值,5,0)*($E4141-1))*VLOOKUP($D4141,系数!$K$2:$O$7,2,0))</f>
        <v>0</v>
      </c>
      <c r="G4141" s="17">
        <f>INT((VLOOKUP($C4141,装备数值,3,0)+VLOOKUP($C4141,装备数值,6,0)*($E4141-1))*VLOOKUP($D4141,系数!$K$2:$O$7,3,0))</f>
        <v>549</v>
      </c>
      <c r="H4141" s="17">
        <f t="shared" si="129"/>
        <v>549</v>
      </c>
      <c r="I4141" s="17">
        <f>INT((VLOOKUP($C4141,装备数值,4,0)+VLOOKUP($C4141,装备数值,7,0)*($E4141-1))*VLOOKUP($D4141,系数!$K$2:$O$7,4,0))</f>
        <v>0</v>
      </c>
      <c r="J4141" s="17">
        <f>INT((VLOOKUP($C4141,装备数值,4,0)+VLOOKUP($C4141,装备数值,7,0)*($E4141-1))*VLOOKUP($D4141,系数!$K$2:$O$7,5,0))</f>
        <v>0</v>
      </c>
      <c r="K4141" s="17">
        <f>INT(VLOOKUP(E4141,强化金币,2,1)*VLOOKUP(INDEX(装备!F:F,MATCH(属性!A4141,装备!A:A,0)),系数!$K$12:$M$15,3,0))</f>
        <v>50000</v>
      </c>
      <c r="L4141" s="17"/>
      <c r="M4141" s="17"/>
      <c r="N4141" s="17"/>
      <c r="O4141" s="17">
        <f>IF(E4141=1,"",VLOOKUP(E4141,系数!$S$2:$AB$12,MATCH(属性!C4141,评级,0),1))</f>
        <v>60</v>
      </c>
    </row>
    <row r="4142" spans="1:15" ht="17.25" thickBot="1" x14ac:dyDescent="0.4">
      <c r="A4142" s="17">
        <f t="shared" si="128"/>
        <v>7100035</v>
      </c>
      <c r="B4142" s="17" t="s">
        <v>96</v>
      </c>
      <c r="C4142" s="15">
        <f>INDEX(装备!G:G,MATCH(属性!A4142,装备!A:A,0))</f>
        <v>16</v>
      </c>
      <c r="D4142" s="15" t="str">
        <f>INDEX(装备!E:E,MATCH(属性!A4142,装备!A:A,0))</f>
        <v>necklace</v>
      </c>
      <c r="E4142" s="14">
        <v>60</v>
      </c>
      <c r="F4142" s="17">
        <f>INT((VLOOKUP($C4142,装备数值,2,0)+VLOOKUP($C4142,装备数值,5,0)*($E4142-1))*VLOOKUP($D4142,系数!$K$2:$O$7,2,0))</f>
        <v>0</v>
      </c>
      <c r="G4142" s="17">
        <f>INT((VLOOKUP($C4142,装备数值,3,0)+VLOOKUP($C4142,装备数值,6,0)*($E4142-1))*VLOOKUP($D4142,系数!$K$2:$O$7,3,0))</f>
        <v>555</v>
      </c>
      <c r="H4142" s="17">
        <f t="shared" si="129"/>
        <v>555</v>
      </c>
      <c r="I4142" s="17">
        <f>INT((VLOOKUP($C4142,装备数值,4,0)+VLOOKUP($C4142,装备数值,7,0)*($E4142-1))*VLOOKUP($D4142,系数!$K$2:$O$7,4,0))</f>
        <v>0</v>
      </c>
      <c r="J4142" s="17">
        <f>INT((VLOOKUP($C4142,装备数值,4,0)+VLOOKUP($C4142,装备数值,7,0)*($E4142-1))*VLOOKUP($D4142,系数!$K$2:$O$7,5,0))</f>
        <v>0</v>
      </c>
      <c r="K4142" s="17">
        <f>INT(VLOOKUP(E4142,强化金币,2,1)*VLOOKUP(INDEX(装备!F:F,MATCH(属性!A4142,装备!A:A,0)),系数!$K$12:$M$15,3,0))</f>
        <v>52500</v>
      </c>
      <c r="L4142" s="17"/>
      <c r="M4142" s="17"/>
      <c r="N4142" s="17"/>
      <c r="O4142" s="17">
        <f>IF(E4142=1,"",VLOOKUP(E4142,系数!$S$2:$AB$12,MATCH(属性!C4142,评级,0),1))</f>
        <v>70</v>
      </c>
    </row>
    <row r="4143" spans="1:15" ht="17.25" thickBot="1" x14ac:dyDescent="0.4">
      <c r="A4143" s="17">
        <f t="shared" si="128"/>
        <v>7100035</v>
      </c>
      <c r="B4143" s="17" t="s">
        <v>96</v>
      </c>
      <c r="C4143" s="15">
        <f>INDEX(装备!G:G,MATCH(属性!A4143,装备!A:A,0))</f>
        <v>16</v>
      </c>
      <c r="D4143" s="15" t="str">
        <f>INDEX(装备!E:E,MATCH(属性!A4143,装备!A:A,0))</f>
        <v>necklace</v>
      </c>
      <c r="E4143" s="14">
        <v>61</v>
      </c>
      <c r="F4143" s="17">
        <f>INT((VLOOKUP($C4143,装备数值,2,0)+VLOOKUP($C4143,装备数值,5,0)*($E4143-1))*VLOOKUP($D4143,系数!$K$2:$O$7,2,0))</f>
        <v>0</v>
      </c>
      <c r="G4143" s="17">
        <f>INT((VLOOKUP($C4143,装备数值,3,0)+VLOOKUP($C4143,装备数值,6,0)*($E4143-1))*VLOOKUP($D4143,系数!$K$2:$O$7,3,0))</f>
        <v>561</v>
      </c>
      <c r="H4143" s="17">
        <f t="shared" si="129"/>
        <v>561</v>
      </c>
      <c r="I4143" s="17">
        <f>INT((VLOOKUP($C4143,装备数值,4,0)+VLOOKUP($C4143,装备数值,7,0)*($E4143-1))*VLOOKUP($D4143,系数!$K$2:$O$7,4,0))</f>
        <v>0</v>
      </c>
      <c r="J4143" s="17">
        <f>INT((VLOOKUP($C4143,装备数值,4,0)+VLOOKUP($C4143,装备数值,7,0)*($E4143-1))*VLOOKUP($D4143,系数!$K$2:$O$7,5,0))</f>
        <v>0</v>
      </c>
      <c r="K4143" s="17">
        <f>INT(VLOOKUP(E4143,强化金币,2,1)*VLOOKUP(INDEX(装备!F:F,MATCH(属性!A4143,装备!A:A,0)),系数!$K$12:$M$15,3,0))</f>
        <v>55000</v>
      </c>
      <c r="L4143" s="17"/>
      <c r="M4143" s="17"/>
      <c r="N4143" s="17"/>
      <c r="O4143" s="17">
        <f>IF(E4143=1,"",VLOOKUP(E4143,系数!$S$2:$AB$12,MATCH(属性!C4143,评级,0),1))</f>
        <v>70</v>
      </c>
    </row>
    <row r="4144" spans="1:15" ht="17.25" thickBot="1" x14ac:dyDescent="0.4">
      <c r="A4144" s="17">
        <f t="shared" si="128"/>
        <v>7100035</v>
      </c>
      <c r="B4144" s="17" t="s">
        <v>96</v>
      </c>
      <c r="C4144" s="15">
        <f>INDEX(装备!G:G,MATCH(属性!A4144,装备!A:A,0))</f>
        <v>16</v>
      </c>
      <c r="D4144" s="15" t="str">
        <f>INDEX(装备!E:E,MATCH(属性!A4144,装备!A:A,0))</f>
        <v>necklace</v>
      </c>
      <c r="E4144" s="14">
        <v>62</v>
      </c>
      <c r="F4144" s="17">
        <f>INT((VLOOKUP($C4144,装备数值,2,0)+VLOOKUP($C4144,装备数值,5,0)*($E4144-1))*VLOOKUP($D4144,系数!$K$2:$O$7,2,0))</f>
        <v>0</v>
      </c>
      <c r="G4144" s="17">
        <f>INT((VLOOKUP($C4144,装备数值,3,0)+VLOOKUP($C4144,装备数值,6,0)*($E4144-1))*VLOOKUP($D4144,系数!$K$2:$O$7,3,0))</f>
        <v>567</v>
      </c>
      <c r="H4144" s="17">
        <f t="shared" si="129"/>
        <v>567</v>
      </c>
      <c r="I4144" s="17">
        <f>INT((VLOOKUP($C4144,装备数值,4,0)+VLOOKUP($C4144,装备数值,7,0)*($E4144-1))*VLOOKUP($D4144,系数!$K$2:$O$7,4,0))</f>
        <v>0</v>
      </c>
      <c r="J4144" s="17">
        <f>INT((VLOOKUP($C4144,装备数值,4,0)+VLOOKUP($C4144,装备数值,7,0)*($E4144-1))*VLOOKUP($D4144,系数!$K$2:$O$7,5,0))</f>
        <v>0</v>
      </c>
      <c r="K4144" s="17">
        <f>INT(VLOOKUP(E4144,强化金币,2,1)*VLOOKUP(INDEX(装备!F:F,MATCH(属性!A4144,装备!A:A,0)),系数!$K$12:$M$15,3,0))</f>
        <v>57500</v>
      </c>
      <c r="L4144" s="17"/>
      <c r="M4144" s="17"/>
      <c r="N4144" s="17"/>
      <c r="O4144" s="17">
        <f>IF(E4144=1,"",VLOOKUP(E4144,系数!$S$2:$AB$12,MATCH(属性!C4144,评级,0),1))</f>
        <v>70</v>
      </c>
    </row>
    <row r="4145" spans="1:15" ht="17.25" thickBot="1" x14ac:dyDescent="0.4">
      <c r="A4145" s="17">
        <f t="shared" si="128"/>
        <v>7100035</v>
      </c>
      <c r="B4145" s="17" t="s">
        <v>96</v>
      </c>
      <c r="C4145" s="15">
        <f>INDEX(装备!G:G,MATCH(属性!A4145,装备!A:A,0))</f>
        <v>16</v>
      </c>
      <c r="D4145" s="15" t="str">
        <f>INDEX(装备!E:E,MATCH(属性!A4145,装备!A:A,0))</f>
        <v>necklace</v>
      </c>
      <c r="E4145" s="14">
        <v>63</v>
      </c>
      <c r="F4145" s="17">
        <f>INT((VLOOKUP($C4145,装备数值,2,0)+VLOOKUP($C4145,装备数值,5,0)*($E4145-1))*VLOOKUP($D4145,系数!$K$2:$O$7,2,0))</f>
        <v>0</v>
      </c>
      <c r="G4145" s="17">
        <f>INT((VLOOKUP($C4145,装备数值,3,0)+VLOOKUP($C4145,装备数值,6,0)*($E4145-1))*VLOOKUP($D4145,系数!$K$2:$O$7,3,0))</f>
        <v>573</v>
      </c>
      <c r="H4145" s="17">
        <f t="shared" si="129"/>
        <v>573</v>
      </c>
      <c r="I4145" s="17">
        <f>INT((VLOOKUP($C4145,装备数值,4,0)+VLOOKUP($C4145,装备数值,7,0)*($E4145-1))*VLOOKUP($D4145,系数!$K$2:$O$7,4,0))</f>
        <v>0</v>
      </c>
      <c r="J4145" s="17">
        <f>INT((VLOOKUP($C4145,装备数值,4,0)+VLOOKUP($C4145,装备数值,7,0)*($E4145-1))*VLOOKUP($D4145,系数!$K$2:$O$7,5,0))</f>
        <v>0</v>
      </c>
      <c r="K4145" s="17">
        <f>INT(VLOOKUP(E4145,强化金币,2,1)*VLOOKUP(INDEX(装备!F:F,MATCH(属性!A4145,装备!A:A,0)),系数!$K$12:$M$15,3,0))</f>
        <v>60000</v>
      </c>
      <c r="L4145" s="17"/>
      <c r="M4145" s="17"/>
      <c r="N4145" s="17"/>
      <c r="O4145" s="17">
        <f>IF(E4145=1,"",VLOOKUP(E4145,系数!$S$2:$AB$12,MATCH(属性!C4145,评级,0),1))</f>
        <v>70</v>
      </c>
    </row>
    <row r="4146" spans="1:15" ht="17.25" thickBot="1" x14ac:dyDescent="0.4">
      <c r="A4146" s="17">
        <f t="shared" si="128"/>
        <v>7100035</v>
      </c>
      <c r="B4146" s="17" t="s">
        <v>96</v>
      </c>
      <c r="C4146" s="15">
        <f>INDEX(装备!G:G,MATCH(属性!A4146,装备!A:A,0))</f>
        <v>16</v>
      </c>
      <c r="D4146" s="15" t="str">
        <f>INDEX(装备!E:E,MATCH(属性!A4146,装备!A:A,0))</f>
        <v>necklace</v>
      </c>
      <c r="E4146" s="14">
        <v>64</v>
      </c>
      <c r="F4146" s="17">
        <f>INT((VLOOKUP($C4146,装备数值,2,0)+VLOOKUP($C4146,装备数值,5,0)*($E4146-1))*VLOOKUP($D4146,系数!$K$2:$O$7,2,0))</f>
        <v>0</v>
      </c>
      <c r="G4146" s="17">
        <f>INT((VLOOKUP($C4146,装备数值,3,0)+VLOOKUP($C4146,装备数值,6,0)*($E4146-1))*VLOOKUP($D4146,系数!$K$2:$O$7,3,0))</f>
        <v>579</v>
      </c>
      <c r="H4146" s="17">
        <f t="shared" si="129"/>
        <v>579</v>
      </c>
      <c r="I4146" s="17">
        <f>INT((VLOOKUP($C4146,装备数值,4,0)+VLOOKUP($C4146,装备数值,7,0)*($E4146-1))*VLOOKUP($D4146,系数!$K$2:$O$7,4,0))</f>
        <v>0</v>
      </c>
      <c r="J4146" s="17">
        <f>INT((VLOOKUP($C4146,装备数值,4,0)+VLOOKUP($C4146,装备数值,7,0)*($E4146-1))*VLOOKUP($D4146,系数!$K$2:$O$7,5,0))</f>
        <v>0</v>
      </c>
      <c r="K4146" s="17">
        <f>INT(VLOOKUP(E4146,强化金币,2,1)*VLOOKUP(INDEX(装备!F:F,MATCH(属性!A4146,装备!A:A,0)),系数!$K$12:$M$15,3,0))</f>
        <v>62500</v>
      </c>
      <c r="L4146" s="17"/>
      <c r="M4146" s="17"/>
      <c r="N4146" s="17"/>
      <c r="O4146" s="17">
        <f>IF(E4146=1,"",VLOOKUP(E4146,系数!$S$2:$AB$12,MATCH(属性!C4146,评级,0),1))</f>
        <v>70</v>
      </c>
    </row>
    <row r="4147" spans="1:15" ht="17.25" thickBot="1" x14ac:dyDescent="0.4">
      <c r="A4147" s="17">
        <f t="shared" si="128"/>
        <v>7100035</v>
      </c>
      <c r="B4147" s="17" t="s">
        <v>96</v>
      </c>
      <c r="C4147" s="15">
        <f>INDEX(装备!G:G,MATCH(属性!A4147,装备!A:A,0))</f>
        <v>16</v>
      </c>
      <c r="D4147" s="15" t="str">
        <f>INDEX(装备!E:E,MATCH(属性!A4147,装备!A:A,0))</f>
        <v>necklace</v>
      </c>
      <c r="E4147" s="14">
        <v>65</v>
      </c>
      <c r="F4147" s="17">
        <f>INT((VLOOKUP($C4147,装备数值,2,0)+VLOOKUP($C4147,装备数值,5,0)*($E4147-1))*VLOOKUP($D4147,系数!$K$2:$O$7,2,0))</f>
        <v>0</v>
      </c>
      <c r="G4147" s="17">
        <f>INT((VLOOKUP($C4147,装备数值,3,0)+VLOOKUP($C4147,装备数值,6,0)*($E4147-1))*VLOOKUP($D4147,系数!$K$2:$O$7,3,0))</f>
        <v>585</v>
      </c>
      <c r="H4147" s="17">
        <f t="shared" si="129"/>
        <v>585</v>
      </c>
      <c r="I4147" s="17">
        <f>INT((VLOOKUP($C4147,装备数值,4,0)+VLOOKUP($C4147,装备数值,7,0)*($E4147-1))*VLOOKUP($D4147,系数!$K$2:$O$7,4,0))</f>
        <v>0</v>
      </c>
      <c r="J4147" s="17">
        <f>INT((VLOOKUP($C4147,装备数值,4,0)+VLOOKUP($C4147,装备数值,7,0)*($E4147-1))*VLOOKUP($D4147,系数!$K$2:$O$7,5,0))</f>
        <v>0</v>
      </c>
      <c r="K4147" s="17">
        <f>INT(VLOOKUP(E4147,强化金币,2,1)*VLOOKUP(INDEX(装备!F:F,MATCH(属性!A4147,装备!A:A,0)),系数!$K$12:$M$15,3,0))</f>
        <v>65000</v>
      </c>
      <c r="L4147" s="17"/>
      <c r="M4147" s="17"/>
      <c r="N4147" s="17"/>
      <c r="O4147" s="17">
        <f>IF(E4147=1,"",VLOOKUP(E4147,系数!$S$2:$AB$12,MATCH(属性!C4147,评级,0),1))</f>
        <v>70</v>
      </c>
    </row>
    <row r="4148" spans="1:15" ht="17.25" thickBot="1" x14ac:dyDescent="0.4">
      <c r="A4148" s="17">
        <f t="shared" si="128"/>
        <v>7100035</v>
      </c>
      <c r="B4148" s="17" t="s">
        <v>96</v>
      </c>
      <c r="C4148" s="15">
        <f>INDEX(装备!G:G,MATCH(属性!A4148,装备!A:A,0))</f>
        <v>16</v>
      </c>
      <c r="D4148" s="15" t="str">
        <f>INDEX(装备!E:E,MATCH(属性!A4148,装备!A:A,0))</f>
        <v>necklace</v>
      </c>
      <c r="E4148" s="14">
        <v>66</v>
      </c>
      <c r="F4148" s="17">
        <f>INT((VLOOKUP($C4148,装备数值,2,0)+VLOOKUP($C4148,装备数值,5,0)*($E4148-1))*VLOOKUP($D4148,系数!$K$2:$O$7,2,0))</f>
        <v>0</v>
      </c>
      <c r="G4148" s="17">
        <f>INT((VLOOKUP($C4148,装备数值,3,0)+VLOOKUP($C4148,装备数值,6,0)*($E4148-1))*VLOOKUP($D4148,系数!$K$2:$O$7,3,0))</f>
        <v>591</v>
      </c>
      <c r="H4148" s="17">
        <f t="shared" si="129"/>
        <v>591</v>
      </c>
      <c r="I4148" s="17">
        <f>INT((VLOOKUP($C4148,装备数值,4,0)+VLOOKUP($C4148,装备数值,7,0)*($E4148-1))*VLOOKUP($D4148,系数!$K$2:$O$7,4,0))</f>
        <v>0</v>
      </c>
      <c r="J4148" s="17">
        <f>INT((VLOOKUP($C4148,装备数值,4,0)+VLOOKUP($C4148,装备数值,7,0)*($E4148-1))*VLOOKUP($D4148,系数!$K$2:$O$7,5,0))</f>
        <v>0</v>
      </c>
      <c r="K4148" s="17">
        <f>INT(VLOOKUP(E4148,强化金币,2,1)*VLOOKUP(INDEX(装备!F:F,MATCH(属性!A4148,装备!A:A,0)),系数!$K$12:$M$15,3,0))</f>
        <v>67500</v>
      </c>
      <c r="L4148" s="17"/>
      <c r="M4148" s="17"/>
      <c r="N4148" s="17"/>
      <c r="O4148" s="17">
        <f>IF(E4148=1,"",VLOOKUP(E4148,系数!$S$2:$AB$12,MATCH(属性!C4148,评级,0),1))</f>
        <v>70</v>
      </c>
    </row>
    <row r="4149" spans="1:15" ht="17.25" thickBot="1" x14ac:dyDescent="0.4">
      <c r="A4149" s="17">
        <f t="shared" si="128"/>
        <v>7100035</v>
      </c>
      <c r="B4149" s="17" t="s">
        <v>96</v>
      </c>
      <c r="C4149" s="15">
        <f>INDEX(装备!G:G,MATCH(属性!A4149,装备!A:A,0))</f>
        <v>16</v>
      </c>
      <c r="D4149" s="15" t="str">
        <f>INDEX(装备!E:E,MATCH(属性!A4149,装备!A:A,0))</f>
        <v>necklace</v>
      </c>
      <c r="E4149" s="14">
        <v>67</v>
      </c>
      <c r="F4149" s="17">
        <f>INT((VLOOKUP($C4149,装备数值,2,0)+VLOOKUP($C4149,装备数值,5,0)*($E4149-1))*VLOOKUP($D4149,系数!$K$2:$O$7,2,0))</f>
        <v>0</v>
      </c>
      <c r="G4149" s="17">
        <f>INT((VLOOKUP($C4149,装备数值,3,0)+VLOOKUP($C4149,装备数值,6,0)*($E4149-1))*VLOOKUP($D4149,系数!$K$2:$O$7,3,0))</f>
        <v>597</v>
      </c>
      <c r="H4149" s="17">
        <f t="shared" si="129"/>
        <v>597</v>
      </c>
      <c r="I4149" s="17">
        <f>INT((VLOOKUP($C4149,装备数值,4,0)+VLOOKUP($C4149,装备数值,7,0)*($E4149-1))*VLOOKUP($D4149,系数!$K$2:$O$7,4,0))</f>
        <v>0</v>
      </c>
      <c r="J4149" s="17">
        <f>INT((VLOOKUP($C4149,装备数值,4,0)+VLOOKUP($C4149,装备数值,7,0)*($E4149-1))*VLOOKUP($D4149,系数!$K$2:$O$7,5,0))</f>
        <v>0</v>
      </c>
      <c r="K4149" s="17">
        <f>INT(VLOOKUP(E4149,强化金币,2,1)*VLOOKUP(INDEX(装备!F:F,MATCH(属性!A4149,装备!A:A,0)),系数!$K$12:$M$15,3,0))</f>
        <v>70000</v>
      </c>
      <c r="L4149" s="17"/>
      <c r="M4149" s="17"/>
      <c r="N4149" s="17"/>
      <c r="O4149" s="17">
        <f>IF(E4149=1,"",VLOOKUP(E4149,系数!$S$2:$AB$12,MATCH(属性!C4149,评级,0),1))</f>
        <v>70</v>
      </c>
    </row>
    <row r="4150" spans="1:15" ht="17.25" thickBot="1" x14ac:dyDescent="0.4">
      <c r="A4150" s="17">
        <f t="shared" si="128"/>
        <v>7100035</v>
      </c>
      <c r="B4150" s="17" t="s">
        <v>96</v>
      </c>
      <c r="C4150" s="15">
        <f>INDEX(装备!G:G,MATCH(属性!A4150,装备!A:A,0))</f>
        <v>16</v>
      </c>
      <c r="D4150" s="15" t="str">
        <f>INDEX(装备!E:E,MATCH(属性!A4150,装备!A:A,0))</f>
        <v>necklace</v>
      </c>
      <c r="E4150" s="14">
        <v>68</v>
      </c>
      <c r="F4150" s="17">
        <f>INT((VLOOKUP($C4150,装备数值,2,0)+VLOOKUP($C4150,装备数值,5,0)*($E4150-1))*VLOOKUP($D4150,系数!$K$2:$O$7,2,0))</f>
        <v>0</v>
      </c>
      <c r="G4150" s="17">
        <f>INT((VLOOKUP($C4150,装备数值,3,0)+VLOOKUP($C4150,装备数值,6,0)*($E4150-1))*VLOOKUP($D4150,系数!$K$2:$O$7,3,0))</f>
        <v>603</v>
      </c>
      <c r="H4150" s="17">
        <f t="shared" si="129"/>
        <v>603</v>
      </c>
      <c r="I4150" s="17">
        <f>INT((VLOOKUP($C4150,装备数值,4,0)+VLOOKUP($C4150,装备数值,7,0)*($E4150-1))*VLOOKUP($D4150,系数!$K$2:$O$7,4,0))</f>
        <v>0</v>
      </c>
      <c r="J4150" s="17">
        <f>INT((VLOOKUP($C4150,装备数值,4,0)+VLOOKUP($C4150,装备数值,7,0)*($E4150-1))*VLOOKUP($D4150,系数!$K$2:$O$7,5,0))</f>
        <v>0</v>
      </c>
      <c r="K4150" s="17">
        <f>INT(VLOOKUP(E4150,强化金币,2,1)*VLOOKUP(INDEX(装备!F:F,MATCH(属性!A4150,装备!A:A,0)),系数!$K$12:$M$15,3,0))</f>
        <v>72500</v>
      </c>
      <c r="L4150" s="17"/>
      <c r="M4150" s="17"/>
      <c r="N4150" s="17"/>
      <c r="O4150" s="17">
        <f>IF(E4150=1,"",VLOOKUP(E4150,系数!$S$2:$AB$12,MATCH(属性!C4150,评级,0),1))</f>
        <v>70</v>
      </c>
    </row>
    <row r="4151" spans="1:15" ht="17.25" thickBot="1" x14ac:dyDescent="0.4">
      <c r="A4151" s="17">
        <f t="shared" si="128"/>
        <v>7100035</v>
      </c>
      <c r="B4151" s="17" t="s">
        <v>96</v>
      </c>
      <c r="C4151" s="15">
        <f>INDEX(装备!G:G,MATCH(属性!A4151,装备!A:A,0))</f>
        <v>16</v>
      </c>
      <c r="D4151" s="15" t="str">
        <f>INDEX(装备!E:E,MATCH(属性!A4151,装备!A:A,0))</f>
        <v>necklace</v>
      </c>
      <c r="E4151" s="14">
        <v>69</v>
      </c>
      <c r="F4151" s="17">
        <f>INT((VLOOKUP($C4151,装备数值,2,0)+VLOOKUP($C4151,装备数值,5,0)*($E4151-1))*VLOOKUP($D4151,系数!$K$2:$O$7,2,0))</f>
        <v>0</v>
      </c>
      <c r="G4151" s="17">
        <f>INT((VLOOKUP($C4151,装备数值,3,0)+VLOOKUP($C4151,装备数值,6,0)*($E4151-1))*VLOOKUP($D4151,系数!$K$2:$O$7,3,0))</f>
        <v>609</v>
      </c>
      <c r="H4151" s="17">
        <f t="shared" si="129"/>
        <v>609</v>
      </c>
      <c r="I4151" s="17">
        <f>INT((VLOOKUP($C4151,装备数值,4,0)+VLOOKUP($C4151,装备数值,7,0)*($E4151-1))*VLOOKUP($D4151,系数!$K$2:$O$7,4,0))</f>
        <v>0</v>
      </c>
      <c r="J4151" s="17">
        <f>INT((VLOOKUP($C4151,装备数值,4,0)+VLOOKUP($C4151,装备数值,7,0)*($E4151-1))*VLOOKUP($D4151,系数!$K$2:$O$7,5,0))</f>
        <v>0</v>
      </c>
      <c r="K4151" s="17">
        <f>INT(VLOOKUP(E4151,强化金币,2,1)*VLOOKUP(INDEX(装备!F:F,MATCH(属性!A4151,装备!A:A,0)),系数!$K$12:$M$15,3,0))</f>
        <v>75000</v>
      </c>
      <c r="L4151" s="17"/>
      <c r="M4151" s="17"/>
      <c r="N4151" s="17"/>
      <c r="O4151" s="17">
        <f>IF(E4151=1,"",VLOOKUP(E4151,系数!$S$2:$AB$12,MATCH(属性!C4151,评级,0),1))</f>
        <v>70</v>
      </c>
    </row>
    <row r="4152" spans="1:15" ht="17.25" thickBot="1" x14ac:dyDescent="0.4">
      <c r="A4152" s="17">
        <f t="shared" si="128"/>
        <v>7100035</v>
      </c>
      <c r="B4152" s="17" t="s">
        <v>96</v>
      </c>
      <c r="C4152" s="15">
        <f>INDEX(装备!G:G,MATCH(属性!A4152,装备!A:A,0))</f>
        <v>16</v>
      </c>
      <c r="D4152" s="15" t="str">
        <f>INDEX(装备!E:E,MATCH(属性!A4152,装备!A:A,0))</f>
        <v>necklace</v>
      </c>
      <c r="E4152" s="14">
        <v>70</v>
      </c>
      <c r="F4152" s="17">
        <f>INT((VLOOKUP($C4152,装备数值,2,0)+VLOOKUP($C4152,装备数值,5,0)*($E4152-1))*VLOOKUP($D4152,系数!$K$2:$O$7,2,0))</f>
        <v>0</v>
      </c>
      <c r="G4152" s="17">
        <f>INT((VLOOKUP($C4152,装备数值,3,0)+VLOOKUP($C4152,装备数值,6,0)*($E4152-1))*VLOOKUP($D4152,系数!$K$2:$O$7,3,0))</f>
        <v>615</v>
      </c>
      <c r="H4152" s="17">
        <f t="shared" si="129"/>
        <v>615</v>
      </c>
      <c r="I4152" s="17">
        <f>INT((VLOOKUP($C4152,装备数值,4,0)+VLOOKUP($C4152,装备数值,7,0)*($E4152-1))*VLOOKUP($D4152,系数!$K$2:$O$7,4,0))</f>
        <v>0</v>
      </c>
      <c r="J4152" s="17">
        <f>INT((VLOOKUP($C4152,装备数值,4,0)+VLOOKUP($C4152,装备数值,7,0)*($E4152-1))*VLOOKUP($D4152,系数!$K$2:$O$7,5,0))</f>
        <v>0</v>
      </c>
      <c r="K4152" s="17">
        <f>INT(VLOOKUP(E4152,强化金币,2,1)*VLOOKUP(INDEX(装备!F:F,MATCH(属性!A4152,装备!A:A,0)),系数!$K$12:$M$15,3,0))</f>
        <v>77500</v>
      </c>
      <c r="L4152" s="17"/>
      <c r="M4152" s="17"/>
      <c r="N4152" s="17"/>
      <c r="O4152" s="17">
        <f>IF(E4152=1,"",VLOOKUP(E4152,系数!$S$2:$AB$12,MATCH(属性!C4152,评级,0),1))</f>
        <v>80</v>
      </c>
    </row>
    <row r="4153" spans="1:15" ht="17.25" thickBot="1" x14ac:dyDescent="0.4">
      <c r="A4153" s="17">
        <f t="shared" si="128"/>
        <v>7100035</v>
      </c>
      <c r="B4153" s="17" t="s">
        <v>96</v>
      </c>
      <c r="C4153" s="15">
        <f>INDEX(装备!G:G,MATCH(属性!A4153,装备!A:A,0))</f>
        <v>16</v>
      </c>
      <c r="D4153" s="15" t="str">
        <f>INDEX(装备!E:E,MATCH(属性!A4153,装备!A:A,0))</f>
        <v>necklace</v>
      </c>
      <c r="E4153" s="14">
        <v>71</v>
      </c>
      <c r="F4153" s="17">
        <f>INT((VLOOKUP($C4153,装备数值,2,0)+VLOOKUP($C4153,装备数值,5,0)*($E4153-1))*VLOOKUP($D4153,系数!$K$2:$O$7,2,0))</f>
        <v>0</v>
      </c>
      <c r="G4153" s="17">
        <f>INT((VLOOKUP($C4153,装备数值,3,0)+VLOOKUP($C4153,装备数值,6,0)*($E4153-1))*VLOOKUP($D4153,系数!$K$2:$O$7,3,0))</f>
        <v>621</v>
      </c>
      <c r="H4153" s="17">
        <f t="shared" si="129"/>
        <v>621</v>
      </c>
      <c r="I4153" s="17">
        <f>INT((VLOOKUP($C4153,装备数值,4,0)+VLOOKUP($C4153,装备数值,7,0)*($E4153-1))*VLOOKUP($D4153,系数!$K$2:$O$7,4,0))</f>
        <v>0</v>
      </c>
      <c r="J4153" s="17">
        <f>INT((VLOOKUP($C4153,装备数值,4,0)+VLOOKUP($C4153,装备数值,7,0)*($E4153-1))*VLOOKUP($D4153,系数!$K$2:$O$7,5,0))</f>
        <v>0</v>
      </c>
      <c r="K4153" s="17">
        <f>INT(VLOOKUP(E4153,强化金币,2,1)*VLOOKUP(INDEX(装备!F:F,MATCH(属性!A4153,装备!A:A,0)),系数!$K$12:$M$15,3,0))</f>
        <v>80000</v>
      </c>
      <c r="L4153" s="17"/>
      <c r="M4153" s="17"/>
      <c r="N4153" s="17"/>
      <c r="O4153" s="17">
        <f>IF(E4153=1,"",VLOOKUP(E4153,系数!$S$2:$AB$12,MATCH(属性!C4153,评级,0),1))</f>
        <v>80</v>
      </c>
    </row>
    <row r="4154" spans="1:15" ht="17.25" thickBot="1" x14ac:dyDescent="0.4">
      <c r="A4154" s="17">
        <f t="shared" si="128"/>
        <v>7100035</v>
      </c>
      <c r="B4154" s="17" t="s">
        <v>96</v>
      </c>
      <c r="C4154" s="15">
        <f>INDEX(装备!G:G,MATCH(属性!A4154,装备!A:A,0))</f>
        <v>16</v>
      </c>
      <c r="D4154" s="15" t="str">
        <f>INDEX(装备!E:E,MATCH(属性!A4154,装备!A:A,0))</f>
        <v>necklace</v>
      </c>
      <c r="E4154" s="14">
        <v>72</v>
      </c>
      <c r="F4154" s="17">
        <f>INT((VLOOKUP($C4154,装备数值,2,0)+VLOOKUP($C4154,装备数值,5,0)*($E4154-1))*VLOOKUP($D4154,系数!$K$2:$O$7,2,0))</f>
        <v>0</v>
      </c>
      <c r="G4154" s="17">
        <f>INT((VLOOKUP($C4154,装备数值,3,0)+VLOOKUP($C4154,装备数值,6,0)*($E4154-1))*VLOOKUP($D4154,系数!$K$2:$O$7,3,0))</f>
        <v>627</v>
      </c>
      <c r="H4154" s="17">
        <f t="shared" si="129"/>
        <v>627</v>
      </c>
      <c r="I4154" s="17">
        <f>INT((VLOOKUP($C4154,装备数值,4,0)+VLOOKUP($C4154,装备数值,7,0)*($E4154-1))*VLOOKUP($D4154,系数!$K$2:$O$7,4,0))</f>
        <v>0</v>
      </c>
      <c r="J4154" s="17">
        <f>INT((VLOOKUP($C4154,装备数值,4,0)+VLOOKUP($C4154,装备数值,7,0)*($E4154-1))*VLOOKUP($D4154,系数!$K$2:$O$7,5,0))</f>
        <v>0</v>
      </c>
      <c r="K4154" s="17">
        <f>INT(VLOOKUP(E4154,强化金币,2,1)*VLOOKUP(INDEX(装备!F:F,MATCH(属性!A4154,装备!A:A,0)),系数!$K$12:$M$15,3,0))</f>
        <v>82500</v>
      </c>
      <c r="L4154" s="17"/>
      <c r="M4154" s="17"/>
      <c r="N4154" s="17"/>
      <c r="O4154" s="17">
        <f>IF(E4154=1,"",VLOOKUP(E4154,系数!$S$2:$AB$12,MATCH(属性!C4154,评级,0),1))</f>
        <v>80</v>
      </c>
    </row>
    <row r="4155" spans="1:15" ht="17.25" thickBot="1" x14ac:dyDescent="0.4">
      <c r="A4155" s="17">
        <f t="shared" si="128"/>
        <v>7100035</v>
      </c>
      <c r="B4155" s="17" t="s">
        <v>96</v>
      </c>
      <c r="C4155" s="15">
        <f>INDEX(装备!G:G,MATCH(属性!A4155,装备!A:A,0))</f>
        <v>16</v>
      </c>
      <c r="D4155" s="15" t="str">
        <f>INDEX(装备!E:E,MATCH(属性!A4155,装备!A:A,0))</f>
        <v>necklace</v>
      </c>
      <c r="E4155" s="14">
        <v>73</v>
      </c>
      <c r="F4155" s="17">
        <f>INT((VLOOKUP($C4155,装备数值,2,0)+VLOOKUP($C4155,装备数值,5,0)*($E4155-1))*VLOOKUP($D4155,系数!$K$2:$O$7,2,0))</f>
        <v>0</v>
      </c>
      <c r="G4155" s="17">
        <f>INT((VLOOKUP($C4155,装备数值,3,0)+VLOOKUP($C4155,装备数值,6,0)*($E4155-1))*VLOOKUP($D4155,系数!$K$2:$O$7,3,0))</f>
        <v>633</v>
      </c>
      <c r="H4155" s="17">
        <f t="shared" si="129"/>
        <v>633</v>
      </c>
      <c r="I4155" s="17">
        <f>INT((VLOOKUP($C4155,装备数值,4,0)+VLOOKUP($C4155,装备数值,7,0)*($E4155-1))*VLOOKUP($D4155,系数!$K$2:$O$7,4,0))</f>
        <v>0</v>
      </c>
      <c r="J4155" s="17">
        <f>INT((VLOOKUP($C4155,装备数值,4,0)+VLOOKUP($C4155,装备数值,7,0)*($E4155-1))*VLOOKUP($D4155,系数!$K$2:$O$7,5,0))</f>
        <v>0</v>
      </c>
      <c r="K4155" s="17">
        <f>INT(VLOOKUP(E4155,强化金币,2,1)*VLOOKUP(INDEX(装备!F:F,MATCH(属性!A4155,装备!A:A,0)),系数!$K$12:$M$15,3,0))</f>
        <v>85000</v>
      </c>
      <c r="L4155" s="17"/>
      <c r="M4155" s="17"/>
      <c r="N4155" s="17"/>
      <c r="O4155" s="17">
        <f>IF(E4155=1,"",VLOOKUP(E4155,系数!$S$2:$AB$12,MATCH(属性!C4155,评级,0),1))</f>
        <v>80</v>
      </c>
    </row>
    <row r="4156" spans="1:15" ht="17.25" thickBot="1" x14ac:dyDescent="0.4">
      <c r="A4156" s="17">
        <f t="shared" ref="A4156:A4219" si="130">A4036+1</f>
        <v>7100035</v>
      </c>
      <c r="B4156" s="17" t="s">
        <v>96</v>
      </c>
      <c r="C4156" s="15">
        <f>INDEX(装备!G:G,MATCH(属性!A4156,装备!A:A,0))</f>
        <v>16</v>
      </c>
      <c r="D4156" s="15" t="str">
        <f>INDEX(装备!E:E,MATCH(属性!A4156,装备!A:A,0))</f>
        <v>necklace</v>
      </c>
      <c r="E4156" s="14">
        <v>74</v>
      </c>
      <c r="F4156" s="17">
        <f>INT((VLOOKUP($C4156,装备数值,2,0)+VLOOKUP($C4156,装备数值,5,0)*($E4156-1))*VLOOKUP($D4156,系数!$K$2:$O$7,2,0))</f>
        <v>0</v>
      </c>
      <c r="G4156" s="17">
        <f>INT((VLOOKUP($C4156,装备数值,3,0)+VLOOKUP($C4156,装备数值,6,0)*($E4156-1))*VLOOKUP($D4156,系数!$K$2:$O$7,3,0))</f>
        <v>639</v>
      </c>
      <c r="H4156" s="17">
        <f t="shared" si="129"/>
        <v>639</v>
      </c>
      <c r="I4156" s="17">
        <f>INT((VLOOKUP($C4156,装备数值,4,0)+VLOOKUP($C4156,装备数值,7,0)*($E4156-1))*VLOOKUP($D4156,系数!$K$2:$O$7,4,0))</f>
        <v>0</v>
      </c>
      <c r="J4156" s="17">
        <f>INT((VLOOKUP($C4156,装备数值,4,0)+VLOOKUP($C4156,装备数值,7,0)*($E4156-1))*VLOOKUP($D4156,系数!$K$2:$O$7,5,0))</f>
        <v>0</v>
      </c>
      <c r="K4156" s="17">
        <f>INT(VLOOKUP(E4156,强化金币,2,1)*VLOOKUP(INDEX(装备!F:F,MATCH(属性!A4156,装备!A:A,0)),系数!$K$12:$M$15,3,0))</f>
        <v>87500</v>
      </c>
      <c r="L4156" s="17"/>
      <c r="M4156" s="17"/>
      <c r="N4156" s="17"/>
      <c r="O4156" s="17">
        <f>IF(E4156=1,"",VLOOKUP(E4156,系数!$S$2:$AB$12,MATCH(属性!C4156,评级,0),1))</f>
        <v>80</v>
      </c>
    </row>
    <row r="4157" spans="1:15" ht="17.25" thickBot="1" x14ac:dyDescent="0.4">
      <c r="A4157" s="17">
        <f t="shared" si="130"/>
        <v>7100035</v>
      </c>
      <c r="B4157" s="17" t="s">
        <v>96</v>
      </c>
      <c r="C4157" s="15">
        <f>INDEX(装备!G:G,MATCH(属性!A4157,装备!A:A,0))</f>
        <v>16</v>
      </c>
      <c r="D4157" s="15" t="str">
        <f>INDEX(装备!E:E,MATCH(属性!A4157,装备!A:A,0))</f>
        <v>necklace</v>
      </c>
      <c r="E4157" s="14">
        <v>75</v>
      </c>
      <c r="F4157" s="17">
        <f>INT((VLOOKUP($C4157,装备数值,2,0)+VLOOKUP($C4157,装备数值,5,0)*($E4157-1))*VLOOKUP($D4157,系数!$K$2:$O$7,2,0))</f>
        <v>0</v>
      </c>
      <c r="G4157" s="17">
        <f>INT((VLOOKUP($C4157,装备数值,3,0)+VLOOKUP($C4157,装备数值,6,0)*($E4157-1))*VLOOKUP($D4157,系数!$K$2:$O$7,3,0))</f>
        <v>645</v>
      </c>
      <c r="H4157" s="17">
        <f t="shared" si="129"/>
        <v>645</v>
      </c>
      <c r="I4157" s="17">
        <f>INT((VLOOKUP($C4157,装备数值,4,0)+VLOOKUP($C4157,装备数值,7,0)*($E4157-1))*VLOOKUP($D4157,系数!$K$2:$O$7,4,0))</f>
        <v>0</v>
      </c>
      <c r="J4157" s="17">
        <f>INT((VLOOKUP($C4157,装备数值,4,0)+VLOOKUP($C4157,装备数值,7,0)*($E4157-1))*VLOOKUP($D4157,系数!$K$2:$O$7,5,0))</f>
        <v>0</v>
      </c>
      <c r="K4157" s="17">
        <f>INT(VLOOKUP(E4157,强化金币,2,1)*VLOOKUP(INDEX(装备!F:F,MATCH(属性!A4157,装备!A:A,0)),系数!$K$12:$M$15,3,0))</f>
        <v>90000</v>
      </c>
      <c r="L4157" s="17"/>
      <c r="M4157" s="17"/>
      <c r="N4157" s="17"/>
      <c r="O4157" s="17">
        <f>IF(E4157=1,"",VLOOKUP(E4157,系数!$S$2:$AB$12,MATCH(属性!C4157,评级,0),1))</f>
        <v>80</v>
      </c>
    </row>
    <row r="4158" spans="1:15" ht="17.25" thickBot="1" x14ac:dyDescent="0.4">
      <c r="A4158" s="17">
        <f t="shared" si="130"/>
        <v>7100035</v>
      </c>
      <c r="B4158" s="17" t="s">
        <v>96</v>
      </c>
      <c r="C4158" s="15">
        <f>INDEX(装备!G:G,MATCH(属性!A4158,装备!A:A,0))</f>
        <v>16</v>
      </c>
      <c r="D4158" s="15" t="str">
        <f>INDEX(装备!E:E,MATCH(属性!A4158,装备!A:A,0))</f>
        <v>necklace</v>
      </c>
      <c r="E4158" s="14">
        <v>76</v>
      </c>
      <c r="F4158" s="17">
        <f>INT((VLOOKUP($C4158,装备数值,2,0)+VLOOKUP($C4158,装备数值,5,0)*($E4158-1))*VLOOKUP($D4158,系数!$K$2:$O$7,2,0))</f>
        <v>0</v>
      </c>
      <c r="G4158" s="17">
        <f>INT((VLOOKUP($C4158,装备数值,3,0)+VLOOKUP($C4158,装备数值,6,0)*($E4158-1))*VLOOKUP($D4158,系数!$K$2:$O$7,3,0))</f>
        <v>651</v>
      </c>
      <c r="H4158" s="17">
        <f t="shared" si="129"/>
        <v>651</v>
      </c>
      <c r="I4158" s="17">
        <f>INT((VLOOKUP($C4158,装备数值,4,0)+VLOOKUP($C4158,装备数值,7,0)*($E4158-1))*VLOOKUP($D4158,系数!$K$2:$O$7,4,0))</f>
        <v>0</v>
      </c>
      <c r="J4158" s="17">
        <f>INT((VLOOKUP($C4158,装备数值,4,0)+VLOOKUP($C4158,装备数值,7,0)*($E4158-1))*VLOOKUP($D4158,系数!$K$2:$O$7,5,0))</f>
        <v>0</v>
      </c>
      <c r="K4158" s="17">
        <f>INT(VLOOKUP(E4158,强化金币,2,1)*VLOOKUP(INDEX(装备!F:F,MATCH(属性!A4158,装备!A:A,0)),系数!$K$12:$M$15,3,0))</f>
        <v>92500</v>
      </c>
      <c r="L4158" s="17"/>
      <c r="M4158" s="17"/>
      <c r="N4158" s="17"/>
      <c r="O4158" s="17">
        <f>IF(E4158=1,"",VLOOKUP(E4158,系数!$S$2:$AB$12,MATCH(属性!C4158,评级,0),1))</f>
        <v>80</v>
      </c>
    </row>
    <row r="4159" spans="1:15" ht="17.25" thickBot="1" x14ac:dyDescent="0.4">
      <c r="A4159" s="17">
        <f t="shared" si="130"/>
        <v>7100035</v>
      </c>
      <c r="B4159" s="17" t="s">
        <v>96</v>
      </c>
      <c r="C4159" s="15">
        <f>INDEX(装备!G:G,MATCH(属性!A4159,装备!A:A,0))</f>
        <v>16</v>
      </c>
      <c r="D4159" s="15" t="str">
        <f>INDEX(装备!E:E,MATCH(属性!A4159,装备!A:A,0))</f>
        <v>necklace</v>
      </c>
      <c r="E4159" s="14">
        <v>77</v>
      </c>
      <c r="F4159" s="17">
        <f>INT((VLOOKUP($C4159,装备数值,2,0)+VLOOKUP($C4159,装备数值,5,0)*($E4159-1))*VLOOKUP($D4159,系数!$K$2:$O$7,2,0))</f>
        <v>0</v>
      </c>
      <c r="G4159" s="17">
        <f>INT((VLOOKUP($C4159,装备数值,3,0)+VLOOKUP($C4159,装备数值,6,0)*($E4159-1))*VLOOKUP($D4159,系数!$K$2:$O$7,3,0))</f>
        <v>657</v>
      </c>
      <c r="H4159" s="17">
        <f t="shared" si="129"/>
        <v>657</v>
      </c>
      <c r="I4159" s="17">
        <f>INT((VLOOKUP($C4159,装备数值,4,0)+VLOOKUP($C4159,装备数值,7,0)*($E4159-1))*VLOOKUP($D4159,系数!$K$2:$O$7,4,0))</f>
        <v>0</v>
      </c>
      <c r="J4159" s="17">
        <f>INT((VLOOKUP($C4159,装备数值,4,0)+VLOOKUP($C4159,装备数值,7,0)*($E4159-1))*VLOOKUP($D4159,系数!$K$2:$O$7,5,0))</f>
        <v>0</v>
      </c>
      <c r="K4159" s="17">
        <f>INT(VLOOKUP(E4159,强化金币,2,1)*VLOOKUP(INDEX(装备!F:F,MATCH(属性!A4159,装备!A:A,0)),系数!$K$12:$M$15,3,0))</f>
        <v>95000</v>
      </c>
      <c r="L4159" s="17"/>
      <c r="M4159" s="17"/>
      <c r="N4159" s="17"/>
      <c r="O4159" s="17">
        <f>IF(E4159=1,"",VLOOKUP(E4159,系数!$S$2:$AB$12,MATCH(属性!C4159,评级,0),1))</f>
        <v>80</v>
      </c>
    </row>
    <row r="4160" spans="1:15" ht="17.25" thickBot="1" x14ac:dyDescent="0.4">
      <c r="A4160" s="17">
        <f t="shared" si="130"/>
        <v>7100035</v>
      </c>
      <c r="B4160" s="17" t="s">
        <v>96</v>
      </c>
      <c r="C4160" s="15">
        <f>INDEX(装备!G:G,MATCH(属性!A4160,装备!A:A,0))</f>
        <v>16</v>
      </c>
      <c r="D4160" s="15" t="str">
        <f>INDEX(装备!E:E,MATCH(属性!A4160,装备!A:A,0))</f>
        <v>necklace</v>
      </c>
      <c r="E4160" s="14">
        <v>78</v>
      </c>
      <c r="F4160" s="17">
        <f>INT((VLOOKUP($C4160,装备数值,2,0)+VLOOKUP($C4160,装备数值,5,0)*($E4160-1))*VLOOKUP($D4160,系数!$K$2:$O$7,2,0))</f>
        <v>0</v>
      </c>
      <c r="G4160" s="17">
        <f>INT((VLOOKUP($C4160,装备数值,3,0)+VLOOKUP($C4160,装备数值,6,0)*($E4160-1))*VLOOKUP($D4160,系数!$K$2:$O$7,3,0))</f>
        <v>663</v>
      </c>
      <c r="H4160" s="17">
        <f t="shared" si="129"/>
        <v>663</v>
      </c>
      <c r="I4160" s="17">
        <f>INT((VLOOKUP($C4160,装备数值,4,0)+VLOOKUP($C4160,装备数值,7,0)*($E4160-1))*VLOOKUP($D4160,系数!$K$2:$O$7,4,0))</f>
        <v>0</v>
      </c>
      <c r="J4160" s="17">
        <f>INT((VLOOKUP($C4160,装备数值,4,0)+VLOOKUP($C4160,装备数值,7,0)*($E4160-1))*VLOOKUP($D4160,系数!$K$2:$O$7,5,0))</f>
        <v>0</v>
      </c>
      <c r="K4160" s="17">
        <f>INT(VLOOKUP(E4160,强化金币,2,1)*VLOOKUP(INDEX(装备!F:F,MATCH(属性!A4160,装备!A:A,0)),系数!$K$12:$M$15,3,0))</f>
        <v>97500</v>
      </c>
      <c r="L4160" s="17"/>
      <c r="M4160" s="17"/>
      <c r="N4160" s="17"/>
      <c r="O4160" s="17">
        <f>IF(E4160=1,"",VLOOKUP(E4160,系数!$S$2:$AB$12,MATCH(属性!C4160,评级,0),1))</f>
        <v>80</v>
      </c>
    </row>
    <row r="4161" spans="1:15" ht="17.25" thickBot="1" x14ac:dyDescent="0.4">
      <c r="A4161" s="17">
        <f t="shared" si="130"/>
        <v>7100035</v>
      </c>
      <c r="B4161" s="17" t="s">
        <v>96</v>
      </c>
      <c r="C4161" s="15">
        <f>INDEX(装备!G:G,MATCH(属性!A4161,装备!A:A,0))</f>
        <v>16</v>
      </c>
      <c r="D4161" s="15" t="str">
        <f>INDEX(装备!E:E,MATCH(属性!A4161,装备!A:A,0))</f>
        <v>necklace</v>
      </c>
      <c r="E4161" s="14">
        <v>79</v>
      </c>
      <c r="F4161" s="17">
        <f>INT((VLOOKUP($C4161,装备数值,2,0)+VLOOKUP($C4161,装备数值,5,0)*($E4161-1))*VLOOKUP($D4161,系数!$K$2:$O$7,2,0))</f>
        <v>0</v>
      </c>
      <c r="G4161" s="17">
        <f>INT((VLOOKUP($C4161,装备数值,3,0)+VLOOKUP($C4161,装备数值,6,0)*($E4161-1))*VLOOKUP($D4161,系数!$K$2:$O$7,3,0))</f>
        <v>669</v>
      </c>
      <c r="H4161" s="17">
        <f t="shared" si="129"/>
        <v>669</v>
      </c>
      <c r="I4161" s="17">
        <f>INT((VLOOKUP($C4161,装备数值,4,0)+VLOOKUP($C4161,装备数值,7,0)*($E4161-1))*VLOOKUP($D4161,系数!$K$2:$O$7,4,0))</f>
        <v>0</v>
      </c>
      <c r="J4161" s="17">
        <f>INT((VLOOKUP($C4161,装备数值,4,0)+VLOOKUP($C4161,装备数值,7,0)*($E4161-1))*VLOOKUP($D4161,系数!$K$2:$O$7,5,0))</f>
        <v>0</v>
      </c>
      <c r="K4161" s="17">
        <f>INT(VLOOKUP(E4161,强化金币,2,1)*VLOOKUP(INDEX(装备!F:F,MATCH(属性!A4161,装备!A:A,0)),系数!$K$12:$M$15,3,0))</f>
        <v>100000</v>
      </c>
      <c r="L4161" s="17"/>
      <c r="M4161" s="17"/>
      <c r="N4161" s="17"/>
      <c r="O4161" s="17">
        <f>IF(E4161=1,"",VLOOKUP(E4161,系数!$S$2:$AB$12,MATCH(属性!C4161,评级,0),1))</f>
        <v>80</v>
      </c>
    </row>
    <row r="4162" spans="1:15" ht="17.25" thickBot="1" x14ac:dyDescent="0.4">
      <c r="A4162" s="17">
        <f t="shared" si="130"/>
        <v>7100035</v>
      </c>
      <c r="B4162" s="17" t="s">
        <v>96</v>
      </c>
      <c r="C4162" s="15">
        <f>INDEX(装备!G:G,MATCH(属性!A4162,装备!A:A,0))</f>
        <v>16</v>
      </c>
      <c r="D4162" s="15" t="str">
        <f>INDEX(装备!E:E,MATCH(属性!A4162,装备!A:A,0))</f>
        <v>necklace</v>
      </c>
      <c r="E4162" s="14">
        <v>80</v>
      </c>
      <c r="F4162" s="17">
        <f>INT((VLOOKUP($C4162,装备数值,2,0)+VLOOKUP($C4162,装备数值,5,0)*($E4162-1))*VLOOKUP($D4162,系数!$K$2:$O$7,2,0))</f>
        <v>0</v>
      </c>
      <c r="G4162" s="17">
        <f>INT((VLOOKUP($C4162,装备数值,3,0)+VLOOKUP($C4162,装备数值,6,0)*($E4162-1))*VLOOKUP($D4162,系数!$K$2:$O$7,3,0))</f>
        <v>675</v>
      </c>
      <c r="H4162" s="17">
        <f t="shared" si="129"/>
        <v>675</v>
      </c>
      <c r="I4162" s="17">
        <f>INT((VLOOKUP($C4162,装备数值,4,0)+VLOOKUP($C4162,装备数值,7,0)*($E4162-1))*VLOOKUP($D4162,系数!$K$2:$O$7,4,0))</f>
        <v>0</v>
      </c>
      <c r="J4162" s="17">
        <f>INT((VLOOKUP($C4162,装备数值,4,0)+VLOOKUP($C4162,装备数值,7,0)*($E4162-1))*VLOOKUP($D4162,系数!$K$2:$O$7,5,0))</f>
        <v>0</v>
      </c>
      <c r="K4162" s="17">
        <f>INT(VLOOKUP(E4162,强化金币,2,1)*VLOOKUP(INDEX(装备!F:F,MATCH(属性!A4162,装备!A:A,0)),系数!$K$12:$M$15,3,0))</f>
        <v>120000</v>
      </c>
      <c r="L4162" s="17"/>
      <c r="M4162" s="17"/>
      <c r="N4162" s="17"/>
      <c r="O4162" s="17">
        <f>IF(E4162=1,"",VLOOKUP(E4162,系数!$S$2:$AB$12,MATCH(属性!C4162,评级,0),1))</f>
        <v>90</v>
      </c>
    </row>
    <row r="4163" spans="1:15" ht="17.25" thickBot="1" x14ac:dyDescent="0.4">
      <c r="A4163" s="17">
        <f t="shared" si="130"/>
        <v>7100035</v>
      </c>
      <c r="B4163" s="17" t="s">
        <v>96</v>
      </c>
      <c r="C4163" s="15">
        <f>INDEX(装备!G:G,MATCH(属性!A4163,装备!A:A,0))</f>
        <v>16</v>
      </c>
      <c r="D4163" s="15" t="str">
        <f>INDEX(装备!E:E,MATCH(属性!A4163,装备!A:A,0))</f>
        <v>necklace</v>
      </c>
      <c r="E4163" s="14">
        <v>81</v>
      </c>
      <c r="F4163" s="17">
        <f>INT((VLOOKUP($C4163,装备数值,2,0)+VLOOKUP($C4163,装备数值,5,0)*($E4163-1))*VLOOKUP($D4163,系数!$K$2:$O$7,2,0))</f>
        <v>0</v>
      </c>
      <c r="G4163" s="17">
        <f>INT((VLOOKUP($C4163,装备数值,3,0)+VLOOKUP($C4163,装备数值,6,0)*($E4163-1))*VLOOKUP($D4163,系数!$K$2:$O$7,3,0))</f>
        <v>681</v>
      </c>
      <c r="H4163" s="17">
        <f t="shared" si="129"/>
        <v>681</v>
      </c>
      <c r="I4163" s="17">
        <f>INT((VLOOKUP($C4163,装备数值,4,0)+VLOOKUP($C4163,装备数值,7,0)*($E4163-1))*VLOOKUP($D4163,系数!$K$2:$O$7,4,0))</f>
        <v>0</v>
      </c>
      <c r="J4163" s="17">
        <f>INT((VLOOKUP($C4163,装备数值,4,0)+VLOOKUP($C4163,装备数值,7,0)*($E4163-1))*VLOOKUP($D4163,系数!$K$2:$O$7,5,0))</f>
        <v>0</v>
      </c>
      <c r="K4163" s="17">
        <f>INT(VLOOKUP(E4163,强化金币,2,1)*VLOOKUP(INDEX(装备!F:F,MATCH(属性!A4163,装备!A:A,0)),系数!$K$12:$M$15,3,0))</f>
        <v>140000</v>
      </c>
      <c r="L4163" s="17"/>
      <c r="M4163" s="17"/>
      <c r="N4163" s="17"/>
      <c r="O4163" s="17">
        <f>IF(E4163=1,"",VLOOKUP(E4163,系数!$S$2:$AB$12,MATCH(属性!C4163,评级,0),1))</f>
        <v>90</v>
      </c>
    </row>
    <row r="4164" spans="1:15" ht="17.25" thickBot="1" x14ac:dyDescent="0.4">
      <c r="A4164" s="17">
        <f t="shared" si="130"/>
        <v>7100035</v>
      </c>
      <c r="B4164" s="17" t="s">
        <v>96</v>
      </c>
      <c r="C4164" s="15">
        <f>INDEX(装备!G:G,MATCH(属性!A4164,装备!A:A,0))</f>
        <v>16</v>
      </c>
      <c r="D4164" s="15" t="str">
        <f>INDEX(装备!E:E,MATCH(属性!A4164,装备!A:A,0))</f>
        <v>necklace</v>
      </c>
      <c r="E4164" s="14">
        <v>82</v>
      </c>
      <c r="F4164" s="17">
        <f>INT((VLOOKUP($C4164,装备数值,2,0)+VLOOKUP($C4164,装备数值,5,0)*($E4164-1))*VLOOKUP($D4164,系数!$K$2:$O$7,2,0))</f>
        <v>0</v>
      </c>
      <c r="G4164" s="17">
        <f>INT((VLOOKUP($C4164,装备数值,3,0)+VLOOKUP($C4164,装备数值,6,0)*($E4164-1))*VLOOKUP($D4164,系数!$K$2:$O$7,3,0))</f>
        <v>687</v>
      </c>
      <c r="H4164" s="17">
        <f t="shared" ref="H4164:H4227" si="131">G4164</f>
        <v>687</v>
      </c>
      <c r="I4164" s="17">
        <f>INT((VLOOKUP($C4164,装备数值,4,0)+VLOOKUP($C4164,装备数值,7,0)*($E4164-1))*VLOOKUP($D4164,系数!$K$2:$O$7,4,0))</f>
        <v>0</v>
      </c>
      <c r="J4164" s="17">
        <f>INT((VLOOKUP($C4164,装备数值,4,0)+VLOOKUP($C4164,装备数值,7,0)*($E4164-1))*VLOOKUP($D4164,系数!$K$2:$O$7,5,0))</f>
        <v>0</v>
      </c>
      <c r="K4164" s="17">
        <f>INT(VLOOKUP(E4164,强化金币,2,1)*VLOOKUP(INDEX(装备!F:F,MATCH(属性!A4164,装备!A:A,0)),系数!$K$12:$M$15,3,0))</f>
        <v>160000</v>
      </c>
      <c r="L4164" s="17"/>
      <c r="M4164" s="17"/>
      <c r="N4164" s="17"/>
      <c r="O4164" s="17">
        <f>IF(E4164=1,"",VLOOKUP(E4164,系数!$S$2:$AB$12,MATCH(属性!C4164,评级,0),1))</f>
        <v>90</v>
      </c>
    </row>
    <row r="4165" spans="1:15" ht="17.25" thickBot="1" x14ac:dyDescent="0.4">
      <c r="A4165" s="17">
        <f t="shared" si="130"/>
        <v>7100035</v>
      </c>
      <c r="B4165" s="17" t="s">
        <v>96</v>
      </c>
      <c r="C4165" s="15">
        <f>INDEX(装备!G:G,MATCH(属性!A4165,装备!A:A,0))</f>
        <v>16</v>
      </c>
      <c r="D4165" s="15" t="str">
        <f>INDEX(装备!E:E,MATCH(属性!A4165,装备!A:A,0))</f>
        <v>necklace</v>
      </c>
      <c r="E4165" s="14">
        <v>83</v>
      </c>
      <c r="F4165" s="17">
        <f>INT((VLOOKUP($C4165,装备数值,2,0)+VLOOKUP($C4165,装备数值,5,0)*($E4165-1))*VLOOKUP($D4165,系数!$K$2:$O$7,2,0))</f>
        <v>0</v>
      </c>
      <c r="G4165" s="17">
        <f>INT((VLOOKUP($C4165,装备数值,3,0)+VLOOKUP($C4165,装备数值,6,0)*($E4165-1))*VLOOKUP($D4165,系数!$K$2:$O$7,3,0))</f>
        <v>693</v>
      </c>
      <c r="H4165" s="17">
        <f t="shared" si="131"/>
        <v>693</v>
      </c>
      <c r="I4165" s="17">
        <f>INT((VLOOKUP($C4165,装备数值,4,0)+VLOOKUP($C4165,装备数值,7,0)*($E4165-1))*VLOOKUP($D4165,系数!$K$2:$O$7,4,0))</f>
        <v>0</v>
      </c>
      <c r="J4165" s="17">
        <f>INT((VLOOKUP($C4165,装备数值,4,0)+VLOOKUP($C4165,装备数值,7,0)*($E4165-1))*VLOOKUP($D4165,系数!$K$2:$O$7,5,0))</f>
        <v>0</v>
      </c>
      <c r="K4165" s="17">
        <f>INT(VLOOKUP(E4165,强化金币,2,1)*VLOOKUP(INDEX(装备!F:F,MATCH(属性!A4165,装备!A:A,0)),系数!$K$12:$M$15,3,0))</f>
        <v>180000</v>
      </c>
      <c r="L4165" s="17"/>
      <c r="M4165" s="17"/>
      <c r="N4165" s="17"/>
      <c r="O4165" s="17">
        <f>IF(E4165=1,"",VLOOKUP(E4165,系数!$S$2:$AB$12,MATCH(属性!C4165,评级,0),1))</f>
        <v>90</v>
      </c>
    </row>
    <row r="4166" spans="1:15" ht="17.25" thickBot="1" x14ac:dyDescent="0.4">
      <c r="A4166" s="17">
        <f t="shared" si="130"/>
        <v>7100035</v>
      </c>
      <c r="B4166" s="17" t="s">
        <v>96</v>
      </c>
      <c r="C4166" s="15">
        <f>INDEX(装备!G:G,MATCH(属性!A4166,装备!A:A,0))</f>
        <v>16</v>
      </c>
      <c r="D4166" s="15" t="str">
        <f>INDEX(装备!E:E,MATCH(属性!A4166,装备!A:A,0))</f>
        <v>necklace</v>
      </c>
      <c r="E4166" s="14">
        <v>84</v>
      </c>
      <c r="F4166" s="17">
        <f>INT((VLOOKUP($C4166,装备数值,2,0)+VLOOKUP($C4166,装备数值,5,0)*($E4166-1))*VLOOKUP($D4166,系数!$K$2:$O$7,2,0))</f>
        <v>0</v>
      </c>
      <c r="G4166" s="17">
        <f>INT((VLOOKUP($C4166,装备数值,3,0)+VLOOKUP($C4166,装备数值,6,0)*($E4166-1))*VLOOKUP($D4166,系数!$K$2:$O$7,3,0))</f>
        <v>699</v>
      </c>
      <c r="H4166" s="17">
        <f t="shared" si="131"/>
        <v>699</v>
      </c>
      <c r="I4166" s="17">
        <f>INT((VLOOKUP($C4166,装备数值,4,0)+VLOOKUP($C4166,装备数值,7,0)*($E4166-1))*VLOOKUP($D4166,系数!$K$2:$O$7,4,0))</f>
        <v>0</v>
      </c>
      <c r="J4166" s="17">
        <f>INT((VLOOKUP($C4166,装备数值,4,0)+VLOOKUP($C4166,装备数值,7,0)*($E4166-1))*VLOOKUP($D4166,系数!$K$2:$O$7,5,0))</f>
        <v>0</v>
      </c>
      <c r="K4166" s="17">
        <f>INT(VLOOKUP(E4166,强化金币,2,1)*VLOOKUP(INDEX(装备!F:F,MATCH(属性!A4166,装备!A:A,0)),系数!$K$12:$M$15,3,0))</f>
        <v>200000</v>
      </c>
      <c r="L4166" s="17"/>
      <c r="M4166" s="17"/>
      <c r="N4166" s="17"/>
      <c r="O4166" s="17">
        <f>IF(E4166=1,"",VLOOKUP(E4166,系数!$S$2:$AB$12,MATCH(属性!C4166,评级,0),1))</f>
        <v>90</v>
      </c>
    </row>
    <row r="4167" spans="1:15" ht="17.25" thickBot="1" x14ac:dyDescent="0.4">
      <c r="A4167" s="17">
        <f t="shared" si="130"/>
        <v>7100035</v>
      </c>
      <c r="B4167" s="17" t="s">
        <v>96</v>
      </c>
      <c r="C4167" s="15">
        <f>INDEX(装备!G:G,MATCH(属性!A4167,装备!A:A,0))</f>
        <v>16</v>
      </c>
      <c r="D4167" s="15" t="str">
        <f>INDEX(装备!E:E,MATCH(属性!A4167,装备!A:A,0))</f>
        <v>necklace</v>
      </c>
      <c r="E4167" s="14">
        <v>85</v>
      </c>
      <c r="F4167" s="17">
        <f>INT((VLOOKUP($C4167,装备数值,2,0)+VLOOKUP($C4167,装备数值,5,0)*($E4167-1))*VLOOKUP($D4167,系数!$K$2:$O$7,2,0))</f>
        <v>0</v>
      </c>
      <c r="G4167" s="17">
        <f>INT((VLOOKUP($C4167,装备数值,3,0)+VLOOKUP($C4167,装备数值,6,0)*($E4167-1))*VLOOKUP($D4167,系数!$K$2:$O$7,3,0))</f>
        <v>705</v>
      </c>
      <c r="H4167" s="17">
        <f t="shared" si="131"/>
        <v>705</v>
      </c>
      <c r="I4167" s="17">
        <f>INT((VLOOKUP($C4167,装备数值,4,0)+VLOOKUP($C4167,装备数值,7,0)*($E4167-1))*VLOOKUP($D4167,系数!$K$2:$O$7,4,0))</f>
        <v>0</v>
      </c>
      <c r="J4167" s="17">
        <f>INT((VLOOKUP($C4167,装备数值,4,0)+VLOOKUP($C4167,装备数值,7,0)*($E4167-1))*VLOOKUP($D4167,系数!$K$2:$O$7,5,0))</f>
        <v>0</v>
      </c>
      <c r="K4167" s="17">
        <f>INT(VLOOKUP(E4167,强化金币,2,1)*VLOOKUP(INDEX(装备!F:F,MATCH(属性!A4167,装备!A:A,0)),系数!$K$12:$M$15,3,0))</f>
        <v>250000</v>
      </c>
      <c r="L4167" s="17"/>
      <c r="M4167" s="17"/>
      <c r="N4167" s="17"/>
      <c r="O4167" s="17">
        <f>IF(E4167=1,"",VLOOKUP(E4167,系数!$S$2:$AB$12,MATCH(属性!C4167,评级,0),1))</f>
        <v>90</v>
      </c>
    </row>
    <row r="4168" spans="1:15" ht="17.25" thickBot="1" x14ac:dyDescent="0.4">
      <c r="A4168" s="17">
        <f t="shared" si="130"/>
        <v>7100035</v>
      </c>
      <c r="B4168" s="17" t="s">
        <v>96</v>
      </c>
      <c r="C4168" s="15">
        <f>INDEX(装备!G:G,MATCH(属性!A4168,装备!A:A,0))</f>
        <v>16</v>
      </c>
      <c r="D4168" s="15" t="str">
        <f>INDEX(装备!E:E,MATCH(属性!A4168,装备!A:A,0))</f>
        <v>necklace</v>
      </c>
      <c r="E4168" s="14">
        <v>86</v>
      </c>
      <c r="F4168" s="17">
        <f>INT((VLOOKUP($C4168,装备数值,2,0)+VLOOKUP($C4168,装备数值,5,0)*($E4168-1))*VLOOKUP($D4168,系数!$K$2:$O$7,2,0))</f>
        <v>0</v>
      </c>
      <c r="G4168" s="17">
        <f>INT((VLOOKUP($C4168,装备数值,3,0)+VLOOKUP($C4168,装备数值,6,0)*($E4168-1))*VLOOKUP($D4168,系数!$K$2:$O$7,3,0))</f>
        <v>711</v>
      </c>
      <c r="H4168" s="17">
        <f t="shared" si="131"/>
        <v>711</v>
      </c>
      <c r="I4168" s="17">
        <f>INT((VLOOKUP($C4168,装备数值,4,0)+VLOOKUP($C4168,装备数值,7,0)*($E4168-1))*VLOOKUP($D4168,系数!$K$2:$O$7,4,0))</f>
        <v>0</v>
      </c>
      <c r="J4168" s="17">
        <f>INT((VLOOKUP($C4168,装备数值,4,0)+VLOOKUP($C4168,装备数值,7,0)*($E4168-1))*VLOOKUP($D4168,系数!$K$2:$O$7,5,0))</f>
        <v>0</v>
      </c>
      <c r="K4168" s="17">
        <f>INT(VLOOKUP(E4168,强化金币,2,1)*VLOOKUP(INDEX(装备!F:F,MATCH(属性!A4168,装备!A:A,0)),系数!$K$12:$M$15,3,0))</f>
        <v>300000</v>
      </c>
      <c r="L4168" s="17"/>
      <c r="M4168" s="17"/>
      <c r="N4168" s="17"/>
      <c r="O4168" s="17">
        <f>IF(E4168=1,"",VLOOKUP(E4168,系数!$S$2:$AB$12,MATCH(属性!C4168,评级,0),1))</f>
        <v>90</v>
      </c>
    </row>
    <row r="4169" spans="1:15" ht="17.25" thickBot="1" x14ac:dyDescent="0.4">
      <c r="A4169" s="17">
        <f t="shared" si="130"/>
        <v>7100035</v>
      </c>
      <c r="B4169" s="17" t="s">
        <v>96</v>
      </c>
      <c r="C4169" s="15">
        <f>INDEX(装备!G:G,MATCH(属性!A4169,装备!A:A,0))</f>
        <v>16</v>
      </c>
      <c r="D4169" s="15" t="str">
        <f>INDEX(装备!E:E,MATCH(属性!A4169,装备!A:A,0))</f>
        <v>necklace</v>
      </c>
      <c r="E4169" s="14">
        <v>87</v>
      </c>
      <c r="F4169" s="17">
        <f>INT((VLOOKUP($C4169,装备数值,2,0)+VLOOKUP($C4169,装备数值,5,0)*($E4169-1))*VLOOKUP($D4169,系数!$K$2:$O$7,2,0))</f>
        <v>0</v>
      </c>
      <c r="G4169" s="17">
        <f>INT((VLOOKUP($C4169,装备数值,3,0)+VLOOKUP($C4169,装备数值,6,0)*($E4169-1))*VLOOKUP($D4169,系数!$K$2:$O$7,3,0))</f>
        <v>717</v>
      </c>
      <c r="H4169" s="17">
        <f t="shared" si="131"/>
        <v>717</v>
      </c>
      <c r="I4169" s="17">
        <f>INT((VLOOKUP($C4169,装备数值,4,0)+VLOOKUP($C4169,装备数值,7,0)*($E4169-1))*VLOOKUP($D4169,系数!$K$2:$O$7,4,0))</f>
        <v>0</v>
      </c>
      <c r="J4169" s="17">
        <f>INT((VLOOKUP($C4169,装备数值,4,0)+VLOOKUP($C4169,装备数值,7,0)*($E4169-1))*VLOOKUP($D4169,系数!$K$2:$O$7,5,0))</f>
        <v>0</v>
      </c>
      <c r="K4169" s="17">
        <f>INT(VLOOKUP(E4169,强化金币,2,1)*VLOOKUP(INDEX(装备!F:F,MATCH(属性!A4169,装备!A:A,0)),系数!$K$12:$M$15,3,0))</f>
        <v>350000</v>
      </c>
      <c r="L4169" s="17"/>
      <c r="M4169" s="17"/>
      <c r="N4169" s="17"/>
      <c r="O4169" s="17">
        <f>IF(E4169=1,"",VLOOKUP(E4169,系数!$S$2:$AB$12,MATCH(属性!C4169,评级,0),1))</f>
        <v>90</v>
      </c>
    </row>
    <row r="4170" spans="1:15" ht="17.25" thickBot="1" x14ac:dyDescent="0.4">
      <c r="A4170" s="17">
        <f t="shared" si="130"/>
        <v>7100035</v>
      </c>
      <c r="B4170" s="17" t="s">
        <v>96</v>
      </c>
      <c r="C4170" s="15">
        <f>INDEX(装备!G:G,MATCH(属性!A4170,装备!A:A,0))</f>
        <v>16</v>
      </c>
      <c r="D4170" s="15" t="str">
        <f>INDEX(装备!E:E,MATCH(属性!A4170,装备!A:A,0))</f>
        <v>necklace</v>
      </c>
      <c r="E4170" s="14">
        <v>88</v>
      </c>
      <c r="F4170" s="17">
        <f>INT((VLOOKUP($C4170,装备数值,2,0)+VLOOKUP($C4170,装备数值,5,0)*($E4170-1))*VLOOKUP($D4170,系数!$K$2:$O$7,2,0))</f>
        <v>0</v>
      </c>
      <c r="G4170" s="17">
        <f>INT((VLOOKUP($C4170,装备数值,3,0)+VLOOKUP($C4170,装备数值,6,0)*($E4170-1))*VLOOKUP($D4170,系数!$K$2:$O$7,3,0))</f>
        <v>723</v>
      </c>
      <c r="H4170" s="17">
        <f t="shared" si="131"/>
        <v>723</v>
      </c>
      <c r="I4170" s="17">
        <f>INT((VLOOKUP($C4170,装备数值,4,0)+VLOOKUP($C4170,装备数值,7,0)*($E4170-1))*VLOOKUP($D4170,系数!$K$2:$O$7,4,0))</f>
        <v>0</v>
      </c>
      <c r="J4170" s="17">
        <f>INT((VLOOKUP($C4170,装备数值,4,0)+VLOOKUP($C4170,装备数值,7,0)*($E4170-1))*VLOOKUP($D4170,系数!$K$2:$O$7,5,0))</f>
        <v>0</v>
      </c>
      <c r="K4170" s="17">
        <f>INT(VLOOKUP(E4170,强化金币,2,1)*VLOOKUP(INDEX(装备!F:F,MATCH(属性!A4170,装备!A:A,0)),系数!$K$12:$M$15,3,0))</f>
        <v>400000</v>
      </c>
      <c r="L4170" s="17"/>
      <c r="M4170" s="17"/>
      <c r="N4170" s="17"/>
      <c r="O4170" s="17">
        <f>IF(E4170=1,"",VLOOKUP(E4170,系数!$S$2:$AB$12,MATCH(属性!C4170,评级,0),1))</f>
        <v>90</v>
      </c>
    </row>
    <row r="4171" spans="1:15" ht="17.25" thickBot="1" x14ac:dyDescent="0.4">
      <c r="A4171" s="17">
        <f t="shared" si="130"/>
        <v>7100035</v>
      </c>
      <c r="B4171" s="17" t="s">
        <v>96</v>
      </c>
      <c r="C4171" s="15">
        <f>INDEX(装备!G:G,MATCH(属性!A4171,装备!A:A,0))</f>
        <v>16</v>
      </c>
      <c r="D4171" s="15" t="str">
        <f>INDEX(装备!E:E,MATCH(属性!A4171,装备!A:A,0))</f>
        <v>necklace</v>
      </c>
      <c r="E4171" s="14">
        <v>89</v>
      </c>
      <c r="F4171" s="17">
        <f>INT((VLOOKUP($C4171,装备数值,2,0)+VLOOKUP($C4171,装备数值,5,0)*($E4171-1))*VLOOKUP($D4171,系数!$K$2:$O$7,2,0))</f>
        <v>0</v>
      </c>
      <c r="G4171" s="17">
        <f>INT((VLOOKUP($C4171,装备数值,3,0)+VLOOKUP($C4171,装备数值,6,0)*($E4171-1))*VLOOKUP($D4171,系数!$K$2:$O$7,3,0))</f>
        <v>729</v>
      </c>
      <c r="H4171" s="17">
        <f t="shared" si="131"/>
        <v>729</v>
      </c>
      <c r="I4171" s="17">
        <f>INT((VLOOKUP($C4171,装备数值,4,0)+VLOOKUP($C4171,装备数值,7,0)*($E4171-1))*VLOOKUP($D4171,系数!$K$2:$O$7,4,0))</f>
        <v>0</v>
      </c>
      <c r="J4171" s="17">
        <f>INT((VLOOKUP($C4171,装备数值,4,0)+VLOOKUP($C4171,装备数值,7,0)*($E4171-1))*VLOOKUP($D4171,系数!$K$2:$O$7,5,0))</f>
        <v>0</v>
      </c>
      <c r="K4171" s="17">
        <f>INT(VLOOKUP(E4171,强化金币,2,1)*VLOOKUP(INDEX(装备!F:F,MATCH(属性!A4171,装备!A:A,0)),系数!$K$12:$M$15,3,0))</f>
        <v>450000</v>
      </c>
      <c r="L4171" s="17"/>
      <c r="M4171" s="17"/>
      <c r="N4171" s="17"/>
      <c r="O4171" s="17">
        <f>IF(E4171=1,"",VLOOKUP(E4171,系数!$S$2:$AB$12,MATCH(属性!C4171,评级,0),1))</f>
        <v>90</v>
      </c>
    </row>
    <row r="4172" spans="1:15" ht="17.25" thickBot="1" x14ac:dyDescent="0.4">
      <c r="A4172" s="17">
        <f t="shared" si="130"/>
        <v>7100035</v>
      </c>
      <c r="B4172" s="17" t="s">
        <v>96</v>
      </c>
      <c r="C4172" s="15">
        <f>INDEX(装备!G:G,MATCH(属性!A4172,装备!A:A,0))</f>
        <v>16</v>
      </c>
      <c r="D4172" s="15" t="str">
        <f>INDEX(装备!E:E,MATCH(属性!A4172,装备!A:A,0))</f>
        <v>necklace</v>
      </c>
      <c r="E4172" s="14">
        <v>90</v>
      </c>
      <c r="F4172" s="17">
        <f>INT((VLOOKUP($C4172,装备数值,2,0)+VLOOKUP($C4172,装备数值,5,0)*($E4172-1))*VLOOKUP($D4172,系数!$K$2:$O$7,2,0))</f>
        <v>0</v>
      </c>
      <c r="G4172" s="17">
        <f>INT((VLOOKUP($C4172,装备数值,3,0)+VLOOKUP($C4172,装备数值,6,0)*($E4172-1))*VLOOKUP($D4172,系数!$K$2:$O$7,3,0))</f>
        <v>735</v>
      </c>
      <c r="H4172" s="17">
        <f t="shared" si="131"/>
        <v>735</v>
      </c>
      <c r="I4172" s="17">
        <f>INT((VLOOKUP($C4172,装备数值,4,0)+VLOOKUP($C4172,装备数值,7,0)*($E4172-1))*VLOOKUP($D4172,系数!$K$2:$O$7,4,0))</f>
        <v>0</v>
      </c>
      <c r="J4172" s="17">
        <f>INT((VLOOKUP($C4172,装备数值,4,0)+VLOOKUP($C4172,装备数值,7,0)*($E4172-1))*VLOOKUP($D4172,系数!$K$2:$O$7,5,0))</f>
        <v>0</v>
      </c>
      <c r="K4172" s="17">
        <f>INT(VLOOKUP(E4172,强化金币,2,1)*VLOOKUP(INDEX(装备!F:F,MATCH(属性!A4172,装备!A:A,0)),系数!$K$12:$M$15,3,0))</f>
        <v>450000</v>
      </c>
      <c r="L4172" s="17"/>
      <c r="M4172" s="17"/>
      <c r="N4172" s="17"/>
      <c r="O4172" s="17">
        <f>IF(E4172=1,"",VLOOKUP(E4172,系数!$S$2:$AB$12,MATCH(属性!C4172,评级,0),1))</f>
        <v>100</v>
      </c>
    </row>
    <row r="4173" spans="1:15" ht="17.25" thickBot="1" x14ac:dyDescent="0.4">
      <c r="A4173" s="17">
        <f t="shared" si="130"/>
        <v>7100035</v>
      </c>
      <c r="B4173" s="17" t="s">
        <v>96</v>
      </c>
      <c r="C4173" s="15">
        <f>INDEX(装备!G:G,MATCH(属性!A4173,装备!A:A,0))</f>
        <v>16</v>
      </c>
      <c r="D4173" s="15" t="str">
        <f>INDEX(装备!E:E,MATCH(属性!A4173,装备!A:A,0))</f>
        <v>necklace</v>
      </c>
      <c r="E4173" s="14">
        <v>91</v>
      </c>
      <c r="F4173" s="17">
        <f>INT((VLOOKUP($C4173,装备数值,2,0)+VLOOKUP($C4173,装备数值,5,0)*($E4173-1))*VLOOKUP($D4173,系数!$K$2:$O$7,2,0))</f>
        <v>0</v>
      </c>
      <c r="G4173" s="17">
        <f>INT((VLOOKUP($C4173,装备数值,3,0)+VLOOKUP($C4173,装备数值,6,0)*($E4173-1))*VLOOKUP($D4173,系数!$K$2:$O$7,3,0))</f>
        <v>741</v>
      </c>
      <c r="H4173" s="17">
        <f t="shared" si="131"/>
        <v>741</v>
      </c>
      <c r="I4173" s="17">
        <f>INT((VLOOKUP($C4173,装备数值,4,0)+VLOOKUP($C4173,装备数值,7,0)*($E4173-1))*VLOOKUP($D4173,系数!$K$2:$O$7,4,0))</f>
        <v>0</v>
      </c>
      <c r="J4173" s="17">
        <f>INT((VLOOKUP($C4173,装备数值,4,0)+VLOOKUP($C4173,装备数值,7,0)*($E4173-1))*VLOOKUP($D4173,系数!$K$2:$O$7,5,0))</f>
        <v>0</v>
      </c>
      <c r="K4173" s="17">
        <f>INT(VLOOKUP(E4173,强化金币,2,1)*VLOOKUP(INDEX(装备!F:F,MATCH(属性!A4173,装备!A:A,0)),系数!$K$12:$M$15,3,0))</f>
        <v>450000</v>
      </c>
      <c r="L4173" s="17"/>
      <c r="M4173" s="17"/>
      <c r="N4173" s="17"/>
      <c r="O4173" s="17">
        <f>IF(E4173=1,"",VLOOKUP(E4173,系数!$S$2:$AB$12,MATCH(属性!C4173,评级,0),1))</f>
        <v>100</v>
      </c>
    </row>
    <row r="4174" spans="1:15" ht="17.25" thickBot="1" x14ac:dyDescent="0.4">
      <c r="A4174" s="17">
        <f t="shared" si="130"/>
        <v>7100035</v>
      </c>
      <c r="B4174" s="17" t="s">
        <v>96</v>
      </c>
      <c r="C4174" s="15">
        <f>INDEX(装备!G:G,MATCH(属性!A4174,装备!A:A,0))</f>
        <v>16</v>
      </c>
      <c r="D4174" s="15" t="str">
        <f>INDEX(装备!E:E,MATCH(属性!A4174,装备!A:A,0))</f>
        <v>necklace</v>
      </c>
      <c r="E4174" s="14">
        <v>92</v>
      </c>
      <c r="F4174" s="17">
        <f>INT((VLOOKUP($C4174,装备数值,2,0)+VLOOKUP($C4174,装备数值,5,0)*($E4174-1))*VLOOKUP($D4174,系数!$K$2:$O$7,2,0))</f>
        <v>0</v>
      </c>
      <c r="G4174" s="17">
        <f>INT((VLOOKUP($C4174,装备数值,3,0)+VLOOKUP($C4174,装备数值,6,0)*($E4174-1))*VLOOKUP($D4174,系数!$K$2:$O$7,3,0))</f>
        <v>747</v>
      </c>
      <c r="H4174" s="17">
        <f t="shared" si="131"/>
        <v>747</v>
      </c>
      <c r="I4174" s="17">
        <f>INT((VLOOKUP($C4174,装备数值,4,0)+VLOOKUP($C4174,装备数值,7,0)*($E4174-1))*VLOOKUP($D4174,系数!$K$2:$O$7,4,0))</f>
        <v>0</v>
      </c>
      <c r="J4174" s="17">
        <f>INT((VLOOKUP($C4174,装备数值,4,0)+VLOOKUP($C4174,装备数值,7,0)*($E4174-1))*VLOOKUP($D4174,系数!$K$2:$O$7,5,0))</f>
        <v>0</v>
      </c>
      <c r="K4174" s="17">
        <f>INT(VLOOKUP(E4174,强化金币,2,1)*VLOOKUP(INDEX(装备!F:F,MATCH(属性!A4174,装备!A:A,0)),系数!$K$12:$M$15,3,0))</f>
        <v>450000</v>
      </c>
      <c r="L4174" s="17"/>
      <c r="M4174" s="17"/>
      <c r="N4174" s="17"/>
      <c r="O4174" s="17">
        <f>IF(E4174=1,"",VLOOKUP(E4174,系数!$S$2:$AB$12,MATCH(属性!C4174,评级,0),1))</f>
        <v>100</v>
      </c>
    </row>
    <row r="4175" spans="1:15" ht="17.25" thickBot="1" x14ac:dyDescent="0.4">
      <c r="A4175" s="17">
        <f t="shared" si="130"/>
        <v>7100035</v>
      </c>
      <c r="B4175" s="17" t="s">
        <v>96</v>
      </c>
      <c r="C4175" s="15">
        <f>INDEX(装备!G:G,MATCH(属性!A4175,装备!A:A,0))</f>
        <v>16</v>
      </c>
      <c r="D4175" s="15" t="str">
        <f>INDEX(装备!E:E,MATCH(属性!A4175,装备!A:A,0))</f>
        <v>necklace</v>
      </c>
      <c r="E4175" s="14">
        <v>93</v>
      </c>
      <c r="F4175" s="17">
        <f>INT((VLOOKUP($C4175,装备数值,2,0)+VLOOKUP($C4175,装备数值,5,0)*($E4175-1))*VLOOKUP($D4175,系数!$K$2:$O$7,2,0))</f>
        <v>0</v>
      </c>
      <c r="G4175" s="17">
        <f>INT((VLOOKUP($C4175,装备数值,3,0)+VLOOKUP($C4175,装备数值,6,0)*($E4175-1))*VLOOKUP($D4175,系数!$K$2:$O$7,3,0))</f>
        <v>753</v>
      </c>
      <c r="H4175" s="17">
        <f t="shared" si="131"/>
        <v>753</v>
      </c>
      <c r="I4175" s="17">
        <f>INT((VLOOKUP($C4175,装备数值,4,0)+VLOOKUP($C4175,装备数值,7,0)*($E4175-1))*VLOOKUP($D4175,系数!$K$2:$O$7,4,0))</f>
        <v>0</v>
      </c>
      <c r="J4175" s="17">
        <f>INT((VLOOKUP($C4175,装备数值,4,0)+VLOOKUP($C4175,装备数值,7,0)*($E4175-1))*VLOOKUP($D4175,系数!$K$2:$O$7,5,0))</f>
        <v>0</v>
      </c>
      <c r="K4175" s="17">
        <f>INT(VLOOKUP(E4175,强化金币,2,1)*VLOOKUP(INDEX(装备!F:F,MATCH(属性!A4175,装备!A:A,0)),系数!$K$12:$M$15,3,0))</f>
        <v>450000</v>
      </c>
      <c r="L4175" s="17"/>
      <c r="M4175" s="17"/>
      <c r="N4175" s="17"/>
      <c r="O4175" s="17">
        <f>IF(E4175=1,"",VLOOKUP(E4175,系数!$S$2:$AB$12,MATCH(属性!C4175,评级,0),1))</f>
        <v>100</v>
      </c>
    </row>
    <row r="4176" spans="1:15" ht="17.25" thickBot="1" x14ac:dyDescent="0.4">
      <c r="A4176" s="17">
        <f t="shared" si="130"/>
        <v>7100035</v>
      </c>
      <c r="B4176" s="17" t="s">
        <v>96</v>
      </c>
      <c r="C4176" s="15">
        <f>INDEX(装备!G:G,MATCH(属性!A4176,装备!A:A,0))</f>
        <v>16</v>
      </c>
      <c r="D4176" s="15" t="str">
        <f>INDEX(装备!E:E,MATCH(属性!A4176,装备!A:A,0))</f>
        <v>necklace</v>
      </c>
      <c r="E4176" s="14">
        <v>94</v>
      </c>
      <c r="F4176" s="17">
        <f>INT((VLOOKUP($C4176,装备数值,2,0)+VLOOKUP($C4176,装备数值,5,0)*($E4176-1))*VLOOKUP($D4176,系数!$K$2:$O$7,2,0))</f>
        <v>0</v>
      </c>
      <c r="G4176" s="17">
        <f>INT((VLOOKUP($C4176,装备数值,3,0)+VLOOKUP($C4176,装备数值,6,0)*($E4176-1))*VLOOKUP($D4176,系数!$K$2:$O$7,3,0))</f>
        <v>759</v>
      </c>
      <c r="H4176" s="17">
        <f t="shared" si="131"/>
        <v>759</v>
      </c>
      <c r="I4176" s="17">
        <f>INT((VLOOKUP($C4176,装备数值,4,0)+VLOOKUP($C4176,装备数值,7,0)*($E4176-1))*VLOOKUP($D4176,系数!$K$2:$O$7,4,0))</f>
        <v>0</v>
      </c>
      <c r="J4176" s="17">
        <f>INT((VLOOKUP($C4176,装备数值,4,0)+VLOOKUP($C4176,装备数值,7,0)*($E4176-1))*VLOOKUP($D4176,系数!$K$2:$O$7,5,0))</f>
        <v>0</v>
      </c>
      <c r="K4176" s="17">
        <f>INT(VLOOKUP(E4176,强化金币,2,1)*VLOOKUP(INDEX(装备!F:F,MATCH(属性!A4176,装备!A:A,0)),系数!$K$12:$M$15,3,0))</f>
        <v>450000</v>
      </c>
      <c r="L4176" s="17"/>
      <c r="M4176" s="17"/>
      <c r="N4176" s="17"/>
      <c r="O4176" s="17">
        <f>IF(E4176=1,"",VLOOKUP(E4176,系数!$S$2:$AB$12,MATCH(属性!C4176,评级,0),1))</f>
        <v>100</v>
      </c>
    </row>
    <row r="4177" spans="1:15" ht="17.25" thickBot="1" x14ac:dyDescent="0.4">
      <c r="A4177" s="17">
        <f t="shared" si="130"/>
        <v>7100035</v>
      </c>
      <c r="B4177" s="17" t="s">
        <v>96</v>
      </c>
      <c r="C4177" s="15">
        <f>INDEX(装备!G:G,MATCH(属性!A4177,装备!A:A,0))</f>
        <v>16</v>
      </c>
      <c r="D4177" s="15" t="str">
        <f>INDEX(装备!E:E,MATCH(属性!A4177,装备!A:A,0))</f>
        <v>necklace</v>
      </c>
      <c r="E4177" s="14">
        <v>95</v>
      </c>
      <c r="F4177" s="17">
        <f>INT((VLOOKUP($C4177,装备数值,2,0)+VLOOKUP($C4177,装备数值,5,0)*($E4177-1))*VLOOKUP($D4177,系数!$K$2:$O$7,2,0))</f>
        <v>0</v>
      </c>
      <c r="G4177" s="17">
        <f>INT((VLOOKUP($C4177,装备数值,3,0)+VLOOKUP($C4177,装备数值,6,0)*($E4177-1))*VLOOKUP($D4177,系数!$K$2:$O$7,3,0))</f>
        <v>765</v>
      </c>
      <c r="H4177" s="17">
        <f t="shared" si="131"/>
        <v>765</v>
      </c>
      <c r="I4177" s="17">
        <f>INT((VLOOKUP($C4177,装备数值,4,0)+VLOOKUP($C4177,装备数值,7,0)*($E4177-1))*VLOOKUP($D4177,系数!$K$2:$O$7,4,0))</f>
        <v>0</v>
      </c>
      <c r="J4177" s="17">
        <f>INT((VLOOKUP($C4177,装备数值,4,0)+VLOOKUP($C4177,装备数值,7,0)*($E4177-1))*VLOOKUP($D4177,系数!$K$2:$O$7,5,0))</f>
        <v>0</v>
      </c>
      <c r="K4177" s="17">
        <f>INT(VLOOKUP(E4177,强化金币,2,1)*VLOOKUP(INDEX(装备!F:F,MATCH(属性!A4177,装备!A:A,0)),系数!$K$12:$M$15,3,0))</f>
        <v>450000</v>
      </c>
      <c r="L4177" s="17"/>
      <c r="M4177" s="17"/>
      <c r="N4177" s="17"/>
      <c r="O4177" s="17">
        <f>IF(E4177=1,"",VLOOKUP(E4177,系数!$S$2:$AB$12,MATCH(属性!C4177,评级,0),1))</f>
        <v>100</v>
      </c>
    </row>
    <row r="4178" spans="1:15" ht="17.25" thickBot="1" x14ac:dyDescent="0.4">
      <c r="A4178" s="17">
        <f t="shared" si="130"/>
        <v>7100035</v>
      </c>
      <c r="B4178" s="17" t="s">
        <v>96</v>
      </c>
      <c r="C4178" s="15">
        <f>INDEX(装备!G:G,MATCH(属性!A4178,装备!A:A,0))</f>
        <v>16</v>
      </c>
      <c r="D4178" s="15" t="str">
        <f>INDEX(装备!E:E,MATCH(属性!A4178,装备!A:A,0))</f>
        <v>necklace</v>
      </c>
      <c r="E4178" s="14">
        <v>96</v>
      </c>
      <c r="F4178" s="17">
        <f>INT((VLOOKUP($C4178,装备数值,2,0)+VLOOKUP($C4178,装备数值,5,0)*($E4178-1))*VLOOKUP($D4178,系数!$K$2:$O$7,2,0))</f>
        <v>0</v>
      </c>
      <c r="G4178" s="17">
        <f>INT((VLOOKUP($C4178,装备数值,3,0)+VLOOKUP($C4178,装备数值,6,0)*($E4178-1))*VLOOKUP($D4178,系数!$K$2:$O$7,3,0))</f>
        <v>771</v>
      </c>
      <c r="H4178" s="17">
        <f t="shared" si="131"/>
        <v>771</v>
      </c>
      <c r="I4178" s="17">
        <f>INT((VLOOKUP($C4178,装备数值,4,0)+VLOOKUP($C4178,装备数值,7,0)*($E4178-1))*VLOOKUP($D4178,系数!$K$2:$O$7,4,0))</f>
        <v>0</v>
      </c>
      <c r="J4178" s="17">
        <f>INT((VLOOKUP($C4178,装备数值,4,0)+VLOOKUP($C4178,装备数值,7,0)*($E4178-1))*VLOOKUP($D4178,系数!$K$2:$O$7,5,0))</f>
        <v>0</v>
      </c>
      <c r="K4178" s="17">
        <f>INT(VLOOKUP(E4178,强化金币,2,1)*VLOOKUP(INDEX(装备!F:F,MATCH(属性!A4178,装备!A:A,0)),系数!$K$12:$M$15,3,0))</f>
        <v>450000</v>
      </c>
      <c r="L4178" s="17"/>
      <c r="M4178" s="17"/>
      <c r="N4178" s="17"/>
      <c r="O4178" s="17">
        <f>IF(E4178=1,"",VLOOKUP(E4178,系数!$S$2:$AB$12,MATCH(属性!C4178,评级,0),1))</f>
        <v>100</v>
      </c>
    </row>
    <row r="4179" spans="1:15" ht="17.25" thickBot="1" x14ac:dyDescent="0.4">
      <c r="A4179" s="17">
        <f t="shared" si="130"/>
        <v>7100035</v>
      </c>
      <c r="B4179" s="17" t="s">
        <v>96</v>
      </c>
      <c r="C4179" s="15">
        <f>INDEX(装备!G:G,MATCH(属性!A4179,装备!A:A,0))</f>
        <v>16</v>
      </c>
      <c r="D4179" s="15" t="str">
        <f>INDEX(装备!E:E,MATCH(属性!A4179,装备!A:A,0))</f>
        <v>necklace</v>
      </c>
      <c r="E4179" s="14">
        <v>97</v>
      </c>
      <c r="F4179" s="17">
        <f>INT((VLOOKUP($C4179,装备数值,2,0)+VLOOKUP($C4179,装备数值,5,0)*($E4179-1))*VLOOKUP($D4179,系数!$K$2:$O$7,2,0))</f>
        <v>0</v>
      </c>
      <c r="G4179" s="17">
        <f>INT((VLOOKUP($C4179,装备数值,3,0)+VLOOKUP($C4179,装备数值,6,0)*($E4179-1))*VLOOKUP($D4179,系数!$K$2:$O$7,3,0))</f>
        <v>777</v>
      </c>
      <c r="H4179" s="17">
        <f t="shared" si="131"/>
        <v>777</v>
      </c>
      <c r="I4179" s="17">
        <f>INT((VLOOKUP($C4179,装备数值,4,0)+VLOOKUP($C4179,装备数值,7,0)*($E4179-1))*VLOOKUP($D4179,系数!$K$2:$O$7,4,0))</f>
        <v>0</v>
      </c>
      <c r="J4179" s="17">
        <f>INT((VLOOKUP($C4179,装备数值,4,0)+VLOOKUP($C4179,装备数值,7,0)*($E4179-1))*VLOOKUP($D4179,系数!$K$2:$O$7,5,0))</f>
        <v>0</v>
      </c>
      <c r="K4179" s="17">
        <f>INT(VLOOKUP(E4179,强化金币,2,1)*VLOOKUP(INDEX(装备!F:F,MATCH(属性!A4179,装备!A:A,0)),系数!$K$12:$M$15,3,0))</f>
        <v>450000</v>
      </c>
      <c r="L4179" s="17"/>
      <c r="M4179" s="17"/>
      <c r="N4179" s="17"/>
      <c r="O4179" s="17">
        <f>IF(E4179=1,"",VLOOKUP(E4179,系数!$S$2:$AB$12,MATCH(属性!C4179,评级,0),1))</f>
        <v>100</v>
      </c>
    </row>
    <row r="4180" spans="1:15" ht="17.25" thickBot="1" x14ac:dyDescent="0.4">
      <c r="A4180" s="17">
        <f t="shared" si="130"/>
        <v>7100035</v>
      </c>
      <c r="B4180" s="17" t="s">
        <v>96</v>
      </c>
      <c r="C4180" s="15">
        <f>INDEX(装备!G:G,MATCH(属性!A4180,装备!A:A,0))</f>
        <v>16</v>
      </c>
      <c r="D4180" s="15" t="str">
        <f>INDEX(装备!E:E,MATCH(属性!A4180,装备!A:A,0))</f>
        <v>necklace</v>
      </c>
      <c r="E4180" s="14">
        <v>98</v>
      </c>
      <c r="F4180" s="17">
        <f>INT((VLOOKUP($C4180,装备数值,2,0)+VLOOKUP($C4180,装备数值,5,0)*($E4180-1))*VLOOKUP($D4180,系数!$K$2:$O$7,2,0))</f>
        <v>0</v>
      </c>
      <c r="G4180" s="17">
        <f>INT((VLOOKUP($C4180,装备数值,3,0)+VLOOKUP($C4180,装备数值,6,0)*($E4180-1))*VLOOKUP($D4180,系数!$K$2:$O$7,3,0))</f>
        <v>783</v>
      </c>
      <c r="H4180" s="17">
        <f t="shared" si="131"/>
        <v>783</v>
      </c>
      <c r="I4180" s="17">
        <f>INT((VLOOKUP($C4180,装备数值,4,0)+VLOOKUP($C4180,装备数值,7,0)*($E4180-1))*VLOOKUP($D4180,系数!$K$2:$O$7,4,0))</f>
        <v>0</v>
      </c>
      <c r="J4180" s="17">
        <f>INT((VLOOKUP($C4180,装备数值,4,0)+VLOOKUP($C4180,装备数值,7,0)*($E4180-1))*VLOOKUP($D4180,系数!$K$2:$O$7,5,0))</f>
        <v>0</v>
      </c>
      <c r="K4180" s="17">
        <f>INT(VLOOKUP(E4180,强化金币,2,1)*VLOOKUP(INDEX(装备!F:F,MATCH(属性!A4180,装备!A:A,0)),系数!$K$12:$M$15,3,0))</f>
        <v>450000</v>
      </c>
      <c r="L4180" s="17"/>
      <c r="M4180" s="17"/>
      <c r="N4180" s="17"/>
      <c r="O4180" s="17">
        <f>IF(E4180=1,"",VLOOKUP(E4180,系数!$S$2:$AB$12,MATCH(属性!C4180,评级,0),1))</f>
        <v>100</v>
      </c>
    </row>
    <row r="4181" spans="1:15" ht="17.25" thickBot="1" x14ac:dyDescent="0.4">
      <c r="A4181" s="17">
        <f t="shared" si="130"/>
        <v>7100035</v>
      </c>
      <c r="B4181" s="17" t="s">
        <v>96</v>
      </c>
      <c r="C4181" s="15">
        <f>INDEX(装备!G:G,MATCH(属性!A4181,装备!A:A,0))</f>
        <v>16</v>
      </c>
      <c r="D4181" s="15" t="str">
        <f>INDEX(装备!E:E,MATCH(属性!A4181,装备!A:A,0))</f>
        <v>necklace</v>
      </c>
      <c r="E4181" s="14">
        <v>99</v>
      </c>
      <c r="F4181" s="17">
        <f>INT((VLOOKUP($C4181,装备数值,2,0)+VLOOKUP($C4181,装备数值,5,0)*($E4181-1))*VLOOKUP($D4181,系数!$K$2:$O$7,2,0))</f>
        <v>0</v>
      </c>
      <c r="G4181" s="17">
        <f>INT((VLOOKUP($C4181,装备数值,3,0)+VLOOKUP($C4181,装备数值,6,0)*($E4181-1))*VLOOKUP($D4181,系数!$K$2:$O$7,3,0))</f>
        <v>789</v>
      </c>
      <c r="H4181" s="17">
        <f t="shared" si="131"/>
        <v>789</v>
      </c>
      <c r="I4181" s="17">
        <f>INT((VLOOKUP($C4181,装备数值,4,0)+VLOOKUP($C4181,装备数值,7,0)*($E4181-1))*VLOOKUP($D4181,系数!$K$2:$O$7,4,0))</f>
        <v>0</v>
      </c>
      <c r="J4181" s="17">
        <f>INT((VLOOKUP($C4181,装备数值,4,0)+VLOOKUP($C4181,装备数值,7,0)*($E4181-1))*VLOOKUP($D4181,系数!$K$2:$O$7,5,0))</f>
        <v>0</v>
      </c>
      <c r="K4181" s="17">
        <f>INT(VLOOKUP(E4181,强化金币,2,1)*VLOOKUP(INDEX(装备!F:F,MATCH(属性!A4181,装备!A:A,0)),系数!$K$12:$M$15,3,0))</f>
        <v>450000</v>
      </c>
      <c r="L4181" s="17"/>
      <c r="M4181" s="17"/>
      <c r="N4181" s="17"/>
      <c r="O4181" s="17">
        <f>IF(E4181=1,"",VLOOKUP(E4181,系数!$S$2:$AB$12,MATCH(属性!C4181,评级,0),1))</f>
        <v>100</v>
      </c>
    </row>
    <row r="4182" spans="1:15" ht="17.25" thickBot="1" x14ac:dyDescent="0.4">
      <c r="A4182" s="17">
        <f t="shared" si="130"/>
        <v>7100035</v>
      </c>
      <c r="B4182" s="17" t="s">
        <v>96</v>
      </c>
      <c r="C4182" s="15">
        <f>INDEX(装备!G:G,MATCH(属性!A4182,装备!A:A,0))</f>
        <v>16</v>
      </c>
      <c r="D4182" s="15" t="str">
        <f>INDEX(装备!E:E,MATCH(属性!A4182,装备!A:A,0))</f>
        <v>necklace</v>
      </c>
      <c r="E4182" s="14">
        <v>100</v>
      </c>
      <c r="F4182" s="17">
        <f>INT((VLOOKUP($C4182,装备数值,2,0)+VLOOKUP($C4182,装备数值,5,0)*($E4182-1))*VLOOKUP($D4182,系数!$K$2:$O$7,2,0))</f>
        <v>0</v>
      </c>
      <c r="G4182" s="17">
        <f>INT((VLOOKUP($C4182,装备数值,3,0)+VLOOKUP($C4182,装备数值,6,0)*($E4182-1))*VLOOKUP($D4182,系数!$K$2:$O$7,3,0))</f>
        <v>795</v>
      </c>
      <c r="H4182" s="17">
        <f t="shared" si="131"/>
        <v>795</v>
      </c>
      <c r="I4182" s="17">
        <f>INT((VLOOKUP($C4182,装备数值,4,0)+VLOOKUP($C4182,装备数值,7,0)*($E4182-1))*VLOOKUP($D4182,系数!$K$2:$O$7,4,0))</f>
        <v>0</v>
      </c>
      <c r="J4182" s="17">
        <f>INT((VLOOKUP($C4182,装备数值,4,0)+VLOOKUP($C4182,装备数值,7,0)*($E4182-1))*VLOOKUP($D4182,系数!$K$2:$O$7,5,0))</f>
        <v>0</v>
      </c>
      <c r="K4182" s="17">
        <f>INT(VLOOKUP(E4182,强化金币,2,1)*VLOOKUP(INDEX(装备!F:F,MATCH(属性!A4182,装备!A:A,0)),系数!$K$12:$M$15,3,0))</f>
        <v>450000</v>
      </c>
      <c r="L4182" s="17"/>
      <c r="M4182" s="17"/>
      <c r="N4182" s="17"/>
      <c r="O4182" s="17">
        <f>IF(E4182=1,"",VLOOKUP(E4182,系数!$S$2:$AB$12,MATCH(属性!C4182,评级,0),1))</f>
        <v>110</v>
      </c>
    </row>
    <row r="4183" spans="1:15" ht="17.25" thickBot="1" x14ac:dyDescent="0.4">
      <c r="A4183" s="17">
        <f t="shared" si="130"/>
        <v>7100035</v>
      </c>
      <c r="B4183" s="17" t="s">
        <v>96</v>
      </c>
      <c r="C4183" s="15">
        <f>INDEX(装备!G:G,MATCH(属性!A4183,装备!A:A,0))</f>
        <v>16</v>
      </c>
      <c r="D4183" s="15" t="str">
        <f>INDEX(装备!E:E,MATCH(属性!A4183,装备!A:A,0))</f>
        <v>necklace</v>
      </c>
      <c r="E4183" s="14">
        <v>101</v>
      </c>
      <c r="F4183" s="17">
        <f>INT((VLOOKUP($C4183,装备数值,2,0)+VLOOKUP($C4183,装备数值,5,0)*($E4183-1))*VLOOKUP($D4183,系数!$K$2:$O$7,2,0))</f>
        <v>0</v>
      </c>
      <c r="G4183" s="17">
        <f>INT((VLOOKUP($C4183,装备数值,3,0)+VLOOKUP($C4183,装备数值,6,0)*($E4183-1))*VLOOKUP($D4183,系数!$K$2:$O$7,3,0))</f>
        <v>801</v>
      </c>
      <c r="H4183" s="17">
        <f t="shared" si="131"/>
        <v>801</v>
      </c>
      <c r="I4183" s="17">
        <f>INT((VLOOKUP($C4183,装备数值,4,0)+VLOOKUP($C4183,装备数值,7,0)*($E4183-1))*VLOOKUP($D4183,系数!$K$2:$O$7,4,0))</f>
        <v>0</v>
      </c>
      <c r="J4183" s="17">
        <f>INT((VLOOKUP($C4183,装备数值,4,0)+VLOOKUP($C4183,装备数值,7,0)*($E4183-1))*VLOOKUP($D4183,系数!$K$2:$O$7,5,0))</f>
        <v>0</v>
      </c>
      <c r="K4183" s="17">
        <f>INT(VLOOKUP(E4183,强化金币,2,1)*VLOOKUP(INDEX(装备!F:F,MATCH(属性!A4183,装备!A:A,0)),系数!$K$12:$M$15,3,0))</f>
        <v>450000</v>
      </c>
      <c r="L4183" s="17"/>
      <c r="M4183" s="17"/>
      <c r="N4183" s="17"/>
      <c r="O4183" s="17">
        <f>IF(E4183=1,"",VLOOKUP(E4183,系数!$S$2:$AB$12,MATCH(属性!C4183,评级,0),1))</f>
        <v>110</v>
      </c>
    </row>
    <row r="4184" spans="1:15" ht="17.25" thickBot="1" x14ac:dyDescent="0.4">
      <c r="A4184" s="17">
        <f t="shared" si="130"/>
        <v>7100035</v>
      </c>
      <c r="B4184" s="17" t="s">
        <v>96</v>
      </c>
      <c r="C4184" s="15">
        <f>INDEX(装备!G:G,MATCH(属性!A4184,装备!A:A,0))</f>
        <v>16</v>
      </c>
      <c r="D4184" s="15" t="str">
        <f>INDEX(装备!E:E,MATCH(属性!A4184,装备!A:A,0))</f>
        <v>necklace</v>
      </c>
      <c r="E4184" s="14">
        <v>102</v>
      </c>
      <c r="F4184" s="17">
        <f>INT((VLOOKUP($C4184,装备数值,2,0)+VLOOKUP($C4184,装备数值,5,0)*($E4184-1))*VLOOKUP($D4184,系数!$K$2:$O$7,2,0))</f>
        <v>0</v>
      </c>
      <c r="G4184" s="17">
        <f>INT((VLOOKUP($C4184,装备数值,3,0)+VLOOKUP($C4184,装备数值,6,0)*($E4184-1))*VLOOKUP($D4184,系数!$K$2:$O$7,3,0))</f>
        <v>807</v>
      </c>
      <c r="H4184" s="17">
        <f t="shared" si="131"/>
        <v>807</v>
      </c>
      <c r="I4184" s="17">
        <f>INT((VLOOKUP($C4184,装备数值,4,0)+VLOOKUP($C4184,装备数值,7,0)*($E4184-1))*VLOOKUP($D4184,系数!$K$2:$O$7,4,0))</f>
        <v>0</v>
      </c>
      <c r="J4184" s="17">
        <f>INT((VLOOKUP($C4184,装备数值,4,0)+VLOOKUP($C4184,装备数值,7,0)*($E4184-1))*VLOOKUP($D4184,系数!$K$2:$O$7,5,0))</f>
        <v>0</v>
      </c>
      <c r="K4184" s="17">
        <f>INT(VLOOKUP(E4184,强化金币,2,1)*VLOOKUP(INDEX(装备!F:F,MATCH(属性!A4184,装备!A:A,0)),系数!$K$12:$M$15,3,0))</f>
        <v>450000</v>
      </c>
      <c r="L4184" s="17"/>
      <c r="M4184" s="17"/>
      <c r="N4184" s="17"/>
      <c r="O4184" s="17">
        <f>IF(E4184=1,"",VLOOKUP(E4184,系数!$S$2:$AB$12,MATCH(属性!C4184,评级,0),1))</f>
        <v>110</v>
      </c>
    </row>
    <row r="4185" spans="1:15" ht="17.25" thickBot="1" x14ac:dyDescent="0.4">
      <c r="A4185" s="17">
        <f t="shared" si="130"/>
        <v>7100035</v>
      </c>
      <c r="B4185" s="17" t="s">
        <v>96</v>
      </c>
      <c r="C4185" s="15">
        <f>INDEX(装备!G:G,MATCH(属性!A4185,装备!A:A,0))</f>
        <v>16</v>
      </c>
      <c r="D4185" s="15" t="str">
        <f>INDEX(装备!E:E,MATCH(属性!A4185,装备!A:A,0))</f>
        <v>necklace</v>
      </c>
      <c r="E4185" s="14">
        <v>103</v>
      </c>
      <c r="F4185" s="17">
        <f>INT((VLOOKUP($C4185,装备数值,2,0)+VLOOKUP($C4185,装备数值,5,0)*($E4185-1))*VLOOKUP($D4185,系数!$K$2:$O$7,2,0))</f>
        <v>0</v>
      </c>
      <c r="G4185" s="17">
        <f>INT((VLOOKUP($C4185,装备数值,3,0)+VLOOKUP($C4185,装备数值,6,0)*($E4185-1))*VLOOKUP($D4185,系数!$K$2:$O$7,3,0))</f>
        <v>813</v>
      </c>
      <c r="H4185" s="17">
        <f t="shared" si="131"/>
        <v>813</v>
      </c>
      <c r="I4185" s="17">
        <f>INT((VLOOKUP($C4185,装备数值,4,0)+VLOOKUP($C4185,装备数值,7,0)*($E4185-1))*VLOOKUP($D4185,系数!$K$2:$O$7,4,0))</f>
        <v>0</v>
      </c>
      <c r="J4185" s="17">
        <f>INT((VLOOKUP($C4185,装备数值,4,0)+VLOOKUP($C4185,装备数值,7,0)*($E4185-1))*VLOOKUP($D4185,系数!$K$2:$O$7,5,0))</f>
        <v>0</v>
      </c>
      <c r="K4185" s="17">
        <f>INT(VLOOKUP(E4185,强化金币,2,1)*VLOOKUP(INDEX(装备!F:F,MATCH(属性!A4185,装备!A:A,0)),系数!$K$12:$M$15,3,0))</f>
        <v>450000</v>
      </c>
      <c r="L4185" s="17"/>
      <c r="M4185" s="17"/>
      <c r="N4185" s="17"/>
      <c r="O4185" s="17">
        <f>IF(E4185=1,"",VLOOKUP(E4185,系数!$S$2:$AB$12,MATCH(属性!C4185,评级,0),1))</f>
        <v>110</v>
      </c>
    </row>
    <row r="4186" spans="1:15" ht="17.25" thickBot="1" x14ac:dyDescent="0.4">
      <c r="A4186" s="17">
        <f t="shared" si="130"/>
        <v>7100035</v>
      </c>
      <c r="B4186" s="17" t="s">
        <v>96</v>
      </c>
      <c r="C4186" s="15">
        <f>INDEX(装备!G:G,MATCH(属性!A4186,装备!A:A,0))</f>
        <v>16</v>
      </c>
      <c r="D4186" s="15" t="str">
        <f>INDEX(装备!E:E,MATCH(属性!A4186,装备!A:A,0))</f>
        <v>necklace</v>
      </c>
      <c r="E4186" s="14">
        <v>104</v>
      </c>
      <c r="F4186" s="17">
        <f>INT((VLOOKUP($C4186,装备数值,2,0)+VLOOKUP($C4186,装备数值,5,0)*($E4186-1))*VLOOKUP($D4186,系数!$K$2:$O$7,2,0))</f>
        <v>0</v>
      </c>
      <c r="G4186" s="17">
        <f>INT((VLOOKUP($C4186,装备数值,3,0)+VLOOKUP($C4186,装备数值,6,0)*($E4186-1))*VLOOKUP($D4186,系数!$K$2:$O$7,3,0))</f>
        <v>819</v>
      </c>
      <c r="H4186" s="17">
        <f t="shared" si="131"/>
        <v>819</v>
      </c>
      <c r="I4186" s="17">
        <f>INT((VLOOKUP($C4186,装备数值,4,0)+VLOOKUP($C4186,装备数值,7,0)*($E4186-1))*VLOOKUP($D4186,系数!$K$2:$O$7,4,0))</f>
        <v>0</v>
      </c>
      <c r="J4186" s="17">
        <f>INT((VLOOKUP($C4186,装备数值,4,0)+VLOOKUP($C4186,装备数值,7,0)*($E4186-1))*VLOOKUP($D4186,系数!$K$2:$O$7,5,0))</f>
        <v>0</v>
      </c>
      <c r="K4186" s="17">
        <f>INT(VLOOKUP(E4186,强化金币,2,1)*VLOOKUP(INDEX(装备!F:F,MATCH(属性!A4186,装备!A:A,0)),系数!$K$12:$M$15,3,0))</f>
        <v>450000</v>
      </c>
      <c r="L4186" s="17"/>
      <c r="M4186" s="17"/>
      <c r="N4186" s="17"/>
      <c r="O4186" s="17">
        <f>IF(E4186=1,"",VLOOKUP(E4186,系数!$S$2:$AB$12,MATCH(属性!C4186,评级,0),1))</f>
        <v>110</v>
      </c>
    </row>
    <row r="4187" spans="1:15" ht="17.25" thickBot="1" x14ac:dyDescent="0.4">
      <c r="A4187" s="17">
        <f t="shared" si="130"/>
        <v>7100035</v>
      </c>
      <c r="B4187" s="17" t="s">
        <v>96</v>
      </c>
      <c r="C4187" s="15">
        <f>INDEX(装备!G:G,MATCH(属性!A4187,装备!A:A,0))</f>
        <v>16</v>
      </c>
      <c r="D4187" s="15" t="str">
        <f>INDEX(装备!E:E,MATCH(属性!A4187,装备!A:A,0))</f>
        <v>necklace</v>
      </c>
      <c r="E4187" s="14">
        <v>105</v>
      </c>
      <c r="F4187" s="17">
        <f>INT((VLOOKUP($C4187,装备数值,2,0)+VLOOKUP($C4187,装备数值,5,0)*($E4187-1))*VLOOKUP($D4187,系数!$K$2:$O$7,2,0))</f>
        <v>0</v>
      </c>
      <c r="G4187" s="17">
        <f>INT((VLOOKUP($C4187,装备数值,3,0)+VLOOKUP($C4187,装备数值,6,0)*($E4187-1))*VLOOKUP($D4187,系数!$K$2:$O$7,3,0))</f>
        <v>825</v>
      </c>
      <c r="H4187" s="17">
        <f t="shared" si="131"/>
        <v>825</v>
      </c>
      <c r="I4187" s="17">
        <f>INT((VLOOKUP($C4187,装备数值,4,0)+VLOOKUP($C4187,装备数值,7,0)*($E4187-1))*VLOOKUP($D4187,系数!$K$2:$O$7,4,0))</f>
        <v>0</v>
      </c>
      <c r="J4187" s="17">
        <f>INT((VLOOKUP($C4187,装备数值,4,0)+VLOOKUP($C4187,装备数值,7,0)*($E4187-1))*VLOOKUP($D4187,系数!$K$2:$O$7,5,0))</f>
        <v>0</v>
      </c>
      <c r="K4187" s="17">
        <f>INT(VLOOKUP(E4187,强化金币,2,1)*VLOOKUP(INDEX(装备!F:F,MATCH(属性!A4187,装备!A:A,0)),系数!$K$12:$M$15,3,0))</f>
        <v>450000</v>
      </c>
      <c r="L4187" s="17"/>
      <c r="M4187" s="17"/>
      <c r="N4187" s="17"/>
      <c r="O4187" s="17">
        <f>IF(E4187=1,"",VLOOKUP(E4187,系数!$S$2:$AB$12,MATCH(属性!C4187,评级,0),1))</f>
        <v>110</v>
      </c>
    </row>
    <row r="4188" spans="1:15" ht="17.25" thickBot="1" x14ac:dyDescent="0.4">
      <c r="A4188" s="17">
        <f t="shared" si="130"/>
        <v>7100035</v>
      </c>
      <c r="B4188" s="17" t="s">
        <v>96</v>
      </c>
      <c r="C4188" s="15">
        <f>INDEX(装备!G:G,MATCH(属性!A4188,装备!A:A,0))</f>
        <v>16</v>
      </c>
      <c r="D4188" s="15" t="str">
        <f>INDEX(装备!E:E,MATCH(属性!A4188,装备!A:A,0))</f>
        <v>necklace</v>
      </c>
      <c r="E4188" s="14">
        <v>106</v>
      </c>
      <c r="F4188" s="17">
        <f>INT((VLOOKUP($C4188,装备数值,2,0)+VLOOKUP($C4188,装备数值,5,0)*($E4188-1))*VLOOKUP($D4188,系数!$K$2:$O$7,2,0))</f>
        <v>0</v>
      </c>
      <c r="G4188" s="17">
        <f>INT((VLOOKUP($C4188,装备数值,3,0)+VLOOKUP($C4188,装备数值,6,0)*($E4188-1))*VLOOKUP($D4188,系数!$K$2:$O$7,3,0))</f>
        <v>831</v>
      </c>
      <c r="H4188" s="17">
        <f t="shared" si="131"/>
        <v>831</v>
      </c>
      <c r="I4188" s="17">
        <f>INT((VLOOKUP($C4188,装备数值,4,0)+VLOOKUP($C4188,装备数值,7,0)*($E4188-1))*VLOOKUP($D4188,系数!$K$2:$O$7,4,0))</f>
        <v>0</v>
      </c>
      <c r="J4188" s="17">
        <f>INT((VLOOKUP($C4188,装备数值,4,0)+VLOOKUP($C4188,装备数值,7,0)*($E4188-1))*VLOOKUP($D4188,系数!$K$2:$O$7,5,0))</f>
        <v>0</v>
      </c>
      <c r="K4188" s="17">
        <f>INT(VLOOKUP(E4188,强化金币,2,1)*VLOOKUP(INDEX(装备!F:F,MATCH(属性!A4188,装备!A:A,0)),系数!$K$12:$M$15,3,0))</f>
        <v>450000</v>
      </c>
      <c r="L4188" s="17"/>
      <c r="M4188" s="17"/>
      <c r="N4188" s="17"/>
      <c r="O4188" s="17">
        <f>IF(E4188=1,"",VLOOKUP(E4188,系数!$S$2:$AB$12,MATCH(属性!C4188,评级,0),1))</f>
        <v>110</v>
      </c>
    </row>
    <row r="4189" spans="1:15" ht="17.25" thickBot="1" x14ac:dyDescent="0.4">
      <c r="A4189" s="17">
        <f t="shared" si="130"/>
        <v>7100035</v>
      </c>
      <c r="B4189" s="17" t="s">
        <v>96</v>
      </c>
      <c r="C4189" s="15">
        <f>INDEX(装备!G:G,MATCH(属性!A4189,装备!A:A,0))</f>
        <v>16</v>
      </c>
      <c r="D4189" s="15" t="str">
        <f>INDEX(装备!E:E,MATCH(属性!A4189,装备!A:A,0))</f>
        <v>necklace</v>
      </c>
      <c r="E4189" s="14">
        <v>107</v>
      </c>
      <c r="F4189" s="17">
        <f>INT((VLOOKUP($C4189,装备数值,2,0)+VLOOKUP($C4189,装备数值,5,0)*($E4189-1))*VLOOKUP($D4189,系数!$K$2:$O$7,2,0))</f>
        <v>0</v>
      </c>
      <c r="G4189" s="17">
        <f>INT((VLOOKUP($C4189,装备数值,3,0)+VLOOKUP($C4189,装备数值,6,0)*($E4189-1))*VLOOKUP($D4189,系数!$K$2:$O$7,3,0))</f>
        <v>837</v>
      </c>
      <c r="H4189" s="17">
        <f t="shared" si="131"/>
        <v>837</v>
      </c>
      <c r="I4189" s="17">
        <f>INT((VLOOKUP($C4189,装备数值,4,0)+VLOOKUP($C4189,装备数值,7,0)*($E4189-1))*VLOOKUP($D4189,系数!$K$2:$O$7,4,0))</f>
        <v>0</v>
      </c>
      <c r="J4189" s="17">
        <f>INT((VLOOKUP($C4189,装备数值,4,0)+VLOOKUP($C4189,装备数值,7,0)*($E4189-1))*VLOOKUP($D4189,系数!$K$2:$O$7,5,0))</f>
        <v>0</v>
      </c>
      <c r="K4189" s="17">
        <f>INT(VLOOKUP(E4189,强化金币,2,1)*VLOOKUP(INDEX(装备!F:F,MATCH(属性!A4189,装备!A:A,0)),系数!$K$12:$M$15,3,0))</f>
        <v>450000</v>
      </c>
      <c r="L4189" s="17"/>
      <c r="M4189" s="17"/>
      <c r="N4189" s="17"/>
      <c r="O4189" s="17">
        <f>IF(E4189=1,"",VLOOKUP(E4189,系数!$S$2:$AB$12,MATCH(属性!C4189,评级,0),1))</f>
        <v>110</v>
      </c>
    </row>
    <row r="4190" spans="1:15" ht="17.25" thickBot="1" x14ac:dyDescent="0.4">
      <c r="A4190" s="17">
        <f t="shared" si="130"/>
        <v>7100035</v>
      </c>
      <c r="B4190" s="17" t="s">
        <v>96</v>
      </c>
      <c r="C4190" s="15">
        <f>INDEX(装备!G:G,MATCH(属性!A4190,装备!A:A,0))</f>
        <v>16</v>
      </c>
      <c r="D4190" s="15" t="str">
        <f>INDEX(装备!E:E,MATCH(属性!A4190,装备!A:A,0))</f>
        <v>necklace</v>
      </c>
      <c r="E4190" s="14">
        <v>108</v>
      </c>
      <c r="F4190" s="17">
        <f>INT((VLOOKUP($C4190,装备数值,2,0)+VLOOKUP($C4190,装备数值,5,0)*($E4190-1))*VLOOKUP($D4190,系数!$K$2:$O$7,2,0))</f>
        <v>0</v>
      </c>
      <c r="G4190" s="17">
        <f>INT((VLOOKUP($C4190,装备数值,3,0)+VLOOKUP($C4190,装备数值,6,0)*($E4190-1))*VLOOKUP($D4190,系数!$K$2:$O$7,3,0))</f>
        <v>843</v>
      </c>
      <c r="H4190" s="17">
        <f t="shared" si="131"/>
        <v>843</v>
      </c>
      <c r="I4190" s="17">
        <f>INT((VLOOKUP($C4190,装备数值,4,0)+VLOOKUP($C4190,装备数值,7,0)*($E4190-1))*VLOOKUP($D4190,系数!$K$2:$O$7,4,0))</f>
        <v>0</v>
      </c>
      <c r="J4190" s="17">
        <f>INT((VLOOKUP($C4190,装备数值,4,0)+VLOOKUP($C4190,装备数值,7,0)*($E4190-1))*VLOOKUP($D4190,系数!$K$2:$O$7,5,0))</f>
        <v>0</v>
      </c>
      <c r="K4190" s="17">
        <f>INT(VLOOKUP(E4190,强化金币,2,1)*VLOOKUP(INDEX(装备!F:F,MATCH(属性!A4190,装备!A:A,0)),系数!$K$12:$M$15,3,0))</f>
        <v>450000</v>
      </c>
      <c r="L4190" s="17"/>
      <c r="M4190" s="17"/>
      <c r="N4190" s="17"/>
      <c r="O4190" s="17">
        <f>IF(E4190=1,"",VLOOKUP(E4190,系数!$S$2:$AB$12,MATCH(属性!C4190,评级,0),1))</f>
        <v>110</v>
      </c>
    </row>
    <row r="4191" spans="1:15" ht="17.25" thickBot="1" x14ac:dyDescent="0.4">
      <c r="A4191" s="17">
        <f t="shared" si="130"/>
        <v>7100035</v>
      </c>
      <c r="B4191" s="17" t="s">
        <v>96</v>
      </c>
      <c r="C4191" s="15">
        <f>INDEX(装备!G:G,MATCH(属性!A4191,装备!A:A,0))</f>
        <v>16</v>
      </c>
      <c r="D4191" s="15" t="str">
        <f>INDEX(装备!E:E,MATCH(属性!A4191,装备!A:A,0))</f>
        <v>necklace</v>
      </c>
      <c r="E4191" s="14">
        <v>109</v>
      </c>
      <c r="F4191" s="17">
        <f>INT((VLOOKUP($C4191,装备数值,2,0)+VLOOKUP($C4191,装备数值,5,0)*($E4191-1))*VLOOKUP($D4191,系数!$K$2:$O$7,2,0))</f>
        <v>0</v>
      </c>
      <c r="G4191" s="17">
        <f>INT((VLOOKUP($C4191,装备数值,3,0)+VLOOKUP($C4191,装备数值,6,0)*($E4191-1))*VLOOKUP($D4191,系数!$K$2:$O$7,3,0))</f>
        <v>849</v>
      </c>
      <c r="H4191" s="17">
        <f t="shared" si="131"/>
        <v>849</v>
      </c>
      <c r="I4191" s="17">
        <f>INT((VLOOKUP($C4191,装备数值,4,0)+VLOOKUP($C4191,装备数值,7,0)*($E4191-1))*VLOOKUP($D4191,系数!$K$2:$O$7,4,0))</f>
        <v>0</v>
      </c>
      <c r="J4191" s="17">
        <f>INT((VLOOKUP($C4191,装备数值,4,0)+VLOOKUP($C4191,装备数值,7,0)*($E4191-1))*VLOOKUP($D4191,系数!$K$2:$O$7,5,0))</f>
        <v>0</v>
      </c>
      <c r="K4191" s="17">
        <f>INT(VLOOKUP(E4191,强化金币,2,1)*VLOOKUP(INDEX(装备!F:F,MATCH(属性!A4191,装备!A:A,0)),系数!$K$12:$M$15,3,0))</f>
        <v>450000</v>
      </c>
      <c r="L4191" s="17"/>
      <c r="M4191" s="17"/>
      <c r="N4191" s="17"/>
      <c r="O4191" s="17">
        <f>IF(E4191=1,"",VLOOKUP(E4191,系数!$S$2:$AB$12,MATCH(属性!C4191,评级,0),1))</f>
        <v>110</v>
      </c>
    </row>
    <row r="4192" spans="1:15" ht="17.25" thickBot="1" x14ac:dyDescent="0.4">
      <c r="A4192" s="17">
        <f t="shared" si="130"/>
        <v>7100035</v>
      </c>
      <c r="B4192" s="17" t="s">
        <v>96</v>
      </c>
      <c r="C4192" s="15">
        <f>INDEX(装备!G:G,MATCH(属性!A4192,装备!A:A,0))</f>
        <v>16</v>
      </c>
      <c r="D4192" s="15" t="str">
        <f>INDEX(装备!E:E,MATCH(属性!A4192,装备!A:A,0))</f>
        <v>necklace</v>
      </c>
      <c r="E4192" s="14">
        <v>110</v>
      </c>
      <c r="F4192" s="17">
        <f>INT((VLOOKUP($C4192,装备数值,2,0)+VLOOKUP($C4192,装备数值,5,0)*($E4192-1))*VLOOKUP($D4192,系数!$K$2:$O$7,2,0))</f>
        <v>0</v>
      </c>
      <c r="G4192" s="17">
        <f>INT((VLOOKUP($C4192,装备数值,3,0)+VLOOKUP($C4192,装备数值,6,0)*($E4192-1))*VLOOKUP($D4192,系数!$K$2:$O$7,3,0))</f>
        <v>855</v>
      </c>
      <c r="H4192" s="17">
        <f t="shared" si="131"/>
        <v>855</v>
      </c>
      <c r="I4192" s="17">
        <f>INT((VLOOKUP($C4192,装备数值,4,0)+VLOOKUP($C4192,装备数值,7,0)*($E4192-1))*VLOOKUP($D4192,系数!$K$2:$O$7,4,0))</f>
        <v>0</v>
      </c>
      <c r="J4192" s="17">
        <f>INT((VLOOKUP($C4192,装备数值,4,0)+VLOOKUP($C4192,装备数值,7,0)*($E4192-1))*VLOOKUP($D4192,系数!$K$2:$O$7,5,0))</f>
        <v>0</v>
      </c>
      <c r="K4192" s="17">
        <f>INT(VLOOKUP(E4192,强化金币,2,1)*VLOOKUP(INDEX(装备!F:F,MATCH(属性!A4192,装备!A:A,0)),系数!$K$12:$M$15,3,0))</f>
        <v>450000</v>
      </c>
      <c r="L4192" s="17"/>
      <c r="M4192" s="17"/>
      <c r="N4192" s="17"/>
      <c r="O4192" s="17">
        <f>IF(E4192=1,"",VLOOKUP(E4192,系数!$S$2:$AB$12,MATCH(属性!C4192,评级,0),1))</f>
        <v>110</v>
      </c>
    </row>
    <row r="4193" spans="1:15" ht="17.25" thickBot="1" x14ac:dyDescent="0.4">
      <c r="A4193" s="17">
        <f t="shared" si="130"/>
        <v>7100035</v>
      </c>
      <c r="B4193" s="17" t="s">
        <v>96</v>
      </c>
      <c r="C4193" s="15">
        <f>INDEX(装备!G:G,MATCH(属性!A4193,装备!A:A,0))</f>
        <v>16</v>
      </c>
      <c r="D4193" s="15" t="str">
        <f>INDEX(装备!E:E,MATCH(属性!A4193,装备!A:A,0))</f>
        <v>necklace</v>
      </c>
      <c r="E4193" s="14">
        <v>111</v>
      </c>
      <c r="F4193" s="17">
        <f>INT((VLOOKUP($C4193,装备数值,2,0)+VLOOKUP($C4193,装备数值,5,0)*($E4193-1))*VLOOKUP($D4193,系数!$K$2:$O$7,2,0))</f>
        <v>0</v>
      </c>
      <c r="G4193" s="17">
        <f>INT((VLOOKUP($C4193,装备数值,3,0)+VLOOKUP($C4193,装备数值,6,0)*($E4193-1))*VLOOKUP($D4193,系数!$K$2:$O$7,3,0))</f>
        <v>861</v>
      </c>
      <c r="H4193" s="17">
        <f t="shared" si="131"/>
        <v>861</v>
      </c>
      <c r="I4193" s="17">
        <f>INT((VLOOKUP($C4193,装备数值,4,0)+VLOOKUP($C4193,装备数值,7,0)*($E4193-1))*VLOOKUP($D4193,系数!$K$2:$O$7,4,0))</f>
        <v>0</v>
      </c>
      <c r="J4193" s="17">
        <f>INT((VLOOKUP($C4193,装备数值,4,0)+VLOOKUP($C4193,装备数值,7,0)*($E4193-1))*VLOOKUP($D4193,系数!$K$2:$O$7,5,0))</f>
        <v>0</v>
      </c>
      <c r="K4193" s="17">
        <f>INT(VLOOKUP(E4193,强化金币,2,1)*VLOOKUP(INDEX(装备!F:F,MATCH(属性!A4193,装备!A:A,0)),系数!$K$12:$M$15,3,0))</f>
        <v>450000</v>
      </c>
      <c r="L4193" s="17"/>
      <c r="M4193" s="17"/>
      <c r="N4193" s="17"/>
      <c r="O4193" s="17">
        <f>IF(E4193=1,"",VLOOKUP(E4193,系数!$S$2:$AB$12,MATCH(属性!C4193,评级,0),1))</f>
        <v>110</v>
      </c>
    </row>
    <row r="4194" spans="1:15" ht="17.25" thickBot="1" x14ac:dyDescent="0.4">
      <c r="A4194" s="17">
        <f t="shared" si="130"/>
        <v>7100035</v>
      </c>
      <c r="B4194" s="17" t="s">
        <v>96</v>
      </c>
      <c r="C4194" s="15">
        <f>INDEX(装备!G:G,MATCH(属性!A4194,装备!A:A,0))</f>
        <v>16</v>
      </c>
      <c r="D4194" s="15" t="str">
        <f>INDEX(装备!E:E,MATCH(属性!A4194,装备!A:A,0))</f>
        <v>necklace</v>
      </c>
      <c r="E4194" s="14">
        <v>112</v>
      </c>
      <c r="F4194" s="17">
        <f>INT((VLOOKUP($C4194,装备数值,2,0)+VLOOKUP($C4194,装备数值,5,0)*($E4194-1))*VLOOKUP($D4194,系数!$K$2:$O$7,2,0))</f>
        <v>0</v>
      </c>
      <c r="G4194" s="17">
        <f>INT((VLOOKUP($C4194,装备数值,3,0)+VLOOKUP($C4194,装备数值,6,0)*($E4194-1))*VLOOKUP($D4194,系数!$K$2:$O$7,3,0))</f>
        <v>867</v>
      </c>
      <c r="H4194" s="17">
        <f t="shared" si="131"/>
        <v>867</v>
      </c>
      <c r="I4194" s="17">
        <f>INT((VLOOKUP($C4194,装备数值,4,0)+VLOOKUP($C4194,装备数值,7,0)*($E4194-1))*VLOOKUP($D4194,系数!$K$2:$O$7,4,0))</f>
        <v>0</v>
      </c>
      <c r="J4194" s="17">
        <f>INT((VLOOKUP($C4194,装备数值,4,0)+VLOOKUP($C4194,装备数值,7,0)*($E4194-1))*VLOOKUP($D4194,系数!$K$2:$O$7,5,0))</f>
        <v>0</v>
      </c>
      <c r="K4194" s="17">
        <f>INT(VLOOKUP(E4194,强化金币,2,1)*VLOOKUP(INDEX(装备!F:F,MATCH(属性!A4194,装备!A:A,0)),系数!$K$12:$M$15,3,0))</f>
        <v>450000</v>
      </c>
      <c r="L4194" s="17"/>
      <c r="M4194" s="17"/>
      <c r="N4194" s="17"/>
      <c r="O4194" s="17">
        <f>IF(E4194=1,"",VLOOKUP(E4194,系数!$S$2:$AB$12,MATCH(属性!C4194,评级,0),1))</f>
        <v>110</v>
      </c>
    </row>
    <row r="4195" spans="1:15" ht="17.25" thickBot="1" x14ac:dyDescent="0.4">
      <c r="A4195" s="17">
        <f t="shared" si="130"/>
        <v>7100035</v>
      </c>
      <c r="B4195" s="17" t="s">
        <v>96</v>
      </c>
      <c r="C4195" s="15">
        <f>INDEX(装备!G:G,MATCH(属性!A4195,装备!A:A,0))</f>
        <v>16</v>
      </c>
      <c r="D4195" s="15" t="str">
        <f>INDEX(装备!E:E,MATCH(属性!A4195,装备!A:A,0))</f>
        <v>necklace</v>
      </c>
      <c r="E4195" s="14">
        <v>113</v>
      </c>
      <c r="F4195" s="17">
        <f>INT((VLOOKUP($C4195,装备数值,2,0)+VLOOKUP($C4195,装备数值,5,0)*($E4195-1))*VLOOKUP($D4195,系数!$K$2:$O$7,2,0))</f>
        <v>0</v>
      </c>
      <c r="G4195" s="17">
        <f>INT((VLOOKUP($C4195,装备数值,3,0)+VLOOKUP($C4195,装备数值,6,0)*($E4195-1))*VLOOKUP($D4195,系数!$K$2:$O$7,3,0))</f>
        <v>873</v>
      </c>
      <c r="H4195" s="17">
        <f t="shared" si="131"/>
        <v>873</v>
      </c>
      <c r="I4195" s="17">
        <f>INT((VLOOKUP($C4195,装备数值,4,0)+VLOOKUP($C4195,装备数值,7,0)*($E4195-1))*VLOOKUP($D4195,系数!$K$2:$O$7,4,0))</f>
        <v>0</v>
      </c>
      <c r="J4195" s="17">
        <f>INT((VLOOKUP($C4195,装备数值,4,0)+VLOOKUP($C4195,装备数值,7,0)*($E4195-1))*VLOOKUP($D4195,系数!$K$2:$O$7,5,0))</f>
        <v>0</v>
      </c>
      <c r="K4195" s="17">
        <f>INT(VLOOKUP(E4195,强化金币,2,1)*VLOOKUP(INDEX(装备!F:F,MATCH(属性!A4195,装备!A:A,0)),系数!$K$12:$M$15,3,0))</f>
        <v>450000</v>
      </c>
      <c r="L4195" s="17"/>
      <c r="M4195" s="17"/>
      <c r="N4195" s="17"/>
      <c r="O4195" s="17">
        <f>IF(E4195=1,"",VLOOKUP(E4195,系数!$S$2:$AB$12,MATCH(属性!C4195,评级,0),1))</f>
        <v>110</v>
      </c>
    </row>
    <row r="4196" spans="1:15" ht="17.25" thickBot="1" x14ac:dyDescent="0.4">
      <c r="A4196" s="17">
        <f t="shared" si="130"/>
        <v>7100035</v>
      </c>
      <c r="B4196" s="17" t="s">
        <v>96</v>
      </c>
      <c r="C4196" s="15">
        <f>INDEX(装备!G:G,MATCH(属性!A4196,装备!A:A,0))</f>
        <v>16</v>
      </c>
      <c r="D4196" s="15" t="str">
        <f>INDEX(装备!E:E,MATCH(属性!A4196,装备!A:A,0))</f>
        <v>necklace</v>
      </c>
      <c r="E4196" s="14">
        <v>114</v>
      </c>
      <c r="F4196" s="17">
        <f>INT((VLOOKUP($C4196,装备数值,2,0)+VLOOKUP($C4196,装备数值,5,0)*($E4196-1))*VLOOKUP($D4196,系数!$K$2:$O$7,2,0))</f>
        <v>0</v>
      </c>
      <c r="G4196" s="17">
        <f>INT((VLOOKUP($C4196,装备数值,3,0)+VLOOKUP($C4196,装备数值,6,0)*($E4196-1))*VLOOKUP($D4196,系数!$K$2:$O$7,3,0))</f>
        <v>879</v>
      </c>
      <c r="H4196" s="17">
        <f t="shared" si="131"/>
        <v>879</v>
      </c>
      <c r="I4196" s="17">
        <f>INT((VLOOKUP($C4196,装备数值,4,0)+VLOOKUP($C4196,装备数值,7,0)*($E4196-1))*VLOOKUP($D4196,系数!$K$2:$O$7,4,0))</f>
        <v>0</v>
      </c>
      <c r="J4196" s="17">
        <f>INT((VLOOKUP($C4196,装备数值,4,0)+VLOOKUP($C4196,装备数值,7,0)*($E4196-1))*VLOOKUP($D4196,系数!$K$2:$O$7,5,0))</f>
        <v>0</v>
      </c>
      <c r="K4196" s="17">
        <f>INT(VLOOKUP(E4196,强化金币,2,1)*VLOOKUP(INDEX(装备!F:F,MATCH(属性!A4196,装备!A:A,0)),系数!$K$12:$M$15,3,0))</f>
        <v>450000</v>
      </c>
      <c r="L4196" s="17"/>
      <c r="M4196" s="17"/>
      <c r="N4196" s="17"/>
      <c r="O4196" s="17">
        <f>IF(E4196=1,"",VLOOKUP(E4196,系数!$S$2:$AB$12,MATCH(属性!C4196,评级,0),1))</f>
        <v>110</v>
      </c>
    </row>
    <row r="4197" spans="1:15" ht="17.25" thickBot="1" x14ac:dyDescent="0.4">
      <c r="A4197" s="17">
        <f t="shared" si="130"/>
        <v>7100035</v>
      </c>
      <c r="B4197" s="17" t="s">
        <v>96</v>
      </c>
      <c r="C4197" s="15">
        <f>INDEX(装备!G:G,MATCH(属性!A4197,装备!A:A,0))</f>
        <v>16</v>
      </c>
      <c r="D4197" s="15" t="str">
        <f>INDEX(装备!E:E,MATCH(属性!A4197,装备!A:A,0))</f>
        <v>necklace</v>
      </c>
      <c r="E4197" s="14">
        <v>115</v>
      </c>
      <c r="F4197" s="17">
        <f>INT((VLOOKUP($C4197,装备数值,2,0)+VLOOKUP($C4197,装备数值,5,0)*($E4197-1))*VLOOKUP($D4197,系数!$K$2:$O$7,2,0))</f>
        <v>0</v>
      </c>
      <c r="G4197" s="17">
        <f>INT((VLOOKUP($C4197,装备数值,3,0)+VLOOKUP($C4197,装备数值,6,0)*($E4197-1))*VLOOKUP($D4197,系数!$K$2:$O$7,3,0))</f>
        <v>885</v>
      </c>
      <c r="H4197" s="17">
        <f t="shared" si="131"/>
        <v>885</v>
      </c>
      <c r="I4197" s="17">
        <f>INT((VLOOKUP($C4197,装备数值,4,0)+VLOOKUP($C4197,装备数值,7,0)*($E4197-1))*VLOOKUP($D4197,系数!$K$2:$O$7,4,0))</f>
        <v>0</v>
      </c>
      <c r="J4197" s="17">
        <f>INT((VLOOKUP($C4197,装备数值,4,0)+VLOOKUP($C4197,装备数值,7,0)*($E4197-1))*VLOOKUP($D4197,系数!$K$2:$O$7,5,0))</f>
        <v>0</v>
      </c>
      <c r="K4197" s="17">
        <f>INT(VLOOKUP(E4197,强化金币,2,1)*VLOOKUP(INDEX(装备!F:F,MATCH(属性!A4197,装备!A:A,0)),系数!$K$12:$M$15,3,0))</f>
        <v>450000</v>
      </c>
      <c r="L4197" s="17"/>
      <c r="M4197" s="17"/>
      <c r="N4197" s="17"/>
      <c r="O4197" s="17">
        <f>IF(E4197=1,"",VLOOKUP(E4197,系数!$S$2:$AB$12,MATCH(属性!C4197,评级,0),1))</f>
        <v>110</v>
      </c>
    </row>
    <row r="4198" spans="1:15" ht="17.25" thickBot="1" x14ac:dyDescent="0.4">
      <c r="A4198" s="17">
        <f t="shared" si="130"/>
        <v>7100035</v>
      </c>
      <c r="B4198" s="17" t="s">
        <v>96</v>
      </c>
      <c r="C4198" s="15">
        <f>INDEX(装备!G:G,MATCH(属性!A4198,装备!A:A,0))</f>
        <v>16</v>
      </c>
      <c r="D4198" s="15" t="str">
        <f>INDEX(装备!E:E,MATCH(属性!A4198,装备!A:A,0))</f>
        <v>necklace</v>
      </c>
      <c r="E4198" s="14">
        <v>116</v>
      </c>
      <c r="F4198" s="17">
        <f>INT((VLOOKUP($C4198,装备数值,2,0)+VLOOKUP($C4198,装备数值,5,0)*($E4198-1))*VLOOKUP($D4198,系数!$K$2:$O$7,2,0))</f>
        <v>0</v>
      </c>
      <c r="G4198" s="17">
        <f>INT((VLOOKUP($C4198,装备数值,3,0)+VLOOKUP($C4198,装备数值,6,0)*($E4198-1))*VLOOKUP($D4198,系数!$K$2:$O$7,3,0))</f>
        <v>891</v>
      </c>
      <c r="H4198" s="17">
        <f t="shared" si="131"/>
        <v>891</v>
      </c>
      <c r="I4198" s="17">
        <f>INT((VLOOKUP($C4198,装备数值,4,0)+VLOOKUP($C4198,装备数值,7,0)*($E4198-1))*VLOOKUP($D4198,系数!$K$2:$O$7,4,0))</f>
        <v>0</v>
      </c>
      <c r="J4198" s="17">
        <f>INT((VLOOKUP($C4198,装备数值,4,0)+VLOOKUP($C4198,装备数值,7,0)*($E4198-1))*VLOOKUP($D4198,系数!$K$2:$O$7,5,0))</f>
        <v>0</v>
      </c>
      <c r="K4198" s="17">
        <f>INT(VLOOKUP(E4198,强化金币,2,1)*VLOOKUP(INDEX(装备!F:F,MATCH(属性!A4198,装备!A:A,0)),系数!$K$12:$M$15,3,0))</f>
        <v>450000</v>
      </c>
      <c r="L4198" s="17"/>
      <c r="M4198" s="17"/>
      <c r="N4198" s="17"/>
      <c r="O4198" s="17">
        <f>IF(E4198=1,"",VLOOKUP(E4198,系数!$S$2:$AB$12,MATCH(属性!C4198,评级,0),1))</f>
        <v>110</v>
      </c>
    </row>
    <row r="4199" spans="1:15" ht="17.25" thickBot="1" x14ac:dyDescent="0.4">
      <c r="A4199" s="17">
        <f t="shared" si="130"/>
        <v>7100035</v>
      </c>
      <c r="B4199" s="17" t="s">
        <v>96</v>
      </c>
      <c r="C4199" s="15">
        <f>INDEX(装备!G:G,MATCH(属性!A4199,装备!A:A,0))</f>
        <v>16</v>
      </c>
      <c r="D4199" s="15" t="str">
        <f>INDEX(装备!E:E,MATCH(属性!A4199,装备!A:A,0))</f>
        <v>necklace</v>
      </c>
      <c r="E4199" s="14">
        <v>117</v>
      </c>
      <c r="F4199" s="17">
        <f>INT((VLOOKUP($C4199,装备数值,2,0)+VLOOKUP($C4199,装备数值,5,0)*($E4199-1))*VLOOKUP($D4199,系数!$K$2:$O$7,2,0))</f>
        <v>0</v>
      </c>
      <c r="G4199" s="17">
        <f>INT((VLOOKUP($C4199,装备数值,3,0)+VLOOKUP($C4199,装备数值,6,0)*($E4199-1))*VLOOKUP($D4199,系数!$K$2:$O$7,3,0))</f>
        <v>897</v>
      </c>
      <c r="H4199" s="17">
        <f t="shared" si="131"/>
        <v>897</v>
      </c>
      <c r="I4199" s="17">
        <f>INT((VLOOKUP($C4199,装备数值,4,0)+VLOOKUP($C4199,装备数值,7,0)*($E4199-1))*VLOOKUP($D4199,系数!$K$2:$O$7,4,0))</f>
        <v>0</v>
      </c>
      <c r="J4199" s="17">
        <f>INT((VLOOKUP($C4199,装备数值,4,0)+VLOOKUP($C4199,装备数值,7,0)*($E4199-1))*VLOOKUP($D4199,系数!$K$2:$O$7,5,0))</f>
        <v>0</v>
      </c>
      <c r="K4199" s="17">
        <f>INT(VLOOKUP(E4199,强化金币,2,1)*VLOOKUP(INDEX(装备!F:F,MATCH(属性!A4199,装备!A:A,0)),系数!$K$12:$M$15,3,0))</f>
        <v>450000</v>
      </c>
      <c r="L4199" s="17"/>
      <c r="M4199" s="17"/>
      <c r="N4199" s="17"/>
      <c r="O4199" s="17">
        <f>IF(E4199=1,"",VLOOKUP(E4199,系数!$S$2:$AB$12,MATCH(属性!C4199,评级,0),1))</f>
        <v>110</v>
      </c>
    </row>
    <row r="4200" spans="1:15" ht="17.25" thickBot="1" x14ac:dyDescent="0.4">
      <c r="A4200" s="17">
        <f t="shared" si="130"/>
        <v>7100035</v>
      </c>
      <c r="B4200" s="17" t="s">
        <v>96</v>
      </c>
      <c r="C4200" s="15">
        <f>INDEX(装备!G:G,MATCH(属性!A4200,装备!A:A,0))</f>
        <v>16</v>
      </c>
      <c r="D4200" s="15" t="str">
        <f>INDEX(装备!E:E,MATCH(属性!A4200,装备!A:A,0))</f>
        <v>necklace</v>
      </c>
      <c r="E4200" s="14">
        <v>118</v>
      </c>
      <c r="F4200" s="17">
        <f>INT((VLOOKUP($C4200,装备数值,2,0)+VLOOKUP($C4200,装备数值,5,0)*($E4200-1))*VLOOKUP($D4200,系数!$K$2:$O$7,2,0))</f>
        <v>0</v>
      </c>
      <c r="G4200" s="17">
        <f>INT((VLOOKUP($C4200,装备数值,3,0)+VLOOKUP($C4200,装备数值,6,0)*($E4200-1))*VLOOKUP($D4200,系数!$K$2:$O$7,3,0))</f>
        <v>903</v>
      </c>
      <c r="H4200" s="17">
        <f t="shared" si="131"/>
        <v>903</v>
      </c>
      <c r="I4200" s="17">
        <f>INT((VLOOKUP($C4200,装备数值,4,0)+VLOOKUP($C4200,装备数值,7,0)*($E4200-1))*VLOOKUP($D4200,系数!$K$2:$O$7,4,0))</f>
        <v>0</v>
      </c>
      <c r="J4200" s="17">
        <f>INT((VLOOKUP($C4200,装备数值,4,0)+VLOOKUP($C4200,装备数值,7,0)*($E4200-1))*VLOOKUP($D4200,系数!$K$2:$O$7,5,0))</f>
        <v>0</v>
      </c>
      <c r="K4200" s="17">
        <f>INT(VLOOKUP(E4200,强化金币,2,1)*VLOOKUP(INDEX(装备!F:F,MATCH(属性!A4200,装备!A:A,0)),系数!$K$12:$M$15,3,0))</f>
        <v>450000</v>
      </c>
      <c r="L4200" s="17"/>
      <c r="M4200" s="17"/>
      <c r="N4200" s="17"/>
      <c r="O4200" s="17">
        <f>IF(E4200=1,"",VLOOKUP(E4200,系数!$S$2:$AB$12,MATCH(属性!C4200,评级,0),1))</f>
        <v>110</v>
      </c>
    </row>
    <row r="4201" spans="1:15" ht="17.25" thickBot="1" x14ac:dyDescent="0.4">
      <c r="A4201" s="17">
        <f t="shared" si="130"/>
        <v>7100035</v>
      </c>
      <c r="B4201" s="17" t="s">
        <v>96</v>
      </c>
      <c r="C4201" s="15">
        <f>INDEX(装备!G:G,MATCH(属性!A4201,装备!A:A,0))</f>
        <v>16</v>
      </c>
      <c r="D4201" s="15" t="str">
        <f>INDEX(装备!E:E,MATCH(属性!A4201,装备!A:A,0))</f>
        <v>necklace</v>
      </c>
      <c r="E4201" s="14">
        <v>119</v>
      </c>
      <c r="F4201" s="17">
        <f>INT((VLOOKUP($C4201,装备数值,2,0)+VLOOKUP($C4201,装备数值,5,0)*($E4201-1))*VLOOKUP($D4201,系数!$K$2:$O$7,2,0))</f>
        <v>0</v>
      </c>
      <c r="G4201" s="17">
        <f>INT((VLOOKUP($C4201,装备数值,3,0)+VLOOKUP($C4201,装备数值,6,0)*($E4201-1))*VLOOKUP($D4201,系数!$K$2:$O$7,3,0))</f>
        <v>909</v>
      </c>
      <c r="H4201" s="17">
        <f t="shared" si="131"/>
        <v>909</v>
      </c>
      <c r="I4201" s="17">
        <f>INT((VLOOKUP($C4201,装备数值,4,0)+VLOOKUP($C4201,装备数值,7,0)*($E4201-1))*VLOOKUP($D4201,系数!$K$2:$O$7,4,0))</f>
        <v>0</v>
      </c>
      <c r="J4201" s="17">
        <f>INT((VLOOKUP($C4201,装备数值,4,0)+VLOOKUP($C4201,装备数值,7,0)*($E4201-1))*VLOOKUP($D4201,系数!$K$2:$O$7,5,0))</f>
        <v>0</v>
      </c>
      <c r="K4201" s="17">
        <f>INT(VLOOKUP(E4201,强化金币,2,1)*VLOOKUP(INDEX(装备!F:F,MATCH(属性!A4201,装备!A:A,0)),系数!$K$12:$M$15,3,0))</f>
        <v>450000</v>
      </c>
      <c r="L4201" s="17"/>
      <c r="M4201" s="17"/>
      <c r="N4201" s="17"/>
      <c r="O4201" s="17">
        <f>IF(E4201=1,"",VLOOKUP(E4201,系数!$S$2:$AB$12,MATCH(属性!C4201,评级,0),1))</f>
        <v>110</v>
      </c>
    </row>
    <row r="4202" spans="1:15" ht="17.25" thickBot="1" x14ac:dyDescent="0.4">
      <c r="A4202" s="17">
        <f t="shared" si="130"/>
        <v>7100035</v>
      </c>
      <c r="B4202" s="17" t="s">
        <v>96</v>
      </c>
      <c r="C4202" s="15">
        <f>INDEX(装备!G:G,MATCH(属性!A4202,装备!A:A,0))</f>
        <v>16</v>
      </c>
      <c r="D4202" s="15" t="str">
        <f>INDEX(装备!E:E,MATCH(属性!A4202,装备!A:A,0))</f>
        <v>necklace</v>
      </c>
      <c r="E4202" s="14">
        <v>120</v>
      </c>
      <c r="F4202" s="17">
        <f>INT((VLOOKUP($C4202,装备数值,2,0)+VLOOKUP($C4202,装备数值,5,0)*($E4202-1))*VLOOKUP($D4202,系数!$K$2:$O$7,2,0))</f>
        <v>0</v>
      </c>
      <c r="G4202" s="17">
        <f>INT((VLOOKUP($C4202,装备数值,3,0)+VLOOKUP($C4202,装备数值,6,0)*($E4202-1))*VLOOKUP($D4202,系数!$K$2:$O$7,3,0))</f>
        <v>915</v>
      </c>
      <c r="H4202" s="17">
        <f t="shared" si="131"/>
        <v>915</v>
      </c>
      <c r="I4202" s="17">
        <f>INT((VLOOKUP($C4202,装备数值,4,0)+VLOOKUP($C4202,装备数值,7,0)*($E4202-1))*VLOOKUP($D4202,系数!$K$2:$O$7,4,0))</f>
        <v>0</v>
      </c>
      <c r="J4202" s="17">
        <f>INT((VLOOKUP($C4202,装备数值,4,0)+VLOOKUP($C4202,装备数值,7,0)*($E4202-1))*VLOOKUP($D4202,系数!$K$2:$O$7,5,0))</f>
        <v>0</v>
      </c>
      <c r="K4202" s="17">
        <f>INT(VLOOKUP(E4202,强化金币,2,1)*VLOOKUP(INDEX(装备!F:F,MATCH(属性!A4202,装备!A:A,0)),系数!$K$12:$M$15,3,0))</f>
        <v>450000</v>
      </c>
      <c r="L4202" s="17"/>
      <c r="M4202" s="17"/>
      <c r="N4202" s="17"/>
      <c r="O4202" s="17">
        <f>IF(E4202=1,"",VLOOKUP(E4202,系数!$S$2:$AB$12,MATCH(属性!C4202,评级,0),1))</f>
        <v>110</v>
      </c>
    </row>
    <row r="4203" spans="1:15" ht="17.25" thickBot="1" x14ac:dyDescent="0.4">
      <c r="A4203" s="15">
        <f t="shared" si="130"/>
        <v>7100036</v>
      </c>
      <c r="B4203" s="15" t="s">
        <v>98</v>
      </c>
      <c r="C4203" s="15">
        <f>INDEX(装备!G:G,MATCH(属性!A4203,装备!A:A,0))</f>
        <v>16</v>
      </c>
      <c r="D4203" s="15" t="str">
        <f>INDEX(装备!E:E,MATCH(属性!A4203,装备!A:A,0))</f>
        <v>ring</v>
      </c>
      <c r="E4203" s="16">
        <v>1</v>
      </c>
      <c r="F4203" s="17">
        <f>INT((VLOOKUP($C4203,装备数值,2,0)+VLOOKUP($C4203,装备数值,5,0)*($E4203-1))*VLOOKUP($D4203,系数!$K$2:$O$7,2,0))</f>
        <v>0</v>
      </c>
      <c r="G4203" s="17">
        <f>INT((VLOOKUP($C4203,装备数值,3,0)+VLOOKUP($C4203,装备数值,6,0)*($E4203-1))*VLOOKUP($D4203,系数!$K$2:$O$7,3,0))</f>
        <v>200</v>
      </c>
      <c r="H4203" s="17">
        <f t="shared" si="131"/>
        <v>200</v>
      </c>
      <c r="I4203" s="17">
        <f>INT((VLOOKUP($C4203,装备数值,4,0)+VLOOKUP($C4203,装备数值,7,0)*($E4203-1))*VLOOKUP($D4203,系数!$K$2:$O$7,4,0))</f>
        <v>0</v>
      </c>
      <c r="J4203" s="17">
        <f>INT((VLOOKUP($C4203,装备数值,4,0)+VLOOKUP($C4203,装备数值,7,0)*($E4203-1))*VLOOKUP($D4203,系数!$K$2:$O$7,5,0))</f>
        <v>0</v>
      </c>
      <c r="K4203" s="17">
        <f>INT(VLOOKUP(E4203,强化金币,2,1)*VLOOKUP(INDEX(装备!F:F,MATCH(属性!A4203,装备!A:A,0)),系数!$K$12:$M$15,3,0))</f>
        <v>50</v>
      </c>
      <c r="L4203" s="17"/>
      <c r="M4203" s="17"/>
      <c r="N4203" s="17"/>
      <c r="O4203" s="17" t="str">
        <f>IF(E4203=1,"",VLOOKUP(E4203,系数!$S$2:$AB$12,MATCH(属性!C4203,评级,0),1))</f>
        <v/>
      </c>
    </row>
    <row r="4204" spans="1:15" ht="17.25" thickBot="1" x14ac:dyDescent="0.4">
      <c r="A4204" s="17">
        <f t="shared" si="130"/>
        <v>7100036</v>
      </c>
      <c r="B4204" s="17" t="s">
        <v>99</v>
      </c>
      <c r="C4204" s="15">
        <f>INDEX(装备!G:G,MATCH(属性!A4204,装备!A:A,0))</f>
        <v>16</v>
      </c>
      <c r="D4204" s="15" t="str">
        <f>INDEX(装备!E:E,MATCH(属性!A4204,装备!A:A,0))</f>
        <v>ring</v>
      </c>
      <c r="E4204" s="14">
        <v>2</v>
      </c>
      <c r="F4204" s="17">
        <f>INT((VLOOKUP($C4204,装备数值,2,0)+VLOOKUP($C4204,装备数值,5,0)*($E4204-1))*VLOOKUP($D4204,系数!$K$2:$O$7,2,0))</f>
        <v>0</v>
      </c>
      <c r="G4204" s="17">
        <f>INT((VLOOKUP($C4204,装备数值,3,0)+VLOOKUP($C4204,装备数值,6,0)*($E4204-1))*VLOOKUP($D4204,系数!$K$2:$O$7,3,0))</f>
        <v>206</v>
      </c>
      <c r="H4204" s="17">
        <f t="shared" si="131"/>
        <v>206</v>
      </c>
      <c r="I4204" s="17">
        <f>INT((VLOOKUP($C4204,装备数值,4,0)+VLOOKUP($C4204,装备数值,7,0)*($E4204-1))*VLOOKUP($D4204,系数!$K$2:$O$7,4,0))</f>
        <v>0</v>
      </c>
      <c r="J4204" s="17">
        <f>INT((VLOOKUP($C4204,装备数值,4,0)+VLOOKUP($C4204,装备数值,7,0)*($E4204-1))*VLOOKUP($D4204,系数!$K$2:$O$7,5,0))</f>
        <v>0</v>
      </c>
      <c r="K4204" s="17">
        <f>INT(VLOOKUP(E4204,强化金币,2,1)*VLOOKUP(INDEX(装备!F:F,MATCH(属性!A4204,装备!A:A,0)),系数!$K$12:$M$15,3,0))</f>
        <v>80</v>
      </c>
      <c r="L4204" s="17"/>
      <c r="M4204" s="17"/>
      <c r="N4204" s="17"/>
      <c r="O4204" s="17">
        <f>IF(E4204=1,"",VLOOKUP(E4204,系数!$S$2:$AB$12,MATCH(属性!C4204,评级,0),1))</f>
        <v>10</v>
      </c>
    </row>
    <row r="4205" spans="1:15" ht="17.25" thickBot="1" x14ac:dyDescent="0.4">
      <c r="A4205" s="17">
        <f t="shared" si="130"/>
        <v>7100036</v>
      </c>
      <c r="B4205" s="17" t="s">
        <v>99</v>
      </c>
      <c r="C4205" s="15">
        <f>INDEX(装备!G:G,MATCH(属性!A4205,装备!A:A,0))</f>
        <v>16</v>
      </c>
      <c r="D4205" s="15" t="str">
        <f>INDEX(装备!E:E,MATCH(属性!A4205,装备!A:A,0))</f>
        <v>ring</v>
      </c>
      <c r="E4205" s="14">
        <v>3</v>
      </c>
      <c r="F4205" s="17">
        <f>INT((VLOOKUP($C4205,装备数值,2,0)+VLOOKUP($C4205,装备数值,5,0)*($E4205-1))*VLOOKUP($D4205,系数!$K$2:$O$7,2,0))</f>
        <v>0</v>
      </c>
      <c r="G4205" s="17">
        <f>INT((VLOOKUP($C4205,装备数值,3,0)+VLOOKUP($C4205,装备数值,6,0)*($E4205-1))*VLOOKUP($D4205,系数!$K$2:$O$7,3,0))</f>
        <v>212</v>
      </c>
      <c r="H4205" s="17">
        <f t="shared" si="131"/>
        <v>212</v>
      </c>
      <c r="I4205" s="17">
        <f>INT((VLOOKUP($C4205,装备数值,4,0)+VLOOKUP($C4205,装备数值,7,0)*($E4205-1))*VLOOKUP($D4205,系数!$K$2:$O$7,4,0))</f>
        <v>0</v>
      </c>
      <c r="J4205" s="17">
        <f>INT((VLOOKUP($C4205,装备数值,4,0)+VLOOKUP($C4205,装备数值,7,0)*($E4205-1))*VLOOKUP($D4205,系数!$K$2:$O$7,5,0))</f>
        <v>0</v>
      </c>
      <c r="K4205" s="17">
        <f>INT(VLOOKUP(E4205,强化金币,2,1)*VLOOKUP(INDEX(装备!F:F,MATCH(属性!A4205,装备!A:A,0)),系数!$K$12:$M$15,3,0))</f>
        <v>100</v>
      </c>
      <c r="L4205" s="17"/>
      <c r="M4205" s="17"/>
      <c r="N4205" s="17"/>
      <c r="O4205" s="17">
        <f>IF(E4205=1,"",VLOOKUP(E4205,系数!$S$2:$AB$12,MATCH(属性!C4205,评级,0),1))</f>
        <v>10</v>
      </c>
    </row>
    <row r="4206" spans="1:15" ht="17.25" thickBot="1" x14ac:dyDescent="0.4">
      <c r="A4206" s="17">
        <f t="shared" si="130"/>
        <v>7100036</v>
      </c>
      <c r="B4206" s="17" t="s">
        <v>99</v>
      </c>
      <c r="C4206" s="15">
        <f>INDEX(装备!G:G,MATCH(属性!A4206,装备!A:A,0))</f>
        <v>16</v>
      </c>
      <c r="D4206" s="15" t="str">
        <f>INDEX(装备!E:E,MATCH(属性!A4206,装备!A:A,0))</f>
        <v>ring</v>
      </c>
      <c r="E4206" s="14">
        <v>4</v>
      </c>
      <c r="F4206" s="17">
        <f>INT((VLOOKUP($C4206,装备数值,2,0)+VLOOKUP($C4206,装备数值,5,0)*($E4206-1))*VLOOKUP($D4206,系数!$K$2:$O$7,2,0))</f>
        <v>0</v>
      </c>
      <c r="G4206" s="17">
        <f>INT((VLOOKUP($C4206,装备数值,3,0)+VLOOKUP($C4206,装备数值,6,0)*($E4206-1))*VLOOKUP($D4206,系数!$K$2:$O$7,3,0))</f>
        <v>218</v>
      </c>
      <c r="H4206" s="17">
        <f t="shared" si="131"/>
        <v>218</v>
      </c>
      <c r="I4206" s="17">
        <f>INT((VLOOKUP($C4206,装备数值,4,0)+VLOOKUP($C4206,装备数值,7,0)*($E4206-1))*VLOOKUP($D4206,系数!$K$2:$O$7,4,0))</f>
        <v>0</v>
      </c>
      <c r="J4206" s="17">
        <f>INT((VLOOKUP($C4206,装备数值,4,0)+VLOOKUP($C4206,装备数值,7,0)*($E4206-1))*VLOOKUP($D4206,系数!$K$2:$O$7,5,0))</f>
        <v>0</v>
      </c>
      <c r="K4206" s="17">
        <f>INT(VLOOKUP(E4206,强化金币,2,1)*VLOOKUP(INDEX(装备!F:F,MATCH(属性!A4206,装备!A:A,0)),系数!$K$12:$M$15,3,0))</f>
        <v>200</v>
      </c>
      <c r="L4206" s="17"/>
      <c r="M4206" s="17"/>
      <c r="N4206" s="17"/>
      <c r="O4206" s="17">
        <f>IF(E4206=1,"",VLOOKUP(E4206,系数!$S$2:$AB$12,MATCH(属性!C4206,评级,0),1))</f>
        <v>10</v>
      </c>
    </row>
    <row r="4207" spans="1:15" ht="17.25" thickBot="1" x14ac:dyDescent="0.4">
      <c r="A4207" s="17">
        <f t="shared" si="130"/>
        <v>7100036</v>
      </c>
      <c r="B4207" s="17" t="s">
        <v>99</v>
      </c>
      <c r="C4207" s="15">
        <f>INDEX(装备!G:G,MATCH(属性!A4207,装备!A:A,0))</f>
        <v>16</v>
      </c>
      <c r="D4207" s="15" t="str">
        <f>INDEX(装备!E:E,MATCH(属性!A4207,装备!A:A,0))</f>
        <v>ring</v>
      </c>
      <c r="E4207" s="14">
        <v>5</v>
      </c>
      <c r="F4207" s="17">
        <f>INT((VLOOKUP($C4207,装备数值,2,0)+VLOOKUP($C4207,装备数值,5,0)*($E4207-1))*VLOOKUP($D4207,系数!$K$2:$O$7,2,0))</f>
        <v>0</v>
      </c>
      <c r="G4207" s="17">
        <f>INT((VLOOKUP($C4207,装备数值,3,0)+VLOOKUP($C4207,装备数值,6,0)*($E4207-1))*VLOOKUP($D4207,系数!$K$2:$O$7,3,0))</f>
        <v>224</v>
      </c>
      <c r="H4207" s="17">
        <f t="shared" si="131"/>
        <v>224</v>
      </c>
      <c r="I4207" s="17">
        <f>INT((VLOOKUP($C4207,装备数值,4,0)+VLOOKUP($C4207,装备数值,7,0)*($E4207-1))*VLOOKUP($D4207,系数!$K$2:$O$7,4,0))</f>
        <v>0</v>
      </c>
      <c r="J4207" s="17">
        <f>INT((VLOOKUP($C4207,装备数值,4,0)+VLOOKUP($C4207,装备数值,7,0)*($E4207-1))*VLOOKUP($D4207,系数!$K$2:$O$7,5,0))</f>
        <v>0</v>
      </c>
      <c r="K4207" s="17">
        <f>INT(VLOOKUP(E4207,强化金币,2,1)*VLOOKUP(INDEX(装备!F:F,MATCH(属性!A4207,装备!A:A,0)),系数!$K$12:$M$15,3,0))</f>
        <v>300</v>
      </c>
      <c r="L4207" s="17"/>
      <c r="M4207" s="17"/>
      <c r="N4207" s="17"/>
      <c r="O4207" s="17">
        <f>IF(E4207=1,"",VLOOKUP(E4207,系数!$S$2:$AB$12,MATCH(属性!C4207,评级,0),1))</f>
        <v>10</v>
      </c>
    </row>
    <row r="4208" spans="1:15" ht="17.25" thickBot="1" x14ac:dyDescent="0.4">
      <c r="A4208" s="17">
        <f t="shared" si="130"/>
        <v>7100036</v>
      </c>
      <c r="B4208" s="17" t="s">
        <v>99</v>
      </c>
      <c r="C4208" s="15">
        <f>INDEX(装备!G:G,MATCH(属性!A4208,装备!A:A,0))</f>
        <v>16</v>
      </c>
      <c r="D4208" s="15" t="str">
        <f>INDEX(装备!E:E,MATCH(属性!A4208,装备!A:A,0))</f>
        <v>ring</v>
      </c>
      <c r="E4208" s="14">
        <v>6</v>
      </c>
      <c r="F4208" s="17">
        <f>INT((VLOOKUP($C4208,装备数值,2,0)+VLOOKUP($C4208,装备数值,5,0)*($E4208-1))*VLOOKUP($D4208,系数!$K$2:$O$7,2,0))</f>
        <v>0</v>
      </c>
      <c r="G4208" s="17">
        <f>INT((VLOOKUP($C4208,装备数值,3,0)+VLOOKUP($C4208,装备数值,6,0)*($E4208-1))*VLOOKUP($D4208,系数!$K$2:$O$7,3,0))</f>
        <v>230</v>
      </c>
      <c r="H4208" s="17">
        <f t="shared" si="131"/>
        <v>230</v>
      </c>
      <c r="I4208" s="17">
        <f>INT((VLOOKUP($C4208,装备数值,4,0)+VLOOKUP($C4208,装备数值,7,0)*($E4208-1))*VLOOKUP($D4208,系数!$K$2:$O$7,4,0))</f>
        <v>0</v>
      </c>
      <c r="J4208" s="17">
        <f>INT((VLOOKUP($C4208,装备数值,4,0)+VLOOKUP($C4208,装备数值,7,0)*($E4208-1))*VLOOKUP($D4208,系数!$K$2:$O$7,5,0))</f>
        <v>0</v>
      </c>
      <c r="K4208" s="17">
        <f>INT(VLOOKUP(E4208,强化金币,2,1)*VLOOKUP(INDEX(装备!F:F,MATCH(属性!A4208,装备!A:A,0)),系数!$K$12:$M$15,3,0))</f>
        <v>400</v>
      </c>
      <c r="L4208" s="17"/>
      <c r="M4208" s="17"/>
      <c r="N4208" s="17"/>
      <c r="O4208" s="17">
        <f>IF(E4208=1,"",VLOOKUP(E4208,系数!$S$2:$AB$12,MATCH(属性!C4208,评级,0),1))</f>
        <v>10</v>
      </c>
    </row>
    <row r="4209" spans="1:15" ht="17.25" thickBot="1" x14ac:dyDescent="0.4">
      <c r="A4209" s="17">
        <f t="shared" si="130"/>
        <v>7100036</v>
      </c>
      <c r="B4209" s="17" t="s">
        <v>99</v>
      </c>
      <c r="C4209" s="15">
        <f>INDEX(装备!G:G,MATCH(属性!A4209,装备!A:A,0))</f>
        <v>16</v>
      </c>
      <c r="D4209" s="15" t="str">
        <f>INDEX(装备!E:E,MATCH(属性!A4209,装备!A:A,0))</f>
        <v>ring</v>
      </c>
      <c r="E4209" s="14">
        <v>7</v>
      </c>
      <c r="F4209" s="17">
        <f>INT((VLOOKUP($C4209,装备数值,2,0)+VLOOKUP($C4209,装备数值,5,0)*($E4209-1))*VLOOKUP($D4209,系数!$K$2:$O$7,2,0))</f>
        <v>0</v>
      </c>
      <c r="G4209" s="17">
        <f>INT((VLOOKUP($C4209,装备数值,3,0)+VLOOKUP($C4209,装备数值,6,0)*($E4209-1))*VLOOKUP($D4209,系数!$K$2:$O$7,3,0))</f>
        <v>236</v>
      </c>
      <c r="H4209" s="17">
        <f t="shared" si="131"/>
        <v>236</v>
      </c>
      <c r="I4209" s="17">
        <f>INT((VLOOKUP($C4209,装备数值,4,0)+VLOOKUP($C4209,装备数值,7,0)*($E4209-1))*VLOOKUP($D4209,系数!$K$2:$O$7,4,0))</f>
        <v>0</v>
      </c>
      <c r="J4209" s="17">
        <f>INT((VLOOKUP($C4209,装备数值,4,0)+VLOOKUP($C4209,装备数值,7,0)*($E4209-1))*VLOOKUP($D4209,系数!$K$2:$O$7,5,0))</f>
        <v>0</v>
      </c>
      <c r="K4209" s="17">
        <f>INT(VLOOKUP(E4209,强化金币,2,1)*VLOOKUP(INDEX(装备!F:F,MATCH(属性!A4209,装备!A:A,0)),系数!$K$12:$M$15,3,0))</f>
        <v>500</v>
      </c>
      <c r="L4209" s="17"/>
      <c r="M4209" s="17"/>
      <c r="N4209" s="17"/>
      <c r="O4209" s="17">
        <f>IF(E4209=1,"",VLOOKUP(E4209,系数!$S$2:$AB$12,MATCH(属性!C4209,评级,0),1))</f>
        <v>10</v>
      </c>
    </row>
    <row r="4210" spans="1:15" ht="17.25" thickBot="1" x14ac:dyDescent="0.4">
      <c r="A4210" s="17">
        <f t="shared" si="130"/>
        <v>7100036</v>
      </c>
      <c r="B4210" s="17" t="s">
        <v>99</v>
      </c>
      <c r="C4210" s="15">
        <f>INDEX(装备!G:G,MATCH(属性!A4210,装备!A:A,0))</f>
        <v>16</v>
      </c>
      <c r="D4210" s="15" t="str">
        <f>INDEX(装备!E:E,MATCH(属性!A4210,装备!A:A,0))</f>
        <v>ring</v>
      </c>
      <c r="E4210" s="14">
        <v>8</v>
      </c>
      <c r="F4210" s="17">
        <f>INT((VLOOKUP($C4210,装备数值,2,0)+VLOOKUP($C4210,装备数值,5,0)*($E4210-1))*VLOOKUP($D4210,系数!$K$2:$O$7,2,0))</f>
        <v>0</v>
      </c>
      <c r="G4210" s="17">
        <f>INT((VLOOKUP($C4210,装备数值,3,0)+VLOOKUP($C4210,装备数值,6,0)*($E4210-1))*VLOOKUP($D4210,系数!$K$2:$O$7,3,0))</f>
        <v>242</v>
      </c>
      <c r="H4210" s="17">
        <f t="shared" si="131"/>
        <v>242</v>
      </c>
      <c r="I4210" s="17">
        <f>INT((VLOOKUP($C4210,装备数值,4,0)+VLOOKUP($C4210,装备数值,7,0)*($E4210-1))*VLOOKUP($D4210,系数!$K$2:$O$7,4,0))</f>
        <v>0</v>
      </c>
      <c r="J4210" s="17">
        <f>INT((VLOOKUP($C4210,装备数值,4,0)+VLOOKUP($C4210,装备数值,7,0)*($E4210-1))*VLOOKUP($D4210,系数!$K$2:$O$7,5,0))</f>
        <v>0</v>
      </c>
      <c r="K4210" s="17">
        <f>INT(VLOOKUP(E4210,强化金币,2,1)*VLOOKUP(INDEX(装备!F:F,MATCH(属性!A4210,装备!A:A,0)),系数!$K$12:$M$15,3,0))</f>
        <v>600</v>
      </c>
      <c r="L4210" s="17"/>
      <c r="M4210" s="17"/>
      <c r="N4210" s="17"/>
      <c r="O4210" s="17">
        <f>IF(E4210=1,"",VLOOKUP(E4210,系数!$S$2:$AB$12,MATCH(属性!C4210,评级,0),1))</f>
        <v>10</v>
      </c>
    </row>
    <row r="4211" spans="1:15" ht="17.25" thickBot="1" x14ac:dyDescent="0.4">
      <c r="A4211" s="17">
        <f t="shared" si="130"/>
        <v>7100036</v>
      </c>
      <c r="B4211" s="17" t="s">
        <v>99</v>
      </c>
      <c r="C4211" s="15">
        <f>INDEX(装备!G:G,MATCH(属性!A4211,装备!A:A,0))</f>
        <v>16</v>
      </c>
      <c r="D4211" s="15" t="str">
        <f>INDEX(装备!E:E,MATCH(属性!A4211,装备!A:A,0))</f>
        <v>ring</v>
      </c>
      <c r="E4211" s="14">
        <v>9</v>
      </c>
      <c r="F4211" s="17">
        <f>INT((VLOOKUP($C4211,装备数值,2,0)+VLOOKUP($C4211,装备数值,5,0)*($E4211-1))*VLOOKUP($D4211,系数!$K$2:$O$7,2,0))</f>
        <v>0</v>
      </c>
      <c r="G4211" s="17">
        <f>INT((VLOOKUP($C4211,装备数值,3,0)+VLOOKUP($C4211,装备数值,6,0)*($E4211-1))*VLOOKUP($D4211,系数!$K$2:$O$7,3,0))</f>
        <v>248</v>
      </c>
      <c r="H4211" s="17">
        <f t="shared" si="131"/>
        <v>248</v>
      </c>
      <c r="I4211" s="17">
        <f>INT((VLOOKUP($C4211,装备数值,4,0)+VLOOKUP($C4211,装备数值,7,0)*($E4211-1))*VLOOKUP($D4211,系数!$K$2:$O$7,4,0))</f>
        <v>0</v>
      </c>
      <c r="J4211" s="17">
        <f>INT((VLOOKUP($C4211,装备数值,4,0)+VLOOKUP($C4211,装备数值,7,0)*($E4211-1))*VLOOKUP($D4211,系数!$K$2:$O$7,5,0))</f>
        <v>0</v>
      </c>
      <c r="K4211" s="17">
        <f>INT(VLOOKUP(E4211,强化金币,2,1)*VLOOKUP(INDEX(装备!F:F,MATCH(属性!A4211,装备!A:A,0)),系数!$K$12:$M$15,3,0))</f>
        <v>700</v>
      </c>
      <c r="L4211" s="17"/>
      <c r="M4211" s="17"/>
      <c r="N4211" s="17"/>
      <c r="O4211" s="17">
        <f>IF(E4211=1,"",VLOOKUP(E4211,系数!$S$2:$AB$12,MATCH(属性!C4211,评级,0),1))</f>
        <v>10</v>
      </c>
    </row>
    <row r="4212" spans="1:15" ht="17.25" thickBot="1" x14ac:dyDescent="0.4">
      <c r="A4212" s="17">
        <f t="shared" si="130"/>
        <v>7100036</v>
      </c>
      <c r="B4212" s="17" t="s">
        <v>99</v>
      </c>
      <c r="C4212" s="15">
        <f>INDEX(装备!G:G,MATCH(属性!A4212,装备!A:A,0))</f>
        <v>16</v>
      </c>
      <c r="D4212" s="15" t="str">
        <f>INDEX(装备!E:E,MATCH(属性!A4212,装备!A:A,0))</f>
        <v>ring</v>
      </c>
      <c r="E4212" s="14">
        <v>10</v>
      </c>
      <c r="F4212" s="17">
        <f>INT((VLOOKUP($C4212,装备数值,2,0)+VLOOKUP($C4212,装备数值,5,0)*($E4212-1))*VLOOKUP($D4212,系数!$K$2:$O$7,2,0))</f>
        <v>0</v>
      </c>
      <c r="G4212" s="17">
        <f>INT((VLOOKUP($C4212,装备数值,3,0)+VLOOKUP($C4212,装备数值,6,0)*($E4212-1))*VLOOKUP($D4212,系数!$K$2:$O$7,3,0))</f>
        <v>254</v>
      </c>
      <c r="H4212" s="17">
        <f t="shared" si="131"/>
        <v>254</v>
      </c>
      <c r="I4212" s="17">
        <f>INT((VLOOKUP($C4212,装备数值,4,0)+VLOOKUP($C4212,装备数值,7,0)*($E4212-1))*VLOOKUP($D4212,系数!$K$2:$O$7,4,0))</f>
        <v>0</v>
      </c>
      <c r="J4212" s="17">
        <f>INT((VLOOKUP($C4212,装备数值,4,0)+VLOOKUP($C4212,装备数值,7,0)*($E4212-1))*VLOOKUP($D4212,系数!$K$2:$O$7,5,0))</f>
        <v>0</v>
      </c>
      <c r="K4212" s="17">
        <f>INT(VLOOKUP(E4212,强化金币,2,1)*VLOOKUP(INDEX(装备!F:F,MATCH(属性!A4212,装备!A:A,0)),系数!$K$12:$M$15,3,0))</f>
        <v>800</v>
      </c>
      <c r="L4212" s="17"/>
      <c r="M4212" s="17"/>
      <c r="N4212" s="17"/>
      <c r="O4212" s="17">
        <f>IF(E4212=1,"",VLOOKUP(E4212,系数!$S$2:$AB$12,MATCH(属性!C4212,评级,0),1))</f>
        <v>20</v>
      </c>
    </row>
    <row r="4213" spans="1:15" ht="17.25" thickBot="1" x14ac:dyDescent="0.4">
      <c r="A4213" s="17">
        <f t="shared" si="130"/>
        <v>7100036</v>
      </c>
      <c r="B4213" s="17" t="s">
        <v>99</v>
      </c>
      <c r="C4213" s="15">
        <f>INDEX(装备!G:G,MATCH(属性!A4213,装备!A:A,0))</f>
        <v>16</v>
      </c>
      <c r="D4213" s="15" t="str">
        <f>INDEX(装备!E:E,MATCH(属性!A4213,装备!A:A,0))</f>
        <v>ring</v>
      </c>
      <c r="E4213" s="14">
        <v>11</v>
      </c>
      <c r="F4213" s="17">
        <f>INT((VLOOKUP($C4213,装备数值,2,0)+VLOOKUP($C4213,装备数值,5,0)*($E4213-1))*VLOOKUP($D4213,系数!$K$2:$O$7,2,0))</f>
        <v>0</v>
      </c>
      <c r="G4213" s="17">
        <f>INT((VLOOKUP($C4213,装备数值,3,0)+VLOOKUP($C4213,装备数值,6,0)*($E4213-1))*VLOOKUP($D4213,系数!$K$2:$O$7,3,0))</f>
        <v>260</v>
      </c>
      <c r="H4213" s="17">
        <f t="shared" si="131"/>
        <v>260</v>
      </c>
      <c r="I4213" s="17">
        <f>INT((VLOOKUP($C4213,装备数值,4,0)+VLOOKUP($C4213,装备数值,7,0)*($E4213-1))*VLOOKUP($D4213,系数!$K$2:$O$7,4,0))</f>
        <v>0</v>
      </c>
      <c r="J4213" s="17">
        <f>INT((VLOOKUP($C4213,装备数值,4,0)+VLOOKUP($C4213,装备数值,7,0)*($E4213-1))*VLOOKUP($D4213,系数!$K$2:$O$7,5,0))</f>
        <v>0</v>
      </c>
      <c r="K4213" s="17">
        <f>INT(VLOOKUP(E4213,强化金币,2,1)*VLOOKUP(INDEX(装备!F:F,MATCH(属性!A4213,装备!A:A,0)),系数!$K$12:$M$15,3,0))</f>
        <v>900</v>
      </c>
      <c r="L4213" s="17"/>
      <c r="M4213" s="17"/>
      <c r="N4213" s="17"/>
      <c r="O4213" s="17">
        <f>IF(E4213=1,"",VLOOKUP(E4213,系数!$S$2:$AB$12,MATCH(属性!C4213,评级,0),1))</f>
        <v>20</v>
      </c>
    </row>
    <row r="4214" spans="1:15" ht="17.25" thickBot="1" x14ac:dyDescent="0.4">
      <c r="A4214" s="17">
        <f t="shared" si="130"/>
        <v>7100036</v>
      </c>
      <c r="B4214" s="17" t="s">
        <v>99</v>
      </c>
      <c r="C4214" s="15">
        <f>INDEX(装备!G:G,MATCH(属性!A4214,装备!A:A,0))</f>
        <v>16</v>
      </c>
      <c r="D4214" s="15" t="str">
        <f>INDEX(装备!E:E,MATCH(属性!A4214,装备!A:A,0))</f>
        <v>ring</v>
      </c>
      <c r="E4214" s="14">
        <v>12</v>
      </c>
      <c r="F4214" s="17">
        <f>INT((VLOOKUP($C4214,装备数值,2,0)+VLOOKUP($C4214,装备数值,5,0)*($E4214-1))*VLOOKUP($D4214,系数!$K$2:$O$7,2,0))</f>
        <v>0</v>
      </c>
      <c r="G4214" s="17">
        <f>INT((VLOOKUP($C4214,装备数值,3,0)+VLOOKUP($C4214,装备数值,6,0)*($E4214-1))*VLOOKUP($D4214,系数!$K$2:$O$7,3,0))</f>
        <v>266</v>
      </c>
      <c r="H4214" s="17">
        <f t="shared" si="131"/>
        <v>266</v>
      </c>
      <c r="I4214" s="17">
        <f>INT((VLOOKUP($C4214,装备数值,4,0)+VLOOKUP($C4214,装备数值,7,0)*($E4214-1))*VLOOKUP($D4214,系数!$K$2:$O$7,4,0))</f>
        <v>0</v>
      </c>
      <c r="J4214" s="17">
        <f>INT((VLOOKUP($C4214,装备数值,4,0)+VLOOKUP($C4214,装备数值,7,0)*($E4214-1))*VLOOKUP($D4214,系数!$K$2:$O$7,5,0))</f>
        <v>0</v>
      </c>
      <c r="K4214" s="17">
        <f>INT(VLOOKUP(E4214,强化金币,2,1)*VLOOKUP(INDEX(装备!F:F,MATCH(属性!A4214,装备!A:A,0)),系数!$K$12:$M$15,3,0))</f>
        <v>1000</v>
      </c>
      <c r="L4214" s="17"/>
      <c r="M4214" s="17"/>
      <c r="N4214" s="17"/>
      <c r="O4214" s="17">
        <f>IF(E4214=1,"",VLOOKUP(E4214,系数!$S$2:$AB$12,MATCH(属性!C4214,评级,0),1))</f>
        <v>20</v>
      </c>
    </row>
    <row r="4215" spans="1:15" ht="17.25" thickBot="1" x14ac:dyDescent="0.4">
      <c r="A4215" s="17">
        <f t="shared" si="130"/>
        <v>7100036</v>
      </c>
      <c r="B4215" s="17" t="s">
        <v>99</v>
      </c>
      <c r="C4215" s="15">
        <f>INDEX(装备!G:G,MATCH(属性!A4215,装备!A:A,0))</f>
        <v>16</v>
      </c>
      <c r="D4215" s="15" t="str">
        <f>INDEX(装备!E:E,MATCH(属性!A4215,装备!A:A,0))</f>
        <v>ring</v>
      </c>
      <c r="E4215" s="14">
        <v>13</v>
      </c>
      <c r="F4215" s="17">
        <f>INT((VLOOKUP($C4215,装备数值,2,0)+VLOOKUP($C4215,装备数值,5,0)*($E4215-1))*VLOOKUP($D4215,系数!$K$2:$O$7,2,0))</f>
        <v>0</v>
      </c>
      <c r="G4215" s="17">
        <f>INT((VLOOKUP($C4215,装备数值,3,0)+VLOOKUP($C4215,装备数值,6,0)*($E4215-1))*VLOOKUP($D4215,系数!$K$2:$O$7,3,0))</f>
        <v>272</v>
      </c>
      <c r="H4215" s="17">
        <f t="shared" si="131"/>
        <v>272</v>
      </c>
      <c r="I4215" s="17">
        <f>INT((VLOOKUP($C4215,装备数值,4,0)+VLOOKUP($C4215,装备数值,7,0)*($E4215-1))*VLOOKUP($D4215,系数!$K$2:$O$7,4,0))</f>
        <v>0</v>
      </c>
      <c r="J4215" s="17">
        <f>INT((VLOOKUP($C4215,装备数值,4,0)+VLOOKUP($C4215,装备数值,7,0)*($E4215-1))*VLOOKUP($D4215,系数!$K$2:$O$7,5,0))</f>
        <v>0</v>
      </c>
      <c r="K4215" s="17">
        <f>INT(VLOOKUP(E4215,强化金币,2,1)*VLOOKUP(INDEX(装备!F:F,MATCH(属性!A4215,装备!A:A,0)),系数!$K$12:$M$15,3,0))</f>
        <v>1200</v>
      </c>
      <c r="L4215" s="17"/>
      <c r="M4215" s="17"/>
      <c r="N4215" s="17"/>
      <c r="O4215" s="17">
        <f>IF(E4215=1,"",VLOOKUP(E4215,系数!$S$2:$AB$12,MATCH(属性!C4215,评级,0),1))</f>
        <v>20</v>
      </c>
    </row>
    <row r="4216" spans="1:15" ht="17.25" thickBot="1" x14ac:dyDescent="0.4">
      <c r="A4216" s="17">
        <f t="shared" si="130"/>
        <v>7100036</v>
      </c>
      <c r="B4216" s="17" t="s">
        <v>99</v>
      </c>
      <c r="C4216" s="15">
        <f>INDEX(装备!G:G,MATCH(属性!A4216,装备!A:A,0))</f>
        <v>16</v>
      </c>
      <c r="D4216" s="15" t="str">
        <f>INDEX(装备!E:E,MATCH(属性!A4216,装备!A:A,0))</f>
        <v>ring</v>
      </c>
      <c r="E4216" s="14">
        <v>14</v>
      </c>
      <c r="F4216" s="17">
        <f>INT((VLOOKUP($C4216,装备数值,2,0)+VLOOKUP($C4216,装备数值,5,0)*($E4216-1))*VLOOKUP($D4216,系数!$K$2:$O$7,2,0))</f>
        <v>0</v>
      </c>
      <c r="G4216" s="17">
        <f>INT((VLOOKUP($C4216,装备数值,3,0)+VLOOKUP($C4216,装备数值,6,0)*($E4216-1))*VLOOKUP($D4216,系数!$K$2:$O$7,3,0))</f>
        <v>278</v>
      </c>
      <c r="H4216" s="17">
        <f t="shared" si="131"/>
        <v>278</v>
      </c>
      <c r="I4216" s="17">
        <f>INT((VLOOKUP($C4216,装备数值,4,0)+VLOOKUP($C4216,装备数值,7,0)*($E4216-1))*VLOOKUP($D4216,系数!$K$2:$O$7,4,0))</f>
        <v>0</v>
      </c>
      <c r="J4216" s="17">
        <f>INT((VLOOKUP($C4216,装备数值,4,0)+VLOOKUP($C4216,装备数值,7,0)*($E4216-1))*VLOOKUP($D4216,系数!$K$2:$O$7,5,0))</f>
        <v>0</v>
      </c>
      <c r="K4216" s="17">
        <f>INT(VLOOKUP(E4216,强化金币,2,1)*VLOOKUP(INDEX(装备!F:F,MATCH(属性!A4216,装备!A:A,0)),系数!$K$12:$M$15,3,0))</f>
        <v>1400</v>
      </c>
      <c r="L4216" s="17"/>
      <c r="M4216" s="17"/>
      <c r="N4216" s="17"/>
      <c r="O4216" s="17">
        <f>IF(E4216=1,"",VLOOKUP(E4216,系数!$S$2:$AB$12,MATCH(属性!C4216,评级,0),1))</f>
        <v>20</v>
      </c>
    </row>
    <row r="4217" spans="1:15" ht="17.25" thickBot="1" x14ac:dyDescent="0.4">
      <c r="A4217" s="17">
        <f t="shared" si="130"/>
        <v>7100036</v>
      </c>
      <c r="B4217" s="17" t="s">
        <v>99</v>
      </c>
      <c r="C4217" s="15">
        <f>INDEX(装备!G:G,MATCH(属性!A4217,装备!A:A,0))</f>
        <v>16</v>
      </c>
      <c r="D4217" s="15" t="str">
        <f>INDEX(装备!E:E,MATCH(属性!A4217,装备!A:A,0))</f>
        <v>ring</v>
      </c>
      <c r="E4217" s="14">
        <v>15</v>
      </c>
      <c r="F4217" s="17">
        <f>INT((VLOOKUP($C4217,装备数值,2,0)+VLOOKUP($C4217,装备数值,5,0)*($E4217-1))*VLOOKUP($D4217,系数!$K$2:$O$7,2,0))</f>
        <v>0</v>
      </c>
      <c r="G4217" s="17">
        <f>INT((VLOOKUP($C4217,装备数值,3,0)+VLOOKUP($C4217,装备数值,6,0)*($E4217-1))*VLOOKUP($D4217,系数!$K$2:$O$7,3,0))</f>
        <v>284</v>
      </c>
      <c r="H4217" s="17">
        <f t="shared" si="131"/>
        <v>284</v>
      </c>
      <c r="I4217" s="17">
        <f>INT((VLOOKUP($C4217,装备数值,4,0)+VLOOKUP($C4217,装备数值,7,0)*($E4217-1))*VLOOKUP($D4217,系数!$K$2:$O$7,4,0))</f>
        <v>0</v>
      </c>
      <c r="J4217" s="17">
        <f>INT((VLOOKUP($C4217,装备数值,4,0)+VLOOKUP($C4217,装备数值,7,0)*($E4217-1))*VLOOKUP($D4217,系数!$K$2:$O$7,5,0))</f>
        <v>0</v>
      </c>
      <c r="K4217" s="17">
        <f>INT(VLOOKUP(E4217,强化金币,2,1)*VLOOKUP(INDEX(装备!F:F,MATCH(属性!A4217,装备!A:A,0)),系数!$K$12:$M$15,3,0))</f>
        <v>1600</v>
      </c>
      <c r="L4217" s="17"/>
      <c r="M4217" s="17"/>
      <c r="N4217" s="17"/>
      <c r="O4217" s="17">
        <f>IF(E4217=1,"",VLOOKUP(E4217,系数!$S$2:$AB$12,MATCH(属性!C4217,评级,0),1))</f>
        <v>20</v>
      </c>
    </row>
    <row r="4218" spans="1:15" ht="17.25" thickBot="1" x14ac:dyDescent="0.4">
      <c r="A4218" s="17">
        <f t="shared" si="130"/>
        <v>7100036</v>
      </c>
      <c r="B4218" s="17" t="s">
        <v>99</v>
      </c>
      <c r="C4218" s="15">
        <f>INDEX(装备!G:G,MATCH(属性!A4218,装备!A:A,0))</f>
        <v>16</v>
      </c>
      <c r="D4218" s="15" t="str">
        <f>INDEX(装备!E:E,MATCH(属性!A4218,装备!A:A,0))</f>
        <v>ring</v>
      </c>
      <c r="E4218" s="14">
        <v>16</v>
      </c>
      <c r="F4218" s="17">
        <f>INT((VLOOKUP($C4218,装备数值,2,0)+VLOOKUP($C4218,装备数值,5,0)*($E4218-1))*VLOOKUP($D4218,系数!$K$2:$O$7,2,0))</f>
        <v>0</v>
      </c>
      <c r="G4218" s="17">
        <f>INT((VLOOKUP($C4218,装备数值,3,0)+VLOOKUP($C4218,装备数值,6,0)*($E4218-1))*VLOOKUP($D4218,系数!$K$2:$O$7,3,0))</f>
        <v>290</v>
      </c>
      <c r="H4218" s="17">
        <f t="shared" si="131"/>
        <v>290</v>
      </c>
      <c r="I4218" s="17">
        <f>INT((VLOOKUP($C4218,装备数值,4,0)+VLOOKUP($C4218,装备数值,7,0)*($E4218-1))*VLOOKUP($D4218,系数!$K$2:$O$7,4,0))</f>
        <v>0</v>
      </c>
      <c r="J4218" s="17">
        <f>INT((VLOOKUP($C4218,装备数值,4,0)+VLOOKUP($C4218,装备数值,7,0)*($E4218-1))*VLOOKUP($D4218,系数!$K$2:$O$7,5,0))</f>
        <v>0</v>
      </c>
      <c r="K4218" s="17">
        <f>INT(VLOOKUP(E4218,强化金币,2,1)*VLOOKUP(INDEX(装备!F:F,MATCH(属性!A4218,装备!A:A,0)),系数!$K$12:$M$15,3,0))</f>
        <v>1800</v>
      </c>
      <c r="L4218" s="17"/>
      <c r="M4218" s="17"/>
      <c r="N4218" s="17"/>
      <c r="O4218" s="17">
        <f>IF(E4218=1,"",VLOOKUP(E4218,系数!$S$2:$AB$12,MATCH(属性!C4218,评级,0),1))</f>
        <v>20</v>
      </c>
    </row>
    <row r="4219" spans="1:15" ht="17.25" thickBot="1" x14ac:dyDescent="0.4">
      <c r="A4219" s="17">
        <f t="shared" si="130"/>
        <v>7100036</v>
      </c>
      <c r="B4219" s="17" t="s">
        <v>99</v>
      </c>
      <c r="C4219" s="15">
        <f>INDEX(装备!G:G,MATCH(属性!A4219,装备!A:A,0))</f>
        <v>16</v>
      </c>
      <c r="D4219" s="15" t="str">
        <f>INDEX(装备!E:E,MATCH(属性!A4219,装备!A:A,0))</f>
        <v>ring</v>
      </c>
      <c r="E4219" s="14">
        <v>17</v>
      </c>
      <c r="F4219" s="17">
        <f>INT((VLOOKUP($C4219,装备数值,2,0)+VLOOKUP($C4219,装备数值,5,0)*($E4219-1))*VLOOKUP($D4219,系数!$K$2:$O$7,2,0))</f>
        <v>0</v>
      </c>
      <c r="G4219" s="17">
        <f>INT((VLOOKUP($C4219,装备数值,3,0)+VLOOKUP($C4219,装备数值,6,0)*($E4219-1))*VLOOKUP($D4219,系数!$K$2:$O$7,3,0))</f>
        <v>296</v>
      </c>
      <c r="H4219" s="17">
        <f t="shared" si="131"/>
        <v>296</v>
      </c>
      <c r="I4219" s="17">
        <f>INT((VLOOKUP($C4219,装备数值,4,0)+VLOOKUP($C4219,装备数值,7,0)*($E4219-1))*VLOOKUP($D4219,系数!$K$2:$O$7,4,0))</f>
        <v>0</v>
      </c>
      <c r="J4219" s="17">
        <f>INT((VLOOKUP($C4219,装备数值,4,0)+VLOOKUP($C4219,装备数值,7,0)*($E4219-1))*VLOOKUP($D4219,系数!$K$2:$O$7,5,0))</f>
        <v>0</v>
      </c>
      <c r="K4219" s="17">
        <f>INT(VLOOKUP(E4219,强化金币,2,1)*VLOOKUP(INDEX(装备!F:F,MATCH(属性!A4219,装备!A:A,0)),系数!$K$12:$M$15,3,0))</f>
        <v>2000</v>
      </c>
      <c r="L4219" s="17"/>
      <c r="M4219" s="17"/>
      <c r="N4219" s="17"/>
      <c r="O4219" s="17">
        <f>IF(E4219=1,"",VLOOKUP(E4219,系数!$S$2:$AB$12,MATCH(属性!C4219,评级,0),1))</f>
        <v>20</v>
      </c>
    </row>
    <row r="4220" spans="1:15" ht="17.25" thickBot="1" x14ac:dyDescent="0.4">
      <c r="A4220" s="17">
        <f t="shared" ref="A4220:A4283" si="132">A4100+1</f>
        <v>7100036</v>
      </c>
      <c r="B4220" s="17" t="s">
        <v>99</v>
      </c>
      <c r="C4220" s="15">
        <f>INDEX(装备!G:G,MATCH(属性!A4220,装备!A:A,0))</f>
        <v>16</v>
      </c>
      <c r="D4220" s="15" t="str">
        <f>INDEX(装备!E:E,MATCH(属性!A4220,装备!A:A,0))</f>
        <v>ring</v>
      </c>
      <c r="E4220" s="14">
        <v>18</v>
      </c>
      <c r="F4220" s="17">
        <f>INT((VLOOKUP($C4220,装备数值,2,0)+VLOOKUP($C4220,装备数值,5,0)*($E4220-1))*VLOOKUP($D4220,系数!$K$2:$O$7,2,0))</f>
        <v>0</v>
      </c>
      <c r="G4220" s="17">
        <f>INT((VLOOKUP($C4220,装备数值,3,0)+VLOOKUP($C4220,装备数值,6,0)*($E4220-1))*VLOOKUP($D4220,系数!$K$2:$O$7,3,0))</f>
        <v>302</v>
      </c>
      <c r="H4220" s="17">
        <f t="shared" si="131"/>
        <v>302</v>
      </c>
      <c r="I4220" s="17">
        <f>INT((VLOOKUP($C4220,装备数值,4,0)+VLOOKUP($C4220,装备数值,7,0)*($E4220-1))*VLOOKUP($D4220,系数!$K$2:$O$7,4,0))</f>
        <v>0</v>
      </c>
      <c r="J4220" s="17">
        <f>INT((VLOOKUP($C4220,装备数值,4,0)+VLOOKUP($C4220,装备数值,7,0)*($E4220-1))*VLOOKUP($D4220,系数!$K$2:$O$7,5,0))</f>
        <v>0</v>
      </c>
      <c r="K4220" s="17">
        <f>INT(VLOOKUP(E4220,强化金币,2,1)*VLOOKUP(INDEX(装备!F:F,MATCH(属性!A4220,装备!A:A,0)),系数!$K$12:$M$15,3,0))</f>
        <v>2200</v>
      </c>
      <c r="L4220" s="17"/>
      <c r="M4220" s="17"/>
      <c r="N4220" s="17"/>
      <c r="O4220" s="17">
        <f>IF(E4220=1,"",VLOOKUP(E4220,系数!$S$2:$AB$12,MATCH(属性!C4220,评级,0),1))</f>
        <v>20</v>
      </c>
    </row>
    <row r="4221" spans="1:15" ht="17.25" thickBot="1" x14ac:dyDescent="0.4">
      <c r="A4221" s="17">
        <f t="shared" si="132"/>
        <v>7100036</v>
      </c>
      <c r="B4221" s="17" t="s">
        <v>99</v>
      </c>
      <c r="C4221" s="15">
        <f>INDEX(装备!G:G,MATCH(属性!A4221,装备!A:A,0))</f>
        <v>16</v>
      </c>
      <c r="D4221" s="15" t="str">
        <f>INDEX(装备!E:E,MATCH(属性!A4221,装备!A:A,0))</f>
        <v>ring</v>
      </c>
      <c r="E4221" s="14">
        <v>19</v>
      </c>
      <c r="F4221" s="17">
        <f>INT((VLOOKUP($C4221,装备数值,2,0)+VLOOKUP($C4221,装备数值,5,0)*($E4221-1))*VLOOKUP($D4221,系数!$K$2:$O$7,2,0))</f>
        <v>0</v>
      </c>
      <c r="G4221" s="17">
        <f>INT((VLOOKUP($C4221,装备数值,3,0)+VLOOKUP($C4221,装备数值,6,0)*($E4221-1))*VLOOKUP($D4221,系数!$K$2:$O$7,3,0))</f>
        <v>308</v>
      </c>
      <c r="H4221" s="17">
        <f t="shared" si="131"/>
        <v>308</v>
      </c>
      <c r="I4221" s="17">
        <f>INT((VLOOKUP($C4221,装备数值,4,0)+VLOOKUP($C4221,装备数值,7,0)*($E4221-1))*VLOOKUP($D4221,系数!$K$2:$O$7,4,0))</f>
        <v>0</v>
      </c>
      <c r="J4221" s="17">
        <f>INT((VLOOKUP($C4221,装备数值,4,0)+VLOOKUP($C4221,装备数值,7,0)*($E4221-1))*VLOOKUP($D4221,系数!$K$2:$O$7,5,0))</f>
        <v>0</v>
      </c>
      <c r="K4221" s="17">
        <f>INT(VLOOKUP(E4221,强化金币,2,1)*VLOOKUP(INDEX(装备!F:F,MATCH(属性!A4221,装备!A:A,0)),系数!$K$12:$M$15,3,0))</f>
        <v>2400</v>
      </c>
      <c r="L4221" s="17"/>
      <c r="M4221" s="17"/>
      <c r="N4221" s="17"/>
      <c r="O4221" s="17">
        <f>IF(E4221=1,"",VLOOKUP(E4221,系数!$S$2:$AB$12,MATCH(属性!C4221,评级,0),1))</f>
        <v>20</v>
      </c>
    </row>
    <row r="4222" spans="1:15" ht="17.25" thickBot="1" x14ac:dyDescent="0.4">
      <c r="A4222" s="17">
        <f t="shared" si="132"/>
        <v>7100036</v>
      </c>
      <c r="B4222" s="17" t="s">
        <v>99</v>
      </c>
      <c r="C4222" s="15">
        <f>INDEX(装备!G:G,MATCH(属性!A4222,装备!A:A,0))</f>
        <v>16</v>
      </c>
      <c r="D4222" s="15" t="str">
        <f>INDEX(装备!E:E,MATCH(属性!A4222,装备!A:A,0))</f>
        <v>ring</v>
      </c>
      <c r="E4222" s="14">
        <v>20</v>
      </c>
      <c r="F4222" s="17">
        <f>INT((VLOOKUP($C4222,装备数值,2,0)+VLOOKUP($C4222,装备数值,5,0)*($E4222-1))*VLOOKUP($D4222,系数!$K$2:$O$7,2,0))</f>
        <v>0</v>
      </c>
      <c r="G4222" s="17">
        <f>INT((VLOOKUP($C4222,装备数值,3,0)+VLOOKUP($C4222,装备数值,6,0)*($E4222-1))*VLOOKUP($D4222,系数!$K$2:$O$7,3,0))</f>
        <v>314</v>
      </c>
      <c r="H4222" s="17">
        <f t="shared" si="131"/>
        <v>314</v>
      </c>
      <c r="I4222" s="17">
        <f>INT((VLOOKUP($C4222,装备数值,4,0)+VLOOKUP($C4222,装备数值,7,0)*($E4222-1))*VLOOKUP($D4222,系数!$K$2:$O$7,4,0))</f>
        <v>0</v>
      </c>
      <c r="J4222" s="17">
        <f>INT((VLOOKUP($C4222,装备数值,4,0)+VLOOKUP($C4222,装备数值,7,0)*($E4222-1))*VLOOKUP($D4222,系数!$K$2:$O$7,5,0))</f>
        <v>0</v>
      </c>
      <c r="K4222" s="17">
        <f>INT(VLOOKUP(E4222,强化金币,2,1)*VLOOKUP(INDEX(装备!F:F,MATCH(属性!A4222,装备!A:A,0)),系数!$K$12:$M$15,3,0))</f>
        <v>2600</v>
      </c>
      <c r="L4222" s="17"/>
      <c r="M4222" s="17"/>
      <c r="N4222" s="17"/>
      <c r="O4222" s="17">
        <f>IF(E4222=1,"",VLOOKUP(E4222,系数!$S$2:$AB$12,MATCH(属性!C4222,评级,0),1))</f>
        <v>30</v>
      </c>
    </row>
    <row r="4223" spans="1:15" ht="17.25" thickBot="1" x14ac:dyDescent="0.4">
      <c r="A4223" s="17">
        <f t="shared" si="132"/>
        <v>7100036</v>
      </c>
      <c r="B4223" s="17" t="s">
        <v>99</v>
      </c>
      <c r="C4223" s="15">
        <f>INDEX(装备!G:G,MATCH(属性!A4223,装备!A:A,0))</f>
        <v>16</v>
      </c>
      <c r="D4223" s="15" t="str">
        <f>INDEX(装备!E:E,MATCH(属性!A4223,装备!A:A,0))</f>
        <v>ring</v>
      </c>
      <c r="E4223" s="14">
        <v>21</v>
      </c>
      <c r="F4223" s="17">
        <f>INT((VLOOKUP($C4223,装备数值,2,0)+VLOOKUP($C4223,装备数值,5,0)*($E4223-1))*VLOOKUP($D4223,系数!$K$2:$O$7,2,0))</f>
        <v>0</v>
      </c>
      <c r="G4223" s="17">
        <f>INT((VLOOKUP($C4223,装备数值,3,0)+VLOOKUP($C4223,装备数值,6,0)*($E4223-1))*VLOOKUP($D4223,系数!$K$2:$O$7,3,0))</f>
        <v>320</v>
      </c>
      <c r="H4223" s="17">
        <f t="shared" si="131"/>
        <v>320</v>
      </c>
      <c r="I4223" s="17">
        <f>INT((VLOOKUP($C4223,装备数值,4,0)+VLOOKUP($C4223,装备数值,7,0)*($E4223-1))*VLOOKUP($D4223,系数!$K$2:$O$7,4,0))</f>
        <v>0</v>
      </c>
      <c r="J4223" s="17">
        <f>INT((VLOOKUP($C4223,装备数值,4,0)+VLOOKUP($C4223,装备数值,7,0)*($E4223-1))*VLOOKUP($D4223,系数!$K$2:$O$7,5,0))</f>
        <v>0</v>
      </c>
      <c r="K4223" s="17">
        <f>INT(VLOOKUP(E4223,强化金币,2,1)*VLOOKUP(INDEX(装备!F:F,MATCH(属性!A4223,装备!A:A,0)),系数!$K$12:$M$15,3,0))</f>
        <v>2800</v>
      </c>
      <c r="L4223" s="17"/>
      <c r="M4223" s="17"/>
      <c r="N4223" s="17"/>
      <c r="O4223" s="17">
        <f>IF(E4223=1,"",VLOOKUP(E4223,系数!$S$2:$AB$12,MATCH(属性!C4223,评级,0),1))</f>
        <v>30</v>
      </c>
    </row>
    <row r="4224" spans="1:15" ht="17.25" thickBot="1" x14ac:dyDescent="0.4">
      <c r="A4224" s="17">
        <f t="shared" si="132"/>
        <v>7100036</v>
      </c>
      <c r="B4224" s="17" t="s">
        <v>99</v>
      </c>
      <c r="C4224" s="15">
        <f>INDEX(装备!G:G,MATCH(属性!A4224,装备!A:A,0))</f>
        <v>16</v>
      </c>
      <c r="D4224" s="15" t="str">
        <f>INDEX(装备!E:E,MATCH(属性!A4224,装备!A:A,0))</f>
        <v>ring</v>
      </c>
      <c r="E4224" s="14">
        <v>22</v>
      </c>
      <c r="F4224" s="17">
        <f>INT((VLOOKUP($C4224,装备数值,2,0)+VLOOKUP($C4224,装备数值,5,0)*($E4224-1))*VLOOKUP($D4224,系数!$K$2:$O$7,2,0))</f>
        <v>0</v>
      </c>
      <c r="G4224" s="17">
        <f>INT((VLOOKUP($C4224,装备数值,3,0)+VLOOKUP($C4224,装备数值,6,0)*($E4224-1))*VLOOKUP($D4224,系数!$K$2:$O$7,3,0))</f>
        <v>326</v>
      </c>
      <c r="H4224" s="17">
        <f t="shared" si="131"/>
        <v>326</v>
      </c>
      <c r="I4224" s="17">
        <f>INT((VLOOKUP($C4224,装备数值,4,0)+VLOOKUP($C4224,装备数值,7,0)*($E4224-1))*VLOOKUP($D4224,系数!$K$2:$O$7,4,0))</f>
        <v>0</v>
      </c>
      <c r="J4224" s="17">
        <f>INT((VLOOKUP($C4224,装备数值,4,0)+VLOOKUP($C4224,装备数值,7,0)*($E4224-1))*VLOOKUP($D4224,系数!$K$2:$O$7,5,0))</f>
        <v>0</v>
      </c>
      <c r="K4224" s="17">
        <f>INT(VLOOKUP(E4224,强化金币,2,1)*VLOOKUP(INDEX(装备!F:F,MATCH(属性!A4224,装备!A:A,0)),系数!$K$12:$M$15,3,0))</f>
        <v>3000</v>
      </c>
      <c r="L4224" s="17"/>
      <c r="M4224" s="17"/>
      <c r="N4224" s="17"/>
      <c r="O4224" s="17">
        <f>IF(E4224=1,"",VLOOKUP(E4224,系数!$S$2:$AB$12,MATCH(属性!C4224,评级,0),1))</f>
        <v>30</v>
      </c>
    </row>
    <row r="4225" spans="1:15" ht="17.25" thickBot="1" x14ac:dyDescent="0.4">
      <c r="A4225" s="17">
        <f t="shared" si="132"/>
        <v>7100036</v>
      </c>
      <c r="B4225" s="17" t="s">
        <v>99</v>
      </c>
      <c r="C4225" s="15">
        <f>INDEX(装备!G:G,MATCH(属性!A4225,装备!A:A,0))</f>
        <v>16</v>
      </c>
      <c r="D4225" s="15" t="str">
        <f>INDEX(装备!E:E,MATCH(属性!A4225,装备!A:A,0))</f>
        <v>ring</v>
      </c>
      <c r="E4225" s="14">
        <v>23</v>
      </c>
      <c r="F4225" s="17">
        <f>INT((VLOOKUP($C4225,装备数值,2,0)+VLOOKUP($C4225,装备数值,5,0)*($E4225-1))*VLOOKUP($D4225,系数!$K$2:$O$7,2,0))</f>
        <v>0</v>
      </c>
      <c r="G4225" s="17">
        <f>INT((VLOOKUP($C4225,装备数值,3,0)+VLOOKUP($C4225,装备数值,6,0)*($E4225-1))*VLOOKUP($D4225,系数!$K$2:$O$7,3,0))</f>
        <v>332</v>
      </c>
      <c r="H4225" s="17">
        <f t="shared" si="131"/>
        <v>332</v>
      </c>
      <c r="I4225" s="17">
        <f>INT((VLOOKUP($C4225,装备数值,4,0)+VLOOKUP($C4225,装备数值,7,0)*($E4225-1))*VLOOKUP($D4225,系数!$K$2:$O$7,4,0))</f>
        <v>0</v>
      </c>
      <c r="J4225" s="17">
        <f>INT((VLOOKUP($C4225,装备数值,4,0)+VLOOKUP($C4225,装备数值,7,0)*($E4225-1))*VLOOKUP($D4225,系数!$K$2:$O$7,5,0))</f>
        <v>0</v>
      </c>
      <c r="K4225" s="17">
        <f>INT(VLOOKUP(E4225,强化金币,2,1)*VLOOKUP(INDEX(装备!F:F,MATCH(属性!A4225,装备!A:A,0)),系数!$K$12:$M$15,3,0))</f>
        <v>3200</v>
      </c>
      <c r="L4225" s="17"/>
      <c r="M4225" s="17"/>
      <c r="N4225" s="17"/>
      <c r="O4225" s="17">
        <f>IF(E4225=1,"",VLOOKUP(E4225,系数!$S$2:$AB$12,MATCH(属性!C4225,评级,0),1))</f>
        <v>30</v>
      </c>
    </row>
    <row r="4226" spans="1:15" ht="17.25" thickBot="1" x14ac:dyDescent="0.4">
      <c r="A4226" s="17">
        <f t="shared" si="132"/>
        <v>7100036</v>
      </c>
      <c r="B4226" s="17" t="s">
        <v>99</v>
      </c>
      <c r="C4226" s="15">
        <f>INDEX(装备!G:G,MATCH(属性!A4226,装备!A:A,0))</f>
        <v>16</v>
      </c>
      <c r="D4226" s="15" t="str">
        <f>INDEX(装备!E:E,MATCH(属性!A4226,装备!A:A,0))</f>
        <v>ring</v>
      </c>
      <c r="E4226" s="14">
        <v>24</v>
      </c>
      <c r="F4226" s="17">
        <f>INT((VLOOKUP($C4226,装备数值,2,0)+VLOOKUP($C4226,装备数值,5,0)*($E4226-1))*VLOOKUP($D4226,系数!$K$2:$O$7,2,0))</f>
        <v>0</v>
      </c>
      <c r="G4226" s="17">
        <f>INT((VLOOKUP($C4226,装备数值,3,0)+VLOOKUP($C4226,装备数值,6,0)*($E4226-1))*VLOOKUP($D4226,系数!$K$2:$O$7,3,0))</f>
        <v>338</v>
      </c>
      <c r="H4226" s="17">
        <f t="shared" si="131"/>
        <v>338</v>
      </c>
      <c r="I4226" s="17">
        <f>INT((VLOOKUP($C4226,装备数值,4,0)+VLOOKUP($C4226,装备数值,7,0)*($E4226-1))*VLOOKUP($D4226,系数!$K$2:$O$7,4,0))</f>
        <v>0</v>
      </c>
      <c r="J4226" s="17">
        <f>INT((VLOOKUP($C4226,装备数值,4,0)+VLOOKUP($C4226,装备数值,7,0)*($E4226-1))*VLOOKUP($D4226,系数!$K$2:$O$7,5,0))</f>
        <v>0</v>
      </c>
      <c r="K4226" s="17">
        <f>INT(VLOOKUP(E4226,强化金币,2,1)*VLOOKUP(INDEX(装备!F:F,MATCH(属性!A4226,装备!A:A,0)),系数!$K$12:$M$15,3,0))</f>
        <v>3400</v>
      </c>
      <c r="L4226" s="17"/>
      <c r="M4226" s="17"/>
      <c r="N4226" s="17"/>
      <c r="O4226" s="17">
        <f>IF(E4226=1,"",VLOOKUP(E4226,系数!$S$2:$AB$12,MATCH(属性!C4226,评级,0),1))</f>
        <v>30</v>
      </c>
    </row>
    <row r="4227" spans="1:15" ht="17.25" thickBot="1" x14ac:dyDescent="0.4">
      <c r="A4227" s="17">
        <f t="shared" si="132"/>
        <v>7100036</v>
      </c>
      <c r="B4227" s="17" t="s">
        <v>99</v>
      </c>
      <c r="C4227" s="15">
        <f>INDEX(装备!G:G,MATCH(属性!A4227,装备!A:A,0))</f>
        <v>16</v>
      </c>
      <c r="D4227" s="15" t="str">
        <f>INDEX(装备!E:E,MATCH(属性!A4227,装备!A:A,0))</f>
        <v>ring</v>
      </c>
      <c r="E4227" s="14">
        <v>25</v>
      </c>
      <c r="F4227" s="17">
        <f>INT((VLOOKUP($C4227,装备数值,2,0)+VLOOKUP($C4227,装备数值,5,0)*($E4227-1))*VLOOKUP($D4227,系数!$K$2:$O$7,2,0))</f>
        <v>0</v>
      </c>
      <c r="G4227" s="17">
        <f>INT((VLOOKUP($C4227,装备数值,3,0)+VLOOKUP($C4227,装备数值,6,0)*($E4227-1))*VLOOKUP($D4227,系数!$K$2:$O$7,3,0))</f>
        <v>344</v>
      </c>
      <c r="H4227" s="17">
        <f t="shared" si="131"/>
        <v>344</v>
      </c>
      <c r="I4227" s="17">
        <f>INT((VLOOKUP($C4227,装备数值,4,0)+VLOOKUP($C4227,装备数值,7,0)*($E4227-1))*VLOOKUP($D4227,系数!$K$2:$O$7,4,0))</f>
        <v>0</v>
      </c>
      <c r="J4227" s="17">
        <f>INT((VLOOKUP($C4227,装备数值,4,0)+VLOOKUP($C4227,装备数值,7,0)*($E4227-1))*VLOOKUP($D4227,系数!$K$2:$O$7,5,0))</f>
        <v>0</v>
      </c>
      <c r="K4227" s="17">
        <f>INT(VLOOKUP(E4227,强化金币,2,1)*VLOOKUP(INDEX(装备!F:F,MATCH(属性!A4227,装备!A:A,0)),系数!$K$12:$M$15,3,0))</f>
        <v>3600</v>
      </c>
      <c r="L4227" s="17"/>
      <c r="M4227" s="17"/>
      <c r="N4227" s="17"/>
      <c r="O4227" s="17">
        <f>IF(E4227=1,"",VLOOKUP(E4227,系数!$S$2:$AB$12,MATCH(属性!C4227,评级,0),1))</f>
        <v>30</v>
      </c>
    </row>
    <row r="4228" spans="1:15" ht="17.25" thickBot="1" x14ac:dyDescent="0.4">
      <c r="A4228" s="17">
        <f t="shared" si="132"/>
        <v>7100036</v>
      </c>
      <c r="B4228" s="17" t="s">
        <v>99</v>
      </c>
      <c r="C4228" s="15">
        <f>INDEX(装备!G:G,MATCH(属性!A4228,装备!A:A,0))</f>
        <v>16</v>
      </c>
      <c r="D4228" s="15" t="str">
        <f>INDEX(装备!E:E,MATCH(属性!A4228,装备!A:A,0))</f>
        <v>ring</v>
      </c>
      <c r="E4228" s="14">
        <v>26</v>
      </c>
      <c r="F4228" s="17">
        <f>INT((VLOOKUP($C4228,装备数值,2,0)+VLOOKUP($C4228,装备数值,5,0)*($E4228-1))*VLOOKUP($D4228,系数!$K$2:$O$7,2,0))</f>
        <v>0</v>
      </c>
      <c r="G4228" s="17">
        <f>INT((VLOOKUP($C4228,装备数值,3,0)+VLOOKUP($C4228,装备数值,6,0)*($E4228-1))*VLOOKUP($D4228,系数!$K$2:$O$7,3,0))</f>
        <v>350</v>
      </c>
      <c r="H4228" s="17">
        <f t="shared" ref="H4228:H4291" si="133">G4228</f>
        <v>350</v>
      </c>
      <c r="I4228" s="17">
        <f>INT((VLOOKUP($C4228,装备数值,4,0)+VLOOKUP($C4228,装备数值,7,0)*($E4228-1))*VLOOKUP($D4228,系数!$K$2:$O$7,4,0))</f>
        <v>0</v>
      </c>
      <c r="J4228" s="17">
        <f>INT((VLOOKUP($C4228,装备数值,4,0)+VLOOKUP($C4228,装备数值,7,0)*($E4228-1))*VLOOKUP($D4228,系数!$K$2:$O$7,5,0))</f>
        <v>0</v>
      </c>
      <c r="K4228" s="17">
        <f>INT(VLOOKUP(E4228,强化金币,2,1)*VLOOKUP(INDEX(装备!F:F,MATCH(属性!A4228,装备!A:A,0)),系数!$K$12:$M$15,3,0))</f>
        <v>3800</v>
      </c>
      <c r="L4228" s="17"/>
      <c r="M4228" s="17"/>
      <c r="N4228" s="17"/>
      <c r="O4228" s="17">
        <f>IF(E4228=1,"",VLOOKUP(E4228,系数!$S$2:$AB$12,MATCH(属性!C4228,评级,0),1))</f>
        <v>30</v>
      </c>
    </row>
    <row r="4229" spans="1:15" ht="17.25" thickBot="1" x14ac:dyDescent="0.4">
      <c r="A4229" s="17">
        <f t="shared" si="132"/>
        <v>7100036</v>
      </c>
      <c r="B4229" s="17" t="s">
        <v>99</v>
      </c>
      <c r="C4229" s="15">
        <f>INDEX(装备!G:G,MATCH(属性!A4229,装备!A:A,0))</f>
        <v>16</v>
      </c>
      <c r="D4229" s="15" t="str">
        <f>INDEX(装备!E:E,MATCH(属性!A4229,装备!A:A,0))</f>
        <v>ring</v>
      </c>
      <c r="E4229" s="14">
        <v>27</v>
      </c>
      <c r="F4229" s="17">
        <f>INT((VLOOKUP($C4229,装备数值,2,0)+VLOOKUP($C4229,装备数值,5,0)*($E4229-1))*VLOOKUP($D4229,系数!$K$2:$O$7,2,0))</f>
        <v>0</v>
      </c>
      <c r="G4229" s="17">
        <f>INT((VLOOKUP($C4229,装备数值,3,0)+VLOOKUP($C4229,装备数值,6,0)*($E4229-1))*VLOOKUP($D4229,系数!$K$2:$O$7,3,0))</f>
        <v>356</v>
      </c>
      <c r="H4229" s="17">
        <f t="shared" si="133"/>
        <v>356</v>
      </c>
      <c r="I4229" s="17">
        <f>INT((VLOOKUP($C4229,装备数值,4,0)+VLOOKUP($C4229,装备数值,7,0)*($E4229-1))*VLOOKUP($D4229,系数!$K$2:$O$7,4,0))</f>
        <v>0</v>
      </c>
      <c r="J4229" s="17">
        <f>INT((VLOOKUP($C4229,装备数值,4,0)+VLOOKUP($C4229,装备数值,7,0)*($E4229-1))*VLOOKUP($D4229,系数!$K$2:$O$7,5,0))</f>
        <v>0</v>
      </c>
      <c r="K4229" s="17">
        <f>INT(VLOOKUP(E4229,强化金币,2,1)*VLOOKUP(INDEX(装备!F:F,MATCH(属性!A4229,装备!A:A,0)),系数!$K$12:$M$15,3,0))</f>
        <v>4000</v>
      </c>
      <c r="L4229" s="17"/>
      <c r="M4229" s="17"/>
      <c r="N4229" s="17"/>
      <c r="O4229" s="17">
        <f>IF(E4229=1,"",VLOOKUP(E4229,系数!$S$2:$AB$12,MATCH(属性!C4229,评级,0),1))</f>
        <v>30</v>
      </c>
    </row>
    <row r="4230" spans="1:15" ht="17.25" thickBot="1" x14ac:dyDescent="0.4">
      <c r="A4230" s="17">
        <f t="shared" si="132"/>
        <v>7100036</v>
      </c>
      <c r="B4230" s="17" t="s">
        <v>99</v>
      </c>
      <c r="C4230" s="15">
        <f>INDEX(装备!G:G,MATCH(属性!A4230,装备!A:A,0))</f>
        <v>16</v>
      </c>
      <c r="D4230" s="15" t="str">
        <f>INDEX(装备!E:E,MATCH(属性!A4230,装备!A:A,0))</f>
        <v>ring</v>
      </c>
      <c r="E4230" s="14">
        <v>28</v>
      </c>
      <c r="F4230" s="17">
        <f>INT((VLOOKUP($C4230,装备数值,2,0)+VLOOKUP($C4230,装备数值,5,0)*($E4230-1))*VLOOKUP($D4230,系数!$K$2:$O$7,2,0))</f>
        <v>0</v>
      </c>
      <c r="G4230" s="17">
        <f>INT((VLOOKUP($C4230,装备数值,3,0)+VLOOKUP($C4230,装备数值,6,0)*($E4230-1))*VLOOKUP($D4230,系数!$K$2:$O$7,3,0))</f>
        <v>362</v>
      </c>
      <c r="H4230" s="17">
        <f t="shared" si="133"/>
        <v>362</v>
      </c>
      <c r="I4230" s="17">
        <f>INT((VLOOKUP($C4230,装备数值,4,0)+VLOOKUP($C4230,装备数值,7,0)*($E4230-1))*VLOOKUP($D4230,系数!$K$2:$O$7,4,0))</f>
        <v>0</v>
      </c>
      <c r="J4230" s="17">
        <f>INT((VLOOKUP($C4230,装备数值,4,0)+VLOOKUP($C4230,装备数值,7,0)*($E4230-1))*VLOOKUP($D4230,系数!$K$2:$O$7,5,0))</f>
        <v>0</v>
      </c>
      <c r="K4230" s="17">
        <f>INT(VLOOKUP(E4230,强化金币,2,1)*VLOOKUP(INDEX(装备!F:F,MATCH(属性!A4230,装备!A:A,0)),系数!$K$12:$M$15,3,0))</f>
        <v>4200</v>
      </c>
      <c r="L4230" s="17"/>
      <c r="M4230" s="17"/>
      <c r="N4230" s="17"/>
      <c r="O4230" s="17">
        <f>IF(E4230=1,"",VLOOKUP(E4230,系数!$S$2:$AB$12,MATCH(属性!C4230,评级,0),1))</f>
        <v>30</v>
      </c>
    </row>
    <row r="4231" spans="1:15" ht="17.25" thickBot="1" x14ac:dyDescent="0.4">
      <c r="A4231" s="17">
        <f t="shared" si="132"/>
        <v>7100036</v>
      </c>
      <c r="B4231" s="17" t="s">
        <v>99</v>
      </c>
      <c r="C4231" s="15">
        <f>INDEX(装备!G:G,MATCH(属性!A4231,装备!A:A,0))</f>
        <v>16</v>
      </c>
      <c r="D4231" s="15" t="str">
        <f>INDEX(装备!E:E,MATCH(属性!A4231,装备!A:A,0))</f>
        <v>ring</v>
      </c>
      <c r="E4231" s="14">
        <v>29</v>
      </c>
      <c r="F4231" s="17">
        <f>INT((VLOOKUP($C4231,装备数值,2,0)+VLOOKUP($C4231,装备数值,5,0)*($E4231-1))*VLOOKUP($D4231,系数!$K$2:$O$7,2,0))</f>
        <v>0</v>
      </c>
      <c r="G4231" s="17">
        <f>INT((VLOOKUP($C4231,装备数值,3,0)+VLOOKUP($C4231,装备数值,6,0)*($E4231-1))*VLOOKUP($D4231,系数!$K$2:$O$7,3,0))</f>
        <v>368</v>
      </c>
      <c r="H4231" s="17">
        <f t="shared" si="133"/>
        <v>368</v>
      </c>
      <c r="I4231" s="17">
        <f>INT((VLOOKUP($C4231,装备数值,4,0)+VLOOKUP($C4231,装备数值,7,0)*($E4231-1))*VLOOKUP($D4231,系数!$K$2:$O$7,4,0))</f>
        <v>0</v>
      </c>
      <c r="J4231" s="17">
        <f>INT((VLOOKUP($C4231,装备数值,4,0)+VLOOKUP($C4231,装备数值,7,0)*($E4231-1))*VLOOKUP($D4231,系数!$K$2:$O$7,5,0))</f>
        <v>0</v>
      </c>
      <c r="K4231" s="17">
        <f>INT(VLOOKUP(E4231,强化金币,2,1)*VLOOKUP(INDEX(装备!F:F,MATCH(属性!A4231,装备!A:A,0)),系数!$K$12:$M$15,3,0))</f>
        <v>4500</v>
      </c>
      <c r="L4231" s="17"/>
      <c r="M4231" s="17"/>
      <c r="N4231" s="17"/>
      <c r="O4231" s="17">
        <f>IF(E4231=1,"",VLOOKUP(E4231,系数!$S$2:$AB$12,MATCH(属性!C4231,评级,0),1))</f>
        <v>30</v>
      </c>
    </row>
    <row r="4232" spans="1:15" ht="17.25" thickBot="1" x14ac:dyDescent="0.4">
      <c r="A4232" s="17">
        <f t="shared" si="132"/>
        <v>7100036</v>
      </c>
      <c r="B4232" s="17" t="s">
        <v>99</v>
      </c>
      <c r="C4232" s="15">
        <f>INDEX(装备!G:G,MATCH(属性!A4232,装备!A:A,0))</f>
        <v>16</v>
      </c>
      <c r="D4232" s="15" t="str">
        <f>INDEX(装备!E:E,MATCH(属性!A4232,装备!A:A,0))</f>
        <v>ring</v>
      </c>
      <c r="E4232" s="14">
        <v>30</v>
      </c>
      <c r="F4232" s="17">
        <f>INT((VLOOKUP($C4232,装备数值,2,0)+VLOOKUP($C4232,装备数值,5,0)*($E4232-1))*VLOOKUP($D4232,系数!$K$2:$O$7,2,0))</f>
        <v>0</v>
      </c>
      <c r="G4232" s="17">
        <f>INT((VLOOKUP($C4232,装备数值,3,0)+VLOOKUP($C4232,装备数值,6,0)*($E4232-1))*VLOOKUP($D4232,系数!$K$2:$O$7,3,0))</f>
        <v>374</v>
      </c>
      <c r="H4232" s="17">
        <f t="shared" si="133"/>
        <v>374</v>
      </c>
      <c r="I4232" s="17">
        <f>INT((VLOOKUP($C4232,装备数值,4,0)+VLOOKUP($C4232,装备数值,7,0)*($E4232-1))*VLOOKUP($D4232,系数!$K$2:$O$7,4,0))</f>
        <v>0</v>
      </c>
      <c r="J4232" s="17">
        <f>INT((VLOOKUP($C4232,装备数值,4,0)+VLOOKUP($C4232,装备数值,7,0)*($E4232-1))*VLOOKUP($D4232,系数!$K$2:$O$7,5,0))</f>
        <v>0</v>
      </c>
      <c r="K4232" s="17">
        <f>INT(VLOOKUP(E4232,强化金币,2,1)*VLOOKUP(INDEX(装备!F:F,MATCH(属性!A4232,装备!A:A,0)),系数!$K$12:$M$15,3,0))</f>
        <v>5000</v>
      </c>
      <c r="L4232" s="17"/>
      <c r="M4232" s="17"/>
      <c r="N4232" s="17"/>
      <c r="O4232" s="17">
        <f>IF(E4232=1,"",VLOOKUP(E4232,系数!$S$2:$AB$12,MATCH(属性!C4232,评级,0),1))</f>
        <v>40</v>
      </c>
    </row>
    <row r="4233" spans="1:15" ht="17.25" thickBot="1" x14ac:dyDescent="0.4">
      <c r="A4233" s="17">
        <f t="shared" si="132"/>
        <v>7100036</v>
      </c>
      <c r="B4233" s="17" t="s">
        <v>99</v>
      </c>
      <c r="C4233" s="15">
        <f>INDEX(装备!G:G,MATCH(属性!A4233,装备!A:A,0))</f>
        <v>16</v>
      </c>
      <c r="D4233" s="15" t="str">
        <f>INDEX(装备!E:E,MATCH(属性!A4233,装备!A:A,0))</f>
        <v>ring</v>
      </c>
      <c r="E4233" s="14">
        <v>31</v>
      </c>
      <c r="F4233" s="17">
        <f>INT((VLOOKUP($C4233,装备数值,2,0)+VLOOKUP($C4233,装备数值,5,0)*($E4233-1))*VLOOKUP($D4233,系数!$K$2:$O$7,2,0))</f>
        <v>0</v>
      </c>
      <c r="G4233" s="17">
        <f>INT((VLOOKUP($C4233,装备数值,3,0)+VLOOKUP($C4233,装备数值,6,0)*($E4233-1))*VLOOKUP($D4233,系数!$K$2:$O$7,3,0))</f>
        <v>380</v>
      </c>
      <c r="H4233" s="17">
        <f t="shared" si="133"/>
        <v>380</v>
      </c>
      <c r="I4233" s="17">
        <f>INT((VLOOKUP($C4233,装备数值,4,0)+VLOOKUP($C4233,装备数值,7,0)*($E4233-1))*VLOOKUP($D4233,系数!$K$2:$O$7,4,0))</f>
        <v>0</v>
      </c>
      <c r="J4233" s="17">
        <f>INT((VLOOKUP($C4233,装备数值,4,0)+VLOOKUP($C4233,装备数值,7,0)*($E4233-1))*VLOOKUP($D4233,系数!$K$2:$O$7,5,0))</f>
        <v>0</v>
      </c>
      <c r="K4233" s="17">
        <f>INT(VLOOKUP(E4233,强化金币,2,1)*VLOOKUP(INDEX(装备!F:F,MATCH(属性!A4233,装备!A:A,0)),系数!$K$12:$M$15,3,0))</f>
        <v>5500</v>
      </c>
      <c r="L4233" s="17"/>
      <c r="M4233" s="17"/>
      <c r="N4233" s="17"/>
      <c r="O4233" s="17">
        <f>IF(E4233=1,"",VLOOKUP(E4233,系数!$S$2:$AB$12,MATCH(属性!C4233,评级,0),1))</f>
        <v>40</v>
      </c>
    </row>
    <row r="4234" spans="1:15" ht="17.25" thickBot="1" x14ac:dyDescent="0.4">
      <c r="A4234" s="17">
        <f t="shared" si="132"/>
        <v>7100036</v>
      </c>
      <c r="B4234" s="17" t="s">
        <v>99</v>
      </c>
      <c r="C4234" s="15">
        <f>INDEX(装备!G:G,MATCH(属性!A4234,装备!A:A,0))</f>
        <v>16</v>
      </c>
      <c r="D4234" s="15" t="str">
        <f>INDEX(装备!E:E,MATCH(属性!A4234,装备!A:A,0))</f>
        <v>ring</v>
      </c>
      <c r="E4234" s="14">
        <v>32</v>
      </c>
      <c r="F4234" s="17">
        <f>INT((VLOOKUP($C4234,装备数值,2,0)+VLOOKUP($C4234,装备数值,5,0)*($E4234-1))*VLOOKUP($D4234,系数!$K$2:$O$7,2,0))</f>
        <v>0</v>
      </c>
      <c r="G4234" s="17">
        <f>INT((VLOOKUP($C4234,装备数值,3,0)+VLOOKUP($C4234,装备数值,6,0)*($E4234-1))*VLOOKUP($D4234,系数!$K$2:$O$7,3,0))</f>
        <v>386</v>
      </c>
      <c r="H4234" s="17">
        <f t="shared" si="133"/>
        <v>386</v>
      </c>
      <c r="I4234" s="17">
        <f>INT((VLOOKUP($C4234,装备数值,4,0)+VLOOKUP($C4234,装备数值,7,0)*($E4234-1))*VLOOKUP($D4234,系数!$K$2:$O$7,4,0))</f>
        <v>0</v>
      </c>
      <c r="J4234" s="17">
        <f>INT((VLOOKUP($C4234,装备数值,4,0)+VLOOKUP($C4234,装备数值,7,0)*($E4234-1))*VLOOKUP($D4234,系数!$K$2:$O$7,5,0))</f>
        <v>0</v>
      </c>
      <c r="K4234" s="17">
        <f>INT(VLOOKUP(E4234,强化金币,2,1)*VLOOKUP(INDEX(装备!F:F,MATCH(属性!A4234,装备!A:A,0)),系数!$K$12:$M$15,3,0))</f>
        <v>6000</v>
      </c>
      <c r="L4234" s="17"/>
      <c r="M4234" s="17"/>
      <c r="N4234" s="17"/>
      <c r="O4234" s="17">
        <f>IF(E4234=1,"",VLOOKUP(E4234,系数!$S$2:$AB$12,MATCH(属性!C4234,评级,0),1))</f>
        <v>40</v>
      </c>
    </row>
    <row r="4235" spans="1:15" ht="17.25" thickBot="1" x14ac:dyDescent="0.4">
      <c r="A4235" s="17">
        <f t="shared" si="132"/>
        <v>7100036</v>
      </c>
      <c r="B4235" s="17" t="s">
        <v>99</v>
      </c>
      <c r="C4235" s="15">
        <f>INDEX(装备!G:G,MATCH(属性!A4235,装备!A:A,0))</f>
        <v>16</v>
      </c>
      <c r="D4235" s="15" t="str">
        <f>INDEX(装备!E:E,MATCH(属性!A4235,装备!A:A,0))</f>
        <v>ring</v>
      </c>
      <c r="E4235" s="14">
        <v>33</v>
      </c>
      <c r="F4235" s="17">
        <f>INT((VLOOKUP($C4235,装备数值,2,0)+VLOOKUP($C4235,装备数值,5,0)*($E4235-1))*VLOOKUP($D4235,系数!$K$2:$O$7,2,0))</f>
        <v>0</v>
      </c>
      <c r="G4235" s="17">
        <f>INT((VLOOKUP($C4235,装备数值,3,0)+VLOOKUP($C4235,装备数值,6,0)*($E4235-1))*VLOOKUP($D4235,系数!$K$2:$O$7,3,0))</f>
        <v>392</v>
      </c>
      <c r="H4235" s="17">
        <f t="shared" si="133"/>
        <v>392</v>
      </c>
      <c r="I4235" s="17">
        <f>INT((VLOOKUP($C4235,装备数值,4,0)+VLOOKUP($C4235,装备数值,7,0)*($E4235-1))*VLOOKUP($D4235,系数!$K$2:$O$7,4,0))</f>
        <v>0</v>
      </c>
      <c r="J4235" s="17">
        <f>INT((VLOOKUP($C4235,装备数值,4,0)+VLOOKUP($C4235,装备数值,7,0)*($E4235-1))*VLOOKUP($D4235,系数!$K$2:$O$7,5,0))</f>
        <v>0</v>
      </c>
      <c r="K4235" s="17">
        <f>INT(VLOOKUP(E4235,强化金币,2,1)*VLOOKUP(INDEX(装备!F:F,MATCH(属性!A4235,装备!A:A,0)),系数!$K$12:$M$15,3,0))</f>
        <v>6500</v>
      </c>
      <c r="L4235" s="17"/>
      <c r="M4235" s="17"/>
      <c r="N4235" s="17"/>
      <c r="O4235" s="17">
        <f>IF(E4235=1,"",VLOOKUP(E4235,系数!$S$2:$AB$12,MATCH(属性!C4235,评级,0),1))</f>
        <v>40</v>
      </c>
    </row>
    <row r="4236" spans="1:15" ht="17.25" thickBot="1" x14ac:dyDescent="0.4">
      <c r="A4236" s="17">
        <f t="shared" si="132"/>
        <v>7100036</v>
      </c>
      <c r="B4236" s="17" t="s">
        <v>99</v>
      </c>
      <c r="C4236" s="15">
        <f>INDEX(装备!G:G,MATCH(属性!A4236,装备!A:A,0))</f>
        <v>16</v>
      </c>
      <c r="D4236" s="15" t="str">
        <f>INDEX(装备!E:E,MATCH(属性!A4236,装备!A:A,0))</f>
        <v>ring</v>
      </c>
      <c r="E4236" s="14">
        <v>34</v>
      </c>
      <c r="F4236" s="17">
        <f>INT((VLOOKUP($C4236,装备数值,2,0)+VLOOKUP($C4236,装备数值,5,0)*($E4236-1))*VLOOKUP($D4236,系数!$K$2:$O$7,2,0))</f>
        <v>0</v>
      </c>
      <c r="G4236" s="17">
        <f>INT((VLOOKUP($C4236,装备数值,3,0)+VLOOKUP($C4236,装备数值,6,0)*($E4236-1))*VLOOKUP($D4236,系数!$K$2:$O$7,3,0))</f>
        <v>398</v>
      </c>
      <c r="H4236" s="17">
        <f t="shared" si="133"/>
        <v>398</v>
      </c>
      <c r="I4236" s="17">
        <f>INT((VLOOKUP($C4236,装备数值,4,0)+VLOOKUP($C4236,装备数值,7,0)*($E4236-1))*VLOOKUP($D4236,系数!$K$2:$O$7,4,0))</f>
        <v>0</v>
      </c>
      <c r="J4236" s="17">
        <f>INT((VLOOKUP($C4236,装备数值,4,0)+VLOOKUP($C4236,装备数值,7,0)*($E4236-1))*VLOOKUP($D4236,系数!$K$2:$O$7,5,0))</f>
        <v>0</v>
      </c>
      <c r="K4236" s="17">
        <f>INT(VLOOKUP(E4236,强化金币,2,1)*VLOOKUP(INDEX(装备!F:F,MATCH(属性!A4236,装备!A:A,0)),系数!$K$12:$M$15,3,0))</f>
        <v>7000</v>
      </c>
      <c r="L4236" s="17"/>
      <c r="M4236" s="17"/>
      <c r="N4236" s="17"/>
      <c r="O4236" s="17">
        <f>IF(E4236=1,"",VLOOKUP(E4236,系数!$S$2:$AB$12,MATCH(属性!C4236,评级,0),1))</f>
        <v>40</v>
      </c>
    </row>
    <row r="4237" spans="1:15" ht="17.25" thickBot="1" x14ac:dyDescent="0.4">
      <c r="A4237" s="17">
        <f t="shared" si="132"/>
        <v>7100036</v>
      </c>
      <c r="B4237" s="17" t="s">
        <v>99</v>
      </c>
      <c r="C4237" s="15">
        <f>INDEX(装备!G:G,MATCH(属性!A4237,装备!A:A,0))</f>
        <v>16</v>
      </c>
      <c r="D4237" s="15" t="str">
        <f>INDEX(装备!E:E,MATCH(属性!A4237,装备!A:A,0))</f>
        <v>ring</v>
      </c>
      <c r="E4237" s="14">
        <v>35</v>
      </c>
      <c r="F4237" s="17">
        <f>INT((VLOOKUP($C4237,装备数值,2,0)+VLOOKUP($C4237,装备数值,5,0)*($E4237-1))*VLOOKUP($D4237,系数!$K$2:$O$7,2,0))</f>
        <v>0</v>
      </c>
      <c r="G4237" s="17">
        <f>INT((VLOOKUP($C4237,装备数值,3,0)+VLOOKUP($C4237,装备数值,6,0)*($E4237-1))*VLOOKUP($D4237,系数!$K$2:$O$7,3,0))</f>
        <v>404</v>
      </c>
      <c r="H4237" s="17">
        <f t="shared" si="133"/>
        <v>404</v>
      </c>
      <c r="I4237" s="17">
        <f>INT((VLOOKUP($C4237,装备数值,4,0)+VLOOKUP($C4237,装备数值,7,0)*($E4237-1))*VLOOKUP($D4237,系数!$K$2:$O$7,4,0))</f>
        <v>0</v>
      </c>
      <c r="J4237" s="17">
        <f>INT((VLOOKUP($C4237,装备数值,4,0)+VLOOKUP($C4237,装备数值,7,0)*($E4237-1))*VLOOKUP($D4237,系数!$K$2:$O$7,5,0))</f>
        <v>0</v>
      </c>
      <c r="K4237" s="17">
        <f>INT(VLOOKUP(E4237,强化金币,2,1)*VLOOKUP(INDEX(装备!F:F,MATCH(属性!A4237,装备!A:A,0)),系数!$K$12:$M$15,3,0))</f>
        <v>7500</v>
      </c>
      <c r="L4237" s="17"/>
      <c r="M4237" s="17"/>
      <c r="N4237" s="17"/>
      <c r="O4237" s="17">
        <f>IF(E4237=1,"",VLOOKUP(E4237,系数!$S$2:$AB$12,MATCH(属性!C4237,评级,0),1))</f>
        <v>40</v>
      </c>
    </row>
    <row r="4238" spans="1:15" ht="17.25" thickBot="1" x14ac:dyDescent="0.4">
      <c r="A4238" s="17">
        <f t="shared" si="132"/>
        <v>7100036</v>
      </c>
      <c r="B4238" s="17" t="s">
        <v>99</v>
      </c>
      <c r="C4238" s="15">
        <f>INDEX(装备!G:G,MATCH(属性!A4238,装备!A:A,0))</f>
        <v>16</v>
      </c>
      <c r="D4238" s="15" t="str">
        <f>INDEX(装备!E:E,MATCH(属性!A4238,装备!A:A,0))</f>
        <v>ring</v>
      </c>
      <c r="E4238" s="14">
        <v>36</v>
      </c>
      <c r="F4238" s="17">
        <f>INT((VLOOKUP($C4238,装备数值,2,0)+VLOOKUP($C4238,装备数值,5,0)*($E4238-1))*VLOOKUP($D4238,系数!$K$2:$O$7,2,0))</f>
        <v>0</v>
      </c>
      <c r="G4238" s="17">
        <f>INT((VLOOKUP($C4238,装备数值,3,0)+VLOOKUP($C4238,装备数值,6,0)*($E4238-1))*VLOOKUP($D4238,系数!$K$2:$O$7,3,0))</f>
        <v>410</v>
      </c>
      <c r="H4238" s="17">
        <f t="shared" si="133"/>
        <v>410</v>
      </c>
      <c r="I4238" s="17">
        <f>INT((VLOOKUP($C4238,装备数值,4,0)+VLOOKUP($C4238,装备数值,7,0)*($E4238-1))*VLOOKUP($D4238,系数!$K$2:$O$7,4,0))</f>
        <v>0</v>
      </c>
      <c r="J4238" s="17">
        <f>INT((VLOOKUP($C4238,装备数值,4,0)+VLOOKUP($C4238,装备数值,7,0)*($E4238-1))*VLOOKUP($D4238,系数!$K$2:$O$7,5,0))</f>
        <v>0</v>
      </c>
      <c r="K4238" s="17">
        <f>INT(VLOOKUP(E4238,强化金币,2,1)*VLOOKUP(INDEX(装备!F:F,MATCH(属性!A4238,装备!A:A,0)),系数!$K$12:$M$15,3,0))</f>
        <v>8000</v>
      </c>
      <c r="L4238" s="17"/>
      <c r="M4238" s="17"/>
      <c r="N4238" s="17"/>
      <c r="O4238" s="17">
        <f>IF(E4238=1,"",VLOOKUP(E4238,系数!$S$2:$AB$12,MATCH(属性!C4238,评级,0),1))</f>
        <v>40</v>
      </c>
    </row>
    <row r="4239" spans="1:15" ht="17.25" thickBot="1" x14ac:dyDescent="0.4">
      <c r="A4239" s="17">
        <f t="shared" si="132"/>
        <v>7100036</v>
      </c>
      <c r="B4239" s="17" t="s">
        <v>99</v>
      </c>
      <c r="C4239" s="15">
        <f>INDEX(装备!G:G,MATCH(属性!A4239,装备!A:A,0))</f>
        <v>16</v>
      </c>
      <c r="D4239" s="15" t="str">
        <f>INDEX(装备!E:E,MATCH(属性!A4239,装备!A:A,0))</f>
        <v>ring</v>
      </c>
      <c r="E4239" s="14">
        <v>37</v>
      </c>
      <c r="F4239" s="17">
        <f>INT((VLOOKUP($C4239,装备数值,2,0)+VLOOKUP($C4239,装备数值,5,0)*($E4239-1))*VLOOKUP($D4239,系数!$K$2:$O$7,2,0))</f>
        <v>0</v>
      </c>
      <c r="G4239" s="17">
        <f>INT((VLOOKUP($C4239,装备数值,3,0)+VLOOKUP($C4239,装备数值,6,0)*($E4239-1))*VLOOKUP($D4239,系数!$K$2:$O$7,3,0))</f>
        <v>416</v>
      </c>
      <c r="H4239" s="17">
        <f t="shared" si="133"/>
        <v>416</v>
      </c>
      <c r="I4239" s="17">
        <f>INT((VLOOKUP($C4239,装备数值,4,0)+VLOOKUP($C4239,装备数值,7,0)*($E4239-1))*VLOOKUP($D4239,系数!$K$2:$O$7,4,0))</f>
        <v>0</v>
      </c>
      <c r="J4239" s="17">
        <f>INT((VLOOKUP($C4239,装备数值,4,0)+VLOOKUP($C4239,装备数值,7,0)*($E4239-1))*VLOOKUP($D4239,系数!$K$2:$O$7,5,0))</f>
        <v>0</v>
      </c>
      <c r="K4239" s="17">
        <f>INT(VLOOKUP(E4239,强化金币,2,1)*VLOOKUP(INDEX(装备!F:F,MATCH(属性!A4239,装备!A:A,0)),系数!$K$12:$M$15,3,0))</f>
        <v>8500</v>
      </c>
      <c r="L4239" s="17"/>
      <c r="M4239" s="17"/>
      <c r="N4239" s="17"/>
      <c r="O4239" s="17">
        <f>IF(E4239=1,"",VLOOKUP(E4239,系数!$S$2:$AB$12,MATCH(属性!C4239,评级,0),1))</f>
        <v>40</v>
      </c>
    </row>
    <row r="4240" spans="1:15" ht="17.25" thickBot="1" x14ac:dyDescent="0.4">
      <c r="A4240" s="17">
        <f t="shared" si="132"/>
        <v>7100036</v>
      </c>
      <c r="B4240" s="17" t="s">
        <v>99</v>
      </c>
      <c r="C4240" s="15">
        <f>INDEX(装备!G:G,MATCH(属性!A4240,装备!A:A,0))</f>
        <v>16</v>
      </c>
      <c r="D4240" s="15" t="str">
        <f>INDEX(装备!E:E,MATCH(属性!A4240,装备!A:A,0))</f>
        <v>ring</v>
      </c>
      <c r="E4240" s="14">
        <v>38</v>
      </c>
      <c r="F4240" s="17">
        <f>INT((VLOOKUP($C4240,装备数值,2,0)+VLOOKUP($C4240,装备数值,5,0)*($E4240-1))*VLOOKUP($D4240,系数!$K$2:$O$7,2,0))</f>
        <v>0</v>
      </c>
      <c r="G4240" s="17">
        <f>INT((VLOOKUP($C4240,装备数值,3,0)+VLOOKUP($C4240,装备数值,6,0)*($E4240-1))*VLOOKUP($D4240,系数!$K$2:$O$7,3,0))</f>
        <v>422</v>
      </c>
      <c r="H4240" s="17">
        <f t="shared" si="133"/>
        <v>422</v>
      </c>
      <c r="I4240" s="17">
        <f>INT((VLOOKUP($C4240,装备数值,4,0)+VLOOKUP($C4240,装备数值,7,0)*($E4240-1))*VLOOKUP($D4240,系数!$K$2:$O$7,4,0))</f>
        <v>0</v>
      </c>
      <c r="J4240" s="17">
        <f>INT((VLOOKUP($C4240,装备数值,4,0)+VLOOKUP($C4240,装备数值,7,0)*($E4240-1))*VLOOKUP($D4240,系数!$K$2:$O$7,5,0))</f>
        <v>0</v>
      </c>
      <c r="K4240" s="17">
        <f>INT(VLOOKUP(E4240,强化金币,2,1)*VLOOKUP(INDEX(装备!F:F,MATCH(属性!A4240,装备!A:A,0)),系数!$K$12:$M$15,3,0))</f>
        <v>9000</v>
      </c>
      <c r="L4240" s="17"/>
      <c r="M4240" s="17"/>
      <c r="N4240" s="17"/>
      <c r="O4240" s="17">
        <f>IF(E4240=1,"",VLOOKUP(E4240,系数!$S$2:$AB$12,MATCH(属性!C4240,评级,0),1))</f>
        <v>40</v>
      </c>
    </row>
    <row r="4241" spans="1:15" ht="17.25" thickBot="1" x14ac:dyDescent="0.4">
      <c r="A4241" s="17">
        <f t="shared" si="132"/>
        <v>7100036</v>
      </c>
      <c r="B4241" s="17" t="s">
        <v>99</v>
      </c>
      <c r="C4241" s="15">
        <f>INDEX(装备!G:G,MATCH(属性!A4241,装备!A:A,0))</f>
        <v>16</v>
      </c>
      <c r="D4241" s="15" t="str">
        <f>INDEX(装备!E:E,MATCH(属性!A4241,装备!A:A,0))</f>
        <v>ring</v>
      </c>
      <c r="E4241" s="14">
        <v>39</v>
      </c>
      <c r="F4241" s="17">
        <f>INT((VLOOKUP($C4241,装备数值,2,0)+VLOOKUP($C4241,装备数值,5,0)*($E4241-1))*VLOOKUP($D4241,系数!$K$2:$O$7,2,0))</f>
        <v>0</v>
      </c>
      <c r="G4241" s="17">
        <f>INT((VLOOKUP($C4241,装备数值,3,0)+VLOOKUP($C4241,装备数值,6,0)*($E4241-1))*VLOOKUP($D4241,系数!$K$2:$O$7,3,0))</f>
        <v>428</v>
      </c>
      <c r="H4241" s="17">
        <f t="shared" si="133"/>
        <v>428</v>
      </c>
      <c r="I4241" s="17">
        <f>INT((VLOOKUP($C4241,装备数值,4,0)+VLOOKUP($C4241,装备数值,7,0)*($E4241-1))*VLOOKUP($D4241,系数!$K$2:$O$7,4,0))</f>
        <v>0</v>
      </c>
      <c r="J4241" s="17">
        <f>INT((VLOOKUP($C4241,装备数值,4,0)+VLOOKUP($C4241,装备数值,7,0)*($E4241-1))*VLOOKUP($D4241,系数!$K$2:$O$7,5,0))</f>
        <v>0</v>
      </c>
      <c r="K4241" s="17">
        <f>INT(VLOOKUP(E4241,强化金币,2,1)*VLOOKUP(INDEX(装备!F:F,MATCH(属性!A4241,装备!A:A,0)),系数!$K$12:$M$15,3,0))</f>
        <v>10000</v>
      </c>
      <c r="L4241" s="17"/>
      <c r="M4241" s="17"/>
      <c r="N4241" s="17"/>
      <c r="O4241" s="17">
        <f>IF(E4241=1,"",VLOOKUP(E4241,系数!$S$2:$AB$12,MATCH(属性!C4241,评级,0),1))</f>
        <v>40</v>
      </c>
    </row>
    <row r="4242" spans="1:15" ht="17.25" thickBot="1" x14ac:dyDescent="0.4">
      <c r="A4242" s="17">
        <f t="shared" si="132"/>
        <v>7100036</v>
      </c>
      <c r="B4242" s="17" t="s">
        <v>99</v>
      </c>
      <c r="C4242" s="15">
        <f>INDEX(装备!G:G,MATCH(属性!A4242,装备!A:A,0))</f>
        <v>16</v>
      </c>
      <c r="D4242" s="15" t="str">
        <f>INDEX(装备!E:E,MATCH(属性!A4242,装备!A:A,0))</f>
        <v>ring</v>
      </c>
      <c r="E4242" s="14">
        <v>40</v>
      </c>
      <c r="F4242" s="17">
        <f>INT((VLOOKUP($C4242,装备数值,2,0)+VLOOKUP($C4242,装备数值,5,0)*($E4242-1))*VLOOKUP($D4242,系数!$K$2:$O$7,2,0))</f>
        <v>0</v>
      </c>
      <c r="G4242" s="17">
        <f>INT((VLOOKUP($C4242,装备数值,3,0)+VLOOKUP($C4242,装备数值,6,0)*($E4242-1))*VLOOKUP($D4242,系数!$K$2:$O$7,3,0))</f>
        <v>434</v>
      </c>
      <c r="H4242" s="17">
        <f t="shared" si="133"/>
        <v>434</v>
      </c>
      <c r="I4242" s="17">
        <f>INT((VLOOKUP($C4242,装备数值,4,0)+VLOOKUP($C4242,装备数值,7,0)*($E4242-1))*VLOOKUP($D4242,系数!$K$2:$O$7,4,0))</f>
        <v>0</v>
      </c>
      <c r="J4242" s="17">
        <f>INT((VLOOKUP($C4242,装备数值,4,0)+VLOOKUP($C4242,装备数值,7,0)*($E4242-1))*VLOOKUP($D4242,系数!$K$2:$O$7,5,0))</f>
        <v>0</v>
      </c>
      <c r="K4242" s="17">
        <f>INT(VLOOKUP(E4242,强化金币,2,1)*VLOOKUP(INDEX(装备!F:F,MATCH(属性!A4242,装备!A:A,0)),系数!$K$12:$M$15,3,0))</f>
        <v>12000</v>
      </c>
      <c r="L4242" s="17"/>
      <c r="M4242" s="17"/>
      <c r="N4242" s="17"/>
      <c r="O4242" s="17">
        <f>IF(E4242=1,"",VLOOKUP(E4242,系数!$S$2:$AB$12,MATCH(属性!C4242,评级,0),1))</f>
        <v>50</v>
      </c>
    </row>
    <row r="4243" spans="1:15" ht="17.25" thickBot="1" x14ac:dyDescent="0.4">
      <c r="A4243" s="17">
        <f t="shared" si="132"/>
        <v>7100036</v>
      </c>
      <c r="B4243" s="17" t="s">
        <v>99</v>
      </c>
      <c r="C4243" s="15">
        <f>INDEX(装备!G:G,MATCH(属性!A4243,装备!A:A,0))</f>
        <v>16</v>
      </c>
      <c r="D4243" s="15" t="str">
        <f>INDEX(装备!E:E,MATCH(属性!A4243,装备!A:A,0))</f>
        <v>ring</v>
      </c>
      <c r="E4243" s="14">
        <v>41</v>
      </c>
      <c r="F4243" s="17">
        <f>INT((VLOOKUP($C4243,装备数值,2,0)+VLOOKUP($C4243,装备数值,5,0)*($E4243-1))*VLOOKUP($D4243,系数!$K$2:$O$7,2,0))</f>
        <v>0</v>
      </c>
      <c r="G4243" s="17">
        <f>INT((VLOOKUP($C4243,装备数值,3,0)+VLOOKUP($C4243,装备数值,6,0)*($E4243-1))*VLOOKUP($D4243,系数!$K$2:$O$7,3,0))</f>
        <v>440</v>
      </c>
      <c r="H4243" s="17">
        <f t="shared" si="133"/>
        <v>440</v>
      </c>
      <c r="I4243" s="17">
        <f>INT((VLOOKUP($C4243,装备数值,4,0)+VLOOKUP($C4243,装备数值,7,0)*($E4243-1))*VLOOKUP($D4243,系数!$K$2:$O$7,4,0))</f>
        <v>0</v>
      </c>
      <c r="J4243" s="17">
        <f>INT((VLOOKUP($C4243,装备数值,4,0)+VLOOKUP($C4243,装备数值,7,0)*($E4243-1))*VLOOKUP($D4243,系数!$K$2:$O$7,5,0))</f>
        <v>0</v>
      </c>
      <c r="K4243" s="17">
        <f>INT(VLOOKUP(E4243,强化金币,2,1)*VLOOKUP(INDEX(装备!F:F,MATCH(属性!A4243,装备!A:A,0)),系数!$K$12:$M$15,3,0))</f>
        <v>14000</v>
      </c>
      <c r="L4243" s="17"/>
      <c r="M4243" s="17"/>
      <c r="N4243" s="17"/>
      <c r="O4243" s="17">
        <f>IF(E4243=1,"",VLOOKUP(E4243,系数!$S$2:$AB$12,MATCH(属性!C4243,评级,0),1))</f>
        <v>50</v>
      </c>
    </row>
    <row r="4244" spans="1:15" ht="17.25" thickBot="1" x14ac:dyDescent="0.4">
      <c r="A4244" s="17">
        <f t="shared" si="132"/>
        <v>7100036</v>
      </c>
      <c r="B4244" s="17" t="s">
        <v>99</v>
      </c>
      <c r="C4244" s="15">
        <f>INDEX(装备!G:G,MATCH(属性!A4244,装备!A:A,0))</f>
        <v>16</v>
      </c>
      <c r="D4244" s="15" t="str">
        <f>INDEX(装备!E:E,MATCH(属性!A4244,装备!A:A,0))</f>
        <v>ring</v>
      </c>
      <c r="E4244" s="14">
        <v>42</v>
      </c>
      <c r="F4244" s="17">
        <f>INT((VLOOKUP($C4244,装备数值,2,0)+VLOOKUP($C4244,装备数值,5,0)*($E4244-1))*VLOOKUP($D4244,系数!$K$2:$O$7,2,0))</f>
        <v>0</v>
      </c>
      <c r="G4244" s="17">
        <f>INT((VLOOKUP($C4244,装备数值,3,0)+VLOOKUP($C4244,装备数值,6,0)*($E4244-1))*VLOOKUP($D4244,系数!$K$2:$O$7,3,0))</f>
        <v>446</v>
      </c>
      <c r="H4244" s="17">
        <f t="shared" si="133"/>
        <v>446</v>
      </c>
      <c r="I4244" s="17">
        <f>INT((VLOOKUP($C4244,装备数值,4,0)+VLOOKUP($C4244,装备数值,7,0)*($E4244-1))*VLOOKUP($D4244,系数!$K$2:$O$7,4,0))</f>
        <v>0</v>
      </c>
      <c r="J4244" s="17">
        <f>INT((VLOOKUP($C4244,装备数值,4,0)+VLOOKUP($C4244,装备数值,7,0)*($E4244-1))*VLOOKUP($D4244,系数!$K$2:$O$7,5,0))</f>
        <v>0</v>
      </c>
      <c r="K4244" s="17">
        <f>INT(VLOOKUP(E4244,强化金币,2,1)*VLOOKUP(INDEX(装备!F:F,MATCH(属性!A4244,装备!A:A,0)),系数!$K$12:$M$15,3,0))</f>
        <v>16000</v>
      </c>
      <c r="L4244" s="17"/>
      <c r="M4244" s="17"/>
      <c r="N4244" s="17"/>
      <c r="O4244" s="17">
        <f>IF(E4244=1,"",VLOOKUP(E4244,系数!$S$2:$AB$12,MATCH(属性!C4244,评级,0),1))</f>
        <v>50</v>
      </c>
    </row>
    <row r="4245" spans="1:15" ht="17.25" thickBot="1" x14ac:dyDescent="0.4">
      <c r="A4245" s="17">
        <f t="shared" si="132"/>
        <v>7100036</v>
      </c>
      <c r="B4245" s="17" t="s">
        <v>99</v>
      </c>
      <c r="C4245" s="15">
        <f>INDEX(装备!G:G,MATCH(属性!A4245,装备!A:A,0))</f>
        <v>16</v>
      </c>
      <c r="D4245" s="15" t="str">
        <f>INDEX(装备!E:E,MATCH(属性!A4245,装备!A:A,0))</f>
        <v>ring</v>
      </c>
      <c r="E4245" s="14">
        <v>43</v>
      </c>
      <c r="F4245" s="17">
        <f>INT((VLOOKUP($C4245,装备数值,2,0)+VLOOKUP($C4245,装备数值,5,0)*($E4245-1))*VLOOKUP($D4245,系数!$K$2:$O$7,2,0))</f>
        <v>0</v>
      </c>
      <c r="G4245" s="17">
        <f>INT((VLOOKUP($C4245,装备数值,3,0)+VLOOKUP($C4245,装备数值,6,0)*($E4245-1))*VLOOKUP($D4245,系数!$K$2:$O$7,3,0))</f>
        <v>452</v>
      </c>
      <c r="H4245" s="17">
        <f t="shared" si="133"/>
        <v>452</v>
      </c>
      <c r="I4245" s="17">
        <f>INT((VLOOKUP($C4245,装备数值,4,0)+VLOOKUP($C4245,装备数值,7,0)*($E4245-1))*VLOOKUP($D4245,系数!$K$2:$O$7,4,0))</f>
        <v>0</v>
      </c>
      <c r="J4245" s="17">
        <f>INT((VLOOKUP($C4245,装备数值,4,0)+VLOOKUP($C4245,装备数值,7,0)*($E4245-1))*VLOOKUP($D4245,系数!$K$2:$O$7,5,0))</f>
        <v>0</v>
      </c>
      <c r="K4245" s="17">
        <f>INT(VLOOKUP(E4245,强化金币,2,1)*VLOOKUP(INDEX(装备!F:F,MATCH(属性!A4245,装备!A:A,0)),系数!$K$12:$M$15,3,0))</f>
        <v>18000</v>
      </c>
      <c r="L4245" s="17"/>
      <c r="M4245" s="17"/>
      <c r="N4245" s="17"/>
      <c r="O4245" s="17">
        <f>IF(E4245=1,"",VLOOKUP(E4245,系数!$S$2:$AB$12,MATCH(属性!C4245,评级,0),1))</f>
        <v>50</v>
      </c>
    </row>
    <row r="4246" spans="1:15" ht="17.25" thickBot="1" x14ac:dyDescent="0.4">
      <c r="A4246" s="17">
        <f t="shared" si="132"/>
        <v>7100036</v>
      </c>
      <c r="B4246" s="17" t="s">
        <v>99</v>
      </c>
      <c r="C4246" s="15">
        <f>INDEX(装备!G:G,MATCH(属性!A4246,装备!A:A,0))</f>
        <v>16</v>
      </c>
      <c r="D4246" s="15" t="str">
        <f>INDEX(装备!E:E,MATCH(属性!A4246,装备!A:A,0))</f>
        <v>ring</v>
      </c>
      <c r="E4246" s="14">
        <v>44</v>
      </c>
      <c r="F4246" s="17">
        <f>INT((VLOOKUP($C4246,装备数值,2,0)+VLOOKUP($C4246,装备数值,5,0)*($E4246-1))*VLOOKUP($D4246,系数!$K$2:$O$7,2,0))</f>
        <v>0</v>
      </c>
      <c r="G4246" s="17">
        <f>INT((VLOOKUP($C4246,装备数值,3,0)+VLOOKUP($C4246,装备数值,6,0)*($E4246-1))*VLOOKUP($D4246,系数!$K$2:$O$7,3,0))</f>
        <v>458</v>
      </c>
      <c r="H4246" s="17">
        <f t="shared" si="133"/>
        <v>458</v>
      </c>
      <c r="I4246" s="17">
        <f>INT((VLOOKUP($C4246,装备数值,4,0)+VLOOKUP($C4246,装备数值,7,0)*($E4246-1))*VLOOKUP($D4246,系数!$K$2:$O$7,4,0))</f>
        <v>0</v>
      </c>
      <c r="J4246" s="17">
        <f>INT((VLOOKUP($C4246,装备数值,4,0)+VLOOKUP($C4246,装备数值,7,0)*($E4246-1))*VLOOKUP($D4246,系数!$K$2:$O$7,5,0))</f>
        <v>0</v>
      </c>
      <c r="K4246" s="17">
        <f>INT(VLOOKUP(E4246,强化金币,2,1)*VLOOKUP(INDEX(装备!F:F,MATCH(属性!A4246,装备!A:A,0)),系数!$K$12:$M$15,3,0))</f>
        <v>20000</v>
      </c>
      <c r="L4246" s="17"/>
      <c r="M4246" s="17"/>
      <c r="N4246" s="17"/>
      <c r="O4246" s="17">
        <f>IF(E4246=1,"",VLOOKUP(E4246,系数!$S$2:$AB$12,MATCH(属性!C4246,评级,0),1))</f>
        <v>50</v>
      </c>
    </row>
    <row r="4247" spans="1:15" ht="17.25" thickBot="1" x14ac:dyDescent="0.4">
      <c r="A4247" s="17">
        <f t="shared" si="132"/>
        <v>7100036</v>
      </c>
      <c r="B4247" s="17" t="s">
        <v>99</v>
      </c>
      <c r="C4247" s="15">
        <f>INDEX(装备!G:G,MATCH(属性!A4247,装备!A:A,0))</f>
        <v>16</v>
      </c>
      <c r="D4247" s="15" t="str">
        <f>INDEX(装备!E:E,MATCH(属性!A4247,装备!A:A,0))</f>
        <v>ring</v>
      </c>
      <c r="E4247" s="14">
        <v>45</v>
      </c>
      <c r="F4247" s="17">
        <f>INT((VLOOKUP($C4247,装备数值,2,0)+VLOOKUP($C4247,装备数值,5,0)*($E4247-1))*VLOOKUP($D4247,系数!$K$2:$O$7,2,0))</f>
        <v>0</v>
      </c>
      <c r="G4247" s="17">
        <f>INT((VLOOKUP($C4247,装备数值,3,0)+VLOOKUP($C4247,装备数值,6,0)*($E4247-1))*VLOOKUP($D4247,系数!$K$2:$O$7,3,0))</f>
        <v>464</v>
      </c>
      <c r="H4247" s="17">
        <f t="shared" si="133"/>
        <v>464</v>
      </c>
      <c r="I4247" s="17">
        <f>INT((VLOOKUP($C4247,装备数值,4,0)+VLOOKUP($C4247,装备数值,7,0)*($E4247-1))*VLOOKUP($D4247,系数!$K$2:$O$7,4,0))</f>
        <v>0</v>
      </c>
      <c r="J4247" s="17">
        <f>INT((VLOOKUP($C4247,装备数值,4,0)+VLOOKUP($C4247,装备数值,7,0)*($E4247-1))*VLOOKUP($D4247,系数!$K$2:$O$7,5,0))</f>
        <v>0</v>
      </c>
      <c r="K4247" s="17">
        <f>INT(VLOOKUP(E4247,强化金币,2,1)*VLOOKUP(INDEX(装备!F:F,MATCH(属性!A4247,装备!A:A,0)),系数!$K$12:$M$15,3,0))</f>
        <v>22000</v>
      </c>
      <c r="L4247" s="17"/>
      <c r="M4247" s="17"/>
      <c r="N4247" s="17"/>
      <c r="O4247" s="17">
        <f>IF(E4247=1,"",VLOOKUP(E4247,系数!$S$2:$AB$12,MATCH(属性!C4247,评级,0),1))</f>
        <v>50</v>
      </c>
    </row>
    <row r="4248" spans="1:15" ht="17.25" thickBot="1" x14ac:dyDescent="0.4">
      <c r="A4248" s="17">
        <f t="shared" si="132"/>
        <v>7100036</v>
      </c>
      <c r="B4248" s="17" t="s">
        <v>99</v>
      </c>
      <c r="C4248" s="15">
        <f>INDEX(装备!G:G,MATCH(属性!A4248,装备!A:A,0))</f>
        <v>16</v>
      </c>
      <c r="D4248" s="15" t="str">
        <f>INDEX(装备!E:E,MATCH(属性!A4248,装备!A:A,0))</f>
        <v>ring</v>
      </c>
      <c r="E4248" s="14">
        <v>46</v>
      </c>
      <c r="F4248" s="17">
        <f>INT((VLOOKUP($C4248,装备数值,2,0)+VLOOKUP($C4248,装备数值,5,0)*($E4248-1))*VLOOKUP($D4248,系数!$K$2:$O$7,2,0))</f>
        <v>0</v>
      </c>
      <c r="G4248" s="17">
        <f>INT((VLOOKUP($C4248,装备数值,3,0)+VLOOKUP($C4248,装备数值,6,0)*($E4248-1))*VLOOKUP($D4248,系数!$K$2:$O$7,3,0))</f>
        <v>470</v>
      </c>
      <c r="H4248" s="17">
        <f t="shared" si="133"/>
        <v>470</v>
      </c>
      <c r="I4248" s="17">
        <f>INT((VLOOKUP($C4248,装备数值,4,0)+VLOOKUP($C4248,装备数值,7,0)*($E4248-1))*VLOOKUP($D4248,系数!$K$2:$O$7,4,0))</f>
        <v>0</v>
      </c>
      <c r="J4248" s="17">
        <f>INT((VLOOKUP($C4248,装备数值,4,0)+VLOOKUP($C4248,装备数值,7,0)*($E4248-1))*VLOOKUP($D4248,系数!$K$2:$O$7,5,0))</f>
        <v>0</v>
      </c>
      <c r="K4248" s="17">
        <f>INT(VLOOKUP(E4248,强化金币,2,1)*VLOOKUP(INDEX(装备!F:F,MATCH(属性!A4248,装备!A:A,0)),系数!$K$12:$M$15,3,0))</f>
        <v>24000</v>
      </c>
      <c r="L4248" s="17"/>
      <c r="M4248" s="17"/>
      <c r="N4248" s="17"/>
      <c r="O4248" s="17">
        <f>IF(E4248=1,"",VLOOKUP(E4248,系数!$S$2:$AB$12,MATCH(属性!C4248,评级,0),1))</f>
        <v>50</v>
      </c>
    </row>
    <row r="4249" spans="1:15" ht="17.25" thickBot="1" x14ac:dyDescent="0.4">
      <c r="A4249" s="17">
        <f t="shared" si="132"/>
        <v>7100036</v>
      </c>
      <c r="B4249" s="17" t="s">
        <v>99</v>
      </c>
      <c r="C4249" s="15">
        <f>INDEX(装备!G:G,MATCH(属性!A4249,装备!A:A,0))</f>
        <v>16</v>
      </c>
      <c r="D4249" s="15" t="str">
        <f>INDEX(装备!E:E,MATCH(属性!A4249,装备!A:A,0))</f>
        <v>ring</v>
      </c>
      <c r="E4249" s="14">
        <v>47</v>
      </c>
      <c r="F4249" s="17">
        <f>INT((VLOOKUP($C4249,装备数值,2,0)+VLOOKUP($C4249,装备数值,5,0)*($E4249-1))*VLOOKUP($D4249,系数!$K$2:$O$7,2,0))</f>
        <v>0</v>
      </c>
      <c r="G4249" s="17">
        <f>INT((VLOOKUP($C4249,装备数值,3,0)+VLOOKUP($C4249,装备数值,6,0)*($E4249-1))*VLOOKUP($D4249,系数!$K$2:$O$7,3,0))</f>
        <v>476</v>
      </c>
      <c r="H4249" s="17">
        <f t="shared" si="133"/>
        <v>476</v>
      </c>
      <c r="I4249" s="17">
        <f>INT((VLOOKUP($C4249,装备数值,4,0)+VLOOKUP($C4249,装备数值,7,0)*($E4249-1))*VLOOKUP($D4249,系数!$K$2:$O$7,4,0))</f>
        <v>0</v>
      </c>
      <c r="J4249" s="17">
        <f>INT((VLOOKUP($C4249,装备数值,4,0)+VLOOKUP($C4249,装备数值,7,0)*($E4249-1))*VLOOKUP($D4249,系数!$K$2:$O$7,5,0))</f>
        <v>0</v>
      </c>
      <c r="K4249" s="17">
        <f>INT(VLOOKUP(E4249,强化金币,2,1)*VLOOKUP(INDEX(装备!F:F,MATCH(属性!A4249,装备!A:A,0)),系数!$K$12:$M$15,3,0))</f>
        <v>26000</v>
      </c>
      <c r="L4249" s="17"/>
      <c r="M4249" s="17"/>
      <c r="N4249" s="17"/>
      <c r="O4249" s="17">
        <f>IF(E4249=1,"",VLOOKUP(E4249,系数!$S$2:$AB$12,MATCH(属性!C4249,评级,0),1))</f>
        <v>50</v>
      </c>
    </row>
    <row r="4250" spans="1:15" ht="17.25" thickBot="1" x14ac:dyDescent="0.4">
      <c r="A4250" s="17">
        <f t="shared" si="132"/>
        <v>7100036</v>
      </c>
      <c r="B4250" s="17" t="s">
        <v>99</v>
      </c>
      <c r="C4250" s="15">
        <f>INDEX(装备!G:G,MATCH(属性!A4250,装备!A:A,0))</f>
        <v>16</v>
      </c>
      <c r="D4250" s="15" t="str">
        <f>INDEX(装备!E:E,MATCH(属性!A4250,装备!A:A,0))</f>
        <v>ring</v>
      </c>
      <c r="E4250" s="14">
        <v>48</v>
      </c>
      <c r="F4250" s="17">
        <f>INT((VLOOKUP($C4250,装备数值,2,0)+VLOOKUP($C4250,装备数值,5,0)*($E4250-1))*VLOOKUP($D4250,系数!$K$2:$O$7,2,0))</f>
        <v>0</v>
      </c>
      <c r="G4250" s="17">
        <f>INT((VLOOKUP($C4250,装备数值,3,0)+VLOOKUP($C4250,装备数值,6,0)*($E4250-1))*VLOOKUP($D4250,系数!$K$2:$O$7,3,0))</f>
        <v>482</v>
      </c>
      <c r="H4250" s="17">
        <f t="shared" si="133"/>
        <v>482</v>
      </c>
      <c r="I4250" s="17">
        <f>INT((VLOOKUP($C4250,装备数值,4,0)+VLOOKUP($C4250,装备数值,7,0)*($E4250-1))*VLOOKUP($D4250,系数!$K$2:$O$7,4,0))</f>
        <v>0</v>
      </c>
      <c r="J4250" s="17">
        <f>INT((VLOOKUP($C4250,装备数值,4,0)+VLOOKUP($C4250,装备数值,7,0)*($E4250-1))*VLOOKUP($D4250,系数!$K$2:$O$7,5,0))</f>
        <v>0</v>
      </c>
      <c r="K4250" s="17">
        <f>INT(VLOOKUP(E4250,强化金币,2,1)*VLOOKUP(INDEX(装备!F:F,MATCH(属性!A4250,装备!A:A,0)),系数!$K$12:$M$15,3,0))</f>
        <v>28000</v>
      </c>
      <c r="L4250" s="17"/>
      <c r="M4250" s="17"/>
      <c r="N4250" s="17"/>
      <c r="O4250" s="17">
        <f>IF(E4250=1,"",VLOOKUP(E4250,系数!$S$2:$AB$12,MATCH(属性!C4250,评级,0),1))</f>
        <v>50</v>
      </c>
    </row>
    <row r="4251" spans="1:15" ht="17.25" thickBot="1" x14ac:dyDescent="0.4">
      <c r="A4251" s="17">
        <f t="shared" si="132"/>
        <v>7100036</v>
      </c>
      <c r="B4251" s="17" t="s">
        <v>99</v>
      </c>
      <c r="C4251" s="15">
        <f>INDEX(装备!G:G,MATCH(属性!A4251,装备!A:A,0))</f>
        <v>16</v>
      </c>
      <c r="D4251" s="15" t="str">
        <f>INDEX(装备!E:E,MATCH(属性!A4251,装备!A:A,0))</f>
        <v>ring</v>
      </c>
      <c r="E4251" s="14">
        <v>49</v>
      </c>
      <c r="F4251" s="17">
        <f>INT((VLOOKUP($C4251,装备数值,2,0)+VLOOKUP($C4251,装备数值,5,0)*($E4251-1))*VLOOKUP($D4251,系数!$K$2:$O$7,2,0))</f>
        <v>0</v>
      </c>
      <c r="G4251" s="17">
        <f>INT((VLOOKUP($C4251,装备数值,3,0)+VLOOKUP($C4251,装备数值,6,0)*($E4251-1))*VLOOKUP($D4251,系数!$K$2:$O$7,3,0))</f>
        <v>488</v>
      </c>
      <c r="H4251" s="17">
        <f t="shared" si="133"/>
        <v>488</v>
      </c>
      <c r="I4251" s="17">
        <f>INT((VLOOKUP($C4251,装备数值,4,0)+VLOOKUP($C4251,装备数值,7,0)*($E4251-1))*VLOOKUP($D4251,系数!$K$2:$O$7,4,0))</f>
        <v>0</v>
      </c>
      <c r="J4251" s="17">
        <f>INT((VLOOKUP($C4251,装备数值,4,0)+VLOOKUP($C4251,装备数值,7,0)*($E4251-1))*VLOOKUP($D4251,系数!$K$2:$O$7,5,0))</f>
        <v>0</v>
      </c>
      <c r="K4251" s="17">
        <f>INT(VLOOKUP(E4251,强化金币,2,1)*VLOOKUP(INDEX(装备!F:F,MATCH(属性!A4251,装备!A:A,0)),系数!$K$12:$M$15,3,0))</f>
        <v>30000</v>
      </c>
      <c r="L4251" s="17"/>
      <c r="M4251" s="17"/>
      <c r="N4251" s="17"/>
      <c r="O4251" s="17">
        <f>IF(E4251=1,"",VLOOKUP(E4251,系数!$S$2:$AB$12,MATCH(属性!C4251,评级,0),1))</f>
        <v>50</v>
      </c>
    </row>
    <row r="4252" spans="1:15" ht="17.25" thickBot="1" x14ac:dyDescent="0.4">
      <c r="A4252" s="17">
        <f t="shared" si="132"/>
        <v>7100036</v>
      </c>
      <c r="B4252" s="17" t="s">
        <v>99</v>
      </c>
      <c r="C4252" s="15">
        <f>INDEX(装备!G:G,MATCH(属性!A4252,装备!A:A,0))</f>
        <v>16</v>
      </c>
      <c r="D4252" s="15" t="str">
        <f>INDEX(装备!E:E,MATCH(属性!A4252,装备!A:A,0))</f>
        <v>ring</v>
      </c>
      <c r="E4252" s="14">
        <v>50</v>
      </c>
      <c r="F4252" s="17">
        <f>INT((VLOOKUP($C4252,装备数值,2,0)+VLOOKUP($C4252,装备数值,5,0)*($E4252-1))*VLOOKUP($D4252,系数!$K$2:$O$7,2,0))</f>
        <v>0</v>
      </c>
      <c r="G4252" s="17">
        <f>INT((VLOOKUP($C4252,装备数值,3,0)+VLOOKUP($C4252,装备数值,6,0)*($E4252-1))*VLOOKUP($D4252,系数!$K$2:$O$7,3,0))</f>
        <v>494</v>
      </c>
      <c r="H4252" s="17">
        <f t="shared" si="133"/>
        <v>494</v>
      </c>
      <c r="I4252" s="17">
        <f>INT((VLOOKUP($C4252,装备数值,4,0)+VLOOKUP($C4252,装备数值,7,0)*($E4252-1))*VLOOKUP($D4252,系数!$K$2:$O$7,4,0))</f>
        <v>0</v>
      </c>
      <c r="J4252" s="17">
        <f>INT((VLOOKUP($C4252,装备数值,4,0)+VLOOKUP($C4252,装备数值,7,0)*($E4252-1))*VLOOKUP($D4252,系数!$K$2:$O$7,5,0))</f>
        <v>0</v>
      </c>
      <c r="K4252" s="17">
        <f>INT(VLOOKUP(E4252,强化金币,2,1)*VLOOKUP(INDEX(装备!F:F,MATCH(属性!A4252,装备!A:A,0)),系数!$K$12:$M$15,3,0))</f>
        <v>32000</v>
      </c>
      <c r="L4252" s="17"/>
      <c r="M4252" s="17"/>
      <c r="N4252" s="17"/>
      <c r="O4252" s="17">
        <f>IF(E4252=1,"",VLOOKUP(E4252,系数!$S$2:$AB$12,MATCH(属性!C4252,评级,0),1))</f>
        <v>60</v>
      </c>
    </row>
    <row r="4253" spans="1:15" ht="17.25" thickBot="1" x14ac:dyDescent="0.4">
      <c r="A4253" s="17">
        <f t="shared" si="132"/>
        <v>7100036</v>
      </c>
      <c r="B4253" s="17" t="s">
        <v>99</v>
      </c>
      <c r="C4253" s="15">
        <f>INDEX(装备!G:G,MATCH(属性!A4253,装备!A:A,0))</f>
        <v>16</v>
      </c>
      <c r="D4253" s="15" t="str">
        <f>INDEX(装备!E:E,MATCH(属性!A4253,装备!A:A,0))</f>
        <v>ring</v>
      </c>
      <c r="E4253" s="14">
        <v>51</v>
      </c>
      <c r="F4253" s="17">
        <f>INT((VLOOKUP($C4253,装备数值,2,0)+VLOOKUP($C4253,装备数值,5,0)*($E4253-1))*VLOOKUP($D4253,系数!$K$2:$O$7,2,0))</f>
        <v>0</v>
      </c>
      <c r="G4253" s="17">
        <f>INT((VLOOKUP($C4253,装备数值,3,0)+VLOOKUP($C4253,装备数值,6,0)*($E4253-1))*VLOOKUP($D4253,系数!$K$2:$O$7,3,0))</f>
        <v>501</v>
      </c>
      <c r="H4253" s="17">
        <f t="shared" si="133"/>
        <v>501</v>
      </c>
      <c r="I4253" s="17">
        <f>INT((VLOOKUP($C4253,装备数值,4,0)+VLOOKUP($C4253,装备数值,7,0)*($E4253-1))*VLOOKUP($D4253,系数!$K$2:$O$7,4,0))</f>
        <v>0</v>
      </c>
      <c r="J4253" s="17">
        <f>INT((VLOOKUP($C4253,装备数值,4,0)+VLOOKUP($C4253,装备数值,7,0)*($E4253-1))*VLOOKUP($D4253,系数!$K$2:$O$7,5,0))</f>
        <v>0</v>
      </c>
      <c r="K4253" s="17">
        <f>INT(VLOOKUP(E4253,强化金币,2,1)*VLOOKUP(INDEX(装备!F:F,MATCH(属性!A4253,装备!A:A,0)),系数!$K$12:$M$15,3,0))</f>
        <v>34000</v>
      </c>
      <c r="L4253" s="17"/>
      <c r="M4253" s="17"/>
      <c r="N4253" s="17"/>
      <c r="O4253" s="17">
        <f>IF(E4253=1,"",VLOOKUP(E4253,系数!$S$2:$AB$12,MATCH(属性!C4253,评级,0),1))</f>
        <v>60</v>
      </c>
    </row>
    <row r="4254" spans="1:15" ht="17.25" thickBot="1" x14ac:dyDescent="0.4">
      <c r="A4254" s="17">
        <f t="shared" si="132"/>
        <v>7100036</v>
      </c>
      <c r="B4254" s="17" t="s">
        <v>99</v>
      </c>
      <c r="C4254" s="15">
        <f>INDEX(装备!G:G,MATCH(属性!A4254,装备!A:A,0))</f>
        <v>16</v>
      </c>
      <c r="D4254" s="15" t="str">
        <f>INDEX(装备!E:E,MATCH(属性!A4254,装备!A:A,0))</f>
        <v>ring</v>
      </c>
      <c r="E4254" s="14">
        <v>52</v>
      </c>
      <c r="F4254" s="17">
        <f>INT((VLOOKUP($C4254,装备数值,2,0)+VLOOKUP($C4254,装备数值,5,0)*($E4254-1))*VLOOKUP($D4254,系数!$K$2:$O$7,2,0))</f>
        <v>0</v>
      </c>
      <c r="G4254" s="17">
        <f>INT((VLOOKUP($C4254,装备数值,3,0)+VLOOKUP($C4254,装备数值,6,0)*($E4254-1))*VLOOKUP($D4254,系数!$K$2:$O$7,3,0))</f>
        <v>507</v>
      </c>
      <c r="H4254" s="17">
        <f t="shared" si="133"/>
        <v>507</v>
      </c>
      <c r="I4254" s="17">
        <f>INT((VLOOKUP($C4254,装备数值,4,0)+VLOOKUP($C4254,装备数值,7,0)*($E4254-1))*VLOOKUP($D4254,系数!$K$2:$O$7,4,0))</f>
        <v>0</v>
      </c>
      <c r="J4254" s="17">
        <f>INT((VLOOKUP($C4254,装备数值,4,0)+VLOOKUP($C4254,装备数值,7,0)*($E4254-1))*VLOOKUP($D4254,系数!$K$2:$O$7,5,0))</f>
        <v>0</v>
      </c>
      <c r="K4254" s="17">
        <f>INT(VLOOKUP(E4254,强化金币,2,1)*VLOOKUP(INDEX(装备!F:F,MATCH(属性!A4254,装备!A:A,0)),系数!$K$12:$M$15,3,0))</f>
        <v>36000</v>
      </c>
      <c r="L4254" s="17"/>
      <c r="M4254" s="17"/>
      <c r="N4254" s="17"/>
      <c r="O4254" s="17">
        <f>IF(E4254=1,"",VLOOKUP(E4254,系数!$S$2:$AB$12,MATCH(属性!C4254,评级,0),1))</f>
        <v>60</v>
      </c>
    </row>
    <row r="4255" spans="1:15" ht="17.25" thickBot="1" x14ac:dyDescent="0.4">
      <c r="A4255" s="17">
        <f t="shared" si="132"/>
        <v>7100036</v>
      </c>
      <c r="B4255" s="17" t="s">
        <v>99</v>
      </c>
      <c r="C4255" s="15">
        <f>INDEX(装备!G:G,MATCH(属性!A4255,装备!A:A,0))</f>
        <v>16</v>
      </c>
      <c r="D4255" s="15" t="str">
        <f>INDEX(装备!E:E,MATCH(属性!A4255,装备!A:A,0))</f>
        <v>ring</v>
      </c>
      <c r="E4255" s="14">
        <v>53</v>
      </c>
      <c r="F4255" s="17">
        <f>INT((VLOOKUP($C4255,装备数值,2,0)+VLOOKUP($C4255,装备数值,5,0)*($E4255-1))*VLOOKUP($D4255,系数!$K$2:$O$7,2,0))</f>
        <v>0</v>
      </c>
      <c r="G4255" s="17">
        <f>INT((VLOOKUP($C4255,装备数值,3,0)+VLOOKUP($C4255,装备数值,6,0)*($E4255-1))*VLOOKUP($D4255,系数!$K$2:$O$7,3,0))</f>
        <v>513</v>
      </c>
      <c r="H4255" s="17">
        <f t="shared" si="133"/>
        <v>513</v>
      </c>
      <c r="I4255" s="17">
        <f>INT((VLOOKUP($C4255,装备数值,4,0)+VLOOKUP($C4255,装备数值,7,0)*($E4255-1))*VLOOKUP($D4255,系数!$K$2:$O$7,4,0))</f>
        <v>0</v>
      </c>
      <c r="J4255" s="17">
        <f>INT((VLOOKUP($C4255,装备数值,4,0)+VLOOKUP($C4255,装备数值,7,0)*($E4255-1))*VLOOKUP($D4255,系数!$K$2:$O$7,5,0))</f>
        <v>0</v>
      </c>
      <c r="K4255" s="17">
        <f>INT(VLOOKUP(E4255,强化金币,2,1)*VLOOKUP(INDEX(装备!F:F,MATCH(属性!A4255,装备!A:A,0)),系数!$K$12:$M$15,3,0))</f>
        <v>38000</v>
      </c>
      <c r="L4255" s="17"/>
      <c r="M4255" s="17"/>
      <c r="N4255" s="17"/>
      <c r="O4255" s="17">
        <f>IF(E4255=1,"",VLOOKUP(E4255,系数!$S$2:$AB$12,MATCH(属性!C4255,评级,0),1))</f>
        <v>60</v>
      </c>
    </row>
    <row r="4256" spans="1:15" ht="17.25" thickBot="1" x14ac:dyDescent="0.4">
      <c r="A4256" s="17">
        <f t="shared" si="132"/>
        <v>7100036</v>
      </c>
      <c r="B4256" s="17" t="s">
        <v>99</v>
      </c>
      <c r="C4256" s="15">
        <f>INDEX(装备!G:G,MATCH(属性!A4256,装备!A:A,0))</f>
        <v>16</v>
      </c>
      <c r="D4256" s="15" t="str">
        <f>INDEX(装备!E:E,MATCH(属性!A4256,装备!A:A,0))</f>
        <v>ring</v>
      </c>
      <c r="E4256" s="14">
        <v>54</v>
      </c>
      <c r="F4256" s="17">
        <f>INT((VLOOKUP($C4256,装备数值,2,0)+VLOOKUP($C4256,装备数值,5,0)*($E4256-1))*VLOOKUP($D4256,系数!$K$2:$O$7,2,0))</f>
        <v>0</v>
      </c>
      <c r="G4256" s="17">
        <f>INT((VLOOKUP($C4256,装备数值,3,0)+VLOOKUP($C4256,装备数值,6,0)*($E4256-1))*VLOOKUP($D4256,系数!$K$2:$O$7,3,0))</f>
        <v>519</v>
      </c>
      <c r="H4256" s="17">
        <f t="shared" si="133"/>
        <v>519</v>
      </c>
      <c r="I4256" s="17">
        <f>INT((VLOOKUP($C4256,装备数值,4,0)+VLOOKUP($C4256,装备数值,7,0)*($E4256-1))*VLOOKUP($D4256,系数!$K$2:$O$7,4,0))</f>
        <v>0</v>
      </c>
      <c r="J4256" s="17">
        <f>INT((VLOOKUP($C4256,装备数值,4,0)+VLOOKUP($C4256,装备数值,7,0)*($E4256-1))*VLOOKUP($D4256,系数!$K$2:$O$7,5,0))</f>
        <v>0</v>
      </c>
      <c r="K4256" s="17">
        <f>INT(VLOOKUP(E4256,强化金币,2,1)*VLOOKUP(INDEX(装备!F:F,MATCH(属性!A4256,装备!A:A,0)),系数!$K$12:$M$15,3,0))</f>
        <v>40000</v>
      </c>
      <c r="L4256" s="17"/>
      <c r="M4256" s="17"/>
      <c r="N4256" s="17"/>
      <c r="O4256" s="17">
        <f>IF(E4256=1,"",VLOOKUP(E4256,系数!$S$2:$AB$12,MATCH(属性!C4256,评级,0),1))</f>
        <v>60</v>
      </c>
    </row>
    <row r="4257" spans="1:15" ht="17.25" thickBot="1" x14ac:dyDescent="0.4">
      <c r="A4257" s="17">
        <f t="shared" si="132"/>
        <v>7100036</v>
      </c>
      <c r="B4257" s="17" t="s">
        <v>99</v>
      </c>
      <c r="C4257" s="15">
        <f>INDEX(装备!G:G,MATCH(属性!A4257,装备!A:A,0))</f>
        <v>16</v>
      </c>
      <c r="D4257" s="15" t="str">
        <f>INDEX(装备!E:E,MATCH(属性!A4257,装备!A:A,0))</f>
        <v>ring</v>
      </c>
      <c r="E4257" s="14">
        <v>55</v>
      </c>
      <c r="F4257" s="17">
        <f>INT((VLOOKUP($C4257,装备数值,2,0)+VLOOKUP($C4257,装备数值,5,0)*($E4257-1))*VLOOKUP($D4257,系数!$K$2:$O$7,2,0))</f>
        <v>0</v>
      </c>
      <c r="G4257" s="17">
        <f>INT((VLOOKUP($C4257,装备数值,3,0)+VLOOKUP($C4257,装备数值,6,0)*($E4257-1))*VLOOKUP($D4257,系数!$K$2:$O$7,3,0))</f>
        <v>525</v>
      </c>
      <c r="H4257" s="17">
        <f t="shared" si="133"/>
        <v>525</v>
      </c>
      <c r="I4257" s="17">
        <f>INT((VLOOKUP($C4257,装备数值,4,0)+VLOOKUP($C4257,装备数值,7,0)*($E4257-1))*VLOOKUP($D4257,系数!$K$2:$O$7,4,0))</f>
        <v>0</v>
      </c>
      <c r="J4257" s="17">
        <f>INT((VLOOKUP($C4257,装备数值,4,0)+VLOOKUP($C4257,装备数值,7,0)*($E4257-1))*VLOOKUP($D4257,系数!$K$2:$O$7,5,0))</f>
        <v>0</v>
      </c>
      <c r="K4257" s="17">
        <f>INT(VLOOKUP(E4257,强化金币,2,1)*VLOOKUP(INDEX(装备!F:F,MATCH(属性!A4257,装备!A:A,0)),系数!$K$12:$M$15,3,0))</f>
        <v>42000</v>
      </c>
      <c r="L4257" s="17"/>
      <c r="M4257" s="17"/>
      <c r="N4257" s="17"/>
      <c r="O4257" s="17">
        <f>IF(E4257=1,"",VLOOKUP(E4257,系数!$S$2:$AB$12,MATCH(属性!C4257,评级,0),1))</f>
        <v>60</v>
      </c>
    </row>
    <row r="4258" spans="1:15" ht="17.25" thickBot="1" x14ac:dyDescent="0.4">
      <c r="A4258" s="17">
        <f t="shared" si="132"/>
        <v>7100036</v>
      </c>
      <c r="B4258" s="17" t="s">
        <v>99</v>
      </c>
      <c r="C4258" s="15">
        <f>INDEX(装备!G:G,MATCH(属性!A4258,装备!A:A,0))</f>
        <v>16</v>
      </c>
      <c r="D4258" s="15" t="str">
        <f>INDEX(装备!E:E,MATCH(属性!A4258,装备!A:A,0))</f>
        <v>ring</v>
      </c>
      <c r="E4258" s="14">
        <v>56</v>
      </c>
      <c r="F4258" s="17">
        <f>INT((VLOOKUP($C4258,装备数值,2,0)+VLOOKUP($C4258,装备数值,5,0)*($E4258-1))*VLOOKUP($D4258,系数!$K$2:$O$7,2,0))</f>
        <v>0</v>
      </c>
      <c r="G4258" s="17">
        <f>INT((VLOOKUP($C4258,装备数值,3,0)+VLOOKUP($C4258,装备数值,6,0)*($E4258-1))*VLOOKUP($D4258,系数!$K$2:$O$7,3,0))</f>
        <v>531</v>
      </c>
      <c r="H4258" s="17">
        <f t="shared" si="133"/>
        <v>531</v>
      </c>
      <c r="I4258" s="17">
        <f>INT((VLOOKUP($C4258,装备数值,4,0)+VLOOKUP($C4258,装备数值,7,0)*($E4258-1))*VLOOKUP($D4258,系数!$K$2:$O$7,4,0))</f>
        <v>0</v>
      </c>
      <c r="J4258" s="17">
        <f>INT((VLOOKUP($C4258,装备数值,4,0)+VLOOKUP($C4258,装备数值,7,0)*($E4258-1))*VLOOKUP($D4258,系数!$K$2:$O$7,5,0))</f>
        <v>0</v>
      </c>
      <c r="K4258" s="17">
        <f>INT(VLOOKUP(E4258,强化金币,2,1)*VLOOKUP(INDEX(装备!F:F,MATCH(属性!A4258,装备!A:A,0)),系数!$K$12:$M$15,3,0))</f>
        <v>44000</v>
      </c>
      <c r="L4258" s="17"/>
      <c r="M4258" s="17"/>
      <c r="N4258" s="17"/>
      <c r="O4258" s="17">
        <f>IF(E4258=1,"",VLOOKUP(E4258,系数!$S$2:$AB$12,MATCH(属性!C4258,评级,0),1))</f>
        <v>60</v>
      </c>
    </row>
    <row r="4259" spans="1:15" ht="17.25" thickBot="1" x14ac:dyDescent="0.4">
      <c r="A4259" s="17">
        <f t="shared" si="132"/>
        <v>7100036</v>
      </c>
      <c r="B4259" s="17" t="s">
        <v>99</v>
      </c>
      <c r="C4259" s="15">
        <f>INDEX(装备!G:G,MATCH(属性!A4259,装备!A:A,0))</f>
        <v>16</v>
      </c>
      <c r="D4259" s="15" t="str">
        <f>INDEX(装备!E:E,MATCH(属性!A4259,装备!A:A,0))</f>
        <v>ring</v>
      </c>
      <c r="E4259" s="14">
        <v>57</v>
      </c>
      <c r="F4259" s="17">
        <f>INT((VLOOKUP($C4259,装备数值,2,0)+VLOOKUP($C4259,装备数值,5,0)*($E4259-1))*VLOOKUP($D4259,系数!$K$2:$O$7,2,0))</f>
        <v>0</v>
      </c>
      <c r="G4259" s="17">
        <f>INT((VLOOKUP($C4259,装备数值,3,0)+VLOOKUP($C4259,装备数值,6,0)*($E4259-1))*VLOOKUP($D4259,系数!$K$2:$O$7,3,0))</f>
        <v>537</v>
      </c>
      <c r="H4259" s="17">
        <f t="shared" si="133"/>
        <v>537</v>
      </c>
      <c r="I4259" s="17">
        <f>INT((VLOOKUP($C4259,装备数值,4,0)+VLOOKUP($C4259,装备数值,7,0)*($E4259-1))*VLOOKUP($D4259,系数!$K$2:$O$7,4,0))</f>
        <v>0</v>
      </c>
      <c r="J4259" s="17">
        <f>INT((VLOOKUP($C4259,装备数值,4,0)+VLOOKUP($C4259,装备数值,7,0)*($E4259-1))*VLOOKUP($D4259,系数!$K$2:$O$7,5,0))</f>
        <v>0</v>
      </c>
      <c r="K4259" s="17">
        <f>INT(VLOOKUP(E4259,强化金币,2,1)*VLOOKUP(INDEX(装备!F:F,MATCH(属性!A4259,装备!A:A,0)),系数!$K$12:$M$15,3,0))</f>
        <v>46000</v>
      </c>
      <c r="L4259" s="17"/>
      <c r="M4259" s="17"/>
      <c r="N4259" s="17"/>
      <c r="O4259" s="17">
        <f>IF(E4259=1,"",VLOOKUP(E4259,系数!$S$2:$AB$12,MATCH(属性!C4259,评级,0),1))</f>
        <v>60</v>
      </c>
    </row>
    <row r="4260" spans="1:15" ht="17.25" thickBot="1" x14ac:dyDescent="0.4">
      <c r="A4260" s="17">
        <f t="shared" si="132"/>
        <v>7100036</v>
      </c>
      <c r="B4260" s="17" t="s">
        <v>99</v>
      </c>
      <c r="C4260" s="15">
        <f>INDEX(装备!G:G,MATCH(属性!A4260,装备!A:A,0))</f>
        <v>16</v>
      </c>
      <c r="D4260" s="15" t="str">
        <f>INDEX(装备!E:E,MATCH(属性!A4260,装备!A:A,0))</f>
        <v>ring</v>
      </c>
      <c r="E4260" s="14">
        <v>58</v>
      </c>
      <c r="F4260" s="17">
        <f>INT((VLOOKUP($C4260,装备数值,2,0)+VLOOKUP($C4260,装备数值,5,0)*($E4260-1))*VLOOKUP($D4260,系数!$K$2:$O$7,2,0))</f>
        <v>0</v>
      </c>
      <c r="G4260" s="17">
        <f>INT((VLOOKUP($C4260,装备数值,3,0)+VLOOKUP($C4260,装备数值,6,0)*($E4260-1))*VLOOKUP($D4260,系数!$K$2:$O$7,3,0))</f>
        <v>543</v>
      </c>
      <c r="H4260" s="17">
        <f t="shared" si="133"/>
        <v>543</v>
      </c>
      <c r="I4260" s="17">
        <f>INT((VLOOKUP($C4260,装备数值,4,0)+VLOOKUP($C4260,装备数值,7,0)*($E4260-1))*VLOOKUP($D4260,系数!$K$2:$O$7,4,0))</f>
        <v>0</v>
      </c>
      <c r="J4260" s="17">
        <f>INT((VLOOKUP($C4260,装备数值,4,0)+VLOOKUP($C4260,装备数值,7,0)*($E4260-1))*VLOOKUP($D4260,系数!$K$2:$O$7,5,0))</f>
        <v>0</v>
      </c>
      <c r="K4260" s="17">
        <f>INT(VLOOKUP(E4260,强化金币,2,1)*VLOOKUP(INDEX(装备!F:F,MATCH(属性!A4260,装备!A:A,0)),系数!$K$12:$M$15,3,0))</f>
        <v>48000</v>
      </c>
      <c r="L4260" s="17"/>
      <c r="M4260" s="17"/>
      <c r="N4260" s="17"/>
      <c r="O4260" s="17">
        <f>IF(E4260=1,"",VLOOKUP(E4260,系数!$S$2:$AB$12,MATCH(属性!C4260,评级,0),1))</f>
        <v>60</v>
      </c>
    </row>
    <row r="4261" spans="1:15" ht="17.25" thickBot="1" x14ac:dyDescent="0.4">
      <c r="A4261" s="17">
        <f t="shared" si="132"/>
        <v>7100036</v>
      </c>
      <c r="B4261" s="17" t="s">
        <v>99</v>
      </c>
      <c r="C4261" s="15">
        <f>INDEX(装备!G:G,MATCH(属性!A4261,装备!A:A,0))</f>
        <v>16</v>
      </c>
      <c r="D4261" s="15" t="str">
        <f>INDEX(装备!E:E,MATCH(属性!A4261,装备!A:A,0))</f>
        <v>ring</v>
      </c>
      <c r="E4261" s="14">
        <v>59</v>
      </c>
      <c r="F4261" s="17">
        <f>INT((VLOOKUP($C4261,装备数值,2,0)+VLOOKUP($C4261,装备数值,5,0)*($E4261-1))*VLOOKUP($D4261,系数!$K$2:$O$7,2,0))</f>
        <v>0</v>
      </c>
      <c r="G4261" s="17">
        <f>INT((VLOOKUP($C4261,装备数值,3,0)+VLOOKUP($C4261,装备数值,6,0)*($E4261-1))*VLOOKUP($D4261,系数!$K$2:$O$7,3,0))</f>
        <v>549</v>
      </c>
      <c r="H4261" s="17">
        <f t="shared" si="133"/>
        <v>549</v>
      </c>
      <c r="I4261" s="17">
        <f>INT((VLOOKUP($C4261,装备数值,4,0)+VLOOKUP($C4261,装备数值,7,0)*($E4261-1))*VLOOKUP($D4261,系数!$K$2:$O$7,4,0))</f>
        <v>0</v>
      </c>
      <c r="J4261" s="17">
        <f>INT((VLOOKUP($C4261,装备数值,4,0)+VLOOKUP($C4261,装备数值,7,0)*($E4261-1))*VLOOKUP($D4261,系数!$K$2:$O$7,5,0))</f>
        <v>0</v>
      </c>
      <c r="K4261" s="17">
        <f>INT(VLOOKUP(E4261,强化金币,2,1)*VLOOKUP(INDEX(装备!F:F,MATCH(属性!A4261,装备!A:A,0)),系数!$K$12:$M$15,3,0))</f>
        <v>50000</v>
      </c>
      <c r="L4261" s="17"/>
      <c r="M4261" s="17"/>
      <c r="N4261" s="17"/>
      <c r="O4261" s="17">
        <f>IF(E4261=1,"",VLOOKUP(E4261,系数!$S$2:$AB$12,MATCH(属性!C4261,评级,0),1))</f>
        <v>60</v>
      </c>
    </row>
    <row r="4262" spans="1:15" ht="17.25" thickBot="1" x14ac:dyDescent="0.4">
      <c r="A4262" s="17">
        <f t="shared" si="132"/>
        <v>7100036</v>
      </c>
      <c r="B4262" s="17" t="s">
        <v>99</v>
      </c>
      <c r="C4262" s="15">
        <f>INDEX(装备!G:G,MATCH(属性!A4262,装备!A:A,0))</f>
        <v>16</v>
      </c>
      <c r="D4262" s="15" t="str">
        <f>INDEX(装备!E:E,MATCH(属性!A4262,装备!A:A,0))</f>
        <v>ring</v>
      </c>
      <c r="E4262" s="14">
        <v>60</v>
      </c>
      <c r="F4262" s="17">
        <f>INT((VLOOKUP($C4262,装备数值,2,0)+VLOOKUP($C4262,装备数值,5,0)*($E4262-1))*VLOOKUP($D4262,系数!$K$2:$O$7,2,0))</f>
        <v>0</v>
      </c>
      <c r="G4262" s="17">
        <f>INT((VLOOKUP($C4262,装备数值,3,0)+VLOOKUP($C4262,装备数值,6,0)*($E4262-1))*VLOOKUP($D4262,系数!$K$2:$O$7,3,0))</f>
        <v>555</v>
      </c>
      <c r="H4262" s="17">
        <f t="shared" si="133"/>
        <v>555</v>
      </c>
      <c r="I4262" s="17">
        <f>INT((VLOOKUP($C4262,装备数值,4,0)+VLOOKUP($C4262,装备数值,7,0)*($E4262-1))*VLOOKUP($D4262,系数!$K$2:$O$7,4,0))</f>
        <v>0</v>
      </c>
      <c r="J4262" s="17">
        <f>INT((VLOOKUP($C4262,装备数值,4,0)+VLOOKUP($C4262,装备数值,7,0)*($E4262-1))*VLOOKUP($D4262,系数!$K$2:$O$7,5,0))</f>
        <v>0</v>
      </c>
      <c r="K4262" s="17">
        <f>INT(VLOOKUP(E4262,强化金币,2,1)*VLOOKUP(INDEX(装备!F:F,MATCH(属性!A4262,装备!A:A,0)),系数!$K$12:$M$15,3,0))</f>
        <v>52500</v>
      </c>
      <c r="L4262" s="17"/>
      <c r="M4262" s="17"/>
      <c r="N4262" s="17"/>
      <c r="O4262" s="17">
        <f>IF(E4262=1,"",VLOOKUP(E4262,系数!$S$2:$AB$12,MATCH(属性!C4262,评级,0),1))</f>
        <v>70</v>
      </c>
    </row>
    <row r="4263" spans="1:15" ht="17.25" thickBot="1" x14ac:dyDescent="0.4">
      <c r="A4263" s="17">
        <f t="shared" si="132"/>
        <v>7100036</v>
      </c>
      <c r="B4263" s="17" t="s">
        <v>99</v>
      </c>
      <c r="C4263" s="15">
        <f>INDEX(装备!G:G,MATCH(属性!A4263,装备!A:A,0))</f>
        <v>16</v>
      </c>
      <c r="D4263" s="15" t="str">
        <f>INDEX(装备!E:E,MATCH(属性!A4263,装备!A:A,0))</f>
        <v>ring</v>
      </c>
      <c r="E4263" s="14">
        <v>61</v>
      </c>
      <c r="F4263" s="17">
        <f>INT((VLOOKUP($C4263,装备数值,2,0)+VLOOKUP($C4263,装备数值,5,0)*($E4263-1))*VLOOKUP($D4263,系数!$K$2:$O$7,2,0))</f>
        <v>0</v>
      </c>
      <c r="G4263" s="17">
        <f>INT((VLOOKUP($C4263,装备数值,3,0)+VLOOKUP($C4263,装备数值,6,0)*($E4263-1))*VLOOKUP($D4263,系数!$K$2:$O$7,3,0))</f>
        <v>561</v>
      </c>
      <c r="H4263" s="17">
        <f t="shared" si="133"/>
        <v>561</v>
      </c>
      <c r="I4263" s="17">
        <f>INT((VLOOKUP($C4263,装备数值,4,0)+VLOOKUP($C4263,装备数值,7,0)*($E4263-1))*VLOOKUP($D4263,系数!$K$2:$O$7,4,0))</f>
        <v>0</v>
      </c>
      <c r="J4263" s="17">
        <f>INT((VLOOKUP($C4263,装备数值,4,0)+VLOOKUP($C4263,装备数值,7,0)*($E4263-1))*VLOOKUP($D4263,系数!$K$2:$O$7,5,0))</f>
        <v>0</v>
      </c>
      <c r="K4263" s="17">
        <f>INT(VLOOKUP(E4263,强化金币,2,1)*VLOOKUP(INDEX(装备!F:F,MATCH(属性!A4263,装备!A:A,0)),系数!$K$12:$M$15,3,0))</f>
        <v>55000</v>
      </c>
      <c r="L4263" s="17"/>
      <c r="M4263" s="17"/>
      <c r="N4263" s="17"/>
      <c r="O4263" s="17">
        <f>IF(E4263=1,"",VLOOKUP(E4263,系数!$S$2:$AB$12,MATCH(属性!C4263,评级,0),1))</f>
        <v>70</v>
      </c>
    </row>
    <row r="4264" spans="1:15" ht="17.25" thickBot="1" x14ac:dyDescent="0.4">
      <c r="A4264" s="17">
        <f t="shared" si="132"/>
        <v>7100036</v>
      </c>
      <c r="B4264" s="17" t="s">
        <v>99</v>
      </c>
      <c r="C4264" s="15">
        <f>INDEX(装备!G:G,MATCH(属性!A4264,装备!A:A,0))</f>
        <v>16</v>
      </c>
      <c r="D4264" s="15" t="str">
        <f>INDEX(装备!E:E,MATCH(属性!A4264,装备!A:A,0))</f>
        <v>ring</v>
      </c>
      <c r="E4264" s="14">
        <v>62</v>
      </c>
      <c r="F4264" s="17">
        <f>INT((VLOOKUP($C4264,装备数值,2,0)+VLOOKUP($C4264,装备数值,5,0)*($E4264-1))*VLOOKUP($D4264,系数!$K$2:$O$7,2,0))</f>
        <v>0</v>
      </c>
      <c r="G4264" s="17">
        <f>INT((VLOOKUP($C4264,装备数值,3,0)+VLOOKUP($C4264,装备数值,6,0)*($E4264-1))*VLOOKUP($D4264,系数!$K$2:$O$7,3,0))</f>
        <v>567</v>
      </c>
      <c r="H4264" s="17">
        <f t="shared" si="133"/>
        <v>567</v>
      </c>
      <c r="I4264" s="17">
        <f>INT((VLOOKUP($C4264,装备数值,4,0)+VLOOKUP($C4264,装备数值,7,0)*($E4264-1))*VLOOKUP($D4264,系数!$K$2:$O$7,4,0))</f>
        <v>0</v>
      </c>
      <c r="J4264" s="17">
        <f>INT((VLOOKUP($C4264,装备数值,4,0)+VLOOKUP($C4264,装备数值,7,0)*($E4264-1))*VLOOKUP($D4264,系数!$K$2:$O$7,5,0))</f>
        <v>0</v>
      </c>
      <c r="K4264" s="17">
        <f>INT(VLOOKUP(E4264,强化金币,2,1)*VLOOKUP(INDEX(装备!F:F,MATCH(属性!A4264,装备!A:A,0)),系数!$K$12:$M$15,3,0))</f>
        <v>57500</v>
      </c>
      <c r="L4264" s="17"/>
      <c r="M4264" s="17"/>
      <c r="N4264" s="17"/>
      <c r="O4264" s="17">
        <f>IF(E4264=1,"",VLOOKUP(E4264,系数!$S$2:$AB$12,MATCH(属性!C4264,评级,0),1))</f>
        <v>70</v>
      </c>
    </row>
    <row r="4265" spans="1:15" ht="17.25" thickBot="1" x14ac:dyDescent="0.4">
      <c r="A4265" s="17">
        <f t="shared" si="132"/>
        <v>7100036</v>
      </c>
      <c r="B4265" s="17" t="s">
        <v>99</v>
      </c>
      <c r="C4265" s="15">
        <f>INDEX(装备!G:G,MATCH(属性!A4265,装备!A:A,0))</f>
        <v>16</v>
      </c>
      <c r="D4265" s="15" t="str">
        <f>INDEX(装备!E:E,MATCH(属性!A4265,装备!A:A,0))</f>
        <v>ring</v>
      </c>
      <c r="E4265" s="14">
        <v>63</v>
      </c>
      <c r="F4265" s="17">
        <f>INT((VLOOKUP($C4265,装备数值,2,0)+VLOOKUP($C4265,装备数值,5,0)*($E4265-1))*VLOOKUP($D4265,系数!$K$2:$O$7,2,0))</f>
        <v>0</v>
      </c>
      <c r="G4265" s="17">
        <f>INT((VLOOKUP($C4265,装备数值,3,0)+VLOOKUP($C4265,装备数值,6,0)*($E4265-1))*VLOOKUP($D4265,系数!$K$2:$O$7,3,0))</f>
        <v>573</v>
      </c>
      <c r="H4265" s="17">
        <f t="shared" si="133"/>
        <v>573</v>
      </c>
      <c r="I4265" s="17">
        <f>INT((VLOOKUP($C4265,装备数值,4,0)+VLOOKUP($C4265,装备数值,7,0)*($E4265-1))*VLOOKUP($D4265,系数!$K$2:$O$7,4,0))</f>
        <v>0</v>
      </c>
      <c r="J4265" s="17">
        <f>INT((VLOOKUP($C4265,装备数值,4,0)+VLOOKUP($C4265,装备数值,7,0)*($E4265-1))*VLOOKUP($D4265,系数!$K$2:$O$7,5,0))</f>
        <v>0</v>
      </c>
      <c r="K4265" s="17">
        <f>INT(VLOOKUP(E4265,强化金币,2,1)*VLOOKUP(INDEX(装备!F:F,MATCH(属性!A4265,装备!A:A,0)),系数!$K$12:$M$15,3,0))</f>
        <v>60000</v>
      </c>
      <c r="L4265" s="17"/>
      <c r="M4265" s="17"/>
      <c r="N4265" s="17"/>
      <c r="O4265" s="17">
        <f>IF(E4265=1,"",VLOOKUP(E4265,系数!$S$2:$AB$12,MATCH(属性!C4265,评级,0),1))</f>
        <v>70</v>
      </c>
    </row>
    <row r="4266" spans="1:15" ht="17.25" thickBot="1" x14ac:dyDescent="0.4">
      <c r="A4266" s="17">
        <f t="shared" si="132"/>
        <v>7100036</v>
      </c>
      <c r="B4266" s="17" t="s">
        <v>99</v>
      </c>
      <c r="C4266" s="15">
        <f>INDEX(装备!G:G,MATCH(属性!A4266,装备!A:A,0))</f>
        <v>16</v>
      </c>
      <c r="D4266" s="15" t="str">
        <f>INDEX(装备!E:E,MATCH(属性!A4266,装备!A:A,0))</f>
        <v>ring</v>
      </c>
      <c r="E4266" s="14">
        <v>64</v>
      </c>
      <c r="F4266" s="17">
        <f>INT((VLOOKUP($C4266,装备数值,2,0)+VLOOKUP($C4266,装备数值,5,0)*($E4266-1))*VLOOKUP($D4266,系数!$K$2:$O$7,2,0))</f>
        <v>0</v>
      </c>
      <c r="G4266" s="17">
        <f>INT((VLOOKUP($C4266,装备数值,3,0)+VLOOKUP($C4266,装备数值,6,0)*($E4266-1))*VLOOKUP($D4266,系数!$K$2:$O$7,3,0))</f>
        <v>579</v>
      </c>
      <c r="H4266" s="17">
        <f t="shared" si="133"/>
        <v>579</v>
      </c>
      <c r="I4266" s="17">
        <f>INT((VLOOKUP($C4266,装备数值,4,0)+VLOOKUP($C4266,装备数值,7,0)*($E4266-1))*VLOOKUP($D4266,系数!$K$2:$O$7,4,0))</f>
        <v>0</v>
      </c>
      <c r="J4266" s="17">
        <f>INT((VLOOKUP($C4266,装备数值,4,0)+VLOOKUP($C4266,装备数值,7,0)*($E4266-1))*VLOOKUP($D4266,系数!$K$2:$O$7,5,0))</f>
        <v>0</v>
      </c>
      <c r="K4266" s="17">
        <f>INT(VLOOKUP(E4266,强化金币,2,1)*VLOOKUP(INDEX(装备!F:F,MATCH(属性!A4266,装备!A:A,0)),系数!$K$12:$M$15,3,0))</f>
        <v>62500</v>
      </c>
      <c r="L4266" s="17"/>
      <c r="M4266" s="17"/>
      <c r="N4266" s="17"/>
      <c r="O4266" s="17">
        <f>IF(E4266=1,"",VLOOKUP(E4266,系数!$S$2:$AB$12,MATCH(属性!C4266,评级,0),1))</f>
        <v>70</v>
      </c>
    </row>
    <row r="4267" spans="1:15" ht="17.25" thickBot="1" x14ac:dyDescent="0.4">
      <c r="A4267" s="17">
        <f t="shared" si="132"/>
        <v>7100036</v>
      </c>
      <c r="B4267" s="17" t="s">
        <v>99</v>
      </c>
      <c r="C4267" s="15">
        <f>INDEX(装备!G:G,MATCH(属性!A4267,装备!A:A,0))</f>
        <v>16</v>
      </c>
      <c r="D4267" s="15" t="str">
        <f>INDEX(装备!E:E,MATCH(属性!A4267,装备!A:A,0))</f>
        <v>ring</v>
      </c>
      <c r="E4267" s="14">
        <v>65</v>
      </c>
      <c r="F4267" s="17">
        <f>INT((VLOOKUP($C4267,装备数值,2,0)+VLOOKUP($C4267,装备数值,5,0)*($E4267-1))*VLOOKUP($D4267,系数!$K$2:$O$7,2,0))</f>
        <v>0</v>
      </c>
      <c r="G4267" s="17">
        <f>INT((VLOOKUP($C4267,装备数值,3,0)+VLOOKUP($C4267,装备数值,6,0)*($E4267-1))*VLOOKUP($D4267,系数!$K$2:$O$7,3,0))</f>
        <v>585</v>
      </c>
      <c r="H4267" s="17">
        <f t="shared" si="133"/>
        <v>585</v>
      </c>
      <c r="I4267" s="17">
        <f>INT((VLOOKUP($C4267,装备数值,4,0)+VLOOKUP($C4267,装备数值,7,0)*($E4267-1))*VLOOKUP($D4267,系数!$K$2:$O$7,4,0))</f>
        <v>0</v>
      </c>
      <c r="J4267" s="17">
        <f>INT((VLOOKUP($C4267,装备数值,4,0)+VLOOKUP($C4267,装备数值,7,0)*($E4267-1))*VLOOKUP($D4267,系数!$K$2:$O$7,5,0))</f>
        <v>0</v>
      </c>
      <c r="K4267" s="17">
        <f>INT(VLOOKUP(E4267,强化金币,2,1)*VLOOKUP(INDEX(装备!F:F,MATCH(属性!A4267,装备!A:A,0)),系数!$K$12:$M$15,3,0))</f>
        <v>65000</v>
      </c>
      <c r="L4267" s="17"/>
      <c r="M4267" s="17"/>
      <c r="N4267" s="17"/>
      <c r="O4267" s="17">
        <f>IF(E4267=1,"",VLOOKUP(E4267,系数!$S$2:$AB$12,MATCH(属性!C4267,评级,0),1))</f>
        <v>70</v>
      </c>
    </row>
    <row r="4268" spans="1:15" ht="17.25" thickBot="1" x14ac:dyDescent="0.4">
      <c r="A4268" s="17">
        <f t="shared" si="132"/>
        <v>7100036</v>
      </c>
      <c r="B4268" s="17" t="s">
        <v>99</v>
      </c>
      <c r="C4268" s="15">
        <f>INDEX(装备!G:G,MATCH(属性!A4268,装备!A:A,0))</f>
        <v>16</v>
      </c>
      <c r="D4268" s="15" t="str">
        <f>INDEX(装备!E:E,MATCH(属性!A4268,装备!A:A,0))</f>
        <v>ring</v>
      </c>
      <c r="E4268" s="14">
        <v>66</v>
      </c>
      <c r="F4268" s="17">
        <f>INT((VLOOKUP($C4268,装备数值,2,0)+VLOOKUP($C4268,装备数值,5,0)*($E4268-1))*VLOOKUP($D4268,系数!$K$2:$O$7,2,0))</f>
        <v>0</v>
      </c>
      <c r="G4268" s="17">
        <f>INT((VLOOKUP($C4268,装备数值,3,0)+VLOOKUP($C4268,装备数值,6,0)*($E4268-1))*VLOOKUP($D4268,系数!$K$2:$O$7,3,0))</f>
        <v>591</v>
      </c>
      <c r="H4268" s="17">
        <f t="shared" si="133"/>
        <v>591</v>
      </c>
      <c r="I4268" s="17">
        <f>INT((VLOOKUP($C4268,装备数值,4,0)+VLOOKUP($C4268,装备数值,7,0)*($E4268-1))*VLOOKUP($D4268,系数!$K$2:$O$7,4,0))</f>
        <v>0</v>
      </c>
      <c r="J4268" s="17">
        <f>INT((VLOOKUP($C4268,装备数值,4,0)+VLOOKUP($C4268,装备数值,7,0)*($E4268-1))*VLOOKUP($D4268,系数!$K$2:$O$7,5,0))</f>
        <v>0</v>
      </c>
      <c r="K4268" s="17">
        <f>INT(VLOOKUP(E4268,强化金币,2,1)*VLOOKUP(INDEX(装备!F:F,MATCH(属性!A4268,装备!A:A,0)),系数!$K$12:$M$15,3,0))</f>
        <v>67500</v>
      </c>
      <c r="L4268" s="17"/>
      <c r="M4268" s="17"/>
      <c r="N4268" s="17"/>
      <c r="O4268" s="17">
        <f>IF(E4268=1,"",VLOOKUP(E4268,系数!$S$2:$AB$12,MATCH(属性!C4268,评级,0),1))</f>
        <v>70</v>
      </c>
    </row>
    <row r="4269" spans="1:15" ht="17.25" thickBot="1" x14ac:dyDescent="0.4">
      <c r="A4269" s="17">
        <f t="shared" si="132"/>
        <v>7100036</v>
      </c>
      <c r="B4269" s="17" t="s">
        <v>99</v>
      </c>
      <c r="C4269" s="15">
        <f>INDEX(装备!G:G,MATCH(属性!A4269,装备!A:A,0))</f>
        <v>16</v>
      </c>
      <c r="D4269" s="15" t="str">
        <f>INDEX(装备!E:E,MATCH(属性!A4269,装备!A:A,0))</f>
        <v>ring</v>
      </c>
      <c r="E4269" s="14">
        <v>67</v>
      </c>
      <c r="F4269" s="17">
        <f>INT((VLOOKUP($C4269,装备数值,2,0)+VLOOKUP($C4269,装备数值,5,0)*($E4269-1))*VLOOKUP($D4269,系数!$K$2:$O$7,2,0))</f>
        <v>0</v>
      </c>
      <c r="G4269" s="17">
        <f>INT((VLOOKUP($C4269,装备数值,3,0)+VLOOKUP($C4269,装备数值,6,0)*($E4269-1))*VLOOKUP($D4269,系数!$K$2:$O$7,3,0))</f>
        <v>597</v>
      </c>
      <c r="H4269" s="17">
        <f t="shared" si="133"/>
        <v>597</v>
      </c>
      <c r="I4269" s="17">
        <f>INT((VLOOKUP($C4269,装备数值,4,0)+VLOOKUP($C4269,装备数值,7,0)*($E4269-1))*VLOOKUP($D4269,系数!$K$2:$O$7,4,0))</f>
        <v>0</v>
      </c>
      <c r="J4269" s="17">
        <f>INT((VLOOKUP($C4269,装备数值,4,0)+VLOOKUP($C4269,装备数值,7,0)*($E4269-1))*VLOOKUP($D4269,系数!$K$2:$O$7,5,0))</f>
        <v>0</v>
      </c>
      <c r="K4269" s="17">
        <f>INT(VLOOKUP(E4269,强化金币,2,1)*VLOOKUP(INDEX(装备!F:F,MATCH(属性!A4269,装备!A:A,0)),系数!$K$12:$M$15,3,0))</f>
        <v>70000</v>
      </c>
      <c r="L4269" s="17"/>
      <c r="M4269" s="17"/>
      <c r="N4269" s="17"/>
      <c r="O4269" s="17">
        <f>IF(E4269=1,"",VLOOKUP(E4269,系数!$S$2:$AB$12,MATCH(属性!C4269,评级,0),1))</f>
        <v>70</v>
      </c>
    </row>
    <row r="4270" spans="1:15" ht="17.25" thickBot="1" x14ac:dyDescent="0.4">
      <c r="A4270" s="17">
        <f t="shared" si="132"/>
        <v>7100036</v>
      </c>
      <c r="B4270" s="17" t="s">
        <v>99</v>
      </c>
      <c r="C4270" s="15">
        <f>INDEX(装备!G:G,MATCH(属性!A4270,装备!A:A,0))</f>
        <v>16</v>
      </c>
      <c r="D4270" s="15" t="str">
        <f>INDEX(装备!E:E,MATCH(属性!A4270,装备!A:A,0))</f>
        <v>ring</v>
      </c>
      <c r="E4270" s="14">
        <v>68</v>
      </c>
      <c r="F4270" s="17">
        <f>INT((VLOOKUP($C4270,装备数值,2,0)+VLOOKUP($C4270,装备数值,5,0)*($E4270-1))*VLOOKUP($D4270,系数!$K$2:$O$7,2,0))</f>
        <v>0</v>
      </c>
      <c r="G4270" s="17">
        <f>INT((VLOOKUP($C4270,装备数值,3,0)+VLOOKUP($C4270,装备数值,6,0)*($E4270-1))*VLOOKUP($D4270,系数!$K$2:$O$7,3,0))</f>
        <v>603</v>
      </c>
      <c r="H4270" s="17">
        <f t="shared" si="133"/>
        <v>603</v>
      </c>
      <c r="I4270" s="17">
        <f>INT((VLOOKUP($C4270,装备数值,4,0)+VLOOKUP($C4270,装备数值,7,0)*($E4270-1))*VLOOKUP($D4270,系数!$K$2:$O$7,4,0))</f>
        <v>0</v>
      </c>
      <c r="J4270" s="17">
        <f>INT((VLOOKUP($C4270,装备数值,4,0)+VLOOKUP($C4270,装备数值,7,0)*($E4270-1))*VLOOKUP($D4270,系数!$K$2:$O$7,5,0))</f>
        <v>0</v>
      </c>
      <c r="K4270" s="17">
        <f>INT(VLOOKUP(E4270,强化金币,2,1)*VLOOKUP(INDEX(装备!F:F,MATCH(属性!A4270,装备!A:A,0)),系数!$K$12:$M$15,3,0))</f>
        <v>72500</v>
      </c>
      <c r="L4270" s="17"/>
      <c r="M4270" s="17"/>
      <c r="N4270" s="17"/>
      <c r="O4270" s="17">
        <f>IF(E4270=1,"",VLOOKUP(E4270,系数!$S$2:$AB$12,MATCH(属性!C4270,评级,0),1))</f>
        <v>70</v>
      </c>
    </row>
    <row r="4271" spans="1:15" ht="17.25" thickBot="1" x14ac:dyDescent="0.4">
      <c r="A4271" s="17">
        <f t="shared" si="132"/>
        <v>7100036</v>
      </c>
      <c r="B4271" s="17" t="s">
        <v>99</v>
      </c>
      <c r="C4271" s="15">
        <f>INDEX(装备!G:G,MATCH(属性!A4271,装备!A:A,0))</f>
        <v>16</v>
      </c>
      <c r="D4271" s="15" t="str">
        <f>INDEX(装备!E:E,MATCH(属性!A4271,装备!A:A,0))</f>
        <v>ring</v>
      </c>
      <c r="E4271" s="14">
        <v>69</v>
      </c>
      <c r="F4271" s="17">
        <f>INT((VLOOKUP($C4271,装备数值,2,0)+VLOOKUP($C4271,装备数值,5,0)*($E4271-1))*VLOOKUP($D4271,系数!$K$2:$O$7,2,0))</f>
        <v>0</v>
      </c>
      <c r="G4271" s="17">
        <f>INT((VLOOKUP($C4271,装备数值,3,0)+VLOOKUP($C4271,装备数值,6,0)*($E4271-1))*VLOOKUP($D4271,系数!$K$2:$O$7,3,0))</f>
        <v>609</v>
      </c>
      <c r="H4271" s="17">
        <f t="shared" si="133"/>
        <v>609</v>
      </c>
      <c r="I4271" s="17">
        <f>INT((VLOOKUP($C4271,装备数值,4,0)+VLOOKUP($C4271,装备数值,7,0)*($E4271-1))*VLOOKUP($D4271,系数!$K$2:$O$7,4,0))</f>
        <v>0</v>
      </c>
      <c r="J4271" s="17">
        <f>INT((VLOOKUP($C4271,装备数值,4,0)+VLOOKUP($C4271,装备数值,7,0)*($E4271-1))*VLOOKUP($D4271,系数!$K$2:$O$7,5,0))</f>
        <v>0</v>
      </c>
      <c r="K4271" s="17">
        <f>INT(VLOOKUP(E4271,强化金币,2,1)*VLOOKUP(INDEX(装备!F:F,MATCH(属性!A4271,装备!A:A,0)),系数!$K$12:$M$15,3,0))</f>
        <v>75000</v>
      </c>
      <c r="L4271" s="17"/>
      <c r="M4271" s="17"/>
      <c r="N4271" s="17"/>
      <c r="O4271" s="17">
        <f>IF(E4271=1,"",VLOOKUP(E4271,系数!$S$2:$AB$12,MATCH(属性!C4271,评级,0),1))</f>
        <v>70</v>
      </c>
    </row>
    <row r="4272" spans="1:15" ht="17.25" thickBot="1" x14ac:dyDescent="0.4">
      <c r="A4272" s="17">
        <f t="shared" si="132"/>
        <v>7100036</v>
      </c>
      <c r="B4272" s="17" t="s">
        <v>99</v>
      </c>
      <c r="C4272" s="15">
        <f>INDEX(装备!G:G,MATCH(属性!A4272,装备!A:A,0))</f>
        <v>16</v>
      </c>
      <c r="D4272" s="15" t="str">
        <f>INDEX(装备!E:E,MATCH(属性!A4272,装备!A:A,0))</f>
        <v>ring</v>
      </c>
      <c r="E4272" s="14">
        <v>70</v>
      </c>
      <c r="F4272" s="17">
        <f>INT((VLOOKUP($C4272,装备数值,2,0)+VLOOKUP($C4272,装备数值,5,0)*($E4272-1))*VLOOKUP($D4272,系数!$K$2:$O$7,2,0))</f>
        <v>0</v>
      </c>
      <c r="G4272" s="17">
        <f>INT((VLOOKUP($C4272,装备数值,3,0)+VLOOKUP($C4272,装备数值,6,0)*($E4272-1))*VLOOKUP($D4272,系数!$K$2:$O$7,3,0))</f>
        <v>615</v>
      </c>
      <c r="H4272" s="17">
        <f t="shared" si="133"/>
        <v>615</v>
      </c>
      <c r="I4272" s="17">
        <f>INT((VLOOKUP($C4272,装备数值,4,0)+VLOOKUP($C4272,装备数值,7,0)*($E4272-1))*VLOOKUP($D4272,系数!$K$2:$O$7,4,0))</f>
        <v>0</v>
      </c>
      <c r="J4272" s="17">
        <f>INT((VLOOKUP($C4272,装备数值,4,0)+VLOOKUP($C4272,装备数值,7,0)*($E4272-1))*VLOOKUP($D4272,系数!$K$2:$O$7,5,0))</f>
        <v>0</v>
      </c>
      <c r="K4272" s="17">
        <f>INT(VLOOKUP(E4272,强化金币,2,1)*VLOOKUP(INDEX(装备!F:F,MATCH(属性!A4272,装备!A:A,0)),系数!$K$12:$M$15,3,0))</f>
        <v>77500</v>
      </c>
      <c r="L4272" s="17"/>
      <c r="M4272" s="17"/>
      <c r="N4272" s="17"/>
      <c r="O4272" s="17">
        <f>IF(E4272=1,"",VLOOKUP(E4272,系数!$S$2:$AB$12,MATCH(属性!C4272,评级,0),1))</f>
        <v>80</v>
      </c>
    </row>
    <row r="4273" spans="1:15" ht="17.25" thickBot="1" x14ac:dyDescent="0.4">
      <c r="A4273" s="17">
        <f t="shared" si="132"/>
        <v>7100036</v>
      </c>
      <c r="B4273" s="17" t="s">
        <v>99</v>
      </c>
      <c r="C4273" s="15">
        <f>INDEX(装备!G:G,MATCH(属性!A4273,装备!A:A,0))</f>
        <v>16</v>
      </c>
      <c r="D4273" s="15" t="str">
        <f>INDEX(装备!E:E,MATCH(属性!A4273,装备!A:A,0))</f>
        <v>ring</v>
      </c>
      <c r="E4273" s="14">
        <v>71</v>
      </c>
      <c r="F4273" s="17">
        <f>INT((VLOOKUP($C4273,装备数值,2,0)+VLOOKUP($C4273,装备数值,5,0)*($E4273-1))*VLOOKUP($D4273,系数!$K$2:$O$7,2,0))</f>
        <v>0</v>
      </c>
      <c r="G4273" s="17">
        <f>INT((VLOOKUP($C4273,装备数值,3,0)+VLOOKUP($C4273,装备数值,6,0)*($E4273-1))*VLOOKUP($D4273,系数!$K$2:$O$7,3,0))</f>
        <v>621</v>
      </c>
      <c r="H4273" s="17">
        <f t="shared" si="133"/>
        <v>621</v>
      </c>
      <c r="I4273" s="17">
        <f>INT((VLOOKUP($C4273,装备数值,4,0)+VLOOKUP($C4273,装备数值,7,0)*($E4273-1))*VLOOKUP($D4273,系数!$K$2:$O$7,4,0))</f>
        <v>0</v>
      </c>
      <c r="J4273" s="17">
        <f>INT((VLOOKUP($C4273,装备数值,4,0)+VLOOKUP($C4273,装备数值,7,0)*($E4273-1))*VLOOKUP($D4273,系数!$K$2:$O$7,5,0))</f>
        <v>0</v>
      </c>
      <c r="K4273" s="17">
        <f>INT(VLOOKUP(E4273,强化金币,2,1)*VLOOKUP(INDEX(装备!F:F,MATCH(属性!A4273,装备!A:A,0)),系数!$K$12:$M$15,3,0))</f>
        <v>80000</v>
      </c>
      <c r="L4273" s="17"/>
      <c r="M4273" s="17"/>
      <c r="N4273" s="17"/>
      <c r="O4273" s="17">
        <f>IF(E4273=1,"",VLOOKUP(E4273,系数!$S$2:$AB$12,MATCH(属性!C4273,评级,0),1))</f>
        <v>80</v>
      </c>
    </row>
    <row r="4274" spans="1:15" ht="17.25" thickBot="1" x14ac:dyDescent="0.4">
      <c r="A4274" s="17">
        <f t="shared" si="132"/>
        <v>7100036</v>
      </c>
      <c r="B4274" s="17" t="s">
        <v>99</v>
      </c>
      <c r="C4274" s="15">
        <f>INDEX(装备!G:G,MATCH(属性!A4274,装备!A:A,0))</f>
        <v>16</v>
      </c>
      <c r="D4274" s="15" t="str">
        <f>INDEX(装备!E:E,MATCH(属性!A4274,装备!A:A,0))</f>
        <v>ring</v>
      </c>
      <c r="E4274" s="14">
        <v>72</v>
      </c>
      <c r="F4274" s="17">
        <f>INT((VLOOKUP($C4274,装备数值,2,0)+VLOOKUP($C4274,装备数值,5,0)*($E4274-1))*VLOOKUP($D4274,系数!$K$2:$O$7,2,0))</f>
        <v>0</v>
      </c>
      <c r="G4274" s="17">
        <f>INT((VLOOKUP($C4274,装备数值,3,0)+VLOOKUP($C4274,装备数值,6,0)*($E4274-1))*VLOOKUP($D4274,系数!$K$2:$O$7,3,0))</f>
        <v>627</v>
      </c>
      <c r="H4274" s="17">
        <f t="shared" si="133"/>
        <v>627</v>
      </c>
      <c r="I4274" s="17">
        <f>INT((VLOOKUP($C4274,装备数值,4,0)+VLOOKUP($C4274,装备数值,7,0)*($E4274-1))*VLOOKUP($D4274,系数!$K$2:$O$7,4,0))</f>
        <v>0</v>
      </c>
      <c r="J4274" s="17">
        <f>INT((VLOOKUP($C4274,装备数值,4,0)+VLOOKUP($C4274,装备数值,7,0)*($E4274-1))*VLOOKUP($D4274,系数!$K$2:$O$7,5,0))</f>
        <v>0</v>
      </c>
      <c r="K4274" s="17">
        <f>INT(VLOOKUP(E4274,强化金币,2,1)*VLOOKUP(INDEX(装备!F:F,MATCH(属性!A4274,装备!A:A,0)),系数!$K$12:$M$15,3,0))</f>
        <v>82500</v>
      </c>
      <c r="L4274" s="17"/>
      <c r="M4274" s="17"/>
      <c r="N4274" s="17"/>
      <c r="O4274" s="17">
        <f>IF(E4274=1,"",VLOOKUP(E4274,系数!$S$2:$AB$12,MATCH(属性!C4274,评级,0),1))</f>
        <v>80</v>
      </c>
    </row>
    <row r="4275" spans="1:15" ht="17.25" thickBot="1" x14ac:dyDescent="0.4">
      <c r="A4275" s="17">
        <f t="shared" si="132"/>
        <v>7100036</v>
      </c>
      <c r="B4275" s="17" t="s">
        <v>99</v>
      </c>
      <c r="C4275" s="15">
        <f>INDEX(装备!G:G,MATCH(属性!A4275,装备!A:A,0))</f>
        <v>16</v>
      </c>
      <c r="D4275" s="15" t="str">
        <f>INDEX(装备!E:E,MATCH(属性!A4275,装备!A:A,0))</f>
        <v>ring</v>
      </c>
      <c r="E4275" s="14">
        <v>73</v>
      </c>
      <c r="F4275" s="17">
        <f>INT((VLOOKUP($C4275,装备数值,2,0)+VLOOKUP($C4275,装备数值,5,0)*($E4275-1))*VLOOKUP($D4275,系数!$K$2:$O$7,2,0))</f>
        <v>0</v>
      </c>
      <c r="G4275" s="17">
        <f>INT((VLOOKUP($C4275,装备数值,3,0)+VLOOKUP($C4275,装备数值,6,0)*($E4275-1))*VLOOKUP($D4275,系数!$K$2:$O$7,3,0))</f>
        <v>633</v>
      </c>
      <c r="H4275" s="17">
        <f t="shared" si="133"/>
        <v>633</v>
      </c>
      <c r="I4275" s="17">
        <f>INT((VLOOKUP($C4275,装备数值,4,0)+VLOOKUP($C4275,装备数值,7,0)*($E4275-1))*VLOOKUP($D4275,系数!$K$2:$O$7,4,0))</f>
        <v>0</v>
      </c>
      <c r="J4275" s="17">
        <f>INT((VLOOKUP($C4275,装备数值,4,0)+VLOOKUP($C4275,装备数值,7,0)*($E4275-1))*VLOOKUP($D4275,系数!$K$2:$O$7,5,0))</f>
        <v>0</v>
      </c>
      <c r="K4275" s="17">
        <f>INT(VLOOKUP(E4275,强化金币,2,1)*VLOOKUP(INDEX(装备!F:F,MATCH(属性!A4275,装备!A:A,0)),系数!$K$12:$M$15,3,0))</f>
        <v>85000</v>
      </c>
      <c r="L4275" s="17"/>
      <c r="M4275" s="17"/>
      <c r="N4275" s="17"/>
      <c r="O4275" s="17">
        <f>IF(E4275=1,"",VLOOKUP(E4275,系数!$S$2:$AB$12,MATCH(属性!C4275,评级,0),1))</f>
        <v>80</v>
      </c>
    </row>
    <row r="4276" spans="1:15" ht="17.25" thickBot="1" x14ac:dyDescent="0.4">
      <c r="A4276" s="17">
        <f t="shared" si="132"/>
        <v>7100036</v>
      </c>
      <c r="B4276" s="17" t="s">
        <v>99</v>
      </c>
      <c r="C4276" s="15">
        <f>INDEX(装备!G:G,MATCH(属性!A4276,装备!A:A,0))</f>
        <v>16</v>
      </c>
      <c r="D4276" s="15" t="str">
        <f>INDEX(装备!E:E,MATCH(属性!A4276,装备!A:A,0))</f>
        <v>ring</v>
      </c>
      <c r="E4276" s="14">
        <v>74</v>
      </c>
      <c r="F4276" s="17">
        <f>INT((VLOOKUP($C4276,装备数值,2,0)+VLOOKUP($C4276,装备数值,5,0)*($E4276-1))*VLOOKUP($D4276,系数!$K$2:$O$7,2,0))</f>
        <v>0</v>
      </c>
      <c r="G4276" s="17">
        <f>INT((VLOOKUP($C4276,装备数值,3,0)+VLOOKUP($C4276,装备数值,6,0)*($E4276-1))*VLOOKUP($D4276,系数!$K$2:$O$7,3,0))</f>
        <v>639</v>
      </c>
      <c r="H4276" s="17">
        <f t="shared" si="133"/>
        <v>639</v>
      </c>
      <c r="I4276" s="17">
        <f>INT((VLOOKUP($C4276,装备数值,4,0)+VLOOKUP($C4276,装备数值,7,0)*($E4276-1))*VLOOKUP($D4276,系数!$K$2:$O$7,4,0))</f>
        <v>0</v>
      </c>
      <c r="J4276" s="17">
        <f>INT((VLOOKUP($C4276,装备数值,4,0)+VLOOKUP($C4276,装备数值,7,0)*($E4276-1))*VLOOKUP($D4276,系数!$K$2:$O$7,5,0))</f>
        <v>0</v>
      </c>
      <c r="K4276" s="17">
        <f>INT(VLOOKUP(E4276,强化金币,2,1)*VLOOKUP(INDEX(装备!F:F,MATCH(属性!A4276,装备!A:A,0)),系数!$K$12:$M$15,3,0))</f>
        <v>87500</v>
      </c>
      <c r="L4276" s="17"/>
      <c r="M4276" s="17"/>
      <c r="N4276" s="17"/>
      <c r="O4276" s="17">
        <f>IF(E4276=1,"",VLOOKUP(E4276,系数!$S$2:$AB$12,MATCH(属性!C4276,评级,0),1))</f>
        <v>80</v>
      </c>
    </row>
    <row r="4277" spans="1:15" ht="17.25" thickBot="1" x14ac:dyDescent="0.4">
      <c r="A4277" s="17">
        <f t="shared" si="132"/>
        <v>7100036</v>
      </c>
      <c r="B4277" s="17" t="s">
        <v>99</v>
      </c>
      <c r="C4277" s="15">
        <f>INDEX(装备!G:G,MATCH(属性!A4277,装备!A:A,0))</f>
        <v>16</v>
      </c>
      <c r="D4277" s="15" t="str">
        <f>INDEX(装备!E:E,MATCH(属性!A4277,装备!A:A,0))</f>
        <v>ring</v>
      </c>
      <c r="E4277" s="14">
        <v>75</v>
      </c>
      <c r="F4277" s="17">
        <f>INT((VLOOKUP($C4277,装备数值,2,0)+VLOOKUP($C4277,装备数值,5,0)*($E4277-1))*VLOOKUP($D4277,系数!$K$2:$O$7,2,0))</f>
        <v>0</v>
      </c>
      <c r="G4277" s="17">
        <f>INT((VLOOKUP($C4277,装备数值,3,0)+VLOOKUP($C4277,装备数值,6,0)*($E4277-1))*VLOOKUP($D4277,系数!$K$2:$O$7,3,0))</f>
        <v>645</v>
      </c>
      <c r="H4277" s="17">
        <f t="shared" si="133"/>
        <v>645</v>
      </c>
      <c r="I4277" s="17">
        <f>INT((VLOOKUP($C4277,装备数值,4,0)+VLOOKUP($C4277,装备数值,7,0)*($E4277-1))*VLOOKUP($D4277,系数!$K$2:$O$7,4,0))</f>
        <v>0</v>
      </c>
      <c r="J4277" s="17">
        <f>INT((VLOOKUP($C4277,装备数值,4,0)+VLOOKUP($C4277,装备数值,7,0)*($E4277-1))*VLOOKUP($D4277,系数!$K$2:$O$7,5,0))</f>
        <v>0</v>
      </c>
      <c r="K4277" s="17">
        <f>INT(VLOOKUP(E4277,强化金币,2,1)*VLOOKUP(INDEX(装备!F:F,MATCH(属性!A4277,装备!A:A,0)),系数!$K$12:$M$15,3,0))</f>
        <v>90000</v>
      </c>
      <c r="L4277" s="17"/>
      <c r="M4277" s="17"/>
      <c r="N4277" s="17"/>
      <c r="O4277" s="17">
        <f>IF(E4277=1,"",VLOOKUP(E4277,系数!$S$2:$AB$12,MATCH(属性!C4277,评级,0),1))</f>
        <v>80</v>
      </c>
    </row>
    <row r="4278" spans="1:15" ht="17.25" thickBot="1" x14ac:dyDescent="0.4">
      <c r="A4278" s="17">
        <f t="shared" si="132"/>
        <v>7100036</v>
      </c>
      <c r="B4278" s="17" t="s">
        <v>99</v>
      </c>
      <c r="C4278" s="15">
        <f>INDEX(装备!G:G,MATCH(属性!A4278,装备!A:A,0))</f>
        <v>16</v>
      </c>
      <c r="D4278" s="15" t="str">
        <f>INDEX(装备!E:E,MATCH(属性!A4278,装备!A:A,0))</f>
        <v>ring</v>
      </c>
      <c r="E4278" s="14">
        <v>76</v>
      </c>
      <c r="F4278" s="17">
        <f>INT((VLOOKUP($C4278,装备数值,2,0)+VLOOKUP($C4278,装备数值,5,0)*($E4278-1))*VLOOKUP($D4278,系数!$K$2:$O$7,2,0))</f>
        <v>0</v>
      </c>
      <c r="G4278" s="17">
        <f>INT((VLOOKUP($C4278,装备数值,3,0)+VLOOKUP($C4278,装备数值,6,0)*($E4278-1))*VLOOKUP($D4278,系数!$K$2:$O$7,3,0))</f>
        <v>651</v>
      </c>
      <c r="H4278" s="17">
        <f t="shared" si="133"/>
        <v>651</v>
      </c>
      <c r="I4278" s="17">
        <f>INT((VLOOKUP($C4278,装备数值,4,0)+VLOOKUP($C4278,装备数值,7,0)*($E4278-1))*VLOOKUP($D4278,系数!$K$2:$O$7,4,0))</f>
        <v>0</v>
      </c>
      <c r="J4278" s="17">
        <f>INT((VLOOKUP($C4278,装备数值,4,0)+VLOOKUP($C4278,装备数值,7,0)*($E4278-1))*VLOOKUP($D4278,系数!$K$2:$O$7,5,0))</f>
        <v>0</v>
      </c>
      <c r="K4278" s="17">
        <f>INT(VLOOKUP(E4278,强化金币,2,1)*VLOOKUP(INDEX(装备!F:F,MATCH(属性!A4278,装备!A:A,0)),系数!$K$12:$M$15,3,0))</f>
        <v>92500</v>
      </c>
      <c r="L4278" s="17"/>
      <c r="M4278" s="17"/>
      <c r="N4278" s="17"/>
      <c r="O4278" s="17">
        <f>IF(E4278=1,"",VLOOKUP(E4278,系数!$S$2:$AB$12,MATCH(属性!C4278,评级,0),1))</f>
        <v>80</v>
      </c>
    </row>
    <row r="4279" spans="1:15" ht="17.25" thickBot="1" x14ac:dyDescent="0.4">
      <c r="A4279" s="17">
        <f t="shared" si="132"/>
        <v>7100036</v>
      </c>
      <c r="B4279" s="17" t="s">
        <v>99</v>
      </c>
      <c r="C4279" s="15">
        <f>INDEX(装备!G:G,MATCH(属性!A4279,装备!A:A,0))</f>
        <v>16</v>
      </c>
      <c r="D4279" s="15" t="str">
        <f>INDEX(装备!E:E,MATCH(属性!A4279,装备!A:A,0))</f>
        <v>ring</v>
      </c>
      <c r="E4279" s="14">
        <v>77</v>
      </c>
      <c r="F4279" s="17">
        <f>INT((VLOOKUP($C4279,装备数值,2,0)+VLOOKUP($C4279,装备数值,5,0)*($E4279-1))*VLOOKUP($D4279,系数!$K$2:$O$7,2,0))</f>
        <v>0</v>
      </c>
      <c r="G4279" s="17">
        <f>INT((VLOOKUP($C4279,装备数值,3,0)+VLOOKUP($C4279,装备数值,6,0)*($E4279-1))*VLOOKUP($D4279,系数!$K$2:$O$7,3,0))</f>
        <v>657</v>
      </c>
      <c r="H4279" s="17">
        <f t="shared" si="133"/>
        <v>657</v>
      </c>
      <c r="I4279" s="17">
        <f>INT((VLOOKUP($C4279,装备数值,4,0)+VLOOKUP($C4279,装备数值,7,0)*($E4279-1))*VLOOKUP($D4279,系数!$K$2:$O$7,4,0))</f>
        <v>0</v>
      </c>
      <c r="J4279" s="17">
        <f>INT((VLOOKUP($C4279,装备数值,4,0)+VLOOKUP($C4279,装备数值,7,0)*($E4279-1))*VLOOKUP($D4279,系数!$K$2:$O$7,5,0))</f>
        <v>0</v>
      </c>
      <c r="K4279" s="17">
        <f>INT(VLOOKUP(E4279,强化金币,2,1)*VLOOKUP(INDEX(装备!F:F,MATCH(属性!A4279,装备!A:A,0)),系数!$K$12:$M$15,3,0))</f>
        <v>95000</v>
      </c>
      <c r="L4279" s="17"/>
      <c r="M4279" s="17"/>
      <c r="N4279" s="17"/>
      <c r="O4279" s="17">
        <f>IF(E4279=1,"",VLOOKUP(E4279,系数!$S$2:$AB$12,MATCH(属性!C4279,评级,0),1))</f>
        <v>80</v>
      </c>
    </row>
    <row r="4280" spans="1:15" ht="17.25" thickBot="1" x14ac:dyDescent="0.4">
      <c r="A4280" s="17">
        <f t="shared" si="132"/>
        <v>7100036</v>
      </c>
      <c r="B4280" s="17" t="s">
        <v>99</v>
      </c>
      <c r="C4280" s="15">
        <f>INDEX(装备!G:G,MATCH(属性!A4280,装备!A:A,0))</f>
        <v>16</v>
      </c>
      <c r="D4280" s="15" t="str">
        <f>INDEX(装备!E:E,MATCH(属性!A4280,装备!A:A,0))</f>
        <v>ring</v>
      </c>
      <c r="E4280" s="14">
        <v>78</v>
      </c>
      <c r="F4280" s="17">
        <f>INT((VLOOKUP($C4280,装备数值,2,0)+VLOOKUP($C4280,装备数值,5,0)*($E4280-1))*VLOOKUP($D4280,系数!$K$2:$O$7,2,0))</f>
        <v>0</v>
      </c>
      <c r="G4280" s="17">
        <f>INT((VLOOKUP($C4280,装备数值,3,0)+VLOOKUP($C4280,装备数值,6,0)*($E4280-1))*VLOOKUP($D4280,系数!$K$2:$O$7,3,0))</f>
        <v>663</v>
      </c>
      <c r="H4280" s="17">
        <f t="shared" si="133"/>
        <v>663</v>
      </c>
      <c r="I4280" s="17">
        <f>INT((VLOOKUP($C4280,装备数值,4,0)+VLOOKUP($C4280,装备数值,7,0)*($E4280-1))*VLOOKUP($D4280,系数!$K$2:$O$7,4,0))</f>
        <v>0</v>
      </c>
      <c r="J4280" s="17">
        <f>INT((VLOOKUP($C4280,装备数值,4,0)+VLOOKUP($C4280,装备数值,7,0)*($E4280-1))*VLOOKUP($D4280,系数!$K$2:$O$7,5,0))</f>
        <v>0</v>
      </c>
      <c r="K4280" s="17">
        <f>INT(VLOOKUP(E4280,强化金币,2,1)*VLOOKUP(INDEX(装备!F:F,MATCH(属性!A4280,装备!A:A,0)),系数!$K$12:$M$15,3,0))</f>
        <v>97500</v>
      </c>
      <c r="L4280" s="17"/>
      <c r="M4280" s="17"/>
      <c r="N4280" s="17"/>
      <c r="O4280" s="17">
        <f>IF(E4280=1,"",VLOOKUP(E4280,系数!$S$2:$AB$12,MATCH(属性!C4280,评级,0),1))</f>
        <v>80</v>
      </c>
    </row>
    <row r="4281" spans="1:15" ht="17.25" thickBot="1" x14ac:dyDescent="0.4">
      <c r="A4281" s="17">
        <f t="shared" si="132"/>
        <v>7100036</v>
      </c>
      <c r="B4281" s="17" t="s">
        <v>99</v>
      </c>
      <c r="C4281" s="15">
        <f>INDEX(装备!G:G,MATCH(属性!A4281,装备!A:A,0))</f>
        <v>16</v>
      </c>
      <c r="D4281" s="15" t="str">
        <f>INDEX(装备!E:E,MATCH(属性!A4281,装备!A:A,0))</f>
        <v>ring</v>
      </c>
      <c r="E4281" s="14">
        <v>79</v>
      </c>
      <c r="F4281" s="17">
        <f>INT((VLOOKUP($C4281,装备数值,2,0)+VLOOKUP($C4281,装备数值,5,0)*($E4281-1))*VLOOKUP($D4281,系数!$K$2:$O$7,2,0))</f>
        <v>0</v>
      </c>
      <c r="G4281" s="17">
        <f>INT((VLOOKUP($C4281,装备数值,3,0)+VLOOKUP($C4281,装备数值,6,0)*($E4281-1))*VLOOKUP($D4281,系数!$K$2:$O$7,3,0))</f>
        <v>669</v>
      </c>
      <c r="H4281" s="17">
        <f t="shared" si="133"/>
        <v>669</v>
      </c>
      <c r="I4281" s="17">
        <f>INT((VLOOKUP($C4281,装备数值,4,0)+VLOOKUP($C4281,装备数值,7,0)*($E4281-1))*VLOOKUP($D4281,系数!$K$2:$O$7,4,0))</f>
        <v>0</v>
      </c>
      <c r="J4281" s="17">
        <f>INT((VLOOKUP($C4281,装备数值,4,0)+VLOOKUP($C4281,装备数值,7,0)*($E4281-1))*VLOOKUP($D4281,系数!$K$2:$O$7,5,0))</f>
        <v>0</v>
      </c>
      <c r="K4281" s="17">
        <f>INT(VLOOKUP(E4281,强化金币,2,1)*VLOOKUP(INDEX(装备!F:F,MATCH(属性!A4281,装备!A:A,0)),系数!$K$12:$M$15,3,0))</f>
        <v>100000</v>
      </c>
      <c r="L4281" s="17"/>
      <c r="M4281" s="17"/>
      <c r="N4281" s="17"/>
      <c r="O4281" s="17">
        <f>IF(E4281=1,"",VLOOKUP(E4281,系数!$S$2:$AB$12,MATCH(属性!C4281,评级,0),1))</f>
        <v>80</v>
      </c>
    </row>
    <row r="4282" spans="1:15" ht="17.25" thickBot="1" x14ac:dyDescent="0.4">
      <c r="A4282" s="17">
        <f t="shared" si="132"/>
        <v>7100036</v>
      </c>
      <c r="B4282" s="17" t="s">
        <v>99</v>
      </c>
      <c r="C4282" s="15">
        <f>INDEX(装备!G:G,MATCH(属性!A4282,装备!A:A,0))</f>
        <v>16</v>
      </c>
      <c r="D4282" s="15" t="str">
        <f>INDEX(装备!E:E,MATCH(属性!A4282,装备!A:A,0))</f>
        <v>ring</v>
      </c>
      <c r="E4282" s="14">
        <v>80</v>
      </c>
      <c r="F4282" s="17">
        <f>INT((VLOOKUP($C4282,装备数值,2,0)+VLOOKUP($C4282,装备数值,5,0)*($E4282-1))*VLOOKUP($D4282,系数!$K$2:$O$7,2,0))</f>
        <v>0</v>
      </c>
      <c r="G4282" s="17">
        <f>INT((VLOOKUP($C4282,装备数值,3,0)+VLOOKUP($C4282,装备数值,6,0)*($E4282-1))*VLOOKUP($D4282,系数!$K$2:$O$7,3,0))</f>
        <v>675</v>
      </c>
      <c r="H4282" s="17">
        <f t="shared" si="133"/>
        <v>675</v>
      </c>
      <c r="I4282" s="17">
        <f>INT((VLOOKUP($C4282,装备数值,4,0)+VLOOKUP($C4282,装备数值,7,0)*($E4282-1))*VLOOKUP($D4282,系数!$K$2:$O$7,4,0))</f>
        <v>0</v>
      </c>
      <c r="J4282" s="17">
        <f>INT((VLOOKUP($C4282,装备数值,4,0)+VLOOKUP($C4282,装备数值,7,0)*($E4282-1))*VLOOKUP($D4282,系数!$K$2:$O$7,5,0))</f>
        <v>0</v>
      </c>
      <c r="K4282" s="17">
        <f>INT(VLOOKUP(E4282,强化金币,2,1)*VLOOKUP(INDEX(装备!F:F,MATCH(属性!A4282,装备!A:A,0)),系数!$K$12:$M$15,3,0))</f>
        <v>120000</v>
      </c>
      <c r="L4282" s="17"/>
      <c r="M4282" s="17"/>
      <c r="N4282" s="17"/>
      <c r="O4282" s="17">
        <f>IF(E4282=1,"",VLOOKUP(E4282,系数!$S$2:$AB$12,MATCH(属性!C4282,评级,0),1))</f>
        <v>90</v>
      </c>
    </row>
    <row r="4283" spans="1:15" ht="17.25" thickBot="1" x14ac:dyDescent="0.4">
      <c r="A4283" s="17">
        <f t="shared" si="132"/>
        <v>7100036</v>
      </c>
      <c r="B4283" s="17" t="s">
        <v>99</v>
      </c>
      <c r="C4283" s="15">
        <f>INDEX(装备!G:G,MATCH(属性!A4283,装备!A:A,0))</f>
        <v>16</v>
      </c>
      <c r="D4283" s="15" t="str">
        <f>INDEX(装备!E:E,MATCH(属性!A4283,装备!A:A,0))</f>
        <v>ring</v>
      </c>
      <c r="E4283" s="14">
        <v>81</v>
      </c>
      <c r="F4283" s="17">
        <f>INT((VLOOKUP($C4283,装备数值,2,0)+VLOOKUP($C4283,装备数值,5,0)*($E4283-1))*VLOOKUP($D4283,系数!$K$2:$O$7,2,0))</f>
        <v>0</v>
      </c>
      <c r="G4283" s="17">
        <f>INT((VLOOKUP($C4283,装备数值,3,0)+VLOOKUP($C4283,装备数值,6,0)*($E4283-1))*VLOOKUP($D4283,系数!$K$2:$O$7,3,0))</f>
        <v>681</v>
      </c>
      <c r="H4283" s="17">
        <f t="shared" si="133"/>
        <v>681</v>
      </c>
      <c r="I4283" s="17">
        <f>INT((VLOOKUP($C4283,装备数值,4,0)+VLOOKUP($C4283,装备数值,7,0)*($E4283-1))*VLOOKUP($D4283,系数!$K$2:$O$7,4,0))</f>
        <v>0</v>
      </c>
      <c r="J4283" s="17">
        <f>INT((VLOOKUP($C4283,装备数值,4,0)+VLOOKUP($C4283,装备数值,7,0)*($E4283-1))*VLOOKUP($D4283,系数!$K$2:$O$7,5,0))</f>
        <v>0</v>
      </c>
      <c r="K4283" s="17">
        <f>INT(VLOOKUP(E4283,强化金币,2,1)*VLOOKUP(INDEX(装备!F:F,MATCH(属性!A4283,装备!A:A,0)),系数!$K$12:$M$15,3,0))</f>
        <v>140000</v>
      </c>
      <c r="L4283" s="17"/>
      <c r="M4283" s="17"/>
      <c r="N4283" s="17"/>
      <c r="O4283" s="17">
        <f>IF(E4283=1,"",VLOOKUP(E4283,系数!$S$2:$AB$12,MATCH(属性!C4283,评级,0),1))</f>
        <v>90</v>
      </c>
    </row>
    <row r="4284" spans="1:15" ht="17.25" thickBot="1" x14ac:dyDescent="0.4">
      <c r="A4284" s="17">
        <f t="shared" ref="A4284:A4347" si="134">A4164+1</f>
        <v>7100036</v>
      </c>
      <c r="B4284" s="17" t="s">
        <v>99</v>
      </c>
      <c r="C4284" s="15">
        <f>INDEX(装备!G:G,MATCH(属性!A4284,装备!A:A,0))</f>
        <v>16</v>
      </c>
      <c r="D4284" s="15" t="str">
        <f>INDEX(装备!E:E,MATCH(属性!A4284,装备!A:A,0))</f>
        <v>ring</v>
      </c>
      <c r="E4284" s="14">
        <v>82</v>
      </c>
      <c r="F4284" s="17">
        <f>INT((VLOOKUP($C4284,装备数值,2,0)+VLOOKUP($C4284,装备数值,5,0)*($E4284-1))*VLOOKUP($D4284,系数!$K$2:$O$7,2,0))</f>
        <v>0</v>
      </c>
      <c r="G4284" s="17">
        <f>INT((VLOOKUP($C4284,装备数值,3,0)+VLOOKUP($C4284,装备数值,6,0)*($E4284-1))*VLOOKUP($D4284,系数!$K$2:$O$7,3,0))</f>
        <v>687</v>
      </c>
      <c r="H4284" s="17">
        <f t="shared" si="133"/>
        <v>687</v>
      </c>
      <c r="I4284" s="17">
        <f>INT((VLOOKUP($C4284,装备数值,4,0)+VLOOKUP($C4284,装备数值,7,0)*($E4284-1))*VLOOKUP($D4284,系数!$K$2:$O$7,4,0))</f>
        <v>0</v>
      </c>
      <c r="J4284" s="17">
        <f>INT((VLOOKUP($C4284,装备数值,4,0)+VLOOKUP($C4284,装备数值,7,0)*($E4284-1))*VLOOKUP($D4284,系数!$K$2:$O$7,5,0))</f>
        <v>0</v>
      </c>
      <c r="K4284" s="17">
        <f>INT(VLOOKUP(E4284,强化金币,2,1)*VLOOKUP(INDEX(装备!F:F,MATCH(属性!A4284,装备!A:A,0)),系数!$K$12:$M$15,3,0))</f>
        <v>160000</v>
      </c>
      <c r="L4284" s="17"/>
      <c r="M4284" s="17"/>
      <c r="N4284" s="17"/>
      <c r="O4284" s="17">
        <f>IF(E4284=1,"",VLOOKUP(E4284,系数!$S$2:$AB$12,MATCH(属性!C4284,评级,0),1))</f>
        <v>90</v>
      </c>
    </row>
    <row r="4285" spans="1:15" ht="17.25" thickBot="1" x14ac:dyDescent="0.4">
      <c r="A4285" s="17">
        <f t="shared" si="134"/>
        <v>7100036</v>
      </c>
      <c r="B4285" s="17" t="s">
        <v>99</v>
      </c>
      <c r="C4285" s="15">
        <f>INDEX(装备!G:G,MATCH(属性!A4285,装备!A:A,0))</f>
        <v>16</v>
      </c>
      <c r="D4285" s="15" t="str">
        <f>INDEX(装备!E:E,MATCH(属性!A4285,装备!A:A,0))</f>
        <v>ring</v>
      </c>
      <c r="E4285" s="14">
        <v>83</v>
      </c>
      <c r="F4285" s="17">
        <f>INT((VLOOKUP($C4285,装备数值,2,0)+VLOOKUP($C4285,装备数值,5,0)*($E4285-1))*VLOOKUP($D4285,系数!$K$2:$O$7,2,0))</f>
        <v>0</v>
      </c>
      <c r="G4285" s="17">
        <f>INT((VLOOKUP($C4285,装备数值,3,0)+VLOOKUP($C4285,装备数值,6,0)*($E4285-1))*VLOOKUP($D4285,系数!$K$2:$O$7,3,0))</f>
        <v>693</v>
      </c>
      <c r="H4285" s="17">
        <f t="shared" si="133"/>
        <v>693</v>
      </c>
      <c r="I4285" s="17">
        <f>INT((VLOOKUP($C4285,装备数值,4,0)+VLOOKUP($C4285,装备数值,7,0)*($E4285-1))*VLOOKUP($D4285,系数!$K$2:$O$7,4,0))</f>
        <v>0</v>
      </c>
      <c r="J4285" s="17">
        <f>INT((VLOOKUP($C4285,装备数值,4,0)+VLOOKUP($C4285,装备数值,7,0)*($E4285-1))*VLOOKUP($D4285,系数!$K$2:$O$7,5,0))</f>
        <v>0</v>
      </c>
      <c r="K4285" s="17">
        <f>INT(VLOOKUP(E4285,强化金币,2,1)*VLOOKUP(INDEX(装备!F:F,MATCH(属性!A4285,装备!A:A,0)),系数!$K$12:$M$15,3,0))</f>
        <v>180000</v>
      </c>
      <c r="L4285" s="17"/>
      <c r="M4285" s="17"/>
      <c r="N4285" s="17"/>
      <c r="O4285" s="17">
        <f>IF(E4285=1,"",VLOOKUP(E4285,系数!$S$2:$AB$12,MATCH(属性!C4285,评级,0),1))</f>
        <v>90</v>
      </c>
    </row>
    <row r="4286" spans="1:15" ht="17.25" thickBot="1" x14ac:dyDescent="0.4">
      <c r="A4286" s="17">
        <f t="shared" si="134"/>
        <v>7100036</v>
      </c>
      <c r="B4286" s="17" t="s">
        <v>99</v>
      </c>
      <c r="C4286" s="15">
        <f>INDEX(装备!G:G,MATCH(属性!A4286,装备!A:A,0))</f>
        <v>16</v>
      </c>
      <c r="D4286" s="15" t="str">
        <f>INDEX(装备!E:E,MATCH(属性!A4286,装备!A:A,0))</f>
        <v>ring</v>
      </c>
      <c r="E4286" s="14">
        <v>84</v>
      </c>
      <c r="F4286" s="17">
        <f>INT((VLOOKUP($C4286,装备数值,2,0)+VLOOKUP($C4286,装备数值,5,0)*($E4286-1))*VLOOKUP($D4286,系数!$K$2:$O$7,2,0))</f>
        <v>0</v>
      </c>
      <c r="G4286" s="17">
        <f>INT((VLOOKUP($C4286,装备数值,3,0)+VLOOKUP($C4286,装备数值,6,0)*($E4286-1))*VLOOKUP($D4286,系数!$K$2:$O$7,3,0))</f>
        <v>699</v>
      </c>
      <c r="H4286" s="17">
        <f t="shared" si="133"/>
        <v>699</v>
      </c>
      <c r="I4286" s="17">
        <f>INT((VLOOKUP($C4286,装备数值,4,0)+VLOOKUP($C4286,装备数值,7,0)*($E4286-1))*VLOOKUP($D4286,系数!$K$2:$O$7,4,0))</f>
        <v>0</v>
      </c>
      <c r="J4286" s="17">
        <f>INT((VLOOKUP($C4286,装备数值,4,0)+VLOOKUP($C4286,装备数值,7,0)*($E4286-1))*VLOOKUP($D4286,系数!$K$2:$O$7,5,0))</f>
        <v>0</v>
      </c>
      <c r="K4286" s="17">
        <f>INT(VLOOKUP(E4286,强化金币,2,1)*VLOOKUP(INDEX(装备!F:F,MATCH(属性!A4286,装备!A:A,0)),系数!$K$12:$M$15,3,0))</f>
        <v>200000</v>
      </c>
      <c r="L4286" s="17"/>
      <c r="M4286" s="17"/>
      <c r="N4286" s="17"/>
      <c r="O4286" s="17">
        <f>IF(E4286=1,"",VLOOKUP(E4286,系数!$S$2:$AB$12,MATCH(属性!C4286,评级,0),1))</f>
        <v>90</v>
      </c>
    </row>
    <row r="4287" spans="1:15" ht="17.25" thickBot="1" x14ac:dyDescent="0.4">
      <c r="A4287" s="17">
        <f t="shared" si="134"/>
        <v>7100036</v>
      </c>
      <c r="B4287" s="17" t="s">
        <v>99</v>
      </c>
      <c r="C4287" s="15">
        <f>INDEX(装备!G:G,MATCH(属性!A4287,装备!A:A,0))</f>
        <v>16</v>
      </c>
      <c r="D4287" s="15" t="str">
        <f>INDEX(装备!E:E,MATCH(属性!A4287,装备!A:A,0))</f>
        <v>ring</v>
      </c>
      <c r="E4287" s="14">
        <v>85</v>
      </c>
      <c r="F4287" s="17">
        <f>INT((VLOOKUP($C4287,装备数值,2,0)+VLOOKUP($C4287,装备数值,5,0)*($E4287-1))*VLOOKUP($D4287,系数!$K$2:$O$7,2,0))</f>
        <v>0</v>
      </c>
      <c r="G4287" s="17">
        <f>INT((VLOOKUP($C4287,装备数值,3,0)+VLOOKUP($C4287,装备数值,6,0)*($E4287-1))*VLOOKUP($D4287,系数!$K$2:$O$7,3,0))</f>
        <v>705</v>
      </c>
      <c r="H4287" s="17">
        <f t="shared" si="133"/>
        <v>705</v>
      </c>
      <c r="I4287" s="17">
        <f>INT((VLOOKUP($C4287,装备数值,4,0)+VLOOKUP($C4287,装备数值,7,0)*($E4287-1))*VLOOKUP($D4287,系数!$K$2:$O$7,4,0))</f>
        <v>0</v>
      </c>
      <c r="J4287" s="17">
        <f>INT((VLOOKUP($C4287,装备数值,4,0)+VLOOKUP($C4287,装备数值,7,0)*($E4287-1))*VLOOKUP($D4287,系数!$K$2:$O$7,5,0))</f>
        <v>0</v>
      </c>
      <c r="K4287" s="17">
        <f>INT(VLOOKUP(E4287,强化金币,2,1)*VLOOKUP(INDEX(装备!F:F,MATCH(属性!A4287,装备!A:A,0)),系数!$K$12:$M$15,3,0))</f>
        <v>250000</v>
      </c>
      <c r="L4287" s="17"/>
      <c r="M4287" s="17"/>
      <c r="N4287" s="17"/>
      <c r="O4287" s="17">
        <f>IF(E4287=1,"",VLOOKUP(E4287,系数!$S$2:$AB$12,MATCH(属性!C4287,评级,0),1))</f>
        <v>90</v>
      </c>
    </row>
    <row r="4288" spans="1:15" ht="17.25" thickBot="1" x14ac:dyDescent="0.4">
      <c r="A4288" s="17">
        <f t="shared" si="134"/>
        <v>7100036</v>
      </c>
      <c r="B4288" s="17" t="s">
        <v>99</v>
      </c>
      <c r="C4288" s="15">
        <f>INDEX(装备!G:G,MATCH(属性!A4288,装备!A:A,0))</f>
        <v>16</v>
      </c>
      <c r="D4288" s="15" t="str">
        <f>INDEX(装备!E:E,MATCH(属性!A4288,装备!A:A,0))</f>
        <v>ring</v>
      </c>
      <c r="E4288" s="14">
        <v>86</v>
      </c>
      <c r="F4288" s="17">
        <f>INT((VLOOKUP($C4288,装备数值,2,0)+VLOOKUP($C4288,装备数值,5,0)*($E4288-1))*VLOOKUP($D4288,系数!$K$2:$O$7,2,0))</f>
        <v>0</v>
      </c>
      <c r="G4288" s="17">
        <f>INT((VLOOKUP($C4288,装备数值,3,0)+VLOOKUP($C4288,装备数值,6,0)*($E4288-1))*VLOOKUP($D4288,系数!$K$2:$O$7,3,0))</f>
        <v>711</v>
      </c>
      <c r="H4288" s="17">
        <f t="shared" si="133"/>
        <v>711</v>
      </c>
      <c r="I4288" s="17">
        <f>INT((VLOOKUP($C4288,装备数值,4,0)+VLOOKUP($C4288,装备数值,7,0)*($E4288-1))*VLOOKUP($D4288,系数!$K$2:$O$7,4,0))</f>
        <v>0</v>
      </c>
      <c r="J4288" s="17">
        <f>INT((VLOOKUP($C4288,装备数值,4,0)+VLOOKUP($C4288,装备数值,7,0)*($E4288-1))*VLOOKUP($D4288,系数!$K$2:$O$7,5,0))</f>
        <v>0</v>
      </c>
      <c r="K4288" s="17">
        <f>INT(VLOOKUP(E4288,强化金币,2,1)*VLOOKUP(INDEX(装备!F:F,MATCH(属性!A4288,装备!A:A,0)),系数!$K$12:$M$15,3,0))</f>
        <v>300000</v>
      </c>
      <c r="L4288" s="17"/>
      <c r="M4288" s="17"/>
      <c r="N4288" s="17"/>
      <c r="O4288" s="17">
        <f>IF(E4288=1,"",VLOOKUP(E4288,系数!$S$2:$AB$12,MATCH(属性!C4288,评级,0),1))</f>
        <v>90</v>
      </c>
    </row>
    <row r="4289" spans="1:15" ht="17.25" thickBot="1" x14ac:dyDescent="0.4">
      <c r="A4289" s="17">
        <f t="shared" si="134"/>
        <v>7100036</v>
      </c>
      <c r="B4289" s="17" t="s">
        <v>99</v>
      </c>
      <c r="C4289" s="15">
        <f>INDEX(装备!G:G,MATCH(属性!A4289,装备!A:A,0))</f>
        <v>16</v>
      </c>
      <c r="D4289" s="15" t="str">
        <f>INDEX(装备!E:E,MATCH(属性!A4289,装备!A:A,0))</f>
        <v>ring</v>
      </c>
      <c r="E4289" s="14">
        <v>87</v>
      </c>
      <c r="F4289" s="17">
        <f>INT((VLOOKUP($C4289,装备数值,2,0)+VLOOKUP($C4289,装备数值,5,0)*($E4289-1))*VLOOKUP($D4289,系数!$K$2:$O$7,2,0))</f>
        <v>0</v>
      </c>
      <c r="G4289" s="17">
        <f>INT((VLOOKUP($C4289,装备数值,3,0)+VLOOKUP($C4289,装备数值,6,0)*($E4289-1))*VLOOKUP($D4289,系数!$K$2:$O$7,3,0))</f>
        <v>717</v>
      </c>
      <c r="H4289" s="17">
        <f t="shared" si="133"/>
        <v>717</v>
      </c>
      <c r="I4289" s="17">
        <f>INT((VLOOKUP($C4289,装备数值,4,0)+VLOOKUP($C4289,装备数值,7,0)*($E4289-1))*VLOOKUP($D4289,系数!$K$2:$O$7,4,0))</f>
        <v>0</v>
      </c>
      <c r="J4289" s="17">
        <f>INT((VLOOKUP($C4289,装备数值,4,0)+VLOOKUP($C4289,装备数值,7,0)*($E4289-1))*VLOOKUP($D4289,系数!$K$2:$O$7,5,0))</f>
        <v>0</v>
      </c>
      <c r="K4289" s="17">
        <f>INT(VLOOKUP(E4289,强化金币,2,1)*VLOOKUP(INDEX(装备!F:F,MATCH(属性!A4289,装备!A:A,0)),系数!$K$12:$M$15,3,0))</f>
        <v>350000</v>
      </c>
      <c r="L4289" s="17"/>
      <c r="M4289" s="17"/>
      <c r="N4289" s="17"/>
      <c r="O4289" s="17">
        <f>IF(E4289=1,"",VLOOKUP(E4289,系数!$S$2:$AB$12,MATCH(属性!C4289,评级,0),1))</f>
        <v>90</v>
      </c>
    </row>
    <row r="4290" spans="1:15" ht="17.25" thickBot="1" x14ac:dyDescent="0.4">
      <c r="A4290" s="17">
        <f t="shared" si="134"/>
        <v>7100036</v>
      </c>
      <c r="B4290" s="17" t="s">
        <v>99</v>
      </c>
      <c r="C4290" s="15">
        <f>INDEX(装备!G:G,MATCH(属性!A4290,装备!A:A,0))</f>
        <v>16</v>
      </c>
      <c r="D4290" s="15" t="str">
        <f>INDEX(装备!E:E,MATCH(属性!A4290,装备!A:A,0))</f>
        <v>ring</v>
      </c>
      <c r="E4290" s="14">
        <v>88</v>
      </c>
      <c r="F4290" s="17">
        <f>INT((VLOOKUP($C4290,装备数值,2,0)+VLOOKUP($C4290,装备数值,5,0)*($E4290-1))*VLOOKUP($D4290,系数!$K$2:$O$7,2,0))</f>
        <v>0</v>
      </c>
      <c r="G4290" s="17">
        <f>INT((VLOOKUP($C4290,装备数值,3,0)+VLOOKUP($C4290,装备数值,6,0)*($E4290-1))*VLOOKUP($D4290,系数!$K$2:$O$7,3,0))</f>
        <v>723</v>
      </c>
      <c r="H4290" s="17">
        <f t="shared" si="133"/>
        <v>723</v>
      </c>
      <c r="I4290" s="17">
        <f>INT((VLOOKUP($C4290,装备数值,4,0)+VLOOKUP($C4290,装备数值,7,0)*($E4290-1))*VLOOKUP($D4290,系数!$K$2:$O$7,4,0))</f>
        <v>0</v>
      </c>
      <c r="J4290" s="17">
        <f>INT((VLOOKUP($C4290,装备数值,4,0)+VLOOKUP($C4290,装备数值,7,0)*($E4290-1))*VLOOKUP($D4290,系数!$K$2:$O$7,5,0))</f>
        <v>0</v>
      </c>
      <c r="K4290" s="17">
        <f>INT(VLOOKUP(E4290,强化金币,2,1)*VLOOKUP(INDEX(装备!F:F,MATCH(属性!A4290,装备!A:A,0)),系数!$K$12:$M$15,3,0))</f>
        <v>400000</v>
      </c>
      <c r="L4290" s="17"/>
      <c r="M4290" s="17"/>
      <c r="N4290" s="17"/>
      <c r="O4290" s="17">
        <f>IF(E4290=1,"",VLOOKUP(E4290,系数!$S$2:$AB$12,MATCH(属性!C4290,评级,0),1))</f>
        <v>90</v>
      </c>
    </row>
    <row r="4291" spans="1:15" ht="17.25" thickBot="1" x14ac:dyDescent="0.4">
      <c r="A4291" s="17">
        <f t="shared" si="134"/>
        <v>7100036</v>
      </c>
      <c r="B4291" s="17" t="s">
        <v>99</v>
      </c>
      <c r="C4291" s="15">
        <f>INDEX(装备!G:G,MATCH(属性!A4291,装备!A:A,0))</f>
        <v>16</v>
      </c>
      <c r="D4291" s="15" t="str">
        <f>INDEX(装备!E:E,MATCH(属性!A4291,装备!A:A,0))</f>
        <v>ring</v>
      </c>
      <c r="E4291" s="14">
        <v>89</v>
      </c>
      <c r="F4291" s="17">
        <f>INT((VLOOKUP($C4291,装备数值,2,0)+VLOOKUP($C4291,装备数值,5,0)*($E4291-1))*VLOOKUP($D4291,系数!$K$2:$O$7,2,0))</f>
        <v>0</v>
      </c>
      <c r="G4291" s="17">
        <f>INT((VLOOKUP($C4291,装备数值,3,0)+VLOOKUP($C4291,装备数值,6,0)*($E4291-1))*VLOOKUP($D4291,系数!$K$2:$O$7,3,0))</f>
        <v>729</v>
      </c>
      <c r="H4291" s="17">
        <f t="shared" si="133"/>
        <v>729</v>
      </c>
      <c r="I4291" s="17">
        <f>INT((VLOOKUP($C4291,装备数值,4,0)+VLOOKUP($C4291,装备数值,7,0)*($E4291-1))*VLOOKUP($D4291,系数!$K$2:$O$7,4,0))</f>
        <v>0</v>
      </c>
      <c r="J4291" s="17">
        <f>INT((VLOOKUP($C4291,装备数值,4,0)+VLOOKUP($C4291,装备数值,7,0)*($E4291-1))*VLOOKUP($D4291,系数!$K$2:$O$7,5,0))</f>
        <v>0</v>
      </c>
      <c r="K4291" s="17">
        <f>INT(VLOOKUP(E4291,强化金币,2,1)*VLOOKUP(INDEX(装备!F:F,MATCH(属性!A4291,装备!A:A,0)),系数!$K$12:$M$15,3,0))</f>
        <v>450000</v>
      </c>
      <c r="L4291" s="17"/>
      <c r="M4291" s="17"/>
      <c r="N4291" s="17"/>
      <c r="O4291" s="17">
        <f>IF(E4291=1,"",VLOOKUP(E4291,系数!$S$2:$AB$12,MATCH(属性!C4291,评级,0),1))</f>
        <v>90</v>
      </c>
    </row>
    <row r="4292" spans="1:15" ht="17.25" thickBot="1" x14ac:dyDescent="0.4">
      <c r="A4292" s="17">
        <f t="shared" si="134"/>
        <v>7100036</v>
      </c>
      <c r="B4292" s="17" t="s">
        <v>99</v>
      </c>
      <c r="C4292" s="15">
        <f>INDEX(装备!G:G,MATCH(属性!A4292,装备!A:A,0))</f>
        <v>16</v>
      </c>
      <c r="D4292" s="15" t="str">
        <f>INDEX(装备!E:E,MATCH(属性!A4292,装备!A:A,0))</f>
        <v>ring</v>
      </c>
      <c r="E4292" s="14">
        <v>90</v>
      </c>
      <c r="F4292" s="17">
        <f>INT((VLOOKUP($C4292,装备数值,2,0)+VLOOKUP($C4292,装备数值,5,0)*($E4292-1))*VLOOKUP($D4292,系数!$K$2:$O$7,2,0))</f>
        <v>0</v>
      </c>
      <c r="G4292" s="17">
        <f>INT((VLOOKUP($C4292,装备数值,3,0)+VLOOKUP($C4292,装备数值,6,0)*($E4292-1))*VLOOKUP($D4292,系数!$K$2:$O$7,3,0))</f>
        <v>735</v>
      </c>
      <c r="H4292" s="17">
        <f t="shared" ref="H4292:H4355" si="135">G4292</f>
        <v>735</v>
      </c>
      <c r="I4292" s="17">
        <f>INT((VLOOKUP($C4292,装备数值,4,0)+VLOOKUP($C4292,装备数值,7,0)*($E4292-1))*VLOOKUP($D4292,系数!$K$2:$O$7,4,0))</f>
        <v>0</v>
      </c>
      <c r="J4292" s="17">
        <f>INT((VLOOKUP($C4292,装备数值,4,0)+VLOOKUP($C4292,装备数值,7,0)*($E4292-1))*VLOOKUP($D4292,系数!$K$2:$O$7,5,0))</f>
        <v>0</v>
      </c>
      <c r="K4292" s="17">
        <f>INT(VLOOKUP(E4292,强化金币,2,1)*VLOOKUP(INDEX(装备!F:F,MATCH(属性!A4292,装备!A:A,0)),系数!$K$12:$M$15,3,0))</f>
        <v>450000</v>
      </c>
      <c r="L4292" s="17"/>
      <c r="M4292" s="17"/>
      <c r="N4292" s="17"/>
      <c r="O4292" s="17">
        <f>IF(E4292=1,"",VLOOKUP(E4292,系数!$S$2:$AB$12,MATCH(属性!C4292,评级,0),1))</f>
        <v>100</v>
      </c>
    </row>
    <row r="4293" spans="1:15" ht="17.25" thickBot="1" x14ac:dyDescent="0.4">
      <c r="A4293" s="17">
        <f t="shared" si="134"/>
        <v>7100036</v>
      </c>
      <c r="B4293" s="17" t="s">
        <v>99</v>
      </c>
      <c r="C4293" s="15">
        <f>INDEX(装备!G:G,MATCH(属性!A4293,装备!A:A,0))</f>
        <v>16</v>
      </c>
      <c r="D4293" s="15" t="str">
        <f>INDEX(装备!E:E,MATCH(属性!A4293,装备!A:A,0))</f>
        <v>ring</v>
      </c>
      <c r="E4293" s="14">
        <v>91</v>
      </c>
      <c r="F4293" s="17">
        <f>INT((VLOOKUP($C4293,装备数值,2,0)+VLOOKUP($C4293,装备数值,5,0)*($E4293-1))*VLOOKUP($D4293,系数!$K$2:$O$7,2,0))</f>
        <v>0</v>
      </c>
      <c r="G4293" s="17">
        <f>INT((VLOOKUP($C4293,装备数值,3,0)+VLOOKUP($C4293,装备数值,6,0)*($E4293-1))*VLOOKUP($D4293,系数!$K$2:$O$7,3,0))</f>
        <v>741</v>
      </c>
      <c r="H4293" s="17">
        <f t="shared" si="135"/>
        <v>741</v>
      </c>
      <c r="I4293" s="17">
        <f>INT((VLOOKUP($C4293,装备数值,4,0)+VLOOKUP($C4293,装备数值,7,0)*($E4293-1))*VLOOKUP($D4293,系数!$K$2:$O$7,4,0))</f>
        <v>0</v>
      </c>
      <c r="J4293" s="17">
        <f>INT((VLOOKUP($C4293,装备数值,4,0)+VLOOKUP($C4293,装备数值,7,0)*($E4293-1))*VLOOKUP($D4293,系数!$K$2:$O$7,5,0))</f>
        <v>0</v>
      </c>
      <c r="K4293" s="17">
        <f>INT(VLOOKUP(E4293,强化金币,2,1)*VLOOKUP(INDEX(装备!F:F,MATCH(属性!A4293,装备!A:A,0)),系数!$K$12:$M$15,3,0))</f>
        <v>450000</v>
      </c>
      <c r="L4293" s="17"/>
      <c r="M4293" s="17"/>
      <c r="N4293" s="17"/>
      <c r="O4293" s="17">
        <f>IF(E4293=1,"",VLOOKUP(E4293,系数!$S$2:$AB$12,MATCH(属性!C4293,评级,0),1))</f>
        <v>100</v>
      </c>
    </row>
    <row r="4294" spans="1:15" ht="17.25" thickBot="1" x14ac:dyDescent="0.4">
      <c r="A4294" s="17">
        <f t="shared" si="134"/>
        <v>7100036</v>
      </c>
      <c r="B4294" s="17" t="s">
        <v>99</v>
      </c>
      <c r="C4294" s="15">
        <f>INDEX(装备!G:G,MATCH(属性!A4294,装备!A:A,0))</f>
        <v>16</v>
      </c>
      <c r="D4294" s="15" t="str">
        <f>INDEX(装备!E:E,MATCH(属性!A4294,装备!A:A,0))</f>
        <v>ring</v>
      </c>
      <c r="E4294" s="14">
        <v>92</v>
      </c>
      <c r="F4294" s="17">
        <f>INT((VLOOKUP($C4294,装备数值,2,0)+VLOOKUP($C4294,装备数值,5,0)*($E4294-1))*VLOOKUP($D4294,系数!$K$2:$O$7,2,0))</f>
        <v>0</v>
      </c>
      <c r="G4294" s="17">
        <f>INT((VLOOKUP($C4294,装备数值,3,0)+VLOOKUP($C4294,装备数值,6,0)*($E4294-1))*VLOOKUP($D4294,系数!$K$2:$O$7,3,0))</f>
        <v>747</v>
      </c>
      <c r="H4294" s="17">
        <f t="shared" si="135"/>
        <v>747</v>
      </c>
      <c r="I4294" s="17">
        <f>INT((VLOOKUP($C4294,装备数值,4,0)+VLOOKUP($C4294,装备数值,7,0)*($E4294-1))*VLOOKUP($D4294,系数!$K$2:$O$7,4,0))</f>
        <v>0</v>
      </c>
      <c r="J4294" s="17">
        <f>INT((VLOOKUP($C4294,装备数值,4,0)+VLOOKUP($C4294,装备数值,7,0)*($E4294-1))*VLOOKUP($D4294,系数!$K$2:$O$7,5,0))</f>
        <v>0</v>
      </c>
      <c r="K4294" s="17">
        <f>INT(VLOOKUP(E4294,强化金币,2,1)*VLOOKUP(INDEX(装备!F:F,MATCH(属性!A4294,装备!A:A,0)),系数!$K$12:$M$15,3,0))</f>
        <v>450000</v>
      </c>
      <c r="L4294" s="17"/>
      <c r="M4294" s="17"/>
      <c r="N4294" s="17"/>
      <c r="O4294" s="17">
        <f>IF(E4294=1,"",VLOOKUP(E4294,系数!$S$2:$AB$12,MATCH(属性!C4294,评级,0),1))</f>
        <v>100</v>
      </c>
    </row>
    <row r="4295" spans="1:15" ht="17.25" thickBot="1" x14ac:dyDescent="0.4">
      <c r="A4295" s="17">
        <f t="shared" si="134"/>
        <v>7100036</v>
      </c>
      <c r="B4295" s="17" t="s">
        <v>99</v>
      </c>
      <c r="C4295" s="15">
        <f>INDEX(装备!G:G,MATCH(属性!A4295,装备!A:A,0))</f>
        <v>16</v>
      </c>
      <c r="D4295" s="15" t="str">
        <f>INDEX(装备!E:E,MATCH(属性!A4295,装备!A:A,0))</f>
        <v>ring</v>
      </c>
      <c r="E4295" s="14">
        <v>93</v>
      </c>
      <c r="F4295" s="17">
        <f>INT((VLOOKUP($C4295,装备数值,2,0)+VLOOKUP($C4295,装备数值,5,0)*($E4295-1))*VLOOKUP($D4295,系数!$K$2:$O$7,2,0))</f>
        <v>0</v>
      </c>
      <c r="G4295" s="17">
        <f>INT((VLOOKUP($C4295,装备数值,3,0)+VLOOKUP($C4295,装备数值,6,0)*($E4295-1))*VLOOKUP($D4295,系数!$K$2:$O$7,3,0))</f>
        <v>753</v>
      </c>
      <c r="H4295" s="17">
        <f t="shared" si="135"/>
        <v>753</v>
      </c>
      <c r="I4295" s="17">
        <f>INT((VLOOKUP($C4295,装备数值,4,0)+VLOOKUP($C4295,装备数值,7,0)*($E4295-1))*VLOOKUP($D4295,系数!$K$2:$O$7,4,0))</f>
        <v>0</v>
      </c>
      <c r="J4295" s="17">
        <f>INT((VLOOKUP($C4295,装备数值,4,0)+VLOOKUP($C4295,装备数值,7,0)*($E4295-1))*VLOOKUP($D4295,系数!$K$2:$O$7,5,0))</f>
        <v>0</v>
      </c>
      <c r="K4295" s="17">
        <f>INT(VLOOKUP(E4295,强化金币,2,1)*VLOOKUP(INDEX(装备!F:F,MATCH(属性!A4295,装备!A:A,0)),系数!$K$12:$M$15,3,0))</f>
        <v>450000</v>
      </c>
      <c r="L4295" s="17"/>
      <c r="M4295" s="17"/>
      <c r="N4295" s="17"/>
      <c r="O4295" s="17">
        <f>IF(E4295=1,"",VLOOKUP(E4295,系数!$S$2:$AB$12,MATCH(属性!C4295,评级,0),1))</f>
        <v>100</v>
      </c>
    </row>
    <row r="4296" spans="1:15" ht="17.25" thickBot="1" x14ac:dyDescent="0.4">
      <c r="A4296" s="17">
        <f t="shared" si="134"/>
        <v>7100036</v>
      </c>
      <c r="B4296" s="17" t="s">
        <v>99</v>
      </c>
      <c r="C4296" s="15">
        <f>INDEX(装备!G:G,MATCH(属性!A4296,装备!A:A,0))</f>
        <v>16</v>
      </c>
      <c r="D4296" s="15" t="str">
        <f>INDEX(装备!E:E,MATCH(属性!A4296,装备!A:A,0))</f>
        <v>ring</v>
      </c>
      <c r="E4296" s="14">
        <v>94</v>
      </c>
      <c r="F4296" s="17">
        <f>INT((VLOOKUP($C4296,装备数值,2,0)+VLOOKUP($C4296,装备数值,5,0)*($E4296-1))*VLOOKUP($D4296,系数!$K$2:$O$7,2,0))</f>
        <v>0</v>
      </c>
      <c r="G4296" s="17">
        <f>INT((VLOOKUP($C4296,装备数值,3,0)+VLOOKUP($C4296,装备数值,6,0)*($E4296-1))*VLOOKUP($D4296,系数!$K$2:$O$7,3,0))</f>
        <v>759</v>
      </c>
      <c r="H4296" s="17">
        <f t="shared" si="135"/>
        <v>759</v>
      </c>
      <c r="I4296" s="17">
        <f>INT((VLOOKUP($C4296,装备数值,4,0)+VLOOKUP($C4296,装备数值,7,0)*($E4296-1))*VLOOKUP($D4296,系数!$K$2:$O$7,4,0))</f>
        <v>0</v>
      </c>
      <c r="J4296" s="17">
        <f>INT((VLOOKUP($C4296,装备数值,4,0)+VLOOKUP($C4296,装备数值,7,0)*($E4296-1))*VLOOKUP($D4296,系数!$K$2:$O$7,5,0))</f>
        <v>0</v>
      </c>
      <c r="K4296" s="17">
        <f>INT(VLOOKUP(E4296,强化金币,2,1)*VLOOKUP(INDEX(装备!F:F,MATCH(属性!A4296,装备!A:A,0)),系数!$K$12:$M$15,3,0))</f>
        <v>450000</v>
      </c>
      <c r="L4296" s="17"/>
      <c r="M4296" s="17"/>
      <c r="N4296" s="17"/>
      <c r="O4296" s="17">
        <f>IF(E4296=1,"",VLOOKUP(E4296,系数!$S$2:$AB$12,MATCH(属性!C4296,评级,0),1))</f>
        <v>100</v>
      </c>
    </row>
    <row r="4297" spans="1:15" ht="17.25" thickBot="1" x14ac:dyDescent="0.4">
      <c r="A4297" s="17">
        <f t="shared" si="134"/>
        <v>7100036</v>
      </c>
      <c r="B4297" s="17" t="s">
        <v>99</v>
      </c>
      <c r="C4297" s="15">
        <f>INDEX(装备!G:G,MATCH(属性!A4297,装备!A:A,0))</f>
        <v>16</v>
      </c>
      <c r="D4297" s="15" t="str">
        <f>INDEX(装备!E:E,MATCH(属性!A4297,装备!A:A,0))</f>
        <v>ring</v>
      </c>
      <c r="E4297" s="14">
        <v>95</v>
      </c>
      <c r="F4297" s="17">
        <f>INT((VLOOKUP($C4297,装备数值,2,0)+VLOOKUP($C4297,装备数值,5,0)*($E4297-1))*VLOOKUP($D4297,系数!$K$2:$O$7,2,0))</f>
        <v>0</v>
      </c>
      <c r="G4297" s="17">
        <f>INT((VLOOKUP($C4297,装备数值,3,0)+VLOOKUP($C4297,装备数值,6,0)*($E4297-1))*VLOOKUP($D4297,系数!$K$2:$O$7,3,0))</f>
        <v>765</v>
      </c>
      <c r="H4297" s="17">
        <f t="shared" si="135"/>
        <v>765</v>
      </c>
      <c r="I4297" s="17">
        <f>INT((VLOOKUP($C4297,装备数值,4,0)+VLOOKUP($C4297,装备数值,7,0)*($E4297-1))*VLOOKUP($D4297,系数!$K$2:$O$7,4,0))</f>
        <v>0</v>
      </c>
      <c r="J4297" s="17">
        <f>INT((VLOOKUP($C4297,装备数值,4,0)+VLOOKUP($C4297,装备数值,7,0)*($E4297-1))*VLOOKUP($D4297,系数!$K$2:$O$7,5,0))</f>
        <v>0</v>
      </c>
      <c r="K4297" s="17">
        <f>INT(VLOOKUP(E4297,强化金币,2,1)*VLOOKUP(INDEX(装备!F:F,MATCH(属性!A4297,装备!A:A,0)),系数!$K$12:$M$15,3,0))</f>
        <v>450000</v>
      </c>
      <c r="L4297" s="17"/>
      <c r="M4297" s="17"/>
      <c r="N4297" s="17"/>
      <c r="O4297" s="17">
        <f>IF(E4297=1,"",VLOOKUP(E4297,系数!$S$2:$AB$12,MATCH(属性!C4297,评级,0),1))</f>
        <v>100</v>
      </c>
    </row>
    <row r="4298" spans="1:15" ht="17.25" thickBot="1" x14ac:dyDescent="0.4">
      <c r="A4298" s="17">
        <f t="shared" si="134"/>
        <v>7100036</v>
      </c>
      <c r="B4298" s="17" t="s">
        <v>99</v>
      </c>
      <c r="C4298" s="15">
        <f>INDEX(装备!G:G,MATCH(属性!A4298,装备!A:A,0))</f>
        <v>16</v>
      </c>
      <c r="D4298" s="15" t="str">
        <f>INDEX(装备!E:E,MATCH(属性!A4298,装备!A:A,0))</f>
        <v>ring</v>
      </c>
      <c r="E4298" s="14">
        <v>96</v>
      </c>
      <c r="F4298" s="17">
        <f>INT((VLOOKUP($C4298,装备数值,2,0)+VLOOKUP($C4298,装备数值,5,0)*($E4298-1))*VLOOKUP($D4298,系数!$K$2:$O$7,2,0))</f>
        <v>0</v>
      </c>
      <c r="G4298" s="17">
        <f>INT((VLOOKUP($C4298,装备数值,3,0)+VLOOKUP($C4298,装备数值,6,0)*($E4298-1))*VLOOKUP($D4298,系数!$K$2:$O$7,3,0))</f>
        <v>771</v>
      </c>
      <c r="H4298" s="17">
        <f t="shared" si="135"/>
        <v>771</v>
      </c>
      <c r="I4298" s="17">
        <f>INT((VLOOKUP($C4298,装备数值,4,0)+VLOOKUP($C4298,装备数值,7,0)*($E4298-1))*VLOOKUP($D4298,系数!$K$2:$O$7,4,0))</f>
        <v>0</v>
      </c>
      <c r="J4298" s="17">
        <f>INT((VLOOKUP($C4298,装备数值,4,0)+VLOOKUP($C4298,装备数值,7,0)*($E4298-1))*VLOOKUP($D4298,系数!$K$2:$O$7,5,0))</f>
        <v>0</v>
      </c>
      <c r="K4298" s="17">
        <f>INT(VLOOKUP(E4298,强化金币,2,1)*VLOOKUP(INDEX(装备!F:F,MATCH(属性!A4298,装备!A:A,0)),系数!$K$12:$M$15,3,0))</f>
        <v>450000</v>
      </c>
      <c r="L4298" s="17"/>
      <c r="M4298" s="17"/>
      <c r="N4298" s="17"/>
      <c r="O4298" s="17">
        <f>IF(E4298=1,"",VLOOKUP(E4298,系数!$S$2:$AB$12,MATCH(属性!C4298,评级,0),1))</f>
        <v>100</v>
      </c>
    </row>
    <row r="4299" spans="1:15" ht="17.25" thickBot="1" x14ac:dyDescent="0.4">
      <c r="A4299" s="17">
        <f t="shared" si="134"/>
        <v>7100036</v>
      </c>
      <c r="B4299" s="17" t="s">
        <v>99</v>
      </c>
      <c r="C4299" s="15">
        <f>INDEX(装备!G:G,MATCH(属性!A4299,装备!A:A,0))</f>
        <v>16</v>
      </c>
      <c r="D4299" s="15" t="str">
        <f>INDEX(装备!E:E,MATCH(属性!A4299,装备!A:A,0))</f>
        <v>ring</v>
      </c>
      <c r="E4299" s="14">
        <v>97</v>
      </c>
      <c r="F4299" s="17">
        <f>INT((VLOOKUP($C4299,装备数值,2,0)+VLOOKUP($C4299,装备数值,5,0)*($E4299-1))*VLOOKUP($D4299,系数!$K$2:$O$7,2,0))</f>
        <v>0</v>
      </c>
      <c r="G4299" s="17">
        <f>INT((VLOOKUP($C4299,装备数值,3,0)+VLOOKUP($C4299,装备数值,6,0)*($E4299-1))*VLOOKUP($D4299,系数!$K$2:$O$7,3,0))</f>
        <v>777</v>
      </c>
      <c r="H4299" s="17">
        <f t="shared" si="135"/>
        <v>777</v>
      </c>
      <c r="I4299" s="17">
        <f>INT((VLOOKUP($C4299,装备数值,4,0)+VLOOKUP($C4299,装备数值,7,0)*($E4299-1))*VLOOKUP($D4299,系数!$K$2:$O$7,4,0))</f>
        <v>0</v>
      </c>
      <c r="J4299" s="17">
        <f>INT((VLOOKUP($C4299,装备数值,4,0)+VLOOKUP($C4299,装备数值,7,0)*($E4299-1))*VLOOKUP($D4299,系数!$K$2:$O$7,5,0))</f>
        <v>0</v>
      </c>
      <c r="K4299" s="17">
        <f>INT(VLOOKUP(E4299,强化金币,2,1)*VLOOKUP(INDEX(装备!F:F,MATCH(属性!A4299,装备!A:A,0)),系数!$K$12:$M$15,3,0))</f>
        <v>450000</v>
      </c>
      <c r="L4299" s="17"/>
      <c r="M4299" s="17"/>
      <c r="N4299" s="17"/>
      <c r="O4299" s="17">
        <f>IF(E4299=1,"",VLOOKUP(E4299,系数!$S$2:$AB$12,MATCH(属性!C4299,评级,0),1))</f>
        <v>100</v>
      </c>
    </row>
    <row r="4300" spans="1:15" ht="17.25" thickBot="1" x14ac:dyDescent="0.4">
      <c r="A4300" s="17">
        <f t="shared" si="134"/>
        <v>7100036</v>
      </c>
      <c r="B4300" s="17" t="s">
        <v>99</v>
      </c>
      <c r="C4300" s="15">
        <f>INDEX(装备!G:G,MATCH(属性!A4300,装备!A:A,0))</f>
        <v>16</v>
      </c>
      <c r="D4300" s="15" t="str">
        <f>INDEX(装备!E:E,MATCH(属性!A4300,装备!A:A,0))</f>
        <v>ring</v>
      </c>
      <c r="E4300" s="14">
        <v>98</v>
      </c>
      <c r="F4300" s="17">
        <f>INT((VLOOKUP($C4300,装备数值,2,0)+VLOOKUP($C4300,装备数值,5,0)*($E4300-1))*VLOOKUP($D4300,系数!$K$2:$O$7,2,0))</f>
        <v>0</v>
      </c>
      <c r="G4300" s="17">
        <f>INT((VLOOKUP($C4300,装备数值,3,0)+VLOOKUP($C4300,装备数值,6,0)*($E4300-1))*VLOOKUP($D4300,系数!$K$2:$O$7,3,0))</f>
        <v>783</v>
      </c>
      <c r="H4300" s="17">
        <f t="shared" si="135"/>
        <v>783</v>
      </c>
      <c r="I4300" s="17">
        <f>INT((VLOOKUP($C4300,装备数值,4,0)+VLOOKUP($C4300,装备数值,7,0)*($E4300-1))*VLOOKUP($D4300,系数!$K$2:$O$7,4,0))</f>
        <v>0</v>
      </c>
      <c r="J4300" s="17">
        <f>INT((VLOOKUP($C4300,装备数值,4,0)+VLOOKUP($C4300,装备数值,7,0)*($E4300-1))*VLOOKUP($D4300,系数!$K$2:$O$7,5,0))</f>
        <v>0</v>
      </c>
      <c r="K4300" s="17">
        <f>INT(VLOOKUP(E4300,强化金币,2,1)*VLOOKUP(INDEX(装备!F:F,MATCH(属性!A4300,装备!A:A,0)),系数!$K$12:$M$15,3,0))</f>
        <v>450000</v>
      </c>
      <c r="L4300" s="17"/>
      <c r="M4300" s="17"/>
      <c r="N4300" s="17"/>
      <c r="O4300" s="17">
        <f>IF(E4300=1,"",VLOOKUP(E4300,系数!$S$2:$AB$12,MATCH(属性!C4300,评级,0),1))</f>
        <v>100</v>
      </c>
    </row>
    <row r="4301" spans="1:15" ht="17.25" thickBot="1" x14ac:dyDescent="0.4">
      <c r="A4301" s="17">
        <f t="shared" si="134"/>
        <v>7100036</v>
      </c>
      <c r="B4301" s="17" t="s">
        <v>99</v>
      </c>
      <c r="C4301" s="15">
        <f>INDEX(装备!G:G,MATCH(属性!A4301,装备!A:A,0))</f>
        <v>16</v>
      </c>
      <c r="D4301" s="15" t="str">
        <f>INDEX(装备!E:E,MATCH(属性!A4301,装备!A:A,0))</f>
        <v>ring</v>
      </c>
      <c r="E4301" s="14">
        <v>99</v>
      </c>
      <c r="F4301" s="17">
        <f>INT((VLOOKUP($C4301,装备数值,2,0)+VLOOKUP($C4301,装备数值,5,0)*($E4301-1))*VLOOKUP($D4301,系数!$K$2:$O$7,2,0))</f>
        <v>0</v>
      </c>
      <c r="G4301" s="17">
        <f>INT((VLOOKUP($C4301,装备数值,3,0)+VLOOKUP($C4301,装备数值,6,0)*($E4301-1))*VLOOKUP($D4301,系数!$K$2:$O$7,3,0))</f>
        <v>789</v>
      </c>
      <c r="H4301" s="17">
        <f t="shared" si="135"/>
        <v>789</v>
      </c>
      <c r="I4301" s="17">
        <f>INT((VLOOKUP($C4301,装备数值,4,0)+VLOOKUP($C4301,装备数值,7,0)*($E4301-1))*VLOOKUP($D4301,系数!$K$2:$O$7,4,0))</f>
        <v>0</v>
      </c>
      <c r="J4301" s="17">
        <f>INT((VLOOKUP($C4301,装备数值,4,0)+VLOOKUP($C4301,装备数值,7,0)*($E4301-1))*VLOOKUP($D4301,系数!$K$2:$O$7,5,0))</f>
        <v>0</v>
      </c>
      <c r="K4301" s="17">
        <f>INT(VLOOKUP(E4301,强化金币,2,1)*VLOOKUP(INDEX(装备!F:F,MATCH(属性!A4301,装备!A:A,0)),系数!$K$12:$M$15,3,0))</f>
        <v>450000</v>
      </c>
      <c r="L4301" s="17"/>
      <c r="M4301" s="17"/>
      <c r="N4301" s="17"/>
      <c r="O4301" s="17">
        <f>IF(E4301=1,"",VLOOKUP(E4301,系数!$S$2:$AB$12,MATCH(属性!C4301,评级,0),1))</f>
        <v>100</v>
      </c>
    </row>
    <row r="4302" spans="1:15" ht="17.25" thickBot="1" x14ac:dyDescent="0.4">
      <c r="A4302" s="17">
        <f t="shared" si="134"/>
        <v>7100036</v>
      </c>
      <c r="B4302" s="17" t="s">
        <v>99</v>
      </c>
      <c r="C4302" s="15">
        <f>INDEX(装备!G:G,MATCH(属性!A4302,装备!A:A,0))</f>
        <v>16</v>
      </c>
      <c r="D4302" s="15" t="str">
        <f>INDEX(装备!E:E,MATCH(属性!A4302,装备!A:A,0))</f>
        <v>ring</v>
      </c>
      <c r="E4302" s="14">
        <v>100</v>
      </c>
      <c r="F4302" s="17">
        <f>INT((VLOOKUP($C4302,装备数值,2,0)+VLOOKUP($C4302,装备数值,5,0)*($E4302-1))*VLOOKUP($D4302,系数!$K$2:$O$7,2,0))</f>
        <v>0</v>
      </c>
      <c r="G4302" s="17">
        <f>INT((VLOOKUP($C4302,装备数值,3,0)+VLOOKUP($C4302,装备数值,6,0)*($E4302-1))*VLOOKUP($D4302,系数!$K$2:$O$7,3,0))</f>
        <v>795</v>
      </c>
      <c r="H4302" s="17">
        <f t="shared" si="135"/>
        <v>795</v>
      </c>
      <c r="I4302" s="17">
        <f>INT((VLOOKUP($C4302,装备数值,4,0)+VLOOKUP($C4302,装备数值,7,0)*($E4302-1))*VLOOKUP($D4302,系数!$K$2:$O$7,4,0))</f>
        <v>0</v>
      </c>
      <c r="J4302" s="17">
        <f>INT((VLOOKUP($C4302,装备数值,4,0)+VLOOKUP($C4302,装备数值,7,0)*($E4302-1))*VLOOKUP($D4302,系数!$K$2:$O$7,5,0))</f>
        <v>0</v>
      </c>
      <c r="K4302" s="17">
        <f>INT(VLOOKUP(E4302,强化金币,2,1)*VLOOKUP(INDEX(装备!F:F,MATCH(属性!A4302,装备!A:A,0)),系数!$K$12:$M$15,3,0))</f>
        <v>450000</v>
      </c>
      <c r="L4302" s="17"/>
      <c r="M4302" s="17"/>
      <c r="N4302" s="17"/>
      <c r="O4302" s="17">
        <f>IF(E4302=1,"",VLOOKUP(E4302,系数!$S$2:$AB$12,MATCH(属性!C4302,评级,0),1))</f>
        <v>110</v>
      </c>
    </row>
    <row r="4303" spans="1:15" ht="17.25" thickBot="1" x14ac:dyDescent="0.4">
      <c r="A4303" s="17">
        <f t="shared" si="134"/>
        <v>7100036</v>
      </c>
      <c r="B4303" s="17" t="s">
        <v>99</v>
      </c>
      <c r="C4303" s="15">
        <f>INDEX(装备!G:G,MATCH(属性!A4303,装备!A:A,0))</f>
        <v>16</v>
      </c>
      <c r="D4303" s="15" t="str">
        <f>INDEX(装备!E:E,MATCH(属性!A4303,装备!A:A,0))</f>
        <v>ring</v>
      </c>
      <c r="E4303" s="14">
        <v>101</v>
      </c>
      <c r="F4303" s="17">
        <f>INT((VLOOKUP($C4303,装备数值,2,0)+VLOOKUP($C4303,装备数值,5,0)*($E4303-1))*VLOOKUP($D4303,系数!$K$2:$O$7,2,0))</f>
        <v>0</v>
      </c>
      <c r="G4303" s="17">
        <f>INT((VLOOKUP($C4303,装备数值,3,0)+VLOOKUP($C4303,装备数值,6,0)*($E4303-1))*VLOOKUP($D4303,系数!$K$2:$O$7,3,0))</f>
        <v>801</v>
      </c>
      <c r="H4303" s="17">
        <f t="shared" si="135"/>
        <v>801</v>
      </c>
      <c r="I4303" s="17">
        <f>INT((VLOOKUP($C4303,装备数值,4,0)+VLOOKUP($C4303,装备数值,7,0)*($E4303-1))*VLOOKUP($D4303,系数!$K$2:$O$7,4,0))</f>
        <v>0</v>
      </c>
      <c r="J4303" s="17">
        <f>INT((VLOOKUP($C4303,装备数值,4,0)+VLOOKUP($C4303,装备数值,7,0)*($E4303-1))*VLOOKUP($D4303,系数!$K$2:$O$7,5,0))</f>
        <v>0</v>
      </c>
      <c r="K4303" s="17">
        <f>INT(VLOOKUP(E4303,强化金币,2,1)*VLOOKUP(INDEX(装备!F:F,MATCH(属性!A4303,装备!A:A,0)),系数!$K$12:$M$15,3,0))</f>
        <v>450000</v>
      </c>
      <c r="L4303" s="17"/>
      <c r="M4303" s="17"/>
      <c r="N4303" s="17"/>
      <c r="O4303" s="17">
        <f>IF(E4303=1,"",VLOOKUP(E4303,系数!$S$2:$AB$12,MATCH(属性!C4303,评级,0),1))</f>
        <v>110</v>
      </c>
    </row>
    <row r="4304" spans="1:15" ht="17.25" thickBot="1" x14ac:dyDescent="0.4">
      <c r="A4304" s="17">
        <f t="shared" si="134"/>
        <v>7100036</v>
      </c>
      <c r="B4304" s="17" t="s">
        <v>99</v>
      </c>
      <c r="C4304" s="15">
        <f>INDEX(装备!G:G,MATCH(属性!A4304,装备!A:A,0))</f>
        <v>16</v>
      </c>
      <c r="D4304" s="15" t="str">
        <f>INDEX(装备!E:E,MATCH(属性!A4304,装备!A:A,0))</f>
        <v>ring</v>
      </c>
      <c r="E4304" s="14">
        <v>102</v>
      </c>
      <c r="F4304" s="17">
        <f>INT((VLOOKUP($C4304,装备数值,2,0)+VLOOKUP($C4304,装备数值,5,0)*($E4304-1))*VLOOKUP($D4304,系数!$K$2:$O$7,2,0))</f>
        <v>0</v>
      </c>
      <c r="G4304" s="17">
        <f>INT((VLOOKUP($C4304,装备数值,3,0)+VLOOKUP($C4304,装备数值,6,0)*($E4304-1))*VLOOKUP($D4304,系数!$K$2:$O$7,3,0))</f>
        <v>807</v>
      </c>
      <c r="H4304" s="17">
        <f t="shared" si="135"/>
        <v>807</v>
      </c>
      <c r="I4304" s="17">
        <f>INT((VLOOKUP($C4304,装备数值,4,0)+VLOOKUP($C4304,装备数值,7,0)*($E4304-1))*VLOOKUP($D4304,系数!$K$2:$O$7,4,0))</f>
        <v>0</v>
      </c>
      <c r="J4304" s="17">
        <f>INT((VLOOKUP($C4304,装备数值,4,0)+VLOOKUP($C4304,装备数值,7,0)*($E4304-1))*VLOOKUP($D4304,系数!$K$2:$O$7,5,0))</f>
        <v>0</v>
      </c>
      <c r="K4304" s="17">
        <f>INT(VLOOKUP(E4304,强化金币,2,1)*VLOOKUP(INDEX(装备!F:F,MATCH(属性!A4304,装备!A:A,0)),系数!$K$12:$M$15,3,0))</f>
        <v>450000</v>
      </c>
      <c r="L4304" s="17"/>
      <c r="M4304" s="17"/>
      <c r="N4304" s="17"/>
      <c r="O4304" s="17">
        <f>IF(E4304=1,"",VLOOKUP(E4304,系数!$S$2:$AB$12,MATCH(属性!C4304,评级,0),1))</f>
        <v>110</v>
      </c>
    </row>
    <row r="4305" spans="1:15" ht="17.25" thickBot="1" x14ac:dyDescent="0.4">
      <c r="A4305" s="17">
        <f t="shared" si="134"/>
        <v>7100036</v>
      </c>
      <c r="B4305" s="17" t="s">
        <v>99</v>
      </c>
      <c r="C4305" s="15">
        <f>INDEX(装备!G:G,MATCH(属性!A4305,装备!A:A,0))</f>
        <v>16</v>
      </c>
      <c r="D4305" s="15" t="str">
        <f>INDEX(装备!E:E,MATCH(属性!A4305,装备!A:A,0))</f>
        <v>ring</v>
      </c>
      <c r="E4305" s="14">
        <v>103</v>
      </c>
      <c r="F4305" s="17">
        <f>INT((VLOOKUP($C4305,装备数值,2,0)+VLOOKUP($C4305,装备数值,5,0)*($E4305-1))*VLOOKUP($D4305,系数!$K$2:$O$7,2,0))</f>
        <v>0</v>
      </c>
      <c r="G4305" s="17">
        <f>INT((VLOOKUP($C4305,装备数值,3,0)+VLOOKUP($C4305,装备数值,6,0)*($E4305-1))*VLOOKUP($D4305,系数!$K$2:$O$7,3,0))</f>
        <v>813</v>
      </c>
      <c r="H4305" s="17">
        <f t="shared" si="135"/>
        <v>813</v>
      </c>
      <c r="I4305" s="17">
        <f>INT((VLOOKUP($C4305,装备数值,4,0)+VLOOKUP($C4305,装备数值,7,0)*($E4305-1))*VLOOKUP($D4305,系数!$K$2:$O$7,4,0))</f>
        <v>0</v>
      </c>
      <c r="J4305" s="17">
        <f>INT((VLOOKUP($C4305,装备数值,4,0)+VLOOKUP($C4305,装备数值,7,0)*($E4305-1))*VLOOKUP($D4305,系数!$K$2:$O$7,5,0))</f>
        <v>0</v>
      </c>
      <c r="K4305" s="17">
        <f>INT(VLOOKUP(E4305,强化金币,2,1)*VLOOKUP(INDEX(装备!F:F,MATCH(属性!A4305,装备!A:A,0)),系数!$K$12:$M$15,3,0))</f>
        <v>450000</v>
      </c>
      <c r="L4305" s="17"/>
      <c r="M4305" s="17"/>
      <c r="N4305" s="17"/>
      <c r="O4305" s="17">
        <f>IF(E4305=1,"",VLOOKUP(E4305,系数!$S$2:$AB$12,MATCH(属性!C4305,评级,0),1))</f>
        <v>110</v>
      </c>
    </row>
    <row r="4306" spans="1:15" ht="17.25" thickBot="1" x14ac:dyDescent="0.4">
      <c r="A4306" s="17">
        <f t="shared" si="134"/>
        <v>7100036</v>
      </c>
      <c r="B4306" s="17" t="s">
        <v>99</v>
      </c>
      <c r="C4306" s="15">
        <f>INDEX(装备!G:G,MATCH(属性!A4306,装备!A:A,0))</f>
        <v>16</v>
      </c>
      <c r="D4306" s="15" t="str">
        <f>INDEX(装备!E:E,MATCH(属性!A4306,装备!A:A,0))</f>
        <v>ring</v>
      </c>
      <c r="E4306" s="14">
        <v>104</v>
      </c>
      <c r="F4306" s="17">
        <f>INT((VLOOKUP($C4306,装备数值,2,0)+VLOOKUP($C4306,装备数值,5,0)*($E4306-1))*VLOOKUP($D4306,系数!$K$2:$O$7,2,0))</f>
        <v>0</v>
      </c>
      <c r="G4306" s="17">
        <f>INT((VLOOKUP($C4306,装备数值,3,0)+VLOOKUP($C4306,装备数值,6,0)*($E4306-1))*VLOOKUP($D4306,系数!$K$2:$O$7,3,0))</f>
        <v>819</v>
      </c>
      <c r="H4306" s="17">
        <f t="shared" si="135"/>
        <v>819</v>
      </c>
      <c r="I4306" s="17">
        <f>INT((VLOOKUP($C4306,装备数值,4,0)+VLOOKUP($C4306,装备数值,7,0)*($E4306-1))*VLOOKUP($D4306,系数!$K$2:$O$7,4,0))</f>
        <v>0</v>
      </c>
      <c r="J4306" s="17">
        <f>INT((VLOOKUP($C4306,装备数值,4,0)+VLOOKUP($C4306,装备数值,7,0)*($E4306-1))*VLOOKUP($D4306,系数!$K$2:$O$7,5,0))</f>
        <v>0</v>
      </c>
      <c r="K4306" s="17">
        <f>INT(VLOOKUP(E4306,强化金币,2,1)*VLOOKUP(INDEX(装备!F:F,MATCH(属性!A4306,装备!A:A,0)),系数!$K$12:$M$15,3,0))</f>
        <v>450000</v>
      </c>
      <c r="L4306" s="17"/>
      <c r="M4306" s="17"/>
      <c r="N4306" s="17"/>
      <c r="O4306" s="17">
        <f>IF(E4306=1,"",VLOOKUP(E4306,系数!$S$2:$AB$12,MATCH(属性!C4306,评级,0),1))</f>
        <v>110</v>
      </c>
    </row>
    <row r="4307" spans="1:15" ht="17.25" thickBot="1" x14ac:dyDescent="0.4">
      <c r="A4307" s="17">
        <f t="shared" si="134"/>
        <v>7100036</v>
      </c>
      <c r="B4307" s="17" t="s">
        <v>99</v>
      </c>
      <c r="C4307" s="15">
        <f>INDEX(装备!G:G,MATCH(属性!A4307,装备!A:A,0))</f>
        <v>16</v>
      </c>
      <c r="D4307" s="15" t="str">
        <f>INDEX(装备!E:E,MATCH(属性!A4307,装备!A:A,0))</f>
        <v>ring</v>
      </c>
      <c r="E4307" s="14">
        <v>105</v>
      </c>
      <c r="F4307" s="17">
        <f>INT((VLOOKUP($C4307,装备数值,2,0)+VLOOKUP($C4307,装备数值,5,0)*($E4307-1))*VLOOKUP($D4307,系数!$K$2:$O$7,2,0))</f>
        <v>0</v>
      </c>
      <c r="G4307" s="17">
        <f>INT((VLOOKUP($C4307,装备数值,3,0)+VLOOKUP($C4307,装备数值,6,0)*($E4307-1))*VLOOKUP($D4307,系数!$K$2:$O$7,3,0))</f>
        <v>825</v>
      </c>
      <c r="H4307" s="17">
        <f t="shared" si="135"/>
        <v>825</v>
      </c>
      <c r="I4307" s="17">
        <f>INT((VLOOKUP($C4307,装备数值,4,0)+VLOOKUP($C4307,装备数值,7,0)*($E4307-1))*VLOOKUP($D4307,系数!$K$2:$O$7,4,0))</f>
        <v>0</v>
      </c>
      <c r="J4307" s="17">
        <f>INT((VLOOKUP($C4307,装备数值,4,0)+VLOOKUP($C4307,装备数值,7,0)*($E4307-1))*VLOOKUP($D4307,系数!$K$2:$O$7,5,0))</f>
        <v>0</v>
      </c>
      <c r="K4307" s="17">
        <f>INT(VLOOKUP(E4307,强化金币,2,1)*VLOOKUP(INDEX(装备!F:F,MATCH(属性!A4307,装备!A:A,0)),系数!$K$12:$M$15,3,0))</f>
        <v>450000</v>
      </c>
      <c r="L4307" s="17"/>
      <c r="M4307" s="17"/>
      <c r="N4307" s="17"/>
      <c r="O4307" s="17">
        <f>IF(E4307=1,"",VLOOKUP(E4307,系数!$S$2:$AB$12,MATCH(属性!C4307,评级,0),1))</f>
        <v>110</v>
      </c>
    </row>
    <row r="4308" spans="1:15" ht="17.25" thickBot="1" x14ac:dyDescent="0.4">
      <c r="A4308" s="17">
        <f t="shared" si="134"/>
        <v>7100036</v>
      </c>
      <c r="B4308" s="17" t="s">
        <v>99</v>
      </c>
      <c r="C4308" s="15">
        <f>INDEX(装备!G:G,MATCH(属性!A4308,装备!A:A,0))</f>
        <v>16</v>
      </c>
      <c r="D4308" s="15" t="str">
        <f>INDEX(装备!E:E,MATCH(属性!A4308,装备!A:A,0))</f>
        <v>ring</v>
      </c>
      <c r="E4308" s="14">
        <v>106</v>
      </c>
      <c r="F4308" s="17">
        <f>INT((VLOOKUP($C4308,装备数值,2,0)+VLOOKUP($C4308,装备数值,5,0)*($E4308-1))*VLOOKUP($D4308,系数!$K$2:$O$7,2,0))</f>
        <v>0</v>
      </c>
      <c r="G4308" s="17">
        <f>INT((VLOOKUP($C4308,装备数值,3,0)+VLOOKUP($C4308,装备数值,6,0)*($E4308-1))*VLOOKUP($D4308,系数!$K$2:$O$7,3,0))</f>
        <v>831</v>
      </c>
      <c r="H4308" s="17">
        <f t="shared" si="135"/>
        <v>831</v>
      </c>
      <c r="I4308" s="17">
        <f>INT((VLOOKUP($C4308,装备数值,4,0)+VLOOKUP($C4308,装备数值,7,0)*($E4308-1))*VLOOKUP($D4308,系数!$K$2:$O$7,4,0))</f>
        <v>0</v>
      </c>
      <c r="J4308" s="17">
        <f>INT((VLOOKUP($C4308,装备数值,4,0)+VLOOKUP($C4308,装备数值,7,0)*($E4308-1))*VLOOKUP($D4308,系数!$K$2:$O$7,5,0))</f>
        <v>0</v>
      </c>
      <c r="K4308" s="17">
        <f>INT(VLOOKUP(E4308,强化金币,2,1)*VLOOKUP(INDEX(装备!F:F,MATCH(属性!A4308,装备!A:A,0)),系数!$K$12:$M$15,3,0))</f>
        <v>450000</v>
      </c>
      <c r="L4308" s="17"/>
      <c r="M4308" s="17"/>
      <c r="N4308" s="17"/>
      <c r="O4308" s="17">
        <f>IF(E4308=1,"",VLOOKUP(E4308,系数!$S$2:$AB$12,MATCH(属性!C4308,评级,0),1))</f>
        <v>110</v>
      </c>
    </row>
    <row r="4309" spans="1:15" ht="17.25" thickBot="1" x14ac:dyDescent="0.4">
      <c r="A4309" s="17">
        <f t="shared" si="134"/>
        <v>7100036</v>
      </c>
      <c r="B4309" s="17" t="s">
        <v>99</v>
      </c>
      <c r="C4309" s="15">
        <f>INDEX(装备!G:G,MATCH(属性!A4309,装备!A:A,0))</f>
        <v>16</v>
      </c>
      <c r="D4309" s="15" t="str">
        <f>INDEX(装备!E:E,MATCH(属性!A4309,装备!A:A,0))</f>
        <v>ring</v>
      </c>
      <c r="E4309" s="14">
        <v>107</v>
      </c>
      <c r="F4309" s="17">
        <f>INT((VLOOKUP($C4309,装备数值,2,0)+VLOOKUP($C4309,装备数值,5,0)*($E4309-1))*VLOOKUP($D4309,系数!$K$2:$O$7,2,0))</f>
        <v>0</v>
      </c>
      <c r="G4309" s="17">
        <f>INT((VLOOKUP($C4309,装备数值,3,0)+VLOOKUP($C4309,装备数值,6,0)*($E4309-1))*VLOOKUP($D4309,系数!$K$2:$O$7,3,0))</f>
        <v>837</v>
      </c>
      <c r="H4309" s="17">
        <f t="shared" si="135"/>
        <v>837</v>
      </c>
      <c r="I4309" s="17">
        <f>INT((VLOOKUP($C4309,装备数值,4,0)+VLOOKUP($C4309,装备数值,7,0)*($E4309-1))*VLOOKUP($D4309,系数!$K$2:$O$7,4,0))</f>
        <v>0</v>
      </c>
      <c r="J4309" s="17">
        <f>INT((VLOOKUP($C4309,装备数值,4,0)+VLOOKUP($C4309,装备数值,7,0)*($E4309-1))*VLOOKUP($D4309,系数!$K$2:$O$7,5,0))</f>
        <v>0</v>
      </c>
      <c r="K4309" s="17">
        <f>INT(VLOOKUP(E4309,强化金币,2,1)*VLOOKUP(INDEX(装备!F:F,MATCH(属性!A4309,装备!A:A,0)),系数!$K$12:$M$15,3,0))</f>
        <v>450000</v>
      </c>
      <c r="L4309" s="17"/>
      <c r="M4309" s="17"/>
      <c r="N4309" s="17"/>
      <c r="O4309" s="17">
        <f>IF(E4309=1,"",VLOOKUP(E4309,系数!$S$2:$AB$12,MATCH(属性!C4309,评级,0),1))</f>
        <v>110</v>
      </c>
    </row>
    <row r="4310" spans="1:15" ht="17.25" thickBot="1" x14ac:dyDescent="0.4">
      <c r="A4310" s="17">
        <f t="shared" si="134"/>
        <v>7100036</v>
      </c>
      <c r="B4310" s="17" t="s">
        <v>99</v>
      </c>
      <c r="C4310" s="15">
        <f>INDEX(装备!G:G,MATCH(属性!A4310,装备!A:A,0))</f>
        <v>16</v>
      </c>
      <c r="D4310" s="15" t="str">
        <f>INDEX(装备!E:E,MATCH(属性!A4310,装备!A:A,0))</f>
        <v>ring</v>
      </c>
      <c r="E4310" s="14">
        <v>108</v>
      </c>
      <c r="F4310" s="17">
        <f>INT((VLOOKUP($C4310,装备数值,2,0)+VLOOKUP($C4310,装备数值,5,0)*($E4310-1))*VLOOKUP($D4310,系数!$K$2:$O$7,2,0))</f>
        <v>0</v>
      </c>
      <c r="G4310" s="17">
        <f>INT((VLOOKUP($C4310,装备数值,3,0)+VLOOKUP($C4310,装备数值,6,0)*($E4310-1))*VLOOKUP($D4310,系数!$K$2:$O$7,3,0))</f>
        <v>843</v>
      </c>
      <c r="H4310" s="17">
        <f t="shared" si="135"/>
        <v>843</v>
      </c>
      <c r="I4310" s="17">
        <f>INT((VLOOKUP($C4310,装备数值,4,0)+VLOOKUP($C4310,装备数值,7,0)*($E4310-1))*VLOOKUP($D4310,系数!$K$2:$O$7,4,0))</f>
        <v>0</v>
      </c>
      <c r="J4310" s="17">
        <f>INT((VLOOKUP($C4310,装备数值,4,0)+VLOOKUP($C4310,装备数值,7,0)*($E4310-1))*VLOOKUP($D4310,系数!$K$2:$O$7,5,0))</f>
        <v>0</v>
      </c>
      <c r="K4310" s="17">
        <f>INT(VLOOKUP(E4310,强化金币,2,1)*VLOOKUP(INDEX(装备!F:F,MATCH(属性!A4310,装备!A:A,0)),系数!$K$12:$M$15,3,0))</f>
        <v>450000</v>
      </c>
      <c r="L4310" s="17"/>
      <c r="M4310" s="17"/>
      <c r="N4310" s="17"/>
      <c r="O4310" s="17">
        <f>IF(E4310=1,"",VLOOKUP(E4310,系数!$S$2:$AB$12,MATCH(属性!C4310,评级,0),1))</f>
        <v>110</v>
      </c>
    </row>
    <row r="4311" spans="1:15" ht="17.25" thickBot="1" x14ac:dyDescent="0.4">
      <c r="A4311" s="17">
        <f t="shared" si="134"/>
        <v>7100036</v>
      </c>
      <c r="B4311" s="17" t="s">
        <v>99</v>
      </c>
      <c r="C4311" s="15">
        <f>INDEX(装备!G:G,MATCH(属性!A4311,装备!A:A,0))</f>
        <v>16</v>
      </c>
      <c r="D4311" s="15" t="str">
        <f>INDEX(装备!E:E,MATCH(属性!A4311,装备!A:A,0))</f>
        <v>ring</v>
      </c>
      <c r="E4311" s="14">
        <v>109</v>
      </c>
      <c r="F4311" s="17">
        <f>INT((VLOOKUP($C4311,装备数值,2,0)+VLOOKUP($C4311,装备数值,5,0)*($E4311-1))*VLOOKUP($D4311,系数!$K$2:$O$7,2,0))</f>
        <v>0</v>
      </c>
      <c r="G4311" s="17">
        <f>INT((VLOOKUP($C4311,装备数值,3,0)+VLOOKUP($C4311,装备数值,6,0)*($E4311-1))*VLOOKUP($D4311,系数!$K$2:$O$7,3,0))</f>
        <v>849</v>
      </c>
      <c r="H4311" s="17">
        <f t="shared" si="135"/>
        <v>849</v>
      </c>
      <c r="I4311" s="17">
        <f>INT((VLOOKUP($C4311,装备数值,4,0)+VLOOKUP($C4311,装备数值,7,0)*($E4311-1))*VLOOKUP($D4311,系数!$K$2:$O$7,4,0))</f>
        <v>0</v>
      </c>
      <c r="J4311" s="17">
        <f>INT((VLOOKUP($C4311,装备数值,4,0)+VLOOKUP($C4311,装备数值,7,0)*($E4311-1))*VLOOKUP($D4311,系数!$K$2:$O$7,5,0))</f>
        <v>0</v>
      </c>
      <c r="K4311" s="17">
        <f>INT(VLOOKUP(E4311,强化金币,2,1)*VLOOKUP(INDEX(装备!F:F,MATCH(属性!A4311,装备!A:A,0)),系数!$K$12:$M$15,3,0))</f>
        <v>450000</v>
      </c>
      <c r="L4311" s="17"/>
      <c r="M4311" s="17"/>
      <c r="N4311" s="17"/>
      <c r="O4311" s="17">
        <f>IF(E4311=1,"",VLOOKUP(E4311,系数!$S$2:$AB$12,MATCH(属性!C4311,评级,0),1))</f>
        <v>110</v>
      </c>
    </row>
    <row r="4312" spans="1:15" ht="17.25" thickBot="1" x14ac:dyDescent="0.4">
      <c r="A4312" s="17">
        <f t="shared" si="134"/>
        <v>7100036</v>
      </c>
      <c r="B4312" s="17" t="s">
        <v>99</v>
      </c>
      <c r="C4312" s="15">
        <f>INDEX(装备!G:G,MATCH(属性!A4312,装备!A:A,0))</f>
        <v>16</v>
      </c>
      <c r="D4312" s="15" t="str">
        <f>INDEX(装备!E:E,MATCH(属性!A4312,装备!A:A,0))</f>
        <v>ring</v>
      </c>
      <c r="E4312" s="14">
        <v>110</v>
      </c>
      <c r="F4312" s="17">
        <f>INT((VLOOKUP($C4312,装备数值,2,0)+VLOOKUP($C4312,装备数值,5,0)*($E4312-1))*VLOOKUP($D4312,系数!$K$2:$O$7,2,0))</f>
        <v>0</v>
      </c>
      <c r="G4312" s="17">
        <f>INT((VLOOKUP($C4312,装备数值,3,0)+VLOOKUP($C4312,装备数值,6,0)*($E4312-1))*VLOOKUP($D4312,系数!$K$2:$O$7,3,0))</f>
        <v>855</v>
      </c>
      <c r="H4312" s="17">
        <f t="shared" si="135"/>
        <v>855</v>
      </c>
      <c r="I4312" s="17">
        <f>INT((VLOOKUP($C4312,装备数值,4,0)+VLOOKUP($C4312,装备数值,7,0)*($E4312-1))*VLOOKUP($D4312,系数!$K$2:$O$7,4,0))</f>
        <v>0</v>
      </c>
      <c r="J4312" s="17">
        <f>INT((VLOOKUP($C4312,装备数值,4,0)+VLOOKUP($C4312,装备数值,7,0)*($E4312-1))*VLOOKUP($D4312,系数!$K$2:$O$7,5,0))</f>
        <v>0</v>
      </c>
      <c r="K4312" s="17">
        <f>INT(VLOOKUP(E4312,强化金币,2,1)*VLOOKUP(INDEX(装备!F:F,MATCH(属性!A4312,装备!A:A,0)),系数!$K$12:$M$15,3,0))</f>
        <v>450000</v>
      </c>
      <c r="L4312" s="17"/>
      <c r="M4312" s="17"/>
      <c r="N4312" s="17"/>
      <c r="O4312" s="17">
        <f>IF(E4312=1,"",VLOOKUP(E4312,系数!$S$2:$AB$12,MATCH(属性!C4312,评级,0),1))</f>
        <v>110</v>
      </c>
    </row>
    <row r="4313" spans="1:15" ht="17.25" thickBot="1" x14ac:dyDescent="0.4">
      <c r="A4313" s="17">
        <f t="shared" si="134"/>
        <v>7100036</v>
      </c>
      <c r="B4313" s="17" t="s">
        <v>99</v>
      </c>
      <c r="C4313" s="15">
        <f>INDEX(装备!G:G,MATCH(属性!A4313,装备!A:A,0))</f>
        <v>16</v>
      </c>
      <c r="D4313" s="15" t="str">
        <f>INDEX(装备!E:E,MATCH(属性!A4313,装备!A:A,0))</f>
        <v>ring</v>
      </c>
      <c r="E4313" s="14">
        <v>111</v>
      </c>
      <c r="F4313" s="17">
        <f>INT((VLOOKUP($C4313,装备数值,2,0)+VLOOKUP($C4313,装备数值,5,0)*($E4313-1))*VLOOKUP($D4313,系数!$K$2:$O$7,2,0))</f>
        <v>0</v>
      </c>
      <c r="G4313" s="17">
        <f>INT((VLOOKUP($C4313,装备数值,3,0)+VLOOKUP($C4313,装备数值,6,0)*($E4313-1))*VLOOKUP($D4313,系数!$K$2:$O$7,3,0))</f>
        <v>861</v>
      </c>
      <c r="H4313" s="17">
        <f t="shared" si="135"/>
        <v>861</v>
      </c>
      <c r="I4313" s="17">
        <f>INT((VLOOKUP($C4313,装备数值,4,0)+VLOOKUP($C4313,装备数值,7,0)*($E4313-1))*VLOOKUP($D4313,系数!$K$2:$O$7,4,0))</f>
        <v>0</v>
      </c>
      <c r="J4313" s="17">
        <f>INT((VLOOKUP($C4313,装备数值,4,0)+VLOOKUP($C4313,装备数值,7,0)*($E4313-1))*VLOOKUP($D4313,系数!$K$2:$O$7,5,0))</f>
        <v>0</v>
      </c>
      <c r="K4313" s="17">
        <f>INT(VLOOKUP(E4313,强化金币,2,1)*VLOOKUP(INDEX(装备!F:F,MATCH(属性!A4313,装备!A:A,0)),系数!$K$12:$M$15,3,0))</f>
        <v>450000</v>
      </c>
      <c r="L4313" s="17"/>
      <c r="M4313" s="17"/>
      <c r="N4313" s="17"/>
      <c r="O4313" s="17">
        <f>IF(E4313=1,"",VLOOKUP(E4313,系数!$S$2:$AB$12,MATCH(属性!C4313,评级,0),1))</f>
        <v>110</v>
      </c>
    </row>
    <row r="4314" spans="1:15" ht="17.25" thickBot="1" x14ac:dyDescent="0.4">
      <c r="A4314" s="17">
        <f t="shared" si="134"/>
        <v>7100036</v>
      </c>
      <c r="B4314" s="17" t="s">
        <v>99</v>
      </c>
      <c r="C4314" s="15">
        <f>INDEX(装备!G:G,MATCH(属性!A4314,装备!A:A,0))</f>
        <v>16</v>
      </c>
      <c r="D4314" s="15" t="str">
        <f>INDEX(装备!E:E,MATCH(属性!A4314,装备!A:A,0))</f>
        <v>ring</v>
      </c>
      <c r="E4314" s="14">
        <v>112</v>
      </c>
      <c r="F4314" s="17">
        <f>INT((VLOOKUP($C4314,装备数值,2,0)+VLOOKUP($C4314,装备数值,5,0)*($E4314-1))*VLOOKUP($D4314,系数!$K$2:$O$7,2,0))</f>
        <v>0</v>
      </c>
      <c r="G4314" s="17">
        <f>INT((VLOOKUP($C4314,装备数值,3,0)+VLOOKUP($C4314,装备数值,6,0)*($E4314-1))*VLOOKUP($D4314,系数!$K$2:$O$7,3,0))</f>
        <v>867</v>
      </c>
      <c r="H4314" s="17">
        <f t="shared" si="135"/>
        <v>867</v>
      </c>
      <c r="I4314" s="17">
        <f>INT((VLOOKUP($C4314,装备数值,4,0)+VLOOKUP($C4314,装备数值,7,0)*($E4314-1))*VLOOKUP($D4314,系数!$K$2:$O$7,4,0))</f>
        <v>0</v>
      </c>
      <c r="J4314" s="17">
        <f>INT((VLOOKUP($C4314,装备数值,4,0)+VLOOKUP($C4314,装备数值,7,0)*($E4314-1))*VLOOKUP($D4314,系数!$K$2:$O$7,5,0))</f>
        <v>0</v>
      </c>
      <c r="K4314" s="17">
        <f>INT(VLOOKUP(E4314,强化金币,2,1)*VLOOKUP(INDEX(装备!F:F,MATCH(属性!A4314,装备!A:A,0)),系数!$K$12:$M$15,3,0))</f>
        <v>450000</v>
      </c>
      <c r="L4314" s="17"/>
      <c r="M4314" s="17"/>
      <c r="N4314" s="17"/>
      <c r="O4314" s="17">
        <f>IF(E4314=1,"",VLOOKUP(E4314,系数!$S$2:$AB$12,MATCH(属性!C4314,评级,0),1))</f>
        <v>110</v>
      </c>
    </row>
    <row r="4315" spans="1:15" ht="17.25" thickBot="1" x14ac:dyDescent="0.4">
      <c r="A4315" s="17">
        <f t="shared" si="134"/>
        <v>7100036</v>
      </c>
      <c r="B4315" s="17" t="s">
        <v>99</v>
      </c>
      <c r="C4315" s="15">
        <f>INDEX(装备!G:G,MATCH(属性!A4315,装备!A:A,0))</f>
        <v>16</v>
      </c>
      <c r="D4315" s="15" t="str">
        <f>INDEX(装备!E:E,MATCH(属性!A4315,装备!A:A,0))</f>
        <v>ring</v>
      </c>
      <c r="E4315" s="14">
        <v>113</v>
      </c>
      <c r="F4315" s="17">
        <f>INT((VLOOKUP($C4315,装备数值,2,0)+VLOOKUP($C4315,装备数值,5,0)*($E4315-1))*VLOOKUP($D4315,系数!$K$2:$O$7,2,0))</f>
        <v>0</v>
      </c>
      <c r="G4315" s="17">
        <f>INT((VLOOKUP($C4315,装备数值,3,0)+VLOOKUP($C4315,装备数值,6,0)*($E4315-1))*VLOOKUP($D4315,系数!$K$2:$O$7,3,0))</f>
        <v>873</v>
      </c>
      <c r="H4315" s="17">
        <f t="shared" si="135"/>
        <v>873</v>
      </c>
      <c r="I4315" s="17">
        <f>INT((VLOOKUP($C4315,装备数值,4,0)+VLOOKUP($C4315,装备数值,7,0)*($E4315-1))*VLOOKUP($D4315,系数!$K$2:$O$7,4,0))</f>
        <v>0</v>
      </c>
      <c r="J4315" s="17">
        <f>INT((VLOOKUP($C4315,装备数值,4,0)+VLOOKUP($C4315,装备数值,7,0)*($E4315-1))*VLOOKUP($D4315,系数!$K$2:$O$7,5,0))</f>
        <v>0</v>
      </c>
      <c r="K4315" s="17">
        <f>INT(VLOOKUP(E4315,强化金币,2,1)*VLOOKUP(INDEX(装备!F:F,MATCH(属性!A4315,装备!A:A,0)),系数!$K$12:$M$15,3,0))</f>
        <v>450000</v>
      </c>
      <c r="L4315" s="17"/>
      <c r="M4315" s="17"/>
      <c r="N4315" s="17"/>
      <c r="O4315" s="17">
        <f>IF(E4315=1,"",VLOOKUP(E4315,系数!$S$2:$AB$12,MATCH(属性!C4315,评级,0),1))</f>
        <v>110</v>
      </c>
    </row>
    <row r="4316" spans="1:15" ht="17.25" thickBot="1" x14ac:dyDescent="0.4">
      <c r="A4316" s="17">
        <f t="shared" si="134"/>
        <v>7100036</v>
      </c>
      <c r="B4316" s="17" t="s">
        <v>99</v>
      </c>
      <c r="C4316" s="15">
        <f>INDEX(装备!G:G,MATCH(属性!A4316,装备!A:A,0))</f>
        <v>16</v>
      </c>
      <c r="D4316" s="15" t="str">
        <f>INDEX(装备!E:E,MATCH(属性!A4316,装备!A:A,0))</f>
        <v>ring</v>
      </c>
      <c r="E4316" s="14">
        <v>114</v>
      </c>
      <c r="F4316" s="17">
        <f>INT((VLOOKUP($C4316,装备数值,2,0)+VLOOKUP($C4316,装备数值,5,0)*($E4316-1))*VLOOKUP($D4316,系数!$K$2:$O$7,2,0))</f>
        <v>0</v>
      </c>
      <c r="G4316" s="17">
        <f>INT((VLOOKUP($C4316,装备数值,3,0)+VLOOKUP($C4316,装备数值,6,0)*($E4316-1))*VLOOKUP($D4316,系数!$K$2:$O$7,3,0))</f>
        <v>879</v>
      </c>
      <c r="H4316" s="17">
        <f t="shared" si="135"/>
        <v>879</v>
      </c>
      <c r="I4316" s="17">
        <f>INT((VLOOKUP($C4316,装备数值,4,0)+VLOOKUP($C4316,装备数值,7,0)*($E4316-1))*VLOOKUP($D4316,系数!$K$2:$O$7,4,0))</f>
        <v>0</v>
      </c>
      <c r="J4316" s="17">
        <f>INT((VLOOKUP($C4316,装备数值,4,0)+VLOOKUP($C4316,装备数值,7,0)*($E4316-1))*VLOOKUP($D4316,系数!$K$2:$O$7,5,0))</f>
        <v>0</v>
      </c>
      <c r="K4316" s="17">
        <f>INT(VLOOKUP(E4316,强化金币,2,1)*VLOOKUP(INDEX(装备!F:F,MATCH(属性!A4316,装备!A:A,0)),系数!$K$12:$M$15,3,0))</f>
        <v>450000</v>
      </c>
      <c r="L4316" s="17"/>
      <c r="M4316" s="17"/>
      <c r="N4316" s="17"/>
      <c r="O4316" s="17">
        <f>IF(E4316=1,"",VLOOKUP(E4316,系数!$S$2:$AB$12,MATCH(属性!C4316,评级,0),1))</f>
        <v>110</v>
      </c>
    </row>
    <row r="4317" spans="1:15" ht="17.25" thickBot="1" x14ac:dyDescent="0.4">
      <c r="A4317" s="17">
        <f t="shared" si="134"/>
        <v>7100036</v>
      </c>
      <c r="B4317" s="17" t="s">
        <v>99</v>
      </c>
      <c r="C4317" s="15">
        <f>INDEX(装备!G:G,MATCH(属性!A4317,装备!A:A,0))</f>
        <v>16</v>
      </c>
      <c r="D4317" s="15" t="str">
        <f>INDEX(装备!E:E,MATCH(属性!A4317,装备!A:A,0))</f>
        <v>ring</v>
      </c>
      <c r="E4317" s="14">
        <v>115</v>
      </c>
      <c r="F4317" s="17">
        <f>INT((VLOOKUP($C4317,装备数值,2,0)+VLOOKUP($C4317,装备数值,5,0)*($E4317-1))*VLOOKUP($D4317,系数!$K$2:$O$7,2,0))</f>
        <v>0</v>
      </c>
      <c r="G4317" s="17">
        <f>INT((VLOOKUP($C4317,装备数值,3,0)+VLOOKUP($C4317,装备数值,6,0)*($E4317-1))*VLOOKUP($D4317,系数!$K$2:$O$7,3,0))</f>
        <v>885</v>
      </c>
      <c r="H4317" s="17">
        <f t="shared" si="135"/>
        <v>885</v>
      </c>
      <c r="I4317" s="17">
        <f>INT((VLOOKUP($C4317,装备数值,4,0)+VLOOKUP($C4317,装备数值,7,0)*($E4317-1))*VLOOKUP($D4317,系数!$K$2:$O$7,4,0))</f>
        <v>0</v>
      </c>
      <c r="J4317" s="17">
        <f>INT((VLOOKUP($C4317,装备数值,4,0)+VLOOKUP($C4317,装备数值,7,0)*($E4317-1))*VLOOKUP($D4317,系数!$K$2:$O$7,5,0))</f>
        <v>0</v>
      </c>
      <c r="K4317" s="17">
        <f>INT(VLOOKUP(E4317,强化金币,2,1)*VLOOKUP(INDEX(装备!F:F,MATCH(属性!A4317,装备!A:A,0)),系数!$K$12:$M$15,3,0))</f>
        <v>450000</v>
      </c>
      <c r="L4317" s="17"/>
      <c r="M4317" s="17"/>
      <c r="N4317" s="17"/>
      <c r="O4317" s="17">
        <f>IF(E4317=1,"",VLOOKUP(E4317,系数!$S$2:$AB$12,MATCH(属性!C4317,评级,0),1))</f>
        <v>110</v>
      </c>
    </row>
    <row r="4318" spans="1:15" ht="17.25" thickBot="1" x14ac:dyDescent="0.4">
      <c r="A4318" s="17">
        <f t="shared" si="134"/>
        <v>7100036</v>
      </c>
      <c r="B4318" s="17" t="s">
        <v>99</v>
      </c>
      <c r="C4318" s="15">
        <f>INDEX(装备!G:G,MATCH(属性!A4318,装备!A:A,0))</f>
        <v>16</v>
      </c>
      <c r="D4318" s="15" t="str">
        <f>INDEX(装备!E:E,MATCH(属性!A4318,装备!A:A,0))</f>
        <v>ring</v>
      </c>
      <c r="E4318" s="14">
        <v>116</v>
      </c>
      <c r="F4318" s="17">
        <f>INT((VLOOKUP($C4318,装备数值,2,0)+VLOOKUP($C4318,装备数值,5,0)*($E4318-1))*VLOOKUP($D4318,系数!$K$2:$O$7,2,0))</f>
        <v>0</v>
      </c>
      <c r="G4318" s="17">
        <f>INT((VLOOKUP($C4318,装备数值,3,0)+VLOOKUP($C4318,装备数值,6,0)*($E4318-1))*VLOOKUP($D4318,系数!$K$2:$O$7,3,0))</f>
        <v>891</v>
      </c>
      <c r="H4318" s="17">
        <f t="shared" si="135"/>
        <v>891</v>
      </c>
      <c r="I4318" s="17">
        <f>INT((VLOOKUP($C4318,装备数值,4,0)+VLOOKUP($C4318,装备数值,7,0)*($E4318-1))*VLOOKUP($D4318,系数!$K$2:$O$7,4,0))</f>
        <v>0</v>
      </c>
      <c r="J4318" s="17">
        <f>INT((VLOOKUP($C4318,装备数值,4,0)+VLOOKUP($C4318,装备数值,7,0)*($E4318-1))*VLOOKUP($D4318,系数!$K$2:$O$7,5,0))</f>
        <v>0</v>
      </c>
      <c r="K4318" s="17">
        <f>INT(VLOOKUP(E4318,强化金币,2,1)*VLOOKUP(INDEX(装备!F:F,MATCH(属性!A4318,装备!A:A,0)),系数!$K$12:$M$15,3,0))</f>
        <v>450000</v>
      </c>
      <c r="L4318" s="17"/>
      <c r="M4318" s="17"/>
      <c r="N4318" s="17"/>
      <c r="O4318" s="17">
        <f>IF(E4318=1,"",VLOOKUP(E4318,系数!$S$2:$AB$12,MATCH(属性!C4318,评级,0),1))</f>
        <v>110</v>
      </c>
    </row>
    <row r="4319" spans="1:15" ht="17.25" thickBot="1" x14ac:dyDescent="0.4">
      <c r="A4319" s="17">
        <f t="shared" si="134"/>
        <v>7100036</v>
      </c>
      <c r="B4319" s="17" t="s">
        <v>99</v>
      </c>
      <c r="C4319" s="15">
        <f>INDEX(装备!G:G,MATCH(属性!A4319,装备!A:A,0))</f>
        <v>16</v>
      </c>
      <c r="D4319" s="15" t="str">
        <f>INDEX(装备!E:E,MATCH(属性!A4319,装备!A:A,0))</f>
        <v>ring</v>
      </c>
      <c r="E4319" s="14">
        <v>117</v>
      </c>
      <c r="F4319" s="17">
        <f>INT((VLOOKUP($C4319,装备数值,2,0)+VLOOKUP($C4319,装备数值,5,0)*($E4319-1))*VLOOKUP($D4319,系数!$K$2:$O$7,2,0))</f>
        <v>0</v>
      </c>
      <c r="G4319" s="17">
        <f>INT((VLOOKUP($C4319,装备数值,3,0)+VLOOKUP($C4319,装备数值,6,0)*($E4319-1))*VLOOKUP($D4319,系数!$K$2:$O$7,3,0))</f>
        <v>897</v>
      </c>
      <c r="H4319" s="17">
        <f t="shared" si="135"/>
        <v>897</v>
      </c>
      <c r="I4319" s="17">
        <f>INT((VLOOKUP($C4319,装备数值,4,0)+VLOOKUP($C4319,装备数值,7,0)*($E4319-1))*VLOOKUP($D4319,系数!$K$2:$O$7,4,0))</f>
        <v>0</v>
      </c>
      <c r="J4319" s="17">
        <f>INT((VLOOKUP($C4319,装备数值,4,0)+VLOOKUP($C4319,装备数值,7,0)*($E4319-1))*VLOOKUP($D4319,系数!$K$2:$O$7,5,0))</f>
        <v>0</v>
      </c>
      <c r="K4319" s="17">
        <f>INT(VLOOKUP(E4319,强化金币,2,1)*VLOOKUP(INDEX(装备!F:F,MATCH(属性!A4319,装备!A:A,0)),系数!$K$12:$M$15,3,0))</f>
        <v>450000</v>
      </c>
      <c r="L4319" s="17"/>
      <c r="M4319" s="17"/>
      <c r="N4319" s="17"/>
      <c r="O4319" s="17">
        <f>IF(E4319=1,"",VLOOKUP(E4319,系数!$S$2:$AB$12,MATCH(属性!C4319,评级,0),1))</f>
        <v>110</v>
      </c>
    </row>
    <row r="4320" spans="1:15" ht="17.25" thickBot="1" x14ac:dyDescent="0.4">
      <c r="A4320" s="17">
        <f t="shared" si="134"/>
        <v>7100036</v>
      </c>
      <c r="B4320" s="17" t="s">
        <v>99</v>
      </c>
      <c r="C4320" s="15">
        <f>INDEX(装备!G:G,MATCH(属性!A4320,装备!A:A,0))</f>
        <v>16</v>
      </c>
      <c r="D4320" s="15" t="str">
        <f>INDEX(装备!E:E,MATCH(属性!A4320,装备!A:A,0))</f>
        <v>ring</v>
      </c>
      <c r="E4320" s="14">
        <v>118</v>
      </c>
      <c r="F4320" s="17">
        <f>INT((VLOOKUP($C4320,装备数值,2,0)+VLOOKUP($C4320,装备数值,5,0)*($E4320-1))*VLOOKUP($D4320,系数!$K$2:$O$7,2,0))</f>
        <v>0</v>
      </c>
      <c r="G4320" s="17">
        <f>INT((VLOOKUP($C4320,装备数值,3,0)+VLOOKUP($C4320,装备数值,6,0)*($E4320-1))*VLOOKUP($D4320,系数!$K$2:$O$7,3,0))</f>
        <v>903</v>
      </c>
      <c r="H4320" s="17">
        <f t="shared" si="135"/>
        <v>903</v>
      </c>
      <c r="I4320" s="17">
        <f>INT((VLOOKUP($C4320,装备数值,4,0)+VLOOKUP($C4320,装备数值,7,0)*($E4320-1))*VLOOKUP($D4320,系数!$K$2:$O$7,4,0))</f>
        <v>0</v>
      </c>
      <c r="J4320" s="17">
        <f>INT((VLOOKUP($C4320,装备数值,4,0)+VLOOKUP($C4320,装备数值,7,0)*($E4320-1))*VLOOKUP($D4320,系数!$K$2:$O$7,5,0))</f>
        <v>0</v>
      </c>
      <c r="K4320" s="17">
        <f>INT(VLOOKUP(E4320,强化金币,2,1)*VLOOKUP(INDEX(装备!F:F,MATCH(属性!A4320,装备!A:A,0)),系数!$K$12:$M$15,3,0))</f>
        <v>450000</v>
      </c>
      <c r="L4320" s="17"/>
      <c r="M4320" s="17"/>
      <c r="N4320" s="17"/>
      <c r="O4320" s="17">
        <f>IF(E4320=1,"",VLOOKUP(E4320,系数!$S$2:$AB$12,MATCH(属性!C4320,评级,0),1))</f>
        <v>110</v>
      </c>
    </row>
    <row r="4321" spans="1:15" ht="17.25" thickBot="1" x14ac:dyDescent="0.4">
      <c r="A4321" s="17">
        <f t="shared" si="134"/>
        <v>7100036</v>
      </c>
      <c r="B4321" s="17" t="s">
        <v>99</v>
      </c>
      <c r="C4321" s="15">
        <f>INDEX(装备!G:G,MATCH(属性!A4321,装备!A:A,0))</f>
        <v>16</v>
      </c>
      <c r="D4321" s="15" t="str">
        <f>INDEX(装备!E:E,MATCH(属性!A4321,装备!A:A,0))</f>
        <v>ring</v>
      </c>
      <c r="E4321" s="14">
        <v>119</v>
      </c>
      <c r="F4321" s="17">
        <f>INT((VLOOKUP($C4321,装备数值,2,0)+VLOOKUP($C4321,装备数值,5,0)*($E4321-1))*VLOOKUP($D4321,系数!$K$2:$O$7,2,0))</f>
        <v>0</v>
      </c>
      <c r="G4321" s="17">
        <f>INT((VLOOKUP($C4321,装备数值,3,0)+VLOOKUP($C4321,装备数值,6,0)*($E4321-1))*VLOOKUP($D4321,系数!$K$2:$O$7,3,0))</f>
        <v>909</v>
      </c>
      <c r="H4321" s="17">
        <f t="shared" si="135"/>
        <v>909</v>
      </c>
      <c r="I4321" s="17">
        <f>INT((VLOOKUP($C4321,装备数值,4,0)+VLOOKUP($C4321,装备数值,7,0)*($E4321-1))*VLOOKUP($D4321,系数!$K$2:$O$7,4,0))</f>
        <v>0</v>
      </c>
      <c r="J4321" s="17">
        <f>INT((VLOOKUP($C4321,装备数值,4,0)+VLOOKUP($C4321,装备数值,7,0)*($E4321-1))*VLOOKUP($D4321,系数!$K$2:$O$7,5,0))</f>
        <v>0</v>
      </c>
      <c r="K4321" s="17">
        <f>INT(VLOOKUP(E4321,强化金币,2,1)*VLOOKUP(INDEX(装备!F:F,MATCH(属性!A4321,装备!A:A,0)),系数!$K$12:$M$15,3,0))</f>
        <v>450000</v>
      </c>
      <c r="L4321" s="17"/>
      <c r="M4321" s="17"/>
      <c r="N4321" s="17"/>
      <c r="O4321" s="17">
        <f>IF(E4321=1,"",VLOOKUP(E4321,系数!$S$2:$AB$12,MATCH(属性!C4321,评级,0),1))</f>
        <v>110</v>
      </c>
    </row>
    <row r="4322" spans="1:15" ht="17.25" thickBot="1" x14ac:dyDescent="0.4">
      <c r="A4322" s="17">
        <f t="shared" si="134"/>
        <v>7100036</v>
      </c>
      <c r="B4322" s="17" t="s">
        <v>99</v>
      </c>
      <c r="C4322" s="15">
        <f>INDEX(装备!G:G,MATCH(属性!A4322,装备!A:A,0))</f>
        <v>16</v>
      </c>
      <c r="D4322" s="15" t="str">
        <f>INDEX(装备!E:E,MATCH(属性!A4322,装备!A:A,0))</f>
        <v>ring</v>
      </c>
      <c r="E4322" s="14">
        <v>120</v>
      </c>
      <c r="F4322" s="17">
        <f>INT((VLOOKUP($C4322,装备数值,2,0)+VLOOKUP($C4322,装备数值,5,0)*($E4322-1))*VLOOKUP($D4322,系数!$K$2:$O$7,2,0))</f>
        <v>0</v>
      </c>
      <c r="G4322" s="17">
        <f>INT((VLOOKUP($C4322,装备数值,3,0)+VLOOKUP($C4322,装备数值,6,0)*($E4322-1))*VLOOKUP($D4322,系数!$K$2:$O$7,3,0))</f>
        <v>915</v>
      </c>
      <c r="H4322" s="17">
        <f t="shared" si="135"/>
        <v>915</v>
      </c>
      <c r="I4322" s="17">
        <f>INT((VLOOKUP($C4322,装备数值,4,0)+VLOOKUP($C4322,装备数值,7,0)*($E4322-1))*VLOOKUP($D4322,系数!$K$2:$O$7,4,0))</f>
        <v>0</v>
      </c>
      <c r="J4322" s="17">
        <f>INT((VLOOKUP($C4322,装备数值,4,0)+VLOOKUP($C4322,装备数值,7,0)*($E4322-1))*VLOOKUP($D4322,系数!$K$2:$O$7,5,0))</f>
        <v>0</v>
      </c>
      <c r="K4322" s="17">
        <f>INT(VLOOKUP(E4322,强化金币,2,1)*VLOOKUP(INDEX(装备!F:F,MATCH(属性!A4322,装备!A:A,0)),系数!$K$12:$M$15,3,0))</f>
        <v>450000</v>
      </c>
      <c r="L4322" s="17"/>
      <c r="M4322" s="17"/>
      <c r="N4322" s="17"/>
      <c r="O4322" s="17">
        <f>IF(E4322=1,"",VLOOKUP(E4322,系数!$S$2:$AB$12,MATCH(属性!C4322,评级,0),1))</f>
        <v>110</v>
      </c>
    </row>
    <row r="4323" spans="1:15" ht="17.25" thickBot="1" x14ac:dyDescent="0.4">
      <c r="A4323" s="15">
        <f t="shared" si="134"/>
        <v>7100037</v>
      </c>
      <c r="B4323" s="15" t="s">
        <v>52</v>
      </c>
      <c r="C4323" s="15">
        <f>INDEX(装备!G:G,MATCH(属性!A4323,装备!A:A,0))</f>
        <v>17</v>
      </c>
      <c r="D4323" s="15" t="str">
        <f>INDEX(装备!E:E,MATCH(属性!A4323,装备!A:A,0))</f>
        <v>weapon</v>
      </c>
      <c r="E4323" s="16">
        <v>1</v>
      </c>
      <c r="F4323" s="17">
        <f>INT((VLOOKUP($C4323,装备数值,2,0)+VLOOKUP($C4323,装备数值,5,0)*($E4323-1))*VLOOKUP($D4323,系数!$K$2:$O$7,2,0))</f>
        <v>0</v>
      </c>
      <c r="G4323" s="17">
        <f>INT((VLOOKUP($C4323,装备数值,3,0)+VLOOKUP($C4323,装备数值,6,0)*($E4323-1))*VLOOKUP($D4323,系数!$K$2:$O$7,3,0))</f>
        <v>220</v>
      </c>
      <c r="H4323" s="17">
        <f t="shared" si="135"/>
        <v>220</v>
      </c>
      <c r="I4323" s="17">
        <f>INT((VLOOKUP($C4323,装备数值,4,0)+VLOOKUP($C4323,装备数值,7,0)*($E4323-1))*VLOOKUP($D4323,系数!$K$2:$O$7,4,0))</f>
        <v>0</v>
      </c>
      <c r="J4323" s="17">
        <f>INT((VLOOKUP($C4323,装备数值,4,0)+VLOOKUP($C4323,装备数值,7,0)*($E4323-1))*VLOOKUP($D4323,系数!$K$2:$O$7,5,0))</f>
        <v>0</v>
      </c>
      <c r="K4323" s="17">
        <f>INT(VLOOKUP(E4323,强化金币,2,1)*VLOOKUP(INDEX(装备!F:F,MATCH(属性!A4323,装备!A:A,0)),系数!$K$12:$M$15,3,0))</f>
        <v>50</v>
      </c>
      <c r="L4323" s="17"/>
      <c r="M4323" s="17"/>
      <c r="N4323" s="17"/>
      <c r="O4323" s="17" t="str">
        <f>IF(E4323=1,"",VLOOKUP(E4323,系数!$S$2:$AB$12,MATCH(属性!C4323,评级,0),1))</f>
        <v/>
      </c>
    </row>
    <row r="4324" spans="1:15" ht="17.25" thickBot="1" x14ac:dyDescent="0.4">
      <c r="A4324" s="17">
        <f t="shared" si="134"/>
        <v>7100037</v>
      </c>
      <c r="B4324" s="17" t="s">
        <v>52</v>
      </c>
      <c r="C4324" s="15">
        <f>INDEX(装备!G:G,MATCH(属性!A4324,装备!A:A,0))</f>
        <v>17</v>
      </c>
      <c r="D4324" s="15" t="str">
        <f>INDEX(装备!E:E,MATCH(属性!A4324,装备!A:A,0))</f>
        <v>weapon</v>
      </c>
      <c r="E4324" s="14">
        <v>2</v>
      </c>
      <c r="F4324" s="17">
        <f>INT((VLOOKUP($C4324,装备数值,2,0)+VLOOKUP($C4324,装备数值,5,0)*($E4324-1))*VLOOKUP($D4324,系数!$K$2:$O$7,2,0))</f>
        <v>0</v>
      </c>
      <c r="G4324" s="17">
        <f>INT((VLOOKUP($C4324,装备数值,3,0)+VLOOKUP($C4324,装备数值,6,0)*($E4324-1))*VLOOKUP($D4324,系数!$K$2:$O$7,3,0))</f>
        <v>229</v>
      </c>
      <c r="H4324" s="17">
        <f t="shared" si="135"/>
        <v>229</v>
      </c>
      <c r="I4324" s="17">
        <f>INT((VLOOKUP($C4324,装备数值,4,0)+VLOOKUP($C4324,装备数值,7,0)*($E4324-1))*VLOOKUP($D4324,系数!$K$2:$O$7,4,0))</f>
        <v>0</v>
      </c>
      <c r="J4324" s="17">
        <f>INT((VLOOKUP($C4324,装备数值,4,0)+VLOOKUP($C4324,装备数值,7,0)*($E4324-1))*VLOOKUP($D4324,系数!$K$2:$O$7,5,0))</f>
        <v>0</v>
      </c>
      <c r="K4324" s="17">
        <f>INT(VLOOKUP(E4324,强化金币,2,1)*VLOOKUP(INDEX(装备!F:F,MATCH(属性!A4324,装备!A:A,0)),系数!$K$12:$M$15,3,0))</f>
        <v>80</v>
      </c>
      <c r="L4324" s="17"/>
      <c r="M4324" s="17"/>
      <c r="N4324" s="17"/>
      <c r="O4324" s="17">
        <f>IF(E4324=1,"",VLOOKUP(E4324,系数!$S$2:$AB$12,MATCH(属性!C4324,评级,0),1))</f>
        <v>20</v>
      </c>
    </row>
    <row r="4325" spans="1:15" ht="17.25" thickBot="1" x14ac:dyDescent="0.4">
      <c r="A4325" s="17">
        <f t="shared" si="134"/>
        <v>7100037</v>
      </c>
      <c r="B4325" s="17" t="s">
        <v>52</v>
      </c>
      <c r="C4325" s="15">
        <f>INDEX(装备!G:G,MATCH(属性!A4325,装备!A:A,0))</f>
        <v>17</v>
      </c>
      <c r="D4325" s="15" t="str">
        <f>INDEX(装备!E:E,MATCH(属性!A4325,装备!A:A,0))</f>
        <v>weapon</v>
      </c>
      <c r="E4325" s="14">
        <v>3</v>
      </c>
      <c r="F4325" s="17">
        <f>INT((VLOOKUP($C4325,装备数值,2,0)+VLOOKUP($C4325,装备数值,5,0)*($E4325-1))*VLOOKUP($D4325,系数!$K$2:$O$7,2,0))</f>
        <v>0</v>
      </c>
      <c r="G4325" s="17">
        <f>INT((VLOOKUP($C4325,装备数值,3,0)+VLOOKUP($C4325,装备数值,6,0)*($E4325-1))*VLOOKUP($D4325,系数!$K$2:$O$7,3,0))</f>
        <v>238</v>
      </c>
      <c r="H4325" s="17">
        <f t="shared" si="135"/>
        <v>238</v>
      </c>
      <c r="I4325" s="17">
        <f>INT((VLOOKUP($C4325,装备数值,4,0)+VLOOKUP($C4325,装备数值,7,0)*($E4325-1))*VLOOKUP($D4325,系数!$K$2:$O$7,4,0))</f>
        <v>0</v>
      </c>
      <c r="J4325" s="17">
        <f>INT((VLOOKUP($C4325,装备数值,4,0)+VLOOKUP($C4325,装备数值,7,0)*($E4325-1))*VLOOKUP($D4325,系数!$K$2:$O$7,5,0))</f>
        <v>0</v>
      </c>
      <c r="K4325" s="17">
        <f>INT(VLOOKUP(E4325,强化金币,2,1)*VLOOKUP(INDEX(装备!F:F,MATCH(属性!A4325,装备!A:A,0)),系数!$K$12:$M$15,3,0))</f>
        <v>100</v>
      </c>
      <c r="L4325" s="17"/>
      <c r="M4325" s="17"/>
      <c r="N4325" s="17"/>
      <c r="O4325" s="17">
        <f>IF(E4325=1,"",VLOOKUP(E4325,系数!$S$2:$AB$12,MATCH(属性!C4325,评级,0),1))</f>
        <v>20</v>
      </c>
    </row>
    <row r="4326" spans="1:15" ht="17.25" thickBot="1" x14ac:dyDescent="0.4">
      <c r="A4326" s="17">
        <f t="shared" si="134"/>
        <v>7100037</v>
      </c>
      <c r="B4326" s="17" t="s">
        <v>52</v>
      </c>
      <c r="C4326" s="15">
        <f>INDEX(装备!G:G,MATCH(属性!A4326,装备!A:A,0))</f>
        <v>17</v>
      </c>
      <c r="D4326" s="15" t="str">
        <f>INDEX(装备!E:E,MATCH(属性!A4326,装备!A:A,0))</f>
        <v>weapon</v>
      </c>
      <c r="E4326" s="14">
        <v>4</v>
      </c>
      <c r="F4326" s="17">
        <f>INT((VLOOKUP($C4326,装备数值,2,0)+VLOOKUP($C4326,装备数值,5,0)*($E4326-1))*VLOOKUP($D4326,系数!$K$2:$O$7,2,0))</f>
        <v>0</v>
      </c>
      <c r="G4326" s="17">
        <f>INT((VLOOKUP($C4326,装备数值,3,0)+VLOOKUP($C4326,装备数值,6,0)*($E4326-1))*VLOOKUP($D4326,系数!$K$2:$O$7,3,0))</f>
        <v>247</v>
      </c>
      <c r="H4326" s="17">
        <f t="shared" si="135"/>
        <v>247</v>
      </c>
      <c r="I4326" s="17">
        <f>INT((VLOOKUP($C4326,装备数值,4,0)+VLOOKUP($C4326,装备数值,7,0)*($E4326-1))*VLOOKUP($D4326,系数!$K$2:$O$7,4,0))</f>
        <v>0</v>
      </c>
      <c r="J4326" s="17">
        <f>INT((VLOOKUP($C4326,装备数值,4,0)+VLOOKUP($C4326,装备数值,7,0)*($E4326-1))*VLOOKUP($D4326,系数!$K$2:$O$7,5,0))</f>
        <v>0</v>
      </c>
      <c r="K4326" s="17">
        <f>INT(VLOOKUP(E4326,强化金币,2,1)*VLOOKUP(INDEX(装备!F:F,MATCH(属性!A4326,装备!A:A,0)),系数!$K$12:$M$15,3,0))</f>
        <v>200</v>
      </c>
      <c r="L4326" s="17"/>
      <c r="M4326" s="17"/>
      <c r="N4326" s="17"/>
      <c r="O4326" s="17">
        <f>IF(E4326=1,"",VLOOKUP(E4326,系数!$S$2:$AB$12,MATCH(属性!C4326,评级,0),1))</f>
        <v>20</v>
      </c>
    </row>
    <row r="4327" spans="1:15" ht="17.25" thickBot="1" x14ac:dyDescent="0.4">
      <c r="A4327" s="17">
        <f t="shared" si="134"/>
        <v>7100037</v>
      </c>
      <c r="B4327" s="17" t="s">
        <v>52</v>
      </c>
      <c r="C4327" s="15">
        <f>INDEX(装备!G:G,MATCH(属性!A4327,装备!A:A,0))</f>
        <v>17</v>
      </c>
      <c r="D4327" s="15" t="str">
        <f>INDEX(装备!E:E,MATCH(属性!A4327,装备!A:A,0))</f>
        <v>weapon</v>
      </c>
      <c r="E4327" s="14">
        <v>5</v>
      </c>
      <c r="F4327" s="17">
        <f>INT((VLOOKUP($C4327,装备数值,2,0)+VLOOKUP($C4327,装备数值,5,0)*($E4327-1))*VLOOKUP($D4327,系数!$K$2:$O$7,2,0))</f>
        <v>0</v>
      </c>
      <c r="G4327" s="17">
        <f>INT((VLOOKUP($C4327,装备数值,3,0)+VLOOKUP($C4327,装备数值,6,0)*($E4327-1))*VLOOKUP($D4327,系数!$K$2:$O$7,3,0))</f>
        <v>256</v>
      </c>
      <c r="H4327" s="17">
        <f t="shared" si="135"/>
        <v>256</v>
      </c>
      <c r="I4327" s="17">
        <f>INT((VLOOKUP($C4327,装备数值,4,0)+VLOOKUP($C4327,装备数值,7,0)*($E4327-1))*VLOOKUP($D4327,系数!$K$2:$O$7,4,0))</f>
        <v>0</v>
      </c>
      <c r="J4327" s="17">
        <f>INT((VLOOKUP($C4327,装备数值,4,0)+VLOOKUP($C4327,装备数值,7,0)*($E4327-1))*VLOOKUP($D4327,系数!$K$2:$O$7,5,0))</f>
        <v>0</v>
      </c>
      <c r="K4327" s="17">
        <f>INT(VLOOKUP(E4327,强化金币,2,1)*VLOOKUP(INDEX(装备!F:F,MATCH(属性!A4327,装备!A:A,0)),系数!$K$12:$M$15,3,0))</f>
        <v>300</v>
      </c>
      <c r="L4327" s="17"/>
      <c r="M4327" s="17"/>
      <c r="N4327" s="17"/>
      <c r="O4327" s="17">
        <f>IF(E4327=1,"",VLOOKUP(E4327,系数!$S$2:$AB$12,MATCH(属性!C4327,评级,0),1))</f>
        <v>20</v>
      </c>
    </row>
    <row r="4328" spans="1:15" ht="17.25" thickBot="1" x14ac:dyDescent="0.4">
      <c r="A4328" s="17">
        <f t="shared" si="134"/>
        <v>7100037</v>
      </c>
      <c r="B4328" s="17" t="s">
        <v>52</v>
      </c>
      <c r="C4328" s="15">
        <f>INDEX(装备!G:G,MATCH(属性!A4328,装备!A:A,0))</f>
        <v>17</v>
      </c>
      <c r="D4328" s="15" t="str">
        <f>INDEX(装备!E:E,MATCH(属性!A4328,装备!A:A,0))</f>
        <v>weapon</v>
      </c>
      <c r="E4328" s="14">
        <v>6</v>
      </c>
      <c r="F4328" s="17">
        <f>INT((VLOOKUP($C4328,装备数值,2,0)+VLOOKUP($C4328,装备数值,5,0)*($E4328-1))*VLOOKUP($D4328,系数!$K$2:$O$7,2,0))</f>
        <v>0</v>
      </c>
      <c r="G4328" s="17">
        <f>INT((VLOOKUP($C4328,装备数值,3,0)+VLOOKUP($C4328,装备数值,6,0)*($E4328-1))*VLOOKUP($D4328,系数!$K$2:$O$7,3,0))</f>
        <v>265</v>
      </c>
      <c r="H4328" s="17">
        <f t="shared" si="135"/>
        <v>265</v>
      </c>
      <c r="I4328" s="17">
        <f>INT((VLOOKUP($C4328,装备数值,4,0)+VLOOKUP($C4328,装备数值,7,0)*($E4328-1))*VLOOKUP($D4328,系数!$K$2:$O$7,4,0))</f>
        <v>0</v>
      </c>
      <c r="J4328" s="17">
        <f>INT((VLOOKUP($C4328,装备数值,4,0)+VLOOKUP($C4328,装备数值,7,0)*($E4328-1))*VLOOKUP($D4328,系数!$K$2:$O$7,5,0))</f>
        <v>0</v>
      </c>
      <c r="K4328" s="17">
        <f>INT(VLOOKUP(E4328,强化金币,2,1)*VLOOKUP(INDEX(装备!F:F,MATCH(属性!A4328,装备!A:A,0)),系数!$K$12:$M$15,3,0))</f>
        <v>400</v>
      </c>
      <c r="L4328" s="17"/>
      <c r="M4328" s="17"/>
      <c r="N4328" s="17"/>
      <c r="O4328" s="17">
        <f>IF(E4328=1,"",VLOOKUP(E4328,系数!$S$2:$AB$12,MATCH(属性!C4328,评级,0),1))</f>
        <v>20</v>
      </c>
    </row>
    <row r="4329" spans="1:15" ht="17.25" thickBot="1" x14ac:dyDescent="0.4">
      <c r="A4329" s="17">
        <f t="shared" si="134"/>
        <v>7100037</v>
      </c>
      <c r="B4329" s="17" t="s">
        <v>52</v>
      </c>
      <c r="C4329" s="15">
        <f>INDEX(装备!G:G,MATCH(属性!A4329,装备!A:A,0))</f>
        <v>17</v>
      </c>
      <c r="D4329" s="15" t="str">
        <f>INDEX(装备!E:E,MATCH(属性!A4329,装备!A:A,0))</f>
        <v>weapon</v>
      </c>
      <c r="E4329" s="14">
        <v>7</v>
      </c>
      <c r="F4329" s="17">
        <f>INT((VLOOKUP($C4329,装备数值,2,0)+VLOOKUP($C4329,装备数值,5,0)*($E4329-1))*VLOOKUP($D4329,系数!$K$2:$O$7,2,0))</f>
        <v>0</v>
      </c>
      <c r="G4329" s="17">
        <f>INT((VLOOKUP($C4329,装备数值,3,0)+VLOOKUP($C4329,装备数值,6,0)*($E4329-1))*VLOOKUP($D4329,系数!$K$2:$O$7,3,0))</f>
        <v>274</v>
      </c>
      <c r="H4329" s="17">
        <f t="shared" si="135"/>
        <v>274</v>
      </c>
      <c r="I4329" s="17">
        <f>INT((VLOOKUP($C4329,装备数值,4,0)+VLOOKUP($C4329,装备数值,7,0)*($E4329-1))*VLOOKUP($D4329,系数!$K$2:$O$7,4,0))</f>
        <v>0</v>
      </c>
      <c r="J4329" s="17">
        <f>INT((VLOOKUP($C4329,装备数值,4,0)+VLOOKUP($C4329,装备数值,7,0)*($E4329-1))*VLOOKUP($D4329,系数!$K$2:$O$7,5,0))</f>
        <v>0</v>
      </c>
      <c r="K4329" s="17">
        <f>INT(VLOOKUP(E4329,强化金币,2,1)*VLOOKUP(INDEX(装备!F:F,MATCH(属性!A4329,装备!A:A,0)),系数!$K$12:$M$15,3,0))</f>
        <v>500</v>
      </c>
      <c r="L4329" s="17"/>
      <c r="M4329" s="17"/>
      <c r="N4329" s="17"/>
      <c r="O4329" s="17">
        <f>IF(E4329=1,"",VLOOKUP(E4329,系数!$S$2:$AB$12,MATCH(属性!C4329,评级,0),1))</f>
        <v>20</v>
      </c>
    </row>
    <row r="4330" spans="1:15" ht="17.25" thickBot="1" x14ac:dyDescent="0.4">
      <c r="A4330" s="17">
        <f t="shared" si="134"/>
        <v>7100037</v>
      </c>
      <c r="B4330" s="17" t="s">
        <v>52</v>
      </c>
      <c r="C4330" s="15">
        <f>INDEX(装备!G:G,MATCH(属性!A4330,装备!A:A,0))</f>
        <v>17</v>
      </c>
      <c r="D4330" s="15" t="str">
        <f>INDEX(装备!E:E,MATCH(属性!A4330,装备!A:A,0))</f>
        <v>weapon</v>
      </c>
      <c r="E4330" s="14">
        <v>8</v>
      </c>
      <c r="F4330" s="17">
        <f>INT((VLOOKUP($C4330,装备数值,2,0)+VLOOKUP($C4330,装备数值,5,0)*($E4330-1))*VLOOKUP($D4330,系数!$K$2:$O$7,2,0))</f>
        <v>0</v>
      </c>
      <c r="G4330" s="17">
        <f>INT((VLOOKUP($C4330,装备数值,3,0)+VLOOKUP($C4330,装备数值,6,0)*($E4330-1))*VLOOKUP($D4330,系数!$K$2:$O$7,3,0))</f>
        <v>283</v>
      </c>
      <c r="H4330" s="17">
        <f t="shared" si="135"/>
        <v>283</v>
      </c>
      <c r="I4330" s="17">
        <f>INT((VLOOKUP($C4330,装备数值,4,0)+VLOOKUP($C4330,装备数值,7,0)*($E4330-1))*VLOOKUP($D4330,系数!$K$2:$O$7,4,0))</f>
        <v>0</v>
      </c>
      <c r="J4330" s="17">
        <f>INT((VLOOKUP($C4330,装备数值,4,0)+VLOOKUP($C4330,装备数值,7,0)*($E4330-1))*VLOOKUP($D4330,系数!$K$2:$O$7,5,0))</f>
        <v>0</v>
      </c>
      <c r="K4330" s="17">
        <f>INT(VLOOKUP(E4330,强化金币,2,1)*VLOOKUP(INDEX(装备!F:F,MATCH(属性!A4330,装备!A:A,0)),系数!$K$12:$M$15,3,0))</f>
        <v>600</v>
      </c>
      <c r="L4330" s="17"/>
      <c r="M4330" s="17"/>
      <c r="N4330" s="17"/>
      <c r="O4330" s="17">
        <f>IF(E4330=1,"",VLOOKUP(E4330,系数!$S$2:$AB$12,MATCH(属性!C4330,评级,0),1))</f>
        <v>20</v>
      </c>
    </row>
    <row r="4331" spans="1:15" ht="17.25" thickBot="1" x14ac:dyDescent="0.4">
      <c r="A4331" s="17">
        <f t="shared" si="134"/>
        <v>7100037</v>
      </c>
      <c r="B4331" s="17" t="s">
        <v>52</v>
      </c>
      <c r="C4331" s="15">
        <f>INDEX(装备!G:G,MATCH(属性!A4331,装备!A:A,0))</f>
        <v>17</v>
      </c>
      <c r="D4331" s="15" t="str">
        <f>INDEX(装备!E:E,MATCH(属性!A4331,装备!A:A,0))</f>
        <v>weapon</v>
      </c>
      <c r="E4331" s="14">
        <v>9</v>
      </c>
      <c r="F4331" s="17">
        <f>INT((VLOOKUP($C4331,装备数值,2,0)+VLOOKUP($C4331,装备数值,5,0)*($E4331-1))*VLOOKUP($D4331,系数!$K$2:$O$7,2,0))</f>
        <v>0</v>
      </c>
      <c r="G4331" s="17">
        <f>INT((VLOOKUP($C4331,装备数值,3,0)+VLOOKUP($C4331,装备数值,6,0)*($E4331-1))*VLOOKUP($D4331,系数!$K$2:$O$7,3,0))</f>
        <v>292</v>
      </c>
      <c r="H4331" s="17">
        <f t="shared" si="135"/>
        <v>292</v>
      </c>
      <c r="I4331" s="17">
        <f>INT((VLOOKUP($C4331,装备数值,4,0)+VLOOKUP($C4331,装备数值,7,0)*($E4331-1))*VLOOKUP($D4331,系数!$K$2:$O$7,4,0))</f>
        <v>0</v>
      </c>
      <c r="J4331" s="17">
        <f>INT((VLOOKUP($C4331,装备数值,4,0)+VLOOKUP($C4331,装备数值,7,0)*($E4331-1))*VLOOKUP($D4331,系数!$K$2:$O$7,5,0))</f>
        <v>0</v>
      </c>
      <c r="K4331" s="17">
        <f>INT(VLOOKUP(E4331,强化金币,2,1)*VLOOKUP(INDEX(装备!F:F,MATCH(属性!A4331,装备!A:A,0)),系数!$K$12:$M$15,3,0))</f>
        <v>700</v>
      </c>
      <c r="L4331" s="17"/>
      <c r="M4331" s="17"/>
      <c r="N4331" s="17"/>
      <c r="O4331" s="17">
        <f>IF(E4331=1,"",VLOOKUP(E4331,系数!$S$2:$AB$12,MATCH(属性!C4331,评级,0),1))</f>
        <v>20</v>
      </c>
    </row>
    <row r="4332" spans="1:15" ht="17.25" thickBot="1" x14ac:dyDescent="0.4">
      <c r="A4332" s="17">
        <f t="shared" si="134"/>
        <v>7100037</v>
      </c>
      <c r="B4332" s="17" t="s">
        <v>52</v>
      </c>
      <c r="C4332" s="15">
        <f>INDEX(装备!G:G,MATCH(属性!A4332,装备!A:A,0))</f>
        <v>17</v>
      </c>
      <c r="D4332" s="15" t="str">
        <f>INDEX(装备!E:E,MATCH(属性!A4332,装备!A:A,0))</f>
        <v>weapon</v>
      </c>
      <c r="E4332" s="14">
        <v>10</v>
      </c>
      <c r="F4332" s="17">
        <f>INT((VLOOKUP($C4332,装备数值,2,0)+VLOOKUP($C4332,装备数值,5,0)*($E4332-1))*VLOOKUP($D4332,系数!$K$2:$O$7,2,0))</f>
        <v>0</v>
      </c>
      <c r="G4332" s="17">
        <f>INT((VLOOKUP($C4332,装备数值,3,0)+VLOOKUP($C4332,装备数值,6,0)*($E4332-1))*VLOOKUP($D4332,系数!$K$2:$O$7,3,0))</f>
        <v>301</v>
      </c>
      <c r="H4332" s="17">
        <f t="shared" si="135"/>
        <v>301</v>
      </c>
      <c r="I4332" s="17">
        <f>INT((VLOOKUP($C4332,装备数值,4,0)+VLOOKUP($C4332,装备数值,7,0)*($E4332-1))*VLOOKUP($D4332,系数!$K$2:$O$7,4,0))</f>
        <v>0</v>
      </c>
      <c r="J4332" s="17">
        <f>INT((VLOOKUP($C4332,装备数值,4,0)+VLOOKUP($C4332,装备数值,7,0)*($E4332-1))*VLOOKUP($D4332,系数!$K$2:$O$7,5,0))</f>
        <v>0</v>
      </c>
      <c r="K4332" s="17">
        <f>INT(VLOOKUP(E4332,强化金币,2,1)*VLOOKUP(INDEX(装备!F:F,MATCH(属性!A4332,装备!A:A,0)),系数!$K$12:$M$15,3,0))</f>
        <v>800</v>
      </c>
      <c r="L4332" s="17"/>
      <c r="M4332" s="17"/>
      <c r="N4332" s="17"/>
      <c r="O4332" s="17">
        <f>IF(E4332=1,"",VLOOKUP(E4332,系数!$S$2:$AB$12,MATCH(属性!C4332,评级,0),1))</f>
        <v>40</v>
      </c>
    </row>
    <row r="4333" spans="1:15" ht="17.25" thickBot="1" x14ac:dyDescent="0.4">
      <c r="A4333" s="17">
        <f t="shared" si="134"/>
        <v>7100037</v>
      </c>
      <c r="B4333" s="17" t="s">
        <v>52</v>
      </c>
      <c r="C4333" s="15">
        <f>INDEX(装备!G:G,MATCH(属性!A4333,装备!A:A,0))</f>
        <v>17</v>
      </c>
      <c r="D4333" s="15" t="str">
        <f>INDEX(装备!E:E,MATCH(属性!A4333,装备!A:A,0))</f>
        <v>weapon</v>
      </c>
      <c r="E4333" s="14">
        <v>11</v>
      </c>
      <c r="F4333" s="17">
        <f>INT((VLOOKUP($C4333,装备数值,2,0)+VLOOKUP($C4333,装备数值,5,0)*($E4333-1))*VLOOKUP($D4333,系数!$K$2:$O$7,2,0))</f>
        <v>0</v>
      </c>
      <c r="G4333" s="17">
        <f>INT((VLOOKUP($C4333,装备数值,3,0)+VLOOKUP($C4333,装备数值,6,0)*($E4333-1))*VLOOKUP($D4333,系数!$K$2:$O$7,3,0))</f>
        <v>310</v>
      </c>
      <c r="H4333" s="17">
        <f t="shared" si="135"/>
        <v>310</v>
      </c>
      <c r="I4333" s="17">
        <f>INT((VLOOKUP($C4333,装备数值,4,0)+VLOOKUP($C4333,装备数值,7,0)*($E4333-1))*VLOOKUP($D4333,系数!$K$2:$O$7,4,0))</f>
        <v>0</v>
      </c>
      <c r="J4333" s="17">
        <f>INT((VLOOKUP($C4333,装备数值,4,0)+VLOOKUP($C4333,装备数值,7,0)*($E4333-1))*VLOOKUP($D4333,系数!$K$2:$O$7,5,0))</f>
        <v>0</v>
      </c>
      <c r="K4333" s="17">
        <f>INT(VLOOKUP(E4333,强化金币,2,1)*VLOOKUP(INDEX(装备!F:F,MATCH(属性!A4333,装备!A:A,0)),系数!$K$12:$M$15,3,0))</f>
        <v>900</v>
      </c>
      <c r="L4333" s="17"/>
      <c r="M4333" s="17"/>
      <c r="N4333" s="17"/>
      <c r="O4333" s="17">
        <f>IF(E4333=1,"",VLOOKUP(E4333,系数!$S$2:$AB$12,MATCH(属性!C4333,评级,0),1))</f>
        <v>40</v>
      </c>
    </row>
    <row r="4334" spans="1:15" ht="17.25" thickBot="1" x14ac:dyDescent="0.4">
      <c r="A4334" s="17">
        <f t="shared" si="134"/>
        <v>7100037</v>
      </c>
      <c r="B4334" s="17" t="s">
        <v>52</v>
      </c>
      <c r="C4334" s="15">
        <f>INDEX(装备!G:G,MATCH(属性!A4334,装备!A:A,0))</f>
        <v>17</v>
      </c>
      <c r="D4334" s="15" t="str">
        <f>INDEX(装备!E:E,MATCH(属性!A4334,装备!A:A,0))</f>
        <v>weapon</v>
      </c>
      <c r="E4334" s="14">
        <v>12</v>
      </c>
      <c r="F4334" s="17">
        <f>INT((VLOOKUP($C4334,装备数值,2,0)+VLOOKUP($C4334,装备数值,5,0)*($E4334-1))*VLOOKUP($D4334,系数!$K$2:$O$7,2,0))</f>
        <v>0</v>
      </c>
      <c r="G4334" s="17">
        <f>INT((VLOOKUP($C4334,装备数值,3,0)+VLOOKUP($C4334,装备数值,6,0)*($E4334-1))*VLOOKUP($D4334,系数!$K$2:$O$7,3,0))</f>
        <v>319</v>
      </c>
      <c r="H4334" s="17">
        <f t="shared" si="135"/>
        <v>319</v>
      </c>
      <c r="I4334" s="17">
        <f>INT((VLOOKUP($C4334,装备数值,4,0)+VLOOKUP($C4334,装备数值,7,0)*($E4334-1))*VLOOKUP($D4334,系数!$K$2:$O$7,4,0))</f>
        <v>0</v>
      </c>
      <c r="J4334" s="17">
        <f>INT((VLOOKUP($C4334,装备数值,4,0)+VLOOKUP($C4334,装备数值,7,0)*($E4334-1))*VLOOKUP($D4334,系数!$K$2:$O$7,5,0))</f>
        <v>0</v>
      </c>
      <c r="K4334" s="17">
        <f>INT(VLOOKUP(E4334,强化金币,2,1)*VLOOKUP(INDEX(装备!F:F,MATCH(属性!A4334,装备!A:A,0)),系数!$K$12:$M$15,3,0))</f>
        <v>1000</v>
      </c>
      <c r="L4334" s="17"/>
      <c r="M4334" s="17"/>
      <c r="N4334" s="17"/>
      <c r="O4334" s="17">
        <f>IF(E4334=1,"",VLOOKUP(E4334,系数!$S$2:$AB$12,MATCH(属性!C4334,评级,0),1))</f>
        <v>40</v>
      </c>
    </row>
    <row r="4335" spans="1:15" ht="17.25" thickBot="1" x14ac:dyDescent="0.4">
      <c r="A4335" s="17">
        <f t="shared" si="134"/>
        <v>7100037</v>
      </c>
      <c r="B4335" s="17" t="s">
        <v>52</v>
      </c>
      <c r="C4335" s="15">
        <f>INDEX(装备!G:G,MATCH(属性!A4335,装备!A:A,0))</f>
        <v>17</v>
      </c>
      <c r="D4335" s="15" t="str">
        <f>INDEX(装备!E:E,MATCH(属性!A4335,装备!A:A,0))</f>
        <v>weapon</v>
      </c>
      <c r="E4335" s="14">
        <v>13</v>
      </c>
      <c r="F4335" s="17">
        <f>INT((VLOOKUP($C4335,装备数值,2,0)+VLOOKUP($C4335,装备数值,5,0)*($E4335-1))*VLOOKUP($D4335,系数!$K$2:$O$7,2,0))</f>
        <v>0</v>
      </c>
      <c r="G4335" s="17">
        <f>INT((VLOOKUP($C4335,装备数值,3,0)+VLOOKUP($C4335,装备数值,6,0)*($E4335-1))*VLOOKUP($D4335,系数!$K$2:$O$7,3,0))</f>
        <v>328</v>
      </c>
      <c r="H4335" s="17">
        <f t="shared" si="135"/>
        <v>328</v>
      </c>
      <c r="I4335" s="17">
        <f>INT((VLOOKUP($C4335,装备数值,4,0)+VLOOKUP($C4335,装备数值,7,0)*($E4335-1))*VLOOKUP($D4335,系数!$K$2:$O$7,4,0))</f>
        <v>0</v>
      </c>
      <c r="J4335" s="17">
        <f>INT((VLOOKUP($C4335,装备数值,4,0)+VLOOKUP($C4335,装备数值,7,0)*($E4335-1))*VLOOKUP($D4335,系数!$K$2:$O$7,5,0))</f>
        <v>0</v>
      </c>
      <c r="K4335" s="17">
        <f>INT(VLOOKUP(E4335,强化金币,2,1)*VLOOKUP(INDEX(装备!F:F,MATCH(属性!A4335,装备!A:A,0)),系数!$K$12:$M$15,3,0))</f>
        <v>1200</v>
      </c>
      <c r="L4335" s="17"/>
      <c r="M4335" s="17"/>
      <c r="N4335" s="17"/>
      <c r="O4335" s="17">
        <f>IF(E4335=1,"",VLOOKUP(E4335,系数!$S$2:$AB$12,MATCH(属性!C4335,评级,0),1))</f>
        <v>40</v>
      </c>
    </row>
    <row r="4336" spans="1:15" ht="17.25" thickBot="1" x14ac:dyDescent="0.4">
      <c r="A4336" s="17">
        <f t="shared" si="134"/>
        <v>7100037</v>
      </c>
      <c r="B4336" s="17" t="s">
        <v>52</v>
      </c>
      <c r="C4336" s="15">
        <f>INDEX(装备!G:G,MATCH(属性!A4336,装备!A:A,0))</f>
        <v>17</v>
      </c>
      <c r="D4336" s="15" t="str">
        <f>INDEX(装备!E:E,MATCH(属性!A4336,装备!A:A,0))</f>
        <v>weapon</v>
      </c>
      <c r="E4336" s="14">
        <v>14</v>
      </c>
      <c r="F4336" s="17">
        <f>INT((VLOOKUP($C4336,装备数值,2,0)+VLOOKUP($C4336,装备数值,5,0)*($E4336-1))*VLOOKUP($D4336,系数!$K$2:$O$7,2,0))</f>
        <v>0</v>
      </c>
      <c r="G4336" s="17">
        <f>INT((VLOOKUP($C4336,装备数值,3,0)+VLOOKUP($C4336,装备数值,6,0)*($E4336-1))*VLOOKUP($D4336,系数!$K$2:$O$7,3,0))</f>
        <v>337</v>
      </c>
      <c r="H4336" s="17">
        <f t="shared" si="135"/>
        <v>337</v>
      </c>
      <c r="I4336" s="17">
        <f>INT((VLOOKUP($C4336,装备数值,4,0)+VLOOKUP($C4336,装备数值,7,0)*($E4336-1))*VLOOKUP($D4336,系数!$K$2:$O$7,4,0))</f>
        <v>0</v>
      </c>
      <c r="J4336" s="17">
        <f>INT((VLOOKUP($C4336,装备数值,4,0)+VLOOKUP($C4336,装备数值,7,0)*($E4336-1))*VLOOKUP($D4336,系数!$K$2:$O$7,5,0))</f>
        <v>0</v>
      </c>
      <c r="K4336" s="17">
        <f>INT(VLOOKUP(E4336,强化金币,2,1)*VLOOKUP(INDEX(装备!F:F,MATCH(属性!A4336,装备!A:A,0)),系数!$K$12:$M$15,3,0))</f>
        <v>1400</v>
      </c>
      <c r="L4336" s="17"/>
      <c r="M4336" s="17"/>
      <c r="N4336" s="17"/>
      <c r="O4336" s="17">
        <f>IF(E4336=1,"",VLOOKUP(E4336,系数!$S$2:$AB$12,MATCH(属性!C4336,评级,0),1))</f>
        <v>40</v>
      </c>
    </row>
    <row r="4337" spans="1:15" ht="17.25" thickBot="1" x14ac:dyDescent="0.4">
      <c r="A4337" s="17">
        <f t="shared" si="134"/>
        <v>7100037</v>
      </c>
      <c r="B4337" s="17" t="s">
        <v>52</v>
      </c>
      <c r="C4337" s="15">
        <f>INDEX(装备!G:G,MATCH(属性!A4337,装备!A:A,0))</f>
        <v>17</v>
      </c>
      <c r="D4337" s="15" t="str">
        <f>INDEX(装备!E:E,MATCH(属性!A4337,装备!A:A,0))</f>
        <v>weapon</v>
      </c>
      <c r="E4337" s="14">
        <v>15</v>
      </c>
      <c r="F4337" s="17">
        <f>INT((VLOOKUP($C4337,装备数值,2,0)+VLOOKUP($C4337,装备数值,5,0)*($E4337-1))*VLOOKUP($D4337,系数!$K$2:$O$7,2,0))</f>
        <v>0</v>
      </c>
      <c r="G4337" s="17">
        <f>INT((VLOOKUP($C4337,装备数值,3,0)+VLOOKUP($C4337,装备数值,6,0)*($E4337-1))*VLOOKUP($D4337,系数!$K$2:$O$7,3,0))</f>
        <v>346</v>
      </c>
      <c r="H4337" s="17">
        <f t="shared" si="135"/>
        <v>346</v>
      </c>
      <c r="I4337" s="17">
        <f>INT((VLOOKUP($C4337,装备数值,4,0)+VLOOKUP($C4337,装备数值,7,0)*($E4337-1))*VLOOKUP($D4337,系数!$K$2:$O$7,4,0))</f>
        <v>0</v>
      </c>
      <c r="J4337" s="17">
        <f>INT((VLOOKUP($C4337,装备数值,4,0)+VLOOKUP($C4337,装备数值,7,0)*($E4337-1))*VLOOKUP($D4337,系数!$K$2:$O$7,5,0))</f>
        <v>0</v>
      </c>
      <c r="K4337" s="17">
        <f>INT(VLOOKUP(E4337,强化金币,2,1)*VLOOKUP(INDEX(装备!F:F,MATCH(属性!A4337,装备!A:A,0)),系数!$K$12:$M$15,3,0))</f>
        <v>1600</v>
      </c>
      <c r="L4337" s="17"/>
      <c r="M4337" s="17"/>
      <c r="N4337" s="17"/>
      <c r="O4337" s="17">
        <f>IF(E4337=1,"",VLOOKUP(E4337,系数!$S$2:$AB$12,MATCH(属性!C4337,评级,0),1))</f>
        <v>40</v>
      </c>
    </row>
    <row r="4338" spans="1:15" ht="17.25" thickBot="1" x14ac:dyDescent="0.4">
      <c r="A4338" s="17">
        <f t="shared" si="134"/>
        <v>7100037</v>
      </c>
      <c r="B4338" s="17" t="s">
        <v>52</v>
      </c>
      <c r="C4338" s="15">
        <f>INDEX(装备!G:G,MATCH(属性!A4338,装备!A:A,0))</f>
        <v>17</v>
      </c>
      <c r="D4338" s="15" t="str">
        <f>INDEX(装备!E:E,MATCH(属性!A4338,装备!A:A,0))</f>
        <v>weapon</v>
      </c>
      <c r="E4338" s="14">
        <v>16</v>
      </c>
      <c r="F4338" s="17">
        <f>INT((VLOOKUP($C4338,装备数值,2,0)+VLOOKUP($C4338,装备数值,5,0)*($E4338-1))*VLOOKUP($D4338,系数!$K$2:$O$7,2,0))</f>
        <v>0</v>
      </c>
      <c r="G4338" s="17">
        <f>INT((VLOOKUP($C4338,装备数值,3,0)+VLOOKUP($C4338,装备数值,6,0)*($E4338-1))*VLOOKUP($D4338,系数!$K$2:$O$7,3,0))</f>
        <v>355</v>
      </c>
      <c r="H4338" s="17">
        <f t="shared" si="135"/>
        <v>355</v>
      </c>
      <c r="I4338" s="17">
        <f>INT((VLOOKUP($C4338,装备数值,4,0)+VLOOKUP($C4338,装备数值,7,0)*($E4338-1))*VLOOKUP($D4338,系数!$K$2:$O$7,4,0))</f>
        <v>0</v>
      </c>
      <c r="J4338" s="17">
        <f>INT((VLOOKUP($C4338,装备数值,4,0)+VLOOKUP($C4338,装备数值,7,0)*($E4338-1))*VLOOKUP($D4338,系数!$K$2:$O$7,5,0))</f>
        <v>0</v>
      </c>
      <c r="K4338" s="17">
        <f>INT(VLOOKUP(E4338,强化金币,2,1)*VLOOKUP(INDEX(装备!F:F,MATCH(属性!A4338,装备!A:A,0)),系数!$K$12:$M$15,3,0))</f>
        <v>1800</v>
      </c>
      <c r="L4338" s="17"/>
      <c r="M4338" s="17"/>
      <c r="N4338" s="17"/>
      <c r="O4338" s="17">
        <f>IF(E4338=1,"",VLOOKUP(E4338,系数!$S$2:$AB$12,MATCH(属性!C4338,评级,0),1))</f>
        <v>40</v>
      </c>
    </row>
    <row r="4339" spans="1:15" ht="17.25" thickBot="1" x14ac:dyDescent="0.4">
      <c r="A4339" s="17">
        <f t="shared" si="134"/>
        <v>7100037</v>
      </c>
      <c r="B4339" s="17" t="s">
        <v>52</v>
      </c>
      <c r="C4339" s="15">
        <f>INDEX(装备!G:G,MATCH(属性!A4339,装备!A:A,0))</f>
        <v>17</v>
      </c>
      <c r="D4339" s="15" t="str">
        <f>INDEX(装备!E:E,MATCH(属性!A4339,装备!A:A,0))</f>
        <v>weapon</v>
      </c>
      <c r="E4339" s="14">
        <v>17</v>
      </c>
      <c r="F4339" s="17">
        <f>INT((VLOOKUP($C4339,装备数值,2,0)+VLOOKUP($C4339,装备数值,5,0)*($E4339-1))*VLOOKUP($D4339,系数!$K$2:$O$7,2,0))</f>
        <v>0</v>
      </c>
      <c r="G4339" s="17">
        <f>INT((VLOOKUP($C4339,装备数值,3,0)+VLOOKUP($C4339,装备数值,6,0)*($E4339-1))*VLOOKUP($D4339,系数!$K$2:$O$7,3,0))</f>
        <v>364</v>
      </c>
      <c r="H4339" s="17">
        <f t="shared" si="135"/>
        <v>364</v>
      </c>
      <c r="I4339" s="17">
        <f>INT((VLOOKUP($C4339,装备数值,4,0)+VLOOKUP($C4339,装备数值,7,0)*($E4339-1))*VLOOKUP($D4339,系数!$K$2:$O$7,4,0))</f>
        <v>0</v>
      </c>
      <c r="J4339" s="17">
        <f>INT((VLOOKUP($C4339,装备数值,4,0)+VLOOKUP($C4339,装备数值,7,0)*($E4339-1))*VLOOKUP($D4339,系数!$K$2:$O$7,5,0))</f>
        <v>0</v>
      </c>
      <c r="K4339" s="17">
        <f>INT(VLOOKUP(E4339,强化金币,2,1)*VLOOKUP(INDEX(装备!F:F,MATCH(属性!A4339,装备!A:A,0)),系数!$K$12:$M$15,3,0))</f>
        <v>2000</v>
      </c>
      <c r="L4339" s="17"/>
      <c r="M4339" s="17"/>
      <c r="N4339" s="17"/>
      <c r="O4339" s="17">
        <f>IF(E4339=1,"",VLOOKUP(E4339,系数!$S$2:$AB$12,MATCH(属性!C4339,评级,0),1))</f>
        <v>40</v>
      </c>
    </row>
    <row r="4340" spans="1:15" ht="17.25" thickBot="1" x14ac:dyDescent="0.4">
      <c r="A4340" s="17">
        <f t="shared" si="134"/>
        <v>7100037</v>
      </c>
      <c r="B4340" s="17" t="s">
        <v>52</v>
      </c>
      <c r="C4340" s="15">
        <f>INDEX(装备!G:G,MATCH(属性!A4340,装备!A:A,0))</f>
        <v>17</v>
      </c>
      <c r="D4340" s="15" t="str">
        <f>INDEX(装备!E:E,MATCH(属性!A4340,装备!A:A,0))</f>
        <v>weapon</v>
      </c>
      <c r="E4340" s="14">
        <v>18</v>
      </c>
      <c r="F4340" s="17">
        <f>INT((VLOOKUP($C4340,装备数值,2,0)+VLOOKUP($C4340,装备数值,5,0)*($E4340-1))*VLOOKUP($D4340,系数!$K$2:$O$7,2,0))</f>
        <v>0</v>
      </c>
      <c r="G4340" s="17">
        <f>INT((VLOOKUP($C4340,装备数值,3,0)+VLOOKUP($C4340,装备数值,6,0)*($E4340-1))*VLOOKUP($D4340,系数!$K$2:$O$7,3,0))</f>
        <v>373</v>
      </c>
      <c r="H4340" s="17">
        <f t="shared" si="135"/>
        <v>373</v>
      </c>
      <c r="I4340" s="17">
        <f>INT((VLOOKUP($C4340,装备数值,4,0)+VLOOKUP($C4340,装备数值,7,0)*($E4340-1))*VLOOKUP($D4340,系数!$K$2:$O$7,4,0))</f>
        <v>0</v>
      </c>
      <c r="J4340" s="17">
        <f>INT((VLOOKUP($C4340,装备数值,4,0)+VLOOKUP($C4340,装备数值,7,0)*($E4340-1))*VLOOKUP($D4340,系数!$K$2:$O$7,5,0))</f>
        <v>0</v>
      </c>
      <c r="K4340" s="17">
        <f>INT(VLOOKUP(E4340,强化金币,2,1)*VLOOKUP(INDEX(装备!F:F,MATCH(属性!A4340,装备!A:A,0)),系数!$K$12:$M$15,3,0))</f>
        <v>2200</v>
      </c>
      <c r="L4340" s="17"/>
      <c r="M4340" s="17"/>
      <c r="N4340" s="17"/>
      <c r="O4340" s="17">
        <f>IF(E4340=1,"",VLOOKUP(E4340,系数!$S$2:$AB$12,MATCH(属性!C4340,评级,0),1))</f>
        <v>40</v>
      </c>
    </row>
    <row r="4341" spans="1:15" ht="17.25" thickBot="1" x14ac:dyDescent="0.4">
      <c r="A4341" s="17">
        <f t="shared" si="134"/>
        <v>7100037</v>
      </c>
      <c r="B4341" s="17" t="s">
        <v>52</v>
      </c>
      <c r="C4341" s="15">
        <f>INDEX(装备!G:G,MATCH(属性!A4341,装备!A:A,0))</f>
        <v>17</v>
      </c>
      <c r="D4341" s="15" t="str">
        <f>INDEX(装备!E:E,MATCH(属性!A4341,装备!A:A,0))</f>
        <v>weapon</v>
      </c>
      <c r="E4341" s="14">
        <v>19</v>
      </c>
      <c r="F4341" s="17">
        <f>INT((VLOOKUP($C4341,装备数值,2,0)+VLOOKUP($C4341,装备数值,5,0)*($E4341-1))*VLOOKUP($D4341,系数!$K$2:$O$7,2,0))</f>
        <v>0</v>
      </c>
      <c r="G4341" s="17">
        <f>INT((VLOOKUP($C4341,装备数值,3,0)+VLOOKUP($C4341,装备数值,6,0)*($E4341-1))*VLOOKUP($D4341,系数!$K$2:$O$7,3,0))</f>
        <v>382</v>
      </c>
      <c r="H4341" s="17">
        <f t="shared" si="135"/>
        <v>382</v>
      </c>
      <c r="I4341" s="17">
        <f>INT((VLOOKUP($C4341,装备数值,4,0)+VLOOKUP($C4341,装备数值,7,0)*($E4341-1))*VLOOKUP($D4341,系数!$K$2:$O$7,4,0))</f>
        <v>0</v>
      </c>
      <c r="J4341" s="17">
        <f>INT((VLOOKUP($C4341,装备数值,4,0)+VLOOKUP($C4341,装备数值,7,0)*($E4341-1))*VLOOKUP($D4341,系数!$K$2:$O$7,5,0))</f>
        <v>0</v>
      </c>
      <c r="K4341" s="17">
        <f>INT(VLOOKUP(E4341,强化金币,2,1)*VLOOKUP(INDEX(装备!F:F,MATCH(属性!A4341,装备!A:A,0)),系数!$K$12:$M$15,3,0))</f>
        <v>2400</v>
      </c>
      <c r="L4341" s="17"/>
      <c r="M4341" s="17"/>
      <c r="N4341" s="17"/>
      <c r="O4341" s="17">
        <f>IF(E4341=1,"",VLOOKUP(E4341,系数!$S$2:$AB$12,MATCH(属性!C4341,评级,0),1))</f>
        <v>40</v>
      </c>
    </row>
    <row r="4342" spans="1:15" ht="17.25" thickBot="1" x14ac:dyDescent="0.4">
      <c r="A4342" s="17">
        <f t="shared" si="134"/>
        <v>7100037</v>
      </c>
      <c r="B4342" s="17" t="s">
        <v>52</v>
      </c>
      <c r="C4342" s="15">
        <f>INDEX(装备!G:G,MATCH(属性!A4342,装备!A:A,0))</f>
        <v>17</v>
      </c>
      <c r="D4342" s="15" t="str">
        <f>INDEX(装备!E:E,MATCH(属性!A4342,装备!A:A,0))</f>
        <v>weapon</v>
      </c>
      <c r="E4342" s="14">
        <v>20</v>
      </c>
      <c r="F4342" s="17">
        <f>INT((VLOOKUP($C4342,装备数值,2,0)+VLOOKUP($C4342,装备数值,5,0)*($E4342-1))*VLOOKUP($D4342,系数!$K$2:$O$7,2,0))</f>
        <v>0</v>
      </c>
      <c r="G4342" s="17">
        <f>INT((VLOOKUP($C4342,装备数值,3,0)+VLOOKUP($C4342,装备数值,6,0)*($E4342-1))*VLOOKUP($D4342,系数!$K$2:$O$7,3,0))</f>
        <v>391</v>
      </c>
      <c r="H4342" s="17">
        <f t="shared" si="135"/>
        <v>391</v>
      </c>
      <c r="I4342" s="17">
        <f>INT((VLOOKUP($C4342,装备数值,4,0)+VLOOKUP($C4342,装备数值,7,0)*($E4342-1))*VLOOKUP($D4342,系数!$K$2:$O$7,4,0))</f>
        <v>0</v>
      </c>
      <c r="J4342" s="17">
        <f>INT((VLOOKUP($C4342,装备数值,4,0)+VLOOKUP($C4342,装备数值,7,0)*($E4342-1))*VLOOKUP($D4342,系数!$K$2:$O$7,5,0))</f>
        <v>0</v>
      </c>
      <c r="K4342" s="17">
        <f>INT(VLOOKUP(E4342,强化金币,2,1)*VLOOKUP(INDEX(装备!F:F,MATCH(属性!A4342,装备!A:A,0)),系数!$K$12:$M$15,3,0))</f>
        <v>2600</v>
      </c>
      <c r="L4342" s="17"/>
      <c r="M4342" s="17"/>
      <c r="N4342" s="17"/>
      <c r="O4342" s="17">
        <f>IF(E4342=1,"",VLOOKUP(E4342,系数!$S$2:$AB$12,MATCH(属性!C4342,评级,0),1))</f>
        <v>60</v>
      </c>
    </row>
    <row r="4343" spans="1:15" ht="17.25" thickBot="1" x14ac:dyDescent="0.4">
      <c r="A4343" s="17">
        <f t="shared" si="134"/>
        <v>7100037</v>
      </c>
      <c r="B4343" s="17" t="s">
        <v>52</v>
      </c>
      <c r="C4343" s="15">
        <f>INDEX(装备!G:G,MATCH(属性!A4343,装备!A:A,0))</f>
        <v>17</v>
      </c>
      <c r="D4343" s="15" t="str">
        <f>INDEX(装备!E:E,MATCH(属性!A4343,装备!A:A,0))</f>
        <v>weapon</v>
      </c>
      <c r="E4343" s="14">
        <v>21</v>
      </c>
      <c r="F4343" s="17">
        <f>INT((VLOOKUP($C4343,装备数值,2,0)+VLOOKUP($C4343,装备数值,5,0)*($E4343-1))*VLOOKUP($D4343,系数!$K$2:$O$7,2,0))</f>
        <v>0</v>
      </c>
      <c r="G4343" s="17">
        <f>INT((VLOOKUP($C4343,装备数值,3,0)+VLOOKUP($C4343,装备数值,6,0)*($E4343-1))*VLOOKUP($D4343,系数!$K$2:$O$7,3,0))</f>
        <v>400</v>
      </c>
      <c r="H4343" s="17">
        <f t="shared" si="135"/>
        <v>400</v>
      </c>
      <c r="I4343" s="17">
        <f>INT((VLOOKUP($C4343,装备数值,4,0)+VLOOKUP($C4343,装备数值,7,0)*($E4343-1))*VLOOKUP($D4343,系数!$K$2:$O$7,4,0))</f>
        <v>0</v>
      </c>
      <c r="J4343" s="17">
        <f>INT((VLOOKUP($C4343,装备数值,4,0)+VLOOKUP($C4343,装备数值,7,0)*($E4343-1))*VLOOKUP($D4343,系数!$K$2:$O$7,5,0))</f>
        <v>0</v>
      </c>
      <c r="K4343" s="17">
        <f>INT(VLOOKUP(E4343,强化金币,2,1)*VLOOKUP(INDEX(装备!F:F,MATCH(属性!A4343,装备!A:A,0)),系数!$K$12:$M$15,3,0))</f>
        <v>2800</v>
      </c>
      <c r="L4343" s="17"/>
      <c r="M4343" s="17"/>
      <c r="N4343" s="17"/>
      <c r="O4343" s="17">
        <f>IF(E4343=1,"",VLOOKUP(E4343,系数!$S$2:$AB$12,MATCH(属性!C4343,评级,0),1))</f>
        <v>60</v>
      </c>
    </row>
    <row r="4344" spans="1:15" ht="17.25" thickBot="1" x14ac:dyDescent="0.4">
      <c r="A4344" s="17">
        <f t="shared" si="134"/>
        <v>7100037</v>
      </c>
      <c r="B4344" s="17" t="s">
        <v>52</v>
      </c>
      <c r="C4344" s="15">
        <f>INDEX(装备!G:G,MATCH(属性!A4344,装备!A:A,0))</f>
        <v>17</v>
      </c>
      <c r="D4344" s="15" t="str">
        <f>INDEX(装备!E:E,MATCH(属性!A4344,装备!A:A,0))</f>
        <v>weapon</v>
      </c>
      <c r="E4344" s="14">
        <v>22</v>
      </c>
      <c r="F4344" s="17">
        <f>INT((VLOOKUP($C4344,装备数值,2,0)+VLOOKUP($C4344,装备数值,5,0)*($E4344-1))*VLOOKUP($D4344,系数!$K$2:$O$7,2,0))</f>
        <v>0</v>
      </c>
      <c r="G4344" s="17">
        <f>INT((VLOOKUP($C4344,装备数值,3,0)+VLOOKUP($C4344,装备数值,6,0)*($E4344-1))*VLOOKUP($D4344,系数!$K$2:$O$7,3,0))</f>
        <v>409</v>
      </c>
      <c r="H4344" s="17">
        <f t="shared" si="135"/>
        <v>409</v>
      </c>
      <c r="I4344" s="17">
        <f>INT((VLOOKUP($C4344,装备数值,4,0)+VLOOKUP($C4344,装备数值,7,0)*($E4344-1))*VLOOKUP($D4344,系数!$K$2:$O$7,4,0))</f>
        <v>0</v>
      </c>
      <c r="J4344" s="17">
        <f>INT((VLOOKUP($C4344,装备数值,4,0)+VLOOKUP($C4344,装备数值,7,0)*($E4344-1))*VLOOKUP($D4344,系数!$K$2:$O$7,5,0))</f>
        <v>0</v>
      </c>
      <c r="K4344" s="17">
        <f>INT(VLOOKUP(E4344,强化金币,2,1)*VLOOKUP(INDEX(装备!F:F,MATCH(属性!A4344,装备!A:A,0)),系数!$K$12:$M$15,3,0))</f>
        <v>3000</v>
      </c>
      <c r="L4344" s="17"/>
      <c r="M4344" s="17"/>
      <c r="N4344" s="17"/>
      <c r="O4344" s="17">
        <f>IF(E4344=1,"",VLOOKUP(E4344,系数!$S$2:$AB$12,MATCH(属性!C4344,评级,0),1))</f>
        <v>60</v>
      </c>
    </row>
    <row r="4345" spans="1:15" ht="17.25" thickBot="1" x14ac:dyDescent="0.4">
      <c r="A4345" s="17">
        <f t="shared" si="134"/>
        <v>7100037</v>
      </c>
      <c r="B4345" s="17" t="s">
        <v>52</v>
      </c>
      <c r="C4345" s="15">
        <f>INDEX(装备!G:G,MATCH(属性!A4345,装备!A:A,0))</f>
        <v>17</v>
      </c>
      <c r="D4345" s="15" t="str">
        <f>INDEX(装备!E:E,MATCH(属性!A4345,装备!A:A,0))</f>
        <v>weapon</v>
      </c>
      <c r="E4345" s="14">
        <v>23</v>
      </c>
      <c r="F4345" s="17">
        <f>INT((VLOOKUP($C4345,装备数值,2,0)+VLOOKUP($C4345,装备数值,5,0)*($E4345-1))*VLOOKUP($D4345,系数!$K$2:$O$7,2,0))</f>
        <v>0</v>
      </c>
      <c r="G4345" s="17">
        <f>INT((VLOOKUP($C4345,装备数值,3,0)+VLOOKUP($C4345,装备数值,6,0)*($E4345-1))*VLOOKUP($D4345,系数!$K$2:$O$7,3,0))</f>
        <v>418</v>
      </c>
      <c r="H4345" s="17">
        <f t="shared" si="135"/>
        <v>418</v>
      </c>
      <c r="I4345" s="17">
        <f>INT((VLOOKUP($C4345,装备数值,4,0)+VLOOKUP($C4345,装备数值,7,0)*($E4345-1))*VLOOKUP($D4345,系数!$K$2:$O$7,4,0))</f>
        <v>0</v>
      </c>
      <c r="J4345" s="17">
        <f>INT((VLOOKUP($C4345,装备数值,4,0)+VLOOKUP($C4345,装备数值,7,0)*($E4345-1))*VLOOKUP($D4345,系数!$K$2:$O$7,5,0))</f>
        <v>0</v>
      </c>
      <c r="K4345" s="17">
        <f>INT(VLOOKUP(E4345,强化金币,2,1)*VLOOKUP(INDEX(装备!F:F,MATCH(属性!A4345,装备!A:A,0)),系数!$K$12:$M$15,3,0))</f>
        <v>3200</v>
      </c>
      <c r="L4345" s="17"/>
      <c r="M4345" s="17"/>
      <c r="N4345" s="17"/>
      <c r="O4345" s="17">
        <f>IF(E4345=1,"",VLOOKUP(E4345,系数!$S$2:$AB$12,MATCH(属性!C4345,评级,0),1))</f>
        <v>60</v>
      </c>
    </row>
    <row r="4346" spans="1:15" ht="17.25" thickBot="1" x14ac:dyDescent="0.4">
      <c r="A4346" s="17">
        <f t="shared" si="134"/>
        <v>7100037</v>
      </c>
      <c r="B4346" s="17" t="s">
        <v>52</v>
      </c>
      <c r="C4346" s="15">
        <f>INDEX(装备!G:G,MATCH(属性!A4346,装备!A:A,0))</f>
        <v>17</v>
      </c>
      <c r="D4346" s="15" t="str">
        <f>INDEX(装备!E:E,MATCH(属性!A4346,装备!A:A,0))</f>
        <v>weapon</v>
      </c>
      <c r="E4346" s="14">
        <v>24</v>
      </c>
      <c r="F4346" s="17">
        <f>INT((VLOOKUP($C4346,装备数值,2,0)+VLOOKUP($C4346,装备数值,5,0)*($E4346-1))*VLOOKUP($D4346,系数!$K$2:$O$7,2,0))</f>
        <v>0</v>
      </c>
      <c r="G4346" s="17">
        <f>INT((VLOOKUP($C4346,装备数值,3,0)+VLOOKUP($C4346,装备数值,6,0)*($E4346-1))*VLOOKUP($D4346,系数!$K$2:$O$7,3,0))</f>
        <v>427</v>
      </c>
      <c r="H4346" s="17">
        <f t="shared" si="135"/>
        <v>427</v>
      </c>
      <c r="I4346" s="17">
        <f>INT((VLOOKUP($C4346,装备数值,4,0)+VLOOKUP($C4346,装备数值,7,0)*($E4346-1))*VLOOKUP($D4346,系数!$K$2:$O$7,4,0))</f>
        <v>0</v>
      </c>
      <c r="J4346" s="17">
        <f>INT((VLOOKUP($C4346,装备数值,4,0)+VLOOKUP($C4346,装备数值,7,0)*($E4346-1))*VLOOKUP($D4346,系数!$K$2:$O$7,5,0))</f>
        <v>0</v>
      </c>
      <c r="K4346" s="17">
        <f>INT(VLOOKUP(E4346,强化金币,2,1)*VLOOKUP(INDEX(装备!F:F,MATCH(属性!A4346,装备!A:A,0)),系数!$K$12:$M$15,3,0))</f>
        <v>3400</v>
      </c>
      <c r="L4346" s="17"/>
      <c r="M4346" s="17"/>
      <c r="N4346" s="17"/>
      <c r="O4346" s="17">
        <f>IF(E4346=1,"",VLOOKUP(E4346,系数!$S$2:$AB$12,MATCH(属性!C4346,评级,0),1))</f>
        <v>60</v>
      </c>
    </row>
    <row r="4347" spans="1:15" ht="17.25" thickBot="1" x14ac:dyDescent="0.4">
      <c r="A4347" s="17">
        <f t="shared" si="134"/>
        <v>7100037</v>
      </c>
      <c r="B4347" s="17" t="s">
        <v>52</v>
      </c>
      <c r="C4347" s="15">
        <f>INDEX(装备!G:G,MATCH(属性!A4347,装备!A:A,0))</f>
        <v>17</v>
      </c>
      <c r="D4347" s="15" t="str">
        <f>INDEX(装备!E:E,MATCH(属性!A4347,装备!A:A,0))</f>
        <v>weapon</v>
      </c>
      <c r="E4347" s="14">
        <v>25</v>
      </c>
      <c r="F4347" s="17">
        <f>INT((VLOOKUP($C4347,装备数值,2,0)+VLOOKUP($C4347,装备数值,5,0)*($E4347-1))*VLOOKUP($D4347,系数!$K$2:$O$7,2,0))</f>
        <v>0</v>
      </c>
      <c r="G4347" s="17">
        <f>INT((VLOOKUP($C4347,装备数值,3,0)+VLOOKUP($C4347,装备数值,6,0)*($E4347-1))*VLOOKUP($D4347,系数!$K$2:$O$7,3,0))</f>
        <v>436</v>
      </c>
      <c r="H4347" s="17">
        <f t="shared" si="135"/>
        <v>436</v>
      </c>
      <c r="I4347" s="17">
        <f>INT((VLOOKUP($C4347,装备数值,4,0)+VLOOKUP($C4347,装备数值,7,0)*($E4347-1))*VLOOKUP($D4347,系数!$K$2:$O$7,4,0))</f>
        <v>0</v>
      </c>
      <c r="J4347" s="17">
        <f>INT((VLOOKUP($C4347,装备数值,4,0)+VLOOKUP($C4347,装备数值,7,0)*($E4347-1))*VLOOKUP($D4347,系数!$K$2:$O$7,5,0))</f>
        <v>0</v>
      </c>
      <c r="K4347" s="17">
        <f>INT(VLOOKUP(E4347,强化金币,2,1)*VLOOKUP(INDEX(装备!F:F,MATCH(属性!A4347,装备!A:A,0)),系数!$K$12:$M$15,3,0))</f>
        <v>3600</v>
      </c>
      <c r="L4347" s="17"/>
      <c r="M4347" s="17"/>
      <c r="N4347" s="17"/>
      <c r="O4347" s="17">
        <f>IF(E4347=1,"",VLOOKUP(E4347,系数!$S$2:$AB$12,MATCH(属性!C4347,评级,0),1))</f>
        <v>60</v>
      </c>
    </row>
    <row r="4348" spans="1:15" ht="17.25" thickBot="1" x14ac:dyDescent="0.4">
      <c r="A4348" s="17">
        <f t="shared" ref="A4348:A4411" si="136">A4228+1</f>
        <v>7100037</v>
      </c>
      <c r="B4348" s="17" t="s">
        <v>52</v>
      </c>
      <c r="C4348" s="15">
        <f>INDEX(装备!G:G,MATCH(属性!A4348,装备!A:A,0))</f>
        <v>17</v>
      </c>
      <c r="D4348" s="15" t="str">
        <f>INDEX(装备!E:E,MATCH(属性!A4348,装备!A:A,0))</f>
        <v>weapon</v>
      </c>
      <c r="E4348" s="14">
        <v>26</v>
      </c>
      <c r="F4348" s="17">
        <f>INT((VLOOKUP($C4348,装备数值,2,0)+VLOOKUP($C4348,装备数值,5,0)*($E4348-1))*VLOOKUP($D4348,系数!$K$2:$O$7,2,0))</f>
        <v>0</v>
      </c>
      <c r="G4348" s="17">
        <f>INT((VLOOKUP($C4348,装备数值,3,0)+VLOOKUP($C4348,装备数值,6,0)*($E4348-1))*VLOOKUP($D4348,系数!$K$2:$O$7,3,0))</f>
        <v>445</v>
      </c>
      <c r="H4348" s="17">
        <f t="shared" si="135"/>
        <v>445</v>
      </c>
      <c r="I4348" s="17">
        <f>INT((VLOOKUP($C4348,装备数值,4,0)+VLOOKUP($C4348,装备数值,7,0)*($E4348-1))*VLOOKUP($D4348,系数!$K$2:$O$7,4,0))</f>
        <v>0</v>
      </c>
      <c r="J4348" s="17">
        <f>INT((VLOOKUP($C4348,装备数值,4,0)+VLOOKUP($C4348,装备数值,7,0)*($E4348-1))*VLOOKUP($D4348,系数!$K$2:$O$7,5,0))</f>
        <v>0</v>
      </c>
      <c r="K4348" s="17">
        <f>INT(VLOOKUP(E4348,强化金币,2,1)*VLOOKUP(INDEX(装备!F:F,MATCH(属性!A4348,装备!A:A,0)),系数!$K$12:$M$15,3,0))</f>
        <v>3800</v>
      </c>
      <c r="L4348" s="17"/>
      <c r="M4348" s="17"/>
      <c r="N4348" s="17"/>
      <c r="O4348" s="17">
        <f>IF(E4348=1,"",VLOOKUP(E4348,系数!$S$2:$AB$12,MATCH(属性!C4348,评级,0),1))</f>
        <v>60</v>
      </c>
    </row>
    <row r="4349" spans="1:15" ht="17.25" thickBot="1" x14ac:dyDescent="0.4">
      <c r="A4349" s="17">
        <f t="shared" si="136"/>
        <v>7100037</v>
      </c>
      <c r="B4349" s="17" t="s">
        <v>52</v>
      </c>
      <c r="C4349" s="15">
        <f>INDEX(装备!G:G,MATCH(属性!A4349,装备!A:A,0))</f>
        <v>17</v>
      </c>
      <c r="D4349" s="15" t="str">
        <f>INDEX(装备!E:E,MATCH(属性!A4349,装备!A:A,0))</f>
        <v>weapon</v>
      </c>
      <c r="E4349" s="14">
        <v>27</v>
      </c>
      <c r="F4349" s="17">
        <f>INT((VLOOKUP($C4349,装备数值,2,0)+VLOOKUP($C4349,装备数值,5,0)*($E4349-1))*VLOOKUP($D4349,系数!$K$2:$O$7,2,0))</f>
        <v>0</v>
      </c>
      <c r="G4349" s="17">
        <f>INT((VLOOKUP($C4349,装备数值,3,0)+VLOOKUP($C4349,装备数值,6,0)*($E4349-1))*VLOOKUP($D4349,系数!$K$2:$O$7,3,0))</f>
        <v>454</v>
      </c>
      <c r="H4349" s="17">
        <f t="shared" si="135"/>
        <v>454</v>
      </c>
      <c r="I4349" s="17">
        <f>INT((VLOOKUP($C4349,装备数值,4,0)+VLOOKUP($C4349,装备数值,7,0)*($E4349-1))*VLOOKUP($D4349,系数!$K$2:$O$7,4,0))</f>
        <v>0</v>
      </c>
      <c r="J4349" s="17">
        <f>INT((VLOOKUP($C4349,装备数值,4,0)+VLOOKUP($C4349,装备数值,7,0)*($E4349-1))*VLOOKUP($D4349,系数!$K$2:$O$7,5,0))</f>
        <v>0</v>
      </c>
      <c r="K4349" s="17">
        <f>INT(VLOOKUP(E4349,强化金币,2,1)*VLOOKUP(INDEX(装备!F:F,MATCH(属性!A4349,装备!A:A,0)),系数!$K$12:$M$15,3,0))</f>
        <v>4000</v>
      </c>
      <c r="L4349" s="17"/>
      <c r="M4349" s="17"/>
      <c r="N4349" s="17"/>
      <c r="O4349" s="17">
        <f>IF(E4349=1,"",VLOOKUP(E4349,系数!$S$2:$AB$12,MATCH(属性!C4349,评级,0),1))</f>
        <v>60</v>
      </c>
    </row>
    <row r="4350" spans="1:15" ht="17.25" thickBot="1" x14ac:dyDescent="0.4">
      <c r="A4350" s="17">
        <f t="shared" si="136"/>
        <v>7100037</v>
      </c>
      <c r="B4350" s="17" t="s">
        <v>52</v>
      </c>
      <c r="C4350" s="15">
        <f>INDEX(装备!G:G,MATCH(属性!A4350,装备!A:A,0))</f>
        <v>17</v>
      </c>
      <c r="D4350" s="15" t="str">
        <f>INDEX(装备!E:E,MATCH(属性!A4350,装备!A:A,0))</f>
        <v>weapon</v>
      </c>
      <c r="E4350" s="14">
        <v>28</v>
      </c>
      <c r="F4350" s="17">
        <f>INT((VLOOKUP($C4350,装备数值,2,0)+VLOOKUP($C4350,装备数值,5,0)*($E4350-1))*VLOOKUP($D4350,系数!$K$2:$O$7,2,0))</f>
        <v>0</v>
      </c>
      <c r="G4350" s="17">
        <f>INT((VLOOKUP($C4350,装备数值,3,0)+VLOOKUP($C4350,装备数值,6,0)*($E4350-1))*VLOOKUP($D4350,系数!$K$2:$O$7,3,0))</f>
        <v>463</v>
      </c>
      <c r="H4350" s="17">
        <f t="shared" si="135"/>
        <v>463</v>
      </c>
      <c r="I4350" s="17">
        <f>INT((VLOOKUP($C4350,装备数值,4,0)+VLOOKUP($C4350,装备数值,7,0)*($E4350-1))*VLOOKUP($D4350,系数!$K$2:$O$7,4,0))</f>
        <v>0</v>
      </c>
      <c r="J4350" s="17">
        <f>INT((VLOOKUP($C4350,装备数值,4,0)+VLOOKUP($C4350,装备数值,7,0)*($E4350-1))*VLOOKUP($D4350,系数!$K$2:$O$7,5,0))</f>
        <v>0</v>
      </c>
      <c r="K4350" s="17">
        <f>INT(VLOOKUP(E4350,强化金币,2,1)*VLOOKUP(INDEX(装备!F:F,MATCH(属性!A4350,装备!A:A,0)),系数!$K$12:$M$15,3,0))</f>
        <v>4200</v>
      </c>
      <c r="L4350" s="17"/>
      <c r="M4350" s="17"/>
      <c r="N4350" s="17"/>
      <c r="O4350" s="17">
        <f>IF(E4350=1,"",VLOOKUP(E4350,系数!$S$2:$AB$12,MATCH(属性!C4350,评级,0),1))</f>
        <v>60</v>
      </c>
    </row>
    <row r="4351" spans="1:15" ht="17.25" thickBot="1" x14ac:dyDescent="0.4">
      <c r="A4351" s="17">
        <f t="shared" si="136"/>
        <v>7100037</v>
      </c>
      <c r="B4351" s="17" t="s">
        <v>52</v>
      </c>
      <c r="C4351" s="15">
        <f>INDEX(装备!G:G,MATCH(属性!A4351,装备!A:A,0))</f>
        <v>17</v>
      </c>
      <c r="D4351" s="15" t="str">
        <f>INDEX(装备!E:E,MATCH(属性!A4351,装备!A:A,0))</f>
        <v>weapon</v>
      </c>
      <c r="E4351" s="14">
        <v>29</v>
      </c>
      <c r="F4351" s="17">
        <f>INT((VLOOKUP($C4351,装备数值,2,0)+VLOOKUP($C4351,装备数值,5,0)*($E4351-1))*VLOOKUP($D4351,系数!$K$2:$O$7,2,0))</f>
        <v>0</v>
      </c>
      <c r="G4351" s="17">
        <f>INT((VLOOKUP($C4351,装备数值,3,0)+VLOOKUP($C4351,装备数值,6,0)*($E4351-1))*VLOOKUP($D4351,系数!$K$2:$O$7,3,0))</f>
        <v>472</v>
      </c>
      <c r="H4351" s="17">
        <f t="shared" si="135"/>
        <v>472</v>
      </c>
      <c r="I4351" s="17">
        <f>INT((VLOOKUP($C4351,装备数值,4,0)+VLOOKUP($C4351,装备数值,7,0)*($E4351-1))*VLOOKUP($D4351,系数!$K$2:$O$7,4,0))</f>
        <v>0</v>
      </c>
      <c r="J4351" s="17">
        <f>INT((VLOOKUP($C4351,装备数值,4,0)+VLOOKUP($C4351,装备数值,7,0)*($E4351-1))*VLOOKUP($D4351,系数!$K$2:$O$7,5,0))</f>
        <v>0</v>
      </c>
      <c r="K4351" s="17">
        <f>INT(VLOOKUP(E4351,强化金币,2,1)*VLOOKUP(INDEX(装备!F:F,MATCH(属性!A4351,装备!A:A,0)),系数!$K$12:$M$15,3,0))</f>
        <v>4500</v>
      </c>
      <c r="L4351" s="17"/>
      <c r="M4351" s="17"/>
      <c r="N4351" s="17"/>
      <c r="O4351" s="17">
        <f>IF(E4351=1,"",VLOOKUP(E4351,系数!$S$2:$AB$12,MATCH(属性!C4351,评级,0),1))</f>
        <v>60</v>
      </c>
    </row>
    <row r="4352" spans="1:15" ht="17.25" thickBot="1" x14ac:dyDescent="0.4">
      <c r="A4352" s="17">
        <f t="shared" si="136"/>
        <v>7100037</v>
      </c>
      <c r="B4352" s="17" t="s">
        <v>52</v>
      </c>
      <c r="C4352" s="15">
        <f>INDEX(装备!G:G,MATCH(属性!A4352,装备!A:A,0))</f>
        <v>17</v>
      </c>
      <c r="D4352" s="15" t="str">
        <f>INDEX(装备!E:E,MATCH(属性!A4352,装备!A:A,0))</f>
        <v>weapon</v>
      </c>
      <c r="E4352" s="14">
        <v>30</v>
      </c>
      <c r="F4352" s="17">
        <f>INT((VLOOKUP($C4352,装备数值,2,0)+VLOOKUP($C4352,装备数值,5,0)*($E4352-1))*VLOOKUP($D4352,系数!$K$2:$O$7,2,0))</f>
        <v>0</v>
      </c>
      <c r="G4352" s="17">
        <f>INT((VLOOKUP($C4352,装备数值,3,0)+VLOOKUP($C4352,装备数值,6,0)*($E4352-1))*VLOOKUP($D4352,系数!$K$2:$O$7,3,0))</f>
        <v>481</v>
      </c>
      <c r="H4352" s="17">
        <f t="shared" si="135"/>
        <v>481</v>
      </c>
      <c r="I4352" s="17">
        <f>INT((VLOOKUP($C4352,装备数值,4,0)+VLOOKUP($C4352,装备数值,7,0)*($E4352-1))*VLOOKUP($D4352,系数!$K$2:$O$7,4,0))</f>
        <v>0</v>
      </c>
      <c r="J4352" s="17">
        <f>INT((VLOOKUP($C4352,装备数值,4,0)+VLOOKUP($C4352,装备数值,7,0)*($E4352-1))*VLOOKUP($D4352,系数!$K$2:$O$7,5,0))</f>
        <v>0</v>
      </c>
      <c r="K4352" s="17">
        <f>INT(VLOOKUP(E4352,强化金币,2,1)*VLOOKUP(INDEX(装备!F:F,MATCH(属性!A4352,装备!A:A,0)),系数!$K$12:$M$15,3,0))</f>
        <v>5000</v>
      </c>
      <c r="L4352" s="17"/>
      <c r="M4352" s="17"/>
      <c r="N4352" s="17"/>
      <c r="O4352" s="17">
        <f>IF(E4352=1,"",VLOOKUP(E4352,系数!$S$2:$AB$12,MATCH(属性!C4352,评级,0),1))</f>
        <v>80</v>
      </c>
    </row>
    <row r="4353" spans="1:15" ht="17.25" thickBot="1" x14ac:dyDescent="0.4">
      <c r="A4353" s="17">
        <f t="shared" si="136"/>
        <v>7100037</v>
      </c>
      <c r="B4353" s="17" t="s">
        <v>52</v>
      </c>
      <c r="C4353" s="15">
        <f>INDEX(装备!G:G,MATCH(属性!A4353,装备!A:A,0))</f>
        <v>17</v>
      </c>
      <c r="D4353" s="15" t="str">
        <f>INDEX(装备!E:E,MATCH(属性!A4353,装备!A:A,0))</f>
        <v>weapon</v>
      </c>
      <c r="E4353" s="14">
        <v>31</v>
      </c>
      <c r="F4353" s="17">
        <f>INT((VLOOKUP($C4353,装备数值,2,0)+VLOOKUP($C4353,装备数值,5,0)*($E4353-1))*VLOOKUP($D4353,系数!$K$2:$O$7,2,0))</f>
        <v>0</v>
      </c>
      <c r="G4353" s="17">
        <f>INT((VLOOKUP($C4353,装备数值,3,0)+VLOOKUP($C4353,装备数值,6,0)*($E4353-1))*VLOOKUP($D4353,系数!$K$2:$O$7,3,0))</f>
        <v>490</v>
      </c>
      <c r="H4353" s="17">
        <f t="shared" si="135"/>
        <v>490</v>
      </c>
      <c r="I4353" s="17">
        <f>INT((VLOOKUP($C4353,装备数值,4,0)+VLOOKUP($C4353,装备数值,7,0)*($E4353-1))*VLOOKUP($D4353,系数!$K$2:$O$7,4,0))</f>
        <v>0</v>
      </c>
      <c r="J4353" s="17">
        <f>INT((VLOOKUP($C4353,装备数值,4,0)+VLOOKUP($C4353,装备数值,7,0)*($E4353-1))*VLOOKUP($D4353,系数!$K$2:$O$7,5,0))</f>
        <v>0</v>
      </c>
      <c r="K4353" s="17">
        <f>INT(VLOOKUP(E4353,强化金币,2,1)*VLOOKUP(INDEX(装备!F:F,MATCH(属性!A4353,装备!A:A,0)),系数!$K$12:$M$15,3,0))</f>
        <v>5500</v>
      </c>
      <c r="L4353" s="17"/>
      <c r="M4353" s="17"/>
      <c r="N4353" s="17"/>
      <c r="O4353" s="17">
        <f>IF(E4353=1,"",VLOOKUP(E4353,系数!$S$2:$AB$12,MATCH(属性!C4353,评级,0),1))</f>
        <v>80</v>
      </c>
    </row>
    <row r="4354" spans="1:15" ht="17.25" thickBot="1" x14ac:dyDescent="0.4">
      <c r="A4354" s="17">
        <f t="shared" si="136"/>
        <v>7100037</v>
      </c>
      <c r="B4354" s="17" t="s">
        <v>52</v>
      </c>
      <c r="C4354" s="15">
        <f>INDEX(装备!G:G,MATCH(属性!A4354,装备!A:A,0))</f>
        <v>17</v>
      </c>
      <c r="D4354" s="15" t="str">
        <f>INDEX(装备!E:E,MATCH(属性!A4354,装备!A:A,0))</f>
        <v>weapon</v>
      </c>
      <c r="E4354" s="14">
        <v>32</v>
      </c>
      <c r="F4354" s="17">
        <f>INT((VLOOKUP($C4354,装备数值,2,0)+VLOOKUP($C4354,装备数值,5,0)*($E4354-1))*VLOOKUP($D4354,系数!$K$2:$O$7,2,0))</f>
        <v>0</v>
      </c>
      <c r="G4354" s="17">
        <f>INT((VLOOKUP($C4354,装备数值,3,0)+VLOOKUP($C4354,装备数值,6,0)*($E4354-1))*VLOOKUP($D4354,系数!$K$2:$O$7,3,0))</f>
        <v>499</v>
      </c>
      <c r="H4354" s="17">
        <f t="shared" si="135"/>
        <v>499</v>
      </c>
      <c r="I4354" s="17">
        <f>INT((VLOOKUP($C4354,装备数值,4,0)+VLOOKUP($C4354,装备数值,7,0)*($E4354-1))*VLOOKUP($D4354,系数!$K$2:$O$7,4,0))</f>
        <v>0</v>
      </c>
      <c r="J4354" s="17">
        <f>INT((VLOOKUP($C4354,装备数值,4,0)+VLOOKUP($C4354,装备数值,7,0)*($E4354-1))*VLOOKUP($D4354,系数!$K$2:$O$7,5,0))</f>
        <v>0</v>
      </c>
      <c r="K4354" s="17">
        <f>INT(VLOOKUP(E4354,强化金币,2,1)*VLOOKUP(INDEX(装备!F:F,MATCH(属性!A4354,装备!A:A,0)),系数!$K$12:$M$15,3,0))</f>
        <v>6000</v>
      </c>
      <c r="L4354" s="17"/>
      <c r="M4354" s="17"/>
      <c r="N4354" s="17"/>
      <c r="O4354" s="17">
        <f>IF(E4354=1,"",VLOOKUP(E4354,系数!$S$2:$AB$12,MATCH(属性!C4354,评级,0),1))</f>
        <v>80</v>
      </c>
    </row>
    <row r="4355" spans="1:15" ht="17.25" thickBot="1" x14ac:dyDescent="0.4">
      <c r="A4355" s="17">
        <f t="shared" si="136"/>
        <v>7100037</v>
      </c>
      <c r="B4355" s="17" t="s">
        <v>52</v>
      </c>
      <c r="C4355" s="15">
        <f>INDEX(装备!G:G,MATCH(属性!A4355,装备!A:A,0))</f>
        <v>17</v>
      </c>
      <c r="D4355" s="15" t="str">
        <f>INDEX(装备!E:E,MATCH(属性!A4355,装备!A:A,0))</f>
        <v>weapon</v>
      </c>
      <c r="E4355" s="14">
        <v>33</v>
      </c>
      <c r="F4355" s="17">
        <f>INT((VLOOKUP($C4355,装备数值,2,0)+VLOOKUP($C4355,装备数值,5,0)*($E4355-1))*VLOOKUP($D4355,系数!$K$2:$O$7,2,0))</f>
        <v>0</v>
      </c>
      <c r="G4355" s="17">
        <f>INT((VLOOKUP($C4355,装备数值,3,0)+VLOOKUP($C4355,装备数值,6,0)*($E4355-1))*VLOOKUP($D4355,系数!$K$2:$O$7,3,0))</f>
        <v>509</v>
      </c>
      <c r="H4355" s="17">
        <f t="shared" si="135"/>
        <v>509</v>
      </c>
      <c r="I4355" s="17">
        <f>INT((VLOOKUP($C4355,装备数值,4,0)+VLOOKUP($C4355,装备数值,7,0)*($E4355-1))*VLOOKUP($D4355,系数!$K$2:$O$7,4,0))</f>
        <v>0</v>
      </c>
      <c r="J4355" s="17">
        <f>INT((VLOOKUP($C4355,装备数值,4,0)+VLOOKUP($C4355,装备数值,7,0)*($E4355-1))*VLOOKUP($D4355,系数!$K$2:$O$7,5,0))</f>
        <v>0</v>
      </c>
      <c r="K4355" s="17">
        <f>INT(VLOOKUP(E4355,强化金币,2,1)*VLOOKUP(INDEX(装备!F:F,MATCH(属性!A4355,装备!A:A,0)),系数!$K$12:$M$15,3,0))</f>
        <v>6500</v>
      </c>
      <c r="L4355" s="17"/>
      <c r="M4355" s="17"/>
      <c r="N4355" s="17"/>
      <c r="O4355" s="17">
        <f>IF(E4355=1,"",VLOOKUP(E4355,系数!$S$2:$AB$12,MATCH(属性!C4355,评级,0),1))</f>
        <v>80</v>
      </c>
    </row>
    <row r="4356" spans="1:15" ht="17.25" thickBot="1" x14ac:dyDescent="0.4">
      <c r="A4356" s="17">
        <f t="shared" si="136"/>
        <v>7100037</v>
      </c>
      <c r="B4356" s="17" t="s">
        <v>52</v>
      </c>
      <c r="C4356" s="15">
        <f>INDEX(装备!G:G,MATCH(属性!A4356,装备!A:A,0))</f>
        <v>17</v>
      </c>
      <c r="D4356" s="15" t="str">
        <f>INDEX(装备!E:E,MATCH(属性!A4356,装备!A:A,0))</f>
        <v>weapon</v>
      </c>
      <c r="E4356" s="14">
        <v>34</v>
      </c>
      <c r="F4356" s="17">
        <f>INT((VLOOKUP($C4356,装备数值,2,0)+VLOOKUP($C4356,装备数值,5,0)*($E4356-1))*VLOOKUP($D4356,系数!$K$2:$O$7,2,0))</f>
        <v>0</v>
      </c>
      <c r="G4356" s="17">
        <f>INT((VLOOKUP($C4356,装备数值,3,0)+VLOOKUP($C4356,装备数值,6,0)*($E4356-1))*VLOOKUP($D4356,系数!$K$2:$O$7,3,0))</f>
        <v>518</v>
      </c>
      <c r="H4356" s="17">
        <f t="shared" ref="H4356:H4419" si="137">G4356</f>
        <v>518</v>
      </c>
      <c r="I4356" s="17">
        <f>INT((VLOOKUP($C4356,装备数值,4,0)+VLOOKUP($C4356,装备数值,7,0)*($E4356-1))*VLOOKUP($D4356,系数!$K$2:$O$7,4,0))</f>
        <v>0</v>
      </c>
      <c r="J4356" s="17">
        <f>INT((VLOOKUP($C4356,装备数值,4,0)+VLOOKUP($C4356,装备数值,7,0)*($E4356-1))*VLOOKUP($D4356,系数!$K$2:$O$7,5,0))</f>
        <v>0</v>
      </c>
      <c r="K4356" s="17">
        <f>INT(VLOOKUP(E4356,强化金币,2,1)*VLOOKUP(INDEX(装备!F:F,MATCH(属性!A4356,装备!A:A,0)),系数!$K$12:$M$15,3,0))</f>
        <v>7000</v>
      </c>
      <c r="L4356" s="17"/>
      <c r="M4356" s="17"/>
      <c r="N4356" s="17"/>
      <c r="O4356" s="17">
        <f>IF(E4356=1,"",VLOOKUP(E4356,系数!$S$2:$AB$12,MATCH(属性!C4356,评级,0),1))</f>
        <v>80</v>
      </c>
    </row>
    <row r="4357" spans="1:15" ht="17.25" thickBot="1" x14ac:dyDescent="0.4">
      <c r="A4357" s="17">
        <f t="shared" si="136"/>
        <v>7100037</v>
      </c>
      <c r="B4357" s="17" t="s">
        <v>52</v>
      </c>
      <c r="C4357" s="15">
        <f>INDEX(装备!G:G,MATCH(属性!A4357,装备!A:A,0))</f>
        <v>17</v>
      </c>
      <c r="D4357" s="15" t="str">
        <f>INDEX(装备!E:E,MATCH(属性!A4357,装备!A:A,0))</f>
        <v>weapon</v>
      </c>
      <c r="E4357" s="14">
        <v>35</v>
      </c>
      <c r="F4357" s="17">
        <f>INT((VLOOKUP($C4357,装备数值,2,0)+VLOOKUP($C4357,装备数值,5,0)*($E4357-1))*VLOOKUP($D4357,系数!$K$2:$O$7,2,0))</f>
        <v>0</v>
      </c>
      <c r="G4357" s="17">
        <f>INT((VLOOKUP($C4357,装备数值,3,0)+VLOOKUP($C4357,装备数值,6,0)*($E4357-1))*VLOOKUP($D4357,系数!$K$2:$O$7,3,0))</f>
        <v>527</v>
      </c>
      <c r="H4357" s="17">
        <f t="shared" si="137"/>
        <v>527</v>
      </c>
      <c r="I4357" s="17">
        <f>INT((VLOOKUP($C4357,装备数值,4,0)+VLOOKUP($C4357,装备数值,7,0)*($E4357-1))*VLOOKUP($D4357,系数!$K$2:$O$7,4,0))</f>
        <v>0</v>
      </c>
      <c r="J4357" s="17">
        <f>INT((VLOOKUP($C4357,装备数值,4,0)+VLOOKUP($C4357,装备数值,7,0)*($E4357-1))*VLOOKUP($D4357,系数!$K$2:$O$7,5,0))</f>
        <v>0</v>
      </c>
      <c r="K4357" s="17">
        <f>INT(VLOOKUP(E4357,强化金币,2,1)*VLOOKUP(INDEX(装备!F:F,MATCH(属性!A4357,装备!A:A,0)),系数!$K$12:$M$15,3,0))</f>
        <v>7500</v>
      </c>
      <c r="L4357" s="17"/>
      <c r="M4357" s="17"/>
      <c r="N4357" s="17"/>
      <c r="O4357" s="17">
        <f>IF(E4357=1,"",VLOOKUP(E4357,系数!$S$2:$AB$12,MATCH(属性!C4357,评级,0),1))</f>
        <v>80</v>
      </c>
    </row>
    <row r="4358" spans="1:15" ht="17.25" thickBot="1" x14ac:dyDescent="0.4">
      <c r="A4358" s="17">
        <f t="shared" si="136"/>
        <v>7100037</v>
      </c>
      <c r="B4358" s="17" t="s">
        <v>52</v>
      </c>
      <c r="C4358" s="15">
        <f>INDEX(装备!G:G,MATCH(属性!A4358,装备!A:A,0))</f>
        <v>17</v>
      </c>
      <c r="D4358" s="15" t="str">
        <f>INDEX(装备!E:E,MATCH(属性!A4358,装备!A:A,0))</f>
        <v>weapon</v>
      </c>
      <c r="E4358" s="14">
        <v>36</v>
      </c>
      <c r="F4358" s="17">
        <f>INT((VLOOKUP($C4358,装备数值,2,0)+VLOOKUP($C4358,装备数值,5,0)*($E4358-1))*VLOOKUP($D4358,系数!$K$2:$O$7,2,0))</f>
        <v>0</v>
      </c>
      <c r="G4358" s="17">
        <f>INT((VLOOKUP($C4358,装备数值,3,0)+VLOOKUP($C4358,装备数值,6,0)*($E4358-1))*VLOOKUP($D4358,系数!$K$2:$O$7,3,0))</f>
        <v>536</v>
      </c>
      <c r="H4358" s="17">
        <f t="shared" si="137"/>
        <v>536</v>
      </c>
      <c r="I4358" s="17">
        <f>INT((VLOOKUP($C4358,装备数值,4,0)+VLOOKUP($C4358,装备数值,7,0)*($E4358-1))*VLOOKUP($D4358,系数!$K$2:$O$7,4,0))</f>
        <v>0</v>
      </c>
      <c r="J4358" s="17">
        <f>INT((VLOOKUP($C4358,装备数值,4,0)+VLOOKUP($C4358,装备数值,7,0)*($E4358-1))*VLOOKUP($D4358,系数!$K$2:$O$7,5,0))</f>
        <v>0</v>
      </c>
      <c r="K4358" s="17">
        <f>INT(VLOOKUP(E4358,强化金币,2,1)*VLOOKUP(INDEX(装备!F:F,MATCH(属性!A4358,装备!A:A,0)),系数!$K$12:$M$15,3,0))</f>
        <v>8000</v>
      </c>
      <c r="L4358" s="17"/>
      <c r="M4358" s="17"/>
      <c r="N4358" s="17"/>
      <c r="O4358" s="17">
        <f>IF(E4358=1,"",VLOOKUP(E4358,系数!$S$2:$AB$12,MATCH(属性!C4358,评级,0),1))</f>
        <v>80</v>
      </c>
    </row>
    <row r="4359" spans="1:15" ht="17.25" thickBot="1" x14ac:dyDescent="0.4">
      <c r="A4359" s="17">
        <f t="shared" si="136"/>
        <v>7100037</v>
      </c>
      <c r="B4359" s="17" t="s">
        <v>52</v>
      </c>
      <c r="C4359" s="15">
        <f>INDEX(装备!G:G,MATCH(属性!A4359,装备!A:A,0))</f>
        <v>17</v>
      </c>
      <c r="D4359" s="15" t="str">
        <f>INDEX(装备!E:E,MATCH(属性!A4359,装备!A:A,0))</f>
        <v>weapon</v>
      </c>
      <c r="E4359" s="14">
        <v>37</v>
      </c>
      <c r="F4359" s="17">
        <f>INT((VLOOKUP($C4359,装备数值,2,0)+VLOOKUP($C4359,装备数值,5,0)*($E4359-1))*VLOOKUP($D4359,系数!$K$2:$O$7,2,0))</f>
        <v>0</v>
      </c>
      <c r="G4359" s="17">
        <f>INT((VLOOKUP($C4359,装备数值,3,0)+VLOOKUP($C4359,装备数值,6,0)*($E4359-1))*VLOOKUP($D4359,系数!$K$2:$O$7,3,0))</f>
        <v>545</v>
      </c>
      <c r="H4359" s="17">
        <f t="shared" si="137"/>
        <v>545</v>
      </c>
      <c r="I4359" s="17">
        <f>INT((VLOOKUP($C4359,装备数值,4,0)+VLOOKUP($C4359,装备数值,7,0)*($E4359-1))*VLOOKUP($D4359,系数!$K$2:$O$7,4,0))</f>
        <v>0</v>
      </c>
      <c r="J4359" s="17">
        <f>INT((VLOOKUP($C4359,装备数值,4,0)+VLOOKUP($C4359,装备数值,7,0)*($E4359-1))*VLOOKUP($D4359,系数!$K$2:$O$7,5,0))</f>
        <v>0</v>
      </c>
      <c r="K4359" s="17">
        <f>INT(VLOOKUP(E4359,强化金币,2,1)*VLOOKUP(INDEX(装备!F:F,MATCH(属性!A4359,装备!A:A,0)),系数!$K$12:$M$15,3,0))</f>
        <v>8500</v>
      </c>
      <c r="L4359" s="17"/>
      <c r="M4359" s="17"/>
      <c r="N4359" s="17"/>
      <c r="O4359" s="17">
        <f>IF(E4359=1,"",VLOOKUP(E4359,系数!$S$2:$AB$12,MATCH(属性!C4359,评级,0),1))</f>
        <v>80</v>
      </c>
    </row>
    <row r="4360" spans="1:15" ht="17.25" thickBot="1" x14ac:dyDescent="0.4">
      <c r="A4360" s="17">
        <f t="shared" si="136"/>
        <v>7100037</v>
      </c>
      <c r="B4360" s="17" t="s">
        <v>52</v>
      </c>
      <c r="C4360" s="15">
        <f>INDEX(装备!G:G,MATCH(属性!A4360,装备!A:A,0))</f>
        <v>17</v>
      </c>
      <c r="D4360" s="15" t="str">
        <f>INDEX(装备!E:E,MATCH(属性!A4360,装备!A:A,0))</f>
        <v>weapon</v>
      </c>
      <c r="E4360" s="14">
        <v>38</v>
      </c>
      <c r="F4360" s="17">
        <f>INT((VLOOKUP($C4360,装备数值,2,0)+VLOOKUP($C4360,装备数值,5,0)*($E4360-1))*VLOOKUP($D4360,系数!$K$2:$O$7,2,0))</f>
        <v>0</v>
      </c>
      <c r="G4360" s="17">
        <f>INT((VLOOKUP($C4360,装备数值,3,0)+VLOOKUP($C4360,装备数值,6,0)*($E4360-1))*VLOOKUP($D4360,系数!$K$2:$O$7,3,0))</f>
        <v>554</v>
      </c>
      <c r="H4360" s="17">
        <f t="shared" si="137"/>
        <v>554</v>
      </c>
      <c r="I4360" s="17">
        <f>INT((VLOOKUP($C4360,装备数值,4,0)+VLOOKUP($C4360,装备数值,7,0)*($E4360-1))*VLOOKUP($D4360,系数!$K$2:$O$7,4,0))</f>
        <v>0</v>
      </c>
      <c r="J4360" s="17">
        <f>INT((VLOOKUP($C4360,装备数值,4,0)+VLOOKUP($C4360,装备数值,7,0)*($E4360-1))*VLOOKUP($D4360,系数!$K$2:$O$7,5,0))</f>
        <v>0</v>
      </c>
      <c r="K4360" s="17">
        <f>INT(VLOOKUP(E4360,强化金币,2,1)*VLOOKUP(INDEX(装备!F:F,MATCH(属性!A4360,装备!A:A,0)),系数!$K$12:$M$15,3,0))</f>
        <v>9000</v>
      </c>
      <c r="L4360" s="17"/>
      <c r="M4360" s="17"/>
      <c r="N4360" s="17"/>
      <c r="O4360" s="17">
        <f>IF(E4360=1,"",VLOOKUP(E4360,系数!$S$2:$AB$12,MATCH(属性!C4360,评级,0),1))</f>
        <v>80</v>
      </c>
    </row>
    <row r="4361" spans="1:15" ht="17.25" thickBot="1" x14ac:dyDescent="0.4">
      <c r="A4361" s="17">
        <f t="shared" si="136"/>
        <v>7100037</v>
      </c>
      <c r="B4361" s="17" t="s">
        <v>52</v>
      </c>
      <c r="C4361" s="15">
        <f>INDEX(装备!G:G,MATCH(属性!A4361,装备!A:A,0))</f>
        <v>17</v>
      </c>
      <c r="D4361" s="15" t="str">
        <f>INDEX(装备!E:E,MATCH(属性!A4361,装备!A:A,0))</f>
        <v>weapon</v>
      </c>
      <c r="E4361" s="14">
        <v>39</v>
      </c>
      <c r="F4361" s="17">
        <f>INT((VLOOKUP($C4361,装备数值,2,0)+VLOOKUP($C4361,装备数值,5,0)*($E4361-1))*VLOOKUP($D4361,系数!$K$2:$O$7,2,0))</f>
        <v>0</v>
      </c>
      <c r="G4361" s="17">
        <f>INT((VLOOKUP($C4361,装备数值,3,0)+VLOOKUP($C4361,装备数值,6,0)*($E4361-1))*VLOOKUP($D4361,系数!$K$2:$O$7,3,0))</f>
        <v>563</v>
      </c>
      <c r="H4361" s="17">
        <f t="shared" si="137"/>
        <v>563</v>
      </c>
      <c r="I4361" s="17">
        <f>INT((VLOOKUP($C4361,装备数值,4,0)+VLOOKUP($C4361,装备数值,7,0)*($E4361-1))*VLOOKUP($D4361,系数!$K$2:$O$7,4,0))</f>
        <v>0</v>
      </c>
      <c r="J4361" s="17">
        <f>INT((VLOOKUP($C4361,装备数值,4,0)+VLOOKUP($C4361,装备数值,7,0)*($E4361-1))*VLOOKUP($D4361,系数!$K$2:$O$7,5,0))</f>
        <v>0</v>
      </c>
      <c r="K4361" s="17">
        <f>INT(VLOOKUP(E4361,强化金币,2,1)*VLOOKUP(INDEX(装备!F:F,MATCH(属性!A4361,装备!A:A,0)),系数!$K$12:$M$15,3,0))</f>
        <v>10000</v>
      </c>
      <c r="L4361" s="17"/>
      <c r="M4361" s="17"/>
      <c r="N4361" s="17"/>
      <c r="O4361" s="17">
        <f>IF(E4361=1,"",VLOOKUP(E4361,系数!$S$2:$AB$12,MATCH(属性!C4361,评级,0),1))</f>
        <v>80</v>
      </c>
    </row>
    <row r="4362" spans="1:15" ht="17.25" thickBot="1" x14ac:dyDescent="0.4">
      <c r="A4362" s="17">
        <f t="shared" si="136"/>
        <v>7100037</v>
      </c>
      <c r="B4362" s="17" t="s">
        <v>52</v>
      </c>
      <c r="C4362" s="15">
        <f>INDEX(装备!G:G,MATCH(属性!A4362,装备!A:A,0))</f>
        <v>17</v>
      </c>
      <c r="D4362" s="15" t="str">
        <f>INDEX(装备!E:E,MATCH(属性!A4362,装备!A:A,0))</f>
        <v>weapon</v>
      </c>
      <c r="E4362" s="14">
        <v>40</v>
      </c>
      <c r="F4362" s="17">
        <f>INT((VLOOKUP($C4362,装备数值,2,0)+VLOOKUP($C4362,装备数值,5,0)*($E4362-1))*VLOOKUP($D4362,系数!$K$2:$O$7,2,0))</f>
        <v>0</v>
      </c>
      <c r="G4362" s="17">
        <f>INT((VLOOKUP($C4362,装备数值,3,0)+VLOOKUP($C4362,装备数值,6,0)*($E4362-1))*VLOOKUP($D4362,系数!$K$2:$O$7,3,0))</f>
        <v>572</v>
      </c>
      <c r="H4362" s="17">
        <f t="shared" si="137"/>
        <v>572</v>
      </c>
      <c r="I4362" s="17">
        <f>INT((VLOOKUP($C4362,装备数值,4,0)+VLOOKUP($C4362,装备数值,7,0)*($E4362-1))*VLOOKUP($D4362,系数!$K$2:$O$7,4,0))</f>
        <v>0</v>
      </c>
      <c r="J4362" s="17">
        <f>INT((VLOOKUP($C4362,装备数值,4,0)+VLOOKUP($C4362,装备数值,7,0)*($E4362-1))*VLOOKUP($D4362,系数!$K$2:$O$7,5,0))</f>
        <v>0</v>
      </c>
      <c r="K4362" s="17">
        <f>INT(VLOOKUP(E4362,强化金币,2,1)*VLOOKUP(INDEX(装备!F:F,MATCH(属性!A4362,装备!A:A,0)),系数!$K$12:$M$15,3,0))</f>
        <v>12000</v>
      </c>
      <c r="L4362" s="17"/>
      <c r="M4362" s="17"/>
      <c r="N4362" s="17"/>
      <c r="O4362" s="17">
        <f>IF(E4362=1,"",VLOOKUP(E4362,系数!$S$2:$AB$12,MATCH(属性!C4362,评级,0),1))</f>
        <v>100</v>
      </c>
    </row>
    <row r="4363" spans="1:15" ht="17.25" thickBot="1" x14ac:dyDescent="0.4">
      <c r="A4363" s="17">
        <f t="shared" si="136"/>
        <v>7100037</v>
      </c>
      <c r="B4363" s="17" t="s">
        <v>52</v>
      </c>
      <c r="C4363" s="15">
        <f>INDEX(装备!G:G,MATCH(属性!A4363,装备!A:A,0))</f>
        <v>17</v>
      </c>
      <c r="D4363" s="15" t="str">
        <f>INDEX(装备!E:E,MATCH(属性!A4363,装备!A:A,0))</f>
        <v>weapon</v>
      </c>
      <c r="E4363" s="14">
        <v>41</v>
      </c>
      <c r="F4363" s="17">
        <f>INT((VLOOKUP($C4363,装备数值,2,0)+VLOOKUP($C4363,装备数值,5,0)*($E4363-1))*VLOOKUP($D4363,系数!$K$2:$O$7,2,0))</f>
        <v>0</v>
      </c>
      <c r="G4363" s="17">
        <f>INT((VLOOKUP($C4363,装备数值,3,0)+VLOOKUP($C4363,装备数值,6,0)*($E4363-1))*VLOOKUP($D4363,系数!$K$2:$O$7,3,0))</f>
        <v>581</v>
      </c>
      <c r="H4363" s="17">
        <f t="shared" si="137"/>
        <v>581</v>
      </c>
      <c r="I4363" s="17">
        <f>INT((VLOOKUP($C4363,装备数值,4,0)+VLOOKUP($C4363,装备数值,7,0)*($E4363-1))*VLOOKUP($D4363,系数!$K$2:$O$7,4,0))</f>
        <v>0</v>
      </c>
      <c r="J4363" s="17">
        <f>INT((VLOOKUP($C4363,装备数值,4,0)+VLOOKUP($C4363,装备数值,7,0)*($E4363-1))*VLOOKUP($D4363,系数!$K$2:$O$7,5,0))</f>
        <v>0</v>
      </c>
      <c r="K4363" s="17">
        <f>INT(VLOOKUP(E4363,强化金币,2,1)*VLOOKUP(INDEX(装备!F:F,MATCH(属性!A4363,装备!A:A,0)),系数!$K$12:$M$15,3,0))</f>
        <v>14000</v>
      </c>
      <c r="L4363" s="17"/>
      <c r="M4363" s="17"/>
      <c r="N4363" s="17"/>
      <c r="O4363" s="17">
        <f>IF(E4363=1,"",VLOOKUP(E4363,系数!$S$2:$AB$12,MATCH(属性!C4363,评级,0),1))</f>
        <v>100</v>
      </c>
    </row>
    <row r="4364" spans="1:15" ht="17.25" thickBot="1" x14ac:dyDescent="0.4">
      <c r="A4364" s="17">
        <f t="shared" si="136"/>
        <v>7100037</v>
      </c>
      <c r="B4364" s="17" t="s">
        <v>52</v>
      </c>
      <c r="C4364" s="15">
        <f>INDEX(装备!G:G,MATCH(属性!A4364,装备!A:A,0))</f>
        <v>17</v>
      </c>
      <c r="D4364" s="15" t="str">
        <f>INDEX(装备!E:E,MATCH(属性!A4364,装备!A:A,0))</f>
        <v>weapon</v>
      </c>
      <c r="E4364" s="14">
        <v>42</v>
      </c>
      <c r="F4364" s="17">
        <f>INT((VLOOKUP($C4364,装备数值,2,0)+VLOOKUP($C4364,装备数值,5,0)*($E4364-1))*VLOOKUP($D4364,系数!$K$2:$O$7,2,0))</f>
        <v>0</v>
      </c>
      <c r="G4364" s="17">
        <f>INT((VLOOKUP($C4364,装备数值,3,0)+VLOOKUP($C4364,装备数值,6,0)*($E4364-1))*VLOOKUP($D4364,系数!$K$2:$O$7,3,0))</f>
        <v>590</v>
      </c>
      <c r="H4364" s="17">
        <f t="shared" si="137"/>
        <v>590</v>
      </c>
      <c r="I4364" s="17">
        <f>INT((VLOOKUP($C4364,装备数值,4,0)+VLOOKUP($C4364,装备数值,7,0)*($E4364-1))*VLOOKUP($D4364,系数!$K$2:$O$7,4,0))</f>
        <v>0</v>
      </c>
      <c r="J4364" s="17">
        <f>INT((VLOOKUP($C4364,装备数值,4,0)+VLOOKUP($C4364,装备数值,7,0)*($E4364-1))*VLOOKUP($D4364,系数!$K$2:$O$7,5,0))</f>
        <v>0</v>
      </c>
      <c r="K4364" s="17">
        <f>INT(VLOOKUP(E4364,强化金币,2,1)*VLOOKUP(INDEX(装备!F:F,MATCH(属性!A4364,装备!A:A,0)),系数!$K$12:$M$15,3,0))</f>
        <v>16000</v>
      </c>
      <c r="L4364" s="17"/>
      <c r="M4364" s="17"/>
      <c r="N4364" s="17"/>
      <c r="O4364" s="17">
        <f>IF(E4364=1,"",VLOOKUP(E4364,系数!$S$2:$AB$12,MATCH(属性!C4364,评级,0),1))</f>
        <v>100</v>
      </c>
    </row>
    <row r="4365" spans="1:15" ht="17.25" thickBot="1" x14ac:dyDescent="0.4">
      <c r="A4365" s="17">
        <f t="shared" si="136"/>
        <v>7100037</v>
      </c>
      <c r="B4365" s="17" t="s">
        <v>52</v>
      </c>
      <c r="C4365" s="15">
        <f>INDEX(装备!G:G,MATCH(属性!A4365,装备!A:A,0))</f>
        <v>17</v>
      </c>
      <c r="D4365" s="15" t="str">
        <f>INDEX(装备!E:E,MATCH(属性!A4365,装备!A:A,0))</f>
        <v>weapon</v>
      </c>
      <c r="E4365" s="14">
        <v>43</v>
      </c>
      <c r="F4365" s="17">
        <f>INT((VLOOKUP($C4365,装备数值,2,0)+VLOOKUP($C4365,装备数值,5,0)*($E4365-1))*VLOOKUP($D4365,系数!$K$2:$O$7,2,0))</f>
        <v>0</v>
      </c>
      <c r="G4365" s="17">
        <f>INT((VLOOKUP($C4365,装备数值,3,0)+VLOOKUP($C4365,装备数值,6,0)*($E4365-1))*VLOOKUP($D4365,系数!$K$2:$O$7,3,0))</f>
        <v>599</v>
      </c>
      <c r="H4365" s="17">
        <f t="shared" si="137"/>
        <v>599</v>
      </c>
      <c r="I4365" s="17">
        <f>INT((VLOOKUP($C4365,装备数值,4,0)+VLOOKUP($C4365,装备数值,7,0)*($E4365-1))*VLOOKUP($D4365,系数!$K$2:$O$7,4,0))</f>
        <v>0</v>
      </c>
      <c r="J4365" s="17">
        <f>INT((VLOOKUP($C4365,装备数值,4,0)+VLOOKUP($C4365,装备数值,7,0)*($E4365-1))*VLOOKUP($D4365,系数!$K$2:$O$7,5,0))</f>
        <v>0</v>
      </c>
      <c r="K4365" s="17">
        <f>INT(VLOOKUP(E4365,强化金币,2,1)*VLOOKUP(INDEX(装备!F:F,MATCH(属性!A4365,装备!A:A,0)),系数!$K$12:$M$15,3,0))</f>
        <v>18000</v>
      </c>
      <c r="L4365" s="17"/>
      <c r="M4365" s="17"/>
      <c r="N4365" s="17"/>
      <c r="O4365" s="17">
        <f>IF(E4365=1,"",VLOOKUP(E4365,系数!$S$2:$AB$12,MATCH(属性!C4365,评级,0),1))</f>
        <v>100</v>
      </c>
    </row>
    <row r="4366" spans="1:15" ht="17.25" thickBot="1" x14ac:dyDescent="0.4">
      <c r="A4366" s="17">
        <f t="shared" si="136"/>
        <v>7100037</v>
      </c>
      <c r="B4366" s="17" t="s">
        <v>52</v>
      </c>
      <c r="C4366" s="15">
        <f>INDEX(装备!G:G,MATCH(属性!A4366,装备!A:A,0))</f>
        <v>17</v>
      </c>
      <c r="D4366" s="15" t="str">
        <f>INDEX(装备!E:E,MATCH(属性!A4366,装备!A:A,0))</f>
        <v>weapon</v>
      </c>
      <c r="E4366" s="14">
        <v>44</v>
      </c>
      <c r="F4366" s="17">
        <f>INT((VLOOKUP($C4366,装备数值,2,0)+VLOOKUP($C4366,装备数值,5,0)*($E4366-1))*VLOOKUP($D4366,系数!$K$2:$O$7,2,0))</f>
        <v>0</v>
      </c>
      <c r="G4366" s="17">
        <f>INT((VLOOKUP($C4366,装备数值,3,0)+VLOOKUP($C4366,装备数值,6,0)*($E4366-1))*VLOOKUP($D4366,系数!$K$2:$O$7,3,0))</f>
        <v>608</v>
      </c>
      <c r="H4366" s="17">
        <f t="shared" si="137"/>
        <v>608</v>
      </c>
      <c r="I4366" s="17">
        <f>INT((VLOOKUP($C4366,装备数值,4,0)+VLOOKUP($C4366,装备数值,7,0)*($E4366-1))*VLOOKUP($D4366,系数!$K$2:$O$7,4,0))</f>
        <v>0</v>
      </c>
      <c r="J4366" s="17">
        <f>INT((VLOOKUP($C4366,装备数值,4,0)+VLOOKUP($C4366,装备数值,7,0)*($E4366-1))*VLOOKUP($D4366,系数!$K$2:$O$7,5,0))</f>
        <v>0</v>
      </c>
      <c r="K4366" s="17">
        <f>INT(VLOOKUP(E4366,强化金币,2,1)*VLOOKUP(INDEX(装备!F:F,MATCH(属性!A4366,装备!A:A,0)),系数!$K$12:$M$15,3,0))</f>
        <v>20000</v>
      </c>
      <c r="L4366" s="17"/>
      <c r="M4366" s="17"/>
      <c r="N4366" s="17"/>
      <c r="O4366" s="17">
        <f>IF(E4366=1,"",VLOOKUP(E4366,系数!$S$2:$AB$12,MATCH(属性!C4366,评级,0),1))</f>
        <v>100</v>
      </c>
    </row>
    <row r="4367" spans="1:15" ht="17.25" thickBot="1" x14ac:dyDescent="0.4">
      <c r="A4367" s="17">
        <f t="shared" si="136"/>
        <v>7100037</v>
      </c>
      <c r="B4367" s="17" t="s">
        <v>52</v>
      </c>
      <c r="C4367" s="15">
        <f>INDEX(装备!G:G,MATCH(属性!A4367,装备!A:A,0))</f>
        <v>17</v>
      </c>
      <c r="D4367" s="15" t="str">
        <f>INDEX(装备!E:E,MATCH(属性!A4367,装备!A:A,0))</f>
        <v>weapon</v>
      </c>
      <c r="E4367" s="14">
        <v>45</v>
      </c>
      <c r="F4367" s="17">
        <f>INT((VLOOKUP($C4367,装备数值,2,0)+VLOOKUP($C4367,装备数值,5,0)*($E4367-1))*VLOOKUP($D4367,系数!$K$2:$O$7,2,0))</f>
        <v>0</v>
      </c>
      <c r="G4367" s="17">
        <f>INT((VLOOKUP($C4367,装备数值,3,0)+VLOOKUP($C4367,装备数值,6,0)*($E4367-1))*VLOOKUP($D4367,系数!$K$2:$O$7,3,0))</f>
        <v>617</v>
      </c>
      <c r="H4367" s="17">
        <f t="shared" si="137"/>
        <v>617</v>
      </c>
      <c r="I4367" s="17">
        <f>INT((VLOOKUP($C4367,装备数值,4,0)+VLOOKUP($C4367,装备数值,7,0)*($E4367-1))*VLOOKUP($D4367,系数!$K$2:$O$7,4,0))</f>
        <v>0</v>
      </c>
      <c r="J4367" s="17">
        <f>INT((VLOOKUP($C4367,装备数值,4,0)+VLOOKUP($C4367,装备数值,7,0)*($E4367-1))*VLOOKUP($D4367,系数!$K$2:$O$7,5,0))</f>
        <v>0</v>
      </c>
      <c r="K4367" s="17">
        <f>INT(VLOOKUP(E4367,强化金币,2,1)*VLOOKUP(INDEX(装备!F:F,MATCH(属性!A4367,装备!A:A,0)),系数!$K$12:$M$15,3,0))</f>
        <v>22000</v>
      </c>
      <c r="L4367" s="17"/>
      <c r="M4367" s="17"/>
      <c r="N4367" s="17"/>
      <c r="O4367" s="17">
        <f>IF(E4367=1,"",VLOOKUP(E4367,系数!$S$2:$AB$12,MATCH(属性!C4367,评级,0),1))</f>
        <v>100</v>
      </c>
    </row>
    <row r="4368" spans="1:15" ht="17.25" thickBot="1" x14ac:dyDescent="0.4">
      <c r="A4368" s="17">
        <f t="shared" si="136"/>
        <v>7100037</v>
      </c>
      <c r="B4368" s="17" t="s">
        <v>52</v>
      </c>
      <c r="C4368" s="15">
        <f>INDEX(装备!G:G,MATCH(属性!A4368,装备!A:A,0))</f>
        <v>17</v>
      </c>
      <c r="D4368" s="15" t="str">
        <f>INDEX(装备!E:E,MATCH(属性!A4368,装备!A:A,0))</f>
        <v>weapon</v>
      </c>
      <c r="E4368" s="14">
        <v>46</v>
      </c>
      <c r="F4368" s="17">
        <f>INT((VLOOKUP($C4368,装备数值,2,0)+VLOOKUP($C4368,装备数值,5,0)*($E4368-1))*VLOOKUP($D4368,系数!$K$2:$O$7,2,0))</f>
        <v>0</v>
      </c>
      <c r="G4368" s="17">
        <f>INT((VLOOKUP($C4368,装备数值,3,0)+VLOOKUP($C4368,装备数值,6,0)*($E4368-1))*VLOOKUP($D4368,系数!$K$2:$O$7,3,0))</f>
        <v>626</v>
      </c>
      <c r="H4368" s="17">
        <f t="shared" si="137"/>
        <v>626</v>
      </c>
      <c r="I4368" s="17">
        <f>INT((VLOOKUP($C4368,装备数值,4,0)+VLOOKUP($C4368,装备数值,7,0)*($E4368-1))*VLOOKUP($D4368,系数!$K$2:$O$7,4,0))</f>
        <v>0</v>
      </c>
      <c r="J4368" s="17">
        <f>INT((VLOOKUP($C4368,装备数值,4,0)+VLOOKUP($C4368,装备数值,7,0)*($E4368-1))*VLOOKUP($D4368,系数!$K$2:$O$7,5,0))</f>
        <v>0</v>
      </c>
      <c r="K4368" s="17">
        <f>INT(VLOOKUP(E4368,强化金币,2,1)*VLOOKUP(INDEX(装备!F:F,MATCH(属性!A4368,装备!A:A,0)),系数!$K$12:$M$15,3,0))</f>
        <v>24000</v>
      </c>
      <c r="L4368" s="17"/>
      <c r="M4368" s="17"/>
      <c r="N4368" s="17"/>
      <c r="O4368" s="17">
        <f>IF(E4368=1,"",VLOOKUP(E4368,系数!$S$2:$AB$12,MATCH(属性!C4368,评级,0),1))</f>
        <v>100</v>
      </c>
    </row>
    <row r="4369" spans="1:15" ht="17.25" thickBot="1" x14ac:dyDescent="0.4">
      <c r="A4369" s="17">
        <f t="shared" si="136"/>
        <v>7100037</v>
      </c>
      <c r="B4369" s="17" t="s">
        <v>52</v>
      </c>
      <c r="C4369" s="15">
        <f>INDEX(装备!G:G,MATCH(属性!A4369,装备!A:A,0))</f>
        <v>17</v>
      </c>
      <c r="D4369" s="15" t="str">
        <f>INDEX(装备!E:E,MATCH(属性!A4369,装备!A:A,0))</f>
        <v>weapon</v>
      </c>
      <c r="E4369" s="14">
        <v>47</v>
      </c>
      <c r="F4369" s="17">
        <f>INT((VLOOKUP($C4369,装备数值,2,0)+VLOOKUP($C4369,装备数值,5,0)*($E4369-1))*VLOOKUP($D4369,系数!$K$2:$O$7,2,0))</f>
        <v>0</v>
      </c>
      <c r="G4369" s="17">
        <f>INT((VLOOKUP($C4369,装备数值,3,0)+VLOOKUP($C4369,装备数值,6,0)*($E4369-1))*VLOOKUP($D4369,系数!$K$2:$O$7,3,0))</f>
        <v>635</v>
      </c>
      <c r="H4369" s="17">
        <f t="shared" si="137"/>
        <v>635</v>
      </c>
      <c r="I4369" s="17">
        <f>INT((VLOOKUP($C4369,装备数值,4,0)+VLOOKUP($C4369,装备数值,7,0)*($E4369-1))*VLOOKUP($D4369,系数!$K$2:$O$7,4,0))</f>
        <v>0</v>
      </c>
      <c r="J4369" s="17">
        <f>INT((VLOOKUP($C4369,装备数值,4,0)+VLOOKUP($C4369,装备数值,7,0)*($E4369-1))*VLOOKUP($D4369,系数!$K$2:$O$7,5,0))</f>
        <v>0</v>
      </c>
      <c r="K4369" s="17">
        <f>INT(VLOOKUP(E4369,强化金币,2,1)*VLOOKUP(INDEX(装备!F:F,MATCH(属性!A4369,装备!A:A,0)),系数!$K$12:$M$15,3,0))</f>
        <v>26000</v>
      </c>
      <c r="L4369" s="17"/>
      <c r="M4369" s="17"/>
      <c r="N4369" s="17"/>
      <c r="O4369" s="17">
        <f>IF(E4369=1,"",VLOOKUP(E4369,系数!$S$2:$AB$12,MATCH(属性!C4369,评级,0),1))</f>
        <v>100</v>
      </c>
    </row>
    <row r="4370" spans="1:15" ht="17.25" thickBot="1" x14ac:dyDescent="0.4">
      <c r="A4370" s="17">
        <f t="shared" si="136"/>
        <v>7100037</v>
      </c>
      <c r="B4370" s="17" t="s">
        <v>52</v>
      </c>
      <c r="C4370" s="15">
        <f>INDEX(装备!G:G,MATCH(属性!A4370,装备!A:A,0))</f>
        <v>17</v>
      </c>
      <c r="D4370" s="15" t="str">
        <f>INDEX(装备!E:E,MATCH(属性!A4370,装备!A:A,0))</f>
        <v>weapon</v>
      </c>
      <c r="E4370" s="14">
        <v>48</v>
      </c>
      <c r="F4370" s="17">
        <f>INT((VLOOKUP($C4370,装备数值,2,0)+VLOOKUP($C4370,装备数值,5,0)*($E4370-1))*VLOOKUP($D4370,系数!$K$2:$O$7,2,0))</f>
        <v>0</v>
      </c>
      <c r="G4370" s="17">
        <f>INT((VLOOKUP($C4370,装备数值,3,0)+VLOOKUP($C4370,装备数值,6,0)*($E4370-1))*VLOOKUP($D4370,系数!$K$2:$O$7,3,0))</f>
        <v>644</v>
      </c>
      <c r="H4370" s="17">
        <f t="shared" si="137"/>
        <v>644</v>
      </c>
      <c r="I4370" s="17">
        <f>INT((VLOOKUP($C4370,装备数值,4,0)+VLOOKUP($C4370,装备数值,7,0)*($E4370-1))*VLOOKUP($D4370,系数!$K$2:$O$7,4,0))</f>
        <v>0</v>
      </c>
      <c r="J4370" s="17">
        <f>INT((VLOOKUP($C4370,装备数值,4,0)+VLOOKUP($C4370,装备数值,7,0)*($E4370-1))*VLOOKUP($D4370,系数!$K$2:$O$7,5,0))</f>
        <v>0</v>
      </c>
      <c r="K4370" s="17">
        <f>INT(VLOOKUP(E4370,强化金币,2,1)*VLOOKUP(INDEX(装备!F:F,MATCH(属性!A4370,装备!A:A,0)),系数!$K$12:$M$15,3,0))</f>
        <v>28000</v>
      </c>
      <c r="L4370" s="17"/>
      <c r="M4370" s="17"/>
      <c r="N4370" s="17"/>
      <c r="O4370" s="17">
        <f>IF(E4370=1,"",VLOOKUP(E4370,系数!$S$2:$AB$12,MATCH(属性!C4370,评级,0),1))</f>
        <v>100</v>
      </c>
    </row>
    <row r="4371" spans="1:15" ht="17.25" thickBot="1" x14ac:dyDescent="0.4">
      <c r="A4371" s="17">
        <f t="shared" si="136"/>
        <v>7100037</v>
      </c>
      <c r="B4371" s="17" t="s">
        <v>52</v>
      </c>
      <c r="C4371" s="15">
        <f>INDEX(装备!G:G,MATCH(属性!A4371,装备!A:A,0))</f>
        <v>17</v>
      </c>
      <c r="D4371" s="15" t="str">
        <f>INDEX(装备!E:E,MATCH(属性!A4371,装备!A:A,0))</f>
        <v>weapon</v>
      </c>
      <c r="E4371" s="14">
        <v>49</v>
      </c>
      <c r="F4371" s="17">
        <f>INT((VLOOKUP($C4371,装备数值,2,0)+VLOOKUP($C4371,装备数值,5,0)*($E4371-1))*VLOOKUP($D4371,系数!$K$2:$O$7,2,0))</f>
        <v>0</v>
      </c>
      <c r="G4371" s="17">
        <f>INT((VLOOKUP($C4371,装备数值,3,0)+VLOOKUP($C4371,装备数值,6,0)*($E4371-1))*VLOOKUP($D4371,系数!$K$2:$O$7,3,0))</f>
        <v>653</v>
      </c>
      <c r="H4371" s="17">
        <f t="shared" si="137"/>
        <v>653</v>
      </c>
      <c r="I4371" s="17">
        <f>INT((VLOOKUP($C4371,装备数值,4,0)+VLOOKUP($C4371,装备数值,7,0)*($E4371-1))*VLOOKUP($D4371,系数!$K$2:$O$7,4,0))</f>
        <v>0</v>
      </c>
      <c r="J4371" s="17">
        <f>INT((VLOOKUP($C4371,装备数值,4,0)+VLOOKUP($C4371,装备数值,7,0)*($E4371-1))*VLOOKUP($D4371,系数!$K$2:$O$7,5,0))</f>
        <v>0</v>
      </c>
      <c r="K4371" s="17">
        <f>INT(VLOOKUP(E4371,强化金币,2,1)*VLOOKUP(INDEX(装备!F:F,MATCH(属性!A4371,装备!A:A,0)),系数!$K$12:$M$15,3,0))</f>
        <v>30000</v>
      </c>
      <c r="L4371" s="17"/>
      <c r="M4371" s="17"/>
      <c r="N4371" s="17"/>
      <c r="O4371" s="17">
        <f>IF(E4371=1,"",VLOOKUP(E4371,系数!$S$2:$AB$12,MATCH(属性!C4371,评级,0),1))</f>
        <v>100</v>
      </c>
    </row>
    <row r="4372" spans="1:15" ht="17.25" thickBot="1" x14ac:dyDescent="0.4">
      <c r="A4372" s="17">
        <f t="shared" si="136"/>
        <v>7100037</v>
      </c>
      <c r="B4372" s="17" t="s">
        <v>52</v>
      </c>
      <c r="C4372" s="15">
        <f>INDEX(装备!G:G,MATCH(属性!A4372,装备!A:A,0))</f>
        <v>17</v>
      </c>
      <c r="D4372" s="15" t="str">
        <f>INDEX(装备!E:E,MATCH(属性!A4372,装备!A:A,0))</f>
        <v>weapon</v>
      </c>
      <c r="E4372" s="14">
        <v>50</v>
      </c>
      <c r="F4372" s="17">
        <f>INT((VLOOKUP($C4372,装备数值,2,0)+VLOOKUP($C4372,装备数值,5,0)*($E4372-1))*VLOOKUP($D4372,系数!$K$2:$O$7,2,0))</f>
        <v>0</v>
      </c>
      <c r="G4372" s="17">
        <f>INT((VLOOKUP($C4372,装备数值,3,0)+VLOOKUP($C4372,装备数值,6,0)*($E4372-1))*VLOOKUP($D4372,系数!$K$2:$O$7,3,0))</f>
        <v>662</v>
      </c>
      <c r="H4372" s="17">
        <f t="shared" si="137"/>
        <v>662</v>
      </c>
      <c r="I4372" s="17">
        <f>INT((VLOOKUP($C4372,装备数值,4,0)+VLOOKUP($C4372,装备数值,7,0)*($E4372-1))*VLOOKUP($D4372,系数!$K$2:$O$7,4,0))</f>
        <v>0</v>
      </c>
      <c r="J4372" s="17">
        <f>INT((VLOOKUP($C4372,装备数值,4,0)+VLOOKUP($C4372,装备数值,7,0)*($E4372-1))*VLOOKUP($D4372,系数!$K$2:$O$7,5,0))</f>
        <v>0</v>
      </c>
      <c r="K4372" s="17">
        <f>INT(VLOOKUP(E4372,强化金币,2,1)*VLOOKUP(INDEX(装备!F:F,MATCH(属性!A4372,装备!A:A,0)),系数!$K$12:$M$15,3,0))</f>
        <v>32000</v>
      </c>
      <c r="L4372" s="17"/>
      <c r="M4372" s="17"/>
      <c r="N4372" s="17"/>
      <c r="O4372" s="17">
        <f>IF(E4372=1,"",VLOOKUP(E4372,系数!$S$2:$AB$12,MATCH(属性!C4372,评级,0),1))</f>
        <v>120</v>
      </c>
    </row>
    <row r="4373" spans="1:15" ht="17.25" thickBot="1" x14ac:dyDescent="0.4">
      <c r="A4373" s="17">
        <f t="shared" si="136"/>
        <v>7100037</v>
      </c>
      <c r="B4373" s="17" t="s">
        <v>52</v>
      </c>
      <c r="C4373" s="15">
        <f>INDEX(装备!G:G,MATCH(属性!A4373,装备!A:A,0))</f>
        <v>17</v>
      </c>
      <c r="D4373" s="15" t="str">
        <f>INDEX(装备!E:E,MATCH(属性!A4373,装备!A:A,0))</f>
        <v>weapon</v>
      </c>
      <c r="E4373" s="14">
        <v>51</v>
      </c>
      <c r="F4373" s="17">
        <f>INT((VLOOKUP($C4373,装备数值,2,0)+VLOOKUP($C4373,装备数值,5,0)*($E4373-1))*VLOOKUP($D4373,系数!$K$2:$O$7,2,0))</f>
        <v>0</v>
      </c>
      <c r="G4373" s="17">
        <f>INT((VLOOKUP($C4373,装备数值,3,0)+VLOOKUP($C4373,装备数值,6,0)*($E4373-1))*VLOOKUP($D4373,系数!$K$2:$O$7,3,0))</f>
        <v>671</v>
      </c>
      <c r="H4373" s="17">
        <f t="shared" si="137"/>
        <v>671</v>
      </c>
      <c r="I4373" s="17">
        <f>INT((VLOOKUP($C4373,装备数值,4,0)+VLOOKUP($C4373,装备数值,7,0)*($E4373-1))*VLOOKUP($D4373,系数!$K$2:$O$7,4,0))</f>
        <v>0</v>
      </c>
      <c r="J4373" s="17">
        <f>INT((VLOOKUP($C4373,装备数值,4,0)+VLOOKUP($C4373,装备数值,7,0)*($E4373-1))*VLOOKUP($D4373,系数!$K$2:$O$7,5,0))</f>
        <v>0</v>
      </c>
      <c r="K4373" s="17">
        <f>INT(VLOOKUP(E4373,强化金币,2,1)*VLOOKUP(INDEX(装备!F:F,MATCH(属性!A4373,装备!A:A,0)),系数!$K$12:$M$15,3,0))</f>
        <v>34000</v>
      </c>
      <c r="L4373" s="17"/>
      <c r="M4373" s="17"/>
      <c r="N4373" s="17"/>
      <c r="O4373" s="17">
        <f>IF(E4373=1,"",VLOOKUP(E4373,系数!$S$2:$AB$12,MATCH(属性!C4373,评级,0),1))</f>
        <v>120</v>
      </c>
    </row>
    <row r="4374" spans="1:15" ht="17.25" thickBot="1" x14ac:dyDescent="0.4">
      <c r="A4374" s="17">
        <f t="shared" si="136"/>
        <v>7100037</v>
      </c>
      <c r="B4374" s="17" t="s">
        <v>52</v>
      </c>
      <c r="C4374" s="15">
        <f>INDEX(装备!G:G,MATCH(属性!A4374,装备!A:A,0))</f>
        <v>17</v>
      </c>
      <c r="D4374" s="15" t="str">
        <f>INDEX(装备!E:E,MATCH(属性!A4374,装备!A:A,0))</f>
        <v>weapon</v>
      </c>
      <c r="E4374" s="14">
        <v>52</v>
      </c>
      <c r="F4374" s="17">
        <f>INT((VLOOKUP($C4374,装备数值,2,0)+VLOOKUP($C4374,装备数值,5,0)*($E4374-1))*VLOOKUP($D4374,系数!$K$2:$O$7,2,0))</f>
        <v>0</v>
      </c>
      <c r="G4374" s="17">
        <f>INT((VLOOKUP($C4374,装备数值,3,0)+VLOOKUP($C4374,装备数值,6,0)*($E4374-1))*VLOOKUP($D4374,系数!$K$2:$O$7,3,0))</f>
        <v>680</v>
      </c>
      <c r="H4374" s="17">
        <f t="shared" si="137"/>
        <v>680</v>
      </c>
      <c r="I4374" s="17">
        <f>INT((VLOOKUP($C4374,装备数值,4,0)+VLOOKUP($C4374,装备数值,7,0)*($E4374-1))*VLOOKUP($D4374,系数!$K$2:$O$7,4,0))</f>
        <v>0</v>
      </c>
      <c r="J4374" s="17">
        <f>INT((VLOOKUP($C4374,装备数值,4,0)+VLOOKUP($C4374,装备数值,7,0)*($E4374-1))*VLOOKUP($D4374,系数!$K$2:$O$7,5,0))</f>
        <v>0</v>
      </c>
      <c r="K4374" s="17">
        <f>INT(VLOOKUP(E4374,强化金币,2,1)*VLOOKUP(INDEX(装备!F:F,MATCH(属性!A4374,装备!A:A,0)),系数!$K$12:$M$15,3,0))</f>
        <v>36000</v>
      </c>
      <c r="L4374" s="17"/>
      <c r="M4374" s="17"/>
      <c r="N4374" s="17"/>
      <c r="O4374" s="17">
        <f>IF(E4374=1,"",VLOOKUP(E4374,系数!$S$2:$AB$12,MATCH(属性!C4374,评级,0),1))</f>
        <v>120</v>
      </c>
    </row>
    <row r="4375" spans="1:15" ht="17.25" thickBot="1" x14ac:dyDescent="0.4">
      <c r="A4375" s="17">
        <f t="shared" si="136"/>
        <v>7100037</v>
      </c>
      <c r="B4375" s="17" t="s">
        <v>52</v>
      </c>
      <c r="C4375" s="15">
        <f>INDEX(装备!G:G,MATCH(属性!A4375,装备!A:A,0))</f>
        <v>17</v>
      </c>
      <c r="D4375" s="15" t="str">
        <f>INDEX(装备!E:E,MATCH(属性!A4375,装备!A:A,0))</f>
        <v>weapon</v>
      </c>
      <c r="E4375" s="14">
        <v>53</v>
      </c>
      <c r="F4375" s="17">
        <f>INT((VLOOKUP($C4375,装备数值,2,0)+VLOOKUP($C4375,装备数值,5,0)*($E4375-1))*VLOOKUP($D4375,系数!$K$2:$O$7,2,0))</f>
        <v>0</v>
      </c>
      <c r="G4375" s="17">
        <f>INT((VLOOKUP($C4375,装备数值,3,0)+VLOOKUP($C4375,装备数值,6,0)*($E4375-1))*VLOOKUP($D4375,系数!$K$2:$O$7,3,0))</f>
        <v>689</v>
      </c>
      <c r="H4375" s="17">
        <f t="shared" si="137"/>
        <v>689</v>
      </c>
      <c r="I4375" s="17">
        <f>INT((VLOOKUP($C4375,装备数值,4,0)+VLOOKUP($C4375,装备数值,7,0)*($E4375-1))*VLOOKUP($D4375,系数!$K$2:$O$7,4,0))</f>
        <v>0</v>
      </c>
      <c r="J4375" s="17">
        <f>INT((VLOOKUP($C4375,装备数值,4,0)+VLOOKUP($C4375,装备数值,7,0)*($E4375-1))*VLOOKUP($D4375,系数!$K$2:$O$7,5,0))</f>
        <v>0</v>
      </c>
      <c r="K4375" s="17">
        <f>INT(VLOOKUP(E4375,强化金币,2,1)*VLOOKUP(INDEX(装备!F:F,MATCH(属性!A4375,装备!A:A,0)),系数!$K$12:$M$15,3,0))</f>
        <v>38000</v>
      </c>
      <c r="L4375" s="17"/>
      <c r="M4375" s="17"/>
      <c r="N4375" s="17"/>
      <c r="O4375" s="17">
        <f>IF(E4375=1,"",VLOOKUP(E4375,系数!$S$2:$AB$12,MATCH(属性!C4375,评级,0),1))</f>
        <v>120</v>
      </c>
    </row>
    <row r="4376" spans="1:15" ht="17.25" thickBot="1" x14ac:dyDescent="0.4">
      <c r="A4376" s="17">
        <f t="shared" si="136"/>
        <v>7100037</v>
      </c>
      <c r="B4376" s="17" t="s">
        <v>52</v>
      </c>
      <c r="C4376" s="15">
        <f>INDEX(装备!G:G,MATCH(属性!A4376,装备!A:A,0))</f>
        <v>17</v>
      </c>
      <c r="D4376" s="15" t="str">
        <f>INDEX(装备!E:E,MATCH(属性!A4376,装备!A:A,0))</f>
        <v>weapon</v>
      </c>
      <c r="E4376" s="14">
        <v>54</v>
      </c>
      <c r="F4376" s="17">
        <f>INT((VLOOKUP($C4376,装备数值,2,0)+VLOOKUP($C4376,装备数值,5,0)*($E4376-1))*VLOOKUP($D4376,系数!$K$2:$O$7,2,0))</f>
        <v>0</v>
      </c>
      <c r="G4376" s="17">
        <f>INT((VLOOKUP($C4376,装备数值,3,0)+VLOOKUP($C4376,装备数值,6,0)*($E4376-1))*VLOOKUP($D4376,系数!$K$2:$O$7,3,0))</f>
        <v>698</v>
      </c>
      <c r="H4376" s="17">
        <f t="shared" si="137"/>
        <v>698</v>
      </c>
      <c r="I4376" s="17">
        <f>INT((VLOOKUP($C4376,装备数值,4,0)+VLOOKUP($C4376,装备数值,7,0)*($E4376-1))*VLOOKUP($D4376,系数!$K$2:$O$7,4,0))</f>
        <v>0</v>
      </c>
      <c r="J4376" s="17">
        <f>INT((VLOOKUP($C4376,装备数值,4,0)+VLOOKUP($C4376,装备数值,7,0)*($E4376-1))*VLOOKUP($D4376,系数!$K$2:$O$7,5,0))</f>
        <v>0</v>
      </c>
      <c r="K4376" s="17">
        <f>INT(VLOOKUP(E4376,强化金币,2,1)*VLOOKUP(INDEX(装备!F:F,MATCH(属性!A4376,装备!A:A,0)),系数!$K$12:$M$15,3,0))</f>
        <v>40000</v>
      </c>
      <c r="L4376" s="17"/>
      <c r="M4376" s="17"/>
      <c r="N4376" s="17"/>
      <c r="O4376" s="17">
        <f>IF(E4376=1,"",VLOOKUP(E4376,系数!$S$2:$AB$12,MATCH(属性!C4376,评级,0),1))</f>
        <v>120</v>
      </c>
    </row>
    <row r="4377" spans="1:15" ht="17.25" thickBot="1" x14ac:dyDescent="0.4">
      <c r="A4377" s="17">
        <f t="shared" si="136"/>
        <v>7100037</v>
      </c>
      <c r="B4377" s="17" t="s">
        <v>52</v>
      </c>
      <c r="C4377" s="15">
        <f>INDEX(装备!G:G,MATCH(属性!A4377,装备!A:A,0))</f>
        <v>17</v>
      </c>
      <c r="D4377" s="15" t="str">
        <f>INDEX(装备!E:E,MATCH(属性!A4377,装备!A:A,0))</f>
        <v>weapon</v>
      </c>
      <c r="E4377" s="14">
        <v>55</v>
      </c>
      <c r="F4377" s="17">
        <f>INT((VLOOKUP($C4377,装备数值,2,0)+VLOOKUP($C4377,装备数值,5,0)*($E4377-1))*VLOOKUP($D4377,系数!$K$2:$O$7,2,0))</f>
        <v>0</v>
      </c>
      <c r="G4377" s="17">
        <f>INT((VLOOKUP($C4377,装备数值,3,0)+VLOOKUP($C4377,装备数值,6,0)*($E4377-1))*VLOOKUP($D4377,系数!$K$2:$O$7,3,0))</f>
        <v>707</v>
      </c>
      <c r="H4377" s="17">
        <f t="shared" si="137"/>
        <v>707</v>
      </c>
      <c r="I4377" s="17">
        <f>INT((VLOOKUP($C4377,装备数值,4,0)+VLOOKUP($C4377,装备数值,7,0)*($E4377-1))*VLOOKUP($D4377,系数!$K$2:$O$7,4,0))</f>
        <v>0</v>
      </c>
      <c r="J4377" s="17">
        <f>INT((VLOOKUP($C4377,装备数值,4,0)+VLOOKUP($C4377,装备数值,7,0)*($E4377-1))*VLOOKUP($D4377,系数!$K$2:$O$7,5,0))</f>
        <v>0</v>
      </c>
      <c r="K4377" s="17">
        <f>INT(VLOOKUP(E4377,强化金币,2,1)*VLOOKUP(INDEX(装备!F:F,MATCH(属性!A4377,装备!A:A,0)),系数!$K$12:$M$15,3,0))</f>
        <v>42000</v>
      </c>
      <c r="L4377" s="17"/>
      <c r="M4377" s="17"/>
      <c r="N4377" s="17"/>
      <c r="O4377" s="17">
        <f>IF(E4377=1,"",VLOOKUP(E4377,系数!$S$2:$AB$12,MATCH(属性!C4377,评级,0),1))</f>
        <v>120</v>
      </c>
    </row>
    <row r="4378" spans="1:15" ht="17.25" thickBot="1" x14ac:dyDescent="0.4">
      <c r="A4378" s="17">
        <f t="shared" si="136"/>
        <v>7100037</v>
      </c>
      <c r="B4378" s="17" t="s">
        <v>52</v>
      </c>
      <c r="C4378" s="15">
        <f>INDEX(装备!G:G,MATCH(属性!A4378,装备!A:A,0))</f>
        <v>17</v>
      </c>
      <c r="D4378" s="15" t="str">
        <f>INDEX(装备!E:E,MATCH(属性!A4378,装备!A:A,0))</f>
        <v>weapon</v>
      </c>
      <c r="E4378" s="14">
        <v>56</v>
      </c>
      <c r="F4378" s="17">
        <f>INT((VLOOKUP($C4378,装备数值,2,0)+VLOOKUP($C4378,装备数值,5,0)*($E4378-1))*VLOOKUP($D4378,系数!$K$2:$O$7,2,0))</f>
        <v>0</v>
      </c>
      <c r="G4378" s="17">
        <f>INT((VLOOKUP($C4378,装备数值,3,0)+VLOOKUP($C4378,装备数值,6,0)*($E4378-1))*VLOOKUP($D4378,系数!$K$2:$O$7,3,0))</f>
        <v>716</v>
      </c>
      <c r="H4378" s="17">
        <f t="shared" si="137"/>
        <v>716</v>
      </c>
      <c r="I4378" s="17">
        <f>INT((VLOOKUP($C4378,装备数值,4,0)+VLOOKUP($C4378,装备数值,7,0)*($E4378-1))*VLOOKUP($D4378,系数!$K$2:$O$7,4,0))</f>
        <v>0</v>
      </c>
      <c r="J4378" s="17">
        <f>INT((VLOOKUP($C4378,装备数值,4,0)+VLOOKUP($C4378,装备数值,7,0)*($E4378-1))*VLOOKUP($D4378,系数!$K$2:$O$7,5,0))</f>
        <v>0</v>
      </c>
      <c r="K4378" s="17">
        <f>INT(VLOOKUP(E4378,强化金币,2,1)*VLOOKUP(INDEX(装备!F:F,MATCH(属性!A4378,装备!A:A,0)),系数!$K$12:$M$15,3,0))</f>
        <v>44000</v>
      </c>
      <c r="L4378" s="17"/>
      <c r="M4378" s="17"/>
      <c r="N4378" s="17"/>
      <c r="O4378" s="17">
        <f>IF(E4378=1,"",VLOOKUP(E4378,系数!$S$2:$AB$12,MATCH(属性!C4378,评级,0),1))</f>
        <v>120</v>
      </c>
    </row>
    <row r="4379" spans="1:15" ht="17.25" thickBot="1" x14ac:dyDescent="0.4">
      <c r="A4379" s="17">
        <f t="shared" si="136"/>
        <v>7100037</v>
      </c>
      <c r="B4379" s="17" t="s">
        <v>52</v>
      </c>
      <c r="C4379" s="15">
        <f>INDEX(装备!G:G,MATCH(属性!A4379,装备!A:A,0))</f>
        <v>17</v>
      </c>
      <c r="D4379" s="15" t="str">
        <f>INDEX(装备!E:E,MATCH(属性!A4379,装备!A:A,0))</f>
        <v>weapon</v>
      </c>
      <c r="E4379" s="14">
        <v>57</v>
      </c>
      <c r="F4379" s="17">
        <f>INT((VLOOKUP($C4379,装备数值,2,0)+VLOOKUP($C4379,装备数值,5,0)*($E4379-1))*VLOOKUP($D4379,系数!$K$2:$O$7,2,0))</f>
        <v>0</v>
      </c>
      <c r="G4379" s="17">
        <f>INT((VLOOKUP($C4379,装备数值,3,0)+VLOOKUP($C4379,装备数值,6,0)*($E4379-1))*VLOOKUP($D4379,系数!$K$2:$O$7,3,0))</f>
        <v>725</v>
      </c>
      <c r="H4379" s="17">
        <f t="shared" si="137"/>
        <v>725</v>
      </c>
      <c r="I4379" s="17">
        <f>INT((VLOOKUP($C4379,装备数值,4,0)+VLOOKUP($C4379,装备数值,7,0)*($E4379-1))*VLOOKUP($D4379,系数!$K$2:$O$7,4,0))</f>
        <v>0</v>
      </c>
      <c r="J4379" s="17">
        <f>INT((VLOOKUP($C4379,装备数值,4,0)+VLOOKUP($C4379,装备数值,7,0)*($E4379-1))*VLOOKUP($D4379,系数!$K$2:$O$7,5,0))</f>
        <v>0</v>
      </c>
      <c r="K4379" s="17">
        <f>INT(VLOOKUP(E4379,强化金币,2,1)*VLOOKUP(INDEX(装备!F:F,MATCH(属性!A4379,装备!A:A,0)),系数!$K$12:$M$15,3,0))</f>
        <v>46000</v>
      </c>
      <c r="L4379" s="17"/>
      <c r="M4379" s="17"/>
      <c r="N4379" s="17"/>
      <c r="O4379" s="17">
        <f>IF(E4379=1,"",VLOOKUP(E4379,系数!$S$2:$AB$12,MATCH(属性!C4379,评级,0),1))</f>
        <v>120</v>
      </c>
    </row>
    <row r="4380" spans="1:15" ht="17.25" thickBot="1" x14ac:dyDescent="0.4">
      <c r="A4380" s="17">
        <f t="shared" si="136"/>
        <v>7100037</v>
      </c>
      <c r="B4380" s="17" t="s">
        <v>52</v>
      </c>
      <c r="C4380" s="15">
        <f>INDEX(装备!G:G,MATCH(属性!A4380,装备!A:A,0))</f>
        <v>17</v>
      </c>
      <c r="D4380" s="15" t="str">
        <f>INDEX(装备!E:E,MATCH(属性!A4380,装备!A:A,0))</f>
        <v>weapon</v>
      </c>
      <c r="E4380" s="14">
        <v>58</v>
      </c>
      <c r="F4380" s="17">
        <f>INT((VLOOKUP($C4380,装备数值,2,0)+VLOOKUP($C4380,装备数值,5,0)*($E4380-1))*VLOOKUP($D4380,系数!$K$2:$O$7,2,0))</f>
        <v>0</v>
      </c>
      <c r="G4380" s="17">
        <f>INT((VLOOKUP($C4380,装备数值,3,0)+VLOOKUP($C4380,装备数值,6,0)*($E4380-1))*VLOOKUP($D4380,系数!$K$2:$O$7,3,0))</f>
        <v>734</v>
      </c>
      <c r="H4380" s="17">
        <f t="shared" si="137"/>
        <v>734</v>
      </c>
      <c r="I4380" s="17">
        <f>INT((VLOOKUP($C4380,装备数值,4,0)+VLOOKUP($C4380,装备数值,7,0)*($E4380-1))*VLOOKUP($D4380,系数!$K$2:$O$7,4,0))</f>
        <v>0</v>
      </c>
      <c r="J4380" s="17">
        <f>INT((VLOOKUP($C4380,装备数值,4,0)+VLOOKUP($C4380,装备数值,7,0)*($E4380-1))*VLOOKUP($D4380,系数!$K$2:$O$7,5,0))</f>
        <v>0</v>
      </c>
      <c r="K4380" s="17">
        <f>INT(VLOOKUP(E4380,强化金币,2,1)*VLOOKUP(INDEX(装备!F:F,MATCH(属性!A4380,装备!A:A,0)),系数!$K$12:$M$15,3,0))</f>
        <v>48000</v>
      </c>
      <c r="L4380" s="17"/>
      <c r="M4380" s="17"/>
      <c r="N4380" s="17"/>
      <c r="O4380" s="17">
        <f>IF(E4380=1,"",VLOOKUP(E4380,系数!$S$2:$AB$12,MATCH(属性!C4380,评级,0),1))</f>
        <v>120</v>
      </c>
    </row>
    <row r="4381" spans="1:15" ht="17.25" thickBot="1" x14ac:dyDescent="0.4">
      <c r="A4381" s="17">
        <f t="shared" si="136"/>
        <v>7100037</v>
      </c>
      <c r="B4381" s="17" t="s">
        <v>52</v>
      </c>
      <c r="C4381" s="15">
        <f>INDEX(装备!G:G,MATCH(属性!A4381,装备!A:A,0))</f>
        <v>17</v>
      </c>
      <c r="D4381" s="15" t="str">
        <f>INDEX(装备!E:E,MATCH(属性!A4381,装备!A:A,0))</f>
        <v>weapon</v>
      </c>
      <c r="E4381" s="14">
        <v>59</v>
      </c>
      <c r="F4381" s="17">
        <f>INT((VLOOKUP($C4381,装备数值,2,0)+VLOOKUP($C4381,装备数值,5,0)*($E4381-1))*VLOOKUP($D4381,系数!$K$2:$O$7,2,0))</f>
        <v>0</v>
      </c>
      <c r="G4381" s="17">
        <f>INT((VLOOKUP($C4381,装备数值,3,0)+VLOOKUP($C4381,装备数值,6,0)*($E4381-1))*VLOOKUP($D4381,系数!$K$2:$O$7,3,0))</f>
        <v>743</v>
      </c>
      <c r="H4381" s="17">
        <f t="shared" si="137"/>
        <v>743</v>
      </c>
      <c r="I4381" s="17">
        <f>INT((VLOOKUP($C4381,装备数值,4,0)+VLOOKUP($C4381,装备数值,7,0)*($E4381-1))*VLOOKUP($D4381,系数!$K$2:$O$7,4,0))</f>
        <v>0</v>
      </c>
      <c r="J4381" s="17">
        <f>INT((VLOOKUP($C4381,装备数值,4,0)+VLOOKUP($C4381,装备数值,7,0)*($E4381-1))*VLOOKUP($D4381,系数!$K$2:$O$7,5,0))</f>
        <v>0</v>
      </c>
      <c r="K4381" s="17">
        <f>INT(VLOOKUP(E4381,强化金币,2,1)*VLOOKUP(INDEX(装备!F:F,MATCH(属性!A4381,装备!A:A,0)),系数!$K$12:$M$15,3,0))</f>
        <v>50000</v>
      </c>
      <c r="L4381" s="17"/>
      <c r="M4381" s="17"/>
      <c r="N4381" s="17"/>
      <c r="O4381" s="17">
        <f>IF(E4381=1,"",VLOOKUP(E4381,系数!$S$2:$AB$12,MATCH(属性!C4381,评级,0),1))</f>
        <v>120</v>
      </c>
    </row>
    <row r="4382" spans="1:15" ht="17.25" thickBot="1" x14ac:dyDescent="0.4">
      <c r="A4382" s="17">
        <f t="shared" si="136"/>
        <v>7100037</v>
      </c>
      <c r="B4382" s="17" t="s">
        <v>52</v>
      </c>
      <c r="C4382" s="15">
        <f>INDEX(装备!G:G,MATCH(属性!A4382,装备!A:A,0))</f>
        <v>17</v>
      </c>
      <c r="D4382" s="15" t="str">
        <f>INDEX(装备!E:E,MATCH(属性!A4382,装备!A:A,0))</f>
        <v>weapon</v>
      </c>
      <c r="E4382" s="14">
        <v>60</v>
      </c>
      <c r="F4382" s="17">
        <f>INT((VLOOKUP($C4382,装备数值,2,0)+VLOOKUP($C4382,装备数值,5,0)*($E4382-1))*VLOOKUP($D4382,系数!$K$2:$O$7,2,0))</f>
        <v>0</v>
      </c>
      <c r="G4382" s="17">
        <f>INT((VLOOKUP($C4382,装备数值,3,0)+VLOOKUP($C4382,装备数值,6,0)*($E4382-1))*VLOOKUP($D4382,系数!$K$2:$O$7,3,0))</f>
        <v>752</v>
      </c>
      <c r="H4382" s="17">
        <f t="shared" si="137"/>
        <v>752</v>
      </c>
      <c r="I4382" s="17">
        <f>INT((VLOOKUP($C4382,装备数值,4,0)+VLOOKUP($C4382,装备数值,7,0)*($E4382-1))*VLOOKUP($D4382,系数!$K$2:$O$7,4,0))</f>
        <v>0</v>
      </c>
      <c r="J4382" s="17">
        <f>INT((VLOOKUP($C4382,装备数值,4,0)+VLOOKUP($C4382,装备数值,7,0)*($E4382-1))*VLOOKUP($D4382,系数!$K$2:$O$7,5,0))</f>
        <v>0</v>
      </c>
      <c r="K4382" s="17">
        <f>INT(VLOOKUP(E4382,强化金币,2,1)*VLOOKUP(INDEX(装备!F:F,MATCH(属性!A4382,装备!A:A,0)),系数!$K$12:$M$15,3,0))</f>
        <v>52500</v>
      </c>
      <c r="L4382" s="17"/>
      <c r="M4382" s="17"/>
      <c r="N4382" s="17"/>
      <c r="O4382" s="17">
        <f>IF(E4382=1,"",VLOOKUP(E4382,系数!$S$2:$AB$12,MATCH(属性!C4382,评级,0),1))</f>
        <v>140</v>
      </c>
    </row>
    <row r="4383" spans="1:15" ht="17.25" thickBot="1" x14ac:dyDescent="0.4">
      <c r="A4383" s="17">
        <f t="shared" si="136"/>
        <v>7100037</v>
      </c>
      <c r="B4383" s="17" t="s">
        <v>52</v>
      </c>
      <c r="C4383" s="15">
        <f>INDEX(装备!G:G,MATCH(属性!A4383,装备!A:A,0))</f>
        <v>17</v>
      </c>
      <c r="D4383" s="15" t="str">
        <f>INDEX(装备!E:E,MATCH(属性!A4383,装备!A:A,0))</f>
        <v>weapon</v>
      </c>
      <c r="E4383" s="14">
        <v>61</v>
      </c>
      <c r="F4383" s="17">
        <f>INT((VLOOKUP($C4383,装备数值,2,0)+VLOOKUP($C4383,装备数值,5,0)*($E4383-1))*VLOOKUP($D4383,系数!$K$2:$O$7,2,0))</f>
        <v>0</v>
      </c>
      <c r="G4383" s="17">
        <f>INT((VLOOKUP($C4383,装备数值,3,0)+VLOOKUP($C4383,装备数值,6,0)*($E4383-1))*VLOOKUP($D4383,系数!$K$2:$O$7,3,0))</f>
        <v>761</v>
      </c>
      <c r="H4383" s="17">
        <f t="shared" si="137"/>
        <v>761</v>
      </c>
      <c r="I4383" s="17">
        <f>INT((VLOOKUP($C4383,装备数值,4,0)+VLOOKUP($C4383,装备数值,7,0)*($E4383-1))*VLOOKUP($D4383,系数!$K$2:$O$7,4,0))</f>
        <v>0</v>
      </c>
      <c r="J4383" s="17">
        <f>INT((VLOOKUP($C4383,装备数值,4,0)+VLOOKUP($C4383,装备数值,7,0)*($E4383-1))*VLOOKUP($D4383,系数!$K$2:$O$7,5,0))</f>
        <v>0</v>
      </c>
      <c r="K4383" s="17">
        <f>INT(VLOOKUP(E4383,强化金币,2,1)*VLOOKUP(INDEX(装备!F:F,MATCH(属性!A4383,装备!A:A,0)),系数!$K$12:$M$15,3,0))</f>
        <v>55000</v>
      </c>
      <c r="L4383" s="17"/>
      <c r="M4383" s="17"/>
      <c r="N4383" s="17"/>
      <c r="O4383" s="17">
        <f>IF(E4383=1,"",VLOOKUP(E4383,系数!$S$2:$AB$12,MATCH(属性!C4383,评级,0),1))</f>
        <v>140</v>
      </c>
    </row>
    <row r="4384" spans="1:15" ht="17.25" thickBot="1" x14ac:dyDescent="0.4">
      <c r="A4384" s="17">
        <f t="shared" si="136"/>
        <v>7100037</v>
      </c>
      <c r="B4384" s="17" t="s">
        <v>52</v>
      </c>
      <c r="C4384" s="15">
        <f>INDEX(装备!G:G,MATCH(属性!A4384,装备!A:A,0))</f>
        <v>17</v>
      </c>
      <c r="D4384" s="15" t="str">
        <f>INDEX(装备!E:E,MATCH(属性!A4384,装备!A:A,0))</f>
        <v>weapon</v>
      </c>
      <c r="E4384" s="14">
        <v>62</v>
      </c>
      <c r="F4384" s="17">
        <f>INT((VLOOKUP($C4384,装备数值,2,0)+VLOOKUP($C4384,装备数值,5,0)*($E4384-1))*VLOOKUP($D4384,系数!$K$2:$O$7,2,0))</f>
        <v>0</v>
      </c>
      <c r="G4384" s="17">
        <f>INT((VLOOKUP($C4384,装备数值,3,0)+VLOOKUP($C4384,装备数值,6,0)*($E4384-1))*VLOOKUP($D4384,系数!$K$2:$O$7,3,0))</f>
        <v>770</v>
      </c>
      <c r="H4384" s="17">
        <f t="shared" si="137"/>
        <v>770</v>
      </c>
      <c r="I4384" s="17">
        <f>INT((VLOOKUP($C4384,装备数值,4,0)+VLOOKUP($C4384,装备数值,7,0)*($E4384-1))*VLOOKUP($D4384,系数!$K$2:$O$7,4,0))</f>
        <v>0</v>
      </c>
      <c r="J4384" s="17">
        <f>INT((VLOOKUP($C4384,装备数值,4,0)+VLOOKUP($C4384,装备数值,7,0)*($E4384-1))*VLOOKUP($D4384,系数!$K$2:$O$7,5,0))</f>
        <v>0</v>
      </c>
      <c r="K4384" s="17">
        <f>INT(VLOOKUP(E4384,强化金币,2,1)*VLOOKUP(INDEX(装备!F:F,MATCH(属性!A4384,装备!A:A,0)),系数!$K$12:$M$15,3,0))</f>
        <v>57500</v>
      </c>
      <c r="L4384" s="17"/>
      <c r="M4384" s="17"/>
      <c r="N4384" s="17"/>
      <c r="O4384" s="17">
        <f>IF(E4384=1,"",VLOOKUP(E4384,系数!$S$2:$AB$12,MATCH(属性!C4384,评级,0),1))</f>
        <v>140</v>
      </c>
    </row>
    <row r="4385" spans="1:15" ht="17.25" thickBot="1" x14ac:dyDescent="0.4">
      <c r="A4385" s="17">
        <f t="shared" si="136"/>
        <v>7100037</v>
      </c>
      <c r="B4385" s="17" t="s">
        <v>52</v>
      </c>
      <c r="C4385" s="15">
        <f>INDEX(装备!G:G,MATCH(属性!A4385,装备!A:A,0))</f>
        <v>17</v>
      </c>
      <c r="D4385" s="15" t="str">
        <f>INDEX(装备!E:E,MATCH(属性!A4385,装备!A:A,0))</f>
        <v>weapon</v>
      </c>
      <c r="E4385" s="14">
        <v>63</v>
      </c>
      <c r="F4385" s="17">
        <f>INT((VLOOKUP($C4385,装备数值,2,0)+VLOOKUP($C4385,装备数值,5,0)*($E4385-1))*VLOOKUP($D4385,系数!$K$2:$O$7,2,0))</f>
        <v>0</v>
      </c>
      <c r="G4385" s="17">
        <f>INT((VLOOKUP($C4385,装备数值,3,0)+VLOOKUP($C4385,装备数值,6,0)*($E4385-1))*VLOOKUP($D4385,系数!$K$2:$O$7,3,0))</f>
        <v>779</v>
      </c>
      <c r="H4385" s="17">
        <f t="shared" si="137"/>
        <v>779</v>
      </c>
      <c r="I4385" s="17">
        <f>INT((VLOOKUP($C4385,装备数值,4,0)+VLOOKUP($C4385,装备数值,7,0)*($E4385-1))*VLOOKUP($D4385,系数!$K$2:$O$7,4,0))</f>
        <v>0</v>
      </c>
      <c r="J4385" s="17">
        <f>INT((VLOOKUP($C4385,装备数值,4,0)+VLOOKUP($C4385,装备数值,7,0)*($E4385-1))*VLOOKUP($D4385,系数!$K$2:$O$7,5,0))</f>
        <v>0</v>
      </c>
      <c r="K4385" s="17">
        <f>INT(VLOOKUP(E4385,强化金币,2,1)*VLOOKUP(INDEX(装备!F:F,MATCH(属性!A4385,装备!A:A,0)),系数!$K$12:$M$15,3,0))</f>
        <v>60000</v>
      </c>
      <c r="L4385" s="17"/>
      <c r="M4385" s="17"/>
      <c r="N4385" s="17"/>
      <c r="O4385" s="17">
        <f>IF(E4385=1,"",VLOOKUP(E4385,系数!$S$2:$AB$12,MATCH(属性!C4385,评级,0),1))</f>
        <v>140</v>
      </c>
    </row>
    <row r="4386" spans="1:15" ht="17.25" thickBot="1" x14ac:dyDescent="0.4">
      <c r="A4386" s="17">
        <f t="shared" si="136"/>
        <v>7100037</v>
      </c>
      <c r="B4386" s="17" t="s">
        <v>52</v>
      </c>
      <c r="C4386" s="15">
        <f>INDEX(装备!G:G,MATCH(属性!A4386,装备!A:A,0))</f>
        <v>17</v>
      </c>
      <c r="D4386" s="15" t="str">
        <f>INDEX(装备!E:E,MATCH(属性!A4386,装备!A:A,0))</f>
        <v>weapon</v>
      </c>
      <c r="E4386" s="14">
        <v>64</v>
      </c>
      <c r="F4386" s="17">
        <f>INT((VLOOKUP($C4386,装备数值,2,0)+VLOOKUP($C4386,装备数值,5,0)*($E4386-1))*VLOOKUP($D4386,系数!$K$2:$O$7,2,0))</f>
        <v>0</v>
      </c>
      <c r="G4386" s="17">
        <f>INT((VLOOKUP($C4386,装备数值,3,0)+VLOOKUP($C4386,装备数值,6,0)*($E4386-1))*VLOOKUP($D4386,系数!$K$2:$O$7,3,0))</f>
        <v>788</v>
      </c>
      <c r="H4386" s="17">
        <f t="shared" si="137"/>
        <v>788</v>
      </c>
      <c r="I4386" s="17">
        <f>INT((VLOOKUP($C4386,装备数值,4,0)+VLOOKUP($C4386,装备数值,7,0)*($E4386-1))*VLOOKUP($D4386,系数!$K$2:$O$7,4,0))</f>
        <v>0</v>
      </c>
      <c r="J4386" s="17">
        <f>INT((VLOOKUP($C4386,装备数值,4,0)+VLOOKUP($C4386,装备数值,7,0)*($E4386-1))*VLOOKUP($D4386,系数!$K$2:$O$7,5,0))</f>
        <v>0</v>
      </c>
      <c r="K4386" s="17">
        <f>INT(VLOOKUP(E4386,强化金币,2,1)*VLOOKUP(INDEX(装备!F:F,MATCH(属性!A4386,装备!A:A,0)),系数!$K$12:$M$15,3,0))</f>
        <v>62500</v>
      </c>
      <c r="L4386" s="17"/>
      <c r="M4386" s="17"/>
      <c r="N4386" s="17"/>
      <c r="O4386" s="17">
        <f>IF(E4386=1,"",VLOOKUP(E4386,系数!$S$2:$AB$12,MATCH(属性!C4386,评级,0),1))</f>
        <v>140</v>
      </c>
    </row>
    <row r="4387" spans="1:15" ht="17.25" thickBot="1" x14ac:dyDescent="0.4">
      <c r="A4387" s="17">
        <f t="shared" si="136"/>
        <v>7100037</v>
      </c>
      <c r="B4387" s="17" t="s">
        <v>52</v>
      </c>
      <c r="C4387" s="15">
        <f>INDEX(装备!G:G,MATCH(属性!A4387,装备!A:A,0))</f>
        <v>17</v>
      </c>
      <c r="D4387" s="15" t="str">
        <f>INDEX(装备!E:E,MATCH(属性!A4387,装备!A:A,0))</f>
        <v>weapon</v>
      </c>
      <c r="E4387" s="14">
        <v>65</v>
      </c>
      <c r="F4387" s="17">
        <f>INT((VLOOKUP($C4387,装备数值,2,0)+VLOOKUP($C4387,装备数值,5,0)*($E4387-1))*VLOOKUP($D4387,系数!$K$2:$O$7,2,0))</f>
        <v>0</v>
      </c>
      <c r="G4387" s="17">
        <f>INT((VLOOKUP($C4387,装备数值,3,0)+VLOOKUP($C4387,装备数值,6,0)*($E4387-1))*VLOOKUP($D4387,系数!$K$2:$O$7,3,0))</f>
        <v>797</v>
      </c>
      <c r="H4387" s="17">
        <f t="shared" si="137"/>
        <v>797</v>
      </c>
      <c r="I4387" s="17">
        <f>INT((VLOOKUP($C4387,装备数值,4,0)+VLOOKUP($C4387,装备数值,7,0)*($E4387-1))*VLOOKUP($D4387,系数!$K$2:$O$7,4,0))</f>
        <v>0</v>
      </c>
      <c r="J4387" s="17">
        <f>INT((VLOOKUP($C4387,装备数值,4,0)+VLOOKUP($C4387,装备数值,7,0)*($E4387-1))*VLOOKUP($D4387,系数!$K$2:$O$7,5,0))</f>
        <v>0</v>
      </c>
      <c r="K4387" s="17">
        <f>INT(VLOOKUP(E4387,强化金币,2,1)*VLOOKUP(INDEX(装备!F:F,MATCH(属性!A4387,装备!A:A,0)),系数!$K$12:$M$15,3,0))</f>
        <v>65000</v>
      </c>
      <c r="L4387" s="17"/>
      <c r="M4387" s="17"/>
      <c r="N4387" s="17"/>
      <c r="O4387" s="17">
        <f>IF(E4387=1,"",VLOOKUP(E4387,系数!$S$2:$AB$12,MATCH(属性!C4387,评级,0),1))</f>
        <v>140</v>
      </c>
    </row>
    <row r="4388" spans="1:15" ht="17.25" thickBot="1" x14ac:dyDescent="0.4">
      <c r="A4388" s="17">
        <f t="shared" si="136"/>
        <v>7100037</v>
      </c>
      <c r="B4388" s="17" t="s">
        <v>52</v>
      </c>
      <c r="C4388" s="15">
        <f>INDEX(装备!G:G,MATCH(属性!A4388,装备!A:A,0))</f>
        <v>17</v>
      </c>
      <c r="D4388" s="15" t="str">
        <f>INDEX(装备!E:E,MATCH(属性!A4388,装备!A:A,0))</f>
        <v>weapon</v>
      </c>
      <c r="E4388" s="14">
        <v>66</v>
      </c>
      <c r="F4388" s="17">
        <f>INT((VLOOKUP($C4388,装备数值,2,0)+VLOOKUP($C4388,装备数值,5,0)*($E4388-1))*VLOOKUP($D4388,系数!$K$2:$O$7,2,0))</f>
        <v>0</v>
      </c>
      <c r="G4388" s="17">
        <f>INT((VLOOKUP($C4388,装备数值,3,0)+VLOOKUP($C4388,装备数值,6,0)*($E4388-1))*VLOOKUP($D4388,系数!$K$2:$O$7,3,0))</f>
        <v>806</v>
      </c>
      <c r="H4388" s="17">
        <f t="shared" si="137"/>
        <v>806</v>
      </c>
      <c r="I4388" s="17">
        <f>INT((VLOOKUP($C4388,装备数值,4,0)+VLOOKUP($C4388,装备数值,7,0)*($E4388-1))*VLOOKUP($D4388,系数!$K$2:$O$7,4,0))</f>
        <v>0</v>
      </c>
      <c r="J4388" s="17">
        <f>INT((VLOOKUP($C4388,装备数值,4,0)+VLOOKUP($C4388,装备数值,7,0)*($E4388-1))*VLOOKUP($D4388,系数!$K$2:$O$7,5,0))</f>
        <v>0</v>
      </c>
      <c r="K4388" s="17">
        <f>INT(VLOOKUP(E4388,强化金币,2,1)*VLOOKUP(INDEX(装备!F:F,MATCH(属性!A4388,装备!A:A,0)),系数!$K$12:$M$15,3,0))</f>
        <v>67500</v>
      </c>
      <c r="L4388" s="17"/>
      <c r="M4388" s="17"/>
      <c r="N4388" s="17"/>
      <c r="O4388" s="17">
        <f>IF(E4388=1,"",VLOOKUP(E4388,系数!$S$2:$AB$12,MATCH(属性!C4388,评级,0),1))</f>
        <v>140</v>
      </c>
    </row>
    <row r="4389" spans="1:15" ht="17.25" thickBot="1" x14ac:dyDescent="0.4">
      <c r="A4389" s="17">
        <f t="shared" si="136"/>
        <v>7100037</v>
      </c>
      <c r="B4389" s="17" t="s">
        <v>52</v>
      </c>
      <c r="C4389" s="15">
        <f>INDEX(装备!G:G,MATCH(属性!A4389,装备!A:A,0))</f>
        <v>17</v>
      </c>
      <c r="D4389" s="15" t="str">
        <f>INDEX(装备!E:E,MATCH(属性!A4389,装备!A:A,0))</f>
        <v>weapon</v>
      </c>
      <c r="E4389" s="14">
        <v>67</v>
      </c>
      <c r="F4389" s="17">
        <f>INT((VLOOKUP($C4389,装备数值,2,0)+VLOOKUP($C4389,装备数值,5,0)*($E4389-1))*VLOOKUP($D4389,系数!$K$2:$O$7,2,0))</f>
        <v>0</v>
      </c>
      <c r="G4389" s="17">
        <f>INT((VLOOKUP($C4389,装备数值,3,0)+VLOOKUP($C4389,装备数值,6,0)*($E4389-1))*VLOOKUP($D4389,系数!$K$2:$O$7,3,0))</f>
        <v>815</v>
      </c>
      <c r="H4389" s="17">
        <f t="shared" si="137"/>
        <v>815</v>
      </c>
      <c r="I4389" s="17">
        <f>INT((VLOOKUP($C4389,装备数值,4,0)+VLOOKUP($C4389,装备数值,7,0)*($E4389-1))*VLOOKUP($D4389,系数!$K$2:$O$7,4,0))</f>
        <v>0</v>
      </c>
      <c r="J4389" s="17">
        <f>INT((VLOOKUP($C4389,装备数值,4,0)+VLOOKUP($C4389,装备数值,7,0)*($E4389-1))*VLOOKUP($D4389,系数!$K$2:$O$7,5,0))</f>
        <v>0</v>
      </c>
      <c r="K4389" s="17">
        <f>INT(VLOOKUP(E4389,强化金币,2,1)*VLOOKUP(INDEX(装备!F:F,MATCH(属性!A4389,装备!A:A,0)),系数!$K$12:$M$15,3,0))</f>
        <v>70000</v>
      </c>
      <c r="L4389" s="17"/>
      <c r="M4389" s="17"/>
      <c r="N4389" s="17"/>
      <c r="O4389" s="17">
        <f>IF(E4389=1,"",VLOOKUP(E4389,系数!$S$2:$AB$12,MATCH(属性!C4389,评级,0),1))</f>
        <v>140</v>
      </c>
    </row>
    <row r="4390" spans="1:15" ht="17.25" thickBot="1" x14ac:dyDescent="0.4">
      <c r="A4390" s="17">
        <f t="shared" si="136"/>
        <v>7100037</v>
      </c>
      <c r="B4390" s="17" t="s">
        <v>52</v>
      </c>
      <c r="C4390" s="15">
        <f>INDEX(装备!G:G,MATCH(属性!A4390,装备!A:A,0))</f>
        <v>17</v>
      </c>
      <c r="D4390" s="15" t="str">
        <f>INDEX(装备!E:E,MATCH(属性!A4390,装备!A:A,0))</f>
        <v>weapon</v>
      </c>
      <c r="E4390" s="14">
        <v>68</v>
      </c>
      <c r="F4390" s="17">
        <f>INT((VLOOKUP($C4390,装备数值,2,0)+VLOOKUP($C4390,装备数值,5,0)*($E4390-1))*VLOOKUP($D4390,系数!$K$2:$O$7,2,0))</f>
        <v>0</v>
      </c>
      <c r="G4390" s="17">
        <f>INT((VLOOKUP($C4390,装备数值,3,0)+VLOOKUP($C4390,装备数值,6,0)*($E4390-1))*VLOOKUP($D4390,系数!$K$2:$O$7,3,0))</f>
        <v>824</v>
      </c>
      <c r="H4390" s="17">
        <f t="shared" si="137"/>
        <v>824</v>
      </c>
      <c r="I4390" s="17">
        <f>INT((VLOOKUP($C4390,装备数值,4,0)+VLOOKUP($C4390,装备数值,7,0)*($E4390-1))*VLOOKUP($D4390,系数!$K$2:$O$7,4,0))</f>
        <v>0</v>
      </c>
      <c r="J4390" s="17">
        <f>INT((VLOOKUP($C4390,装备数值,4,0)+VLOOKUP($C4390,装备数值,7,0)*($E4390-1))*VLOOKUP($D4390,系数!$K$2:$O$7,5,0))</f>
        <v>0</v>
      </c>
      <c r="K4390" s="17">
        <f>INT(VLOOKUP(E4390,强化金币,2,1)*VLOOKUP(INDEX(装备!F:F,MATCH(属性!A4390,装备!A:A,0)),系数!$K$12:$M$15,3,0))</f>
        <v>72500</v>
      </c>
      <c r="L4390" s="17"/>
      <c r="M4390" s="17"/>
      <c r="N4390" s="17"/>
      <c r="O4390" s="17">
        <f>IF(E4390=1,"",VLOOKUP(E4390,系数!$S$2:$AB$12,MATCH(属性!C4390,评级,0),1))</f>
        <v>140</v>
      </c>
    </row>
    <row r="4391" spans="1:15" ht="17.25" thickBot="1" x14ac:dyDescent="0.4">
      <c r="A4391" s="17">
        <f t="shared" si="136"/>
        <v>7100037</v>
      </c>
      <c r="B4391" s="17" t="s">
        <v>52</v>
      </c>
      <c r="C4391" s="15">
        <f>INDEX(装备!G:G,MATCH(属性!A4391,装备!A:A,0))</f>
        <v>17</v>
      </c>
      <c r="D4391" s="15" t="str">
        <f>INDEX(装备!E:E,MATCH(属性!A4391,装备!A:A,0))</f>
        <v>weapon</v>
      </c>
      <c r="E4391" s="14">
        <v>69</v>
      </c>
      <c r="F4391" s="17">
        <f>INT((VLOOKUP($C4391,装备数值,2,0)+VLOOKUP($C4391,装备数值,5,0)*($E4391-1))*VLOOKUP($D4391,系数!$K$2:$O$7,2,0))</f>
        <v>0</v>
      </c>
      <c r="G4391" s="17">
        <f>INT((VLOOKUP($C4391,装备数值,3,0)+VLOOKUP($C4391,装备数值,6,0)*($E4391-1))*VLOOKUP($D4391,系数!$K$2:$O$7,3,0))</f>
        <v>833</v>
      </c>
      <c r="H4391" s="17">
        <f t="shared" si="137"/>
        <v>833</v>
      </c>
      <c r="I4391" s="17">
        <f>INT((VLOOKUP($C4391,装备数值,4,0)+VLOOKUP($C4391,装备数值,7,0)*($E4391-1))*VLOOKUP($D4391,系数!$K$2:$O$7,4,0))</f>
        <v>0</v>
      </c>
      <c r="J4391" s="17">
        <f>INT((VLOOKUP($C4391,装备数值,4,0)+VLOOKUP($C4391,装备数值,7,0)*($E4391-1))*VLOOKUP($D4391,系数!$K$2:$O$7,5,0))</f>
        <v>0</v>
      </c>
      <c r="K4391" s="17">
        <f>INT(VLOOKUP(E4391,强化金币,2,1)*VLOOKUP(INDEX(装备!F:F,MATCH(属性!A4391,装备!A:A,0)),系数!$K$12:$M$15,3,0))</f>
        <v>75000</v>
      </c>
      <c r="L4391" s="17"/>
      <c r="M4391" s="17"/>
      <c r="N4391" s="17"/>
      <c r="O4391" s="17">
        <f>IF(E4391=1,"",VLOOKUP(E4391,系数!$S$2:$AB$12,MATCH(属性!C4391,评级,0),1))</f>
        <v>140</v>
      </c>
    </row>
    <row r="4392" spans="1:15" ht="17.25" thickBot="1" x14ac:dyDescent="0.4">
      <c r="A4392" s="17">
        <f t="shared" si="136"/>
        <v>7100037</v>
      </c>
      <c r="B4392" s="17" t="s">
        <v>52</v>
      </c>
      <c r="C4392" s="15">
        <f>INDEX(装备!G:G,MATCH(属性!A4392,装备!A:A,0))</f>
        <v>17</v>
      </c>
      <c r="D4392" s="15" t="str">
        <f>INDEX(装备!E:E,MATCH(属性!A4392,装备!A:A,0))</f>
        <v>weapon</v>
      </c>
      <c r="E4392" s="14">
        <v>70</v>
      </c>
      <c r="F4392" s="17">
        <f>INT((VLOOKUP($C4392,装备数值,2,0)+VLOOKUP($C4392,装备数值,5,0)*($E4392-1))*VLOOKUP($D4392,系数!$K$2:$O$7,2,0))</f>
        <v>0</v>
      </c>
      <c r="G4392" s="17">
        <f>INT((VLOOKUP($C4392,装备数值,3,0)+VLOOKUP($C4392,装备数值,6,0)*($E4392-1))*VLOOKUP($D4392,系数!$K$2:$O$7,3,0))</f>
        <v>842</v>
      </c>
      <c r="H4392" s="17">
        <f t="shared" si="137"/>
        <v>842</v>
      </c>
      <c r="I4392" s="17">
        <f>INT((VLOOKUP($C4392,装备数值,4,0)+VLOOKUP($C4392,装备数值,7,0)*($E4392-1))*VLOOKUP($D4392,系数!$K$2:$O$7,4,0))</f>
        <v>0</v>
      </c>
      <c r="J4392" s="17">
        <f>INT((VLOOKUP($C4392,装备数值,4,0)+VLOOKUP($C4392,装备数值,7,0)*($E4392-1))*VLOOKUP($D4392,系数!$K$2:$O$7,5,0))</f>
        <v>0</v>
      </c>
      <c r="K4392" s="17">
        <f>INT(VLOOKUP(E4392,强化金币,2,1)*VLOOKUP(INDEX(装备!F:F,MATCH(属性!A4392,装备!A:A,0)),系数!$K$12:$M$15,3,0))</f>
        <v>77500</v>
      </c>
      <c r="L4392" s="17"/>
      <c r="M4392" s="17"/>
      <c r="N4392" s="17"/>
      <c r="O4392" s="17">
        <f>IF(E4392=1,"",VLOOKUP(E4392,系数!$S$2:$AB$12,MATCH(属性!C4392,评级,0),1))</f>
        <v>160</v>
      </c>
    </row>
    <row r="4393" spans="1:15" ht="17.25" thickBot="1" x14ac:dyDescent="0.4">
      <c r="A4393" s="17">
        <f t="shared" si="136"/>
        <v>7100037</v>
      </c>
      <c r="B4393" s="17" t="s">
        <v>52</v>
      </c>
      <c r="C4393" s="15">
        <f>INDEX(装备!G:G,MATCH(属性!A4393,装备!A:A,0))</f>
        <v>17</v>
      </c>
      <c r="D4393" s="15" t="str">
        <f>INDEX(装备!E:E,MATCH(属性!A4393,装备!A:A,0))</f>
        <v>weapon</v>
      </c>
      <c r="E4393" s="14">
        <v>71</v>
      </c>
      <c r="F4393" s="17">
        <f>INT((VLOOKUP($C4393,装备数值,2,0)+VLOOKUP($C4393,装备数值,5,0)*($E4393-1))*VLOOKUP($D4393,系数!$K$2:$O$7,2,0))</f>
        <v>0</v>
      </c>
      <c r="G4393" s="17">
        <f>INT((VLOOKUP($C4393,装备数值,3,0)+VLOOKUP($C4393,装备数值,6,0)*($E4393-1))*VLOOKUP($D4393,系数!$K$2:$O$7,3,0))</f>
        <v>851</v>
      </c>
      <c r="H4393" s="17">
        <f t="shared" si="137"/>
        <v>851</v>
      </c>
      <c r="I4393" s="17">
        <f>INT((VLOOKUP($C4393,装备数值,4,0)+VLOOKUP($C4393,装备数值,7,0)*($E4393-1))*VLOOKUP($D4393,系数!$K$2:$O$7,4,0))</f>
        <v>0</v>
      </c>
      <c r="J4393" s="17">
        <f>INT((VLOOKUP($C4393,装备数值,4,0)+VLOOKUP($C4393,装备数值,7,0)*($E4393-1))*VLOOKUP($D4393,系数!$K$2:$O$7,5,0))</f>
        <v>0</v>
      </c>
      <c r="K4393" s="17">
        <f>INT(VLOOKUP(E4393,强化金币,2,1)*VLOOKUP(INDEX(装备!F:F,MATCH(属性!A4393,装备!A:A,0)),系数!$K$12:$M$15,3,0))</f>
        <v>80000</v>
      </c>
      <c r="L4393" s="17"/>
      <c r="M4393" s="17"/>
      <c r="N4393" s="17"/>
      <c r="O4393" s="17">
        <f>IF(E4393=1,"",VLOOKUP(E4393,系数!$S$2:$AB$12,MATCH(属性!C4393,评级,0),1))</f>
        <v>160</v>
      </c>
    </row>
    <row r="4394" spans="1:15" ht="17.25" thickBot="1" x14ac:dyDescent="0.4">
      <c r="A4394" s="17">
        <f t="shared" si="136"/>
        <v>7100037</v>
      </c>
      <c r="B4394" s="17" t="s">
        <v>52</v>
      </c>
      <c r="C4394" s="15">
        <f>INDEX(装备!G:G,MATCH(属性!A4394,装备!A:A,0))</f>
        <v>17</v>
      </c>
      <c r="D4394" s="15" t="str">
        <f>INDEX(装备!E:E,MATCH(属性!A4394,装备!A:A,0))</f>
        <v>weapon</v>
      </c>
      <c r="E4394" s="14">
        <v>72</v>
      </c>
      <c r="F4394" s="17">
        <f>INT((VLOOKUP($C4394,装备数值,2,0)+VLOOKUP($C4394,装备数值,5,0)*($E4394-1))*VLOOKUP($D4394,系数!$K$2:$O$7,2,0))</f>
        <v>0</v>
      </c>
      <c r="G4394" s="17">
        <f>INT((VLOOKUP($C4394,装备数值,3,0)+VLOOKUP($C4394,装备数值,6,0)*($E4394-1))*VLOOKUP($D4394,系数!$K$2:$O$7,3,0))</f>
        <v>860</v>
      </c>
      <c r="H4394" s="17">
        <f t="shared" si="137"/>
        <v>860</v>
      </c>
      <c r="I4394" s="17">
        <f>INT((VLOOKUP($C4394,装备数值,4,0)+VLOOKUP($C4394,装备数值,7,0)*($E4394-1))*VLOOKUP($D4394,系数!$K$2:$O$7,4,0))</f>
        <v>0</v>
      </c>
      <c r="J4394" s="17">
        <f>INT((VLOOKUP($C4394,装备数值,4,0)+VLOOKUP($C4394,装备数值,7,0)*($E4394-1))*VLOOKUP($D4394,系数!$K$2:$O$7,5,0))</f>
        <v>0</v>
      </c>
      <c r="K4394" s="17">
        <f>INT(VLOOKUP(E4394,强化金币,2,1)*VLOOKUP(INDEX(装备!F:F,MATCH(属性!A4394,装备!A:A,0)),系数!$K$12:$M$15,3,0))</f>
        <v>82500</v>
      </c>
      <c r="L4394" s="17"/>
      <c r="M4394" s="17"/>
      <c r="N4394" s="17"/>
      <c r="O4394" s="17">
        <f>IF(E4394=1,"",VLOOKUP(E4394,系数!$S$2:$AB$12,MATCH(属性!C4394,评级,0),1))</f>
        <v>160</v>
      </c>
    </row>
    <row r="4395" spans="1:15" ht="17.25" thickBot="1" x14ac:dyDescent="0.4">
      <c r="A4395" s="17">
        <f t="shared" si="136"/>
        <v>7100037</v>
      </c>
      <c r="B4395" s="17" t="s">
        <v>52</v>
      </c>
      <c r="C4395" s="15">
        <f>INDEX(装备!G:G,MATCH(属性!A4395,装备!A:A,0))</f>
        <v>17</v>
      </c>
      <c r="D4395" s="15" t="str">
        <f>INDEX(装备!E:E,MATCH(属性!A4395,装备!A:A,0))</f>
        <v>weapon</v>
      </c>
      <c r="E4395" s="14">
        <v>73</v>
      </c>
      <c r="F4395" s="17">
        <f>INT((VLOOKUP($C4395,装备数值,2,0)+VLOOKUP($C4395,装备数值,5,0)*($E4395-1))*VLOOKUP($D4395,系数!$K$2:$O$7,2,0))</f>
        <v>0</v>
      </c>
      <c r="G4395" s="17">
        <f>INT((VLOOKUP($C4395,装备数值,3,0)+VLOOKUP($C4395,装备数值,6,0)*($E4395-1))*VLOOKUP($D4395,系数!$K$2:$O$7,3,0))</f>
        <v>869</v>
      </c>
      <c r="H4395" s="17">
        <f t="shared" si="137"/>
        <v>869</v>
      </c>
      <c r="I4395" s="17">
        <f>INT((VLOOKUP($C4395,装备数值,4,0)+VLOOKUP($C4395,装备数值,7,0)*($E4395-1))*VLOOKUP($D4395,系数!$K$2:$O$7,4,0))</f>
        <v>0</v>
      </c>
      <c r="J4395" s="17">
        <f>INT((VLOOKUP($C4395,装备数值,4,0)+VLOOKUP($C4395,装备数值,7,0)*($E4395-1))*VLOOKUP($D4395,系数!$K$2:$O$7,5,0))</f>
        <v>0</v>
      </c>
      <c r="K4395" s="17">
        <f>INT(VLOOKUP(E4395,强化金币,2,1)*VLOOKUP(INDEX(装备!F:F,MATCH(属性!A4395,装备!A:A,0)),系数!$K$12:$M$15,3,0))</f>
        <v>85000</v>
      </c>
      <c r="L4395" s="17"/>
      <c r="M4395" s="17"/>
      <c r="N4395" s="17"/>
      <c r="O4395" s="17">
        <f>IF(E4395=1,"",VLOOKUP(E4395,系数!$S$2:$AB$12,MATCH(属性!C4395,评级,0),1))</f>
        <v>160</v>
      </c>
    </row>
    <row r="4396" spans="1:15" ht="17.25" thickBot="1" x14ac:dyDescent="0.4">
      <c r="A4396" s="17">
        <f t="shared" si="136"/>
        <v>7100037</v>
      </c>
      <c r="B4396" s="17" t="s">
        <v>52</v>
      </c>
      <c r="C4396" s="15">
        <f>INDEX(装备!G:G,MATCH(属性!A4396,装备!A:A,0))</f>
        <v>17</v>
      </c>
      <c r="D4396" s="15" t="str">
        <f>INDEX(装备!E:E,MATCH(属性!A4396,装备!A:A,0))</f>
        <v>weapon</v>
      </c>
      <c r="E4396" s="14">
        <v>74</v>
      </c>
      <c r="F4396" s="17">
        <f>INT((VLOOKUP($C4396,装备数值,2,0)+VLOOKUP($C4396,装备数值,5,0)*($E4396-1))*VLOOKUP($D4396,系数!$K$2:$O$7,2,0))</f>
        <v>0</v>
      </c>
      <c r="G4396" s="17">
        <f>INT((VLOOKUP($C4396,装备数值,3,0)+VLOOKUP($C4396,装备数值,6,0)*($E4396-1))*VLOOKUP($D4396,系数!$K$2:$O$7,3,0))</f>
        <v>878</v>
      </c>
      <c r="H4396" s="17">
        <f t="shared" si="137"/>
        <v>878</v>
      </c>
      <c r="I4396" s="17">
        <f>INT((VLOOKUP($C4396,装备数值,4,0)+VLOOKUP($C4396,装备数值,7,0)*($E4396-1))*VLOOKUP($D4396,系数!$K$2:$O$7,4,0))</f>
        <v>0</v>
      </c>
      <c r="J4396" s="17">
        <f>INT((VLOOKUP($C4396,装备数值,4,0)+VLOOKUP($C4396,装备数值,7,0)*($E4396-1))*VLOOKUP($D4396,系数!$K$2:$O$7,5,0))</f>
        <v>0</v>
      </c>
      <c r="K4396" s="17">
        <f>INT(VLOOKUP(E4396,强化金币,2,1)*VLOOKUP(INDEX(装备!F:F,MATCH(属性!A4396,装备!A:A,0)),系数!$K$12:$M$15,3,0))</f>
        <v>87500</v>
      </c>
      <c r="L4396" s="17"/>
      <c r="M4396" s="17"/>
      <c r="N4396" s="17"/>
      <c r="O4396" s="17">
        <f>IF(E4396=1,"",VLOOKUP(E4396,系数!$S$2:$AB$12,MATCH(属性!C4396,评级,0),1))</f>
        <v>160</v>
      </c>
    </row>
    <row r="4397" spans="1:15" ht="17.25" thickBot="1" x14ac:dyDescent="0.4">
      <c r="A4397" s="17">
        <f t="shared" si="136"/>
        <v>7100037</v>
      </c>
      <c r="B4397" s="17" t="s">
        <v>52</v>
      </c>
      <c r="C4397" s="15">
        <f>INDEX(装备!G:G,MATCH(属性!A4397,装备!A:A,0))</f>
        <v>17</v>
      </c>
      <c r="D4397" s="15" t="str">
        <f>INDEX(装备!E:E,MATCH(属性!A4397,装备!A:A,0))</f>
        <v>weapon</v>
      </c>
      <c r="E4397" s="14">
        <v>75</v>
      </c>
      <c r="F4397" s="17">
        <f>INT((VLOOKUP($C4397,装备数值,2,0)+VLOOKUP($C4397,装备数值,5,0)*($E4397-1))*VLOOKUP($D4397,系数!$K$2:$O$7,2,0))</f>
        <v>0</v>
      </c>
      <c r="G4397" s="17">
        <f>INT((VLOOKUP($C4397,装备数值,3,0)+VLOOKUP($C4397,装备数值,6,0)*($E4397-1))*VLOOKUP($D4397,系数!$K$2:$O$7,3,0))</f>
        <v>887</v>
      </c>
      <c r="H4397" s="17">
        <f t="shared" si="137"/>
        <v>887</v>
      </c>
      <c r="I4397" s="17">
        <f>INT((VLOOKUP($C4397,装备数值,4,0)+VLOOKUP($C4397,装备数值,7,0)*($E4397-1))*VLOOKUP($D4397,系数!$K$2:$O$7,4,0))</f>
        <v>0</v>
      </c>
      <c r="J4397" s="17">
        <f>INT((VLOOKUP($C4397,装备数值,4,0)+VLOOKUP($C4397,装备数值,7,0)*($E4397-1))*VLOOKUP($D4397,系数!$K$2:$O$7,5,0))</f>
        <v>0</v>
      </c>
      <c r="K4397" s="17">
        <f>INT(VLOOKUP(E4397,强化金币,2,1)*VLOOKUP(INDEX(装备!F:F,MATCH(属性!A4397,装备!A:A,0)),系数!$K$12:$M$15,3,0))</f>
        <v>90000</v>
      </c>
      <c r="L4397" s="17"/>
      <c r="M4397" s="17"/>
      <c r="N4397" s="17"/>
      <c r="O4397" s="17">
        <f>IF(E4397=1,"",VLOOKUP(E4397,系数!$S$2:$AB$12,MATCH(属性!C4397,评级,0),1))</f>
        <v>160</v>
      </c>
    </row>
    <row r="4398" spans="1:15" ht="17.25" thickBot="1" x14ac:dyDescent="0.4">
      <c r="A4398" s="17">
        <f t="shared" si="136"/>
        <v>7100037</v>
      </c>
      <c r="B4398" s="17" t="s">
        <v>52</v>
      </c>
      <c r="C4398" s="15">
        <f>INDEX(装备!G:G,MATCH(属性!A4398,装备!A:A,0))</f>
        <v>17</v>
      </c>
      <c r="D4398" s="15" t="str">
        <f>INDEX(装备!E:E,MATCH(属性!A4398,装备!A:A,0))</f>
        <v>weapon</v>
      </c>
      <c r="E4398" s="14">
        <v>76</v>
      </c>
      <c r="F4398" s="17">
        <f>INT((VLOOKUP($C4398,装备数值,2,0)+VLOOKUP($C4398,装备数值,5,0)*($E4398-1))*VLOOKUP($D4398,系数!$K$2:$O$7,2,0))</f>
        <v>0</v>
      </c>
      <c r="G4398" s="17">
        <f>INT((VLOOKUP($C4398,装备数值,3,0)+VLOOKUP($C4398,装备数值,6,0)*($E4398-1))*VLOOKUP($D4398,系数!$K$2:$O$7,3,0))</f>
        <v>896</v>
      </c>
      <c r="H4398" s="17">
        <f t="shared" si="137"/>
        <v>896</v>
      </c>
      <c r="I4398" s="17">
        <f>INT((VLOOKUP($C4398,装备数值,4,0)+VLOOKUP($C4398,装备数值,7,0)*($E4398-1))*VLOOKUP($D4398,系数!$K$2:$O$7,4,0))</f>
        <v>0</v>
      </c>
      <c r="J4398" s="17">
        <f>INT((VLOOKUP($C4398,装备数值,4,0)+VLOOKUP($C4398,装备数值,7,0)*($E4398-1))*VLOOKUP($D4398,系数!$K$2:$O$7,5,0))</f>
        <v>0</v>
      </c>
      <c r="K4398" s="17">
        <f>INT(VLOOKUP(E4398,强化金币,2,1)*VLOOKUP(INDEX(装备!F:F,MATCH(属性!A4398,装备!A:A,0)),系数!$K$12:$M$15,3,0))</f>
        <v>92500</v>
      </c>
      <c r="L4398" s="17"/>
      <c r="M4398" s="17"/>
      <c r="N4398" s="17"/>
      <c r="O4398" s="17">
        <f>IF(E4398=1,"",VLOOKUP(E4398,系数!$S$2:$AB$12,MATCH(属性!C4398,评级,0),1))</f>
        <v>160</v>
      </c>
    </row>
    <row r="4399" spans="1:15" ht="17.25" thickBot="1" x14ac:dyDescent="0.4">
      <c r="A4399" s="17">
        <f t="shared" si="136"/>
        <v>7100037</v>
      </c>
      <c r="B4399" s="17" t="s">
        <v>52</v>
      </c>
      <c r="C4399" s="15">
        <f>INDEX(装备!G:G,MATCH(属性!A4399,装备!A:A,0))</f>
        <v>17</v>
      </c>
      <c r="D4399" s="15" t="str">
        <f>INDEX(装备!E:E,MATCH(属性!A4399,装备!A:A,0))</f>
        <v>weapon</v>
      </c>
      <c r="E4399" s="14">
        <v>77</v>
      </c>
      <c r="F4399" s="17">
        <f>INT((VLOOKUP($C4399,装备数值,2,0)+VLOOKUP($C4399,装备数值,5,0)*($E4399-1))*VLOOKUP($D4399,系数!$K$2:$O$7,2,0))</f>
        <v>0</v>
      </c>
      <c r="G4399" s="17">
        <f>INT((VLOOKUP($C4399,装备数值,3,0)+VLOOKUP($C4399,装备数值,6,0)*($E4399-1))*VLOOKUP($D4399,系数!$K$2:$O$7,3,0))</f>
        <v>905</v>
      </c>
      <c r="H4399" s="17">
        <f t="shared" si="137"/>
        <v>905</v>
      </c>
      <c r="I4399" s="17">
        <f>INT((VLOOKUP($C4399,装备数值,4,0)+VLOOKUP($C4399,装备数值,7,0)*($E4399-1))*VLOOKUP($D4399,系数!$K$2:$O$7,4,0))</f>
        <v>0</v>
      </c>
      <c r="J4399" s="17">
        <f>INT((VLOOKUP($C4399,装备数值,4,0)+VLOOKUP($C4399,装备数值,7,0)*($E4399-1))*VLOOKUP($D4399,系数!$K$2:$O$7,5,0))</f>
        <v>0</v>
      </c>
      <c r="K4399" s="17">
        <f>INT(VLOOKUP(E4399,强化金币,2,1)*VLOOKUP(INDEX(装备!F:F,MATCH(属性!A4399,装备!A:A,0)),系数!$K$12:$M$15,3,0))</f>
        <v>95000</v>
      </c>
      <c r="L4399" s="17"/>
      <c r="M4399" s="17"/>
      <c r="N4399" s="17"/>
      <c r="O4399" s="17">
        <f>IF(E4399=1,"",VLOOKUP(E4399,系数!$S$2:$AB$12,MATCH(属性!C4399,评级,0),1))</f>
        <v>160</v>
      </c>
    </row>
    <row r="4400" spans="1:15" ht="17.25" thickBot="1" x14ac:dyDescent="0.4">
      <c r="A4400" s="17">
        <f t="shared" si="136"/>
        <v>7100037</v>
      </c>
      <c r="B4400" s="17" t="s">
        <v>52</v>
      </c>
      <c r="C4400" s="15">
        <f>INDEX(装备!G:G,MATCH(属性!A4400,装备!A:A,0))</f>
        <v>17</v>
      </c>
      <c r="D4400" s="15" t="str">
        <f>INDEX(装备!E:E,MATCH(属性!A4400,装备!A:A,0))</f>
        <v>weapon</v>
      </c>
      <c r="E4400" s="14">
        <v>78</v>
      </c>
      <c r="F4400" s="17">
        <f>INT((VLOOKUP($C4400,装备数值,2,0)+VLOOKUP($C4400,装备数值,5,0)*($E4400-1))*VLOOKUP($D4400,系数!$K$2:$O$7,2,0))</f>
        <v>0</v>
      </c>
      <c r="G4400" s="17">
        <f>INT((VLOOKUP($C4400,装备数值,3,0)+VLOOKUP($C4400,装备数值,6,0)*($E4400-1))*VLOOKUP($D4400,系数!$K$2:$O$7,3,0))</f>
        <v>914</v>
      </c>
      <c r="H4400" s="17">
        <f t="shared" si="137"/>
        <v>914</v>
      </c>
      <c r="I4400" s="17">
        <f>INT((VLOOKUP($C4400,装备数值,4,0)+VLOOKUP($C4400,装备数值,7,0)*($E4400-1))*VLOOKUP($D4400,系数!$K$2:$O$7,4,0))</f>
        <v>0</v>
      </c>
      <c r="J4400" s="17">
        <f>INT((VLOOKUP($C4400,装备数值,4,0)+VLOOKUP($C4400,装备数值,7,0)*($E4400-1))*VLOOKUP($D4400,系数!$K$2:$O$7,5,0))</f>
        <v>0</v>
      </c>
      <c r="K4400" s="17">
        <f>INT(VLOOKUP(E4400,强化金币,2,1)*VLOOKUP(INDEX(装备!F:F,MATCH(属性!A4400,装备!A:A,0)),系数!$K$12:$M$15,3,0))</f>
        <v>97500</v>
      </c>
      <c r="L4400" s="17"/>
      <c r="M4400" s="17"/>
      <c r="N4400" s="17"/>
      <c r="O4400" s="17">
        <f>IF(E4400=1,"",VLOOKUP(E4400,系数!$S$2:$AB$12,MATCH(属性!C4400,评级,0),1))</f>
        <v>160</v>
      </c>
    </row>
    <row r="4401" spans="1:15" ht="17.25" thickBot="1" x14ac:dyDescent="0.4">
      <c r="A4401" s="17">
        <f t="shared" si="136"/>
        <v>7100037</v>
      </c>
      <c r="B4401" s="17" t="s">
        <v>52</v>
      </c>
      <c r="C4401" s="15">
        <f>INDEX(装备!G:G,MATCH(属性!A4401,装备!A:A,0))</f>
        <v>17</v>
      </c>
      <c r="D4401" s="15" t="str">
        <f>INDEX(装备!E:E,MATCH(属性!A4401,装备!A:A,0))</f>
        <v>weapon</v>
      </c>
      <c r="E4401" s="14">
        <v>79</v>
      </c>
      <c r="F4401" s="17">
        <f>INT((VLOOKUP($C4401,装备数值,2,0)+VLOOKUP($C4401,装备数值,5,0)*($E4401-1))*VLOOKUP($D4401,系数!$K$2:$O$7,2,0))</f>
        <v>0</v>
      </c>
      <c r="G4401" s="17">
        <f>INT((VLOOKUP($C4401,装备数值,3,0)+VLOOKUP($C4401,装备数值,6,0)*($E4401-1))*VLOOKUP($D4401,系数!$K$2:$O$7,3,0))</f>
        <v>923</v>
      </c>
      <c r="H4401" s="17">
        <f t="shared" si="137"/>
        <v>923</v>
      </c>
      <c r="I4401" s="17">
        <f>INT((VLOOKUP($C4401,装备数值,4,0)+VLOOKUP($C4401,装备数值,7,0)*($E4401-1))*VLOOKUP($D4401,系数!$K$2:$O$7,4,0))</f>
        <v>0</v>
      </c>
      <c r="J4401" s="17">
        <f>INT((VLOOKUP($C4401,装备数值,4,0)+VLOOKUP($C4401,装备数值,7,0)*($E4401-1))*VLOOKUP($D4401,系数!$K$2:$O$7,5,0))</f>
        <v>0</v>
      </c>
      <c r="K4401" s="17">
        <f>INT(VLOOKUP(E4401,强化金币,2,1)*VLOOKUP(INDEX(装备!F:F,MATCH(属性!A4401,装备!A:A,0)),系数!$K$12:$M$15,3,0))</f>
        <v>100000</v>
      </c>
      <c r="L4401" s="17"/>
      <c r="M4401" s="17"/>
      <c r="N4401" s="17"/>
      <c r="O4401" s="17">
        <f>IF(E4401=1,"",VLOOKUP(E4401,系数!$S$2:$AB$12,MATCH(属性!C4401,评级,0),1))</f>
        <v>160</v>
      </c>
    </row>
    <row r="4402" spans="1:15" ht="17.25" thickBot="1" x14ac:dyDescent="0.4">
      <c r="A4402" s="17">
        <f t="shared" si="136"/>
        <v>7100037</v>
      </c>
      <c r="B4402" s="17" t="s">
        <v>52</v>
      </c>
      <c r="C4402" s="15">
        <f>INDEX(装备!G:G,MATCH(属性!A4402,装备!A:A,0))</f>
        <v>17</v>
      </c>
      <c r="D4402" s="15" t="str">
        <f>INDEX(装备!E:E,MATCH(属性!A4402,装备!A:A,0))</f>
        <v>weapon</v>
      </c>
      <c r="E4402" s="14">
        <v>80</v>
      </c>
      <c r="F4402" s="17">
        <f>INT((VLOOKUP($C4402,装备数值,2,0)+VLOOKUP($C4402,装备数值,5,0)*($E4402-1))*VLOOKUP($D4402,系数!$K$2:$O$7,2,0))</f>
        <v>0</v>
      </c>
      <c r="G4402" s="17">
        <f>INT((VLOOKUP($C4402,装备数值,3,0)+VLOOKUP($C4402,装备数值,6,0)*($E4402-1))*VLOOKUP($D4402,系数!$K$2:$O$7,3,0))</f>
        <v>932</v>
      </c>
      <c r="H4402" s="17">
        <f t="shared" si="137"/>
        <v>932</v>
      </c>
      <c r="I4402" s="17">
        <f>INT((VLOOKUP($C4402,装备数值,4,0)+VLOOKUP($C4402,装备数值,7,0)*($E4402-1))*VLOOKUP($D4402,系数!$K$2:$O$7,4,0))</f>
        <v>0</v>
      </c>
      <c r="J4402" s="17">
        <f>INT((VLOOKUP($C4402,装备数值,4,0)+VLOOKUP($C4402,装备数值,7,0)*($E4402-1))*VLOOKUP($D4402,系数!$K$2:$O$7,5,0))</f>
        <v>0</v>
      </c>
      <c r="K4402" s="17">
        <f>INT(VLOOKUP(E4402,强化金币,2,1)*VLOOKUP(INDEX(装备!F:F,MATCH(属性!A4402,装备!A:A,0)),系数!$K$12:$M$15,3,0))</f>
        <v>120000</v>
      </c>
      <c r="L4402" s="17"/>
      <c r="M4402" s="17"/>
      <c r="N4402" s="17"/>
      <c r="O4402" s="17">
        <f>IF(E4402=1,"",VLOOKUP(E4402,系数!$S$2:$AB$12,MATCH(属性!C4402,评级,0),1))</f>
        <v>180</v>
      </c>
    </row>
    <row r="4403" spans="1:15" ht="17.25" thickBot="1" x14ac:dyDescent="0.4">
      <c r="A4403" s="17">
        <f t="shared" si="136"/>
        <v>7100037</v>
      </c>
      <c r="B4403" s="17" t="s">
        <v>52</v>
      </c>
      <c r="C4403" s="15">
        <f>INDEX(装备!G:G,MATCH(属性!A4403,装备!A:A,0))</f>
        <v>17</v>
      </c>
      <c r="D4403" s="15" t="str">
        <f>INDEX(装备!E:E,MATCH(属性!A4403,装备!A:A,0))</f>
        <v>weapon</v>
      </c>
      <c r="E4403" s="14">
        <v>81</v>
      </c>
      <c r="F4403" s="17">
        <f>INT((VLOOKUP($C4403,装备数值,2,0)+VLOOKUP($C4403,装备数值,5,0)*($E4403-1))*VLOOKUP($D4403,系数!$K$2:$O$7,2,0))</f>
        <v>0</v>
      </c>
      <c r="G4403" s="17">
        <f>INT((VLOOKUP($C4403,装备数值,3,0)+VLOOKUP($C4403,装备数值,6,0)*($E4403-1))*VLOOKUP($D4403,系数!$K$2:$O$7,3,0))</f>
        <v>941</v>
      </c>
      <c r="H4403" s="17">
        <f t="shared" si="137"/>
        <v>941</v>
      </c>
      <c r="I4403" s="17">
        <f>INT((VLOOKUP($C4403,装备数值,4,0)+VLOOKUP($C4403,装备数值,7,0)*($E4403-1))*VLOOKUP($D4403,系数!$K$2:$O$7,4,0))</f>
        <v>0</v>
      </c>
      <c r="J4403" s="17">
        <f>INT((VLOOKUP($C4403,装备数值,4,0)+VLOOKUP($C4403,装备数值,7,0)*($E4403-1))*VLOOKUP($D4403,系数!$K$2:$O$7,5,0))</f>
        <v>0</v>
      </c>
      <c r="K4403" s="17">
        <f>INT(VLOOKUP(E4403,强化金币,2,1)*VLOOKUP(INDEX(装备!F:F,MATCH(属性!A4403,装备!A:A,0)),系数!$K$12:$M$15,3,0))</f>
        <v>140000</v>
      </c>
      <c r="L4403" s="17"/>
      <c r="M4403" s="17"/>
      <c r="N4403" s="17"/>
      <c r="O4403" s="17">
        <f>IF(E4403=1,"",VLOOKUP(E4403,系数!$S$2:$AB$12,MATCH(属性!C4403,评级,0),1))</f>
        <v>180</v>
      </c>
    </row>
    <row r="4404" spans="1:15" ht="17.25" thickBot="1" x14ac:dyDescent="0.4">
      <c r="A4404" s="17">
        <f t="shared" si="136"/>
        <v>7100037</v>
      </c>
      <c r="B4404" s="17" t="s">
        <v>52</v>
      </c>
      <c r="C4404" s="15">
        <f>INDEX(装备!G:G,MATCH(属性!A4404,装备!A:A,0))</f>
        <v>17</v>
      </c>
      <c r="D4404" s="15" t="str">
        <f>INDEX(装备!E:E,MATCH(属性!A4404,装备!A:A,0))</f>
        <v>weapon</v>
      </c>
      <c r="E4404" s="14">
        <v>82</v>
      </c>
      <c r="F4404" s="17">
        <f>INT((VLOOKUP($C4404,装备数值,2,0)+VLOOKUP($C4404,装备数值,5,0)*($E4404-1))*VLOOKUP($D4404,系数!$K$2:$O$7,2,0))</f>
        <v>0</v>
      </c>
      <c r="G4404" s="17">
        <f>INT((VLOOKUP($C4404,装备数值,3,0)+VLOOKUP($C4404,装备数值,6,0)*($E4404-1))*VLOOKUP($D4404,系数!$K$2:$O$7,3,0))</f>
        <v>950</v>
      </c>
      <c r="H4404" s="17">
        <f t="shared" si="137"/>
        <v>950</v>
      </c>
      <c r="I4404" s="17">
        <f>INT((VLOOKUP($C4404,装备数值,4,0)+VLOOKUP($C4404,装备数值,7,0)*($E4404-1))*VLOOKUP($D4404,系数!$K$2:$O$7,4,0))</f>
        <v>0</v>
      </c>
      <c r="J4404" s="17">
        <f>INT((VLOOKUP($C4404,装备数值,4,0)+VLOOKUP($C4404,装备数值,7,0)*($E4404-1))*VLOOKUP($D4404,系数!$K$2:$O$7,5,0))</f>
        <v>0</v>
      </c>
      <c r="K4404" s="17">
        <f>INT(VLOOKUP(E4404,强化金币,2,1)*VLOOKUP(INDEX(装备!F:F,MATCH(属性!A4404,装备!A:A,0)),系数!$K$12:$M$15,3,0))</f>
        <v>160000</v>
      </c>
      <c r="L4404" s="17"/>
      <c r="M4404" s="17"/>
      <c r="N4404" s="17"/>
      <c r="O4404" s="17">
        <f>IF(E4404=1,"",VLOOKUP(E4404,系数!$S$2:$AB$12,MATCH(属性!C4404,评级,0),1))</f>
        <v>180</v>
      </c>
    </row>
    <row r="4405" spans="1:15" ht="17.25" thickBot="1" x14ac:dyDescent="0.4">
      <c r="A4405" s="17">
        <f t="shared" si="136"/>
        <v>7100037</v>
      </c>
      <c r="B4405" s="17" t="s">
        <v>52</v>
      </c>
      <c r="C4405" s="15">
        <f>INDEX(装备!G:G,MATCH(属性!A4405,装备!A:A,0))</f>
        <v>17</v>
      </c>
      <c r="D4405" s="15" t="str">
        <f>INDEX(装备!E:E,MATCH(属性!A4405,装备!A:A,0))</f>
        <v>weapon</v>
      </c>
      <c r="E4405" s="14">
        <v>83</v>
      </c>
      <c r="F4405" s="17">
        <f>INT((VLOOKUP($C4405,装备数值,2,0)+VLOOKUP($C4405,装备数值,5,0)*($E4405-1))*VLOOKUP($D4405,系数!$K$2:$O$7,2,0))</f>
        <v>0</v>
      </c>
      <c r="G4405" s="17">
        <f>INT((VLOOKUP($C4405,装备数值,3,0)+VLOOKUP($C4405,装备数值,6,0)*($E4405-1))*VLOOKUP($D4405,系数!$K$2:$O$7,3,0))</f>
        <v>959</v>
      </c>
      <c r="H4405" s="17">
        <f t="shared" si="137"/>
        <v>959</v>
      </c>
      <c r="I4405" s="17">
        <f>INT((VLOOKUP($C4405,装备数值,4,0)+VLOOKUP($C4405,装备数值,7,0)*($E4405-1))*VLOOKUP($D4405,系数!$K$2:$O$7,4,0))</f>
        <v>0</v>
      </c>
      <c r="J4405" s="17">
        <f>INT((VLOOKUP($C4405,装备数值,4,0)+VLOOKUP($C4405,装备数值,7,0)*($E4405-1))*VLOOKUP($D4405,系数!$K$2:$O$7,5,0))</f>
        <v>0</v>
      </c>
      <c r="K4405" s="17">
        <f>INT(VLOOKUP(E4405,强化金币,2,1)*VLOOKUP(INDEX(装备!F:F,MATCH(属性!A4405,装备!A:A,0)),系数!$K$12:$M$15,3,0))</f>
        <v>180000</v>
      </c>
      <c r="L4405" s="17"/>
      <c r="M4405" s="17"/>
      <c r="N4405" s="17"/>
      <c r="O4405" s="17">
        <f>IF(E4405=1,"",VLOOKUP(E4405,系数!$S$2:$AB$12,MATCH(属性!C4405,评级,0),1))</f>
        <v>180</v>
      </c>
    </row>
    <row r="4406" spans="1:15" ht="17.25" thickBot="1" x14ac:dyDescent="0.4">
      <c r="A4406" s="17">
        <f t="shared" si="136"/>
        <v>7100037</v>
      </c>
      <c r="B4406" s="17" t="s">
        <v>52</v>
      </c>
      <c r="C4406" s="15">
        <f>INDEX(装备!G:G,MATCH(属性!A4406,装备!A:A,0))</f>
        <v>17</v>
      </c>
      <c r="D4406" s="15" t="str">
        <f>INDEX(装备!E:E,MATCH(属性!A4406,装备!A:A,0))</f>
        <v>weapon</v>
      </c>
      <c r="E4406" s="14">
        <v>84</v>
      </c>
      <c r="F4406" s="17">
        <f>INT((VLOOKUP($C4406,装备数值,2,0)+VLOOKUP($C4406,装备数值,5,0)*($E4406-1))*VLOOKUP($D4406,系数!$K$2:$O$7,2,0))</f>
        <v>0</v>
      </c>
      <c r="G4406" s="17">
        <f>INT((VLOOKUP($C4406,装备数值,3,0)+VLOOKUP($C4406,装备数值,6,0)*($E4406-1))*VLOOKUP($D4406,系数!$K$2:$O$7,3,0))</f>
        <v>968</v>
      </c>
      <c r="H4406" s="17">
        <f t="shared" si="137"/>
        <v>968</v>
      </c>
      <c r="I4406" s="17">
        <f>INT((VLOOKUP($C4406,装备数值,4,0)+VLOOKUP($C4406,装备数值,7,0)*($E4406-1))*VLOOKUP($D4406,系数!$K$2:$O$7,4,0))</f>
        <v>0</v>
      </c>
      <c r="J4406" s="17">
        <f>INT((VLOOKUP($C4406,装备数值,4,0)+VLOOKUP($C4406,装备数值,7,0)*($E4406-1))*VLOOKUP($D4406,系数!$K$2:$O$7,5,0))</f>
        <v>0</v>
      </c>
      <c r="K4406" s="17">
        <f>INT(VLOOKUP(E4406,强化金币,2,1)*VLOOKUP(INDEX(装备!F:F,MATCH(属性!A4406,装备!A:A,0)),系数!$K$12:$M$15,3,0))</f>
        <v>200000</v>
      </c>
      <c r="L4406" s="17"/>
      <c r="M4406" s="17"/>
      <c r="N4406" s="17"/>
      <c r="O4406" s="17">
        <f>IF(E4406=1,"",VLOOKUP(E4406,系数!$S$2:$AB$12,MATCH(属性!C4406,评级,0),1))</f>
        <v>180</v>
      </c>
    </row>
    <row r="4407" spans="1:15" ht="17.25" thickBot="1" x14ac:dyDescent="0.4">
      <c r="A4407" s="17">
        <f t="shared" si="136"/>
        <v>7100037</v>
      </c>
      <c r="B4407" s="17" t="s">
        <v>52</v>
      </c>
      <c r="C4407" s="15">
        <f>INDEX(装备!G:G,MATCH(属性!A4407,装备!A:A,0))</f>
        <v>17</v>
      </c>
      <c r="D4407" s="15" t="str">
        <f>INDEX(装备!E:E,MATCH(属性!A4407,装备!A:A,0))</f>
        <v>weapon</v>
      </c>
      <c r="E4407" s="14">
        <v>85</v>
      </c>
      <c r="F4407" s="17">
        <f>INT((VLOOKUP($C4407,装备数值,2,0)+VLOOKUP($C4407,装备数值,5,0)*($E4407-1))*VLOOKUP($D4407,系数!$K$2:$O$7,2,0))</f>
        <v>0</v>
      </c>
      <c r="G4407" s="17">
        <f>INT((VLOOKUP($C4407,装备数值,3,0)+VLOOKUP($C4407,装备数值,6,0)*($E4407-1))*VLOOKUP($D4407,系数!$K$2:$O$7,3,0))</f>
        <v>977</v>
      </c>
      <c r="H4407" s="17">
        <f t="shared" si="137"/>
        <v>977</v>
      </c>
      <c r="I4407" s="17">
        <f>INT((VLOOKUP($C4407,装备数值,4,0)+VLOOKUP($C4407,装备数值,7,0)*($E4407-1))*VLOOKUP($D4407,系数!$K$2:$O$7,4,0))</f>
        <v>0</v>
      </c>
      <c r="J4407" s="17">
        <f>INT((VLOOKUP($C4407,装备数值,4,0)+VLOOKUP($C4407,装备数值,7,0)*($E4407-1))*VLOOKUP($D4407,系数!$K$2:$O$7,5,0))</f>
        <v>0</v>
      </c>
      <c r="K4407" s="17">
        <f>INT(VLOOKUP(E4407,强化金币,2,1)*VLOOKUP(INDEX(装备!F:F,MATCH(属性!A4407,装备!A:A,0)),系数!$K$12:$M$15,3,0))</f>
        <v>250000</v>
      </c>
      <c r="L4407" s="17"/>
      <c r="M4407" s="17"/>
      <c r="N4407" s="17"/>
      <c r="O4407" s="17">
        <f>IF(E4407=1,"",VLOOKUP(E4407,系数!$S$2:$AB$12,MATCH(属性!C4407,评级,0),1))</f>
        <v>180</v>
      </c>
    </row>
    <row r="4408" spans="1:15" ht="17.25" thickBot="1" x14ac:dyDescent="0.4">
      <c r="A4408" s="17">
        <f t="shared" si="136"/>
        <v>7100037</v>
      </c>
      <c r="B4408" s="17" t="s">
        <v>52</v>
      </c>
      <c r="C4408" s="15">
        <f>INDEX(装备!G:G,MATCH(属性!A4408,装备!A:A,0))</f>
        <v>17</v>
      </c>
      <c r="D4408" s="15" t="str">
        <f>INDEX(装备!E:E,MATCH(属性!A4408,装备!A:A,0))</f>
        <v>weapon</v>
      </c>
      <c r="E4408" s="14">
        <v>86</v>
      </c>
      <c r="F4408" s="17">
        <f>INT((VLOOKUP($C4408,装备数值,2,0)+VLOOKUP($C4408,装备数值,5,0)*($E4408-1))*VLOOKUP($D4408,系数!$K$2:$O$7,2,0))</f>
        <v>0</v>
      </c>
      <c r="G4408" s="17">
        <f>INT((VLOOKUP($C4408,装备数值,3,0)+VLOOKUP($C4408,装备数值,6,0)*($E4408-1))*VLOOKUP($D4408,系数!$K$2:$O$7,3,0))</f>
        <v>986</v>
      </c>
      <c r="H4408" s="17">
        <f t="shared" si="137"/>
        <v>986</v>
      </c>
      <c r="I4408" s="17">
        <f>INT((VLOOKUP($C4408,装备数值,4,0)+VLOOKUP($C4408,装备数值,7,0)*($E4408-1))*VLOOKUP($D4408,系数!$K$2:$O$7,4,0))</f>
        <v>0</v>
      </c>
      <c r="J4408" s="17">
        <f>INT((VLOOKUP($C4408,装备数值,4,0)+VLOOKUP($C4408,装备数值,7,0)*($E4408-1))*VLOOKUP($D4408,系数!$K$2:$O$7,5,0))</f>
        <v>0</v>
      </c>
      <c r="K4408" s="17">
        <f>INT(VLOOKUP(E4408,强化金币,2,1)*VLOOKUP(INDEX(装备!F:F,MATCH(属性!A4408,装备!A:A,0)),系数!$K$12:$M$15,3,0))</f>
        <v>300000</v>
      </c>
      <c r="L4408" s="17"/>
      <c r="M4408" s="17"/>
      <c r="N4408" s="17"/>
      <c r="O4408" s="17">
        <f>IF(E4408=1,"",VLOOKUP(E4408,系数!$S$2:$AB$12,MATCH(属性!C4408,评级,0),1))</f>
        <v>180</v>
      </c>
    </row>
    <row r="4409" spans="1:15" ht="17.25" thickBot="1" x14ac:dyDescent="0.4">
      <c r="A4409" s="17">
        <f t="shared" si="136"/>
        <v>7100037</v>
      </c>
      <c r="B4409" s="17" t="s">
        <v>52</v>
      </c>
      <c r="C4409" s="15">
        <f>INDEX(装备!G:G,MATCH(属性!A4409,装备!A:A,0))</f>
        <v>17</v>
      </c>
      <c r="D4409" s="15" t="str">
        <f>INDEX(装备!E:E,MATCH(属性!A4409,装备!A:A,0))</f>
        <v>weapon</v>
      </c>
      <c r="E4409" s="14">
        <v>87</v>
      </c>
      <c r="F4409" s="17">
        <f>INT((VLOOKUP($C4409,装备数值,2,0)+VLOOKUP($C4409,装备数值,5,0)*($E4409-1))*VLOOKUP($D4409,系数!$K$2:$O$7,2,0))</f>
        <v>0</v>
      </c>
      <c r="G4409" s="17">
        <f>INT((VLOOKUP($C4409,装备数值,3,0)+VLOOKUP($C4409,装备数值,6,0)*($E4409-1))*VLOOKUP($D4409,系数!$K$2:$O$7,3,0))</f>
        <v>995</v>
      </c>
      <c r="H4409" s="17">
        <f t="shared" si="137"/>
        <v>995</v>
      </c>
      <c r="I4409" s="17">
        <f>INT((VLOOKUP($C4409,装备数值,4,0)+VLOOKUP($C4409,装备数值,7,0)*($E4409-1))*VLOOKUP($D4409,系数!$K$2:$O$7,4,0))</f>
        <v>0</v>
      </c>
      <c r="J4409" s="17">
        <f>INT((VLOOKUP($C4409,装备数值,4,0)+VLOOKUP($C4409,装备数值,7,0)*($E4409-1))*VLOOKUP($D4409,系数!$K$2:$O$7,5,0))</f>
        <v>0</v>
      </c>
      <c r="K4409" s="17">
        <f>INT(VLOOKUP(E4409,强化金币,2,1)*VLOOKUP(INDEX(装备!F:F,MATCH(属性!A4409,装备!A:A,0)),系数!$K$12:$M$15,3,0))</f>
        <v>350000</v>
      </c>
      <c r="L4409" s="17"/>
      <c r="M4409" s="17"/>
      <c r="N4409" s="17"/>
      <c r="O4409" s="17">
        <f>IF(E4409=1,"",VLOOKUP(E4409,系数!$S$2:$AB$12,MATCH(属性!C4409,评级,0),1))</f>
        <v>180</v>
      </c>
    </row>
    <row r="4410" spans="1:15" ht="17.25" thickBot="1" x14ac:dyDescent="0.4">
      <c r="A4410" s="17">
        <f t="shared" si="136"/>
        <v>7100037</v>
      </c>
      <c r="B4410" s="17" t="s">
        <v>52</v>
      </c>
      <c r="C4410" s="15">
        <f>INDEX(装备!G:G,MATCH(属性!A4410,装备!A:A,0))</f>
        <v>17</v>
      </c>
      <c r="D4410" s="15" t="str">
        <f>INDEX(装备!E:E,MATCH(属性!A4410,装备!A:A,0))</f>
        <v>weapon</v>
      </c>
      <c r="E4410" s="14">
        <v>88</v>
      </c>
      <c r="F4410" s="17">
        <f>INT((VLOOKUP($C4410,装备数值,2,0)+VLOOKUP($C4410,装备数值,5,0)*($E4410-1))*VLOOKUP($D4410,系数!$K$2:$O$7,2,0))</f>
        <v>0</v>
      </c>
      <c r="G4410" s="17">
        <f>INT((VLOOKUP($C4410,装备数值,3,0)+VLOOKUP($C4410,装备数值,6,0)*($E4410-1))*VLOOKUP($D4410,系数!$K$2:$O$7,3,0))</f>
        <v>1005</v>
      </c>
      <c r="H4410" s="17">
        <f t="shared" si="137"/>
        <v>1005</v>
      </c>
      <c r="I4410" s="17">
        <f>INT((VLOOKUP($C4410,装备数值,4,0)+VLOOKUP($C4410,装备数值,7,0)*($E4410-1))*VLOOKUP($D4410,系数!$K$2:$O$7,4,0))</f>
        <v>0</v>
      </c>
      <c r="J4410" s="17">
        <f>INT((VLOOKUP($C4410,装备数值,4,0)+VLOOKUP($C4410,装备数值,7,0)*($E4410-1))*VLOOKUP($D4410,系数!$K$2:$O$7,5,0))</f>
        <v>0</v>
      </c>
      <c r="K4410" s="17">
        <f>INT(VLOOKUP(E4410,强化金币,2,1)*VLOOKUP(INDEX(装备!F:F,MATCH(属性!A4410,装备!A:A,0)),系数!$K$12:$M$15,3,0))</f>
        <v>400000</v>
      </c>
      <c r="L4410" s="17"/>
      <c r="M4410" s="17"/>
      <c r="N4410" s="17"/>
      <c r="O4410" s="17">
        <f>IF(E4410=1,"",VLOOKUP(E4410,系数!$S$2:$AB$12,MATCH(属性!C4410,评级,0),1))</f>
        <v>180</v>
      </c>
    </row>
    <row r="4411" spans="1:15" ht="17.25" thickBot="1" x14ac:dyDescent="0.4">
      <c r="A4411" s="17">
        <f t="shared" si="136"/>
        <v>7100037</v>
      </c>
      <c r="B4411" s="17" t="s">
        <v>52</v>
      </c>
      <c r="C4411" s="15">
        <f>INDEX(装备!G:G,MATCH(属性!A4411,装备!A:A,0))</f>
        <v>17</v>
      </c>
      <c r="D4411" s="15" t="str">
        <f>INDEX(装备!E:E,MATCH(属性!A4411,装备!A:A,0))</f>
        <v>weapon</v>
      </c>
      <c r="E4411" s="14">
        <v>89</v>
      </c>
      <c r="F4411" s="17">
        <f>INT((VLOOKUP($C4411,装备数值,2,0)+VLOOKUP($C4411,装备数值,5,0)*($E4411-1))*VLOOKUP($D4411,系数!$K$2:$O$7,2,0))</f>
        <v>0</v>
      </c>
      <c r="G4411" s="17">
        <f>INT((VLOOKUP($C4411,装备数值,3,0)+VLOOKUP($C4411,装备数值,6,0)*($E4411-1))*VLOOKUP($D4411,系数!$K$2:$O$7,3,0))</f>
        <v>1014</v>
      </c>
      <c r="H4411" s="17">
        <f t="shared" si="137"/>
        <v>1014</v>
      </c>
      <c r="I4411" s="17">
        <f>INT((VLOOKUP($C4411,装备数值,4,0)+VLOOKUP($C4411,装备数值,7,0)*($E4411-1))*VLOOKUP($D4411,系数!$K$2:$O$7,4,0))</f>
        <v>0</v>
      </c>
      <c r="J4411" s="17">
        <f>INT((VLOOKUP($C4411,装备数值,4,0)+VLOOKUP($C4411,装备数值,7,0)*($E4411-1))*VLOOKUP($D4411,系数!$K$2:$O$7,5,0))</f>
        <v>0</v>
      </c>
      <c r="K4411" s="17">
        <f>INT(VLOOKUP(E4411,强化金币,2,1)*VLOOKUP(INDEX(装备!F:F,MATCH(属性!A4411,装备!A:A,0)),系数!$K$12:$M$15,3,0))</f>
        <v>450000</v>
      </c>
      <c r="L4411" s="17"/>
      <c r="M4411" s="17"/>
      <c r="N4411" s="17"/>
      <c r="O4411" s="17">
        <f>IF(E4411=1,"",VLOOKUP(E4411,系数!$S$2:$AB$12,MATCH(属性!C4411,评级,0),1))</f>
        <v>180</v>
      </c>
    </row>
    <row r="4412" spans="1:15" ht="17.25" thickBot="1" x14ac:dyDescent="0.4">
      <c r="A4412" s="17">
        <f t="shared" ref="A4412:A4475" si="138">A4292+1</f>
        <v>7100037</v>
      </c>
      <c r="B4412" s="17" t="s">
        <v>52</v>
      </c>
      <c r="C4412" s="15">
        <f>INDEX(装备!G:G,MATCH(属性!A4412,装备!A:A,0))</f>
        <v>17</v>
      </c>
      <c r="D4412" s="15" t="str">
        <f>INDEX(装备!E:E,MATCH(属性!A4412,装备!A:A,0))</f>
        <v>weapon</v>
      </c>
      <c r="E4412" s="14">
        <v>90</v>
      </c>
      <c r="F4412" s="17">
        <f>INT((VLOOKUP($C4412,装备数值,2,0)+VLOOKUP($C4412,装备数值,5,0)*($E4412-1))*VLOOKUP($D4412,系数!$K$2:$O$7,2,0))</f>
        <v>0</v>
      </c>
      <c r="G4412" s="17">
        <f>INT((VLOOKUP($C4412,装备数值,3,0)+VLOOKUP($C4412,装备数值,6,0)*($E4412-1))*VLOOKUP($D4412,系数!$K$2:$O$7,3,0))</f>
        <v>1023</v>
      </c>
      <c r="H4412" s="17">
        <f t="shared" si="137"/>
        <v>1023</v>
      </c>
      <c r="I4412" s="17">
        <f>INT((VLOOKUP($C4412,装备数值,4,0)+VLOOKUP($C4412,装备数值,7,0)*($E4412-1))*VLOOKUP($D4412,系数!$K$2:$O$7,4,0))</f>
        <v>0</v>
      </c>
      <c r="J4412" s="17">
        <f>INT((VLOOKUP($C4412,装备数值,4,0)+VLOOKUP($C4412,装备数值,7,0)*($E4412-1))*VLOOKUP($D4412,系数!$K$2:$O$7,5,0))</f>
        <v>0</v>
      </c>
      <c r="K4412" s="17">
        <f>INT(VLOOKUP(E4412,强化金币,2,1)*VLOOKUP(INDEX(装备!F:F,MATCH(属性!A4412,装备!A:A,0)),系数!$K$12:$M$15,3,0))</f>
        <v>450000</v>
      </c>
      <c r="L4412" s="17"/>
      <c r="M4412" s="17"/>
      <c r="N4412" s="17"/>
      <c r="O4412" s="17">
        <f>IF(E4412=1,"",VLOOKUP(E4412,系数!$S$2:$AB$12,MATCH(属性!C4412,评级,0),1))</f>
        <v>200</v>
      </c>
    </row>
    <row r="4413" spans="1:15" ht="17.25" thickBot="1" x14ac:dyDescent="0.4">
      <c r="A4413" s="17">
        <f t="shared" si="138"/>
        <v>7100037</v>
      </c>
      <c r="B4413" s="17" t="s">
        <v>52</v>
      </c>
      <c r="C4413" s="15">
        <f>INDEX(装备!G:G,MATCH(属性!A4413,装备!A:A,0))</f>
        <v>17</v>
      </c>
      <c r="D4413" s="15" t="str">
        <f>INDEX(装备!E:E,MATCH(属性!A4413,装备!A:A,0))</f>
        <v>weapon</v>
      </c>
      <c r="E4413" s="14">
        <v>91</v>
      </c>
      <c r="F4413" s="17">
        <f>INT((VLOOKUP($C4413,装备数值,2,0)+VLOOKUP($C4413,装备数值,5,0)*($E4413-1))*VLOOKUP($D4413,系数!$K$2:$O$7,2,0))</f>
        <v>0</v>
      </c>
      <c r="G4413" s="17">
        <f>INT((VLOOKUP($C4413,装备数值,3,0)+VLOOKUP($C4413,装备数值,6,0)*($E4413-1))*VLOOKUP($D4413,系数!$K$2:$O$7,3,0))</f>
        <v>1032</v>
      </c>
      <c r="H4413" s="17">
        <f t="shared" si="137"/>
        <v>1032</v>
      </c>
      <c r="I4413" s="17">
        <f>INT((VLOOKUP($C4413,装备数值,4,0)+VLOOKUP($C4413,装备数值,7,0)*($E4413-1))*VLOOKUP($D4413,系数!$K$2:$O$7,4,0))</f>
        <v>0</v>
      </c>
      <c r="J4413" s="17">
        <f>INT((VLOOKUP($C4413,装备数值,4,0)+VLOOKUP($C4413,装备数值,7,0)*($E4413-1))*VLOOKUP($D4413,系数!$K$2:$O$7,5,0))</f>
        <v>0</v>
      </c>
      <c r="K4413" s="17">
        <f>INT(VLOOKUP(E4413,强化金币,2,1)*VLOOKUP(INDEX(装备!F:F,MATCH(属性!A4413,装备!A:A,0)),系数!$K$12:$M$15,3,0))</f>
        <v>450000</v>
      </c>
      <c r="L4413" s="17"/>
      <c r="M4413" s="17"/>
      <c r="N4413" s="17"/>
      <c r="O4413" s="17">
        <f>IF(E4413=1,"",VLOOKUP(E4413,系数!$S$2:$AB$12,MATCH(属性!C4413,评级,0),1))</f>
        <v>200</v>
      </c>
    </row>
    <row r="4414" spans="1:15" ht="17.25" thickBot="1" x14ac:dyDescent="0.4">
      <c r="A4414" s="17">
        <f t="shared" si="138"/>
        <v>7100037</v>
      </c>
      <c r="B4414" s="17" t="s">
        <v>52</v>
      </c>
      <c r="C4414" s="15">
        <f>INDEX(装备!G:G,MATCH(属性!A4414,装备!A:A,0))</f>
        <v>17</v>
      </c>
      <c r="D4414" s="15" t="str">
        <f>INDEX(装备!E:E,MATCH(属性!A4414,装备!A:A,0))</f>
        <v>weapon</v>
      </c>
      <c r="E4414" s="14">
        <v>92</v>
      </c>
      <c r="F4414" s="17">
        <f>INT((VLOOKUP($C4414,装备数值,2,0)+VLOOKUP($C4414,装备数值,5,0)*($E4414-1))*VLOOKUP($D4414,系数!$K$2:$O$7,2,0))</f>
        <v>0</v>
      </c>
      <c r="G4414" s="17">
        <f>INT((VLOOKUP($C4414,装备数值,3,0)+VLOOKUP($C4414,装备数值,6,0)*($E4414-1))*VLOOKUP($D4414,系数!$K$2:$O$7,3,0))</f>
        <v>1041</v>
      </c>
      <c r="H4414" s="17">
        <f t="shared" si="137"/>
        <v>1041</v>
      </c>
      <c r="I4414" s="17">
        <f>INT((VLOOKUP($C4414,装备数值,4,0)+VLOOKUP($C4414,装备数值,7,0)*($E4414-1))*VLOOKUP($D4414,系数!$K$2:$O$7,4,0))</f>
        <v>0</v>
      </c>
      <c r="J4414" s="17">
        <f>INT((VLOOKUP($C4414,装备数值,4,0)+VLOOKUP($C4414,装备数值,7,0)*($E4414-1))*VLOOKUP($D4414,系数!$K$2:$O$7,5,0))</f>
        <v>0</v>
      </c>
      <c r="K4414" s="17">
        <f>INT(VLOOKUP(E4414,强化金币,2,1)*VLOOKUP(INDEX(装备!F:F,MATCH(属性!A4414,装备!A:A,0)),系数!$K$12:$M$15,3,0))</f>
        <v>450000</v>
      </c>
      <c r="L4414" s="17"/>
      <c r="M4414" s="17"/>
      <c r="N4414" s="17"/>
      <c r="O4414" s="17">
        <f>IF(E4414=1,"",VLOOKUP(E4414,系数!$S$2:$AB$12,MATCH(属性!C4414,评级,0),1))</f>
        <v>200</v>
      </c>
    </row>
    <row r="4415" spans="1:15" ht="17.25" thickBot="1" x14ac:dyDescent="0.4">
      <c r="A4415" s="17">
        <f t="shared" si="138"/>
        <v>7100037</v>
      </c>
      <c r="B4415" s="17" t="s">
        <v>52</v>
      </c>
      <c r="C4415" s="15">
        <f>INDEX(装备!G:G,MATCH(属性!A4415,装备!A:A,0))</f>
        <v>17</v>
      </c>
      <c r="D4415" s="15" t="str">
        <f>INDEX(装备!E:E,MATCH(属性!A4415,装备!A:A,0))</f>
        <v>weapon</v>
      </c>
      <c r="E4415" s="14">
        <v>93</v>
      </c>
      <c r="F4415" s="17">
        <f>INT((VLOOKUP($C4415,装备数值,2,0)+VLOOKUP($C4415,装备数值,5,0)*($E4415-1))*VLOOKUP($D4415,系数!$K$2:$O$7,2,0))</f>
        <v>0</v>
      </c>
      <c r="G4415" s="17">
        <f>INT((VLOOKUP($C4415,装备数值,3,0)+VLOOKUP($C4415,装备数值,6,0)*($E4415-1))*VLOOKUP($D4415,系数!$K$2:$O$7,3,0))</f>
        <v>1050</v>
      </c>
      <c r="H4415" s="17">
        <f t="shared" si="137"/>
        <v>1050</v>
      </c>
      <c r="I4415" s="17">
        <f>INT((VLOOKUP($C4415,装备数值,4,0)+VLOOKUP($C4415,装备数值,7,0)*($E4415-1))*VLOOKUP($D4415,系数!$K$2:$O$7,4,0))</f>
        <v>0</v>
      </c>
      <c r="J4415" s="17">
        <f>INT((VLOOKUP($C4415,装备数值,4,0)+VLOOKUP($C4415,装备数值,7,0)*($E4415-1))*VLOOKUP($D4415,系数!$K$2:$O$7,5,0))</f>
        <v>0</v>
      </c>
      <c r="K4415" s="17">
        <f>INT(VLOOKUP(E4415,强化金币,2,1)*VLOOKUP(INDEX(装备!F:F,MATCH(属性!A4415,装备!A:A,0)),系数!$K$12:$M$15,3,0))</f>
        <v>450000</v>
      </c>
      <c r="L4415" s="17"/>
      <c r="M4415" s="17"/>
      <c r="N4415" s="17"/>
      <c r="O4415" s="17">
        <f>IF(E4415=1,"",VLOOKUP(E4415,系数!$S$2:$AB$12,MATCH(属性!C4415,评级,0),1))</f>
        <v>200</v>
      </c>
    </row>
    <row r="4416" spans="1:15" ht="17.25" thickBot="1" x14ac:dyDescent="0.4">
      <c r="A4416" s="17">
        <f t="shared" si="138"/>
        <v>7100037</v>
      </c>
      <c r="B4416" s="17" t="s">
        <v>52</v>
      </c>
      <c r="C4416" s="15">
        <f>INDEX(装备!G:G,MATCH(属性!A4416,装备!A:A,0))</f>
        <v>17</v>
      </c>
      <c r="D4416" s="15" t="str">
        <f>INDEX(装备!E:E,MATCH(属性!A4416,装备!A:A,0))</f>
        <v>weapon</v>
      </c>
      <c r="E4416" s="14">
        <v>94</v>
      </c>
      <c r="F4416" s="17">
        <f>INT((VLOOKUP($C4416,装备数值,2,0)+VLOOKUP($C4416,装备数值,5,0)*($E4416-1))*VLOOKUP($D4416,系数!$K$2:$O$7,2,0))</f>
        <v>0</v>
      </c>
      <c r="G4416" s="17">
        <f>INT((VLOOKUP($C4416,装备数值,3,0)+VLOOKUP($C4416,装备数值,6,0)*($E4416-1))*VLOOKUP($D4416,系数!$K$2:$O$7,3,0))</f>
        <v>1059</v>
      </c>
      <c r="H4416" s="17">
        <f t="shared" si="137"/>
        <v>1059</v>
      </c>
      <c r="I4416" s="17">
        <f>INT((VLOOKUP($C4416,装备数值,4,0)+VLOOKUP($C4416,装备数值,7,0)*($E4416-1))*VLOOKUP($D4416,系数!$K$2:$O$7,4,0))</f>
        <v>0</v>
      </c>
      <c r="J4416" s="17">
        <f>INT((VLOOKUP($C4416,装备数值,4,0)+VLOOKUP($C4416,装备数值,7,0)*($E4416-1))*VLOOKUP($D4416,系数!$K$2:$O$7,5,0))</f>
        <v>0</v>
      </c>
      <c r="K4416" s="17">
        <f>INT(VLOOKUP(E4416,强化金币,2,1)*VLOOKUP(INDEX(装备!F:F,MATCH(属性!A4416,装备!A:A,0)),系数!$K$12:$M$15,3,0))</f>
        <v>450000</v>
      </c>
      <c r="L4416" s="17"/>
      <c r="M4416" s="17"/>
      <c r="N4416" s="17"/>
      <c r="O4416" s="17">
        <f>IF(E4416=1,"",VLOOKUP(E4416,系数!$S$2:$AB$12,MATCH(属性!C4416,评级,0),1))</f>
        <v>200</v>
      </c>
    </row>
    <row r="4417" spans="1:15" ht="17.25" thickBot="1" x14ac:dyDescent="0.4">
      <c r="A4417" s="17">
        <f t="shared" si="138"/>
        <v>7100037</v>
      </c>
      <c r="B4417" s="17" t="s">
        <v>52</v>
      </c>
      <c r="C4417" s="15">
        <f>INDEX(装备!G:G,MATCH(属性!A4417,装备!A:A,0))</f>
        <v>17</v>
      </c>
      <c r="D4417" s="15" t="str">
        <f>INDEX(装备!E:E,MATCH(属性!A4417,装备!A:A,0))</f>
        <v>weapon</v>
      </c>
      <c r="E4417" s="14">
        <v>95</v>
      </c>
      <c r="F4417" s="17">
        <f>INT((VLOOKUP($C4417,装备数值,2,0)+VLOOKUP($C4417,装备数值,5,0)*($E4417-1))*VLOOKUP($D4417,系数!$K$2:$O$7,2,0))</f>
        <v>0</v>
      </c>
      <c r="G4417" s="17">
        <f>INT((VLOOKUP($C4417,装备数值,3,0)+VLOOKUP($C4417,装备数值,6,0)*($E4417-1))*VLOOKUP($D4417,系数!$K$2:$O$7,3,0))</f>
        <v>1068</v>
      </c>
      <c r="H4417" s="17">
        <f t="shared" si="137"/>
        <v>1068</v>
      </c>
      <c r="I4417" s="17">
        <f>INT((VLOOKUP($C4417,装备数值,4,0)+VLOOKUP($C4417,装备数值,7,0)*($E4417-1))*VLOOKUP($D4417,系数!$K$2:$O$7,4,0))</f>
        <v>0</v>
      </c>
      <c r="J4417" s="17">
        <f>INT((VLOOKUP($C4417,装备数值,4,0)+VLOOKUP($C4417,装备数值,7,0)*($E4417-1))*VLOOKUP($D4417,系数!$K$2:$O$7,5,0))</f>
        <v>0</v>
      </c>
      <c r="K4417" s="17">
        <f>INT(VLOOKUP(E4417,强化金币,2,1)*VLOOKUP(INDEX(装备!F:F,MATCH(属性!A4417,装备!A:A,0)),系数!$K$12:$M$15,3,0))</f>
        <v>450000</v>
      </c>
      <c r="L4417" s="17"/>
      <c r="M4417" s="17"/>
      <c r="N4417" s="17"/>
      <c r="O4417" s="17">
        <f>IF(E4417=1,"",VLOOKUP(E4417,系数!$S$2:$AB$12,MATCH(属性!C4417,评级,0),1))</f>
        <v>200</v>
      </c>
    </row>
    <row r="4418" spans="1:15" ht="17.25" thickBot="1" x14ac:dyDescent="0.4">
      <c r="A4418" s="17">
        <f t="shared" si="138"/>
        <v>7100037</v>
      </c>
      <c r="B4418" s="17" t="s">
        <v>52</v>
      </c>
      <c r="C4418" s="15">
        <f>INDEX(装备!G:G,MATCH(属性!A4418,装备!A:A,0))</f>
        <v>17</v>
      </c>
      <c r="D4418" s="15" t="str">
        <f>INDEX(装备!E:E,MATCH(属性!A4418,装备!A:A,0))</f>
        <v>weapon</v>
      </c>
      <c r="E4418" s="14">
        <v>96</v>
      </c>
      <c r="F4418" s="17">
        <f>INT((VLOOKUP($C4418,装备数值,2,0)+VLOOKUP($C4418,装备数值,5,0)*($E4418-1))*VLOOKUP($D4418,系数!$K$2:$O$7,2,0))</f>
        <v>0</v>
      </c>
      <c r="G4418" s="17">
        <f>INT((VLOOKUP($C4418,装备数值,3,0)+VLOOKUP($C4418,装备数值,6,0)*($E4418-1))*VLOOKUP($D4418,系数!$K$2:$O$7,3,0))</f>
        <v>1077</v>
      </c>
      <c r="H4418" s="17">
        <f t="shared" si="137"/>
        <v>1077</v>
      </c>
      <c r="I4418" s="17">
        <f>INT((VLOOKUP($C4418,装备数值,4,0)+VLOOKUP($C4418,装备数值,7,0)*($E4418-1))*VLOOKUP($D4418,系数!$K$2:$O$7,4,0))</f>
        <v>0</v>
      </c>
      <c r="J4418" s="17">
        <f>INT((VLOOKUP($C4418,装备数值,4,0)+VLOOKUP($C4418,装备数值,7,0)*($E4418-1))*VLOOKUP($D4418,系数!$K$2:$O$7,5,0))</f>
        <v>0</v>
      </c>
      <c r="K4418" s="17">
        <f>INT(VLOOKUP(E4418,强化金币,2,1)*VLOOKUP(INDEX(装备!F:F,MATCH(属性!A4418,装备!A:A,0)),系数!$K$12:$M$15,3,0))</f>
        <v>450000</v>
      </c>
      <c r="L4418" s="17"/>
      <c r="M4418" s="17"/>
      <c r="N4418" s="17"/>
      <c r="O4418" s="17">
        <f>IF(E4418=1,"",VLOOKUP(E4418,系数!$S$2:$AB$12,MATCH(属性!C4418,评级,0),1))</f>
        <v>200</v>
      </c>
    </row>
    <row r="4419" spans="1:15" ht="17.25" thickBot="1" x14ac:dyDescent="0.4">
      <c r="A4419" s="17">
        <f t="shared" si="138"/>
        <v>7100037</v>
      </c>
      <c r="B4419" s="17" t="s">
        <v>52</v>
      </c>
      <c r="C4419" s="15">
        <f>INDEX(装备!G:G,MATCH(属性!A4419,装备!A:A,0))</f>
        <v>17</v>
      </c>
      <c r="D4419" s="15" t="str">
        <f>INDEX(装备!E:E,MATCH(属性!A4419,装备!A:A,0))</f>
        <v>weapon</v>
      </c>
      <c r="E4419" s="14">
        <v>97</v>
      </c>
      <c r="F4419" s="17">
        <f>INT((VLOOKUP($C4419,装备数值,2,0)+VLOOKUP($C4419,装备数值,5,0)*($E4419-1))*VLOOKUP($D4419,系数!$K$2:$O$7,2,0))</f>
        <v>0</v>
      </c>
      <c r="G4419" s="17">
        <f>INT((VLOOKUP($C4419,装备数值,3,0)+VLOOKUP($C4419,装备数值,6,0)*($E4419-1))*VLOOKUP($D4419,系数!$K$2:$O$7,3,0))</f>
        <v>1086</v>
      </c>
      <c r="H4419" s="17">
        <f t="shared" si="137"/>
        <v>1086</v>
      </c>
      <c r="I4419" s="17">
        <f>INT((VLOOKUP($C4419,装备数值,4,0)+VLOOKUP($C4419,装备数值,7,0)*($E4419-1))*VLOOKUP($D4419,系数!$K$2:$O$7,4,0))</f>
        <v>0</v>
      </c>
      <c r="J4419" s="17">
        <f>INT((VLOOKUP($C4419,装备数值,4,0)+VLOOKUP($C4419,装备数值,7,0)*($E4419-1))*VLOOKUP($D4419,系数!$K$2:$O$7,5,0))</f>
        <v>0</v>
      </c>
      <c r="K4419" s="17">
        <f>INT(VLOOKUP(E4419,强化金币,2,1)*VLOOKUP(INDEX(装备!F:F,MATCH(属性!A4419,装备!A:A,0)),系数!$K$12:$M$15,3,0))</f>
        <v>450000</v>
      </c>
      <c r="L4419" s="17"/>
      <c r="M4419" s="17"/>
      <c r="N4419" s="17"/>
      <c r="O4419" s="17">
        <f>IF(E4419=1,"",VLOOKUP(E4419,系数!$S$2:$AB$12,MATCH(属性!C4419,评级,0),1))</f>
        <v>200</v>
      </c>
    </row>
    <row r="4420" spans="1:15" ht="17.25" thickBot="1" x14ac:dyDescent="0.4">
      <c r="A4420" s="17">
        <f t="shared" si="138"/>
        <v>7100037</v>
      </c>
      <c r="B4420" s="17" t="s">
        <v>52</v>
      </c>
      <c r="C4420" s="15">
        <f>INDEX(装备!G:G,MATCH(属性!A4420,装备!A:A,0))</f>
        <v>17</v>
      </c>
      <c r="D4420" s="15" t="str">
        <f>INDEX(装备!E:E,MATCH(属性!A4420,装备!A:A,0))</f>
        <v>weapon</v>
      </c>
      <c r="E4420" s="14">
        <v>98</v>
      </c>
      <c r="F4420" s="17">
        <f>INT((VLOOKUP($C4420,装备数值,2,0)+VLOOKUP($C4420,装备数值,5,0)*($E4420-1))*VLOOKUP($D4420,系数!$K$2:$O$7,2,0))</f>
        <v>0</v>
      </c>
      <c r="G4420" s="17">
        <f>INT((VLOOKUP($C4420,装备数值,3,0)+VLOOKUP($C4420,装备数值,6,0)*($E4420-1))*VLOOKUP($D4420,系数!$K$2:$O$7,3,0))</f>
        <v>1095</v>
      </c>
      <c r="H4420" s="17">
        <f t="shared" ref="H4420:H4483" si="139">G4420</f>
        <v>1095</v>
      </c>
      <c r="I4420" s="17">
        <f>INT((VLOOKUP($C4420,装备数值,4,0)+VLOOKUP($C4420,装备数值,7,0)*($E4420-1))*VLOOKUP($D4420,系数!$K$2:$O$7,4,0))</f>
        <v>0</v>
      </c>
      <c r="J4420" s="17">
        <f>INT((VLOOKUP($C4420,装备数值,4,0)+VLOOKUP($C4420,装备数值,7,0)*($E4420-1))*VLOOKUP($D4420,系数!$K$2:$O$7,5,0))</f>
        <v>0</v>
      </c>
      <c r="K4420" s="17">
        <f>INT(VLOOKUP(E4420,强化金币,2,1)*VLOOKUP(INDEX(装备!F:F,MATCH(属性!A4420,装备!A:A,0)),系数!$K$12:$M$15,3,0))</f>
        <v>450000</v>
      </c>
      <c r="L4420" s="17"/>
      <c r="M4420" s="17"/>
      <c r="N4420" s="17"/>
      <c r="O4420" s="17">
        <f>IF(E4420=1,"",VLOOKUP(E4420,系数!$S$2:$AB$12,MATCH(属性!C4420,评级,0),1))</f>
        <v>200</v>
      </c>
    </row>
    <row r="4421" spans="1:15" ht="17.25" thickBot="1" x14ac:dyDescent="0.4">
      <c r="A4421" s="17">
        <f t="shared" si="138"/>
        <v>7100037</v>
      </c>
      <c r="B4421" s="17" t="s">
        <v>52</v>
      </c>
      <c r="C4421" s="15">
        <f>INDEX(装备!G:G,MATCH(属性!A4421,装备!A:A,0))</f>
        <v>17</v>
      </c>
      <c r="D4421" s="15" t="str">
        <f>INDEX(装备!E:E,MATCH(属性!A4421,装备!A:A,0))</f>
        <v>weapon</v>
      </c>
      <c r="E4421" s="14">
        <v>99</v>
      </c>
      <c r="F4421" s="17">
        <f>INT((VLOOKUP($C4421,装备数值,2,0)+VLOOKUP($C4421,装备数值,5,0)*($E4421-1))*VLOOKUP($D4421,系数!$K$2:$O$7,2,0))</f>
        <v>0</v>
      </c>
      <c r="G4421" s="17">
        <f>INT((VLOOKUP($C4421,装备数值,3,0)+VLOOKUP($C4421,装备数值,6,0)*($E4421-1))*VLOOKUP($D4421,系数!$K$2:$O$7,3,0))</f>
        <v>1104</v>
      </c>
      <c r="H4421" s="17">
        <f t="shared" si="139"/>
        <v>1104</v>
      </c>
      <c r="I4421" s="17">
        <f>INT((VLOOKUP($C4421,装备数值,4,0)+VLOOKUP($C4421,装备数值,7,0)*($E4421-1))*VLOOKUP($D4421,系数!$K$2:$O$7,4,0))</f>
        <v>0</v>
      </c>
      <c r="J4421" s="17">
        <f>INT((VLOOKUP($C4421,装备数值,4,0)+VLOOKUP($C4421,装备数值,7,0)*($E4421-1))*VLOOKUP($D4421,系数!$K$2:$O$7,5,0))</f>
        <v>0</v>
      </c>
      <c r="K4421" s="17">
        <f>INT(VLOOKUP(E4421,强化金币,2,1)*VLOOKUP(INDEX(装备!F:F,MATCH(属性!A4421,装备!A:A,0)),系数!$K$12:$M$15,3,0))</f>
        <v>450000</v>
      </c>
      <c r="L4421" s="17"/>
      <c r="M4421" s="17"/>
      <c r="N4421" s="17"/>
      <c r="O4421" s="17">
        <f>IF(E4421=1,"",VLOOKUP(E4421,系数!$S$2:$AB$12,MATCH(属性!C4421,评级,0),1))</f>
        <v>200</v>
      </c>
    </row>
    <row r="4422" spans="1:15" ht="17.25" thickBot="1" x14ac:dyDescent="0.4">
      <c r="A4422" s="17">
        <f t="shared" si="138"/>
        <v>7100037</v>
      </c>
      <c r="B4422" s="17" t="s">
        <v>52</v>
      </c>
      <c r="C4422" s="15">
        <f>INDEX(装备!G:G,MATCH(属性!A4422,装备!A:A,0))</f>
        <v>17</v>
      </c>
      <c r="D4422" s="15" t="str">
        <f>INDEX(装备!E:E,MATCH(属性!A4422,装备!A:A,0))</f>
        <v>weapon</v>
      </c>
      <c r="E4422" s="14">
        <v>100</v>
      </c>
      <c r="F4422" s="17">
        <f>INT((VLOOKUP($C4422,装备数值,2,0)+VLOOKUP($C4422,装备数值,5,0)*($E4422-1))*VLOOKUP($D4422,系数!$K$2:$O$7,2,0))</f>
        <v>0</v>
      </c>
      <c r="G4422" s="17">
        <f>INT((VLOOKUP($C4422,装备数值,3,0)+VLOOKUP($C4422,装备数值,6,0)*($E4422-1))*VLOOKUP($D4422,系数!$K$2:$O$7,3,0))</f>
        <v>1113</v>
      </c>
      <c r="H4422" s="17">
        <f t="shared" si="139"/>
        <v>1113</v>
      </c>
      <c r="I4422" s="17">
        <f>INT((VLOOKUP($C4422,装备数值,4,0)+VLOOKUP($C4422,装备数值,7,0)*($E4422-1))*VLOOKUP($D4422,系数!$K$2:$O$7,4,0))</f>
        <v>0</v>
      </c>
      <c r="J4422" s="17">
        <f>INT((VLOOKUP($C4422,装备数值,4,0)+VLOOKUP($C4422,装备数值,7,0)*($E4422-1))*VLOOKUP($D4422,系数!$K$2:$O$7,5,0))</f>
        <v>0</v>
      </c>
      <c r="K4422" s="17">
        <f>INT(VLOOKUP(E4422,强化金币,2,1)*VLOOKUP(INDEX(装备!F:F,MATCH(属性!A4422,装备!A:A,0)),系数!$K$12:$M$15,3,0))</f>
        <v>450000</v>
      </c>
      <c r="L4422" s="17"/>
      <c r="M4422" s="17"/>
      <c r="N4422" s="17"/>
      <c r="O4422" s="17">
        <f>IF(E4422=1,"",VLOOKUP(E4422,系数!$S$2:$AB$12,MATCH(属性!C4422,评级,0),1))</f>
        <v>220</v>
      </c>
    </row>
    <row r="4423" spans="1:15" ht="17.25" thickBot="1" x14ac:dyDescent="0.4">
      <c r="A4423" s="17">
        <f t="shared" si="138"/>
        <v>7100037</v>
      </c>
      <c r="B4423" s="17" t="s">
        <v>52</v>
      </c>
      <c r="C4423" s="15">
        <f>INDEX(装备!G:G,MATCH(属性!A4423,装备!A:A,0))</f>
        <v>17</v>
      </c>
      <c r="D4423" s="15" t="str">
        <f>INDEX(装备!E:E,MATCH(属性!A4423,装备!A:A,0))</f>
        <v>weapon</v>
      </c>
      <c r="E4423" s="14">
        <v>101</v>
      </c>
      <c r="F4423" s="17">
        <f>INT((VLOOKUP($C4423,装备数值,2,0)+VLOOKUP($C4423,装备数值,5,0)*($E4423-1))*VLOOKUP($D4423,系数!$K$2:$O$7,2,0))</f>
        <v>0</v>
      </c>
      <c r="G4423" s="17">
        <f>INT((VLOOKUP($C4423,装备数值,3,0)+VLOOKUP($C4423,装备数值,6,0)*($E4423-1))*VLOOKUP($D4423,系数!$K$2:$O$7,3,0))</f>
        <v>1122</v>
      </c>
      <c r="H4423" s="17">
        <f t="shared" si="139"/>
        <v>1122</v>
      </c>
      <c r="I4423" s="17">
        <f>INT((VLOOKUP($C4423,装备数值,4,0)+VLOOKUP($C4423,装备数值,7,0)*($E4423-1))*VLOOKUP($D4423,系数!$K$2:$O$7,4,0))</f>
        <v>0</v>
      </c>
      <c r="J4423" s="17">
        <f>INT((VLOOKUP($C4423,装备数值,4,0)+VLOOKUP($C4423,装备数值,7,0)*($E4423-1))*VLOOKUP($D4423,系数!$K$2:$O$7,5,0))</f>
        <v>0</v>
      </c>
      <c r="K4423" s="17">
        <f>INT(VLOOKUP(E4423,强化金币,2,1)*VLOOKUP(INDEX(装备!F:F,MATCH(属性!A4423,装备!A:A,0)),系数!$K$12:$M$15,3,0))</f>
        <v>450000</v>
      </c>
      <c r="L4423" s="17"/>
      <c r="M4423" s="17"/>
      <c r="N4423" s="17"/>
      <c r="O4423" s="17">
        <f>IF(E4423=1,"",VLOOKUP(E4423,系数!$S$2:$AB$12,MATCH(属性!C4423,评级,0),1))</f>
        <v>220</v>
      </c>
    </row>
    <row r="4424" spans="1:15" ht="17.25" thickBot="1" x14ac:dyDescent="0.4">
      <c r="A4424" s="17">
        <f t="shared" si="138"/>
        <v>7100037</v>
      </c>
      <c r="B4424" s="17" t="s">
        <v>52</v>
      </c>
      <c r="C4424" s="15">
        <f>INDEX(装备!G:G,MATCH(属性!A4424,装备!A:A,0))</f>
        <v>17</v>
      </c>
      <c r="D4424" s="15" t="str">
        <f>INDEX(装备!E:E,MATCH(属性!A4424,装备!A:A,0))</f>
        <v>weapon</v>
      </c>
      <c r="E4424" s="14">
        <v>102</v>
      </c>
      <c r="F4424" s="17">
        <f>INT((VLOOKUP($C4424,装备数值,2,0)+VLOOKUP($C4424,装备数值,5,0)*($E4424-1))*VLOOKUP($D4424,系数!$K$2:$O$7,2,0))</f>
        <v>0</v>
      </c>
      <c r="G4424" s="17">
        <f>INT((VLOOKUP($C4424,装备数值,3,0)+VLOOKUP($C4424,装备数值,6,0)*($E4424-1))*VLOOKUP($D4424,系数!$K$2:$O$7,3,0))</f>
        <v>1131</v>
      </c>
      <c r="H4424" s="17">
        <f t="shared" si="139"/>
        <v>1131</v>
      </c>
      <c r="I4424" s="17">
        <f>INT((VLOOKUP($C4424,装备数值,4,0)+VLOOKUP($C4424,装备数值,7,0)*($E4424-1))*VLOOKUP($D4424,系数!$K$2:$O$7,4,0))</f>
        <v>0</v>
      </c>
      <c r="J4424" s="17">
        <f>INT((VLOOKUP($C4424,装备数值,4,0)+VLOOKUP($C4424,装备数值,7,0)*($E4424-1))*VLOOKUP($D4424,系数!$K$2:$O$7,5,0))</f>
        <v>0</v>
      </c>
      <c r="K4424" s="17">
        <f>INT(VLOOKUP(E4424,强化金币,2,1)*VLOOKUP(INDEX(装备!F:F,MATCH(属性!A4424,装备!A:A,0)),系数!$K$12:$M$15,3,0))</f>
        <v>450000</v>
      </c>
      <c r="L4424" s="17"/>
      <c r="M4424" s="17"/>
      <c r="N4424" s="17"/>
      <c r="O4424" s="17">
        <f>IF(E4424=1,"",VLOOKUP(E4424,系数!$S$2:$AB$12,MATCH(属性!C4424,评级,0),1))</f>
        <v>220</v>
      </c>
    </row>
    <row r="4425" spans="1:15" ht="17.25" thickBot="1" x14ac:dyDescent="0.4">
      <c r="A4425" s="17">
        <f t="shared" si="138"/>
        <v>7100037</v>
      </c>
      <c r="B4425" s="17" t="s">
        <v>52</v>
      </c>
      <c r="C4425" s="15">
        <f>INDEX(装备!G:G,MATCH(属性!A4425,装备!A:A,0))</f>
        <v>17</v>
      </c>
      <c r="D4425" s="15" t="str">
        <f>INDEX(装备!E:E,MATCH(属性!A4425,装备!A:A,0))</f>
        <v>weapon</v>
      </c>
      <c r="E4425" s="14">
        <v>103</v>
      </c>
      <c r="F4425" s="17">
        <f>INT((VLOOKUP($C4425,装备数值,2,0)+VLOOKUP($C4425,装备数值,5,0)*($E4425-1))*VLOOKUP($D4425,系数!$K$2:$O$7,2,0))</f>
        <v>0</v>
      </c>
      <c r="G4425" s="17">
        <f>INT((VLOOKUP($C4425,装备数值,3,0)+VLOOKUP($C4425,装备数值,6,0)*($E4425-1))*VLOOKUP($D4425,系数!$K$2:$O$7,3,0))</f>
        <v>1140</v>
      </c>
      <c r="H4425" s="17">
        <f t="shared" si="139"/>
        <v>1140</v>
      </c>
      <c r="I4425" s="17">
        <f>INT((VLOOKUP($C4425,装备数值,4,0)+VLOOKUP($C4425,装备数值,7,0)*($E4425-1))*VLOOKUP($D4425,系数!$K$2:$O$7,4,0))</f>
        <v>0</v>
      </c>
      <c r="J4425" s="17">
        <f>INT((VLOOKUP($C4425,装备数值,4,0)+VLOOKUP($C4425,装备数值,7,0)*($E4425-1))*VLOOKUP($D4425,系数!$K$2:$O$7,5,0))</f>
        <v>0</v>
      </c>
      <c r="K4425" s="17">
        <f>INT(VLOOKUP(E4425,强化金币,2,1)*VLOOKUP(INDEX(装备!F:F,MATCH(属性!A4425,装备!A:A,0)),系数!$K$12:$M$15,3,0))</f>
        <v>450000</v>
      </c>
      <c r="L4425" s="17"/>
      <c r="M4425" s="17"/>
      <c r="N4425" s="17"/>
      <c r="O4425" s="17">
        <f>IF(E4425=1,"",VLOOKUP(E4425,系数!$S$2:$AB$12,MATCH(属性!C4425,评级,0),1))</f>
        <v>220</v>
      </c>
    </row>
    <row r="4426" spans="1:15" ht="17.25" thickBot="1" x14ac:dyDescent="0.4">
      <c r="A4426" s="17">
        <f t="shared" si="138"/>
        <v>7100037</v>
      </c>
      <c r="B4426" s="17" t="s">
        <v>52</v>
      </c>
      <c r="C4426" s="15">
        <f>INDEX(装备!G:G,MATCH(属性!A4426,装备!A:A,0))</f>
        <v>17</v>
      </c>
      <c r="D4426" s="15" t="str">
        <f>INDEX(装备!E:E,MATCH(属性!A4426,装备!A:A,0))</f>
        <v>weapon</v>
      </c>
      <c r="E4426" s="14">
        <v>104</v>
      </c>
      <c r="F4426" s="17">
        <f>INT((VLOOKUP($C4426,装备数值,2,0)+VLOOKUP($C4426,装备数值,5,0)*($E4426-1))*VLOOKUP($D4426,系数!$K$2:$O$7,2,0))</f>
        <v>0</v>
      </c>
      <c r="G4426" s="17">
        <f>INT((VLOOKUP($C4426,装备数值,3,0)+VLOOKUP($C4426,装备数值,6,0)*($E4426-1))*VLOOKUP($D4426,系数!$K$2:$O$7,3,0))</f>
        <v>1149</v>
      </c>
      <c r="H4426" s="17">
        <f t="shared" si="139"/>
        <v>1149</v>
      </c>
      <c r="I4426" s="17">
        <f>INT((VLOOKUP($C4426,装备数值,4,0)+VLOOKUP($C4426,装备数值,7,0)*($E4426-1))*VLOOKUP($D4426,系数!$K$2:$O$7,4,0))</f>
        <v>0</v>
      </c>
      <c r="J4426" s="17">
        <f>INT((VLOOKUP($C4426,装备数值,4,0)+VLOOKUP($C4426,装备数值,7,0)*($E4426-1))*VLOOKUP($D4426,系数!$K$2:$O$7,5,0))</f>
        <v>0</v>
      </c>
      <c r="K4426" s="17">
        <f>INT(VLOOKUP(E4426,强化金币,2,1)*VLOOKUP(INDEX(装备!F:F,MATCH(属性!A4426,装备!A:A,0)),系数!$K$12:$M$15,3,0))</f>
        <v>450000</v>
      </c>
      <c r="L4426" s="17"/>
      <c r="M4426" s="17"/>
      <c r="N4426" s="17"/>
      <c r="O4426" s="17">
        <f>IF(E4426=1,"",VLOOKUP(E4426,系数!$S$2:$AB$12,MATCH(属性!C4426,评级,0),1))</f>
        <v>220</v>
      </c>
    </row>
    <row r="4427" spans="1:15" ht="17.25" thickBot="1" x14ac:dyDescent="0.4">
      <c r="A4427" s="17">
        <f t="shared" si="138"/>
        <v>7100037</v>
      </c>
      <c r="B4427" s="17" t="s">
        <v>52</v>
      </c>
      <c r="C4427" s="15">
        <f>INDEX(装备!G:G,MATCH(属性!A4427,装备!A:A,0))</f>
        <v>17</v>
      </c>
      <c r="D4427" s="15" t="str">
        <f>INDEX(装备!E:E,MATCH(属性!A4427,装备!A:A,0))</f>
        <v>weapon</v>
      </c>
      <c r="E4427" s="14">
        <v>105</v>
      </c>
      <c r="F4427" s="17">
        <f>INT((VLOOKUP($C4427,装备数值,2,0)+VLOOKUP($C4427,装备数值,5,0)*($E4427-1))*VLOOKUP($D4427,系数!$K$2:$O$7,2,0))</f>
        <v>0</v>
      </c>
      <c r="G4427" s="17">
        <f>INT((VLOOKUP($C4427,装备数值,3,0)+VLOOKUP($C4427,装备数值,6,0)*($E4427-1))*VLOOKUP($D4427,系数!$K$2:$O$7,3,0))</f>
        <v>1158</v>
      </c>
      <c r="H4427" s="17">
        <f t="shared" si="139"/>
        <v>1158</v>
      </c>
      <c r="I4427" s="17">
        <f>INT((VLOOKUP($C4427,装备数值,4,0)+VLOOKUP($C4427,装备数值,7,0)*($E4427-1))*VLOOKUP($D4427,系数!$K$2:$O$7,4,0))</f>
        <v>0</v>
      </c>
      <c r="J4427" s="17">
        <f>INT((VLOOKUP($C4427,装备数值,4,0)+VLOOKUP($C4427,装备数值,7,0)*($E4427-1))*VLOOKUP($D4427,系数!$K$2:$O$7,5,0))</f>
        <v>0</v>
      </c>
      <c r="K4427" s="17">
        <f>INT(VLOOKUP(E4427,强化金币,2,1)*VLOOKUP(INDEX(装备!F:F,MATCH(属性!A4427,装备!A:A,0)),系数!$K$12:$M$15,3,0))</f>
        <v>450000</v>
      </c>
      <c r="L4427" s="17"/>
      <c r="M4427" s="17"/>
      <c r="N4427" s="17"/>
      <c r="O4427" s="17">
        <f>IF(E4427=1,"",VLOOKUP(E4427,系数!$S$2:$AB$12,MATCH(属性!C4427,评级,0),1))</f>
        <v>220</v>
      </c>
    </row>
    <row r="4428" spans="1:15" ht="17.25" thickBot="1" x14ac:dyDescent="0.4">
      <c r="A4428" s="17">
        <f t="shared" si="138"/>
        <v>7100037</v>
      </c>
      <c r="B4428" s="17" t="s">
        <v>52</v>
      </c>
      <c r="C4428" s="15">
        <f>INDEX(装备!G:G,MATCH(属性!A4428,装备!A:A,0))</f>
        <v>17</v>
      </c>
      <c r="D4428" s="15" t="str">
        <f>INDEX(装备!E:E,MATCH(属性!A4428,装备!A:A,0))</f>
        <v>weapon</v>
      </c>
      <c r="E4428" s="14">
        <v>106</v>
      </c>
      <c r="F4428" s="17">
        <f>INT((VLOOKUP($C4428,装备数值,2,0)+VLOOKUP($C4428,装备数值,5,0)*($E4428-1))*VLOOKUP($D4428,系数!$K$2:$O$7,2,0))</f>
        <v>0</v>
      </c>
      <c r="G4428" s="17">
        <f>INT((VLOOKUP($C4428,装备数值,3,0)+VLOOKUP($C4428,装备数值,6,0)*($E4428-1))*VLOOKUP($D4428,系数!$K$2:$O$7,3,0))</f>
        <v>1167</v>
      </c>
      <c r="H4428" s="17">
        <f t="shared" si="139"/>
        <v>1167</v>
      </c>
      <c r="I4428" s="17">
        <f>INT((VLOOKUP($C4428,装备数值,4,0)+VLOOKUP($C4428,装备数值,7,0)*($E4428-1))*VLOOKUP($D4428,系数!$K$2:$O$7,4,0))</f>
        <v>0</v>
      </c>
      <c r="J4428" s="17">
        <f>INT((VLOOKUP($C4428,装备数值,4,0)+VLOOKUP($C4428,装备数值,7,0)*($E4428-1))*VLOOKUP($D4428,系数!$K$2:$O$7,5,0))</f>
        <v>0</v>
      </c>
      <c r="K4428" s="17">
        <f>INT(VLOOKUP(E4428,强化金币,2,1)*VLOOKUP(INDEX(装备!F:F,MATCH(属性!A4428,装备!A:A,0)),系数!$K$12:$M$15,3,0))</f>
        <v>450000</v>
      </c>
      <c r="L4428" s="17"/>
      <c r="M4428" s="17"/>
      <c r="N4428" s="17"/>
      <c r="O4428" s="17">
        <f>IF(E4428=1,"",VLOOKUP(E4428,系数!$S$2:$AB$12,MATCH(属性!C4428,评级,0),1))</f>
        <v>220</v>
      </c>
    </row>
    <row r="4429" spans="1:15" ht="17.25" thickBot="1" x14ac:dyDescent="0.4">
      <c r="A4429" s="17">
        <f t="shared" si="138"/>
        <v>7100037</v>
      </c>
      <c r="B4429" s="17" t="s">
        <v>52</v>
      </c>
      <c r="C4429" s="15">
        <f>INDEX(装备!G:G,MATCH(属性!A4429,装备!A:A,0))</f>
        <v>17</v>
      </c>
      <c r="D4429" s="15" t="str">
        <f>INDEX(装备!E:E,MATCH(属性!A4429,装备!A:A,0))</f>
        <v>weapon</v>
      </c>
      <c r="E4429" s="14">
        <v>107</v>
      </c>
      <c r="F4429" s="17">
        <f>INT((VLOOKUP($C4429,装备数值,2,0)+VLOOKUP($C4429,装备数值,5,0)*($E4429-1))*VLOOKUP($D4429,系数!$K$2:$O$7,2,0))</f>
        <v>0</v>
      </c>
      <c r="G4429" s="17">
        <f>INT((VLOOKUP($C4429,装备数值,3,0)+VLOOKUP($C4429,装备数值,6,0)*($E4429-1))*VLOOKUP($D4429,系数!$K$2:$O$7,3,0))</f>
        <v>1176</v>
      </c>
      <c r="H4429" s="17">
        <f t="shared" si="139"/>
        <v>1176</v>
      </c>
      <c r="I4429" s="17">
        <f>INT((VLOOKUP($C4429,装备数值,4,0)+VLOOKUP($C4429,装备数值,7,0)*($E4429-1))*VLOOKUP($D4429,系数!$K$2:$O$7,4,0))</f>
        <v>0</v>
      </c>
      <c r="J4429" s="17">
        <f>INT((VLOOKUP($C4429,装备数值,4,0)+VLOOKUP($C4429,装备数值,7,0)*($E4429-1))*VLOOKUP($D4429,系数!$K$2:$O$7,5,0))</f>
        <v>0</v>
      </c>
      <c r="K4429" s="17">
        <f>INT(VLOOKUP(E4429,强化金币,2,1)*VLOOKUP(INDEX(装备!F:F,MATCH(属性!A4429,装备!A:A,0)),系数!$K$12:$M$15,3,0))</f>
        <v>450000</v>
      </c>
      <c r="L4429" s="17"/>
      <c r="M4429" s="17"/>
      <c r="N4429" s="17"/>
      <c r="O4429" s="17">
        <f>IF(E4429=1,"",VLOOKUP(E4429,系数!$S$2:$AB$12,MATCH(属性!C4429,评级,0),1))</f>
        <v>220</v>
      </c>
    </row>
    <row r="4430" spans="1:15" ht="17.25" thickBot="1" x14ac:dyDescent="0.4">
      <c r="A4430" s="17">
        <f t="shared" si="138"/>
        <v>7100037</v>
      </c>
      <c r="B4430" s="17" t="s">
        <v>52</v>
      </c>
      <c r="C4430" s="15">
        <f>INDEX(装备!G:G,MATCH(属性!A4430,装备!A:A,0))</f>
        <v>17</v>
      </c>
      <c r="D4430" s="15" t="str">
        <f>INDEX(装备!E:E,MATCH(属性!A4430,装备!A:A,0))</f>
        <v>weapon</v>
      </c>
      <c r="E4430" s="14">
        <v>108</v>
      </c>
      <c r="F4430" s="17">
        <f>INT((VLOOKUP($C4430,装备数值,2,0)+VLOOKUP($C4430,装备数值,5,0)*($E4430-1))*VLOOKUP($D4430,系数!$K$2:$O$7,2,0))</f>
        <v>0</v>
      </c>
      <c r="G4430" s="17">
        <f>INT((VLOOKUP($C4430,装备数值,3,0)+VLOOKUP($C4430,装备数值,6,0)*($E4430-1))*VLOOKUP($D4430,系数!$K$2:$O$7,3,0))</f>
        <v>1185</v>
      </c>
      <c r="H4430" s="17">
        <f t="shared" si="139"/>
        <v>1185</v>
      </c>
      <c r="I4430" s="17">
        <f>INT((VLOOKUP($C4430,装备数值,4,0)+VLOOKUP($C4430,装备数值,7,0)*($E4430-1))*VLOOKUP($D4430,系数!$K$2:$O$7,4,0))</f>
        <v>0</v>
      </c>
      <c r="J4430" s="17">
        <f>INT((VLOOKUP($C4430,装备数值,4,0)+VLOOKUP($C4430,装备数值,7,0)*($E4430-1))*VLOOKUP($D4430,系数!$K$2:$O$7,5,0))</f>
        <v>0</v>
      </c>
      <c r="K4430" s="17">
        <f>INT(VLOOKUP(E4430,强化金币,2,1)*VLOOKUP(INDEX(装备!F:F,MATCH(属性!A4430,装备!A:A,0)),系数!$K$12:$M$15,3,0))</f>
        <v>450000</v>
      </c>
      <c r="L4430" s="17"/>
      <c r="M4430" s="17"/>
      <c r="N4430" s="17"/>
      <c r="O4430" s="17">
        <f>IF(E4430=1,"",VLOOKUP(E4430,系数!$S$2:$AB$12,MATCH(属性!C4430,评级,0),1))</f>
        <v>220</v>
      </c>
    </row>
    <row r="4431" spans="1:15" ht="17.25" thickBot="1" x14ac:dyDescent="0.4">
      <c r="A4431" s="17">
        <f t="shared" si="138"/>
        <v>7100037</v>
      </c>
      <c r="B4431" s="17" t="s">
        <v>52</v>
      </c>
      <c r="C4431" s="15">
        <f>INDEX(装备!G:G,MATCH(属性!A4431,装备!A:A,0))</f>
        <v>17</v>
      </c>
      <c r="D4431" s="15" t="str">
        <f>INDEX(装备!E:E,MATCH(属性!A4431,装备!A:A,0))</f>
        <v>weapon</v>
      </c>
      <c r="E4431" s="14">
        <v>109</v>
      </c>
      <c r="F4431" s="17">
        <f>INT((VLOOKUP($C4431,装备数值,2,0)+VLOOKUP($C4431,装备数值,5,0)*($E4431-1))*VLOOKUP($D4431,系数!$K$2:$O$7,2,0))</f>
        <v>0</v>
      </c>
      <c r="G4431" s="17">
        <f>INT((VLOOKUP($C4431,装备数值,3,0)+VLOOKUP($C4431,装备数值,6,0)*($E4431-1))*VLOOKUP($D4431,系数!$K$2:$O$7,3,0))</f>
        <v>1194</v>
      </c>
      <c r="H4431" s="17">
        <f t="shared" si="139"/>
        <v>1194</v>
      </c>
      <c r="I4431" s="17">
        <f>INT((VLOOKUP($C4431,装备数值,4,0)+VLOOKUP($C4431,装备数值,7,0)*($E4431-1))*VLOOKUP($D4431,系数!$K$2:$O$7,4,0))</f>
        <v>0</v>
      </c>
      <c r="J4431" s="17">
        <f>INT((VLOOKUP($C4431,装备数值,4,0)+VLOOKUP($C4431,装备数值,7,0)*($E4431-1))*VLOOKUP($D4431,系数!$K$2:$O$7,5,0))</f>
        <v>0</v>
      </c>
      <c r="K4431" s="17">
        <f>INT(VLOOKUP(E4431,强化金币,2,1)*VLOOKUP(INDEX(装备!F:F,MATCH(属性!A4431,装备!A:A,0)),系数!$K$12:$M$15,3,0))</f>
        <v>450000</v>
      </c>
      <c r="L4431" s="17"/>
      <c r="M4431" s="17"/>
      <c r="N4431" s="17"/>
      <c r="O4431" s="17">
        <f>IF(E4431=1,"",VLOOKUP(E4431,系数!$S$2:$AB$12,MATCH(属性!C4431,评级,0),1))</f>
        <v>220</v>
      </c>
    </row>
    <row r="4432" spans="1:15" ht="17.25" thickBot="1" x14ac:dyDescent="0.4">
      <c r="A4432" s="17">
        <f t="shared" si="138"/>
        <v>7100037</v>
      </c>
      <c r="B4432" s="17" t="s">
        <v>52</v>
      </c>
      <c r="C4432" s="15">
        <f>INDEX(装备!G:G,MATCH(属性!A4432,装备!A:A,0))</f>
        <v>17</v>
      </c>
      <c r="D4432" s="15" t="str">
        <f>INDEX(装备!E:E,MATCH(属性!A4432,装备!A:A,0))</f>
        <v>weapon</v>
      </c>
      <c r="E4432" s="14">
        <v>110</v>
      </c>
      <c r="F4432" s="17">
        <f>INT((VLOOKUP($C4432,装备数值,2,0)+VLOOKUP($C4432,装备数值,5,0)*($E4432-1))*VLOOKUP($D4432,系数!$K$2:$O$7,2,0))</f>
        <v>0</v>
      </c>
      <c r="G4432" s="17">
        <f>INT((VLOOKUP($C4432,装备数值,3,0)+VLOOKUP($C4432,装备数值,6,0)*($E4432-1))*VLOOKUP($D4432,系数!$K$2:$O$7,3,0))</f>
        <v>1203</v>
      </c>
      <c r="H4432" s="17">
        <f t="shared" si="139"/>
        <v>1203</v>
      </c>
      <c r="I4432" s="17">
        <f>INT((VLOOKUP($C4432,装备数值,4,0)+VLOOKUP($C4432,装备数值,7,0)*($E4432-1))*VLOOKUP($D4432,系数!$K$2:$O$7,4,0))</f>
        <v>0</v>
      </c>
      <c r="J4432" s="17">
        <f>INT((VLOOKUP($C4432,装备数值,4,0)+VLOOKUP($C4432,装备数值,7,0)*($E4432-1))*VLOOKUP($D4432,系数!$K$2:$O$7,5,0))</f>
        <v>0</v>
      </c>
      <c r="K4432" s="17">
        <f>INT(VLOOKUP(E4432,强化金币,2,1)*VLOOKUP(INDEX(装备!F:F,MATCH(属性!A4432,装备!A:A,0)),系数!$K$12:$M$15,3,0))</f>
        <v>450000</v>
      </c>
      <c r="L4432" s="17"/>
      <c r="M4432" s="17"/>
      <c r="N4432" s="17"/>
      <c r="O4432" s="17">
        <f>IF(E4432=1,"",VLOOKUP(E4432,系数!$S$2:$AB$12,MATCH(属性!C4432,评级,0),1))</f>
        <v>220</v>
      </c>
    </row>
    <row r="4433" spans="1:15" ht="17.25" thickBot="1" x14ac:dyDescent="0.4">
      <c r="A4433" s="17">
        <f t="shared" si="138"/>
        <v>7100037</v>
      </c>
      <c r="B4433" s="17" t="s">
        <v>52</v>
      </c>
      <c r="C4433" s="15">
        <f>INDEX(装备!G:G,MATCH(属性!A4433,装备!A:A,0))</f>
        <v>17</v>
      </c>
      <c r="D4433" s="15" t="str">
        <f>INDEX(装备!E:E,MATCH(属性!A4433,装备!A:A,0))</f>
        <v>weapon</v>
      </c>
      <c r="E4433" s="14">
        <v>111</v>
      </c>
      <c r="F4433" s="17">
        <f>INT((VLOOKUP($C4433,装备数值,2,0)+VLOOKUP($C4433,装备数值,5,0)*($E4433-1))*VLOOKUP($D4433,系数!$K$2:$O$7,2,0))</f>
        <v>0</v>
      </c>
      <c r="G4433" s="17">
        <f>INT((VLOOKUP($C4433,装备数值,3,0)+VLOOKUP($C4433,装备数值,6,0)*($E4433-1))*VLOOKUP($D4433,系数!$K$2:$O$7,3,0))</f>
        <v>1212</v>
      </c>
      <c r="H4433" s="17">
        <f t="shared" si="139"/>
        <v>1212</v>
      </c>
      <c r="I4433" s="17">
        <f>INT((VLOOKUP($C4433,装备数值,4,0)+VLOOKUP($C4433,装备数值,7,0)*($E4433-1))*VLOOKUP($D4433,系数!$K$2:$O$7,4,0))</f>
        <v>0</v>
      </c>
      <c r="J4433" s="17">
        <f>INT((VLOOKUP($C4433,装备数值,4,0)+VLOOKUP($C4433,装备数值,7,0)*($E4433-1))*VLOOKUP($D4433,系数!$K$2:$O$7,5,0))</f>
        <v>0</v>
      </c>
      <c r="K4433" s="17">
        <f>INT(VLOOKUP(E4433,强化金币,2,1)*VLOOKUP(INDEX(装备!F:F,MATCH(属性!A4433,装备!A:A,0)),系数!$K$12:$M$15,3,0))</f>
        <v>450000</v>
      </c>
      <c r="L4433" s="17"/>
      <c r="M4433" s="17"/>
      <c r="N4433" s="17"/>
      <c r="O4433" s="17">
        <f>IF(E4433=1,"",VLOOKUP(E4433,系数!$S$2:$AB$12,MATCH(属性!C4433,评级,0),1))</f>
        <v>220</v>
      </c>
    </row>
    <row r="4434" spans="1:15" ht="17.25" thickBot="1" x14ac:dyDescent="0.4">
      <c r="A4434" s="17">
        <f t="shared" si="138"/>
        <v>7100037</v>
      </c>
      <c r="B4434" s="17" t="s">
        <v>52</v>
      </c>
      <c r="C4434" s="15">
        <f>INDEX(装备!G:G,MATCH(属性!A4434,装备!A:A,0))</f>
        <v>17</v>
      </c>
      <c r="D4434" s="15" t="str">
        <f>INDEX(装备!E:E,MATCH(属性!A4434,装备!A:A,0))</f>
        <v>weapon</v>
      </c>
      <c r="E4434" s="14">
        <v>112</v>
      </c>
      <c r="F4434" s="17">
        <f>INT((VLOOKUP($C4434,装备数值,2,0)+VLOOKUP($C4434,装备数值,5,0)*($E4434-1))*VLOOKUP($D4434,系数!$K$2:$O$7,2,0))</f>
        <v>0</v>
      </c>
      <c r="G4434" s="17">
        <f>INT((VLOOKUP($C4434,装备数值,3,0)+VLOOKUP($C4434,装备数值,6,0)*($E4434-1))*VLOOKUP($D4434,系数!$K$2:$O$7,3,0))</f>
        <v>1221</v>
      </c>
      <c r="H4434" s="17">
        <f t="shared" si="139"/>
        <v>1221</v>
      </c>
      <c r="I4434" s="17">
        <f>INT((VLOOKUP($C4434,装备数值,4,0)+VLOOKUP($C4434,装备数值,7,0)*($E4434-1))*VLOOKUP($D4434,系数!$K$2:$O$7,4,0))</f>
        <v>0</v>
      </c>
      <c r="J4434" s="17">
        <f>INT((VLOOKUP($C4434,装备数值,4,0)+VLOOKUP($C4434,装备数值,7,0)*($E4434-1))*VLOOKUP($D4434,系数!$K$2:$O$7,5,0))</f>
        <v>0</v>
      </c>
      <c r="K4434" s="17">
        <f>INT(VLOOKUP(E4434,强化金币,2,1)*VLOOKUP(INDEX(装备!F:F,MATCH(属性!A4434,装备!A:A,0)),系数!$K$12:$M$15,3,0))</f>
        <v>450000</v>
      </c>
      <c r="L4434" s="17"/>
      <c r="M4434" s="17"/>
      <c r="N4434" s="17"/>
      <c r="O4434" s="17">
        <f>IF(E4434=1,"",VLOOKUP(E4434,系数!$S$2:$AB$12,MATCH(属性!C4434,评级,0),1))</f>
        <v>220</v>
      </c>
    </row>
    <row r="4435" spans="1:15" ht="17.25" thickBot="1" x14ac:dyDescent="0.4">
      <c r="A4435" s="17">
        <f t="shared" si="138"/>
        <v>7100037</v>
      </c>
      <c r="B4435" s="17" t="s">
        <v>52</v>
      </c>
      <c r="C4435" s="15">
        <f>INDEX(装备!G:G,MATCH(属性!A4435,装备!A:A,0))</f>
        <v>17</v>
      </c>
      <c r="D4435" s="15" t="str">
        <f>INDEX(装备!E:E,MATCH(属性!A4435,装备!A:A,0))</f>
        <v>weapon</v>
      </c>
      <c r="E4435" s="14">
        <v>113</v>
      </c>
      <c r="F4435" s="17">
        <f>INT((VLOOKUP($C4435,装备数值,2,0)+VLOOKUP($C4435,装备数值,5,0)*($E4435-1))*VLOOKUP($D4435,系数!$K$2:$O$7,2,0))</f>
        <v>0</v>
      </c>
      <c r="G4435" s="17">
        <f>INT((VLOOKUP($C4435,装备数值,3,0)+VLOOKUP($C4435,装备数值,6,0)*($E4435-1))*VLOOKUP($D4435,系数!$K$2:$O$7,3,0))</f>
        <v>1230</v>
      </c>
      <c r="H4435" s="17">
        <f t="shared" si="139"/>
        <v>1230</v>
      </c>
      <c r="I4435" s="17">
        <f>INT((VLOOKUP($C4435,装备数值,4,0)+VLOOKUP($C4435,装备数值,7,0)*($E4435-1))*VLOOKUP($D4435,系数!$K$2:$O$7,4,0))</f>
        <v>0</v>
      </c>
      <c r="J4435" s="17">
        <f>INT((VLOOKUP($C4435,装备数值,4,0)+VLOOKUP($C4435,装备数值,7,0)*($E4435-1))*VLOOKUP($D4435,系数!$K$2:$O$7,5,0))</f>
        <v>0</v>
      </c>
      <c r="K4435" s="17">
        <f>INT(VLOOKUP(E4435,强化金币,2,1)*VLOOKUP(INDEX(装备!F:F,MATCH(属性!A4435,装备!A:A,0)),系数!$K$12:$M$15,3,0))</f>
        <v>450000</v>
      </c>
      <c r="L4435" s="17"/>
      <c r="M4435" s="17"/>
      <c r="N4435" s="17"/>
      <c r="O4435" s="17">
        <f>IF(E4435=1,"",VLOOKUP(E4435,系数!$S$2:$AB$12,MATCH(属性!C4435,评级,0),1))</f>
        <v>220</v>
      </c>
    </row>
    <row r="4436" spans="1:15" ht="17.25" thickBot="1" x14ac:dyDescent="0.4">
      <c r="A4436" s="17">
        <f t="shared" si="138"/>
        <v>7100037</v>
      </c>
      <c r="B4436" s="17" t="s">
        <v>52</v>
      </c>
      <c r="C4436" s="15">
        <f>INDEX(装备!G:G,MATCH(属性!A4436,装备!A:A,0))</f>
        <v>17</v>
      </c>
      <c r="D4436" s="15" t="str">
        <f>INDEX(装备!E:E,MATCH(属性!A4436,装备!A:A,0))</f>
        <v>weapon</v>
      </c>
      <c r="E4436" s="14">
        <v>114</v>
      </c>
      <c r="F4436" s="17">
        <f>INT((VLOOKUP($C4436,装备数值,2,0)+VLOOKUP($C4436,装备数值,5,0)*($E4436-1))*VLOOKUP($D4436,系数!$K$2:$O$7,2,0))</f>
        <v>0</v>
      </c>
      <c r="G4436" s="17">
        <f>INT((VLOOKUP($C4436,装备数值,3,0)+VLOOKUP($C4436,装备数值,6,0)*($E4436-1))*VLOOKUP($D4436,系数!$K$2:$O$7,3,0))</f>
        <v>1239</v>
      </c>
      <c r="H4436" s="17">
        <f t="shared" si="139"/>
        <v>1239</v>
      </c>
      <c r="I4436" s="17">
        <f>INT((VLOOKUP($C4436,装备数值,4,0)+VLOOKUP($C4436,装备数值,7,0)*($E4436-1))*VLOOKUP($D4436,系数!$K$2:$O$7,4,0))</f>
        <v>0</v>
      </c>
      <c r="J4436" s="17">
        <f>INT((VLOOKUP($C4436,装备数值,4,0)+VLOOKUP($C4436,装备数值,7,0)*($E4436-1))*VLOOKUP($D4436,系数!$K$2:$O$7,5,0))</f>
        <v>0</v>
      </c>
      <c r="K4436" s="17">
        <f>INT(VLOOKUP(E4436,强化金币,2,1)*VLOOKUP(INDEX(装备!F:F,MATCH(属性!A4436,装备!A:A,0)),系数!$K$12:$M$15,3,0))</f>
        <v>450000</v>
      </c>
      <c r="L4436" s="17"/>
      <c r="M4436" s="17"/>
      <c r="N4436" s="17"/>
      <c r="O4436" s="17">
        <f>IF(E4436=1,"",VLOOKUP(E4436,系数!$S$2:$AB$12,MATCH(属性!C4436,评级,0),1))</f>
        <v>220</v>
      </c>
    </row>
    <row r="4437" spans="1:15" ht="17.25" thickBot="1" x14ac:dyDescent="0.4">
      <c r="A4437" s="17">
        <f t="shared" si="138"/>
        <v>7100037</v>
      </c>
      <c r="B4437" s="17" t="s">
        <v>52</v>
      </c>
      <c r="C4437" s="15">
        <f>INDEX(装备!G:G,MATCH(属性!A4437,装备!A:A,0))</f>
        <v>17</v>
      </c>
      <c r="D4437" s="15" t="str">
        <f>INDEX(装备!E:E,MATCH(属性!A4437,装备!A:A,0))</f>
        <v>weapon</v>
      </c>
      <c r="E4437" s="14">
        <v>115</v>
      </c>
      <c r="F4437" s="17">
        <f>INT((VLOOKUP($C4437,装备数值,2,0)+VLOOKUP($C4437,装备数值,5,0)*($E4437-1))*VLOOKUP($D4437,系数!$K$2:$O$7,2,0))</f>
        <v>0</v>
      </c>
      <c r="G4437" s="17">
        <f>INT((VLOOKUP($C4437,装备数值,3,0)+VLOOKUP($C4437,装备数值,6,0)*($E4437-1))*VLOOKUP($D4437,系数!$K$2:$O$7,3,0))</f>
        <v>1248</v>
      </c>
      <c r="H4437" s="17">
        <f t="shared" si="139"/>
        <v>1248</v>
      </c>
      <c r="I4437" s="17">
        <f>INT((VLOOKUP($C4437,装备数值,4,0)+VLOOKUP($C4437,装备数值,7,0)*($E4437-1))*VLOOKUP($D4437,系数!$K$2:$O$7,4,0))</f>
        <v>0</v>
      </c>
      <c r="J4437" s="17">
        <f>INT((VLOOKUP($C4437,装备数值,4,0)+VLOOKUP($C4437,装备数值,7,0)*($E4437-1))*VLOOKUP($D4437,系数!$K$2:$O$7,5,0))</f>
        <v>0</v>
      </c>
      <c r="K4437" s="17">
        <f>INT(VLOOKUP(E4437,强化金币,2,1)*VLOOKUP(INDEX(装备!F:F,MATCH(属性!A4437,装备!A:A,0)),系数!$K$12:$M$15,3,0))</f>
        <v>450000</v>
      </c>
      <c r="L4437" s="17"/>
      <c r="M4437" s="17"/>
      <c r="N4437" s="17"/>
      <c r="O4437" s="17">
        <f>IF(E4437=1,"",VLOOKUP(E4437,系数!$S$2:$AB$12,MATCH(属性!C4437,评级,0),1))</f>
        <v>220</v>
      </c>
    </row>
    <row r="4438" spans="1:15" ht="17.25" thickBot="1" x14ac:dyDescent="0.4">
      <c r="A4438" s="17">
        <f t="shared" si="138"/>
        <v>7100037</v>
      </c>
      <c r="B4438" s="17" t="s">
        <v>52</v>
      </c>
      <c r="C4438" s="15">
        <f>INDEX(装备!G:G,MATCH(属性!A4438,装备!A:A,0))</f>
        <v>17</v>
      </c>
      <c r="D4438" s="15" t="str">
        <f>INDEX(装备!E:E,MATCH(属性!A4438,装备!A:A,0))</f>
        <v>weapon</v>
      </c>
      <c r="E4438" s="14">
        <v>116</v>
      </c>
      <c r="F4438" s="17">
        <f>INT((VLOOKUP($C4438,装备数值,2,0)+VLOOKUP($C4438,装备数值,5,0)*($E4438-1))*VLOOKUP($D4438,系数!$K$2:$O$7,2,0))</f>
        <v>0</v>
      </c>
      <c r="G4438" s="17">
        <f>INT((VLOOKUP($C4438,装备数值,3,0)+VLOOKUP($C4438,装备数值,6,0)*($E4438-1))*VLOOKUP($D4438,系数!$K$2:$O$7,3,0))</f>
        <v>1257</v>
      </c>
      <c r="H4438" s="17">
        <f t="shared" si="139"/>
        <v>1257</v>
      </c>
      <c r="I4438" s="17">
        <f>INT((VLOOKUP($C4438,装备数值,4,0)+VLOOKUP($C4438,装备数值,7,0)*($E4438-1))*VLOOKUP($D4438,系数!$K$2:$O$7,4,0))</f>
        <v>0</v>
      </c>
      <c r="J4438" s="17">
        <f>INT((VLOOKUP($C4438,装备数值,4,0)+VLOOKUP($C4438,装备数值,7,0)*($E4438-1))*VLOOKUP($D4438,系数!$K$2:$O$7,5,0))</f>
        <v>0</v>
      </c>
      <c r="K4438" s="17">
        <f>INT(VLOOKUP(E4438,强化金币,2,1)*VLOOKUP(INDEX(装备!F:F,MATCH(属性!A4438,装备!A:A,0)),系数!$K$12:$M$15,3,0))</f>
        <v>450000</v>
      </c>
      <c r="L4438" s="17"/>
      <c r="M4438" s="17"/>
      <c r="N4438" s="17"/>
      <c r="O4438" s="17">
        <f>IF(E4438=1,"",VLOOKUP(E4438,系数!$S$2:$AB$12,MATCH(属性!C4438,评级,0),1))</f>
        <v>220</v>
      </c>
    </row>
    <row r="4439" spans="1:15" ht="17.25" thickBot="1" x14ac:dyDescent="0.4">
      <c r="A4439" s="17">
        <f t="shared" si="138"/>
        <v>7100037</v>
      </c>
      <c r="B4439" s="17" t="s">
        <v>52</v>
      </c>
      <c r="C4439" s="15">
        <f>INDEX(装备!G:G,MATCH(属性!A4439,装备!A:A,0))</f>
        <v>17</v>
      </c>
      <c r="D4439" s="15" t="str">
        <f>INDEX(装备!E:E,MATCH(属性!A4439,装备!A:A,0))</f>
        <v>weapon</v>
      </c>
      <c r="E4439" s="14">
        <v>117</v>
      </c>
      <c r="F4439" s="17">
        <f>INT((VLOOKUP($C4439,装备数值,2,0)+VLOOKUP($C4439,装备数值,5,0)*($E4439-1))*VLOOKUP($D4439,系数!$K$2:$O$7,2,0))</f>
        <v>0</v>
      </c>
      <c r="G4439" s="17">
        <f>INT((VLOOKUP($C4439,装备数值,3,0)+VLOOKUP($C4439,装备数值,6,0)*($E4439-1))*VLOOKUP($D4439,系数!$K$2:$O$7,3,0))</f>
        <v>1266</v>
      </c>
      <c r="H4439" s="17">
        <f t="shared" si="139"/>
        <v>1266</v>
      </c>
      <c r="I4439" s="17">
        <f>INT((VLOOKUP($C4439,装备数值,4,0)+VLOOKUP($C4439,装备数值,7,0)*($E4439-1))*VLOOKUP($D4439,系数!$K$2:$O$7,4,0))</f>
        <v>0</v>
      </c>
      <c r="J4439" s="17">
        <f>INT((VLOOKUP($C4439,装备数值,4,0)+VLOOKUP($C4439,装备数值,7,0)*($E4439-1))*VLOOKUP($D4439,系数!$K$2:$O$7,5,0))</f>
        <v>0</v>
      </c>
      <c r="K4439" s="17">
        <f>INT(VLOOKUP(E4439,强化金币,2,1)*VLOOKUP(INDEX(装备!F:F,MATCH(属性!A4439,装备!A:A,0)),系数!$K$12:$M$15,3,0))</f>
        <v>450000</v>
      </c>
      <c r="L4439" s="17"/>
      <c r="M4439" s="17"/>
      <c r="N4439" s="17"/>
      <c r="O4439" s="17">
        <f>IF(E4439=1,"",VLOOKUP(E4439,系数!$S$2:$AB$12,MATCH(属性!C4439,评级,0),1))</f>
        <v>220</v>
      </c>
    </row>
    <row r="4440" spans="1:15" ht="17.25" thickBot="1" x14ac:dyDescent="0.4">
      <c r="A4440" s="17">
        <f t="shared" si="138"/>
        <v>7100037</v>
      </c>
      <c r="B4440" s="17" t="s">
        <v>52</v>
      </c>
      <c r="C4440" s="15">
        <f>INDEX(装备!G:G,MATCH(属性!A4440,装备!A:A,0))</f>
        <v>17</v>
      </c>
      <c r="D4440" s="15" t="str">
        <f>INDEX(装备!E:E,MATCH(属性!A4440,装备!A:A,0))</f>
        <v>weapon</v>
      </c>
      <c r="E4440" s="14">
        <v>118</v>
      </c>
      <c r="F4440" s="17">
        <f>INT((VLOOKUP($C4440,装备数值,2,0)+VLOOKUP($C4440,装备数值,5,0)*($E4440-1))*VLOOKUP($D4440,系数!$K$2:$O$7,2,0))</f>
        <v>0</v>
      </c>
      <c r="G4440" s="17">
        <f>INT((VLOOKUP($C4440,装备数值,3,0)+VLOOKUP($C4440,装备数值,6,0)*($E4440-1))*VLOOKUP($D4440,系数!$K$2:$O$7,3,0))</f>
        <v>1275</v>
      </c>
      <c r="H4440" s="17">
        <f t="shared" si="139"/>
        <v>1275</v>
      </c>
      <c r="I4440" s="17">
        <f>INT((VLOOKUP($C4440,装备数值,4,0)+VLOOKUP($C4440,装备数值,7,0)*($E4440-1))*VLOOKUP($D4440,系数!$K$2:$O$7,4,0))</f>
        <v>0</v>
      </c>
      <c r="J4440" s="17">
        <f>INT((VLOOKUP($C4440,装备数值,4,0)+VLOOKUP($C4440,装备数值,7,0)*($E4440-1))*VLOOKUP($D4440,系数!$K$2:$O$7,5,0))</f>
        <v>0</v>
      </c>
      <c r="K4440" s="17">
        <f>INT(VLOOKUP(E4440,强化金币,2,1)*VLOOKUP(INDEX(装备!F:F,MATCH(属性!A4440,装备!A:A,0)),系数!$K$12:$M$15,3,0))</f>
        <v>450000</v>
      </c>
      <c r="L4440" s="17"/>
      <c r="M4440" s="17"/>
      <c r="N4440" s="17"/>
      <c r="O4440" s="17">
        <f>IF(E4440=1,"",VLOOKUP(E4440,系数!$S$2:$AB$12,MATCH(属性!C4440,评级,0),1))</f>
        <v>220</v>
      </c>
    </row>
    <row r="4441" spans="1:15" ht="17.25" thickBot="1" x14ac:dyDescent="0.4">
      <c r="A4441" s="17">
        <f t="shared" si="138"/>
        <v>7100037</v>
      </c>
      <c r="B4441" s="17" t="s">
        <v>52</v>
      </c>
      <c r="C4441" s="15">
        <f>INDEX(装备!G:G,MATCH(属性!A4441,装备!A:A,0))</f>
        <v>17</v>
      </c>
      <c r="D4441" s="15" t="str">
        <f>INDEX(装备!E:E,MATCH(属性!A4441,装备!A:A,0))</f>
        <v>weapon</v>
      </c>
      <c r="E4441" s="14">
        <v>119</v>
      </c>
      <c r="F4441" s="17">
        <f>INT((VLOOKUP($C4441,装备数值,2,0)+VLOOKUP($C4441,装备数值,5,0)*($E4441-1))*VLOOKUP($D4441,系数!$K$2:$O$7,2,0))</f>
        <v>0</v>
      </c>
      <c r="G4441" s="17">
        <f>INT((VLOOKUP($C4441,装备数值,3,0)+VLOOKUP($C4441,装备数值,6,0)*($E4441-1))*VLOOKUP($D4441,系数!$K$2:$O$7,3,0))</f>
        <v>1284</v>
      </c>
      <c r="H4441" s="17">
        <f t="shared" si="139"/>
        <v>1284</v>
      </c>
      <c r="I4441" s="17">
        <f>INT((VLOOKUP($C4441,装备数值,4,0)+VLOOKUP($C4441,装备数值,7,0)*($E4441-1))*VLOOKUP($D4441,系数!$K$2:$O$7,4,0))</f>
        <v>0</v>
      </c>
      <c r="J4441" s="17">
        <f>INT((VLOOKUP($C4441,装备数值,4,0)+VLOOKUP($C4441,装备数值,7,0)*($E4441-1))*VLOOKUP($D4441,系数!$K$2:$O$7,5,0))</f>
        <v>0</v>
      </c>
      <c r="K4441" s="17">
        <f>INT(VLOOKUP(E4441,强化金币,2,1)*VLOOKUP(INDEX(装备!F:F,MATCH(属性!A4441,装备!A:A,0)),系数!$K$12:$M$15,3,0))</f>
        <v>450000</v>
      </c>
      <c r="L4441" s="17"/>
      <c r="M4441" s="17"/>
      <c r="N4441" s="17"/>
      <c r="O4441" s="17">
        <f>IF(E4441=1,"",VLOOKUP(E4441,系数!$S$2:$AB$12,MATCH(属性!C4441,评级,0),1))</f>
        <v>220</v>
      </c>
    </row>
    <row r="4442" spans="1:15" ht="17.25" thickBot="1" x14ac:dyDescent="0.4">
      <c r="A4442" s="17">
        <f t="shared" si="138"/>
        <v>7100037</v>
      </c>
      <c r="B4442" s="17" t="s">
        <v>52</v>
      </c>
      <c r="C4442" s="15">
        <f>INDEX(装备!G:G,MATCH(属性!A4442,装备!A:A,0))</f>
        <v>17</v>
      </c>
      <c r="D4442" s="15" t="str">
        <f>INDEX(装备!E:E,MATCH(属性!A4442,装备!A:A,0))</f>
        <v>weapon</v>
      </c>
      <c r="E4442" s="14">
        <v>120</v>
      </c>
      <c r="F4442" s="17">
        <f>INT((VLOOKUP($C4442,装备数值,2,0)+VLOOKUP($C4442,装备数值,5,0)*($E4442-1))*VLOOKUP($D4442,系数!$K$2:$O$7,2,0))</f>
        <v>0</v>
      </c>
      <c r="G4442" s="17">
        <f>INT((VLOOKUP($C4442,装备数值,3,0)+VLOOKUP($C4442,装备数值,6,0)*($E4442-1))*VLOOKUP($D4442,系数!$K$2:$O$7,3,0))</f>
        <v>1293</v>
      </c>
      <c r="H4442" s="17">
        <f t="shared" si="139"/>
        <v>1293</v>
      </c>
      <c r="I4442" s="17">
        <f>INT((VLOOKUP($C4442,装备数值,4,0)+VLOOKUP($C4442,装备数值,7,0)*($E4442-1))*VLOOKUP($D4442,系数!$K$2:$O$7,4,0))</f>
        <v>0</v>
      </c>
      <c r="J4442" s="17">
        <f>INT((VLOOKUP($C4442,装备数值,4,0)+VLOOKUP($C4442,装备数值,7,0)*($E4442-1))*VLOOKUP($D4442,系数!$K$2:$O$7,5,0))</f>
        <v>0</v>
      </c>
      <c r="K4442" s="17">
        <f>INT(VLOOKUP(E4442,强化金币,2,1)*VLOOKUP(INDEX(装备!F:F,MATCH(属性!A4442,装备!A:A,0)),系数!$K$12:$M$15,3,0))</f>
        <v>450000</v>
      </c>
      <c r="L4442" s="17"/>
      <c r="M4442" s="17"/>
      <c r="N4442" s="17"/>
      <c r="O4442" s="17">
        <f>IF(E4442=1,"",VLOOKUP(E4442,系数!$S$2:$AB$12,MATCH(属性!C4442,评级,0),1))</f>
        <v>220</v>
      </c>
    </row>
    <row r="4443" spans="1:15" ht="17.25" thickBot="1" x14ac:dyDescent="0.4">
      <c r="A4443" s="15">
        <f t="shared" si="138"/>
        <v>7100038</v>
      </c>
      <c r="B4443" s="15" t="s">
        <v>101</v>
      </c>
      <c r="C4443" s="15">
        <f>INDEX(装备!G:G,MATCH(属性!A4443,装备!A:A,0))</f>
        <v>17</v>
      </c>
      <c r="D4443" s="15" t="str">
        <f>INDEX(装备!E:E,MATCH(属性!A4443,装备!A:A,0))</f>
        <v>helmet</v>
      </c>
      <c r="E4443" s="16">
        <v>1</v>
      </c>
      <c r="F4443" s="17">
        <f>INT((VLOOKUP($C4443,装备数值,2,0)+VLOOKUP($C4443,装备数值,5,0)*($E4443-1))*VLOOKUP($D4443,系数!$K$2:$O$7,2,0))</f>
        <v>1100</v>
      </c>
      <c r="G4443" s="17">
        <f>INT((VLOOKUP($C4443,装备数值,3,0)+VLOOKUP($C4443,装备数值,6,0)*($E4443-1))*VLOOKUP($D4443,系数!$K$2:$O$7,3,0))</f>
        <v>0</v>
      </c>
      <c r="H4443" s="17">
        <f t="shared" si="139"/>
        <v>0</v>
      </c>
      <c r="I4443" s="17">
        <f>INT((VLOOKUP($C4443,装备数值,4,0)+VLOOKUP($C4443,装备数值,7,0)*($E4443-1))*VLOOKUP($D4443,系数!$K$2:$O$7,4,0))</f>
        <v>0</v>
      </c>
      <c r="J4443" s="17">
        <f>INT((VLOOKUP($C4443,装备数值,4,0)+VLOOKUP($C4443,装备数值,7,0)*($E4443-1))*VLOOKUP($D4443,系数!$K$2:$O$7,5,0))</f>
        <v>0</v>
      </c>
      <c r="K4443" s="17">
        <f>INT(VLOOKUP(E4443,强化金币,2,1)*VLOOKUP(INDEX(装备!F:F,MATCH(属性!A4443,装备!A:A,0)),系数!$K$12:$M$15,3,0))</f>
        <v>50</v>
      </c>
      <c r="L4443" s="17"/>
      <c r="M4443" s="17"/>
      <c r="N4443" s="17"/>
      <c r="O4443" s="17" t="str">
        <f>IF(E4443=1,"",VLOOKUP(E4443,系数!$S$2:$AB$12,MATCH(属性!C4443,评级,0),1))</f>
        <v/>
      </c>
    </row>
    <row r="4444" spans="1:15" ht="17.25" thickBot="1" x14ac:dyDescent="0.4">
      <c r="A4444" s="17">
        <f t="shared" si="138"/>
        <v>7100038</v>
      </c>
      <c r="B4444" s="17" t="s">
        <v>100</v>
      </c>
      <c r="C4444" s="15">
        <f>INDEX(装备!G:G,MATCH(属性!A4444,装备!A:A,0))</f>
        <v>17</v>
      </c>
      <c r="D4444" s="15" t="str">
        <f>INDEX(装备!E:E,MATCH(属性!A4444,装备!A:A,0))</f>
        <v>helmet</v>
      </c>
      <c r="E4444" s="14">
        <v>2</v>
      </c>
      <c r="F4444" s="17">
        <f>INT((VLOOKUP($C4444,装备数值,2,0)+VLOOKUP($C4444,装备数值,5,0)*($E4444-1))*VLOOKUP($D4444,系数!$K$2:$O$7,2,0))</f>
        <v>1155</v>
      </c>
      <c r="G4444" s="17">
        <f>INT((VLOOKUP($C4444,装备数值,3,0)+VLOOKUP($C4444,装备数值,6,0)*($E4444-1))*VLOOKUP($D4444,系数!$K$2:$O$7,3,0))</f>
        <v>0</v>
      </c>
      <c r="H4444" s="17">
        <f t="shared" si="139"/>
        <v>0</v>
      </c>
      <c r="I4444" s="17">
        <f>INT((VLOOKUP($C4444,装备数值,4,0)+VLOOKUP($C4444,装备数值,7,0)*($E4444-1))*VLOOKUP($D4444,系数!$K$2:$O$7,4,0))</f>
        <v>0</v>
      </c>
      <c r="J4444" s="17">
        <f>INT((VLOOKUP($C4444,装备数值,4,0)+VLOOKUP($C4444,装备数值,7,0)*($E4444-1))*VLOOKUP($D4444,系数!$K$2:$O$7,5,0))</f>
        <v>0</v>
      </c>
      <c r="K4444" s="17">
        <f>INT(VLOOKUP(E4444,强化金币,2,1)*VLOOKUP(INDEX(装备!F:F,MATCH(属性!A4444,装备!A:A,0)),系数!$K$12:$M$15,3,0))</f>
        <v>80</v>
      </c>
      <c r="L4444" s="17"/>
      <c r="M4444" s="17"/>
      <c r="N4444" s="17"/>
      <c r="O4444" s="17">
        <f>IF(E4444=1,"",VLOOKUP(E4444,系数!$S$2:$AB$12,MATCH(属性!C4444,评级,0),1))</f>
        <v>20</v>
      </c>
    </row>
    <row r="4445" spans="1:15" ht="17.25" thickBot="1" x14ac:dyDescent="0.4">
      <c r="A4445" s="17">
        <f t="shared" si="138"/>
        <v>7100038</v>
      </c>
      <c r="B4445" s="17" t="s">
        <v>100</v>
      </c>
      <c r="C4445" s="15">
        <f>INDEX(装备!G:G,MATCH(属性!A4445,装备!A:A,0))</f>
        <v>17</v>
      </c>
      <c r="D4445" s="15" t="str">
        <f>INDEX(装备!E:E,MATCH(属性!A4445,装备!A:A,0))</f>
        <v>helmet</v>
      </c>
      <c r="E4445" s="14">
        <v>3</v>
      </c>
      <c r="F4445" s="17">
        <f>INT((VLOOKUP($C4445,装备数值,2,0)+VLOOKUP($C4445,装备数值,5,0)*($E4445-1))*VLOOKUP($D4445,系数!$K$2:$O$7,2,0))</f>
        <v>1210</v>
      </c>
      <c r="G4445" s="17">
        <f>INT((VLOOKUP($C4445,装备数值,3,0)+VLOOKUP($C4445,装备数值,6,0)*($E4445-1))*VLOOKUP($D4445,系数!$K$2:$O$7,3,0))</f>
        <v>0</v>
      </c>
      <c r="H4445" s="17">
        <f t="shared" si="139"/>
        <v>0</v>
      </c>
      <c r="I4445" s="17">
        <f>INT((VLOOKUP($C4445,装备数值,4,0)+VLOOKUP($C4445,装备数值,7,0)*($E4445-1))*VLOOKUP($D4445,系数!$K$2:$O$7,4,0))</f>
        <v>0</v>
      </c>
      <c r="J4445" s="17">
        <f>INT((VLOOKUP($C4445,装备数值,4,0)+VLOOKUP($C4445,装备数值,7,0)*($E4445-1))*VLOOKUP($D4445,系数!$K$2:$O$7,5,0))</f>
        <v>0</v>
      </c>
      <c r="K4445" s="17">
        <f>INT(VLOOKUP(E4445,强化金币,2,1)*VLOOKUP(INDEX(装备!F:F,MATCH(属性!A4445,装备!A:A,0)),系数!$K$12:$M$15,3,0))</f>
        <v>100</v>
      </c>
      <c r="L4445" s="17"/>
      <c r="M4445" s="17"/>
      <c r="N4445" s="17"/>
      <c r="O4445" s="17">
        <f>IF(E4445=1,"",VLOOKUP(E4445,系数!$S$2:$AB$12,MATCH(属性!C4445,评级,0),1))</f>
        <v>20</v>
      </c>
    </row>
    <row r="4446" spans="1:15" ht="17.25" thickBot="1" x14ac:dyDescent="0.4">
      <c r="A4446" s="17">
        <f t="shared" si="138"/>
        <v>7100038</v>
      </c>
      <c r="B4446" s="17" t="s">
        <v>100</v>
      </c>
      <c r="C4446" s="15">
        <f>INDEX(装备!G:G,MATCH(属性!A4446,装备!A:A,0))</f>
        <v>17</v>
      </c>
      <c r="D4446" s="15" t="str">
        <f>INDEX(装备!E:E,MATCH(属性!A4446,装备!A:A,0))</f>
        <v>helmet</v>
      </c>
      <c r="E4446" s="14">
        <v>4</v>
      </c>
      <c r="F4446" s="17">
        <f>INT((VLOOKUP($C4446,装备数值,2,0)+VLOOKUP($C4446,装备数值,5,0)*($E4446-1))*VLOOKUP($D4446,系数!$K$2:$O$7,2,0))</f>
        <v>1265</v>
      </c>
      <c r="G4446" s="17">
        <f>INT((VLOOKUP($C4446,装备数值,3,0)+VLOOKUP($C4446,装备数值,6,0)*($E4446-1))*VLOOKUP($D4446,系数!$K$2:$O$7,3,0))</f>
        <v>0</v>
      </c>
      <c r="H4446" s="17">
        <f t="shared" si="139"/>
        <v>0</v>
      </c>
      <c r="I4446" s="17">
        <f>INT((VLOOKUP($C4446,装备数值,4,0)+VLOOKUP($C4446,装备数值,7,0)*($E4446-1))*VLOOKUP($D4446,系数!$K$2:$O$7,4,0))</f>
        <v>0</v>
      </c>
      <c r="J4446" s="17">
        <f>INT((VLOOKUP($C4446,装备数值,4,0)+VLOOKUP($C4446,装备数值,7,0)*($E4446-1))*VLOOKUP($D4446,系数!$K$2:$O$7,5,0))</f>
        <v>0</v>
      </c>
      <c r="K4446" s="17">
        <f>INT(VLOOKUP(E4446,强化金币,2,1)*VLOOKUP(INDEX(装备!F:F,MATCH(属性!A4446,装备!A:A,0)),系数!$K$12:$M$15,3,0))</f>
        <v>200</v>
      </c>
      <c r="L4446" s="17"/>
      <c r="M4446" s="17"/>
      <c r="N4446" s="17"/>
      <c r="O4446" s="17">
        <f>IF(E4446=1,"",VLOOKUP(E4446,系数!$S$2:$AB$12,MATCH(属性!C4446,评级,0),1))</f>
        <v>20</v>
      </c>
    </row>
    <row r="4447" spans="1:15" ht="17.25" thickBot="1" x14ac:dyDescent="0.4">
      <c r="A4447" s="17">
        <f t="shared" si="138"/>
        <v>7100038</v>
      </c>
      <c r="B4447" s="17" t="s">
        <v>100</v>
      </c>
      <c r="C4447" s="15">
        <f>INDEX(装备!G:G,MATCH(属性!A4447,装备!A:A,0))</f>
        <v>17</v>
      </c>
      <c r="D4447" s="15" t="str">
        <f>INDEX(装备!E:E,MATCH(属性!A4447,装备!A:A,0))</f>
        <v>helmet</v>
      </c>
      <c r="E4447" s="14">
        <v>5</v>
      </c>
      <c r="F4447" s="17">
        <f>INT((VLOOKUP($C4447,装备数值,2,0)+VLOOKUP($C4447,装备数值,5,0)*($E4447-1))*VLOOKUP($D4447,系数!$K$2:$O$7,2,0))</f>
        <v>1320</v>
      </c>
      <c r="G4447" s="17">
        <f>INT((VLOOKUP($C4447,装备数值,3,0)+VLOOKUP($C4447,装备数值,6,0)*($E4447-1))*VLOOKUP($D4447,系数!$K$2:$O$7,3,0))</f>
        <v>0</v>
      </c>
      <c r="H4447" s="17">
        <f t="shared" si="139"/>
        <v>0</v>
      </c>
      <c r="I4447" s="17">
        <f>INT((VLOOKUP($C4447,装备数值,4,0)+VLOOKUP($C4447,装备数值,7,0)*($E4447-1))*VLOOKUP($D4447,系数!$K$2:$O$7,4,0))</f>
        <v>0</v>
      </c>
      <c r="J4447" s="17">
        <f>INT((VLOOKUP($C4447,装备数值,4,0)+VLOOKUP($C4447,装备数值,7,0)*($E4447-1))*VLOOKUP($D4447,系数!$K$2:$O$7,5,0))</f>
        <v>0</v>
      </c>
      <c r="K4447" s="17">
        <f>INT(VLOOKUP(E4447,强化金币,2,1)*VLOOKUP(INDEX(装备!F:F,MATCH(属性!A4447,装备!A:A,0)),系数!$K$12:$M$15,3,0))</f>
        <v>300</v>
      </c>
      <c r="L4447" s="17"/>
      <c r="M4447" s="17"/>
      <c r="N4447" s="17"/>
      <c r="O4447" s="17">
        <f>IF(E4447=1,"",VLOOKUP(E4447,系数!$S$2:$AB$12,MATCH(属性!C4447,评级,0),1))</f>
        <v>20</v>
      </c>
    </row>
    <row r="4448" spans="1:15" ht="17.25" thickBot="1" x14ac:dyDescent="0.4">
      <c r="A4448" s="17">
        <f t="shared" si="138"/>
        <v>7100038</v>
      </c>
      <c r="B4448" s="17" t="s">
        <v>100</v>
      </c>
      <c r="C4448" s="15">
        <f>INDEX(装备!G:G,MATCH(属性!A4448,装备!A:A,0))</f>
        <v>17</v>
      </c>
      <c r="D4448" s="15" t="str">
        <f>INDEX(装备!E:E,MATCH(属性!A4448,装备!A:A,0))</f>
        <v>helmet</v>
      </c>
      <c r="E4448" s="14">
        <v>6</v>
      </c>
      <c r="F4448" s="17">
        <f>INT((VLOOKUP($C4448,装备数值,2,0)+VLOOKUP($C4448,装备数值,5,0)*($E4448-1))*VLOOKUP($D4448,系数!$K$2:$O$7,2,0))</f>
        <v>1375</v>
      </c>
      <c r="G4448" s="17">
        <f>INT((VLOOKUP($C4448,装备数值,3,0)+VLOOKUP($C4448,装备数值,6,0)*($E4448-1))*VLOOKUP($D4448,系数!$K$2:$O$7,3,0))</f>
        <v>0</v>
      </c>
      <c r="H4448" s="17">
        <f t="shared" si="139"/>
        <v>0</v>
      </c>
      <c r="I4448" s="17">
        <f>INT((VLOOKUP($C4448,装备数值,4,0)+VLOOKUP($C4448,装备数值,7,0)*($E4448-1))*VLOOKUP($D4448,系数!$K$2:$O$7,4,0))</f>
        <v>0</v>
      </c>
      <c r="J4448" s="17">
        <f>INT((VLOOKUP($C4448,装备数值,4,0)+VLOOKUP($C4448,装备数值,7,0)*($E4448-1))*VLOOKUP($D4448,系数!$K$2:$O$7,5,0))</f>
        <v>0</v>
      </c>
      <c r="K4448" s="17">
        <f>INT(VLOOKUP(E4448,强化金币,2,1)*VLOOKUP(INDEX(装备!F:F,MATCH(属性!A4448,装备!A:A,0)),系数!$K$12:$M$15,3,0))</f>
        <v>400</v>
      </c>
      <c r="L4448" s="17"/>
      <c r="M4448" s="17"/>
      <c r="N4448" s="17"/>
      <c r="O4448" s="17">
        <f>IF(E4448=1,"",VLOOKUP(E4448,系数!$S$2:$AB$12,MATCH(属性!C4448,评级,0),1))</f>
        <v>20</v>
      </c>
    </row>
    <row r="4449" spans="1:15" ht="17.25" thickBot="1" x14ac:dyDescent="0.4">
      <c r="A4449" s="17">
        <f t="shared" si="138"/>
        <v>7100038</v>
      </c>
      <c r="B4449" s="17" t="s">
        <v>100</v>
      </c>
      <c r="C4449" s="15">
        <f>INDEX(装备!G:G,MATCH(属性!A4449,装备!A:A,0))</f>
        <v>17</v>
      </c>
      <c r="D4449" s="15" t="str">
        <f>INDEX(装备!E:E,MATCH(属性!A4449,装备!A:A,0))</f>
        <v>helmet</v>
      </c>
      <c r="E4449" s="14">
        <v>7</v>
      </c>
      <c r="F4449" s="17">
        <f>INT((VLOOKUP($C4449,装备数值,2,0)+VLOOKUP($C4449,装备数值,5,0)*($E4449-1))*VLOOKUP($D4449,系数!$K$2:$O$7,2,0))</f>
        <v>1430</v>
      </c>
      <c r="G4449" s="17">
        <f>INT((VLOOKUP($C4449,装备数值,3,0)+VLOOKUP($C4449,装备数值,6,0)*($E4449-1))*VLOOKUP($D4449,系数!$K$2:$O$7,3,0))</f>
        <v>0</v>
      </c>
      <c r="H4449" s="17">
        <f t="shared" si="139"/>
        <v>0</v>
      </c>
      <c r="I4449" s="17">
        <f>INT((VLOOKUP($C4449,装备数值,4,0)+VLOOKUP($C4449,装备数值,7,0)*($E4449-1))*VLOOKUP($D4449,系数!$K$2:$O$7,4,0))</f>
        <v>0</v>
      </c>
      <c r="J4449" s="17">
        <f>INT((VLOOKUP($C4449,装备数值,4,0)+VLOOKUP($C4449,装备数值,7,0)*($E4449-1))*VLOOKUP($D4449,系数!$K$2:$O$7,5,0))</f>
        <v>0</v>
      </c>
      <c r="K4449" s="17">
        <f>INT(VLOOKUP(E4449,强化金币,2,1)*VLOOKUP(INDEX(装备!F:F,MATCH(属性!A4449,装备!A:A,0)),系数!$K$12:$M$15,3,0))</f>
        <v>500</v>
      </c>
      <c r="L4449" s="17"/>
      <c r="M4449" s="17"/>
      <c r="N4449" s="17"/>
      <c r="O4449" s="17">
        <f>IF(E4449=1,"",VLOOKUP(E4449,系数!$S$2:$AB$12,MATCH(属性!C4449,评级,0),1))</f>
        <v>20</v>
      </c>
    </row>
    <row r="4450" spans="1:15" ht="17.25" thickBot="1" x14ac:dyDescent="0.4">
      <c r="A4450" s="17">
        <f t="shared" si="138"/>
        <v>7100038</v>
      </c>
      <c r="B4450" s="17" t="s">
        <v>100</v>
      </c>
      <c r="C4450" s="15">
        <f>INDEX(装备!G:G,MATCH(属性!A4450,装备!A:A,0))</f>
        <v>17</v>
      </c>
      <c r="D4450" s="15" t="str">
        <f>INDEX(装备!E:E,MATCH(属性!A4450,装备!A:A,0))</f>
        <v>helmet</v>
      </c>
      <c r="E4450" s="14">
        <v>8</v>
      </c>
      <c r="F4450" s="17">
        <f>INT((VLOOKUP($C4450,装备数值,2,0)+VLOOKUP($C4450,装备数值,5,0)*($E4450-1))*VLOOKUP($D4450,系数!$K$2:$O$7,2,0))</f>
        <v>1485</v>
      </c>
      <c r="G4450" s="17">
        <f>INT((VLOOKUP($C4450,装备数值,3,0)+VLOOKUP($C4450,装备数值,6,0)*($E4450-1))*VLOOKUP($D4450,系数!$K$2:$O$7,3,0))</f>
        <v>0</v>
      </c>
      <c r="H4450" s="17">
        <f t="shared" si="139"/>
        <v>0</v>
      </c>
      <c r="I4450" s="17">
        <f>INT((VLOOKUP($C4450,装备数值,4,0)+VLOOKUP($C4450,装备数值,7,0)*($E4450-1))*VLOOKUP($D4450,系数!$K$2:$O$7,4,0))</f>
        <v>0</v>
      </c>
      <c r="J4450" s="17">
        <f>INT((VLOOKUP($C4450,装备数值,4,0)+VLOOKUP($C4450,装备数值,7,0)*($E4450-1))*VLOOKUP($D4450,系数!$K$2:$O$7,5,0))</f>
        <v>0</v>
      </c>
      <c r="K4450" s="17">
        <f>INT(VLOOKUP(E4450,强化金币,2,1)*VLOOKUP(INDEX(装备!F:F,MATCH(属性!A4450,装备!A:A,0)),系数!$K$12:$M$15,3,0))</f>
        <v>600</v>
      </c>
      <c r="L4450" s="17"/>
      <c r="M4450" s="17"/>
      <c r="N4450" s="17"/>
      <c r="O4450" s="17">
        <f>IF(E4450=1,"",VLOOKUP(E4450,系数!$S$2:$AB$12,MATCH(属性!C4450,评级,0),1))</f>
        <v>20</v>
      </c>
    </row>
    <row r="4451" spans="1:15" ht="17.25" thickBot="1" x14ac:dyDescent="0.4">
      <c r="A4451" s="17">
        <f t="shared" si="138"/>
        <v>7100038</v>
      </c>
      <c r="B4451" s="17" t="s">
        <v>100</v>
      </c>
      <c r="C4451" s="15">
        <f>INDEX(装备!G:G,MATCH(属性!A4451,装备!A:A,0))</f>
        <v>17</v>
      </c>
      <c r="D4451" s="15" t="str">
        <f>INDEX(装备!E:E,MATCH(属性!A4451,装备!A:A,0))</f>
        <v>helmet</v>
      </c>
      <c r="E4451" s="14">
        <v>9</v>
      </c>
      <c r="F4451" s="17">
        <f>INT((VLOOKUP($C4451,装备数值,2,0)+VLOOKUP($C4451,装备数值,5,0)*($E4451-1))*VLOOKUP($D4451,系数!$K$2:$O$7,2,0))</f>
        <v>1540</v>
      </c>
      <c r="G4451" s="17">
        <f>INT((VLOOKUP($C4451,装备数值,3,0)+VLOOKUP($C4451,装备数值,6,0)*($E4451-1))*VLOOKUP($D4451,系数!$K$2:$O$7,3,0))</f>
        <v>0</v>
      </c>
      <c r="H4451" s="17">
        <f t="shared" si="139"/>
        <v>0</v>
      </c>
      <c r="I4451" s="17">
        <f>INT((VLOOKUP($C4451,装备数值,4,0)+VLOOKUP($C4451,装备数值,7,0)*($E4451-1))*VLOOKUP($D4451,系数!$K$2:$O$7,4,0))</f>
        <v>0</v>
      </c>
      <c r="J4451" s="17">
        <f>INT((VLOOKUP($C4451,装备数值,4,0)+VLOOKUP($C4451,装备数值,7,0)*($E4451-1))*VLOOKUP($D4451,系数!$K$2:$O$7,5,0))</f>
        <v>0</v>
      </c>
      <c r="K4451" s="17">
        <f>INT(VLOOKUP(E4451,强化金币,2,1)*VLOOKUP(INDEX(装备!F:F,MATCH(属性!A4451,装备!A:A,0)),系数!$K$12:$M$15,3,0))</f>
        <v>700</v>
      </c>
      <c r="L4451" s="17"/>
      <c r="M4451" s="17"/>
      <c r="N4451" s="17"/>
      <c r="O4451" s="17">
        <f>IF(E4451=1,"",VLOOKUP(E4451,系数!$S$2:$AB$12,MATCH(属性!C4451,评级,0),1))</f>
        <v>20</v>
      </c>
    </row>
    <row r="4452" spans="1:15" ht="17.25" thickBot="1" x14ac:dyDescent="0.4">
      <c r="A4452" s="17">
        <f t="shared" si="138"/>
        <v>7100038</v>
      </c>
      <c r="B4452" s="17" t="s">
        <v>100</v>
      </c>
      <c r="C4452" s="15">
        <f>INDEX(装备!G:G,MATCH(属性!A4452,装备!A:A,0))</f>
        <v>17</v>
      </c>
      <c r="D4452" s="15" t="str">
        <f>INDEX(装备!E:E,MATCH(属性!A4452,装备!A:A,0))</f>
        <v>helmet</v>
      </c>
      <c r="E4452" s="14">
        <v>10</v>
      </c>
      <c r="F4452" s="17">
        <f>INT((VLOOKUP($C4452,装备数值,2,0)+VLOOKUP($C4452,装备数值,5,0)*($E4452-1))*VLOOKUP($D4452,系数!$K$2:$O$7,2,0))</f>
        <v>1595</v>
      </c>
      <c r="G4452" s="17">
        <f>INT((VLOOKUP($C4452,装备数值,3,0)+VLOOKUP($C4452,装备数值,6,0)*($E4452-1))*VLOOKUP($D4452,系数!$K$2:$O$7,3,0))</f>
        <v>0</v>
      </c>
      <c r="H4452" s="17">
        <f t="shared" si="139"/>
        <v>0</v>
      </c>
      <c r="I4452" s="17">
        <f>INT((VLOOKUP($C4452,装备数值,4,0)+VLOOKUP($C4452,装备数值,7,0)*($E4452-1))*VLOOKUP($D4452,系数!$K$2:$O$7,4,0))</f>
        <v>0</v>
      </c>
      <c r="J4452" s="17">
        <f>INT((VLOOKUP($C4452,装备数值,4,0)+VLOOKUP($C4452,装备数值,7,0)*($E4452-1))*VLOOKUP($D4452,系数!$K$2:$O$7,5,0))</f>
        <v>0</v>
      </c>
      <c r="K4452" s="17">
        <f>INT(VLOOKUP(E4452,强化金币,2,1)*VLOOKUP(INDEX(装备!F:F,MATCH(属性!A4452,装备!A:A,0)),系数!$K$12:$M$15,3,0))</f>
        <v>800</v>
      </c>
      <c r="L4452" s="17"/>
      <c r="M4452" s="17"/>
      <c r="N4452" s="17"/>
      <c r="O4452" s="17">
        <f>IF(E4452=1,"",VLOOKUP(E4452,系数!$S$2:$AB$12,MATCH(属性!C4452,评级,0),1))</f>
        <v>40</v>
      </c>
    </row>
    <row r="4453" spans="1:15" ht="17.25" thickBot="1" x14ac:dyDescent="0.4">
      <c r="A4453" s="17">
        <f t="shared" si="138"/>
        <v>7100038</v>
      </c>
      <c r="B4453" s="17" t="s">
        <v>100</v>
      </c>
      <c r="C4453" s="15">
        <f>INDEX(装备!G:G,MATCH(属性!A4453,装备!A:A,0))</f>
        <v>17</v>
      </c>
      <c r="D4453" s="15" t="str">
        <f>INDEX(装备!E:E,MATCH(属性!A4453,装备!A:A,0))</f>
        <v>helmet</v>
      </c>
      <c r="E4453" s="14">
        <v>11</v>
      </c>
      <c r="F4453" s="17">
        <f>INT((VLOOKUP($C4453,装备数值,2,0)+VLOOKUP($C4453,装备数值,5,0)*($E4453-1))*VLOOKUP($D4453,系数!$K$2:$O$7,2,0))</f>
        <v>1650</v>
      </c>
      <c r="G4453" s="17">
        <f>INT((VLOOKUP($C4453,装备数值,3,0)+VLOOKUP($C4453,装备数值,6,0)*($E4453-1))*VLOOKUP($D4453,系数!$K$2:$O$7,3,0))</f>
        <v>0</v>
      </c>
      <c r="H4453" s="17">
        <f t="shared" si="139"/>
        <v>0</v>
      </c>
      <c r="I4453" s="17">
        <f>INT((VLOOKUP($C4453,装备数值,4,0)+VLOOKUP($C4453,装备数值,7,0)*($E4453-1))*VLOOKUP($D4453,系数!$K$2:$O$7,4,0))</f>
        <v>0</v>
      </c>
      <c r="J4453" s="17">
        <f>INT((VLOOKUP($C4453,装备数值,4,0)+VLOOKUP($C4453,装备数值,7,0)*($E4453-1))*VLOOKUP($D4453,系数!$K$2:$O$7,5,0))</f>
        <v>0</v>
      </c>
      <c r="K4453" s="17">
        <f>INT(VLOOKUP(E4453,强化金币,2,1)*VLOOKUP(INDEX(装备!F:F,MATCH(属性!A4453,装备!A:A,0)),系数!$K$12:$M$15,3,0))</f>
        <v>900</v>
      </c>
      <c r="L4453" s="17"/>
      <c r="M4453" s="17"/>
      <c r="N4453" s="17"/>
      <c r="O4453" s="17">
        <f>IF(E4453=1,"",VLOOKUP(E4453,系数!$S$2:$AB$12,MATCH(属性!C4453,评级,0),1))</f>
        <v>40</v>
      </c>
    </row>
    <row r="4454" spans="1:15" ht="17.25" thickBot="1" x14ac:dyDescent="0.4">
      <c r="A4454" s="17">
        <f t="shared" si="138"/>
        <v>7100038</v>
      </c>
      <c r="B4454" s="17" t="s">
        <v>100</v>
      </c>
      <c r="C4454" s="15">
        <f>INDEX(装备!G:G,MATCH(属性!A4454,装备!A:A,0))</f>
        <v>17</v>
      </c>
      <c r="D4454" s="15" t="str">
        <f>INDEX(装备!E:E,MATCH(属性!A4454,装备!A:A,0))</f>
        <v>helmet</v>
      </c>
      <c r="E4454" s="14">
        <v>12</v>
      </c>
      <c r="F4454" s="17">
        <f>INT((VLOOKUP($C4454,装备数值,2,0)+VLOOKUP($C4454,装备数值,5,0)*($E4454-1))*VLOOKUP($D4454,系数!$K$2:$O$7,2,0))</f>
        <v>1705</v>
      </c>
      <c r="G4454" s="17">
        <f>INT((VLOOKUP($C4454,装备数值,3,0)+VLOOKUP($C4454,装备数值,6,0)*($E4454-1))*VLOOKUP($D4454,系数!$K$2:$O$7,3,0))</f>
        <v>0</v>
      </c>
      <c r="H4454" s="17">
        <f t="shared" si="139"/>
        <v>0</v>
      </c>
      <c r="I4454" s="17">
        <f>INT((VLOOKUP($C4454,装备数值,4,0)+VLOOKUP($C4454,装备数值,7,0)*($E4454-1))*VLOOKUP($D4454,系数!$K$2:$O$7,4,0))</f>
        <v>0</v>
      </c>
      <c r="J4454" s="17">
        <f>INT((VLOOKUP($C4454,装备数值,4,0)+VLOOKUP($C4454,装备数值,7,0)*($E4454-1))*VLOOKUP($D4454,系数!$K$2:$O$7,5,0))</f>
        <v>0</v>
      </c>
      <c r="K4454" s="17">
        <f>INT(VLOOKUP(E4454,强化金币,2,1)*VLOOKUP(INDEX(装备!F:F,MATCH(属性!A4454,装备!A:A,0)),系数!$K$12:$M$15,3,0))</f>
        <v>1000</v>
      </c>
      <c r="L4454" s="17"/>
      <c r="M4454" s="17"/>
      <c r="N4454" s="17"/>
      <c r="O4454" s="17">
        <f>IF(E4454=1,"",VLOOKUP(E4454,系数!$S$2:$AB$12,MATCH(属性!C4454,评级,0),1))</f>
        <v>40</v>
      </c>
    </row>
    <row r="4455" spans="1:15" ht="17.25" thickBot="1" x14ac:dyDescent="0.4">
      <c r="A4455" s="17">
        <f t="shared" si="138"/>
        <v>7100038</v>
      </c>
      <c r="B4455" s="17" t="s">
        <v>100</v>
      </c>
      <c r="C4455" s="15">
        <f>INDEX(装备!G:G,MATCH(属性!A4455,装备!A:A,0))</f>
        <v>17</v>
      </c>
      <c r="D4455" s="15" t="str">
        <f>INDEX(装备!E:E,MATCH(属性!A4455,装备!A:A,0))</f>
        <v>helmet</v>
      </c>
      <c r="E4455" s="14">
        <v>13</v>
      </c>
      <c r="F4455" s="17">
        <f>INT((VLOOKUP($C4455,装备数值,2,0)+VLOOKUP($C4455,装备数值,5,0)*($E4455-1))*VLOOKUP($D4455,系数!$K$2:$O$7,2,0))</f>
        <v>1760</v>
      </c>
      <c r="G4455" s="17">
        <f>INT((VLOOKUP($C4455,装备数值,3,0)+VLOOKUP($C4455,装备数值,6,0)*($E4455-1))*VLOOKUP($D4455,系数!$K$2:$O$7,3,0))</f>
        <v>0</v>
      </c>
      <c r="H4455" s="17">
        <f t="shared" si="139"/>
        <v>0</v>
      </c>
      <c r="I4455" s="17">
        <f>INT((VLOOKUP($C4455,装备数值,4,0)+VLOOKUP($C4455,装备数值,7,0)*($E4455-1))*VLOOKUP($D4455,系数!$K$2:$O$7,4,0))</f>
        <v>0</v>
      </c>
      <c r="J4455" s="17">
        <f>INT((VLOOKUP($C4455,装备数值,4,0)+VLOOKUP($C4455,装备数值,7,0)*($E4455-1))*VLOOKUP($D4455,系数!$K$2:$O$7,5,0))</f>
        <v>0</v>
      </c>
      <c r="K4455" s="17">
        <f>INT(VLOOKUP(E4455,强化金币,2,1)*VLOOKUP(INDEX(装备!F:F,MATCH(属性!A4455,装备!A:A,0)),系数!$K$12:$M$15,3,0))</f>
        <v>1200</v>
      </c>
      <c r="L4455" s="17"/>
      <c r="M4455" s="17"/>
      <c r="N4455" s="17"/>
      <c r="O4455" s="17">
        <f>IF(E4455=1,"",VLOOKUP(E4455,系数!$S$2:$AB$12,MATCH(属性!C4455,评级,0),1))</f>
        <v>40</v>
      </c>
    </row>
    <row r="4456" spans="1:15" ht="17.25" thickBot="1" x14ac:dyDescent="0.4">
      <c r="A4456" s="17">
        <f t="shared" si="138"/>
        <v>7100038</v>
      </c>
      <c r="B4456" s="17" t="s">
        <v>100</v>
      </c>
      <c r="C4456" s="15">
        <f>INDEX(装备!G:G,MATCH(属性!A4456,装备!A:A,0))</f>
        <v>17</v>
      </c>
      <c r="D4456" s="15" t="str">
        <f>INDEX(装备!E:E,MATCH(属性!A4456,装备!A:A,0))</f>
        <v>helmet</v>
      </c>
      <c r="E4456" s="14">
        <v>14</v>
      </c>
      <c r="F4456" s="17">
        <f>INT((VLOOKUP($C4456,装备数值,2,0)+VLOOKUP($C4456,装备数值,5,0)*($E4456-1))*VLOOKUP($D4456,系数!$K$2:$O$7,2,0))</f>
        <v>1815</v>
      </c>
      <c r="G4456" s="17">
        <f>INT((VLOOKUP($C4456,装备数值,3,0)+VLOOKUP($C4456,装备数值,6,0)*($E4456-1))*VLOOKUP($D4456,系数!$K$2:$O$7,3,0))</f>
        <v>0</v>
      </c>
      <c r="H4456" s="17">
        <f t="shared" si="139"/>
        <v>0</v>
      </c>
      <c r="I4456" s="17">
        <f>INT((VLOOKUP($C4456,装备数值,4,0)+VLOOKUP($C4456,装备数值,7,0)*($E4456-1))*VLOOKUP($D4456,系数!$K$2:$O$7,4,0))</f>
        <v>0</v>
      </c>
      <c r="J4456" s="17">
        <f>INT((VLOOKUP($C4456,装备数值,4,0)+VLOOKUP($C4456,装备数值,7,0)*($E4456-1))*VLOOKUP($D4456,系数!$K$2:$O$7,5,0))</f>
        <v>0</v>
      </c>
      <c r="K4456" s="17">
        <f>INT(VLOOKUP(E4456,强化金币,2,1)*VLOOKUP(INDEX(装备!F:F,MATCH(属性!A4456,装备!A:A,0)),系数!$K$12:$M$15,3,0))</f>
        <v>1400</v>
      </c>
      <c r="L4456" s="17"/>
      <c r="M4456" s="17"/>
      <c r="N4456" s="17"/>
      <c r="O4456" s="17">
        <f>IF(E4456=1,"",VLOOKUP(E4456,系数!$S$2:$AB$12,MATCH(属性!C4456,评级,0),1))</f>
        <v>40</v>
      </c>
    </row>
    <row r="4457" spans="1:15" ht="17.25" thickBot="1" x14ac:dyDescent="0.4">
      <c r="A4457" s="17">
        <f t="shared" si="138"/>
        <v>7100038</v>
      </c>
      <c r="B4457" s="17" t="s">
        <v>100</v>
      </c>
      <c r="C4457" s="15">
        <f>INDEX(装备!G:G,MATCH(属性!A4457,装备!A:A,0))</f>
        <v>17</v>
      </c>
      <c r="D4457" s="15" t="str">
        <f>INDEX(装备!E:E,MATCH(属性!A4457,装备!A:A,0))</f>
        <v>helmet</v>
      </c>
      <c r="E4457" s="14">
        <v>15</v>
      </c>
      <c r="F4457" s="17">
        <f>INT((VLOOKUP($C4457,装备数值,2,0)+VLOOKUP($C4457,装备数值,5,0)*($E4457-1))*VLOOKUP($D4457,系数!$K$2:$O$7,2,0))</f>
        <v>1870</v>
      </c>
      <c r="G4457" s="17">
        <f>INT((VLOOKUP($C4457,装备数值,3,0)+VLOOKUP($C4457,装备数值,6,0)*($E4457-1))*VLOOKUP($D4457,系数!$K$2:$O$7,3,0))</f>
        <v>0</v>
      </c>
      <c r="H4457" s="17">
        <f t="shared" si="139"/>
        <v>0</v>
      </c>
      <c r="I4457" s="17">
        <f>INT((VLOOKUP($C4457,装备数值,4,0)+VLOOKUP($C4457,装备数值,7,0)*($E4457-1))*VLOOKUP($D4457,系数!$K$2:$O$7,4,0))</f>
        <v>0</v>
      </c>
      <c r="J4457" s="17">
        <f>INT((VLOOKUP($C4457,装备数值,4,0)+VLOOKUP($C4457,装备数值,7,0)*($E4457-1))*VLOOKUP($D4457,系数!$K$2:$O$7,5,0))</f>
        <v>0</v>
      </c>
      <c r="K4457" s="17">
        <f>INT(VLOOKUP(E4457,强化金币,2,1)*VLOOKUP(INDEX(装备!F:F,MATCH(属性!A4457,装备!A:A,0)),系数!$K$12:$M$15,3,0))</f>
        <v>1600</v>
      </c>
      <c r="L4457" s="17"/>
      <c r="M4457" s="17"/>
      <c r="N4457" s="17"/>
      <c r="O4457" s="17">
        <f>IF(E4457=1,"",VLOOKUP(E4457,系数!$S$2:$AB$12,MATCH(属性!C4457,评级,0),1))</f>
        <v>40</v>
      </c>
    </row>
    <row r="4458" spans="1:15" ht="17.25" thickBot="1" x14ac:dyDescent="0.4">
      <c r="A4458" s="17">
        <f t="shared" si="138"/>
        <v>7100038</v>
      </c>
      <c r="B4458" s="17" t="s">
        <v>100</v>
      </c>
      <c r="C4458" s="15">
        <f>INDEX(装备!G:G,MATCH(属性!A4458,装备!A:A,0))</f>
        <v>17</v>
      </c>
      <c r="D4458" s="15" t="str">
        <f>INDEX(装备!E:E,MATCH(属性!A4458,装备!A:A,0))</f>
        <v>helmet</v>
      </c>
      <c r="E4458" s="14">
        <v>16</v>
      </c>
      <c r="F4458" s="17">
        <f>INT((VLOOKUP($C4458,装备数值,2,0)+VLOOKUP($C4458,装备数值,5,0)*($E4458-1))*VLOOKUP($D4458,系数!$K$2:$O$7,2,0))</f>
        <v>1925</v>
      </c>
      <c r="G4458" s="17">
        <f>INT((VLOOKUP($C4458,装备数值,3,0)+VLOOKUP($C4458,装备数值,6,0)*($E4458-1))*VLOOKUP($D4458,系数!$K$2:$O$7,3,0))</f>
        <v>0</v>
      </c>
      <c r="H4458" s="17">
        <f t="shared" si="139"/>
        <v>0</v>
      </c>
      <c r="I4458" s="17">
        <f>INT((VLOOKUP($C4458,装备数值,4,0)+VLOOKUP($C4458,装备数值,7,0)*($E4458-1))*VLOOKUP($D4458,系数!$K$2:$O$7,4,0))</f>
        <v>0</v>
      </c>
      <c r="J4458" s="17">
        <f>INT((VLOOKUP($C4458,装备数值,4,0)+VLOOKUP($C4458,装备数值,7,0)*($E4458-1))*VLOOKUP($D4458,系数!$K$2:$O$7,5,0))</f>
        <v>0</v>
      </c>
      <c r="K4458" s="17">
        <f>INT(VLOOKUP(E4458,强化金币,2,1)*VLOOKUP(INDEX(装备!F:F,MATCH(属性!A4458,装备!A:A,0)),系数!$K$12:$M$15,3,0))</f>
        <v>1800</v>
      </c>
      <c r="L4458" s="17"/>
      <c r="M4458" s="17"/>
      <c r="N4458" s="17"/>
      <c r="O4458" s="17">
        <f>IF(E4458=1,"",VLOOKUP(E4458,系数!$S$2:$AB$12,MATCH(属性!C4458,评级,0),1))</f>
        <v>40</v>
      </c>
    </row>
    <row r="4459" spans="1:15" ht="17.25" thickBot="1" x14ac:dyDescent="0.4">
      <c r="A4459" s="17">
        <f t="shared" si="138"/>
        <v>7100038</v>
      </c>
      <c r="B4459" s="17" t="s">
        <v>100</v>
      </c>
      <c r="C4459" s="15">
        <f>INDEX(装备!G:G,MATCH(属性!A4459,装备!A:A,0))</f>
        <v>17</v>
      </c>
      <c r="D4459" s="15" t="str">
        <f>INDEX(装备!E:E,MATCH(属性!A4459,装备!A:A,0))</f>
        <v>helmet</v>
      </c>
      <c r="E4459" s="14">
        <v>17</v>
      </c>
      <c r="F4459" s="17">
        <f>INT((VLOOKUP($C4459,装备数值,2,0)+VLOOKUP($C4459,装备数值,5,0)*($E4459-1))*VLOOKUP($D4459,系数!$K$2:$O$7,2,0))</f>
        <v>1980</v>
      </c>
      <c r="G4459" s="17">
        <f>INT((VLOOKUP($C4459,装备数值,3,0)+VLOOKUP($C4459,装备数值,6,0)*($E4459-1))*VLOOKUP($D4459,系数!$K$2:$O$7,3,0))</f>
        <v>0</v>
      </c>
      <c r="H4459" s="17">
        <f t="shared" si="139"/>
        <v>0</v>
      </c>
      <c r="I4459" s="17">
        <f>INT((VLOOKUP($C4459,装备数值,4,0)+VLOOKUP($C4459,装备数值,7,0)*($E4459-1))*VLOOKUP($D4459,系数!$K$2:$O$7,4,0))</f>
        <v>0</v>
      </c>
      <c r="J4459" s="17">
        <f>INT((VLOOKUP($C4459,装备数值,4,0)+VLOOKUP($C4459,装备数值,7,0)*($E4459-1))*VLOOKUP($D4459,系数!$K$2:$O$7,5,0))</f>
        <v>0</v>
      </c>
      <c r="K4459" s="17">
        <f>INT(VLOOKUP(E4459,强化金币,2,1)*VLOOKUP(INDEX(装备!F:F,MATCH(属性!A4459,装备!A:A,0)),系数!$K$12:$M$15,3,0))</f>
        <v>2000</v>
      </c>
      <c r="L4459" s="17"/>
      <c r="M4459" s="17"/>
      <c r="N4459" s="17"/>
      <c r="O4459" s="17">
        <f>IF(E4459=1,"",VLOOKUP(E4459,系数!$S$2:$AB$12,MATCH(属性!C4459,评级,0),1))</f>
        <v>40</v>
      </c>
    </row>
    <row r="4460" spans="1:15" ht="17.25" thickBot="1" x14ac:dyDescent="0.4">
      <c r="A4460" s="17">
        <f t="shared" si="138"/>
        <v>7100038</v>
      </c>
      <c r="B4460" s="17" t="s">
        <v>100</v>
      </c>
      <c r="C4460" s="15">
        <f>INDEX(装备!G:G,MATCH(属性!A4460,装备!A:A,0))</f>
        <v>17</v>
      </c>
      <c r="D4460" s="15" t="str">
        <f>INDEX(装备!E:E,MATCH(属性!A4460,装备!A:A,0))</f>
        <v>helmet</v>
      </c>
      <c r="E4460" s="14">
        <v>18</v>
      </c>
      <c r="F4460" s="17">
        <f>INT((VLOOKUP($C4460,装备数值,2,0)+VLOOKUP($C4460,装备数值,5,0)*($E4460-1))*VLOOKUP($D4460,系数!$K$2:$O$7,2,0))</f>
        <v>2035</v>
      </c>
      <c r="G4460" s="17">
        <f>INT((VLOOKUP($C4460,装备数值,3,0)+VLOOKUP($C4460,装备数值,6,0)*($E4460-1))*VLOOKUP($D4460,系数!$K$2:$O$7,3,0))</f>
        <v>0</v>
      </c>
      <c r="H4460" s="17">
        <f t="shared" si="139"/>
        <v>0</v>
      </c>
      <c r="I4460" s="17">
        <f>INT((VLOOKUP($C4460,装备数值,4,0)+VLOOKUP($C4460,装备数值,7,0)*($E4460-1))*VLOOKUP($D4460,系数!$K$2:$O$7,4,0))</f>
        <v>0</v>
      </c>
      <c r="J4460" s="17">
        <f>INT((VLOOKUP($C4460,装备数值,4,0)+VLOOKUP($C4460,装备数值,7,0)*($E4460-1))*VLOOKUP($D4460,系数!$K$2:$O$7,5,0))</f>
        <v>0</v>
      </c>
      <c r="K4460" s="17">
        <f>INT(VLOOKUP(E4460,强化金币,2,1)*VLOOKUP(INDEX(装备!F:F,MATCH(属性!A4460,装备!A:A,0)),系数!$K$12:$M$15,3,0))</f>
        <v>2200</v>
      </c>
      <c r="L4460" s="17"/>
      <c r="M4460" s="17"/>
      <c r="N4460" s="17"/>
      <c r="O4460" s="17">
        <f>IF(E4460=1,"",VLOOKUP(E4460,系数!$S$2:$AB$12,MATCH(属性!C4460,评级,0),1))</f>
        <v>40</v>
      </c>
    </row>
    <row r="4461" spans="1:15" ht="17.25" thickBot="1" x14ac:dyDescent="0.4">
      <c r="A4461" s="17">
        <f t="shared" si="138"/>
        <v>7100038</v>
      </c>
      <c r="B4461" s="17" t="s">
        <v>100</v>
      </c>
      <c r="C4461" s="15">
        <f>INDEX(装备!G:G,MATCH(属性!A4461,装备!A:A,0))</f>
        <v>17</v>
      </c>
      <c r="D4461" s="15" t="str">
        <f>INDEX(装备!E:E,MATCH(属性!A4461,装备!A:A,0))</f>
        <v>helmet</v>
      </c>
      <c r="E4461" s="14">
        <v>19</v>
      </c>
      <c r="F4461" s="17">
        <f>INT((VLOOKUP($C4461,装备数值,2,0)+VLOOKUP($C4461,装备数值,5,0)*($E4461-1))*VLOOKUP($D4461,系数!$K$2:$O$7,2,0))</f>
        <v>2090</v>
      </c>
      <c r="G4461" s="17">
        <f>INT((VLOOKUP($C4461,装备数值,3,0)+VLOOKUP($C4461,装备数值,6,0)*($E4461-1))*VLOOKUP($D4461,系数!$K$2:$O$7,3,0))</f>
        <v>0</v>
      </c>
      <c r="H4461" s="17">
        <f t="shared" si="139"/>
        <v>0</v>
      </c>
      <c r="I4461" s="17">
        <f>INT((VLOOKUP($C4461,装备数值,4,0)+VLOOKUP($C4461,装备数值,7,0)*($E4461-1))*VLOOKUP($D4461,系数!$K$2:$O$7,4,0))</f>
        <v>0</v>
      </c>
      <c r="J4461" s="17">
        <f>INT((VLOOKUP($C4461,装备数值,4,0)+VLOOKUP($C4461,装备数值,7,0)*($E4461-1))*VLOOKUP($D4461,系数!$K$2:$O$7,5,0))</f>
        <v>0</v>
      </c>
      <c r="K4461" s="17">
        <f>INT(VLOOKUP(E4461,强化金币,2,1)*VLOOKUP(INDEX(装备!F:F,MATCH(属性!A4461,装备!A:A,0)),系数!$K$12:$M$15,3,0))</f>
        <v>2400</v>
      </c>
      <c r="L4461" s="17"/>
      <c r="M4461" s="17"/>
      <c r="N4461" s="17"/>
      <c r="O4461" s="17">
        <f>IF(E4461=1,"",VLOOKUP(E4461,系数!$S$2:$AB$12,MATCH(属性!C4461,评级,0),1))</f>
        <v>40</v>
      </c>
    </row>
    <row r="4462" spans="1:15" ht="17.25" thickBot="1" x14ac:dyDescent="0.4">
      <c r="A4462" s="17">
        <f t="shared" si="138"/>
        <v>7100038</v>
      </c>
      <c r="B4462" s="17" t="s">
        <v>100</v>
      </c>
      <c r="C4462" s="15">
        <f>INDEX(装备!G:G,MATCH(属性!A4462,装备!A:A,0))</f>
        <v>17</v>
      </c>
      <c r="D4462" s="15" t="str">
        <f>INDEX(装备!E:E,MATCH(属性!A4462,装备!A:A,0))</f>
        <v>helmet</v>
      </c>
      <c r="E4462" s="14">
        <v>20</v>
      </c>
      <c r="F4462" s="17">
        <f>INT((VLOOKUP($C4462,装备数值,2,0)+VLOOKUP($C4462,装备数值,5,0)*($E4462-1))*VLOOKUP($D4462,系数!$K$2:$O$7,2,0))</f>
        <v>2145</v>
      </c>
      <c r="G4462" s="17">
        <f>INT((VLOOKUP($C4462,装备数值,3,0)+VLOOKUP($C4462,装备数值,6,0)*($E4462-1))*VLOOKUP($D4462,系数!$K$2:$O$7,3,0))</f>
        <v>0</v>
      </c>
      <c r="H4462" s="17">
        <f t="shared" si="139"/>
        <v>0</v>
      </c>
      <c r="I4462" s="17">
        <f>INT((VLOOKUP($C4462,装备数值,4,0)+VLOOKUP($C4462,装备数值,7,0)*($E4462-1))*VLOOKUP($D4462,系数!$K$2:$O$7,4,0))</f>
        <v>0</v>
      </c>
      <c r="J4462" s="17">
        <f>INT((VLOOKUP($C4462,装备数值,4,0)+VLOOKUP($C4462,装备数值,7,0)*($E4462-1))*VLOOKUP($D4462,系数!$K$2:$O$7,5,0))</f>
        <v>0</v>
      </c>
      <c r="K4462" s="17">
        <f>INT(VLOOKUP(E4462,强化金币,2,1)*VLOOKUP(INDEX(装备!F:F,MATCH(属性!A4462,装备!A:A,0)),系数!$K$12:$M$15,3,0))</f>
        <v>2600</v>
      </c>
      <c r="L4462" s="17"/>
      <c r="M4462" s="17"/>
      <c r="N4462" s="17"/>
      <c r="O4462" s="17">
        <f>IF(E4462=1,"",VLOOKUP(E4462,系数!$S$2:$AB$12,MATCH(属性!C4462,评级,0),1))</f>
        <v>60</v>
      </c>
    </row>
    <row r="4463" spans="1:15" ht="17.25" thickBot="1" x14ac:dyDescent="0.4">
      <c r="A4463" s="17">
        <f t="shared" si="138"/>
        <v>7100038</v>
      </c>
      <c r="B4463" s="17" t="s">
        <v>100</v>
      </c>
      <c r="C4463" s="15">
        <f>INDEX(装备!G:G,MATCH(属性!A4463,装备!A:A,0))</f>
        <v>17</v>
      </c>
      <c r="D4463" s="15" t="str">
        <f>INDEX(装备!E:E,MATCH(属性!A4463,装备!A:A,0))</f>
        <v>helmet</v>
      </c>
      <c r="E4463" s="14">
        <v>21</v>
      </c>
      <c r="F4463" s="17">
        <f>INT((VLOOKUP($C4463,装备数值,2,0)+VLOOKUP($C4463,装备数值,5,0)*($E4463-1))*VLOOKUP($D4463,系数!$K$2:$O$7,2,0))</f>
        <v>2200</v>
      </c>
      <c r="G4463" s="17">
        <f>INT((VLOOKUP($C4463,装备数值,3,0)+VLOOKUP($C4463,装备数值,6,0)*($E4463-1))*VLOOKUP($D4463,系数!$K$2:$O$7,3,0))</f>
        <v>0</v>
      </c>
      <c r="H4463" s="17">
        <f t="shared" si="139"/>
        <v>0</v>
      </c>
      <c r="I4463" s="17">
        <f>INT((VLOOKUP($C4463,装备数值,4,0)+VLOOKUP($C4463,装备数值,7,0)*($E4463-1))*VLOOKUP($D4463,系数!$K$2:$O$7,4,0))</f>
        <v>0</v>
      </c>
      <c r="J4463" s="17">
        <f>INT((VLOOKUP($C4463,装备数值,4,0)+VLOOKUP($C4463,装备数值,7,0)*($E4463-1))*VLOOKUP($D4463,系数!$K$2:$O$7,5,0))</f>
        <v>0</v>
      </c>
      <c r="K4463" s="17">
        <f>INT(VLOOKUP(E4463,强化金币,2,1)*VLOOKUP(INDEX(装备!F:F,MATCH(属性!A4463,装备!A:A,0)),系数!$K$12:$M$15,3,0))</f>
        <v>2800</v>
      </c>
      <c r="L4463" s="17"/>
      <c r="M4463" s="17"/>
      <c r="N4463" s="17"/>
      <c r="O4463" s="17">
        <f>IF(E4463=1,"",VLOOKUP(E4463,系数!$S$2:$AB$12,MATCH(属性!C4463,评级,0),1))</f>
        <v>60</v>
      </c>
    </row>
    <row r="4464" spans="1:15" ht="17.25" thickBot="1" x14ac:dyDescent="0.4">
      <c r="A4464" s="17">
        <f t="shared" si="138"/>
        <v>7100038</v>
      </c>
      <c r="B4464" s="17" t="s">
        <v>100</v>
      </c>
      <c r="C4464" s="15">
        <f>INDEX(装备!G:G,MATCH(属性!A4464,装备!A:A,0))</f>
        <v>17</v>
      </c>
      <c r="D4464" s="15" t="str">
        <f>INDEX(装备!E:E,MATCH(属性!A4464,装备!A:A,0))</f>
        <v>helmet</v>
      </c>
      <c r="E4464" s="14">
        <v>22</v>
      </c>
      <c r="F4464" s="17">
        <f>INT((VLOOKUP($C4464,装备数值,2,0)+VLOOKUP($C4464,装备数值,5,0)*($E4464-1))*VLOOKUP($D4464,系数!$K$2:$O$7,2,0))</f>
        <v>2255</v>
      </c>
      <c r="G4464" s="17">
        <f>INT((VLOOKUP($C4464,装备数值,3,0)+VLOOKUP($C4464,装备数值,6,0)*($E4464-1))*VLOOKUP($D4464,系数!$K$2:$O$7,3,0))</f>
        <v>0</v>
      </c>
      <c r="H4464" s="17">
        <f t="shared" si="139"/>
        <v>0</v>
      </c>
      <c r="I4464" s="17">
        <f>INT((VLOOKUP($C4464,装备数值,4,0)+VLOOKUP($C4464,装备数值,7,0)*($E4464-1))*VLOOKUP($D4464,系数!$K$2:$O$7,4,0))</f>
        <v>0</v>
      </c>
      <c r="J4464" s="17">
        <f>INT((VLOOKUP($C4464,装备数值,4,0)+VLOOKUP($C4464,装备数值,7,0)*($E4464-1))*VLOOKUP($D4464,系数!$K$2:$O$7,5,0))</f>
        <v>0</v>
      </c>
      <c r="K4464" s="17">
        <f>INT(VLOOKUP(E4464,强化金币,2,1)*VLOOKUP(INDEX(装备!F:F,MATCH(属性!A4464,装备!A:A,0)),系数!$K$12:$M$15,3,0))</f>
        <v>3000</v>
      </c>
      <c r="L4464" s="17"/>
      <c r="M4464" s="17"/>
      <c r="N4464" s="17"/>
      <c r="O4464" s="17">
        <f>IF(E4464=1,"",VLOOKUP(E4464,系数!$S$2:$AB$12,MATCH(属性!C4464,评级,0),1))</f>
        <v>60</v>
      </c>
    </row>
    <row r="4465" spans="1:15" ht="17.25" thickBot="1" x14ac:dyDescent="0.4">
      <c r="A4465" s="17">
        <f t="shared" si="138"/>
        <v>7100038</v>
      </c>
      <c r="B4465" s="17" t="s">
        <v>100</v>
      </c>
      <c r="C4465" s="15">
        <f>INDEX(装备!G:G,MATCH(属性!A4465,装备!A:A,0))</f>
        <v>17</v>
      </c>
      <c r="D4465" s="15" t="str">
        <f>INDEX(装备!E:E,MATCH(属性!A4465,装备!A:A,0))</f>
        <v>helmet</v>
      </c>
      <c r="E4465" s="14">
        <v>23</v>
      </c>
      <c r="F4465" s="17">
        <f>INT((VLOOKUP($C4465,装备数值,2,0)+VLOOKUP($C4465,装备数值,5,0)*($E4465-1))*VLOOKUP($D4465,系数!$K$2:$O$7,2,0))</f>
        <v>2310</v>
      </c>
      <c r="G4465" s="17">
        <f>INT((VLOOKUP($C4465,装备数值,3,0)+VLOOKUP($C4465,装备数值,6,0)*($E4465-1))*VLOOKUP($D4465,系数!$K$2:$O$7,3,0))</f>
        <v>0</v>
      </c>
      <c r="H4465" s="17">
        <f t="shared" si="139"/>
        <v>0</v>
      </c>
      <c r="I4465" s="17">
        <f>INT((VLOOKUP($C4465,装备数值,4,0)+VLOOKUP($C4465,装备数值,7,0)*($E4465-1))*VLOOKUP($D4465,系数!$K$2:$O$7,4,0))</f>
        <v>0</v>
      </c>
      <c r="J4465" s="17">
        <f>INT((VLOOKUP($C4465,装备数值,4,0)+VLOOKUP($C4465,装备数值,7,0)*($E4465-1))*VLOOKUP($D4465,系数!$K$2:$O$7,5,0))</f>
        <v>0</v>
      </c>
      <c r="K4465" s="17">
        <f>INT(VLOOKUP(E4465,强化金币,2,1)*VLOOKUP(INDEX(装备!F:F,MATCH(属性!A4465,装备!A:A,0)),系数!$K$12:$M$15,3,0))</f>
        <v>3200</v>
      </c>
      <c r="L4465" s="17"/>
      <c r="M4465" s="17"/>
      <c r="N4465" s="17"/>
      <c r="O4465" s="17">
        <f>IF(E4465=1,"",VLOOKUP(E4465,系数!$S$2:$AB$12,MATCH(属性!C4465,评级,0),1))</f>
        <v>60</v>
      </c>
    </row>
    <row r="4466" spans="1:15" ht="17.25" thickBot="1" x14ac:dyDescent="0.4">
      <c r="A4466" s="17">
        <f t="shared" si="138"/>
        <v>7100038</v>
      </c>
      <c r="B4466" s="17" t="s">
        <v>100</v>
      </c>
      <c r="C4466" s="15">
        <f>INDEX(装备!G:G,MATCH(属性!A4466,装备!A:A,0))</f>
        <v>17</v>
      </c>
      <c r="D4466" s="15" t="str">
        <f>INDEX(装备!E:E,MATCH(属性!A4466,装备!A:A,0))</f>
        <v>helmet</v>
      </c>
      <c r="E4466" s="14">
        <v>24</v>
      </c>
      <c r="F4466" s="17">
        <f>INT((VLOOKUP($C4466,装备数值,2,0)+VLOOKUP($C4466,装备数值,5,0)*($E4466-1))*VLOOKUP($D4466,系数!$K$2:$O$7,2,0))</f>
        <v>2365</v>
      </c>
      <c r="G4466" s="17">
        <f>INT((VLOOKUP($C4466,装备数值,3,0)+VLOOKUP($C4466,装备数值,6,0)*($E4466-1))*VLOOKUP($D4466,系数!$K$2:$O$7,3,0))</f>
        <v>0</v>
      </c>
      <c r="H4466" s="17">
        <f t="shared" si="139"/>
        <v>0</v>
      </c>
      <c r="I4466" s="17">
        <f>INT((VLOOKUP($C4466,装备数值,4,0)+VLOOKUP($C4466,装备数值,7,0)*($E4466-1))*VLOOKUP($D4466,系数!$K$2:$O$7,4,0))</f>
        <v>0</v>
      </c>
      <c r="J4466" s="17">
        <f>INT((VLOOKUP($C4466,装备数值,4,0)+VLOOKUP($C4466,装备数值,7,0)*($E4466-1))*VLOOKUP($D4466,系数!$K$2:$O$7,5,0))</f>
        <v>0</v>
      </c>
      <c r="K4466" s="17">
        <f>INT(VLOOKUP(E4466,强化金币,2,1)*VLOOKUP(INDEX(装备!F:F,MATCH(属性!A4466,装备!A:A,0)),系数!$K$12:$M$15,3,0))</f>
        <v>3400</v>
      </c>
      <c r="L4466" s="17"/>
      <c r="M4466" s="17"/>
      <c r="N4466" s="17"/>
      <c r="O4466" s="17">
        <f>IF(E4466=1,"",VLOOKUP(E4466,系数!$S$2:$AB$12,MATCH(属性!C4466,评级,0),1))</f>
        <v>60</v>
      </c>
    </row>
    <row r="4467" spans="1:15" ht="17.25" thickBot="1" x14ac:dyDescent="0.4">
      <c r="A4467" s="17">
        <f t="shared" si="138"/>
        <v>7100038</v>
      </c>
      <c r="B4467" s="17" t="s">
        <v>100</v>
      </c>
      <c r="C4467" s="15">
        <f>INDEX(装备!G:G,MATCH(属性!A4467,装备!A:A,0))</f>
        <v>17</v>
      </c>
      <c r="D4467" s="15" t="str">
        <f>INDEX(装备!E:E,MATCH(属性!A4467,装备!A:A,0))</f>
        <v>helmet</v>
      </c>
      <c r="E4467" s="14">
        <v>25</v>
      </c>
      <c r="F4467" s="17">
        <f>INT((VLOOKUP($C4467,装备数值,2,0)+VLOOKUP($C4467,装备数值,5,0)*($E4467-1))*VLOOKUP($D4467,系数!$K$2:$O$7,2,0))</f>
        <v>2420</v>
      </c>
      <c r="G4467" s="17">
        <f>INT((VLOOKUP($C4467,装备数值,3,0)+VLOOKUP($C4467,装备数值,6,0)*($E4467-1))*VLOOKUP($D4467,系数!$K$2:$O$7,3,0))</f>
        <v>0</v>
      </c>
      <c r="H4467" s="17">
        <f t="shared" si="139"/>
        <v>0</v>
      </c>
      <c r="I4467" s="17">
        <f>INT((VLOOKUP($C4467,装备数值,4,0)+VLOOKUP($C4467,装备数值,7,0)*($E4467-1))*VLOOKUP($D4467,系数!$K$2:$O$7,4,0))</f>
        <v>0</v>
      </c>
      <c r="J4467" s="17">
        <f>INT((VLOOKUP($C4467,装备数值,4,0)+VLOOKUP($C4467,装备数值,7,0)*($E4467-1))*VLOOKUP($D4467,系数!$K$2:$O$7,5,0))</f>
        <v>0</v>
      </c>
      <c r="K4467" s="17">
        <f>INT(VLOOKUP(E4467,强化金币,2,1)*VLOOKUP(INDEX(装备!F:F,MATCH(属性!A4467,装备!A:A,0)),系数!$K$12:$M$15,3,0))</f>
        <v>3600</v>
      </c>
      <c r="L4467" s="17"/>
      <c r="M4467" s="17"/>
      <c r="N4467" s="17"/>
      <c r="O4467" s="17">
        <f>IF(E4467=1,"",VLOOKUP(E4467,系数!$S$2:$AB$12,MATCH(属性!C4467,评级,0),1))</f>
        <v>60</v>
      </c>
    </row>
    <row r="4468" spans="1:15" ht="17.25" thickBot="1" x14ac:dyDescent="0.4">
      <c r="A4468" s="17">
        <f t="shared" si="138"/>
        <v>7100038</v>
      </c>
      <c r="B4468" s="17" t="s">
        <v>100</v>
      </c>
      <c r="C4468" s="15">
        <f>INDEX(装备!G:G,MATCH(属性!A4468,装备!A:A,0))</f>
        <v>17</v>
      </c>
      <c r="D4468" s="15" t="str">
        <f>INDEX(装备!E:E,MATCH(属性!A4468,装备!A:A,0))</f>
        <v>helmet</v>
      </c>
      <c r="E4468" s="14">
        <v>26</v>
      </c>
      <c r="F4468" s="17">
        <f>INT((VLOOKUP($C4468,装备数值,2,0)+VLOOKUP($C4468,装备数值,5,0)*($E4468-1))*VLOOKUP($D4468,系数!$K$2:$O$7,2,0))</f>
        <v>2475</v>
      </c>
      <c r="G4468" s="17">
        <f>INT((VLOOKUP($C4468,装备数值,3,0)+VLOOKUP($C4468,装备数值,6,0)*($E4468-1))*VLOOKUP($D4468,系数!$K$2:$O$7,3,0))</f>
        <v>0</v>
      </c>
      <c r="H4468" s="17">
        <f t="shared" si="139"/>
        <v>0</v>
      </c>
      <c r="I4468" s="17">
        <f>INT((VLOOKUP($C4468,装备数值,4,0)+VLOOKUP($C4468,装备数值,7,0)*($E4468-1))*VLOOKUP($D4468,系数!$K$2:$O$7,4,0))</f>
        <v>0</v>
      </c>
      <c r="J4468" s="17">
        <f>INT((VLOOKUP($C4468,装备数值,4,0)+VLOOKUP($C4468,装备数值,7,0)*($E4468-1))*VLOOKUP($D4468,系数!$K$2:$O$7,5,0))</f>
        <v>0</v>
      </c>
      <c r="K4468" s="17">
        <f>INT(VLOOKUP(E4468,强化金币,2,1)*VLOOKUP(INDEX(装备!F:F,MATCH(属性!A4468,装备!A:A,0)),系数!$K$12:$M$15,3,0))</f>
        <v>3800</v>
      </c>
      <c r="L4468" s="17"/>
      <c r="M4468" s="17"/>
      <c r="N4468" s="17"/>
      <c r="O4468" s="17">
        <f>IF(E4468=1,"",VLOOKUP(E4468,系数!$S$2:$AB$12,MATCH(属性!C4468,评级,0),1))</f>
        <v>60</v>
      </c>
    </row>
    <row r="4469" spans="1:15" ht="17.25" thickBot="1" x14ac:dyDescent="0.4">
      <c r="A4469" s="17">
        <f t="shared" si="138"/>
        <v>7100038</v>
      </c>
      <c r="B4469" s="17" t="s">
        <v>100</v>
      </c>
      <c r="C4469" s="15">
        <f>INDEX(装备!G:G,MATCH(属性!A4469,装备!A:A,0))</f>
        <v>17</v>
      </c>
      <c r="D4469" s="15" t="str">
        <f>INDEX(装备!E:E,MATCH(属性!A4469,装备!A:A,0))</f>
        <v>helmet</v>
      </c>
      <c r="E4469" s="14">
        <v>27</v>
      </c>
      <c r="F4469" s="17">
        <f>INT((VLOOKUP($C4469,装备数值,2,0)+VLOOKUP($C4469,装备数值,5,0)*($E4469-1))*VLOOKUP($D4469,系数!$K$2:$O$7,2,0))</f>
        <v>2530</v>
      </c>
      <c r="G4469" s="17">
        <f>INT((VLOOKUP($C4469,装备数值,3,0)+VLOOKUP($C4469,装备数值,6,0)*($E4469-1))*VLOOKUP($D4469,系数!$K$2:$O$7,3,0))</f>
        <v>0</v>
      </c>
      <c r="H4469" s="17">
        <f t="shared" si="139"/>
        <v>0</v>
      </c>
      <c r="I4469" s="17">
        <f>INT((VLOOKUP($C4469,装备数值,4,0)+VLOOKUP($C4469,装备数值,7,0)*($E4469-1))*VLOOKUP($D4469,系数!$K$2:$O$7,4,0))</f>
        <v>0</v>
      </c>
      <c r="J4469" s="17">
        <f>INT((VLOOKUP($C4469,装备数值,4,0)+VLOOKUP($C4469,装备数值,7,0)*($E4469-1))*VLOOKUP($D4469,系数!$K$2:$O$7,5,0))</f>
        <v>0</v>
      </c>
      <c r="K4469" s="17">
        <f>INT(VLOOKUP(E4469,强化金币,2,1)*VLOOKUP(INDEX(装备!F:F,MATCH(属性!A4469,装备!A:A,0)),系数!$K$12:$M$15,3,0))</f>
        <v>4000</v>
      </c>
      <c r="L4469" s="17"/>
      <c r="M4469" s="17"/>
      <c r="N4469" s="17"/>
      <c r="O4469" s="17">
        <f>IF(E4469=1,"",VLOOKUP(E4469,系数!$S$2:$AB$12,MATCH(属性!C4469,评级,0),1))</f>
        <v>60</v>
      </c>
    </row>
    <row r="4470" spans="1:15" ht="17.25" thickBot="1" x14ac:dyDescent="0.4">
      <c r="A4470" s="17">
        <f t="shared" si="138"/>
        <v>7100038</v>
      </c>
      <c r="B4470" s="17" t="s">
        <v>100</v>
      </c>
      <c r="C4470" s="15">
        <f>INDEX(装备!G:G,MATCH(属性!A4470,装备!A:A,0))</f>
        <v>17</v>
      </c>
      <c r="D4470" s="15" t="str">
        <f>INDEX(装备!E:E,MATCH(属性!A4470,装备!A:A,0))</f>
        <v>helmet</v>
      </c>
      <c r="E4470" s="14">
        <v>28</v>
      </c>
      <c r="F4470" s="17">
        <f>INT((VLOOKUP($C4470,装备数值,2,0)+VLOOKUP($C4470,装备数值,5,0)*($E4470-1))*VLOOKUP($D4470,系数!$K$2:$O$7,2,0))</f>
        <v>2585</v>
      </c>
      <c r="G4470" s="17">
        <f>INT((VLOOKUP($C4470,装备数值,3,0)+VLOOKUP($C4470,装备数值,6,0)*($E4470-1))*VLOOKUP($D4470,系数!$K$2:$O$7,3,0))</f>
        <v>0</v>
      </c>
      <c r="H4470" s="17">
        <f t="shared" si="139"/>
        <v>0</v>
      </c>
      <c r="I4470" s="17">
        <f>INT((VLOOKUP($C4470,装备数值,4,0)+VLOOKUP($C4470,装备数值,7,0)*($E4470-1))*VLOOKUP($D4470,系数!$K$2:$O$7,4,0))</f>
        <v>0</v>
      </c>
      <c r="J4470" s="17">
        <f>INT((VLOOKUP($C4470,装备数值,4,0)+VLOOKUP($C4470,装备数值,7,0)*($E4470-1))*VLOOKUP($D4470,系数!$K$2:$O$7,5,0))</f>
        <v>0</v>
      </c>
      <c r="K4470" s="17">
        <f>INT(VLOOKUP(E4470,强化金币,2,1)*VLOOKUP(INDEX(装备!F:F,MATCH(属性!A4470,装备!A:A,0)),系数!$K$12:$M$15,3,0))</f>
        <v>4200</v>
      </c>
      <c r="L4470" s="17"/>
      <c r="M4470" s="17"/>
      <c r="N4470" s="17"/>
      <c r="O4470" s="17">
        <f>IF(E4470=1,"",VLOOKUP(E4470,系数!$S$2:$AB$12,MATCH(属性!C4470,评级,0),1))</f>
        <v>60</v>
      </c>
    </row>
    <row r="4471" spans="1:15" ht="17.25" thickBot="1" x14ac:dyDescent="0.4">
      <c r="A4471" s="17">
        <f t="shared" si="138"/>
        <v>7100038</v>
      </c>
      <c r="B4471" s="17" t="s">
        <v>100</v>
      </c>
      <c r="C4471" s="15">
        <f>INDEX(装备!G:G,MATCH(属性!A4471,装备!A:A,0))</f>
        <v>17</v>
      </c>
      <c r="D4471" s="15" t="str">
        <f>INDEX(装备!E:E,MATCH(属性!A4471,装备!A:A,0))</f>
        <v>helmet</v>
      </c>
      <c r="E4471" s="14">
        <v>29</v>
      </c>
      <c r="F4471" s="17">
        <f>INT((VLOOKUP($C4471,装备数值,2,0)+VLOOKUP($C4471,装备数值,5,0)*($E4471-1))*VLOOKUP($D4471,系数!$K$2:$O$7,2,0))</f>
        <v>2640</v>
      </c>
      <c r="G4471" s="17">
        <f>INT((VLOOKUP($C4471,装备数值,3,0)+VLOOKUP($C4471,装备数值,6,0)*($E4471-1))*VLOOKUP($D4471,系数!$K$2:$O$7,3,0))</f>
        <v>0</v>
      </c>
      <c r="H4471" s="17">
        <f t="shared" si="139"/>
        <v>0</v>
      </c>
      <c r="I4471" s="17">
        <f>INT((VLOOKUP($C4471,装备数值,4,0)+VLOOKUP($C4471,装备数值,7,0)*($E4471-1))*VLOOKUP($D4471,系数!$K$2:$O$7,4,0))</f>
        <v>0</v>
      </c>
      <c r="J4471" s="17">
        <f>INT((VLOOKUP($C4471,装备数值,4,0)+VLOOKUP($C4471,装备数值,7,0)*($E4471-1))*VLOOKUP($D4471,系数!$K$2:$O$7,5,0))</f>
        <v>0</v>
      </c>
      <c r="K4471" s="17">
        <f>INT(VLOOKUP(E4471,强化金币,2,1)*VLOOKUP(INDEX(装备!F:F,MATCH(属性!A4471,装备!A:A,0)),系数!$K$12:$M$15,3,0))</f>
        <v>4500</v>
      </c>
      <c r="L4471" s="17"/>
      <c r="M4471" s="17"/>
      <c r="N4471" s="17"/>
      <c r="O4471" s="17">
        <f>IF(E4471=1,"",VLOOKUP(E4471,系数!$S$2:$AB$12,MATCH(属性!C4471,评级,0),1))</f>
        <v>60</v>
      </c>
    </row>
    <row r="4472" spans="1:15" ht="17.25" thickBot="1" x14ac:dyDescent="0.4">
      <c r="A4472" s="17">
        <f t="shared" si="138"/>
        <v>7100038</v>
      </c>
      <c r="B4472" s="17" t="s">
        <v>100</v>
      </c>
      <c r="C4472" s="15">
        <f>INDEX(装备!G:G,MATCH(属性!A4472,装备!A:A,0))</f>
        <v>17</v>
      </c>
      <c r="D4472" s="15" t="str">
        <f>INDEX(装备!E:E,MATCH(属性!A4472,装备!A:A,0))</f>
        <v>helmet</v>
      </c>
      <c r="E4472" s="14">
        <v>30</v>
      </c>
      <c r="F4472" s="17">
        <f>INT((VLOOKUP($C4472,装备数值,2,0)+VLOOKUP($C4472,装备数值,5,0)*($E4472-1))*VLOOKUP($D4472,系数!$K$2:$O$7,2,0))</f>
        <v>2695</v>
      </c>
      <c r="G4472" s="17">
        <f>INT((VLOOKUP($C4472,装备数值,3,0)+VLOOKUP($C4472,装备数值,6,0)*($E4472-1))*VLOOKUP($D4472,系数!$K$2:$O$7,3,0))</f>
        <v>0</v>
      </c>
      <c r="H4472" s="17">
        <f t="shared" si="139"/>
        <v>0</v>
      </c>
      <c r="I4472" s="17">
        <f>INT((VLOOKUP($C4472,装备数值,4,0)+VLOOKUP($C4472,装备数值,7,0)*($E4472-1))*VLOOKUP($D4472,系数!$K$2:$O$7,4,0))</f>
        <v>0</v>
      </c>
      <c r="J4472" s="17">
        <f>INT((VLOOKUP($C4472,装备数值,4,0)+VLOOKUP($C4472,装备数值,7,0)*($E4472-1))*VLOOKUP($D4472,系数!$K$2:$O$7,5,0))</f>
        <v>0</v>
      </c>
      <c r="K4472" s="17">
        <f>INT(VLOOKUP(E4472,强化金币,2,1)*VLOOKUP(INDEX(装备!F:F,MATCH(属性!A4472,装备!A:A,0)),系数!$K$12:$M$15,3,0))</f>
        <v>5000</v>
      </c>
      <c r="L4472" s="17"/>
      <c r="M4472" s="17"/>
      <c r="N4472" s="17"/>
      <c r="O4472" s="17">
        <f>IF(E4472=1,"",VLOOKUP(E4472,系数!$S$2:$AB$12,MATCH(属性!C4472,评级,0),1))</f>
        <v>80</v>
      </c>
    </row>
    <row r="4473" spans="1:15" ht="17.25" thickBot="1" x14ac:dyDescent="0.4">
      <c r="A4473" s="17">
        <f t="shared" si="138"/>
        <v>7100038</v>
      </c>
      <c r="B4473" s="17" t="s">
        <v>100</v>
      </c>
      <c r="C4473" s="15">
        <f>INDEX(装备!G:G,MATCH(属性!A4473,装备!A:A,0))</f>
        <v>17</v>
      </c>
      <c r="D4473" s="15" t="str">
        <f>INDEX(装备!E:E,MATCH(属性!A4473,装备!A:A,0))</f>
        <v>helmet</v>
      </c>
      <c r="E4473" s="14">
        <v>31</v>
      </c>
      <c r="F4473" s="17">
        <f>INT((VLOOKUP($C4473,装备数值,2,0)+VLOOKUP($C4473,装备数值,5,0)*($E4473-1))*VLOOKUP($D4473,系数!$K$2:$O$7,2,0))</f>
        <v>2750</v>
      </c>
      <c r="G4473" s="17">
        <f>INT((VLOOKUP($C4473,装备数值,3,0)+VLOOKUP($C4473,装备数值,6,0)*($E4473-1))*VLOOKUP($D4473,系数!$K$2:$O$7,3,0))</f>
        <v>0</v>
      </c>
      <c r="H4473" s="17">
        <f t="shared" si="139"/>
        <v>0</v>
      </c>
      <c r="I4473" s="17">
        <f>INT((VLOOKUP($C4473,装备数值,4,0)+VLOOKUP($C4473,装备数值,7,0)*($E4473-1))*VLOOKUP($D4473,系数!$K$2:$O$7,4,0))</f>
        <v>0</v>
      </c>
      <c r="J4473" s="17">
        <f>INT((VLOOKUP($C4473,装备数值,4,0)+VLOOKUP($C4473,装备数值,7,0)*($E4473-1))*VLOOKUP($D4473,系数!$K$2:$O$7,5,0))</f>
        <v>0</v>
      </c>
      <c r="K4473" s="17">
        <f>INT(VLOOKUP(E4473,强化金币,2,1)*VLOOKUP(INDEX(装备!F:F,MATCH(属性!A4473,装备!A:A,0)),系数!$K$12:$M$15,3,0))</f>
        <v>5500</v>
      </c>
      <c r="L4473" s="17"/>
      <c r="M4473" s="17"/>
      <c r="N4473" s="17"/>
      <c r="O4473" s="17">
        <f>IF(E4473=1,"",VLOOKUP(E4473,系数!$S$2:$AB$12,MATCH(属性!C4473,评级,0),1))</f>
        <v>80</v>
      </c>
    </row>
    <row r="4474" spans="1:15" ht="17.25" thickBot="1" x14ac:dyDescent="0.4">
      <c r="A4474" s="17">
        <f t="shared" si="138"/>
        <v>7100038</v>
      </c>
      <c r="B4474" s="17" t="s">
        <v>100</v>
      </c>
      <c r="C4474" s="15">
        <f>INDEX(装备!G:G,MATCH(属性!A4474,装备!A:A,0))</f>
        <v>17</v>
      </c>
      <c r="D4474" s="15" t="str">
        <f>INDEX(装备!E:E,MATCH(属性!A4474,装备!A:A,0))</f>
        <v>helmet</v>
      </c>
      <c r="E4474" s="14">
        <v>32</v>
      </c>
      <c r="F4474" s="17">
        <f>INT((VLOOKUP($C4474,装备数值,2,0)+VLOOKUP($C4474,装备数值,5,0)*($E4474-1))*VLOOKUP($D4474,系数!$K$2:$O$7,2,0))</f>
        <v>2805</v>
      </c>
      <c r="G4474" s="17">
        <f>INT((VLOOKUP($C4474,装备数值,3,0)+VLOOKUP($C4474,装备数值,6,0)*($E4474-1))*VLOOKUP($D4474,系数!$K$2:$O$7,3,0))</f>
        <v>0</v>
      </c>
      <c r="H4474" s="17">
        <f t="shared" si="139"/>
        <v>0</v>
      </c>
      <c r="I4474" s="17">
        <f>INT((VLOOKUP($C4474,装备数值,4,0)+VLOOKUP($C4474,装备数值,7,0)*($E4474-1))*VLOOKUP($D4474,系数!$K$2:$O$7,4,0))</f>
        <v>0</v>
      </c>
      <c r="J4474" s="17">
        <f>INT((VLOOKUP($C4474,装备数值,4,0)+VLOOKUP($C4474,装备数值,7,0)*($E4474-1))*VLOOKUP($D4474,系数!$K$2:$O$7,5,0))</f>
        <v>0</v>
      </c>
      <c r="K4474" s="17">
        <f>INT(VLOOKUP(E4474,强化金币,2,1)*VLOOKUP(INDEX(装备!F:F,MATCH(属性!A4474,装备!A:A,0)),系数!$K$12:$M$15,3,0))</f>
        <v>6000</v>
      </c>
      <c r="L4474" s="17"/>
      <c r="M4474" s="17"/>
      <c r="N4474" s="17"/>
      <c r="O4474" s="17">
        <f>IF(E4474=1,"",VLOOKUP(E4474,系数!$S$2:$AB$12,MATCH(属性!C4474,评级,0),1))</f>
        <v>80</v>
      </c>
    </row>
    <row r="4475" spans="1:15" ht="17.25" thickBot="1" x14ac:dyDescent="0.4">
      <c r="A4475" s="17">
        <f t="shared" si="138"/>
        <v>7100038</v>
      </c>
      <c r="B4475" s="17" t="s">
        <v>100</v>
      </c>
      <c r="C4475" s="15">
        <f>INDEX(装备!G:G,MATCH(属性!A4475,装备!A:A,0))</f>
        <v>17</v>
      </c>
      <c r="D4475" s="15" t="str">
        <f>INDEX(装备!E:E,MATCH(属性!A4475,装备!A:A,0))</f>
        <v>helmet</v>
      </c>
      <c r="E4475" s="14">
        <v>33</v>
      </c>
      <c r="F4475" s="17">
        <f>INT((VLOOKUP($C4475,装备数值,2,0)+VLOOKUP($C4475,装备数值,5,0)*($E4475-1))*VLOOKUP($D4475,系数!$K$2:$O$7,2,0))</f>
        <v>2860</v>
      </c>
      <c r="G4475" s="17">
        <f>INT((VLOOKUP($C4475,装备数值,3,0)+VLOOKUP($C4475,装备数值,6,0)*($E4475-1))*VLOOKUP($D4475,系数!$K$2:$O$7,3,0))</f>
        <v>0</v>
      </c>
      <c r="H4475" s="17">
        <f t="shared" si="139"/>
        <v>0</v>
      </c>
      <c r="I4475" s="17">
        <f>INT((VLOOKUP($C4475,装备数值,4,0)+VLOOKUP($C4475,装备数值,7,0)*($E4475-1))*VLOOKUP($D4475,系数!$K$2:$O$7,4,0))</f>
        <v>0</v>
      </c>
      <c r="J4475" s="17">
        <f>INT((VLOOKUP($C4475,装备数值,4,0)+VLOOKUP($C4475,装备数值,7,0)*($E4475-1))*VLOOKUP($D4475,系数!$K$2:$O$7,5,0))</f>
        <v>0</v>
      </c>
      <c r="K4475" s="17">
        <f>INT(VLOOKUP(E4475,强化金币,2,1)*VLOOKUP(INDEX(装备!F:F,MATCH(属性!A4475,装备!A:A,0)),系数!$K$12:$M$15,3,0))</f>
        <v>6500</v>
      </c>
      <c r="L4475" s="17"/>
      <c r="M4475" s="17"/>
      <c r="N4475" s="17"/>
      <c r="O4475" s="17">
        <f>IF(E4475=1,"",VLOOKUP(E4475,系数!$S$2:$AB$12,MATCH(属性!C4475,评级,0),1))</f>
        <v>80</v>
      </c>
    </row>
    <row r="4476" spans="1:15" ht="17.25" thickBot="1" x14ac:dyDescent="0.4">
      <c r="A4476" s="17">
        <f t="shared" ref="A4476:A4539" si="140">A4356+1</f>
        <v>7100038</v>
      </c>
      <c r="B4476" s="17" t="s">
        <v>100</v>
      </c>
      <c r="C4476" s="15">
        <f>INDEX(装备!G:G,MATCH(属性!A4476,装备!A:A,0))</f>
        <v>17</v>
      </c>
      <c r="D4476" s="15" t="str">
        <f>INDEX(装备!E:E,MATCH(属性!A4476,装备!A:A,0))</f>
        <v>helmet</v>
      </c>
      <c r="E4476" s="14">
        <v>34</v>
      </c>
      <c r="F4476" s="17">
        <f>INT((VLOOKUP($C4476,装备数值,2,0)+VLOOKUP($C4476,装备数值,5,0)*($E4476-1))*VLOOKUP($D4476,系数!$K$2:$O$7,2,0))</f>
        <v>2915</v>
      </c>
      <c r="G4476" s="17">
        <f>INT((VLOOKUP($C4476,装备数值,3,0)+VLOOKUP($C4476,装备数值,6,0)*($E4476-1))*VLOOKUP($D4476,系数!$K$2:$O$7,3,0))</f>
        <v>0</v>
      </c>
      <c r="H4476" s="17">
        <f t="shared" si="139"/>
        <v>0</v>
      </c>
      <c r="I4476" s="17">
        <f>INT((VLOOKUP($C4476,装备数值,4,0)+VLOOKUP($C4476,装备数值,7,0)*($E4476-1))*VLOOKUP($D4476,系数!$K$2:$O$7,4,0))</f>
        <v>0</v>
      </c>
      <c r="J4476" s="17">
        <f>INT((VLOOKUP($C4476,装备数值,4,0)+VLOOKUP($C4476,装备数值,7,0)*($E4476-1))*VLOOKUP($D4476,系数!$K$2:$O$7,5,0))</f>
        <v>0</v>
      </c>
      <c r="K4476" s="17">
        <f>INT(VLOOKUP(E4476,强化金币,2,1)*VLOOKUP(INDEX(装备!F:F,MATCH(属性!A4476,装备!A:A,0)),系数!$K$12:$M$15,3,0))</f>
        <v>7000</v>
      </c>
      <c r="L4476" s="17"/>
      <c r="M4476" s="17"/>
      <c r="N4476" s="17"/>
      <c r="O4476" s="17">
        <f>IF(E4476=1,"",VLOOKUP(E4476,系数!$S$2:$AB$12,MATCH(属性!C4476,评级,0),1))</f>
        <v>80</v>
      </c>
    </row>
    <row r="4477" spans="1:15" ht="17.25" thickBot="1" x14ac:dyDescent="0.4">
      <c r="A4477" s="17">
        <f t="shared" si="140"/>
        <v>7100038</v>
      </c>
      <c r="B4477" s="17" t="s">
        <v>100</v>
      </c>
      <c r="C4477" s="15">
        <f>INDEX(装备!G:G,MATCH(属性!A4477,装备!A:A,0))</f>
        <v>17</v>
      </c>
      <c r="D4477" s="15" t="str">
        <f>INDEX(装备!E:E,MATCH(属性!A4477,装备!A:A,0))</f>
        <v>helmet</v>
      </c>
      <c r="E4477" s="14">
        <v>35</v>
      </c>
      <c r="F4477" s="17">
        <f>INT((VLOOKUP($C4477,装备数值,2,0)+VLOOKUP($C4477,装备数值,5,0)*($E4477-1))*VLOOKUP($D4477,系数!$K$2:$O$7,2,0))</f>
        <v>2970</v>
      </c>
      <c r="G4477" s="17">
        <f>INT((VLOOKUP($C4477,装备数值,3,0)+VLOOKUP($C4477,装备数值,6,0)*($E4477-1))*VLOOKUP($D4477,系数!$K$2:$O$7,3,0))</f>
        <v>0</v>
      </c>
      <c r="H4477" s="17">
        <f t="shared" si="139"/>
        <v>0</v>
      </c>
      <c r="I4477" s="17">
        <f>INT((VLOOKUP($C4477,装备数值,4,0)+VLOOKUP($C4477,装备数值,7,0)*($E4477-1))*VLOOKUP($D4477,系数!$K$2:$O$7,4,0))</f>
        <v>0</v>
      </c>
      <c r="J4477" s="17">
        <f>INT((VLOOKUP($C4477,装备数值,4,0)+VLOOKUP($C4477,装备数值,7,0)*($E4477-1))*VLOOKUP($D4477,系数!$K$2:$O$7,5,0))</f>
        <v>0</v>
      </c>
      <c r="K4477" s="17">
        <f>INT(VLOOKUP(E4477,强化金币,2,1)*VLOOKUP(INDEX(装备!F:F,MATCH(属性!A4477,装备!A:A,0)),系数!$K$12:$M$15,3,0))</f>
        <v>7500</v>
      </c>
      <c r="L4477" s="17"/>
      <c r="M4477" s="17"/>
      <c r="N4477" s="17"/>
      <c r="O4477" s="17">
        <f>IF(E4477=1,"",VLOOKUP(E4477,系数!$S$2:$AB$12,MATCH(属性!C4477,评级,0),1))</f>
        <v>80</v>
      </c>
    </row>
    <row r="4478" spans="1:15" ht="17.25" thickBot="1" x14ac:dyDescent="0.4">
      <c r="A4478" s="17">
        <f t="shared" si="140"/>
        <v>7100038</v>
      </c>
      <c r="B4478" s="17" t="s">
        <v>100</v>
      </c>
      <c r="C4478" s="15">
        <f>INDEX(装备!G:G,MATCH(属性!A4478,装备!A:A,0))</f>
        <v>17</v>
      </c>
      <c r="D4478" s="15" t="str">
        <f>INDEX(装备!E:E,MATCH(属性!A4478,装备!A:A,0))</f>
        <v>helmet</v>
      </c>
      <c r="E4478" s="14">
        <v>36</v>
      </c>
      <c r="F4478" s="17">
        <f>INT((VLOOKUP($C4478,装备数值,2,0)+VLOOKUP($C4478,装备数值,5,0)*($E4478-1))*VLOOKUP($D4478,系数!$K$2:$O$7,2,0))</f>
        <v>3025</v>
      </c>
      <c r="G4478" s="17">
        <f>INT((VLOOKUP($C4478,装备数值,3,0)+VLOOKUP($C4478,装备数值,6,0)*($E4478-1))*VLOOKUP($D4478,系数!$K$2:$O$7,3,0))</f>
        <v>0</v>
      </c>
      <c r="H4478" s="17">
        <f t="shared" si="139"/>
        <v>0</v>
      </c>
      <c r="I4478" s="17">
        <f>INT((VLOOKUP($C4478,装备数值,4,0)+VLOOKUP($C4478,装备数值,7,0)*($E4478-1))*VLOOKUP($D4478,系数!$K$2:$O$7,4,0))</f>
        <v>0</v>
      </c>
      <c r="J4478" s="17">
        <f>INT((VLOOKUP($C4478,装备数值,4,0)+VLOOKUP($C4478,装备数值,7,0)*($E4478-1))*VLOOKUP($D4478,系数!$K$2:$O$7,5,0))</f>
        <v>0</v>
      </c>
      <c r="K4478" s="17">
        <f>INT(VLOOKUP(E4478,强化金币,2,1)*VLOOKUP(INDEX(装备!F:F,MATCH(属性!A4478,装备!A:A,0)),系数!$K$12:$M$15,3,0))</f>
        <v>8000</v>
      </c>
      <c r="L4478" s="17"/>
      <c r="M4478" s="17"/>
      <c r="N4478" s="17"/>
      <c r="O4478" s="17">
        <f>IF(E4478=1,"",VLOOKUP(E4478,系数!$S$2:$AB$12,MATCH(属性!C4478,评级,0),1))</f>
        <v>80</v>
      </c>
    </row>
    <row r="4479" spans="1:15" ht="17.25" thickBot="1" x14ac:dyDescent="0.4">
      <c r="A4479" s="17">
        <f t="shared" si="140"/>
        <v>7100038</v>
      </c>
      <c r="B4479" s="17" t="s">
        <v>100</v>
      </c>
      <c r="C4479" s="15">
        <f>INDEX(装备!G:G,MATCH(属性!A4479,装备!A:A,0))</f>
        <v>17</v>
      </c>
      <c r="D4479" s="15" t="str">
        <f>INDEX(装备!E:E,MATCH(属性!A4479,装备!A:A,0))</f>
        <v>helmet</v>
      </c>
      <c r="E4479" s="14">
        <v>37</v>
      </c>
      <c r="F4479" s="17">
        <f>INT((VLOOKUP($C4479,装备数值,2,0)+VLOOKUP($C4479,装备数值,5,0)*($E4479-1))*VLOOKUP($D4479,系数!$K$2:$O$7,2,0))</f>
        <v>3080</v>
      </c>
      <c r="G4479" s="17">
        <f>INT((VLOOKUP($C4479,装备数值,3,0)+VLOOKUP($C4479,装备数值,6,0)*($E4479-1))*VLOOKUP($D4479,系数!$K$2:$O$7,3,0))</f>
        <v>0</v>
      </c>
      <c r="H4479" s="17">
        <f t="shared" si="139"/>
        <v>0</v>
      </c>
      <c r="I4479" s="17">
        <f>INT((VLOOKUP($C4479,装备数值,4,0)+VLOOKUP($C4479,装备数值,7,0)*($E4479-1))*VLOOKUP($D4479,系数!$K$2:$O$7,4,0))</f>
        <v>0</v>
      </c>
      <c r="J4479" s="17">
        <f>INT((VLOOKUP($C4479,装备数值,4,0)+VLOOKUP($C4479,装备数值,7,0)*($E4479-1))*VLOOKUP($D4479,系数!$K$2:$O$7,5,0))</f>
        <v>0</v>
      </c>
      <c r="K4479" s="17">
        <f>INT(VLOOKUP(E4479,强化金币,2,1)*VLOOKUP(INDEX(装备!F:F,MATCH(属性!A4479,装备!A:A,0)),系数!$K$12:$M$15,3,0))</f>
        <v>8500</v>
      </c>
      <c r="L4479" s="17"/>
      <c r="M4479" s="17"/>
      <c r="N4479" s="17"/>
      <c r="O4479" s="17">
        <f>IF(E4479=1,"",VLOOKUP(E4479,系数!$S$2:$AB$12,MATCH(属性!C4479,评级,0),1))</f>
        <v>80</v>
      </c>
    </row>
    <row r="4480" spans="1:15" ht="17.25" thickBot="1" x14ac:dyDescent="0.4">
      <c r="A4480" s="17">
        <f t="shared" si="140"/>
        <v>7100038</v>
      </c>
      <c r="B4480" s="17" t="s">
        <v>100</v>
      </c>
      <c r="C4480" s="15">
        <f>INDEX(装备!G:G,MATCH(属性!A4480,装备!A:A,0))</f>
        <v>17</v>
      </c>
      <c r="D4480" s="15" t="str">
        <f>INDEX(装备!E:E,MATCH(属性!A4480,装备!A:A,0))</f>
        <v>helmet</v>
      </c>
      <c r="E4480" s="14">
        <v>38</v>
      </c>
      <c r="F4480" s="17">
        <f>INT((VLOOKUP($C4480,装备数值,2,0)+VLOOKUP($C4480,装备数值,5,0)*($E4480-1))*VLOOKUP($D4480,系数!$K$2:$O$7,2,0))</f>
        <v>3135</v>
      </c>
      <c r="G4480" s="17">
        <f>INT((VLOOKUP($C4480,装备数值,3,0)+VLOOKUP($C4480,装备数值,6,0)*($E4480-1))*VLOOKUP($D4480,系数!$K$2:$O$7,3,0))</f>
        <v>0</v>
      </c>
      <c r="H4480" s="17">
        <f t="shared" si="139"/>
        <v>0</v>
      </c>
      <c r="I4480" s="17">
        <f>INT((VLOOKUP($C4480,装备数值,4,0)+VLOOKUP($C4480,装备数值,7,0)*($E4480-1))*VLOOKUP($D4480,系数!$K$2:$O$7,4,0))</f>
        <v>0</v>
      </c>
      <c r="J4480" s="17">
        <f>INT((VLOOKUP($C4480,装备数值,4,0)+VLOOKUP($C4480,装备数值,7,0)*($E4480-1))*VLOOKUP($D4480,系数!$K$2:$O$7,5,0))</f>
        <v>0</v>
      </c>
      <c r="K4480" s="17">
        <f>INT(VLOOKUP(E4480,强化金币,2,1)*VLOOKUP(INDEX(装备!F:F,MATCH(属性!A4480,装备!A:A,0)),系数!$K$12:$M$15,3,0))</f>
        <v>9000</v>
      </c>
      <c r="L4480" s="17"/>
      <c r="M4480" s="17"/>
      <c r="N4480" s="17"/>
      <c r="O4480" s="17">
        <f>IF(E4480=1,"",VLOOKUP(E4480,系数!$S$2:$AB$12,MATCH(属性!C4480,评级,0),1))</f>
        <v>80</v>
      </c>
    </row>
    <row r="4481" spans="1:15" ht="17.25" thickBot="1" x14ac:dyDescent="0.4">
      <c r="A4481" s="17">
        <f t="shared" si="140"/>
        <v>7100038</v>
      </c>
      <c r="B4481" s="17" t="s">
        <v>100</v>
      </c>
      <c r="C4481" s="15">
        <f>INDEX(装备!G:G,MATCH(属性!A4481,装备!A:A,0))</f>
        <v>17</v>
      </c>
      <c r="D4481" s="15" t="str">
        <f>INDEX(装备!E:E,MATCH(属性!A4481,装备!A:A,0))</f>
        <v>helmet</v>
      </c>
      <c r="E4481" s="14">
        <v>39</v>
      </c>
      <c r="F4481" s="17">
        <f>INT((VLOOKUP($C4481,装备数值,2,0)+VLOOKUP($C4481,装备数值,5,0)*($E4481-1))*VLOOKUP($D4481,系数!$K$2:$O$7,2,0))</f>
        <v>3190</v>
      </c>
      <c r="G4481" s="17">
        <f>INT((VLOOKUP($C4481,装备数值,3,0)+VLOOKUP($C4481,装备数值,6,0)*($E4481-1))*VLOOKUP($D4481,系数!$K$2:$O$7,3,0))</f>
        <v>0</v>
      </c>
      <c r="H4481" s="17">
        <f t="shared" si="139"/>
        <v>0</v>
      </c>
      <c r="I4481" s="17">
        <f>INT((VLOOKUP($C4481,装备数值,4,0)+VLOOKUP($C4481,装备数值,7,0)*($E4481-1))*VLOOKUP($D4481,系数!$K$2:$O$7,4,0))</f>
        <v>0</v>
      </c>
      <c r="J4481" s="17">
        <f>INT((VLOOKUP($C4481,装备数值,4,0)+VLOOKUP($C4481,装备数值,7,0)*($E4481-1))*VLOOKUP($D4481,系数!$K$2:$O$7,5,0))</f>
        <v>0</v>
      </c>
      <c r="K4481" s="17">
        <f>INT(VLOOKUP(E4481,强化金币,2,1)*VLOOKUP(INDEX(装备!F:F,MATCH(属性!A4481,装备!A:A,0)),系数!$K$12:$M$15,3,0))</f>
        <v>10000</v>
      </c>
      <c r="L4481" s="17"/>
      <c r="M4481" s="17"/>
      <c r="N4481" s="17"/>
      <c r="O4481" s="17">
        <f>IF(E4481=1,"",VLOOKUP(E4481,系数!$S$2:$AB$12,MATCH(属性!C4481,评级,0),1))</f>
        <v>80</v>
      </c>
    </row>
    <row r="4482" spans="1:15" ht="17.25" thickBot="1" x14ac:dyDescent="0.4">
      <c r="A4482" s="17">
        <f t="shared" si="140"/>
        <v>7100038</v>
      </c>
      <c r="B4482" s="17" t="s">
        <v>100</v>
      </c>
      <c r="C4482" s="15">
        <f>INDEX(装备!G:G,MATCH(属性!A4482,装备!A:A,0))</f>
        <v>17</v>
      </c>
      <c r="D4482" s="15" t="str">
        <f>INDEX(装备!E:E,MATCH(属性!A4482,装备!A:A,0))</f>
        <v>helmet</v>
      </c>
      <c r="E4482" s="14">
        <v>40</v>
      </c>
      <c r="F4482" s="17">
        <f>INT((VLOOKUP($C4482,装备数值,2,0)+VLOOKUP($C4482,装备数值,5,0)*($E4482-1))*VLOOKUP($D4482,系数!$K$2:$O$7,2,0))</f>
        <v>3245</v>
      </c>
      <c r="G4482" s="17">
        <f>INT((VLOOKUP($C4482,装备数值,3,0)+VLOOKUP($C4482,装备数值,6,0)*($E4482-1))*VLOOKUP($D4482,系数!$K$2:$O$7,3,0))</f>
        <v>0</v>
      </c>
      <c r="H4482" s="17">
        <f t="shared" si="139"/>
        <v>0</v>
      </c>
      <c r="I4482" s="17">
        <f>INT((VLOOKUP($C4482,装备数值,4,0)+VLOOKUP($C4482,装备数值,7,0)*($E4482-1))*VLOOKUP($D4482,系数!$K$2:$O$7,4,0))</f>
        <v>0</v>
      </c>
      <c r="J4482" s="17">
        <f>INT((VLOOKUP($C4482,装备数值,4,0)+VLOOKUP($C4482,装备数值,7,0)*($E4482-1))*VLOOKUP($D4482,系数!$K$2:$O$7,5,0))</f>
        <v>0</v>
      </c>
      <c r="K4482" s="17">
        <f>INT(VLOOKUP(E4482,强化金币,2,1)*VLOOKUP(INDEX(装备!F:F,MATCH(属性!A4482,装备!A:A,0)),系数!$K$12:$M$15,3,0))</f>
        <v>12000</v>
      </c>
      <c r="L4482" s="17"/>
      <c r="M4482" s="17"/>
      <c r="N4482" s="17"/>
      <c r="O4482" s="17">
        <f>IF(E4482=1,"",VLOOKUP(E4482,系数!$S$2:$AB$12,MATCH(属性!C4482,评级,0),1))</f>
        <v>100</v>
      </c>
    </row>
    <row r="4483" spans="1:15" ht="17.25" thickBot="1" x14ac:dyDescent="0.4">
      <c r="A4483" s="17">
        <f t="shared" si="140"/>
        <v>7100038</v>
      </c>
      <c r="B4483" s="17" t="s">
        <v>100</v>
      </c>
      <c r="C4483" s="15">
        <f>INDEX(装备!G:G,MATCH(属性!A4483,装备!A:A,0))</f>
        <v>17</v>
      </c>
      <c r="D4483" s="15" t="str">
        <f>INDEX(装备!E:E,MATCH(属性!A4483,装备!A:A,0))</f>
        <v>helmet</v>
      </c>
      <c r="E4483" s="14">
        <v>41</v>
      </c>
      <c r="F4483" s="17">
        <f>INT((VLOOKUP($C4483,装备数值,2,0)+VLOOKUP($C4483,装备数值,5,0)*($E4483-1))*VLOOKUP($D4483,系数!$K$2:$O$7,2,0))</f>
        <v>3300</v>
      </c>
      <c r="G4483" s="17">
        <f>INT((VLOOKUP($C4483,装备数值,3,0)+VLOOKUP($C4483,装备数值,6,0)*($E4483-1))*VLOOKUP($D4483,系数!$K$2:$O$7,3,0))</f>
        <v>0</v>
      </c>
      <c r="H4483" s="17">
        <f t="shared" si="139"/>
        <v>0</v>
      </c>
      <c r="I4483" s="17">
        <f>INT((VLOOKUP($C4483,装备数值,4,0)+VLOOKUP($C4483,装备数值,7,0)*($E4483-1))*VLOOKUP($D4483,系数!$K$2:$O$7,4,0))</f>
        <v>0</v>
      </c>
      <c r="J4483" s="17">
        <f>INT((VLOOKUP($C4483,装备数值,4,0)+VLOOKUP($C4483,装备数值,7,0)*($E4483-1))*VLOOKUP($D4483,系数!$K$2:$O$7,5,0))</f>
        <v>0</v>
      </c>
      <c r="K4483" s="17">
        <f>INT(VLOOKUP(E4483,强化金币,2,1)*VLOOKUP(INDEX(装备!F:F,MATCH(属性!A4483,装备!A:A,0)),系数!$K$12:$M$15,3,0))</f>
        <v>14000</v>
      </c>
      <c r="L4483" s="17"/>
      <c r="M4483" s="17"/>
      <c r="N4483" s="17"/>
      <c r="O4483" s="17">
        <f>IF(E4483=1,"",VLOOKUP(E4483,系数!$S$2:$AB$12,MATCH(属性!C4483,评级,0),1))</f>
        <v>100</v>
      </c>
    </row>
    <row r="4484" spans="1:15" ht="17.25" thickBot="1" x14ac:dyDescent="0.4">
      <c r="A4484" s="17">
        <f t="shared" si="140"/>
        <v>7100038</v>
      </c>
      <c r="B4484" s="17" t="s">
        <v>100</v>
      </c>
      <c r="C4484" s="15">
        <f>INDEX(装备!G:G,MATCH(属性!A4484,装备!A:A,0))</f>
        <v>17</v>
      </c>
      <c r="D4484" s="15" t="str">
        <f>INDEX(装备!E:E,MATCH(属性!A4484,装备!A:A,0))</f>
        <v>helmet</v>
      </c>
      <c r="E4484" s="14">
        <v>42</v>
      </c>
      <c r="F4484" s="17">
        <f>INT((VLOOKUP($C4484,装备数值,2,0)+VLOOKUP($C4484,装备数值,5,0)*($E4484-1))*VLOOKUP($D4484,系数!$K$2:$O$7,2,0))</f>
        <v>3355</v>
      </c>
      <c r="G4484" s="17">
        <f>INT((VLOOKUP($C4484,装备数值,3,0)+VLOOKUP($C4484,装备数值,6,0)*($E4484-1))*VLOOKUP($D4484,系数!$K$2:$O$7,3,0))</f>
        <v>0</v>
      </c>
      <c r="H4484" s="17">
        <f t="shared" ref="H4484:H4547" si="141">G4484</f>
        <v>0</v>
      </c>
      <c r="I4484" s="17">
        <f>INT((VLOOKUP($C4484,装备数值,4,0)+VLOOKUP($C4484,装备数值,7,0)*($E4484-1))*VLOOKUP($D4484,系数!$K$2:$O$7,4,0))</f>
        <v>0</v>
      </c>
      <c r="J4484" s="17">
        <f>INT((VLOOKUP($C4484,装备数值,4,0)+VLOOKUP($C4484,装备数值,7,0)*($E4484-1))*VLOOKUP($D4484,系数!$K$2:$O$7,5,0))</f>
        <v>0</v>
      </c>
      <c r="K4484" s="17">
        <f>INT(VLOOKUP(E4484,强化金币,2,1)*VLOOKUP(INDEX(装备!F:F,MATCH(属性!A4484,装备!A:A,0)),系数!$K$12:$M$15,3,0))</f>
        <v>16000</v>
      </c>
      <c r="L4484" s="17"/>
      <c r="M4484" s="17"/>
      <c r="N4484" s="17"/>
      <c r="O4484" s="17">
        <f>IF(E4484=1,"",VLOOKUP(E4484,系数!$S$2:$AB$12,MATCH(属性!C4484,评级,0),1))</f>
        <v>100</v>
      </c>
    </row>
    <row r="4485" spans="1:15" ht="17.25" thickBot="1" x14ac:dyDescent="0.4">
      <c r="A4485" s="17">
        <f t="shared" si="140"/>
        <v>7100038</v>
      </c>
      <c r="B4485" s="17" t="s">
        <v>100</v>
      </c>
      <c r="C4485" s="15">
        <f>INDEX(装备!G:G,MATCH(属性!A4485,装备!A:A,0))</f>
        <v>17</v>
      </c>
      <c r="D4485" s="15" t="str">
        <f>INDEX(装备!E:E,MATCH(属性!A4485,装备!A:A,0))</f>
        <v>helmet</v>
      </c>
      <c r="E4485" s="14">
        <v>43</v>
      </c>
      <c r="F4485" s="17">
        <f>INT((VLOOKUP($C4485,装备数值,2,0)+VLOOKUP($C4485,装备数值,5,0)*($E4485-1))*VLOOKUP($D4485,系数!$K$2:$O$7,2,0))</f>
        <v>3410</v>
      </c>
      <c r="G4485" s="17">
        <f>INT((VLOOKUP($C4485,装备数值,3,0)+VLOOKUP($C4485,装备数值,6,0)*($E4485-1))*VLOOKUP($D4485,系数!$K$2:$O$7,3,0))</f>
        <v>0</v>
      </c>
      <c r="H4485" s="17">
        <f t="shared" si="141"/>
        <v>0</v>
      </c>
      <c r="I4485" s="17">
        <f>INT((VLOOKUP($C4485,装备数值,4,0)+VLOOKUP($C4485,装备数值,7,0)*($E4485-1))*VLOOKUP($D4485,系数!$K$2:$O$7,4,0))</f>
        <v>0</v>
      </c>
      <c r="J4485" s="17">
        <f>INT((VLOOKUP($C4485,装备数值,4,0)+VLOOKUP($C4485,装备数值,7,0)*($E4485-1))*VLOOKUP($D4485,系数!$K$2:$O$7,5,0))</f>
        <v>0</v>
      </c>
      <c r="K4485" s="17">
        <f>INT(VLOOKUP(E4485,强化金币,2,1)*VLOOKUP(INDEX(装备!F:F,MATCH(属性!A4485,装备!A:A,0)),系数!$K$12:$M$15,3,0))</f>
        <v>18000</v>
      </c>
      <c r="L4485" s="17"/>
      <c r="M4485" s="17"/>
      <c r="N4485" s="17"/>
      <c r="O4485" s="17">
        <f>IF(E4485=1,"",VLOOKUP(E4485,系数!$S$2:$AB$12,MATCH(属性!C4485,评级,0),1))</f>
        <v>100</v>
      </c>
    </row>
    <row r="4486" spans="1:15" ht="17.25" thickBot="1" x14ac:dyDescent="0.4">
      <c r="A4486" s="17">
        <f t="shared" si="140"/>
        <v>7100038</v>
      </c>
      <c r="B4486" s="17" t="s">
        <v>100</v>
      </c>
      <c r="C4486" s="15">
        <f>INDEX(装备!G:G,MATCH(属性!A4486,装备!A:A,0))</f>
        <v>17</v>
      </c>
      <c r="D4486" s="15" t="str">
        <f>INDEX(装备!E:E,MATCH(属性!A4486,装备!A:A,0))</f>
        <v>helmet</v>
      </c>
      <c r="E4486" s="14">
        <v>44</v>
      </c>
      <c r="F4486" s="17">
        <f>INT((VLOOKUP($C4486,装备数值,2,0)+VLOOKUP($C4486,装备数值,5,0)*($E4486-1))*VLOOKUP($D4486,系数!$K$2:$O$7,2,0))</f>
        <v>3465</v>
      </c>
      <c r="G4486" s="17">
        <f>INT((VLOOKUP($C4486,装备数值,3,0)+VLOOKUP($C4486,装备数值,6,0)*($E4486-1))*VLOOKUP($D4486,系数!$K$2:$O$7,3,0))</f>
        <v>0</v>
      </c>
      <c r="H4486" s="17">
        <f t="shared" si="141"/>
        <v>0</v>
      </c>
      <c r="I4486" s="17">
        <f>INT((VLOOKUP($C4486,装备数值,4,0)+VLOOKUP($C4486,装备数值,7,0)*($E4486-1))*VLOOKUP($D4486,系数!$K$2:$O$7,4,0))</f>
        <v>0</v>
      </c>
      <c r="J4486" s="17">
        <f>INT((VLOOKUP($C4486,装备数值,4,0)+VLOOKUP($C4486,装备数值,7,0)*($E4486-1))*VLOOKUP($D4486,系数!$K$2:$O$7,5,0))</f>
        <v>0</v>
      </c>
      <c r="K4486" s="17">
        <f>INT(VLOOKUP(E4486,强化金币,2,1)*VLOOKUP(INDEX(装备!F:F,MATCH(属性!A4486,装备!A:A,0)),系数!$K$12:$M$15,3,0))</f>
        <v>20000</v>
      </c>
      <c r="L4486" s="17"/>
      <c r="M4486" s="17"/>
      <c r="N4486" s="17"/>
      <c r="O4486" s="17">
        <f>IF(E4486=1,"",VLOOKUP(E4486,系数!$S$2:$AB$12,MATCH(属性!C4486,评级,0),1))</f>
        <v>100</v>
      </c>
    </row>
    <row r="4487" spans="1:15" ht="17.25" thickBot="1" x14ac:dyDescent="0.4">
      <c r="A4487" s="17">
        <f t="shared" si="140"/>
        <v>7100038</v>
      </c>
      <c r="B4487" s="17" t="s">
        <v>100</v>
      </c>
      <c r="C4487" s="15">
        <f>INDEX(装备!G:G,MATCH(属性!A4487,装备!A:A,0))</f>
        <v>17</v>
      </c>
      <c r="D4487" s="15" t="str">
        <f>INDEX(装备!E:E,MATCH(属性!A4487,装备!A:A,0))</f>
        <v>helmet</v>
      </c>
      <c r="E4487" s="14">
        <v>45</v>
      </c>
      <c r="F4487" s="17">
        <f>INT((VLOOKUP($C4487,装备数值,2,0)+VLOOKUP($C4487,装备数值,5,0)*($E4487-1))*VLOOKUP($D4487,系数!$K$2:$O$7,2,0))</f>
        <v>3520</v>
      </c>
      <c r="G4487" s="17">
        <f>INT((VLOOKUP($C4487,装备数值,3,0)+VLOOKUP($C4487,装备数值,6,0)*($E4487-1))*VLOOKUP($D4487,系数!$K$2:$O$7,3,0))</f>
        <v>0</v>
      </c>
      <c r="H4487" s="17">
        <f t="shared" si="141"/>
        <v>0</v>
      </c>
      <c r="I4487" s="17">
        <f>INT((VLOOKUP($C4487,装备数值,4,0)+VLOOKUP($C4487,装备数值,7,0)*($E4487-1))*VLOOKUP($D4487,系数!$K$2:$O$7,4,0))</f>
        <v>0</v>
      </c>
      <c r="J4487" s="17">
        <f>INT((VLOOKUP($C4487,装备数值,4,0)+VLOOKUP($C4487,装备数值,7,0)*($E4487-1))*VLOOKUP($D4487,系数!$K$2:$O$7,5,0))</f>
        <v>0</v>
      </c>
      <c r="K4487" s="17">
        <f>INT(VLOOKUP(E4487,强化金币,2,1)*VLOOKUP(INDEX(装备!F:F,MATCH(属性!A4487,装备!A:A,0)),系数!$K$12:$M$15,3,0))</f>
        <v>22000</v>
      </c>
      <c r="L4487" s="17"/>
      <c r="M4487" s="17"/>
      <c r="N4487" s="17"/>
      <c r="O4487" s="17">
        <f>IF(E4487=1,"",VLOOKUP(E4487,系数!$S$2:$AB$12,MATCH(属性!C4487,评级,0),1))</f>
        <v>100</v>
      </c>
    </row>
    <row r="4488" spans="1:15" ht="17.25" thickBot="1" x14ac:dyDescent="0.4">
      <c r="A4488" s="17">
        <f t="shared" si="140"/>
        <v>7100038</v>
      </c>
      <c r="B4488" s="17" t="s">
        <v>100</v>
      </c>
      <c r="C4488" s="15">
        <f>INDEX(装备!G:G,MATCH(属性!A4488,装备!A:A,0))</f>
        <v>17</v>
      </c>
      <c r="D4488" s="15" t="str">
        <f>INDEX(装备!E:E,MATCH(属性!A4488,装备!A:A,0))</f>
        <v>helmet</v>
      </c>
      <c r="E4488" s="14">
        <v>46</v>
      </c>
      <c r="F4488" s="17">
        <f>INT((VLOOKUP($C4488,装备数值,2,0)+VLOOKUP($C4488,装备数值,5,0)*($E4488-1))*VLOOKUP($D4488,系数!$K$2:$O$7,2,0))</f>
        <v>3575</v>
      </c>
      <c r="G4488" s="17">
        <f>INT((VLOOKUP($C4488,装备数值,3,0)+VLOOKUP($C4488,装备数值,6,0)*($E4488-1))*VLOOKUP($D4488,系数!$K$2:$O$7,3,0))</f>
        <v>0</v>
      </c>
      <c r="H4488" s="17">
        <f t="shared" si="141"/>
        <v>0</v>
      </c>
      <c r="I4488" s="17">
        <f>INT((VLOOKUP($C4488,装备数值,4,0)+VLOOKUP($C4488,装备数值,7,0)*($E4488-1))*VLOOKUP($D4488,系数!$K$2:$O$7,4,0))</f>
        <v>0</v>
      </c>
      <c r="J4488" s="17">
        <f>INT((VLOOKUP($C4488,装备数值,4,0)+VLOOKUP($C4488,装备数值,7,0)*($E4488-1))*VLOOKUP($D4488,系数!$K$2:$O$7,5,0))</f>
        <v>0</v>
      </c>
      <c r="K4488" s="17">
        <f>INT(VLOOKUP(E4488,强化金币,2,1)*VLOOKUP(INDEX(装备!F:F,MATCH(属性!A4488,装备!A:A,0)),系数!$K$12:$M$15,3,0))</f>
        <v>24000</v>
      </c>
      <c r="L4488" s="17"/>
      <c r="M4488" s="17"/>
      <c r="N4488" s="17"/>
      <c r="O4488" s="17">
        <f>IF(E4488=1,"",VLOOKUP(E4488,系数!$S$2:$AB$12,MATCH(属性!C4488,评级,0),1))</f>
        <v>100</v>
      </c>
    </row>
    <row r="4489" spans="1:15" ht="17.25" thickBot="1" x14ac:dyDescent="0.4">
      <c r="A4489" s="17">
        <f t="shared" si="140"/>
        <v>7100038</v>
      </c>
      <c r="B4489" s="17" t="s">
        <v>100</v>
      </c>
      <c r="C4489" s="15">
        <f>INDEX(装备!G:G,MATCH(属性!A4489,装备!A:A,0))</f>
        <v>17</v>
      </c>
      <c r="D4489" s="15" t="str">
        <f>INDEX(装备!E:E,MATCH(属性!A4489,装备!A:A,0))</f>
        <v>helmet</v>
      </c>
      <c r="E4489" s="14">
        <v>47</v>
      </c>
      <c r="F4489" s="17">
        <f>INT((VLOOKUP($C4489,装备数值,2,0)+VLOOKUP($C4489,装备数值,5,0)*($E4489-1))*VLOOKUP($D4489,系数!$K$2:$O$7,2,0))</f>
        <v>3630</v>
      </c>
      <c r="G4489" s="17">
        <f>INT((VLOOKUP($C4489,装备数值,3,0)+VLOOKUP($C4489,装备数值,6,0)*($E4489-1))*VLOOKUP($D4489,系数!$K$2:$O$7,3,0))</f>
        <v>0</v>
      </c>
      <c r="H4489" s="17">
        <f t="shared" si="141"/>
        <v>0</v>
      </c>
      <c r="I4489" s="17">
        <f>INT((VLOOKUP($C4489,装备数值,4,0)+VLOOKUP($C4489,装备数值,7,0)*($E4489-1))*VLOOKUP($D4489,系数!$K$2:$O$7,4,0))</f>
        <v>0</v>
      </c>
      <c r="J4489" s="17">
        <f>INT((VLOOKUP($C4489,装备数值,4,0)+VLOOKUP($C4489,装备数值,7,0)*($E4489-1))*VLOOKUP($D4489,系数!$K$2:$O$7,5,0))</f>
        <v>0</v>
      </c>
      <c r="K4489" s="17">
        <f>INT(VLOOKUP(E4489,强化金币,2,1)*VLOOKUP(INDEX(装备!F:F,MATCH(属性!A4489,装备!A:A,0)),系数!$K$12:$M$15,3,0))</f>
        <v>26000</v>
      </c>
      <c r="L4489" s="17"/>
      <c r="M4489" s="17"/>
      <c r="N4489" s="17"/>
      <c r="O4489" s="17">
        <f>IF(E4489=1,"",VLOOKUP(E4489,系数!$S$2:$AB$12,MATCH(属性!C4489,评级,0),1))</f>
        <v>100</v>
      </c>
    </row>
    <row r="4490" spans="1:15" ht="17.25" thickBot="1" x14ac:dyDescent="0.4">
      <c r="A4490" s="17">
        <f t="shared" si="140"/>
        <v>7100038</v>
      </c>
      <c r="B4490" s="17" t="s">
        <v>100</v>
      </c>
      <c r="C4490" s="15">
        <f>INDEX(装备!G:G,MATCH(属性!A4490,装备!A:A,0))</f>
        <v>17</v>
      </c>
      <c r="D4490" s="15" t="str">
        <f>INDEX(装备!E:E,MATCH(属性!A4490,装备!A:A,0))</f>
        <v>helmet</v>
      </c>
      <c r="E4490" s="14">
        <v>48</v>
      </c>
      <c r="F4490" s="17">
        <f>INT((VLOOKUP($C4490,装备数值,2,0)+VLOOKUP($C4490,装备数值,5,0)*($E4490-1))*VLOOKUP($D4490,系数!$K$2:$O$7,2,0))</f>
        <v>3685</v>
      </c>
      <c r="G4490" s="17">
        <f>INT((VLOOKUP($C4490,装备数值,3,0)+VLOOKUP($C4490,装备数值,6,0)*($E4490-1))*VLOOKUP($D4490,系数!$K$2:$O$7,3,0))</f>
        <v>0</v>
      </c>
      <c r="H4490" s="17">
        <f t="shared" si="141"/>
        <v>0</v>
      </c>
      <c r="I4490" s="17">
        <f>INT((VLOOKUP($C4490,装备数值,4,0)+VLOOKUP($C4490,装备数值,7,0)*($E4490-1))*VLOOKUP($D4490,系数!$K$2:$O$7,4,0))</f>
        <v>0</v>
      </c>
      <c r="J4490" s="17">
        <f>INT((VLOOKUP($C4490,装备数值,4,0)+VLOOKUP($C4490,装备数值,7,0)*($E4490-1))*VLOOKUP($D4490,系数!$K$2:$O$7,5,0))</f>
        <v>0</v>
      </c>
      <c r="K4490" s="17">
        <f>INT(VLOOKUP(E4490,强化金币,2,1)*VLOOKUP(INDEX(装备!F:F,MATCH(属性!A4490,装备!A:A,0)),系数!$K$12:$M$15,3,0))</f>
        <v>28000</v>
      </c>
      <c r="L4490" s="17"/>
      <c r="M4490" s="17"/>
      <c r="N4490" s="17"/>
      <c r="O4490" s="17">
        <f>IF(E4490=1,"",VLOOKUP(E4490,系数!$S$2:$AB$12,MATCH(属性!C4490,评级,0),1))</f>
        <v>100</v>
      </c>
    </row>
    <row r="4491" spans="1:15" ht="17.25" thickBot="1" x14ac:dyDescent="0.4">
      <c r="A4491" s="17">
        <f t="shared" si="140"/>
        <v>7100038</v>
      </c>
      <c r="B4491" s="17" t="s">
        <v>100</v>
      </c>
      <c r="C4491" s="15">
        <f>INDEX(装备!G:G,MATCH(属性!A4491,装备!A:A,0))</f>
        <v>17</v>
      </c>
      <c r="D4491" s="15" t="str">
        <f>INDEX(装备!E:E,MATCH(属性!A4491,装备!A:A,0))</f>
        <v>helmet</v>
      </c>
      <c r="E4491" s="14">
        <v>49</v>
      </c>
      <c r="F4491" s="17">
        <f>INT((VLOOKUP($C4491,装备数值,2,0)+VLOOKUP($C4491,装备数值,5,0)*($E4491-1))*VLOOKUP($D4491,系数!$K$2:$O$7,2,0))</f>
        <v>3740</v>
      </c>
      <c r="G4491" s="17">
        <f>INT((VLOOKUP($C4491,装备数值,3,0)+VLOOKUP($C4491,装备数值,6,0)*($E4491-1))*VLOOKUP($D4491,系数!$K$2:$O$7,3,0))</f>
        <v>0</v>
      </c>
      <c r="H4491" s="17">
        <f t="shared" si="141"/>
        <v>0</v>
      </c>
      <c r="I4491" s="17">
        <f>INT((VLOOKUP($C4491,装备数值,4,0)+VLOOKUP($C4491,装备数值,7,0)*($E4491-1))*VLOOKUP($D4491,系数!$K$2:$O$7,4,0))</f>
        <v>0</v>
      </c>
      <c r="J4491" s="17">
        <f>INT((VLOOKUP($C4491,装备数值,4,0)+VLOOKUP($C4491,装备数值,7,0)*($E4491-1))*VLOOKUP($D4491,系数!$K$2:$O$7,5,0))</f>
        <v>0</v>
      </c>
      <c r="K4491" s="17">
        <f>INT(VLOOKUP(E4491,强化金币,2,1)*VLOOKUP(INDEX(装备!F:F,MATCH(属性!A4491,装备!A:A,0)),系数!$K$12:$M$15,3,0))</f>
        <v>30000</v>
      </c>
      <c r="L4491" s="17"/>
      <c r="M4491" s="17"/>
      <c r="N4491" s="17"/>
      <c r="O4491" s="17">
        <f>IF(E4491=1,"",VLOOKUP(E4491,系数!$S$2:$AB$12,MATCH(属性!C4491,评级,0),1))</f>
        <v>100</v>
      </c>
    </row>
    <row r="4492" spans="1:15" ht="17.25" thickBot="1" x14ac:dyDescent="0.4">
      <c r="A4492" s="17">
        <f t="shared" si="140"/>
        <v>7100038</v>
      </c>
      <c r="B4492" s="17" t="s">
        <v>100</v>
      </c>
      <c r="C4492" s="15">
        <f>INDEX(装备!G:G,MATCH(属性!A4492,装备!A:A,0))</f>
        <v>17</v>
      </c>
      <c r="D4492" s="15" t="str">
        <f>INDEX(装备!E:E,MATCH(属性!A4492,装备!A:A,0))</f>
        <v>helmet</v>
      </c>
      <c r="E4492" s="14">
        <v>50</v>
      </c>
      <c r="F4492" s="17">
        <f>INT((VLOOKUP($C4492,装备数值,2,0)+VLOOKUP($C4492,装备数值,5,0)*($E4492-1))*VLOOKUP($D4492,系数!$K$2:$O$7,2,0))</f>
        <v>3795</v>
      </c>
      <c r="G4492" s="17">
        <f>INT((VLOOKUP($C4492,装备数值,3,0)+VLOOKUP($C4492,装备数值,6,0)*($E4492-1))*VLOOKUP($D4492,系数!$K$2:$O$7,3,0))</f>
        <v>0</v>
      </c>
      <c r="H4492" s="17">
        <f t="shared" si="141"/>
        <v>0</v>
      </c>
      <c r="I4492" s="17">
        <f>INT((VLOOKUP($C4492,装备数值,4,0)+VLOOKUP($C4492,装备数值,7,0)*($E4492-1))*VLOOKUP($D4492,系数!$K$2:$O$7,4,0))</f>
        <v>0</v>
      </c>
      <c r="J4492" s="17">
        <f>INT((VLOOKUP($C4492,装备数值,4,0)+VLOOKUP($C4492,装备数值,7,0)*($E4492-1))*VLOOKUP($D4492,系数!$K$2:$O$7,5,0))</f>
        <v>0</v>
      </c>
      <c r="K4492" s="17">
        <f>INT(VLOOKUP(E4492,强化金币,2,1)*VLOOKUP(INDEX(装备!F:F,MATCH(属性!A4492,装备!A:A,0)),系数!$K$12:$M$15,3,0))</f>
        <v>32000</v>
      </c>
      <c r="L4492" s="17"/>
      <c r="M4492" s="17"/>
      <c r="N4492" s="17"/>
      <c r="O4492" s="17">
        <f>IF(E4492=1,"",VLOOKUP(E4492,系数!$S$2:$AB$12,MATCH(属性!C4492,评级,0),1))</f>
        <v>120</v>
      </c>
    </row>
    <row r="4493" spans="1:15" ht="17.25" thickBot="1" x14ac:dyDescent="0.4">
      <c r="A4493" s="17">
        <f t="shared" si="140"/>
        <v>7100038</v>
      </c>
      <c r="B4493" s="17" t="s">
        <v>100</v>
      </c>
      <c r="C4493" s="15">
        <f>INDEX(装备!G:G,MATCH(属性!A4493,装备!A:A,0))</f>
        <v>17</v>
      </c>
      <c r="D4493" s="15" t="str">
        <f>INDEX(装备!E:E,MATCH(属性!A4493,装备!A:A,0))</f>
        <v>helmet</v>
      </c>
      <c r="E4493" s="14">
        <v>51</v>
      </c>
      <c r="F4493" s="17">
        <f>INT((VLOOKUP($C4493,装备数值,2,0)+VLOOKUP($C4493,装备数值,5,0)*($E4493-1))*VLOOKUP($D4493,系数!$K$2:$O$7,2,0))</f>
        <v>3850</v>
      </c>
      <c r="G4493" s="17">
        <f>INT((VLOOKUP($C4493,装备数值,3,0)+VLOOKUP($C4493,装备数值,6,0)*($E4493-1))*VLOOKUP($D4493,系数!$K$2:$O$7,3,0))</f>
        <v>0</v>
      </c>
      <c r="H4493" s="17">
        <f t="shared" si="141"/>
        <v>0</v>
      </c>
      <c r="I4493" s="17">
        <f>INT((VLOOKUP($C4493,装备数值,4,0)+VLOOKUP($C4493,装备数值,7,0)*($E4493-1))*VLOOKUP($D4493,系数!$K$2:$O$7,4,0))</f>
        <v>0</v>
      </c>
      <c r="J4493" s="17">
        <f>INT((VLOOKUP($C4493,装备数值,4,0)+VLOOKUP($C4493,装备数值,7,0)*($E4493-1))*VLOOKUP($D4493,系数!$K$2:$O$7,5,0))</f>
        <v>0</v>
      </c>
      <c r="K4493" s="17">
        <f>INT(VLOOKUP(E4493,强化金币,2,1)*VLOOKUP(INDEX(装备!F:F,MATCH(属性!A4493,装备!A:A,0)),系数!$K$12:$M$15,3,0))</f>
        <v>34000</v>
      </c>
      <c r="L4493" s="17"/>
      <c r="M4493" s="17"/>
      <c r="N4493" s="17"/>
      <c r="O4493" s="17">
        <f>IF(E4493=1,"",VLOOKUP(E4493,系数!$S$2:$AB$12,MATCH(属性!C4493,评级,0),1))</f>
        <v>120</v>
      </c>
    </row>
    <row r="4494" spans="1:15" ht="17.25" thickBot="1" x14ac:dyDescent="0.4">
      <c r="A4494" s="17">
        <f t="shared" si="140"/>
        <v>7100038</v>
      </c>
      <c r="B4494" s="17" t="s">
        <v>100</v>
      </c>
      <c r="C4494" s="15">
        <f>INDEX(装备!G:G,MATCH(属性!A4494,装备!A:A,0))</f>
        <v>17</v>
      </c>
      <c r="D4494" s="15" t="str">
        <f>INDEX(装备!E:E,MATCH(属性!A4494,装备!A:A,0))</f>
        <v>helmet</v>
      </c>
      <c r="E4494" s="14">
        <v>52</v>
      </c>
      <c r="F4494" s="17">
        <f>INT((VLOOKUP($C4494,装备数值,2,0)+VLOOKUP($C4494,装备数值,5,0)*($E4494-1))*VLOOKUP($D4494,系数!$K$2:$O$7,2,0))</f>
        <v>3905</v>
      </c>
      <c r="G4494" s="17">
        <f>INT((VLOOKUP($C4494,装备数值,3,0)+VLOOKUP($C4494,装备数值,6,0)*($E4494-1))*VLOOKUP($D4494,系数!$K$2:$O$7,3,0))</f>
        <v>0</v>
      </c>
      <c r="H4494" s="17">
        <f t="shared" si="141"/>
        <v>0</v>
      </c>
      <c r="I4494" s="17">
        <f>INT((VLOOKUP($C4494,装备数值,4,0)+VLOOKUP($C4494,装备数值,7,0)*($E4494-1))*VLOOKUP($D4494,系数!$K$2:$O$7,4,0))</f>
        <v>0</v>
      </c>
      <c r="J4494" s="17">
        <f>INT((VLOOKUP($C4494,装备数值,4,0)+VLOOKUP($C4494,装备数值,7,0)*($E4494-1))*VLOOKUP($D4494,系数!$K$2:$O$7,5,0))</f>
        <v>0</v>
      </c>
      <c r="K4494" s="17">
        <f>INT(VLOOKUP(E4494,强化金币,2,1)*VLOOKUP(INDEX(装备!F:F,MATCH(属性!A4494,装备!A:A,0)),系数!$K$12:$M$15,3,0))</f>
        <v>36000</v>
      </c>
      <c r="L4494" s="17"/>
      <c r="M4494" s="17"/>
      <c r="N4494" s="17"/>
      <c r="O4494" s="17">
        <f>IF(E4494=1,"",VLOOKUP(E4494,系数!$S$2:$AB$12,MATCH(属性!C4494,评级,0),1))</f>
        <v>120</v>
      </c>
    </row>
    <row r="4495" spans="1:15" ht="17.25" thickBot="1" x14ac:dyDescent="0.4">
      <c r="A4495" s="17">
        <f t="shared" si="140"/>
        <v>7100038</v>
      </c>
      <c r="B4495" s="17" t="s">
        <v>100</v>
      </c>
      <c r="C4495" s="15">
        <f>INDEX(装备!G:G,MATCH(属性!A4495,装备!A:A,0))</f>
        <v>17</v>
      </c>
      <c r="D4495" s="15" t="str">
        <f>INDEX(装备!E:E,MATCH(属性!A4495,装备!A:A,0))</f>
        <v>helmet</v>
      </c>
      <c r="E4495" s="14">
        <v>53</v>
      </c>
      <c r="F4495" s="17">
        <f>INT((VLOOKUP($C4495,装备数值,2,0)+VLOOKUP($C4495,装备数值,5,0)*($E4495-1))*VLOOKUP($D4495,系数!$K$2:$O$7,2,0))</f>
        <v>3960</v>
      </c>
      <c r="G4495" s="17">
        <f>INT((VLOOKUP($C4495,装备数值,3,0)+VLOOKUP($C4495,装备数值,6,0)*($E4495-1))*VLOOKUP($D4495,系数!$K$2:$O$7,3,0))</f>
        <v>0</v>
      </c>
      <c r="H4495" s="17">
        <f t="shared" si="141"/>
        <v>0</v>
      </c>
      <c r="I4495" s="17">
        <f>INT((VLOOKUP($C4495,装备数值,4,0)+VLOOKUP($C4495,装备数值,7,0)*($E4495-1))*VLOOKUP($D4495,系数!$K$2:$O$7,4,0))</f>
        <v>0</v>
      </c>
      <c r="J4495" s="17">
        <f>INT((VLOOKUP($C4495,装备数值,4,0)+VLOOKUP($C4495,装备数值,7,0)*($E4495-1))*VLOOKUP($D4495,系数!$K$2:$O$7,5,0))</f>
        <v>0</v>
      </c>
      <c r="K4495" s="17">
        <f>INT(VLOOKUP(E4495,强化金币,2,1)*VLOOKUP(INDEX(装备!F:F,MATCH(属性!A4495,装备!A:A,0)),系数!$K$12:$M$15,3,0))</f>
        <v>38000</v>
      </c>
      <c r="L4495" s="17"/>
      <c r="M4495" s="17"/>
      <c r="N4495" s="17"/>
      <c r="O4495" s="17">
        <f>IF(E4495=1,"",VLOOKUP(E4495,系数!$S$2:$AB$12,MATCH(属性!C4495,评级,0),1))</f>
        <v>120</v>
      </c>
    </row>
    <row r="4496" spans="1:15" ht="17.25" thickBot="1" x14ac:dyDescent="0.4">
      <c r="A4496" s="17">
        <f t="shared" si="140"/>
        <v>7100038</v>
      </c>
      <c r="B4496" s="17" t="s">
        <v>100</v>
      </c>
      <c r="C4496" s="15">
        <f>INDEX(装备!G:G,MATCH(属性!A4496,装备!A:A,0))</f>
        <v>17</v>
      </c>
      <c r="D4496" s="15" t="str">
        <f>INDEX(装备!E:E,MATCH(属性!A4496,装备!A:A,0))</f>
        <v>helmet</v>
      </c>
      <c r="E4496" s="14">
        <v>54</v>
      </c>
      <c r="F4496" s="17">
        <f>INT((VLOOKUP($C4496,装备数值,2,0)+VLOOKUP($C4496,装备数值,5,0)*($E4496-1))*VLOOKUP($D4496,系数!$K$2:$O$7,2,0))</f>
        <v>4015</v>
      </c>
      <c r="G4496" s="17">
        <f>INT((VLOOKUP($C4496,装备数值,3,0)+VLOOKUP($C4496,装备数值,6,0)*($E4496-1))*VLOOKUP($D4496,系数!$K$2:$O$7,3,0))</f>
        <v>0</v>
      </c>
      <c r="H4496" s="17">
        <f t="shared" si="141"/>
        <v>0</v>
      </c>
      <c r="I4496" s="17">
        <f>INT((VLOOKUP($C4496,装备数值,4,0)+VLOOKUP($C4496,装备数值,7,0)*($E4496-1))*VLOOKUP($D4496,系数!$K$2:$O$7,4,0))</f>
        <v>0</v>
      </c>
      <c r="J4496" s="17">
        <f>INT((VLOOKUP($C4496,装备数值,4,0)+VLOOKUP($C4496,装备数值,7,0)*($E4496-1))*VLOOKUP($D4496,系数!$K$2:$O$7,5,0))</f>
        <v>0</v>
      </c>
      <c r="K4496" s="17">
        <f>INT(VLOOKUP(E4496,强化金币,2,1)*VLOOKUP(INDEX(装备!F:F,MATCH(属性!A4496,装备!A:A,0)),系数!$K$12:$M$15,3,0))</f>
        <v>40000</v>
      </c>
      <c r="L4496" s="17"/>
      <c r="M4496" s="17"/>
      <c r="N4496" s="17"/>
      <c r="O4496" s="17">
        <f>IF(E4496=1,"",VLOOKUP(E4496,系数!$S$2:$AB$12,MATCH(属性!C4496,评级,0),1))</f>
        <v>120</v>
      </c>
    </row>
    <row r="4497" spans="1:15" ht="17.25" thickBot="1" x14ac:dyDescent="0.4">
      <c r="A4497" s="17">
        <f t="shared" si="140"/>
        <v>7100038</v>
      </c>
      <c r="B4497" s="17" t="s">
        <v>100</v>
      </c>
      <c r="C4497" s="15">
        <f>INDEX(装备!G:G,MATCH(属性!A4497,装备!A:A,0))</f>
        <v>17</v>
      </c>
      <c r="D4497" s="15" t="str">
        <f>INDEX(装备!E:E,MATCH(属性!A4497,装备!A:A,0))</f>
        <v>helmet</v>
      </c>
      <c r="E4497" s="14">
        <v>55</v>
      </c>
      <c r="F4497" s="17">
        <f>INT((VLOOKUP($C4497,装备数值,2,0)+VLOOKUP($C4497,装备数值,5,0)*($E4497-1))*VLOOKUP($D4497,系数!$K$2:$O$7,2,0))</f>
        <v>4070</v>
      </c>
      <c r="G4497" s="17">
        <f>INT((VLOOKUP($C4497,装备数值,3,0)+VLOOKUP($C4497,装备数值,6,0)*($E4497-1))*VLOOKUP($D4497,系数!$K$2:$O$7,3,0))</f>
        <v>0</v>
      </c>
      <c r="H4497" s="17">
        <f t="shared" si="141"/>
        <v>0</v>
      </c>
      <c r="I4497" s="17">
        <f>INT((VLOOKUP($C4497,装备数值,4,0)+VLOOKUP($C4497,装备数值,7,0)*($E4497-1))*VLOOKUP($D4497,系数!$K$2:$O$7,4,0))</f>
        <v>0</v>
      </c>
      <c r="J4497" s="17">
        <f>INT((VLOOKUP($C4497,装备数值,4,0)+VLOOKUP($C4497,装备数值,7,0)*($E4497-1))*VLOOKUP($D4497,系数!$K$2:$O$7,5,0))</f>
        <v>0</v>
      </c>
      <c r="K4497" s="17">
        <f>INT(VLOOKUP(E4497,强化金币,2,1)*VLOOKUP(INDEX(装备!F:F,MATCH(属性!A4497,装备!A:A,0)),系数!$K$12:$M$15,3,0))</f>
        <v>42000</v>
      </c>
      <c r="L4497" s="17"/>
      <c r="M4497" s="17"/>
      <c r="N4497" s="17"/>
      <c r="O4497" s="17">
        <f>IF(E4497=1,"",VLOOKUP(E4497,系数!$S$2:$AB$12,MATCH(属性!C4497,评级,0),1))</f>
        <v>120</v>
      </c>
    </row>
    <row r="4498" spans="1:15" ht="17.25" thickBot="1" x14ac:dyDescent="0.4">
      <c r="A4498" s="17">
        <f t="shared" si="140"/>
        <v>7100038</v>
      </c>
      <c r="B4498" s="17" t="s">
        <v>100</v>
      </c>
      <c r="C4498" s="15">
        <f>INDEX(装备!G:G,MATCH(属性!A4498,装备!A:A,0))</f>
        <v>17</v>
      </c>
      <c r="D4498" s="15" t="str">
        <f>INDEX(装备!E:E,MATCH(属性!A4498,装备!A:A,0))</f>
        <v>helmet</v>
      </c>
      <c r="E4498" s="14">
        <v>56</v>
      </c>
      <c r="F4498" s="17">
        <f>INT((VLOOKUP($C4498,装备数值,2,0)+VLOOKUP($C4498,装备数值,5,0)*($E4498-1))*VLOOKUP($D4498,系数!$K$2:$O$7,2,0))</f>
        <v>4125</v>
      </c>
      <c r="G4498" s="17">
        <f>INT((VLOOKUP($C4498,装备数值,3,0)+VLOOKUP($C4498,装备数值,6,0)*($E4498-1))*VLOOKUP($D4498,系数!$K$2:$O$7,3,0))</f>
        <v>0</v>
      </c>
      <c r="H4498" s="17">
        <f t="shared" si="141"/>
        <v>0</v>
      </c>
      <c r="I4498" s="17">
        <f>INT((VLOOKUP($C4498,装备数值,4,0)+VLOOKUP($C4498,装备数值,7,0)*($E4498-1))*VLOOKUP($D4498,系数!$K$2:$O$7,4,0))</f>
        <v>0</v>
      </c>
      <c r="J4498" s="17">
        <f>INT((VLOOKUP($C4498,装备数值,4,0)+VLOOKUP($C4498,装备数值,7,0)*($E4498-1))*VLOOKUP($D4498,系数!$K$2:$O$7,5,0))</f>
        <v>0</v>
      </c>
      <c r="K4498" s="17">
        <f>INT(VLOOKUP(E4498,强化金币,2,1)*VLOOKUP(INDEX(装备!F:F,MATCH(属性!A4498,装备!A:A,0)),系数!$K$12:$M$15,3,0))</f>
        <v>44000</v>
      </c>
      <c r="L4498" s="17"/>
      <c r="M4498" s="17"/>
      <c r="N4498" s="17"/>
      <c r="O4498" s="17">
        <f>IF(E4498=1,"",VLOOKUP(E4498,系数!$S$2:$AB$12,MATCH(属性!C4498,评级,0),1))</f>
        <v>120</v>
      </c>
    </row>
    <row r="4499" spans="1:15" ht="17.25" thickBot="1" x14ac:dyDescent="0.4">
      <c r="A4499" s="17">
        <f t="shared" si="140"/>
        <v>7100038</v>
      </c>
      <c r="B4499" s="17" t="s">
        <v>100</v>
      </c>
      <c r="C4499" s="15">
        <f>INDEX(装备!G:G,MATCH(属性!A4499,装备!A:A,0))</f>
        <v>17</v>
      </c>
      <c r="D4499" s="15" t="str">
        <f>INDEX(装备!E:E,MATCH(属性!A4499,装备!A:A,0))</f>
        <v>helmet</v>
      </c>
      <c r="E4499" s="14">
        <v>57</v>
      </c>
      <c r="F4499" s="17">
        <f>INT((VLOOKUP($C4499,装备数值,2,0)+VLOOKUP($C4499,装备数值,5,0)*($E4499-1))*VLOOKUP($D4499,系数!$K$2:$O$7,2,0))</f>
        <v>4180</v>
      </c>
      <c r="G4499" s="17">
        <f>INT((VLOOKUP($C4499,装备数值,3,0)+VLOOKUP($C4499,装备数值,6,0)*($E4499-1))*VLOOKUP($D4499,系数!$K$2:$O$7,3,0))</f>
        <v>0</v>
      </c>
      <c r="H4499" s="17">
        <f t="shared" si="141"/>
        <v>0</v>
      </c>
      <c r="I4499" s="17">
        <f>INT((VLOOKUP($C4499,装备数值,4,0)+VLOOKUP($C4499,装备数值,7,0)*($E4499-1))*VLOOKUP($D4499,系数!$K$2:$O$7,4,0))</f>
        <v>0</v>
      </c>
      <c r="J4499" s="17">
        <f>INT((VLOOKUP($C4499,装备数值,4,0)+VLOOKUP($C4499,装备数值,7,0)*($E4499-1))*VLOOKUP($D4499,系数!$K$2:$O$7,5,0))</f>
        <v>0</v>
      </c>
      <c r="K4499" s="17">
        <f>INT(VLOOKUP(E4499,强化金币,2,1)*VLOOKUP(INDEX(装备!F:F,MATCH(属性!A4499,装备!A:A,0)),系数!$K$12:$M$15,3,0))</f>
        <v>46000</v>
      </c>
      <c r="L4499" s="17"/>
      <c r="M4499" s="17"/>
      <c r="N4499" s="17"/>
      <c r="O4499" s="17">
        <f>IF(E4499=1,"",VLOOKUP(E4499,系数!$S$2:$AB$12,MATCH(属性!C4499,评级,0),1))</f>
        <v>120</v>
      </c>
    </row>
    <row r="4500" spans="1:15" ht="17.25" thickBot="1" x14ac:dyDescent="0.4">
      <c r="A4500" s="17">
        <f t="shared" si="140"/>
        <v>7100038</v>
      </c>
      <c r="B4500" s="17" t="s">
        <v>100</v>
      </c>
      <c r="C4500" s="15">
        <f>INDEX(装备!G:G,MATCH(属性!A4500,装备!A:A,0))</f>
        <v>17</v>
      </c>
      <c r="D4500" s="15" t="str">
        <f>INDEX(装备!E:E,MATCH(属性!A4500,装备!A:A,0))</f>
        <v>helmet</v>
      </c>
      <c r="E4500" s="14">
        <v>58</v>
      </c>
      <c r="F4500" s="17">
        <f>INT((VLOOKUP($C4500,装备数值,2,0)+VLOOKUP($C4500,装备数值,5,0)*($E4500-1))*VLOOKUP($D4500,系数!$K$2:$O$7,2,0))</f>
        <v>4235</v>
      </c>
      <c r="G4500" s="17">
        <f>INT((VLOOKUP($C4500,装备数值,3,0)+VLOOKUP($C4500,装备数值,6,0)*($E4500-1))*VLOOKUP($D4500,系数!$K$2:$O$7,3,0))</f>
        <v>0</v>
      </c>
      <c r="H4500" s="17">
        <f t="shared" si="141"/>
        <v>0</v>
      </c>
      <c r="I4500" s="17">
        <f>INT((VLOOKUP($C4500,装备数值,4,0)+VLOOKUP($C4500,装备数值,7,0)*($E4500-1))*VLOOKUP($D4500,系数!$K$2:$O$7,4,0))</f>
        <v>0</v>
      </c>
      <c r="J4500" s="17">
        <f>INT((VLOOKUP($C4500,装备数值,4,0)+VLOOKUP($C4500,装备数值,7,0)*($E4500-1))*VLOOKUP($D4500,系数!$K$2:$O$7,5,0))</f>
        <v>0</v>
      </c>
      <c r="K4500" s="17">
        <f>INT(VLOOKUP(E4500,强化金币,2,1)*VLOOKUP(INDEX(装备!F:F,MATCH(属性!A4500,装备!A:A,0)),系数!$K$12:$M$15,3,0))</f>
        <v>48000</v>
      </c>
      <c r="L4500" s="17"/>
      <c r="M4500" s="17"/>
      <c r="N4500" s="17"/>
      <c r="O4500" s="17">
        <f>IF(E4500=1,"",VLOOKUP(E4500,系数!$S$2:$AB$12,MATCH(属性!C4500,评级,0),1))</f>
        <v>120</v>
      </c>
    </row>
    <row r="4501" spans="1:15" ht="17.25" thickBot="1" x14ac:dyDescent="0.4">
      <c r="A4501" s="17">
        <f t="shared" si="140"/>
        <v>7100038</v>
      </c>
      <c r="B4501" s="17" t="s">
        <v>100</v>
      </c>
      <c r="C4501" s="15">
        <f>INDEX(装备!G:G,MATCH(属性!A4501,装备!A:A,0))</f>
        <v>17</v>
      </c>
      <c r="D4501" s="15" t="str">
        <f>INDEX(装备!E:E,MATCH(属性!A4501,装备!A:A,0))</f>
        <v>helmet</v>
      </c>
      <c r="E4501" s="14">
        <v>59</v>
      </c>
      <c r="F4501" s="17">
        <f>INT((VLOOKUP($C4501,装备数值,2,0)+VLOOKUP($C4501,装备数值,5,0)*($E4501-1))*VLOOKUP($D4501,系数!$K$2:$O$7,2,0))</f>
        <v>4290</v>
      </c>
      <c r="G4501" s="17">
        <f>INT((VLOOKUP($C4501,装备数值,3,0)+VLOOKUP($C4501,装备数值,6,0)*($E4501-1))*VLOOKUP($D4501,系数!$K$2:$O$7,3,0))</f>
        <v>0</v>
      </c>
      <c r="H4501" s="17">
        <f t="shared" si="141"/>
        <v>0</v>
      </c>
      <c r="I4501" s="17">
        <f>INT((VLOOKUP($C4501,装备数值,4,0)+VLOOKUP($C4501,装备数值,7,0)*($E4501-1))*VLOOKUP($D4501,系数!$K$2:$O$7,4,0))</f>
        <v>0</v>
      </c>
      <c r="J4501" s="17">
        <f>INT((VLOOKUP($C4501,装备数值,4,0)+VLOOKUP($C4501,装备数值,7,0)*($E4501-1))*VLOOKUP($D4501,系数!$K$2:$O$7,5,0))</f>
        <v>0</v>
      </c>
      <c r="K4501" s="17">
        <f>INT(VLOOKUP(E4501,强化金币,2,1)*VLOOKUP(INDEX(装备!F:F,MATCH(属性!A4501,装备!A:A,0)),系数!$K$12:$M$15,3,0))</f>
        <v>50000</v>
      </c>
      <c r="L4501" s="17"/>
      <c r="M4501" s="17"/>
      <c r="N4501" s="17"/>
      <c r="O4501" s="17">
        <f>IF(E4501=1,"",VLOOKUP(E4501,系数!$S$2:$AB$12,MATCH(属性!C4501,评级,0),1))</f>
        <v>120</v>
      </c>
    </row>
    <row r="4502" spans="1:15" ht="17.25" thickBot="1" x14ac:dyDescent="0.4">
      <c r="A4502" s="17">
        <f t="shared" si="140"/>
        <v>7100038</v>
      </c>
      <c r="B4502" s="17" t="s">
        <v>100</v>
      </c>
      <c r="C4502" s="15">
        <f>INDEX(装备!G:G,MATCH(属性!A4502,装备!A:A,0))</f>
        <v>17</v>
      </c>
      <c r="D4502" s="15" t="str">
        <f>INDEX(装备!E:E,MATCH(属性!A4502,装备!A:A,0))</f>
        <v>helmet</v>
      </c>
      <c r="E4502" s="14">
        <v>60</v>
      </c>
      <c r="F4502" s="17">
        <f>INT((VLOOKUP($C4502,装备数值,2,0)+VLOOKUP($C4502,装备数值,5,0)*($E4502-1))*VLOOKUP($D4502,系数!$K$2:$O$7,2,0))</f>
        <v>4345</v>
      </c>
      <c r="G4502" s="17">
        <f>INT((VLOOKUP($C4502,装备数值,3,0)+VLOOKUP($C4502,装备数值,6,0)*($E4502-1))*VLOOKUP($D4502,系数!$K$2:$O$7,3,0))</f>
        <v>0</v>
      </c>
      <c r="H4502" s="17">
        <f t="shared" si="141"/>
        <v>0</v>
      </c>
      <c r="I4502" s="17">
        <f>INT((VLOOKUP($C4502,装备数值,4,0)+VLOOKUP($C4502,装备数值,7,0)*($E4502-1))*VLOOKUP($D4502,系数!$K$2:$O$7,4,0))</f>
        <v>0</v>
      </c>
      <c r="J4502" s="17">
        <f>INT((VLOOKUP($C4502,装备数值,4,0)+VLOOKUP($C4502,装备数值,7,0)*($E4502-1))*VLOOKUP($D4502,系数!$K$2:$O$7,5,0))</f>
        <v>0</v>
      </c>
      <c r="K4502" s="17">
        <f>INT(VLOOKUP(E4502,强化金币,2,1)*VLOOKUP(INDEX(装备!F:F,MATCH(属性!A4502,装备!A:A,0)),系数!$K$12:$M$15,3,0))</f>
        <v>52500</v>
      </c>
      <c r="L4502" s="17"/>
      <c r="M4502" s="17"/>
      <c r="N4502" s="17"/>
      <c r="O4502" s="17">
        <f>IF(E4502=1,"",VLOOKUP(E4502,系数!$S$2:$AB$12,MATCH(属性!C4502,评级,0),1))</f>
        <v>140</v>
      </c>
    </row>
    <row r="4503" spans="1:15" ht="17.25" thickBot="1" x14ac:dyDescent="0.4">
      <c r="A4503" s="17">
        <f t="shared" si="140"/>
        <v>7100038</v>
      </c>
      <c r="B4503" s="17" t="s">
        <v>100</v>
      </c>
      <c r="C4503" s="15">
        <f>INDEX(装备!G:G,MATCH(属性!A4503,装备!A:A,0))</f>
        <v>17</v>
      </c>
      <c r="D4503" s="15" t="str">
        <f>INDEX(装备!E:E,MATCH(属性!A4503,装备!A:A,0))</f>
        <v>helmet</v>
      </c>
      <c r="E4503" s="14">
        <v>61</v>
      </c>
      <c r="F4503" s="17">
        <f>INT((VLOOKUP($C4503,装备数值,2,0)+VLOOKUP($C4503,装备数值,5,0)*($E4503-1))*VLOOKUP($D4503,系数!$K$2:$O$7,2,0))</f>
        <v>4400</v>
      </c>
      <c r="G4503" s="17">
        <f>INT((VLOOKUP($C4503,装备数值,3,0)+VLOOKUP($C4503,装备数值,6,0)*($E4503-1))*VLOOKUP($D4503,系数!$K$2:$O$7,3,0))</f>
        <v>0</v>
      </c>
      <c r="H4503" s="17">
        <f t="shared" si="141"/>
        <v>0</v>
      </c>
      <c r="I4503" s="17">
        <f>INT((VLOOKUP($C4503,装备数值,4,0)+VLOOKUP($C4503,装备数值,7,0)*($E4503-1))*VLOOKUP($D4503,系数!$K$2:$O$7,4,0))</f>
        <v>0</v>
      </c>
      <c r="J4503" s="17">
        <f>INT((VLOOKUP($C4503,装备数值,4,0)+VLOOKUP($C4503,装备数值,7,0)*($E4503-1))*VLOOKUP($D4503,系数!$K$2:$O$7,5,0))</f>
        <v>0</v>
      </c>
      <c r="K4503" s="17">
        <f>INT(VLOOKUP(E4503,强化金币,2,1)*VLOOKUP(INDEX(装备!F:F,MATCH(属性!A4503,装备!A:A,0)),系数!$K$12:$M$15,3,0))</f>
        <v>55000</v>
      </c>
      <c r="L4503" s="17"/>
      <c r="M4503" s="17"/>
      <c r="N4503" s="17"/>
      <c r="O4503" s="17">
        <f>IF(E4503=1,"",VLOOKUP(E4503,系数!$S$2:$AB$12,MATCH(属性!C4503,评级,0),1))</f>
        <v>140</v>
      </c>
    </row>
    <row r="4504" spans="1:15" ht="17.25" thickBot="1" x14ac:dyDescent="0.4">
      <c r="A4504" s="17">
        <f t="shared" si="140"/>
        <v>7100038</v>
      </c>
      <c r="B4504" s="17" t="s">
        <v>100</v>
      </c>
      <c r="C4504" s="15">
        <f>INDEX(装备!G:G,MATCH(属性!A4504,装备!A:A,0))</f>
        <v>17</v>
      </c>
      <c r="D4504" s="15" t="str">
        <f>INDEX(装备!E:E,MATCH(属性!A4504,装备!A:A,0))</f>
        <v>helmet</v>
      </c>
      <c r="E4504" s="14">
        <v>62</v>
      </c>
      <c r="F4504" s="17">
        <f>INT((VLOOKUP($C4504,装备数值,2,0)+VLOOKUP($C4504,装备数值,5,0)*($E4504-1))*VLOOKUP($D4504,系数!$K$2:$O$7,2,0))</f>
        <v>4455</v>
      </c>
      <c r="G4504" s="17">
        <f>INT((VLOOKUP($C4504,装备数值,3,0)+VLOOKUP($C4504,装备数值,6,0)*($E4504-1))*VLOOKUP($D4504,系数!$K$2:$O$7,3,0))</f>
        <v>0</v>
      </c>
      <c r="H4504" s="17">
        <f t="shared" si="141"/>
        <v>0</v>
      </c>
      <c r="I4504" s="17">
        <f>INT((VLOOKUP($C4504,装备数值,4,0)+VLOOKUP($C4504,装备数值,7,0)*($E4504-1))*VLOOKUP($D4504,系数!$K$2:$O$7,4,0))</f>
        <v>0</v>
      </c>
      <c r="J4504" s="17">
        <f>INT((VLOOKUP($C4504,装备数值,4,0)+VLOOKUP($C4504,装备数值,7,0)*($E4504-1))*VLOOKUP($D4504,系数!$K$2:$O$7,5,0))</f>
        <v>0</v>
      </c>
      <c r="K4504" s="17">
        <f>INT(VLOOKUP(E4504,强化金币,2,1)*VLOOKUP(INDEX(装备!F:F,MATCH(属性!A4504,装备!A:A,0)),系数!$K$12:$M$15,3,0))</f>
        <v>57500</v>
      </c>
      <c r="L4504" s="17"/>
      <c r="M4504" s="17"/>
      <c r="N4504" s="17"/>
      <c r="O4504" s="17">
        <f>IF(E4504=1,"",VLOOKUP(E4504,系数!$S$2:$AB$12,MATCH(属性!C4504,评级,0),1))</f>
        <v>140</v>
      </c>
    </row>
    <row r="4505" spans="1:15" ht="17.25" thickBot="1" x14ac:dyDescent="0.4">
      <c r="A4505" s="17">
        <f t="shared" si="140"/>
        <v>7100038</v>
      </c>
      <c r="B4505" s="17" t="s">
        <v>100</v>
      </c>
      <c r="C4505" s="15">
        <f>INDEX(装备!G:G,MATCH(属性!A4505,装备!A:A,0))</f>
        <v>17</v>
      </c>
      <c r="D4505" s="15" t="str">
        <f>INDEX(装备!E:E,MATCH(属性!A4505,装备!A:A,0))</f>
        <v>helmet</v>
      </c>
      <c r="E4505" s="14">
        <v>63</v>
      </c>
      <c r="F4505" s="17">
        <f>INT((VLOOKUP($C4505,装备数值,2,0)+VLOOKUP($C4505,装备数值,5,0)*($E4505-1))*VLOOKUP($D4505,系数!$K$2:$O$7,2,0))</f>
        <v>4510</v>
      </c>
      <c r="G4505" s="17">
        <f>INT((VLOOKUP($C4505,装备数值,3,0)+VLOOKUP($C4505,装备数值,6,0)*($E4505-1))*VLOOKUP($D4505,系数!$K$2:$O$7,3,0))</f>
        <v>0</v>
      </c>
      <c r="H4505" s="17">
        <f t="shared" si="141"/>
        <v>0</v>
      </c>
      <c r="I4505" s="17">
        <f>INT((VLOOKUP($C4505,装备数值,4,0)+VLOOKUP($C4505,装备数值,7,0)*($E4505-1))*VLOOKUP($D4505,系数!$K$2:$O$7,4,0))</f>
        <v>0</v>
      </c>
      <c r="J4505" s="17">
        <f>INT((VLOOKUP($C4505,装备数值,4,0)+VLOOKUP($C4505,装备数值,7,0)*($E4505-1))*VLOOKUP($D4505,系数!$K$2:$O$7,5,0))</f>
        <v>0</v>
      </c>
      <c r="K4505" s="17">
        <f>INT(VLOOKUP(E4505,强化金币,2,1)*VLOOKUP(INDEX(装备!F:F,MATCH(属性!A4505,装备!A:A,0)),系数!$K$12:$M$15,3,0))</f>
        <v>60000</v>
      </c>
      <c r="L4505" s="17"/>
      <c r="M4505" s="17"/>
      <c r="N4505" s="17"/>
      <c r="O4505" s="17">
        <f>IF(E4505=1,"",VLOOKUP(E4505,系数!$S$2:$AB$12,MATCH(属性!C4505,评级,0),1))</f>
        <v>140</v>
      </c>
    </row>
    <row r="4506" spans="1:15" ht="17.25" thickBot="1" x14ac:dyDescent="0.4">
      <c r="A4506" s="17">
        <f t="shared" si="140"/>
        <v>7100038</v>
      </c>
      <c r="B4506" s="17" t="s">
        <v>100</v>
      </c>
      <c r="C4506" s="15">
        <f>INDEX(装备!G:G,MATCH(属性!A4506,装备!A:A,0))</f>
        <v>17</v>
      </c>
      <c r="D4506" s="15" t="str">
        <f>INDEX(装备!E:E,MATCH(属性!A4506,装备!A:A,0))</f>
        <v>helmet</v>
      </c>
      <c r="E4506" s="14">
        <v>64</v>
      </c>
      <c r="F4506" s="17">
        <f>INT((VLOOKUP($C4506,装备数值,2,0)+VLOOKUP($C4506,装备数值,5,0)*($E4506-1))*VLOOKUP($D4506,系数!$K$2:$O$7,2,0))</f>
        <v>4565</v>
      </c>
      <c r="G4506" s="17">
        <f>INT((VLOOKUP($C4506,装备数值,3,0)+VLOOKUP($C4506,装备数值,6,0)*($E4506-1))*VLOOKUP($D4506,系数!$K$2:$O$7,3,0))</f>
        <v>0</v>
      </c>
      <c r="H4506" s="17">
        <f t="shared" si="141"/>
        <v>0</v>
      </c>
      <c r="I4506" s="17">
        <f>INT((VLOOKUP($C4506,装备数值,4,0)+VLOOKUP($C4506,装备数值,7,0)*($E4506-1))*VLOOKUP($D4506,系数!$K$2:$O$7,4,0))</f>
        <v>0</v>
      </c>
      <c r="J4506" s="17">
        <f>INT((VLOOKUP($C4506,装备数值,4,0)+VLOOKUP($C4506,装备数值,7,0)*($E4506-1))*VLOOKUP($D4506,系数!$K$2:$O$7,5,0))</f>
        <v>0</v>
      </c>
      <c r="K4506" s="17">
        <f>INT(VLOOKUP(E4506,强化金币,2,1)*VLOOKUP(INDEX(装备!F:F,MATCH(属性!A4506,装备!A:A,0)),系数!$K$12:$M$15,3,0))</f>
        <v>62500</v>
      </c>
      <c r="L4506" s="17"/>
      <c r="M4506" s="17"/>
      <c r="N4506" s="17"/>
      <c r="O4506" s="17">
        <f>IF(E4506=1,"",VLOOKUP(E4506,系数!$S$2:$AB$12,MATCH(属性!C4506,评级,0),1))</f>
        <v>140</v>
      </c>
    </row>
    <row r="4507" spans="1:15" ht="17.25" thickBot="1" x14ac:dyDescent="0.4">
      <c r="A4507" s="17">
        <f t="shared" si="140"/>
        <v>7100038</v>
      </c>
      <c r="B4507" s="17" t="s">
        <v>100</v>
      </c>
      <c r="C4507" s="15">
        <f>INDEX(装备!G:G,MATCH(属性!A4507,装备!A:A,0))</f>
        <v>17</v>
      </c>
      <c r="D4507" s="15" t="str">
        <f>INDEX(装备!E:E,MATCH(属性!A4507,装备!A:A,0))</f>
        <v>helmet</v>
      </c>
      <c r="E4507" s="14">
        <v>65</v>
      </c>
      <c r="F4507" s="17">
        <f>INT((VLOOKUP($C4507,装备数值,2,0)+VLOOKUP($C4507,装备数值,5,0)*($E4507-1))*VLOOKUP($D4507,系数!$K$2:$O$7,2,0))</f>
        <v>4620</v>
      </c>
      <c r="G4507" s="17">
        <f>INT((VLOOKUP($C4507,装备数值,3,0)+VLOOKUP($C4507,装备数值,6,0)*($E4507-1))*VLOOKUP($D4507,系数!$K$2:$O$7,3,0))</f>
        <v>0</v>
      </c>
      <c r="H4507" s="17">
        <f t="shared" si="141"/>
        <v>0</v>
      </c>
      <c r="I4507" s="17">
        <f>INT((VLOOKUP($C4507,装备数值,4,0)+VLOOKUP($C4507,装备数值,7,0)*($E4507-1))*VLOOKUP($D4507,系数!$K$2:$O$7,4,0))</f>
        <v>0</v>
      </c>
      <c r="J4507" s="17">
        <f>INT((VLOOKUP($C4507,装备数值,4,0)+VLOOKUP($C4507,装备数值,7,0)*($E4507-1))*VLOOKUP($D4507,系数!$K$2:$O$7,5,0))</f>
        <v>0</v>
      </c>
      <c r="K4507" s="17">
        <f>INT(VLOOKUP(E4507,强化金币,2,1)*VLOOKUP(INDEX(装备!F:F,MATCH(属性!A4507,装备!A:A,0)),系数!$K$12:$M$15,3,0))</f>
        <v>65000</v>
      </c>
      <c r="L4507" s="17"/>
      <c r="M4507" s="17"/>
      <c r="N4507" s="17"/>
      <c r="O4507" s="17">
        <f>IF(E4507=1,"",VLOOKUP(E4507,系数!$S$2:$AB$12,MATCH(属性!C4507,评级,0),1))</f>
        <v>140</v>
      </c>
    </row>
    <row r="4508" spans="1:15" ht="17.25" thickBot="1" x14ac:dyDescent="0.4">
      <c r="A4508" s="17">
        <f t="shared" si="140"/>
        <v>7100038</v>
      </c>
      <c r="B4508" s="17" t="s">
        <v>100</v>
      </c>
      <c r="C4508" s="15">
        <f>INDEX(装备!G:G,MATCH(属性!A4508,装备!A:A,0))</f>
        <v>17</v>
      </c>
      <c r="D4508" s="15" t="str">
        <f>INDEX(装备!E:E,MATCH(属性!A4508,装备!A:A,0))</f>
        <v>helmet</v>
      </c>
      <c r="E4508" s="14">
        <v>66</v>
      </c>
      <c r="F4508" s="17">
        <f>INT((VLOOKUP($C4508,装备数值,2,0)+VLOOKUP($C4508,装备数值,5,0)*($E4508-1))*VLOOKUP($D4508,系数!$K$2:$O$7,2,0))</f>
        <v>4675</v>
      </c>
      <c r="G4508" s="17">
        <f>INT((VLOOKUP($C4508,装备数值,3,0)+VLOOKUP($C4508,装备数值,6,0)*($E4508-1))*VLOOKUP($D4508,系数!$K$2:$O$7,3,0))</f>
        <v>0</v>
      </c>
      <c r="H4508" s="17">
        <f t="shared" si="141"/>
        <v>0</v>
      </c>
      <c r="I4508" s="17">
        <f>INT((VLOOKUP($C4508,装备数值,4,0)+VLOOKUP($C4508,装备数值,7,0)*($E4508-1))*VLOOKUP($D4508,系数!$K$2:$O$7,4,0))</f>
        <v>0</v>
      </c>
      <c r="J4508" s="17">
        <f>INT((VLOOKUP($C4508,装备数值,4,0)+VLOOKUP($C4508,装备数值,7,0)*($E4508-1))*VLOOKUP($D4508,系数!$K$2:$O$7,5,0))</f>
        <v>0</v>
      </c>
      <c r="K4508" s="17">
        <f>INT(VLOOKUP(E4508,强化金币,2,1)*VLOOKUP(INDEX(装备!F:F,MATCH(属性!A4508,装备!A:A,0)),系数!$K$12:$M$15,3,0))</f>
        <v>67500</v>
      </c>
      <c r="L4508" s="17"/>
      <c r="M4508" s="17"/>
      <c r="N4508" s="17"/>
      <c r="O4508" s="17">
        <f>IF(E4508=1,"",VLOOKUP(E4508,系数!$S$2:$AB$12,MATCH(属性!C4508,评级,0),1))</f>
        <v>140</v>
      </c>
    </row>
    <row r="4509" spans="1:15" ht="17.25" thickBot="1" x14ac:dyDescent="0.4">
      <c r="A4509" s="17">
        <f t="shared" si="140"/>
        <v>7100038</v>
      </c>
      <c r="B4509" s="17" t="s">
        <v>100</v>
      </c>
      <c r="C4509" s="15">
        <f>INDEX(装备!G:G,MATCH(属性!A4509,装备!A:A,0))</f>
        <v>17</v>
      </c>
      <c r="D4509" s="15" t="str">
        <f>INDEX(装备!E:E,MATCH(属性!A4509,装备!A:A,0))</f>
        <v>helmet</v>
      </c>
      <c r="E4509" s="14">
        <v>67</v>
      </c>
      <c r="F4509" s="17">
        <f>INT((VLOOKUP($C4509,装备数值,2,0)+VLOOKUP($C4509,装备数值,5,0)*($E4509-1))*VLOOKUP($D4509,系数!$K$2:$O$7,2,0))</f>
        <v>4730</v>
      </c>
      <c r="G4509" s="17">
        <f>INT((VLOOKUP($C4509,装备数值,3,0)+VLOOKUP($C4509,装备数值,6,0)*($E4509-1))*VLOOKUP($D4509,系数!$K$2:$O$7,3,0))</f>
        <v>0</v>
      </c>
      <c r="H4509" s="17">
        <f t="shared" si="141"/>
        <v>0</v>
      </c>
      <c r="I4509" s="17">
        <f>INT((VLOOKUP($C4509,装备数值,4,0)+VLOOKUP($C4509,装备数值,7,0)*($E4509-1))*VLOOKUP($D4509,系数!$K$2:$O$7,4,0))</f>
        <v>0</v>
      </c>
      <c r="J4509" s="17">
        <f>INT((VLOOKUP($C4509,装备数值,4,0)+VLOOKUP($C4509,装备数值,7,0)*($E4509-1))*VLOOKUP($D4509,系数!$K$2:$O$7,5,0))</f>
        <v>0</v>
      </c>
      <c r="K4509" s="17">
        <f>INT(VLOOKUP(E4509,强化金币,2,1)*VLOOKUP(INDEX(装备!F:F,MATCH(属性!A4509,装备!A:A,0)),系数!$K$12:$M$15,3,0))</f>
        <v>70000</v>
      </c>
      <c r="L4509" s="17"/>
      <c r="M4509" s="17"/>
      <c r="N4509" s="17"/>
      <c r="O4509" s="17">
        <f>IF(E4509=1,"",VLOOKUP(E4509,系数!$S$2:$AB$12,MATCH(属性!C4509,评级,0),1))</f>
        <v>140</v>
      </c>
    </row>
    <row r="4510" spans="1:15" ht="17.25" thickBot="1" x14ac:dyDescent="0.4">
      <c r="A4510" s="17">
        <f t="shared" si="140"/>
        <v>7100038</v>
      </c>
      <c r="B4510" s="17" t="s">
        <v>100</v>
      </c>
      <c r="C4510" s="15">
        <f>INDEX(装备!G:G,MATCH(属性!A4510,装备!A:A,0))</f>
        <v>17</v>
      </c>
      <c r="D4510" s="15" t="str">
        <f>INDEX(装备!E:E,MATCH(属性!A4510,装备!A:A,0))</f>
        <v>helmet</v>
      </c>
      <c r="E4510" s="14">
        <v>68</v>
      </c>
      <c r="F4510" s="17">
        <f>INT((VLOOKUP($C4510,装备数值,2,0)+VLOOKUP($C4510,装备数值,5,0)*($E4510-1))*VLOOKUP($D4510,系数!$K$2:$O$7,2,0))</f>
        <v>4785</v>
      </c>
      <c r="G4510" s="17">
        <f>INT((VLOOKUP($C4510,装备数值,3,0)+VLOOKUP($C4510,装备数值,6,0)*($E4510-1))*VLOOKUP($D4510,系数!$K$2:$O$7,3,0))</f>
        <v>0</v>
      </c>
      <c r="H4510" s="17">
        <f t="shared" si="141"/>
        <v>0</v>
      </c>
      <c r="I4510" s="17">
        <f>INT((VLOOKUP($C4510,装备数值,4,0)+VLOOKUP($C4510,装备数值,7,0)*($E4510-1))*VLOOKUP($D4510,系数!$K$2:$O$7,4,0))</f>
        <v>0</v>
      </c>
      <c r="J4510" s="17">
        <f>INT((VLOOKUP($C4510,装备数值,4,0)+VLOOKUP($C4510,装备数值,7,0)*($E4510-1))*VLOOKUP($D4510,系数!$K$2:$O$7,5,0))</f>
        <v>0</v>
      </c>
      <c r="K4510" s="17">
        <f>INT(VLOOKUP(E4510,强化金币,2,1)*VLOOKUP(INDEX(装备!F:F,MATCH(属性!A4510,装备!A:A,0)),系数!$K$12:$M$15,3,0))</f>
        <v>72500</v>
      </c>
      <c r="L4510" s="17"/>
      <c r="M4510" s="17"/>
      <c r="N4510" s="17"/>
      <c r="O4510" s="17">
        <f>IF(E4510=1,"",VLOOKUP(E4510,系数!$S$2:$AB$12,MATCH(属性!C4510,评级,0),1))</f>
        <v>140</v>
      </c>
    </row>
    <row r="4511" spans="1:15" ht="17.25" thickBot="1" x14ac:dyDescent="0.4">
      <c r="A4511" s="17">
        <f t="shared" si="140"/>
        <v>7100038</v>
      </c>
      <c r="B4511" s="17" t="s">
        <v>100</v>
      </c>
      <c r="C4511" s="15">
        <f>INDEX(装备!G:G,MATCH(属性!A4511,装备!A:A,0))</f>
        <v>17</v>
      </c>
      <c r="D4511" s="15" t="str">
        <f>INDEX(装备!E:E,MATCH(属性!A4511,装备!A:A,0))</f>
        <v>helmet</v>
      </c>
      <c r="E4511" s="14">
        <v>69</v>
      </c>
      <c r="F4511" s="17">
        <f>INT((VLOOKUP($C4511,装备数值,2,0)+VLOOKUP($C4511,装备数值,5,0)*($E4511-1))*VLOOKUP($D4511,系数!$K$2:$O$7,2,0))</f>
        <v>4840</v>
      </c>
      <c r="G4511" s="17">
        <f>INT((VLOOKUP($C4511,装备数值,3,0)+VLOOKUP($C4511,装备数值,6,0)*($E4511-1))*VLOOKUP($D4511,系数!$K$2:$O$7,3,0))</f>
        <v>0</v>
      </c>
      <c r="H4511" s="17">
        <f t="shared" si="141"/>
        <v>0</v>
      </c>
      <c r="I4511" s="17">
        <f>INT((VLOOKUP($C4511,装备数值,4,0)+VLOOKUP($C4511,装备数值,7,0)*($E4511-1))*VLOOKUP($D4511,系数!$K$2:$O$7,4,0))</f>
        <v>0</v>
      </c>
      <c r="J4511" s="17">
        <f>INT((VLOOKUP($C4511,装备数值,4,0)+VLOOKUP($C4511,装备数值,7,0)*($E4511-1))*VLOOKUP($D4511,系数!$K$2:$O$7,5,0))</f>
        <v>0</v>
      </c>
      <c r="K4511" s="17">
        <f>INT(VLOOKUP(E4511,强化金币,2,1)*VLOOKUP(INDEX(装备!F:F,MATCH(属性!A4511,装备!A:A,0)),系数!$K$12:$M$15,3,0))</f>
        <v>75000</v>
      </c>
      <c r="L4511" s="17"/>
      <c r="M4511" s="17"/>
      <c r="N4511" s="17"/>
      <c r="O4511" s="17">
        <f>IF(E4511=1,"",VLOOKUP(E4511,系数!$S$2:$AB$12,MATCH(属性!C4511,评级,0),1))</f>
        <v>140</v>
      </c>
    </row>
    <row r="4512" spans="1:15" ht="17.25" thickBot="1" x14ac:dyDescent="0.4">
      <c r="A4512" s="17">
        <f t="shared" si="140"/>
        <v>7100038</v>
      </c>
      <c r="B4512" s="17" t="s">
        <v>100</v>
      </c>
      <c r="C4512" s="15">
        <f>INDEX(装备!G:G,MATCH(属性!A4512,装备!A:A,0))</f>
        <v>17</v>
      </c>
      <c r="D4512" s="15" t="str">
        <f>INDEX(装备!E:E,MATCH(属性!A4512,装备!A:A,0))</f>
        <v>helmet</v>
      </c>
      <c r="E4512" s="14">
        <v>70</v>
      </c>
      <c r="F4512" s="17">
        <f>INT((VLOOKUP($C4512,装备数值,2,0)+VLOOKUP($C4512,装备数值,5,0)*($E4512-1))*VLOOKUP($D4512,系数!$K$2:$O$7,2,0))</f>
        <v>4895</v>
      </c>
      <c r="G4512" s="17">
        <f>INT((VLOOKUP($C4512,装备数值,3,0)+VLOOKUP($C4512,装备数值,6,0)*($E4512-1))*VLOOKUP($D4512,系数!$K$2:$O$7,3,0))</f>
        <v>0</v>
      </c>
      <c r="H4512" s="17">
        <f t="shared" si="141"/>
        <v>0</v>
      </c>
      <c r="I4512" s="17">
        <f>INT((VLOOKUP($C4512,装备数值,4,0)+VLOOKUP($C4512,装备数值,7,0)*($E4512-1))*VLOOKUP($D4512,系数!$K$2:$O$7,4,0))</f>
        <v>0</v>
      </c>
      <c r="J4512" s="17">
        <f>INT((VLOOKUP($C4512,装备数值,4,0)+VLOOKUP($C4512,装备数值,7,0)*($E4512-1))*VLOOKUP($D4512,系数!$K$2:$O$7,5,0))</f>
        <v>0</v>
      </c>
      <c r="K4512" s="17">
        <f>INT(VLOOKUP(E4512,强化金币,2,1)*VLOOKUP(INDEX(装备!F:F,MATCH(属性!A4512,装备!A:A,0)),系数!$K$12:$M$15,3,0))</f>
        <v>77500</v>
      </c>
      <c r="L4512" s="17"/>
      <c r="M4512" s="17"/>
      <c r="N4512" s="17"/>
      <c r="O4512" s="17">
        <f>IF(E4512=1,"",VLOOKUP(E4512,系数!$S$2:$AB$12,MATCH(属性!C4512,评级,0),1))</f>
        <v>160</v>
      </c>
    </row>
    <row r="4513" spans="1:15" ht="17.25" thickBot="1" x14ac:dyDescent="0.4">
      <c r="A4513" s="17">
        <f t="shared" si="140"/>
        <v>7100038</v>
      </c>
      <c r="B4513" s="17" t="s">
        <v>100</v>
      </c>
      <c r="C4513" s="15">
        <f>INDEX(装备!G:G,MATCH(属性!A4513,装备!A:A,0))</f>
        <v>17</v>
      </c>
      <c r="D4513" s="15" t="str">
        <f>INDEX(装备!E:E,MATCH(属性!A4513,装备!A:A,0))</f>
        <v>helmet</v>
      </c>
      <c r="E4513" s="14">
        <v>71</v>
      </c>
      <c r="F4513" s="17">
        <f>INT((VLOOKUP($C4513,装备数值,2,0)+VLOOKUP($C4513,装备数值,5,0)*($E4513-1))*VLOOKUP($D4513,系数!$K$2:$O$7,2,0))</f>
        <v>4950</v>
      </c>
      <c r="G4513" s="17">
        <f>INT((VLOOKUP($C4513,装备数值,3,0)+VLOOKUP($C4513,装备数值,6,0)*($E4513-1))*VLOOKUP($D4513,系数!$K$2:$O$7,3,0))</f>
        <v>0</v>
      </c>
      <c r="H4513" s="17">
        <f t="shared" si="141"/>
        <v>0</v>
      </c>
      <c r="I4513" s="17">
        <f>INT((VLOOKUP($C4513,装备数值,4,0)+VLOOKUP($C4513,装备数值,7,0)*($E4513-1))*VLOOKUP($D4513,系数!$K$2:$O$7,4,0))</f>
        <v>0</v>
      </c>
      <c r="J4513" s="17">
        <f>INT((VLOOKUP($C4513,装备数值,4,0)+VLOOKUP($C4513,装备数值,7,0)*($E4513-1))*VLOOKUP($D4513,系数!$K$2:$O$7,5,0))</f>
        <v>0</v>
      </c>
      <c r="K4513" s="17">
        <f>INT(VLOOKUP(E4513,强化金币,2,1)*VLOOKUP(INDEX(装备!F:F,MATCH(属性!A4513,装备!A:A,0)),系数!$K$12:$M$15,3,0))</f>
        <v>80000</v>
      </c>
      <c r="L4513" s="17"/>
      <c r="M4513" s="17"/>
      <c r="N4513" s="17"/>
      <c r="O4513" s="17">
        <f>IF(E4513=1,"",VLOOKUP(E4513,系数!$S$2:$AB$12,MATCH(属性!C4513,评级,0),1))</f>
        <v>160</v>
      </c>
    </row>
    <row r="4514" spans="1:15" ht="17.25" thickBot="1" x14ac:dyDescent="0.4">
      <c r="A4514" s="17">
        <f t="shared" si="140"/>
        <v>7100038</v>
      </c>
      <c r="B4514" s="17" t="s">
        <v>100</v>
      </c>
      <c r="C4514" s="15">
        <f>INDEX(装备!G:G,MATCH(属性!A4514,装备!A:A,0))</f>
        <v>17</v>
      </c>
      <c r="D4514" s="15" t="str">
        <f>INDEX(装备!E:E,MATCH(属性!A4514,装备!A:A,0))</f>
        <v>helmet</v>
      </c>
      <c r="E4514" s="14">
        <v>72</v>
      </c>
      <c r="F4514" s="17">
        <f>INT((VLOOKUP($C4514,装备数值,2,0)+VLOOKUP($C4514,装备数值,5,0)*($E4514-1))*VLOOKUP($D4514,系数!$K$2:$O$7,2,0))</f>
        <v>5006</v>
      </c>
      <c r="G4514" s="17">
        <f>INT((VLOOKUP($C4514,装备数值,3,0)+VLOOKUP($C4514,装备数值,6,0)*($E4514-1))*VLOOKUP($D4514,系数!$K$2:$O$7,3,0))</f>
        <v>0</v>
      </c>
      <c r="H4514" s="17">
        <f t="shared" si="141"/>
        <v>0</v>
      </c>
      <c r="I4514" s="17">
        <f>INT((VLOOKUP($C4514,装备数值,4,0)+VLOOKUP($C4514,装备数值,7,0)*($E4514-1))*VLOOKUP($D4514,系数!$K$2:$O$7,4,0))</f>
        <v>0</v>
      </c>
      <c r="J4514" s="17">
        <f>INT((VLOOKUP($C4514,装备数值,4,0)+VLOOKUP($C4514,装备数值,7,0)*($E4514-1))*VLOOKUP($D4514,系数!$K$2:$O$7,5,0))</f>
        <v>0</v>
      </c>
      <c r="K4514" s="17">
        <f>INT(VLOOKUP(E4514,强化金币,2,1)*VLOOKUP(INDEX(装备!F:F,MATCH(属性!A4514,装备!A:A,0)),系数!$K$12:$M$15,3,0))</f>
        <v>82500</v>
      </c>
      <c r="L4514" s="17"/>
      <c r="M4514" s="17"/>
      <c r="N4514" s="17"/>
      <c r="O4514" s="17">
        <f>IF(E4514=1,"",VLOOKUP(E4514,系数!$S$2:$AB$12,MATCH(属性!C4514,评级,0),1))</f>
        <v>160</v>
      </c>
    </row>
    <row r="4515" spans="1:15" ht="17.25" thickBot="1" x14ac:dyDescent="0.4">
      <c r="A4515" s="17">
        <f t="shared" si="140"/>
        <v>7100038</v>
      </c>
      <c r="B4515" s="17" t="s">
        <v>100</v>
      </c>
      <c r="C4515" s="15">
        <f>INDEX(装备!G:G,MATCH(属性!A4515,装备!A:A,0))</f>
        <v>17</v>
      </c>
      <c r="D4515" s="15" t="str">
        <f>INDEX(装备!E:E,MATCH(属性!A4515,装备!A:A,0))</f>
        <v>helmet</v>
      </c>
      <c r="E4515" s="14">
        <v>73</v>
      </c>
      <c r="F4515" s="17">
        <f>INT((VLOOKUP($C4515,装备数值,2,0)+VLOOKUP($C4515,装备数值,5,0)*($E4515-1))*VLOOKUP($D4515,系数!$K$2:$O$7,2,0))</f>
        <v>5061</v>
      </c>
      <c r="G4515" s="17">
        <f>INT((VLOOKUP($C4515,装备数值,3,0)+VLOOKUP($C4515,装备数值,6,0)*($E4515-1))*VLOOKUP($D4515,系数!$K$2:$O$7,3,0))</f>
        <v>0</v>
      </c>
      <c r="H4515" s="17">
        <f t="shared" si="141"/>
        <v>0</v>
      </c>
      <c r="I4515" s="17">
        <f>INT((VLOOKUP($C4515,装备数值,4,0)+VLOOKUP($C4515,装备数值,7,0)*($E4515-1))*VLOOKUP($D4515,系数!$K$2:$O$7,4,0))</f>
        <v>0</v>
      </c>
      <c r="J4515" s="17">
        <f>INT((VLOOKUP($C4515,装备数值,4,0)+VLOOKUP($C4515,装备数值,7,0)*($E4515-1))*VLOOKUP($D4515,系数!$K$2:$O$7,5,0))</f>
        <v>0</v>
      </c>
      <c r="K4515" s="17">
        <f>INT(VLOOKUP(E4515,强化金币,2,1)*VLOOKUP(INDEX(装备!F:F,MATCH(属性!A4515,装备!A:A,0)),系数!$K$12:$M$15,3,0))</f>
        <v>85000</v>
      </c>
      <c r="L4515" s="17"/>
      <c r="M4515" s="17"/>
      <c r="N4515" s="17"/>
      <c r="O4515" s="17">
        <f>IF(E4515=1,"",VLOOKUP(E4515,系数!$S$2:$AB$12,MATCH(属性!C4515,评级,0),1))</f>
        <v>160</v>
      </c>
    </row>
    <row r="4516" spans="1:15" ht="17.25" thickBot="1" x14ac:dyDescent="0.4">
      <c r="A4516" s="17">
        <f t="shared" si="140"/>
        <v>7100038</v>
      </c>
      <c r="B4516" s="17" t="s">
        <v>100</v>
      </c>
      <c r="C4516" s="15">
        <f>INDEX(装备!G:G,MATCH(属性!A4516,装备!A:A,0))</f>
        <v>17</v>
      </c>
      <c r="D4516" s="15" t="str">
        <f>INDEX(装备!E:E,MATCH(属性!A4516,装备!A:A,0))</f>
        <v>helmet</v>
      </c>
      <c r="E4516" s="14">
        <v>74</v>
      </c>
      <c r="F4516" s="17">
        <f>INT((VLOOKUP($C4516,装备数值,2,0)+VLOOKUP($C4516,装备数值,5,0)*($E4516-1))*VLOOKUP($D4516,系数!$K$2:$O$7,2,0))</f>
        <v>5116</v>
      </c>
      <c r="G4516" s="17">
        <f>INT((VLOOKUP($C4516,装备数值,3,0)+VLOOKUP($C4516,装备数值,6,0)*($E4516-1))*VLOOKUP($D4516,系数!$K$2:$O$7,3,0))</f>
        <v>0</v>
      </c>
      <c r="H4516" s="17">
        <f t="shared" si="141"/>
        <v>0</v>
      </c>
      <c r="I4516" s="17">
        <f>INT((VLOOKUP($C4516,装备数值,4,0)+VLOOKUP($C4516,装备数值,7,0)*($E4516-1))*VLOOKUP($D4516,系数!$K$2:$O$7,4,0))</f>
        <v>0</v>
      </c>
      <c r="J4516" s="17">
        <f>INT((VLOOKUP($C4516,装备数值,4,0)+VLOOKUP($C4516,装备数值,7,0)*($E4516-1))*VLOOKUP($D4516,系数!$K$2:$O$7,5,0))</f>
        <v>0</v>
      </c>
      <c r="K4516" s="17">
        <f>INT(VLOOKUP(E4516,强化金币,2,1)*VLOOKUP(INDEX(装备!F:F,MATCH(属性!A4516,装备!A:A,0)),系数!$K$12:$M$15,3,0))</f>
        <v>87500</v>
      </c>
      <c r="L4516" s="17"/>
      <c r="M4516" s="17"/>
      <c r="N4516" s="17"/>
      <c r="O4516" s="17">
        <f>IF(E4516=1,"",VLOOKUP(E4516,系数!$S$2:$AB$12,MATCH(属性!C4516,评级,0),1))</f>
        <v>160</v>
      </c>
    </row>
    <row r="4517" spans="1:15" ht="17.25" thickBot="1" x14ac:dyDescent="0.4">
      <c r="A4517" s="17">
        <f t="shared" si="140"/>
        <v>7100038</v>
      </c>
      <c r="B4517" s="17" t="s">
        <v>100</v>
      </c>
      <c r="C4517" s="15">
        <f>INDEX(装备!G:G,MATCH(属性!A4517,装备!A:A,0))</f>
        <v>17</v>
      </c>
      <c r="D4517" s="15" t="str">
        <f>INDEX(装备!E:E,MATCH(属性!A4517,装备!A:A,0))</f>
        <v>helmet</v>
      </c>
      <c r="E4517" s="14">
        <v>75</v>
      </c>
      <c r="F4517" s="17">
        <f>INT((VLOOKUP($C4517,装备数值,2,0)+VLOOKUP($C4517,装备数值,5,0)*($E4517-1))*VLOOKUP($D4517,系数!$K$2:$O$7,2,0))</f>
        <v>5171</v>
      </c>
      <c r="G4517" s="17">
        <f>INT((VLOOKUP($C4517,装备数值,3,0)+VLOOKUP($C4517,装备数值,6,0)*($E4517-1))*VLOOKUP($D4517,系数!$K$2:$O$7,3,0))</f>
        <v>0</v>
      </c>
      <c r="H4517" s="17">
        <f t="shared" si="141"/>
        <v>0</v>
      </c>
      <c r="I4517" s="17">
        <f>INT((VLOOKUP($C4517,装备数值,4,0)+VLOOKUP($C4517,装备数值,7,0)*($E4517-1))*VLOOKUP($D4517,系数!$K$2:$O$7,4,0))</f>
        <v>0</v>
      </c>
      <c r="J4517" s="17">
        <f>INT((VLOOKUP($C4517,装备数值,4,0)+VLOOKUP($C4517,装备数值,7,0)*($E4517-1))*VLOOKUP($D4517,系数!$K$2:$O$7,5,0))</f>
        <v>0</v>
      </c>
      <c r="K4517" s="17">
        <f>INT(VLOOKUP(E4517,强化金币,2,1)*VLOOKUP(INDEX(装备!F:F,MATCH(属性!A4517,装备!A:A,0)),系数!$K$12:$M$15,3,0))</f>
        <v>90000</v>
      </c>
      <c r="L4517" s="17"/>
      <c r="M4517" s="17"/>
      <c r="N4517" s="17"/>
      <c r="O4517" s="17">
        <f>IF(E4517=1,"",VLOOKUP(E4517,系数!$S$2:$AB$12,MATCH(属性!C4517,评级,0),1))</f>
        <v>160</v>
      </c>
    </row>
    <row r="4518" spans="1:15" ht="17.25" thickBot="1" x14ac:dyDescent="0.4">
      <c r="A4518" s="17">
        <f t="shared" si="140"/>
        <v>7100038</v>
      </c>
      <c r="B4518" s="17" t="s">
        <v>100</v>
      </c>
      <c r="C4518" s="15">
        <f>INDEX(装备!G:G,MATCH(属性!A4518,装备!A:A,0))</f>
        <v>17</v>
      </c>
      <c r="D4518" s="15" t="str">
        <f>INDEX(装备!E:E,MATCH(属性!A4518,装备!A:A,0))</f>
        <v>helmet</v>
      </c>
      <c r="E4518" s="14">
        <v>76</v>
      </c>
      <c r="F4518" s="17">
        <f>INT((VLOOKUP($C4518,装备数值,2,0)+VLOOKUP($C4518,装备数值,5,0)*($E4518-1))*VLOOKUP($D4518,系数!$K$2:$O$7,2,0))</f>
        <v>5226</v>
      </c>
      <c r="G4518" s="17">
        <f>INT((VLOOKUP($C4518,装备数值,3,0)+VLOOKUP($C4518,装备数值,6,0)*($E4518-1))*VLOOKUP($D4518,系数!$K$2:$O$7,3,0))</f>
        <v>0</v>
      </c>
      <c r="H4518" s="17">
        <f t="shared" si="141"/>
        <v>0</v>
      </c>
      <c r="I4518" s="17">
        <f>INT((VLOOKUP($C4518,装备数值,4,0)+VLOOKUP($C4518,装备数值,7,0)*($E4518-1))*VLOOKUP($D4518,系数!$K$2:$O$7,4,0))</f>
        <v>0</v>
      </c>
      <c r="J4518" s="17">
        <f>INT((VLOOKUP($C4518,装备数值,4,0)+VLOOKUP($C4518,装备数值,7,0)*($E4518-1))*VLOOKUP($D4518,系数!$K$2:$O$7,5,0))</f>
        <v>0</v>
      </c>
      <c r="K4518" s="17">
        <f>INT(VLOOKUP(E4518,强化金币,2,1)*VLOOKUP(INDEX(装备!F:F,MATCH(属性!A4518,装备!A:A,0)),系数!$K$12:$M$15,3,0))</f>
        <v>92500</v>
      </c>
      <c r="L4518" s="17"/>
      <c r="M4518" s="17"/>
      <c r="N4518" s="17"/>
      <c r="O4518" s="17">
        <f>IF(E4518=1,"",VLOOKUP(E4518,系数!$S$2:$AB$12,MATCH(属性!C4518,评级,0),1))</f>
        <v>160</v>
      </c>
    </row>
    <row r="4519" spans="1:15" ht="17.25" thickBot="1" x14ac:dyDescent="0.4">
      <c r="A4519" s="17">
        <f t="shared" si="140"/>
        <v>7100038</v>
      </c>
      <c r="B4519" s="17" t="s">
        <v>100</v>
      </c>
      <c r="C4519" s="15">
        <f>INDEX(装备!G:G,MATCH(属性!A4519,装备!A:A,0))</f>
        <v>17</v>
      </c>
      <c r="D4519" s="15" t="str">
        <f>INDEX(装备!E:E,MATCH(属性!A4519,装备!A:A,0))</f>
        <v>helmet</v>
      </c>
      <c r="E4519" s="14">
        <v>77</v>
      </c>
      <c r="F4519" s="17">
        <f>INT((VLOOKUP($C4519,装备数值,2,0)+VLOOKUP($C4519,装备数值,5,0)*($E4519-1))*VLOOKUP($D4519,系数!$K$2:$O$7,2,0))</f>
        <v>5281</v>
      </c>
      <c r="G4519" s="17">
        <f>INT((VLOOKUP($C4519,装备数值,3,0)+VLOOKUP($C4519,装备数值,6,0)*($E4519-1))*VLOOKUP($D4519,系数!$K$2:$O$7,3,0))</f>
        <v>0</v>
      </c>
      <c r="H4519" s="17">
        <f t="shared" si="141"/>
        <v>0</v>
      </c>
      <c r="I4519" s="17">
        <f>INT((VLOOKUP($C4519,装备数值,4,0)+VLOOKUP($C4519,装备数值,7,0)*($E4519-1))*VLOOKUP($D4519,系数!$K$2:$O$7,4,0))</f>
        <v>0</v>
      </c>
      <c r="J4519" s="17">
        <f>INT((VLOOKUP($C4519,装备数值,4,0)+VLOOKUP($C4519,装备数值,7,0)*($E4519-1))*VLOOKUP($D4519,系数!$K$2:$O$7,5,0))</f>
        <v>0</v>
      </c>
      <c r="K4519" s="17">
        <f>INT(VLOOKUP(E4519,强化金币,2,1)*VLOOKUP(INDEX(装备!F:F,MATCH(属性!A4519,装备!A:A,0)),系数!$K$12:$M$15,3,0))</f>
        <v>95000</v>
      </c>
      <c r="L4519" s="17"/>
      <c r="M4519" s="17"/>
      <c r="N4519" s="17"/>
      <c r="O4519" s="17">
        <f>IF(E4519=1,"",VLOOKUP(E4519,系数!$S$2:$AB$12,MATCH(属性!C4519,评级,0),1))</f>
        <v>160</v>
      </c>
    </row>
    <row r="4520" spans="1:15" ht="17.25" thickBot="1" x14ac:dyDescent="0.4">
      <c r="A4520" s="17">
        <f t="shared" si="140"/>
        <v>7100038</v>
      </c>
      <c r="B4520" s="17" t="s">
        <v>100</v>
      </c>
      <c r="C4520" s="15">
        <f>INDEX(装备!G:G,MATCH(属性!A4520,装备!A:A,0))</f>
        <v>17</v>
      </c>
      <c r="D4520" s="15" t="str">
        <f>INDEX(装备!E:E,MATCH(属性!A4520,装备!A:A,0))</f>
        <v>helmet</v>
      </c>
      <c r="E4520" s="14">
        <v>78</v>
      </c>
      <c r="F4520" s="17">
        <f>INT((VLOOKUP($C4520,装备数值,2,0)+VLOOKUP($C4520,装备数值,5,0)*($E4520-1))*VLOOKUP($D4520,系数!$K$2:$O$7,2,0))</f>
        <v>5336</v>
      </c>
      <c r="G4520" s="17">
        <f>INT((VLOOKUP($C4520,装备数值,3,0)+VLOOKUP($C4520,装备数值,6,0)*($E4520-1))*VLOOKUP($D4520,系数!$K$2:$O$7,3,0))</f>
        <v>0</v>
      </c>
      <c r="H4520" s="17">
        <f t="shared" si="141"/>
        <v>0</v>
      </c>
      <c r="I4520" s="17">
        <f>INT((VLOOKUP($C4520,装备数值,4,0)+VLOOKUP($C4520,装备数值,7,0)*($E4520-1))*VLOOKUP($D4520,系数!$K$2:$O$7,4,0))</f>
        <v>0</v>
      </c>
      <c r="J4520" s="17">
        <f>INT((VLOOKUP($C4520,装备数值,4,0)+VLOOKUP($C4520,装备数值,7,0)*($E4520-1))*VLOOKUP($D4520,系数!$K$2:$O$7,5,0))</f>
        <v>0</v>
      </c>
      <c r="K4520" s="17">
        <f>INT(VLOOKUP(E4520,强化金币,2,1)*VLOOKUP(INDEX(装备!F:F,MATCH(属性!A4520,装备!A:A,0)),系数!$K$12:$M$15,3,0))</f>
        <v>97500</v>
      </c>
      <c r="L4520" s="17"/>
      <c r="M4520" s="17"/>
      <c r="N4520" s="17"/>
      <c r="O4520" s="17">
        <f>IF(E4520=1,"",VLOOKUP(E4520,系数!$S$2:$AB$12,MATCH(属性!C4520,评级,0),1))</f>
        <v>160</v>
      </c>
    </row>
    <row r="4521" spans="1:15" ht="17.25" thickBot="1" x14ac:dyDescent="0.4">
      <c r="A4521" s="17">
        <f t="shared" si="140"/>
        <v>7100038</v>
      </c>
      <c r="B4521" s="17" t="s">
        <v>100</v>
      </c>
      <c r="C4521" s="15">
        <f>INDEX(装备!G:G,MATCH(属性!A4521,装备!A:A,0))</f>
        <v>17</v>
      </c>
      <c r="D4521" s="15" t="str">
        <f>INDEX(装备!E:E,MATCH(属性!A4521,装备!A:A,0))</f>
        <v>helmet</v>
      </c>
      <c r="E4521" s="14">
        <v>79</v>
      </c>
      <c r="F4521" s="17">
        <f>INT((VLOOKUP($C4521,装备数值,2,0)+VLOOKUP($C4521,装备数值,5,0)*($E4521-1))*VLOOKUP($D4521,系数!$K$2:$O$7,2,0))</f>
        <v>5391</v>
      </c>
      <c r="G4521" s="17">
        <f>INT((VLOOKUP($C4521,装备数值,3,0)+VLOOKUP($C4521,装备数值,6,0)*($E4521-1))*VLOOKUP($D4521,系数!$K$2:$O$7,3,0))</f>
        <v>0</v>
      </c>
      <c r="H4521" s="17">
        <f t="shared" si="141"/>
        <v>0</v>
      </c>
      <c r="I4521" s="17">
        <f>INT((VLOOKUP($C4521,装备数值,4,0)+VLOOKUP($C4521,装备数值,7,0)*($E4521-1))*VLOOKUP($D4521,系数!$K$2:$O$7,4,0))</f>
        <v>0</v>
      </c>
      <c r="J4521" s="17">
        <f>INT((VLOOKUP($C4521,装备数值,4,0)+VLOOKUP($C4521,装备数值,7,0)*($E4521-1))*VLOOKUP($D4521,系数!$K$2:$O$7,5,0))</f>
        <v>0</v>
      </c>
      <c r="K4521" s="17">
        <f>INT(VLOOKUP(E4521,强化金币,2,1)*VLOOKUP(INDEX(装备!F:F,MATCH(属性!A4521,装备!A:A,0)),系数!$K$12:$M$15,3,0))</f>
        <v>100000</v>
      </c>
      <c r="L4521" s="17"/>
      <c r="M4521" s="17"/>
      <c r="N4521" s="17"/>
      <c r="O4521" s="17">
        <f>IF(E4521=1,"",VLOOKUP(E4521,系数!$S$2:$AB$12,MATCH(属性!C4521,评级,0),1))</f>
        <v>160</v>
      </c>
    </row>
    <row r="4522" spans="1:15" ht="17.25" thickBot="1" x14ac:dyDescent="0.4">
      <c r="A4522" s="17">
        <f t="shared" si="140"/>
        <v>7100038</v>
      </c>
      <c r="B4522" s="17" t="s">
        <v>100</v>
      </c>
      <c r="C4522" s="15">
        <f>INDEX(装备!G:G,MATCH(属性!A4522,装备!A:A,0))</f>
        <v>17</v>
      </c>
      <c r="D4522" s="15" t="str">
        <f>INDEX(装备!E:E,MATCH(属性!A4522,装备!A:A,0))</f>
        <v>helmet</v>
      </c>
      <c r="E4522" s="14">
        <v>80</v>
      </c>
      <c r="F4522" s="17">
        <f>INT((VLOOKUP($C4522,装备数值,2,0)+VLOOKUP($C4522,装备数值,5,0)*($E4522-1))*VLOOKUP($D4522,系数!$K$2:$O$7,2,0))</f>
        <v>5446</v>
      </c>
      <c r="G4522" s="17">
        <f>INT((VLOOKUP($C4522,装备数值,3,0)+VLOOKUP($C4522,装备数值,6,0)*($E4522-1))*VLOOKUP($D4522,系数!$K$2:$O$7,3,0))</f>
        <v>0</v>
      </c>
      <c r="H4522" s="17">
        <f t="shared" si="141"/>
        <v>0</v>
      </c>
      <c r="I4522" s="17">
        <f>INT((VLOOKUP($C4522,装备数值,4,0)+VLOOKUP($C4522,装备数值,7,0)*($E4522-1))*VLOOKUP($D4522,系数!$K$2:$O$7,4,0))</f>
        <v>0</v>
      </c>
      <c r="J4522" s="17">
        <f>INT((VLOOKUP($C4522,装备数值,4,0)+VLOOKUP($C4522,装备数值,7,0)*($E4522-1))*VLOOKUP($D4522,系数!$K$2:$O$7,5,0))</f>
        <v>0</v>
      </c>
      <c r="K4522" s="17">
        <f>INT(VLOOKUP(E4522,强化金币,2,1)*VLOOKUP(INDEX(装备!F:F,MATCH(属性!A4522,装备!A:A,0)),系数!$K$12:$M$15,3,0))</f>
        <v>120000</v>
      </c>
      <c r="L4522" s="17"/>
      <c r="M4522" s="17"/>
      <c r="N4522" s="17"/>
      <c r="O4522" s="17">
        <f>IF(E4522=1,"",VLOOKUP(E4522,系数!$S$2:$AB$12,MATCH(属性!C4522,评级,0),1))</f>
        <v>180</v>
      </c>
    </row>
    <row r="4523" spans="1:15" ht="17.25" thickBot="1" x14ac:dyDescent="0.4">
      <c r="A4523" s="17">
        <f t="shared" si="140"/>
        <v>7100038</v>
      </c>
      <c r="B4523" s="17" t="s">
        <v>100</v>
      </c>
      <c r="C4523" s="15">
        <f>INDEX(装备!G:G,MATCH(属性!A4523,装备!A:A,0))</f>
        <v>17</v>
      </c>
      <c r="D4523" s="15" t="str">
        <f>INDEX(装备!E:E,MATCH(属性!A4523,装备!A:A,0))</f>
        <v>helmet</v>
      </c>
      <c r="E4523" s="14">
        <v>81</v>
      </c>
      <c r="F4523" s="17">
        <f>INT((VLOOKUP($C4523,装备数值,2,0)+VLOOKUP($C4523,装备数值,5,0)*($E4523-1))*VLOOKUP($D4523,系数!$K$2:$O$7,2,0))</f>
        <v>5501</v>
      </c>
      <c r="G4523" s="17">
        <f>INT((VLOOKUP($C4523,装备数值,3,0)+VLOOKUP($C4523,装备数值,6,0)*($E4523-1))*VLOOKUP($D4523,系数!$K$2:$O$7,3,0))</f>
        <v>0</v>
      </c>
      <c r="H4523" s="17">
        <f t="shared" si="141"/>
        <v>0</v>
      </c>
      <c r="I4523" s="17">
        <f>INT((VLOOKUP($C4523,装备数值,4,0)+VLOOKUP($C4523,装备数值,7,0)*($E4523-1))*VLOOKUP($D4523,系数!$K$2:$O$7,4,0))</f>
        <v>0</v>
      </c>
      <c r="J4523" s="17">
        <f>INT((VLOOKUP($C4523,装备数值,4,0)+VLOOKUP($C4523,装备数值,7,0)*($E4523-1))*VLOOKUP($D4523,系数!$K$2:$O$7,5,0))</f>
        <v>0</v>
      </c>
      <c r="K4523" s="17">
        <f>INT(VLOOKUP(E4523,强化金币,2,1)*VLOOKUP(INDEX(装备!F:F,MATCH(属性!A4523,装备!A:A,0)),系数!$K$12:$M$15,3,0))</f>
        <v>140000</v>
      </c>
      <c r="L4523" s="17"/>
      <c r="M4523" s="17"/>
      <c r="N4523" s="17"/>
      <c r="O4523" s="17">
        <f>IF(E4523=1,"",VLOOKUP(E4523,系数!$S$2:$AB$12,MATCH(属性!C4523,评级,0),1))</f>
        <v>180</v>
      </c>
    </row>
    <row r="4524" spans="1:15" ht="17.25" thickBot="1" x14ac:dyDescent="0.4">
      <c r="A4524" s="17">
        <f t="shared" si="140"/>
        <v>7100038</v>
      </c>
      <c r="B4524" s="17" t="s">
        <v>100</v>
      </c>
      <c r="C4524" s="15">
        <f>INDEX(装备!G:G,MATCH(属性!A4524,装备!A:A,0))</f>
        <v>17</v>
      </c>
      <c r="D4524" s="15" t="str">
        <f>INDEX(装备!E:E,MATCH(属性!A4524,装备!A:A,0))</f>
        <v>helmet</v>
      </c>
      <c r="E4524" s="14">
        <v>82</v>
      </c>
      <c r="F4524" s="17">
        <f>INT((VLOOKUP($C4524,装备数值,2,0)+VLOOKUP($C4524,装备数值,5,0)*($E4524-1))*VLOOKUP($D4524,系数!$K$2:$O$7,2,0))</f>
        <v>5556</v>
      </c>
      <c r="G4524" s="17">
        <f>INT((VLOOKUP($C4524,装备数值,3,0)+VLOOKUP($C4524,装备数值,6,0)*($E4524-1))*VLOOKUP($D4524,系数!$K$2:$O$7,3,0))</f>
        <v>0</v>
      </c>
      <c r="H4524" s="17">
        <f t="shared" si="141"/>
        <v>0</v>
      </c>
      <c r="I4524" s="17">
        <f>INT((VLOOKUP($C4524,装备数值,4,0)+VLOOKUP($C4524,装备数值,7,0)*($E4524-1))*VLOOKUP($D4524,系数!$K$2:$O$7,4,0))</f>
        <v>0</v>
      </c>
      <c r="J4524" s="17">
        <f>INT((VLOOKUP($C4524,装备数值,4,0)+VLOOKUP($C4524,装备数值,7,0)*($E4524-1))*VLOOKUP($D4524,系数!$K$2:$O$7,5,0))</f>
        <v>0</v>
      </c>
      <c r="K4524" s="17">
        <f>INT(VLOOKUP(E4524,强化金币,2,1)*VLOOKUP(INDEX(装备!F:F,MATCH(属性!A4524,装备!A:A,0)),系数!$K$12:$M$15,3,0))</f>
        <v>160000</v>
      </c>
      <c r="L4524" s="17"/>
      <c r="M4524" s="17"/>
      <c r="N4524" s="17"/>
      <c r="O4524" s="17">
        <f>IF(E4524=1,"",VLOOKUP(E4524,系数!$S$2:$AB$12,MATCH(属性!C4524,评级,0),1))</f>
        <v>180</v>
      </c>
    </row>
    <row r="4525" spans="1:15" ht="17.25" thickBot="1" x14ac:dyDescent="0.4">
      <c r="A4525" s="17">
        <f t="shared" si="140"/>
        <v>7100038</v>
      </c>
      <c r="B4525" s="17" t="s">
        <v>100</v>
      </c>
      <c r="C4525" s="15">
        <f>INDEX(装备!G:G,MATCH(属性!A4525,装备!A:A,0))</f>
        <v>17</v>
      </c>
      <c r="D4525" s="15" t="str">
        <f>INDEX(装备!E:E,MATCH(属性!A4525,装备!A:A,0))</f>
        <v>helmet</v>
      </c>
      <c r="E4525" s="14">
        <v>83</v>
      </c>
      <c r="F4525" s="17">
        <f>INT((VLOOKUP($C4525,装备数值,2,0)+VLOOKUP($C4525,装备数值,5,0)*($E4525-1))*VLOOKUP($D4525,系数!$K$2:$O$7,2,0))</f>
        <v>5611</v>
      </c>
      <c r="G4525" s="17">
        <f>INT((VLOOKUP($C4525,装备数值,3,0)+VLOOKUP($C4525,装备数值,6,0)*($E4525-1))*VLOOKUP($D4525,系数!$K$2:$O$7,3,0))</f>
        <v>0</v>
      </c>
      <c r="H4525" s="17">
        <f t="shared" si="141"/>
        <v>0</v>
      </c>
      <c r="I4525" s="17">
        <f>INT((VLOOKUP($C4525,装备数值,4,0)+VLOOKUP($C4525,装备数值,7,0)*($E4525-1))*VLOOKUP($D4525,系数!$K$2:$O$7,4,0))</f>
        <v>0</v>
      </c>
      <c r="J4525" s="17">
        <f>INT((VLOOKUP($C4525,装备数值,4,0)+VLOOKUP($C4525,装备数值,7,0)*($E4525-1))*VLOOKUP($D4525,系数!$K$2:$O$7,5,0))</f>
        <v>0</v>
      </c>
      <c r="K4525" s="17">
        <f>INT(VLOOKUP(E4525,强化金币,2,1)*VLOOKUP(INDEX(装备!F:F,MATCH(属性!A4525,装备!A:A,0)),系数!$K$12:$M$15,3,0))</f>
        <v>180000</v>
      </c>
      <c r="L4525" s="17"/>
      <c r="M4525" s="17"/>
      <c r="N4525" s="17"/>
      <c r="O4525" s="17">
        <f>IF(E4525=1,"",VLOOKUP(E4525,系数!$S$2:$AB$12,MATCH(属性!C4525,评级,0),1))</f>
        <v>180</v>
      </c>
    </row>
    <row r="4526" spans="1:15" ht="17.25" thickBot="1" x14ac:dyDescent="0.4">
      <c r="A4526" s="17">
        <f t="shared" si="140"/>
        <v>7100038</v>
      </c>
      <c r="B4526" s="17" t="s">
        <v>100</v>
      </c>
      <c r="C4526" s="15">
        <f>INDEX(装备!G:G,MATCH(属性!A4526,装备!A:A,0))</f>
        <v>17</v>
      </c>
      <c r="D4526" s="15" t="str">
        <f>INDEX(装备!E:E,MATCH(属性!A4526,装备!A:A,0))</f>
        <v>helmet</v>
      </c>
      <c r="E4526" s="14">
        <v>84</v>
      </c>
      <c r="F4526" s="17">
        <f>INT((VLOOKUP($C4526,装备数值,2,0)+VLOOKUP($C4526,装备数值,5,0)*($E4526-1))*VLOOKUP($D4526,系数!$K$2:$O$7,2,0))</f>
        <v>5666</v>
      </c>
      <c r="G4526" s="17">
        <f>INT((VLOOKUP($C4526,装备数值,3,0)+VLOOKUP($C4526,装备数值,6,0)*($E4526-1))*VLOOKUP($D4526,系数!$K$2:$O$7,3,0))</f>
        <v>0</v>
      </c>
      <c r="H4526" s="17">
        <f t="shared" si="141"/>
        <v>0</v>
      </c>
      <c r="I4526" s="17">
        <f>INT((VLOOKUP($C4526,装备数值,4,0)+VLOOKUP($C4526,装备数值,7,0)*($E4526-1))*VLOOKUP($D4526,系数!$K$2:$O$7,4,0))</f>
        <v>0</v>
      </c>
      <c r="J4526" s="17">
        <f>INT((VLOOKUP($C4526,装备数值,4,0)+VLOOKUP($C4526,装备数值,7,0)*($E4526-1))*VLOOKUP($D4526,系数!$K$2:$O$7,5,0))</f>
        <v>0</v>
      </c>
      <c r="K4526" s="17">
        <f>INT(VLOOKUP(E4526,强化金币,2,1)*VLOOKUP(INDEX(装备!F:F,MATCH(属性!A4526,装备!A:A,0)),系数!$K$12:$M$15,3,0))</f>
        <v>200000</v>
      </c>
      <c r="L4526" s="17"/>
      <c r="M4526" s="17"/>
      <c r="N4526" s="17"/>
      <c r="O4526" s="17">
        <f>IF(E4526=1,"",VLOOKUP(E4526,系数!$S$2:$AB$12,MATCH(属性!C4526,评级,0),1))</f>
        <v>180</v>
      </c>
    </row>
    <row r="4527" spans="1:15" ht="17.25" thickBot="1" x14ac:dyDescent="0.4">
      <c r="A4527" s="17">
        <f t="shared" si="140"/>
        <v>7100038</v>
      </c>
      <c r="B4527" s="17" t="s">
        <v>100</v>
      </c>
      <c r="C4527" s="15">
        <f>INDEX(装备!G:G,MATCH(属性!A4527,装备!A:A,0))</f>
        <v>17</v>
      </c>
      <c r="D4527" s="15" t="str">
        <f>INDEX(装备!E:E,MATCH(属性!A4527,装备!A:A,0))</f>
        <v>helmet</v>
      </c>
      <c r="E4527" s="14">
        <v>85</v>
      </c>
      <c r="F4527" s="17">
        <f>INT((VLOOKUP($C4527,装备数值,2,0)+VLOOKUP($C4527,装备数值,5,0)*($E4527-1))*VLOOKUP($D4527,系数!$K$2:$O$7,2,0))</f>
        <v>5721</v>
      </c>
      <c r="G4527" s="17">
        <f>INT((VLOOKUP($C4527,装备数值,3,0)+VLOOKUP($C4527,装备数值,6,0)*($E4527-1))*VLOOKUP($D4527,系数!$K$2:$O$7,3,0))</f>
        <v>0</v>
      </c>
      <c r="H4527" s="17">
        <f t="shared" si="141"/>
        <v>0</v>
      </c>
      <c r="I4527" s="17">
        <f>INT((VLOOKUP($C4527,装备数值,4,0)+VLOOKUP($C4527,装备数值,7,0)*($E4527-1))*VLOOKUP($D4527,系数!$K$2:$O$7,4,0))</f>
        <v>0</v>
      </c>
      <c r="J4527" s="17">
        <f>INT((VLOOKUP($C4527,装备数值,4,0)+VLOOKUP($C4527,装备数值,7,0)*($E4527-1))*VLOOKUP($D4527,系数!$K$2:$O$7,5,0))</f>
        <v>0</v>
      </c>
      <c r="K4527" s="17">
        <f>INT(VLOOKUP(E4527,强化金币,2,1)*VLOOKUP(INDEX(装备!F:F,MATCH(属性!A4527,装备!A:A,0)),系数!$K$12:$M$15,3,0))</f>
        <v>250000</v>
      </c>
      <c r="L4527" s="17"/>
      <c r="M4527" s="17"/>
      <c r="N4527" s="17"/>
      <c r="O4527" s="17">
        <f>IF(E4527=1,"",VLOOKUP(E4527,系数!$S$2:$AB$12,MATCH(属性!C4527,评级,0),1))</f>
        <v>180</v>
      </c>
    </row>
    <row r="4528" spans="1:15" ht="17.25" thickBot="1" x14ac:dyDescent="0.4">
      <c r="A4528" s="17">
        <f t="shared" si="140"/>
        <v>7100038</v>
      </c>
      <c r="B4528" s="17" t="s">
        <v>100</v>
      </c>
      <c r="C4528" s="15">
        <f>INDEX(装备!G:G,MATCH(属性!A4528,装备!A:A,0))</f>
        <v>17</v>
      </c>
      <c r="D4528" s="15" t="str">
        <f>INDEX(装备!E:E,MATCH(属性!A4528,装备!A:A,0))</f>
        <v>helmet</v>
      </c>
      <c r="E4528" s="14">
        <v>86</v>
      </c>
      <c r="F4528" s="17">
        <f>INT((VLOOKUP($C4528,装备数值,2,0)+VLOOKUP($C4528,装备数值,5,0)*($E4528-1))*VLOOKUP($D4528,系数!$K$2:$O$7,2,0))</f>
        <v>5776</v>
      </c>
      <c r="G4528" s="17">
        <f>INT((VLOOKUP($C4528,装备数值,3,0)+VLOOKUP($C4528,装备数值,6,0)*($E4528-1))*VLOOKUP($D4528,系数!$K$2:$O$7,3,0))</f>
        <v>0</v>
      </c>
      <c r="H4528" s="17">
        <f t="shared" si="141"/>
        <v>0</v>
      </c>
      <c r="I4528" s="17">
        <f>INT((VLOOKUP($C4528,装备数值,4,0)+VLOOKUP($C4528,装备数值,7,0)*($E4528-1))*VLOOKUP($D4528,系数!$K$2:$O$7,4,0))</f>
        <v>0</v>
      </c>
      <c r="J4528" s="17">
        <f>INT((VLOOKUP($C4528,装备数值,4,0)+VLOOKUP($C4528,装备数值,7,0)*($E4528-1))*VLOOKUP($D4528,系数!$K$2:$O$7,5,0))</f>
        <v>0</v>
      </c>
      <c r="K4528" s="17">
        <f>INT(VLOOKUP(E4528,强化金币,2,1)*VLOOKUP(INDEX(装备!F:F,MATCH(属性!A4528,装备!A:A,0)),系数!$K$12:$M$15,3,0))</f>
        <v>300000</v>
      </c>
      <c r="L4528" s="17"/>
      <c r="M4528" s="17"/>
      <c r="N4528" s="17"/>
      <c r="O4528" s="17">
        <f>IF(E4528=1,"",VLOOKUP(E4528,系数!$S$2:$AB$12,MATCH(属性!C4528,评级,0),1))</f>
        <v>180</v>
      </c>
    </row>
    <row r="4529" spans="1:15" ht="17.25" thickBot="1" x14ac:dyDescent="0.4">
      <c r="A4529" s="17">
        <f t="shared" si="140"/>
        <v>7100038</v>
      </c>
      <c r="B4529" s="17" t="s">
        <v>100</v>
      </c>
      <c r="C4529" s="15">
        <f>INDEX(装备!G:G,MATCH(属性!A4529,装备!A:A,0))</f>
        <v>17</v>
      </c>
      <c r="D4529" s="15" t="str">
        <f>INDEX(装备!E:E,MATCH(属性!A4529,装备!A:A,0))</f>
        <v>helmet</v>
      </c>
      <c r="E4529" s="14">
        <v>87</v>
      </c>
      <c r="F4529" s="17">
        <f>INT((VLOOKUP($C4529,装备数值,2,0)+VLOOKUP($C4529,装备数值,5,0)*($E4529-1))*VLOOKUP($D4529,系数!$K$2:$O$7,2,0))</f>
        <v>5831</v>
      </c>
      <c r="G4529" s="17">
        <f>INT((VLOOKUP($C4529,装备数值,3,0)+VLOOKUP($C4529,装备数值,6,0)*($E4529-1))*VLOOKUP($D4529,系数!$K$2:$O$7,3,0))</f>
        <v>0</v>
      </c>
      <c r="H4529" s="17">
        <f t="shared" si="141"/>
        <v>0</v>
      </c>
      <c r="I4529" s="17">
        <f>INT((VLOOKUP($C4529,装备数值,4,0)+VLOOKUP($C4529,装备数值,7,0)*($E4529-1))*VLOOKUP($D4529,系数!$K$2:$O$7,4,0))</f>
        <v>0</v>
      </c>
      <c r="J4529" s="17">
        <f>INT((VLOOKUP($C4529,装备数值,4,0)+VLOOKUP($C4529,装备数值,7,0)*($E4529-1))*VLOOKUP($D4529,系数!$K$2:$O$7,5,0))</f>
        <v>0</v>
      </c>
      <c r="K4529" s="17">
        <f>INT(VLOOKUP(E4529,强化金币,2,1)*VLOOKUP(INDEX(装备!F:F,MATCH(属性!A4529,装备!A:A,0)),系数!$K$12:$M$15,3,0))</f>
        <v>350000</v>
      </c>
      <c r="L4529" s="17"/>
      <c r="M4529" s="17"/>
      <c r="N4529" s="17"/>
      <c r="O4529" s="17">
        <f>IF(E4529=1,"",VLOOKUP(E4529,系数!$S$2:$AB$12,MATCH(属性!C4529,评级,0),1))</f>
        <v>180</v>
      </c>
    </row>
    <row r="4530" spans="1:15" ht="17.25" thickBot="1" x14ac:dyDescent="0.4">
      <c r="A4530" s="17">
        <f t="shared" si="140"/>
        <v>7100038</v>
      </c>
      <c r="B4530" s="17" t="s">
        <v>100</v>
      </c>
      <c r="C4530" s="15">
        <f>INDEX(装备!G:G,MATCH(属性!A4530,装备!A:A,0))</f>
        <v>17</v>
      </c>
      <c r="D4530" s="15" t="str">
        <f>INDEX(装备!E:E,MATCH(属性!A4530,装备!A:A,0))</f>
        <v>helmet</v>
      </c>
      <c r="E4530" s="14">
        <v>88</v>
      </c>
      <c r="F4530" s="17">
        <f>INT((VLOOKUP($C4530,装备数值,2,0)+VLOOKUP($C4530,装备数值,5,0)*($E4530-1))*VLOOKUP($D4530,系数!$K$2:$O$7,2,0))</f>
        <v>5886</v>
      </c>
      <c r="G4530" s="17">
        <f>INT((VLOOKUP($C4530,装备数值,3,0)+VLOOKUP($C4530,装备数值,6,0)*($E4530-1))*VLOOKUP($D4530,系数!$K$2:$O$7,3,0))</f>
        <v>0</v>
      </c>
      <c r="H4530" s="17">
        <f t="shared" si="141"/>
        <v>0</v>
      </c>
      <c r="I4530" s="17">
        <f>INT((VLOOKUP($C4530,装备数值,4,0)+VLOOKUP($C4530,装备数值,7,0)*($E4530-1))*VLOOKUP($D4530,系数!$K$2:$O$7,4,0))</f>
        <v>0</v>
      </c>
      <c r="J4530" s="17">
        <f>INT((VLOOKUP($C4530,装备数值,4,0)+VLOOKUP($C4530,装备数值,7,0)*($E4530-1))*VLOOKUP($D4530,系数!$K$2:$O$7,5,0))</f>
        <v>0</v>
      </c>
      <c r="K4530" s="17">
        <f>INT(VLOOKUP(E4530,强化金币,2,1)*VLOOKUP(INDEX(装备!F:F,MATCH(属性!A4530,装备!A:A,0)),系数!$K$12:$M$15,3,0))</f>
        <v>400000</v>
      </c>
      <c r="L4530" s="17"/>
      <c r="M4530" s="17"/>
      <c r="N4530" s="17"/>
      <c r="O4530" s="17">
        <f>IF(E4530=1,"",VLOOKUP(E4530,系数!$S$2:$AB$12,MATCH(属性!C4530,评级,0),1))</f>
        <v>180</v>
      </c>
    </row>
    <row r="4531" spans="1:15" ht="17.25" thickBot="1" x14ac:dyDescent="0.4">
      <c r="A4531" s="17">
        <f t="shared" si="140"/>
        <v>7100038</v>
      </c>
      <c r="B4531" s="17" t="s">
        <v>100</v>
      </c>
      <c r="C4531" s="15">
        <f>INDEX(装备!G:G,MATCH(属性!A4531,装备!A:A,0))</f>
        <v>17</v>
      </c>
      <c r="D4531" s="15" t="str">
        <f>INDEX(装备!E:E,MATCH(属性!A4531,装备!A:A,0))</f>
        <v>helmet</v>
      </c>
      <c r="E4531" s="14">
        <v>89</v>
      </c>
      <c r="F4531" s="17">
        <f>INT((VLOOKUP($C4531,装备数值,2,0)+VLOOKUP($C4531,装备数值,5,0)*($E4531-1))*VLOOKUP($D4531,系数!$K$2:$O$7,2,0))</f>
        <v>5941</v>
      </c>
      <c r="G4531" s="17">
        <f>INT((VLOOKUP($C4531,装备数值,3,0)+VLOOKUP($C4531,装备数值,6,0)*($E4531-1))*VLOOKUP($D4531,系数!$K$2:$O$7,3,0))</f>
        <v>0</v>
      </c>
      <c r="H4531" s="17">
        <f t="shared" si="141"/>
        <v>0</v>
      </c>
      <c r="I4531" s="17">
        <f>INT((VLOOKUP($C4531,装备数值,4,0)+VLOOKUP($C4531,装备数值,7,0)*($E4531-1))*VLOOKUP($D4531,系数!$K$2:$O$7,4,0))</f>
        <v>0</v>
      </c>
      <c r="J4531" s="17">
        <f>INT((VLOOKUP($C4531,装备数值,4,0)+VLOOKUP($C4531,装备数值,7,0)*($E4531-1))*VLOOKUP($D4531,系数!$K$2:$O$7,5,0))</f>
        <v>0</v>
      </c>
      <c r="K4531" s="17">
        <f>INT(VLOOKUP(E4531,强化金币,2,1)*VLOOKUP(INDEX(装备!F:F,MATCH(属性!A4531,装备!A:A,0)),系数!$K$12:$M$15,3,0))</f>
        <v>450000</v>
      </c>
      <c r="L4531" s="17"/>
      <c r="M4531" s="17"/>
      <c r="N4531" s="17"/>
      <c r="O4531" s="17">
        <f>IF(E4531=1,"",VLOOKUP(E4531,系数!$S$2:$AB$12,MATCH(属性!C4531,评级,0),1))</f>
        <v>180</v>
      </c>
    </row>
    <row r="4532" spans="1:15" ht="17.25" thickBot="1" x14ac:dyDescent="0.4">
      <c r="A4532" s="17">
        <f t="shared" si="140"/>
        <v>7100038</v>
      </c>
      <c r="B4532" s="17" t="s">
        <v>100</v>
      </c>
      <c r="C4532" s="15">
        <f>INDEX(装备!G:G,MATCH(属性!A4532,装备!A:A,0))</f>
        <v>17</v>
      </c>
      <c r="D4532" s="15" t="str">
        <f>INDEX(装备!E:E,MATCH(属性!A4532,装备!A:A,0))</f>
        <v>helmet</v>
      </c>
      <c r="E4532" s="14">
        <v>90</v>
      </c>
      <c r="F4532" s="17">
        <f>INT((VLOOKUP($C4532,装备数值,2,0)+VLOOKUP($C4532,装备数值,5,0)*($E4532-1))*VLOOKUP($D4532,系数!$K$2:$O$7,2,0))</f>
        <v>5996</v>
      </c>
      <c r="G4532" s="17">
        <f>INT((VLOOKUP($C4532,装备数值,3,0)+VLOOKUP($C4532,装备数值,6,0)*($E4532-1))*VLOOKUP($D4532,系数!$K$2:$O$7,3,0))</f>
        <v>0</v>
      </c>
      <c r="H4532" s="17">
        <f t="shared" si="141"/>
        <v>0</v>
      </c>
      <c r="I4532" s="17">
        <f>INT((VLOOKUP($C4532,装备数值,4,0)+VLOOKUP($C4532,装备数值,7,0)*($E4532-1))*VLOOKUP($D4532,系数!$K$2:$O$7,4,0))</f>
        <v>0</v>
      </c>
      <c r="J4532" s="17">
        <f>INT((VLOOKUP($C4532,装备数值,4,0)+VLOOKUP($C4532,装备数值,7,0)*($E4532-1))*VLOOKUP($D4532,系数!$K$2:$O$7,5,0))</f>
        <v>0</v>
      </c>
      <c r="K4532" s="17">
        <f>INT(VLOOKUP(E4532,强化金币,2,1)*VLOOKUP(INDEX(装备!F:F,MATCH(属性!A4532,装备!A:A,0)),系数!$K$12:$M$15,3,0))</f>
        <v>450000</v>
      </c>
      <c r="L4532" s="17"/>
      <c r="M4532" s="17"/>
      <c r="N4532" s="17"/>
      <c r="O4532" s="17">
        <f>IF(E4532=1,"",VLOOKUP(E4532,系数!$S$2:$AB$12,MATCH(属性!C4532,评级,0),1))</f>
        <v>200</v>
      </c>
    </row>
    <row r="4533" spans="1:15" ht="17.25" thickBot="1" x14ac:dyDescent="0.4">
      <c r="A4533" s="17">
        <f t="shared" si="140"/>
        <v>7100038</v>
      </c>
      <c r="B4533" s="17" t="s">
        <v>100</v>
      </c>
      <c r="C4533" s="15">
        <f>INDEX(装备!G:G,MATCH(属性!A4533,装备!A:A,0))</f>
        <v>17</v>
      </c>
      <c r="D4533" s="15" t="str">
        <f>INDEX(装备!E:E,MATCH(属性!A4533,装备!A:A,0))</f>
        <v>helmet</v>
      </c>
      <c r="E4533" s="14">
        <v>91</v>
      </c>
      <c r="F4533" s="17">
        <f>INT((VLOOKUP($C4533,装备数值,2,0)+VLOOKUP($C4533,装备数值,5,0)*($E4533-1))*VLOOKUP($D4533,系数!$K$2:$O$7,2,0))</f>
        <v>6051</v>
      </c>
      <c r="G4533" s="17">
        <f>INT((VLOOKUP($C4533,装备数值,3,0)+VLOOKUP($C4533,装备数值,6,0)*($E4533-1))*VLOOKUP($D4533,系数!$K$2:$O$7,3,0))</f>
        <v>0</v>
      </c>
      <c r="H4533" s="17">
        <f t="shared" si="141"/>
        <v>0</v>
      </c>
      <c r="I4533" s="17">
        <f>INT((VLOOKUP($C4533,装备数值,4,0)+VLOOKUP($C4533,装备数值,7,0)*($E4533-1))*VLOOKUP($D4533,系数!$K$2:$O$7,4,0))</f>
        <v>0</v>
      </c>
      <c r="J4533" s="17">
        <f>INT((VLOOKUP($C4533,装备数值,4,0)+VLOOKUP($C4533,装备数值,7,0)*($E4533-1))*VLOOKUP($D4533,系数!$K$2:$O$7,5,0))</f>
        <v>0</v>
      </c>
      <c r="K4533" s="17">
        <f>INT(VLOOKUP(E4533,强化金币,2,1)*VLOOKUP(INDEX(装备!F:F,MATCH(属性!A4533,装备!A:A,0)),系数!$K$12:$M$15,3,0))</f>
        <v>450000</v>
      </c>
      <c r="L4533" s="17"/>
      <c r="M4533" s="17"/>
      <c r="N4533" s="17"/>
      <c r="O4533" s="17">
        <f>IF(E4533=1,"",VLOOKUP(E4533,系数!$S$2:$AB$12,MATCH(属性!C4533,评级,0),1))</f>
        <v>200</v>
      </c>
    </row>
    <row r="4534" spans="1:15" ht="17.25" thickBot="1" x14ac:dyDescent="0.4">
      <c r="A4534" s="17">
        <f t="shared" si="140"/>
        <v>7100038</v>
      </c>
      <c r="B4534" s="17" t="s">
        <v>100</v>
      </c>
      <c r="C4534" s="15">
        <f>INDEX(装备!G:G,MATCH(属性!A4534,装备!A:A,0))</f>
        <v>17</v>
      </c>
      <c r="D4534" s="15" t="str">
        <f>INDEX(装备!E:E,MATCH(属性!A4534,装备!A:A,0))</f>
        <v>helmet</v>
      </c>
      <c r="E4534" s="14">
        <v>92</v>
      </c>
      <c r="F4534" s="17">
        <f>INT((VLOOKUP($C4534,装备数值,2,0)+VLOOKUP($C4534,装备数值,5,0)*($E4534-1))*VLOOKUP($D4534,系数!$K$2:$O$7,2,0))</f>
        <v>6106</v>
      </c>
      <c r="G4534" s="17">
        <f>INT((VLOOKUP($C4534,装备数值,3,0)+VLOOKUP($C4534,装备数值,6,0)*($E4534-1))*VLOOKUP($D4534,系数!$K$2:$O$7,3,0))</f>
        <v>0</v>
      </c>
      <c r="H4534" s="17">
        <f t="shared" si="141"/>
        <v>0</v>
      </c>
      <c r="I4534" s="17">
        <f>INT((VLOOKUP($C4534,装备数值,4,0)+VLOOKUP($C4534,装备数值,7,0)*($E4534-1))*VLOOKUP($D4534,系数!$K$2:$O$7,4,0))</f>
        <v>0</v>
      </c>
      <c r="J4534" s="17">
        <f>INT((VLOOKUP($C4534,装备数值,4,0)+VLOOKUP($C4534,装备数值,7,0)*($E4534-1))*VLOOKUP($D4534,系数!$K$2:$O$7,5,0))</f>
        <v>0</v>
      </c>
      <c r="K4534" s="17">
        <f>INT(VLOOKUP(E4534,强化金币,2,1)*VLOOKUP(INDEX(装备!F:F,MATCH(属性!A4534,装备!A:A,0)),系数!$K$12:$M$15,3,0))</f>
        <v>450000</v>
      </c>
      <c r="L4534" s="17"/>
      <c r="M4534" s="17"/>
      <c r="N4534" s="17"/>
      <c r="O4534" s="17">
        <f>IF(E4534=1,"",VLOOKUP(E4534,系数!$S$2:$AB$12,MATCH(属性!C4534,评级,0),1))</f>
        <v>200</v>
      </c>
    </row>
    <row r="4535" spans="1:15" ht="17.25" thickBot="1" x14ac:dyDescent="0.4">
      <c r="A4535" s="17">
        <f t="shared" si="140"/>
        <v>7100038</v>
      </c>
      <c r="B4535" s="17" t="s">
        <v>100</v>
      </c>
      <c r="C4535" s="15">
        <f>INDEX(装备!G:G,MATCH(属性!A4535,装备!A:A,0))</f>
        <v>17</v>
      </c>
      <c r="D4535" s="15" t="str">
        <f>INDEX(装备!E:E,MATCH(属性!A4535,装备!A:A,0))</f>
        <v>helmet</v>
      </c>
      <c r="E4535" s="14">
        <v>93</v>
      </c>
      <c r="F4535" s="17">
        <f>INT((VLOOKUP($C4535,装备数值,2,0)+VLOOKUP($C4535,装备数值,5,0)*($E4535-1))*VLOOKUP($D4535,系数!$K$2:$O$7,2,0))</f>
        <v>6161</v>
      </c>
      <c r="G4535" s="17">
        <f>INT((VLOOKUP($C4535,装备数值,3,0)+VLOOKUP($C4535,装备数值,6,0)*($E4535-1))*VLOOKUP($D4535,系数!$K$2:$O$7,3,0))</f>
        <v>0</v>
      </c>
      <c r="H4535" s="17">
        <f t="shared" si="141"/>
        <v>0</v>
      </c>
      <c r="I4535" s="17">
        <f>INT((VLOOKUP($C4535,装备数值,4,0)+VLOOKUP($C4535,装备数值,7,0)*($E4535-1))*VLOOKUP($D4535,系数!$K$2:$O$7,4,0))</f>
        <v>0</v>
      </c>
      <c r="J4535" s="17">
        <f>INT((VLOOKUP($C4535,装备数值,4,0)+VLOOKUP($C4535,装备数值,7,0)*($E4535-1))*VLOOKUP($D4535,系数!$K$2:$O$7,5,0))</f>
        <v>0</v>
      </c>
      <c r="K4535" s="17">
        <f>INT(VLOOKUP(E4535,强化金币,2,1)*VLOOKUP(INDEX(装备!F:F,MATCH(属性!A4535,装备!A:A,0)),系数!$K$12:$M$15,3,0))</f>
        <v>450000</v>
      </c>
      <c r="L4535" s="17"/>
      <c r="M4535" s="17"/>
      <c r="N4535" s="17"/>
      <c r="O4535" s="17">
        <f>IF(E4535=1,"",VLOOKUP(E4535,系数!$S$2:$AB$12,MATCH(属性!C4535,评级,0),1))</f>
        <v>200</v>
      </c>
    </row>
    <row r="4536" spans="1:15" ht="17.25" thickBot="1" x14ac:dyDescent="0.4">
      <c r="A4536" s="17">
        <f t="shared" si="140"/>
        <v>7100038</v>
      </c>
      <c r="B4536" s="17" t="s">
        <v>100</v>
      </c>
      <c r="C4536" s="15">
        <f>INDEX(装备!G:G,MATCH(属性!A4536,装备!A:A,0))</f>
        <v>17</v>
      </c>
      <c r="D4536" s="15" t="str">
        <f>INDEX(装备!E:E,MATCH(属性!A4536,装备!A:A,0))</f>
        <v>helmet</v>
      </c>
      <c r="E4536" s="14">
        <v>94</v>
      </c>
      <c r="F4536" s="17">
        <f>INT((VLOOKUP($C4536,装备数值,2,0)+VLOOKUP($C4536,装备数值,5,0)*($E4536-1))*VLOOKUP($D4536,系数!$K$2:$O$7,2,0))</f>
        <v>6216</v>
      </c>
      <c r="G4536" s="17">
        <f>INT((VLOOKUP($C4536,装备数值,3,0)+VLOOKUP($C4536,装备数值,6,0)*($E4536-1))*VLOOKUP($D4536,系数!$K$2:$O$7,3,0))</f>
        <v>0</v>
      </c>
      <c r="H4536" s="17">
        <f t="shared" si="141"/>
        <v>0</v>
      </c>
      <c r="I4536" s="17">
        <f>INT((VLOOKUP($C4536,装备数值,4,0)+VLOOKUP($C4536,装备数值,7,0)*($E4536-1))*VLOOKUP($D4536,系数!$K$2:$O$7,4,0))</f>
        <v>0</v>
      </c>
      <c r="J4536" s="17">
        <f>INT((VLOOKUP($C4536,装备数值,4,0)+VLOOKUP($C4536,装备数值,7,0)*($E4536-1))*VLOOKUP($D4536,系数!$K$2:$O$7,5,0))</f>
        <v>0</v>
      </c>
      <c r="K4536" s="17">
        <f>INT(VLOOKUP(E4536,强化金币,2,1)*VLOOKUP(INDEX(装备!F:F,MATCH(属性!A4536,装备!A:A,0)),系数!$K$12:$M$15,3,0))</f>
        <v>450000</v>
      </c>
      <c r="L4536" s="17"/>
      <c r="M4536" s="17"/>
      <c r="N4536" s="17"/>
      <c r="O4536" s="17">
        <f>IF(E4536=1,"",VLOOKUP(E4536,系数!$S$2:$AB$12,MATCH(属性!C4536,评级,0),1))</f>
        <v>200</v>
      </c>
    </row>
    <row r="4537" spans="1:15" ht="17.25" thickBot="1" x14ac:dyDescent="0.4">
      <c r="A4537" s="17">
        <f t="shared" si="140"/>
        <v>7100038</v>
      </c>
      <c r="B4537" s="17" t="s">
        <v>100</v>
      </c>
      <c r="C4537" s="15">
        <f>INDEX(装备!G:G,MATCH(属性!A4537,装备!A:A,0))</f>
        <v>17</v>
      </c>
      <c r="D4537" s="15" t="str">
        <f>INDEX(装备!E:E,MATCH(属性!A4537,装备!A:A,0))</f>
        <v>helmet</v>
      </c>
      <c r="E4537" s="14">
        <v>95</v>
      </c>
      <c r="F4537" s="17">
        <f>INT((VLOOKUP($C4537,装备数值,2,0)+VLOOKUP($C4537,装备数值,5,0)*($E4537-1))*VLOOKUP($D4537,系数!$K$2:$O$7,2,0))</f>
        <v>6271</v>
      </c>
      <c r="G4537" s="17">
        <f>INT((VLOOKUP($C4537,装备数值,3,0)+VLOOKUP($C4537,装备数值,6,0)*($E4537-1))*VLOOKUP($D4537,系数!$K$2:$O$7,3,0))</f>
        <v>0</v>
      </c>
      <c r="H4537" s="17">
        <f t="shared" si="141"/>
        <v>0</v>
      </c>
      <c r="I4537" s="17">
        <f>INT((VLOOKUP($C4537,装备数值,4,0)+VLOOKUP($C4537,装备数值,7,0)*($E4537-1))*VLOOKUP($D4537,系数!$K$2:$O$7,4,0))</f>
        <v>0</v>
      </c>
      <c r="J4537" s="17">
        <f>INT((VLOOKUP($C4537,装备数值,4,0)+VLOOKUP($C4537,装备数值,7,0)*($E4537-1))*VLOOKUP($D4537,系数!$K$2:$O$7,5,0))</f>
        <v>0</v>
      </c>
      <c r="K4537" s="17">
        <f>INT(VLOOKUP(E4537,强化金币,2,1)*VLOOKUP(INDEX(装备!F:F,MATCH(属性!A4537,装备!A:A,0)),系数!$K$12:$M$15,3,0))</f>
        <v>450000</v>
      </c>
      <c r="L4537" s="17"/>
      <c r="M4537" s="17"/>
      <c r="N4537" s="17"/>
      <c r="O4537" s="17">
        <f>IF(E4537=1,"",VLOOKUP(E4537,系数!$S$2:$AB$12,MATCH(属性!C4537,评级,0),1))</f>
        <v>200</v>
      </c>
    </row>
    <row r="4538" spans="1:15" ht="17.25" thickBot="1" x14ac:dyDescent="0.4">
      <c r="A4538" s="17">
        <f t="shared" si="140"/>
        <v>7100038</v>
      </c>
      <c r="B4538" s="17" t="s">
        <v>100</v>
      </c>
      <c r="C4538" s="15">
        <f>INDEX(装备!G:G,MATCH(属性!A4538,装备!A:A,0))</f>
        <v>17</v>
      </c>
      <c r="D4538" s="15" t="str">
        <f>INDEX(装备!E:E,MATCH(属性!A4538,装备!A:A,0))</f>
        <v>helmet</v>
      </c>
      <c r="E4538" s="14">
        <v>96</v>
      </c>
      <c r="F4538" s="17">
        <f>INT((VLOOKUP($C4538,装备数值,2,0)+VLOOKUP($C4538,装备数值,5,0)*($E4538-1))*VLOOKUP($D4538,系数!$K$2:$O$7,2,0))</f>
        <v>6326</v>
      </c>
      <c r="G4538" s="17">
        <f>INT((VLOOKUP($C4538,装备数值,3,0)+VLOOKUP($C4538,装备数值,6,0)*($E4538-1))*VLOOKUP($D4538,系数!$K$2:$O$7,3,0))</f>
        <v>0</v>
      </c>
      <c r="H4538" s="17">
        <f t="shared" si="141"/>
        <v>0</v>
      </c>
      <c r="I4538" s="17">
        <f>INT((VLOOKUP($C4538,装备数值,4,0)+VLOOKUP($C4538,装备数值,7,0)*($E4538-1))*VLOOKUP($D4538,系数!$K$2:$O$7,4,0))</f>
        <v>0</v>
      </c>
      <c r="J4538" s="17">
        <f>INT((VLOOKUP($C4538,装备数值,4,0)+VLOOKUP($C4538,装备数值,7,0)*($E4538-1))*VLOOKUP($D4538,系数!$K$2:$O$7,5,0))</f>
        <v>0</v>
      </c>
      <c r="K4538" s="17">
        <f>INT(VLOOKUP(E4538,强化金币,2,1)*VLOOKUP(INDEX(装备!F:F,MATCH(属性!A4538,装备!A:A,0)),系数!$K$12:$M$15,3,0))</f>
        <v>450000</v>
      </c>
      <c r="L4538" s="17"/>
      <c r="M4538" s="17"/>
      <c r="N4538" s="17"/>
      <c r="O4538" s="17">
        <f>IF(E4538=1,"",VLOOKUP(E4538,系数!$S$2:$AB$12,MATCH(属性!C4538,评级,0),1))</f>
        <v>200</v>
      </c>
    </row>
    <row r="4539" spans="1:15" ht="17.25" thickBot="1" x14ac:dyDescent="0.4">
      <c r="A4539" s="17">
        <f t="shared" si="140"/>
        <v>7100038</v>
      </c>
      <c r="B4539" s="17" t="s">
        <v>100</v>
      </c>
      <c r="C4539" s="15">
        <f>INDEX(装备!G:G,MATCH(属性!A4539,装备!A:A,0))</f>
        <v>17</v>
      </c>
      <c r="D4539" s="15" t="str">
        <f>INDEX(装备!E:E,MATCH(属性!A4539,装备!A:A,0))</f>
        <v>helmet</v>
      </c>
      <c r="E4539" s="14">
        <v>97</v>
      </c>
      <c r="F4539" s="17">
        <f>INT((VLOOKUP($C4539,装备数值,2,0)+VLOOKUP($C4539,装备数值,5,0)*($E4539-1))*VLOOKUP($D4539,系数!$K$2:$O$7,2,0))</f>
        <v>6381</v>
      </c>
      <c r="G4539" s="17">
        <f>INT((VLOOKUP($C4539,装备数值,3,0)+VLOOKUP($C4539,装备数值,6,0)*($E4539-1))*VLOOKUP($D4539,系数!$K$2:$O$7,3,0))</f>
        <v>0</v>
      </c>
      <c r="H4539" s="17">
        <f t="shared" si="141"/>
        <v>0</v>
      </c>
      <c r="I4539" s="17">
        <f>INT((VLOOKUP($C4539,装备数值,4,0)+VLOOKUP($C4539,装备数值,7,0)*($E4539-1))*VLOOKUP($D4539,系数!$K$2:$O$7,4,0))</f>
        <v>0</v>
      </c>
      <c r="J4539" s="17">
        <f>INT((VLOOKUP($C4539,装备数值,4,0)+VLOOKUP($C4539,装备数值,7,0)*($E4539-1))*VLOOKUP($D4539,系数!$K$2:$O$7,5,0))</f>
        <v>0</v>
      </c>
      <c r="K4539" s="17">
        <f>INT(VLOOKUP(E4539,强化金币,2,1)*VLOOKUP(INDEX(装备!F:F,MATCH(属性!A4539,装备!A:A,0)),系数!$K$12:$M$15,3,0))</f>
        <v>450000</v>
      </c>
      <c r="L4539" s="17"/>
      <c r="M4539" s="17"/>
      <c r="N4539" s="17"/>
      <c r="O4539" s="17">
        <f>IF(E4539=1,"",VLOOKUP(E4539,系数!$S$2:$AB$12,MATCH(属性!C4539,评级,0),1))</f>
        <v>200</v>
      </c>
    </row>
    <row r="4540" spans="1:15" ht="17.25" thickBot="1" x14ac:dyDescent="0.4">
      <c r="A4540" s="17">
        <f t="shared" ref="A4540:A4603" si="142">A4420+1</f>
        <v>7100038</v>
      </c>
      <c r="B4540" s="17" t="s">
        <v>100</v>
      </c>
      <c r="C4540" s="15">
        <f>INDEX(装备!G:G,MATCH(属性!A4540,装备!A:A,0))</f>
        <v>17</v>
      </c>
      <c r="D4540" s="15" t="str">
        <f>INDEX(装备!E:E,MATCH(属性!A4540,装备!A:A,0))</f>
        <v>helmet</v>
      </c>
      <c r="E4540" s="14">
        <v>98</v>
      </c>
      <c r="F4540" s="17">
        <f>INT((VLOOKUP($C4540,装备数值,2,0)+VLOOKUP($C4540,装备数值,5,0)*($E4540-1))*VLOOKUP($D4540,系数!$K$2:$O$7,2,0))</f>
        <v>6436</v>
      </c>
      <c r="G4540" s="17">
        <f>INT((VLOOKUP($C4540,装备数值,3,0)+VLOOKUP($C4540,装备数值,6,0)*($E4540-1))*VLOOKUP($D4540,系数!$K$2:$O$7,3,0))</f>
        <v>0</v>
      </c>
      <c r="H4540" s="17">
        <f t="shared" si="141"/>
        <v>0</v>
      </c>
      <c r="I4540" s="17">
        <f>INT((VLOOKUP($C4540,装备数值,4,0)+VLOOKUP($C4540,装备数值,7,0)*($E4540-1))*VLOOKUP($D4540,系数!$K$2:$O$7,4,0))</f>
        <v>0</v>
      </c>
      <c r="J4540" s="17">
        <f>INT((VLOOKUP($C4540,装备数值,4,0)+VLOOKUP($C4540,装备数值,7,0)*($E4540-1))*VLOOKUP($D4540,系数!$K$2:$O$7,5,0))</f>
        <v>0</v>
      </c>
      <c r="K4540" s="17">
        <f>INT(VLOOKUP(E4540,强化金币,2,1)*VLOOKUP(INDEX(装备!F:F,MATCH(属性!A4540,装备!A:A,0)),系数!$K$12:$M$15,3,0))</f>
        <v>450000</v>
      </c>
      <c r="L4540" s="17"/>
      <c r="M4540" s="17"/>
      <c r="N4540" s="17"/>
      <c r="O4540" s="17">
        <f>IF(E4540=1,"",VLOOKUP(E4540,系数!$S$2:$AB$12,MATCH(属性!C4540,评级,0),1))</f>
        <v>200</v>
      </c>
    </row>
    <row r="4541" spans="1:15" ht="17.25" thickBot="1" x14ac:dyDescent="0.4">
      <c r="A4541" s="17">
        <f t="shared" si="142"/>
        <v>7100038</v>
      </c>
      <c r="B4541" s="17" t="s">
        <v>100</v>
      </c>
      <c r="C4541" s="15">
        <f>INDEX(装备!G:G,MATCH(属性!A4541,装备!A:A,0))</f>
        <v>17</v>
      </c>
      <c r="D4541" s="15" t="str">
        <f>INDEX(装备!E:E,MATCH(属性!A4541,装备!A:A,0))</f>
        <v>helmet</v>
      </c>
      <c r="E4541" s="14">
        <v>99</v>
      </c>
      <c r="F4541" s="17">
        <f>INT((VLOOKUP($C4541,装备数值,2,0)+VLOOKUP($C4541,装备数值,5,0)*($E4541-1))*VLOOKUP($D4541,系数!$K$2:$O$7,2,0))</f>
        <v>6491</v>
      </c>
      <c r="G4541" s="17">
        <f>INT((VLOOKUP($C4541,装备数值,3,0)+VLOOKUP($C4541,装备数值,6,0)*($E4541-1))*VLOOKUP($D4541,系数!$K$2:$O$7,3,0))</f>
        <v>0</v>
      </c>
      <c r="H4541" s="17">
        <f t="shared" si="141"/>
        <v>0</v>
      </c>
      <c r="I4541" s="17">
        <f>INT((VLOOKUP($C4541,装备数值,4,0)+VLOOKUP($C4541,装备数值,7,0)*($E4541-1))*VLOOKUP($D4541,系数!$K$2:$O$7,4,0))</f>
        <v>0</v>
      </c>
      <c r="J4541" s="17">
        <f>INT((VLOOKUP($C4541,装备数值,4,0)+VLOOKUP($C4541,装备数值,7,0)*($E4541-1))*VLOOKUP($D4541,系数!$K$2:$O$7,5,0))</f>
        <v>0</v>
      </c>
      <c r="K4541" s="17">
        <f>INT(VLOOKUP(E4541,强化金币,2,1)*VLOOKUP(INDEX(装备!F:F,MATCH(属性!A4541,装备!A:A,0)),系数!$K$12:$M$15,3,0))</f>
        <v>450000</v>
      </c>
      <c r="L4541" s="17"/>
      <c r="M4541" s="17"/>
      <c r="N4541" s="17"/>
      <c r="O4541" s="17">
        <f>IF(E4541=1,"",VLOOKUP(E4541,系数!$S$2:$AB$12,MATCH(属性!C4541,评级,0),1))</f>
        <v>200</v>
      </c>
    </row>
    <row r="4542" spans="1:15" ht="17.25" thickBot="1" x14ac:dyDescent="0.4">
      <c r="A4542" s="17">
        <f t="shared" si="142"/>
        <v>7100038</v>
      </c>
      <c r="B4542" s="17" t="s">
        <v>100</v>
      </c>
      <c r="C4542" s="15">
        <f>INDEX(装备!G:G,MATCH(属性!A4542,装备!A:A,0))</f>
        <v>17</v>
      </c>
      <c r="D4542" s="15" t="str">
        <f>INDEX(装备!E:E,MATCH(属性!A4542,装备!A:A,0))</f>
        <v>helmet</v>
      </c>
      <c r="E4542" s="14">
        <v>100</v>
      </c>
      <c r="F4542" s="17">
        <f>INT((VLOOKUP($C4542,装备数值,2,0)+VLOOKUP($C4542,装备数值,5,0)*($E4542-1))*VLOOKUP($D4542,系数!$K$2:$O$7,2,0))</f>
        <v>6546</v>
      </c>
      <c r="G4542" s="17">
        <f>INT((VLOOKUP($C4542,装备数值,3,0)+VLOOKUP($C4542,装备数值,6,0)*($E4542-1))*VLOOKUP($D4542,系数!$K$2:$O$7,3,0))</f>
        <v>0</v>
      </c>
      <c r="H4542" s="17">
        <f t="shared" si="141"/>
        <v>0</v>
      </c>
      <c r="I4542" s="17">
        <f>INT((VLOOKUP($C4542,装备数值,4,0)+VLOOKUP($C4542,装备数值,7,0)*($E4542-1))*VLOOKUP($D4542,系数!$K$2:$O$7,4,0))</f>
        <v>0</v>
      </c>
      <c r="J4542" s="17">
        <f>INT((VLOOKUP($C4542,装备数值,4,0)+VLOOKUP($C4542,装备数值,7,0)*($E4542-1))*VLOOKUP($D4542,系数!$K$2:$O$7,5,0))</f>
        <v>0</v>
      </c>
      <c r="K4542" s="17">
        <f>INT(VLOOKUP(E4542,强化金币,2,1)*VLOOKUP(INDEX(装备!F:F,MATCH(属性!A4542,装备!A:A,0)),系数!$K$12:$M$15,3,0))</f>
        <v>450000</v>
      </c>
      <c r="L4542" s="17"/>
      <c r="M4542" s="17"/>
      <c r="N4542" s="17"/>
      <c r="O4542" s="17">
        <f>IF(E4542=1,"",VLOOKUP(E4542,系数!$S$2:$AB$12,MATCH(属性!C4542,评级,0),1))</f>
        <v>220</v>
      </c>
    </row>
    <row r="4543" spans="1:15" ht="17.25" thickBot="1" x14ac:dyDescent="0.4">
      <c r="A4543" s="17">
        <f t="shared" si="142"/>
        <v>7100038</v>
      </c>
      <c r="B4543" s="17" t="s">
        <v>100</v>
      </c>
      <c r="C4543" s="15">
        <f>INDEX(装备!G:G,MATCH(属性!A4543,装备!A:A,0))</f>
        <v>17</v>
      </c>
      <c r="D4543" s="15" t="str">
        <f>INDEX(装备!E:E,MATCH(属性!A4543,装备!A:A,0))</f>
        <v>helmet</v>
      </c>
      <c r="E4543" s="14">
        <v>101</v>
      </c>
      <c r="F4543" s="17">
        <f>INT((VLOOKUP($C4543,装备数值,2,0)+VLOOKUP($C4543,装备数值,5,0)*($E4543-1))*VLOOKUP($D4543,系数!$K$2:$O$7,2,0))</f>
        <v>6601</v>
      </c>
      <c r="G4543" s="17">
        <f>INT((VLOOKUP($C4543,装备数值,3,0)+VLOOKUP($C4543,装备数值,6,0)*($E4543-1))*VLOOKUP($D4543,系数!$K$2:$O$7,3,0))</f>
        <v>0</v>
      </c>
      <c r="H4543" s="17">
        <f t="shared" si="141"/>
        <v>0</v>
      </c>
      <c r="I4543" s="17">
        <f>INT((VLOOKUP($C4543,装备数值,4,0)+VLOOKUP($C4543,装备数值,7,0)*($E4543-1))*VLOOKUP($D4543,系数!$K$2:$O$7,4,0))</f>
        <v>0</v>
      </c>
      <c r="J4543" s="17">
        <f>INT((VLOOKUP($C4543,装备数值,4,0)+VLOOKUP($C4543,装备数值,7,0)*($E4543-1))*VLOOKUP($D4543,系数!$K$2:$O$7,5,0))</f>
        <v>0</v>
      </c>
      <c r="K4543" s="17">
        <f>INT(VLOOKUP(E4543,强化金币,2,1)*VLOOKUP(INDEX(装备!F:F,MATCH(属性!A4543,装备!A:A,0)),系数!$K$12:$M$15,3,0))</f>
        <v>450000</v>
      </c>
      <c r="L4543" s="17"/>
      <c r="M4543" s="17"/>
      <c r="N4543" s="17"/>
      <c r="O4543" s="17">
        <f>IF(E4543=1,"",VLOOKUP(E4543,系数!$S$2:$AB$12,MATCH(属性!C4543,评级,0),1))</f>
        <v>220</v>
      </c>
    </row>
    <row r="4544" spans="1:15" ht="17.25" thickBot="1" x14ac:dyDescent="0.4">
      <c r="A4544" s="17">
        <f t="shared" si="142"/>
        <v>7100038</v>
      </c>
      <c r="B4544" s="17" t="s">
        <v>100</v>
      </c>
      <c r="C4544" s="15">
        <f>INDEX(装备!G:G,MATCH(属性!A4544,装备!A:A,0))</f>
        <v>17</v>
      </c>
      <c r="D4544" s="15" t="str">
        <f>INDEX(装备!E:E,MATCH(属性!A4544,装备!A:A,0))</f>
        <v>helmet</v>
      </c>
      <c r="E4544" s="14">
        <v>102</v>
      </c>
      <c r="F4544" s="17">
        <f>INT((VLOOKUP($C4544,装备数值,2,0)+VLOOKUP($C4544,装备数值,5,0)*($E4544-1))*VLOOKUP($D4544,系数!$K$2:$O$7,2,0))</f>
        <v>6656</v>
      </c>
      <c r="G4544" s="17">
        <f>INT((VLOOKUP($C4544,装备数值,3,0)+VLOOKUP($C4544,装备数值,6,0)*($E4544-1))*VLOOKUP($D4544,系数!$K$2:$O$7,3,0))</f>
        <v>0</v>
      </c>
      <c r="H4544" s="17">
        <f t="shared" si="141"/>
        <v>0</v>
      </c>
      <c r="I4544" s="17">
        <f>INT((VLOOKUP($C4544,装备数值,4,0)+VLOOKUP($C4544,装备数值,7,0)*($E4544-1))*VLOOKUP($D4544,系数!$K$2:$O$7,4,0))</f>
        <v>0</v>
      </c>
      <c r="J4544" s="17">
        <f>INT((VLOOKUP($C4544,装备数值,4,0)+VLOOKUP($C4544,装备数值,7,0)*($E4544-1))*VLOOKUP($D4544,系数!$K$2:$O$7,5,0))</f>
        <v>0</v>
      </c>
      <c r="K4544" s="17">
        <f>INT(VLOOKUP(E4544,强化金币,2,1)*VLOOKUP(INDEX(装备!F:F,MATCH(属性!A4544,装备!A:A,0)),系数!$K$12:$M$15,3,0))</f>
        <v>450000</v>
      </c>
      <c r="L4544" s="17"/>
      <c r="M4544" s="17"/>
      <c r="N4544" s="17"/>
      <c r="O4544" s="17">
        <f>IF(E4544=1,"",VLOOKUP(E4544,系数!$S$2:$AB$12,MATCH(属性!C4544,评级,0),1))</f>
        <v>220</v>
      </c>
    </row>
    <row r="4545" spans="1:15" ht="17.25" thickBot="1" x14ac:dyDescent="0.4">
      <c r="A4545" s="17">
        <f t="shared" si="142"/>
        <v>7100038</v>
      </c>
      <c r="B4545" s="17" t="s">
        <v>100</v>
      </c>
      <c r="C4545" s="15">
        <f>INDEX(装备!G:G,MATCH(属性!A4545,装备!A:A,0))</f>
        <v>17</v>
      </c>
      <c r="D4545" s="15" t="str">
        <f>INDEX(装备!E:E,MATCH(属性!A4545,装备!A:A,0))</f>
        <v>helmet</v>
      </c>
      <c r="E4545" s="14">
        <v>103</v>
      </c>
      <c r="F4545" s="17">
        <f>INT((VLOOKUP($C4545,装备数值,2,0)+VLOOKUP($C4545,装备数值,5,0)*($E4545-1))*VLOOKUP($D4545,系数!$K$2:$O$7,2,0))</f>
        <v>6711</v>
      </c>
      <c r="G4545" s="17">
        <f>INT((VLOOKUP($C4545,装备数值,3,0)+VLOOKUP($C4545,装备数值,6,0)*($E4545-1))*VLOOKUP($D4545,系数!$K$2:$O$7,3,0))</f>
        <v>0</v>
      </c>
      <c r="H4545" s="17">
        <f t="shared" si="141"/>
        <v>0</v>
      </c>
      <c r="I4545" s="17">
        <f>INT((VLOOKUP($C4545,装备数值,4,0)+VLOOKUP($C4545,装备数值,7,0)*($E4545-1))*VLOOKUP($D4545,系数!$K$2:$O$7,4,0))</f>
        <v>0</v>
      </c>
      <c r="J4545" s="17">
        <f>INT((VLOOKUP($C4545,装备数值,4,0)+VLOOKUP($C4545,装备数值,7,0)*($E4545-1))*VLOOKUP($D4545,系数!$K$2:$O$7,5,0))</f>
        <v>0</v>
      </c>
      <c r="K4545" s="17">
        <f>INT(VLOOKUP(E4545,强化金币,2,1)*VLOOKUP(INDEX(装备!F:F,MATCH(属性!A4545,装备!A:A,0)),系数!$K$12:$M$15,3,0))</f>
        <v>450000</v>
      </c>
      <c r="L4545" s="17"/>
      <c r="M4545" s="17"/>
      <c r="N4545" s="17"/>
      <c r="O4545" s="17">
        <f>IF(E4545=1,"",VLOOKUP(E4545,系数!$S$2:$AB$12,MATCH(属性!C4545,评级,0),1))</f>
        <v>220</v>
      </c>
    </row>
    <row r="4546" spans="1:15" ht="17.25" thickBot="1" x14ac:dyDescent="0.4">
      <c r="A4546" s="17">
        <f t="shared" si="142"/>
        <v>7100038</v>
      </c>
      <c r="B4546" s="17" t="s">
        <v>100</v>
      </c>
      <c r="C4546" s="15">
        <f>INDEX(装备!G:G,MATCH(属性!A4546,装备!A:A,0))</f>
        <v>17</v>
      </c>
      <c r="D4546" s="15" t="str">
        <f>INDEX(装备!E:E,MATCH(属性!A4546,装备!A:A,0))</f>
        <v>helmet</v>
      </c>
      <c r="E4546" s="14">
        <v>104</v>
      </c>
      <c r="F4546" s="17">
        <f>INT((VLOOKUP($C4546,装备数值,2,0)+VLOOKUP($C4546,装备数值,5,0)*($E4546-1))*VLOOKUP($D4546,系数!$K$2:$O$7,2,0))</f>
        <v>6766</v>
      </c>
      <c r="G4546" s="17">
        <f>INT((VLOOKUP($C4546,装备数值,3,0)+VLOOKUP($C4546,装备数值,6,0)*($E4546-1))*VLOOKUP($D4546,系数!$K$2:$O$7,3,0))</f>
        <v>0</v>
      </c>
      <c r="H4546" s="17">
        <f t="shared" si="141"/>
        <v>0</v>
      </c>
      <c r="I4546" s="17">
        <f>INT((VLOOKUP($C4546,装备数值,4,0)+VLOOKUP($C4546,装备数值,7,0)*($E4546-1))*VLOOKUP($D4546,系数!$K$2:$O$7,4,0))</f>
        <v>0</v>
      </c>
      <c r="J4546" s="17">
        <f>INT((VLOOKUP($C4546,装备数值,4,0)+VLOOKUP($C4546,装备数值,7,0)*($E4546-1))*VLOOKUP($D4546,系数!$K$2:$O$7,5,0))</f>
        <v>0</v>
      </c>
      <c r="K4546" s="17">
        <f>INT(VLOOKUP(E4546,强化金币,2,1)*VLOOKUP(INDEX(装备!F:F,MATCH(属性!A4546,装备!A:A,0)),系数!$K$12:$M$15,3,0))</f>
        <v>450000</v>
      </c>
      <c r="L4546" s="17"/>
      <c r="M4546" s="17"/>
      <c r="N4546" s="17"/>
      <c r="O4546" s="17">
        <f>IF(E4546=1,"",VLOOKUP(E4546,系数!$S$2:$AB$12,MATCH(属性!C4546,评级,0),1))</f>
        <v>220</v>
      </c>
    </row>
    <row r="4547" spans="1:15" ht="17.25" thickBot="1" x14ac:dyDescent="0.4">
      <c r="A4547" s="17">
        <f t="shared" si="142"/>
        <v>7100038</v>
      </c>
      <c r="B4547" s="17" t="s">
        <v>100</v>
      </c>
      <c r="C4547" s="15">
        <f>INDEX(装备!G:G,MATCH(属性!A4547,装备!A:A,0))</f>
        <v>17</v>
      </c>
      <c r="D4547" s="15" t="str">
        <f>INDEX(装备!E:E,MATCH(属性!A4547,装备!A:A,0))</f>
        <v>helmet</v>
      </c>
      <c r="E4547" s="14">
        <v>105</v>
      </c>
      <c r="F4547" s="17">
        <f>INT((VLOOKUP($C4547,装备数值,2,0)+VLOOKUP($C4547,装备数值,5,0)*($E4547-1))*VLOOKUP($D4547,系数!$K$2:$O$7,2,0))</f>
        <v>6821</v>
      </c>
      <c r="G4547" s="17">
        <f>INT((VLOOKUP($C4547,装备数值,3,0)+VLOOKUP($C4547,装备数值,6,0)*($E4547-1))*VLOOKUP($D4547,系数!$K$2:$O$7,3,0))</f>
        <v>0</v>
      </c>
      <c r="H4547" s="17">
        <f t="shared" si="141"/>
        <v>0</v>
      </c>
      <c r="I4547" s="17">
        <f>INT((VLOOKUP($C4547,装备数值,4,0)+VLOOKUP($C4547,装备数值,7,0)*($E4547-1))*VLOOKUP($D4547,系数!$K$2:$O$7,4,0))</f>
        <v>0</v>
      </c>
      <c r="J4547" s="17">
        <f>INT((VLOOKUP($C4547,装备数值,4,0)+VLOOKUP($C4547,装备数值,7,0)*($E4547-1))*VLOOKUP($D4547,系数!$K$2:$O$7,5,0))</f>
        <v>0</v>
      </c>
      <c r="K4547" s="17">
        <f>INT(VLOOKUP(E4547,强化金币,2,1)*VLOOKUP(INDEX(装备!F:F,MATCH(属性!A4547,装备!A:A,0)),系数!$K$12:$M$15,3,0))</f>
        <v>450000</v>
      </c>
      <c r="L4547" s="17"/>
      <c r="M4547" s="17"/>
      <c r="N4547" s="17"/>
      <c r="O4547" s="17">
        <f>IF(E4547=1,"",VLOOKUP(E4547,系数!$S$2:$AB$12,MATCH(属性!C4547,评级,0),1))</f>
        <v>220</v>
      </c>
    </row>
    <row r="4548" spans="1:15" ht="17.25" thickBot="1" x14ac:dyDescent="0.4">
      <c r="A4548" s="17">
        <f t="shared" si="142"/>
        <v>7100038</v>
      </c>
      <c r="B4548" s="17" t="s">
        <v>100</v>
      </c>
      <c r="C4548" s="15">
        <f>INDEX(装备!G:G,MATCH(属性!A4548,装备!A:A,0))</f>
        <v>17</v>
      </c>
      <c r="D4548" s="15" t="str">
        <f>INDEX(装备!E:E,MATCH(属性!A4548,装备!A:A,0))</f>
        <v>helmet</v>
      </c>
      <c r="E4548" s="14">
        <v>106</v>
      </c>
      <c r="F4548" s="17">
        <f>INT((VLOOKUP($C4548,装备数值,2,0)+VLOOKUP($C4548,装备数值,5,0)*($E4548-1))*VLOOKUP($D4548,系数!$K$2:$O$7,2,0))</f>
        <v>6876</v>
      </c>
      <c r="G4548" s="17">
        <f>INT((VLOOKUP($C4548,装备数值,3,0)+VLOOKUP($C4548,装备数值,6,0)*($E4548-1))*VLOOKUP($D4548,系数!$K$2:$O$7,3,0))</f>
        <v>0</v>
      </c>
      <c r="H4548" s="17">
        <f t="shared" ref="H4548:H4611" si="143">G4548</f>
        <v>0</v>
      </c>
      <c r="I4548" s="17">
        <f>INT((VLOOKUP($C4548,装备数值,4,0)+VLOOKUP($C4548,装备数值,7,0)*($E4548-1))*VLOOKUP($D4548,系数!$K$2:$O$7,4,0))</f>
        <v>0</v>
      </c>
      <c r="J4548" s="17">
        <f>INT((VLOOKUP($C4548,装备数值,4,0)+VLOOKUP($C4548,装备数值,7,0)*($E4548-1))*VLOOKUP($D4548,系数!$K$2:$O$7,5,0))</f>
        <v>0</v>
      </c>
      <c r="K4548" s="17">
        <f>INT(VLOOKUP(E4548,强化金币,2,1)*VLOOKUP(INDEX(装备!F:F,MATCH(属性!A4548,装备!A:A,0)),系数!$K$12:$M$15,3,0))</f>
        <v>450000</v>
      </c>
      <c r="L4548" s="17"/>
      <c r="M4548" s="17"/>
      <c r="N4548" s="17"/>
      <c r="O4548" s="17">
        <f>IF(E4548=1,"",VLOOKUP(E4548,系数!$S$2:$AB$12,MATCH(属性!C4548,评级,0),1))</f>
        <v>220</v>
      </c>
    </row>
    <row r="4549" spans="1:15" ht="17.25" thickBot="1" x14ac:dyDescent="0.4">
      <c r="A4549" s="17">
        <f t="shared" si="142"/>
        <v>7100038</v>
      </c>
      <c r="B4549" s="17" t="s">
        <v>100</v>
      </c>
      <c r="C4549" s="15">
        <f>INDEX(装备!G:G,MATCH(属性!A4549,装备!A:A,0))</f>
        <v>17</v>
      </c>
      <c r="D4549" s="15" t="str">
        <f>INDEX(装备!E:E,MATCH(属性!A4549,装备!A:A,0))</f>
        <v>helmet</v>
      </c>
      <c r="E4549" s="14">
        <v>107</v>
      </c>
      <c r="F4549" s="17">
        <f>INT((VLOOKUP($C4549,装备数值,2,0)+VLOOKUP($C4549,装备数值,5,0)*($E4549-1))*VLOOKUP($D4549,系数!$K$2:$O$7,2,0))</f>
        <v>6931</v>
      </c>
      <c r="G4549" s="17">
        <f>INT((VLOOKUP($C4549,装备数值,3,0)+VLOOKUP($C4549,装备数值,6,0)*($E4549-1))*VLOOKUP($D4549,系数!$K$2:$O$7,3,0))</f>
        <v>0</v>
      </c>
      <c r="H4549" s="17">
        <f t="shared" si="143"/>
        <v>0</v>
      </c>
      <c r="I4549" s="17">
        <f>INT((VLOOKUP($C4549,装备数值,4,0)+VLOOKUP($C4549,装备数值,7,0)*($E4549-1))*VLOOKUP($D4549,系数!$K$2:$O$7,4,0))</f>
        <v>0</v>
      </c>
      <c r="J4549" s="17">
        <f>INT((VLOOKUP($C4549,装备数值,4,0)+VLOOKUP($C4549,装备数值,7,0)*($E4549-1))*VLOOKUP($D4549,系数!$K$2:$O$7,5,0))</f>
        <v>0</v>
      </c>
      <c r="K4549" s="17">
        <f>INT(VLOOKUP(E4549,强化金币,2,1)*VLOOKUP(INDEX(装备!F:F,MATCH(属性!A4549,装备!A:A,0)),系数!$K$12:$M$15,3,0))</f>
        <v>450000</v>
      </c>
      <c r="L4549" s="17"/>
      <c r="M4549" s="17"/>
      <c r="N4549" s="17"/>
      <c r="O4549" s="17">
        <f>IF(E4549=1,"",VLOOKUP(E4549,系数!$S$2:$AB$12,MATCH(属性!C4549,评级,0),1))</f>
        <v>220</v>
      </c>
    </row>
    <row r="4550" spans="1:15" ht="17.25" thickBot="1" x14ac:dyDescent="0.4">
      <c r="A4550" s="17">
        <f t="shared" si="142"/>
        <v>7100038</v>
      </c>
      <c r="B4550" s="17" t="s">
        <v>100</v>
      </c>
      <c r="C4550" s="15">
        <f>INDEX(装备!G:G,MATCH(属性!A4550,装备!A:A,0))</f>
        <v>17</v>
      </c>
      <c r="D4550" s="15" t="str">
        <f>INDEX(装备!E:E,MATCH(属性!A4550,装备!A:A,0))</f>
        <v>helmet</v>
      </c>
      <c r="E4550" s="14">
        <v>108</v>
      </c>
      <c r="F4550" s="17">
        <f>INT((VLOOKUP($C4550,装备数值,2,0)+VLOOKUP($C4550,装备数值,5,0)*($E4550-1))*VLOOKUP($D4550,系数!$K$2:$O$7,2,0))</f>
        <v>6986</v>
      </c>
      <c r="G4550" s="17">
        <f>INT((VLOOKUP($C4550,装备数值,3,0)+VLOOKUP($C4550,装备数值,6,0)*($E4550-1))*VLOOKUP($D4550,系数!$K$2:$O$7,3,0))</f>
        <v>0</v>
      </c>
      <c r="H4550" s="17">
        <f t="shared" si="143"/>
        <v>0</v>
      </c>
      <c r="I4550" s="17">
        <f>INT((VLOOKUP($C4550,装备数值,4,0)+VLOOKUP($C4550,装备数值,7,0)*($E4550-1))*VLOOKUP($D4550,系数!$K$2:$O$7,4,0))</f>
        <v>0</v>
      </c>
      <c r="J4550" s="17">
        <f>INT((VLOOKUP($C4550,装备数值,4,0)+VLOOKUP($C4550,装备数值,7,0)*($E4550-1))*VLOOKUP($D4550,系数!$K$2:$O$7,5,0))</f>
        <v>0</v>
      </c>
      <c r="K4550" s="17">
        <f>INT(VLOOKUP(E4550,强化金币,2,1)*VLOOKUP(INDEX(装备!F:F,MATCH(属性!A4550,装备!A:A,0)),系数!$K$12:$M$15,3,0))</f>
        <v>450000</v>
      </c>
      <c r="L4550" s="17"/>
      <c r="M4550" s="17"/>
      <c r="N4550" s="17"/>
      <c r="O4550" s="17">
        <f>IF(E4550=1,"",VLOOKUP(E4550,系数!$S$2:$AB$12,MATCH(属性!C4550,评级,0),1))</f>
        <v>220</v>
      </c>
    </row>
    <row r="4551" spans="1:15" ht="17.25" thickBot="1" x14ac:dyDescent="0.4">
      <c r="A4551" s="17">
        <f t="shared" si="142"/>
        <v>7100038</v>
      </c>
      <c r="B4551" s="17" t="s">
        <v>100</v>
      </c>
      <c r="C4551" s="15">
        <f>INDEX(装备!G:G,MATCH(属性!A4551,装备!A:A,0))</f>
        <v>17</v>
      </c>
      <c r="D4551" s="15" t="str">
        <f>INDEX(装备!E:E,MATCH(属性!A4551,装备!A:A,0))</f>
        <v>helmet</v>
      </c>
      <c r="E4551" s="14">
        <v>109</v>
      </c>
      <c r="F4551" s="17">
        <f>INT((VLOOKUP($C4551,装备数值,2,0)+VLOOKUP($C4551,装备数值,5,0)*($E4551-1))*VLOOKUP($D4551,系数!$K$2:$O$7,2,0))</f>
        <v>7041</v>
      </c>
      <c r="G4551" s="17">
        <f>INT((VLOOKUP($C4551,装备数值,3,0)+VLOOKUP($C4551,装备数值,6,0)*($E4551-1))*VLOOKUP($D4551,系数!$K$2:$O$7,3,0))</f>
        <v>0</v>
      </c>
      <c r="H4551" s="17">
        <f t="shared" si="143"/>
        <v>0</v>
      </c>
      <c r="I4551" s="17">
        <f>INT((VLOOKUP($C4551,装备数值,4,0)+VLOOKUP($C4551,装备数值,7,0)*($E4551-1))*VLOOKUP($D4551,系数!$K$2:$O$7,4,0))</f>
        <v>0</v>
      </c>
      <c r="J4551" s="17">
        <f>INT((VLOOKUP($C4551,装备数值,4,0)+VLOOKUP($C4551,装备数值,7,0)*($E4551-1))*VLOOKUP($D4551,系数!$K$2:$O$7,5,0))</f>
        <v>0</v>
      </c>
      <c r="K4551" s="17">
        <f>INT(VLOOKUP(E4551,强化金币,2,1)*VLOOKUP(INDEX(装备!F:F,MATCH(属性!A4551,装备!A:A,0)),系数!$K$12:$M$15,3,0))</f>
        <v>450000</v>
      </c>
      <c r="L4551" s="17"/>
      <c r="M4551" s="17"/>
      <c r="N4551" s="17"/>
      <c r="O4551" s="17">
        <f>IF(E4551=1,"",VLOOKUP(E4551,系数!$S$2:$AB$12,MATCH(属性!C4551,评级,0),1))</f>
        <v>220</v>
      </c>
    </row>
    <row r="4552" spans="1:15" ht="17.25" thickBot="1" x14ac:dyDescent="0.4">
      <c r="A4552" s="17">
        <f t="shared" si="142"/>
        <v>7100038</v>
      </c>
      <c r="B4552" s="17" t="s">
        <v>100</v>
      </c>
      <c r="C4552" s="15">
        <f>INDEX(装备!G:G,MATCH(属性!A4552,装备!A:A,0))</f>
        <v>17</v>
      </c>
      <c r="D4552" s="15" t="str">
        <f>INDEX(装备!E:E,MATCH(属性!A4552,装备!A:A,0))</f>
        <v>helmet</v>
      </c>
      <c r="E4552" s="14">
        <v>110</v>
      </c>
      <c r="F4552" s="17">
        <f>INT((VLOOKUP($C4552,装备数值,2,0)+VLOOKUP($C4552,装备数值,5,0)*($E4552-1))*VLOOKUP($D4552,系数!$K$2:$O$7,2,0))</f>
        <v>7096</v>
      </c>
      <c r="G4552" s="17">
        <f>INT((VLOOKUP($C4552,装备数值,3,0)+VLOOKUP($C4552,装备数值,6,0)*($E4552-1))*VLOOKUP($D4552,系数!$K$2:$O$7,3,0))</f>
        <v>0</v>
      </c>
      <c r="H4552" s="17">
        <f t="shared" si="143"/>
        <v>0</v>
      </c>
      <c r="I4552" s="17">
        <f>INT((VLOOKUP($C4552,装备数值,4,0)+VLOOKUP($C4552,装备数值,7,0)*($E4552-1))*VLOOKUP($D4552,系数!$K$2:$O$7,4,0))</f>
        <v>0</v>
      </c>
      <c r="J4552" s="17">
        <f>INT((VLOOKUP($C4552,装备数值,4,0)+VLOOKUP($C4552,装备数值,7,0)*($E4552-1))*VLOOKUP($D4552,系数!$K$2:$O$7,5,0))</f>
        <v>0</v>
      </c>
      <c r="K4552" s="17">
        <f>INT(VLOOKUP(E4552,强化金币,2,1)*VLOOKUP(INDEX(装备!F:F,MATCH(属性!A4552,装备!A:A,0)),系数!$K$12:$M$15,3,0))</f>
        <v>450000</v>
      </c>
      <c r="L4552" s="17"/>
      <c r="M4552" s="17"/>
      <c r="N4552" s="17"/>
      <c r="O4552" s="17">
        <f>IF(E4552=1,"",VLOOKUP(E4552,系数!$S$2:$AB$12,MATCH(属性!C4552,评级,0),1))</f>
        <v>220</v>
      </c>
    </row>
    <row r="4553" spans="1:15" ht="17.25" thickBot="1" x14ac:dyDescent="0.4">
      <c r="A4553" s="17">
        <f t="shared" si="142"/>
        <v>7100038</v>
      </c>
      <c r="B4553" s="17" t="s">
        <v>100</v>
      </c>
      <c r="C4553" s="15">
        <f>INDEX(装备!G:G,MATCH(属性!A4553,装备!A:A,0))</f>
        <v>17</v>
      </c>
      <c r="D4553" s="15" t="str">
        <f>INDEX(装备!E:E,MATCH(属性!A4553,装备!A:A,0))</f>
        <v>helmet</v>
      </c>
      <c r="E4553" s="14">
        <v>111</v>
      </c>
      <c r="F4553" s="17">
        <f>INT((VLOOKUP($C4553,装备数值,2,0)+VLOOKUP($C4553,装备数值,5,0)*($E4553-1))*VLOOKUP($D4553,系数!$K$2:$O$7,2,0))</f>
        <v>7151</v>
      </c>
      <c r="G4553" s="17">
        <f>INT((VLOOKUP($C4553,装备数值,3,0)+VLOOKUP($C4553,装备数值,6,0)*($E4553-1))*VLOOKUP($D4553,系数!$K$2:$O$7,3,0))</f>
        <v>0</v>
      </c>
      <c r="H4553" s="17">
        <f t="shared" si="143"/>
        <v>0</v>
      </c>
      <c r="I4553" s="17">
        <f>INT((VLOOKUP($C4553,装备数值,4,0)+VLOOKUP($C4553,装备数值,7,0)*($E4553-1))*VLOOKUP($D4553,系数!$K$2:$O$7,4,0))</f>
        <v>0</v>
      </c>
      <c r="J4553" s="17">
        <f>INT((VLOOKUP($C4553,装备数值,4,0)+VLOOKUP($C4553,装备数值,7,0)*($E4553-1))*VLOOKUP($D4553,系数!$K$2:$O$7,5,0))</f>
        <v>0</v>
      </c>
      <c r="K4553" s="17">
        <f>INT(VLOOKUP(E4553,强化金币,2,1)*VLOOKUP(INDEX(装备!F:F,MATCH(属性!A4553,装备!A:A,0)),系数!$K$12:$M$15,3,0))</f>
        <v>450000</v>
      </c>
      <c r="L4553" s="17"/>
      <c r="M4553" s="17"/>
      <c r="N4553" s="17"/>
      <c r="O4553" s="17">
        <f>IF(E4553=1,"",VLOOKUP(E4553,系数!$S$2:$AB$12,MATCH(属性!C4553,评级,0),1))</f>
        <v>220</v>
      </c>
    </row>
    <row r="4554" spans="1:15" ht="17.25" thickBot="1" x14ac:dyDescent="0.4">
      <c r="A4554" s="17">
        <f t="shared" si="142"/>
        <v>7100038</v>
      </c>
      <c r="B4554" s="17" t="s">
        <v>100</v>
      </c>
      <c r="C4554" s="15">
        <f>INDEX(装备!G:G,MATCH(属性!A4554,装备!A:A,0))</f>
        <v>17</v>
      </c>
      <c r="D4554" s="15" t="str">
        <f>INDEX(装备!E:E,MATCH(属性!A4554,装备!A:A,0))</f>
        <v>helmet</v>
      </c>
      <c r="E4554" s="14">
        <v>112</v>
      </c>
      <c r="F4554" s="17">
        <f>INT((VLOOKUP($C4554,装备数值,2,0)+VLOOKUP($C4554,装备数值,5,0)*($E4554-1))*VLOOKUP($D4554,系数!$K$2:$O$7,2,0))</f>
        <v>7206</v>
      </c>
      <c r="G4554" s="17">
        <f>INT((VLOOKUP($C4554,装备数值,3,0)+VLOOKUP($C4554,装备数值,6,0)*($E4554-1))*VLOOKUP($D4554,系数!$K$2:$O$7,3,0))</f>
        <v>0</v>
      </c>
      <c r="H4554" s="17">
        <f t="shared" si="143"/>
        <v>0</v>
      </c>
      <c r="I4554" s="17">
        <f>INT((VLOOKUP($C4554,装备数值,4,0)+VLOOKUP($C4554,装备数值,7,0)*($E4554-1))*VLOOKUP($D4554,系数!$K$2:$O$7,4,0))</f>
        <v>0</v>
      </c>
      <c r="J4554" s="17">
        <f>INT((VLOOKUP($C4554,装备数值,4,0)+VLOOKUP($C4554,装备数值,7,0)*($E4554-1))*VLOOKUP($D4554,系数!$K$2:$O$7,5,0))</f>
        <v>0</v>
      </c>
      <c r="K4554" s="17">
        <f>INT(VLOOKUP(E4554,强化金币,2,1)*VLOOKUP(INDEX(装备!F:F,MATCH(属性!A4554,装备!A:A,0)),系数!$K$12:$M$15,3,0))</f>
        <v>450000</v>
      </c>
      <c r="L4554" s="17"/>
      <c r="M4554" s="17"/>
      <c r="N4554" s="17"/>
      <c r="O4554" s="17">
        <f>IF(E4554=1,"",VLOOKUP(E4554,系数!$S$2:$AB$12,MATCH(属性!C4554,评级,0),1))</f>
        <v>220</v>
      </c>
    </row>
    <row r="4555" spans="1:15" ht="17.25" thickBot="1" x14ac:dyDescent="0.4">
      <c r="A4555" s="17">
        <f t="shared" si="142"/>
        <v>7100038</v>
      </c>
      <c r="B4555" s="17" t="s">
        <v>100</v>
      </c>
      <c r="C4555" s="15">
        <f>INDEX(装备!G:G,MATCH(属性!A4555,装备!A:A,0))</f>
        <v>17</v>
      </c>
      <c r="D4555" s="15" t="str">
        <f>INDEX(装备!E:E,MATCH(属性!A4555,装备!A:A,0))</f>
        <v>helmet</v>
      </c>
      <c r="E4555" s="14">
        <v>113</v>
      </c>
      <c r="F4555" s="17">
        <f>INT((VLOOKUP($C4555,装备数值,2,0)+VLOOKUP($C4555,装备数值,5,0)*($E4555-1))*VLOOKUP($D4555,系数!$K$2:$O$7,2,0))</f>
        <v>7261</v>
      </c>
      <c r="G4555" s="17">
        <f>INT((VLOOKUP($C4555,装备数值,3,0)+VLOOKUP($C4555,装备数值,6,0)*($E4555-1))*VLOOKUP($D4555,系数!$K$2:$O$7,3,0))</f>
        <v>0</v>
      </c>
      <c r="H4555" s="17">
        <f t="shared" si="143"/>
        <v>0</v>
      </c>
      <c r="I4555" s="17">
        <f>INT((VLOOKUP($C4555,装备数值,4,0)+VLOOKUP($C4555,装备数值,7,0)*($E4555-1))*VLOOKUP($D4555,系数!$K$2:$O$7,4,0))</f>
        <v>0</v>
      </c>
      <c r="J4555" s="17">
        <f>INT((VLOOKUP($C4555,装备数值,4,0)+VLOOKUP($C4555,装备数值,7,0)*($E4555-1))*VLOOKUP($D4555,系数!$K$2:$O$7,5,0))</f>
        <v>0</v>
      </c>
      <c r="K4555" s="17">
        <f>INT(VLOOKUP(E4555,强化金币,2,1)*VLOOKUP(INDEX(装备!F:F,MATCH(属性!A4555,装备!A:A,0)),系数!$K$12:$M$15,3,0))</f>
        <v>450000</v>
      </c>
      <c r="L4555" s="17"/>
      <c r="M4555" s="17"/>
      <c r="N4555" s="17"/>
      <c r="O4555" s="17">
        <f>IF(E4555=1,"",VLOOKUP(E4555,系数!$S$2:$AB$12,MATCH(属性!C4555,评级,0),1))</f>
        <v>220</v>
      </c>
    </row>
    <row r="4556" spans="1:15" ht="17.25" thickBot="1" x14ac:dyDescent="0.4">
      <c r="A4556" s="17">
        <f t="shared" si="142"/>
        <v>7100038</v>
      </c>
      <c r="B4556" s="17" t="s">
        <v>100</v>
      </c>
      <c r="C4556" s="15">
        <f>INDEX(装备!G:G,MATCH(属性!A4556,装备!A:A,0))</f>
        <v>17</v>
      </c>
      <c r="D4556" s="15" t="str">
        <f>INDEX(装备!E:E,MATCH(属性!A4556,装备!A:A,0))</f>
        <v>helmet</v>
      </c>
      <c r="E4556" s="14">
        <v>114</v>
      </c>
      <c r="F4556" s="17">
        <f>INT((VLOOKUP($C4556,装备数值,2,0)+VLOOKUP($C4556,装备数值,5,0)*($E4556-1))*VLOOKUP($D4556,系数!$K$2:$O$7,2,0))</f>
        <v>7316</v>
      </c>
      <c r="G4556" s="17">
        <f>INT((VLOOKUP($C4556,装备数值,3,0)+VLOOKUP($C4556,装备数值,6,0)*($E4556-1))*VLOOKUP($D4556,系数!$K$2:$O$7,3,0))</f>
        <v>0</v>
      </c>
      <c r="H4556" s="17">
        <f t="shared" si="143"/>
        <v>0</v>
      </c>
      <c r="I4556" s="17">
        <f>INT((VLOOKUP($C4556,装备数值,4,0)+VLOOKUP($C4556,装备数值,7,0)*($E4556-1))*VLOOKUP($D4556,系数!$K$2:$O$7,4,0))</f>
        <v>0</v>
      </c>
      <c r="J4556" s="17">
        <f>INT((VLOOKUP($C4556,装备数值,4,0)+VLOOKUP($C4556,装备数值,7,0)*($E4556-1))*VLOOKUP($D4556,系数!$K$2:$O$7,5,0))</f>
        <v>0</v>
      </c>
      <c r="K4556" s="17">
        <f>INT(VLOOKUP(E4556,强化金币,2,1)*VLOOKUP(INDEX(装备!F:F,MATCH(属性!A4556,装备!A:A,0)),系数!$K$12:$M$15,3,0))</f>
        <v>450000</v>
      </c>
      <c r="L4556" s="17"/>
      <c r="M4556" s="17"/>
      <c r="N4556" s="17"/>
      <c r="O4556" s="17">
        <f>IF(E4556=1,"",VLOOKUP(E4556,系数!$S$2:$AB$12,MATCH(属性!C4556,评级,0),1))</f>
        <v>220</v>
      </c>
    </row>
    <row r="4557" spans="1:15" ht="17.25" thickBot="1" x14ac:dyDescent="0.4">
      <c r="A4557" s="17">
        <f t="shared" si="142"/>
        <v>7100038</v>
      </c>
      <c r="B4557" s="17" t="s">
        <v>100</v>
      </c>
      <c r="C4557" s="15">
        <f>INDEX(装备!G:G,MATCH(属性!A4557,装备!A:A,0))</f>
        <v>17</v>
      </c>
      <c r="D4557" s="15" t="str">
        <f>INDEX(装备!E:E,MATCH(属性!A4557,装备!A:A,0))</f>
        <v>helmet</v>
      </c>
      <c r="E4557" s="14">
        <v>115</v>
      </c>
      <c r="F4557" s="17">
        <f>INT((VLOOKUP($C4557,装备数值,2,0)+VLOOKUP($C4557,装备数值,5,0)*($E4557-1))*VLOOKUP($D4557,系数!$K$2:$O$7,2,0))</f>
        <v>7371</v>
      </c>
      <c r="G4557" s="17">
        <f>INT((VLOOKUP($C4557,装备数值,3,0)+VLOOKUP($C4557,装备数值,6,0)*($E4557-1))*VLOOKUP($D4557,系数!$K$2:$O$7,3,0))</f>
        <v>0</v>
      </c>
      <c r="H4557" s="17">
        <f t="shared" si="143"/>
        <v>0</v>
      </c>
      <c r="I4557" s="17">
        <f>INT((VLOOKUP($C4557,装备数值,4,0)+VLOOKUP($C4557,装备数值,7,0)*($E4557-1))*VLOOKUP($D4557,系数!$K$2:$O$7,4,0))</f>
        <v>0</v>
      </c>
      <c r="J4557" s="17">
        <f>INT((VLOOKUP($C4557,装备数值,4,0)+VLOOKUP($C4557,装备数值,7,0)*($E4557-1))*VLOOKUP($D4557,系数!$K$2:$O$7,5,0))</f>
        <v>0</v>
      </c>
      <c r="K4557" s="17">
        <f>INT(VLOOKUP(E4557,强化金币,2,1)*VLOOKUP(INDEX(装备!F:F,MATCH(属性!A4557,装备!A:A,0)),系数!$K$12:$M$15,3,0))</f>
        <v>450000</v>
      </c>
      <c r="L4557" s="17"/>
      <c r="M4557" s="17"/>
      <c r="N4557" s="17"/>
      <c r="O4557" s="17">
        <f>IF(E4557=1,"",VLOOKUP(E4557,系数!$S$2:$AB$12,MATCH(属性!C4557,评级,0),1))</f>
        <v>220</v>
      </c>
    </row>
    <row r="4558" spans="1:15" ht="17.25" thickBot="1" x14ac:dyDescent="0.4">
      <c r="A4558" s="17">
        <f t="shared" si="142"/>
        <v>7100038</v>
      </c>
      <c r="B4558" s="17" t="s">
        <v>100</v>
      </c>
      <c r="C4558" s="15">
        <f>INDEX(装备!G:G,MATCH(属性!A4558,装备!A:A,0))</f>
        <v>17</v>
      </c>
      <c r="D4558" s="15" t="str">
        <f>INDEX(装备!E:E,MATCH(属性!A4558,装备!A:A,0))</f>
        <v>helmet</v>
      </c>
      <c r="E4558" s="14">
        <v>116</v>
      </c>
      <c r="F4558" s="17">
        <f>INT((VLOOKUP($C4558,装备数值,2,0)+VLOOKUP($C4558,装备数值,5,0)*($E4558-1))*VLOOKUP($D4558,系数!$K$2:$O$7,2,0))</f>
        <v>7426</v>
      </c>
      <c r="G4558" s="17">
        <f>INT((VLOOKUP($C4558,装备数值,3,0)+VLOOKUP($C4558,装备数值,6,0)*($E4558-1))*VLOOKUP($D4558,系数!$K$2:$O$7,3,0))</f>
        <v>0</v>
      </c>
      <c r="H4558" s="17">
        <f t="shared" si="143"/>
        <v>0</v>
      </c>
      <c r="I4558" s="17">
        <f>INT((VLOOKUP($C4558,装备数值,4,0)+VLOOKUP($C4558,装备数值,7,0)*($E4558-1))*VLOOKUP($D4558,系数!$K$2:$O$7,4,0))</f>
        <v>0</v>
      </c>
      <c r="J4558" s="17">
        <f>INT((VLOOKUP($C4558,装备数值,4,0)+VLOOKUP($C4558,装备数值,7,0)*($E4558-1))*VLOOKUP($D4558,系数!$K$2:$O$7,5,0))</f>
        <v>0</v>
      </c>
      <c r="K4558" s="17">
        <f>INT(VLOOKUP(E4558,强化金币,2,1)*VLOOKUP(INDEX(装备!F:F,MATCH(属性!A4558,装备!A:A,0)),系数!$K$12:$M$15,3,0))</f>
        <v>450000</v>
      </c>
      <c r="L4558" s="17"/>
      <c r="M4558" s="17"/>
      <c r="N4558" s="17"/>
      <c r="O4558" s="17">
        <f>IF(E4558=1,"",VLOOKUP(E4558,系数!$S$2:$AB$12,MATCH(属性!C4558,评级,0),1))</f>
        <v>220</v>
      </c>
    </row>
    <row r="4559" spans="1:15" ht="17.25" thickBot="1" x14ac:dyDescent="0.4">
      <c r="A4559" s="17">
        <f t="shared" si="142"/>
        <v>7100038</v>
      </c>
      <c r="B4559" s="17" t="s">
        <v>100</v>
      </c>
      <c r="C4559" s="15">
        <f>INDEX(装备!G:G,MATCH(属性!A4559,装备!A:A,0))</f>
        <v>17</v>
      </c>
      <c r="D4559" s="15" t="str">
        <f>INDEX(装备!E:E,MATCH(属性!A4559,装备!A:A,0))</f>
        <v>helmet</v>
      </c>
      <c r="E4559" s="14">
        <v>117</v>
      </c>
      <c r="F4559" s="17">
        <f>INT((VLOOKUP($C4559,装备数值,2,0)+VLOOKUP($C4559,装备数值,5,0)*($E4559-1))*VLOOKUP($D4559,系数!$K$2:$O$7,2,0))</f>
        <v>7481</v>
      </c>
      <c r="G4559" s="17">
        <f>INT((VLOOKUP($C4559,装备数值,3,0)+VLOOKUP($C4559,装备数值,6,0)*($E4559-1))*VLOOKUP($D4559,系数!$K$2:$O$7,3,0))</f>
        <v>0</v>
      </c>
      <c r="H4559" s="17">
        <f t="shared" si="143"/>
        <v>0</v>
      </c>
      <c r="I4559" s="17">
        <f>INT((VLOOKUP($C4559,装备数值,4,0)+VLOOKUP($C4559,装备数值,7,0)*($E4559-1))*VLOOKUP($D4559,系数!$K$2:$O$7,4,0))</f>
        <v>0</v>
      </c>
      <c r="J4559" s="17">
        <f>INT((VLOOKUP($C4559,装备数值,4,0)+VLOOKUP($C4559,装备数值,7,0)*($E4559-1))*VLOOKUP($D4559,系数!$K$2:$O$7,5,0))</f>
        <v>0</v>
      </c>
      <c r="K4559" s="17">
        <f>INT(VLOOKUP(E4559,强化金币,2,1)*VLOOKUP(INDEX(装备!F:F,MATCH(属性!A4559,装备!A:A,0)),系数!$K$12:$M$15,3,0))</f>
        <v>450000</v>
      </c>
      <c r="L4559" s="17"/>
      <c r="M4559" s="17"/>
      <c r="N4559" s="17"/>
      <c r="O4559" s="17">
        <f>IF(E4559=1,"",VLOOKUP(E4559,系数!$S$2:$AB$12,MATCH(属性!C4559,评级,0),1))</f>
        <v>220</v>
      </c>
    </row>
    <row r="4560" spans="1:15" ht="17.25" thickBot="1" x14ac:dyDescent="0.4">
      <c r="A4560" s="17">
        <f t="shared" si="142"/>
        <v>7100038</v>
      </c>
      <c r="B4560" s="17" t="s">
        <v>100</v>
      </c>
      <c r="C4560" s="15">
        <f>INDEX(装备!G:G,MATCH(属性!A4560,装备!A:A,0))</f>
        <v>17</v>
      </c>
      <c r="D4560" s="15" t="str">
        <f>INDEX(装备!E:E,MATCH(属性!A4560,装备!A:A,0))</f>
        <v>helmet</v>
      </c>
      <c r="E4560" s="14">
        <v>118</v>
      </c>
      <c r="F4560" s="17">
        <f>INT((VLOOKUP($C4560,装备数值,2,0)+VLOOKUP($C4560,装备数值,5,0)*($E4560-1))*VLOOKUP($D4560,系数!$K$2:$O$7,2,0))</f>
        <v>7536</v>
      </c>
      <c r="G4560" s="17">
        <f>INT((VLOOKUP($C4560,装备数值,3,0)+VLOOKUP($C4560,装备数值,6,0)*($E4560-1))*VLOOKUP($D4560,系数!$K$2:$O$7,3,0))</f>
        <v>0</v>
      </c>
      <c r="H4560" s="17">
        <f t="shared" si="143"/>
        <v>0</v>
      </c>
      <c r="I4560" s="17">
        <f>INT((VLOOKUP($C4560,装备数值,4,0)+VLOOKUP($C4560,装备数值,7,0)*($E4560-1))*VLOOKUP($D4560,系数!$K$2:$O$7,4,0))</f>
        <v>0</v>
      </c>
      <c r="J4560" s="17">
        <f>INT((VLOOKUP($C4560,装备数值,4,0)+VLOOKUP($C4560,装备数值,7,0)*($E4560-1))*VLOOKUP($D4560,系数!$K$2:$O$7,5,0))</f>
        <v>0</v>
      </c>
      <c r="K4560" s="17">
        <f>INT(VLOOKUP(E4560,强化金币,2,1)*VLOOKUP(INDEX(装备!F:F,MATCH(属性!A4560,装备!A:A,0)),系数!$K$12:$M$15,3,0))</f>
        <v>450000</v>
      </c>
      <c r="L4560" s="17"/>
      <c r="M4560" s="17"/>
      <c r="N4560" s="17"/>
      <c r="O4560" s="17">
        <f>IF(E4560=1,"",VLOOKUP(E4560,系数!$S$2:$AB$12,MATCH(属性!C4560,评级,0),1))</f>
        <v>220</v>
      </c>
    </row>
    <row r="4561" spans="1:15" ht="17.25" thickBot="1" x14ac:dyDescent="0.4">
      <c r="A4561" s="17">
        <f t="shared" si="142"/>
        <v>7100038</v>
      </c>
      <c r="B4561" s="17" t="s">
        <v>100</v>
      </c>
      <c r="C4561" s="15">
        <f>INDEX(装备!G:G,MATCH(属性!A4561,装备!A:A,0))</f>
        <v>17</v>
      </c>
      <c r="D4561" s="15" t="str">
        <f>INDEX(装备!E:E,MATCH(属性!A4561,装备!A:A,0))</f>
        <v>helmet</v>
      </c>
      <c r="E4561" s="14">
        <v>119</v>
      </c>
      <c r="F4561" s="17">
        <f>INT((VLOOKUP($C4561,装备数值,2,0)+VLOOKUP($C4561,装备数值,5,0)*($E4561-1))*VLOOKUP($D4561,系数!$K$2:$O$7,2,0))</f>
        <v>7591</v>
      </c>
      <c r="G4561" s="17">
        <f>INT((VLOOKUP($C4561,装备数值,3,0)+VLOOKUP($C4561,装备数值,6,0)*($E4561-1))*VLOOKUP($D4561,系数!$K$2:$O$7,3,0))</f>
        <v>0</v>
      </c>
      <c r="H4561" s="17">
        <f t="shared" si="143"/>
        <v>0</v>
      </c>
      <c r="I4561" s="17">
        <f>INT((VLOOKUP($C4561,装备数值,4,0)+VLOOKUP($C4561,装备数值,7,0)*($E4561-1))*VLOOKUP($D4561,系数!$K$2:$O$7,4,0))</f>
        <v>0</v>
      </c>
      <c r="J4561" s="17">
        <f>INT((VLOOKUP($C4561,装备数值,4,0)+VLOOKUP($C4561,装备数值,7,0)*($E4561-1))*VLOOKUP($D4561,系数!$K$2:$O$7,5,0))</f>
        <v>0</v>
      </c>
      <c r="K4561" s="17">
        <f>INT(VLOOKUP(E4561,强化金币,2,1)*VLOOKUP(INDEX(装备!F:F,MATCH(属性!A4561,装备!A:A,0)),系数!$K$12:$M$15,3,0))</f>
        <v>450000</v>
      </c>
      <c r="L4561" s="17"/>
      <c r="M4561" s="17"/>
      <c r="N4561" s="17"/>
      <c r="O4561" s="17">
        <f>IF(E4561=1,"",VLOOKUP(E4561,系数!$S$2:$AB$12,MATCH(属性!C4561,评级,0),1))</f>
        <v>220</v>
      </c>
    </row>
    <row r="4562" spans="1:15" ht="17.25" thickBot="1" x14ac:dyDescent="0.4">
      <c r="A4562" s="17">
        <f t="shared" si="142"/>
        <v>7100038</v>
      </c>
      <c r="B4562" s="17" t="s">
        <v>100</v>
      </c>
      <c r="C4562" s="15">
        <f>INDEX(装备!G:G,MATCH(属性!A4562,装备!A:A,0))</f>
        <v>17</v>
      </c>
      <c r="D4562" s="15" t="str">
        <f>INDEX(装备!E:E,MATCH(属性!A4562,装备!A:A,0))</f>
        <v>helmet</v>
      </c>
      <c r="E4562" s="14">
        <v>120</v>
      </c>
      <c r="F4562" s="17">
        <f>INT((VLOOKUP($C4562,装备数值,2,0)+VLOOKUP($C4562,装备数值,5,0)*($E4562-1))*VLOOKUP($D4562,系数!$K$2:$O$7,2,0))</f>
        <v>7646</v>
      </c>
      <c r="G4562" s="17">
        <f>INT((VLOOKUP($C4562,装备数值,3,0)+VLOOKUP($C4562,装备数值,6,0)*($E4562-1))*VLOOKUP($D4562,系数!$K$2:$O$7,3,0))</f>
        <v>0</v>
      </c>
      <c r="H4562" s="17">
        <f t="shared" si="143"/>
        <v>0</v>
      </c>
      <c r="I4562" s="17">
        <f>INT((VLOOKUP($C4562,装备数值,4,0)+VLOOKUP($C4562,装备数值,7,0)*($E4562-1))*VLOOKUP($D4562,系数!$K$2:$O$7,4,0))</f>
        <v>0</v>
      </c>
      <c r="J4562" s="17">
        <f>INT((VLOOKUP($C4562,装备数值,4,0)+VLOOKUP($C4562,装备数值,7,0)*($E4562-1))*VLOOKUP($D4562,系数!$K$2:$O$7,5,0))</f>
        <v>0</v>
      </c>
      <c r="K4562" s="17">
        <f>INT(VLOOKUP(E4562,强化金币,2,1)*VLOOKUP(INDEX(装备!F:F,MATCH(属性!A4562,装备!A:A,0)),系数!$K$12:$M$15,3,0))</f>
        <v>450000</v>
      </c>
      <c r="L4562" s="17"/>
      <c r="M4562" s="17"/>
      <c r="N4562" s="17"/>
      <c r="O4562" s="17">
        <f>IF(E4562=1,"",VLOOKUP(E4562,系数!$S$2:$AB$12,MATCH(属性!C4562,评级,0),1))</f>
        <v>220</v>
      </c>
    </row>
    <row r="4563" spans="1:15" ht="17.25" thickBot="1" x14ac:dyDescent="0.4">
      <c r="A4563" s="15">
        <f t="shared" si="142"/>
        <v>7100039</v>
      </c>
      <c r="B4563" s="15" t="s">
        <v>102</v>
      </c>
      <c r="C4563" s="15">
        <f>INDEX(装备!G:G,MATCH(属性!A4563,装备!A:A,0))</f>
        <v>17</v>
      </c>
      <c r="D4563" s="15" t="str">
        <f>INDEX(装备!E:E,MATCH(属性!A4563,装备!A:A,0))</f>
        <v>armour</v>
      </c>
      <c r="E4563" s="16">
        <v>1</v>
      </c>
      <c r="F4563" s="17">
        <f>INT((VLOOKUP($C4563,装备数值,2,0)+VLOOKUP($C4563,装备数值,5,0)*($E4563-1))*VLOOKUP($D4563,系数!$K$2:$O$7,2,0))</f>
        <v>1100</v>
      </c>
      <c r="G4563" s="17">
        <f>INT((VLOOKUP($C4563,装备数值,3,0)+VLOOKUP($C4563,装备数值,6,0)*($E4563-1))*VLOOKUP($D4563,系数!$K$2:$O$7,3,0))</f>
        <v>0</v>
      </c>
      <c r="H4563" s="17">
        <f t="shared" si="143"/>
        <v>0</v>
      </c>
      <c r="I4563" s="17">
        <f>INT((VLOOKUP($C4563,装备数值,4,0)+VLOOKUP($C4563,装备数值,7,0)*($E4563-1))*VLOOKUP($D4563,系数!$K$2:$O$7,4,0))</f>
        <v>0</v>
      </c>
      <c r="J4563" s="17">
        <f>INT((VLOOKUP($C4563,装备数值,4,0)+VLOOKUP($C4563,装备数值,7,0)*($E4563-1))*VLOOKUP($D4563,系数!$K$2:$O$7,5,0))</f>
        <v>0</v>
      </c>
      <c r="K4563" s="17">
        <f>INT(VLOOKUP(E4563,强化金币,2,1)*VLOOKUP(INDEX(装备!F:F,MATCH(属性!A4563,装备!A:A,0)),系数!$K$12:$M$15,3,0))</f>
        <v>50</v>
      </c>
      <c r="L4563" s="17"/>
      <c r="M4563" s="17"/>
      <c r="N4563" s="17"/>
      <c r="O4563" s="17" t="str">
        <f>IF(E4563=1,"",VLOOKUP(E4563,系数!$S$2:$AB$12,MATCH(属性!C4563,评级,0),1))</f>
        <v/>
      </c>
    </row>
    <row r="4564" spans="1:15" ht="17.25" thickBot="1" x14ac:dyDescent="0.4">
      <c r="A4564" s="17">
        <f t="shared" si="142"/>
        <v>7100039</v>
      </c>
      <c r="B4564" s="17" t="s">
        <v>102</v>
      </c>
      <c r="C4564" s="15">
        <f>INDEX(装备!G:G,MATCH(属性!A4564,装备!A:A,0))</f>
        <v>17</v>
      </c>
      <c r="D4564" s="15" t="str">
        <f>INDEX(装备!E:E,MATCH(属性!A4564,装备!A:A,0))</f>
        <v>armour</v>
      </c>
      <c r="E4564" s="14">
        <v>2</v>
      </c>
      <c r="F4564" s="17">
        <f>INT((VLOOKUP($C4564,装备数值,2,0)+VLOOKUP($C4564,装备数值,5,0)*($E4564-1))*VLOOKUP($D4564,系数!$K$2:$O$7,2,0))</f>
        <v>1155</v>
      </c>
      <c r="G4564" s="17">
        <f>INT((VLOOKUP($C4564,装备数值,3,0)+VLOOKUP($C4564,装备数值,6,0)*($E4564-1))*VLOOKUP($D4564,系数!$K$2:$O$7,3,0))</f>
        <v>0</v>
      </c>
      <c r="H4564" s="17">
        <f t="shared" si="143"/>
        <v>0</v>
      </c>
      <c r="I4564" s="17">
        <f>INT((VLOOKUP($C4564,装备数值,4,0)+VLOOKUP($C4564,装备数值,7,0)*($E4564-1))*VLOOKUP($D4564,系数!$K$2:$O$7,4,0))</f>
        <v>0</v>
      </c>
      <c r="J4564" s="17">
        <f>INT((VLOOKUP($C4564,装备数值,4,0)+VLOOKUP($C4564,装备数值,7,0)*($E4564-1))*VLOOKUP($D4564,系数!$K$2:$O$7,5,0))</f>
        <v>0</v>
      </c>
      <c r="K4564" s="17">
        <f>INT(VLOOKUP(E4564,强化金币,2,1)*VLOOKUP(INDEX(装备!F:F,MATCH(属性!A4564,装备!A:A,0)),系数!$K$12:$M$15,3,0))</f>
        <v>80</v>
      </c>
      <c r="L4564" s="17"/>
      <c r="M4564" s="17"/>
      <c r="N4564" s="17"/>
      <c r="O4564" s="17">
        <f>IF(E4564=1,"",VLOOKUP(E4564,系数!$S$2:$AB$12,MATCH(属性!C4564,评级,0),1))</f>
        <v>20</v>
      </c>
    </row>
    <row r="4565" spans="1:15" ht="17.25" thickBot="1" x14ac:dyDescent="0.4">
      <c r="A4565" s="17">
        <f t="shared" si="142"/>
        <v>7100039</v>
      </c>
      <c r="B4565" s="17" t="s">
        <v>102</v>
      </c>
      <c r="C4565" s="15">
        <f>INDEX(装备!G:G,MATCH(属性!A4565,装备!A:A,0))</f>
        <v>17</v>
      </c>
      <c r="D4565" s="15" t="str">
        <f>INDEX(装备!E:E,MATCH(属性!A4565,装备!A:A,0))</f>
        <v>armour</v>
      </c>
      <c r="E4565" s="14">
        <v>3</v>
      </c>
      <c r="F4565" s="17">
        <f>INT((VLOOKUP($C4565,装备数值,2,0)+VLOOKUP($C4565,装备数值,5,0)*($E4565-1))*VLOOKUP($D4565,系数!$K$2:$O$7,2,0))</f>
        <v>1210</v>
      </c>
      <c r="G4565" s="17">
        <f>INT((VLOOKUP($C4565,装备数值,3,0)+VLOOKUP($C4565,装备数值,6,0)*($E4565-1))*VLOOKUP($D4565,系数!$K$2:$O$7,3,0))</f>
        <v>0</v>
      </c>
      <c r="H4565" s="17">
        <f t="shared" si="143"/>
        <v>0</v>
      </c>
      <c r="I4565" s="17">
        <f>INT((VLOOKUP($C4565,装备数值,4,0)+VLOOKUP($C4565,装备数值,7,0)*($E4565-1))*VLOOKUP($D4565,系数!$K$2:$O$7,4,0))</f>
        <v>0</v>
      </c>
      <c r="J4565" s="17">
        <f>INT((VLOOKUP($C4565,装备数值,4,0)+VLOOKUP($C4565,装备数值,7,0)*($E4565-1))*VLOOKUP($D4565,系数!$K$2:$O$7,5,0))</f>
        <v>0</v>
      </c>
      <c r="K4565" s="17">
        <f>INT(VLOOKUP(E4565,强化金币,2,1)*VLOOKUP(INDEX(装备!F:F,MATCH(属性!A4565,装备!A:A,0)),系数!$K$12:$M$15,3,0))</f>
        <v>100</v>
      </c>
      <c r="L4565" s="17"/>
      <c r="M4565" s="17"/>
      <c r="N4565" s="17"/>
      <c r="O4565" s="17">
        <f>IF(E4565=1,"",VLOOKUP(E4565,系数!$S$2:$AB$12,MATCH(属性!C4565,评级,0),1))</f>
        <v>20</v>
      </c>
    </row>
    <row r="4566" spans="1:15" ht="17.25" thickBot="1" x14ac:dyDescent="0.4">
      <c r="A4566" s="17">
        <f t="shared" si="142"/>
        <v>7100039</v>
      </c>
      <c r="B4566" s="17" t="s">
        <v>102</v>
      </c>
      <c r="C4566" s="15">
        <f>INDEX(装备!G:G,MATCH(属性!A4566,装备!A:A,0))</f>
        <v>17</v>
      </c>
      <c r="D4566" s="15" t="str">
        <f>INDEX(装备!E:E,MATCH(属性!A4566,装备!A:A,0))</f>
        <v>armour</v>
      </c>
      <c r="E4566" s="14">
        <v>4</v>
      </c>
      <c r="F4566" s="17">
        <f>INT((VLOOKUP($C4566,装备数值,2,0)+VLOOKUP($C4566,装备数值,5,0)*($E4566-1))*VLOOKUP($D4566,系数!$K$2:$O$7,2,0))</f>
        <v>1265</v>
      </c>
      <c r="G4566" s="17">
        <f>INT((VLOOKUP($C4566,装备数值,3,0)+VLOOKUP($C4566,装备数值,6,0)*($E4566-1))*VLOOKUP($D4566,系数!$K$2:$O$7,3,0))</f>
        <v>0</v>
      </c>
      <c r="H4566" s="17">
        <f t="shared" si="143"/>
        <v>0</v>
      </c>
      <c r="I4566" s="17">
        <f>INT((VLOOKUP($C4566,装备数值,4,0)+VLOOKUP($C4566,装备数值,7,0)*($E4566-1))*VLOOKUP($D4566,系数!$K$2:$O$7,4,0))</f>
        <v>0</v>
      </c>
      <c r="J4566" s="17">
        <f>INT((VLOOKUP($C4566,装备数值,4,0)+VLOOKUP($C4566,装备数值,7,0)*($E4566-1))*VLOOKUP($D4566,系数!$K$2:$O$7,5,0))</f>
        <v>0</v>
      </c>
      <c r="K4566" s="17">
        <f>INT(VLOOKUP(E4566,强化金币,2,1)*VLOOKUP(INDEX(装备!F:F,MATCH(属性!A4566,装备!A:A,0)),系数!$K$12:$M$15,3,0))</f>
        <v>200</v>
      </c>
      <c r="L4566" s="17"/>
      <c r="M4566" s="17"/>
      <c r="N4566" s="17"/>
      <c r="O4566" s="17">
        <f>IF(E4566=1,"",VLOOKUP(E4566,系数!$S$2:$AB$12,MATCH(属性!C4566,评级,0),1))</f>
        <v>20</v>
      </c>
    </row>
    <row r="4567" spans="1:15" ht="17.25" thickBot="1" x14ac:dyDescent="0.4">
      <c r="A4567" s="17">
        <f t="shared" si="142"/>
        <v>7100039</v>
      </c>
      <c r="B4567" s="17" t="s">
        <v>102</v>
      </c>
      <c r="C4567" s="15">
        <f>INDEX(装备!G:G,MATCH(属性!A4567,装备!A:A,0))</f>
        <v>17</v>
      </c>
      <c r="D4567" s="15" t="str">
        <f>INDEX(装备!E:E,MATCH(属性!A4567,装备!A:A,0))</f>
        <v>armour</v>
      </c>
      <c r="E4567" s="14">
        <v>5</v>
      </c>
      <c r="F4567" s="17">
        <f>INT((VLOOKUP($C4567,装备数值,2,0)+VLOOKUP($C4567,装备数值,5,0)*($E4567-1))*VLOOKUP($D4567,系数!$K$2:$O$7,2,0))</f>
        <v>1320</v>
      </c>
      <c r="G4567" s="17">
        <f>INT((VLOOKUP($C4567,装备数值,3,0)+VLOOKUP($C4567,装备数值,6,0)*($E4567-1))*VLOOKUP($D4567,系数!$K$2:$O$7,3,0))</f>
        <v>0</v>
      </c>
      <c r="H4567" s="17">
        <f t="shared" si="143"/>
        <v>0</v>
      </c>
      <c r="I4567" s="17">
        <f>INT((VLOOKUP($C4567,装备数值,4,0)+VLOOKUP($C4567,装备数值,7,0)*($E4567-1))*VLOOKUP($D4567,系数!$K$2:$O$7,4,0))</f>
        <v>0</v>
      </c>
      <c r="J4567" s="17">
        <f>INT((VLOOKUP($C4567,装备数值,4,0)+VLOOKUP($C4567,装备数值,7,0)*($E4567-1))*VLOOKUP($D4567,系数!$K$2:$O$7,5,0))</f>
        <v>0</v>
      </c>
      <c r="K4567" s="17">
        <f>INT(VLOOKUP(E4567,强化金币,2,1)*VLOOKUP(INDEX(装备!F:F,MATCH(属性!A4567,装备!A:A,0)),系数!$K$12:$M$15,3,0))</f>
        <v>300</v>
      </c>
      <c r="L4567" s="17"/>
      <c r="M4567" s="17"/>
      <c r="N4567" s="17"/>
      <c r="O4567" s="17">
        <f>IF(E4567=1,"",VLOOKUP(E4567,系数!$S$2:$AB$12,MATCH(属性!C4567,评级,0),1))</f>
        <v>20</v>
      </c>
    </row>
    <row r="4568" spans="1:15" ht="17.25" thickBot="1" x14ac:dyDescent="0.4">
      <c r="A4568" s="17">
        <f t="shared" si="142"/>
        <v>7100039</v>
      </c>
      <c r="B4568" s="17" t="s">
        <v>102</v>
      </c>
      <c r="C4568" s="15">
        <f>INDEX(装备!G:G,MATCH(属性!A4568,装备!A:A,0))</f>
        <v>17</v>
      </c>
      <c r="D4568" s="15" t="str">
        <f>INDEX(装备!E:E,MATCH(属性!A4568,装备!A:A,0))</f>
        <v>armour</v>
      </c>
      <c r="E4568" s="14">
        <v>6</v>
      </c>
      <c r="F4568" s="17">
        <f>INT((VLOOKUP($C4568,装备数值,2,0)+VLOOKUP($C4568,装备数值,5,0)*($E4568-1))*VLOOKUP($D4568,系数!$K$2:$O$7,2,0))</f>
        <v>1375</v>
      </c>
      <c r="G4568" s="17">
        <f>INT((VLOOKUP($C4568,装备数值,3,0)+VLOOKUP($C4568,装备数值,6,0)*($E4568-1))*VLOOKUP($D4568,系数!$K$2:$O$7,3,0))</f>
        <v>0</v>
      </c>
      <c r="H4568" s="17">
        <f t="shared" si="143"/>
        <v>0</v>
      </c>
      <c r="I4568" s="17">
        <f>INT((VLOOKUP($C4568,装备数值,4,0)+VLOOKUP($C4568,装备数值,7,0)*($E4568-1))*VLOOKUP($D4568,系数!$K$2:$O$7,4,0))</f>
        <v>0</v>
      </c>
      <c r="J4568" s="17">
        <f>INT((VLOOKUP($C4568,装备数值,4,0)+VLOOKUP($C4568,装备数值,7,0)*($E4568-1))*VLOOKUP($D4568,系数!$K$2:$O$7,5,0))</f>
        <v>0</v>
      </c>
      <c r="K4568" s="17">
        <f>INT(VLOOKUP(E4568,强化金币,2,1)*VLOOKUP(INDEX(装备!F:F,MATCH(属性!A4568,装备!A:A,0)),系数!$K$12:$M$15,3,0))</f>
        <v>400</v>
      </c>
      <c r="L4568" s="17"/>
      <c r="M4568" s="17"/>
      <c r="N4568" s="17"/>
      <c r="O4568" s="17">
        <f>IF(E4568=1,"",VLOOKUP(E4568,系数!$S$2:$AB$12,MATCH(属性!C4568,评级,0),1))</f>
        <v>20</v>
      </c>
    </row>
    <row r="4569" spans="1:15" ht="17.25" thickBot="1" x14ac:dyDescent="0.4">
      <c r="A4569" s="17">
        <f t="shared" si="142"/>
        <v>7100039</v>
      </c>
      <c r="B4569" s="17" t="s">
        <v>102</v>
      </c>
      <c r="C4569" s="15">
        <f>INDEX(装备!G:G,MATCH(属性!A4569,装备!A:A,0))</f>
        <v>17</v>
      </c>
      <c r="D4569" s="15" t="str">
        <f>INDEX(装备!E:E,MATCH(属性!A4569,装备!A:A,0))</f>
        <v>armour</v>
      </c>
      <c r="E4569" s="14">
        <v>7</v>
      </c>
      <c r="F4569" s="17">
        <f>INT((VLOOKUP($C4569,装备数值,2,0)+VLOOKUP($C4569,装备数值,5,0)*($E4569-1))*VLOOKUP($D4569,系数!$K$2:$O$7,2,0))</f>
        <v>1430</v>
      </c>
      <c r="G4569" s="17">
        <f>INT((VLOOKUP($C4569,装备数值,3,0)+VLOOKUP($C4569,装备数值,6,0)*($E4569-1))*VLOOKUP($D4569,系数!$K$2:$O$7,3,0))</f>
        <v>0</v>
      </c>
      <c r="H4569" s="17">
        <f t="shared" si="143"/>
        <v>0</v>
      </c>
      <c r="I4569" s="17">
        <f>INT((VLOOKUP($C4569,装备数值,4,0)+VLOOKUP($C4569,装备数值,7,0)*($E4569-1))*VLOOKUP($D4569,系数!$K$2:$O$7,4,0))</f>
        <v>0</v>
      </c>
      <c r="J4569" s="17">
        <f>INT((VLOOKUP($C4569,装备数值,4,0)+VLOOKUP($C4569,装备数值,7,0)*($E4569-1))*VLOOKUP($D4569,系数!$K$2:$O$7,5,0))</f>
        <v>0</v>
      </c>
      <c r="K4569" s="17">
        <f>INT(VLOOKUP(E4569,强化金币,2,1)*VLOOKUP(INDEX(装备!F:F,MATCH(属性!A4569,装备!A:A,0)),系数!$K$12:$M$15,3,0))</f>
        <v>500</v>
      </c>
      <c r="L4569" s="17"/>
      <c r="M4569" s="17"/>
      <c r="N4569" s="17"/>
      <c r="O4569" s="17">
        <f>IF(E4569=1,"",VLOOKUP(E4569,系数!$S$2:$AB$12,MATCH(属性!C4569,评级,0),1))</f>
        <v>20</v>
      </c>
    </row>
    <row r="4570" spans="1:15" ht="17.25" thickBot="1" x14ac:dyDescent="0.4">
      <c r="A4570" s="17">
        <f t="shared" si="142"/>
        <v>7100039</v>
      </c>
      <c r="B4570" s="17" t="s">
        <v>102</v>
      </c>
      <c r="C4570" s="15">
        <f>INDEX(装备!G:G,MATCH(属性!A4570,装备!A:A,0))</f>
        <v>17</v>
      </c>
      <c r="D4570" s="15" t="str">
        <f>INDEX(装备!E:E,MATCH(属性!A4570,装备!A:A,0))</f>
        <v>armour</v>
      </c>
      <c r="E4570" s="14">
        <v>8</v>
      </c>
      <c r="F4570" s="17">
        <f>INT((VLOOKUP($C4570,装备数值,2,0)+VLOOKUP($C4570,装备数值,5,0)*($E4570-1))*VLOOKUP($D4570,系数!$K$2:$O$7,2,0))</f>
        <v>1485</v>
      </c>
      <c r="G4570" s="17">
        <f>INT((VLOOKUP($C4570,装备数值,3,0)+VLOOKUP($C4570,装备数值,6,0)*($E4570-1))*VLOOKUP($D4570,系数!$K$2:$O$7,3,0))</f>
        <v>0</v>
      </c>
      <c r="H4570" s="17">
        <f t="shared" si="143"/>
        <v>0</v>
      </c>
      <c r="I4570" s="17">
        <f>INT((VLOOKUP($C4570,装备数值,4,0)+VLOOKUP($C4570,装备数值,7,0)*($E4570-1))*VLOOKUP($D4570,系数!$K$2:$O$7,4,0))</f>
        <v>0</v>
      </c>
      <c r="J4570" s="17">
        <f>INT((VLOOKUP($C4570,装备数值,4,0)+VLOOKUP($C4570,装备数值,7,0)*($E4570-1))*VLOOKUP($D4570,系数!$K$2:$O$7,5,0))</f>
        <v>0</v>
      </c>
      <c r="K4570" s="17">
        <f>INT(VLOOKUP(E4570,强化金币,2,1)*VLOOKUP(INDEX(装备!F:F,MATCH(属性!A4570,装备!A:A,0)),系数!$K$12:$M$15,3,0))</f>
        <v>600</v>
      </c>
      <c r="L4570" s="17"/>
      <c r="M4570" s="17"/>
      <c r="N4570" s="17"/>
      <c r="O4570" s="17">
        <f>IF(E4570=1,"",VLOOKUP(E4570,系数!$S$2:$AB$12,MATCH(属性!C4570,评级,0),1))</f>
        <v>20</v>
      </c>
    </row>
    <row r="4571" spans="1:15" ht="17.25" thickBot="1" x14ac:dyDescent="0.4">
      <c r="A4571" s="17">
        <f t="shared" si="142"/>
        <v>7100039</v>
      </c>
      <c r="B4571" s="17" t="s">
        <v>102</v>
      </c>
      <c r="C4571" s="15">
        <f>INDEX(装备!G:G,MATCH(属性!A4571,装备!A:A,0))</f>
        <v>17</v>
      </c>
      <c r="D4571" s="15" t="str">
        <f>INDEX(装备!E:E,MATCH(属性!A4571,装备!A:A,0))</f>
        <v>armour</v>
      </c>
      <c r="E4571" s="14">
        <v>9</v>
      </c>
      <c r="F4571" s="17">
        <f>INT((VLOOKUP($C4571,装备数值,2,0)+VLOOKUP($C4571,装备数值,5,0)*($E4571-1))*VLOOKUP($D4571,系数!$K$2:$O$7,2,0))</f>
        <v>1540</v>
      </c>
      <c r="G4571" s="17">
        <f>INT((VLOOKUP($C4571,装备数值,3,0)+VLOOKUP($C4571,装备数值,6,0)*($E4571-1))*VLOOKUP($D4571,系数!$K$2:$O$7,3,0))</f>
        <v>0</v>
      </c>
      <c r="H4571" s="17">
        <f t="shared" si="143"/>
        <v>0</v>
      </c>
      <c r="I4571" s="17">
        <f>INT((VLOOKUP($C4571,装备数值,4,0)+VLOOKUP($C4571,装备数值,7,0)*($E4571-1))*VLOOKUP($D4571,系数!$K$2:$O$7,4,0))</f>
        <v>0</v>
      </c>
      <c r="J4571" s="17">
        <f>INT((VLOOKUP($C4571,装备数值,4,0)+VLOOKUP($C4571,装备数值,7,0)*($E4571-1))*VLOOKUP($D4571,系数!$K$2:$O$7,5,0))</f>
        <v>0</v>
      </c>
      <c r="K4571" s="17">
        <f>INT(VLOOKUP(E4571,强化金币,2,1)*VLOOKUP(INDEX(装备!F:F,MATCH(属性!A4571,装备!A:A,0)),系数!$K$12:$M$15,3,0))</f>
        <v>700</v>
      </c>
      <c r="L4571" s="17"/>
      <c r="M4571" s="17"/>
      <c r="N4571" s="17"/>
      <c r="O4571" s="17">
        <f>IF(E4571=1,"",VLOOKUP(E4571,系数!$S$2:$AB$12,MATCH(属性!C4571,评级,0),1))</f>
        <v>20</v>
      </c>
    </row>
    <row r="4572" spans="1:15" ht="17.25" thickBot="1" x14ac:dyDescent="0.4">
      <c r="A4572" s="17">
        <f t="shared" si="142"/>
        <v>7100039</v>
      </c>
      <c r="B4572" s="17" t="s">
        <v>102</v>
      </c>
      <c r="C4572" s="15">
        <f>INDEX(装备!G:G,MATCH(属性!A4572,装备!A:A,0))</f>
        <v>17</v>
      </c>
      <c r="D4572" s="15" t="str">
        <f>INDEX(装备!E:E,MATCH(属性!A4572,装备!A:A,0))</f>
        <v>armour</v>
      </c>
      <c r="E4572" s="14">
        <v>10</v>
      </c>
      <c r="F4572" s="17">
        <f>INT((VLOOKUP($C4572,装备数值,2,0)+VLOOKUP($C4572,装备数值,5,0)*($E4572-1))*VLOOKUP($D4572,系数!$K$2:$O$7,2,0))</f>
        <v>1595</v>
      </c>
      <c r="G4572" s="17">
        <f>INT((VLOOKUP($C4572,装备数值,3,0)+VLOOKUP($C4572,装备数值,6,0)*($E4572-1))*VLOOKUP($D4572,系数!$K$2:$O$7,3,0))</f>
        <v>0</v>
      </c>
      <c r="H4572" s="17">
        <f t="shared" si="143"/>
        <v>0</v>
      </c>
      <c r="I4572" s="17">
        <f>INT((VLOOKUP($C4572,装备数值,4,0)+VLOOKUP($C4572,装备数值,7,0)*($E4572-1))*VLOOKUP($D4572,系数!$K$2:$O$7,4,0))</f>
        <v>0</v>
      </c>
      <c r="J4572" s="17">
        <f>INT((VLOOKUP($C4572,装备数值,4,0)+VLOOKUP($C4572,装备数值,7,0)*($E4572-1))*VLOOKUP($D4572,系数!$K$2:$O$7,5,0))</f>
        <v>0</v>
      </c>
      <c r="K4572" s="17">
        <f>INT(VLOOKUP(E4572,强化金币,2,1)*VLOOKUP(INDEX(装备!F:F,MATCH(属性!A4572,装备!A:A,0)),系数!$K$12:$M$15,3,0))</f>
        <v>800</v>
      </c>
      <c r="L4572" s="17"/>
      <c r="M4572" s="17"/>
      <c r="N4572" s="17"/>
      <c r="O4572" s="17">
        <f>IF(E4572=1,"",VLOOKUP(E4572,系数!$S$2:$AB$12,MATCH(属性!C4572,评级,0),1))</f>
        <v>40</v>
      </c>
    </row>
    <row r="4573" spans="1:15" ht="17.25" thickBot="1" x14ac:dyDescent="0.4">
      <c r="A4573" s="17">
        <f t="shared" si="142"/>
        <v>7100039</v>
      </c>
      <c r="B4573" s="17" t="s">
        <v>102</v>
      </c>
      <c r="C4573" s="15">
        <f>INDEX(装备!G:G,MATCH(属性!A4573,装备!A:A,0))</f>
        <v>17</v>
      </c>
      <c r="D4573" s="15" t="str">
        <f>INDEX(装备!E:E,MATCH(属性!A4573,装备!A:A,0))</f>
        <v>armour</v>
      </c>
      <c r="E4573" s="14">
        <v>11</v>
      </c>
      <c r="F4573" s="17">
        <f>INT((VLOOKUP($C4573,装备数值,2,0)+VLOOKUP($C4573,装备数值,5,0)*($E4573-1))*VLOOKUP($D4573,系数!$K$2:$O$7,2,0))</f>
        <v>1650</v>
      </c>
      <c r="G4573" s="17">
        <f>INT((VLOOKUP($C4573,装备数值,3,0)+VLOOKUP($C4573,装备数值,6,0)*($E4573-1))*VLOOKUP($D4573,系数!$K$2:$O$7,3,0))</f>
        <v>0</v>
      </c>
      <c r="H4573" s="17">
        <f t="shared" si="143"/>
        <v>0</v>
      </c>
      <c r="I4573" s="17">
        <f>INT((VLOOKUP($C4573,装备数值,4,0)+VLOOKUP($C4573,装备数值,7,0)*($E4573-1))*VLOOKUP($D4573,系数!$K$2:$O$7,4,0))</f>
        <v>0</v>
      </c>
      <c r="J4573" s="17">
        <f>INT((VLOOKUP($C4573,装备数值,4,0)+VLOOKUP($C4573,装备数值,7,0)*($E4573-1))*VLOOKUP($D4573,系数!$K$2:$O$7,5,0))</f>
        <v>0</v>
      </c>
      <c r="K4573" s="17">
        <f>INT(VLOOKUP(E4573,强化金币,2,1)*VLOOKUP(INDEX(装备!F:F,MATCH(属性!A4573,装备!A:A,0)),系数!$K$12:$M$15,3,0))</f>
        <v>900</v>
      </c>
      <c r="L4573" s="17"/>
      <c r="M4573" s="17"/>
      <c r="N4573" s="17"/>
      <c r="O4573" s="17">
        <f>IF(E4573=1,"",VLOOKUP(E4573,系数!$S$2:$AB$12,MATCH(属性!C4573,评级,0),1))</f>
        <v>40</v>
      </c>
    </row>
    <row r="4574" spans="1:15" ht="17.25" thickBot="1" x14ac:dyDescent="0.4">
      <c r="A4574" s="17">
        <f t="shared" si="142"/>
        <v>7100039</v>
      </c>
      <c r="B4574" s="17" t="s">
        <v>102</v>
      </c>
      <c r="C4574" s="15">
        <f>INDEX(装备!G:G,MATCH(属性!A4574,装备!A:A,0))</f>
        <v>17</v>
      </c>
      <c r="D4574" s="15" t="str">
        <f>INDEX(装备!E:E,MATCH(属性!A4574,装备!A:A,0))</f>
        <v>armour</v>
      </c>
      <c r="E4574" s="14">
        <v>12</v>
      </c>
      <c r="F4574" s="17">
        <f>INT((VLOOKUP($C4574,装备数值,2,0)+VLOOKUP($C4574,装备数值,5,0)*($E4574-1))*VLOOKUP($D4574,系数!$K$2:$O$7,2,0))</f>
        <v>1705</v>
      </c>
      <c r="G4574" s="17">
        <f>INT((VLOOKUP($C4574,装备数值,3,0)+VLOOKUP($C4574,装备数值,6,0)*($E4574-1))*VLOOKUP($D4574,系数!$K$2:$O$7,3,0))</f>
        <v>0</v>
      </c>
      <c r="H4574" s="17">
        <f t="shared" si="143"/>
        <v>0</v>
      </c>
      <c r="I4574" s="17">
        <f>INT((VLOOKUP($C4574,装备数值,4,0)+VLOOKUP($C4574,装备数值,7,0)*($E4574-1))*VLOOKUP($D4574,系数!$K$2:$O$7,4,0))</f>
        <v>0</v>
      </c>
      <c r="J4574" s="17">
        <f>INT((VLOOKUP($C4574,装备数值,4,0)+VLOOKUP($C4574,装备数值,7,0)*($E4574-1))*VLOOKUP($D4574,系数!$K$2:$O$7,5,0))</f>
        <v>0</v>
      </c>
      <c r="K4574" s="17">
        <f>INT(VLOOKUP(E4574,强化金币,2,1)*VLOOKUP(INDEX(装备!F:F,MATCH(属性!A4574,装备!A:A,0)),系数!$K$12:$M$15,3,0))</f>
        <v>1000</v>
      </c>
      <c r="L4574" s="17"/>
      <c r="M4574" s="17"/>
      <c r="N4574" s="17"/>
      <c r="O4574" s="17">
        <f>IF(E4574=1,"",VLOOKUP(E4574,系数!$S$2:$AB$12,MATCH(属性!C4574,评级,0),1))</f>
        <v>40</v>
      </c>
    </row>
    <row r="4575" spans="1:15" ht="17.25" thickBot="1" x14ac:dyDescent="0.4">
      <c r="A4575" s="17">
        <f t="shared" si="142"/>
        <v>7100039</v>
      </c>
      <c r="B4575" s="17" t="s">
        <v>102</v>
      </c>
      <c r="C4575" s="15">
        <f>INDEX(装备!G:G,MATCH(属性!A4575,装备!A:A,0))</f>
        <v>17</v>
      </c>
      <c r="D4575" s="15" t="str">
        <f>INDEX(装备!E:E,MATCH(属性!A4575,装备!A:A,0))</f>
        <v>armour</v>
      </c>
      <c r="E4575" s="14">
        <v>13</v>
      </c>
      <c r="F4575" s="17">
        <f>INT((VLOOKUP($C4575,装备数值,2,0)+VLOOKUP($C4575,装备数值,5,0)*($E4575-1))*VLOOKUP($D4575,系数!$K$2:$O$7,2,0))</f>
        <v>1760</v>
      </c>
      <c r="G4575" s="17">
        <f>INT((VLOOKUP($C4575,装备数值,3,0)+VLOOKUP($C4575,装备数值,6,0)*($E4575-1))*VLOOKUP($D4575,系数!$K$2:$O$7,3,0))</f>
        <v>0</v>
      </c>
      <c r="H4575" s="17">
        <f t="shared" si="143"/>
        <v>0</v>
      </c>
      <c r="I4575" s="17">
        <f>INT((VLOOKUP($C4575,装备数值,4,0)+VLOOKUP($C4575,装备数值,7,0)*($E4575-1))*VLOOKUP($D4575,系数!$K$2:$O$7,4,0))</f>
        <v>0</v>
      </c>
      <c r="J4575" s="17">
        <f>INT((VLOOKUP($C4575,装备数值,4,0)+VLOOKUP($C4575,装备数值,7,0)*($E4575-1))*VLOOKUP($D4575,系数!$K$2:$O$7,5,0))</f>
        <v>0</v>
      </c>
      <c r="K4575" s="17">
        <f>INT(VLOOKUP(E4575,强化金币,2,1)*VLOOKUP(INDEX(装备!F:F,MATCH(属性!A4575,装备!A:A,0)),系数!$K$12:$M$15,3,0))</f>
        <v>1200</v>
      </c>
      <c r="L4575" s="17"/>
      <c r="M4575" s="17"/>
      <c r="N4575" s="17"/>
      <c r="O4575" s="17">
        <f>IF(E4575=1,"",VLOOKUP(E4575,系数!$S$2:$AB$12,MATCH(属性!C4575,评级,0),1))</f>
        <v>40</v>
      </c>
    </row>
    <row r="4576" spans="1:15" ht="17.25" thickBot="1" x14ac:dyDescent="0.4">
      <c r="A4576" s="17">
        <f t="shared" si="142"/>
        <v>7100039</v>
      </c>
      <c r="B4576" s="17" t="s">
        <v>102</v>
      </c>
      <c r="C4576" s="15">
        <f>INDEX(装备!G:G,MATCH(属性!A4576,装备!A:A,0))</f>
        <v>17</v>
      </c>
      <c r="D4576" s="15" t="str">
        <f>INDEX(装备!E:E,MATCH(属性!A4576,装备!A:A,0))</f>
        <v>armour</v>
      </c>
      <c r="E4576" s="14">
        <v>14</v>
      </c>
      <c r="F4576" s="17">
        <f>INT((VLOOKUP($C4576,装备数值,2,0)+VLOOKUP($C4576,装备数值,5,0)*($E4576-1))*VLOOKUP($D4576,系数!$K$2:$O$7,2,0))</f>
        <v>1815</v>
      </c>
      <c r="G4576" s="17">
        <f>INT((VLOOKUP($C4576,装备数值,3,0)+VLOOKUP($C4576,装备数值,6,0)*($E4576-1))*VLOOKUP($D4576,系数!$K$2:$O$7,3,0))</f>
        <v>0</v>
      </c>
      <c r="H4576" s="17">
        <f t="shared" si="143"/>
        <v>0</v>
      </c>
      <c r="I4576" s="17">
        <f>INT((VLOOKUP($C4576,装备数值,4,0)+VLOOKUP($C4576,装备数值,7,0)*($E4576-1))*VLOOKUP($D4576,系数!$K$2:$O$7,4,0))</f>
        <v>0</v>
      </c>
      <c r="J4576" s="17">
        <f>INT((VLOOKUP($C4576,装备数值,4,0)+VLOOKUP($C4576,装备数值,7,0)*($E4576-1))*VLOOKUP($D4576,系数!$K$2:$O$7,5,0))</f>
        <v>0</v>
      </c>
      <c r="K4576" s="17">
        <f>INT(VLOOKUP(E4576,强化金币,2,1)*VLOOKUP(INDEX(装备!F:F,MATCH(属性!A4576,装备!A:A,0)),系数!$K$12:$M$15,3,0))</f>
        <v>1400</v>
      </c>
      <c r="L4576" s="17"/>
      <c r="M4576" s="17"/>
      <c r="N4576" s="17"/>
      <c r="O4576" s="17">
        <f>IF(E4576=1,"",VLOOKUP(E4576,系数!$S$2:$AB$12,MATCH(属性!C4576,评级,0),1))</f>
        <v>40</v>
      </c>
    </row>
    <row r="4577" spans="1:15" ht="17.25" thickBot="1" x14ac:dyDescent="0.4">
      <c r="A4577" s="17">
        <f t="shared" si="142"/>
        <v>7100039</v>
      </c>
      <c r="B4577" s="17" t="s">
        <v>102</v>
      </c>
      <c r="C4577" s="15">
        <f>INDEX(装备!G:G,MATCH(属性!A4577,装备!A:A,0))</f>
        <v>17</v>
      </c>
      <c r="D4577" s="15" t="str">
        <f>INDEX(装备!E:E,MATCH(属性!A4577,装备!A:A,0))</f>
        <v>armour</v>
      </c>
      <c r="E4577" s="14">
        <v>15</v>
      </c>
      <c r="F4577" s="17">
        <f>INT((VLOOKUP($C4577,装备数值,2,0)+VLOOKUP($C4577,装备数值,5,0)*($E4577-1))*VLOOKUP($D4577,系数!$K$2:$O$7,2,0))</f>
        <v>1870</v>
      </c>
      <c r="G4577" s="17">
        <f>INT((VLOOKUP($C4577,装备数值,3,0)+VLOOKUP($C4577,装备数值,6,0)*($E4577-1))*VLOOKUP($D4577,系数!$K$2:$O$7,3,0))</f>
        <v>0</v>
      </c>
      <c r="H4577" s="17">
        <f t="shared" si="143"/>
        <v>0</v>
      </c>
      <c r="I4577" s="17">
        <f>INT((VLOOKUP($C4577,装备数值,4,0)+VLOOKUP($C4577,装备数值,7,0)*($E4577-1))*VLOOKUP($D4577,系数!$K$2:$O$7,4,0))</f>
        <v>0</v>
      </c>
      <c r="J4577" s="17">
        <f>INT((VLOOKUP($C4577,装备数值,4,0)+VLOOKUP($C4577,装备数值,7,0)*($E4577-1))*VLOOKUP($D4577,系数!$K$2:$O$7,5,0))</f>
        <v>0</v>
      </c>
      <c r="K4577" s="17">
        <f>INT(VLOOKUP(E4577,强化金币,2,1)*VLOOKUP(INDEX(装备!F:F,MATCH(属性!A4577,装备!A:A,0)),系数!$K$12:$M$15,3,0))</f>
        <v>1600</v>
      </c>
      <c r="L4577" s="17"/>
      <c r="M4577" s="17"/>
      <c r="N4577" s="17"/>
      <c r="O4577" s="17">
        <f>IF(E4577=1,"",VLOOKUP(E4577,系数!$S$2:$AB$12,MATCH(属性!C4577,评级,0),1))</f>
        <v>40</v>
      </c>
    </row>
    <row r="4578" spans="1:15" ht="17.25" thickBot="1" x14ac:dyDescent="0.4">
      <c r="A4578" s="17">
        <f t="shared" si="142"/>
        <v>7100039</v>
      </c>
      <c r="B4578" s="17" t="s">
        <v>102</v>
      </c>
      <c r="C4578" s="15">
        <f>INDEX(装备!G:G,MATCH(属性!A4578,装备!A:A,0))</f>
        <v>17</v>
      </c>
      <c r="D4578" s="15" t="str">
        <f>INDEX(装备!E:E,MATCH(属性!A4578,装备!A:A,0))</f>
        <v>armour</v>
      </c>
      <c r="E4578" s="14">
        <v>16</v>
      </c>
      <c r="F4578" s="17">
        <f>INT((VLOOKUP($C4578,装备数值,2,0)+VLOOKUP($C4578,装备数值,5,0)*($E4578-1))*VLOOKUP($D4578,系数!$K$2:$O$7,2,0))</f>
        <v>1925</v>
      </c>
      <c r="G4578" s="17">
        <f>INT((VLOOKUP($C4578,装备数值,3,0)+VLOOKUP($C4578,装备数值,6,0)*($E4578-1))*VLOOKUP($D4578,系数!$K$2:$O$7,3,0))</f>
        <v>0</v>
      </c>
      <c r="H4578" s="17">
        <f t="shared" si="143"/>
        <v>0</v>
      </c>
      <c r="I4578" s="17">
        <f>INT((VLOOKUP($C4578,装备数值,4,0)+VLOOKUP($C4578,装备数值,7,0)*($E4578-1))*VLOOKUP($D4578,系数!$K$2:$O$7,4,0))</f>
        <v>0</v>
      </c>
      <c r="J4578" s="17">
        <f>INT((VLOOKUP($C4578,装备数值,4,0)+VLOOKUP($C4578,装备数值,7,0)*($E4578-1))*VLOOKUP($D4578,系数!$K$2:$O$7,5,0))</f>
        <v>0</v>
      </c>
      <c r="K4578" s="17">
        <f>INT(VLOOKUP(E4578,强化金币,2,1)*VLOOKUP(INDEX(装备!F:F,MATCH(属性!A4578,装备!A:A,0)),系数!$K$12:$M$15,3,0))</f>
        <v>1800</v>
      </c>
      <c r="L4578" s="17"/>
      <c r="M4578" s="17"/>
      <c r="N4578" s="17"/>
      <c r="O4578" s="17">
        <f>IF(E4578=1,"",VLOOKUP(E4578,系数!$S$2:$AB$12,MATCH(属性!C4578,评级,0),1))</f>
        <v>40</v>
      </c>
    </row>
    <row r="4579" spans="1:15" ht="17.25" thickBot="1" x14ac:dyDescent="0.4">
      <c r="A4579" s="17">
        <f t="shared" si="142"/>
        <v>7100039</v>
      </c>
      <c r="B4579" s="17" t="s">
        <v>102</v>
      </c>
      <c r="C4579" s="15">
        <f>INDEX(装备!G:G,MATCH(属性!A4579,装备!A:A,0))</f>
        <v>17</v>
      </c>
      <c r="D4579" s="15" t="str">
        <f>INDEX(装备!E:E,MATCH(属性!A4579,装备!A:A,0))</f>
        <v>armour</v>
      </c>
      <c r="E4579" s="14">
        <v>17</v>
      </c>
      <c r="F4579" s="17">
        <f>INT((VLOOKUP($C4579,装备数值,2,0)+VLOOKUP($C4579,装备数值,5,0)*($E4579-1))*VLOOKUP($D4579,系数!$K$2:$O$7,2,0))</f>
        <v>1980</v>
      </c>
      <c r="G4579" s="17">
        <f>INT((VLOOKUP($C4579,装备数值,3,0)+VLOOKUP($C4579,装备数值,6,0)*($E4579-1))*VLOOKUP($D4579,系数!$K$2:$O$7,3,0))</f>
        <v>0</v>
      </c>
      <c r="H4579" s="17">
        <f t="shared" si="143"/>
        <v>0</v>
      </c>
      <c r="I4579" s="17">
        <f>INT((VLOOKUP($C4579,装备数值,4,0)+VLOOKUP($C4579,装备数值,7,0)*($E4579-1))*VLOOKUP($D4579,系数!$K$2:$O$7,4,0))</f>
        <v>0</v>
      </c>
      <c r="J4579" s="17">
        <f>INT((VLOOKUP($C4579,装备数值,4,0)+VLOOKUP($C4579,装备数值,7,0)*($E4579-1))*VLOOKUP($D4579,系数!$K$2:$O$7,5,0))</f>
        <v>0</v>
      </c>
      <c r="K4579" s="17">
        <f>INT(VLOOKUP(E4579,强化金币,2,1)*VLOOKUP(INDEX(装备!F:F,MATCH(属性!A4579,装备!A:A,0)),系数!$K$12:$M$15,3,0))</f>
        <v>2000</v>
      </c>
      <c r="L4579" s="17"/>
      <c r="M4579" s="17"/>
      <c r="N4579" s="17"/>
      <c r="O4579" s="17">
        <f>IF(E4579=1,"",VLOOKUP(E4579,系数!$S$2:$AB$12,MATCH(属性!C4579,评级,0),1))</f>
        <v>40</v>
      </c>
    </row>
    <row r="4580" spans="1:15" ht="17.25" thickBot="1" x14ac:dyDescent="0.4">
      <c r="A4580" s="17">
        <f t="shared" si="142"/>
        <v>7100039</v>
      </c>
      <c r="B4580" s="17" t="s">
        <v>102</v>
      </c>
      <c r="C4580" s="15">
        <f>INDEX(装备!G:G,MATCH(属性!A4580,装备!A:A,0))</f>
        <v>17</v>
      </c>
      <c r="D4580" s="15" t="str">
        <f>INDEX(装备!E:E,MATCH(属性!A4580,装备!A:A,0))</f>
        <v>armour</v>
      </c>
      <c r="E4580" s="14">
        <v>18</v>
      </c>
      <c r="F4580" s="17">
        <f>INT((VLOOKUP($C4580,装备数值,2,0)+VLOOKUP($C4580,装备数值,5,0)*($E4580-1))*VLOOKUP($D4580,系数!$K$2:$O$7,2,0))</f>
        <v>2035</v>
      </c>
      <c r="G4580" s="17">
        <f>INT((VLOOKUP($C4580,装备数值,3,0)+VLOOKUP($C4580,装备数值,6,0)*($E4580-1))*VLOOKUP($D4580,系数!$K$2:$O$7,3,0))</f>
        <v>0</v>
      </c>
      <c r="H4580" s="17">
        <f t="shared" si="143"/>
        <v>0</v>
      </c>
      <c r="I4580" s="17">
        <f>INT((VLOOKUP($C4580,装备数值,4,0)+VLOOKUP($C4580,装备数值,7,0)*($E4580-1))*VLOOKUP($D4580,系数!$K$2:$O$7,4,0))</f>
        <v>0</v>
      </c>
      <c r="J4580" s="17">
        <f>INT((VLOOKUP($C4580,装备数值,4,0)+VLOOKUP($C4580,装备数值,7,0)*($E4580-1))*VLOOKUP($D4580,系数!$K$2:$O$7,5,0))</f>
        <v>0</v>
      </c>
      <c r="K4580" s="17">
        <f>INT(VLOOKUP(E4580,强化金币,2,1)*VLOOKUP(INDEX(装备!F:F,MATCH(属性!A4580,装备!A:A,0)),系数!$K$12:$M$15,3,0))</f>
        <v>2200</v>
      </c>
      <c r="L4580" s="17"/>
      <c r="M4580" s="17"/>
      <c r="N4580" s="17"/>
      <c r="O4580" s="17">
        <f>IF(E4580=1,"",VLOOKUP(E4580,系数!$S$2:$AB$12,MATCH(属性!C4580,评级,0),1))</f>
        <v>40</v>
      </c>
    </row>
    <row r="4581" spans="1:15" ht="17.25" thickBot="1" x14ac:dyDescent="0.4">
      <c r="A4581" s="17">
        <f t="shared" si="142"/>
        <v>7100039</v>
      </c>
      <c r="B4581" s="17" t="s">
        <v>102</v>
      </c>
      <c r="C4581" s="15">
        <f>INDEX(装备!G:G,MATCH(属性!A4581,装备!A:A,0))</f>
        <v>17</v>
      </c>
      <c r="D4581" s="15" t="str">
        <f>INDEX(装备!E:E,MATCH(属性!A4581,装备!A:A,0))</f>
        <v>armour</v>
      </c>
      <c r="E4581" s="14">
        <v>19</v>
      </c>
      <c r="F4581" s="17">
        <f>INT((VLOOKUP($C4581,装备数值,2,0)+VLOOKUP($C4581,装备数值,5,0)*($E4581-1))*VLOOKUP($D4581,系数!$K$2:$O$7,2,0))</f>
        <v>2090</v>
      </c>
      <c r="G4581" s="17">
        <f>INT((VLOOKUP($C4581,装备数值,3,0)+VLOOKUP($C4581,装备数值,6,0)*($E4581-1))*VLOOKUP($D4581,系数!$K$2:$O$7,3,0))</f>
        <v>0</v>
      </c>
      <c r="H4581" s="17">
        <f t="shared" si="143"/>
        <v>0</v>
      </c>
      <c r="I4581" s="17">
        <f>INT((VLOOKUP($C4581,装备数值,4,0)+VLOOKUP($C4581,装备数值,7,0)*($E4581-1))*VLOOKUP($D4581,系数!$K$2:$O$7,4,0))</f>
        <v>0</v>
      </c>
      <c r="J4581" s="17">
        <f>INT((VLOOKUP($C4581,装备数值,4,0)+VLOOKUP($C4581,装备数值,7,0)*($E4581-1))*VLOOKUP($D4581,系数!$K$2:$O$7,5,0))</f>
        <v>0</v>
      </c>
      <c r="K4581" s="17">
        <f>INT(VLOOKUP(E4581,强化金币,2,1)*VLOOKUP(INDEX(装备!F:F,MATCH(属性!A4581,装备!A:A,0)),系数!$K$12:$M$15,3,0))</f>
        <v>2400</v>
      </c>
      <c r="L4581" s="17"/>
      <c r="M4581" s="17"/>
      <c r="N4581" s="17"/>
      <c r="O4581" s="17">
        <f>IF(E4581=1,"",VLOOKUP(E4581,系数!$S$2:$AB$12,MATCH(属性!C4581,评级,0),1))</f>
        <v>40</v>
      </c>
    </row>
    <row r="4582" spans="1:15" ht="17.25" thickBot="1" x14ac:dyDescent="0.4">
      <c r="A4582" s="17">
        <f t="shared" si="142"/>
        <v>7100039</v>
      </c>
      <c r="B4582" s="17" t="s">
        <v>102</v>
      </c>
      <c r="C4582" s="15">
        <f>INDEX(装备!G:G,MATCH(属性!A4582,装备!A:A,0))</f>
        <v>17</v>
      </c>
      <c r="D4582" s="15" t="str">
        <f>INDEX(装备!E:E,MATCH(属性!A4582,装备!A:A,0))</f>
        <v>armour</v>
      </c>
      <c r="E4582" s="14">
        <v>20</v>
      </c>
      <c r="F4582" s="17">
        <f>INT((VLOOKUP($C4582,装备数值,2,0)+VLOOKUP($C4582,装备数值,5,0)*($E4582-1))*VLOOKUP($D4582,系数!$K$2:$O$7,2,0))</f>
        <v>2145</v>
      </c>
      <c r="G4582" s="17">
        <f>INT((VLOOKUP($C4582,装备数值,3,0)+VLOOKUP($C4582,装备数值,6,0)*($E4582-1))*VLOOKUP($D4582,系数!$K$2:$O$7,3,0))</f>
        <v>0</v>
      </c>
      <c r="H4582" s="17">
        <f t="shared" si="143"/>
        <v>0</v>
      </c>
      <c r="I4582" s="17">
        <f>INT((VLOOKUP($C4582,装备数值,4,0)+VLOOKUP($C4582,装备数值,7,0)*($E4582-1))*VLOOKUP($D4582,系数!$K$2:$O$7,4,0))</f>
        <v>0</v>
      </c>
      <c r="J4582" s="17">
        <f>INT((VLOOKUP($C4582,装备数值,4,0)+VLOOKUP($C4582,装备数值,7,0)*($E4582-1))*VLOOKUP($D4582,系数!$K$2:$O$7,5,0))</f>
        <v>0</v>
      </c>
      <c r="K4582" s="17">
        <f>INT(VLOOKUP(E4582,强化金币,2,1)*VLOOKUP(INDEX(装备!F:F,MATCH(属性!A4582,装备!A:A,0)),系数!$K$12:$M$15,3,0))</f>
        <v>2600</v>
      </c>
      <c r="L4582" s="17"/>
      <c r="M4582" s="17"/>
      <c r="N4582" s="17"/>
      <c r="O4582" s="17">
        <f>IF(E4582=1,"",VLOOKUP(E4582,系数!$S$2:$AB$12,MATCH(属性!C4582,评级,0),1))</f>
        <v>60</v>
      </c>
    </row>
    <row r="4583" spans="1:15" ht="17.25" thickBot="1" x14ac:dyDescent="0.4">
      <c r="A4583" s="17">
        <f t="shared" si="142"/>
        <v>7100039</v>
      </c>
      <c r="B4583" s="17" t="s">
        <v>102</v>
      </c>
      <c r="C4583" s="15">
        <f>INDEX(装备!G:G,MATCH(属性!A4583,装备!A:A,0))</f>
        <v>17</v>
      </c>
      <c r="D4583" s="15" t="str">
        <f>INDEX(装备!E:E,MATCH(属性!A4583,装备!A:A,0))</f>
        <v>armour</v>
      </c>
      <c r="E4583" s="14">
        <v>21</v>
      </c>
      <c r="F4583" s="17">
        <f>INT((VLOOKUP($C4583,装备数值,2,0)+VLOOKUP($C4583,装备数值,5,0)*($E4583-1))*VLOOKUP($D4583,系数!$K$2:$O$7,2,0))</f>
        <v>2200</v>
      </c>
      <c r="G4583" s="17">
        <f>INT((VLOOKUP($C4583,装备数值,3,0)+VLOOKUP($C4583,装备数值,6,0)*($E4583-1))*VLOOKUP($D4583,系数!$K$2:$O$7,3,0))</f>
        <v>0</v>
      </c>
      <c r="H4583" s="17">
        <f t="shared" si="143"/>
        <v>0</v>
      </c>
      <c r="I4583" s="17">
        <f>INT((VLOOKUP($C4583,装备数值,4,0)+VLOOKUP($C4583,装备数值,7,0)*($E4583-1))*VLOOKUP($D4583,系数!$K$2:$O$7,4,0))</f>
        <v>0</v>
      </c>
      <c r="J4583" s="17">
        <f>INT((VLOOKUP($C4583,装备数值,4,0)+VLOOKUP($C4583,装备数值,7,0)*($E4583-1))*VLOOKUP($D4583,系数!$K$2:$O$7,5,0))</f>
        <v>0</v>
      </c>
      <c r="K4583" s="17">
        <f>INT(VLOOKUP(E4583,强化金币,2,1)*VLOOKUP(INDEX(装备!F:F,MATCH(属性!A4583,装备!A:A,0)),系数!$K$12:$M$15,3,0))</f>
        <v>2800</v>
      </c>
      <c r="L4583" s="17"/>
      <c r="M4583" s="17"/>
      <c r="N4583" s="17"/>
      <c r="O4583" s="17">
        <f>IF(E4583=1,"",VLOOKUP(E4583,系数!$S$2:$AB$12,MATCH(属性!C4583,评级,0),1))</f>
        <v>60</v>
      </c>
    </row>
    <row r="4584" spans="1:15" ht="17.25" thickBot="1" x14ac:dyDescent="0.4">
      <c r="A4584" s="17">
        <f t="shared" si="142"/>
        <v>7100039</v>
      </c>
      <c r="B4584" s="17" t="s">
        <v>102</v>
      </c>
      <c r="C4584" s="15">
        <f>INDEX(装备!G:G,MATCH(属性!A4584,装备!A:A,0))</f>
        <v>17</v>
      </c>
      <c r="D4584" s="15" t="str">
        <f>INDEX(装备!E:E,MATCH(属性!A4584,装备!A:A,0))</f>
        <v>armour</v>
      </c>
      <c r="E4584" s="14">
        <v>22</v>
      </c>
      <c r="F4584" s="17">
        <f>INT((VLOOKUP($C4584,装备数值,2,0)+VLOOKUP($C4584,装备数值,5,0)*($E4584-1))*VLOOKUP($D4584,系数!$K$2:$O$7,2,0))</f>
        <v>2255</v>
      </c>
      <c r="G4584" s="17">
        <f>INT((VLOOKUP($C4584,装备数值,3,0)+VLOOKUP($C4584,装备数值,6,0)*($E4584-1))*VLOOKUP($D4584,系数!$K$2:$O$7,3,0))</f>
        <v>0</v>
      </c>
      <c r="H4584" s="17">
        <f t="shared" si="143"/>
        <v>0</v>
      </c>
      <c r="I4584" s="17">
        <f>INT((VLOOKUP($C4584,装备数值,4,0)+VLOOKUP($C4584,装备数值,7,0)*($E4584-1))*VLOOKUP($D4584,系数!$K$2:$O$7,4,0))</f>
        <v>0</v>
      </c>
      <c r="J4584" s="17">
        <f>INT((VLOOKUP($C4584,装备数值,4,0)+VLOOKUP($C4584,装备数值,7,0)*($E4584-1))*VLOOKUP($D4584,系数!$K$2:$O$7,5,0))</f>
        <v>0</v>
      </c>
      <c r="K4584" s="17">
        <f>INT(VLOOKUP(E4584,强化金币,2,1)*VLOOKUP(INDEX(装备!F:F,MATCH(属性!A4584,装备!A:A,0)),系数!$K$12:$M$15,3,0))</f>
        <v>3000</v>
      </c>
      <c r="L4584" s="17"/>
      <c r="M4584" s="17"/>
      <c r="N4584" s="17"/>
      <c r="O4584" s="17">
        <f>IF(E4584=1,"",VLOOKUP(E4584,系数!$S$2:$AB$12,MATCH(属性!C4584,评级,0),1))</f>
        <v>60</v>
      </c>
    </row>
    <row r="4585" spans="1:15" ht="17.25" thickBot="1" x14ac:dyDescent="0.4">
      <c r="A4585" s="17">
        <f t="shared" si="142"/>
        <v>7100039</v>
      </c>
      <c r="B4585" s="17" t="s">
        <v>102</v>
      </c>
      <c r="C4585" s="15">
        <f>INDEX(装备!G:G,MATCH(属性!A4585,装备!A:A,0))</f>
        <v>17</v>
      </c>
      <c r="D4585" s="15" t="str">
        <f>INDEX(装备!E:E,MATCH(属性!A4585,装备!A:A,0))</f>
        <v>armour</v>
      </c>
      <c r="E4585" s="14">
        <v>23</v>
      </c>
      <c r="F4585" s="17">
        <f>INT((VLOOKUP($C4585,装备数值,2,0)+VLOOKUP($C4585,装备数值,5,0)*($E4585-1))*VLOOKUP($D4585,系数!$K$2:$O$7,2,0))</f>
        <v>2310</v>
      </c>
      <c r="G4585" s="17">
        <f>INT((VLOOKUP($C4585,装备数值,3,0)+VLOOKUP($C4585,装备数值,6,0)*($E4585-1))*VLOOKUP($D4585,系数!$K$2:$O$7,3,0))</f>
        <v>0</v>
      </c>
      <c r="H4585" s="17">
        <f t="shared" si="143"/>
        <v>0</v>
      </c>
      <c r="I4585" s="17">
        <f>INT((VLOOKUP($C4585,装备数值,4,0)+VLOOKUP($C4585,装备数值,7,0)*($E4585-1))*VLOOKUP($D4585,系数!$K$2:$O$7,4,0))</f>
        <v>0</v>
      </c>
      <c r="J4585" s="17">
        <f>INT((VLOOKUP($C4585,装备数值,4,0)+VLOOKUP($C4585,装备数值,7,0)*($E4585-1))*VLOOKUP($D4585,系数!$K$2:$O$7,5,0))</f>
        <v>0</v>
      </c>
      <c r="K4585" s="17">
        <f>INT(VLOOKUP(E4585,强化金币,2,1)*VLOOKUP(INDEX(装备!F:F,MATCH(属性!A4585,装备!A:A,0)),系数!$K$12:$M$15,3,0))</f>
        <v>3200</v>
      </c>
      <c r="L4585" s="17"/>
      <c r="M4585" s="17"/>
      <c r="N4585" s="17"/>
      <c r="O4585" s="17">
        <f>IF(E4585=1,"",VLOOKUP(E4585,系数!$S$2:$AB$12,MATCH(属性!C4585,评级,0),1))</f>
        <v>60</v>
      </c>
    </row>
    <row r="4586" spans="1:15" ht="17.25" thickBot="1" x14ac:dyDescent="0.4">
      <c r="A4586" s="17">
        <f t="shared" si="142"/>
        <v>7100039</v>
      </c>
      <c r="B4586" s="17" t="s">
        <v>102</v>
      </c>
      <c r="C4586" s="15">
        <f>INDEX(装备!G:G,MATCH(属性!A4586,装备!A:A,0))</f>
        <v>17</v>
      </c>
      <c r="D4586" s="15" t="str">
        <f>INDEX(装备!E:E,MATCH(属性!A4586,装备!A:A,0))</f>
        <v>armour</v>
      </c>
      <c r="E4586" s="14">
        <v>24</v>
      </c>
      <c r="F4586" s="17">
        <f>INT((VLOOKUP($C4586,装备数值,2,0)+VLOOKUP($C4586,装备数值,5,0)*($E4586-1))*VLOOKUP($D4586,系数!$K$2:$O$7,2,0))</f>
        <v>2365</v>
      </c>
      <c r="G4586" s="17">
        <f>INT((VLOOKUP($C4586,装备数值,3,0)+VLOOKUP($C4586,装备数值,6,0)*($E4586-1))*VLOOKUP($D4586,系数!$K$2:$O$7,3,0))</f>
        <v>0</v>
      </c>
      <c r="H4586" s="17">
        <f t="shared" si="143"/>
        <v>0</v>
      </c>
      <c r="I4586" s="17">
        <f>INT((VLOOKUP($C4586,装备数值,4,0)+VLOOKUP($C4586,装备数值,7,0)*($E4586-1))*VLOOKUP($D4586,系数!$K$2:$O$7,4,0))</f>
        <v>0</v>
      </c>
      <c r="J4586" s="17">
        <f>INT((VLOOKUP($C4586,装备数值,4,0)+VLOOKUP($C4586,装备数值,7,0)*($E4586-1))*VLOOKUP($D4586,系数!$K$2:$O$7,5,0))</f>
        <v>0</v>
      </c>
      <c r="K4586" s="17">
        <f>INT(VLOOKUP(E4586,强化金币,2,1)*VLOOKUP(INDEX(装备!F:F,MATCH(属性!A4586,装备!A:A,0)),系数!$K$12:$M$15,3,0))</f>
        <v>3400</v>
      </c>
      <c r="L4586" s="17"/>
      <c r="M4586" s="17"/>
      <c r="N4586" s="17"/>
      <c r="O4586" s="17">
        <f>IF(E4586=1,"",VLOOKUP(E4586,系数!$S$2:$AB$12,MATCH(属性!C4586,评级,0),1))</f>
        <v>60</v>
      </c>
    </row>
    <row r="4587" spans="1:15" ht="17.25" thickBot="1" x14ac:dyDescent="0.4">
      <c r="A4587" s="17">
        <f t="shared" si="142"/>
        <v>7100039</v>
      </c>
      <c r="B4587" s="17" t="s">
        <v>102</v>
      </c>
      <c r="C4587" s="15">
        <f>INDEX(装备!G:G,MATCH(属性!A4587,装备!A:A,0))</f>
        <v>17</v>
      </c>
      <c r="D4587" s="15" t="str">
        <f>INDEX(装备!E:E,MATCH(属性!A4587,装备!A:A,0))</f>
        <v>armour</v>
      </c>
      <c r="E4587" s="14">
        <v>25</v>
      </c>
      <c r="F4587" s="17">
        <f>INT((VLOOKUP($C4587,装备数值,2,0)+VLOOKUP($C4587,装备数值,5,0)*($E4587-1))*VLOOKUP($D4587,系数!$K$2:$O$7,2,0))</f>
        <v>2420</v>
      </c>
      <c r="G4587" s="17">
        <f>INT((VLOOKUP($C4587,装备数值,3,0)+VLOOKUP($C4587,装备数值,6,0)*($E4587-1))*VLOOKUP($D4587,系数!$K$2:$O$7,3,0))</f>
        <v>0</v>
      </c>
      <c r="H4587" s="17">
        <f t="shared" si="143"/>
        <v>0</v>
      </c>
      <c r="I4587" s="17">
        <f>INT((VLOOKUP($C4587,装备数值,4,0)+VLOOKUP($C4587,装备数值,7,0)*($E4587-1))*VLOOKUP($D4587,系数!$K$2:$O$7,4,0))</f>
        <v>0</v>
      </c>
      <c r="J4587" s="17">
        <f>INT((VLOOKUP($C4587,装备数值,4,0)+VLOOKUP($C4587,装备数值,7,0)*($E4587-1))*VLOOKUP($D4587,系数!$K$2:$O$7,5,0))</f>
        <v>0</v>
      </c>
      <c r="K4587" s="17">
        <f>INT(VLOOKUP(E4587,强化金币,2,1)*VLOOKUP(INDEX(装备!F:F,MATCH(属性!A4587,装备!A:A,0)),系数!$K$12:$M$15,3,0))</f>
        <v>3600</v>
      </c>
      <c r="L4587" s="17"/>
      <c r="M4587" s="17"/>
      <c r="N4587" s="17"/>
      <c r="O4587" s="17">
        <f>IF(E4587=1,"",VLOOKUP(E4587,系数!$S$2:$AB$12,MATCH(属性!C4587,评级,0),1))</f>
        <v>60</v>
      </c>
    </row>
    <row r="4588" spans="1:15" ht="17.25" thickBot="1" x14ac:dyDescent="0.4">
      <c r="A4588" s="17">
        <f t="shared" si="142"/>
        <v>7100039</v>
      </c>
      <c r="B4588" s="17" t="s">
        <v>102</v>
      </c>
      <c r="C4588" s="15">
        <f>INDEX(装备!G:G,MATCH(属性!A4588,装备!A:A,0))</f>
        <v>17</v>
      </c>
      <c r="D4588" s="15" t="str">
        <f>INDEX(装备!E:E,MATCH(属性!A4588,装备!A:A,0))</f>
        <v>armour</v>
      </c>
      <c r="E4588" s="14">
        <v>26</v>
      </c>
      <c r="F4588" s="17">
        <f>INT((VLOOKUP($C4588,装备数值,2,0)+VLOOKUP($C4588,装备数值,5,0)*($E4588-1))*VLOOKUP($D4588,系数!$K$2:$O$7,2,0))</f>
        <v>2475</v>
      </c>
      <c r="G4588" s="17">
        <f>INT((VLOOKUP($C4588,装备数值,3,0)+VLOOKUP($C4588,装备数值,6,0)*($E4588-1))*VLOOKUP($D4588,系数!$K$2:$O$7,3,0))</f>
        <v>0</v>
      </c>
      <c r="H4588" s="17">
        <f t="shared" si="143"/>
        <v>0</v>
      </c>
      <c r="I4588" s="17">
        <f>INT((VLOOKUP($C4588,装备数值,4,0)+VLOOKUP($C4588,装备数值,7,0)*($E4588-1))*VLOOKUP($D4588,系数!$K$2:$O$7,4,0))</f>
        <v>0</v>
      </c>
      <c r="J4588" s="17">
        <f>INT((VLOOKUP($C4588,装备数值,4,0)+VLOOKUP($C4588,装备数值,7,0)*($E4588-1))*VLOOKUP($D4588,系数!$K$2:$O$7,5,0))</f>
        <v>0</v>
      </c>
      <c r="K4588" s="17">
        <f>INT(VLOOKUP(E4588,强化金币,2,1)*VLOOKUP(INDEX(装备!F:F,MATCH(属性!A4588,装备!A:A,0)),系数!$K$12:$M$15,3,0))</f>
        <v>3800</v>
      </c>
      <c r="L4588" s="17"/>
      <c r="M4588" s="17"/>
      <c r="N4588" s="17"/>
      <c r="O4588" s="17">
        <f>IF(E4588=1,"",VLOOKUP(E4588,系数!$S$2:$AB$12,MATCH(属性!C4588,评级,0),1))</f>
        <v>60</v>
      </c>
    </row>
    <row r="4589" spans="1:15" ht="17.25" thickBot="1" x14ac:dyDescent="0.4">
      <c r="A4589" s="17">
        <f t="shared" si="142"/>
        <v>7100039</v>
      </c>
      <c r="B4589" s="17" t="s">
        <v>102</v>
      </c>
      <c r="C4589" s="15">
        <f>INDEX(装备!G:G,MATCH(属性!A4589,装备!A:A,0))</f>
        <v>17</v>
      </c>
      <c r="D4589" s="15" t="str">
        <f>INDEX(装备!E:E,MATCH(属性!A4589,装备!A:A,0))</f>
        <v>armour</v>
      </c>
      <c r="E4589" s="14">
        <v>27</v>
      </c>
      <c r="F4589" s="17">
        <f>INT((VLOOKUP($C4589,装备数值,2,0)+VLOOKUP($C4589,装备数值,5,0)*($E4589-1))*VLOOKUP($D4589,系数!$K$2:$O$7,2,0))</f>
        <v>2530</v>
      </c>
      <c r="G4589" s="17">
        <f>INT((VLOOKUP($C4589,装备数值,3,0)+VLOOKUP($C4589,装备数值,6,0)*($E4589-1))*VLOOKUP($D4589,系数!$K$2:$O$7,3,0))</f>
        <v>0</v>
      </c>
      <c r="H4589" s="17">
        <f t="shared" si="143"/>
        <v>0</v>
      </c>
      <c r="I4589" s="17">
        <f>INT((VLOOKUP($C4589,装备数值,4,0)+VLOOKUP($C4589,装备数值,7,0)*($E4589-1))*VLOOKUP($D4589,系数!$K$2:$O$7,4,0))</f>
        <v>0</v>
      </c>
      <c r="J4589" s="17">
        <f>INT((VLOOKUP($C4589,装备数值,4,0)+VLOOKUP($C4589,装备数值,7,0)*($E4589-1))*VLOOKUP($D4589,系数!$K$2:$O$7,5,0))</f>
        <v>0</v>
      </c>
      <c r="K4589" s="17">
        <f>INT(VLOOKUP(E4589,强化金币,2,1)*VLOOKUP(INDEX(装备!F:F,MATCH(属性!A4589,装备!A:A,0)),系数!$K$12:$M$15,3,0))</f>
        <v>4000</v>
      </c>
      <c r="L4589" s="17"/>
      <c r="M4589" s="17"/>
      <c r="N4589" s="17"/>
      <c r="O4589" s="17">
        <f>IF(E4589=1,"",VLOOKUP(E4589,系数!$S$2:$AB$12,MATCH(属性!C4589,评级,0),1))</f>
        <v>60</v>
      </c>
    </row>
    <row r="4590" spans="1:15" ht="17.25" thickBot="1" x14ac:dyDescent="0.4">
      <c r="A4590" s="17">
        <f t="shared" si="142"/>
        <v>7100039</v>
      </c>
      <c r="B4590" s="17" t="s">
        <v>102</v>
      </c>
      <c r="C4590" s="15">
        <f>INDEX(装备!G:G,MATCH(属性!A4590,装备!A:A,0))</f>
        <v>17</v>
      </c>
      <c r="D4590" s="15" t="str">
        <f>INDEX(装备!E:E,MATCH(属性!A4590,装备!A:A,0))</f>
        <v>armour</v>
      </c>
      <c r="E4590" s="14">
        <v>28</v>
      </c>
      <c r="F4590" s="17">
        <f>INT((VLOOKUP($C4590,装备数值,2,0)+VLOOKUP($C4590,装备数值,5,0)*($E4590-1))*VLOOKUP($D4590,系数!$K$2:$O$7,2,0))</f>
        <v>2585</v>
      </c>
      <c r="G4590" s="17">
        <f>INT((VLOOKUP($C4590,装备数值,3,0)+VLOOKUP($C4590,装备数值,6,0)*($E4590-1))*VLOOKUP($D4590,系数!$K$2:$O$7,3,0))</f>
        <v>0</v>
      </c>
      <c r="H4590" s="17">
        <f t="shared" si="143"/>
        <v>0</v>
      </c>
      <c r="I4590" s="17">
        <f>INT((VLOOKUP($C4590,装备数值,4,0)+VLOOKUP($C4590,装备数值,7,0)*($E4590-1))*VLOOKUP($D4590,系数!$K$2:$O$7,4,0))</f>
        <v>0</v>
      </c>
      <c r="J4590" s="17">
        <f>INT((VLOOKUP($C4590,装备数值,4,0)+VLOOKUP($C4590,装备数值,7,0)*($E4590-1))*VLOOKUP($D4590,系数!$K$2:$O$7,5,0))</f>
        <v>0</v>
      </c>
      <c r="K4590" s="17">
        <f>INT(VLOOKUP(E4590,强化金币,2,1)*VLOOKUP(INDEX(装备!F:F,MATCH(属性!A4590,装备!A:A,0)),系数!$K$12:$M$15,3,0))</f>
        <v>4200</v>
      </c>
      <c r="L4590" s="17"/>
      <c r="M4590" s="17"/>
      <c r="N4590" s="17"/>
      <c r="O4590" s="17">
        <f>IF(E4590=1,"",VLOOKUP(E4590,系数!$S$2:$AB$12,MATCH(属性!C4590,评级,0),1))</f>
        <v>60</v>
      </c>
    </row>
    <row r="4591" spans="1:15" ht="17.25" thickBot="1" x14ac:dyDescent="0.4">
      <c r="A4591" s="17">
        <f t="shared" si="142"/>
        <v>7100039</v>
      </c>
      <c r="B4591" s="17" t="s">
        <v>102</v>
      </c>
      <c r="C4591" s="15">
        <f>INDEX(装备!G:G,MATCH(属性!A4591,装备!A:A,0))</f>
        <v>17</v>
      </c>
      <c r="D4591" s="15" t="str">
        <f>INDEX(装备!E:E,MATCH(属性!A4591,装备!A:A,0))</f>
        <v>armour</v>
      </c>
      <c r="E4591" s="14">
        <v>29</v>
      </c>
      <c r="F4591" s="17">
        <f>INT((VLOOKUP($C4591,装备数值,2,0)+VLOOKUP($C4591,装备数值,5,0)*($E4591-1))*VLOOKUP($D4591,系数!$K$2:$O$7,2,0))</f>
        <v>2640</v>
      </c>
      <c r="G4591" s="17">
        <f>INT((VLOOKUP($C4591,装备数值,3,0)+VLOOKUP($C4591,装备数值,6,0)*($E4591-1))*VLOOKUP($D4591,系数!$K$2:$O$7,3,0))</f>
        <v>0</v>
      </c>
      <c r="H4591" s="17">
        <f t="shared" si="143"/>
        <v>0</v>
      </c>
      <c r="I4591" s="17">
        <f>INT((VLOOKUP($C4591,装备数值,4,0)+VLOOKUP($C4591,装备数值,7,0)*($E4591-1))*VLOOKUP($D4591,系数!$K$2:$O$7,4,0))</f>
        <v>0</v>
      </c>
      <c r="J4591" s="17">
        <f>INT((VLOOKUP($C4591,装备数值,4,0)+VLOOKUP($C4591,装备数值,7,0)*($E4591-1))*VLOOKUP($D4591,系数!$K$2:$O$7,5,0))</f>
        <v>0</v>
      </c>
      <c r="K4591" s="17">
        <f>INT(VLOOKUP(E4591,强化金币,2,1)*VLOOKUP(INDEX(装备!F:F,MATCH(属性!A4591,装备!A:A,0)),系数!$K$12:$M$15,3,0))</f>
        <v>4500</v>
      </c>
      <c r="L4591" s="17"/>
      <c r="M4591" s="17"/>
      <c r="N4591" s="17"/>
      <c r="O4591" s="17">
        <f>IF(E4591=1,"",VLOOKUP(E4591,系数!$S$2:$AB$12,MATCH(属性!C4591,评级,0),1))</f>
        <v>60</v>
      </c>
    </row>
    <row r="4592" spans="1:15" ht="17.25" thickBot="1" x14ac:dyDescent="0.4">
      <c r="A4592" s="17">
        <f t="shared" si="142"/>
        <v>7100039</v>
      </c>
      <c r="B4592" s="17" t="s">
        <v>102</v>
      </c>
      <c r="C4592" s="15">
        <f>INDEX(装备!G:G,MATCH(属性!A4592,装备!A:A,0))</f>
        <v>17</v>
      </c>
      <c r="D4592" s="15" t="str">
        <f>INDEX(装备!E:E,MATCH(属性!A4592,装备!A:A,0))</f>
        <v>armour</v>
      </c>
      <c r="E4592" s="14">
        <v>30</v>
      </c>
      <c r="F4592" s="17">
        <f>INT((VLOOKUP($C4592,装备数值,2,0)+VLOOKUP($C4592,装备数值,5,0)*($E4592-1))*VLOOKUP($D4592,系数!$K$2:$O$7,2,0))</f>
        <v>2695</v>
      </c>
      <c r="G4592" s="17">
        <f>INT((VLOOKUP($C4592,装备数值,3,0)+VLOOKUP($C4592,装备数值,6,0)*($E4592-1))*VLOOKUP($D4592,系数!$K$2:$O$7,3,0))</f>
        <v>0</v>
      </c>
      <c r="H4592" s="17">
        <f t="shared" si="143"/>
        <v>0</v>
      </c>
      <c r="I4592" s="17">
        <f>INT((VLOOKUP($C4592,装备数值,4,0)+VLOOKUP($C4592,装备数值,7,0)*($E4592-1))*VLOOKUP($D4592,系数!$K$2:$O$7,4,0))</f>
        <v>0</v>
      </c>
      <c r="J4592" s="17">
        <f>INT((VLOOKUP($C4592,装备数值,4,0)+VLOOKUP($C4592,装备数值,7,0)*($E4592-1))*VLOOKUP($D4592,系数!$K$2:$O$7,5,0))</f>
        <v>0</v>
      </c>
      <c r="K4592" s="17">
        <f>INT(VLOOKUP(E4592,强化金币,2,1)*VLOOKUP(INDEX(装备!F:F,MATCH(属性!A4592,装备!A:A,0)),系数!$K$12:$M$15,3,0))</f>
        <v>5000</v>
      </c>
      <c r="L4592" s="17"/>
      <c r="M4592" s="17"/>
      <c r="N4592" s="17"/>
      <c r="O4592" s="17">
        <f>IF(E4592=1,"",VLOOKUP(E4592,系数!$S$2:$AB$12,MATCH(属性!C4592,评级,0),1))</f>
        <v>80</v>
      </c>
    </row>
    <row r="4593" spans="1:15" ht="17.25" thickBot="1" x14ac:dyDescent="0.4">
      <c r="A4593" s="17">
        <f t="shared" si="142"/>
        <v>7100039</v>
      </c>
      <c r="B4593" s="17" t="s">
        <v>102</v>
      </c>
      <c r="C4593" s="15">
        <f>INDEX(装备!G:G,MATCH(属性!A4593,装备!A:A,0))</f>
        <v>17</v>
      </c>
      <c r="D4593" s="15" t="str">
        <f>INDEX(装备!E:E,MATCH(属性!A4593,装备!A:A,0))</f>
        <v>armour</v>
      </c>
      <c r="E4593" s="14">
        <v>31</v>
      </c>
      <c r="F4593" s="17">
        <f>INT((VLOOKUP($C4593,装备数值,2,0)+VLOOKUP($C4593,装备数值,5,0)*($E4593-1))*VLOOKUP($D4593,系数!$K$2:$O$7,2,0))</f>
        <v>2750</v>
      </c>
      <c r="G4593" s="17">
        <f>INT((VLOOKUP($C4593,装备数值,3,0)+VLOOKUP($C4593,装备数值,6,0)*($E4593-1))*VLOOKUP($D4593,系数!$K$2:$O$7,3,0))</f>
        <v>0</v>
      </c>
      <c r="H4593" s="17">
        <f t="shared" si="143"/>
        <v>0</v>
      </c>
      <c r="I4593" s="17">
        <f>INT((VLOOKUP($C4593,装备数值,4,0)+VLOOKUP($C4593,装备数值,7,0)*($E4593-1))*VLOOKUP($D4593,系数!$K$2:$O$7,4,0))</f>
        <v>0</v>
      </c>
      <c r="J4593" s="17">
        <f>INT((VLOOKUP($C4593,装备数值,4,0)+VLOOKUP($C4593,装备数值,7,0)*($E4593-1))*VLOOKUP($D4593,系数!$K$2:$O$7,5,0))</f>
        <v>0</v>
      </c>
      <c r="K4593" s="17">
        <f>INT(VLOOKUP(E4593,强化金币,2,1)*VLOOKUP(INDEX(装备!F:F,MATCH(属性!A4593,装备!A:A,0)),系数!$K$12:$M$15,3,0))</f>
        <v>5500</v>
      </c>
      <c r="L4593" s="17"/>
      <c r="M4593" s="17"/>
      <c r="N4593" s="17"/>
      <c r="O4593" s="17">
        <f>IF(E4593=1,"",VLOOKUP(E4593,系数!$S$2:$AB$12,MATCH(属性!C4593,评级,0),1))</f>
        <v>80</v>
      </c>
    </row>
    <row r="4594" spans="1:15" ht="17.25" thickBot="1" x14ac:dyDescent="0.4">
      <c r="A4594" s="17">
        <f t="shared" si="142"/>
        <v>7100039</v>
      </c>
      <c r="B4594" s="17" t="s">
        <v>102</v>
      </c>
      <c r="C4594" s="15">
        <f>INDEX(装备!G:G,MATCH(属性!A4594,装备!A:A,0))</f>
        <v>17</v>
      </c>
      <c r="D4594" s="15" t="str">
        <f>INDEX(装备!E:E,MATCH(属性!A4594,装备!A:A,0))</f>
        <v>armour</v>
      </c>
      <c r="E4594" s="14">
        <v>32</v>
      </c>
      <c r="F4594" s="17">
        <f>INT((VLOOKUP($C4594,装备数值,2,0)+VLOOKUP($C4594,装备数值,5,0)*($E4594-1))*VLOOKUP($D4594,系数!$K$2:$O$7,2,0))</f>
        <v>2805</v>
      </c>
      <c r="G4594" s="17">
        <f>INT((VLOOKUP($C4594,装备数值,3,0)+VLOOKUP($C4594,装备数值,6,0)*($E4594-1))*VLOOKUP($D4594,系数!$K$2:$O$7,3,0))</f>
        <v>0</v>
      </c>
      <c r="H4594" s="17">
        <f t="shared" si="143"/>
        <v>0</v>
      </c>
      <c r="I4594" s="17">
        <f>INT((VLOOKUP($C4594,装备数值,4,0)+VLOOKUP($C4594,装备数值,7,0)*($E4594-1))*VLOOKUP($D4594,系数!$K$2:$O$7,4,0))</f>
        <v>0</v>
      </c>
      <c r="J4594" s="17">
        <f>INT((VLOOKUP($C4594,装备数值,4,0)+VLOOKUP($C4594,装备数值,7,0)*($E4594-1))*VLOOKUP($D4594,系数!$K$2:$O$7,5,0))</f>
        <v>0</v>
      </c>
      <c r="K4594" s="17">
        <f>INT(VLOOKUP(E4594,强化金币,2,1)*VLOOKUP(INDEX(装备!F:F,MATCH(属性!A4594,装备!A:A,0)),系数!$K$12:$M$15,3,0))</f>
        <v>6000</v>
      </c>
      <c r="L4594" s="17"/>
      <c r="M4594" s="17"/>
      <c r="N4594" s="17"/>
      <c r="O4594" s="17">
        <f>IF(E4594=1,"",VLOOKUP(E4594,系数!$S$2:$AB$12,MATCH(属性!C4594,评级,0),1))</f>
        <v>80</v>
      </c>
    </row>
    <row r="4595" spans="1:15" ht="17.25" thickBot="1" x14ac:dyDescent="0.4">
      <c r="A4595" s="17">
        <f t="shared" si="142"/>
        <v>7100039</v>
      </c>
      <c r="B4595" s="17" t="s">
        <v>102</v>
      </c>
      <c r="C4595" s="15">
        <f>INDEX(装备!G:G,MATCH(属性!A4595,装备!A:A,0))</f>
        <v>17</v>
      </c>
      <c r="D4595" s="15" t="str">
        <f>INDEX(装备!E:E,MATCH(属性!A4595,装备!A:A,0))</f>
        <v>armour</v>
      </c>
      <c r="E4595" s="14">
        <v>33</v>
      </c>
      <c r="F4595" s="17">
        <f>INT((VLOOKUP($C4595,装备数值,2,0)+VLOOKUP($C4595,装备数值,5,0)*($E4595-1))*VLOOKUP($D4595,系数!$K$2:$O$7,2,0))</f>
        <v>2860</v>
      </c>
      <c r="G4595" s="17">
        <f>INT((VLOOKUP($C4595,装备数值,3,0)+VLOOKUP($C4595,装备数值,6,0)*($E4595-1))*VLOOKUP($D4595,系数!$K$2:$O$7,3,0))</f>
        <v>0</v>
      </c>
      <c r="H4595" s="17">
        <f t="shared" si="143"/>
        <v>0</v>
      </c>
      <c r="I4595" s="17">
        <f>INT((VLOOKUP($C4595,装备数值,4,0)+VLOOKUP($C4595,装备数值,7,0)*($E4595-1))*VLOOKUP($D4595,系数!$K$2:$O$7,4,0))</f>
        <v>0</v>
      </c>
      <c r="J4595" s="17">
        <f>INT((VLOOKUP($C4595,装备数值,4,0)+VLOOKUP($C4595,装备数值,7,0)*($E4595-1))*VLOOKUP($D4595,系数!$K$2:$O$7,5,0))</f>
        <v>0</v>
      </c>
      <c r="K4595" s="17">
        <f>INT(VLOOKUP(E4595,强化金币,2,1)*VLOOKUP(INDEX(装备!F:F,MATCH(属性!A4595,装备!A:A,0)),系数!$K$12:$M$15,3,0))</f>
        <v>6500</v>
      </c>
      <c r="L4595" s="17"/>
      <c r="M4595" s="17"/>
      <c r="N4595" s="17"/>
      <c r="O4595" s="17">
        <f>IF(E4595=1,"",VLOOKUP(E4595,系数!$S$2:$AB$12,MATCH(属性!C4595,评级,0),1))</f>
        <v>80</v>
      </c>
    </row>
    <row r="4596" spans="1:15" ht="17.25" thickBot="1" x14ac:dyDescent="0.4">
      <c r="A4596" s="17">
        <f t="shared" si="142"/>
        <v>7100039</v>
      </c>
      <c r="B4596" s="17" t="s">
        <v>102</v>
      </c>
      <c r="C4596" s="15">
        <f>INDEX(装备!G:G,MATCH(属性!A4596,装备!A:A,0))</f>
        <v>17</v>
      </c>
      <c r="D4596" s="15" t="str">
        <f>INDEX(装备!E:E,MATCH(属性!A4596,装备!A:A,0))</f>
        <v>armour</v>
      </c>
      <c r="E4596" s="14">
        <v>34</v>
      </c>
      <c r="F4596" s="17">
        <f>INT((VLOOKUP($C4596,装备数值,2,0)+VLOOKUP($C4596,装备数值,5,0)*($E4596-1))*VLOOKUP($D4596,系数!$K$2:$O$7,2,0))</f>
        <v>2915</v>
      </c>
      <c r="G4596" s="17">
        <f>INT((VLOOKUP($C4596,装备数值,3,0)+VLOOKUP($C4596,装备数值,6,0)*($E4596-1))*VLOOKUP($D4596,系数!$K$2:$O$7,3,0))</f>
        <v>0</v>
      </c>
      <c r="H4596" s="17">
        <f t="shared" si="143"/>
        <v>0</v>
      </c>
      <c r="I4596" s="17">
        <f>INT((VLOOKUP($C4596,装备数值,4,0)+VLOOKUP($C4596,装备数值,7,0)*($E4596-1))*VLOOKUP($D4596,系数!$K$2:$O$7,4,0))</f>
        <v>0</v>
      </c>
      <c r="J4596" s="17">
        <f>INT((VLOOKUP($C4596,装备数值,4,0)+VLOOKUP($C4596,装备数值,7,0)*($E4596-1))*VLOOKUP($D4596,系数!$K$2:$O$7,5,0))</f>
        <v>0</v>
      </c>
      <c r="K4596" s="17">
        <f>INT(VLOOKUP(E4596,强化金币,2,1)*VLOOKUP(INDEX(装备!F:F,MATCH(属性!A4596,装备!A:A,0)),系数!$K$12:$M$15,3,0))</f>
        <v>7000</v>
      </c>
      <c r="L4596" s="17"/>
      <c r="M4596" s="17"/>
      <c r="N4596" s="17"/>
      <c r="O4596" s="17">
        <f>IF(E4596=1,"",VLOOKUP(E4596,系数!$S$2:$AB$12,MATCH(属性!C4596,评级,0),1))</f>
        <v>80</v>
      </c>
    </row>
    <row r="4597" spans="1:15" ht="17.25" thickBot="1" x14ac:dyDescent="0.4">
      <c r="A4597" s="17">
        <f t="shared" si="142"/>
        <v>7100039</v>
      </c>
      <c r="B4597" s="17" t="s">
        <v>102</v>
      </c>
      <c r="C4597" s="15">
        <f>INDEX(装备!G:G,MATCH(属性!A4597,装备!A:A,0))</f>
        <v>17</v>
      </c>
      <c r="D4597" s="15" t="str">
        <f>INDEX(装备!E:E,MATCH(属性!A4597,装备!A:A,0))</f>
        <v>armour</v>
      </c>
      <c r="E4597" s="14">
        <v>35</v>
      </c>
      <c r="F4597" s="17">
        <f>INT((VLOOKUP($C4597,装备数值,2,0)+VLOOKUP($C4597,装备数值,5,0)*($E4597-1))*VLOOKUP($D4597,系数!$K$2:$O$7,2,0))</f>
        <v>2970</v>
      </c>
      <c r="G4597" s="17">
        <f>INT((VLOOKUP($C4597,装备数值,3,0)+VLOOKUP($C4597,装备数值,6,0)*($E4597-1))*VLOOKUP($D4597,系数!$K$2:$O$7,3,0))</f>
        <v>0</v>
      </c>
      <c r="H4597" s="17">
        <f t="shared" si="143"/>
        <v>0</v>
      </c>
      <c r="I4597" s="17">
        <f>INT((VLOOKUP($C4597,装备数值,4,0)+VLOOKUP($C4597,装备数值,7,0)*($E4597-1))*VLOOKUP($D4597,系数!$K$2:$O$7,4,0))</f>
        <v>0</v>
      </c>
      <c r="J4597" s="17">
        <f>INT((VLOOKUP($C4597,装备数值,4,0)+VLOOKUP($C4597,装备数值,7,0)*($E4597-1))*VLOOKUP($D4597,系数!$K$2:$O$7,5,0))</f>
        <v>0</v>
      </c>
      <c r="K4597" s="17">
        <f>INT(VLOOKUP(E4597,强化金币,2,1)*VLOOKUP(INDEX(装备!F:F,MATCH(属性!A4597,装备!A:A,0)),系数!$K$12:$M$15,3,0))</f>
        <v>7500</v>
      </c>
      <c r="L4597" s="17"/>
      <c r="M4597" s="17"/>
      <c r="N4597" s="17"/>
      <c r="O4597" s="17">
        <f>IF(E4597=1,"",VLOOKUP(E4597,系数!$S$2:$AB$12,MATCH(属性!C4597,评级,0),1))</f>
        <v>80</v>
      </c>
    </row>
    <row r="4598" spans="1:15" ht="17.25" thickBot="1" x14ac:dyDescent="0.4">
      <c r="A4598" s="17">
        <f t="shared" si="142"/>
        <v>7100039</v>
      </c>
      <c r="B4598" s="17" t="s">
        <v>102</v>
      </c>
      <c r="C4598" s="15">
        <f>INDEX(装备!G:G,MATCH(属性!A4598,装备!A:A,0))</f>
        <v>17</v>
      </c>
      <c r="D4598" s="15" t="str">
        <f>INDEX(装备!E:E,MATCH(属性!A4598,装备!A:A,0))</f>
        <v>armour</v>
      </c>
      <c r="E4598" s="14">
        <v>36</v>
      </c>
      <c r="F4598" s="17">
        <f>INT((VLOOKUP($C4598,装备数值,2,0)+VLOOKUP($C4598,装备数值,5,0)*($E4598-1))*VLOOKUP($D4598,系数!$K$2:$O$7,2,0))</f>
        <v>3025</v>
      </c>
      <c r="G4598" s="17">
        <f>INT((VLOOKUP($C4598,装备数值,3,0)+VLOOKUP($C4598,装备数值,6,0)*($E4598-1))*VLOOKUP($D4598,系数!$K$2:$O$7,3,0))</f>
        <v>0</v>
      </c>
      <c r="H4598" s="17">
        <f t="shared" si="143"/>
        <v>0</v>
      </c>
      <c r="I4598" s="17">
        <f>INT((VLOOKUP($C4598,装备数值,4,0)+VLOOKUP($C4598,装备数值,7,0)*($E4598-1))*VLOOKUP($D4598,系数!$K$2:$O$7,4,0))</f>
        <v>0</v>
      </c>
      <c r="J4598" s="17">
        <f>INT((VLOOKUP($C4598,装备数值,4,0)+VLOOKUP($C4598,装备数值,7,0)*($E4598-1))*VLOOKUP($D4598,系数!$K$2:$O$7,5,0))</f>
        <v>0</v>
      </c>
      <c r="K4598" s="17">
        <f>INT(VLOOKUP(E4598,强化金币,2,1)*VLOOKUP(INDEX(装备!F:F,MATCH(属性!A4598,装备!A:A,0)),系数!$K$12:$M$15,3,0))</f>
        <v>8000</v>
      </c>
      <c r="L4598" s="17"/>
      <c r="M4598" s="17"/>
      <c r="N4598" s="17"/>
      <c r="O4598" s="17">
        <f>IF(E4598=1,"",VLOOKUP(E4598,系数!$S$2:$AB$12,MATCH(属性!C4598,评级,0),1))</f>
        <v>80</v>
      </c>
    </row>
    <row r="4599" spans="1:15" ht="17.25" thickBot="1" x14ac:dyDescent="0.4">
      <c r="A4599" s="17">
        <f t="shared" si="142"/>
        <v>7100039</v>
      </c>
      <c r="B4599" s="17" t="s">
        <v>102</v>
      </c>
      <c r="C4599" s="15">
        <f>INDEX(装备!G:G,MATCH(属性!A4599,装备!A:A,0))</f>
        <v>17</v>
      </c>
      <c r="D4599" s="15" t="str">
        <f>INDEX(装备!E:E,MATCH(属性!A4599,装备!A:A,0))</f>
        <v>armour</v>
      </c>
      <c r="E4599" s="14">
        <v>37</v>
      </c>
      <c r="F4599" s="17">
        <f>INT((VLOOKUP($C4599,装备数值,2,0)+VLOOKUP($C4599,装备数值,5,0)*($E4599-1))*VLOOKUP($D4599,系数!$K$2:$O$7,2,0))</f>
        <v>3080</v>
      </c>
      <c r="G4599" s="17">
        <f>INT((VLOOKUP($C4599,装备数值,3,0)+VLOOKUP($C4599,装备数值,6,0)*($E4599-1))*VLOOKUP($D4599,系数!$K$2:$O$7,3,0))</f>
        <v>0</v>
      </c>
      <c r="H4599" s="17">
        <f t="shared" si="143"/>
        <v>0</v>
      </c>
      <c r="I4599" s="17">
        <f>INT((VLOOKUP($C4599,装备数值,4,0)+VLOOKUP($C4599,装备数值,7,0)*($E4599-1))*VLOOKUP($D4599,系数!$K$2:$O$7,4,0))</f>
        <v>0</v>
      </c>
      <c r="J4599" s="17">
        <f>INT((VLOOKUP($C4599,装备数值,4,0)+VLOOKUP($C4599,装备数值,7,0)*($E4599-1))*VLOOKUP($D4599,系数!$K$2:$O$7,5,0))</f>
        <v>0</v>
      </c>
      <c r="K4599" s="17">
        <f>INT(VLOOKUP(E4599,强化金币,2,1)*VLOOKUP(INDEX(装备!F:F,MATCH(属性!A4599,装备!A:A,0)),系数!$K$12:$M$15,3,0))</f>
        <v>8500</v>
      </c>
      <c r="L4599" s="17"/>
      <c r="M4599" s="17"/>
      <c r="N4599" s="17"/>
      <c r="O4599" s="17">
        <f>IF(E4599=1,"",VLOOKUP(E4599,系数!$S$2:$AB$12,MATCH(属性!C4599,评级,0),1))</f>
        <v>80</v>
      </c>
    </row>
    <row r="4600" spans="1:15" ht="17.25" thickBot="1" x14ac:dyDescent="0.4">
      <c r="A4600" s="17">
        <f t="shared" si="142"/>
        <v>7100039</v>
      </c>
      <c r="B4600" s="17" t="s">
        <v>102</v>
      </c>
      <c r="C4600" s="15">
        <f>INDEX(装备!G:G,MATCH(属性!A4600,装备!A:A,0))</f>
        <v>17</v>
      </c>
      <c r="D4600" s="15" t="str">
        <f>INDEX(装备!E:E,MATCH(属性!A4600,装备!A:A,0))</f>
        <v>armour</v>
      </c>
      <c r="E4600" s="14">
        <v>38</v>
      </c>
      <c r="F4600" s="17">
        <f>INT((VLOOKUP($C4600,装备数值,2,0)+VLOOKUP($C4600,装备数值,5,0)*($E4600-1))*VLOOKUP($D4600,系数!$K$2:$O$7,2,0))</f>
        <v>3135</v>
      </c>
      <c r="G4600" s="17">
        <f>INT((VLOOKUP($C4600,装备数值,3,0)+VLOOKUP($C4600,装备数值,6,0)*($E4600-1))*VLOOKUP($D4600,系数!$K$2:$O$7,3,0))</f>
        <v>0</v>
      </c>
      <c r="H4600" s="17">
        <f t="shared" si="143"/>
        <v>0</v>
      </c>
      <c r="I4600" s="17">
        <f>INT((VLOOKUP($C4600,装备数值,4,0)+VLOOKUP($C4600,装备数值,7,0)*($E4600-1))*VLOOKUP($D4600,系数!$K$2:$O$7,4,0))</f>
        <v>0</v>
      </c>
      <c r="J4600" s="17">
        <f>INT((VLOOKUP($C4600,装备数值,4,0)+VLOOKUP($C4600,装备数值,7,0)*($E4600-1))*VLOOKUP($D4600,系数!$K$2:$O$7,5,0))</f>
        <v>0</v>
      </c>
      <c r="K4600" s="17">
        <f>INT(VLOOKUP(E4600,强化金币,2,1)*VLOOKUP(INDEX(装备!F:F,MATCH(属性!A4600,装备!A:A,0)),系数!$K$12:$M$15,3,0))</f>
        <v>9000</v>
      </c>
      <c r="L4600" s="17"/>
      <c r="M4600" s="17"/>
      <c r="N4600" s="17"/>
      <c r="O4600" s="17">
        <f>IF(E4600=1,"",VLOOKUP(E4600,系数!$S$2:$AB$12,MATCH(属性!C4600,评级,0),1))</f>
        <v>80</v>
      </c>
    </row>
    <row r="4601" spans="1:15" ht="17.25" thickBot="1" x14ac:dyDescent="0.4">
      <c r="A4601" s="17">
        <f t="shared" si="142"/>
        <v>7100039</v>
      </c>
      <c r="B4601" s="17" t="s">
        <v>102</v>
      </c>
      <c r="C4601" s="15">
        <f>INDEX(装备!G:G,MATCH(属性!A4601,装备!A:A,0))</f>
        <v>17</v>
      </c>
      <c r="D4601" s="15" t="str">
        <f>INDEX(装备!E:E,MATCH(属性!A4601,装备!A:A,0))</f>
        <v>armour</v>
      </c>
      <c r="E4601" s="14">
        <v>39</v>
      </c>
      <c r="F4601" s="17">
        <f>INT((VLOOKUP($C4601,装备数值,2,0)+VLOOKUP($C4601,装备数值,5,0)*($E4601-1))*VLOOKUP($D4601,系数!$K$2:$O$7,2,0))</f>
        <v>3190</v>
      </c>
      <c r="G4601" s="17">
        <f>INT((VLOOKUP($C4601,装备数值,3,0)+VLOOKUP($C4601,装备数值,6,0)*($E4601-1))*VLOOKUP($D4601,系数!$K$2:$O$7,3,0))</f>
        <v>0</v>
      </c>
      <c r="H4601" s="17">
        <f t="shared" si="143"/>
        <v>0</v>
      </c>
      <c r="I4601" s="17">
        <f>INT((VLOOKUP($C4601,装备数值,4,0)+VLOOKUP($C4601,装备数值,7,0)*($E4601-1))*VLOOKUP($D4601,系数!$K$2:$O$7,4,0))</f>
        <v>0</v>
      </c>
      <c r="J4601" s="17">
        <f>INT((VLOOKUP($C4601,装备数值,4,0)+VLOOKUP($C4601,装备数值,7,0)*($E4601-1))*VLOOKUP($D4601,系数!$K$2:$O$7,5,0))</f>
        <v>0</v>
      </c>
      <c r="K4601" s="17">
        <f>INT(VLOOKUP(E4601,强化金币,2,1)*VLOOKUP(INDEX(装备!F:F,MATCH(属性!A4601,装备!A:A,0)),系数!$K$12:$M$15,3,0))</f>
        <v>10000</v>
      </c>
      <c r="L4601" s="17"/>
      <c r="M4601" s="17"/>
      <c r="N4601" s="17"/>
      <c r="O4601" s="17">
        <f>IF(E4601=1,"",VLOOKUP(E4601,系数!$S$2:$AB$12,MATCH(属性!C4601,评级,0),1))</f>
        <v>80</v>
      </c>
    </row>
    <row r="4602" spans="1:15" ht="17.25" thickBot="1" x14ac:dyDescent="0.4">
      <c r="A4602" s="17">
        <f t="shared" si="142"/>
        <v>7100039</v>
      </c>
      <c r="B4602" s="17" t="s">
        <v>102</v>
      </c>
      <c r="C4602" s="15">
        <f>INDEX(装备!G:G,MATCH(属性!A4602,装备!A:A,0))</f>
        <v>17</v>
      </c>
      <c r="D4602" s="15" t="str">
        <f>INDEX(装备!E:E,MATCH(属性!A4602,装备!A:A,0))</f>
        <v>armour</v>
      </c>
      <c r="E4602" s="14">
        <v>40</v>
      </c>
      <c r="F4602" s="17">
        <f>INT((VLOOKUP($C4602,装备数值,2,0)+VLOOKUP($C4602,装备数值,5,0)*($E4602-1))*VLOOKUP($D4602,系数!$K$2:$O$7,2,0))</f>
        <v>3245</v>
      </c>
      <c r="G4602" s="17">
        <f>INT((VLOOKUP($C4602,装备数值,3,0)+VLOOKUP($C4602,装备数值,6,0)*($E4602-1))*VLOOKUP($D4602,系数!$K$2:$O$7,3,0))</f>
        <v>0</v>
      </c>
      <c r="H4602" s="17">
        <f t="shared" si="143"/>
        <v>0</v>
      </c>
      <c r="I4602" s="17">
        <f>INT((VLOOKUP($C4602,装备数值,4,0)+VLOOKUP($C4602,装备数值,7,0)*($E4602-1))*VLOOKUP($D4602,系数!$K$2:$O$7,4,0))</f>
        <v>0</v>
      </c>
      <c r="J4602" s="17">
        <f>INT((VLOOKUP($C4602,装备数值,4,0)+VLOOKUP($C4602,装备数值,7,0)*($E4602-1))*VLOOKUP($D4602,系数!$K$2:$O$7,5,0))</f>
        <v>0</v>
      </c>
      <c r="K4602" s="17">
        <f>INT(VLOOKUP(E4602,强化金币,2,1)*VLOOKUP(INDEX(装备!F:F,MATCH(属性!A4602,装备!A:A,0)),系数!$K$12:$M$15,3,0))</f>
        <v>12000</v>
      </c>
      <c r="L4602" s="17"/>
      <c r="M4602" s="17"/>
      <c r="N4602" s="17"/>
      <c r="O4602" s="17">
        <f>IF(E4602=1,"",VLOOKUP(E4602,系数!$S$2:$AB$12,MATCH(属性!C4602,评级,0),1))</f>
        <v>100</v>
      </c>
    </row>
    <row r="4603" spans="1:15" ht="17.25" thickBot="1" x14ac:dyDescent="0.4">
      <c r="A4603" s="17">
        <f t="shared" si="142"/>
        <v>7100039</v>
      </c>
      <c r="B4603" s="17" t="s">
        <v>102</v>
      </c>
      <c r="C4603" s="15">
        <f>INDEX(装备!G:G,MATCH(属性!A4603,装备!A:A,0))</f>
        <v>17</v>
      </c>
      <c r="D4603" s="15" t="str">
        <f>INDEX(装备!E:E,MATCH(属性!A4603,装备!A:A,0))</f>
        <v>armour</v>
      </c>
      <c r="E4603" s="14">
        <v>41</v>
      </c>
      <c r="F4603" s="17">
        <f>INT((VLOOKUP($C4603,装备数值,2,0)+VLOOKUP($C4603,装备数值,5,0)*($E4603-1))*VLOOKUP($D4603,系数!$K$2:$O$7,2,0))</f>
        <v>3300</v>
      </c>
      <c r="G4603" s="17">
        <f>INT((VLOOKUP($C4603,装备数值,3,0)+VLOOKUP($C4603,装备数值,6,0)*($E4603-1))*VLOOKUP($D4603,系数!$K$2:$O$7,3,0))</f>
        <v>0</v>
      </c>
      <c r="H4603" s="17">
        <f t="shared" si="143"/>
        <v>0</v>
      </c>
      <c r="I4603" s="17">
        <f>INT((VLOOKUP($C4603,装备数值,4,0)+VLOOKUP($C4603,装备数值,7,0)*($E4603-1))*VLOOKUP($D4603,系数!$K$2:$O$7,4,0))</f>
        <v>0</v>
      </c>
      <c r="J4603" s="17">
        <f>INT((VLOOKUP($C4603,装备数值,4,0)+VLOOKUP($C4603,装备数值,7,0)*($E4603-1))*VLOOKUP($D4603,系数!$K$2:$O$7,5,0))</f>
        <v>0</v>
      </c>
      <c r="K4603" s="17">
        <f>INT(VLOOKUP(E4603,强化金币,2,1)*VLOOKUP(INDEX(装备!F:F,MATCH(属性!A4603,装备!A:A,0)),系数!$K$12:$M$15,3,0))</f>
        <v>14000</v>
      </c>
      <c r="L4603" s="17"/>
      <c r="M4603" s="17"/>
      <c r="N4603" s="17"/>
      <c r="O4603" s="17">
        <f>IF(E4603=1,"",VLOOKUP(E4603,系数!$S$2:$AB$12,MATCH(属性!C4603,评级,0),1))</f>
        <v>100</v>
      </c>
    </row>
    <row r="4604" spans="1:15" ht="17.25" thickBot="1" x14ac:dyDescent="0.4">
      <c r="A4604" s="17">
        <f t="shared" ref="A4604:A4667" si="144">A4484+1</f>
        <v>7100039</v>
      </c>
      <c r="B4604" s="17" t="s">
        <v>102</v>
      </c>
      <c r="C4604" s="15">
        <f>INDEX(装备!G:G,MATCH(属性!A4604,装备!A:A,0))</f>
        <v>17</v>
      </c>
      <c r="D4604" s="15" t="str">
        <f>INDEX(装备!E:E,MATCH(属性!A4604,装备!A:A,0))</f>
        <v>armour</v>
      </c>
      <c r="E4604" s="14">
        <v>42</v>
      </c>
      <c r="F4604" s="17">
        <f>INT((VLOOKUP($C4604,装备数值,2,0)+VLOOKUP($C4604,装备数值,5,0)*($E4604-1))*VLOOKUP($D4604,系数!$K$2:$O$7,2,0))</f>
        <v>3355</v>
      </c>
      <c r="G4604" s="17">
        <f>INT((VLOOKUP($C4604,装备数值,3,0)+VLOOKUP($C4604,装备数值,6,0)*($E4604-1))*VLOOKUP($D4604,系数!$K$2:$O$7,3,0))</f>
        <v>0</v>
      </c>
      <c r="H4604" s="17">
        <f t="shared" si="143"/>
        <v>0</v>
      </c>
      <c r="I4604" s="17">
        <f>INT((VLOOKUP($C4604,装备数值,4,0)+VLOOKUP($C4604,装备数值,7,0)*($E4604-1))*VLOOKUP($D4604,系数!$K$2:$O$7,4,0))</f>
        <v>0</v>
      </c>
      <c r="J4604" s="17">
        <f>INT((VLOOKUP($C4604,装备数值,4,0)+VLOOKUP($C4604,装备数值,7,0)*($E4604-1))*VLOOKUP($D4604,系数!$K$2:$O$7,5,0))</f>
        <v>0</v>
      </c>
      <c r="K4604" s="17">
        <f>INT(VLOOKUP(E4604,强化金币,2,1)*VLOOKUP(INDEX(装备!F:F,MATCH(属性!A4604,装备!A:A,0)),系数!$K$12:$M$15,3,0))</f>
        <v>16000</v>
      </c>
      <c r="L4604" s="17"/>
      <c r="M4604" s="17"/>
      <c r="N4604" s="17"/>
      <c r="O4604" s="17">
        <f>IF(E4604=1,"",VLOOKUP(E4604,系数!$S$2:$AB$12,MATCH(属性!C4604,评级,0),1))</f>
        <v>100</v>
      </c>
    </row>
    <row r="4605" spans="1:15" ht="17.25" thickBot="1" x14ac:dyDescent="0.4">
      <c r="A4605" s="17">
        <f t="shared" si="144"/>
        <v>7100039</v>
      </c>
      <c r="B4605" s="17" t="s">
        <v>102</v>
      </c>
      <c r="C4605" s="15">
        <f>INDEX(装备!G:G,MATCH(属性!A4605,装备!A:A,0))</f>
        <v>17</v>
      </c>
      <c r="D4605" s="15" t="str">
        <f>INDEX(装备!E:E,MATCH(属性!A4605,装备!A:A,0))</f>
        <v>armour</v>
      </c>
      <c r="E4605" s="14">
        <v>43</v>
      </c>
      <c r="F4605" s="17">
        <f>INT((VLOOKUP($C4605,装备数值,2,0)+VLOOKUP($C4605,装备数值,5,0)*($E4605-1))*VLOOKUP($D4605,系数!$K$2:$O$7,2,0))</f>
        <v>3410</v>
      </c>
      <c r="G4605" s="17">
        <f>INT((VLOOKUP($C4605,装备数值,3,0)+VLOOKUP($C4605,装备数值,6,0)*($E4605-1))*VLOOKUP($D4605,系数!$K$2:$O$7,3,0))</f>
        <v>0</v>
      </c>
      <c r="H4605" s="17">
        <f t="shared" si="143"/>
        <v>0</v>
      </c>
      <c r="I4605" s="17">
        <f>INT((VLOOKUP($C4605,装备数值,4,0)+VLOOKUP($C4605,装备数值,7,0)*($E4605-1))*VLOOKUP($D4605,系数!$K$2:$O$7,4,0))</f>
        <v>0</v>
      </c>
      <c r="J4605" s="17">
        <f>INT((VLOOKUP($C4605,装备数值,4,0)+VLOOKUP($C4605,装备数值,7,0)*($E4605-1))*VLOOKUP($D4605,系数!$K$2:$O$7,5,0))</f>
        <v>0</v>
      </c>
      <c r="K4605" s="17">
        <f>INT(VLOOKUP(E4605,强化金币,2,1)*VLOOKUP(INDEX(装备!F:F,MATCH(属性!A4605,装备!A:A,0)),系数!$K$12:$M$15,3,0))</f>
        <v>18000</v>
      </c>
      <c r="L4605" s="17"/>
      <c r="M4605" s="17"/>
      <c r="N4605" s="17"/>
      <c r="O4605" s="17">
        <f>IF(E4605=1,"",VLOOKUP(E4605,系数!$S$2:$AB$12,MATCH(属性!C4605,评级,0),1))</f>
        <v>100</v>
      </c>
    </row>
    <row r="4606" spans="1:15" ht="17.25" thickBot="1" x14ac:dyDescent="0.4">
      <c r="A4606" s="17">
        <f t="shared" si="144"/>
        <v>7100039</v>
      </c>
      <c r="B4606" s="17" t="s">
        <v>102</v>
      </c>
      <c r="C4606" s="15">
        <f>INDEX(装备!G:G,MATCH(属性!A4606,装备!A:A,0))</f>
        <v>17</v>
      </c>
      <c r="D4606" s="15" t="str">
        <f>INDEX(装备!E:E,MATCH(属性!A4606,装备!A:A,0))</f>
        <v>armour</v>
      </c>
      <c r="E4606" s="14">
        <v>44</v>
      </c>
      <c r="F4606" s="17">
        <f>INT((VLOOKUP($C4606,装备数值,2,0)+VLOOKUP($C4606,装备数值,5,0)*($E4606-1))*VLOOKUP($D4606,系数!$K$2:$O$7,2,0))</f>
        <v>3465</v>
      </c>
      <c r="G4606" s="17">
        <f>INT((VLOOKUP($C4606,装备数值,3,0)+VLOOKUP($C4606,装备数值,6,0)*($E4606-1))*VLOOKUP($D4606,系数!$K$2:$O$7,3,0))</f>
        <v>0</v>
      </c>
      <c r="H4606" s="17">
        <f t="shared" si="143"/>
        <v>0</v>
      </c>
      <c r="I4606" s="17">
        <f>INT((VLOOKUP($C4606,装备数值,4,0)+VLOOKUP($C4606,装备数值,7,0)*($E4606-1))*VLOOKUP($D4606,系数!$K$2:$O$7,4,0))</f>
        <v>0</v>
      </c>
      <c r="J4606" s="17">
        <f>INT((VLOOKUP($C4606,装备数值,4,0)+VLOOKUP($C4606,装备数值,7,0)*($E4606-1))*VLOOKUP($D4606,系数!$K$2:$O$7,5,0))</f>
        <v>0</v>
      </c>
      <c r="K4606" s="17">
        <f>INT(VLOOKUP(E4606,强化金币,2,1)*VLOOKUP(INDEX(装备!F:F,MATCH(属性!A4606,装备!A:A,0)),系数!$K$12:$M$15,3,0))</f>
        <v>20000</v>
      </c>
      <c r="L4606" s="17"/>
      <c r="M4606" s="17"/>
      <c r="N4606" s="17"/>
      <c r="O4606" s="17">
        <f>IF(E4606=1,"",VLOOKUP(E4606,系数!$S$2:$AB$12,MATCH(属性!C4606,评级,0),1))</f>
        <v>100</v>
      </c>
    </row>
    <row r="4607" spans="1:15" ht="17.25" thickBot="1" x14ac:dyDescent="0.4">
      <c r="A4607" s="17">
        <f t="shared" si="144"/>
        <v>7100039</v>
      </c>
      <c r="B4607" s="17" t="s">
        <v>102</v>
      </c>
      <c r="C4607" s="15">
        <f>INDEX(装备!G:G,MATCH(属性!A4607,装备!A:A,0))</f>
        <v>17</v>
      </c>
      <c r="D4607" s="15" t="str">
        <f>INDEX(装备!E:E,MATCH(属性!A4607,装备!A:A,0))</f>
        <v>armour</v>
      </c>
      <c r="E4607" s="14">
        <v>45</v>
      </c>
      <c r="F4607" s="17">
        <f>INT((VLOOKUP($C4607,装备数值,2,0)+VLOOKUP($C4607,装备数值,5,0)*($E4607-1))*VLOOKUP($D4607,系数!$K$2:$O$7,2,0))</f>
        <v>3520</v>
      </c>
      <c r="G4607" s="17">
        <f>INT((VLOOKUP($C4607,装备数值,3,0)+VLOOKUP($C4607,装备数值,6,0)*($E4607-1))*VLOOKUP($D4607,系数!$K$2:$O$7,3,0))</f>
        <v>0</v>
      </c>
      <c r="H4607" s="17">
        <f t="shared" si="143"/>
        <v>0</v>
      </c>
      <c r="I4607" s="17">
        <f>INT((VLOOKUP($C4607,装备数值,4,0)+VLOOKUP($C4607,装备数值,7,0)*($E4607-1))*VLOOKUP($D4607,系数!$K$2:$O$7,4,0))</f>
        <v>0</v>
      </c>
      <c r="J4607" s="17">
        <f>INT((VLOOKUP($C4607,装备数值,4,0)+VLOOKUP($C4607,装备数值,7,0)*($E4607-1))*VLOOKUP($D4607,系数!$K$2:$O$7,5,0))</f>
        <v>0</v>
      </c>
      <c r="K4607" s="17">
        <f>INT(VLOOKUP(E4607,强化金币,2,1)*VLOOKUP(INDEX(装备!F:F,MATCH(属性!A4607,装备!A:A,0)),系数!$K$12:$M$15,3,0))</f>
        <v>22000</v>
      </c>
      <c r="L4607" s="17"/>
      <c r="M4607" s="17"/>
      <c r="N4607" s="17"/>
      <c r="O4607" s="17">
        <f>IF(E4607=1,"",VLOOKUP(E4607,系数!$S$2:$AB$12,MATCH(属性!C4607,评级,0),1))</f>
        <v>100</v>
      </c>
    </row>
    <row r="4608" spans="1:15" ht="17.25" thickBot="1" x14ac:dyDescent="0.4">
      <c r="A4608" s="17">
        <f t="shared" si="144"/>
        <v>7100039</v>
      </c>
      <c r="B4608" s="17" t="s">
        <v>102</v>
      </c>
      <c r="C4608" s="15">
        <f>INDEX(装备!G:G,MATCH(属性!A4608,装备!A:A,0))</f>
        <v>17</v>
      </c>
      <c r="D4608" s="15" t="str">
        <f>INDEX(装备!E:E,MATCH(属性!A4608,装备!A:A,0))</f>
        <v>armour</v>
      </c>
      <c r="E4608" s="14">
        <v>46</v>
      </c>
      <c r="F4608" s="17">
        <f>INT((VLOOKUP($C4608,装备数值,2,0)+VLOOKUP($C4608,装备数值,5,0)*($E4608-1))*VLOOKUP($D4608,系数!$K$2:$O$7,2,0))</f>
        <v>3575</v>
      </c>
      <c r="G4608" s="17">
        <f>INT((VLOOKUP($C4608,装备数值,3,0)+VLOOKUP($C4608,装备数值,6,0)*($E4608-1))*VLOOKUP($D4608,系数!$K$2:$O$7,3,0))</f>
        <v>0</v>
      </c>
      <c r="H4608" s="17">
        <f t="shared" si="143"/>
        <v>0</v>
      </c>
      <c r="I4608" s="17">
        <f>INT((VLOOKUP($C4608,装备数值,4,0)+VLOOKUP($C4608,装备数值,7,0)*($E4608-1))*VLOOKUP($D4608,系数!$K$2:$O$7,4,0))</f>
        <v>0</v>
      </c>
      <c r="J4608" s="17">
        <f>INT((VLOOKUP($C4608,装备数值,4,0)+VLOOKUP($C4608,装备数值,7,0)*($E4608-1))*VLOOKUP($D4608,系数!$K$2:$O$7,5,0))</f>
        <v>0</v>
      </c>
      <c r="K4608" s="17">
        <f>INT(VLOOKUP(E4608,强化金币,2,1)*VLOOKUP(INDEX(装备!F:F,MATCH(属性!A4608,装备!A:A,0)),系数!$K$12:$M$15,3,0))</f>
        <v>24000</v>
      </c>
      <c r="L4608" s="17"/>
      <c r="M4608" s="17"/>
      <c r="N4608" s="17"/>
      <c r="O4608" s="17">
        <f>IF(E4608=1,"",VLOOKUP(E4608,系数!$S$2:$AB$12,MATCH(属性!C4608,评级,0),1))</f>
        <v>100</v>
      </c>
    </row>
    <row r="4609" spans="1:15" ht="17.25" thickBot="1" x14ac:dyDescent="0.4">
      <c r="A4609" s="17">
        <f t="shared" si="144"/>
        <v>7100039</v>
      </c>
      <c r="B4609" s="17" t="s">
        <v>102</v>
      </c>
      <c r="C4609" s="15">
        <f>INDEX(装备!G:G,MATCH(属性!A4609,装备!A:A,0))</f>
        <v>17</v>
      </c>
      <c r="D4609" s="15" t="str">
        <f>INDEX(装备!E:E,MATCH(属性!A4609,装备!A:A,0))</f>
        <v>armour</v>
      </c>
      <c r="E4609" s="14">
        <v>47</v>
      </c>
      <c r="F4609" s="17">
        <f>INT((VLOOKUP($C4609,装备数值,2,0)+VLOOKUP($C4609,装备数值,5,0)*($E4609-1))*VLOOKUP($D4609,系数!$K$2:$O$7,2,0))</f>
        <v>3630</v>
      </c>
      <c r="G4609" s="17">
        <f>INT((VLOOKUP($C4609,装备数值,3,0)+VLOOKUP($C4609,装备数值,6,0)*($E4609-1))*VLOOKUP($D4609,系数!$K$2:$O$7,3,0))</f>
        <v>0</v>
      </c>
      <c r="H4609" s="17">
        <f t="shared" si="143"/>
        <v>0</v>
      </c>
      <c r="I4609" s="17">
        <f>INT((VLOOKUP($C4609,装备数值,4,0)+VLOOKUP($C4609,装备数值,7,0)*($E4609-1))*VLOOKUP($D4609,系数!$K$2:$O$7,4,0))</f>
        <v>0</v>
      </c>
      <c r="J4609" s="17">
        <f>INT((VLOOKUP($C4609,装备数值,4,0)+VLOOKUP($C4609,装备数值,7,0)*($E4609-1))*VLOOKUP($D4609,系数!$K$2:$O$7,5,0))</f>
        <v>0</v>
      </c>
      <c r="K4609" s="17">
        <f>INT(VLOOKUP(E4609,强化金币,2,1)*VLOOKUP(INDEX(装备!F:F,MATCH(属性!A4609,装备!A:A,0)),系数!$K$12:$M$15,3,0))</f>
        <v>26000</v>
      </c>
      <c r="L4609" s="17"/>
      <c r="M4609" s="17"/>
      <c r="N4609" s="17"/>
      <c r="O4609" s="17">
        <f>IF(E4609=1,"",VLOOKUP(E4609,系数!$S$2:$AB$12,MATCH(属性!C4609,评级,0),1))</f>
        <v>100</v>
      </c>
    </row>
    <row r="4610" spans="1:15" ht="17.25" thickBot="1" x14ac:dyDescent="0.4">
      <c r="A4610" s="17">
        <f t="shared" si="144"/>
        <v>7100039</v>
      </c>
      <c r="B4610" s="17" t="s">
        <v>102</v>
      </c>
      <c r="C4610" s="15">
        <f>INDEX(装备!G:G,MATCH(属性!A4610,装备!A:A,0))</f>
        <v>17</v>
      </c>
      <c r="D4610" s="15" t="str">
        <f>INDEX(装备!E:E,MATCH(属性!A4610,装备!A:A,0))</f>
        <v>armour</v>
      </c>
      <c r="E4610" s="14">
        <v>48</v>
      </c>
      <c r="F4610" s="17">
        <f>INT((VLOOKUP($C4610,装备数值,2,0)+VLOOKUP($C4610,装备数值,5,0)*($E4610-1))*VLOOKUP($D4610,系数!$K$2:$O$7,2,0))</f>
        <v>3685</v>
      </c>
      <c r="G4610" s="17">
        <f>INT((VLOOKUP($C4610,装备数值,3,0)+VLOOKUP($C4610,装备数值,6,0)*($E4610-1))*VLOOKUP($D4610,系数!$K$2:$O$7,3,0))</f>
        <v>0</v>
      </c>
      <c r="H4610" s="17">
        <f t="shared" si="143"/>
        <v>0</v>
      </c>
      <c r="I4610" s="17">
        <f>INT((VLOOKUP($C4610,装备数值,4,0)+VLOOKUP($C4610,装备数值,7,0)*($E4610-1))*VLOOKUP($D4610,系数!$K$2:$O$7,4,0))</f>
        <v>0</v>
      </c>
      <c r="J4610" s="17">
        <f>INT((VLOOKUP($C4610,装备数值,4,0)+VLOOKUP($C4610,装备数值,7,0)*($E4610-1))*VLOOKUP($D4610,系数!$K$2:$O$7,5,0))</f>
        <v>0</v>
      </c>
      <c r="K4610" s="17">
        <f>INT(VLOOKUP(E4610,强化金币,2,1)*VLOOKUP(INDEX(装备!F:F,MATCH(属性!A4610,装备!A:A,0)),系数!$K$12:$M$15,3,0))</f>
        <v>28000</v>
      </c>
      <c r="L4610" s="17"/>
      <c r="M4610" s="17"/>
      <c r="N4610" s="17"/>
      <c r="O4610" s="17">
        <f>IF(E4610=1,"",VLOOKUP(E4610,系数!$S$2:$AB$12,MATCH(属性!C4610,评级,0),1))</f>
        <v>100</v>
      </c>
    </row>
    <row r="4611" spans="1:15" ht="17.25" thickBot="1" x14ac:dyDescent="0.4">
      <c r="A4611" s="17">
        <f t="shared" si="144"/>
        <v>7100039</v>
      </c>
      <c r="B4611" s="17" t="s">
        <v>102</v>
      </c>
      <c r="C4611" s="15">
        <f>INDEX(装备!G:G,MATCH(属性!A4611,装备!A:A,0))</f>
        <v>17</v>
      </c>
      <c r="D4611" s="15" t="str">
        <f>INDEX(装备!E:E,MATCH(属性!A4611,装备!A:A,0))</f>
        <v>armour</v>
      </c>
      <c r="E4611" s="14">
        <v>49</v>
      </c>
      <c r="F4611" s="17">
        <f>INT((VLOOKUP($C4611,装备数值,2,0)+VLOOKUP($C4611,装备数值,5,0)*($E4611-1))*VLOOKUP($D4611,系数!$K$2:$O$7,2,0))</f>
        <v>3740</v>
      </c>
      <c r="G4611" s="17">
        <f>INT((VLOOKUP($C4611,装备数值,3,0)+VLOOKUP($C4611,装备数值,6,0)*($E4611-1))*VLOOKUP($D4611,系数!$K$2:$O$7,3,0))</f>
        <v>0</v>
      </c>
      <c r="H4611" s="17">
        <f t="shared" si="143"/>
        <v>0</v>
      </c>
      <c r="I4611" s="17">
        <f>INT((VLOOKUP($C4611,装备数值,4,0)+VLOOKUP($C4611,装备数值,7,0)*($E4611-1))*VLOOKUP($D4611,系数!$K$2:$O$7,4,0))</f>
        <v>0</v>
      </c>
      <c r="J4611" s="17">
        <f>INT((VLOOKUP($C4611,装备数值,4,0)+VLOOKUP($C4611,装备数值,7,0)*($E4611-1))*VLOOKUP($D4611,系数!$K$2:$O$7,5,0))</f>
        <v>0</v>
      </c>
      <c r="K4611" s="17">
        <f>INT(VLOOKUP(E4611,强化金币,2,1)*VLOOKUP(INDEX(装备!F:F,MATCH(属性!A4611,装备!A:A,0)),系数!$K$12:$M$15,3,0))</f>
        <v>30000</v>
      </c>
      <c r="L4611" s="17"/>
      <c r="M4611" s="17"/>
      <c r="N4611" s="17"/>
      <c r="O4611" s="17">
        <f>IF(E4611=1,"",VLOOKUP(E4611,系数!$S$2:$AB$12,MATCH(属性!C4611,评级,0),1))</f>
        <v>100</v>
      </c>
    </row>
    <row r="4612" spans="1:15" ht="17.25" thickBot="1" x14ac:dyDescent="0.4">
      <c r="A4612" s="17">
        <f t="shared" si="144"/>
        <v>7100039</v>
      </c>
      <c r="B4612" s="17" t="s">
        <v>102</v>
      </c>
      <c r="C4612" s="15">
        <f>INDEX(装备!G:G,MATCH(属性!A4612,装备!A:A,0))</f>
        <v>17</v>
      </c>
      <c r="D4612" s="15" t="str">
        <f>INDEX(装备!E:E,MATCH(属性!A4612,装备!A:A,0))</f>
        <v>armour</v>
      </c>
      <c r="E4612" s="14">
        <v>50</v>
      </c>
      <c r="F4612" s="17">
        <f>INT((VLOOKUP($C4612,装备数值,2,0)+VLOOKUP($C4612,装备数值,5,0)*($E4612-1))*VLOOKUP($D4612,系数!$K$2:$O$7,2,0))</f>
        <v>3795</v>
      </c>
      <c r="G4612" s="17">
        <f>INT((VLOOKUP($C4612,装备数值,3,0)+VLOOKUP($C4612,装备数值,6,0)*($E4612-1))*VLOOKUP($D4612,系数!$K$2:$O$7,3,0))</f>
        <v>0</v>
      </c>
      <c r="H4612" s="17">
        <f t="shared" ref="H4612:H4675" si="145">G4612</f>
        <v>0</v>
      </c>
      <c r="I4612" s="17">
        <f>INT((VLOOKUP($C4612,装备数值,4,0)+VLOOKUP($C4612,装备数值,7,0)*($E4612-1))*VLOOKUP($D4612,系数!$K$2:$O$7,4,0))</f>
        <v>0</v>
      </c>
      <c r="J4612" s="17">
        <f>INT((VLOOKUP($C4612,装备数值,4,0)+VLOOKUP($C4612,装备数值,7,0)*($E4612-1))*VLOOKUP($D4612,系数!$K$2:$O$7,5,0))</f>
        <v>0</v>
      </c>
      <c r="K4612" s="17">
        <f>INT(VLOOKUP(E4612,强化金币,2,1)*VLOOKUP(INDEX(装备!F:F,MATCH(属性!A4612,装备!A:A,0)),系数!$K$12:$M$15,3,0))</f>
        <v>32000</v>
      </c>
      <c r="L4612" s="17"/>
      <c r="M4612" s="17"/>
      <c r="N4612" s="17"/>
      <c r="O4612" s="17">
        <f>IF(E4612=1,"",VLOOKUP(E4612,系数!$S$2:$AB$12,MATCH(属性!C4612,评级,0),1))</f>
        <v>120</v>
      </c>
    </row>
    <row r="4613" spans="1:15" ht="17.25" thickBot="1" x14ac:dyDescent="0.4">
      <c r="A4613" s="17">
        <f t="shared" si="144"/>
        <v>7100039</v>
      </c>
      <c r="B4613" s="17" t="s">
        <v>102</v>
      </c>
      <c r="C4613" s="15">
        <f>INDEX(装备!G:G,MATCH(属性!A4613,装备!A:A,0))</f>
        <v>17</v>
      </c>
      <c r="D4613" s="15" t="str">
        <f>INDEX(装备!E:E,MATCH(属性!A4613,装备!A:A,0))</f>
        <v>armour</v>
      </c>
      <c r="E4613" s="14">
        <v>51</v>
      </c>
      <c r="F4613" s="17">
        <f>INT((VLOOKUP($C4613,装备数值,2,0)+VLOOKUP($C4613,装备数值,5,0)*($E4613-1))*VLOOKUP($D4613,系数!$K$2:$O$7,2,0))</f>
        <v>3850</v>
      </c>
      <c r="G4613" s="17">
        <f>INT((VLOOKUP($C4613,装备数值,3,0)+VLOOKUP($C4613,装备数值,6,0)*($E4613-1))*VLOOKUP($D4613,系数!$K$2:$O$7,3,0))</f>
        <v>0</v>
      </c>
      <c r="H4613" s="17">
        <f t="shared" si="145"/>
        <v>0</v>
      </c>
      <c r="I4613" s="17">
        <f>INT((VLOOKUP($C4613,装备数值,4,0)+VLOOKUP($C4613,装备数值,7,0)*($E4613-1))*VLOOKUP($D4613,系数!$K$2:$O$7,4,0))</f>
        <v>0</v>
      </c>
      <c r="J4613" s="17">
        <f>INT((VLOOKUP($C4613,装备数值,4,0)+VLOOKUP($C4613,装备数值,7,0)*($E4613-1))*VLOOKUP($D4613,系数!$K$2:$O$7,5,0))</f>
        <v>0</v>
      </c>
      <c r="K4613" s="17">
        <f>INT(VLOOKUP(E4613,强化金币,2,1)*VLOOKUP(INDEX(装备!F:F,MATCH(属性!A4613,装备!A:A,0)),系数!$K$12:$M$15,3,0))</f>
        <v>34000</v>
      </c>
      <c r="L4613" s="17"/>
      <c r="M4613" s="17"/>
      <c r="N4613" s="17"/>
      <c r="O4613" s="17">
        <f>IF(E4613=1,"",VLOOKUP(E4613,系数!$S$2:$AB$12,MATCH(属性!C4613,评级,0),1))</f>
        <v>120</v>
      </c>
    </row>
    <row r="4614" spans="1:15" ht="17.25" thickBot="1" x14ac:dyDescent="0.4">
      <c r="A4614" s="17">
        <f t="shared" si="144"/>
        <v>7100039</v>
      </c>
      <c r="B4614" s="17" t="s">
        <v>102</v>
      </c>
      <c r="C4614" s="15">
        <f>INDEX(装备!G:G,MATCH(属性!A4614,装备!A:A,0))</f>
        <v>17</v>
      </c>
      <c r="D4614" s="15" t="str">
        <f>INDEX(装备!E:E,MATCH(属性!A4614,装备!A:A,0))</f>
        <v>armour</v>
      </c>
      <c r="E4614" s="14">
        <v>52</v>
      </c>
      <c r="F4614" s="17">
        <f>INT((VLOOKUP($C4614,装备数值,2,0)+VLOOKUP($C4614,装备数值,5,0)*($E4614-1))*VLOOKUP($D4614,系数!$K$2:$O$7,2,0))</f>
        <v>3905</v>
      </c>
      <c r="G4614" s="17">
        <f>INT((VLOOKUP($C4614,装备数值,3,0)+VLOOKUP($C4614,装备数值,6,0)*($E4614-1))*VLOOKUP($D4614,系数!$K$2:$O$7,3,0))</f>
        <v>0</v>
      </c>
      <c r="H4614" s="17">
        <f t="shared" si="145"/>
        <v>0</v>
      </c>
      <c r="I4614" s="17">
        <f>INT((VLOOKUP($C4614,装备数值,4,0)+VLOOKUP($C4614,装备数值,7,0)*($E4614-1))*VLOOKUP($D4614,系数!$K$2:$O$7,4,0))</f>
        <v>0</v>
      </c>
      <c r="J4614" s="17">
        <f>INT((VLOOKUP($C4614,装备数值,4,0)+VLOOKUP($C4614,装备数值,7,0)*($E4614-1))*VLOOKUP($D4614,系数!$K$2:$O$7,5,0))</f>
        <v>0</v>
      </c>
      <c r="K4614" s="17">
        <f>INT(VLOOKUP(E4614,强化金币,2,1)*VLOOKUP(INDEX(装备!F:F,MATCH(属性!A4614,装备!A:A,0)),系数!$K$12:$M$15,3,0))</f>
        <v>36000</v>
      </c>
      <c r="L4614" s="17"/>
      <c r="M4614" s="17"/>
      <c r="N4614" s="17"/>
      <c r="O4614" s="17">
        <f>IF(E4614=1,"",VLOOKUP(E4614,系数!$S$2:$AB$12,MATCH(属性!C4614,评级,0),1))</f>
        <v>120</v>
      </c>
    </row>
    <row r="4615" spans="1:15" ht="17.25" thickBot="1" x14ac:dyDescent="0.4">
      <c r="A4615" s="17">
        <f t="shared" si="144"/>
        <v>7100039</v>
      </c>
      <c r="B4615" s="17" t="s">
        <v>102</v>
      </c>
      <c r="C4615" s="15">
        <f>INDEX(装备!G:G,MATCH(属性!A4615,装备!A:A,0))</f>
        <v>17</v>
      </c>
      <c r="D4615" s="15" t="str">
        <f>INDEX(装备!E:E,MATCH(属性!A4615,装备!A:A,0))</f>
        <v>armour</v>
      </c>
      <c r="E4615" s="14">
        <v>53</v>
      </c>
      <c r="F4615" s="17">
        <f>INT((VLOOKUP($C4615,装备数值,2,0)+VLOOKUP($C4615,装备数值,5,0)*($E4615-1))*VLOOKUP($D4615,系数!$K$2:$O$7,2,0))</f>
        <v>3960</v>
      </c>
      <c r="G4615" s="17">
        <f>INT((VLOOKUP($C4615,装备数值,3,0)+VLOOKUP($C4615,装备数值,6,0)*($E4615-1))*VLOOKUP($D4615,系数!$K$2:$O$7,3,0))</f>
        <v>0</v>
      </c>
      <c r="H4615" s="17">
        <f t="shared" si="145"/>
        <v>0</v>
      </c>
      <c r="I4615" s="17">
        <f>INT((VLOOKUP($C4615,装备数值,4,0)+VLOOKUP($C4615,装备数值,7,0)*($E4615-1))*VLOOKUP($D4615,系数!$K$2:$O$7,4,0))</f>
        <v>0</v>
      </c>
      <c r="J4615" s="17">
        <f>INT((VLOOKUP($C4615,装备数值,4,0)+VLOOKUP($C4615,装备数值,7,0)*($E4615-1))*VLOOKUP($D4615,系数!$K$2:$O$7,5,0))</f>
        <v>0</v>
      </c>
      <c r="K4615" s="17">
        <f>INT(VLOOKUP(E4615,强化金币,2,1)*VLOOKUP(INDEX(装备!F:F,MATCH(属性!A4615,装备!A:A,0)),系数!$K$12:$M$15,3,0))</f>
        <v>38000</v>
      </c>
      <c r="L4615" s="17"/>
      <c r="M4615" s="17"/>
      <c r="N4615" s="17"/>
      <c r="O4615" s="17">
        <f>IF(E4615=1,"",VLOOKUP(E4615,系数!$S$2:$AB$12,MATCH(属性!C4615,评级,0),1))</f>
        <v>120</v>
      </c>
    </row>
    <row r="4616" spans="1:15" ht="17.25" thickBot="1" x14ac:dyDescent="0.4">
      <c r="A4616" s="17">
        <f t="shared" si="144"/>
        <v>7100039</v>
      </c>
      <c r="B4616" s="17" t="s">
        <v>102</v>
      </c>
      <c r="C4616" s="15">
        <f>INDEX(装备!G:G,MATCH(属性!A4616,装备!A:A,0))</f>
        <v>17</v>
      </c>
      <c r="D4616" s="15" t="str">
        <f>INDEX(装备!E:E,MATCH(属性!A4616,装备!A:A,0))</f>
        <v>armour</v>
      </c>
      <c r="E4616" s="14">
        <v>54</v>
      </c>
      <c r="F4616" s="17">
        <f>INT((VLOOKUP($C4616,装备数值,2,0)+VLOOKUP($C4616,装备数值,5,0)*($E4616-1))*VLOOKUP($D4616,系数!$K$2:$O$7,2,0))</f>
        <v>4015</v>
      </c>
      <c r="G4616" s="17">
        <f>INT((VLOOKUP($C4616,装备数值,3,0)+VLOOKUP($C4616,装备数值,6,0)*($E4616-1))*VLOOKUP($D4616,系数!$K$2:$O$7,3,0))</f>
        <v>0</v>
      </c>
      <c r="H4616" s="17">
        <f t="shared" si="145"/>
        <v>0</v>
      </c>
      <c r="I4616" s="17">
        <f>INT((VLOOKUP($C4616,装备数值,4,0)+VLOOKUP($C4616,装备数值,7,0)*($E4616-1))*VLOOKUP($D4616,系数!$K$2:$O$7,4,0))</f>
        <v>0</v>
      </c>
      <c r="J4616" s="17">
        <f>INT((VLOOKUP($C4616,装备数值,4,0)+VLOOKUP($C4616,装备数值,7,0)*($E4616-1))*VLOOKUP($D4616,系数!$K$2:$O$7,5,0))</f>
        <v>0</v>
      </c>
      <c r="K4616" s="17">
        <f>INT(VLOOKUP(E4616,强化金币,2,1)*VLOOKUP(INDEX(装备!F:F,MATCH(属性!A4616,装备!A:A,0)),系数!$K$12:$M$15,3,0))</f>
        <v>40000</v>
      </c>
      <c r="L4616" s="17"/>
      <c r="M4616" s="17"/>
      <c r="N4616" s="17"/>
      <c r="O4616" s="17">
        <f>IF(E4616=1,"",VLOOKUP(E4616,系数!$S$2:$AB$12,MATCH(属性!C4616,评级,0),1))</f>
        <v>120</v>
      </c>
    </row>
    <row r="4617" spans="1:15" ht="17.25" thickBot="1" x14ac:dyDescent="0.4">
      <c r="A4617" s="17">
        <f t="shared" si="144"/>
        <v>7100039</v>
      </c>
      <c r="B4617" s="17" t="s">
        <v>102</v>
      </c>
      <c r="C4617" s="15">
        <f>INDEX(装备!G:G,MATCH(属性!A4617,装备!A:A,0))</f>
        <v>17</v>
      </c>
      <c r="D4617" s="15" t="str">
        <f>INDEX(装备!E:E,MATCH(属性!A4617,装备!A:A,0))</f>
        <v>armour</v>
      </c>
      <c r="E4617" s="14">
        <v>55</v>
      </c>
      <c r="F4617" s="17">
        <f>INT((VLOOKUP($C4617,装备数值,2,0)+VLOOKUP($C4617,装备数值,5,0)*($E4617-1))*VLOOKUP($D4617,系数!$K$2:$O$7,2,0))</f>
        <v>4070</v>
      </c>
      <c r="G4617" s="17">
        <f>INT((VLOOKUP($C4617,装备数值,3,0)+VLOOKUP($C4617,装备数值,6,0)*($E4617-1))*VLOOKUP($D4617,系数!$K$2:$O$7,3,0))</f>
        <v>0</v>
      </c>
      <c r="H4617" s="17">
        <f t="shared" si="145"/>
        <v>0</v>
      </c>
      <c r="I4617" s="17">
        <f>INT((VLOOKUP($C4617,装备数值,4,0)+VLOOKUP($C4617,装备数值,7,0)*($E4617-1))*VLOOKUP($D4617,系数!$K$2:$O$7,4,0))</f>
        <v>0</v>
      </c>
      <c r="J4617" s="17">
        <f>INT((VLOOKUP($C4617,装备数值,4,0)+VLOOKUP($C4617,装备数值,7,0)*($E4617-1))*VLOOKUP($D4617,系数!$K$2:$O$7,5,0))</f>
        <v>0</v>
      </c>
      <c r="K4617" s="17">
        <f>INT(VLOOKUP(E4617,强化金币,2,1)*VLOOKUP(INDEX(装备!F:F,MATCH(属性!A4617,装备!A:A,0)),系数!$K$12:$M$15,3,0))</f>
        <v>42000</v>
      </c>
      <c r="L4617" s="17"/>
      <c r="M4617" s="17"/>
      <c r="N4617" s="17"/>
      <c r="O4617" s="17">
        <f>IF(E4617=1,"",VLOOKUP(E4617,系数!$S$2:$AB$12,MATCH(属性!C4617,评级,0),1))</f>
        <v>120</v>
      </c>
    </row>
    <row r="4618" spans="1:15" ht="17.25" thickBot="1" x14ac:dyDescent="0.4">
      <c r="A4618" s="17">
        <f t="shared" si="144"/>
        <v>7100039</v>
      </c>
      <c r="B4618" s="17" t="s">
        <v>102</v>
      </c>
      <c r="C4618" s="15">
        <f>INDEX(装备!G:G,MATCH(属性!A4618,装备!A:A,0))</f>
        <v>17</v>
      </c>
      <c r="D4618" s="15" t="str">
        <f>INDEX(装备!E:E,MATCH(属性!A4618,装备!A:A,0))</f>
        <v>armour</v>
      </c>
      <c r="E4618" s="14">
        <v>56</v>
      </c>
      <c r="F4618" s="17">
        <f>INT((VLOOKUP($C4618,装备数值,2,0)+VLOOKUP($C4618,装备数值,5,0)*($E4618-1))*VLOOKUP($D4618,系数!$K$2:$O$7,2,0))</f>
        <v>4125</v>
      </c>
      <c r="G4618" s="17">
        <f>INT((VLOOKUP($C4618,装备数值,3,0)+VLOOKUP($C4618,装备数值,6,0)*($E4618-1))*VLOOKUP($D4618,系数!$K$2:$O$7,3,0))</f>
        <v>0</v>
      </c>
      <c r="H4618" s="17">
        <f t="shared" si="145"/>
        <v>0</v>
      </c>
      <c r="I4618" s="17">
        <f>INT((VLOOKUP($C4618,装备数值,4,0)+VLOOKUP($C4618,装备数值,7,0)*($E4618-1))*VLOOKUP($D4618,系数!$K$2:$O$7,4,0))</f>
        <v>0</v>
      </c>
      <c r="J4618" s="17">
        <f>INT((VLOOKUP($C4618,装备数值,4,0)+VLOOKUP($C4618,装备数值,7,0)*($E4618-1))*VLOOKUP($D4618,系数!$K$2:$O$7,5,0))</f>
        <v>0</v>
      </c>
      <c r="K4618" s="17">
        <f>INT(VLOOKUP(E4618,强化金币,2,1)*VLOOKUP(INDEX(装备!F:F,MATCH(属性!A4618,装备!A:A,0)),系数!$K$12:$M$15,3,0))</f>
        <v>44000</v>
      </c>
      <c r="L4618" s="17"/>
      <c r="M4618" s="17"/>
      <c r="N4618" s="17"/>
      <c r="O4618" s="17">
        <f>IF(E4618=1,"",VLOOKUP(E4618,系数!$S$2:$AB$12,MATCH(属性!C4618,评级,0),1))</f>
        <v>120</v>
      </c>
    </row>
    <row r="4619" spans="1:15" ht="17.25" thickBot="1" x14ac:dyDescent="0.4">
      <c r="A4619" s="17">
        <f t="shared" si="144"/>
        <v>7100039</v>
      </c>
      <c r="B4619" s="17" t="s">
        <v>102</v>
      </c>
      <c r="C4619" s="15">
        <f>INDEX(装备!G:G,MATCH(属性!A4619,装备!A:A,0))</f>
        <v>17</v>
      </c>
      <c r="D4619" s="15" t="str">
        <f>INDEX(装备!E:E,MATCH(属性!A4619,装备!A:A,0))</f>
        <v>armour</v>
      </c>
      <c r="E4619" s="14">
        <v>57</v>
      </c>
      <c r="F4619" s="17">
        <f>INT((VLOOKUP($C4619,装备数值,2,0)+VLOOKUP($C4619,装备数值,5,0)*($E4619-1))*VLOOKUP($D4619,系数!$K$2:$O$7,2,0))</f>
        <v>4180</v>
      </c>
      <c r="G4619" s="17">
        <f>INT((VLOOKUP($C4619,装备数值,3,0)+VLOOKUP($C4619,装备数值,6,0)*($E4619-1))*VLOOKUP($D4619,系数!$K$2:$O$7,3,0))</f>
        <v>0</v>
      </c>
      <c r="H4619" s="17">
        <f t="shared" si="145"/>
        <v>0</v>
      </c>
      <c r="I4619" s="17">
        <f>INT((VLOOKUP($C4619,装备数值,4,0)+VLOOKUP($C4619,装备数值,7,0)*($E4619-1))*VLOOKUP($D4619,系数!$K$2:$O$7,4,0))</f>
        <v>0</v>
      </c>
      <c r="J4619" s="17">
        <f>INT((VLOOKUP($C4619,装备数值,4,0)+VLOOKUP($C4619,装备数值,7,0)*($E4619-1))*VLOOKUP($D4619,系数!$K$2:$O$7,5,0))</f>
        <v>0</v>
      </c>
      <c r="K4619" s="17">
        <f>INT(VLOOKUP(E4619,强化金币,2,1)*VLOOKUP(INDEX(装备!F:F,MATCH(属性!A4619,装备!A:A,0)),系数!$K$12:$M$15,3,0))</f>
        <v>46000</v>
      </c>
      <c r="L4619" s="17"/>
      <c r="M4619" s="17"/>
      <c r="N4619" s="17"/>
      <c r="O4619" s="17">
        <f>IF(E4619=1,"",VLOOKUP(E4619,系数!$S$2:$AB$12,MATCH(属性!C4619,评级,0),1))</f>
        <v>120</v>
      </c>
    </row>
    <row r="4620" spans="1:15" ht="17.25" thickBot="1" x14ac:dyDescent="0.4">
      <c r="A4620" s="17">
        <f t="shared" si="144"/>
        <v>7100039</v>
      </c>
      <c r="B4620" s="17" t="s">
        <v>102</v>
      </c>
      <c r="C4620" s="15">
        <f>INDEX(装备!G:G,MATCH(属性!A4620,装备!A:A,0))</f>
        <v>17</v>
      </c>
      <c r="D4620" s="15" t="str">
        <f>INDEX(装备!E:E,MATCH(属性!A4620,装备!A:A,0))</f>
        <v>armour</v>
      </c>
      <c r="E4620" s="14">
        <v>58</v>
      </c>
      <c r="F4620" s="17">
        <f>INT((VLOOKUP($C4620,装备数值,2,0)+VLOOKUP($C4620,装备数值,5,0)*($E4620-1))*VLOOKUP($D4620,系数!$K$2:$O$7,2,0))</f>
        <v>4235</v>
      </c>
      <c r="G4620" s="17">
        <f>INT((VLOOKUP($C4620,装备数值,3,0)+VLOOKUP($C4620,装备数值,6,0)*($E4620-1))*VLOOKUP($D4620,系数!$K$2:$O$7,3,0))</f>
        <v>0</v>
      </c>
      <c r="H4620" s="17">
        <f t="shared" si="145"/>
        <v>0</v>
      </c>
      <c r="I4620" s="17">
        <f>INT((VLOOKUP($C4620,装备数值,4,0)+VLOOKUP($C4620,装备数值,7,0)*($E4620-1))*VLOOKUP($D4620,系数!$K$2:$O$7,4,0))</f>
        <v>0</v>
      </c>
      <c r="J4620" s="17">
        <f>INT((VLOOKUP($C4620,装备数值,4,0)+VLOOKUP($C4620,装备数值,7,0)*($E4620-1))*VLOOKUP($D4620,系数!$K$2:$O$7,5,0))</f>
        <v>0</v>
      </c>
      <c r="K4620" s="17">
        <f>INT(VLOOKUP(E4620,强化金币,2,1)*VLOOKUP(INDEX(装备!F:F,MATCH(属性!A4620,装备!A:A,0)),系数!$K$12:$M$15,3,0))</f>
        <v>48000</v>
      </c>
      <c r="L4620" s="17"/>
      <c r="M4620" s="17"/>
      <c r="N4620" s="17"/>
      <c r="O4620" s="17">
        <f>IF(E4620=1,"",VLOOKUP(E4620,系数!$S$2:$AB$12,MATCH(属性!C4620,评级,0),1))</f>
        <v>120</v>
      </c>
    </row>
    <row r="4621" spans="1:15" ht="17.25" thickBot="1" x14ac:dyDescent="0.4">
      <c r="A4621" s="17">
        <f t="shared" si="144"/>
        <v>7100039</v>
      </c>
      <c r="B4621" s="17" t="s">
        <v>102</v>
      </c>
      <c r="C4621" s="15">
        <f>INDEX(装备!G:G,MATCH(属性!A4621,装备!A:A,0))</f>
        <v>17</v>
      </c>
      <c r="D4621" s="15" t="str">
        <f>INDEX(装备!E:E,MATCH(属性!A4621,装备!A:A,0))</f>
        <v>armour</v>
      </c>
      <c r="E4621" s="14">
        <v>59</v>
      </c>
      <c r="F4621" s="17">
        <f>INT((VLOOKUP($C4621,装备数值,2,0)+VLOOKUP($C4621,装备数值,5,0)*($E4621-1))*VLOOKUP($D4621,系数!$K$2:$O$7,2,0))</f>
        <v>4290</v>
      </c>
      <c r="G4621" s="17">
        <f>INT((VLOOKUP($C4621,装备数值,3,0)+VLOOKUP($C4621,装备数值,6,0)*($E4621-1))*VLOOKUP($D4621,系数!$K$2:$O$7,3,0))</f>
        <v>0</v>
      </c>
      <c r="H4621" s="17">
        <f t="shared" si="145"/>
        <v>0</v>
      </c>
      <c r="I4621" s="17">
        <f>INT((VLOOKUP($C4621,装备数值,4,0)+VLOOKUP($C4621,装备数值,7,0)*($E4621-1))*VLOOKUP($D4621,系数!$K$2:$O$7,4,0))</f>
        <v>0</v>
      </c>
      <c r="J4621" s="17">
        <f>INT((VLOOKUP($C4621,装备数值,4,0)+VLOOKUP($C4621,装备数值,7,0)*($E4621-1))*VLOOKUP($D4621,系数!$K$2:$O$7,5,0))</f>
        <v>0</v>
      </c>
      <c r="K4621" s="17">
        <f>INT(VLOOKUP(E4621,强化金币,2,1)*VLOOKUP(INDEX(装备!F:F,MATCH(属性!A4621,装备!A:A,0)),系数!$K$12:$M$15,3,0))</f>
        <v>50000</v>
      </c>
      <c r="L4621" s="17"/>
      <c r="M4621" s="17"/>
      <c r="N4621" s="17"/>
      <c r="O4621" s="17">
        <f>IF(E4621=1,"",VLOOKUP(E4621,系数!$S$2:$AB$12,MATCH(属性!C4621,评级,0),1))</f>
        <v>120</v>
      </c>
    </row>
    <row r="4622" spans="1:15" ht="17.25" thickBot="1" x14ac:dyDescent="0.4">
      <c r="A4622" s="17">
        <f t="shared" si="144"/>
        <v>7100039</v>
      </c>
      <c r="B4622" s="17" t="s">
        <v>102</v>
      </c>
      <c r="C4622" s="15">
        <f>INDEX(装备!G:G,MATCH(属性!A4622,装备!A:A,0))</f>
        <v>17</v>
      </c>
      <c r="D4622" s="15" t="str">
        <f>INDEX(装备!E:E,MATCH(属性!A4622,装备!A:A,0))</f>
        <v>armour</v>
      </c>
      <c r="E4622" s="14">
        <v>60</v>
      </c>
      <c r="F4622" s="17">
        <f>INT((VLOOKUP($C4622,装备数值,2,0)+VLOOKUP($C4622,装备数值,5,0)*($E4622-1))*VLOOKUP($D4622,系数!$K$2:$O$7,2,0))</f>
        <v>4345</v>
      </c>
      <c r="G4622" s="17">
        <f>INT((VLOOKUP($C4622,装备数值,3,0)+VLOOKUP($C4622,装备数值,6,0)*($E4622-1))*VLOOKUP($D4622,系数!$K$2:$O$7,3,0))</f>
        <v>0</v>
      </c>
      <c r="H4622" s="17">
        <f t="shared" si="145"/>
        <v>0</v>
      </c>
      <c r="I4622" s="17">
        <f>INT((VLOOKUP($C4622,装备数值,4,0)+VLOOKUP($C4622,装备数值,7,0)*($E4622-1))*VLOOKUP($D4622,系数!$K$2:$O$7,4,0))</f>
        <v>0</v>
      </c>
      <c r="J4622" s="17">
        <f>INT((VLOOKUP($C4622,装备数值,4,0)+VLOOKUP($C4622,装备数值,7,0)*($E4622-1))*VLOOKUP($D4622,系数!$K$2:$O$7,5,0))</f>
        <v>0</v>
      </c>
      <c r="K4622" s="17">
        <f>INT(VLOOKUP(E4622,强化金币,2,1)*VLOOKUP(INDEX(装备!F:F,MATCH(属性!A4622,装备!A:A,0)),系数!$K$12:$M$15,3,0))</f>
        <v>52500</v>
      </c>
      <c r="L4622" s="17"/>
      <c r="M4622" s="17"/>
      <c r="N4622" s="17"/>
      <c r="O4622" s="17">
        <f>IF(E4622=1,"",VLOOKUP(E4622,系数!$S$2:$AB$12,MATCH(属性!C4622,评级,0),1))</f>
        <v>140</v>
      </c>
    </row>
    <row r="4623" spans="1:15" ht="17.25" thickBot="1" x14ac:dyDescent="0.4">
      <c r="A4623" s="17">
        <f t="shared" si="144"/>
        <v>7100039</v>
      </c>
      <c r="B4623" s="17" t="s">
        <v>102</v>
      </c>
      <c r="C4623" s="15">
        <f>INDEX(装备!G:G,MATCH(属性!A4623,装备!A:A,0))</f>
        <v>17</v>
      </c>
      <c r="D4623" s="15" t="str">
        <f>INDEX(装备!E:E,MATCH(属性!A4623,装备!A:A,0))</f>
        <v>armour</v>
      </c>
      <c r="E4623" s="14">
        <v>61</v>
      </c>
      <c r="F4623" s="17">
        <f>INT((VLOOKUP($C4623,装备数值,2,0)+VLOOKUP($C4623,装备数值,5,0)*($E4623-1))*VLOOKUP($D4623,系数!$K$2:$O$7,2,0))</f>
        <v>4400</v>
      </c>
      <c r="G4623" s="17">
        <f>INT((VLOOKUP($C4623,装备数值,3,0)+VLOOKUP($C4623,装备数值,6,0)*($E4623-1))*VLOOKUP($D4623,系数!$K$2:$O$7,3,0))</f>
        <v>0</v>
      </c>
      <c r="H4623" s="17">
        <f t="shared" si="145"/>
        <v>0</v>
      </c>
      <c r="I4623" s="17">
        <f>INT((VLOOKUP($C4623,装备数值,4,0)+VLOOKUP($C4623,装备数值,7,0)*($E4623-1))*VLOOKUP($D4623,系数!$K$2:$O$7,4,0))</f>
        <v>0</v>
      </c>
      <c r="J4623" s="17">
        <f>INT((VLOOKUP($C4623,装备数值,4,0)+VLOOKUP($C4623,装备数值,7,0)*($E4623-1))*VLOOKUP($D4623,系数!$K$2:$O$7,5,0))</f>
        <v>0</v>
      </c>
      <c r="K4623" s="17">
        <f>INT(VLOOKUP(E4623,强化金币,2,1)*VLOOKUP(INDEX(装备!F:F,MATCH(属性!A4623,装备!A:A,0)),系数!$K$12:$M$15,3,0))</f>
        <v>55000</v>
      </c>
      <c r="L4623" s="17"/>
      <c r="M4623" s="17"/>
      <c r="N4623" s="17"/>
      <c r="O4623" s="17">
        <f>IF(E4623=1,"",VLOOKUP(E4623,系数!$S$2:$AB$12,MATCH(属性!C4623,评级,0),1))</f>
        <v>140</v>
      </c>
    </row>
    <row r="4624" spans="1:15" ht="17.25" thickBot="1" x14ac:dyDescent="0.4">
      <c r="A4624" s="17">
        <f t="shared" si="144"/>
        <v>7100039</v>
      </c>
      <c r="B4624" s="17" t="s">
        <v>102</v>
      </c>
      <c r="C4624" s="15">
        <f>INDEX(装备!G:G,MATCH(属性!A4624,装备!A:A,0))</f>
        <v>17</v>
      </c>
      <c r="D4624" s="15" t="str">
        <f>INDEX(装备!E:E,MATCH(属性!A4624,装备!A:A,0))</f>
        <v>armour</v>
      </c>
      <c r="E4624" s="14">
        <v>62</v>
      </c>
      <c r="F4624" s="17">
        <f>INT((VLOOKUP($C4624,装备数值,2,0)+VLOOKUP($C4624,装备数值,5,0)*($E4624-1))*VLOOKUP($D4624,系数!$K$2:$O$7,2,0))</f>
        <v>4455</v>
      </c>
      <c r="G4624" s="17">
        <f>INT((VLOOKUP($C4624,装备数值,3,0)+VLOOKUP($C4624,装备数值,6,0)*($E4624-1))*VLOOKUP($D4624,系数!$K$2:$O$7,3,0))</f>
        <v>0</v>
      </c>
      <c r="H4624" s="17">
        <f t="shared" si="145"/>
        <v>0</v>
      </c>
      <c r="I4624" s="17">
        <f>INT((VLOOKUP($C4624,装备数值,4,0)+VLOOKUP($C4624,装备数值,7,0)*($E4624-1))*VLOOKUP($D4624,系数!$K$2:$O$7,4,0))</f>
        <v>0</v>
      </c>
      <c r="J4624" s="17">
        <f>INT((VLOOKUP($C4624,装备数值,4,0)+VLOOKUP($C4624,装备数值,7,0)*($E4624-1))*VLOOKUP($D4624,系数!$K$2:$O$7,5,0))</f>
        <v>0</v>
      </c>
      <c r="K4624" s="17">
        <f>INT(VLOOKUP(E4624,强化金币,2,1)*VLOOKUP(INDEX(装备!F:F,MATCH(属性!A4624,装备!A:A,0)),系数!$K$12:$M$15,3,0))</f>
        <v>57500</v>
      </c>
      <c r="L4624" s="17"/>
      <c r="M4624" s="17"/>
      <c r="N4624" s="17"/>
      <c r="O4624" s="17">
        <f>IF(E4624=1,"",VLOOKUP(E4624,系数!$S$2:$AB$12,MATCH(属性!C4624,评级,0),1))</f>
        <v>140</v>
      </c>
    </row>
    <row r="4625" spans="1:15" ht="17.25" thickBot="1" x14ac:dyDescent="0.4">
      <c r="A4625" s="17">
        <f t="shared" si="144"/>
        <v>7100039</v>
      </c>
      <c r="B4625" s="17" t="s">
        <v>102</v>
      </c>
      <c r="C4625" s="15">
        <f>INDEX(装备!G:G,MATCH(属性!A4625,装备!A:A,0))</f>
        <v>17</v>
      </c>
      <c r="D4625" s="15" t="str">
        <f>INDEX(装备!E:E,MATCH(属性!A4625,装备!A:A,0))</f>
        <v>armour</v>
      </c>
      <c r="E4625" s="14">
        <v>63</v>
      </c>
      <c r="F4625" s="17">
        <f>INT((VLOOKUP($C4625,装备数值,2,0)+VLOOKUP($C4625,装备数值,5,0)*($E4625-1))*VLOOKUP($D4625,系数!$K$2:$O$7,2,0))</f>
        <v>4510</v>
      </c>
      <c r="G4625" s="17">
        <f>INT((VLOOKUP($C4625,装备数值,3,0)+VLOOKUP($C4625,装备数值,6,0)*($E4625-1))*VLOOKUP($D4625,系数!$K$2:$O$7,3,0))</f>
        <v>0</v>
      </c>
      <c r="H4625" s="17">
        <f t="shared" si="145"/>
        <v>0</v>
      </c>
      <c r="I4625" s="17">
        <f>INT((VLOOKUP($C4625,装备数值,4,0)+VLOOKUP($C4625,装备数值,7,0)*($E4625-1))*VLOOKUP($D4625,系数!$K$2:$O$7,4,0))</f>
        <v>0</v>
      </c>
      <c r="J4625" s="17">
        <f>INT((VLOOKUP($C4625,装备数值,4,0)+VLOOKUP($C4625,装备数值,7,0)*($E4625-1))*VLOOKUP($D4625,系数!$K$2:$O$7,5,0))</f>
        <v>0</v>
      </c>
      <c r="K4625" s="17">
        <f>INT(VLOOKUP(E4625,强化金币,2,1)*VLOOKUP(INDEX(装备!F:F,MATCH(属性!A4625,装备!A:A,0)),系数!$K$12:$M$15,3,0))</f>
        <v>60000</v>
      </c>
      <c r="L4625" s="17"/>
      <c r="M4625" s="17"/>
      <c r="N4625" s="17"/>
      <c r="O4625" s="17">
        <f>IF(E4625=1,"",VLOOKUP(E4625,系数!$S$2:$AB$12,MATCH(属性!C4625,评级,0),1))</f>
        <v>140</v>
      </c>
    </row>
    <row r="4626" spans="1:15" ht="17.25" thickBot="1" x14ac:dyDescent="0.4">
      <c r="A4626" s="17">
        <f t="shared" si="144"/>
        <v>7100039</v>
      </c>
      <c r="B4626" s="17" t="s">
        <v>102</v>
      </c>
      <c r="C4626" s="15">
        <f>INDEX(装备!G:G,MATCH(属性!A4626,装备!A:A,0))</f>
        <v>17</v>
      </c>
      <c r="D4626" s="15" t="str">
        <f>INDEX(装备!E:E,MATCH(属性!A4626,装备!A:A,0))</f>
        <v>armour</v>
      </c>
      <c r="E4626" s="14">
        <v>64</v>
      </c>
      <c r="F4626" s="17">
        <f>INT((VLOOKUP($C4626,装备数值,2,0)+VLOOKUP($C4626,装备数值,5,0)*($E4626-1))*VLOOKUP($D4626,系数!$K$2:$O$7,2,0))</f>
        <v>4565</v>
      </c>
      <c r="G4626" s="17">
        <f>INT((VLOOKUP($C4626,装备数值,3,0)+VLOOKUP($C4626,装备数值,6,0)*($E4626-1))*VLOOKUP($D4626,系数!$K$2:$O$7,3,0))</f>
        <v>0</v>
      </c>
      <c r="H4626" s="17">
        <f t="shared" si="145"/>
        <v>0</v>
      </c>
      <c r="I4626" s="17">
        <f>INT((VLOOKUP($C4626,装备数值,4,0)+VLOOKUP($C4626,装备数值,7,0)*($E4626-1))*VLOOKUP($D4626,系数!$K$2:$O$7,4,0))</f>
        <v>0</v>
      </c>
      <c r="J4626" s="17">
        <f>INT((VLOOKUP($C4626,装备数值,4,0)+VLOOKUP($C4626,装备数值,7,0)*($E4626-1))*VLOOKUP($D4626,系数!$K$2:$O$7,5,0))</f>
        <v>0</v>
      </c>
      <c r="K4626" s="17">
        <f>INT(VLOOKUP(E4626,强化金币,2,1)*VLOOKUP(INDEX(装备!F:F,MATCH(属性!A4626,装备!A:A,0)),系数!$K$12:$M$15,3,0))</f>
        <v>62500</v>
      </c>
      <c r="L4626" s="17"/>
      <c r="M4626" s="17"/>
      <c r="N4626" s="17"/>
      <c r="O4626" s="17">
        <f>IF(E4626=1,"",VLOOKUP(E4626,系数!$S$2:$AB$12,MATCH(属性!C4626,评级,0),1))</f>
        <v>140</v>
      </c>
    </row>
    <row r="4627" spans="1:15" ht="17.25" thickBot="1" x14ac:dyDescent="0.4">
      <c r="A4627" s="17">
        <f t="shared" si="144"/>
        <v>7100039</v>
      </c>
      <c r="B4627" s="17" t="s">
        <v>102</v>
      </c>
      <c r="C4627" s="15">
        <f>INDEX(装备!G:G,MATCH(属性!A4627,装备!A:A,0))</f>
        <v>17</v>
      </c>
      <c r="D4627" s="15" t="str">
        <f>INDEX(装备!E:E,MATCH(属性!A4627,装备!A:A,0))</f>
        <v>armour</v>
      </c>
      <c r="E4627" s="14">
        <v>65</v>
      </c>
      <c r="F4627" s="17">
        <f>INT((VLOOKUP($C4627,装备数值,2,0)+VLOOKUP($C4627,装备数值,5,0)*($E4627-1))*VLOOKUP($D4627,系数!$K$2:$O$7,2,0))</f>
        <v>4620</v>
      </c>
      <c r="G4627" s="17">
        <f>INT((VLOOKUP($C4627,装备数值,3,0)+VLOOKUP($C4627,装备数值,6,0)*($E4627-1))*VLOOKUP($D4627,系数!$K$2:$O$7,3,0))</f>
        <v>0</v>
      </c>
      <c r="H4627" s="17">
        <f t="shared" si="145"/>
        <v>0</v>
      </c>
      <c r="I4627" s="17">
        <f>INT((VLOOKUP($C4627,装备数值,4,0)+VLOOKUP($C4627,装备数值,7,0)*($E4627-1))*VLOOKUP($D4627,系数!$K$2:$O$7,4,0))</f>
        <v>0</v>
      </c>
      <c r="J4627" s="17">
        <f>INT((VLOOKUP($C4627,装备数值,4,0)+VLOOKUP($C4627,装备数值,7,0)*($E4627-1))*VLOOKUP($D4627,系数!$K$2:$O$7,5,0))</f>
        <v>0</v>
      </c>
      <c r="K4627" s="17">
        <f>INT(VLOOKUP(E4627,强化金币,2,1)*VLOOKUP(INDEX(装备!F:F,MATCH(属性!A4627,装备!A:A,0)),系数!$K$12:$M$15,3,0))</f>
        <v>65000</v>
      </c>
      <c r="L4627" s="17"/>
      <c r="M4627" s="17"/>
      <c r="N4627" s="17"/>
      <c r="O4627" s="17">
        <f>IF(E4627=1,"",VLOOKUP(E4627,系数!$S$2:$AB$12,MATCH(属性!C4627,评级,0),1))</f>
        <v>140</v>
      </c>
    </row>
    <row r="4628" spans="1:15" ht="17.25" thickBot="1" x14ac:dyDescent="0.4">
      <c r="A4628" s="17">
        <f t="shared" si="144"/>
        <v>7100039</v>
      </c>
      <c r="B4628" s="17" t="s">
        <v>102</v>
      </c>
      <c r="C4628" s="15">
        <f>INDEX(装备!G:G,MATCH(属性!A4628,装备!A:A,0))</f>
        <v>17</v>
      </c>
      <c r="D4628" s="15" t="str">
        <f>INDEX(装备!E:E,MATCH(属性!A4628,装备!A:A,0))</f>
        <v>armour</v>
      </c>
      <c r="E4628" s="14">
        <v>66</v>
      </c>
      <c r="F4628" s="17">
        <f>INT((VLOOKUP($C4628,装备数值,2,0)+VLOOKUP($C4628,装备数值,5,0)*($E4628-1))*VLOOKUP($D4628,系数!$K$2:$O$7,2,0))</f>
        <v>4675</v>
      </c>
      <c r="G4628" s="17">
        <f>INT((VLOOKUP($C4628,装备数值,3,0)+VLOOKUP($C4628,装备数值,6,0)*($E4628-1))*VLOOKUP($D4628,系数!$K$2:$O$7,3,0))</f>
        <v>0</v>
      </c>
      <c r="H4628" s="17">
        <f t="shared" si="145"/>
        <v>0</v>
      </c>
      <c r="I4628" s="17">
        <f>INT((VLOOKUP($C4628,装备数值,4,0)+VLOOKUP($C4628,装备数值,7,0)*($E4628-1))*VLOOKUP($D4628,系数!$K$2:$O$7,4,0))</f>
        <v>0</v>
      </c>
      <c r="J4628" s="17">
        <f>INT((VLOOKUP($C4628,装备数值,4,0)+VLOOKUP($C4628,装备数值,7,0)*($E4628-1))*VLOOKUP($D4628,系数!$K$2:$O$7,5,0))</f>
        <v>0</v>
      </c>
      <c r="K4628" s="17">
        <f>INT(VLOOKUP(E4628,强化金币,2,1)*VLOOKUP(INDEX(装备!F:F,MATCH(属性!A4628,装备!A:A,0)),系数!$K$12:$M$15,3,0))</f>
        <v>67500</v>
      </c>
      <c r="L4628" s="17"/>
      <c r="M4628" s="17"/>
      <c r="N4628" s="17"/>
      <c r="O4628" s="17">
        <f>IF(E4628=1,"",VLOOKUP(E4628,系数!$S$2:$AB$12,MATCH(属性!C4628,评级,0),1))</f>
        <v>140</v>
      </c>
    </row>
    <row r="4629" spans="1:15" ht="17.25" thickBot="1" x14ac:dyDescent="0.4">
      <c r="A4629" s="17">
        <f t="shared" si="144"/>
        <v>7100039</v>
      </c>
      <c r="B4629" s="17" t="s">
        <v>102</v>
      </c>
      <c r="C4629" s="15">
        <f>INDEX(装备!G:G,MATCH(属性!A4629,装备!A:A,0))</f>
        <v>17</v>
      </c>
      <c r="D4629" s="15" t="str">
        <f>INDEX(装备!E:E,MATCH(属性!A4629,装备!A:A,0))</f>
        <v>armour</v>
      </c>
      <c r="E4629" s="14">
        <v>67</v>
      </c>
      <c r="F4629" s="17">
        <f>INT((VLOOKUP($C4629,装备数值,2,0)+VLOOKUP($C4629,装备数值,5,0)*($E4629-1))*VLOOKUP($D4629,系数!$K$2:$O$7,2,0))</f>
        <v>4730</v>
      </c>
      <c r="G4629" s="17">
        <f>INT((VLOOKUP($C4629,装备数值,3,0)+VLOOKUP($C4629,装备数值,6,0)*($E4629-1))*VLOOKUP($D4629,系数!$K$2:$O$7,3,0))</f>
        <v>0</v>
      </c>
      <c r="H4629" s="17">
        <f t="shared" si="145"/>
        <v>0</v>
      </c>
      <c r="I4629" s="17">
        <f>INT((VLOOKUP($C4629,装备数值,4,0)+VLOOKUP($C4629,装备数值,7,0)*($E4629-1))*VLOOKUP($D4629,系数!$K$2:$O$7,4,0))</f>
        <v>0</v>
      </c>
      <c r="J4629" s="17">
        <f>INT((VLOOKUP($C4629,装备数值,4,0)+VLOOKUP($C4629,装备数值,7,0)*($E4629-1))*VLOOKUP($D4629,系数!$K$2:$O$7,5,0))</f>
        <v>0</v>
      </c>
      <c r="K4629" s="17">
        <f>INT(VLOOKUP(E4629,强化金币,2,1)*VLOOKUP(INDEX(装备!F:F,MATCH(属性!A4629,装备!A:A,0)),系数!$K$12:$M$15,3,0))</f>
        <v>70000</v>
      </c>
      <c r="L4629" s="17"/>
      <c r="M4629" s="17"/>
      <c r="N4629" s="17"/>
      <c r="O4629" s="17">
        <f>IF(E4629=1,"",VLOOKUP(E4629,系数!$S$2:$AB$12,MATCH(属性!C4629,评级,0),1))</f>
        <v>140</v>
      </c>
    </row>
    <row r="4630" spans="1:15" ht="17.25" thickBot="1" x14ac:dyDescent="0.4">
      <c r="A4630" s="17">
        <f t="shared" si="144"/>
        <v>7100039</v>
      </c>
      <c r="B4630" s="17" t="s">
        <v>102</v>
      </c>
      <c r="C4630" s="15">
        <f>INDEX(装备!G:G,MATCH(属性!A4630,装备!A:A,0))</f>
        <v>17</v>
      </c>
      <c r="D4630" s="15" t="str">
        <f>INDEX(装备!E:E,MATCH(属性!A4630,装备!A:A,0))</f>
        <v>armour</v>
      </c>
      <c r="E4630" s="14">
        <v>68</v>
      </c>
      <c r="F4630" s="17">
        <f>INT((VLOOKUP($C4630,装备数值,2,0)+VLOOKUP($C4630,装备数值,5,0)*($E4630-1))*VLOOKUP($D4630,系数!$K$2:$O$7,2,0))</f>
        <v>4785</v>
      </c>
      <c r="G4630" s="17">
        <f>INT((VLOOKUP($C4630,装备数值,3,0)+VLOOKUP($C4630,装备数值,6,0)*($E4630-1))*VLOOKUP($D4630,系数!$K$2:$O$7,3,0))</f>
        <v>0</v>
      </c>
      <c r="H4630" s="17">
        <f t="shared" si="145"/>
        <v>0</v>
      </c>
      <c r="I4630" s="17">
        <f>INT((VLOOKUP($C4630,装备数值,4,0)+VLOOKUP($C4630,装备数值,7,0)*($E4630-1))*VLOOKUP($D4630,系数!$K$2:$O$7,4,0))</f>
        <v>0</v>
      </c>
      <c r="J4630" s="17">
        <f>INT((VLOOKUP($C4630,装备数值,4,0)+VLOOKUP($C4630,装备数值,7,0)*($E4630-1))*VLOOKUP($D4630,系数!$K$2:$O$7,5,0))</f>
        <v>0</v>
      </c>
      <c r="K4630" s="17">
        <f>INT(VLOOKUP(E4630,强化金币,2,1)*VLOOKUP(INDEX(装备!F:F,MATCH(属性!A4630,装备!A:A,0)),系数!$K$12:$M$15,3,0))</f>
        <v>72500</v>
      </c>
      <c r="L4630" s="17"/>
      <c r="M4630" s="17"/>
      <c r="N4630" s="17"/>
      <c r="O4630" s="17">
        <f>IF(E4630=1,"",VLOOKUP(E4630,系数!$S$2:$AB$12,MATCH(属性!C4630,评级,0),1))</f>
        <v>140</v>
      </c>
    </row>
    <row r="4631" spans="1:15" ht="17.25" thickBot="1" x14ac:dyDescent="0.4">
      <c r="A4631" s="17">
        <f t="shared" si="144"/>
        <v>7100039</v>
      </c>
      <c r="B4631" s="17" t="s">
        <v>102</v>
      </c>
      <c r="C4631" s="15">
        <f>INDEX(装备!G:G,MATCH(属性!A4631,装备!A:A,0))</f>
        <v>17</v>
      </c>
      <c r="D4631" s="15" t="str">
        <f>INDEX(装备!E:E,MATCH(属性!A4631,装备!A:A,0))</f>
        <v>armour</v>
      </c>
      <c r="E4631" s="14">
        <v>69</v>
      </c>
      <c r="F4631" s="17">
        <f>INT((VLOOKUP($C4631,装备数值,2,0)+VLOOKUP($C4631,装备数值,5,0)*($E4631-1))*VLOOKUP($D4631,系数!$K$2:$O$7,2,0))</f>
        <v>4840</v>
      </c>
      <c r="G4631" s="17">
        <f>INT((VLOOKUP($C4631,装备数值,3,0)+VLOOKUP($C4631,装备数值,6,0)*($E4631-1))*VLOOKUP($D4631,系数!$K$2:$O$7,3,0))</f>
        <v>0</v>
      </c>
      <c r="H4631" s="17">
        <f t="shared" si="145"/>
        <v>0</v>
      </c>
      <c r="I4631" s="17">
        <f>INT((VLOOKUP($C4631,装备数值,4,0)+VLOOKUP($C4631,装备数值,7,0)*($E4631-1))*VLOOKUP($D4631,系数!$K$2:$O$7,4,0))</f>
        <v>0</v>
      </c>
      <c r="J4631" s="17">
        <f>INT((VLOOKUP($C4631,装备数值,4,0)+VLOOKUP($C4631,装备数值,7,0)*($E4631-1))*VLOOKUP($D4631,系数!$K$2:$O$7,5,0))</f>
        <v>0</v>
      </c>
      <c r="K4631" s="17">
        <f>INT(VLOOKUP(E4631,强化金币,2,1)*VLOOKUP(INDEX(装备!F:F,MATCH(属性!A4631,装备!A:A,0)),系数!$K$12:$M$15,3,0))</f>
        <v>75000</v>
      </c>
      <c r="L4631" s="17"/>
      <c r="M4631" s="17"/>
      <c r="N4631" s="17"/>
      <c r="O4631" s="17">
        <f>IF(E4631=1,"",VLOOKUP(E4631,系数!$S$2:$AB$12,MATCH(属性!C4631,评级,0),1))</f>
        <v>140</v>
      </c>
    </row>
    <row r="4632" spans="1:15" ht="17.25" thickBot="1" x14ac:dyDescent="0.4">
      <c r="A4632" s="17">
        <f t="shared" si="144"/>
        <v>7100039</v>
      </c>
      <c r="B4632" s="17" t="s">
        <v>102</v>
      </c>
      <c r="C4632" s="15">
        <f>INDEX(装备!G:G,MATCH(属性!A4632,装备!A:A,0))</f>
        <v>17</v>
      </c>
      <c r="D4632" s="15" t="str">
        <f>INDEX(装备!E:E,MATCH(属性!A4632,装备!A:A,0))</f>
        <v>armour</v>
      </c>
      <c r="E4632" s="14">
        <v>70</v>
      </c>
      <c r="F4632" s="17">
        <f>INT((VLOOKUP($C4632,装备数值,2,0)+VLOOKUP($C4632,装备数值,5,0)*($E4632-1))*VLOOKUP($D4632,系数!$K$2:$O$7,2,0))</f>
        <v>4895</v>
      </c>
      <c r="G4632" s="17">
        <f>INT((VLOOKUP($C4632,装备数值,3,0)+VLOOKUP($C4632,装备数值,6,0)*($E4632-1))*VLOOKUP($D4632,系数!$K$2:$O$7,3,0))</f>
        <v>0</v>
      </c>
      <c r="H4632" s="17">
        <f t="shared" si="145"/>
        <v>0</v>
      </c>
      <c r="I4632" s="17">
        <f>INT((VLOOKUP($C4632,装备数值,4,0)+VLOOKUP($C4632,装备数值,7,0)*($E4632-1))*VLOOKUP($D4632,系数!$K$2:$O$7,4,0))</f>
        <v>0</v>
      </c>
      <c r="J4632" s="17">
        <f>INT((VLOOKUP($C4632,装备数值,4,0)+VLOOKUP($C4632,装备数值,7,0)*($E4632-1))*VLOOKUP($D4632,系数!$K$2:$O$7,5,0))</f>
        <v>0</v>
      </c>
      <c r="K4632" s="17">
        <f>INT(VLOOKUP(E4632,强化金币,2,1)*VLOOKUP(INDEX(装备!F:F,MATCH(属性!A4632,装备!A:A,0)),系数!$K$12:$M$15,3,0))</f>
        <v>77500</v>
      </c>
      <c r="L4632" s="17"/>
      <c r="M4632" s="17"/>
      <c r="N4632" s="17"/>
      <c r="O4632" s="17">
        <f>IF(E4632=1,"",VLOOKUP(E4632,系数!$S$2:$AB$12,MATCH(属性!C4632,评级,0),1))</f>
        <v>160</v>
      </c>
    </row>
    <row r="4633" spans="1:15" ht="17.25" thickBot="1" x14ac:dyDescent="0.4">
      <c r="A4633" s="17">
        <f t="shared" si="144"/>
        <v>7100039</v>
      </c>
      <c r="B4633" s="17" t="s">
        <v>102</v>
      </c>
      <c r="C4633" s="15">
        <f>INDEX(装备!G:G,MATCH(属性!A4633,装备!A:A,0))</f>
        <v>17</v>
      </c>
      <c r="D4633" s="15" t="str">
        <f>INDEX(装备!E:E,MATCH(属性!A4633,装备!A:A,0))</f>
        <v>armour</v>
      </c>
      <c r="E4633" s="14">
        <v>71</v>
      </c>
      <c r="F4633" s="17">
        <f>INT((VLOOKUP($C4633,装备数值,2,0)+VLOOKUP($C4633,装备数值,5,0)*($E4633-1))*VLOOKUP($D4633,系数!$K$2:$O$7,2,0))</f>
        <v>4950</v>
      </c>
      <c r="G4633" s="17">
        <f>INT((VLOOKUP($C4633,装备数值,3,0)+VLOOKUP($C4633,装备数值,6,0)*($E4633-1))*VLOOKUP($D4633,系数!$K$2:$O$7,3,0))</f>
        <v>0</v>
      </c>
      <c r="H4633" s="17">
        <f t="shared" si="145"/>
        <v>0</v>
      </c>
      <c r="I4633" s="17">
        <f>INT((VLOOKUP($C4633,装备数值,4,0)+VLOOKUP($C4633,装备数值,7,0)*($E4633-1))*VLOOKUP($D4633,系数!$K$2:$O$7,4,0))</f>
        <v>0</v>
      </c>
      <c r="J4633" s="17">
        <f>INT((VLOOKUP($C4633,装备数值,4,0)+VLOOKUP($C4633,装备数值,7,0)*($E4633-1))*VLOOKUP($D4633,系数!$K$2:$O$7,5,0))</f>
        <v>0</v>
      </c>
      <c r="K4633" s="17">
        <f>INT(VLOOKUP(E4633,强化金币,2,1)*VLOOKUP(INDEX(装备!F:F,MATCH(属性!A4633,装备!A:A,0)),系数!$K$12:$M$15,3,0))</f>
        <v>80000</v>
      </c>
      <c r="L4633" s="17"/>
      <c r="M4633" s="17"/>
      <c r="N4633" s="17"/>
      <c r="O4633" s="17">
        <f>IF(E4633=1,"",VLOOKUP(E4633,系数!$S$2:$AB$12,MATCH(属性!C4633,评级,0),1))</f>
        <v>160</v>
      </c>
    </row>
    <row r="4634" spans="1:15" ht="17.25" thickBot="1" x14ac:dyDescent="0.4">
      <c r="A4634" s="17">
        <f t="shared" si="144"/>
        <v>7100039</v>
      </c>
      <c r="B4634" s="17" t="s">
        <v>102</v>
      </c>
      <c r="C4634" s="15">
        <f>INDEX(装备!G:G,MATCH(属性!A4634,装备!A:A,0))</f>
        <v>17</v>
      </c>
      <c r="D4634" s="15" t="str">
        <f>INDEX(装备!E:E,MATCH(属性!A4634,装备!A:A,0))</f>
        <v>armour</v>
      </c>
      <c r="E4634" s="14">
        <v>72</v>
      </c>
      <c r="F4634" s="17">
        <f>INT((VLOOKUP($C4634,装备数值,2,0)+VLOOKUP($C4634,装备数值,5,0)*($E4634-1))*VLOOKUP($D4634,系数!$K$2:$O$7,2,0))</f>
        <v>5006</v>
      </c>
      <c r="G4634" s="17">
        <f>INT((VLOOKUP($C4634,装备数值,3,0)+VLOOKUP($C4634,装备数值,6,0)*($E4634-1))*VLOOKUP($D4634,系数!$K$2:$O$7,3,0))</f>
        <v>0</v>
      </c>
      <c r="H4634" s="17">
        <f t="shared" si="145"/>
        <v>0</v>
      </c>
      <c r="I4634" s="17">
        <f>INT((VLOOKUP($C4634,装备数值,4,0)+VLOOKUP($C4634,装备数值,7,0)*($E4634-1))*VLOOKUP($D4634,系数!$K$2:$O$7,4,0))</f>
        <v>0</v>
      </c>
      <c r="J4634" s="17">
        <f>INT((VLOOKUP($C4634,装备数值,4,0)+VLOOKUP($C4634,装备数值,7,0)*($E4634-1))*VLOOKUP($D4634,系数!$K$2:$O$7,5,0))</f>
        <v>0</v>
      </c>
      <c r="K4634" s="17">
        <f>INT(VLOOKUP(E4634,强化金币,2,1)*VLOOKUP(INDEX(装备!F:F,MATCH(属性!A4634,装备!A:A,0)),系数!$K$12:$M$15,3,0))</f>
        <v>82500</v>
      </c>
      <c r="L4634" s="17"/>
      <c r="M4634" s="17"/>
      <c r="N4634" s="17"/>
      <c r="O4634" s="17">
        <f>IF(E4634=1,"",VLOOKUP(E4634,系数!$S$2:$AB$12,MATCH(属性!C4634,评级,0),1))</f>
        <v>160</v>
      </c>
    </row>
    <row r="4635" spans="1:15" ht="17.25" thickBot="1" x14ac:dyDescent="0.4">
      <c r="A4635" s="17">
        <f t="shared" si="144"/>
        <v>7100039</v>
      </c>
      <c r="B4635" s="17" t="s">
        <v>102</v>
      </c>
      <c r="C4635" s="15">
        <f>INDEX(装备!G:G,MATCH(属性!A4635,装备!A:A,0))</f>
        <v>17</v>
      </c>
      <c r="D4635" s="15" t="str">
        <f>INDEX(装备!E:E,MATCH(属性!A4635,装备!A:A,0))</f>
        <v>armour</v>
      </c>
      <c r="E4635" s="14">
        <v>73</v>
      </c>
      <c r="F4635" s="17">
        <f>INT((VLOOKUP($C4635,装备数值,2,0)+VLOOKUP($C4635,装备数值,5,0)*($E4635-1))*VLOOKUP($D4635,系数!$K$2:$O$7,2,0))</f>
        <v>5061</v>
      </c>
      <c r="G4635" s="17">
        <f>INT((VLOOKUP($C4635,装备数值,3,0)+VLOOKUP($C4635,装备数值,6,0)*($E4635-1))*VLOOKUP($D4635,系数!$K$2:$O$7,3,0))</f>
        <v>0</v>
      </c>
      <c r="H4635" s="17">
        <f t="shared" si="145"/>
        <v>0</v>
      </c>
      <c r="I4635" s="17">
        <f>INT((VLOOKUP($C4635,装备数值,4,0)+VLOOKUP($C4635,装备数值,7,0)*($E4635-1))*VLOOKUP($D4635,系数!$K$2:$O$7,4,0))</f>
        <v>0</v>
      </c>
      <c r="J4635" s="17">
        <f>INT((VLOOKUP($C4635,装备数值,4,0)+VLOOKUP($C4635,装备数值,7,0)*($E4635-1))*VLOOKUP($D4635,系数!$K$2:$O$7,5,0))</f>
        <v>0</v>
      </c>
      <c r="K4635" s="17">
        <f>INT(VLOOKUP(E4635,强化金币,2,1)*VLOOKUP(INDEX(装备!F:F,MATCH(属性!A4635,装备!A:A,0)),系数!$K$12:$M$15,3,0))</f>
        <v>85000</v>
      </c>
      <c r="L4635" s="17"/>
      <c r="M4635" s="17"/>
      <c r="N4635" s="17"/>
      <c r="O4635" s="17">
        <f>IF(E4635=1,"",VLOOKUP(E4635,系数!$S$2:$AB$12,MATCH(属性!C4635,评级,0),1))</f>
        <v>160</v>
      </c>
    </row>
    <row r="4636" spans="1:15" ht="17.25" thickBot="1" x14ac:dyDescent="0.4">
      <c r="A4636" s="17">
        <f t="shared" si="144"/>
        <v>7100039</v>
      </c>
      <c r="B4636" s="17" t="s">
        <v>102</v>
      </c>
      <c r="C4636" s="15">
        <f>INDEX(装备!G:G,MATCH(属性!A4636,装备!A:A,0))</f>
        <v>17</v>
      </c>
      <c r="D4636" s="15" t="str">
        <f>INDEX(装备!E:E,MATCH(属性!A4636,装备!A:A,0))</f>
        <v>armour</v>
      </c>
      <c r="E4636" s="14">
        <v>74</v>
      </c>
      <c r="F4636" s="17">
        <f>INT((VLOOKUP($C4636,装备数值,2,0)+VLOOKUP($C4636,装备数值,5,0)*($E4636-1))*VLOOKUP($D4636,系数!$K$2:$O$7,2,0))</f>
        <v>5116</v>
      </c>
      <c r="G4636" s="17">
        <f>INT((VLOOKUP($C4636,装备数值,3,0)+VLOOKUP($C4636,装备数值,6,0)*($E4636-1))*VLOOKUP($D4636,系数!$K$2:$O$7,3,0))</f>
        <v>0</v>
      </c>
      <c r="H4636" s="17">
        <f t="shared" si="145"/>
        <v>0</v>
      </c>
      <c r="I4636" s="17">
        <f>INT((VLOOKUP($C4636,装备数值,4,0)+VLOOKUP($C4636,装备数值,7,0)*($E4636-1))*VLOOKUP($D4636,系数!$K$2:$O$7,4,0))</f>
        <v>0</v>
      </c>
      <c r="J4636" s="17">
        <f>INT((VLOOKUP($C4636,装备数值,4,0)+VLOOKUP($C4636,装备数值,7,0)*($E4636-1))*VLOOKUP($D4636,系数!$K$2:$O$7,5,0))</f>
        <v>0</v>
      </c>
      <c r="K4636" s="17">
        <f>INT(VLOOKUP(E4636,强化金币,2,1)*VLOOKUP(INDEX(装备!F:F,MATCH(属性!A4636,装备!A:A,0)),系数!$K$12:$M$15,3,0))</f>
        <v>87500</v>
      </c>
      <c r="L4636" s="17"/>
      <c r="M4636" s="17"/>
      <c r="N4636" s="17"/>
      <c r="O4636" s="17">
        <f>IF(E4636=1,"",VLOOKUP(E4636,系数!$S$2:$AB$12,MATCH(属性!C4636,评级,0),1))</f>
        <v>160</v>
      </c>
    </row>
    <row r="4637" spans="1:15" ht="17.25" thickBot="1" x14ac:dyDescent="0.4">
      <c r="A4637" s="17">
        <f t="shared" si="144"/>
        <v>7100039</v>
      </c>
      <c r="B4637" s="17" t="s">
        <v>102</v>
      </c>
      <c r="C4637" s="15">
        <f>INDEX(装备!G:G,MATCH(属性!A4637,装备!A:A,0))</f>
        <v>17</v>
      </c>
      <c r="D4637" s="15" t="str">
        <f>INDEX(装备!E:E,MATCH(属性!A4637,装备!A:A,0))</f>
        <v>armour</v>
      </c>
      <c r="E4637" s="14">
        <v>75</v>
      </c>
      <c r="F4637" s="17">
        <f>INT((VLOOKUP($C4637,装备数值,2,0)+VLOOKUP($C4637,装备数值,5,0)*($E4637-1))*VLOOKUP($D4637,系数!$K$2:$O$7,2,0))</f>
        <v>5171</v>
      </c>
      <c r="G4637" s="17">
        <f>INT((VLOOKUP($C4637,装备数值,3,0)+VLOOKUP($C4637,装备数值,6,0)*($E4637-1))*VLOOKUP($D4637,系数!$K$2:$O$7,3,0))</f>
        <v>0</v>
      </c>
      <c r="H4637" s="17">
        <f t="shared" si="145"/>
        <v>0</v>
      </c>
      <c r="I4637" s="17">
        <f>INT((VLOOKUP($C4637,装备数值,4,0)+VLOOKUP($C4637,装备数值,7,0)*($E4637-1))*VLOOKUP($D4637,系数!$K$2:$O$7,4,0))</f>
        <v>0</v>
      </c>
      <c r="J4637" s="17">
        <f>INT((VLOOKUP($C4637,装备数值,4,0)+VLOOKUP($C4637,装备数值,7,0)*($E4637-1))*VLOOKUP($D4637,系数!$K$2:$O$7,5,0))</f>
        <v>0</v>
      </c>
      <c r="K4637" s="17">
        <f>INT(VLOOKUP(E4637,强化金币,2,1)*VLOOKUP(INDEX(装备!F:F,MATCH(属性!A4637,装备!A:A,0)),系数!$K$12:$M$15,3,0))</f>
        <v>90000</v>
      </c>
      <c r="L4637" s="17"/>
      <c r="M4637" s="17"/>
      <c r="N4637" s="17"/>
      <c r="O4637" s="17">
        <f>IF(E4637=1,"",VLOOKUP(E4637,系数!$S$2:$AB$12,MATCH(属性!C4637,评级,0),1))</f>
        <v>160</v>
      </c>
    </row>
    <row r="4638" spans="1:15" ht="17.25" thickBot="1" x14ac:dyDescent="0.4">
      <c r="A4638" s="17">
        <f t="shared" si="144"/>
        <v>7100039</v>
      </c>
      <c r="B4638" s="17" t="s">
        <v>102</v>
      </c>
      <c r="C4638" s="15">
        <f>INDEX(装备!G:G,MATCH(属性!A4638,装备!A:A,0))</f>
        <v>17</v>
      </c>
      <c r="D4638" s="15" t="str">
        <f>INDEX(装备!E:E,MATCH(属性!A4638,装备!A:A,0))</f>
        <v>armour</v>
      </c>
      <c r="E4638" s="14">
        <v>76</v>
      </c>
      <c r="F4638" s="17">
        <f>INT((VLOOKUP($C4638,装备数值,2,0)+VLOOKUP($C4638,装备数值,5,0)*($E4638-1))*VLOOKUP($D4638,系数!$K$2:$O$7,2,0))</f>
        <v>5226</v>
      </c>
      <c r="G4638" s="17">
        <f>INT((VLOOKUP($C4638,装备数值,3,0)+VLOOKUP($C4638,装备数值,6,0)*($E4638-1))*VLOOKUP($D4638,系数!$K$2:$O$7,3,0))</f>
        <v>0</v>
      </c>
      <c r="H4638" s="17">
        <f t="shared" si="145"/>
        <v>0</v>
      </c>
      <c r="I4638" s="17">
        <f>INT((VLOOKUP($C4638,装备数值,4,0)+VLOOKUP($C4638,装备数值,7,0)*($E4638-1))*VLOOKUP($D4638,系数!$K$2:$O$7,4,0))</f>
        <v>0</v>
      </c>
      <c r="J4638" s="17">
        <f>INT((VLOOKUP($C4638,装备数值,4,0)+VLOOKUP($C4638,装备数值,7,0)*($E4638-1))*VLOOKUP($D4638,系数!$K$2:$O$7,5,0))</f>
        <v>0</v>
      </c>
      <c r="K4638" s="17">
        <f>INT(VLOOKUP(E4638,强化金币,2,1)*VLOOKUP(INDEX(装备!F:F,MATCH(属性!A4638,装备!A:A,0)),系数!$K$12:$M$15,3,0))</f>
        <v>92500</v>
      </c>
      <c r="L4638" s="17"/>
      <c r="M4638" s="17"/>
      <c r="N4638" s="17"/>
      <c r="O4638" s="17">
        <f>IF(E4638=1,"",VLOOKUP(E4638,系数!$S$2:$AB$12,MATCH(属性!C4638,评级,0),1))</f>
        <v>160</v>
      </c>
    </row>
    <row r="4639" spans="1:15" ht="17.25" thickBot="1" x14ac:dyDescent="0.4">
      <c r="A4639" s="17">
        <f t="shared" si="144"/>
        <v>7100039</v>
      </c>
      <c r="B4639" s="17" t="s">
        <v>102</v>
      </c>
      <c r="C4639" s="15">
        <f>INDEX(装备!G:G,MATCH(属性!A4639,装备!A:A,0))</f>
        <v>17</v>
      </c>
      <c r="D4639" s="15" t="str">
        <f>INDEX(装备!E:E,MATCH(属性!A4639,装备!A:A,0))</f>
        <v>armour</v>
      </c>
      <c r="E4639" s="14">
        <v>77</v>
      </c>
      <c r="F4639" s="17">
        <f>INT((VLOOKUP($C4639,装备数值,2,0)+VLOOKUP($C4639,装备数值,5,0)*($E4639-1))*VLOOKUP($D4639,系数!$K$2:$O$7,2,0))</f>
        <v>5281</v>
      </c>
      <c r="G4639" s="17">
        <f>INT((VLOOKUP($C4639,装备数值,3,0)+VLOOKUP($C4639,装备数值,6,0)*($E4639-1))*VLOOKUP($D4639,系数!$K$2:$O$7,3,0))</f>
        <v>0</v>
      </c>
      <c r="H4639" s="17">
        <f t="shared" si="145"/>
        <v>0</v>
      </c>
      <c r="I4639" s="17">
        <f>INT((VLOOKUP($C4639,装备数值,4,0)+VLOOKUP($C4639,装备数值,7,0)*($E4639-1))*VLOOKUP($D4639,系数!$K$2:$O$7,4,0))</f>
        <v>0</v>
      </c>
      <c r="J4639" s="17">
        <f>INT((VLOOKUP($C4639,装备数值,4,0)+VLOOKUP($C4639,装备数值,7,0)*($E4639-1))*VLOOKUP($D4639,系数!$K$2:$O$7,5,0))</f>
        <v>0</v>
      </c>
      <c r="K4639" s="17">
        <f>INT(VLOOKUP(E4639,强化金币,2,1)*VLOOKUP(INDEX(装备!F:F,MATCH(属性!A4639,装备!A:A,0)),系数!$K$12:$M$15,3,0))</f>
        <v>95000</v>
      </c>
      <c r="L4639" s="17"/>
      <c r="M4639" s="17"/>
      <c r="N4639" s="17"/>
      <c r="O4639" s="17">
        <f>IF(E4639=1,"",VLOOKUP(E4639,系数!$S$2:$AB$12,MATCH(属性!C4639,评级,0),1))</f>
        <v>160</v>
      </c>
    </row>
    <row r="4640" spans="1:15" ht="17.25" thickBot="1" x14ac:dyDescent="0.4">
      <c r="A4640" s="17">
        <f t="shared" si="144"/>
        <v>7100039</v>
      </c>
      <c r="B4640" s="17" t="s">
        <v>102</v>
      </c>
      <c r="C4640" s="15">
        <f>INDEX(装备!G:G,MATCH(属性!A4640,装备!A:A,0))</f>
        <v>17</v>
      </c>
      <c r="D4640" s="15" t="str">
        <f>INDEX(装备!E:E,MATCH(属性!A4640,装备!A:A,0))</f>
        <v>armour</v>
      </c>
      <c r="E4640" s="14">
        <v>78</v>
      </c>
      <c r="F4640" s="17">
        <f>INT((VLOOKUP($C4640,装备数值,2,0)+VLOOKUP($C4640,装备数值,5,0)*($E4640-1))*VLOOKUP($D4640,系数!$K$2:$O$7,2,0))</f>
        <v>5336</v>
      </c>
      <c r="G4640" s="17">
        <f>INT((VLOOKUP($C4640,装备数值,3,0)+VLOOKUP($C4640,装备数值,6,0)*($E4640-1))*VLOOKUP($D4640,系数!$K$2:$O$7,3,0))</f>
        <v>0</v>
      </c>
      <c r="H4640" s="17">
        <f t="shared" si="145"/>
        <v>0</v>
      </c>
      <c r="I4640" s="17">
        <f>INT((VLOOKUP($C4640,装备数值,4,0)+VLOOKUP($C4640,装备数值,7,0)*($E4640-1))*VLOOKUP($D4640,系数!$K$2:$O$7,4,0))</f>
        <v>0</v>
      </c>
      <c r="J4640" s="17">
        <f>INT((VLOOKUP($C4640,装备数值,4,0)+VLOOKUP($C4640,装备数值,7,0)*($E4640-1))*VLOOKUP($D4640,系数!$K$2:$O$7,5,0))</f>
        <v>0</v>
      </c>
      <c r="K4640" s="17">
        <f>INT(VLOOKUP(E4640,强化金币,2,1)*VLOOKUP(INDEX(装备!F:F,MATCH(属性!A4640,装备!A:A,0)),系数!$K$12:$M$15,3,0))</f>
        <v>97500</v>
      </c>
      <c r="L4640" s="17"/>
      <c r="M4640" s="17"/>
      <c r="N4640" s="17"/>
      <c r="O4640" s="17">
        <f>IF(E4640=1,"",VLOOKUP(E4640,系数!$S$2:$AB$12,MATCH(属性!C4640,评级,0),1))</f>
        <v>160</v>
      </c>
    </row>
    <row r="4641" spans="1:15" ht="17.25" thickBot="1" x14ac:dyDescent="0.4">
      <c r="A4641" s="17">
        <f t="shared" si="144"/>
        <v>7100039</v>
      </c>
      <c r="B4641" s="17" t="s">
        <v>102</v>
      </c>
      <c r="C4641" s="15">
        <f>INDEX(装备!G:G,MATCH(属性!A4641,装备!A:A,0))</f>
        <v>17</v>
      </c>
      <c r="D4641" s="15" t="str">
        <f>INDEX(装备!E:E,MATCH(属性!A4641,装备!A:A,0))</f>
        <v>armour</v>
      </c>
      <c r="E4641" s="14">
        <v>79</v>
      </c>
      <c r="F4641" s="17">
        <f>INT((VLOOKUP($C4641,装备数值,2,0)+VLOOKUP($C4641,装备数值,5,0)*($E4641-1))*VLOOKUP($D4641,系数!$K$2:$O$7,2,0))</f>
        <v>5391</v>
      </c>
      <c r="G4641" s="17">
        <f>INT((VLOOKUP($C4641,装备数值,3,0)+VLOOKUP($C4641,装备数值,6,0)*($E4641-1))*VLOOKUP($D4641,系数!$K$2:$O$7,3,0))</f>
        <v>0</v>
      </c>
      <c r="H4641" s="17">
        <f t="shared" si="145"/>
        <v>0</v>
      </c>
      <c r="I4641" s="17">
        <f>INT((VLOOKUP($C4641,装备数值,4,0)+VLOOKUP($C4641,装备数值,7,0)*($E4641-1))*VLOOKUP($D4641,系数!$K$2:$O$7,4,0))</f>
        <v>0</v>
      </c>
      <c r="J4641" s="17">
        <f>INT((VLOOKUP($C4641,装备数值,4,0)+VLOOKUP($C4641,装备数值,7,0)*($E4641-1))*VLOOKUP($D4641,系数!$K$2:$O$7,5,0))</f>
        <v>0</v>
      </c>
      <c r="K4641" s="17">
        <f>INT(VLOOKUP(E4641,强化金币,2,1)*VLOOKUP(INDEX(装备!F:F,MATCH(属性!A4641,装备!A:A,0)),系数!$K$12:$M$15,3,0))</f>
        <v>100000</v>
      </c>
      <c r="L4641" s="17"/>
      <c r="M4641" s="17"/>
      <c r="N4641" s="17"/>
      <c r="O4641" s="17">
        <f>IF(E4641=1,"",VLOOKUP(E4641,系数!$S$2:$AB$12,MATCH(属性!C4641,评级,0),1))</f>
        <v>160</v>
      </c>
    </row>
    <row r="4642" spans="1:15" ht="17.25" thickBot="1" x14ac:dyDescent="0.4">
      <c r="A4642" s="17">
        <f t="shared" si="144"/>
        <v>7100039</v>
      </c>
      <c r="B4642" s="17" t="s">
        <v>102</v>
      </c>
      <c r="C4642" s="15">
        <f>INDEX(装备!G:G,MATCH(属性!A4642,装备!A:A,0))</f>
        <v>17</v>
      </c>
      <c r="D4642" s="15" t="str">
        <f>INDEX(装备!E:E,MATCH(属性!A4642,装备!A:A,0))</f>
        <v>armour</v>
      </c>
      <c r="E4642" s="14">
        <v>80</v>
      </c>
      <c r="F4642" s="17">
        <f>INT((VLOOKUP($C4642,装备数值,2,0)+VLOOKUP($C4642,装备数值,5,0)*($E4642-1))*VLOOKUP($D4642,系数!$K$2:$O$7,2,0))</f>
        <v>5446</v>
      </c>
      <c r="G4642" s="17">
        <f>INT((VLOOKUP($C4642,装备数值,3,0)+VLOOKUP($C4642,装备数值,6,0)*($E4642-1))*VLOOKUP($D4642,系数!$K$2:$O$7,3,0))</f>
        <v>0</v>
      </c>
      <c r="H4642" s="17">
        <f t="shared" si="145"/>
        <v>0</v>
      </c>
      <c r="I4642" s="17">
        <f>INT((VLOOKUP($C4642,装备数值,4,0)+VLOOKUP($C4642,装备数值,7,0)*($E4642-1))*VLOOKUP($D4642,系数!$K$2:$O$7,4,0))</f>
        <v>0</v>
      </c>
      <c r="J4642" s="17">
        <f>INT((VLOOKUP($C4642,装备数值,4,0)+VLOOKUP($C4642,装备数值,7,0)*($E4642-1))*VLOOKUP($D4642,系数!$K$2:$O$7,5,0))</f>
        <v>0</v>
      </c>
      <c r="K4642" s="17">
        <f>INT(VLOOKUP(E4642,强化金币,2,1)*VLOOKUP(INDEX(装备!F:F,MATCH(属性!A4642,装备!A:A,0)),系数!$K$12:$M$15,3,0))</f>
        <v>120000</v>
      </c>
      <c r="L4642" s="17"/>
      <c r="M4642" s="17"/>
      <c r="N4642" s="17"/>
      <c r="O4642" s="17">
        <f>IF(E4642=1,"",VLOOKUP(E4642,系数!$S$2:$AB$12,MATCH(属性!C4642,评级,0),1))</f>
        <v>180</v>
      </c>
    </row>
    <row r="4643" spans="1:15" ht="17.25" thickBot="1" x14ac:dyDescent="0.4">
      <c r="A4643" s="17">
        <f t="shared" si="144"/>
        <v>7100039</v>
      </c>
      <c r="B4643" s="17" t="s">
        <v>102</v>
      </c>
      <c r="C4643" s="15">
        <f>INDEX(装备!G:G,MATCH(属性!A4643,装备!A:A,0))</f>
        <v>17</v>
      </c>
      <c r="D4643" s="15" t="str">
        <f>INDEX(装备!E:E,MATCH(属性!A4643,装备!A:A,0))</f>
        <v>armour</v>
      </c>
      <c r="E4643" s="14">
        <v>81</v>
      </c>
      <c r="F4643" s="17">
        <f>INT((VLOOKUP($C4643,装备数值,2,0)+VLOOKUP($C4643,装备数值,5,0)*($E4643-1))*VLOOKUP($D4643,系数!$K$2:$O$7,2,0))</f>
        <v>5501</v>
      </c>
      <c r="G4643" s="17">
        <f>INT((VLOOKUP($C4643,装备数值,3,0)+VLOOKUP($C4643,装备数值,6,0)*($E4643-1))*VLOOKUP($D4643,系数!$K$2:$O$7,3,0))</f>
        <v>0</v>
      </c>
      <c r="H4643" s="17">
        <f t="shared" si="145"/>
        <v>0</v>
      </c>
      <c r="I4643" s="17">
        <f>INT((VLOOKUP($C4643,装备数值,4,0)+VLOOKUP($C4643,装备数值,7,0)*($E4643-1))*VLOOKUP($D4643,系数!$K$2:$O$7,4,0))</f>
        <v>0</v>
      </c>
      <c r="J4643" s="17">
        <f>INT((VLOOKUP($C4643,装备数值,4,0)+VLOOKUP($C4643,装备数值,7,0)*($E4643-1))*VLOOKUP($D4643,系数!$K$2:$O$7,5,0))</f>
        <v>0</v>
      </c>
      <c r="K4643" s="17">
        <f>INT(VLOOKUP(E4643,强化金币,2,1)*VLOOKUP(INDEX(装备!F:F,MATCH(属性!A4643,装备!A:A,0)),系数!$K$12:$M$15,3,0))</f>
        <v>140000</v>
      </c>
      <c r="L4643" s="17"/>
      <c r="M4643" s="17"/>
      <c r="N4643" s="17"/>
      <c r="O4643" s="17">
        <f>IF(E4643=1,"",VLOOKUP(E4643,系数!$S$2:$AB$12,MATCH(属性!C4643,评级,0),1))</f>
        <v>180</v>
      </c>
    </row>
    <row r="4644" spans="1:15" ht="17.25" thickBot="1" x14ac:dyDescent="0.4">
      <c r="A4644" s="17">
        <f t="shared" si="144"/>
        <v>7100039</v>
      </c>
      <c r="B4644" s="17" t="s">
        <v>102</v>
      </c>
      <c r="C4644" s="15">
        <f>INDEX(装备!G:G,MATCH(属性!A4644,装备!A:A,0))</f>
        <v>17</v>
      </c>
      <c r="D4644" s="15" t="str">
        <f>INDEX(装备!E:E,MATCH(属性!A4644,装备!A:A,0))</f>
        <v>armour</v>
      </c>
      <c r="E4644" s="14">
        <v>82</v>
      </c>
      <c r="F4644" s="17">
        <f>INT((VLOOKUP($C4644,装备数值,2,0)+VLOOKUP($C4644,装备数值,5,0)*($E4644-1))*VLOOKUP($D4644,系数!$K$2:$O$7,2,0))</f>
        <v>5556</v>
      </c>
      <c r="G4644" s="17">
        <f>INT((VLOOKUP($C4644,装备数值,3,0)+VLOOKUP($C4644,装备数值,6,0)*($E4644-1))*VLOOKUP($D4644,系数!$K$2:$O$7,3,0))</f>
        <v>0</v>
      </c>
      <c r="H4644" s="17">
        <f t="shared" si="145"/>
        <v>0</v>
      </c>
      <c r="I4644" s="17">
        <f>INT((VLOOKUP($C4644,装备数值,4,0)+VLOOKUP($C4644,装备数值,7,0)*($E4644-1))*VLOOKUP($D4644,系数!$K$2:$O$7,4,0))</f>
        <v>0</v>
      </c>
      <c r="J4644" s="17">
        <f>INT((VLOOKUP($C4644,装备数值,4,0)+VLOOKUP($C4644,装备数值,7,0)*($E4644-1))*VLOOKUP($D4644,系数!$K$2:$O$7,5,0))</f>
        <v>0</v>
      </c>
      <c r="K4644" s="17">
        <f>INT(VLOOKUP(E4644,强化金币,2,1)*VLOOKUP(INDEX(装备!F:F,MATCH(属性!A4644,装备!A:A,0)),系数!$K$12:$M$15,3,0))</f>
        <v>160000</v>
      </c>
      <c r="L4644" s="17"/>
      <c r="M4644" s="17"/>
      <c r="N4644" s="17"/>
      <c r="O4644" s="17">
        <f>IF(E4644=1,"",VLOOKUP(E4644,系数!$S$2:$AB$12,MATCH(属性!C4644,评级,0),1))</f>
        <v>180</v>
      </c>
    </row>
    <row r="4645" spans="1:15" ht="17.25" thickBot="1" x14ac:dyDescent="0.4">
      <c r="A4645" s="17">
        <f t="shared" si="144"/>
        <v>7100039</v>
      </c>
      <c r="B4645" s="17" t="s">
        <v>102</v>
      </c>
      <c r="C4645" s="15">
        <f>INDEX(装备!G:G,MATCH(属性!A4645,装备!A:A,0))</f>
        <v>17</v>
      </c>
      <c r="D4645" s="15" t="str">
        <f>INDEX(装备!E:E,MATCH(属性!A4645,装备!A:A,0))</f>
        <v>armour</v>
      </c>
      <c r="E4645" s="14">
        <v>83</v>
      </c>
      <c r="F4645" s="17">
        <f>INT((VLOOKUP($C4645,装备数值,2,0)+VLOOKUP($C4645,装备数值,5,0)*($E4645-1))*VLOOKUP($D4645,系数!$K$2:$O$7,2,0))</f>
        <v>5611</v>
      </c>
      <c r="G4645" s="17">
        <f>INT((VLOOKUP($C4645,装备数值,3,0)+VLOOKUP($C4645,装备数值,6,0)*($E4645-1))*VLOOKUP($D4645,系数!$K$2:$O$7,3,0))</f>
        <v>0</v>
      </c>
      <c r="H4645" s="17">
        <f t="shared" si="145"/>
        <v>0</v>
      </c>
      <c r="I4645" s="17">
        <f>INT((VLOOKUP($C4645,装备数值,4,0)+VLOOKUP($C4645,装备数值,7,0)*($E4645-1))*VLOOKUP($D4645,系数!$K$2:$O$7,4,0))</f>
        <v>0</v>
      </c>
      <c r="J4645" s="17">
        <f>INT((VLOOKUP($C4645,装备数值,4,0)+VLOOKUP($C4645,装备数值,7,0)*($E4645-1))*VLOOKUP($D4645,系数!$K$2:$O$7,5,0))</f>
        <v>0</v>
      </c>
      <c r="K4645" s="17">
        <f>INT(VLOOKUP(E4645,强化金币,2,1)*VLOOKUP(INDEX(装备!F:F,MATCH(属性!A4645,装备!A:A,0)),系数!$K$12:$M$15,3,0))</f>
        <v>180000</v>
      </c>
      <c r="L4645" s="17"/>
      <c r="M4645" s="17"/>
      <c r="N4645" s="17"/>
      <c r="O4645" s="17">
        <f>IF(E4645=1,"",VLOOKUP(E4645,系数!$S$2:$AB$12,MATCH(属性!C4645,评级,0),1))</f>
        <v>180</v>
      </c>
    </row>
    <row r="4646" spans="1:15" ht="17.25" thickBot="1" x14ac:dyDescent="0.4">
      <c r="A4646" s="17">
        <f t="shared" si="144"/>
        <v>7100039</v>
      </c>
      <c r="B4646" s="17" t="s">
        <v>102</v>
      </c>
      <c r="C4646" s="15">
        <f>INDEX(装备!G:G,MATCH(属性!A4646,装备!A:A,0))</f>
        <v>17</v>
      </c>
      <c r="D4646" s="15" t="str">
        <f>INDEX(装备!E:E,MATCH(属性!A4646,装备!A:A,0))</f>
        <v>armour</v>
      </c>
      <c r="E4646" s="14">
        <v>84</v>
      </c>
      <c r="F4646" s="17">
        <f>INT((VLOOKUP($C4646,装备数值,2,0)+VLOOKUP($C4646,装备数值,5,0)*($E4646-1))*VLOOKUP($D4646,系数!$K$2:$O$7,2,0))</f>
        <v>5666</v>
      </c>
      <c r="G4646" s="17">
        <f>INT((VLOOKUP($C4646,装备数值,3,0)+VLOOKUP($C4646,装备数值,6,0)*($E4646-1))*VLOOKUP($D4646,系数!$K$2:$O$7,3,0))</f>
        <v>0</v>
      </c>
      <c r="H4646" s="17">
        <f t="shared" si="145"/>
        <v>0</v>
      </c>
      <c r="I4646" s="17">
        <f>INT((VLOOKUP($C4646,装备数值,4,0)+VLOOKUP($C4646,装备数值,7,0)*($E4646-1))*VLOOKUP($D4646,系数!$K$2:$O$7,4,0))</f>
        <v>0</v>
      </c>
      <c r="J4646" s="17">
        <f>INT((VLOOKUP($C4646,装备数值,4,0)+VLOOKUP($C4646,装备数值,7,0)*($E4646-1))*VLOOKUP($D4646,系数!$K$2:$O$7,5,0))</f>
        <v>0</v>
      </c>
      <c r="K4646" s="17">
        <f>INT(VLOOKUP(E4646,强化金币,2,1)*VLOOKUP(INDEX(装备!F:F,MATCH(属性!A4646,装备!A:A,0)),系数!$K$12:$M$15,3,0))</f>
        <v>200000</v>
      </c>
      <c r="L4646" s="17"/>
      <c r="M4646" s="17"/>
      <c r="N4646" s="17"/>
      <c r="O4646" s="17">
        <f>IF(E4646=1,"",VLOOKUP(E4646,系数!$S$2:$AB$12,MATCH(属性!C4646,评级,0),1))</f>
        <v>180</v>
      </c>
    </row>
    <row r="4647" spans="1:15" ht="17.25" thickBot="1" x14ac:dyDescent="0.4">
      <c r="A4647" s="17">
        <f t="shared" si="144"/>
        <v>7100039</v>
      </c>
      <c r="B4647" s="17" t="s">
        <v>102</v>
      </c>
      <c r="C4647" s="15">
        <f>INDEX(装备!G:G,MATCH(属性!A4647,装备!A:A,0))</f>
        <v>17</v>
      </c>
      <c r="D4647" s="15" t="str">
        <f>INDEX(装备!E:E,MATCH(属性!A4647,装备!A:A,0))</f>
        <v>armour</v>
      </c>
      <c r="E4647" s="14">
        <v>85</v>
      </c>
      <c r="F4647" s="17">
        <f>INT((VLOOKUP($C4647,装备数值,2,0)+VLOOKUP($C4647,装备数值,5,0)*($E4647-1))*VLOOKUP($D4647,系数!$K$2:$O$7,2,0))</f>
        <v>5721</v>
      </c>
      <c r="G4647" s="17">
        <f>INT((VLOOKUP($C4647,装备数值,3,0)+VLOOKUP($C4647,装备数值,6,0)*($E4647-1))*VLOOKUP($D4647,系数!$K$2:$O$7,3,0))</f>
        <v>0</v>
      </c>
      <c r="H4647" s="17">
        <f t="shared" si="145"/>
        <v>0</v>
      </c>
      <c r="I4647" s="17">
        <f>INT((VLOOKUP($C4647,装备数值,4,0)+VLOOKUP($C4647,装备数值,7,0)*($E4647-1))*VLOOKUP($D4647,系数!$K$2:$O$7,4,0))</f>
        <v>0</v>
      </c>
      <c r="J4647" s="17">
        <f>INT((VLOOKUP($C4647,装备数值,4,0)+VLOOKUP($C4647,装备数值,7,0)*($E4647-1))*VLOOKUP($D4647,系数!$K$2:$O$7,5,0))</f>
        <v>0</v>
      </c>
      <c r="K4647" s="17">
        <f>INT(VLOOKUP(E4647,强化金币,2,1)*VLOOKUP(INDEX(装备!F:F,MATCH(属性!A4647,装备!A:A,0)),系数!$K$12:$M$15,3,0))</f>
        <v>250000</v>
      </c>
      <c r="L4647" s="17"/>
      <c r="M4647" s="17"/>
      <c r="N4647" s="17"/>
      <c r="O4647" s="17">
        <f>IF(E4647=1,"",VLOOKUP(E4647,系数!$S$2:$AB$12,MATCH(属性!C4647,评级,0),1))</f>
        <v>180</v>
      </c>
    </row>
    <row r="4648" spans="1:15" ht="17.25" thickBot="1" x14ac:dyDescent="0.4">
      <c r="A4648" s="17">
        <f t="shared" si="144"/>
        <v>7100039</v>
      </c>
      <c r="B4648" s="17" t="s">
        <v>102</v>
      </c>
      <c r="C4648" s="15">
        <f>INDEX(装备!G:G,MATCH(属性!A4648,装备!A:A,0))</f>
        <v>17</v>
      </c>
      <c r="D4648" s="15" t="str">
        <f>INDEX(装备!E:E,MATCH(属性!A4648,装备!A:A,0))</f>
        <v>armour</v>
      </c>
      <c r="E4648" s="14">
        <v>86</v>
      </c>
      <c r="F4648" s="17">
        <f>INT((VLOOKUP($C4648,装备数值,2,0)+VLOOKUP($C4648,装备数值,5,0)*($E4648-1))*VLOOKUP($D4648,系数!$K$2:$O$7,2,0))</f>
        <v>5776</v>
      </c>
      <c r="G4648" s="17">
        <f>INT((VLOOKUP($C4648,装备数值,3,0)+VLOOKUP($C4648,装备数值,6,0)*($E4648-1))*VLOOKUP($D4648,系数!$K$2:$O$7,3,0))</f>
        <v>0</v>
      </c>
      <c r="H4648" s="17">
        <f t="shared" si="145"/>
        <v>0</v>
      </c>
      <c r="I4648" s="17">
        <f>INT((VLOOKUP($C4648,装备数值,4,0)+VLOOKUP($C4648,装备数值,7,0)*($E4648-1))*VLOOKUP($D4648,系数!$K$2:$O$7,4,0))</f>
        <v>0</v>
      </c>
      <c r="J4648" s="17">
        <f>INT((VLOOKUP($C4648,装备数值,4,0)+VLOOKUP($C4648,装备数值,7,0)*($E4648-1))*VLOOKUP($D4648,系数!$K$2:$O$7,5,0))</f>
        <v>0</v>
      </c>
      <c r="K4648" s="17">
        <f>INT(VLOOKUP(E4648,强化金币,2,1)*VLOOKUP(INDEX(装备!F:F,MATCH(属性!A4648,装备!A:A,0)),系数!$K$12:$M$15,3,0))</f>
        <v>300000</v>
      </c>
      <c r="L4648" s="17"/>
      <c r="M4648" s="17"/>
      <c r="N4648" s="17"/>
      <c r="O4648" s="17">
        <f>IF(E4648=1,"",VLOOKUP(E4648,系数!$S$2:$AB$12,MATCH(属性!C4648,评级,0),1))</f>
        <v>180</v>
      </c>
    </row>
    <row r="4649" spans="1:15" ht="17.25" thickBot="1" x14ac:dyDescent="0.4">
      <c r="A4649" s="17">
        <f t="shared" si="144"/>
        <v>7100039</v>
      </c>
      <c r="B4649" s="17" t="s">
        <v>102</v>
      </c>
      <c r="C4649" s="15">
        <f>INDEX(装备!G:G,MATCH(属性!A4649,装备!A:A,0))</f>
        <v>17</v>
      </c>
      <c r="D4649" s="15" t="str">
        <f>INDEX(装备!E:E,MATCH(属性!A4649,装备!A:A,0))</f>
        <v>armour</v>
      </c>
      <c r="E4649" s="14">
        <v>87</v>
      </c>
      <c r="F4649" s="17">
        <f>INT((VLOOKUP($C4649,装备数值,2,0)+VLOOKUP($C4649,装备数值,5,0)*($E4649-1))*VLOOKUP($D4649,系数!$K$2:$O$7,2,0))</f>
        <v>5831</v>
      </c>
      <c r="G4649" s="17">
        <f>INT((VLOOKUP($C4649,装备数值,3,0)+VLOOKUP($C4649,装备数值,6,0)*($E4649-1))*VLOOKUP($D4649,系数!$K$2:$O$7,3,0))</f>
        <v>0</v>
      </c>
      <c r="H4649" s="17">
        <f t="shared" si="145"/>
        <v>0</v>
      </c>
      <c r="I4649" s="17">
        <f>INT((VLOOKUP($C4649,装备数值,4,0)+VLOOKUP($C4649,装备数值,7,0)*($E4649-1))*VLOOKUP($D4649,系数!$K$2:$O$7,4,0))</f>
        <v>0</v>
      </c>
      <c r="J4649" s="17">
        <f>INT((VLOOKUP($C4649,装备数值,4,0)+VLOOKUP($C4649,装备数值,7,0)*($E4649-1))*VLOOKUP($D4649,系数!$K$2:$O$7,5,0))</f>
        <v>0</v>
      </c>
      <c r="K4649" s="17">
        <f>INT(VLOOKUP(E4649,强化金币,2,1)*VLOOKUP(INDEX(装备!F:F,MATCH(属性!A4649,装备!A:A,0)),系数!$K$12:$M$15,3,0))</f>
        <v>350000</v>
      </c>
      <c r="L4649" s="17"/>
      <c r="M4649" s="17"/>
      <c r="N4649" s="17"/>
      <c r="O4649" s="17">
        <f>IF(E4649=1,"",VLOOKUP(E4649,系数!$S$2:$AB$12,MATCH(属性!C4649,评级,0),1))</f>
        <v>180</v>
      </c>
    </row>
    <row r="4650" spans="1:15" ht="17.25" thickBot="1" x14ac:dyDescent="0.4">
      <c r="A4650" s="17">
        <f t="shared" si="144"/>
        <v>7100039</v>
      </c>
      <c r="B4650" s="17" t="s">
        <v>102</v>
      </c>
      <c r="C4650" s="15">
        <f>INDEX(装备!G:G,MATCH(属性!A4650,装备!A:A,0))</f>
        <v>17</v>
      </c>
      <c r="D4650" s="15" t="str">
        <f>INDEX(装备!E:E,MATCH(属性!A4650,装备!A:A,0))</f>
        <v>armour</v>
      </c>
      <c r="E4650" s="14">
        <v>88</v>
      </c>
      <c r="F4650" s="17">
        <f>INT((VLOOKUP($C4650,装备数值,2,0)+VLOOKUP($C4650,装备数值,5,0)*($E4650-1))*VLOOKUP($D4650,系数!$K$2:$O$7,2,0))</f>
        <v>5886</v>
      </c>
      <c r="G4650" s="17">
        <f>INT((VLOOKUP($C4650,装备数值,3,0)+VLOOKUP($C4650,装备数值,6,0)*($E4650-1))*VLOOKUP($D4650,系数!$K$2:$O$7,3,0))</f>
        <v>0</v>
      </c>
      <c r="H4650" s="17">
        <f t="shared" si="145"/>
        <v>0</v>
      </c>
      <c r="I4650" s="17">
        <f>INT((VLOOKUP($C4650,装备数值,4,0)+VLOOKUP($C4650,装备数值,7,0)*($E4650-1))*VLOOKUP($D4650,系数!$K$2:$O$7,4,0))</f>
        <v>0</v>
      </c>
      <c r="J4650" s="17">
        <f>INT((VLOOKUP($C4650,装备数值,4,0)+VLOOKUP($C4650,装备数值,7,0)*($E4650-1))*VLOOKUP($D4650,系数!$K$2:$O$7,5,0))</f>
        <v>0</v>
      </c>
      <c r="K4650" s="17">
        <f>INT(VLOOKUP(E4650,强化金币,2,1)*VLOOKUP(INDEX(装备!F:F,MATCH(属性!A4650,装备!A:A,0)),系数!$K$12:$M$15,3,0))</f>
        <v>400000</v>
      </c>
      <c r="L4650" s="17"/>
      <c r="M4650" s="17"/>
      <c r="N4650" s="17"/>
      <c r="O4650" s="17">
        <f>IF(E4650=1,"",VLOOKUP(E4650,系数!$S$2:$AB$12,MATCH(属性!C4650,评级,0),1))</f>
        <v>180</v>
      </c>
    </row>
    <row r="4651" spans="1:15" ht="17.25" thickBot="1" x14ac:dyDescent="0.4">
      <c r="A4651" s="17">
        <f t="shared" si="144"/>
        <v>7100039</v>
      </c>
      <c r="B4651" s="17" t="s">
        <v>102</v>
      </c>
      <c r="C4651" s="15">
        <f>INDEX(装备!G:G,MATCH(属性!A4651,装备!A:A,0))</f>
        <v>17</v>
      </c>
      <c r="D4651" s="15" t="str">
        <f>INDEX(装备!E:E,MATCH(属性!A4651,装备!A:A,0))</f>
        <v>armour</v>
      </c>
      <c r="E4651" s="14">
        <v>89</v>
      </c>
      <c r="F4651" s="17">
        <f>INT((VLOOKUP($C4651,装备数值,2,0)+VLOOKUP($C4651,装备数值,5,0)*($E4651-1))*VLOOKUP($D4651,系数!$K$2:$O$7,2,0))</f>
        <v>5941</v>
      </c>
      <c r="G4651" s="17">
        <f>INT((VLOOKUP($C4651,装备数值,3,0)+VLOOKUP($C4651,装备数值,6,0)*($E4651-1))*VLOOKUP($D4651,系数!$K$2:$O$7,3,0))</f>
        <v>0</v>
      </c>
      <c r="H4651" s="17">
        <f t="shared" si="145"/>
        <v>0</v>
      </c>
      <c r="I4651" s="17">
        <f>INT((VLOOKUP($C4651,装备数值,4,0)+VLOOKUP($C4651,装备数值,7,0)*($E4651-1))*VLOOKUP($D4651,系数!$K$2:$O$7,4,0))</f>
        <v>0</v>
      </c>
      <c r="J4651" s="17">
        <f>INT((VLOOKUP($C4651,装备数值,4,0)+VLOOKUP($C4651,装备数值,7,0)*($E4651-1))*VLOOKUP($D4651,系数!$K$2:$O$7,5,0))</f>
        <v>0</v>
      </c>
      <c r="K4651" s="17">
        <f>INT(VLOOKUP(E4651,强化金币,2,1)*VLOOKUP(INDEX(装备!F:F,MATCH(属性!A4651,装备!A:A,0)),系数!$K$12:$M$15,3,0))</f>
        <v>450000</v>
      </c>
      <c r="L4651" s="17"/>
      <c r="M4651" s="17"/>
      <c r="N4651" s="17"/>
      <c r="O4651" s="17">
        <f>IF(E4651=1,"",VLOOKUP(E4651,系数!$S$2:$AB$12,MATCH(属性!C4651,评级,0),1))</f>
        <v>180</v>
      </c>
    </row>
    <row r="4652" spans="1:15" ht="17.25" thickBot="1" x14ac:dyDescent="0.4">
      <c r="A4652" s="17">
        <f t="shared" si="144"/>
        <v>7100039</v>
      </c>
      <c r="B4652" s="17" t="s">
        <v>102</v>
      </c>
      <c r="C4652" s="15">
        <f>INDEX(装备!G:G,MATCH(属性!A4652,装备!A:A,0))</f>
        <v>17</v>
      </c>
      <c r="D4652" s="15" t="str">
        <f>INDEX(装备!E:E,MATCH(属性!A4652,装备!A:A,0))</f>
        <v>armour</v>
      </c>
      <c r="E4652" s="14">
        <v>90</v>
      </c>
      <c r="F4652" s="17">
        <f>INT((VLOOKUP($C4652,装备数值,2,0)+VLOOKUP($C4652,装备数值,5,0)*($E4652-1))*VLOOKUP($D4652,系数!$K$2:$O$7,2,0))</f>
        <v>5996</v>
      </c>
      <c r="G4652" s="17">
        <f>INT((VLOOKUP($C4652,装备数值,3,0)+VLOOKUP($C4652,装备数值,6,0)*($E4652-1))*VLOOKUP($D4652,系数!$K$2:$O$7,3,0))</f>
        <v>0</v>
      </c>
      <c r="H4652" s="17">
        <f t="shared" si="145"/>
        <v>0</v>
      </c>
      <c r="I4652" s="17">
        <f>INT((VLOOKUP($C4652,装备数值,4,0)+VLOOKUP($C4652,装备数值,7,0)*($E4652-1))*VLOOKUP($D4652,系数!$K$2:$O$7,4,0))</f>
        <v>0</v>
      </c>
      <c r="J4652" s="17">
        <f>INT((VLOOKUP($C4652,装备数值,4,0)+VLOOKUP($C4652,装备数值,7,0)*($E4652-1))*VLOOKUP($D4652,系数!$K$2:$O$7,5,0))</f>
        <v>0</v>
      </c>
      <c r="K4652" s="17">
        <f>INT(VLOOKUP(E4652,强化金币,2,1)*VLOOKUP(INDEX(装备!F:F,MATCH(属性!A4652,装备!A:A,0)),系数!$K$12:$M$15,3,0))</f>
        <v>450000</v>
      </c>
      <c r="L4652" s="17"/>
      <c r="M4652" s="17"/>
      <c r="N4652" s="17"/>
      <c r="O4652" s="17">
        <f>IF(E4652=1,"",VLOOKUP(E4652,系数!$S$2:$AB$12,MATCH(属性!C4652,评级,0),1))</f>
        <v>200</v>
      </c>
    </row>
    <row r="4653" spans="1:15" ht="17.25" thickBot="1" x14ac:dyDescent="0.4">
      <c r="A4653" s="17">
        <f t="shared" si="144"/>
        <v>7100039</v>
      </c>
      <c r="B4653" s="17" t="s">
        <v>102</v>
      </c>
      <c r="C4653" s="15">
        <f>INDEX(装备!G:G,MATCH(属性!A4653,装备!A:A,0))</f>
        <v>17</v>
      </c>
      <c r="D4653" s="15" t="str">
        <f>INDEX(装备!E:E,MATCH(属性!A4653,装备!A:A,0))</f>
        <v>armour</v>
      </c>
      <c r="E4653" s="14">
        <v>91</v>
      </c>
      <c r="F4653" s="17">
        <f>INT((VLOOKUP($C4653,装备数值,2,0)+VLOOKUP($C4653,装备数值,5,0)*($E4653-1))*VLOOKUP($D4653,系数!$K$2:$O$7,2,0))</f>
        <v>6051</v>
      </c>
      <c r="G4653" s="17">
        <f>INT((VLOOKUP($C4653,装备数值,3,0)+VLOOKUP($C4653,装备数值,6,0)*($E4653-1))*VLOOKUP($D4653,系数!$K$2:$O$7,3,0))</f>
        <v>0</v>
      </c>
      <c r="H4653" s="17">
        <f t="shared" si="145"/>
        <v>0</v>
      </c>
      <c r="I4653" s="17">
        <f>INT((VLOOKUP($C4653,装备数值,4,0)+VLOOKUP($C4653,装备数值,7,0)*($E4653-1))*VLOOKUP($D4653,系数!$K$2:$O$7,4,0))</f>
        <v>0</v>
      </c>
      <c r="J4653" s="17">
        <f>INT((VLOOKUP($C4653,装备数值,4,0)+VLOOKUP($C4653,装备数值,7,0)*($E4653-1))*VLOOKUP($D4653,系数!$K$2:$O$7,5,0))</f>
        <v>0</v>
      </c>
      <c r="K4653" s="17">
        <f>INT(VLOOKUP(E4653,强化金币,2,1)*VLOOKUP(INDEX(装备!F:F,MATCH(属性!A4653,装备!A:A,0)),系数!$K$12:$M$15,3,0))</f>
        <v>450000</v>
      </c>
      <c r="L4653" s="17"/>
      <c r="M4653" s="17"/>
      <c r="N4653" s="17"/>
      <c r="O4653" s="17">
        <f>IF(E4653=1,"",VLOOKUP(E4653,系数!$S$2:$AB$12,MATCH(属性!C4653,评级,0),1))</f>
        <v>200</v>
      </c>
    </row>
    <row r="4654" spans="1:15" ht="17.25" thickBot="1" x14ac:dyDescent="0.4">
      <c r="A4654" s="17">
        <f t="shared" si="144"/>
        <v>7100039</v>
      </c>
      <c r="B4654" s="17" t="s">
        <v>102</v>
      </c>
      <c r="C4654" s="15">
        <f>INDEX(装备!G:G,MATCH(属性!A4654,装备!A:A,0))</f>
        <v>17</v>
      </c>
      <c r="D4654" s="15" t="str">
        <f>INDEX(装备!E:E,MATCH(属性!A4654,装备!A:A,0))</f>
        <v>armour</v>
      </c>
      <c r="E4654" s="14">
        <v>92</v>
      </c>
      <c r="F4654" s="17">
        <f>INT((VLOOKUP($C4654,装备数值,2,0)+VLOOKUP($C4654,装备数值,5,0)*($E4654-1))*VLOOKUP($D4654,系数!$K$2:$O$7,2,0))</f>
        <v>6106</v>
      </c>
      <c r="G4654" s="17">
        <f>INT((VLOOKUP($C4654,装备数值,3,0)+VLOOKUP($C4654,装备数值,6,0)*($E4654-1))*VLOOKUP($D4654,系数!$K$2:$O$7,3,0))</f>
        <v>0</v>
      </c>
      <c r="H4654" s="17">
        <f t="shared" si="145"/>
        <v>0</v>
      </c>
      <c r="I4654" s="17">
        <f>INT((VLOOKUP($C4654,装备数值,4,0)+VLOOKUP($C4654,装备数值,7,0)*($E4654-1))*VLOOKUP($D4654,系数!$K$2:$O$7,4,0))</f>
        <v>0</v>
      </c>
      <c r="J4654" s="17">
        <f>INT((VLOOKUP($C4654,装备数值,4,0)+VLOOKUP($C4654,装备数值,7,0)*($E4654-1))*VLOOKUP($D4654,系数!$K$2:$O$7,5,0))</f>
        <v>0</v>
      </c>
      <c r="K4654" s="17">
        <f>INT(VLOOKUP(E4654,强化金币,2,1)*VLOOKUP(INDEX(装备!F:F,MATCH(属性!A4654,装备!A:A,0)),系数!$K$12:$M$15,3,0))</f>
        <v>450000</v>
      </c>
      <c r="L4654" s="17"/>
      <c r="M4654" s="17"/>
      <c r="N4654" s="17"/>
      <c r="O4654" s="17">
        <f>IF(E4654=1,"",VLOOKUP(E4654,系数!$S$2:$AB$12,MATCH(属性!C4654,评级,0),1))</f>
        <v>200</v>
      </c>
    </row>
    <row r="4655" spans="1:15" ht="17.25" thickBot="1" x14ac:dyDescent="0.4">
      <c r="A4655" s="17">
        <f t="shared" si="144"/>
        <v>7100039</v>
      </c>
      <c r="B4655" s="17" t="s">
        <v>102</v>
      </c>
      <c r="C4655" s="15">
        <f>INDEX(装备!G:G,MATCH(属性!A4655,装备!A:A,0))</f>
        <v>17</v>
      </c>
      <c r="D4655" s="15" t="str">
        <f>INDEX(装备!E:E,MATCH(属性!A4655,装备!A:A,0))</f>
        <v>armour</v>
      </c>
      <c r="E4655" s="14">
        <v>93</v>
      </c>
      <c r="F4655" s="17">
        <f>INT((VLOOKUP($C4655,装备数值,2,0)+VLOOKUP($C4655,装备数值,5,0)*($E4655-1))*VLOOKUP($D4655,系数!$K$2:$O$7,2,0))</f>
        <v>6161</v>
      </c>
      <c r="G4655" s="17">
        <f>INT((VLOOKUP($C4655,装备数值,3,0)+VLOOKUP($C4655,装备数值,6,0)*($E4655-1))*VLOOKUP($D4655,系数!$K$2:$O$7,3,0))</f>
        <v>0</v>
      </c>
      <c r="H4655" s="17">
        <f t="shared" si="145"/>
        <v>0</v>
      </c>
      <c r="I4655" s="17">
        <f>INT((VLOOKUP($C4655,装备数值,4,0)+VLOOKUP($C4655,装备数值,7,0)*($E4655-1))*VLOOKUP($D4655,系数!$K$2:$O$7,4,0))</f>
        <v>0</v>
      </c>
      <c r="J4655" s="17">
        <f>INT((VLOOKUP($C4655,装备数值,4,0)+VLOOKUP($C4655,装备数值,7,0)*($E4655-1))*VLOOKUP($D4655,系数!$K$2:$O$7,5,0))</f>
        <v>0</v>
      </c>
      <c r="K4655" s="17">
        <f>INT(VLOOKUP(E4655,强化金币,2,1)*VLOOKUP(INDEX(装备!F:F,MATCH(属性!A4655,装备!A:A,0)),系数!$K$12:$M$15,3,0))</f>
        <v>450000</v>
      </c>
      <c r="L4655" s="17"/>
      <c r="M4655" s="17"/>
      <c r="N4655" s="17"/>
      <c r="O4655" s="17">
        <f>IF(E4655=1,"",VLOOKUP(E4655,系数!$S$2:$AB$12,MATCH(属性!C4655,评级,0),1))</f>
        <v>200</v>
      </c>
    </row>
    <row r="4656" spans="1:15" ht="17.25" thickBot="1" x14ac:dyDescent="0.4">
      <c r="A4656" s="17">
        <f t="shared" si="144"/>
        <v>7100039</v>
      </c>
      <c r="B4656" s="17" t="s">
        <v>102</v>
      </c>
      <c r="C4656" s="15">
        <f>INDEX(装备!G:G,MATCH(属性!A4656,装备!A:A,0))</f>
        <v>17</v>
      </c>
      <c r="D4656" s="15" t="str">
        <f>INDEX(装备!E:E,MATCH(属性!A4656,装备!A:A,0))</f>
        <v>armour</v>
      </c>
      <c r="E4656" s="14">
        <v>94</v>
      </c>
      <c r="F4656" s="17">
        <f>INT((VLOOKUP($C4656,装备数值,2,0)+VLOOKUP($C4656,装备数值,5,0)*($E4656-1))*VLOOKUP($D4656,系数!$K$2:$O$7,2,0))</f>
        <v>6216</v>
      </c>
      <c r="G4656" s="17">
        <f>INT((VLOOKUP($C4656,装备数值,3,0)+VLOOKUP($C4656,装备数值,6,0)*($E4656-1))*VLOOKUP($D4656,系数!$K$2:$O$7,3,0))</f>
        <v>0</v>
      </c>
      <c r="H4656" s="17">
        <f t="shared" si="145"/>
        <v>0</v>
      </c>
      <c r="I4656" s="17">
        <f>INT((VLOOKUP($C4656,装备数值,4,0)+VLOOKUP($C4656,装备数值,7,0)*($E4656-1))*VLOOKUP($D4656,系数!$K$2:$O$7,4,0))</f>
        <v>0</v>
      </c>
      <c r="J4656" s="17">
        <f>INT((VLOOKUP($C4656,装备数值,4,0)+VLOOKUP($C4656,装备数值,7,0)*($E4656-1))*VLOOKUP($D4656,系数!$K$2:$O$7,5,0))</f>
        <v>0</v>
      </c>
      <c r="K4656" s="17">
        <f>INT(VLOOKUP(E4656,强化金币,2,1)*VLOOKUP(INDEX(装备!F:F,MATCH(属性!A4656,装备!A:A,0)),系数!$K$12:$M$15,3,0))</f>
        <v>450000</v>
      </c>
      <c r="L4656" s="17"/>
      <c r="M4656" s="17"/>
      <c r="N4656" s="17"/>
      <c r="O4656" s="17">
        <f>IF(E4656=1,"",VLOOKUP(E4656,系数!$S$2:$AB$12,MATCH(属性!C4656,评级,0),1))</f>
        <v>200</v>
      </c>
    </row>
    <row r="4657" spans="1:15" ht="17.25" thickBot="1" x14ac:dyDescent="0.4">
      <c r="A4657" s="17">
        <f t="shared" si="144"/>
        <v>7100039</v>
      </c>
      <c r="B4657" s="17" t="s">
        <v>102</v>
      </c>
      <c r="C4657" s="15">
        <f>INDEX(装备!G:G,MATCH(属性!A4657,装备!A:A,0))</f>
        <v>17</v>
      </c>
      <c r="D4657" s="15" t="str">
        <f>INDEX(装备!E:E,MATCH(属性!A4657,装备!A:A,0))</f>
        <v>armour</v>
      </c>
      <c r="E4657" s="14">
        <v>95</v>
      </c>
      <c r="F4657" s="17">
        <f>INT((VLOOKUP($C4657,装备数值,2,0)+VLOOKUP($C4657,装备数值,5,0)*($E4657-1))*VLOOKUP($D4657,系数!$K$2:$O$7,2,0))</f>
        <v>6271</v>
      </c>
      <c r="G4657" s="17">
        <f>INT((VLOOKUP($C4657,装备数值,3,0)+VLOOKUP($C4657,装备数值,6,0)*($E4657-1))*VLOOKUP($D4657,系数!$K$2:$O$7,3,0))</f>
        <v>0</v>
      </c>
      <c r="H4657" s="17">
        <f t="shared" si="145"/>
        <v>0</v>
      </c>
      <c r="I4657" s="17">
        <f>INT((VLOOKUP($C4657,装备数值,4,0)+VLOOKUP($C4657,装备数值,7,0)*($E4657-1))*VLOOKUP($D4657,系数!$K$2:$O$7,4,0))</f>
        <v>0</v>
      </c>
      <c r="J4657" s="17">
        <f>INT((VLOOKUP($C4657,装备数值,4,0)+VLOOKUP($C4657,装备数值,7,0)*($E4657-1))*VLOOKUP($D4657,系数!$K$2:$O$7,5,0))</f>
        <v>0</v>
      </c>
      <c r="K4657" s="17">
        <f>INT(VLOOKUP(E4657,强化金币,2,1)*VLOOKUP(INDEX(装备!F:F,MATCH(属性!A4657,装备!A:A,0)),系数!$K$12:$M$15,3,0))</f>
        <v>450000</v>
      </c>
      <c r="L4657" s="17"/>
      <c r="M4657" s="17"/>
      <c r="N4657" s="17"/>
      <c r="O4657" s="17">
        <f>IF(E4657=1,"",VLOOKUP(E4657,系数!$S$2:$AB$12,MATCH(属性!C4657,评级,0),1))</f>
        <v>200</v>
      </c>
    </row>
    <row r="4658" spans="1:15" ht="17.25" thickBot="1" x14ac:dyDescent="0.4">
      <c r="A4658" s="17">
        <f t="shared" si="144"/>
        <v>7100039</v>
      </c>
      <c r="B4658" s="17" t="s">
        <v>102</v>
      </c>
      <c r="C4658" s="15">
        <f>INDEX(装备!G:G,MATCH(属性!A4658,装备!A:A,0))</f>
        <v>17</v>
      </c>
      <c r="D4658" s="15" t="str">
        <f>INDEX(装备!E:E,MATCH(属性!A4658,装备!A:A,0))</f>
        <v>armour</v>
      </c>
      <c r="E4658" s="14">
        <v>96</v>
      </c>
      <c r="F4658" s="17">
        <f>INT((VLOOKUP($C4658,装备数值,2,0)+VLOOKUP($C4658,装备数值,5,0)*($E4658-1))*VLOOKUP($D4658,系数!$K$2:$O$7,2,0))</f>
        <v>6326</v>
      </c>
      <c r="G4658" s="17">
        <f>INT((VLOOKUP($C4658,装备数值,3,0)+VLOOKUP($C4658,装备数值,6,0)*($E4658-1))*VLOOKUP($D4658,系数!$K$2:$O$7,3,0))</f>
        <v>0</v>
      </c>
      <c r="H4658" s="17">
        <f t="shared" si="145"/>
        <v>0</v>
      </c>
      <c r="I4658" s="17">
        <f>INT((VLOOKUP($C4658,装备数值,4,0)+VLOOKUP($C4658,装备数值,7,0)*($E4658-1))*VLOOKUP($D4658,系数!$K$2:$O$7,4,0))</f>
        <v>0</v>
      </c>
      <c r="J4658" s="17">
        <f>INT((VLOOKUP($C4658,装备数值,4,0)+VLOOKUP($C4658,装备数值,7,0)*($E4658-1))*VLOOKUP($D4658,系数!$K$2:$O$7,5,0))</f>
        <v>0</v>
      </c>
      <c r="K4658" s="17">
        <f>INT(VLOOKUP(E4658,强化金币,2,1)*VLOOKUP(INDEX(装备!F:F,MATCH(属性!A4658,装备!A:A,0)),系数!$K$12:$M$15,3,0))</f>
        <v>450000</v>
      </c>
      <c r="L4658" s="17"/>
      <c r="M4658" s="17"/>
      <c r="N4658" s="17"/>
      <c r="O4658" s="17">
        <f>IF(E4658=1,"",VLOOKUP(E4658,系数!$S$2:$AB$12,MATCH(属性!C4658,评级,0),1))</f>
        <v>200</v>
      </c>
    </row>
    <row r="4659" spans="1:15" ht="17.25" thickBot="1" x14ac:dyDescent="0.4">
      <c r="A4659" s="17">
        <f t="shared" si="144"/>
        <v>7100039</v>
      </c>
      <c r="B4659" s="17" t="s">
        <v>102</v>
      </c>
      <c r="C4659" s="15">
        <f>INDEX(装备!G:G,MATCH(属性!A4659,装备!A:A,0))</f>
        <v>17</v>
      </c>
      <c r="D4659" s="15" t="str">
        <f>INDEX(装备!E:E,MATCH(属性!A4659,装备!A:A,0))</f>
        <v>armour</v>
      </c>
      <c r="E4659" s="14">
        <v>97</v>
      </c>
      <c r="F4659" s="17">
        <f>INT((VLOOKUP($C4659,装备数值,2,0)+VLOOKUP($C4659,装备数值,5,0)*($E4659-1))*VLOOKUP($D4659,系数!$K$2:$O$7,2,0))</f>
        <v>6381</v>
      </c>
      <c r="G4659" s="17">
        <f>INT((VLOOKUP($C4659,装备数值,3,0)+VLOOKUP($C4659,装备数值,6,0)*($E4659-1))*VLOOKUP($D4659,系数!$K$2:$O$7,3,0))</f>
        <v>0</v>
      </c>
      <c r="H4659" s="17">
        <f t="shared" si="145"/>
        <v>0</v>
      </c>
      <c r="I4659" s="17">
        <f>INT((VLOOKUP($C4659,装备数值,4,0)+VLOOKUP($C4659,装备数值,7,0)*($E4659-1))*VLOOKUP($D4659,系数!$K$2:$O$7,4,0))</f>
        <v>0</v>
      </c>
      <c r="J4659" s="17">
        <f>INT((VLOOKUP($C4659,装备数值,4,0)+VLOOKUP($C4659,装备数值,7,0)*($E4659-1))*VLOOKUP($D4659,系数!$K$2:$O$7,5,0))</f>
        <v>0</v>
      </c>
      <c r="K4659" s="17">
        <f>INT(VLOOKUP(E4659,强化金币,2,1)*VLOOKUP(INDEX(装备!F:F,MATCH(属性!A4659,装备!A:A,0)),系数!$K$12:$M$15,3,0))</f>
        <v>450000</v>
      </c>
      <c r="L4659" s="17"/>
      <c r="M4659" s="17"/>
      <c r="N4659" s="17"/>
      <c r="O4659" s="17">
        <f>IF(E4659=1,"",VLOOKUP(E4659,系数!$S$2:$AB$12,MATCH(属性!C4659,评级,0),1))</f>
        <v>200</v>
      </c>
    </row>
    <row r="4660" spans="1:15" ht="17.25" thickBot="1" x14ac:dyDescent="0.4">
      <c r="A4660" s="17">
        <f t="shared" si="144"/>
        <v>7100039</v>
      </c>
      <c r="B4660" s="17" t="s">
        <v>102</v>
      </c>
      <c r="C4660" s="15">
        <f>INDEX(装备!G:G,MATCH(属性!A4660,装备!A:A,0))</f>
        <v>17</v>
      </c>
      <c r="D4660" s="15" t="str">
        <f>INDEX(装备!E:E,MATCH(属性!A4660,装备!A:A,0))</f>
        <v>armour</v>
      </c>
      <c r="E4660" s="14">
        <v>98</v>
      </c>
      <c r="F4660" s="17">
        <f>INT((VLOOKUP($C4660,装备数值,2,0)+VLOOKUP($C4660,装备数值,5,0)*($E4660-1))*VLOOKUP($D4660,系数!$K$2:$O$7,2,0))</f>
        <v>6436</v>
      </c>
      <c r="G4660" s="17">
        <f>INT((VLOOKUP($C4660,装备数值,3,0)+VLOOKUP($C4660,装备数值,6,0)*($E4660-1))*VLOOKUP($D4660,系数!$K$2:$O$7,3,0))</f>
        <v>0</v>
      </c>
      <c r="H4660" s="17">
        <f t="shared" si="145"/>
        <v>0</v>
      </c>
      <c r="I4660" s="17">
        <f>INT((VLOOKUP($C4660,装备数值,4,0)+VLOOKUP($C4660,装备数值,7,0)*($E4660-1))*VLOOKUP($D4660,系数!$K$2:$O$7,4,0))</f>
        <v>0</v>
      </c>
      <c r="J4660" s="17">
        <f>INT((VLOOKUP($C4660,装备数值,4,0)+VLOOKUP($C4660,装备数值,7,0)*($E4660-1))*VLOOKUP($D4660,系数!$K$2:$O$7,5,0))</f>
        <v>0</v>
      </c>
      <c r="K4660" s="17">
        <f>INT(VLOOKUP(E4660,强化金币,2,1)*VLOOKUP(INDEX(装备!F:F,MATCH(属性!A4660,装备!A:A,0)),系数!$K$12:$M$15,3,0))</f>
        <v>450000</v>
      </c>
      <c r="L4660" s="17"/>
      <c r="M4660" s="17"/>
      <c r="N4660" s="17"/>
      <c r="O4660" s="17">
        <f>IF(E4660=1,"",VLOOKUP(E4660,系数!$S$2:$AB$12,MATCH(属性!C4660,评级,0),1))</f>
        <v>200</v>
      </c>
    </row>
    <row r="4661" spans="1:15" ht="17.25" thickBot="1" x14ac:dyDescent="0.4">
      <c r="A4661" s="17">
        <f t="shared" si="144"/>
        <v>7100039</v>
      </c>
      <c r="B4661" s="17" t="s">
        <v>102</v>
      </c>
      <c r="C4661" s="15">
        <f>INDEX(装备!G:G,MATCH(属性!A4661,装备!A:A,0))</f>
        <v>17</v>
      </c>
      <c r="D4661" s="15" t="str">
        <f>INDEX(装备!E:E,MATCH(属性!A4661,装备!A:A,0))</f>
        <v>armour</v>
      </c>
      <c r="E4661" s="14">
        <v>99</v>
      </c>
      <c r="F4661" s="17">
        <f>INT((VLOOKUP($C4661,装备数值,2,0)+VLOOKUP($C4661,装备数值,5,0)*($E4661-1))*VLOOKUP($D4661,系数!$K$2:$O$7,2,0))</f>
        <v>6491</v>
      </c>
      <c r="G4661" s="17">
        <f>INT((VLOOKUP($C4661,装备数值,3,0)+VLOOKUP($C4661,装备数值,6,0)*($E4661-1))*VLOOKUP($D4661,系数!$K$2:$O$7,3,0))</f>
        <v>0</v>
      </c>
      <c r="H4661" s="17">
        <f t="shared" si="145"/>
        <v>0</v>
      </c>
      <c r="I4661" s="17">
        <f>INT((VLOOKUP($C4661,装备数值,4,0)+VLOOKUP($C4661,装备数值,7,0)*($E4661-1))*VLOOKUP($D4661,系数!$K$2:$O$7,4,0))</f>
        <v>0</v>
      </c>
      <c r="J4661" s="17">
        <f>INT((VLOOKUP($C4661,装备数值,4,0)+VLOOKUP($C4661,装备数值,7,0)*($E4661-1))*VLOOKUP($D4661,系数!$K$2:$O$7,5,0))</f>
        <v>0</v>
      </c>
      <c r="K4661" s="17">
        <f>INT(VLOOKUP(E4661,强化金币,2,1)*VLOOKUP(INDEX(装备!F:F,MATCH(属性!A4661,装备!A:A,0)),系数!$K$12:$M$15,3,0))</f>
        <v>450000</v>
      </c>
      <c r="L4661" s="17"/>
      <c r="M4661" s="17"/>
      <c r="N4661" s="17"/>
      <c r="O4661" s="17">
        <f>IF(E4661=1,"",VLOOKUP(E4661,系数!$S$2:$AB$12,MATCH(属性!C4661,评级,0),1))</f>
        <v>200</v>
      </c>
    </row>
    <row r="4662" spans="1:15" ht="17.25" thickBot="1" x14ac:dyDescent="0.4">
      <c r="A4662" s="17">
        <f t="shared" si="144"/>
        <v>7100039</v>
      </c>
      <c r="B4662" s="17" t="s">
        <v>102</v>
      </c>
      <c r="C4662" s="15">
        <f>INDEX(装备!G:G,MATCH(属性!A4662,装备!A:A,0))</f>
        <v>17</v>
      </c>
      <c r="D4662" s="15" t="str">
        <f>INDEX(装备!E:E,MATCH(属性!A4662,装备!A:A,0))</f>
        <v>armour</v>
      </c>
      <c r="E4662" s="14">
        <v>100</v>
      </c>
      <c r="F4662" s="17">
        <f>INT((VLOOKUP($C4662,装备数值,2,0)+VLOOKUP($C4662,装备数值,5,0)*($E4662-1))*VLOOKUP($D4662,系数!$K$2:$O$7,2,0))</f>
        <v>6546</v>
      </c>
      <c r="G4662" s="17">
        <f>INT((VLOOKUP($C4662,装备数值,3,0)+VLOOKUP($C4662,装备数值,6,0)*($E4662-1))*VLOOKUP($D4662,系数!$K$2:$O$7,3,0))</f>
        <v>0</v>
      </c>
      <c r="H4662" s="17">
        <f t="shared" si="145"/>
        <v>0</v>
      </c>
      <c r="I4662" s="17">
        <f>INT((VLOOKUP($C4662,装备数值,4,0)+VLOOKUP($C4662,装备数值,7,0)*($E4662-1))*VLOOKUP($D4662,系数!$K$2:$O$7,4,0))</f>
        <v>0</v>
      </c>
      <c r="J4662" s="17">
        <f>INT((VLOOKUP($C4662,装备数值,4,0)+VLOOKUP($C4662,装备数值,7,0)*($E4662-1))*VLOOKUP($D4662,系数!$K$2:$O$7,5,0))</f>
        <v>0</v>
      </c>
      <c r="K4662" s="17">
        <f>INT(VLOOKUP(E4662,强化金币,2,1)*VLOOKUP(INDEX(装备!F:F,MATCH(属性!A4662,装备!A:A,0)),系数!$K$12:$M$15,3,0))</f>
        <v>450000</v>
      </c>
      <c r="L4662" s="17"/>
      <c r="M4662" s="17"/>
      <c r="N4662" s="17"/>
      <c r="O4662" s="17">
        <f>IF(E4662=1,"",VLOOKUP(E4662,系数!$S$2:$AB$12,MATCH(属性!C4662,评级,0),1))</f>
        <v>220</v>
      </c>
    </row>
    <row r="4663" spans="1:15" ht="17.25" thickBot="1" x14ac:dyDescent="0.4">
      <c r="A4663" s="17">
        <f t="shared" si="144"/>
        <v>7100039</v>
      </c>
      <c r="B4663" s="17" t="s">
        <v>102</v>
      </c>
      <c r="C4663" s="15">
        <f>INDEX(装备!G:G,MATCH(属性!A4663,装备!A:A,0))</f>
        <v>17</v>
      </c>
      <c r="D4663" s="15" t="str">
        <f>INDEX(装备!E:E,MATCH(属性!A4663,装备!A:A,0))</f>
        <v>armour</v>
      </c>
      <c r="E4663" s="14">
        <v>101</v>
      </c>
      <c r="F4663" s="17">
        <f>INT((VLOOKUP($C4663,装备数值,2,0)+VLOOKUP($C4663,装备数值,5,0)*($E4663-1))*VLOOKUP($D4663,系数!$K$2:$O$7,2,0))</f>
        <v>6601</v>
      </c>
      <c r="G4663" s="17">
        <f>INT((VLOOKUP($C4663,装备数值,3,0)+VLOOKUP($C4663,装备数值,6,0)*($E4663-1))*VLOOKUP($D4663,系数!$K$2:$O$7,3,0))</f>
        <v>0</v>
      </c>
      <c r="H4663" s="17">
        <f t="shared" si="145"/>
        <v>0</v>
      </c>
      <c r="I4663" s="17">
        <f>INT((VLOOKUP($C4663,装备数值,4,0)+VLOOKUP($C4663,装备数值,7,0)*($E4663-1))*VLOOKUP($D4663,系数!$K$2:$O$7,4,0))</f>
        <v>0</v>
      </c>
      <c r="J4663" s="17">
        <f>INT((VLOOKUP($C4663,装备数值,4,0)+VLOOKUP($C4663,装备数值,7,0)*($E4663-1))*VLOOKUP($D4663,系数!$K$2:$O$7,5,0))</f>
        <v>0</v>
      </c>
      <c r="K4663" s="17">
        <f>INT(VLOOKUP(E4663,强化金币,2,1)*VLOOKUP(INDEX(装备!F:F,MATCH(属性!A4663,装备!A:A,0)),系数!$K$12:$M$15,3,0))</f>
        <v>450000</v>
      </c>
      <c r="L4663" s="17"/>
      <c r="M4663" s="17"/>
      <c r="N4663" s="17"/>
      <c r="O4663" s="17">
        <f>IF(E4663=1,"",VLOOKUP(E4663,系数!$S$2:$AB$12,MATCH(属性!C4663,评级,0),1))</f>
        <v>220</v>
      </c>
    </row>
    <row r="4664" spans="1:15" ht="17.25" thickBot="1" x14ac:dyDescent="0.4">
      <c r="A4664" s="17">
        <f t="shared" si="144"/>
        <v>7100039</v>
      </c>
      <c r="B4664" s="17" t="s">
        <v>102</v>
      </c>
      <c r="C4664" s="15">
        <f>INDEX(装备!G:G,MATCH(属性!A4664,装备!A:A,0))</f>
        <v>17</v>
      </c>
      <c r="D4664" s="15" t="str">
        <f>INDEX(装备!E:E,MATCH(属性!A4664,装备!A:A,0))</f>
        <v>armour</v>
      </c>
      <c r="E4664" s="14">
        <v>102</v>
      </c>
      <c r="F4664" s="17">
        <f>INT((VLOOKUP($C4664,装备数值,2,0)+VLOOKUP($C4664,装备数值,5,0)*($E4664-1))*VLOOKUP($D4664,系数!$K$2:$O$7,2,0))</f>
        <v>6656</v>
      </c>
      <c r="G4664" s="17">
        <f>INT((VLOOKUP($C4664,装备数值,3,0)+VLOOKUP($C4664,装备数值,6,0)*($E4664-1))*VLOOKUP($D4664,系数!$K$2:$O$7,3,0))</f>
        <v>0</v>
      </c>
      <c r="H4664" s="17">
        <f t="shared" si="145"/>
        <v>0</v>
      </c>
      <c r="I4664" s="17">
        <f>INT((VLOOKUP($C4664,装备数值,4,0)+VLOOKUP($C4664,装备数值,7,0)*($E4664-1))*VLOOKUP($D4664,系数!$K$2:$O$7,4,0))</f>
        <v>0</v>
      </c>
      <c r="J4664" s="17">
        <f>INT((VLOOKUP($C4664,装备数值,4,0)+VLOOKUP($C4664,装备数值,7,0)*($E4664-1))*VLOOKUP($D4664,系数!$K$2:$O$7,5,0))</f>
        <v>0</v>
      </c>
      <c r="K4664" s="17">
        <f>INT(VLOOKUP(E4664,强化金币,2,1)*VLOOKUP(INDEX(装备!F:F,MATCH(属性!A4664,装备!A:A,0)),系数!$K$12:$M$15,3,0))</f>
        <v>450000</v>
      </c>
      <c r="L4664" s="17"/>
      <c r="M4664" s="17"/>
      <c r="N4664" s="17"/>
      <c r="O4664" s="17">
        <f>IF(E4664=1,"",VLOOKUP(E4664,系数!$S$2:$AB$12,MATCH(属性!C4664,评级,0),1))</f>
        <v>220</v>
      </c>
    </row>
    <row r="4665" spans="1:15" ht="17.25" thickBot="1" x14ac:dyDescent="0.4">
      <c r="A4665" s="17">
        <f t="shared" si="144"/>
        <v>7100039</v>
      </c>
      <c r="B4665" s="17" t="s">
        <v>102</v>
      </c>
      <c r="C4665" s="15">
        <f>INDEX(装备!G:G,MATCH(属性!A4665,装备!A:A,0))</f>
        <v>17</v>
      </c>
      <c r="D4665" s="15" t="str">
        <f>INDEX(装备!E:E,MATCH(属性!A4665,装备!A:A,0))</f>
        <v>armour</v>
      </c>
      <c r="E4665" s="14">
        <v>103</v>
      </c>
      <c r="F4665" s="17">
        <f>INT((VLOOKUP($C4665,装备数值,2,0)+VLOOKUP($C4665,装备数值,5,0)*($E4665-1))*VLOOKUP($D4665,系数!$K$2:$O$7,2,0))</f>
        <v>6711</v>
      </c>
      <c r="G4665" s="17">
        <f>INT((VLOOKUP($C4665,装备数值,3,0)+VLOOKUP($C4665,装备数值,6,0)*($E4665-1))*VLOOKUP($D4665,系数!$K$2:$O$7,3,0))</f>
        <v>0</v>
      </c>
      <c r="H4665" s="17">
        <f t="shared" si="145"/>
        <v>0</v>
      </c>
      <c r="I4665" s="17">
        <f>INT((VLOOKUP($C4665,装备数值,4,0)+VLOOKUP($C4665,装备数值,7,0)*($E4665-1))*VLOOKUP($D4665,系数!$K$2:$O$7,4,0))</f>
        <v>0</v>
      </c>
      <c r="J4665" s="17">
        <f>INT((VLOOKUP($C4665,装备数值,4,0)+VLOOKUP($C4665,装备数值,7,0)*($E4665-1))*VLOOKUP($D4665,系数!$K$2:$O$7,5,0))</f>
        <v>0</v>
      </c>
      <c r="K4665" s="17">
        <f>INT(VLOOKUP(E4665,强化金币,2,1)*VLOOKUP(INDEX(装备!F:F,MATCH(属性!A4665,装备!A:A,0)),系数!$K$12:$M$15,3,0))</f>
        <v>450000</v>
      </c>
      <c r="L4665" s="17"/>
      <c r="M4665" s="17"/>
      <c r="N4665" s="17"/>
      <c r="O4665" s="17">
        <f>IF(E4665=1,"",VLOOKUP(E4665,系数!$S$2:$AB$12,MATCH(属性!C4665,评级,0),1))</f>
        <v>220</v>
      </c>
    </row>
    <row r="4666" spans="1:15" ht="17.25" thickBot="1" x14ac:dyDescent="0.4">
      <c r="A4666" s="17">
        <f t="shared" si="144"/>
        <v>7100039</v>
      </c>
      <c r="B4666" s="17" t="s">
        <v>102</v>
      </c>
      <c r="C4666" s="15">
        <f>INDEX(装备!G:G,MATCH(属性!A4666,装备!A:A,0))</f>
        <v>17</v>
      </c>
      <c r="D4666" s="15" t="str">
        <f>INDEX(装备!E:E,MATCH(属性!A4666,装备!A:A,0))</f>
        <v>armour</v>
      </c>
      <c r="E4666" s="14">
        <v>104</v>
      </c>
      <c r="F4666" s="17">
        <f>INT((VLOOKUP($C4666,装备数值,2,0)+VLOOKUP($C4666,装备数值,5,0)*($E4666-1))*VLOOKUP($D4666,系数!$K$2:$O$7,2,0))</f>
        <v>6766</v>
      </c>
      <c r="G4666" s="17">
        <f>INT((VLOOKUP($C4666,装备数值,3,0)+VLOOKUP($C4666,装备数值,6,0)*($E4666-1))*VLOOKUP($D4666,系数!$K$2:$O$7,3,0))</f>
        <v>0</v>
      </c>
      <c r="H4666" s="17">
        <f t="shared" si="145"/>
        <v>0</v>
      </c>
      <c r="I4666" s="17">
        <f>INT((VLOOKUP($C4666,装备数值,4,0)+VLOOKUP($C4666,装备数值,7,0)*($E4666-1))*VLOOKUP($D4666,系数!$K$2:$O$7,4,0))</f>
        <v>0</v>
      </c>
      <c r="J4666" s="17">
        <f>INT((VLOOKUP($C4666,装备数值,4,0)+VLOOKUP($C4666,装备数值,7,0)*($E4666-1))*VLOOKUP($D4666,系数!$K$2:$O$7,5,0))</f>
        <v>0</v>
      </c>
      <c r="K4666" s="17">
        <f>INT(VLOOKUP(E4666,强化金币,2,1)*VLOOKUP(INDEX(装备!F:F,MATCH(属性!A4666,装备!A:A,0)),系数!$K$12:$M$15,3,0))</f>
        <v>450000</v>
      </c>
      <c r="L4666" s="17"/>
      <c r="M4666" s="17"/>
      <c r="N4666" s="17"/>
      <c r="O4666" s="17">
        <f>IF(E4666=1,"",VLOOKUP(E4666,系数!$S$2:$AB$12,MATCH(属性!C4666,评级,0),1))</f>
        <v>220</v>
      </c>
    </row>
    <row r="4667" spans="1:15" ht="17.25" thickBot="1" x14ac:dyDescent="0.4">
      <c r="A4667" s="17">
        <f t="shared" si="144"/>
        <v>7100039</v>
      </c>
      <c r="B4667" s="17" t="s">
        <v>102</v>
      </c>
      <c r="C4667" s="15">
        <f>INDEX(装备!G:G,MATCH(属性!A4667,装备!A:A,0))</f>
        <v>17</v>
      </c>
      <c r="D4667" s="15" t="str">
        <f>INDEX(装备!E:E,MATCH(属性!A4667,装备!A:A,0))</f>
        <v>armour</v>
      </c>
      <c r="E4667" s="14">
        <v>105</v>
      </c>
      <c r="F4667" s="17">
        <f>INT((VLOOKUP($C4667,装备数值,2,0)+VLOOKUP($C4667,装备数值,5,0)*($E4667-1))*VLOOKUP($D4667,系数!$K$2:$O$7,2,0))</f>
        <v>6821</v>
      </c>
      <c r="G4667" s="17">
        <f>INT((VLOOKUP($C4667,装备数值,3,0)+VLOOKUP($C4667,装备数值,6,0)*($E4667-1))*VLOOKUP($D4667,系数!$K$2:$O$7,3,0))</f>
        <v>0</v>
      </c>
      <c r="H4667" s="17">
        <f t="shared" si="145"/>
        <v>0</v>
      </c>
      <c r="I4667" s="17">
        <f>INT((VLOOKUP($C4667,装备数值,4,0)+VLOOKUP($C4667,装备数值,7,0)*($E4667-1))*VLOOKUP($D4667,系数!$K$2:$O$7,4,0))</f>
        <v>0</v>
      </c>
      <c r="J4667" s="17">
        <f>INT((VLOOKUP($C4667,装备数值,4,0)+VLOOKUP($C4667,装备数值,7,0)*($E4667-1))*VLOOKUP($D4667,系数!$K$2:$O$7,5,0))</f>
        <v>0</v>
      </c>
      <c r="K4667" s="17">
        <f>INT(VLOOKUP(E4667,强化金币,2,1)*VLOOKUP(INDEX(装备!F:F,MATCH(属性!A4667,装备!A:A,0)),系数!$K$12:$M$15,3,0))</f>
        <v>450000</v>
      </c>
      <c r="L4667" s="17"/>
      <c r="M4667" s="17"/>
      <c r="N4667" s="17"/>
      <c r="O4667" s="17">
        <f>IF(E4667=1,"",VLOOKUP(E4667,系数!$S$2:$AB$12,MATCH(属性!C4667,评级,0),1))</f>
        <v>220</v>
      </c>
    </row>
    <row r="4668" spans="1:15" ht="17.25" thickBot="1" x14ac:dyDescent="0.4">
      <c r="A4668" s="17">
        <f t="shared" ref="A4668:A4731" si="146">A4548+1</f>
        <v>7100039</v>
      </c>
      <c r="B4668" s="17" t="s">
        <v>102</v>
      </c>
      <c r="C4668" s="15">
        <f>INDEX(装备!G:G,MATCH(属性!A4668,装备!A:A,0))</f>
        <v>17</v>
      </c>
      <c r="D4668" s="15" t="str">
        <f>INDEX(装备!E:E,MATCH(属性!A4668,装备!A:A,0))</f>
        <v>armour</v>
      </c>
      <c r="E4668" s="14">
        <v>106</v>
      </c>
      <c r="F4668" s="17">
        <f>INT((VLOOKUP($C4668,装备数值,2,0)+VLOOKUP($C4668,装备数值,5,0)*($E4668-1))*VLOOKUP($D4668,系数!$K$2:$O$7,2,0))</f>
        <v>6876</v>
      </c>
      <c r="G4668" s="17">
        <f>INT((VLOOKUP($C4668,装备数值,3,0)+VLOOKUP($C4668,装备数值,6,0)*($E4668-1))*VLOOKUP($D4668,系数!$K$2:$O$7,3,0))</f>
        <v>0</v>
      </c>
      <c r="H4668" s="17">
        <f t="shared" si="145"/>
        <v>0</v>
      </c>
      <c r="I4668" s="17">
        <f>INT((VLOOKUP($C4668,装备数值,4,0)+VLOOKUP($C4668,装备数值,7,0)*($E4668-1))*VLOOKUP($D4668,系数!$K$2:$O$7,4,0))</f>
        <v>0</v>
      </c>
      <c r="J4668" s="17">
        <f>INT((VLOOKUP($C4668,装备数值,4,0)+VLOOKUP($C4668,装备数值,7,0)*($E4668-1))*VLOOKUP($D4668,系数!$K$2:$O$7,5,0))</f>
        <v>0</v>
      </c>
      <c r="K4668" s="17">
        <f>INT(VLOOKUP(E4668,强化金币,2,1)*VLOOKUP(INDEX(装备!F:F,MATCH(属性!A4668,装备!A:A,0)),系数!$K$12:$M$15,3,0))</f>
        <v>450000</v>
      </c>
      <c r="L4668" s="17"/>
      <c r="M4668" s="17"/>
      <c r="N4668" s="17"/>
      <c r="O4668" s="17">
        <f>IF(E4668=1,"",VLOOKUP(E4668,系数!$S$2:$AB$12,MATCH(属性!C4668,评级,0),1))</f>
        <v>220</v>
      </c>
    </row>
    <row r="4669" spans="1:15" ht="17.25" thickBot="1" x14ac:dyDescent="0.4">
      <c r="A4669" s="17">
        <f t="shared" si="146"/>
        <v>7100039</v>
      </c>
      <c r="B4669" s="17" t="s">
        <v>102</v>
      </c>
      <c r="C4669" s="15">
        <f>INDEX(装备!G:G,MATCH(属性!A4669,装备!A:A,0))</f>
        <v>17</v>
      </c>
      <c r="D4669" s="15" t="str">
        <f>INDEX(装备!E:E,MATCH(属性!A4669,装备!A:A,0))</f>
        <v>armour</v>
      </c>
      <c r="E4669" s="14">
        <v>107</v>
      </c>
      <c r="F4669" s="17">
        <f>INT((VLOOKUP($C4669,装备数值,2,0)+VLOOKUP($C4669,装备数值,5,0)*($E4669-1))*VLOOKUP($D4669,系数!$K$2:$O$7,2,0))</f>
        <v>6931</v>
      </c>
      <c r="G4669" s="17">
        <f>INT((VLOOKUP($C4669,装备数值,3,0)+VLOOKUP($C4669,装备数值,6,0)*($E4669-1))*VLOOKUP($D4669,系数!$K$2:$O$7,3,0))</f>
        <v>0</v>
      </c>
      <c r="H4669" s="17">
        <f t="shared" si="145"/>
        <v>0</v>
      </c>
      <c r="I4669" s="17">
        <f>INT((VLOOKUP($C4669,装备数值,4,0)+VLOOKUP($C4669,装备数值,7,0)*($E4669-1))*VLOOKUP($D4669,系数!$K$2:$O$7,4,0))</f>
        <v>0</v>
      </c>
      <c r="J4669" s="17">
        <f>INT((VLOOKUP($C4669,装备数值,4,0)+VLOOKUP($C4669,装备数值,7,0)*($E4669-1))*VLOOKUP($D4669,系数!$K$2:$O$7,5,0))</f>
        <v>0</v>
      </c>
      <c r="K4669" s="17">
        <f>INT(VLOOKUP(E4669,强化金币,2,1)*VLOOKUP(INDEX(装备!F:F,MATCH(属性!A4669,装备!A:A,0)),系数!$K$12:$M$15,3,0))</f>
        <v>450000</v>
      </c>
      <c r="L4669" s="17"/>
      <c r="M4669" s="17"/>
      <c r="N4669" s="17"/>
      <c r="O4669" s="17">
        <f>IF(E4669=1,"",VLOOKUP(E4669,系数!$S$2:$AB$12,MATCH(属性!C4669,评级,0),1))</f>
        <v>220</v>
      </c>
    </row>
    <row r="4670" spans="1:15" ht="17.25" thickBot="1" x14ac:dyDescent="0.4">
      <c r="A4670" s="17">
        <f t="shared" si="146"/>
        <v>7100039</v>
      </c>
      <c r="B4670" s="17" t="s">
        <v>102</v>
      </c>
      <c r="C4670" s="15">
        <f>INDEX(装备!G:G,MATCH(属性!A4670,装备!A:A,0))</f>
        <v>17</v>
      </c>
      <c r="D4670" s="15" t="str">
        <f>INDEX(装备!E:E,MATCH(属性!A4670,装备!A:A,0))</f>
        <v>armour</v>
      </c>
      <c r="E4670" s="14">
        <v>108</v>
      </c>
      <c r="F4670" s="17">
        <f>INT((VLOOKUP($C4670,装备数值,2,0)+VLOOKUP($C4670,装备数值,5,0)*($E4670-1))*VLOOKUP($D4670,系数!$K$2:$O$7,2,0))</f>
        <v>6986</v>
      </c>
      <c r="G4670" s="17">
        <f>INT((VLOOKUP($C4670,装备数值,3,0)+VLOOKUP($C4670,装备数值,6,0)*($E4670-1))*VLOOKUP($D4670,系数!$K$2:$O$7,3,0))</f>
        <v>0</v>
      </c>
      <c r="H4670" s="17">
        <f t="shared" si="145"/>
        <v>0</v>
      </c>
      <c r="I4670" s="17">
        <f>INT((VLOOKUP($C4670,装备数值,4,0)+VLOOKUP($C4670,装备数值,7,0)*($E4670-1))*VLOOKUP($D4670,系数!$K$2:$O$7,4,0))</f>
        <v>0</v>
      </c>
      <c r="J4670" s="17">
        <f>INT((VLOOKUP($C4670,装备数值,4,0)+VLOOKUP($C4670,装备数值,7,0)*($E4670-1))*VLOOKUP($D4670,系数!$K$2:$O$7,5,0))</f>
        <v>0</v>
      </c>
      <c r="K4670" s="17">
        <f>INT(VLOOKUP(E4670,强化金币,2,1)*VLOOKUP(INDEX(装备!F:F,MATCH(属性!A4670,装备!A:A,0)),系数!$K$12:$M$15,3,0))</f>
        <v>450000</v>
      </c>
      <c r="L4670" s="17"/>
      <c r="M4670" s="17"/>
      <c r="N4670" s="17"/>
      <c r="O4670" s="17">
        <f>IF(E4670=1,"",VLOOKUP(E4670,系数!$S$2:$AB$12,MATCH(属性!C4670,评级,0),1))</f>
        <v>220</v>
      </c>
    </row>
    <row r="4671" spans="1:15" ht="17.25" thickBot="1" x14ac:dyDescent="0.4">
      <c r="A4671" s="17">
        <f t="shared" si="146"/>
        <v>7100039</v>
      </c>
      <c r="B4671" s="17" t="s">
        <v>102</v>
      </c>
      <c r="C4671" s="15">
        <f>INDEX(装备!G:G,MATCH(属性!A4671,装备!A:A,0))</f>
        <v>17</v>
      </c>
      <c r="D4671" s="15" t="str">
        <f>INDEX(装备!E:E,MATCH(属性!A4671,装备!A:A,0))</f>
        <v>armour</v>
      </c>
      <c r="E4671" s="14">
        <v>109</v>
      </c>
      <c r="F4671" s="17">
        <f>INT((VLOOKUP($C4671,装备数值,2,0)+VLOOKUP($C4671,装备数值,5,0)*($E4671-1))*VLOOKUP($D4671,系数!$K$2:$O$7,2,0))</f>
        <v>7041</v>
      </c>
      <c r="G4671" s="17">
        <f>INT((VLOOKUP($C4671,装备数值,3,0)+VLOOKUP($C4671,装备数值,6,0)*($E4671-1))*VLOOKUP($D4671,系数!$K$2:$O$7,3,0))</f>
        <v>0</v>
      </c>
      <c r="H4671" s="17">
        <f t="shared" si="145"/>
        <v>0</v>
      </c>
      <c r="I4671" s="17">
        <f>INT((VLOOKUP($C4671,装备数值,4,0)+VLOOKUP($C4671,装备数值,7,0)*($E4671-1))*VLOOKUP($D4671,系数!$K$2:$O$7,4,0))</f>
        <v>0</v>
      </c>
      <c r="J4671" s="17">
        <f>INT((VLOOKUP($C4671,装备数值,4,0)+VLOOKUP($C4671,装备数值,7,0)*($E4671-1))*VLOOKUP($D4671,系数!$K$2:$O$7,5,0))</f>
        <v>0</v>
      </c>
      <c r="K4671" s="17">
        <f>INT(VLOOKUP(E4671,强化金币,2,1)*VLOOKUP(INDEX(装备!F:F,MATCH(属性!A4671,装备!A:A,0)),系数!$K$12:$M$15,3,0))</f>
        <v>450000</v>
      </c>
      <c r="L4671" s="17"/>
      <c r="M4671" s="17"/>
      <c r="N4671" s="17"/>
      <c r="O4671" s="17">
        <f>IF(E4671=1,"",VLOOKUP(E4671,系数!$S$2:$AB$12,MATCH(属性!C4671,评级,0),1))</f>
        <v>220</v>
      </c>
    </row>
    <row r="4672" spans="1:15" ht="17.25" thickBot="1" x14ac:dyDescent="0.4">
      <c r="A4672" s="17">
        <f t="shared" si="146"/>
        <v>7100039</v>
      </c>
      <c r="B4672" s="17" t="s">
        <v>102</v>
      </c>
      <c r="C4672" s="15">
        <f>INDEX(装备!G:G,MATCH(属性!A4672,装备!A:A,0))</f>
        <v>17</v>
      </c>
      <c r="D4672" s="15" t="str">
        <f>INDEX(装备!E:E,MATCH(属性!A4672,装备!A:A,0))</f>
        <v>armour</v>
      </c>
      <c r="E4672" s="14">
        <v>110</v>
      </c>
      <c r="F4672" s="17">
        <f>INT((VLOOKUP($C4672,装备数值,2,0)+VLOOKUP($C4672,装备数值,5,0)*($E4672-1))*VLOOKUP($D4672,系数!$K$2:$O$7,2,0))</f>
        <v>7096</v>
      </c>
      <c r="G4672" s="17">
        <f>INT((VLOOKUP($C4672,装备数值,3,0)+VLOOKUP($C4672,装备数值,6,0)*($E4672-1))*VLOOKUP($D4672,系数!$K$2:$O$7,3,0))</f>
        <v>0</v>
      </c>
      <c r="H4672" s="17">
        <f t="shared" si="145"/>
        <v>0</v>
      </c>
      <c r="I4672" s="17">
        <f>INT((VLOOKUP($C4672,装备数值,4,0)+VLOOKUP($C4672,装备数值,7,0)*($E4672-1))*VLOOKUP($D4672,系数!$K$2:$O$7,4,0))</f>
        <v>0</v>
      </c>
      <c r="J4672" s="17">
        <f>INT((VLOOKUP($C4672,装备数值,4,0)+VLOOKUP($C4672,装备数值,7,0)*($E4672-1))*VLOOKUP($D4672,系数!$K$2:$O$7,5,0))</f>
        <v>0</v>
      </c>
      <c r="K4672" s="17">
        <f>INT(VLOOKUP(E4672,强化金币,2,1)*VLOOKUP(INDEX(装备!F:F,MATCH(属性!A4672,装备!A:A,0)),系数!$K$12:$M$15,3,0))</f>
        <v>450000</v>
      </c>
      <c r="L4672" s="17"/>
      <c r="M4672" s="17"/>
      <c r="N4672" s="17"/>
      <c r="O4672" s="17">
        <f>IF(E4672=1,"",VLOOKUP(E4672,系数!$S$2:$AB$12,MATCH(属性!C4672,评级,0),1))</f>
        <v>220</v>
      </c>
    </row>
    <row r="4673" spans="1:15" ht="17.25" thickBot="1" x14ac:dyDescent="0.4">
      <c r="A4673" s="17">
        <f t="shared" si="146"/>
        <v>7100039</v>
      </c>
      <c r="B4673" s="17" t="s">
        <v>102</v>
      </c>
      <c r="C4673" s="15">
        <f>INDEX(装备!G:G,MATCH(属性!A4673,装备!A:A,0))</f>
        <v>17</v>
      </c>
      <c r="D4673" s="15" t="str">
        <f>INDEX(装备!E:E,MATCH(属性!A4673,装备!A:A,0))</f>
        <v>armour</v>
      </c>
      <c r="E4673" s="14">
        <v>111</v>
      </c>
      <c r="F4673" s="17">
        <f>INT((VLOOKUP($C4673,装备数值,2,0)+VLOOKUP($C4673,装备数值,5,0)*($E4673-1))*VLOOKUP($D4673,系数!$K$2:$O$7,2,0))</f>
        <v>7151</v>
      </c>
      <c r="G4673" s="17">
        <f>INT((VLOOKUP($C4673,装备数值,3,0)+VLOOKUP($C4673,装备数值,6,0)*($E4673-1))*VLOOKUP($D4673,系数!$K$2:$O$7,3,0))</f>
        <v>0</v>
      </c>
      <c r="H4673" s="17">
        <f t="shared" si="145"/>
        <v>0</v>
      </c>
      <c r="I4673" s="17">
        <f>INT((VLOOKUP($C4673,装备数值,4,0)+VLOOKUP($C4673,装备数值,7,0)*($E4673-1))*VLOOKUP($D4673,系数!$K$2:$O$7,4,0))</f>
        <v>0</v>
      </c>
      <c r="J4673" s="17">
        <f>INT((VLOOKUP($C4673,装备数值,4,0)+VLOOKUP($C4673,装备数值,7,0)*($E4673-1))*VLOOKUP($D4673,系数!$K$2:$O$7,5,0))</f>
        <v>0</v>
      </c>
      <c r="K4673" s="17">
        <f>INT(VLOOKUP(E4673,强化金币,2,1)*VLOOKUP(INDEX(装备!F:F,MATCH(属性!A4673,装备!A:A,0)),系数!$K$12:$M$15,3,0))</f>
        <v>450000</v>
      </c>
      <c r="L4673" s="17"/>
      <c r="M4673" s="17"/>
      <c r="N4673" s="17"/>
      <c r="O4673" s="17">
        <f>IF(E4673=1,"",VLOOKUP(E4673,系数!$S$2:$AB$12,MATCH(属性!C4673,评级,0),1))</f>
        <v>220</v>
      </c>
    </row>
    <row r="4674" spans="1:15" ht="17.25" thickBot="1" x14ac:dyDescent="0.4">
      <c r="A4674" s="17">
        <f t="shared" si="146"/>
        <v>7100039</v>
      </c>
      <c r="B4674" s="17" t="s">
        <v>102</v>
      </c>
      <c r="C4674" s="15">
        <f>INDEX(装备!G:G,MATCH(属性!A4674,装备!A:A,0))</f>
        <v>17</v>
      </c>
      <c r="D4674" s="15" t="str">
        <f>INDEX(装备!E:E,MATCH(属性!A4674,装备!A:A,0))</f>
        <v>armour</v>
      </c>
      <c r="E4674" s="14">
        <v>112</v>
      </c>
      <c r="F4674" s="17">
        <f>INT((VLOOKUP($C4674,装备数值,2,0)+VLOOKUP($C4674,装备数值,5,0)*($E4674-1))*VLOOKUP($D4674,系数!$K$2:$O$7,2,0))</f>
        <v>7206</v>
      </c>
      <c r="G4674" s="17">
        <f>INT((VLOOKUP($C4674,装备数值,3,0)+VLOOKUP($C4674,装备数值,6,0)*($E4674-1))*VLOOKUP($D4674,系数!$K$2:$O$7,3,0))</f>
        <v>0</v>
      </c>
      <c r="H4674" s="17">
        <f t="shared" si="145"/>
        <v>0</v>
      </c>
      <c r="I4674" s="17">
        <f>INT((VLOOKUP($C4674,装备数值,4,0)+VLOOKUP($C4674,装备数值,7,0)*($E4674-1))*VLOOKUP($D4674,系数!$K$2:$O$7,4,0))</f>
        <v>0</v>
      </c>
      <c r="J4674" s="17">
        <f>INT((VLOOKUP($C4674,装备数值,4,0)+VLOOKUP($C4674,装备数值,7,0)*($E4674-1))*VLOOKUP($D4674,系数!$K$2:$O$7,5,0))</f>
        <v>0</v>
      </c>
      <c r="K4674" s="17">
        <f>INT(VLOOKUP(E4674,强化金币,2,1)*VLOOKUP(INDEX(装备!F:F,MATCH(属性!A4674,装备!A:A,0)),系数!$K$12:$M$15,3,0))</f>
        <v>450000</v>
      </c>
      <c r="L4674" s="17"/>
      <c r="M4674" s="17"/>
      <c r="N4674" s="17"/>
      <c r="O4674" s="17">
        <f>IF(E4674=1,"",VLOOKUP(E4674,系数!$S$2:$AB$12,MATCH(属性!C4674,评级,0),1))</f>
        <v>220</v>
      </c>
    </row>
    <row r="4675" spans="1:15" ht="17.25" thickBot="1" x14ac:dyDescent="0.4">
      <c r="A4675" s="17">
        <f t="shared" si="146"/>
        <v>7100039</v>
      </c>
      <c r="B4675" s="17" t="s">
        <v>102</v>
      </c>
      <c r="C4675" s="15">
        <f>INDEX(装备!G:G,MATCH(属性!A4675,装备!A:A,0))</f>
        <v>17</v>
      </c>
      <c r="D4675" s="15" t="str">
        <f>INDEX(装备!E:E,MATCH(属性!A4675,装备!A:A,0))</f>
        <v>armour</v>
      </c>
      <c r="E4675" s="14">
        <v>113</v>
      </c>
      <c r="F4675" s="17">
        <f>INT((VLOOKUP($C4675,装备数值,2,0)+VLOOKUP($C4675,装备数值,5,0)*($E4675-1))*VLOOKUP($D4675,系数!$K$2:$O$7,2,0))</f>
        <v>7261</v>
      </c>
      <c r="G4675" s="17">
        <f>INT((VLOOKUP($C4675,装备数值,3,0)+VLOOKUP($C4675,装备数值,6,0)*($E4675-1))*VLOOKUP($D4675,系数!$K$2:$O$7,3,0))</f>
        <v>0</v>
      </c>
      <c r="H4675" s="17">
        <f t="shared" si="145"/>
        <v>0</v>
      </c>
      <c r="I4675" s="17">
        <f>INT((VLOOKUP($C4675,装备数值,4,0)+VLOOKUP($C4675,装备数值,7,0)*($E4675-1))*VLOOKUP($D4675,系数!$K$2:$O$7,4,0))</f>
        <v>0</v>
      </c>
      <c r="J4675" s="17">
        <f>INT((VLOOKUP($C4675,装备数值,4,0)+VLOOKUP($C4675,装备数值,7,0)*($E4675-1))*VLOOKUP($D4675,系数!$K$2:$O$7,5,0))</f>
        <v>0</v>
      </c>
      <c r="K4675" s="17">
        <f>INT(VLOOKUP(E4675,强化金币,2,1)*VLOOKUP(INDEX(装备!F:F,MATCH(属性!A4675,装备!A:A,0)),系数!$K$12:$M$15,3,0))</f>
        <v>450000</v>
      </c>
      <c r="L4675" s="17"/>
      <c r="M4675" s="17"/>
      <c r="N4675" s="17"/>
      <c r="O4675" s="17">
        <f>IF(E4675=1,"",VLOOKUP(E4675,系数!$S$2:$AB$12,MATCH(属性!C4675,评级,0),1))</f>
        <v>220</v>
      </c>
    </row>
    <row r="4676" spans="1:15" ht="17.25" thickBot="1" x14ac:dyDescent="0.4">
      <c r="A4676" s="17">
        <f t="shared" si="146"/>
        <v>7100039</v>
      </c>
      <c r="B4676" s="17" t="s">
        <v>102</v>
      </c>
      <c r="C4676" s="15">
        <f>INDEX(装备!G:G,MATCH(属性!A4676,装备!A:A,0))</f>
        <v>17</v>
      </c>
      <c r="D4676" s="15" t="str">
        <f>INDEX(装备!E:E,MATCH(属性!A4676,装备!A:A,0))</f>
        <v>armour</v>
      </c>
      <c r="E4676" s="14">
        <v>114</v>
      </c>
      <c r="F4676" s="17">
        <f>INT((VLOOKUP($C4676,装备数值,2,0)+VLOOKUP($C4676,装备数值,5,0)*($E4676-1))*VLOOKUP($D4676,系数!$K$2:$O$7,2,0))</f>
        <v>7316</v>
      </c>
      <c r="G4676" s="17">
        <f>INT((VLOOKUP($C4676,装备数值,3,0)+VLOOKUP($C4676,装备数值,6,0)*($E4676-1))*VLOOKUP($D4676,系数!$K$2:$O$7,3,0))</f>
        <v>0</v>
      </c>
      <c r="H4676" s="17">
        <f t="shared" ref="H4676:H4739" si="147">G4676</f>
        <v>0</v>
      </c>
      <c r="I4676" s="17">
        <f>INT((VLOOKUP($C4676,装备数值,4,0)+VLOOKUP($C4676,装备数值,7,0)*($E4676-1))*VLOOKUP($D4676,系数!$K$2:$O$7,4,0))</f>
        <v>0</v>
      </c>
      <c r="J4676" s="17">
        <f>INT((VLOOKUP($C4676,装备数值,4,0)+VLOOKUP($C4676,装备数值,7,0)*($E4676-1))*VLOOKUP($D4676,系数!$K$2:$O$7,5,0))</f>
        <v>0</v>
      </c>
      <c r="K4676" s="17">
        <f>INT(VLOOKUP(E4676,强化金币,2,1)*VLOOKUP(INDEX(装备!F:F,MATCH(属性!A4676,装备!A:A,0)),系数!$K$12:$M$15,3,0))</f>
        <v>450000</v>
      </c>
      <c r="L4676" s="17"/>
      <c r="M4676" s="17"/>
      <c r="N4676" s="17"/>
      <c r="O4676" s="17">
        <f>IF(E4676=1,"",VLOOKUP(E4676,系数!$S$2:$AB$12,MATCH(属性!C4676,评级,0),1))</f>
        <v>220</v>
      </c>
    </row>
    <row r="4677" spans="1:15" ht="17.25" thickBot="1" x14ac:dyDescent="0.4">
      <c r="A4677" s="17">
        <f t="shared" si="146"/>
        <v>7100039</v>
      </c>
      <c r="B4677" s="17" t="s">
        <v>102</v>
      </c>
      <c r="C4677" s="15">
        <f>INDEX(装备!G:G,MATCH(属性!A4677,装备!A:A,0))</f>
        <v>17</v>
      </c>
      <c r="D4677" s="15" t="str">
        <f>INDEX(装备!E:E,MATCH(属性!A4677,装备!A:A,0))</f>
        <v>armour</v>
      </c>
      <c r="E4677" s="14">
        <v>115</v>
      </c>
      <c r="F4677" s="17">
        <f>INT((VLOOKUP($C4677,装备数值,2,0)+VLOOKUP($C4677,装备数值,5,0)*($E4677-1))*VLOOKUP($D4677,系数!$K$2:$O$7,2,0))</f>
        <v>7371</v>
      </c>
      <c r="G4677" s="17">
        <f>INT((VLOOKUP($C4677,装备数值,3,0)+VLOOKUP($C4677,装备数值,6,0)*($E4677-1))*VLOOKUP($D4677,系数!$K$2:$O$7,3,0))</f>
        <v>0</v>
      </c>
      <c r="H4677" s="17">
        <f t="shared" si="147"/>
        <v>0</v>
      </c>
      <c r="I4677" s="17">
        <f>INT((VLOOKUP($C4677,装备数值,4,0)+VLOOKUP($C4677,装备数值,7,0)*($E4677-1))*VLOOKUP($D4677,系数!$K$2:$O$7,4,0))</f>
        <v>0</v>
      </c>
      <c r="J4677" s="17">
        <f>INT((VLOOKUP($C4677,装备数值,4,0)+VLOOKUP($C4677,装备数值,7,0)*($E4677-1))*VLOOKUP($D4677,系数!$K$2:$O$7,5,0))</f>
        <v>0</v>
      </c>
      <c r="K4677" s="17">
        <f>INT(VLOOKUP(E4677,强化金币,2,1)*VLOOKUP(INDEX(装备!F:F,MATCH(属性!A4677,装备!A:A,0)),系数!$K$12:$M$15,3,0))</f>
        <v>450000</v>
      </c>
      <c r="L4677" s="17"/>
      <c r="M4677" s="17"/>
      <c r="N4677" s="17"/>
      <c r="O4677" s="17">
        <f>IF(E4677=1,"",VLOOKUP(E4677,系数!$S$2:$AB$12,MATCH(属性!C4677,评级,0),1))</f>
        <v>220</v>
      </c>
    </row>
    <row r="4678" spans="1:15" ht="17.25" thickBot="1" x14ac:dyDescent="0.4">
      <c r="A4678" s="17">
        <f t="shared" si="146"/>
        <v>7100039</v>
      </c>
      <c r="B4678" s="17" t="s">
        <v>102</v>
      </c>
      <c r="C4678" s="15">
        <f>INDEX(装备!G:G,MATCH(属性!A4678,装备!A:A,0))</f>
        <v>17</v>
      </c>
      <c r="D4678" s="15" t="str">
        <f>INDEX(装备!E:E,MATCH(属性!A4678,装备!A:A,0))</f>
        <v>armour</v>
      </c>
      <c r="E4678" s="14">
        <v>116</v>
      </c>
      <c r="F4678" s="17">
        <f>INT((VLOOKUP($C4678,装备数值,2,0)+VLOOKUP($C4678,装备数值,5,0)*($E4678-1))*VLOOKUP($D4678,系数!$K$2:$O$7,2,0))</f>
        <v>7426</v>
      </c>
      <c r="G4678" s="17">
        <f>INT((VLOOKUP($C4678,装备数值,3,0)+VLOOKUP($C4678,装备数值,6,0)*($E4678-1))*VLOOKUP($D4678,系数!$K$2:$O$7,3,0))</f>
        <v>0</v>
      </c>
      <c r="H4678" s="17">
        <f t="shared" si="147"/>
        <v>0</v>
      </c>
      <c r="I4678" s="17">
        <f>INT((VLOOKUP($C4678,装备数值,4,0)+VLOOKUP($C4678,装备数值,7,0)*($E4678-1))*VLOOKUP($D4678,系数!$K$2:$O$7,4,0))</f>
        <v>0</v>
      </c>
      <c r="J4678" s="17">
        <f>INT((VLOOKUP($C4678,装备数值,4,0)+VLOOKUP($C4678,装备数值,7,0)*($E4678-1))*VLOOKUP($D4678,系数!$K$2:$O$7,5,0))</f>
        <v>0</v>
      </c>
      <c r="K4678" s="17">
        <f>INT(VLOOKUP(E4678,强化金币,2,1)*VLOOKUP(INDEX(装备!F:F,MATCH(属性!A4678,装备!A:A,0)),系数!$K$12:$M$15,3,0))</f>
        <v>450000</v>
      </c>
      <c r="L4678" s="17"/>
      <c r="M4678" s="17"/>
      <c r="N4678" s="17"/>
      <c r="O4678" s="17">
        <f>IF(E4678=1,"",VLOOKUP(E4678,系数!$S$2:$AB$12,MATCH(属性!C4678,评级,0),1))</f>
        <v>220</v>
      </c>
    </row>
    <row r="4679" spans="1:15" ht="17.25" thickBot="1" x14ac:dyDescent="0.4">
      <c r="A4679" s="17">
        <f t="shared" si="146"/>
        <v>7100039</v>
      </c>
      <c r="B4679" s="17" t="s">
        <v>102</v>
      </c>
      <c r="C4679" s="15">
        <f>INDEX(装备!G:G,MATCH(属性!A4679,装备!A:A,0))</f>
        <v>17</v>
      </c>
      <c r="D4679" s="15" t="str">
        <f>INDEX(装备!E:E,MATCH(属性!A4679,装备!A:A,0))</f>
        <v>armour</v>
      </c>
      <c r="E4679" s="14">
        <v>117</v>
      </c>
      <c r="F4679" s="17">
        <f>INT((VLOOKUP($C4679,装备数值,2,0)+VLOOKUP($C4679,装备数值,5,0)*($E4679-1))*VLOOKUP($D4679,系数!$K$2:$O$7,2,0))</f>
        <v>7481</v>
      </c>
      <c r="G4679" s="17">
        <f>INT((VLOOKUP($C4679,装备数值,3,0)+VLOOKUP($C4679,装备数值,6,0)*($E4679-1))*VLOOKUP($D4679,系数!$K$2:$O$7,3,0))</f>
        <v>0</v>
      </c>
      <c r="H4679" s="17">
        <f t="shared" si="147"/>
        <v>0</v>
      </c>
      <c r="I4679" s="17">
        <f>INT((VLOOKUP($C4679,装备数值,4,0)+VLOOKUP($C4679,装备数值,7,0)*($E4679-1))*VLOOKUP($D4679,系数!$K$2:$O$7,4,0))</f>
        <v>0</v>
      </c>
      <c r="J4679" s="17">
        <f>INT((VLOOKUP($C4679,装备数值,4,0)+VLOOKUP($C4679,装备数值,7,0)*($E4679-1))*VLOOKUP($D4679,系数!$K$2:$O$7,5,0))</f>
        <v>0</v>
      </c>
      <c r="K4679" s="17">
        <f>INT(VLOOKUP(E4679,强化金币,2,1)*VLOOKUP(INDEX(装备!F:F,MATCH(属性!A4679,装备!A:A,0)),系数!$K$12:$M$15,3,0))</f>
        <v>450000</v>
      </c>
      <c r="L4679" s="17"/>
      <c r="M4679" s="17"/>
      <c r="N4679" s="17"/>
      <c r="O4679" s="17">
        <f>IF(E4679=1,"",VLOOKUP(E4679,系数!$S$2:$AB$12,MATCH(属性!C4679,评级,0),1))</f>
        <v>220</v>
      </c>
    </row>
    <row r="4680" spans="1:15" ht="17.25" thickBot="1" x14ac:dyDescent="0.4">
      <c r="A4680" s="17">
        <f t="shared" si="146"/>
        <v>7100039</v>
      </c>
      <c r="B4680" s="17" t="s">
        <v>102</v>
      </c>
      <c r="C4680" s="15">
        <f>INDEX(装备!G:G,MATCH(属性!A4680,装备!A:A,0))</f>
        <v>17</v>
      </c>
      <c r="D4680" s="15" t="str">
        <f>INDEX(装备!E:E,MATCH(属性!A4680,装备!A:A,0))</f>
        <v>armour</v>
      </c>
      <c r="E4680" s="14">
        <v>118</v>
      </c>
      <c r="F4680" s="17">
        <f>INT((VLOOKUP($C4680,装备数值,2,0)+VLOOKUP($C4680,装备数值,5,0)*($E4680-1))*VLOOKUP($D4680,系数!$K$2:$O$7,2,0))</f>
        <v>7536</v>
      </c>
      <c r="G4680" s="17">
        <f>INT((VLOOKUP($C4680,装备数值,3,0)+VLOOKUP($C4680,装备数值,6,0)*($E4680-1))*VLOOKUP($D4680,系数!$K$2:$O$7,3,0))</f>
        <v>0</v>
      </c>
      <c r="H4680" s="17">
        <f t="shared" si="147"/>
        <v>0</v>
      </c>
      <c r="I4680" s="17">
        <f>INT((VLOOKUP($C4680,装备数值,4,0)+VLOOKUP($C4680,装备数值,7,0)*($E4680-1))*VLOOKUP($D4680,系数!$K$2:$O$7,4,0))</f>
        <v>0</v>
      </c>
      <c r="J4680" s="17">
        <f>INT((VLOOKUP($C4680,装备数值,4,0)+VLOOKUP($C4680,装备数值,7,0)*($E4680-1))*VLOOKUP($D4680,系数!$K$2:$O$7,5,0))</f>
        <v>0</v>
      </c>
      <c r="K4680" s="17">
        <f>INT(VLOOKUP(E4680,强化金币,2,1)*VLOOKUP(INDEX(装备!F:F,MATCH(属性!A4680,装备!A:A,0)),系数!$K$12:$M$15,3,0))</f>
        <v>450000</v>
      </c>
      <c r="L4680" s="17"/>
      <c r="M4680" s="17"/>
      <c r="N4680" s="17"/>
      <c r="O4680" s="17">
        <f>IF(E4680=1,"",VLOOKUP(E4680,系数!$S$2:$AB$12,MATCH(属性!C4680,评级,0),1))</f>
        <v>220</v>
      </c>
    </row>
    <row r="4681" spans="1:15" ht="17.25" thickBot="1" x14ac:dyDescent="0.4">
      <c r="A4681" s="17">
        <f t="shared" si="146"/>
        <v>7100039</v>
      </c>
      <c r="B4681" s="17" t="s">
        <v>102</v>
      </c>
      <c r="C4681" s="15">
        <f>INDEX(装备!G:G,MATCH(属性!A4681,装备!A:A,0))</f>
        <v>17</v>
      </c>
      <c r="D4681" s="15" t="str">
        <f>INDEX(装备!E:E,MATCH(属性!A4681,装备!A:A,0))</f>
        <v>armour</v>
      </c>
      <c r="E4681" s="14">
        <v>119</v>
      </c>
      <c r="F4681" s="17">
        <f>INT((VLOOKUP($C4681,装备数值,2,0)+VLOOKUP($C4681,装备数值,5,0)*($E4681-1))*VLOOKUP($D4681,系数!$K$2:$O$7,2,0))</f>
        <v>7591</v>
      </c>
      <c r="G4681" s="17">
        <f>INT((VLOOKUP($C4681,装备数值,3,0)+VLOOKUP($C4681,装备数值,6,0)*($E4681-1))*VLOOKUP($D4681,系数!$K$2:$O$7,3,0))</f>
        <v>0</v>
      </c>
      <c r="H4681" s="17">
        <f t="shared" si="147"/>
        <v>0</v>
      </c>
      <c r="I4681" s="17">
        <f>INT((VLOOKUP($C4681,装备数值,4,0)+VLOOKUP($C4681,装备数值,7,0)*($E4681-1))*VLOOKUP($D4681,系数!$K$2:$O$7,4,0))</f>
        <v>0</v>
      </c>
      <c r="J4681" s="17">
        <f>INT((VLOOKUP($C4681,装备数值,4,0)+VLOOKUP($C4681,装备数值,7,0)*($E4681-1))*VLOOKUP($D4681,系数!$K$2:$O$7,5,0))</f>
        <v>0</v>
      </c>
      <c r="K4681" s="17">
        <f>INT(VLOOKUP(E4681,强化金币,2,1)*VLOOKUP(INDEX(装备!F:F,MATCH(属性!A4681,装备!A:A,0)),系数!$K$12:$M$15,3,0))</f>
        <v>450000</v>
      </c>
      <c r="L4681" s="17"/>
      <c r="M4681" s="17"/>
      <c r="N4681" s="17"/>
      <c r="O4681" s="17">
        <f>IF(E4681=1,"",VLOOKUP(E4681,系数!$S$2:$AB$12,MATCH(属性!C4681,评级,0),1))</f>
        <v>220</v>
      </c>
    </row>
    <row r="4682" spans="1:15" ht="17.25" thickBot="1" x14ac:dyDescent="0.4">
      <c r="A4682" s="17">
        <f t="shared" si="146"/>
        <v>7100039</v>
      </c>
      <c r="B4682" s="17" t="s">
        <v>102</v>
      </c>
      <c r="C4682" s="15">
        <f>INDEX(装备!G:G,MATCH(属性!A4682,装备!A:A,0))</f>
        <v>17</v>
      </c>
      <c r="D4682" s="15" t="str">
        <f>INDEX(装备!E:E,MATCH(属性!A4682,装备!A:A,0))</f>
        <v>armour</v>
      </c>
      <c r="E4682" s="14">
        <v>120</v>
      </c>
      <c r="F4682" s="17">
        <f>INT((VLOOKUP($C4682,装备数值,2,0)+VLOOKUP($C4682,装备数值,5,0)*($E4682-1))*VLOOKUP($D4682,系数!$K$2:$O$7,2,0))</f>
        <v>7646</v>
      </c>
      <c r="G4682" s="17">
        <f>INT((VLOOKUP($C4682,装备数值,3,0)+VLOOKUP($C4682,装备数值,6,0)*($E4682-1))*VLOOKUP($D4682,系数!$K$2:$O$7,3,0))</f>
        <v>0</v>
      </c>
      <c r="H4682" s="17">
        <f t="shared" si="147"/>
        <v>0</v>
      </c>
      <c r="I4682" s="17">
        <f>INT((VLOOKUP($C4682,装备数值,4,0)+VLOOKUP($C4682,装备数值,7,0)*($E4682-1))*VLOOKUP($D4682,系数!$K$2:$O$7,4,0))</f>
        <v>0</v>
      </c>
      <c r="J4682" s="17">
        <f>INT((VLOOKUP($C4682,装备数值,4,0)+VLOOKUP($C4682,装备数值,7,0)*($E4682-1))*VLOOKUP($D4682,系数!$K$2:$O$7,5,0))</f>
        <v>0</v>
      </c>
      <c r="K4682" s="17">
        <f>INT(VLOOKUP(E4682,强化金币,2,1)*VLOOKUP(INDEX(装备!F:F,MATCH(属性!A4682,装备!A:A,0)),系数!$K$12:$M$15,3,0))</f>
        <v>450000</v>
      </c>
      <c r="L4682" s="17"/>
      <c r="M4682" s="17"/>
      <c r="N4682" s="17"/>
      <c r="O4682" s="17">
        <f>IF(E4682=1,"",VLOOKUP(E4682,系数!$S$2:$AB$12,MATCH(属性!C4682,评级,0),1))</f>
        <v>220</v>
      </c>
    </row>
    <row r="4683" spans="1:15" ht="17.25" thickBot="1" x14ac:dyDescent="0.4">
      <c r="A4683" s="15">
        <f t="shared" si="146"/>
        <v>7100040</v>
      </c>
      <c r="B4683" s="15" t="s">
        <v>104</v>
      </c>
      <c r="C4683" s="15">
        <f>INDEX(装备!G:G,MATCH(属性!A4683,装备!A:A,0))</f>
        <v>17</v>
      </c>
      <c r="D4683" s="15" t="str">
        <f>INDEX(装备!E:E,MATCH(属性!A4683,装备!A:A,0))</f>
        <v>trousers</v>
      </c>
      <c r="E4683" s="16">
        <v>1</v>
      </c>
      <c r="F4683" s="17">
        <f>INT((VLOOKUP($C4683,装备数值,2,0)+VLOOKUP($C4683,装备数值,5,0)*($E4683-1))*VLOOKUP($D4683,系数!$K$2:$O$7,2,0))</f>
        <v>1100</v>
      </c>
      <c r="G4683" s="17">
        <f>INT((VLOOKUP($C4683,装备数值,3,0)+VLOOKUP($C4683,装备数值,6,0)*($E4683-1))*VLOOKUP($D4683,系数!$K$2:$O$7,3,0))</f>
        <v>0</v>
      </c>
      <c r="H4683" s="17">
        <f t="shared" si="147"/>
        <v>0</v>
      </c>
      <c r="I4683" s="17">
        <f>INT((VLOOKUP($C4683,装备数值,4,0)+VLOOKUP($C4683,装备数值,7,0)*($E4683-1))*VLOOKUP($D4683,系数!$K$2:$O$7,4,0))</f>
        <v>0</v>
      </c>
      <c r="J4683" s="17">
        <f>INT((VLOOKUP($C4683,装备数值,4,0)+VLOOKUP($C4683,装备数值,7,0)*($E4683-1))*VLOOKUP($D4683,系数!$K$2:$O$7,5,0))</f>
        <v>0</v>
      </c>
      <c r="K4683" s="17">
        <f>INT(VLOOKUP(E4683,强化金币,2,1)*VLOOKUP(INDEX(装备!F:F,MATCH(属性!A4683,装备!A:A,0)),系数!$K$12:$M$15,3,0))</f>
        <v>50</v>
      </c>
      <c r="L4683" s="17"/>
      <c r="M4683" s="17"/>
      <c r="N4683" s="17"/>
      <c r="O4683" s="17" t="str">
        <f>IF(E4683=1,"",VLOOKUP(E4683,系数!$S$2:$AB$12,MATCH(属性!C4683,评级,0),1))</f>
        <v/>
      </c>
    </row>
    <row r="4684" spans="1:15" ht="17.25" thickBot="1" x14ac:dyDescent="0.4">
      <c r="A4684" s="17">
        <f t="shared" si="146"/>
        <v>7100040</v>
      </c>
      <c r="B4684" s="17" t="s">
        <v>103</v>
      </c>
      <c r="C4684" s="15">
        <f>INDEX(装备!G:G,MATCH(属性!A4684,装备!A:A,0))</f>
        <v>17</v>
      </c>
      <c r="D4684" s="15" t="str">
        <f>INDEX(装备!E:E,MATCH(属性!A4684,装备!A:A,0))</f>
        <v>trousers</v>
      </c>
      <c r="E4684" s="14">
        <v>2</v>
      </c>
      <c r="F4684" s="17">
        <f>INT((VLOOKUP($C4684,装备数值,2,0)+VLOOKUP($C4684,装备数值,5,0)*($E4684-1))*VLOOKUP($D4684,系数!$K$2:$O$7,2,0))</f>
        <v>1155</v>
      </c>
      <c r="G4684" s="17">
        <f>INT((VLOOKUP($C4684,装备数值,3,0)+VLOOKUP($C4684,装备数值,6,0)*($E4684-1))*VLOOKUP($D4684,系数!$K$2:$O$7,3,0))</f>
        <v>0</v>
      </c>
      <c r="H4684" s="17">
        <f t="shared" si="147"/>
        <v>0</v>
      </c>
      <c r="I4684" s="17">
        <f>INT((VLOOKUP($C4684,装备数值,4,0)+VLOOKUP($C4684,装备数值,7,0)*($E4684-1))*VLOOKUP($D4684,系数!$K$2:$O$7,4,0))</f>
        <v>0</v>
      </c>
      <c r="J4684" s="17">
        <f>INT((VLOOKUP($C4684,装备数值,4,0)+VLOOKUP($C4684,装备数值,7,0)*($E4684-1))*VLOOKUP($D4684,系数!$K$2:$O$7,5,0))</f>
        <v>0</v>
      </c>
      <c r="K4684" s="17">
        <f>INT(VLOOKUP(E4684,强化金币,2,1)*VLOOKUP(INDEX(装备!F:F,MATCH(属性!A4684,装备!A:A,0)),系数!$K$12:$M$15,3,0))</f>
        <v>80</v>
      </c>
      <c r="L4684" s="17"/>
      <c r="M4684" s="17"/>
      <c r="N4684" s="17"/>
      <c r="O4684" s="17">
        <f>IF(E4684=1,"",VLOOKUP(E4684,系数!$S$2:$AB$12,MATCH(属性!C4684,评级,0),1))</f>
        <v>20</v>
      </c>
    </row>
    <row r="4685" spans="1:15" ht="17.25" thickBot="1" x14ac:dyDescent="0.4">
      <c r="A4685" s="17">
        <f t="shared" si="146"/>
        <v>7100040</v>
      </c>
      <c r="B4685" s="17" t="s">
        <v>103</v>
      </c>
      <c r="C4685" s="15">
        <f>INDEX(装备!G:G,MATCH(属性!A4685,装备!A:A,0))</f>
        <v>17</v>
      </c>
      <c r="D4685" s="15" t="str">
        <f>INDEX(装备!E:E,MATCH(属性!A4685,装备!A:A,0))</f>
        <v>trousers</v>
      </c>
      <c r="E4685" s="14">
        <v>3</v>
      </c>
      <c r="F4685" s="17">
        <f>INT((VLOOKUP($C4685,装备数值,2,0)+VLOOKUP($C4685,装备数值,5,0)*($E4685-1))*VLOOKUP($D4685,系数!$K$2:$O$7,2,0))</f>
        <v>1210</v>
      </c>
      <c r="G4685" s="17">
        <f>INT((VLOOKUP($C4685,装备数值,3,0)+VLOOKUP($C4685,装备数值,6,0)*($E4685-1))*VLOOKUP($D4685,系数!$K$2:$O$7,3,0))</f>
        <v>0</v>
      </c>
      <c r="H4685" s="17">
        <f t="shared" si="147"/>
        <v>0</v>
      </c>
      <c r="I4685" s="17">
        <f>INT((VLOOKUP($C4685,装备数值,4,0)+VLOOKUP($C4685,装备数值,7,0)*($E4685-1))*VLOOKUP($D4685,系数!$K$2:$O$7,4,0))</f>
        <v>0</v>
      </c>
      <c r="J4685" s="17">
        <f>INT((VLOOKUP($C4685,装备数值,4,0)+VLOOKUP($C4685,装备数值,7,0)*($E4685-1))*VLOOKUP($D4685,系数!$K$2:$O$7,5,0))</f>
        <v>0</v>
      </c>
      <c r="K4685" s="17">
        <f>INT(VLOOKUP(E4685,强化金币,2,1)*VLOOKUP(INDEX(装备!F:F,MATCH(属性!A4685,装备!A:A,0)),系数!$K$12:$M$15,3,0))</f>
        <v>100</v>
      </c>
      <c r="L4685" s="17"/>
      <c r="M4685" s="17"/>
      <c r="N4685" s="17"/>
      <c r="O4685" s="17">
        <f>IF(E4685=1,"",VLOOKUP(E4685,系数!$S$2:$AB$12,MATCH(属性!C4685,评级,0),1))</f>
        <v>20</v>
      </c>
    </row>
    <row r="4686" spans="1:15" ht="17.25" thickBot="1" x14ac:dyDescent="0.4">
      <c r="A4686" s="17">
        <f t="shared" si="146"/>
        <v>7100040</v>
      </c>
      <c r="B4686" s="17" t="s">
        <v>103</v>
      </c>
      <c r="C4686" s="15">
        <f>INDEX(装备!G:G,MATCH(属性!A4686,装备!A:A,0))</f>
        <v>17</v>
      </c>
      <c r="D4686" s="15" t="str">
        <f>INDEX(装备!E:E,MATCH(属性!A4686,装备!A:A,0))</f>
        <v>trousers</v>
      </c>
      <c r="E4686" s="14">
        <v>4</v>
      </c>
      <c r="F4686" s="17">
        <f>INT((VLOOKUP($C4686,装备数值,2,0)+VLOOKUP($C4686,装备数值,5,0)*($E4686-1))*VLOOKUP($D4686,系数!$K$2:$O$7,2,0))</f>
        <v>1265</v>
      </c>
      <c r="G4686" s="17">
        <f>INT((VLOOKUP($C4686,装备数值,3,0)+VLOOKUP($C4686,装备数值,6,0)*($E4686-1))*VLOOKUP($D4686,系数!$K$2:$O$7,3,0))</f>
        <v>0</v>
      </c>
      <c r="H4686" s="17">
        <f t="shared" si="147"/>
        <v>0</v>
      </c>
      <c r="I4686" s="17">
        <f>INT((VLOOKUP($C4686,装备数值,4,0)+VLOOKUP($C4686,装备数值,7,0)*($E4686-1))*VLOOKUP($D4686,系数!$K$2:$O$7,4,0))</f>
        <v>0</v>
      </c>
      <c r="J4686" s="17">
        <f>INT((VLOOKUP($C4686,装备数值,4,0)+VLOOKUP($C4686,装备数值,7,0)*($E4686-1))*VLOOKUP($D4686,系数!$K$2:$O$7,5,0))</f>
        <v>0</v>
      </c>
      <c r="K4686" s="17">
        <f>INT(VLOOKUP(E4686,强化金币,2,1)*VLOOKUP(INDEX(装备!F:F,MATCH(属性!A4686,装备!A:A,0)),系数!$K$12:$M$15,3,0))</f>
        <v>200</v>
      </c>
      <c r="L4686" s="17"/>
      <c r="M4686" s="17"/>
      <c r="N4686" s="17"/>
      <c r="O4686" s="17">
        <f>IF(E4686=1,"",VLOOKUP(E4686,系数!$S$2:$AB$12,MATCH(属性!C4686,评级,0),1))</f>
        <v>20</v>
      </c>
    </row>
    <row r="4687" spans="1:15" ht="17.25" thickBot="1" x14ac:dyDescent="0.4">
      <c r="A4687" s="17">
        <f t="shared" si="146"/>
        <v>7100040</v>
      </c>
      <c r="B4687" s="17" t="s">
        <v>103</v>
      </c>
      <c r="C4687" s="15">
        <f>INDEX(装备!G:G,MATCH(属性!A4687,装备!A:A,0))</f>
        <v>17</v>
      </c>
      <c r="D4687" s="15" t="str">
        <f>INDEX(装备!E:E,MATCH(属性!A4687,装备!A:A,0))</f>
        <v>trousers</v>
      </c>
      <c r="E4687" s="14">
        <v>5</v>
      </c>
      <c r="F4687" s="17">
        <f>INT((VLOOKUP($C4687,装备数值,2,0)+VLOOKUP($C4687,装备数值,5,0)*($E4687-1))*VLOOKUP($D4687,系数!$K$2:$O$7,2,0))</f>
        <v>1320</v>
      </c>
      <c r="G4687" s="17">
        <f>INT((VLOOKUP($C4687,装备数值,3,0)+VLOOKUP($C4687,装备数值,6,0)*($E4687-1))*VLOOKUP($D4687,系数!$K$2:$O$7,3,0))</f>
        <v>0</v>
      </c>
      <c r="H4687" s="17">
        <f t="shared" si="147"/>
        <v>0</v>
      </c>
      <c r="I4687" s="17">
        <f>INT((VLOOKUP($C4687,装备数值,4,0)+VLOOKUP($C4687,装备数值,7,0)*($E4687-1))*VLOOKUP($D4687,系数!$K$2:$O$7,4,0))</f>
        <v>0</v>
      </c>
      <c r="J4687" s="17">
        <f>INT((VLOOKUP($C4687,装备数值,4,0)+VLOOKUP($C4687,装备数值,7,0)*($E4687-1))*VLOOKUP($D4687,系数!$K$2:$O$7,5,0))</f>
        <v>0</v>
      </c>
      <c r="K4687" s="17">
        <f>INT(VLOOKUP(E4687,强化金币,2,1)*VLOOKUP(INDEX(装备!F:F,MATCH(属性!A4687,装备!A:A,0)),系数!$K$12:$M$15,3,0))</f>
        <v>300</v>
      </c>
      <c r="L4687" s="17"/>
      <c r="M4687" s="17"/>
      <c r="N4687" s="17"/>
      <c r="O4687" s="17">
        <f>IF(E4687=1,"",VLOOKUP(E4687,系数!$S$2:$AB$12,MATCH(属性!C4687,评级,0),1))</f>
        <v>20</v>
      </c>
    </row>
    <row r="4688" spans="1:15" ht="17.25" thickBot="1" x14ac:dyDescent="0.4">
      <c r="A4688" s="17">
        <f t="shared" si="146"/>
        <v>7100040</v>
      </c>
      <c r="B4688" s="17" t="s">
        <v>103</v>
      </c>
      <c r="C4688" s="15">
        <f>INDEX(装备!G:G,MATCH(属性!A4688,装备!A:A,0))</f>
        <v>17</v>
      </c>
      <c r="D4688" s="15" t="str">
        <f>INDEX(装备!E:E,MATCH(属性!A4688,装备!A:A,0))</f>
        <v>trousers</v>
      </c>
      <c r="E4688" s="14">
        <v>6</v>
      </c>
      <c r="F4688" s="17">
        <f>INT((VLOOKUP($C4688,装备数值,2,0)+VLOOKUP($C4688,装备数值,5,0)*($E4688-1))*VLOOKUP($D4688,系数!$K$2:$O$7,2,0))</f>
        <v>1375</v>
      </c>
      <c r="G4688" s="17">
        <f>INT((VLOOKUP($C4688,装备数值,3,0)+VLOOKUP($C4688,装备数值,6,0)*($E4688-1))*VLOOKUP($D4688,系数!$K$2:$O$7,3,0))</f>
        <v>0</v>
      </c>
      <c r="H4688" s="17">
        <f t="shared" si="147"/>
        <v>0</v>
      </c>
      <c r="I4688" s="17">
        <f>INT((VLOOKUP($C4688,装备数值,4,0)+VLOOKUP($C4688,装备数值,7,0)*($E4688-1))*VLOOKUP($D4688,系数!$K$2:$O$7,4,0))</f>
        <v>0</v>
      </c>
      <c r="J4688" s="17">
        <f>INT((VLOOKUP($C4688,装备数值,4,0)+VLOOKUP($C4688,装备数值,7,0)*($E4688-1))*VLOOKUP($D4688,系数!$K$2:$O$7,5,0))</f>
        <v>0</v>
      </c>
      <c r="K4688" s="17">
        <f>INT(VLOOKUP(E4688,强化金币,2,1)*VLOOKUP(INDEX(装备!F:F,MATCH(属性!A4688,装备!A:A,0)),系数!$K$12:$M$15,3,0))</f>
        <v>400</v>
      </c>
      <c r="L4688" s="17"/>
      <c r="M4688" s="17"/>
      <c r="N4688" s="17"/>
      <c r="O4688" s="17">
        <f>IF(E4688=1,"",VLOOKUP(E4688,系数!$S$2:$AB$12,MATCH(属性!C4688,评级,0),1))</f>
        <v>20</v>
      </c>
    </row>
    <row r="4689" spans="1:15" ht="17.25" thickBot="1" x14ac:dyDescent="0.4">
      <c r="A4689" s="17">
        <f t="shared" si="146"/>
        <v>7100040</v>
      </c>
      <c r="B4689" s="17" t="s">
        <v>103</v>
      </c>
      <c r="C4689" s="15">
        <f>INDEX(装备!G:G,MATCH(属性!A4689,装备!A:A,0))</f>
        <v>17</v>
      </c>
      <c r="D4689" s="15" t="str">
        <f>INDEX(装备!E:E,MATCH(属性!A4689,装备!A:A,0))</f>
        <v>trousers</v>
      </c>
      <c r="E4689" s="14">
        <v>7</v>
      </c>
      <c r="F4689" s="17">
        <f>INT((VLOOKUP($C4689,装备数值,2,0)+VLOOKUP($C4689,装备数值,5,0)*($E4689-1))*VLOOKUP($D4689,系数!$K$2:$O$7,2,0))</f>
        <v>1430</v>
      </c>
      <c r="G4689" s="17">
        <f>INT((VLOOKUP($C4689,装备数值,3,0)+VLOOKUP($C4689,装备数值,6,0)*($E4689-1))*VLOOKUP($D4689,系数!$K$2:$O$7,3,0))</f>
        <v>0</v>
      </c>
      <c r="H4689" s="17">
        <f t="shared" si="147"/>
        <v>0</v>
      </c>
      <c r="I4689" s="17">
        <f>INT((VLOOKUP($C4689,装备数值,4,0)+VLOOKUP($C4689,装备数值,7,0)*($E4689-1))*VLOOKUP($D4689,系数!$K$2:$O$7,4,0))</f>
        <v>0</v>
      </c>
      <c r="J4689" s="17">
        <f>INT((VLOOKUP($C4689,装备数值,4,0)+VLOOKUP($C4689,装备数值,7,0)*($E4689-1))*VLOOKUP($D4689,系数!$K$2:$O$7,5,0))</f>
        <v>0</v>
      </c>
      <c r="K4689" s="17">
        <f>INT(VLOOKUP(E4689,强化金币,2,1)*VLOOKUP(INDEX(装备!F:F,MATCH(属性!A4689,装备!A:A,0)),系数!$K$12:$M$15,3,0))</f>
        <v>500</v>
      </c>
      <c r="L4689" s="17"/>
      <c r="M4689" s="17"/>
      <c r="N4689" s="17"/>
      <c r="O4689" s="17">
        <f>IF(E4689=1,"",VLOOKUP(E4689,系数!$S$2:$AB$12,MATCH(属性!C4689,评级,0),1))</f>
        <v>20</v>
      </c>
    </row>
    <row r="4690" spans="1:15" ht="17.25" thickBot="1" x14ac:dyDescent="0.4">
      <c r="A4690" s="17">
        <f t="shared" si="146"/>
        <v>7100040</v>
      </c>
      <c r="B4690" s="17" t="s">
        <v>103</v>
      </c>
      <c r="C4690" s="15">
        <f>INDEX(装备!G:G,MATCH(属性!A4690,装备!A:A,0))</f>
        <v>17</v>
      </c>
      <c r="D4690" s="15" t="str">
        <f>INDEX(装备!E:E,MATCH(属性!A4690,装备!A:A,0))</f>
        <v>trousers</v>
      </c>
      <c r="E4690" s="14">
        <v>8</v>
      </c>
      <c r="F4690" s="17">
        <f>INT((VLOOKUP($C4690,装备数值,2,0)+VLOOKUP($C4690,装备数值,5,0)*($E4690-1))*VLOOKUP($D4690,系数!$K$2:$O$7,2,0))</f>
        <v>1485</v>
      </c>
      <c r="G4690" s="17">
        <f>INT((VLOOKUP($C4690,装备数值,3,0)+VLOOKUP($C4690,装备数值,6,0)*($E4690-1))*VLOOKUP($D4690,系数!$K$2:$O$7,3,0))</f>
        <v>0</v>
      </c>
      <c r="H4690" s="17">
        <f t="shared" si="147"/>
        <v>0</v>
      </c>
      <c r="I4690" s="17">
        <f>INT((VLOOKUP($C4690,装备数值,4,0)+VLOOKUP($C4690,装备数值,7,0)*($E4690-1))*VLOOKUP($D4690,系数!$K$2:$O$7,4,0))</f>
        <v>0</v>
      </c>
      <c r="J4690" s="17">
        <f>INT((VLOOKUP($C4690,装备数值,4,0)+VLOOKUP($C4690,装备数值,7,0)*($E4690-1))*VLOOKUP($D4690,系数!$K$2:$O$7,5,0))</f>
        <v>0</v>
      </c>
      <c r="K4690" s="17">
        <f>INT(VLOOKUP(E4690,强化金币,2,1)*VLOOKUP(INDEX(装备!F:F,MATCH(属性!A4690,装备!A:A,0)),系数!$K$12:$M$15,3,0))</f>
        <v>600</v>
      </c>
      <c r="L4690" s="17"/>
      <c r="M4690" s="17"/>
      <c r="N4690" s="17"/>
      <c r="O4690" s="17">
        <f>IF(E4690=1,"",VLOOKUP(E4690,系数!$S$2:$AB$12,MATCH(属性!C4690,评级,0),1))</f>
        <v>20</v>
      </c>
    </row>
    <row r="4691" spans="1:15" ht="17.25" thickBot="1" x14ac:dyDescent="0.4">
      <c r="A4691" s="17">
        <f t="shared" si="146"/>
        <v>7100040</v>
      </c>
      <c r="B4691" s="17" t="s">
        <v>103</v>
      </c>
      <c r="C4691" s="15">
        <f>INDEX(装备!G:G,MATCH(属性!A4691,装备!A:A,0))</f>
        <v>17</v>
      </c>
      <c r="D4691" s="15" t="str">
        <f>INDEX(装备!E:E,MATCH(属性!A4691,装备!A:A,0))</f>
        <v>trousers</v>
      </c>
      <c r="E4691" s="14">
        <v>9</v>
      </c>
      <c r="F4691" s="17">
        <f>INT((VLOOKUP($C4691,装备数值,2,0)+VLOOKUP($C4691,装备数值,5,0)*($E4691-1))*VLOOKUP($D4691,系数!$K$2:$O$7,2,0))</f>
        <v>1540</v>
      </c>
      <c r="G4691" s="17">
        <f>INT((VLOOKUP($C4691,装备数值,3,0)+VLOOKUP($C4691,装备数值,6,0)*($E4691-1))*VLOOKUP($D4691,系数!$K$2:$O$7,3,0))</f>
        <v>0</v>
      </c>
      <c r="H4691" s="17">
        <f t="shared" si="147"/>
        <v>0</v>
      </c>
      <c r="I4691" s="17">
        <f>INT((VLOOKUP($C4691,装备数值,4,0)+VLOOKUP($C4691,装备数值,7,0)*($E4691-1))*VLOOKUP($D4691,系数!$K$2:$O$7,4,0))</f>
        <v>0</v>
      </c>
      <c r="J4691" s="17">
        <f>INT((VLOOKUP($C4691,装备数值,4,0)+VLOOKUP($C4691,装备数值,7,0)*($E4691-1))*VLOOKUP($D4691,系数!$K$2:$O$7,5,0))</f>
        <v>0</v>
      </c>
      <c r="K4691" s="17">
        <f>INT(VLOOKUP(E4691,强化金币,2,1)*VLOOKUP(INDEX(装备!F:F,MATCH(属性!A4691,装备!A:A,0)),系数!$K$12:$M$15,3,0))</f>
        <v>700</v>
      </c>
      <c r="L4691" s="17"/>
      <c r="M4691" s="17"/>
      <c r="N4691" s="17"/>
      <c r="O4691" s="17">
        <f>IF(E4691=1,"",VLOOKUP(E4691,系数!$S$2:$AB$12,MATCH(属性!C4691,评级,0),1))</f>
        <v>20</v>
      </c>
    </row>
    <row r="4692" spans="1:15" ht="17.25" thickBot="1" x14ac:dyDescent="0.4">
      <c r="A4692" s="17">
        <f t="shared" si="146"/>
        <v>7100040</v>
      </c>
      <c r="B4692" s="17" t="s">
        <v>103</v>
      </c>
      <c r="C4692" s="15">
        <f>INDEX(装备!G:G,MATCH(属性!A4692,装备!A:A,0))</f>
        <v>17</v>
      </c>
      <c r="D4692" s="15" t="str">
        <f>INDEX(装备!E:E,MATCH(属性!A4692,装备!A:A,0))</f>
        <v>trousers</v>
      </c>
      <c r="E4692" s="14">
        <v>10</v>
      </c>
      <c r="F4692" s="17">
        <f>INT((VLOOKUP($C4692,装备数值,2,0)+VLOOKUP($C4692,装备数值,5,0)*($E4692-1))*VLOOKUP($D4692,系数!$K$2:$O$7,2,0))</f>
        <v>1595</v>
      </c>
      <c r="G4692" s="17">
        <f>INT((VLOOKUP($C4692,装备数值,3,0)+VLOOKUP($C4692,装备数值,6,0)*($E4692-1))*VLOOKUP($D4692,系数!$K$2:$O$7,3,0))</f>
        <v>0</v>
      </c>
      <c r="H4692" s="17">
        <f t="shared" si="147"/>
        <v>0</v>
      </c>
      <c r="I4692" s="17">
        <f>INT((VLOOKUP($C4692,装备数值,4,0)+VLOOKUP($C4692,装备数值,7,0)*($E4692-1))*VLOOKUP($D4692,系数!$K$2:$O$7,4,0))</f>
        <v>0</v>
      </c>
      <c r="J4692" s="17">
        <f>INT((VLOOKUP($C4692,装备数值,4,0)+VLOOKUP($C4692,装备数值,7,0)*($E4692-1))*VLOOKUP($D4692,系数!$K$2:$O$7,5,0))</f>
        <v>0</v>
      </c>
      <c r="K4692" s="17">
        <f>INT(VLOOKUP(E4692,强化金币,2,1)*VLOOKUP(INDEX(装备!F:F,MATCH(属性!A4692,装备!A:A,0)),系数!$K$12:$M$15,3,0))</f>
        <v>800</v>
      </c>
      <c r="L4692" s="17"/>
      <c r="M4692" s="17"/>
      <c r="N4692" s="17"/>
      <c r="O4692" s="17">
        <f>IF(E4692=1,"",VLOOKUP(E4692,系数!$S$2:$AB$12,MATCH(属性!C4692,评级,0),1))</f>
        <v>40</v>
      </c>
    </row>
    <row r="4693" spans="1:15" ht="17.25" thickBot="1" x14ac:dyDescent="0.4">
      <c r="A4693" s="17">
        <f t="shared" si="146"/>
        <v>7100040</v>
      </c>
      <c r="B4693" s="17" t="s">
        <v>103</v>
      </c>
      <c r="C4693" s="15">
        <f>INDEX(装备!G:G,MATCH(属性!A4693,装备!A:A,0))</f>
        <v>17</v>
      </c>
      <c r="D4693" s="15" t="str">
        <f>INDEX(装备!E:E,MATCH(属性!A4693,装备!A:A,0))</f>
        <v>trousers</v>
      </c>
      <c r="E4693" s="14">
        <v>11</v>
      </c>
      <c r="F4693" s="17">
        <f>INT((VLOOKUP($C4693,装备数值,2,0)+VLOOKUP($C4693,装备数值,5,0)*($E4693-1))*VLOOKUP($D4693,系数!$K$2:$O$7,2,0))</f>
        <v>1650</v>
      </c>
      <c r="G4693" s="17">
        <f>INT((VLOOKUP($C4693,装备数值,3,0)+VLOOKUP($C4693,装备数值,6,0)*($E4693-1))*VLOOKUP($D4693,系数!$K$2:$O$7,3,0))</f>
        <v>0</v>
      </c>
      <c r="H4693" s="17">
        <f t="shared" si="147"/>
        <v>0</v>
      </c>
      <c r="I4693" s="17">
        <f>INT((VLOOKUP($C4693,装备数值,4,0)+VLOOKUP($C4693,装备数值,7,0)*($E4693-1))*VLOOKUP($D4693,系数!$K$2:$O$7,4,0))</f>
        <v>0</v>
      </c>
      <c r="J4693" s="17">
        <f>INT((VLOOKUP($C4693,装备数值,4,0)+VLOOKUP($C4693,装备数值,7,0)*($E4693-1))*VLOOKUP($D4693,系数!$K$2:$O$7,5,0))</f>
        <v>0</v>
      </c>
      <c r="K4693" s="17">
        <f>INT(VLOOKUP(E4693,强化金币,2,1)*VLOOKUP(INDEX(装备!F:F,MATCH(属性!A4693,装备!A:A,0)),系数!$K$12:$M$15,3,0))</f>
        <v>900</v>
      </c>
      <c r="L4693" s="17"/>
      <c r="M4693" s="17"/>
      <c r="N4693" s="17"/>
      <c r="O4693" s="17">
        <f>IF(E4693=1,"",VLOOKUP(E4693,系数!$S$2:$AB$12,MATCH(属性!C4693,评级,0),1))</f>
        <v>40</v>
      </c>
    </row>
    <row r="4694" spans="1:15" ht="17.25" thickBot="1" x14ac:dyDescent="0.4">
      <c r="A4694" s="17">
        <f t="shared" si="146"/>
        <v>7100040</v>
      </c>
      <c r="B4694" s="17" t="s">
        <v>103</v>
      </c>
      <c r="C4694" s="15">
        <f>INDEX(装备!G:G,MATCH(属性!A4694,装备!A:A,0))</f>
        <v>17</v>
      </c>
      <c r="D4694" s="15" t="str">
        <f>INDEX(装备!E:E,MATCH(属性!A4694,装备!A:A,0))</f>
        <v>trousers</v>
      </c>
      <c r="E4694" s="14">
        <v>12</v>
      </c>
      <c r="F4694" s="17">
        <f>INT((VLOOKUP($C4694,装备数值,2,0)+VLOOKUP($C4694,装备数值,5,0)*($E4694-1))*VLOOKUP($D4694,系数!$K$2:$O$7,2,0))</f>
        <v>1705</v>
      </c>
      <c r="G4694" s="17">
        <f>INT((VLOOKUP($C4694,装备数值,3,0)+VLOOKUP($C4694,装备数值,6,0)*($E4694-1))*VLOOKUP($D4694,系数!$K$2:$O$7,3,0))</f>
        <v>0</v>
      </c>
      <c r="H4694" s="17">
        <f t="shared" si="147"/>
        <v>0</v>
      </c>
      <c r="I4694" s="17">
        <f>INT((VLOOKUP($C4694,装备数值,4,0)+VLOOKUP($C4694,装备数值,7,0)*($E4694-1))*VLOOKUP($D4694,系数!$K$2:$O$7,4,0))</f>
        <v>0</v>
      </c>
      <c r="J4694" s="17">
        <f>INT((VLOOKUP($C4694,装备数值,4,0)+VLOOKUP($C4694,装备数值,7,0)*($E4694-1))*VLOOKUP($D4694,系数!$K$2:$O$7,5,0))</f>
        <v>0</v>
      </c>
      <c r="K4694" s="17">
        <f>INT(VLOOKUP(E4694,强化金币,2,1)*VLOOKUP(INDEX(装备!F:F,MATCH(属性!A4694,装备!A:A,0)),系数!$K$12:$M$15,3,0))</f>
        <v>1000</v>
      </c>
      <c r="L4694" s="17"/>
      <c r="M4694" s="17"/>
      <c r="N4694" s="17"/>
      <c r="O4694" s="17">
        <f>IF(E4694=1,"",VLOOKUP(E4694,系数!$S$2:$AB$12,MATCH(属性!C4694,评级,0),1))</f>
        <v>40</v>
      </c>
    </row>
    <row r="4695" spans="1:15" ht="17.25" thickBot="1" x14ac:dyDescent="0.4">
      <c r="A4695" s="17">
        <f t="shared" si="146"/>
        <v>7100040</v>
      </c>
      <c r="B4695" s="17" t="s">
        <v>103</v>
      </c>
      <c r="C4695" s="15">
        <f>INDEX(装备!G:G,MATCH(属性!A4695,装备!A:A,0))</f>
        <v>17</v>
      </c>
      <c r="D4695" s="15" t="str">
        <f>INDEX(装备!E:E,MATCH(属性!A4695,装备!A:A,0))</f>
        <v>trousers</v>
      </c>
      <c r="E4695" s="14">
        <v>13</v>
      </c>
      <c r="F4695" s="17">
        <f>INT((VLOOKUP($C4695,装备数值,2,0)+VLOOKUP($C4695,装备数值,5,0)*($E4695-1))*VLOOKUP($D4695,系数!$K$2:$O$7,2,0))</f>
        <v>1760</v>
      </c>
      <c r="G4695" s="17">
        <f>INT((VLOOKUP($C4695,装备数值,3,0)+VLOOKUP($C4695,装备数值,6,0)*($E4695-1))*VLOOKUP($D4695,系数!$K$2:$O$7,3,0))</f>
        <v>0</v>
      </c>
      <c r="H4695" s="17">
        <f t="shared" si="147"/>
        <v>0</v>
      </c>
      <c r="I4695" s="17">
        <f>INT((VLOOKUP($C4695,装备数值,4,0)+VLOOKUP($C4695,装备数值,7,0)*($E4695-1))*VLOOKUP($D4695,系数!$K$2:$O$7,4,0))</f>
        <v>0</v>
      </c>
      <c r="J4695" s="17">
        <f>INT((VLOOKUP($C4695,装备数值,4,0)+VLOOKUP($C4695,装备数值,7,0)*($E4695-1))*VLOOKUP($D4695,系数!$K$2:$O$7,5,0))</f>
        <v>0</v>
      </c>
      <c r="K4695" s="17">
        <f>INT(VLOOKUP(E4695,强化金币,2,1)*VLOOKUP(INDEX(装备!F:F,MATCH(属性!A4695,装备!A:A,0)),系数!$K$12:$M$15,3,0))</f>
        <v>1200</v>
      </c>
      <c r="L4695" s="17"/>
      <c r="M4695" s="17"/>
      <c r="N4695" s="17"/>
      <c r="O4695" s="17">
        <f>IF(E4695=1,"",VLOOKUP(E4695,系数!$S$2:$AB$12,MATCH(属性!C4695,评级,0),1))</f>
        <v>40</v>
      </c>
    </row>
    <row r="4696" spans="1:15" ht="17.25" thickBot="1" x14ac:dyDescent="0.4">
      <c r="A4696" s="17">
        <f t="shared" si="146"/>
        <v>7100040</v>
      </c>
      <c r="B4696" s="17" t="s">
        <v>103</v>
      </c>
      <c r="C4696" s="15">
        <f>INDEX(装备!G:G,MATCH(属性!A4696,装备!A:A,0))</f>
        <v>17</v>
      </c>
      <c r="D4696" s="15" t="str">
        <f>INDEX(装备!E:E,MATCH(属性!A4696,装备!A:A,0))</f>
        <v>trousers</v>
      </c>
      <c r="E4696" s="14">
        <v>14</v>
      </c>
      <c r="F4696" s="17">
        <f>INT((VLOOKUP($C4696,装备数值,2,0)+VLOOKUP($C4696,装备数值,5,0)*($E4696-1))*VLOOKUP($D4696,系数!$K$2:$O$7,2,0))</f>
        <v>1815</v>
      </c>
      <c r="G4696" s="17">
        <f>INT((VLOOKUP($C4696,装备数值,3,0)+VLOOKUP($C4696,装备数值,6,0)*($E4696-1))*VLOOKUP($D4696,系数!$K$2:$O$7,3,0))</f>
        <v>0</v>
      </c>
      <c r="H4696" s="17">
        <f t="shared" si="147"/>
        <v>0</v>
      </c>
      <c r="I4696" s="17">
        <f>INT((VLOOKUP($C4696,装备数值,4,0)+VLOOKUP($C4696,装备数值,7,0)*($E4696-1))*VLOOKUP($D4696,系数!$K$2:$O$7,4,0))</f>
        <v>0</v>
      </c>
      <c r="J4696" s="17">
        <f>INT((VLOOKUP($C4696,装备数值,4,0)+VLOOKUP($C4696,装备数值,7,0)*($E4696-1))*VLOOKUP($D4696,系数!$K$2:$O$7,5,0))</f>
        <v>0</v>
      </c>
      <c r="K4696" s="17">
        <f>INT(VLOOKUP(E4696,强化金币,2,1)*VLOOKUP(INDEX(装备!F:F,MATCH(属性!A4696,装备!A:A,0)),系数!$K$12:$M$15,3,0))</f>
        <v>1400</v>
      </c>
      <c r="L4696" s="17"/>
      <c r="M4696" s="17"/>
      <c r="N4696" s="17"/>
      <c r="O4696" s="17">
        <f>IF(E4696=1,"",VLOOKUP(E4696,系数!$S$2:$AB$12,MATCH(属性!C4696,评级,0),1))</f>
        <v>40</v>
      </c>
    </row>
    <row r="4697" spans="1:15" ht="17.25" thickBot="1" x14ac:dyDescent="0.4">
      <c r="A4697" s="17">
        <f t="shared" si="146"/>
        <v>7100040</v>
      </c>
      <c r="B4697" s="17" t="s">
        <v>103</v>
      </c>
      <c r="C4697" s="15">
        <f>INDEX(装备!G:G,MATCH(属性!A4697,装备!A:A,0))</f>
        <v>17</v>
      </c>
      <c r="D4697" s="15" t="str">
        <f>INDEX(装备!E:E,MATCH(属性!A4697,装备!A:A,0))</f>
        <v>trousers</v>
      </c>
      <c r="E4697" s="14">
        <v>15</v>
      </c>
      <c r="F4697" s="17">
        <f>INT((VLOOKUP($C4697,装备数值,2,0)+VLOOKUP($C4697,装备数值,5,0)*($E4697-1))*VLOOKUP($D4697,系数!$K$2:$O$7,2,0))</f>
        <v>1870</v>
      </c>
      <c r="G4697" s="17">
        <f>INT((VLOOKUP($C4697,装备数值,3,0)+VLOOKUP($C4697,装备数值,6,0)*($E4697-1))*VLOOKUP($D4697,系数!$K$2:$O$7,3,0))</f>
        <v>0</v>
      </c>
      <c r="H4697" s="17">
        <f t="shared" si="147"/>
        <v>0</v>
      </c>
      <c r="I4697" s="17">
        <f>INT((VLOOKUP($C4697,装备数值,4,0)+VLOOKUP($C4697,装备数值,7,0)*($E4697-1))*VLOOKUP($D4697,系数!$K$2:$O$7,4,0))</f>
        <v>0</v>
      </c>
      <c r="J4697" s="17">
        <f>INT((VLOOKUP($C4697,装备数值,4,0)+VLOOKUP($C4697,装备数值,7,0)*($E4697-1))*VLOOKUP($D4697,系数!$K$2:$O$7,5,0))</f>
        <v>0</v>
      </c>
      <c r="K4697" s="17">
        <f>INT(VLOOKUP(E4697,强化金币,2,1)*VLOOKUP(INDEX(装备!F:F,MATCH(属性!A4697,装备!A:A,0)),系数!$K$12:$M$15,3,0))</f>
        <v>1600</v>
      </c>
      <c r="L4697" s="17"/>
      <c r="M4697" s="17"/>
      <c r="N4697" s="17"/>
      <c r="O4697" s="17">
        <f>IF(E4697=1,"",VLOOKUP(E4697,系数!$S$2:$AB$12,MATCH(属性!C4697,评级,0),1))</f>
        <v>40</v>
      </c>
    </row>
    <row r="4698" spans="1:15" ht="17.25" thickBot="1" x14ac:dyDescent="0.4">
      <c r="A4698" s="17">
        <f t="shared" si="146"/>
        <v>7100040</v>
      </c>
      <c r="B4698" s="17" t="s">
        <v>103</v>
      </c>
      <c r="C4698" s="15">
        <f>INDEX(装备!G:G,MATCH(属性!A4698,装备!A:A,0))</f>
        <v>17</v>
      </c>
      <c r="D4698" s="15" t="str">
        <f>INDEX(装备!E:E,MATCH(属性!A4698,装备!A:A,0))</f>
        <v>trousers</v>
      </c>
      <c r="E4698" s="14">
        <v>16</v>
      </c>
      <c r="F4698" s="17">
        <f>INT((VLOOKUP($C4698,装备数值,2,0)+VLOOKUP($C4698,装备数值,5,0)*($E4698-1))*VLOOKUP($D4698,系数!$K$2:$O$7,2,0))</f>
        <v>1925</v>
      </c>
      <c r="G4698" s="17">
        <f>INT((VLOOKUP($C4698,装备数值,3,0)+VLOOKUP($C4698,装备数值,6,0)*($E4698-1))*VLOOKUP($D4698,系数!$K$2:$O$7,3,0))</f>
        <v>0</v>
      </c>
      <c r="H4698" s="17">
        <f t="shared" si="147"/>
        <v>0</v>
      </c>
      <c r="I4698" s="17">
        <f>INT((VLOOKUP($C4698,装备数值,4,0)+VLOOKUP($C4698,装备数值,7,0)*($E4698-1))*VLOOKUP($D4698,系数!$K$2:$O$7,4,0))</f>
        <v>0</v>
      </c>
      <c r="J4698" s="17">
        <f>INT((VLOOKUP($C4698,装备数值,4,0)+VLOOKUP($C4698,装备数值,7,0)*($E4698-1))*VLOOKUP($D4698,系数!$K$2:$O$7,5,0))</f>
        <v>0</v>
      </c>
      <c r="K4698" s="17">
        <f>INT(VLOOKUP(E4698,强化金币,2,1)*VLOOKUP(INDEX(装备!F:F,MATCH(属性!A4698,装备!A:A,0)),系数!$K$12:$M$15,3,0))</f>
        <v>1800</v>
      </c>
      <c r="L4698" s="17"/>
      <c r="M4698" s="17"/>
      <c r="N4698" s="17"/>
      <c r="O4698" s="17">
        <f>IF(E4698=1,"",VLOOKUP(E4698,系数!$S$2:$AB$12,MATCH(属性!C4698,评级,0),1))</f>
        <v>40</v>
      </c>
    </row>
    <row r="4699" spans="1:15" ht="17.25" thickBot="1" x14ac:dyDescent="0.4">
      <c r="A4699" s="17">
        <f t="shared" si="146"/>
        <v>7100040</v>
      </c>
      <c r="B4699" s="17" t="s">
        <v>103</v>
      </c>
      <c r="C4699" s="15">
        <f>INDEX(装备!G:G,MATCH(属性!A4699,装备!A:A,0))</f>
        <v>17</v>
      </c>
      <c r="D4699" s="15" t="str">
        <f>INDEX(装备!E:E,MATCH(属性!A4699,装备!A:A,0))</f>
        <v>trousers</v>
      </c>
      <c r="E4699" s="14">
        <v>17</v>
      </c>
      <c r="F4699" s="17">
        <f>INT((VLOOKUP($C4699,装备数值,2,0)+VLOOKUP($C4699,装备数值,5,0)*($E4699-1))*VLOOKUP($D4699,系数!$K$2:$O$7,2,0))</f>
        <v>1980</v>
      </c>
      <c r="G4699" s="17">
        <f>INT((VLOOKUP($C4699,装备数值,3,0)+VLOOKUP($C4699,装备数值,6,0)*($E4699-1))*VLOOKUP($D4699,系数!$K$2:$O$7,3,0))</f>
        <v>0</v>
      </c>
      <c r="H4699" s="17">
        <f t="shared" si="147"/>
        <v>0</v>
      </c>
      <c r="I4699" s="17">
        <f>INT((VLOOKUP($C4699,装备数值,4,0)+VLOOKUP($C4699,装备数值,7,0)*($E4699-1))*VLOOKUP($D4699,系数!$K$2:$O$7,4,0))</f>
        <v>0</v>
      </c>
      <c r="J4699" s="17">
        <f>INT((VLOOKUP($C4699,装备数值,4,0)+VLOOKUP($C4699,装备数值,7,0)*($E4699-1))*VLOOKUP($D4699,系数!$K$2:$O$7,5,0))</f>
        <v>0</v>
      </c>
      <c r="K4699" s="17">
        <f>INT(VLOOKUP(E4699,强化金币,2,1)*VLOOKUP(INDEX(装备!F:F,MATCH(属性!A4699,装备!A:A,0)),系数!$K$12:$M$15,3,0))</f>
        <v>2000</v>
      </c>
      <c r="L4699" s="17"/>
      <c r="M4699" s="17"/>
      <c r="N4699" s="17"/>
      <c r="O4699" s="17">
        <f>IF(E4699=1,"",VLOOKUP(E4699,系数!$S$2:$AB$12,MATCH(属性!C4699,评级,0),1))</f>
        <v>40</v>
      </c>
    </row>
    <row r="4700" spans="1:15" ht="17.25" thickBot="1" x14ac:dyDescent="0.4">
      <c r="A4700" s="17">
        <f t="shared" si="146"/>
        <v>7100040</v>
      </c>
      <c r="B4700" s="17" t="s">
        <v>103</v>
      </c>
      <c r="C4700" s="15">
        <f>INDEX(装备!G:G,MATCH(属性!A4700,装备!A:A,0))</f>
        <v>17</v>
      </c>
      <c r="D4700" s="15" t="str">
        <f>INDEX(装备!E:E,MATCH(属性!A4700,装备!A:A,0))</f>
        <v>trousers</v>
      </c>
      <c r="E4700" s="14">
        <v>18</v>
      </c>
      <c r="F4700" s="17">
        <f>INT((VLOOKUP($C4700,装备数值,2,0)+VLOOKUP($C4700,装备数值,5,0)*($E4700-1))*VLOOKUP($D4700,系数!$K$2:$O$7,2,0))</f>
        <v>2035</v>
      </c>
      <c r="G4700" s="17">
        <f>INT((VLOOKUP($C4700,装备数值,3,0)+VLOOKUP($C4700,装备数值,6,0)*($E4700-1))*VLOOKUP($D4700,系数!$K$2:$O$7,3,0))</f>
        <v>0</v>
      </c>
      <c r="H4700" s="17">
        <f t="shared" si="147"/>
        <v>0</v>
      </c>
      <c r="I4700" s="17">
        <f>INT((VLOOKUP($C4700,装备数值,4,0)+VLOOKUP($C4700,装备数值,7,0)*($E4700-1))*VLOOKUP($D4700,系数!$K$2:$O$7,4,0))</f>
        <v>0</v>
      </c>
      <c r="J4700" s="17">
        <f>INT((VLOOKUP($C4700,装备数值,4,0)+VLOOKUP($C4700,装备数值,7,0)*($E4700-1))*VLOOKUP($D4700,系数!$K$2:$O$7,5,0))</f>
        <v>0</v>
      </c>
      <c r="K4700" s="17">
        <f>INT(VLOOKUP(E4700,强化金币,2,1)*VLOOKUP(INDEX(装备!F:F,MATCH(属性!A4700,装备!A:A,0)),系数!$K$12:$M$15,3,0))</f>
        <v>2200</v>
      </c>
      <c r="L4700" s="17"/>
      <c r="M4700" s="17"/>
      <c r="N4700" s="17"/>
      <c r="O4700" s="17">
        <f>IF(E4700=1,"",VLOOKUP(E4700,系数!$S$2:$AB$12,MATCH(属性!C4700,评级,0),1))</f>
        <v>40</v>
      </c>
    </row>
    <row r="4701" spans="1:15" ht="17.25" thickBot="1" x14ac:dyDescent="0.4">
      <c r="A4701" s="17">
        <f t="shared" si="146"/>
        <v>7100040</v>
      </c>
      <c r="B4701" s="17" t="s">
        <v>103</v>
      </c>
      <c r="C4701" s="15">
        <f>INDEX(装备!G:G,MATCH(属性!A4701,装备!A:A,0))</f>
        <v>17</v>
      </c>
      <c r="D4701" s="15" t="str">
        <f>INDEX(装备!E:E,MATCH(属性!A4701,装备!A:A,0))</f>
        <v>trousers</v>
      </c>
      <c r="E4701" s="14">
        <v>19</v>
      </c>
      <c r="F4701" s="17">
        <f>INT((VLOOKUP($C4701,装备数值,2,0)+VLOOKUP($C4701,装备数值,5,0)*($E4701-1))*VLOOKUP($D4701,系数!$K$2:$O$7,2,0))</f>
        <v>2090</v>
      </c>
      <c r="G4701" s="17">
        <f>INT((VLOOKUP($C4701,装备数值,3,0)+VLOOKUP($C4701,装备数值,6,0)*($E4701-1))*VLOOKUP($D4701,系数!$K$2:$O$7,3,0))</f>
        <v>0</v>
      </c>
      <c r="H4701" s="17">
        <f t="shared" si="147"/>
        <v>0</v>
      </c>
      <c r="I4701" s="17">
        <f>INT((VLOOKUP($C4701,装备数值,4,0)+VLOOKUP($C4701,装备数值,7,0)*($E4701-1))*VLOOKUP($D4701,系数!$K$2:$O$7,4,0))</f>
        <v>0</v>
      </c>
      <c r="J4701" s="17">
        <f>INT((VLOOKUP($C4701,装备数值,4,0)+VLOOKUP($C4701,装备数值,7,0)*($E4701-1))*VLOOKUP($D4701,系数!$K$2:$O$7,5,0))</f>
        <v>0</v>
      </c>
      <c r="K4701" s="17">
        <f>INT(VLOOKUP(E4701,强化金币,2,1)*VLOOKUP(INDEX(装备!F:F,MATCH(属性!A4701,装备!A:A,0)),系数!$K$12:$M$15,3,0))</f>
        <v>2400</v>
      </c>
      <c r="L4701" s="17"/>
      <c r="M4701" s="17"/>
      <c r="N4701" s="17"/>
      <c r="O4701" s="17">
        <f>IF(E4701=1,"",VLOOKUP(E4701,系数!$S$2:$AB$12,MATCH(属性!C4701,评级,0),1))</f>
        <v>40</v>
      </c>
    </row>
    <row r="4702" spans="1:15" ht="17.25" thickBot="1" x14ac:dyDescent="0.4">
      <c r="A4702" s="17">
        <f t="shared" si="146"/>
        <v>7100040</v>
      </c>
      <c r="B4702" s="17" t="s">
        <v>103</v>
      </c>
      <c r="C4702" s="15">
        <f>INDEX(装备!G:G,MATCH(属性!A4702,装备!A:A,0))</f>
        <v>17</v>
      </c>
      <c r="D4702" s="15" t="str">
        <f>INDEX(装备!E:E,MATCH(属性!A4702,装备!A:A,0))</f>
        <v>trousers</v>
      </c>
      <c r="E4702" s="14">
        <v>20</v>
      </c>
      <c r="F4702" s="17">
        <f>INT((VLOOKUP($C4702,装备数值,2,0)+VLOOKUP($C4702,装备数值,5,0)*($E4702-1))*VLOOKUP($D4702,系数!$K$2:$O$7,2,0))</f>
        <v>2145</v>
      </c>
      <c r="G4702" s="17">
        <f>INT((VLOOKUP($C4702,装备数值,3,0)+VLOOKUP($C4702,装备数值,6,0)*($E4702-1))*VLOOKUP($D4702,系数!$K$2:$O$7,3,0))</f>
        <v>0</v>
      </c>
      <c r="H4702" s="17">
        <f t="shared" si="147"/>
        <v>0</v>
      </c>
      <c r="I4702" s="17">
        <f>INT((VLOOKUP($C4702,装备数值,4,0)+VLOOKUP($C4702,装备数值,7,0)*($E4702-1))*VLOOKUP($D4702,系数!$K$2:$O$7,4,0))</f>
        <v>0</v>
      </c>
      <c r="J4702" s="17">
        <f>INT((VLOOKUP($C4702,装备数值,4,0)+VLOOKUP($C4702,装备数值,7,0)*($E4702-1))*VLOOKUP($D4702,系数!$K$2:$O$7,5,0))</f>
        <v>0</v>
      </c>
      <c r="K4702" s="17">
        <f>INT(VLOOKUP(E4702,强化金币,2,1)*VLOOKUP(INDEX(装备!F:F,MATCH(属性!A4702,装备!A:A,0)),系数!$K$12:$M$15,3,0))</f>
        <v>2600</v>
      </c>
      <c r="L4702" s="17"/>
      <c r="M4702" s="17"/>
      <c r="N4702" s="17"/>
      <c r="O4702" s="17">
        <f>IF(E4702=1,"",VLOOKUP(E4702,系数!$S$2:$AB$12,MATCH(属性!C4702,评级,0),1))</f>
        <v>60</v>
      </c>
    </row>
    <row r="4703" spans="1:15" ht="17.25" thickBot="1" x14ac:dyDescent="0.4">
      <c r="A4703" s="17">
        <f t="shared" si="146"/>
        <v>7100040</v>
      </c>
      <c r="B4703" s="17" t="s">
        <v>103</v>
      </c>
      <c r="C4703" s="15">
        <f>INDEX(装备!G:G,MATCH(属性!A4703,装备!A:A,0))</f>
        <v>17</v>
      </c>
      <c r="D4703" s="15" t="str">
        <f>INDEX(装备!E:E,MATCH(属性!A4703,装备!A:A,0))</f>
        <v>trousers</v>
      </c>
      <c r="E4703" s="14">
        <v>21</v>
      </c>
      <c r="F4703" s="17">
        <f>INT((VLOOKUP($C4703,装备数值,2,0)+VLOOKUP($C4703,装备数值,5,0)*($E4703-1))*VLOOKUP($D4703,系数!$K$2:$O$7,2,0))</f>
        <v>2200</v>
      </c>
      <c r="G4703" s="17">
        <f>INT((VLOOKUP($C4703,装备数值,3,0)+VLOOKUP($C4703,装备数值,6,0)*($E4703-1))*VLOOKUP($D4703,系数!$K$2:$O$7,3,0))</f>
        <v>0</v>
      </c>
      <c r="H4703" s="17">
        <f t="shared" si="147"/>
        <v>0</v>
      </c>
      <c r="I4703" s="17">
        <f>INT((VLOOKUP($C4703,装备数值,4,0)+VLOOKUP($C4703,装备数值,7,0)*($E4703-1))*VLOOKUP($D4703,系数!$K$2:$O$7,4,0))</f>
        <v>0</v>
      </c>
      <c r="J4703" s="17">
        <f>INT((VLOOKUP($C4703,装备数值,4,0)+VLOOKUP($C4703,装备数值,7,0)*($E4703-1))*VLOOKUP($D4703,系数!$K$2:$O$7,5,0))</f>
        <v>0</v>
      </c>
      <c r="K4703" s="17">
        <f>INT(VLOOKUP(E4703,强化金币,2,1)*VLOOKUP(INDEX(装备!F:F,MATCH(属性!A4703,装备!A:A,0)),系数!$K$12:$M$15,3,0))</f>
        <v>2800</v>
      </c>
      <c r="L4703" s="17"/>
      <c r="M4703" s="17"/>
      <c r="N4703" s="17"/>
      <c r="O4703" s="17">
        <f>IF(E4703=1,"",VLOOKUP(E4703,系数!$S$2:$AB$12,MATCH(属性!C4703,评级,0),1))</f>
        <v>60</v>
      </c>
    </row>
    <row r="4704" spans="1:15" ht="17.25" thickBot="1" x14ac:dyDescent="0.4">
      <c r="A4704" s="17">
        <f t="shared" si="146"/>
        <v>7100040</v>
      </c>
      <c r="B4704" s="17" t="s">
        <v>103</v>
      </c>
      <c r="C4704" s="15">
        <f>INDEX(装备!G:G,MATCH(属性!A4704,装备!A:A,0))</f>
        <v>17</v>
      </c>
      <c r="D4704" s="15" t="str">
        <f>INDEX(装备!E:E,MATCH(属性!A4704,装备!A:A,0))</f>
        <v>trousers</v>
      </c>
      <c r="E4704" s="14">
        <v>22</v>
      </c>
      <c r="F4704" s="17">
        <f>INT((VLOOKUP($C4704,装备数值,2,0)+VLOOKUP($C4704,装备数值,5,0)*($E4704-1))*VLOOKUP($D4704,系数!$K$2:$O$7,2,0))</f>
        <v>2255</v>
      </c>
      <c r="G4704" s="17">
        <f>INT((VLOOKUP($C4704,装备数值,3,0)+VLOOKUP($C4704,装备数值,6,0)*($E4704-1))*VLOOKUP($D4704,系数!$K$2:$O$7,3,0))</f>
        <v>0</v>
      </c>
      <c r="H4704" s="17">
        <f t="shared" si="147"/>
        <v>0</v>
      </c>
      <c r="I4704" s="17">
        <f>INT((VLOOKUP($C4704,装备数值,4,0)+VLOOKUP($C4704,装备数值,7,0)*($E4704-1))*VLOOKUP($D4704,系数!$K$2:$O$7,4,0))</f>
        <v>0</v>
      </c>
      <c r="J4704" s="17">
        <f>INT((VLOOKUP($C4704,装备数值,4,0)+VLOOKUP($C4704,装备数值,7,0)*($E4704-1))*VLOOKUP($D4704,系数!$K$2:$O$7,5,0))</f>
        <v>0</v>
      </c>
      <c r="K4704" s="17">
        <f>INT(VLOOKUP(E4704,强化金币,2,1)*VLOOKUP(INDEX(装备!F:F,MATCH(属性!A4704,装备!A:A,0)),系数!$K$12:$M$15,3,0))</f>
        <v>3000</v>
      </c>
      <c r="L4704" s="17"/>
      <c r="M4704" s="17"/>
      <c r="N4704" s="17"/>
      <c r="O4704" s="17">
        <f>IF(E4704=1,"",VLOOKUP(E4704,系数!$S$2:$AB$12,MATCH(属性!C4704,评级,0),1))</f>
        <v>60</v>
      </c>
    </row>
    <row r="4705" spans="1:15" ht="17.25" thickBot="1" x14ac:dyDescent="0.4">
      <c r="A4705" s="17">
        <f t="shared" si="146"/>
        <v>7100040</v>
      </c>
      <c r="B4705" s="17" t="s">
        <v>103</v>
      </c>
      <c r="C4705" s="15">
        <f>INDEX(装备!G:G,MATCH(属性!A4705,装备!A:A,0))</f>
        <v>17</v>
      </c>
      <c r="D4705" s="15" t="str">
        <f>INDEX(装备!E:E,MATCH(属性!A4705,装备!A:A,0))</f>
        <v>trousers</v>
      </c>
      <c r="E4705" s="14">
        <v>23</v>
      </c>
      <c r="F4705" s="17">
        <f>INT((VLOOKUP($C4705,装备数值,2,0)+VLOOKUP($C4705,装备数值,5,0)*($E4705-1))*VLOOKUP($D4705,系数!$K$2:$O$7,2,0))</f>
        <v>2310</v>
      </c>
      <c r="G4705" s="17">
        <f>INT((VLOOKUP($C4705,装备数值,3,0)+VLOOKUP($C4705,装备数值,6,0)*($E4705-1))*VLOOKUP($D4705,系数!$K$2:$O$7,3,0))</f>
        <v>0</v>
      </c>
      <c r="H4705" s="17">
        <f t="shared" si="147"/>
        <v>0</v>
      </c>
      <c r="I4705" s="17">
        <f>INT((VLOOKUP($C4705,装备数值,4,0)+VLOOKUP($C4705,装备数值,7,0)*($E4705-1))*VLOOKUP($D4705,系数!$K$2:$O$7,4,0))</f>
        <v>0</v>
      </c>
      <c r="J4705" s="17">
        <f>INT((VLOOKUP($C4705,装备数值,4,0)+VLOOKUP($C4705,装备数值,7,0)*($E4705-1))*VLOOKUP($D4705,系数!$K$2:$O$7,5,0))</f>
        <v>0</v>
      </c>
      <c r="K4705" s="17">
        <f>INT(VLOOKUP(E4705,强化金币,2,1)*VLOOKUP(INDEX(装备!F:F,MATCH(属性!A4705,装备!A:A,0)),系数!$K$12:$M$15,3,0))</f>
        <v>3200</v>
      </c>
      <c r="L4705" s="17"/>
      <c r="M4705" s="17"/>
      <c r="N4705" s="17"/>
      <c r="O4705" s="17">
        <f>IF(E4705=1,"",VLOOKUP(E4705,系数!$S$2:$AB$12,MATCH(属性!C4705,评级,0),1))</f>
        <v>60</v>
      </c>
    </row>
    <row r="4706" spans="1:15" ht="17.25" thickBot="1" x14ac:dyDescent="0.4">
      <c r="A4706" s="17">
        <f t="shared" si="146"/>
        <v>7100040</v>
      </c>
      <c r="B4706" s="17" t="s">
        <v>103</v>
      </c>
      <c r="C4706" s="15">
        <f>INDEX(装备!G:G,MATCH(属性!A4706,装备!A:A,0))</f>
        <v>17</v>
      </c>
      <c r="D4706" s="15" t="str">
        <f>INDEX(装备!E:E,MATCH(属性!A4706,装备!A:A,0))</f>
        <v>trousers</v>
      </c>
      <c r="E4706" s="14">
        <v>24</v>
      </c>
      <c r="F4706" s="17">
        <f>INT((VLOOKUP($C4706,装备数值,2,0)+VLOOKUP($C4706,装备数值,5,0)*($E4706-1))*VLOOKUP($D4706,系数!$K$2:$O$7,2,0))</f>
        <v>2365</v>
      </c>
      <c r="G4706" s="17">
        <f>INT((VLOOKUP($C4706,装备数值,3,0)+VLOOKUP($C4706,装备数值,6,0)*($E4706-1))*VLOOKUP($D4706,系数!$K$2:$O$7,3,0))</f>
        <v>0</v>
      </c>
      <c r="H4706" s="17">
        <f t="shared" si="147"/>
        <v>0</v>
      </c>
      <c r="I4706" s="17">
        <f>INT((VLOOKUP($C4706,装备数值,4,0)+VLOOKUP($C4706,装备数值,7,0)*($E4706-1))*VLOOKUP($D4706,系数!$K$2:$O$7,4,0))</f>
        <v>0</v>
      </c>
      <c r="J4706" s="17">
        <f>INT((VLOOKUP($C4706,装备数值,4,0)+VLOOKUP($C4706,装备数值,7,0)*($E4706-1))*VLOOKUP($D4706,系数!$K$2:$O$7,5,0))</f>
        <v>0</v>
      </c>
      <c r="K4706" s="17">
        <f>INT(VLOOKUP(E4706,强化金币,2,1)*VLOOKUP(INDEX(装备!F:F,MATCH(属性!A4706,装备!A:A,0)),系数!$K$12:$M$15,3,0))</f>
        <v>3400</v>
      </c>
      <c r="L4706" s="17"/>
      <c r="M4706" s="17"/>
      <c r="N4706" s="17"/>
      <c r="O4706" s="17">
        <f>IF(E4706=1,"",VLOOKUP(E4706,系数!$S$2:$AB$12,MATCH(属性!C4706,评级,0),1))</f>
        <v>60</v>
      </c>
    </row>
    <row r="4707" spans="1:15" ht="17.25" thickBot="1" x14ac:dyDescent="0.4">
      <c r="A4707" s="17">
        <f t="shared" si="146"/>
        <v>7100040</v>
      </c>
      <c r="B4707" s="17" t="s">
        <v>103</v>
      </c>
      <c r="C4707" s="15">
        <f>INDEX(装备!G:G,MATCH(属性!A4707,装备!A:A,0))</f>
        <v>17</v>
      </c>
      <c r="D4707" s="15" t="str">
        <f>INDEX(装备!E:E,MATCH(属性!A4707,装备!A:A,0))</f>
        <v>trousers</v>
      </c>
      <c r="E4707" s="14">
        <v>25</v>
      </c>
      <c r="F4707" s="17">
        <f>INT((VLOOKUP($C4707,装备数值,2,0)+VLOOKUP($C4707,装备数值,5,0)*($E4707-1))*VLOOKUP($D4707,系数!$K$2:$O$7,2,0))</f>
        <v>2420</v>
      </c>
      <c r="G4707" s="17">
        <f>INT((VLOOKUP($C4707,装备数值,3,0)+VLOOKUP($C4707,装备数值,6,0)*($E4707-1))*VLOOKUP($D4707,系数!$K$2:$O$7,3,0))</f>
        <v>0</v>
      </c>
      <c r="H4707" s="17">
        <f t="shared" si="147"/>
        <v>0</v>
      </c>
      <c r="I4707" s="17">
        <f>INT((VLOOKUP($C4707,装备数值,4,0)+VLOOKUP($C4707,装备数值,7,0)*($E4707-1))*VLOOKUP($D4707,系数!$K$2:$O$7,4,0))</f>
        <v>0</v>
      </c>
      <c r="J4707" s="17">
        <f>INT((VLOOKUP($C4707,装备数值,4,0)+VLOOKUP($C4707,装备数值,7,0)*($E4707-1))*VLOOKUP($D4707,系数!$K$2:$O$7,5,0))</f>
        <v>0</v>
      </c>
      <c r="K4707" s="17">
        <f>INT(VLOOKUP(E4707,强化金币,2,1)*VLOOKUP(INDEX(装备!F:F,MATCH(属性!A4707,装备!A:A,0)),系数!$K$12:$M$15,3,0))</f>
        <v>3600</v>
      </c>
      <c r="L4707" s="17"/>
      <c r="M4707" s="17"/>
      <c r="N4707" s="17"/>
      <c r="O4707" s="17">
        <f>IF(E4707=1,"",VLOOKUP(E4707,系数!$S$2:$AB$12,MATCH(属性!C4707,评级,0),1))</f>
        <v>60</v>
      </c>
    </row>
    <row r="4708" spans="1:15" ht="17.25" thickBot="1" x14ac:dyDescent="0.4">
      <c r="A4708" s="17">
        <f t="shared" si="146"/>
        <v>7100040</v>
      </c>
      <c r="B4708" s="17" t="s">
        <v>103</v>
      </c>
      <c r="C4708" s="15">
        <f>INDEX(装备!G:G,MATCH(属性!A4708,装备!A:A,0))</f>
        <v>17</v>
      </c>
      <c r="D4708" s="15" t="str">
        <f>INDEX(装备!E:E,MATCH(属性!A4708,装备!A:A,0))</f>
        <v>trousers</v>
      </c>
      <c r="E4708" s="14">
        <v>26</v>
      </c>
      <c r="F4708" s="17">
        <f>INT((VLOOKUP($C4708,装备数值,2,0)+VLOOKUP($C4708,装备数值,5,0)*($E4708-1))*VLOOKUP($D4708,系数!$K$2:$O$7,2,0))</f>
        <v>2475</v>
      </c>
      <c r="G4708" s="17">
        <f>INT((VLOOKUP($C4708,装备数值,3,0)+VLOOKUP($C4708,装备数值,6,0)*($E4708-1))*VLOOKUP($D4708,系数!$K$2:$O$7,3,0))</f>
        <v>0</v>
      </c>
      <c r="H4708" s="17">
        <f t="shared" si="147"/>
        <v>0</v>
      </c>
      <c r="I4708" s="17">
        <f>INT((VLOOKUP($C4708,装备数值,4,0)+VLOOKUP($C4708,装备数值,7,0)*($E4708-1))*VLOOKUP($D4708,系数!$K$2:$O$7,4,0))</f>
        <v>0</v>
      </c>
      <c r="J4708" s="17">
        <f>INT((VLOOKUP($C4708,装备数值,4,0)+VLOOKUP($C4708,装备数值,7,0)*($E4708-1))*VLOOKUP($D4708,系数!$K$2:$O$7,5,0))</f>
        <v>0</v>
      </c>
      <c r="K4708" s="17">
        <f>INT(VLOOKUP(E4708,强化金币,2,1)*VLOOKUP(INDEX(装备!F:F,MATCH(属性!A4708,装备!A:A,0)),系数!$K$12:$M$15,3,0))</f>
        <v>3800</v>
      </c>
      <c r="L4708" s="17"/>
      <c r="M4708" s="17"/>
      <c r="N4708" s="17"/>
      <c r="O4708" s="17">
        <f>IF(E4708=1,"",VLOOKUP(E4708,系数!$S$2:$AB$12,MATCH(属性!C4708,评级,0),1))</f>
        <v>60</v>
      </c>
    </row>
    <row r="4709" spans="1:15" ht="17.25" thickBot="1" x14ac:dyDescent="0.4">
      <c r="A4709" s="17">
        <f t="shared" si="146"/>
        <v>7100040</v>
      </c>
      <c r="B4709" s="17" t="s">
        <v>103</v>
      </c>
      <c r="C4709" s="15">
        <f>INDEX(装备!G:G,MATCH(属性!A4709,装备!A:A,0))</f>
        <v>17</v>
      </c>
      <c r="D4709" s="15" t="str">
        <f>INDEX(装备!E:E,MATCH(属性!A4709,装备!A:A,0))</f>
        <v>trousers</v>
      </c>
      <c r="E4709" s="14">
        <v>27</v>
      </c>
      <c r="F4709" s="17">
        <f>INT((VLOOKUP($C4709,装备数值,2,0)+VLOOKUP($C4709,装备数值,5,0)*($E4709-1))*VLOOKUP($D4709,系数!$K$2:$O$7,2,0))</f>
        <v>2530</v>
      </c>
      <c r="G4709" s="17">
        <f>INT((VLOOKUP($C4709,装备数值,3,0)+VLOOKUP($C4709,装备数值,6,0)*($E4709-1))*VLOOKUP($D4709,系数!$K$2:$O$7,3,0))</f>
        <v>0</v>
      </c>
      <c r="H4709" s="17">
        <f t="shared" si="147"/>
        <v>0</v>
      </c>
      <c r="I4709" s="17">
        <f>INT((VLOOKUP($C4709,装备数值,4,0)+VLOOKUP($C4709,装备数值,7,0)*($E4709-1))*VLOOKUP($D4709,系数!$K$2:$O$7,4,0))</f>
        <v>0</v>
      </c>
      <c r="J4709" s="17">
        <f>INT((VLOOKUP($C4709,装备数值,4,0)+VLOOKUP($C4709,装备数值,7,0)*($E4709-1))*VLOOKUP($D4709,系数!$K$2:$O$7,5,0))</f>
        <v>0</v>
      </c>
      <c r="K4709" s="17">
        <f>INT(VLOOKUP(E4709,强化金币,2,1)*VLOOKUP(INDEX(装备!F:F,MATCH(属性!A4709,装备!A:A,0)),系数!$K$12:$M$15,3,0))</f>
        <v>4000</v>
      </c>
      <c r="L4709" s="17"/>
      <c r="M4709" s="17"/>
      <c r="N4709" s="17"/>
      <c r="O4709" s="17">
        <f>IF(E4709=1,"",VLOOKUP(E4709,系数!$S$2:$AB$12,MATCH(属性!C4709,评级,0),1))</f>
        <v>60</v>
      </c>
    </row>
    <row r="4710" spans="1:15" ht="17.25" thickBot="1" x14ac:dyDescent="0.4">
      <c r="A4710" s="17">
        <f t="shared" si="146"/>
        <v>7100040</v>
      </c>
      <c r="B4710" s="17" t="s">
        <v>103</v>
      </c>
      <c r="C4710" s="15">
        <f>INDEX(装备!G:G,MATCH(属性!A4710,装备!A:A,0))</f>
        <v>17</v>
      </c>
      <c r="D4710" s="15" t="str">
        <f>INDEX(装备!E:E,MATCH(属性!A4710,装备!A:A,0))</f>
        <v>trousers</v>
      </c>
      <c r="E4710" s="14">
        <v>28</v>
      </c>
      <c r="F4710" s="17">
        <f>INT((VLOOKUP($C4710,装备数值,2,0)+VLOOKUP($C4710,装备数值,5,0)*($E4710-1))*VLOOKUP($D4710,系数!$K$2:$O$7,2,0))</f>
        <v>2585</v>
      </c>
      <c r="G4710" s="17">
        <f>INT((VLOOKUP($C4710,装备数值,3,0)+VLOOKUP($C4710,装备数值,6,0)*($E4710-1))*VLOOKUP($D4710,系数!$K$2:$O$7,3,0))</f>
        <v>0</v>
      </c>
      <c r="H4710" s="17">
        <f t="shared" si="147"/>
        <v>0</v>
      </c>
      <c r="I4710" s="17">
        <f>INT((VLOOKUP($C4710,装备数值,4,0)+VLOOKUP($C4710,装备数值,7,0)*($E4710-1))*VLOOKUP($D4710,系数!$K$2:$O$7,4,0))</f>
        <v>0</v>
      </c>
      <c r="J4710" s="17">
        <f>INT((VLOOKUP($C4710,装备数值,4,0)+VLOOKUP($C4710,装备数值,7,0)*($E4710-1))*VLOOKUP($D4710,系数!$K$2:$O$7,5,0))</f>
        <v>0</v>
      </c>
      <c r="K4710" s="17">
        <f>INT(VLOOKUP(E4710,强化金币,2,1)*VLOOKUP(INDEX(装备!F:F,MATCH(属性!A4710,装备!A:A,0)),系数!$K$12:$M$15,3,0))</f>
        <v>4200</v>
      </c>
      <c r="L4710" s="17"/>
      <c r="M4710" s="17"/>
      <c r="N4710" s="17"/>
      <c r="O4710" s="17">
        <f>IF(E4710=1,"",VLOOKUP(E4710,系数!$S$2:$AB$12,MATCH(属性!C4710,评级,0),1))</f>
        <v>60</v>
      </c>
    </row>
    <row r="4711" spans="1:15" ht="17.25" thickBot="1" x14ac:dyDescent="0.4">
      <c r="A4711" s="17">
        <f t="shared" si="146"/>
        <v>7100040</v>
      </c>
      <c r="B4711" s="17" t="s">
        <v>103</v>
      </c>
      <c r="C4711" s="15">
        <f>INDEX(装备!G:G,MATCH(属性!A4711,装备!A:A,0))</f>
        <v>17</v>
      </c>
      <c r="D4711" s="15" t="str">
        <f>INDEX(装备!E:E,MATCH(属性!A4711,装备!A:A,0))</f>
        <v>trousers</v>
      </c>
      <c r="E4711" s="14">
        <v>29</v>
      </c>
      <c r="F4711" s="17">
        <f>INT((VLOOKUP($C4711,装备数值,2,0)+VLOOKUP($C4711,装备数值,5,0)*($E4711-1))*VLOOKUP($D4711,系数!$K$2:$O$7,2,0))</f>
        <v>2640</v>
      </c>
      <c r="G4711" s="17">
        <f>INT((VLOOKUP($C4711,装备数值,3,0)+VLOOKUP($C4711,装备数值,6,0)*($E4711-1))*VLOOKUP($D4711,系数!$K$2:$O$7,3,0))</f>
        <v>0</v>
      </c>
      <c r="H4711" s="17">
        <f t="shared" si="147"/>
        <v>0</v>
      </c>
      <c r="I4711" s="17">
        <f>INT((VLOOKUP($C4711,装备数值,4,0)+VLOOKUP($C4711,装备数值,7,0)*($E4711-1))*VLOOKUP($D4711,系数!$K$2:$O$7,4,0))</f>
        <v>0</v>
      </c>
      <c r="J4711" s="17">
        <f>INT((VLOOKUP($C4711,装备数值,4,0)+VLOOKUP($C4711,装备数值,7,0)*($E4711-1))*VLOOKUP($D4711,系数!$K$2:$O$7,5,0))</f>
        <v>0</v>
      </c>
      <c r="K4711" s="17">
        <f>INT(VLOOKUP(E4711,强化金币,2,1)*VLOOKUP(INDEX(装备!F:F,MATCH(属性!A4711,装备!A:A,0)),系数!$K$12:$M$15,3,0))</f>
        <v>4500</v>
      </c>
      <c r="L4711" s="17"/>
      <c r="M4711" s="17"/>
      <c r="N4711" s="17"/>
      <c r="O4711" s="17">
        <f>IF(E4711=1,"",VLOOKUP(E4711,系数!$S$2:$AB$12,MATCH(属性!C4711,评级,0),1))</f>
        <v>60</v>
      </c>
    </row>
    <row r="4712" spans="1:15" ht="17.25" thickBot="1" x14ac:dyDescent="0.4">
      <c r="A4712" s="17">
        <f t="shared" si="146"/>
        <v>7100040</v>
      </c>
      <c r="B4712" s="17" t="s">
        <v>103</v>
      </c>
      <c r="C4712" s="15">
        <f>INDEX(装备!G:G,MATCH(属性!A4712,装备!A:A,0))</f>
        <v>17</v>
      </c>
      <c r="D4712" s="15" t="str">
        <f>INDEX(装备!E:E,MATCH(属性!A4712,装备!A:A,0))</f>
        <v>trousers</v>
      </c>
      <c r="E4712" s="14">
        <v>30</v>
      </c>
      <c r="F4712" s="17">
        <f>INT((VLOOKUP($C4712,装备数值,2,0)+VLOOKUP($C4712,装备数值,5,0)*($E4712-1))*VLOOKUP($D4712,系数!$K$2:$O$7,2,0))</f>
        <v>2695</v>
      </c>
      <c r="G4712" s="17">
        <f>INT((VLOOKUP($C4712,装备数值,3,0)+VLOOKUP($C4712,装备数值,6,0)*($E4712-1))*VLOOKUP($D4712,系数!$K$2:$O$7,3,0))</f>
        <v>0</v>
      </c>
      <c r="H4712" s="17">
        <f t="shared" si="147"/>
        <v>0</v>
      </c>
      <c r="I4712" s="17">
        <f>INT((VLOOKUP($C4712,装备数值,4,0)+VLOOKUP($C4712,装备数值,7,0)*($E4712-1))*VLOOKUP($D4712,系数!$K$2:$O$7,4,0))</f>
        <v>0</v>
      </c>
      <c r="J4712" s="17">
        <f>INT((VLOOKUP($C4712,装备数值,4,0)+VLOOKUP($C4712,装备数值,7,0)*($E4712-1))*VLOOKUP($D4712,系数!$K$2:$O$7,5,0))</f>
        <v>0</v>
      </c>
      <c r="K4712" s="17">
        <f>INT(VLOOKUP(E4712,强化金币,2,1)*VLOOKUP(INDEX(装备!F:F,MATCH(属性!A4712,装备!A:A,0)),系数!$K$12:$M$15,3,0))</f>
        <v>5000</v>
      </c>
      <c r="L4712" s="17"/>
      <c r="M4712" s="17"/>
      <c r="N4712" s="17"/>
      <c r="O4712" s="17">
        <f>IF(E4712=1,"",VLOOKUP(E4712,系数!$S$2:$AB$12,MATCH(属性!C4712,评级,0),1))</f>
        <v>80</v>
      </c>
    </row>
    <row r="4713" spans="1:15" ht="17.25" thickBot="1" x14ac:dyDescent="0.4">
      <c r="A4713" s="17">
        <f t="shared" si="146"/>
        <v>7100040</v>
      </c>
      <c r="B4713" s="17" t="s">
        <v>103</v>
      </c>
      <c r="C4713" s="15">
        <f>INDEX(装备!G:G,MATCH(属性!A4713,装备!A:A,0))</f>
        <v>17</v>
      </c>
      <c r="D4713" s="15" t="str">
        <f>INDEX(装备!E:E,MATCH(属性!A4713,装备!A:A,0))</f>
        <v>trousers</v>
      </c>
      <c r="E4713" s="14">
        <v>31</v>
      </c>
      <c r="F4713" s="17">
        <f>INT((VLOOKUP($C4713,装备数值,2,0)+VLOOKUP($C4713,装备数值,5,0)*($E4713-1))*VLOOKUP($D4713,系数!$K$2:$O$7,2,0))</f>
        <v>2750</v>
      </c>
      <c r="G4713" s="17">
        <f>INT((VLOOKUP($C4713,装备数值,3,0)+VLOOKUP($C4713,装备数值,6,0)*($E4713-1))*VLOOKUP($D4713,系数!$K$2:$O$7,3,0))</f>
        <v>0</v>
      </c>
      <c r="H4713" s="17">
        <f t="shared" si="147"/>
        <v>0</v>
      </c>
      <c r="I4713" s="17">
        <f>INT((VLOOKUP($C4713,装备数值,4,0)+VLOOKUP($C4713,装备数值,7,0)*($E4713-1))*VLOOKUP($D4713,系数!$K$2:$O$7,4,0))</f>
        <v>0</v>
      </c>
      <c r="J4713" s="17">
        <f>INT((VLOOKUP($C4713,装备数值,4,0)+VLOOKUP($C4713,装备数值,7,0)*($E4713-1))*VLOOKUP($D4713,系数!$K$2:$O$7,5,0))</f>
        <v>0</v>
      </c>
      <c r="K4713" s="17">
        <f>INT(VLOOKUP(E4713,强化金币,2,1)*VLOOKUP(INDEX(装备!F:F,MATCH(属性!A4713,装备!A:A,0)),系数!$K$12:$M$15,3,0))</f>
        <v>5500</v>
      </c>
      <c r="L4713" s="17"/>
      <c r="M4713" s="17"/>
      <c r="N4713" s="17"/>
      <c r="O4713" s="17">
        <f>IF(E4713=1,"",VLOOKUP(E4713,系数!$S$2:$AB$12,MATCH(属性!C4713,评级,0),1))</f>
        <v>80</v>
      </c>
    </row>
    <row r="4714" spans="1:15" ht="17.25" thickBot="1" x14ac:dyDescent="0.4">
      <c r="A4714" s="17">
        <f t="shared" si="146"/>
        <v>7100040</v>
      </c>
      <c r="B4714" s="17" t="s">
        <v>103</v>
      </c>
      <c r="C4714" s="15">
        <f>INDEX(装备!G:G,MATCH(属性!A4714,装备!A:A,0))</f>
        <v>17</v>
      </c>
      <c r="D4714" s="15" t="str">
        <f>INDEX(装备!E:E,MATCH(属性!A4714,装备!A:A,0))</f>
        <v>trousers</v>
      </c>
      <c r="E4714" s="14">
        <v>32</v>
      </c>
      <c r="F4714" s="17">
        <f>INT((VLOOKUP($C4714,装备数值,2,0)+VLOOKUP($C4714,装备数值,5,0)*($E4714-1))*VLOOKUP($D4714,系数!$K$2:$O$7,2,0))</f>
        <v>2805</v>
      </c>
      <c r="G4714" s="17">
        <f>INT((VLOOKUP($C4714,装备数值,3,0)+VLOOKUP($C4714,装备数值,6,0)*($E4714-1))*VLOOKUP($D4714,系数!$K$2:$O$7,3,0))</f>
        <v>0</v>
      </c>
      <c r="H4714" s="17">
        <f t="shared" si="147"/>
        <v>0</v>
      </c>
      <c r="I4714" s="17">
        <f>INT((VLOOKUP($C4714,装备数值,4,0)+VLOOKUP($C4714,装备数值,7,0)*($E4714-1))*VLOOKUP($D4714,系数!$K$2:$O$7,4,0))</f>
        <v>0</v>
      </c>
      <c r="J4714" s="17">
        <f>INT((VLOOKUP($C4714,装备数值,4,0)+VLOOKUP($C4714,装备数值,7,0)*($E4714-1))*VLOOKUP($D4714,系数!$K$2:$O$7,5,0))</f>
        <v>0</v>
      </c>
      <c r="K4714" s="17">
        <f>INT(VLOOKUP(E4714,强化金币,2,1)*VLOOKUP(INDEX(装备!F:F,MATCH(属性!A4714,装备!A:A,0)),系数!$K$12:$M$15,3,0))</f>
        <v>6000</v>
      </c>
      <c r="L4714" s="17"/>
      <c r="M4714" s="17"/>
      <c r="N4714" s="17"/>
      <c r="O4714" s="17">
        <f>IF(E4714=1,"",VLOOKUP(E4714,系数!$S$2:$AB$12,MATCH(属性!C4714,评级,0),1))</f>
        <v>80</v>
      </c>
    </row>
    <row r="4715" spans="1:15" ht="17.25" thickBot="1" x14ac:dyDescent="0.4">
      <c r="A4715" s="17">
        <f t="shared" si="146"/>
        <v>7100040</v>
      </c>
      <c r="B4715" s="17" t="s">
        <v>103</v>
      </c>
      <c r="C4715" s="15">
        <f>INDEX(装备!G:G,MATCH(属性!A4715,装备!A:A,0))</f>
        <v>17</v>
      </c>
      <c r="D4715" s="15" t="str">
        <f>INDEX(装备!E:E,MATCH(属性!A4715,装备!A:A,0))</f>
        <v>trousers</v>
      </c>
      <c r="E4715" s="14">
        <v>33</v>
      </c>
      <c r="F4715" s="17">
        <f>INT((VLOOKUP($C4715,装备数值,2,0)+VLOOKUP($C4715,装备数值,5,0)*($E4715-1))*VLOOKUP($D4715,系数!$K$2:$O$7,2,0))</f>
        <v>2860</v>
      </c>
      <c r="G4715" s="17">
        <f>INT((VLOOKUP($C4715,装备数值,3,0)+VLOOKUP($C4715,装备数值,6,0)*($E4715-1))*VLOOKUP($D4715,系数!$K$2:$O$7,3,0))</f>
        <v>0</v>
      </c>
      <c r="H4715" s="17">
        <f t="shared" si="147"/>
        <v>0</v>
      </c>
      <c r="I4715" s="17">
        <f>INT((VLOOKUP($C4715,装备数值,4,0)+VLOOKUP($C4715,装备数值,7,0)*($E4715-1))*VLOOKUP($D4715,系数!$K$2:$O$7,4,0))</f>
        <v>0</v>
      </c>
      <c r="J4715" s="17">
        <f>INT((VLOOKUP($C4715,装备数值,4,0)+VLOOKUP($C4715,装备数值,7,0)*($E4715-1))*VLOOKUP($D4715,系数!$K$2:$O$7,5,0))</f>
        <v>0</v>
      </c>
      <c r="K4715" s="17">
        <f>INT(VLOOKUP(E4715,强化金币,2,1)*VLOOKUP(INDEX(装备!F:F,MATCH(属性!A4715,装备!A:A,0)),系数!$K$12:$M$15,3,0))</f>
        <v>6500</v>
      </c>
      <c r="L4715" s="17"/>
      <c r="M4715" s="17"/>
      <c r="N4715" s="17"/>
      <c r="O4715" s="17">
        <f>IF(E4715=1,"",VLOOKUP(E4715,系数!$S$2:$AB$12,MATCH(属性!C4715,评级,0),1))</f>
        <v>80</v>
      </c>
    </row>
    <row r="4716" spans="1:15" ht="17.25" thickBot="1" x14ac:dyDescent="0.4">
      <c r="A4716" s="17">
        <f t="shared" si="146"/>
        <v>7100040</v>
      </c>
      <c r="B4716" s="17" t="s">
        <v>103</v>
      </c>
      <c r="C4716" s="15">
        <f>INDEX(装备!G:G,MATCH(属性!A4716,装备!A:A,0))</f>
        <v>17</v>
      </c>
      <c r="D4716" s="15" t="str">
        <f>INDEX(装备!E:E,MATCH(属性!A4716,装备!A:A,0))</f>
        <v>trousers</v>
      </c>
      <c r="E4716" s="14">
        <v>34</v>
      </c>
      <c r="F4716" s="17">
        <f>INT((VLOOKUP($C4716,装备数值,2,0)+VLOOKUP($C4716,装备数值,5,0)*($E4716-1))*VLOOKUP($D4716,系数!$K$2:$O$7,2,0))</f>
        <v>2915</v>
      </c>
      <c r="G4716" s="17">
        <f>INT((VLOOKUP($C4716,装备数值,3,0)+VLOOKUP($C4716,装备数值,6,0)*($E4716-1))*VLOOKUP($D4716,系数!$K$2:$O$7,3,0))</f>
        <v>0</v>
      </c>
      <c r="H4716" s="17">
        <f t="shared" si="147"/>
        <v>0</v>
      </c>
      <c r="I4716" s="17">
        <f>INT((VLOOKUP($C4716,装备数值,4,0)+VLOOKUP($C4716,装备数值,7,0)*($E4716-1))*VLOOKUP($D4716,系数!$K$2:$O$7,4,0))</f>
        <v>0</v>
      </c>
      <c r="J4716" s="17">
        <f>INT((VLOOKUP($C4716,装备数值,4,0)+VLOOKUP($C4716,装备数值,7,0)*($E4716-1))*VLOOKUP($D4716,系数!$K$2:$O$7,5,0))</f>
        <v>0</v>
      </c>
      <c r="K4716" s="17">
        <f>INT(VLOOKUP(E4716,强化金币,2,1)*VLOOKUP(INDEX(装备!F:F,MATCH(属性!A4716,装备!A:A,0)),系数!$K$12:$M$15,3,0))</f>
        <v>7000</v>
      </c>
      <c r="L4716" s="17"/>
      <c r="M4716" s="17"/>
      <c r="N4716" s="17"/>
      <c r="O4716" s="17">
        <f>IF(E4716=1,"",VLOOKUP(E4716,系数!$S$2:$AB$12,MATCH(属性!C4716,评级,0),1))</f>
        <v>80</v>
      </c>
    </row>
    <row r="4717" spans="1:15" ht="17.25" thickBot="1" x14ac:dyDescent="0.4">
      <c r="A4717" s="17">
        <f t="shared" si="146"/>
        <v>7100040</v>
      </c>
      <c r="B4717" s="17" t="s">
        <v>103</v>
      </c>
      <c r="C4717" s="15">
        <f>INDEX(装备!G:G,MATCH(属性!A4717,装备!A:A,0))</f>
        <v>17</v>
      </c>
      <c r="D4717" s="15" t="str">
        <f>INDEX(装备!E:E,MATCH(属性!A4717,装备!A:A,0))</f>
        <v>trousers</v>
      </c>
      <c r="E4717" s="14">
        <v>35</v>
      </c>
      <c r="F4717" s="17">
        <f>INT((VLOOKUP($C4717,装备数值,2,0)+VLOOKUP($C4717,装备数值,5,0)*($E4717-1))*VLOOKUP($D4717,系数!$K$2:$O$7,2,0))</f>
        <v>2970</v>
      </c>
      <c r="G4717" s="17">
        <f>INT((VLOOKUP($C4717,装备数值,3,0)+VLOOKUP($C4717,装备数值,6,0)*($E4717-1))*VLOOKUP($D4717,系数!$K$2:$O$7,3,0))</f>
        <v>0</v>
      </c>
      <c r="H4717" s="17">
        <f t="shared" si="147"/>
        <v>0</v>
      </c>
      <c r="I4717" s="17">
        <f>INT((VLOOKUP($C4717,装备数值,4,0)+VLOOKUP($C4717,装备数值,7,0)*($E4717-1))*VLOOKUP($D4717,系数!$K$2:$O$7,4,0))</f>
        <v>0</v>
      </c>
      <c r="J4717" s="17">
        <f>INT((VLOOKUP($C4717,装备数值,4,0)+VLOOKUP($C4717,装备数值,7,0)*($E4717-1))*VLOOKUP($D4717,系数!$K$2:$O$7,5,0))</f>
        <v>0</v>
      </c>
      <c r="K4717" s="17">
        <f>INT(VLOOKUP(E4717,强化金币,2,1)*VLOOKUP(INDEX(装备!F:F,MATCH(属性!A4717,装备!A:A,0)),系数!$K$12:$M$15,3,0))</f>
        <v>7500</v>
      </c>
      <c r="L4717" s="17"/>
      <c r="M4717" s="17"/>
      <c r="N4717" s="17"/>
      <c r="O4717" s="17">
        <f>IF(E4717=1,"",VLOOKUP(E4717,系数!$S$2:$AB$12,MATCH(属性!C4717,评级,0),1))</f>
        <v>80</v>
      </c>
    </row>
    <row r="4718" spans="1:15" ht="17.25" thickBot="1" x14ac:dyDescent="0.4">
      <c r="A4718" s="17">
        <f t="shared" si="146"/>
        <v>7100040</v>
      </c>
      <c r="B4718" s="17" t="s">
        <v>103</v>
      </c>
      <c r="C4718" s="15">
        <f>INDEX(装备!G:G,MATCH(属性!A4718,装备!A:A,0))</f>
        <v>17</v>
      </c>
      <c r="D4718" s="15" t="str">
        <f>INDEX(装备!E:E,MATCH(属性!A4718,装备!A:A,0))</f>
        <v>trousers</v>
      </c>
      <c r="E4718" s="14">
        <v>36</v>
      </c>
      <c r="F4718" s="17">
        <f>INT((VLOOKUP($C4718,装备数值,2,0)+VLOOKUP($C4718,装备数值,5,0)*($E4718-1))*VLOOKUP($D4718,系数!$K$2:$O$7,2,0))</f>
        <v>3025</v>
      </c>
      <c r="G4718" s="17">
        <f>INT((VLOOKUP($C4718,装备数值,3,0)+VLOOKUP($C4718,装备数值,6,0)*($E4718-1))*VLOOKUP($D4718,系数!$K$2:$O$7,3,0))</f>
        <v>0</v>
      </c>
      <c r="H4718" s="17">
        <f t="shared" si="147"/>
        <v>0</v>
      </c>
      <c r="I4718" s="17">
        <f>INT((VLOOKUP($C4718,装备数值,4,0)+VLOOKUP($C4718,装备数值,7,0)*($E4718-1))*VLOOKUP($D4718,系数!$K$2:$O$7,4,0))</f>
        <v>0</v>
      </c>
      <c r="J4718" s="17">
        <f>INT((VLOOKUP($C4718,装备数值,4,0)+VLOOKUP($C4718,装备数值,7,0)*($E4718-1))*VLOOKUP($D4718,系数!$K$2:$O$7,5,0))</f>
        <v>0</v>
      </c>
      <c r="K4718" s="17">
        <f>INT(VLOOKUP(E4718,强化金币,2,1)*VLOOKUP(INDEX(装备!F:F,MATCH(属性!A4718,装备!A:A,0)),系数!$K$12:$M$15,3,0))</f>
        <v>8000</v>
      </c>
      <c r="L4718" s="17"/>
      <c r="M4718" s="17"/>
      <c r="N4718" s="17"/>
      <c r="O4718" s="17">
        <f>IF(E4718=1,"",VLOOKUP(E4718,系数!$S$2:$AB$12,MATCH(属性!C4718,评级,0),1))</f>
        <v>80</v>
      </c>
    </row>
    <row r="4719" spans="1:15" ht="17.25" thickBot="1" x14ac:dyDescent="0.4">
      <c r="A4719" s="17">
        <f t="shared" si="146"/>
        <v>7100040</v>
      </c>
      <c r="B4719" s="17" t="s">
        <v>103</v>
      </c>
      <c r="C4719" s="15">
        <f>INDEX(装备!G:G,MATCH(属性!A4719,装备!A:A,0))</f>
        <v>17</v>
      </c>
      <c r="D4719" s="15" t="str">
        <f>INDEX(装备!E:E,MATCH(属性!A4719,装备!A:A,0))</f>
        <v>trousers</v>
      </c>
      <c r="E4719" s="14">
        <v>37</v>
      </c>
      <c r="F4719" s="17">
        <f>INT((VLOOKUP($C4719,装备数值,2,0)+VLOOKUP($C4719,装备数值,5,0)*($E4719-1))*VLOOKUP($D4719,系数!$K$2:$O$7,2,0))</f>
        <v>3080</v>
      </c>
      <c r="G4719" s="17">
        <f>INT((VLOOKUP($C4719,装备数值,3,0)+VLOOKUP($C4719,装备数值,6,0)*($E4719-1))*VLOOKUP($D4719,系数!$K$2:$O$7,3,0))</f>
        <v>0</v>
      </c>
      <c r="H4719" s="17">
        <f t="shared" si="147"/>
        <v>0</v>
      </c>
      <c r="I4719" s="17">
        <f>INT((VLOOKUP($C4719,装备数值,4,0)+VLOOKUP($C4719,装备数值,7,0)*($E4719-1))*VLOOKUP($D4719,系数!$K$2:$O$7,4,0))</f>
        <v>0</v>
      </c>
      <c r="J4719" s="17">
        <f>INT((VLOOKUP($C4719,装备数值,4,0)+VLOOKUP($C4719,装备数值,7,0)*($E4719-1))*VLOOKUP($D4719,系数!$K$2:$O$7,5,0))</f>
        <v>0</v>
      </c>
      <c r="K4719" s="17">
        <f>INT(VLOOKUP(E4719,强化金币,2,1)*VLOOKUP(INDEX(装备!F:F,MATCH(属性!A4719,装备!A:A,0)),系数!$K$12:$M$15,3,0))</f>
        <v>8500</v>
      </c>
      <c r="L4719" s="17"/>
      <c r="M4719" s="17"/>
      <c r="N4719" s="17"/>
      <c r="O4719" s="17">
        <f>IF(E4719=1,"",VLOOKUP(E4719,系数!$S$2:$AB$12,MATCH(属性!C4719,评级,0),1))</f>
        <v>80</v>
      </c>
    </row>
    <row r="4720" spans="1:15" ht="17.25" thickBot="1" x14ac:dyDescent="0.4">
      <c r="A4720" s="17">
        <f t="shared" si="146"/>
        <v>7100040</v>
      </c>
      <c r="B4720" s="17" t="s">
        <v>103</v>
      </c>
      <c r="C4720" s="15">
        <f>INDEX(装备!G:G,MATCH(属性!A4720,装备!A:A,0))</f>
        <v>17</v>
      </c>
      <c r="D4720" s="15" t="str">
        <f>INDEX(装备!E:E,MATCH(属性!A4720,装备!A:A,0))</f>
        <v>trousers</v>
      </c>
      <c r="E4720" s="14">
        <v>38</v>
      </c>
      <c r="F4720" s="17">
        <f>INT((VLOOKUP($C4720,装备数值,2,0)+VLOOKUP($C4720,装备数值,5,0)*($E4720-1))*VLOOKUP($D4720,系数!$K$2:$O$7,2,0))</f>
        <v>3135</v>
      </c>
      <c r="G4720" s="17">
        <f>INT((VLOOKUP($C4720,装备数值,3,0)+VLOOKUP($C4720,装备数值,6,0)*($E4720-1))*VLOOKUP($D4720,系数!$K$2:$O$7,3,0))</f>
        <v>0</v>
      </c>
      <c r="H4720" s="17">
        <f t="shared" si="147"/>
        <v>0</v>
      </c>
      <c r="I4720" s="17">
        <f>INT((VLOOKUP($C4720,装备数值,4,0)+VLOOKUP($C4720,装备数值,7,0)*($E4720-1))*VLOOKUP($D4720,系数!$K$2:$O$7,4,0))</f>
        <v>0</v>
      </c>
      <c r="J4720" s="17">
        <f>INT((VLOOKUP($C4720,装备数值,4,0)+VLOOKUP($C4720,装备数值,7,0)*($E4720-1))*VLOOKUP($D4720,系数!$K$2:$O$7,5,0))</f>
        <v>0</v>
      </c>
      <c r="K4720" s="17">
        <f>INT(VLOOKUP(E4720,强化金币,2,1)*VLOOKUP(INDEX(装备!F:F,MATCH(属性!A4720,装备!A:A,0)),系数!$K$12:$M$15,3,0))</f>
        <v>9000</v>
      </c>
      <c r="L4720" s="17"/>
      <c r="M4720" s="17"/>
      <c r="N4720" s="17"/>
      <c r="O4720" s="17">
        <f>IF(E4720=1,"",VLOOKUP(E4720,系数!$S$2:$AB$12,MATCH(属性!C4720,评级,0),1))</f>
        <v>80</v>
      </c>
    </row>
    <row r="4721" spans="1:15" ht="17.25" thickBot="1" x14ac:dyDescent="0.4">
      <c r="A4721" s="17">
        <f t="shared" si="146"/>
        <v>7100040</v>
      </c>
      <c r="B4721" s="17" t="s">
        <v>103</v>
      </c>
      <c r="C4721" s="15">
        <f>INDEX(装备!G:G,MATCH(属性!A4721,装备!A:A,0))</f>
        <v>17</v>
      </c>
      <c r="D4721" s="15" t="str">
        <f>INDEX(装备!E:E,MATCH(属性!A4721,装备!A:A,0))</f>
        <v>trousers</v>
      </c>
      <c r="E4721" s="14">
        <v>39</v>
      </c>
      <c r="F4721" s="17">
        <f>INT((VLOOKUP($C4721,装备数值,2,0)+VLOOKUP($C4721,装备数值,5,0)*($E4721-1))*VLOOKUP($D4721,系数!$K$2:$O$7,2,0))</f>
        <v>3190</v>
      </c>
      <c r="G4721" s="17">
        <f>INT((VLOOKUP($C4721,装备数值,3,0)+VLOOKUP($C4721,装备数值,6,0)*($E4721-1))*VLOOKUP($D4721,系数!$K$2:$O$7,3,0))</f>
        <v>0</v>
      </c>
      <c r="H4721" s="17">
        <f t="shared" si="147"/>
        <v>0</v>
      </c>
      <c r="I4721" s="17">
        <f>INT((VLOOKUP($C4721,装备数值,4,0)+VLOOKUP($C4721,装备数值,7,0)*($E4721-1))*VLOOKUP($D4721,系数!$K$2:$O$7,4,0))</f>
        <v>0</v>
      </c>
      <c r="J4721" s="17">
        <f>INT((VLOOKUP($C4721,装备数值,4,0)+VLOOKUP($C4721,装备数值,7,0)*($E4721-1))*VLOOKUP($D4721,系数!$K$2:$O$7,5,0))</f>
        <v>0</v>
      </c>
      <c r="K4721" s="17">
        <f>INT(VLOOKUP(E4721,强化金币,2,1)*VLOOKUP(INDEX(装备!F:F,MATCH(属性!A4721,装备!A:A,0)),系数!$K$12:$M$15,3,0))</f>
        <v>10000</v>
      </c>
      <c r="L4721" s="17"/>
      <c r="M4721" s="17"/>
      <c r="N4721" s="17"/>
      <c r="O4721" s="17">
        <f>IF(E4721=1,"",VLOOKUP(E4721,系数!$S$2:$AB$12,MATCH(属性!C4721,评级,0),1))</f>
        <v>80</v>
      </c>
    </row>
    <row r="4722" spans="1:15" ht="17.25" thickBot="1" x14ac:dyDescent="0.4">
      <c r="A4722" s="17">
        <f t="shared" si="146"/>
        <v>7100040</v>
      </c>
      <c r="B4722" s="17" t="s">
        <v>103</v>
      </c>
      <c r="C4722" s="15">
        <f>INDEX(装备!G:G,MATCH(属性!A4722,装备!A:A,0))</f>
        <v>17</v>
      </c>
      <c r="D4722" s="15" t="str">
        <f>INDEX(装备!E:E,MATCH(属性!A4722,装备!A:A,0))</f>
        <v>trousers</v>
      </c>
      <c r="E4722" s="14">
        <v>40</v>
      </c>
      <c r="F4722" s="17">
        <f>INT((VLOOKUP($C4722,装备数值,2,0)+VLOOKUP($C4722,装备数值,5,0)*($E4722-1))*VLOOKUP($D4722,系数!$K$2:$O$7,2,0))</f>
        <v>3245</v>
      </c>
      <c r="G4722" s="17">
        <f>INT((VLOOKUP($C4722,装备数值,3,0)+VLOOKUP($C4722,装备数值,6,0)*($E4722-1))*VLOOKUP($D4722,系数!$K$2:$O$7,3,0))</f>
        <v>0</v>
      </c>
      <c r="H4722" s="17">
        <f t="shared" si="147"/>
        <v>0</v>
      </c>
      <c r="I4722" s="17">
        <f>INT((VLOOKUP($C4722,装备数值,4,0)+VLOOKUP($C4722,装备数值,7,0)*($E4722-1))*VLOOKUP($D4722,系数!$K$2:$O$7,4,0))</f>
        <v>0</v>
      </c>
      <c r="J4722" s="17">
        <f>INT((VLOOKUP($C4722,装备数值,4,0)+VLOOKUP($C4722,装备数值,7,0)*($E4722-1))*VLOOKUP($D4722,系数!$K$2:$O$7,5,0))</f>
        <v>0</v>
      </c>
      <c r="K4722" s="17">
        <f>INT(VLOOKUP(E4722,强化金币,2,1)*VLOOKUP(INDEX(装备!F:F,MATCH(属性!A4722,装备!A:A,0)),系数!$K$12:$M$15,3,0))</f>
        <v>12000</v>
      </c>
      <c r="L4722" s="17"/>
      <c r="M4722" s="17"/>
      <c r="N4722" s="17"/>
      <c r="O4722" s="17">
        <f>IF(E4722=1,"",VLOOKUP(E4722,系数!$S$2:$AB$12,MATCH(属性!C4722,评级,0),1))</f>
        <v>100</v>
      </c>
    </row>
    <row r="4723" spans="1:15" ht="17.25" thickBot="1" x14ac:dyDescent="0.4">
      <c r="A4723" s="17">
        <f t="shared" si="146"/>
        <v>7100040</v>
      </c>
      <c r="B4723" s="17" t="s">
        <v>103</v>
      </c>
      <c r="C4723" s="15">
        <f>INDEX(装备!G:G,MATCH(属性!A4723,装备!A:A,0))</f>
        <v>17</v>
      </c>
      <c r="D4723" s="15" t="str">
        <f>INDEX(装备!E:E,MATCH(属性!A4723,装备!A:A,0))</f>
        <v>trousers</v>
      </c>
      <c r="E4723" s="14">
        <v>41</v>
      </c>
      <c r="F4723" s="17">
        <f>INT((VLOOKUP($C4723,装备数值,2,0)+VLOOKUP($C4723,装备数值,5,0)*($E4723-1))*VLOOKUP($D4723,系数!$K$2:$O$7,2,0))</f>
        <v>3300</v>
      </c>
      <c r="G4723" s="17">
        <f>INT((VLOOKUP($C4723,装备数值,3,0)+VLOOKUP($C4723,装备数值,6,0)*($E4723-1))*VLOOKUP($D4723,系数!$K$2:$O$7,3,0))</f>
        <v>0</v>
      </c>
      <c r="H4723" s="17">
        <f t="shared" si="147"/>
        <v>0</v>
      </c>
      <c r="I4723" s="17">
        <f>INT((VLOOKUP($C4723,装备数值,4,0)+VLOOKUP($C4723,装备数值,7,0)*($E4723-1))*VLOOKUP($D4723,系数!$K$2:$O$7,4,0))</f>
        <v>0</v>
      </c>
      <c r="J4723" s="17">
        <f>INT((VLOOKUP($C4723,装备数值,4,0)+VLOOKUP($C4723,装备数值,7,0)*($E4723-1))*VLOOKUP($D4723,系数!$K$2:$O$7,5,0))</f>
        <v>0</v>
      </c>
      <c r="K4723" s="17">
        <f>INT(VLOOKUP(E4723,强化金币,2,1)*VLOOKUP(INDEX(装备!F:F,MATCH(属性!A4723,装备!A:A,0)),系数!$K$12:$M$15,3,0))</f>
        <v>14000</v>
      </c>
      <c r="L4723" s="17"/>
      <c r="M4723" s="17"/>
      <c r="N4723" s="17"/>
      <c r="O4723" s="17">
        <f>IF(E4723=1,"",VLOOKUP(E4723,系数!$S$2:$AB$12,MATCH(属性!C4723,评级,0),1))</f>
        <v>100</v>
      </c>
    </row>
    <row r="4724" spans="1:15" ht="17.25" thickBot="1" x14ac:dyDescent="0.4">
      <c r="A4724" s="17">
        <f t="shared" si="146"/>
        <v>7100040</v>
      </c>
      <c r="B4724" s="17" t="s">
        <v>103</v>
      </c>
      <c r="C4724" s="15">
        <f>INDEX(装备!G:G,MATCH(属性!A4724,装备!A:A,0))</f>
        <v>17</v>
      </c>
      <c r="D4724" s="15" t="str">
        <f>INDEX(装备!E:E,MATCH(属性!A4724,装备!A:A,0))</f>
        <v>trousers</v>
      </c>
      <c r="E4724" s="14">
        <v>42</v>
      </c>
      <c r="F4724" s="17">
        <f>INT((VLOOKUP($C4724,装备数值,2,0)+VLOOKUP($C4724,装备数值,5,0)*($E4724-1))*VLOOKUP($D4724,系数!$K$2:$O$7,2,0))</f>
        <v>3355</v>
      </c>
      <c r="G4724" s="17">
        <f>INT((VLOOKUP($C4724,装备数值,3,0)+VLOOKUP($C4724,装备数值,6,0)*($E4724-1))*VLOOKUP($D4724,系数!$K$2:$O$7,3,0))</f>
        <v>0</v>
      </c>
      <c r="H4724" s="17">
        <f t="shared" si="147"/>
        <v>0</v>
      </c>
      <c r="I4724" s="17">
        <f>INT((VLOOKUP($C4724,装备数值,4,0)+VLOOKUP($C4724,装备数值,7,0)*($E4724-1))*VLOOKUP($D4724,系数!$K$2:$O$7,4,0))</f>
        <v>0</v>
      </c>
      <c r="J4724" s="17">
        <f>INT((VLOOKUP($C4724,装备数值,4,0)+VLOOKUP($C4724,装备数值,7,0)*($E4724-1))*VLOOKUP($D4724,系数!$K$2:$O$7,5,0))</f>
        <v>0</v>
      </c>
      <c r="K4724" s="17">
        <f>INT(VLOOKUP(E4724,强化金币,2,1)*VLOOKUP(INDEX(装备!F:F,MATCH(属性!A4724,装备!A:A,0)),系数!$K$12:$M$15,3,0))</f>
        <v>16000</v>
      </c>
      <c r="L4724" s="17"/>
      <c r="M4724" s="17"/>
      <c r="N4724" s="17"/>
      <c r="O4724" s="17">
        <f>IF(E4724=1,"",VLOOKUP(E4724,系数!$S$2:$AB$12,MATCH(属性!C4724,评级,0),1))</f>
        <v>100</v>
      </c>
    </row>
    <row r="4725" spans="1:15" ht="17.25" thickBot="1" x14ac:dyDescent="0.4">
      <c r="A4725" s="17">
        <f t="shared" si="146"/>
        <v>7100040</v>
      </c>
      <c r="B4725" s="17" t="s">
        <v>103</v>
      </c>
      <c r="C4725" s="15">
        <f>INDEX(装备!G:G,MATCH(属性!A4725,装备!A:A,0))</f>
        <v>17</v>
      </c>
      <c r="D4725" s="15" t="str">
        <f>INDEX(装备!E:E,MATCH(属性!A4725,装备!A:A,0))</f>
        <v>trousers</v>
      </c>
      <c r="E4725" s="14">
        <v>43</v>
      </c>
      <c r="F4725" s="17">
        <f>INT((VLOOKUP($C4725,装备数值,2,0)+VLOOKUP($C4725,装备数值,5,0)*($E4725-1))*VLOOKUP($D4725,系数!$K$2:$O$7,2,0))</f>
        <v>3410</v>
      </c>
      <c r="G4725" s="17">
        <f>INT((VLOOKUP($C4725,装备数值,3,0)+VLOOKUP($C4725,装备数值,6,0)*($E4725-1))*VLOOKUP($D4725,系数!$K$2:$O$7,3,0))</f>
        <v>0</v>
      </c>
      <c r="H4725" s="17">
        <f t="shared" si="147"/>
        <v>0</v>
      </c>
      <c r="I4725" s="17">
        <f>INT((VLOOKUP($C4725,装备数值,4,0)+VLOOKUP($C4725,装备数值,7,0)*($E4725-1))*VLOOKUP($D4725,系数!$K$2:$O$7,4,0))</f>
        <v>0</v>
      </c>
      <c r="J4725" s="17">
        <f>INT((VLOOKUP($C4725,装备数值,4,0)+VLOOKUP($C4725,装备数值,7,0)*($E4725-1))*VLOOKUP($D4725,系数!$K$2:$O$7,5,0))</f>
        <v>0</v>
      </c>
      <c r="K4725" s="17">
        <f>INT(VLOOKUP(E4725,强化金币,2,1)*VLOOKUP(INDEX(装备!F:F,MATCH(属性!A4725,装备!A:A,0)),系数!$K$12:$M$15,3,0))</f>
        <v>18000</v>
      </c>
      <c r="L4725" s="17"/>
      <c r="M4725" s="17"/>
      <c r="N4725" s="17"/>
      <c r="O4725" s="17">
        <f>IF(E4725=1,"",VLOOKUP(E4725,系数!$S$2:$AB$12,MATCH(属性!C4725,评级,0),1))</f>
        <v>100</v>
      </c>
    </row>
    <row r="4726" spans="1:15" ht="17.25" thickBot="1" x14ac:dyDescent="0.4">
      <c r="A4726" s="17">
        <f t="shared" si="146"/>
        <v>7100040</v>
      </c>
      <c r="B4726" s="17" t="s">
        <v>103</v>
      </c>
      <c r="C4726" s="15">
        <f>INDEX(装备!G:G,MATCH(属性!A4726,装备!A:A,0))</f>
        <v>17</v>
      </c>
      <c r="D4726" s="15" t="str">
        <f>INDEX(装备!E:E,MATCH(属性!A4726,装备!A:A,0))</f>
        <v>trousers</v>
      </c>
      <c r="E4726" s="14">
        <v>44</v>
      </c>
      <c r="F4726" s="17">
        <f>INT((VLOOKUP($C4726,装备数值,2,0)+VLOOKUP($C4726,装备数值,5,0)*($E4726-1))*VLOOKUP($D4726,系数!$K$2:$O$7,2,0))</f>
        <v>3465</v>
      </c>
      <c r="G4726" s="17">
        <f>INT((VLOOKUP($C4726,装备数值,3,0)+VLOOKUP($C4726,装备数值,6,0)*($E4726-1))*VLOOKUP($D4726,系数!$K$2:$O$7,3,0))</f>
        <v>0</v>
      </c>
      <c r="H4726" s="17">
        <f t="shared" si="147"/>
        <v>0</v>
      </c>
      <c r="I4726" s="17">
        <f>INT((VLOOKUP($C4726,装备数值,4,0)+VLOOKUP($C4726,装备数值,7,0)*($E4726-1))*VLOOKUP($D4726,系数!$K$2:$O$7,4,0))</f>
        <v>0</v>
      </c>
      <c r="J4726" s="17">
        <f>INT((VLOOKUP($C4726,装备数值,4,0)+VLOOKUP($C4726,装备数值,7,0)*($E4726-1))*VLOOKUP($D4726,系数!$K$2:$O$7,5,0))</f>
        <v>0</v>
      </c>
      <c r="K4726" s="17">
        <f>INT(VLOOKUP(E4726,强化金币,2,1)*VLOOKUP(INDEX(装备!F:F,MATCH(属性!A4726,装备!A:A,0)),系数!$K$12:$M$15,3,0))</f>
        <v>20000</v>
      </c>
      <c r="L4726" s="17"/>
      <c r="M4726" s="17"/>
      <c r="N4726" s="17"/>
      <c r="O4726" s="17">
        <f>IF(E4726=1,"",VLOOKUP(E4726,系数!$S$2:$AB$12,MATCH(属性!C4726,评级,0),1))</f>
        <v>100</v>
      </c>
    </row>
    <row r="4727" spans="1:15" ht="17.25" thickBot="1" x14ac:dyDescent="0.4">
      <c r="A4727" s="17">
        <f t="shared" si="146"/>
        <v>7100040</v>
      </c>
      <c r="B4727" s="17" t="s">
        <v>103</v>
      </c>
      <c r="C4727" s="15">
        <f>INDEX(装备!G:G,MATCH(属性!A4727,装备!A:A,0))</f>
        <v>17</v>
      </c>
      <c r="D4727" s="15" t="str">
        <f>INDEX(装备!E:E,MATCH(属性!A4727,装备!A:A,0))</f>
        <v>trousers</v>
      </c>
      <c r="E4727" s="14">
        <v>45</v>
      </c>
      <c r="F4727" s="17">
        <f>INT((VLOOKUP($C4727,装备数值,2,0)+VLOOKUP($C4727,装备数值,5,0)*($E4727-1))*VLOOKUP($D4727,系数!$K$2:$O$7,2,0))</f>
        <v>3520</v>
      </c>
      <c r="G4727" s="17">
        <f>INT((VLOOKUP($C4727,装备数值,3,0)+VLOOKUP($C4727,装备数值,6,0)*($E4727-1))*VLOOKUP($D4727,系数!$K$2:$O$7,3,0))</f>
        <v>0</v>
      </c>
      <c r="H4727" s="17">
        <f t="shared" si="147"/>
        <v>0</v>
      </c>
      <c r="I4727" s="17">
        <f>INT((VLOOKUP($C4727,装备数值,4,0)+VLOOKUP($C4727,装备数值,7,0)*($E4727-1))*VLOOKUP($D4727,系数!$K$2:$O$7,4,0))</f>
        <v>0</v>
      </c>
      <c r="J4727" s="17">
        <f>INT((VLOOKUP($C4727,装备数值,4,0)+VLOOKUP($C4727,装备数值,7,0)*($E4727-1))*VLOOKUP($D4727,系数!$K$2:$O$7,5,0))</f>
        <v>0</v>
      </c>
      <c r="K4727" s="17">
        <f>INT(VLOOKUP(E4727,强化金币,2,1)*VLOOKUP(INDEX(装备!F:F,MATCH(属性!A4727,装备!A:A,0)),系数!$K$12:$M$15,3,0))</f>
        <v>22000</v>
      </c>
      <c r="L4727" s="17"/>
      <c r="M4727" s="17"/>
      <c r="N4727" s="17"/>
      <c r="O4727" s="17">
        <f>IF(E4727=1,"",VLOOKUP(E4727,系数!$S$2:$AB$12,MATCH(属性!C4727,评级,0),1))</f>
        <v>100</v>
      </c>
    </row>
    <row r="4728" spans="1:15" ht="17.25" thickBot="1" x14ac:dyDescent="0.4">
      <c r="A4728" s="17">
        <f t="shared" si="146"/>
        <v>7100040</v>
      </c>
      <c r="B4728" s="17" t="s">
        <v>103</v>
      </c>
      <c r="C4728" s="15">
        <f>INDEX(装备!G:G,MATCH(属性!A4728,装备!A:A,0))</f>
        <v>17</v>
      </c>
      <c r="D4728" s="15" t="str">
        <f>INDEX(装备!E:E,MATCH(属性!A4728,装备!A:A,0))</f>
        <v>trousers</v>
      </c>
      <c r="E4728" s="14">
        <v>46</v>
      </c>
      <c r="F4728" s="17">
        <f>INT((VLOOKUP($C4728,装备数值,2,0)+VLOOKUP($C4728,装备数值,5,0)*($E4728-1))*VLOOKUP($D4728,系数!$K$2:$O$7,2,0))</f>
        <v>3575</v>
      </c>
      <c r="G4728" s="17">
        <f>INT((VLOOKUP($C4728,装备数值,3,0)+VLOOKUP($C4728,装备数值,6,0)*($E4728-1))*VLOOKUP($D4728,系数!$K$2:$O$7,3,0))</f>
        <v>0</v>
      </c>
      <c r="H4728" s="17">
        <f t="shared" si="147"/>
        <v>0</v>
      </c>
      <c r="I4728" s="17">
        <f>INT((VLOOKUP($C4728,装备数值,4,0)+VLOOKUP($C4728,装备数值,7,0)*($E4728-1))*VLOOKUP($D4728,系数!$K$2:$O$7,4,0))</f>
        <v>0</v>
      </c>
      <c r="J4728" s="17">
        <f>INT((VLOOKUP($C4728,装备数值,4,0)+VLOOKUP($C4728,装备数值,7,0)*($E4728-1))*VLOOKUP($D4728,系数!$K$2:$O$7,5,0))</f>
        <v>0</v>
      </c>
      <c r="K4728" s="17">
        <f>INT(VLOOKUP(E4728,强化金币,2,1)*VLOOKUP(INDEX(装备!F:F,MATCH(属性!A4728,装备!A:A,0)),系数!$K$12:$M$15,3,0))</f>
        <v>24000</v>
      </c>
      <c r="L4728" s="17"/>
      <c r="M4728" s="17"/>
      <c r="N4728" s="17"/>
      <c r="O4728" s="17">
        <f>IF(E4728=1,"",VLOOKUP(E4728,系数!$S$2:$AB$12,MATCH(属性!C4728,评级,0),1))</f>
        <v>100</v>
      </c>
    </row>
    <row r="4729" spans="1:15" ht="17.25" thickBot="1" x14ac:dyDescent="0.4">
      <c r="A4729" s="17">
        <f t="shared" si="146"/>
        <v>7100040</v>
      </c>
      <c r="B4729" s="17" t="s">
        <v>103</v>
      </c>
      <c r="C4729" s="15">
        <f>INDEX(装备!G:G,MATCH(属性!A4729,装备!A:A,0))</f>
        <v>17</v>
      </c>
      <c r="D4729" s="15" t="str">
        <f>INDEX(装备!E:E,MATCH(属性!A4729,装备!A:A,0))</f>
        <v>trousers</v>
      </c>
      <c r="E4729" s="14">
        <v>47</v>
      </c>
      <c r="F4729" s="17">
        <f>INT((VLOOKUP($C4729,装备数值,2,0)+VLOOKUP($C4729,装备数值,5,0)*($E4729-1))*VLOOKUP($D4729,系数!$K$2:$O$7,2,0))</f>
        <v>3630</v>
      </c>
      <c r="G4729" s="17">
        <f>INT((VLOOKUP($C4729,装备数值,3,0)+VLOOKUP($C4729,装备数值,6,0)*($E4729-1))*VLOOKUP($D4729,系数!$K$2:$O$7,3,0))</f>
        <v>0</v>
      </c>
      <c r="H4729" s="17">
        <f t="shared" si="147"/>
        <v>0</v>
      </c>
      <c r="I4729" s="17">
        <f>INT((VLOOKUP($C4729,装备数值,4,0)+VLOOKUP($C4729,装备数值,7,0)*($E4729-1))*VLOOKUP($D4729,系数!$K$2:$O$7,4,0))</f>
        <v>0</v>
      </c>
      <c r="J4729" s="17">
        <f>INT((VLOOKUP($C4729,装备数值,4,0)+VLOOKUP($C4729,装备数值,7,0)*($E4729-1))*VLOOKUP($D4729,系数!$K$2:$O$7,5,0))</f>
        <v>0</v>
      </c>
      <c r="K4729" s="17">
        <f>INT(VLOOKUP(E4729,强化金币,2,1)*VLOOKUP(INDEX(装备!F:F,MATCH(属性!A4729,装备!A:A,0)),系数!$K$12:$M$15,3,0))</f>
        <v>26000</v>
      </c>
      <c r="L4729" s="17"/>
      <c r="M4729" s="17"/>
      <c r="N4729" s="17"/>
      <c r="O4729" s="17">
        <f>IF(E4729=1,"",VLOOKUP(E4729,系数!$S$2:$AB$12,MATCH(属性!C4729,评级,0),1))</f>
        <v>100</v>
      </c>
    </row>
    <row r="4730" spans="1:15" ht="17.25" thickBot="1" x14ac:dyDescent="0.4">
      <c r="A4730" s="17">
        <f t="shared" si="146"/>
        <v>7100040</v>
      </c>
      <c r="B4730" s="17" t="s">
        <v>103</v>
      </c>
      <c r="C4730" s="15">
        <f>INDEX(装备!G:G,MATCH(属性!A4730,装备!A:A,0))</f>
        <v>17</v>
      </c>
      <c r="D4730" s="15" t="str">
        <f>INDEX(装备!E:E,MATCH(属性!A4730,装备!A:A,0))</f>
        <v>trousers</v>
      </c>
      <c r="E4730" s="14">
        <v>48</v>
      </c>
      <c r="F4730" s="17">
        <f>INT((VLOOKUP($C4730,装备数值,2,0)+VLOOKUP($C4730,装备数值,5,0)*($E4730-1))*VLOOKUP($D4730,系数!$K$2:$O$7,2,0))</f>
        <v>3685</v>
      </c>
      <c r="G4730" s="17">
        <f>INT((VLOOKUP($C4730,装备数值,3,0)+VLOOKUP($C4730,装备数值,6,0)*($E4730-1))*VLOOKUP($D4730,系数!$K$2:$O$7,3,0))</f>
        <v>0</v>
      </c>
      <c r="H4730" s="17">
        <f t="shared" si="147"/>
        <v>0</v>
      </c>
      <c r="I4730" s="17">
        <f>INT((VLOOKUP($C4730,装备数值,4,0)+VLOOKUP($C4730,装备数值,7,0)*($E4730-1))*VLOOKUP($D4730,系数!$K$2:$O$7,4,0))</f>
        <v>0</v>
      </c>
      <c r="J4730" s="17">
        <f>INT((VLOOKUP($C4730,装备数值,4,0)+VLOOKUP($C4730,装备数值,7,0)*($E4730-1))*VLOOKUP($D4730,系数!$K$2:$O$7,5,0))</f>
        <v>0</v>
      </c>
      <c r="K4730" s="17">
        <f>INT(VLOOKUP(E4730,强化金币,2,1)*VLOOKUP(INDEX(装备!F:F,MATCH(属性!A4730,装备!A:A,0)),系数!$K$12:$M$15,3,0))</f>
        <v>28000</v>
      </c>
      <c r="L4730" s="17"/>
      <c r="M4730" s="17"/>
      <c r="N4730" s="17"/>
      <c r="O4730" s="17">
        <f>IF(E4730=1,"",VLOOKUP(E4730,系数!$S$2:$AB$12,MATCH(属性!C4730,评级,0),1))</f>
        <v>100</v>
      </c>
    </row>
    <row r="4731" spans="1:15" ht="17.25" thickBot="1" x14ac:dyDescent="0.4">
      <c r="A4731" s="17">
        <f t="shared" si="146"/>
        <v>7100040</v>
      </c>
      <c r="B4731" s="17" t="s">
        <v>103</v>
      </c>
      <c r="C4731" s="15">
        <f>INDEX(装备!G:G,MATCH(属性!A4731,装备!A:A,0))</f>
        <v>17</v>
      </c>
      <c r="D4731" s="15" t="str">
        <f>INDEX(装备!E:E,MATCH(属性!A4731,装备!A:A,0))</f>
        <v>trousers</v>
      </c>
      <c r="E4731" s="14">
        <v>49</v>
      </c>
      <c r="F4731" s="17">
        <f>INT((VLOOKUP($C4731,装备数值,2,0)+VLOOKUP($C4731,装备数值,5,0)*($E4731-1))*VLOOKUP($D4731,系数!$K$2:$O$7,2,0))</f>
        <v>3740</v>
      </c>
      <c r="G4731" s="17">
        <f>INT((VLOOKUP($C4731,装备数值,3,0)+VLOOKUP($C4731,装备数值,6,0)*($E4731-1))*VLOOKUP($D4731,系数!$K$2:$O$7,3,0))</f>
        <v>0</v>
      </c>
      <c r="H4731" s="17">
        <f t="shared" si="147"/>
        <v>0</v>
      </c>
      <c r="I4731" s="17">
        <f>INT((VLOOKUP($C4731,装备数值,4,0)+VLOOKUP($C4731,装备数值,7,0)*($E4731-1))*VLOOKUP($D4731,系数!$K$2:$O$7,4,0))</f>
        <v>0</v>
      </c>
      <c r="J4731" s="17">
        <f>INT((VLOOKUP($C4731,装备数值,4,0)+VLOOKUP($C4731,装备数值,7,0)*($E4731-1))*VLOOKUP($D4731,系数!$K$2:$O$7,5,0))</f>
        <v>0</v>
      </c>
      <c r="K4731" s="17">
        <f>INT(VLOOKUP(E4731,强化金币,2,1)*VLOOKUP(INDEX(装备!F:F,MATCH(属性!A4731,装备!A:A,0)),系数!$K$12:$M$15,3,0))</f>
        <v>30000</v>
      </c>
      <c r="L4731" s="17"/>
      <c r="M4731" s="17"/>
      <c r="N4731" s="17"/>
      <c r="O4731" s="17">
        <f>IF(E4731=1,"",VLOOKUP(E4731,系数!$S$2:$AB$12,MATCH(属性!C4731,评级,0),1))</f>
        <v>100</v>
      </c>
    </row>
    <row r="4732" spans="1:15" ht="17.25" thickBot="1" x14ac:dyDescent="0.4">
      <c r="A4732" s="17">
        <f t="shared" ref="A4732:A4795" si="148">A4612+1</f>
        <v>7100040</v>
      </c>
      <c r="B4732" s="17" t="s">
        <v>103</v>
      </c>
      <c r="C4732" s="15">
        <f>INDEX(装备!G:G,MATCH(属性!A4732,装备!A:A,0))</f>
        <v>17</v>
      </c>
      <c r="D4732" s="15" t="str">
        <f>INDEX(装备!E:E,MATCH(属性!A4732,装备!A:A,0))</f>
        <v>trousers</v>
      </c>
      <c r="E4732" s="14">
        <v>50</v>
      </c>
      <c r="F4732" s="17">
        <f>INT((VLOOKUP($C4732,装备数值,2,0)+VLOOKUP($C4732,装备数值,5,0)*($E4732-1))*VLOOKUP($D4732,系数!$K$2:$O$7,2,0))</f>
        <v>3795</v>
      </c>
      <c r="G4732" s="17">
        <f>INT((VLOOKUP($C4732,装备数值,3,0)+VLOOKUP($C4732,装备数值,6,0)*($E4732-1))*VLOOKUP($D4732,系数!$K$2:$O$7,3,0))</f>
        <v>0</v>
      </c>
      <c r="H4732" s="17">
        <f t="shared" si="147"/>
        <v>0</v>
      </c>
      <c r="I4732" s="17">
        <f>INT((VLOOKUP($C4732,装备数值,4,0)+VLOOKUP($C4732,装备数值,7,0)*($E4732-1))*VLOOKUP($D4732,系数!$K$2:$O$7,4,0))</f>
        <v>0</v>
      </c>
      <c r="J4732" s="17">
        <f>INT((VLOOKUP($C4732,装备数值,4,0)+VLOOKUP($C4732,装备数值,7,0)*($E4732-1))*VLOOKUP($D4732,系数!$K$2:$O$7,5,0))</f>
        <v>0</v>
      </c>
      <c r="K4732" s="17">
        <f>INT(VLOOKUP(E4732,强化金币,2,1)*VLOOKUP(INDEX(装备!F:F,MATCH(属性!A4732,装备!A:A,0)),系数!$K$12:$M$15,3,0))</f>
        <v>32000</v>
      </c>
      <c r="L4732" s="17"/>
      <c r="M4732" s="17"/>
      <c r="N4732" s="17"/>
      <c r="O4732" s="17">
        <f>IF(E4732=1,"",VLOOKUP(E4732,系数!$S$2:$AB$12,MATCH(属性!C4732,评级,0),1))</f>
        <v>120</v>
      </c>
    </row>
    <row r="4733" spans="1:15" ht="17.25" thickBot="1" x14ac:dyDescent="0.4">
      <c r="A4733" s="17">
        <f t="shared" si="148"/>
        <v>7100040</v>
      </c>
      <c r="B4733" s="17" t="s">
        <v>103</v>
      </c>
      <c r="C4733" s="15">
        <f>INDEX(装备!G:G,MATCH(属性!A4733,装备!A:A,0))</f>
        <v>17</v>
      </c>
      <c r="D4733" s="15" t="str">
        <f>INDEX(装备!E:E,MATCH(属性!A4733,装备!A:A,0))</f>
        <v>trousers</v>
      </c>
      <c r="E4733" s="14">
        <v>51</v>
      </c>
      <c r="F4733" s="17">
        <f>INT((VLOOKUP($C4733,装备数值,2,0)+VLOOKUP($C4733,装备数值,5,0)*($E4733-1))*VLOOKUP($D4733,系数!$K$2:$O$7,2,0))</f>
        <v>3850</v>
      </c>
      <c r="G4733" s="17">
        <f>INT((VLOOKUP($C4733,装备数值,3,0)+VLOOKUP($C4733,装备数值,6,0)*($E4733-1))*VLOOKUP($D4733,系数!$K$2:$O$7,3,0))</f>
        <v>0</v>
      </c>
      <c r="H4733" s="17">
        <f t="shared" si="147"/>
        <v>0</v>
      </c>
      <c r="I4733" s="17">
        <f>INT((VLOOKUP($C4733,装备数值,4,0)+VLOOKUP($C4733,装备数值,7,0)*($E4733-1))*VLOOKUP($D4733,系数!$K$2:$O$7,4,0))</f>
        <v>0</v>
      </c>
      <c r="J4733" s="17">
        <f>INT((VLOOKUP($C4733,装备数值,4,0)+VLOOKUP($C4733,装备数值,7,0)*($E4733-1))*VLOOKUP($D4733,系数!$K$2:$O$7,5,0))</f>
        <v>0</v>
      </c>
      <c r="K4733" s="17">
        <f>INT(VLOOKUP(E4733,强化金币,2,1)*VLOOKUP(INDEX(装备!F:F,MATCH(属性!A4733,装备!A:A,0)),系数!$K$12:$M$15,3,0))</f>
        <v>34000</v>
      </c>
      <c r="L4733" s="17"/>
      <c r="M4733" s="17"/>
      <c r="N4733" s="17"/>
      <c r="O4733" s="17">
        <f>IF(E4733=1,"",VLOOKUP(E4733,系数!$S$2:$AB$12,MATCH(属性!C4733,评级,0),1))</f>
        <v>120</v>
      </c>
    </row>
    <row r="4734" spans="1:15" ht="17.25" thickBot="1" x14ac:dyDescent="0.4">
      <c r="A4734" s="17">
        <f t="shared" si="148"/>
        <v>7100040</v>
      </c>
      <c r="B4734" s="17" t="s">
        <v>103</v>
      </c>
      <c r="C4734" s="15">
        <f>INDEX(装备!G:G,MATCH(属性!A4734,装备!A:A,0))</f>
        <v>17</v>
      </c>
      <c r="D4734" s="15" t="str">
        <f>INDEX(装备!E:E,MATCH(属性!A4734,装备!A:A,0))</f>
        <v>trousers</v>
      </c>
      <c r="E4734" s="14">
        <v>52</v>
      </c>
      <c r="F4734" s="17">
        <f>INT((VLOOKUP($C4734,装备数值,2,0)+VLOOKUP($C4734,装备数值,5,0)*($E4734-1))*VLOOKUP($D4734,系数!$K$2:$O$7,2,0))</f>
        <v>3905</v>
      </c>
      <c r="G4734" s="17">
        <f>INT((VLOOKUP($C4734,装备数值,3,0)+VLOOKUP($C4734,装备数值,6,0)*($E4734-1))*VLOOKUP($D4734,系数!$K$2:$O$7,3,0))</f>
        <v>0</v>
      </c>
      <c r="H4734" s="17">
        <f t="shared" si="147"/>
        <v>0</v>
      </c>
      <c r="I4734" s="17">
        <f>INT((VLOOKUP($C4734,装备数值,4,0)+VLOOKUP($C4734,装备数值,7,0)*($E4734-1))*VLOOKUP($D4734,系数!$K$2:$O$7,4,0))</f>
        <v>0</v>
      </c>
      <c r="J4734" s="17">
        <f>INT((VLOOKUP($C4734,装备数值,4,0)+VLOOKUP($C4734,装备数值,7,0)*($E4734-1))*VLOOKUP($D4734,系数!$K$2:$O$7,5,0))</f>
        <v>0</v>
      </c>
      <c r="K4734" s="17">
        <f>INT(VLOOKUP(E4734,强化金币,2,1)*VLOOKUP(INDEX(装备!F:F,MATCH(属性!A4734,装备!A:A,0)),系数!$K$12:$M$15,3,0))</f>
        <v>36000</v>
      </c>
      <c r="L4734" s="17"/>
      <c r="M4734" s="17"/>
      <c r="N4734" s="17"/>
      <c r="O4734" s="17">
        <f>IF(E4734=1,"",VLOOKUP(E4734,系数!$S$2:$AB$12,MATCH(属性!C4734,评级,0),1))</f>
        <v>120</v>
      </c>
    </row>
    <row r="4735" spans="1:15" ht="17.25" thickBot="1" x14ac:dyDescent="0.4">
      <c r="A4735" s="17">
        <f t="shared" si="148"/>
        <v>7100040</v>
      </c>
      <c r="B4735" s="17" t="s">
        <v>103</v>
      </c>
      <c r="C4735" s="15">
        <f>INDEX(装备!G:G,MATCH(属性!A4735,装备!A:A,0))</f>
        <v>17</v>
      </c>
      <c r="D4735" s="15" t="str">
        <f>INDEX(装备!E:E,MATCH(属性!A4735,装备!A:A,0))</f>
        <v>trousers</v>
      </c>
      <c r="E4735" s="14">
        <v>53</v>
      </c>
      <c r="F4735" s="17">
        <f>INT((VLOOKUP($C4735,装备数值,2,0)+VLOOKUP($C4735,装备数值,5,0)*($E4735-1))*VLOOKUP($D4735,系数!$K$2:$O$7,2,0))</f>
        <v>3960</v>
      </c>
      <c r="G4735" s="17">
        <f>INT((VLOOKUP($C4735,装备数值,3,0)+VLOOKUP($C4735,装备数值,6,0)*($E4735-1))*VLOOKUP($D4735,系数!$K$2:$O$7,3,0))</f>
        <v>0</v>
      </c>
      <c r="H4735" s="17">
        <f t="shared" si="147"/>
        <v>0</v>
      </c>
      <c r="I4735" s="17">
        <f>INT((VLOOKUP($C4735,装备数值,4,0)+VLOOKUP($C4735,装备数值,7,0)*($E4735-1))*VLOOKUP($D4735,系数!$K$2:$O$7,4,0))</f>
        <v>0</v>
      </c>
      <c r="J4735" s="17">
        <f>INT((VLOOKUP($C4735,装备数值,4,0)+VLOOKUP($C4735,装备数值,7,0)*($E4735-1))*VLOOKUP($D4735,系数!$K$2:$O$7,5,0))</f>
        <v>0</v>
      </c>
      <c r="K4735" s="17">
        <f>INT(VLOOKUP(E4735,强化金币,2,1)*VLOOKUP(INDEX(装备!F:F,MATCH(属性!A4735,装备!A:A,0)),系数!$K$12:$M$15,3,0))</f>
        <v>38000</v>
      </c>
      <c r="L4735" s="17"/>
      <c r="M4735" s="17"/>
      <c r="N4735" s="17"/>
      <c r="O4735" s="17">
        <f>IF(E4735=1,"",VLOOKUP(E4735,系数!$S$2:$AB$12,MATCH(属性!C4735,评级,0),1))</f>
        <v>120</v>
      </c>
    </row>
    <row r="4736" spans="1:15" ht="17.25" thickBot="1" x14ac:dyDescent="0.4">
      <c r="A4736" s="17">
        <f t="shared" si="148"/>
        <v>7100040</v>
      </c>
      <c r="B4736" s="17" t="s">
        <v>103</v>
      </c>
      <c r="C4736" s="15">
        <f>INDEX(装备!G:G,MATCH(属性!A4736,装备!A:A,0))</f>
        <v>17</v>
      </c>
      <c r="D4736" s="15" t="str">
        <f>INDEX(装备!E:E,MATCH(属性!A4736,装备!A:A,0))</f>
        <v>trousers</v>
      </c>
      <c r="E4736" s="14">
        <v>54</v>
      </c>
      <c r="F4736" s="17">
        <f>INT((VLOOKUP($C4736,装备数值,2,0)+VLOOKUP($C4736,装备数值,5,0)*($E4736-1))*VLOOKUP($D4736,系数!$K$2:$O$7,2,0))</f>
        <v>4015</v>
      </c>
      <c r="G4736" s="17">
        <f>INT((VLOOKUP($C4736,装备数值,3,0)+VLOOKUP($C4736,装备数值,6,0)*($E4736-1))*VLOOKUP($D4736,系数!$K$2:$O$7,3,0))</f>
        <v>0</v>
      </c>
      <c r="H4736" s="17">
        <f t="shared" si="147"/>
        <v>0</v>
      </c>
      <c r="I4736" s="17">
        <f>INT((VLOOKUP($C4736,装备数值,4,0)+VLOOKUP($C4736,装备数值,7,0)*($E4736-1))*VLOOKUP($D4736,系数!$K$2:$O$7,4,0))</f>
        <v>0</v>
      </c>
      <c r="J4736" s="17">
        <f>INT((VLOOKUP($C4736,装备数值,4,0)+VLOOKUP($C4736,装备数值,7,0)*($E4736-1))*VLOOKUP($D4736,系数!$K$2:$O$7,5,0))</f>
        <v>0</v>
      </c>
      <c r="K4736" s="17">
        <f>INT(VLOOKUP(E4736,强化金币,2,1)*VLOOKUP(INDEX(装备!F:F,MATCH(属性!A4736,装备!A:A,0)),系数!$K$12:$M$15,3,0))</f>
        <v>40000</v>
      </c>
      <c r="L4736" s="17"/>
      <c r="M4736" s="17"/>
      <c r="N4736" s="17"/>
      <c r="O4736" s="17">
        <f>IF(E4736=1,"",VLOOKUP(E4736,系数!$S$2:$AB$12,MATCH(属性!C4736,评级,0),1))</f>
        <v>120</v>
      </c>
    </row>
    <row r="4737" spans="1:15" ht="17.25" thickBot="1" x14ac:dyDescent="0.4">
      <c r="A4737" s="17">
        <f t="shared" si="148"/>
        <v>7100040</v>
      </c>
      <c r="B4737" s="17" t="s">
        <v>103</v>
      </c>
      <c r="C4737" s="15">
        <f>INDEX(装备!G:G,MATCH(属性!A4737,装备!A:A,0))</f>
        <v>17</v>
      </c>
      <c r="D4737" s="15" t="str">
        <f>INDEX(装备!E:E,MATCH(属性!A4737,装备!A:A,0))</f>
        <v>trousers</v>
      </c>
      <c r="E4737" s="14">
        <v>55</v>
      </c>
      <c r="F4737" s="17">
        <f>INT((VLOOKUP($C4737,装备数值,2,0)+VLOOKUP($C4737,装备数值,5,0)*($E4737-1))*VLOOKUP($D4737,系数!$K$2:$O$7,2,0))</f>
        <v>4070</v>
      </c>
      <c r="G4737" s="17">
        <f>INT((VLOOKUP($C4737,装备数值,3,0)+VLOOKUP($C4737,装备数值,6,0)*($E4737-1))*VLOOKUP($D4737,系数!$K$2:$O$7,3,0))</f>
        <v>0</v>
      </c>
      <c r="H4737" s="17">
        <f t="shared" si="147"/>
        <v>0</v>
      </c>
      <c r="I4737" s="17">
        <f>INT((VLOOKUP($C4737,装备数值,4,0)+VLOOKUP($C4737,装备数值,7,0)*($E4737-1))*VLOOKUP($D4737,系数!$K$2:$O$7,4,0))</f>
        <v>0</v>
      </c>
      <c r="J4737" s="17">
        <f>INT((VLOOKUP($C4737,装备数值,4,0)+VLOOKUP($C4737,装备数值,7,0)*($E4737-1))*VLOOKUP($D4737,系数!$K$2:$O$7,5,0))</f>
        <v>0</v>
      </c>
      <c r="K4737" s="17">
        <f>INT(VLOOKUP(E4737,强化金币,2,1)*VLOOKUP(INDEX(装备!F:F,MATCH(属性!A4737,装备!A:A,0)),系数!$K$12:$M$15,3,0))</f>
        <v>42000</v>
      </c>
      <c r="L4737" s="17"/>
      <c r="M4737" s="17"/>
      <c r="N4737" s="17"/>
      <c r="O4737" s="17">
        <f>IF(E4737=1,"",VLOOKUP(E4737,系数!$S$2:$AB$12,MATCH(属性!C4737,评级,0),1))</f>
        <v>120</v>
      </c>
    </row>
    <row r="4738" spans="1:15" ht="17.25" thickBot="1" x14ac:dyDescent="0.4">
      <c r="A4738" s="17">
        <f t="shared" si="148"/>
        <v>7100040</v>
      </c>
      <c r="B4738" s="17" t="s">
        <v>103</v>
      </c>
      <c r="C4738" s="15">
        <f>INDEX(装备!G:G,MATCH(属性!A4738,装备!A:A,0))</f>
        <v>17</v>
      </c>
      <c r="D4738" s="15" t="str">
        <f>INDEX(装备!E:E,MATCH(属性!A4738,装备!A:A,0))</f>
        <v>trousers</v>
      </c>
      <c r="E4738" s="14">
        <v>56</v>
      </c>
      <c r="F4738" s="17">
        <f>INT((VLOOKUP($C4738,装备数值,2,0)+VLOOKUP($C4738,装备数值,5,0)*($E4738-1))*VLOOKUP($D4738,系数!$K$2:$O$7,2,0))</f>
        <v>4125</v>
      </c>
      <c r="G4738" s="17">
        <f>INT((VLOOKUP($C4738,装备数值,3,0)+VLOOKUP($C4738,装备数值,6,0)*($E4738-1))*VLOOKUP($D4738,系数!$K$2:$O$7,3,0))</f>
        <v>0</v>
      </c>
      <c r="H4738" s="17">
        <f t="shared" si="147"/>
        <v>0</v>
      </c>
      <c r="I4738" s="17">
        <f>INT((VLOOKUP($C4738,装备数值,4,0)+VLOOKUP($C4738,装备数值,7,0)*($E4738-1))*VLOOKUP($D4738,系数!$K$2:$O$7,4,0))</f>
        <v>0</v>
      </c>
      <c r="J4738" s="17">
        <f>INT((VLOOKUP($C4738,装备数值,4,0)+VLOOKUP($C4738,装备数值,7,0)*($E4738-1))*VLOOKUP($D4738,系数!$K$2:$O$7,5,0))</f>
        <v>0</v>
      </c>
      <c r="K4738" s="17">
        <f>INT(VLOOKUP(E4738,强化金币,2,1)*VLOOKUP(INDEX(装备!F:F,MATCH(属性!A4738,装备!A:A,0)),系数!$K$12:$M$15,3,0))</f>
        <v>44000</v>
      </c>
      <c r="L4738" s="17"/>
      <c r="M4738" s="17"/>
      <c r="N4738" s="17"/>
      <c r="O4738" s="17">
        <f>IF(E4738=1,"",VLOOKUP(E4738,系数!$S$2:$AB$12,MATCH(属性!C4738,评级,0),1))</f>
        <v>120</v>
      </c>
    </row>
    <row r="4739" spans="1:15" ht="17.25" thickBot="1" x14ac:dyDescent="0.4">
      <c r="A4739" s="17">
        <f t="shared" si="148"/>
        <v>7100040</v>
      </c>
      <c r="B4739" s="17" t="s">
        <v>103</v>
      </c>
      <c r="C4739" s="15">
        <f>INDEX(装备!G:G,MATCH(属性!A4739,装备!A:A,0))</f>
        <v>17</v>
      </c>
      <c r="D4739" s="15" t="str">
        <f>INDEX(装备!E:E,MATCH(属性!A4739,装备!A:A,0))</f>
        <v>trousers</v>
      </c>
      <c r="E4739" s="14">
        <v>57</v>
      </c>
      <c r="F4739" s="17">
        <f>INT((VLOOKUP($C4739,装备数值,2,0)+VLOOKUP($C4739,装备数值,5,0)*($E4739-1))*VLOOKUP($D4739,系数!$K$2:$O$7,2,0))</f>
        <v>4180</v>
      </c>
      <c r="G4739" s="17">
        <f>INT((VLOOKUP($C4739,装备数值,3,0)+VLOOKUP($C4739,装备数值,6,0)*($E4739-1))*VLOOKUP($D4739,系数!$K$2:$O$7,3,0))</f>
        <v>0</v>
      </c>
      <c r="H4739" s="17">
        <f t="shared" si="147"/>
        <v>0</v>
      </c>
      <c r="I4739" s="17">
        <f>INT((VLOOKUP($C4739,装备数值,4,0)+VLOOKUP($C4739,装备数值,7,0)*($E4739-1))*VLOOKUP($D4739,系数!$K$2:$O$7,4,0))</f>
        <v>0</v>
      </c>
      <c r="J4739" s="17">
        <f>INT((VLOOKUP($C4739,装备数值,4,0)+VLOOKUP($C4739,装备数值,7,0)*($E4739-1))*VLOOKUP($D4739,系数!$K$2:$O$7,5,0))</f>
        <v>0</v>
      </c>
      <c r="K4739" s="17">
        <f>INT(VLOOKUP(E4739,强化金币,2,1)*VLOOKUP(INDEX(装备!F:F,MATCH(属性!A4739,装备!A:A,0)),系数!$K$12:$M$15,3,0))</f>
        <v>46000</v>
      </c>
      <c r="L4739" s="17"/>
      <c r="M4739" s="17"/>
      <c r="N4739" s="17"/>
      <c r="O4739" s="17">
        <f>IF(E4739=1,"",VLOOKUP(E4739,系数!$S$2:$AB$12,MATCH(属性!C4739,评级,0),1))</f>
        <v>120</v>
      </c>
    </row>
    <row r="4740" spans="1:15" ht="17.25" thickBot="1" x14ac:dyDescent="0.4">
      <c r="A4740" s="17">
        <f t="shared" si="148"/>
        <v>7100040</v>
      </c>
      <c r="B4740" s="17" t="s">
        <v>103</v>
      </c>
      <c r="C4740" s="15">
        <f>INDEX(装备!G:G,MATCH(属性!A4740,装备!A:A,0))</f>
        <v>17</v>
      </c>
      <c r="D4740" s="15" t="str">
        <f>INDEX(装备!E:E,MATCH(属性!A4740,装备!A:A,0))</f>
        <v>trousers</v>
      </c>
      <c r="E4740" s="14">
        <v>58</v>
      </c>
      <c r="F4740" s="17">
        <f>INT((VLOOKUP($C4740,装备数值,2,0)+VLOOKUP($C4740,装备数值,5,0)*($E4740-1))*VLOOKUP($D4740,系数!$K$2:$O$7,2,0))</f>
        <v>4235</v>
      </c>
      <c r="G4740" s="17">
        <f>INT((VLOOKUP($C4740,装备数值,3,0)+VLOOKUP($C4740,装备数值,6,0)*($E4740-1))*VLOOKUP($D4740,系数!$K$2:$O$7,3,0))</f>
        <v>0</v>
      </c>
      <c r="H4740" s="17">
        <f t="shared" ref="H4740:H4803" si="149">G4740</f>
        <v>0</v>
      </c>
      <c r="I4740" s="17">
        <f>INT((VLOOKUP($C4740,装备数值,4,0)+VLOOKUP($C4740,装备数值,7,0)*($E4740-1))*VLOOKUP($D4740,系数!$K$2:$O$7,4,0))</f>
        <v>0</v>
      </c>
      <c r="J4740" s="17">
        <f>INT((VLOOKUP($C4740,装备数值,4,0)+VLOOKUP($C4740,装备数值,7,0)*($E4740-1))*VLOOKUP($D4740,系数!$K$2:$O$7,5,0))</f>
        <v>0</v>
      </c>
      <c r="K4740" s="17">
        <f>INT(VLOOKUP(E4740,强化金币,2,1)*VLOOKUP(INDEX(装备!F:F,MATCH(属性!A4740,装备!A:A,0)),系数!$K$12:$M$15,3,0))</f>
        <v>48000</v>
      </c>
      <c r="L4740" s="17"/>
      <c r="M4740" s="17"/>
      <c r="N4740" s="17"/>
      <c r="O4740" s="17">
        <f>IF(E4740=1,"",VLOOKUP(E4740,系数!$S$2:$AB$12,MATCH(属性!C4740,评级,0),1))</f>
        <v>120</v>
      </c>
    </row>
    <row r="4741" spans="1:15" ht="17.25" thickBot="1" x14ac:dyDescent="0.4">
      <c r="A4741" s="17">
        <f t="shared" si="148"/>
        <v>7100040</v>
      </c>
      <c r="B4741" s="17" t="s">
        <v>103</v>
      </c>
      <c r="C4741" s="15">
        <f>INDEX(装备!G:G,MATCH(属性!A4741,装备!A:A,0))</f>
        <v>17</v>
      </c>
      <c r="D4741" s="15" t="str">
        <f>INDEX(装备!E:E,MATCH(属性!A4741,装备!A:A,0))</f>
        <v>trousers</v>
      </c>
      <c r="E4741" s="14">
        <v>59</v>
      </c>
      <c r="F4741" s="17">
        <f>INT((VLOOKUP($C4741,装备数值,2,0)+VLOOKUP($C4741,装备数值,5,0)*($E4741-1))*VLOOKUP($D4741,系数!$K$2:$O$7,2,0))</f>
        <v>4290</v>
      </c>
      <c r="G4741" s="17">
        <f>INT((VLOOKUP($C4741,装备数值,3,0)+VLOOKUP($C4741,装备数值,6,0)*($E4741-1))*VLOOKUP($D4741,系数!$K$2:$O$7,3,0))</f>
        <v>0</v>
      </c>
      <c r="H4741" s="17">
        <f t="shared" si="149"/>
        <v>0</v>
      </c>
      <c r="I4741" s="17">
        <f>INT((VLOOKUP($C4741,装备数值,4,0)+VLOOKUP($C4741,装备数值,7,0)*($E4741-1))*VLOOKUP($D4741,系数!$K$2:$O$7,4,0))</f>
        <v>0</v>
      </c>
      <c r="J4741" s="17">
        <f>INT((VLOOKUP($C4741,装备数值,4,0)+VLOOKUP($C4741,装备数值,7,0)*($E4741-1))*VLOOKUP($D4741,系数!$K$2:$O$7,5,0))</f>
        <v>0</v>
      </c>
      <c r="K4741" s="17">
        <f>INT(VLOOKUP(E4741,强化金币,2,1)*VLOOKUP(INDEX(装备!F:F,MATCH(属性!A4741,装备!A:A,0)),系数!$K$12:$M$15,3,0))</f>
        <v>50000</v>
      </c>
      <c r="L4741" s="17"/>
      <c r="M4741" s="17"/>
      <c r="N4741" s="17"/>
      <c r="O4741" s="17">
        <f>IF(E4741=1,"",VLOOKUP(E4741,系数!$S$2:$AB$12,MATCH(属性!C4741,评级,0),1))</f>
        <v>120</v>
      </c>
    </row>
    <row r="4742" spans="1:15" ht="17.25" thickBot="1" x14ac:dyDescent="0.4">
      <c r="A4742" s="17">
        <f t="shared" si="148"/>
        <v>7100040</v>
      </c>
      <c r="B4742" s="17" t="s">
        <v>103</v>
      </c>
      <c r="C4742" s="15">
        <f>INDEX(装备!G:G,MATCH(属性!A4742,装备!A:A,0))</f>
        <v>17</v>
      </c>
      <c r="D4742" s="15" t="str">
        <f>INDEX(装备!E:E,MATCH(属性!A4742,装备!A:A,0))</f>
        <v>trousers</v>
      </c>
      <c r="E4742" s="14">
        <v>60</v>
      </c>
      <c r="F4742" s="17">
        <f>INT((VLOOKUP($C4742,装备数值,2,0)+VLOOKUP($C4742,装备数值,5,0)*($E4742-1))*VLOOKUP($D4742,系数!$K$2:$O$7,2,0))</f>
        <v>4345</v>
      </c>
      <c r="G4742" s="17">
        <f>INT((VLOOKUP($C4742,装备数值,3,0)+VLOOKUP($C4742,装备数值,6,0)*($E4742-1))*VLOOKUP($D4742,系数!$K$2:$O$7,3,0))</f>
        <v>0</v>
      </c>
      <c r="H4742" s="17">
        <f t="shared" si="149"/>
        <v>0</v>
      </c>
      <c r="I4742" s="17">
        <f>INT((VLOOKUP($C4742,装备数值,4,0)+VLOOKUP($C4742,装备数值,7,0)*($E4742-1))*VLOOKUP($D4742,系数!$K$2:$O$7,4,0))</f>
        <v>0</v>
      </c>
      <c r="J4742" s="17">
        <f>INT((VLOOKUP($C4742,装备数值,4,0)+VLOOKUP($C4742,装备数值,7,0)*($E4742-1))*VLOOKUP($D4742,系数!$K$2:$O$7,5,0))</f>
        <v>0</v>
      </c>
      <c r="K4742" s="17">
        <f>INT(VLOOKUP(E4742,强化金币,2,1)*VLOOKUP(INDEX(装备!F:F,MATCH(属性!A4742,装备!A:A,0)),系数!$K$12:$M$15,3,0))</f>
        <v>52500</v>
      </c>
      <c r="L4742" s="17"/>
      <c r="M4742" s="17"/>
      <c r="N4742" s="17"/>
      <c r="O4742" s="17">
        <f>IF(E4742=1,"",VLOOKUP(E4742,系数!$S$2:$AB$12,MATCH(属性!C4742,评级,0),1))</f>
        <v>140</v>
      </c>
    </row>
    <row r="4743" spans="1:15" ht="17.25" thickBot="1" x14ac:dyDescent="0.4">
      <c r="A4743" s="17">
        <f t="shared" si="148"/>
        <v>7100040</v>
      </c>
      <c r="B4743" s="17" t="s">
        <v>103</v>
      </c>
      <c r="C4743" s="15">
        <f>INDEX(装备!G:G,MATCH(属性!A4743,装备!A:A,0))</f>
        <v>17</v>
      </c>
      <c r="D4743" s="15" t="str">
        <f>INDEX(装备!E:E,MATCH(属性!A4743,装备!A:A,0))</f>
        <v>trousers</v>
      </c>
      <c r="E4743" s="14">
        <v>61</v>
      </c>
      <c r="F4743" s="17">
        <f>INT((VLOOKUP($C4743,装备数值,2,0)+VLOOKUP($C4743,装备数值,5,0)*($E4743-1))*VLOOKUP($D4743,系数!$K$2:$O$7,2,0))</f>
        <v>4400</v>
      </c>
      <c r="G4743" s="17">
        <f>INT((VLOOKUP($C4743,装备数值,3,0)+VLOOKUP($C4743,装备数值,6,0)*($E4743-1))*VLOOKUP($D4743,系数!$K$2:$O$7,3,0))</f>
        <v>0</v>
      </c>
      <c r="H4743" s="17">
        <f t="shared" si="149"/>
        <v>0</v>
      </c>
      <c r="I4743" s="17">
        <f>INT((VLOOKUP($C4743,装备数值,4,0)+VLOOKUP($C4743,装备数值,7,0)*($E4743-1))*VLOOKUP($D4743,系数!$K$2:$O$7,4,0))</f>
        <v>0</v>
      </c>
      <c r="J4743" s="17">
        <f>INT((VLOOKUP($C4743,装备数值,4,0)+VLOOKUP($C4743,装备数值,7,0)*($E4743-1))*VLOOKUP($D4743,系数!$K$2:$O$7,5,0))</f>
        <v>0</v>
      </c>
      <c r="K4743" s="17">
        <f>INT(VLOOKUP(E4743,强化金币,2,1)*VLOOKUP(INDEX(装备!F:F,MATCH(属性!A4743,装备!A:A,0)),系数!$K$12:$M$15,3,0))</f>
        <v>55000</v>
      </c>
      <c r="L4743" s="17"/>
      <c r="M4743" s="17"/>
      <c r="N4743" s="17"/>
      <c r="O4743" s="17">
        <f>IF(E4743=1,"",VLOOKUP(E4743,系数!$S$2:$AB$12,MATCH(属性!C4743,评级,0),1))</f>
        <v>140</v>
      </c>
    </row>
    <row r="4744" spans="1:15" ht="17.25" thickBot="1" x14ac:dyDescent="0.4">
      <c r="A4744" s="17">
        <f t="shared" si="148"/>
        <v>7100040</v>
      </c>
      <c r="B4744" s="17" t="s">
        <v>103</v>
      </c>
      <c r="C4744" s="15">
        <f>INDEX(装备!G:G,MATCH(属性!A4744,装备!A:A,0))</f>
        <v>17</v>
      </c>
      <c r="D4744" s="15" t="str">
        <f>INDEX(装备!E:E,MATCH(属性!A4744,装备!A:A,0))</f>
        <v>trousers</v>
      </c>
      <c r="E4744" s="14">
        <v>62</v>
      </c>
      <c r="F4744" s="17">
        <f>INT((VLOOKUP($C4744,装备数值,2,0)+VLOOKUP($C4744,装备数值,5,0)*($E4744-1))*VLOOKUP($D4744,系数!$K$2:$O$7,2,0))</f>
        <v>4455</v>
      </c>
      <c r="G4744" s="17">
        <f>INT((VLOOKUP($C4744,装备数值,3,0)+VLOOKUP($C4744,装备数值,6,0)*($E4744-1))*VLOOKUP($D4744,系数!$K$2:$O$7,3,0))</f>
        <v>0</v>
      </c>
      <c r="H4744" s="17">
        <f t="shared" si="149"/>
        <v>0</v>
      </c>
      <c r="I4744" s="17">
        <f>INT((VLOOKUP($C4744,装备数值,4,0)+VLOOKUP($C4744,装备数值,7,0)*($E4744-1))*VLOOKUP($D4744,系数!$K$2:$O$7,4,0))</f>
        <v>0</v>
      </c>
      <c r="J4744" s="17">
        <f>INT((VLOOKUP($C4744,装备数值,4,0)+VLOOKUP($C4744,装备数值,7,0)*($E4744-1))*VLOOKUP($D4744,系数!$K$2:$O$7,5,0))</f>
        <v>0</v>
      </c>
      <c r="K4744" s="17">
        <f>INT(VLOOKUP(E4744,强化金币,2,1)*VLOOKUP(INDEX(装备!F:F,MATCH(属性!A4744,装备!A:A,0)),系数!$K$12:$M$15,3,0))</f>
        <v>57500</v>
      </c>
      <c r="L4744" s="17"/>
      <c r="M4744" s="17"/>
      <c r="N4744" s="17"/>
      <c r="O4744" s="17">
        <f>IF(E4744=1,"",VLOOKUP(E4744,系数!$S$2:$AB$12,MATCH(属性!C4744,评级,0),1))</f>
        <v>140</v>
      </c>
    </row>
    <row r="4745" spans="1:15" ht="17.25" thickBot="1" x14ac:dyDescent="0.4">
      <c r="A4745" s="17">
        <f t="shared" si="148"/>
        <v>7100040</v>
      </c>
      <c r="B4745" s="17" t="s">
        <v>103</v>
      </c>
      <c r="C4745" s="15">
        <f>INDEX(装备!G:G,MATCH(属性!A4745,装备!A:A,0))</f>
        <v>17</v>
      </c>
      <c r="D4745" s="15" t="str">
        <f>INDEX(装备!E:E,MATCH(属性!A4745,装备!A:A,0))</f>
        <v>trousers</v>
      </c>
      <c r="E4745" s="14">
        <v>63</v>
      </c>
      <c r="F4745" s="17">
        <f>INT((VLOOKUP($C4745,装备数值,2,0)+VLOOKUP($C4745,装备数值,5,0)*($E4745-1))*VLOOKUP($D4745,系数!$K$2:$O$7,2,0))</f>
        <v>4510</v>
      </c>
      <c r="G4745" s="17">
        <f>INT((VLOOKUP($C4745,装备数值,3,0)+VLOOKUP($C4745,装备数值,6,0)*($E4745-1))*VLOOKUP($D4745,系数!$K$2:$O$7,3,0))</f>
        <v>0</v>
      </c>
      <c r="H4745" s="17">
        <f t="shared" si="149"/>
        <v>0</v>
      </c>
      <c r="I4745" s="17">
        <f>INT((VLOOKUP($C4745,装备数值,4,0)+VLOOKUP($C4745,装备数值,7,0)*($E4745-1))*VLOOKUP($D4745,系数!$K$2:$O$7,4,0))</f>
        <v>0</v>
      </c>
      <c r="J4745" s="17">
        <f>INT((VLOOKUP($C4745,装备数值,4,0)+VLOOKUP($C4745,装备数值,7,0)*($E4745-1))*VLOOKUP($D4745,系数!$K$2:$O$7,5,0))</f>
        <v>0</v>
      </c>
      <c r="K4745" s="17">
        <f>INT(VLOOKUP(E4745,强化金币,2,1)*VLOOKUP(INDEX(装备!F:F,MATCH(属性!A4745,装备!A:A,0)),系数!$K$12:$M$15,3,0))</f>
        <v>60000</v>
      </c>
      <c r="L4745" s="17"/>
      <c r="M4745" s="17"/>
      <c r="N4745" s="17"/>
      <c r="O4745" s="17">
        <f>IF(E4745=1,"",VLOOKUP(E4745,系数!$S$2:$AB$12,MATCH(属性!C4745,评级,0),1))</f>
        <v>140</v>
      </c>
    </row>
    <row r="4746" spans="1:15" ht="17.25" thickBot="1" x14ac:dyDescent="0.4">
      <c r="A4746" s="17">
        <f t="shared" si="148"/>
        <v>7100040</v>
      </c>
      <c r="B4746" s="17" t="s">
        <v>103</v>
      </c>
      <c r="C4746" s="15">
        <f>INDEX(装备!G:G,MATCH(属性!A4746,装备!A:A,0))</f>
        <v>17</v>
      </c>
      <c r="D4746" s="15" t="str">
        <f>INDEX(装备!E:E,MATCH(属性!A4746,装备!A:A,0))</f>
        <v>trousers</v>
      </c>
      <c r="E4746" s="14">
        <v>64</v>
      </c>
      <c r="F4746" s="17">
        <f>INT((VLOOKUP($C4746,装备数值,2,0)+VLOOKUP($C4746,装备数值,5,0)*($E4746-1))*VLOOKUP($D4746,系数!$K$2:$O$7,2,0))</f>
        <v>4565</v>
      </c>
      <c r="G4746" s="17">
        <f>INT((VLOOKUP($C4746,装备数值,3,0)+VLOOKUP($C4746,装备数值,6,0)*($E4746-1))*VLOOKUP($D4746,系数!$K$2:$O$7,3,0))</f>
        <v>0</v>
      </c>
      <c r="H4746" s="17">
        <f t="shared" si="149"/>
        <v>0</v>
      </c>
      <c r="I4746" s="17">
        <f>INT((VLOOKUP($C4746,装备数值,4,0)+VLOOKUP($C4746,装备数值,7,0)*($E4746-1))*VLOOKUP($D4746,系数!$K$2:$O$7,4,0))</f>
        <v>0</v>
      </c>
      <c r="J4746" s="17">
        <f>INT((VLOOKUP($C4746,装备数值,4,0)+VLOOKUP($C4746,装备数值,7,0)*($E4746-1))*VLOOKUP($D4746,系数!$K$2:$O$7,5,0))</f>
        <v>0</v>
      </c>
      <c r="K4746" s="17">
        <f>INT(VLOOKUP(E4746,强化金币,2,1)*VLOOKUP(INDEX(装备!F:F,MATCH(属性!A4746,装备!A:A,0)),系数!$K$12:$M$15,3,0))</f>
        <v>62500</v>
      </c>
      <c r="L4746" s="17"/>
      <c r="M4746" s="17"/>
      <c r="N4746" s="17"/>
      <c r="O4746" s="17">
        <f>IF(E4746=1,"",VLOOKUP(E4746,系数!$S$2:$AB$12,MATCH(属性!C4746,评级,0),1))</f>
        <v>140</v>
      </c>
    </row>
    <row r="4747" spans="1:15" ht="17.25" thickBot="1" x14ac:dyDescent="0.4">
      <c r="A4747" s="17">
        <f t="shared" si="148"/>
        <v>7100040</v>
      </c>
      <c r="B4747" s="17" t="s">
        <v>103</v>
      </c>
      <c r="C4747" s="15">
        <f>INDEX(装备!G:G,MATCH(属性!A4747,装备!A:A,0))</f>
        <v>17</v>
      </c>
      <c r="D4747" s="15" t="str">
        <f>INDEX(装备!E:E,MATCH(属性!A4747,装备!A:A,0))</f>
        <v>trousers</v>
      </c>
      <c r="E4747" s="14">
        <v>65</v>
      </c>
      <c r="F4747" s="17">
        <f>INT((VLOOKUP($C4747,装备数值,2,0)+VLOOKUP($C4747,装备数值,5,0)*($E4747-1))*VLOOKUP($D4747,系数!$K$2:$O$7,2,0))</f>
        <v>4620</v>
      </c>
      <c r="G4747" s="17">
        <f>INT((VLOOKUP($C4747,装备数值,3,0)+VLOOKUP($C4747,装备数值,6,0)*($E4747-1))*VLOOKUP($D4747,系数!$K$2:$O$7,3,0))</f>
        <v>0</v>
      </c>
      <c r="H4747" s="17">
        <f t="shared" si="149"/>
        <v>0</v>
      </c>
      <c r="I4747" s="17">
        <f>INT((VLOOKUP($C4747,装备数值,4,0)+VLOOKUP($C4747,装备数值,7,0)*($E4747-1))*VLOOKUP($D4747,系数!$K$2:$O$7,4,0))</f>
        <v>0</v>
      </c>
      <c r="J4747" s="17">
        <f>INT((VLOOKUP($C4747,装备数值,4,0)+VLOOKUP($C4747,装备数值,7,0)*($E4747-1))*VLOOKUP($D4747,系数!$K$2:$O$7,5,0))</f>
        <v>0</v>
      </c>
      <c r="K4747" s="17">
        <f>INT(VLOOKUP(E4747,强化金币,2,1)*VLOOKUP(INDEX(装备!F:F,MATCH(属性!A4747,装备!A:A,0)),系数!$K$12:$M$15,3,0))</f>
        <v>65000</v>
      </c>
      <c r="L4747" s="17"/>
      <c r="M4747" s="17"/>
      <c r="N4747" s="17"/>
      <c r="O4747" s="17">
        <f>IF(E4747=1,"",VLOOKUP(E4747,系数!$S$2:$AB$12,MATCH(属性!C4747,评级,0),1))</f>
        <v>140</v>
      </c>
    </row>
    <row r="4748" spans="1:15" ht="17.25" thickBot="1" x14ac:dyDescent="0.4">
      <c r="A4748" s="17">
        <f t="shared" si="148"/>
        <v>7100040</v>
      </c>
      <c r="B4748" s="17" t="s">
        <v>103</v>
      </c>
      <c r="C4748" s="15">
        <f>INDEX(装备!G:G,MATCH(属性!A4748,装备!A:A,0))</f>
        <v>17</v>
      </c>
      <c r="D4748" s="15" t="str">
        <f>INDEX(装备!E:E,MATCH(属性!A4748,装备!A:A,0))</f>
        <v>trousers</v>
      </c>
      <c r="E4748" s="14">
        <v>66</v>
      </c>
      <c r="F4748" s="17">
        <f>INT((VLOOKUP($C4748,装备数值,2,0)+VLOOKUP($C4748,装备数值,5,0)*($E4748-1))*VLOOKUP($D4748,系数!$K$2:$O$7,2,0))</f>
        <v>4675</v>
      </c>
      <c r="G4748" s="17">
        <f>INT((VLOOKUP($C4748,装备数值,3,0)+VLOOKUP($C4748,装备数值,6,0)*($E4748-1))*VLOOKUP($D4748,系数!$K$2:$O$7,3,0))</f>
        <v>0</v>
      </c>
      <c r="H4748" s="17">
        <f t="shared" si="149"/>
        <v>0</v>
      </c>
      <c r="I4748" s="17">
        <f>INT((VLOOKUP($C4748,装备数值,4,0)+VLOOKUP($C4748,装备数值,7,0)*($E4748-1))*VLOOKUP($D4748,系数!$K$2:$O$7,4,0))</f>
        <v>0</v>
      </c>
      <c r="J4748" s="17">
        <f>INT((VLOOKUP($C4748,装备数值,4,0)+VLOOKUP($C4748,装备数值,7,0)*($E4748-1))*VLOOKUP($D4748,系数!$K$2:$O$7,5,0))</f>
        <v>0</v>
      </c>
      <c r="K4748" s="17">
        <f>INT(VLOOKUP(E4748,强化金币,2,1)*VLOOKUP(INDEX(装备!F:F,MATCH(属性!A4748,装备!A:A,0)),系数!$K$12:$M$15,3,0))</f>
        <v>67500</v>
      </c>
      <c r="L4748" s="17"/>
      <c r="M4748" s="17"/>
      <c r="N4748" s="17"/>
      <c r="O4748" s="17">
        <f>IF(E4748=1,"",VLOOKUP(E4748,系数!$S$2:$AB$12,MATCH(属性!C4748,评级,0),1))</f>
        <v>140</v>
      </c>
    </row>
    <row r="4749" spans="1:15" ht="17.25" thickBot="1" x14ac:dyDescent="0.4">
      <c r="A4749" s="17">
        <f t="shared" si="148"/>
        <v>7100040</v>
      </c>
      <c r="B4749" s="17" t="s">
        <v>103</v>
      </c>
      <c r="C4749" s="15">
        <f>INDEX(装备!G:G,MATCH(属性!A4749,装备!A:A,0))</f>
        <v>17</v>
      </c>
      <c r="D4749" s="15" t="str">
        <f>INDEX(装备!E:E,MATCH(属性!A4749,装备!A:A,0))</f>
        <v>trousers</v>
      </c>
      <c r="E4749" s="14">
        <v>67</v>
      </c>
      <c r="F4749" s="17">
        <f>INT((VLOOKUP($C4749,装备数值,2,0)+VLOOKUP($C4749,装备数值,5,0)*($E4749-1))*VLOOKUP($D4749,系数!$K$2:$O$7,2,0))</f>
        <v>4730</v>
      </c>
      <c r="G4749" s="17">
        <f>INT((VLOOKUP($C4749,装备数值,3,0)+VLOOKUP($C4749,装备数值,6,0)*($E4749-1))*VLOOKUP($D4749,系数!$K$2:$O$7,3,0))</f>
        <v>0</v>
      </c>
      <c r="H4749" s="17">
        <f t="shared" si="149"/>
        <v>0</v>
      </c>
      <c r="I4749" s="17">
        <f>INT((VLOOKUP($C4749,装备数值,4,0)+VLOOKUP($C4749,装备数值,7,0)*($E4749-1))*VLOOKUP($D4749,系数!$K$2:$O$7,4,0))</f>
        <v>0</v>
      </c>
      <c r="J4749" s="17">
        <f>INT((VLOOKUP($C4749,装备数值,4,0)+VLOOKUP($C4749,装备数值,7,0)*($E4749-1))*VLOOKUP($D4749,系数!$K$2:$O$7,5,0))</f>
        <v>0</v>
      </c>
      <c r="K4749" s="17">
        <f>INT(VLOOKUP(E4749,强化金币,2,1)*VLOOKUP(INDEX(装备!F:F,MATCH(属性!A4749,装备!A:A,0)),系数!$K$12:$M$15,3,0))</f>
        <v>70000</v>
      </c>
      <c r="L4749" s="17"/>
      <c r="M4749" s="17"/>
      <c r="N4749" s="17"/>
      <c r="O4749" s="17">
        <f>IF(E4749=1,"",VLOOKUP(E4749,系数!$S$2:$AB$12,MATCH(属性!C4749,评级,0),1))</f>
        <v>140</v>
      </c>
    </row>
    <row r="4750" spans="1:15" ht="17.25" thickBot="1" x14ac:dyDescent="0.4">
      <c r="A4750" s="17">
        <f t="shared" si="148"/>
        <v>7100040</v>
      </c>
      <c r="B4750" s="17" t="s">
        <v>103</v>
      </c>
      <c r="C4750" s="15">
        <f>INDEX(装备!G:G,MATCH(属性!A4750,装备!A:A,0))</f>
        <v>17</v>
      </c>
      <c r="D4750" s="15" t="str">
        <f>INDEX(装备!E:E,MATCH(属性!A4750,装备!A:A,0))</f>
        <v>trousers</v>
      </c>
      <c r="E4750" s="14">
        <v>68</v>
      </c>
      <c r="F4750" s="17">
        <f>INT((VLOOKUP($C4750,装备数值,2,0)+VLOOKUP($C4750,装备数值,5,0)*($E4750-1))*VLOOKUP($D4750,系数!$K$2:$O$7,2,0))</f>
        <v>4785</v>
      </c>
      <c r="G4750" s="17">
        <f>INT((VLOOKUP($C4750,装备数值,3,0)+VLOOKUP($C4750,装备数值,6,0)*($E4750-1))*VLOOKUP($D4750,系数!$K$2:$O$7,3,0))</f>
        <v>0</v>
      </c>
      <c r="H4750" s="17">
        <f t="shared" si="149"/>
        <v>0</v>
      </c>
      <c r="I4750" s="17">
        <f>INT((VLOOKUP($C4750,装备数值,4,0)+VLOOKUP($C4750,装备数值,7,0)*($E4750-1))*VLOOKUP($D4750,系数!$K$2:$O$7,4,0))</f>
        <v>0</v>
      </c>
      <c r="J4750" s="17">
        <f>INT((VLOOKUP($C4750,装备数值,4,0)+VLOOKUP($C4750,装备数值,7,0)*($E4750-1))*VLOOKUP($D4750,系数!$K$2:$O$7,5,0))</f>
        <v>0</v>
      </c>
      <c r="K4750" s="17">
        <f>INT(VLOOKUP(E4750,强化金币,2,1)*VLOOKUP(INDEX(装备!F:F,MATCH(属性!A4750,装备!A:A,0)),系数!$K$12:$M$15,3,0))</f>
        <v>72500</v>
      </c>
      <c r="L4750" s="17"/>
      <c r="M4750" s="17"/>
      <c r="N4750" s="17"/>
      <c r="O4750" s="17">
        <f>IF(E4750=1,"",VLOOKUP(E4750,系数!$S$2:$AB$12,MATCH(属性!C4750,评级,0),1))</f>
        <v>140</v>
      </c>
    </row>
    <row r="4751" spans="1:15" ht="17.25" thickBot="1" x14ac:dyDescent="0.4">
      <c r="A4751" s="17">
        <f t="shared" si="148"/>
        <v>7100040</v>
      </c>
      <c r="B4751" s="17" t="s">
        <v>103</v>
      </c>
      <c r="C4751" s="15">
        <f>INDEX(装备!G:G,MATCH(属性!A4751,装备!A:A,0))</f>
        <v>17</v>
      </c>
      <c r="D4751" s="15" t="str">
        <f>INDEX(装备!E:E,MATCH(属性!A4751,装备!A:A,0))</f>
        <v>trousers</v>
      </c>
      <c r="E4751" s="14">
        <v>69</v>
      </c>
      <c r="F4751" s="17">
        <f>INT((VLOOKUP($C4751,装备数值,2,0)+VLOOKUP($C4751,装备数值,5,0)*($E4751-1))*VLOOKUP($D4751,系数!$K$2:$O$7,2,0))</f>
        <v>4840</v>
      </c>
      <c r="G4751" s="17">
        <f>INT((VLOOKUP($C4751,装备数值,3,0)+VLOOKUP($C4751,装备数值,6,0)*($E4751-1))*VLOOKUP($D4751,系数!$K$2:$O$7,3,0))</f>
        <v>0</v>
      </c>
      <c r="H4751" s="17">
        <f t="shared" si="149"/>
        <v>0</v>
      </c>
      <c r="I4751" s="17">
        <f>INT((VLOOKUP($C4751,装备数值,4,0)+VLOOKUP($C4751,装备数值,7,0)*($E4751-1))*VLOOKUP($D4751,系数!$K$2:$O$7,4,0))</f>
        <v>0</v>
      </c>
      <c r="J4751" s="17">
        <f>INT((VLOOKUP($C4751,装备数值,4,0)+VLOOKUP($C4751,装备数值,7,0)*($E4751-1))*VLOOKUP($D4751,系数!$K$2:$O$7,5,0))</f>
        <v>0</v>
      </c>
      <c r="K4751" s="17">
        <f>INT(VLOOKUP(E4751,强化金币,2,1)*VLOOKUP(INDEX(装备!F:F,MATCH(属性!A4751,装备!A:A,0)),系数!$K$12:$M$15,3,0))</f>
        <v>75000</v>
      </c>
      <c r="L4751" s="17"/>
      <c r="M4751" s="17"/>
      <c r="N4751" s="17"/>
      <c r="O4751" s="17">
        <f>IF(E4751=1,"",VLOOKUP(E4751,系数!$S$2:$AB$12,MATCH(属性!C4751,评级,0),1))</f>
        <v>140</v>
      </c>
    </row>
    <row r="4752" spans="1:15" ht="17.25" thickBot="1" x14ac:dyDescent="0.4">
      <c r="A4752" s="17">
        <f t="shared" si="148"/>
        <v>7100040</v>
      </c>
      <c r="B4752" s="17" t="s">
        <v>103</v>
      </c>
      <c r="C4752" s="15">
        <f>INDEX(装备!G:G,MATCH(属性!A4752,装备!A:A,0))</f>
        <v>17</v>
      </c>
      <c r="D4752" s="15" t="str">
        <f>INDEX(装备!E:E,MATCH(属性!A4752,装备!A:A,0))</f>
        <v>trousers</v>
      </c>
      <c r="E4752" s="14">
        <v>70</v>
      </c>
      <c r="F4752" s="17">
        <f>INT((VLOOKUP($C4752,装备数值,2,0)+VLOOKUP($C4752,装备数值,5,0)*($E4752-1))*VLOOKUP($D4752,系数!$K$2:$O$7,2,0))</f>
        <v>4895</v>
      </c>
      <c r="G4752" s="17">
        <f>INT((VLOOKUP($C4752,装备数值,3,0)+VLOOKUP($C4752,装备数值,6,0)*($E4752-1))*VLOOKUP($D4752,系数!$K$2:$O$7,3,0))</f>
        <v>0</v>
      </c>
      <c r="H4752" s="17">
        <f t="shared" si="149"/>
        <v>0</v>
      </c>
      <c r="I4752" s="17">
        <f>INT((VLOOKUP($C4752,装备数值,4,0)+VLOOKUP($C4752,装备数值,7,0)*($E4752-1))*VLOOKUP($D4752,系数!$K$2:$O$7,4,0))</f>
        <v>0</v>
      </c>
      <c r="J4752" s="17">
        <f>INT((VLOOKUP($C4752,装备数值,4,0)+VLOOKUP($C4752,装备数值,7,0)*($E4752-1))*VLOOKUP($D4752,系数!$K$2:$O$7,5,0))</f>
        <v>0</v>
      </c>
      <c r="K4752" s="17">
        <f>INT(VLOOKUP(E4752,强化金币,2,1)*VLOOKUP(INDEX(装备!F:F,MATCH(属性!A4752,装备!A:A,0)),系数!$K$12:$M$15,3,0))</f>
        <v>77500</v>
      </c>
      <c r="L4752" s="17"/>
      <c r="M4752" s="17"/>
      <c r="N4752" s="17"/>
      <c r="O4752" s="17">
        <f>IF(E4752=1,"",VLOOKUP(E4752,系数!$S$2:$AB$12,MATCH(属性!C4752,评级,0),1))</f>
        <v>160</v>
      </c>
    </row>
    <row r="4753" spans="1:15" ht="17.25" thickBot="1" x14ac:dyDescent="0.4">
      <c r="A4753" s="17">
        <f t="shared" si="148"/>
        <v>7100040</v>
      </c>
      <c r="B4753" s="17" t="s">
        <v>103</v>
      </c>
      <c r="C4753" s="15">
        <f>INDEX(装备!G:G,MATCH(属性!A4753,装备!A:A,0))</f>
        <v>17</v>
      </c>
      <c r="D4753" s="15" t="str">
        <f>INDEX(装备!E:E,MATCH(属性!A4753,装备!A:A,0))</f>
        <v>trousers</v>
      </c>
      <c r="E4753" s="14">
        <v>71</v>
      </c>
      <c r="F4753" s="17">
        <f>INT((VLOOKUP($C4753,装备数值,2,0)+VLOOKUP($C4753,装备数值,5,0)*($E4753-1))*VLOOKUP($D4753,系数!$K$2:$O$7,2,0))</f>
        <v>4950</v>
      </c>
      <c r="G4753" s="17">
        <f>INT((VLOOKUP($C4753,装备数值,3,0)+VLOOKUP($C4753,装备数值,6,0)*($E4753-1))*VLOOKUP($D4753,系数!$K$2:$O$7,3,0))</f>
        <v>0</v>
      </c>
      <c r="H4753" s="17">
        <f t="shared" si="149"/>
        <v>0</v>
      </c>
      <c r="I4753" s="17">
        <f>INT((VLOOKUP($C4753,装备数值,4,0)+VLOOKUP($C4753,装备数值,7,0)*($E4753-1))*VLOOKUP($D4753,系数!$K$2:$O$7,4,0))</f>
        <v>0</v>
      </c>
      <c r="J4753" s="17">
        <f>INT((VLOOKUP($C4753,装备数值,4,0)+VLOOKUP($C4753,装备数值,7,0)*($E4753-1))*VLOOKUP($D4753,系数!$K$2:$O$7,5,0))</f>
        <v>0</v>
      </c>
      <c r="K4753" s="17">
        <f>INT(VLOOKUP(E4753,强化金币,2,1)*VLOOKUP(INDEX(装备!F:F,MATCH(属性!A4753,装备!A:A,0)),系数!$K$12:$M$15,3,0))</f>
        <v>80000</v>
      </c>
      <c r="L4753" s="17"/>
      <c r="M4753" s="17"/>
      <c r="N4753" s="17"/>
      <c r="O4753" s="17">
        <f>IF(E4753=1,"",VLOOKUP(E4753,系数!$S$2:$AB$12,MATCH(属性!C4753,评级,0),1))</f>
        <v>160</v>
      </c>
    </row>
    <row r="4754" spans="1:15" ht="17.25" thickBot="1" x14ac:dyDescent="0.4">
      <c r="A4754" s="17">
        <f t="shared" si="148"/>
        <v>7100040</v>
      </c>
      <c r="B4754" s="17" t="s">
        <v>103</v>
      </c>
      <c r="C4754" s="15">
        <f>INDEX(装备!G:G,MATCH(属性!A4754,装备!A:A,0))</f>
        <v>17</v>
      </c>
      <c r="D4754" s="15" t="str">
        <f>INDEX(装备!E:E,MATCH(属性!A4754,装备!A:A,0))</f>
        <v>trousers</v>
      </c>
      <c r="E4754" s="14">
        <v>72</v>
      </c>
      <c r="F4754" s="17">
        <f>INT((VLOOKUP($C4754,装备数值,2,0)+VLOOKUP($C4754,装备数值,5,0)*($E4754-1))*VLOOKUP($D4754,系数!$K$2:$O$7,2,0))</f>
        <v>5006</v>
      </c>
      <c r="G4754" s="17">
        <f>INT((VLOOKUP($C4754,装备数值,3,0)+VLOOKUP($C4754,装备数值,6,0)*($E4754-1))*VLOOKUP($D4754,系数!$K$2:$O$7,3,0))</f>
        <v>0</v>
      </c>
      <c r="H4754" s="17">
        <f t="shared" si="149"/>
        <v>0</v>
      </c>
      <c r="I4754" s="17">
        <f>INT((VLOOKUP($C4754,装备数值,4,0)+VLOOKUP($C4754,装备数值,7,0)*($E4754-1))*VLOOKUP($D4754,系数!$K$2:$O$7,4,0))</f>
        <v>0</v>
      </c>
      <c r="J4754" s="17">
        <f>INT((VLOOKUP($C4754,装备数值,4,0)+VLOOKUP($C4754,装备数值,7,0)*($E4754-1))*VLOOKUP($D4754,系数!$K$2:$O$7,5,0))</f>
        <v>0</v>
      </c>
      <c r="K4754" s="17">
        <f>INT(VLOOKUP(E4754,强化金币,2,1)*VLOOKUP(INDEX(装备!F:F,MATCH(属性!A4754,装备!A:A,0)),系数!$K$12:$M$15,3,0))</f>
        <v>82500</v>
      </c>
      <c r="L4754" s="17"/>
      <c r="M4754" s="17"/>
      <c r="N4754" s="17"/>
      <c r="O4754" s="17">
        <f>IF(E4754=1,"",VLOOKUP(E4754,系数!$S$2:$AB$12,MATCH(属性!C4754,评级,0),1))</f>
        <v>160</v>
      </c>
    </row>
    <row r="4755" spans="1:15" ht="17.25" thickBot="1" x14ac:dyDescent="0.4">
      <c r="A4755" s="17">
        <f t="shared" si="148"/>
        <v>7100040</v>
      </c>
      <c r="B4755" s="17" t="s">
        <v>103</v>
      </c>
      <c r="C4755" s="15">
        <f>INDEX(装备!G:G,MATCH(属性!A4755,装备!A:A,0))</f>
        <v>17</v>
      </c>
      <c r="D4755" s="15" t="str">
        <f>INDEX(装备!E:E,MATCH(属性!A4755,装备!A:A,0))</f>
        <v>trousers</v>
      </c>
      <c r="E4755" s="14">
        <v>73</v>
      </c>
      <c r="F4755" s="17">
        <f>INT((VLOOKUP($C4755,装备数值,2,0)+VLOOKUP($C4755,装备数值,5,0)*($E4755-1))*VLOOKUP($D4755,系数!$K$2:$O$7,2,0))</f>
        <v>5061</v>
      </c>
      <c r="G4755" s="17">
        <f>INT((VLOOKUP($C4755,装备数值,3,0)+VLOOKUP($C4755,装备数值,6,0)*($E4755-1))*VLOOKUP($D4755,系数!$K$2:$O$7,3,0))</f>
        <v>0</v>
      </c>
      <c r="H4755" s="17">
        <f t="shared" si="149"/>
        <v>0</v>
      </c>
      <c r="I4755" s="17">
        <f>INT((VLOOKUP($C4755,装备数值,4,0)+VLOOKUP($C4755,装备数值,7,0)*($E4755-1))*VLOOKUP($D4755,系数!$K$2:$O$7,4,0))</f>
        <v>0</v>
      </c>
      <c r="J4755" s="17">
        <f>INT((VLOOKUP($C4755,装备数值,4,0)+VLOOKUP($C4755,装备数值,7,0)*($E4755-1))*VLOOKUP($D4755,系数!$K$2:$O$7,5,0))</f>
        <v>0</v>
      </c>
      <c r="K4755" s="17">
        <f>INT(VLOOKUP(E4755,强化金币,2,1)*VLOOKUP(INDEX(装备!F:F,MATCH(属性!A4755,装备!A:A,0)),系数!$K$12:$M$15,3,0))</f>
        <v>85000</v>
      </c>
      <c r="L4755" s="17"/>
      <c r="M4755" s="17"/>
      <c r="N4755" s="17"/>
      <c r="O4755" s="17">
        <f>IF(E4755=1,"",VLOOKUP(E4755,系数!$S$2:$AB$12,MATCH(属性!C4755,评级,0),1))</f>
        <v>160</v>
      </c>
    </row>
    <row r="4756" spans="1:15" ht="17.25" thickBot="1" x14ac:dyDescent="0.4">
      <c r="A4756" s="17">
        <f t="shared" si="148"/>
        <v>7100040</v>
      </c>
      <c r="B4756" s="17" t="s">
        <v>103</v>
      </c>
      <c r="C4756" s="15">
        <f>INDEX(装备!G:G,MATCH(属性!A4756,装备!A:A,0))</f>
        <v>17</v>
      </c>
      <c r="D4756" s="15" t="str">
        <f>INDEX(装备!E:E,MATCH(属性!A4756,装备!A:A,0))</f>
        <v>trousers</v>
      </c>
      <c r="E4756" s="14">
        <v>74</v>
      </c>
      <c r="F4756" s="17">
        <f>INT((VLOOKUP($C4756,装备数值,2,0)+VLOOKUP($C4756,装备数值,5,0)*($E4756-1))*VLOOKUP($D4756,系数!$K$2:$O$7,2,0))</f>
        <v>5116</v>
      </c>
      <c r="G4756" s="17">
        <f>INT((VLOOKUP($C4756,装备数值,3,0)+VLOOKUP($C4756,装备数值,6,0)*($E4756-1))*VLOOKUP($D4756,系数!$K$2:$O$7,3,0))</f>
        <v>0</v>
      </c>
      <c r="H4756" s="17">
        <f t="shared" si="149"/>
        <v>0</v>
      </c>
      <c r="I4756" s="17">
        <f>INT((VLOOKUP($C4756,装备数值,4,0)+VLOOKUP($C4756,装备数值,7,0)*($E4756-1))*VLOOKUP($D4756,系数!$K$2:$O$7,4,0))</f>
        <v>0</v>
      </c>
      <c r="J4756" s="17">
        <f>INT((VLOOKUP($C4756,装备数值,4,0)+VLOOKUP($C4756,装备数值,7,0)*($E4756-1))*VLOOKUP($D4756,系数!$K$2:$O$7,5,0))</f>
        <v>0</v>
      </c>
      <c r="K4756" s="17">
        <f>INT(VLOOKUP(E4756,强化金币,2,1)*VLOOKUP(INDEX(装备!F:F,MATCH(属性!A4756,装备!A:A,0)),系数!$K$12:$M$15,3,0))</f>
        <v>87500</v>
      </c>
      <c r="L4756" s="17"/>
      <c r="M4756" s="17"/>
      <c r="N4756" s="17"/>
      <c r="O4756" s="17">
        <f>IF(E4756=1,"",VLOOKUP(E4756,系数!$S$2:$AB$12,MATCH(属性!C4756,评级,0),1))</f>
        <v>160</v>
      </c>
    </row>
    <row r="4757" spans="1:15" ht="17.25" thickBot="1" x14ac:dyDescent="0.4">
      <c r="A4757" s="17">
        <f t="shared" si="148"/>
        <v>7100040</v>
      </c>
      <c r="B4757" s="17" t="s">
        <v>103</v>
      </c>
      <c r="C4757" s="15">
        <f>INDEX(装备!G:G,MATCH(属性!A4757,装备!A:A,0))</f>
        <v>17</v>
      </c>
      <c r="D4757" s="15" t="str">
        <f>INDEX(装备!E:E,MATCH(属性!A4757,装备!A:A,0))</f>
        <v>trousers</v>
      </c>
      <c r="E4757" s="14">
        <v>75</v>
      </c>
      <c r="F4757" s="17">
        <f>INT((VLOOKUP($C4757,装备数值,2,0)+VLOOKUP($C4757,装备数值,5,0)*($E4757-1))*VLOOKUP($D4757,系数!$K$2:$O$7,2,0))</f>
        <v>5171</v>
      </c>
      <c r="G4757" s="17">
        <f>INT((VLOOKUP($C4757,装备数值,3,0)+VLOOKUP($C4757,装备数值,6,0)*($E4757-1))*VLOOKUP($D4757,系数!$K$2:$O$7,3,0))</f>
        <v>0</v>
      </c>
      <c r="H4757" s="17">
        <f t="shared" si="149"/>
        <v>0</v>
      </c>
      <c r="I4757" s="17">
        <f>INT((VLOOKUP($C4757,装备数值,4,0)+VLOOKUP($C4757,装备数值,7,0)*($E4757-1))*VLOOKUP($D4757,系数!$K$2:$O$7,4,0))</f>
        <v>0</v>
      </c>
      <c r="J4757" s="17">
        <f>INT((VLOOKUP($C4757,装备数值,4,0)+VLOOKUP($C4757,装备数值,7,0)*($E4757-1))*VLOOKUP($D4757,系数!$K$2:$O$7,5,0))</f>
        <v>0</v>
      </c>
      <c r="K4757" s="17">
        <f>INT(VLOOKUP(E4757,强化金币,2,1)*VLOOKUP(INDEX(装备!F:F,MATCH(属性!A4757,装备!A:A,0)),系数!$K$12:$M$15,3,0))</f>
        <v>90000</v>
      </c>
      <c r="L4757" s="17"/>
      <c r="M4757" s="17"/>
      <c r="N4757" s="17"/>
      <c r="O4757" s="17">
        <f>IF(E4757=1,"",VLOOKUP(E4757,系数!$S$2:$AB$12,MATCH(属性!C4757,评级,0),1))</f>
        <v>160</v>
      </c>
    </row>
    <row r="4758" spans="1:15" ht="17.25" thickBot="1" x14ac:dyDescent="0.4">
      <c r="A4758" s="17">
        <f t="shared" si="148"/>
        <v>7100040</v>
      </c>
      <c r="B4758" s="17" t="s">
        <v>103</v>
      </c>
      <c r="C4758" s="15">
        <f>INDEX(装备!G:G,MATCH(属性!A4758,装备!A:A,0))</f>
        <v>17</v>
      </c>
      <c r="D4758" s="15" t="str">
        <f>INDEX(装备!E:E,MATCH(属性!A4758,装备!A:A,0))</f>
        <v>trousers</v>
      </c>
      <c r="E4758" s="14">
        <v>76</v>
      </c>
      <c r="F4758" s="17">
        <f>INT((VLOOKUP($C4758,装备数值,2,0)+VLOOKUP($C4758,装备数值,5,0)*($E4758-1))*VLOOKUP($D4758,系数!$K$2:$O$7,2,0))</f>
        <v>5226</v>
      </c>
      <c r="G4758" s="17">
        <f>INT((VLOOKUP($C4758,装备数值,3,0)+VLOOKUP($C4758,装备数值,6,0)*($E4758-1))*VLOOKUP($D4758,系数!$K$2:$O$7,3,0))</f>
        <v>0</v>
      </c>
      <c r="H4758" s="17">
        <f t="shared" si="149"/>
        <v>0</v>
      </c>
      <c r="I4758" s="17">
        <f>INT((VLOOKUP($C4758,装备数值,4,0)+VLOOKUP($C4758,装备数值,7,0)*($E4758-1))*VLOOKUP($D4758,系数!$K$2:$O$7,4,0))</f>
        <v>0</v>
      </c>
      <c r="J4758" s="17">
        <f>INT((VLOOKUP($C4758,装备数值,4,0)+VLOOKUP($C4758,装备数值,7,0)*($E4758-1))*VLOOKUP($D4758,系数!$K$2:$O$7,5,0))</f>
        <v>0</v>
      </c>
      <c r="K4758" s="17">
        <f>INT(VLOOKUP(E4758,强化金币,2,1)*VLOOKUP(INDEX(装备!F:F,MATCH(属性!A4758,装备!A:A,0)),系数!$K$12:$M$15,3,0))</f>
        <v>92500</v>
      </c>
      <c r="L4758" s="17"/>
      <c r="M4758" s="17"/>
      <c r="N4758" s="17"/>
      <c r="O4758" s="17">
        <f>IF(E4758=1,"",VLOOKUP(E4758,系数!$S$2:$AB$12,MATCH(属性!C4758,评级,0),1))</f>
        <v>160</v>
      </c>
    </row>
    <row r="4759" spans="1:15" ht="17.25" thickBot="1" x14ac:dyDescent="0.4">
      <c r="A4759" s="17">
        <f t="shared" si="148"/>
        <v>7100040</v>
      </c>
      <c r="B4759" s="17" t="s">
        <v>103</v>
      </c>
      <c r="C4759" s="15">
        <f>INDEX(装备!G:G,MATCH(属性!A4759,装备!A:A,0))</f>
        <v>17</v>
      </c>
      <c r="D4759" s="15" t="str">
        <f>INDEX(装备!E:E,MATCH(属性!A4759,装备!A:A,0))</f>
        <v>trousers</v>
      </c>
      <c r="E4759" s="14">
        <v>77</v>
      </c>
      <c r="F4759" s="17">
        <f>INT((VLOOKUP($C4759,装备数值,2,0)+VLOOKUP($C4759,装备数值,5,0)*($E4759-1))*VLOOKUP($D4759,系数!$K$2:$O$7,2,0))</f>
        <v>5281</v>
      </c>
      <c r="G4759" s="17">
        <f>INT((VLOOKUP($C4759,装备数值,3,0)+VLOOKUP($C4759,装备数值,6,0)*($E4759-1))*VLOOKUP($D4759,系数!$K$2:$O$7,3,0))</f>
        <v>0</v>
      </c>
      <c r="H4759" s="17">
        <f t="shared" si="149"/>
        <v>0</v>
      </c>
      <c r="I4759" s="17">
        <f>INT((VLOOKUP($C4759,装备数值,4,0)+VLOOKUP($C4759,装备数值,7,0)*($E4759-1))*VLOOKUP($D4759,系数!$K$2:$O$7,4,0))</f>
        <v>0</v>
      </c>
      <c r="J4759" s="17">
        <f>INT((VLOOKUP($C4759,装备数值,4,0)+VLOOKUP($C4759,装备数值,7,0)*($E4759-1))*VLOOKUP($D4759,系数!$K$2:$O$7,5,0))</f>
        <v>0</v>
      </c>
      <c r="K4759" s="17">
        <f>INT(VLOOKUP(E4759,强化金币,2,1)*VLOOKUP(INDEX(装备!F:F,MATCH(属性!A4759,装备!A:A,0)),系数!$K$12:$M$15,3,0))</f>
        <v>95000</v>
      </c>
      <c r="L4759" s="17"/>
      <c r="M4759" s="17"/>
      <c r="N4759" s="17"/>
      <c r="O4759" s="17">
        <f>IF(E4759=1,"",VLOOKUP(E4759,系数!$S$2:$AB$12,MATCH(属性!C4759,评级,0),1))</f>
        <v>160</v>
      </c>
    </row>
    <row r="4760" spans="1:15" ht="17.25" thickBot="1" x14ac:dyDescent="0.4">
      <c r="A4760" s="17">
        <f t="shared" si="148"/>
        <v>7100040</v>
      </c>
      <c r="B4760" s="17" t="s">
        <v>103</v>
      </c>
      <c r="C4760" s="15">
        <f>INDEX(装备!G:G,MATCH(属性!A4760,装备!A:A,0))</f>
        <v>17</v>
      </c>
      <c r="D4760" s="15" t="str">
        <f>INDEX(装备!E:E,MATCH(属性!A4760,装备!A:A,0))</f>
        <v>trousers</v>
      </c>
      <c r="E4760" s="14">
        <v>78</v>
      </c>
      <c r="F4760" s="17">
        <f>INT((VLOOKUP($C4760,装备数值,2,0)+VLOOKUP($C4760,装备数值,5,0)*($E4760-1))*VLOOKUP($D4760,系数!$K$2:$O$7,2,0))</f>
        <v>5336</v>
      </c>
      <c r="G4760" s="17">
        <f>INT((VLOOKUP($C4760,装备数值,3,0)+VLOOKUP($C4760,装备数值,6,0)*($E4760-1))*VLOOKUP($D4760,系数!$K$2:$O$7,3,0))</f>
        <v>0</v>
      </c>
      <c r="H4760" s="17">
        <f t="shared" si="149"/>
        <v>0</v>
      </c>
      <c r="I4760" s="17">
        <f>INT((VLOOKUP($C4760,装备数值,4,0)+VLOOKUP($C4760,装备数值,7,0)*($E4760-1))*VLOOKUP($D4760,系数!$K$2:$O$7,4,0))</f>
        <v>0</v>
      </c>
      <c r="J4760" s="17">
        <f>INT((VLOOKUP($C4760,装备数值,4,0)+VLOOKUP($C4760,装备数值,7,0)*($E4760-1))*VLOOKUP($D4760,系数!$K$2:$O$7,5,0))</f>
        <v>0</v>
      </c>
      <c r="K4760" s="17">
        <f>INT(VLOOKUP(E4760,强化金币,2,1)*VLOOKUP(INDEX(装备!F:F,MATCH(属性!A4760,装备!A:A,0)),系数!$K$12:$M$15,3,0))</f>
        <v>97500</v>
      </c>
      <c r="L4760" s="17"/>
      <c r="M4760" s="17"/>
      <c r="N4760" s="17"/>
      <c r="O4760" s="17">
        <f>IF(E4760=1,"",VLOOKUP(E4760,系数!$S$2:$AB$12,MATCH(属性!C4760,评级,0),1))</f>
        <v>160</v>
      </c>
    </row>
    <row r="4761" spans="1:15" ht="17.25" thickBot="1" x14ac:dyDescent="0.4">
      <c r="A4761" s="17">
        <f t="shared" si="148"/>
        <v>7100040</v>
      </c>
      <c r="B4761" s="17" t="s">
        <v>103</v>
      </c>
      <c r="C4761" s="15">
        <f>INDEX(装备!G:G,MATCH(属性!A4761,装备!A:A,0))</f>
        <v>17</v>
      </c>
      <c r="D4761" s="15" t="str">
        <f>INDEX(装备!E:E,MATCH(属性!A4761,装备!A:A,0))</f>
        <v>trousers</v>
      </c>
      <c r="E4761" s="14">
        <v>79</v>
      </c>
      <c r="F4761" s="17">
        <f>INT((VLOOKUP($C4761,装备数值,2,0)+VLOOKUP($C4761,装备数值,5,0)*($E4761-1))*VLOOKUP($D4761,系数!$K$2:$O$7,2,0))</f>
        <v>5391</v>
      </c>
      <c r="G4761" s="17">
        <f>INT((VLOOKUP($C4761,装备数值,3,0)+VLOOKUP($C4761,装备数值,6,0)*($E4761-1))*VLOOKUP($D4761,系数!$K$2:$O$7,3,0))</f>
        <v>0</v>
      </c>
      <c r="H4761" s="17">
        <f t="shared" si="149"/>
        <v>0</v>
      </c>
      <c r="I4761" s="17">
        <f>INT((VLOOKUP($C4761,装备数值,4,0)+VLOOKUP($C4761,装备数值,7,0)*($E4761-1))*VLOOKUP($D4761,系数!$K$2:$O$7,4,0))</f>
        <v>0</v>
      </c>
      <c r="J4761" s="17">
        <f>INT((VLOOKUP($C4761,装备数值,4,0)+VLOOKUP($C4761,装备数值,7,0)*($E4761-1))*VLOOKUP($D4761,系数!$K$2:$O$7,5,0))</f>
        <v>0</v>
      </c>
      <c r="K4761" s="17">
        <f>INT(VLOOKUP(E4761,强化金币,2,1)*VLOOKUP(INDEX(装备!F:F,MATCH(属性!A4761,装备!A:A,0)),系数!$K$12:$M$15,3,0))</f>
        <v>100000</v>
      </c>
      <c r="L4761" s="17"/>
      <c r="M4761" s="17"/>
      <c r="N4761" s="17"/>
      <c r="O4761" s="17">
        <f>IF(E4761=1,"",VLOOKUP(E4761,系数!$S$2:$AB$12,MATCH(属性!C4761,评级,0),1))</f>
        <v>160</v>
      </c>
    </row>
    <row r="4762" spans="1:15" ht="17.25" thickBot="1" x14ac:dyDescent="0.4">
      <c r="A4762" s="17">
        <f t="shared" si="148"/>
        <v>7100040</v>
      </c>
      <c r="B4762" s="17" t="s">
        <v>103</v>
      </c>
      <c r="C4762" s="15">
        <f>INDEX(装备!G:G,MATCH(属性!A4762,装备!A:A,0))</f>
        <v>17</v>
      </c>
      <c r="D4762" s="15" t="str">
        <f>INDEX(装备!E:E,MATCH(属性!A4762,装备!A:A,0))</f>
        <v>trousers</v>
      </c>
      <c r="E4762" s="14">
        <v>80</v>
      </c>
      <c r="F4762" s="17">
        <f>INT((VLOOKUP($C4762,装备数值,2,0)+VLOOKUP($C4762,装备数值,5,0)*($E4762-1))*VLOOKUP($D4762,系数!$K$2:$O$7,2,0))</f>
        <v>5446</v>
      </c>
      <c r="G4762" s="17">
        <f>INT((VLOOKUP($C4762,装备数值,3,0)+VLOOKUP($C4762,装备数值,6,0)*($E4762-1))*VLOOKUP($D4762,系数!$K$2:$O$7,3,0))</f>
        <v>0</v>
      </c>
      <c r="H4762" s="17">
        <f t="shared" si="149"/>
        <v>0</v>
      </c>
      <c r="I4762" s="17">
        <f>INT((VLOOKUP($C4762,装备数值,4,0)+VLOOKUP($C4762,装备数值,7,0)*($E4762-1))*VLOOKUP($D4762,系数!$K$2:$O$7,4,0))</f>
        <v>0</v>
      </c>
      <c r="J4762" s="17">
        <f>INT((VLOOKUP($C4762,装备数值,4,0)+VLOOKUP($C4762,装备数值,7,0)*($E4762-1))*VLOOKUP($D4762,系数!$K$2:$O$7,5,0))</f>
        <v>0</v>
      </c>
      <c r="K4762" s="17">
        <f>INT(VLOOKUP(E4762,强化金币,2,1)*VLOOKUP(INDEX(装备!F:F,MATCH(属性!A4762,装备!A:A,0)),系数!$K$12:$M$15,3,0))</f>
        <v>120000</v>
      </c>
      <c r="L4762" s="17"/>
      <c r="M4762" s="17"/>
      <c r="N4762" s="17"/>
      <c r="O4762" s="17">
        <f>IF(E4762=1,"",VLOOKUP(E4762,系数!$S$2:$AB$12,MATCH(属性!C4762,评级,0),1))</f>
        <v>180</v>
      </c>
    </row>
    <row r="4763" spans="1:15" ht="17.25" thickBot="1" x14ac:dyDescent="0.4">
      <c r="A4763" s="17">
        <f t="shared" si="148"/>
        <v>7100040</v>
      </c>
      <c r="B4763" s="17" t="s">
        <v>103</v>
      </c>
      <c r="C4763" s="15">
        <f>INDEX(装备!G:G,MATCH(属性!A4763,装备!A:A,0))</f>
        <v>17</v>
      </c>
      <c r="D4763" s="15" t="str">
        <f>INDEX(装备!E:E,MATCH(属性!A4763,装备!A:A,0))</f>
        <v>trousers</v>
      </c>
      <c r="E4763" s="14">
        <v>81</v>
      </c>
      <c r="F4763" s="17">
        <f>INT((VLOOKUP($C4763,装备数值,2,0)+VLOOKUP($C4763,装备数值,5,0)*($E4763-1))*VLOOKUP($D4763,系数!$K$2:$O$7,2,0))</f>
        <v>5501</v>
      </c>
      <c r="G4763" s="17">
        <f>INT((VLOOKUP($C4763,装备数值,3,0)+VLOOKUP($C4763,装备数值,6,0)*($E4763-1))*VLOOKUP($D4763,系数!$K$2:$O$7,3,0))</f>
        <v>0</v>
      </c>
      <c r="H4763" s="17">
        <f t="shared" si="149"/>
        <v>0</v>
      </c>
      <c r="I4763" s="17">
        <f>INT((VLOOKUP($C4763,装备数值,4,0)+VLOOKUP($C4763,装备数值,7,0)*($E4763-1))*VLOOKUP($D4763,系数!$K$2:$O$7,4,0))</f>
        <v>0</v>
      </c>
      <c r="J4763" s="17">
        <f>INT((VLOOKUP($C4763,装备数值,4,0)+VLOOKUP($C4763,装备数值,7,0)*($E4763-1))*VLOOKUP($D4763,系数!$K$2:$O$7,5,0))</f>
        <v>0</v>
      </c>
      <c r="K4763" s="17">
        <f>INT(VLOOKUP(E4763,强化金币,2,1)*VLOOKUP(INDEX(装备!F:F,MATCH(属性!A4763,装备!A:A,0)),系数!$K$12:$M$15,3,0))</f>
        <v>140000</v>
      </c>
      <c r="L4763" s="17"/>
      <c r="M4763" s="17"/>
      <c r="N4763" s="17"/>
      <c r="O4763" s="17">
        <f>IF(E4763=1,"",VLOOKUP(E4763,系数!$S$2:$AB$12,MATCH(属性!C4763,评级,0),1))</f>
        <v>180</v>
      </c>
    </row>
    <row r="4764" spans="1:15" ht="17.25" thickBot="1" x14ac:dyDescent="0.4">
      <c r="A4764" s="17">
        <f t="shared" si="148"/>
        <v>7100040</v>
      </c>
      <c r="B4764" s="17" t="s">
        <v>103</v>
      </c>
      <c r="C4764" s="15">
        <f>INDEX(装备!G:G,MATCH(属性!A4764,装备!A:A,0))</f>
        <v>17</v>
      </c>
      <c r="D4764" s="15" t="str">
        <f>INDEX(装备!E:E,MATCH(属性!A4764,装备!A:A,0))</f>
        <v>trousers</v>
      </c>
      <c r="E4764" s="14">
        <v>82</v>
      </c>
      <c r="F4764" s="17">
        <f>INT((VLOOKUP($C4764,装备数值,2,0)+VLOOKUP($C4764,装备数值,5,0)*($E4764-1))*VLOOKUP($D4764,系数!$K$2:$O$7,2,0))</f>
        <v>5556</v>
      </c>
      <c r="G4764" s="17">
        <f>INT((VLOOKUP($C4764,装备数值,3,0)+VLOOKUP($C4764,装备数值,6,0)*($E4764-1))*VLOOKUP($D4764,系数!$K$2:$O$7,3,0))</f>
        <v>0</v>
      </c>
      <c r="H4764" s="17">
        <f t="shared" si="149"/>
        <v>0</v>
      </c>
      <c r="I4764" s="17">
        <f>INT((VLOOKUP($C4764,装备数值,4,0)+VLOOKUP($C4764,装备数值,7,0)*($E4764-1))*VLOOKUP($D4764,系数!$K$2:$O$7,4,0))</f>
        <v>0</v>
      </c>
      <c r="J4764" s="17">
        <f>INT((VLOOKUP($C4764,装备数值,4,0)+VLOOKUP($C4764,装备数值,7,0)*($E4764-1))*VLOOKUP($D4764,系数!$K$2:$O$7,5,0))</f>
        <v>0</v>
      </c>
      <c r="K4764" s="17">
        <f>INT(VLOOKUP(E4764,强化金币,2,1)*VLOOKUP(INDEX(装备!F:F,MATCH(属性!A4764,装备!A:A,0)),系数!$K$12:$M$15,3,0))</f>
        <v>160000</v>
      </c>
      <c r="L4764" s="17"/>
      <c r="M4764" s="17"/>
      <c r="N4764" s="17"/>
      <c r="O4764" s="17">
        <f>IF(E4764=1,"",VLOOKUP(E4764,系数!$S$2:$AB$12,MATCH(属性!C4764,评级,0),1))</f>
        <v>180</v>
      </c>
    </row>
    <row r="4765" spans="1:15" ht="17.25" thickBot="1" x14ac:dyDescent="0.4">
      <c r="A4765" s="17">
        <f t="shared" si="148"/>
        <v>7100040</v>
      </c>
      <c r="B4765" s="17" t="s">
        <v>103</v>
      </c>
      <c r="C4765" s="15">
        <f>INDEX(装备!G:G,MATCH(属性!A4765,装备!A:A,0))</f>
        <v>17</v>
      </c>
      <c r="D4765" s="15" t="str">
        <f>INDEX(装备!E:E,MATCH(属性!A4765,装备!A:A,0))</f>
        <v>trousers</v>
      </c>
      <c r="E4765" s="14">
        <v>83</v>
      </c>
      <c r="F4765" s="17">
        <f>INT((VLOOKUP($C4765,装备数值,2,0)+VLOOKUP($C4765,装备数值,5,0)*($E4765-1))*VLOOKUP($D4765,系数!$K$2:$O$7,2,0))</f>
        <v>5611</v>
      </c>
      <c r="G4765" s="17">
        <f>INT((VLOOKUP($C4765,装备数值,3,0)+VLOOKUP($C4765,装备数值,6,0)*($E4765-1))*VLOOKUP($D4765,系数!$K$2:$O$7,3,0))</f>
        <v>0</v>
      </c>
      <c r="H4765" s="17">
        <f t="shared" si="149"/>
        <v>0</v>
      </c>
      <c r="I4765" s="17">
        <f>INT((VLOOKUP($C4765,装备数值,4,0)+VLOOKUP($C4765,装备数值,7,0)*($E4765-1))*VLOOKUP($D4765,系数!$K$2:$O$7,4,0))</f>
        <v>0</v>
      </c>
      <c r="J4765" s="17">
        <f>INT((VLOOKUP($C4765,装备数值,4,0)+VLOOKUP($C4765,装备数值,7,0)*($E4765-1))*VLOOKUP($D4765,系数!$K$2:$O$7,5,0))</f>
        <v>0</v>
      </c>
      <c r="K4765" s="17">
        <f>INT(VLOOKUP(E4765,强化金币,2,1)*VLOOKUP(INDEX(装备!F:F,MATCH(属性!A4765,装备!A:A,0)),系数!$K$12:$M$15,3,0))</f>
        <v>180000</v>
      </c>
      <c r="L4765" s="17"/>
      <c r="M4765" s="17"/>
      <c r="N4765" s="17"/>
      <c r="O4765" s="17">
        <f>IF(E4765=1,"",VLOOKUP(E4765,系数!$S$2:$AB$12,MATCH(属性!C4765,评级,0),1))</f>
        <v>180</v>
      </c>
    </row>
    <row r="4766" spans="1:15" ht="17.25" thickBot="1" x14ac:dyDescent="0.4">
      <c r="A4766" s="17">
        <f t="shared" si="148"/>
        <v>7100040</v>
      </c>
      <c r="B4766" s="17" t="s">
        <v>103</v>
      </c>
      <c r="C4766" s="15">
        <f>INDEX(装备!G:G,MATCH(属性!A4766,装备!A:A,0))</f>
        <v>17</v>
      </c>
      <c r="D4766" s="15" t="str">
        <f>INDEX(装备!E:E,MATCH(属性!A4766,装备!A:A,0))</f>
        <v>trousers</v>
      </c>
      <c r="E4766" s="14">
        <v>84</v>
      </c>
      <c r="F4766" s="17">
        <f>INT((VLOOKUP($C4766,装备数值,2,0)+VLOOKUP($C4766,装备数值,5,0)*($E4766-1))*VLOOKUP($D4766,系数!$K$2:$O$7,2,0))</f>
        <v>5666</v>
      </c>
      <c r="G4766" s="17">
        <f>INT((VLOOKUP($C4766,装备数值,3,0)+VLOOKUP($C4766,装备数值,6,0)*($E4766-1))*VLOOKUP($D4766,系数!$K$2:$O$7,3,0))</f>
        <v>0</v>
      </c>
      <c r="H4766" s="17">
        <f t="shared" si="149"/>
        <v>0</v>
      </c>
      <c r="I4766" s="17">
        <f>INT((VLOOKUP($C4766,装备数值,4,0)+VLOOKUP($C4766,装备数值,7,0)*($E4766-1))*VLOOKUP($D4766,系数!$K$2:$O$7,4,0))</f>
        <v>0</v>
      </c>
      <c r="J4766" s="17">
        <f>INT((VLOOKUP($C4766,装备数值,4,0)+VLOOKUP($C4766,装备数值,7,0)*($E4766-1))*VLOOKUP($D4766,系数!$K$2:$O$7,5,0))</f>
        <v>0</v>
      </c>
      <c r="K4766" s="17">
        <f>INT(VLOOKUP(E4766,强化金币,2,1)*VLOOKUP(INDEX(装备!F:F,MATCH(属性!A4766,装备!A:A,0)),系数!$K$12:$M$15,3,0))</f>
        <v>200000</v>
      </c>
      <c r="L4766" s="17"/>
      <c r="M4766" s="17"/>
      <c r="N4766" s="17"/>
      <c r="O4766" s="17">
        <f>IF(E4766=1,"",VLOOKUP(E4766,系数!$S$2:$AB$12,MATCH(属性!C4766,评级,0),1))</f>
        <v>180</v>
      </c>
    </row>
    <row r="4767" spans="1:15" ht="17.25" thickBot="1" x14ac:dyDescent="0.4">
      <c r="A4767" s="17">
        <f t="shared" si="148"/>
        <v>7100040</v>
      </c>
      <c r="B4767" s="17" t="s">
        <v>103</v>
      </c>
      <c r="C4767" s="15">
        <f>INDEX(装备!G:G,MATCH(属性!A4767,装备!A:A,0))</f>
        <v>17</v>
      </c>
      <c r="D4767" s="15" t="str">
        <f>INDEX(装备!E:E,MATCH(属性!A4767,装备!A:A,0))</f>
        <v>trousers</v>
      </c>
      <c r="E4767" s="14">
        <v>85</v>
      </c>
      <c r="F4767" s="17">
        <f>INT((VLOOKUP($C4767,装备数值,2,0)+VLOOKUP($C4767,装备数值,5,0)*($E4767-1))*VLOOKUP($D4767,系数!$K$2:$O$7,2,0))</f>
        <v>5721</v>
      </c>
      <c r="G4767" s="17">
        <f>INT((VLOOKUP($C4767,装备数值,3,0)+VLOOKUP($C4767,装备数值,6,0)*($E4767-1))*VLOOKUP($D4767,系数!$K$2:$O$7,3,0))</f>
        <v>0</v>
      </c>
      <c r="H4767" s="17">
        <f t="shared" si="149"/>
        <v>0</v>
      </c>
      <c r="I4767" s="17">
        <f>INT((VLOOKUP($C4767,装备数值,4,0)+VLOOKUP($C4767,装备数值,7,0)*($E4767-1))*VLOOKUP($D4767,系数!$K$2:$O$7,4,0))</f>
        <v>0</v>
      </c>
      <c r="J4767" s="17">
        <f>INT((VLOOKUP($C4767,装备数值,4,0)+VLOOKUP($C4767,装备数值,7,0)*($E4767-1))*VLOOKUP($D4767,系数!$K$2:$O$7,5,0))</f>
        <v>0</v>
      </c>
      <c r="K4767" s="17">
        <f>INT(VLOOKUP(E4767,强化金币,2,1)*VLOOKUP(INDEX(装备!F:F,MATCH(属性!A4767,装备!A:A,0)),系数!$K$12:$M$15,3,0))</f>
        <v>250000</v>
      </c>
      <c r="L4767" s="17"/>
      <c r="M4767" s="17"/>
      <c r="N4767" s="17"/>
      <c r="O4767" s="17">
        <f>IF(E4767=1,"",VLOOKUP(E4767,系数!$S$2:$AB$12,MATCH(属性!C4767,评级,0),1))</f>
        <v>180</v>
      </c>
    </row>
    <row r="4768" spans="1:15" ht="17.25" thickBot="1" x14ac:dyDescent="0.4">
      <c r="A4768" s="17">
        <f t="shared" si="148"/>
        <v>7100040</v>
      </c>
      <c r="B4768" s="17" t="s">
        <v>103</v>
      </c>
      <c r="C4768" s="15">
        <f>INDEX(装备!G:G,MATCH(属性!A4768,装备!A:A,0))</f>
        <v>17</v>
      </c>
      <c r="D4768" s="15" t="str">
        <f>INDEX(装备!E:E,MATCH(属性!A4768,装备!A:A,0))</f>
        <v>trousers</v>
      </c>
      <c r="E4768" s="14">
        <v>86</v>
      </c>
      <c r="F4768" s="17">
        <f>INT((VLOOKUP($C4768,装备数值,2,0)+VLOOKUP($C4768,装备数值,5,0)*($E4768-1))*VLOOKUP($D4768,系数!$K$2:$O$7,2,0))</f>
        <v>5776</v>
      </c>
      <c r="G4768" s="17">
        <f>INT((VLOOKUP($C4768,装备数值,3,0)+VLOOKUP($C4768,装备数值,6,0)*($E4768-1))*VLOOKUP($D4768,系数!$K$2:$O$7,3,0))</f>
        <v>0</v>
      </c>
      <c r="H4768" s="17">
        <f t="shared" si="149"/>
        <v>0</v>
      </c>
      <c r="I4768" s="17">
        <f>INT((VLOOKUP($C4768,装备数值,4,0)+VLOOKUP($C4768,装备数值,7,0)*($E4768-1))*VLOOKUP($D4768,系数!$K$2:$O$7,4,0))</f>
        <v>0</v>
      </c>
      <c r="J4768" s="17">
        <f>INT((VLOOKUP($C4768,装备数值,4,0)+VLOOKUP($C4768,装备数值,7,0)*($E4768-1))*VLOOKUP($D4768,系数!$K$2:$O$7,5,0))</f>
        <v>0</v>
      </c>
      <c r="K4768" s="17">
        <f>INT(VLOOKUP(E4768,强化金币,2,1)*VLOOKUP(INDEX(装备!F:F,MATCH(属性!A4768,装备!A:A,0)),系数!$K$12:$M$15,3,0))</f>
        <v>300000</v>
      </c>
      <c r="L4768" s="17"/>
      <c r="M4768" s="17"/>
      <c r="N4768" s="17"/>
      <c r="O4768" s="17">
        <f>IF(E4768=1,"",VLOOKUP(E4768,系数!$S$2:$AB$12,MATCH(属性!C4768,评级,0),1))</f>
        <v>180</v>
      </c>
    </row>
    <row r="4769" spans="1:15" ht="17.25" thickBot="1" x14ac:dyDescent="0.4">
      <c r="A4769" s="17">
        <f t="shared" si="148"/>
        <v>7100040</v>
      </c>
      <c r="B4769" s="17" t="s">
        <v>103</v>
      </c>
      <c r="C4769" s="15">
        <f>INDEX(装备!G:G,MATCH(属性!A4769,装备!A:A,0))</f>
        <v>17</v>
      </c>
      <c r="D4769" s="15" t="str">
        <f>INDEX(装备!E:E,MATCH(属性!A4769,装备!A:A,0))</f>
        <v>trousers</v>
      </c>
      <c r="E4769" s="14">
        <v>87</v>
      </c>
      <c r="F4769" s="17">
        <f>INT((VLOOKUP($C4769,装备数值,2,0)+VLOOKUP($C4769,装备数值,5,0)*($E4769-1))*VLOOKUP($D4769,系数!$K$2:$O$7,2,0))</f>
        <v>5831</v>
      </c>
      <c r="G4769" s="17">
        <f>INT((VLOOKUP($C4769,装备数值,3,0)+VLOOKUP($C4769,装备数值,6,0)*($E4769-1))*VLOOKUP($D4769,系数!$K$2:$O$7,3,0))</f>
        <v>0</v>
      </c>
      <c r="H4769" s="17">
        <f t="shared" si="149"/>
        <v>0</v>
      </c>
      <c r="I4769" s="17">
        <f>INT((VLOOKUP($C4769,装备数值,4,0)+VLOOKUP($C4769,装备数值,7,0)*($E4769-1))*VLOOKUP($D4769,系数!$K$2:$O$7,4,0))</f>
        <v>0</v>
      </c>
      <c r="J4769" s="17">
        <f>INT((VLOOKUP($C4769,装备数值,4,0)+VLOOKUP($C4769,装备数值,7,0)*($E4769-1))*VLOOKUP($D4769,系数!$K$2:$O$7,5,0))</f>
        <v>0</v>
      </c>
      <c r="K4769" s="17">
        <f>INT(VLOOKUP(E4769,强化金币,2,1)*VLOOKUP(INDEX(装备!F:F,MATCH(属性!A4769,装备!A:A,0)),系数!$K$12:$M$15,3,0))</f>
        <v>350000</v>
      </c>
      <c r="L4769" s="17"/>
      <c r="M4769" s="17"/>
      <c r="N4769" s="17"/>
      <c r="O4769" s="17">
        <f>IF(E4769=1,"",VLOOKUP(E4769,系数!$S$2:$AB$12,MATCH(属性!C4769,评级,0),1))</f>
        <v>180</v>
      </c>
    </row>
    <row r="4770" spans="1:15" ht="17.25" thickBot="1" x14ac:dyDescent="0.4">
      <c r="A4770" s="17">
        <f t="shared" si="148"/>
        <v>7100040</v>
      </c>
      <c r="B4770" s="17" t="s">
        <v>103</v>
      </c>
      <c r="C4770" s="15">
        <f>INDEX(装备!G:G,MATCH(属性!A4770,装备!A:A,0))</f>
        <v>17</v>
      </c>
      <c r="D4770" s="15" t="str">
        <f>INDEX(装备!E:E,MATCH(属性!A4770,装备!A:A,0))</f>
        <v>trousers</v>
      </c>
      <c r="E4770" s="14">
        <v>88</v>
      </c>
      <c r="F4770" s="17">
        <f>INT((VLOOKUP($C4770,装备数值,2,0)+VLOOKUP($C4770,装备数值,5,0)*($E4770-1))*VLOOKUP($D4770,系数!$K$2:$O$7,2,0))</f>
        <v>5886</v>
      </c>
      <c r="G4770" s="17">
        <f>INT((VLOOKUP($C4770,装备数值,3,0)+VLOOKUP($C4770,装备数值,6,0)*($E4770-1))*VLOOKUP($D4770,系数!$K$2:$O$7,3,0))</f>
        <v>0</v>
      </c>
      <c r="H4770" s="17">
        <f t="shared" si="149"/>
        <v>0</v>
      </c>
      <c r="I4770" s="17">
        <f>INT((VLOOKUP($C4770,装备数值,4,0)+VLOOKUP($C4770,装备数值,7,0)*($E4770-1))*VLOOKUP($D4770,系数!$K$2:$O$7,4,0))</f>
        <v>0</v>
      </c>
      <c r="J4770" s="17">
        <f>INT((VLOOKUP($C4770,装备数值,4,0)+VLOOKUP($C4770,装备数值,7,0)*($E4770-1))*VLOOKUP($D4770,系数!$K$2:$O$7,5,0))</f>
        <v>0</v>
      </c>
      <c r="K4770" s="17">
        <f>INT(VLOOKUP(E4770,强化金币,2,1)*VLOOKUP(INDEX(装备!F:F,MATCH(属性!A4770,装备!A:A,0)),系数!$K$12:$M$15,3,0))</f>
        <v>400000</v>
      </c>
      <c r="L4770" s="17"/>
      <c r="M4770" s="17"/>
      <c r="N4770" s="17"/>
      <c r="O4770" s="17">
        <f>IF(E4770=1,"",VLOOKUP(E4770,系数!$S$2:$AB$12,MATCH(属性!C4770,评级,0),1))</f>
        <v>180</v>
      </c>
    </row>
    <row r="4771" spans="1:15" ht="17.25" thickBot="1" x14ac:dyDescent="0.4">
      <c r="A4771" s="17">
        <f t="shared" si="148"/>
        <v>7100040</v>
      </c>
      <c r="B4771" s="17" t="s">
        <v>103</v>
      </c>
      <c r="C4771" s="15">
        <f>INDEX(装备!G:G,MATCH(属性!A4771,装备!A:A,0))</f>
        <v>17</v>
      </c>
      <c r="D4771" s="15" t="str">
        <f>INDEX(装备!E:E,MATCH(属性!A4771,装备!A:A,0))</f>
        <v>trousers</v>
      </c>
      <c r="E4771" s="14">
        <v>89</v>
      </c>
      <c r="F4771" s="17">
        <f>INT((VLOOKUP($C4771,装备数值,2,0)+VLOOKUP($C4771,装备数值,5,0)*($E4771-1))*VLOOKUP($D4771,系数!$K$2:$O$7,2,0))</f>
        <v>5941</v>
      </c>
      <c r="G4771" s="17">
        <f>INT((VLOOKUP($C4771,装备数值,3,0)+VLOOKUP($C4771,装备数值,6,0)*($E4771-1))*VLOOKUP($D4771,系数!$K$2:$O$7,3,0))</f>
        <v>0</v>
      </c>
      <c r="H4771" s="17">
        <f t="shared" si="149"/>
        <v>0</v>
      </c>
      <c r="I4771" s="17">
        <f>INT((VLOOKUP($C4771,装备数值,4,0)+VLOOKUP($C4771,装备数值,7,0)*($E4771-1))*VLOOKUP($D4771,系数!$K$2:$O$7,4,0))</f>
        <v>0</v>
      </c>
      <c r="J4771" s="17">
        <f>INT((VLOOKUP($C4771,装备数值,4,0)+VLOOKUP($C4771,装备数值,7,0)*($E4771-1))*VLOOKUP($D4771,系数!$K$2:$O$7,5,0))</f>
        <v>0</v>
      </c>
      <c r="K4771" s="17">
        <f>INT(VLOOKUP(E4771,强化金币,2,1)*VLOOKUP(INDEX(装备!F:F,MATCH(属性!A4771,装备!A:A,0)),系数!$K$12:$M$15,3,0))</f>
        <v>450000</v>
      </c>
      <c r="L4771" s="17"/>
      <c r="M4771" s="17"/>
      <c r="N4771" s="17"/>
      <c r="O4771" s="17">
        <f>IF(E4771=1,"",VLOOKUP(E4771,系数!$S$2:$AB$12,MATCH(属性!C4771,评级,0),1))</f>
        <v>180</v>
      </c>
    </row>
    <row r="4772" spans="1:15" ht="17.25" thickBot="1" x14ac:dyDescent="0.4">
      <c r="A4772" s="17">
        <f t="shared" si="148"/>
        <v>7100040</v>
      </c>
      <c r="B4772" s="17" t="s">
        <v>103</v>
      </c>
      <c r="C4772" s="15">
        <f>INDEX(装备!G:G,MATCH(属性!A4772,装备!A:A,0))</f>
        <v>17</v>
      </c>
      <c r="D4772" s="15" t="str">
        <f>INDEX(装备!E:E,MATCH(属性!A4772,装备!A:A,0))</f>
        <v>trousers</v>
      </c>
      <c r="E4772" s="14">
        <v>90</v>
      </c>
      <c r="F4772" s="17">
        <f>INT((VLOOKUP($C4772,装备数值,2,0)+VLOOKUP($C4772,装备数值,5,0)*($E4772-1))*VLOOKUP($D4772,系数!$K$2:$O$7,2,0))</f>
        <v>5996</v>
      </c>
      <c r="G4772" s="17">
        <f>INT((VLOOKUP($C4772,装备数值,3,0)+VLOOKUP($C4772,装备数值,6,0)*($E4772-1))*VLOOKUP($D4772,系数!$K$2:$O$7,3,0))</f>
        <v>0</v>
      </c>
      <c r="H4772" s="17">
        <f t="shared" si="149"/>
        <v>0</v>
      </c>
      <c r="I4772" s="17">
        <f>INT((VLOOKUP($C4772,装备数值,4,0)+VLOOKUP($C4772,装备数值,7,0)*($E4772-1))*VLOOKUP($D4772,系数!$K$2:$O$7,4,0))</f>
        <v>0</v>
      </c>
      <c r="J4772" s="17">
        <f>INT((VLOOKUP($C4772,装备数值,4,0)+VLOOKUP($C4772,装备数值,7,0)*($E4772-1))*VLOOKUP($D4772,系数!$K$2:$O$7,5,0))</f>
        <v>0</v>
      </c>
      <c r="K4772" s="17">
        <f>INT(VLOOKUP(E4772,强化金币,2,1)*VLOOKUP(INDEX(装备!F:F,MATCH(属性!A4772,装备!A:A,0)),系数!$K$12:$M$15,3,0))</f>
        <v>450000</v>
      </c>
      <c r="L4772" s="17"/>
      <c r="M4772" s="17"/>
      <c r="N4772" s="17"/>
      <c r="O4772" s="17">
        <f>IF(E4772=1,"",VLOOKUP(E4772,系数!$S$2:$AB$12,MATCH(属性!C4772,评级,0),1))</f>
        <v>200</v>
      </c>
    </row>
    <row r="4773" spans="1:15" ht="17.25" thickBot="1" x14ac:dyDescent="0.4">
      <c r="A4773" s="17">
        <f t="shared" si="148"/>
        <v>7100040</v>
      </c>
      <c r="B4773" s="17" t="s">
        <v>103</v>
      </c>
      <c r="C4773" s="15">
        <f>INDEX(装备!G:G,MATCH(属性!A4773,装备!A:A,0))</f>
        <v>17</v>
      </c>
      <c r="D4773" s="15" t="str">
        <f>INDEX(装备!E:E,MATCH(属性!A4773,装备!A:A,0))</f>
        <v>trousers</v>
      </c>
      <c r="E4773" s="14">
        <v>91</v>
      </c>
      <c r="F4773" s="17">
        <f>INT((VLOOKUP($C4773,装备数值,2,0)+VLOOKUP($C4773,装备数值,5,0)*($E4773-1))*VLOOKUP($D4773,系数!$K$2:$O$7,2,0))</f>
        <v>6051</v>
      </c>
      <c r="G4773" s="17">
        <f>INT((VLOOKUP($C4773,装备数值,3,0)+VLOOKUP($C4773,装备数值,6,0)*($E4773-1))*VLOOKUP($D4773,系数!$K$2:$O$7,3,0))</f>
        <v>0</v>
      </c>
      <c r="H4773" s="17">
        <f t="shared" si="149"/>
        <v>0</v>
      </c>
      <c r="I4773" s="17">
        <f>INT((VLOOKUP($C4773,装备数值,4,0)+VLOOKUP($C4773,装备数值,7,0)*($E4773-1))*VLOOKUP($D4773,系数!$K$2:$O$7,4,0))</f>
        <v>0</v>
      </c>
      <c r="J4773" s="17">
        <f>INT((VLOOKUP($C4773,装备数值,4,0)+VLOOKUP($C4773,装备数值,7,0)*($E4773-1))*VLOOKUP($D4773,系数!$K$2:$O$7,5,0))</f>
        <v>0</v>
      </c>
      <c r="K4773" s="17">
        <f>INT(VLOOKUP(E4773,强化金币,2,1)*VLOOKUP(INDEX(装备!F:F,MATCH(属性!A4773,装备!A:A,0)),系数!$K$12:$M$15,3,0))</f>
        <v>450000</v>
      </c>
      <c r="L4773" s="17"/>
      <c r="M4773" s="17"/>
      <c r="N4773" s="17"/>
      <c r="O4773" s="17">
        <f>IF(E4773=1,"",VLOOKUP(E4773,系数!$S$2:$AB$12,MATCH(属性!C4773,评级,0),1))</f>
        <v>200</v>
      </c>
    </row>
    <row r="4774" spans="1:15" ht="17.25" thickBot="1" x14ac:dyDescent="0.4">
      <c r="A4774" s="17">
        <f t="shared" si="148"/>
        <v>7100040</v>
      </c>
      <c r="B4774" s="17" t="s">
        <v>103</v>
      </c>
      <c r="C4774" s="15">
        <f>INDEX(装备!G:G,MATCH(属性!A4774,装备!A:A,0))</f>
        <v>17</v>
      </c>
      <c r="D4774" s="15" t="str">
        <f>INDEX(装备!E:E,MATCH(属性!A4774,装备!A:A,0))</f>
        <v>trousers</v>
      </c>
      <c r="E4774" s="14">
        <v>92</v>
      </c>
      <c r="F4774" s="17">
        <f>INT((VLOOKUP($C4774,装备数值,2,0)+VLOOKUP($C4774,装备数值,5,0)*($E4774-1))*VLOOKUP($D4774,系数!$K$2:$O$7,2,0))</f>
        <v>6106</v>
      </c>
      <c r="G4774" s="17">
        <f>INT((VLOOKUP($C4774,装备数值,3,0)+VLOOKUP($C4774,装备数值,6,0)*($E4774-1))*VLOOKUP($D4774,系数!$K$2:$O$7,3,0))</f>
        <v>0</v>
      </c>
      <c r="H4774" s="17">
        <f t="shared" si="149"/>
        <v>0</v>
      </c>
      <c r="I4774" s="17">
        <f>INT((VLOOKUP($C4774,装备数值,4,0)+VLOOKUP($C4774,装备数值,7,0)*($E4774-1))*VLOOKUP($D4774,系数!$K$2:$O$7,4,0))</f>
        <v>0</v>
      </c>
      <c r="J4774" s="17">
        <f>INT((VLOOKUP($C4774,装备数值,4,0)+VLOOKUP($C4774,装备数值,7,0)*($E4774-1))*VLOOKUP($D4774,系数!$K$2:$O$7,5,0))</f>
        <v>0</v>
      </c>
      <c r="K4774" s="17">
        <f>INT(VLOOKUP(E4774,强化金币,2,1)*VLOOKUP(INDEX(装备!F:F,MATCH(属性!A4774,装备!A:A,0)),系数!$K$12:$M$15,3,0))</f>
        <v>450000</v>
      </c>
      <c r="L4774" s="17"/>
      <c r="M4774" s="17"/>
      <c r="N4774" s="17"/>
      <c r="O4774" s="17">
        <f>IF(E4774=1,"",VLOOKUP(E4774,系数!$S$2:$AB$12,MATCH(属性!C4774,评级,0),1))</f>
        <v>200</v>
      </c>
    </row>
    <row r="4775" spans="1:15" ht="17.25" thickBot="1" x14ac:dyDescent="0.4">
      <c r="A4775" s="17">
        <f t="shared" si="148"/>
        <v>7100040</v>
      </c>
      <c r="B4775" s="17" t="s">
        <v>103</v>
      </c>
      <c r="C4775" s="15">
        <f>INDEX(装备!G:G,MATCH(属性!A4775,装备!A:A,0))</f>
        <v>17</v>
      </c>
      <c r="D4775" s="15" t="str">
        <f>INDEX(装备!E:E,MATCH(属性!A4775,装备!A:A,0))</f>
        <v>trousers</v>
      </c>
      <c r="E4775" s="14">
        <v>93</v>
      </c>
      <c r="F4775" s="17">
        <f>INT((VLOOKUP($C4775,装备数值,2,0)+VLOOKUP($C4775,装备数值,5,0)*($E4775-1))*VLOOKUP($D4775,系数!$K$2:$O$7,2,0))</f>
        <v>6161</v>
      </c>
      <c r="G4775" s="17">
        <f>INT((VLOOKUP($C4775,装备数值,3,0)+VLOOKUP($C4775,装备数值,6,0)*($E4775-1))*VLOOKUP($D4775,系数!$K$2:$O$7,3,0))</f>
        <v>0</v>
      </c>
      <c r="H4775" s="17">
        <f t="shared" si="149"/>
        <v>0</v>
      </c>
      <c r="I4775" s="17">
        <f>INT((VLOOKUP($C4775,装备数值,4,0)+VLOOKUP($C4775,装备数值,7,0)*($E4775-1))*VLOOKUP($D4775,系数!$K$2:$O$7,4,0))</f>
        <v>0</v>
      </c>
      <c r="J4775" s="17">
        <f>INT((VLOOKUP($C4775,装备数值,4,0)+VLOOKUP($C4775,装备数值,7,0)*($E4775-1))*VLOOKUP($D4775,系数!$K$2:$O$7,5,0))</f>
        <v>0</v>
      </c>
      <c r="K4775" s="17">
        <f>INT(VLOOKUP(E4775,强化金币,2,1)*VLOOKUP(INDEX(装备!F:F,MATCH(属性!A4775,装备!A:A,0)),系数!$K$12:$M$15,3,0))</f>
        <v>450000</v>
      </c>
      <c r="L4775" s="17"/>
      <c r="M4775" s="17"/>
      <c r="N4775" s="17"/>
      <c r="O4775" s="17">
        <f>IF(E4775=1,"",VLOOKUP(E4775,系数!$S$2:$AB$12,MATCH(属性!C4775,评级,0),1))</f>
        <v>200</v>
      </c>
    </row>
    <row r="4776" spans="1:15" ht="17.25" thickBot="1" x14ac:dyDescent="0.4">
      <c r="A4776" s="17">
        <f t="shared" si="148"/>
        <v>7100040</v>
      </c>
      <c r="B4776" s="17" t="s">
        <v>103</v>
      </c>
      <c r="C4776" s="15">
        <f>INDEX(装备!G:G,MATCH(属性!A4776,装备!A:A,0))</f>
        <v>17</v>
      </c>
      <c r="D4776" s="15" t="str">
        <f>INDEX(装备!E:E,MATCH(属性!A4776,装备!A:A,0))</f>
        <v>trousers</v>
      </c>
      <c r="E4776" s="14">
        <v>94</v>
      </c>
      <c r="F4776" s="17">
        <f>INT((VLOOKUP($C4776,装备数值,2,0)+VLOOKUP($C4776,装备数值,5,0)*($E4776-1))*VLOOKUP($D4776,系数!$K$2:$O$7,2,0))</f>
        <v>6216</v>
      </c>
      <c r="G4776" s="17">
        <f>INT((VLOOKUP($C4776,装备数值,3,0)+VLOOKUP($C4776,装备数值,6,0)*($E4776-1))*VLOOKUP($D4776,系数!$K$2:$O$7,3,0))</f>
        <v>0</v>
      </c>
      <c r="H4776" s="17">
        <f t="shared" si="149"/>
        <v>0</v>
      </c>
      <c r="I4776" s="17">
        <f>INT((VLOOKUP($C4776,装备数值,4,0)+VLOOKUP($C4776,装备数值,7,0)*($E4776-1))*VLOOKUP($D4776,系数!$K$2:$O$7,4,0))</f>
        <v>0</v>
      </c>
      <c r="J4776" s="17">
        <f>INT((VLOOKUP($C4776,装备数值,4,0)+VLOOKUP($C4776,装备数值,7,0)*($E4776-1))*VLOOKUP($D4776,系数!$K$2:$O$7,5,0))</f>
        <v>0</v>
      </c>
      <c r="K4776" s="17">
        <f>INT(VLOOKUP(E4776,强化金币,2,1)*VLOOKUP(INDEX(装备!F:F,MATCH(属性!A4776,装备!A:A,0)),系数!$K$12:$M$15,3,0))</f>
        <v>450000</v>
      </c>
      <c r="L4776" s="17"/>
      <c r="M4776" s="17"/>
      <c r="N4776" s="17"/>
      <c r="O4776" s="17">
        <f>IF(E4776=1,"",VLOOKUP(E4776,系数!$S$2:$AB$12,MATCH(属性!C4776,评级,0),1))</f>
        <v>200</v>
      </c>
    </row>
    <row r="4777" spans="1:15" ht="17.25" thickBot="1" x14ac:dyDescent="0.4">
      <c r="A4777" s="17">
        <f t="shared" si="148"/>
        <v>7100040</v>
      </c>
      <c r="B4777" s="17" t="s">
        <v>103</v>
      </c>
      <c r="C4777" s="15">
        <f>INDEX(装备!G:G,MATCH(属性!A4777,装备!A:A,0))</f>
        <v>17</v>
      </c>
      <c r="D4777" s="15" t="str">
        <f>INDEX(装备!E:E,MATCH(属性!A4777,装备!A:A,0))</f>
        <v>trousers</v>
      </c>
      <c r="E4777" s="14">
        <v>95</v>
      </c>
      <c r="F4777" s="17">
        <f>INT((VLOOKUP($C4777,装备数值,2,0)+VLOOKUP($C4777,装备数值,5,0)*($E4777-1))*VLOOKUP($D4777,系数!$K$2:$O$7,2,0))</f>
        <v>6271</v>
      </c>
      <c r="G4777" s="17">
        <f>INT((VLOOKUP($C4777,装备数值,3,0)+VLOOKUP($C4777,装备数值,6,0)*($E4777-1))*VLOOKUP($D4777,系数!$K$2:$O$7,3,0))</f>
        <v>0</v>
      </c>
      <c r="H4777" s="17">
        <f t="shared" si="149"/>
        <v>0</v>
      </c>
      <c r="I4777" s="17">
        <f>INT((VLOOKUP($C4777,装备数值,4,0)+VLOOKUP($C4777,装备数值,7,0)*($E4777-1))*VLOOKUP($D4777,系数!$K$2:$O$7,4,0))</f>
        <v>0</v>
      </c>
      <c r="J4777" s="17">
        <f>INT((VLOOKUP($C4777,装备数值,4,0)+VLOOKUP($C4777,装备数值,7,0)*($E4777-1))*VLOOKUP($D4777,系数!$K$2:$O$7,5,0))</f>
        <v>0</v>
      </c>
      <c r="K4777" s="17">
        <f>INT(VLOOKUP(E4777,强化金币,2,1)*VLOOKUP(INDEX(装备!F:F,MATCH(属性!A4777,装备!A:A,0)),系数!$K$12:$M$15,3,0))</f>
        <v>450000</v>
      </c>
      <c r="L4777" s="17"/>
      <c r="M4777" s="17"/>
      <c r="N4777" s="17"/>
      <c r="O4777" s="17">
        <f>IF(E4777=1,"",VLOOKUP(E4777,系数!$S$2:$AB$12,MATCH(属性!C4777,评级,0),1))</f>
        <v>200</v>
      </c>
    </row>
    <row r="4778" spans="1:15" ht="17.25" thickBot="1" x14ac:dyDescent="0.4">
      <c r="A4778" s="17">
        <f t="shared" si="148"/>
        <v>7100040</v>
      </c>
      <c r="B4778" s="17" t="s">
        <v>103</v>
      </c>
      <c r="C4778" s="15">
        <f>INDEX(装备!G:G,MATCH(属性!A4778,装备!A:A,0))</f>
        <v>17</v>
      </c>
      <c r="D4778" s="15" t="str">
        <f>INDEX(装备!E:E,MATCH(属性!A4778,装备!A:A,0))</f>
        <v>trousers</v>
      </c>
      <c r="E4778" s="14">
        <v>96</v>
      </c>
      <c r="F4778" s="17">
        <f>INT((VLOOKUP($C4778,装备数值,2,0)+VLOOKUP($C4778,装备数值,5,0)*($E4778-1))*VLOOKUP($D4778,系数!$K$2:$O$7,2,0))</f>
        <v>6326</v>
      </c>
      <c r="G4778" s="17">
        <f>INT((VLOOKUP($C4778,装备数值,3,0)+VLOOKUP($C4778,装备数值,6,0)*($E4778-1))*VLOOKUP($D4778,系数!$K$2:$O$7,3,0))</f>
        <v>0</v>
      </c>
      <c r="H4778" s="17">
        <f t="shared" si="149"/>
        <v>0</v>
      </c>
      <c r="I4778" s="17">
        <f>INT((VLOOKUP($C4778,装备数值,4,0)+VLOOKUP($C4778,装备数值,7,0)*($E4778-1))*VLOOKUP($D4778,系数!$K$2:$O$7,4,0))</f>
        <v>0</v>
      </c>
      <c r="J4778" s="17">
        <f>INT((VLOOKUP($C4778,装备数值,4,0)+VLOOKUP($C4778,装备数值,7,0)*($E4778-1))*VLOOKUP($D4778,系数!$K$2:$O$7,5,0))</f>
        <v>0</v>
      </c>
      <c r="K4778" s="17">
        <f>INT(VLOOKUP(E4778,强化金币,2,1)*VLOOKUP(INDEX(装备!F:F,MATCH(属性!A4778,装备!A:A,0)),系数!$K$12:$M$15,3,0))</f>
        <v>450000</v>
      </c>
      <c r="L4778" s="17"/>
      <c r="M4778" s="17"/>
      <c r="N4778" s="17"/>
      <c r="O4778" s="17">
        <f>IF(E4778=1,"",VLOOKUP(E4778,系数!$S$2:$AB$12,MATCH(属性!C4778,评级,0),1))</f>
        <v>200</v>
      </c>
    </row>
    <row r="4779" spans="1:15" ht="17.25" thickBot="1" x14ac:dyDescent="0.4">
      <c r="A4779" s="17">
        <f t="shared" si="148"/>
        <v>7100040</v>
      </c>
      <c r="B4779" s="17" t="s">
        <v>103</v>
      </c>
      <c r="C4779" s="15">
        <f>INDEX(装备!G:G,MATCH(属性!A4779,装备!A:A,0))</f>
        <v>17</v>
      </c>
      <c r="D4779" s="15" t="str">
        <f>INDEX(装备!E:E,MATCH(属性!A4779,装备!A:A,0))</f>
        <v>trousers</v>
      </c>
      <c r="E4779" s="14">
        <v>97</v>
      </c>
      <c r="F4779" s="17">
        <f>INT((VLOOKUP($C4779,装备数值,2,0)+VLOOKUP($C4779,装备数值,5,0)*($E4779-1))*VLOOKUP($D4779,系数!$K$2:$O$7,2,0))</f>
        <v>6381</v>
      </c>
      <c r="G4779" s="17">
        <f>INT((VLOOKUP($C4779,装备数值,3,0)+VLOOKUP($C4779,装备数值,6,0)*($E4779-1))*VLOOKUP($D4779,系数!$K$2:$O$7,3,0))</f>
        <v>0</v>
      </c>
      <c r="H4779" s="17">
        <f t="shared" si="149"/>
        <v>0</v>
      </c>
      <c r="I4779" s="17">
        <f>INT((VLOOKUP($C4779,装备数值,4,0)+VLOOKUP($C4779,装备数值,7,0)*($E4779-1))*VLOOKUP($D4779,系数!$K$2:$O$7,4,0))</f>
        <v>0</v>
      </c>
      <c r="J4779" s="17">
        <f>INT((VLOOKUP($C4779,装备数值,4,0)+VLOOKUP($C4779,装备数值,7,0)*($E4779-1))*VLOOKUP($D4779,系数!$K$2:$O$7,5,0))</f>
        <v>0</v>
      </c>
      <c r="K4779" s="17">
        <f>INT(VLOOKUP(E4779,强化金币,2,1)*VLOOKUP(INDEX(装备!F:F,MATCH(属性!A4779,装备!A:A,0)),系数!$K$12:$M$15,3,0))</f>
        <v>450000</v>
      </c>
      <c r="L4779" s="17"/>
      <c r="M4779" s="17"/>
      <c r="N4779" s="17"/>
      <c r="O4779" s="17">
        <f>IF(E4779=1,"",VLOOKUP(E4779,系数!$S$2:$AB$12,MATCH(属性!C4779,评级,0),1))</f>
        <v>200</v>
      </c>
    </row>
    <row r="4780" spans="1:15" ht="17.25" thickBot="1" x14ac:dyDescent="0.4">
      <c r="A4780" s="17">
        <f t="shared" si="148"/>
        <v>7100040</v>
      </c>
      <c r="B4780" s="17" t="s">
        <v>103</v>
      </c>
      <c r="C4780" s="15">
        <f>INDEX(装备!G:G,MATCH(属性!A4780,装备!A:A,0))</f>
        <v>17</v>
      </c>
      <c r="D4780" s="15" t="str">
        <f>INDEX(装备!E:E,MATCH(属性!A4780,装备!A:A,0))</f>
        <v>trousers</v>
      </c>
      <c r="E4780" s="14">
        <v>98</v>
      </c>
      <c r="F4780" s="17">
        <f>INT((VLOOKUP($C4780,装备数值,2,0)+VLOOKUP($C4780,装备数值,5,0)*($E4780-1))*VLOOKUP($D4780,系数!$K$2:$O$7,2,0))</f>
        <v>6436</v>
      </c>
      <c r="G4780" s="17">
        <f>INT((VLOOKUP($C4780,装备数值,3,0)+VLOOKUP($C4780,装备数值,6,0)*($E4780-1))*VLOOKUP($D4780,系数!$K$2:$O$7,3,0))</f>
        <v>0</v>
      </c>
      <c r="H4780" s="17">
        <f t="shared" si="149"/>
        <v>0</v>
      </c>
      <c r="I4780" s="17">
        <f>INT((VLOOKUP($C4780,装备数值,4,0)+VLOOKUP($C4780,装备数值,7,0)*($E4780-1))*VLOOKUP($D4780,系数!$K$2:$O$7,4,0))</f>
        <v>0</v>
      </c>
      <c r="J4780" s="17">
        <f>INT((VLOOKUP($C4780,装备数值,4,0)+VLOOKUP($C4780,装备数值,7,0)*($E4780-1))*VLOOKUP($D4780,系数!$K$2:$O$7,5,0))</f>
        <v>0</v>
      </c>
      <c r="K4780" s="17">
        <f>INT(VLOOKUP(E4780,强化金币,2,1)*VLOOKUP(INDEX(装备!F:F,MATCH(属性!A4780,装备!A:A,0)),系数!$K$12:$M$15,3,0))</f>
        <v>450000</v>
      </c>
      <c r="L4780" s="17"/>
      <c r="M4780" s="17"/>
      <c r="N4780" s="17"/>
      <c r="O4780" s="17">
        <f>IF(E4780=1,"",VLOOKUP(E4780,系数!$S$2:$AB$12,MATCH(属性!C4780,评级,0),1))</f>
        <v>200</v>
      </c>
    </row>
    <row r="4781" spans="1:15" ht="17.25" thickBot="1" x14ac:dyDescent="0.4">
      <c r="A4781" s="17">
        <f t="shared" si="148"/>
        <v>7100040</v>
      </c>
      <c r="B4781" s="17" t="s">
        <v>103</v>
      </c>
      <c r="C4781" s="15">
        <f>INDEX(装备!G:G,MATCH(属性!A4781,装备!A:A,0))</f>
        <v>17</v>
      </c>
      <c r="D4781" s="15" t="str">
        <f>INDEX(装备!E:E,MATCH(属性!A4781,装备!A:A,0))</f>
        <v>trousers</v>
      </c>
      <c r="E4781" s="14">
        <v>99</v>
      </c>
      <c r="F4781" s="17">
        <f>INT((VLOOKUP($C4781,装备数值,2,0)+VLOOKUP($C4781,装备数值,5,0)*($E4781-1))*VLOOKUP($D4781,系数!$K$2:$O$7,2,0))</f>
        <v>6491</v>
      </c>
      <c r="G4781" s="17">
        <f>INT((VLOOKUP($C4781,装备数值,3,0)+VLOOKUP($C4781,装备数值,6,0)*($E4781-1))*VLOOKUP($D4781,系数!$K$2:$O$7,3,0))</f>
        <v>0</v>
      </c>
      <c r="H4781" s="17">
        <f t="shared" si="149"/>
        <v>0</v>
      </c>
      <c r="I4781" s="17">
        <f>INT((VLOOKUP($C4781,装备数值,4,0)+VLOOKUP($C4781,装备数值,7,0)*($E4781-1))*VLOOKUP($D4781,系数!$K$2:$O$7,4,0))</f>
        <v>0</v>
      </c>
      <c r="J4781" s="17">
        <f>INT((VLOOKUP($C4781,装备数值,4,0)+VLOOKUP($C4781,装备数值,7,0)*($E4781-1))*VLOOKUP($D4781,系数!$K$2:$O$7,5,0))</f>
        <v>0</v>
      </c>
      <c r="K4781" s="17">
        <f>INT(VLOOKUP(E4781,强化金币,2,1)*VLOOKUP(INDEX(装备!F:F,MATCH(属性!A4781,装备!A:A,0)),系数!$K$12:$M$15,3,0))</f>
        <v>450000</v>
      </c>
      <c r="L4781" s="17"/>
      <c r="M4781" s="17"/>
      <c r="N4781" s="17"/>
      <c r="O4781" s="17">
        <f>IF(E4781=1,"",VLOOKUP(E4781,系数!$S$2:$AB$12,MATCH(属性!C4781,评级,0),1))</f>
        <v>200</v>
      </c>
    </row>
    <row r="4782" spans="1:15" ht="17.25" thickBot="1" x14ac:dyDescent="0.4">
      <c r="A4782" s="17">
        <f t="shared" si="148"/>
        <v>7100040</v>
      </c>
      <c r="B4782" s="17" t="s">
        <v>103</v>
      </c>
      <c r="C4782" s="15">
        <f>INDEX(装备!G:G,MATCH(属性!A4782,装备!A:A,0))</f>
        <v>17</v>
      </c>
      <c r="D4782" s="15" t="str">
        <f>INDEX(装备!E:E,MATCH(属性!A4782,装备!A:A,0))</f>
        <v>trousers</v>
      </c>
      <c r="E4782" s="14">
        <v>100</v>
      </c>
      <c r="F4782" s="17">
        <f>INT((VLOOKUP($C4782,装备数值,2,0)+VLOOKUP($C4782,装备数值,5,0)*($E4782-1))*VLOOKUP($D4782,系数!$K$2:$O$7,2,0))</f>
        <v>6546</v>
      </c>
      <c r="G4782" s="17">
        <f>INT((VLOOKUP($C4782,装备数值,3,0)+VLOOKUP($C4782,装备数值,6,0)*($E4782-1))*VLOOKUP($D4782,系数!$K$2:$O$7,3,0))</f>
        <v>0</v>
      </c>
      <c r="H4782" s="17">
        <f t="shared" si="149"/>
        <v>0</v>
      </c>
      <c r="I4782" s="17">
        <f>INT((VLOOKUP($C4782,装备数值,4,0)+VLOOKUP($C4782,装备数值,7,0)*($E4782-1))*VLOOKUP($D4782,系数!$K$2:$O$7,4,0))</f>
        <v>0</v>
      </c>
      <c r="J4782" s="17">
        <f>INT((VLOOKUP($C4782,装备数值,4,0)+VLOOKUP($C4782,装备数值,7,0)*($E4782-1))*VLOOKUP($D4782,系数!$K$2:$O$7,5,0))</f>
        <v>0</v>
      </c>
      <c r="K4782" s="17">
        <f>INT(VLOOKUP(E4782,强化金币,2,1)*VLOOKUP(INDEX(装备!F:F,MATCH(属性!A4782,装备!A:A,0)),系数!$K$12:$M$15,3,0))</f>
        <v>450000</v>
      </c>
      <c r="L4782" s="17"/>
      <c r="M4782" s="17"/>
      <c r="N4782" s="17"/>
      <c r="O4782" s="17">
        <f>IF(E4782=1,"",VLOOKUP(E4782,系数!$S$2:$AB$12,MATCH(属性!C4782,评级,0),1))</f>
        <v>220</v>
      </c>
    </row>
    <row r="4783" spans="1:15" ht="17.25" thickBot="1" x14ac:dyDescent="0.4">
      <c r="A4783" s="17">
        <f t="shared" si="148"/>
        <v>7100040</v>
      </c>
      <c r="B4783" s="17" t="s">
        <v>103</v>
      </c>
      <c r="C4783" s="15">
        <f>INDEX(装备!G:G,MATCH(属性!A4783,装备!A:A,0))</f>
        <v>17</v>
      </c>
      <c r="D4783" s="15" t="str">
        <f>INDEX(装备!E:E,MATCH(属性!A4783,装备!A:A,0))</f>
        <v>trousers</v>
      </c>
      <c r="E4783" s="14">
        <v>101</v>
      </c>
      <c r="F4783" s="17">
        <f>INT((VLOOKUP($C4783,装备数值,2,0)+VLOOKUP($C4783,装备数值,5,0)*($E4783-1))*VLOOKUP($D4783,系数!$K$2:$O$7,2,0))</f>
        <v>6601</v>
      </c>
      <c r="G4783" s="17">
        <f>INT((VLOOKUP($C4783,装备数值,3,0)+VLOOKUP($C4783,装备数值,6,0)*($E4783-1))*VLOOKUP($D4783,系数!$K$2:$O$7,3,0))</f>
        <v>0</v>
      </c>
      <c r="H4783" s="17">
        <f t="shared" si="149"/>
        <v>0</v>
      </c>
      <c r="I4783" s="17">
        <f>INT((VLOOKUP($C4783,装备数值,4,0)+VLOOKUP($C4783,装备数值,7,0)*($E4783-1))*VLOOKUP($D4783,系数!$K$2:$O$7,4,0))</f>
        <v>0</v>
      </c>
      <c r="J4783" s="17">
        <f>INT((VLOOKUP($C4783,装备数值,4,0)+VLOOKUP($C4783,装备数值,7,0)*($E4783-1))*VLOOKUP($D4783,系数!$K$2:$O$7,5,0))</f>
        <v>0</v>
      </c>
      <c r="K4783" s="17">
        <f>INT(VLOOKUP(E4783,强化金币,2,1)*VLOOKUP(INDEX(装备!F:F,MATCH(属性!A4783,装备!A:A,0)),系数!$K$12:$M$15,3,0))</f>
        <v>450000</v>
      </c>
      <c r="L4783" s="17"/>
      <c r="M4783" s="17"/>
      <c r="N4783" s="17"/>
      <c r="O4783" s="17">
        <f>IF(E4783=1,"",VLOOKUP(E4783,系数!$S$2:$AB$12,MATCH(属性!C4783,评级,0),1))</f>
        <v>220</v>
      </c>
    </row>
    <row r="4784" spans="1:15" ht="17.25" thickBot="1" x14ac:dyDescent="0.4">
      <c r="A4784" s="17">
        <f t="shared" si="148"/>
        <v>7100040</v>
      </c>
      <c r="B4784" s="17" t="s">
        <v>103</v>
      </c>
      <c r="C4784" s="15">
        <f>INDEX(装备!G:G,MATCH(属性!A4784,装备!A:A,0))</f>
        <v>17</v>
      </c>
      <c r="D4784" s="15" t="str">
        <f>INDEX(装备!E:E,MATCH(属性!A4784,装备!A:A,0))</f>
        <v>trousers</v>
      </c>
      <c r="E4784" s="14">
        <v>102</v>
      </c>
      <c r="F4784" s="17">
        <f>INT((VLOOKUP($C4784,装备数值,2,0)+VLOOKUP($C4784,装备数值,5,0)*($E4784-1))*VLOOKUP($D4784,系数!$K$2:$O$7,2,0))</f>
        <v>6656</v>
      </c>
      <c r="G4784" s="17">
        <f>INT((VLOOKUP($C4784,装备数值,3,0)+VLOOKUP($C4784,装备数值,6,0)*($E4784-1))*VLOOKUP($D4784,系数!$K$2:$O$7,3,0))</f>
        <v>0</v>
      </c>
      <c r="H4784" s="17">
        <f t="shared" si="149"/>
        <v>0</v>
      </c>
      <c r="I4784" s="17">
        <f>INT((VLOOKUP($C4784,装备数值,4,0)+VLOOKUP($C4784,装备数值,7,0)*($E4784-1))*VLOOKUP($D4784,系数!$K$2:$O$7,4,0))</f>
        <v>0</v>
      </c>
      <c r="J4784" s="17">
        <f>INT((VLOOKUP($C4784,装备数值,4,0)+VLOOKUP($C4784,装备数值,7,0)*($E4784-1))*VLOOKUP($D4784,系数!$K$2:$O$7,5,0))</f>
        <v>0</v>
      </c>
      <c r="K4784" s="17">
        <f>INT(VLOOKUP(E4784,强化金币,2,1)*VLOOKUP(INDEX(装备!F:F,MATCH(属性!A4784,装备!A:A,0)),系数!$K$12:$M$15,3,0))</f>
        <v>450000</v>
      </c>
      <c r="L4784" s="17"/>
      <c r="M4784" s="17"/>
      <c r="N4784" s="17"/>
      <c r="O4784" s="17">
        <f>IF(E4784=1,"",VLOOKUP(E4784,系数!$S$2:$AB$12,MATCH(属性!C4784,评级,0),1))</f>
        <v>220</v>
      </c>
    </row>
    <row r="4785" spans="1:15" ht="17.25" thickBot="1" x14ac:dyDescent="0.4">
      <c r="A4785" s="17">
        <f t="shared" si="148"/>
        <v>7100040</v>
      </c>
      <c r="B4785" s="17" t="s">
        <v>103</v>
      </c>
      <c r="C4785" s="15">
        <f>INDEX(装备!G:G,MATCH(属性!A4785,装备!A:A,0))</f>
        <v>17</v>
      </c>
      <c r="D4785" s="15" t="str">
        <f>INDEX(装备!E:E,MATCH(属性!A4785,装备!A:A,0))</f>
        <v>trousers</v>
      </c>
      <c r="E4785" s="14">
        <v>103</v>
      </c>
      <c r="F4785" s="17">
        <f>INT((VLOOKUP($C4785,装备数值,2,0)+VLOOKUP($C4785,装备数值,5,0)*($E4785-1))*VLOOKUP($D4785,系数!$K$2:$O$7,2,0))</f>
        <v>6711</v>
      </c>
      <c r="G4785" s="17">
        <f>INT((VLOOKUP($C4785,装备数值,3,0)+VLOOKUP($C4785,装备数值,6,0)*($E4785-1))*VLOOKUP($D4785,系数!$K$2:$O$7,3,0))</f>
        <v>0</v>
      </c>
      <c r="H4785" s="17">
        <f t="shared" si="149"/>
        <v>0</v>
      </c>
      <c r="I4785" s="17">
        <f>INT((VLOOKUP($C4785,装备数值,4,0)+VLOOKUP($C4785,装备数值,7,0)*($E4785-1))*VLOOKUP($D4785,系数!$K$2:$O$7,4,0))</f>
        <v>0</v>
      </c>
      <c r="J4785" s="17">
        <f>INT((VLOOKUP($C4785,装备数值,4,0)+VLOOKUP($C4785,装备数值,7,0)*($E4785-1))*VLOOKUP($D4785,系数!$K$2:$O$7,5,0))</f>
        <v>0</v>
      </c>
      <c r="K4785" s="17">
        <f>INT(VLOOKUP(E4785,强化金币,2,1)*VLOOKUP(INDEX(装备!F:F,MATCH(属性!A4785,装备!A:A,0)),系数!$K$12:$M$15,3,0))</f>
        <v>450000</v>
      </c>
      <c r="L4785" s="17"/>
      <c r="M4785" s="17"/>
      <c r="N4785" s="17"/>
      <c r="O4785" s="17">
        <f>IF(E4785=1,"",VLOOKUP(E4785,系数!$S$2:$AB$12,MATCH(属性!C4785,评级,0),1))</f>
        <v>220</v>
      </c>
    </row>
    <row r="4786" spans="1:15" ht="17.25" thickBot="1" x14ac:dyDescent="0.4">
      <c r="A4786" s="17">
        <f t="shared" si="148"/>
        <v>7100040</v>
      </c>
      <c r="B4786" s="17" t="s">
        <v>103</v>
      </c>
      <c r="C4786" s="15">
        <f>INDEX(装备!G:G,MATCH(属性!A4786,装备!A:A,0))</f>
        <v>17</v>
      </c>
      <c r="D4786" s="15" t="str">
        <f>INDEX(装备!E:E,MATCH(属性!A4786,装备!A:A,0))</f>
        <v>trousers</v>
      </c>
      <c r="E4786" s="14">
        <v>104</v>
      </c>
      <c r="F4786" s="17">
        <f>INT((VLOOKUP($C4786,装备数值,2,0)+VLOOKUP($C4786,装备数值,5,0)*($E4786-1))*VLOOKUP($D4786,系数!$K$2:$O$7,2,0))</f>
        <v>6766</v>
      </c>
      <c r="G4786" s="17">
        <f>INT((VLOOKUP($C4786,装备数值,3,0)+VLOOKUP($C4786,装备数值,6,0)*($E4786-1))*VLOOKUP($D4786,系数!$K$2:$O$7,3,0))</f>
        <v>0</v>
      </c>
      <c r="H4786" s="17">
        <f t="shared" si="149"/>
        <v>0</v>
      </c>
      <c r="I4786" s="17">
        <f>INT((VLOOKUP($C4786,装备数值,4,0)+VLOOKUP($C4786,装备数值,7,0)*($E4786-1))*VLOOKUP($D4786,系数!$K$2:$O$7,4,0))</f>
        <v>0</v>
      </c>
      <c r="J4786" s="17">
        <f>INT((VLOOKUP($C4786,装备数值,4,0)+VLOOKUP($C4786,装备数值,7,0)*($E4786-1))*VLOOKUP($D4786,系数!$K$2:$O$7,5,0))</f>
        <v>0</v>
      </c>
      <c r="K4786" s="17">
        <f>INT(VLOOKUP(E4786,强化金币,2,1)*VLOOKUP(INDEX(装备!F:F,MATCH(属性!A4786,装备!A:A,0)),系数!$K$12:$M$15,3,0))</f>
        <v>450000</v>
      </c>
      <c r="L4786" s="17"/>
      <c r="M4786" s="17"/>
      <c r="N4786" s="17"/>
      <c r="O4786" s="17">
        <f>IF(E4786=1,"",VLOOKUP(E4786,系数!$S$2:$AB$12,MATCH(属性!C4786,评级,0),1))</f>
        <v>220</v>
      </c>
    </row>
    <row r="4787" spans="1:15" ht="17.25" thickBot="1" x14ac:dyDescent="0.4">
      <c r="A4787" s="17">
        <f t="shared" si="148"/>
        <v>7100040</v>
      </c>
      <c r="B4787" s="17" t="s">
        <v>103</v>
      </c>
      <c r="C4787" s="15">
        <f>INDEX(装备!G:G,MATCH(属性!A4787,装备!A:A,0))</f>
        <v>17</v>
      </c>
      <c r="D4787" s="15" t="str">
        <f>INDEX(装备!E:E,MATCH(属性!A4787,装备!A:A,0))</f>
        <v>trousers</v>
      </c>
      <c r="E4787" s="14">
        <v>105</v>
      </c>
      <c r="F4787" s="17">
        <f>INT((VLOOKUP($C4787,装备数值,2,0)+VLOOKUP($C4787,装备数值,5,0)*($E4787-1))*VLOOKUP($D4787,系数!$K$2:$O$7,2,0))</f>
        <v>6821</v>
      </c>
      <c r="G4787" s="17">
        <f>INT((VLOOKUP($C4787,装备数值,3,0)+VLOOKUP($C4787,装备数值,6,0)*($E4787-1))*VLOOKUP($D4787,系数!$K$2:$O$7,3,0))</f>
        <v>0</v>
      </c>
      <c r="H4787" s="17">
        <f t="shared" si="149"/>
        <v>0</v>
      </c>
      <c r="I4787" s="17">
        <f>INT((VLOOKUP($C4787,装备数值,4,0)+VLOOKUP($C4787,装备数值,7,0)*($E4787-1))*VLOOKUP($D4787,系数!$K$2:$O$7,4,0))</f>
        <v>0</v>
      </c>
      <c r="J4787" s="17">
        <f>INT((VLOOKUP($C4787,装备数值,4,0)+VLOOKUP($C4787,装备数值,7,0)*($E4787-1))*VLOOKUP($D4787,系数!$K$2:$O$7,5,0))</f>
        <v>0</v>
      </c>
      <c r="K4787" s="17">
        <f>INT(VLOOKUP(E4787,强化金币,2,1)*VLOOKUP(INDEX(装备!F:F,MATCH(属性!A4787,装备!A:A,0)),系数!$K$12:$M$15,3,0))</f>
        <v>450000</v>
      </c>
      <c r="L4787" s="17"/>
      <c r="M4787" s="17"/>
      <c r="N4787" s="17"/>
      <c r="O4787" s="17">
        <f>IF(E4787=1,"",VLOOKUP(E4787,系数!$S$2:$AB$12,MATCH(属性!C4787,评级,0),1))</f>
        <v>220</v>
      </c>
    </row>
    <row r="4788" spans="1:15" ht="17.25" thickBot="1" x14ac:dyDescent="0.4">
      <c r="A4788" s="17">
        <f t="shared" si="148"/>
        <v>7100040</v>
      </c>
      <c r="B4788" s="17" t="s">
        <v>103</v>
      </c>
      <c r="C4788" s="15">
        <f>INDEX(装备!G:G,MATCH(属性!A4788,装备!A:A,0))</f>
        <v>17</v>
      </c>
      <c r="D4788" s="15" t="str">
        <f>INDEX(装备!E:E,MATCH(属性!A4788,装备!A:A,0))</f>
        <v>trousers</v>
      </c>
      <c r="E4788" s="14">
        <v>106</v>
      </c>
      <c r="F4788" s="17">
        <f>INT((VLOOKUP($C4788,装备数值,2,0)+VLOOKUP($C4788,装备数值,5,0)*($E4788-1))*VLOOKUP($D4788,系数!$K$2:$O$7,2,0))</f>
        <v>6876</v>
      </c>
      <c r="G4788" s="17">
        <f>INT((VLOOKUP($C4788,装备数值,3,0)+VLOOKUP($C4788,装备数值,6,0)*($E4788-1))*VLOOKUP($D4788,系数!$K$2:$O$7,3,0))</f>
        <v>0</v>
      </c>
      <c r="H4788" s="17">
        <f t="shared" si="149"/>
        <v>0</v>
      </c>
      <c r="I4788" s="17">
        <f>INT((VLOOKUP($C4788,装备数值,4,0)+VLOOKUP($C4788,装备数值,7,0)*($E4788-1))*VLOOKUP($D4788,系数!$K$2:$O$7,4,0))</f>
        <v>0</v>
      </c>
      <c r="J4788" s="17">
        <f>INT((VLOOKUP($C4788,装备数值,4,0)+VLOOKUP($C4788,装备数值,7,0)*($E4788-1))*VLOOKUP($D4788,系数!$K$2:$O$7,5,0))</f>
        <v>0</v>
      </c>
      <c r="K4788" s="17">
        <f>INT(VLOOKUP(E4788,强化金币,2,1)*VLOOKUP(INDEX(装备!F:F,MATCH(属性!A4788,装备!A:A,0)),系数!$K$12:$M$15,3,0))</f>
        <v>450000</v>
      </c>
      <c r="L4788" s="17"/>
      <c r="M4788" s="17"/>
      <c r="N4788" s="17"/>
      <c r="O4788" s="17">
        <f>IF(E4788=1,"",VLOOKUP(E4788,系数!$S$2:$AB$12,MATCH(属性!C4788,评级,0),1))</f>
        <v>220</v>
      </c>
    </row>
    <row r="4789" spans="1:15" ht="17.25" thickBot="1" x14ac:dyDescent="0.4">
      <c r="A4789" s="17">
        <f t="shared" si="148"/>
        <v>7100040</v>
      </c>
      <c r="B4789" s="17" t="s">
        <v>103</v>
      </c>
      <c r="C4789" s="15">
        <f>INDEX(装备!G:G,MATCH(属性!A4789,装备!A:A,0))</f>
        <v>17</v>
      </c>
      <c r="D4789" s="15" t="str">
        <f>INDEX(装备!E:E,MATCH(属性!A4789,装备!A:A,0))</f>
        <v>trousers</v>
      </c>
      <c r="E4789" s="14">
        <v>107</v>
      </c>
      <c r="F4789" s="17">
        <f>INT((VLOOKUP($C4789,装备数值,2,0)+VLOOKUP($C4789,装备数值,5,0)*($E4789-1))*VLOOKUP($D4789,系数!$K$2:$O$7,2,0))</f>
        <v>6931</v>
      </c>
      <c r="G4789" s="17">
        <f>INT((VLOOKUP($C4789,装备数值,3,0)+VLOOKUP($C4789,装备数值,6,0)*($E4789-1))*VLOOKUP($D4789,系数!$K$2:$O$7,3,0))</f>
        <v>0</v>
      </c>
      <c r="H4789" s="17">
        <f t="shared" si="149"/>
        <v>0</v>
      </c>
      <c r="I4789" s="17">
        <f>INT((VLOOKUP($C4789,装备数值,4,0)+VLOOKUP($C4789,装备数值,7,0)*($E4789-1))*VLOOKUP($D4789,系数!$K$2:$O$7,4,0))</f>
        <v>0</v>
      </c>
      <c r="J4789" s="17">
        <f>INT((VLOOKUP($C4789,装备数值,4,0)+VLOOKUP($C4789,装备数值,7,0)*($E4789-1))*VLOOKUP($D4789,系数!$K$2:$O$7,5,0))</f>
        <v>0</v>
      </c>
      <c r="K4789" s="17">
        <f>INT(VLOOKUP(E4789,强化金币,2,1)*VLOOKUP(INDEX(装备!F:F,MATCH(属性!A4789,装备!A:A,0)),系数!$K$12:$M$15,3,0))</f>
        <v>450000</v>
      </c>
      <c r="L4789" s="17"/>
      <c r="M4789" s="17"/>
      <c r="N4789" s="17"/>
      <c r="O4789" s="17">
        <f>IF(E4789=1,"",VLOOKUP(E4789,系数!$S$2:$AB$12,MATCH(属性!C4789,评级,0),1))</f>
        <v>220</v>
      </c>
    </row>
    <row r="4790" spans="1:15" ht="17.25" thickBot="1" x14ac:dyDescent="0.4">
      <c r="A4790" s="17">
        <f t="shared" si="148"/>
        <v>7100040</v>
      </c>
      <c r="B4790" s="17" t="s">
        <v>103</v>
      </c>
      <c r="C4790" s="15">
        <f>INDEX(装备!G:G,MATCH(属性!A4790,装备!A:A,0))</f>
        <v>17</v>
      </c>
      <c r="D4790" s="15" t="str">
        <f>INDEX(装备!E:E,MATCH(属性!A4790,装备!A:A,0))</f>
        <v>trousers</v>
      </c>
      <c r="E4790" s="14">
        <v>108</v>
      </c>
      <c r="F4790" s="17">
        <f>INT((VLOOKUP($C4790,装备数值,2,0)+VLOOKUP($C4790,装备数值,5,0)*($E4790-1))*VLOOKUP($D4790,系数!$K$2:$O$7,2,0))</f>
        <v>6986</v>
      </c>
      <c r="G4790" s="17">
        <f>INT((VLOOKUP($C4790,装备数值,3,0)+VLOOKUP($C4790,装备数值,6,0)*($E4790-1))*VLOOKUP($D4790,系数!$K$2:$O$7,3,0))</f>
        <v>0</v>
      </c>
      <c r="H4790" s="17">
        <f t="shared" si="149"/>
        <v>0</v>
      </c>
      <c r="I4790" s="17">
        <f>INT((VLOOKUP($C4790,装备数值,4,0)+VLOOKUP($C4790,装备数值,7,0)*($E4790-1))*VLOOKUP($D4790,系数!$K$2:$O$7,4,0))</f>
        <v>0</v>
      </c>
      <c r="J4790" s="17">
        <f>INT((VLOOKUP($C4790,装备数值,4,0)+VLOOKUP($C4790,装备数值,7,0)*($E4790-1))*VLOOKUP($D4790,系数!$K$2:$O$7,5,0))</f>
        <v>0</v>
      </c>
      <c r="K4790" s="17">
        <f>INT(VLOOKUP(E4790,强化金币,2,1)*VLOOKUP(INDEX(装备!F:F,MATCH(属性!A4790,装备!A:A,0)),系数!$K$12:$M$15,3,0))</f>
        <v>450000</v>
      </c>
      <c r="L4790" s="17"/>
      <c r="M4790" s="17"/>
      <c r="N4790" s="17"/>
      <c r="O4790" s="17">
        <f>IF(E4790=1,"",VLOOKUP(E4790,系数!$S$2:$AB$12,MATCH(属性!C4790,评级,0),1))</f>
        <v>220</v>
      </c>
    </row>
    <row r="4791" spans="1:15" ht="17.25" thickBot="1" x14ac:dyDescent="0.4">
      <c r="A4791" s="17">
        <f t="shared" si="148"/>
        <v>7100040</v>
      </c>
      <c r="B4791" s="17" t="s">
        <v>103</v>
      </c>
      <c r="C4791" s="15">
        <f>INDEX(装备!G:G,MATCH(属性!A4791,装备!A:A,0))</f>
        <v>17</v>
      </c>
      <c r="D4791" s="15" t="str">
        <f>INDEX(装备!E:E,MATCH(属性!A4791,装备!A:A,0))</f>
        <v>trousers</v>
      </c>
      <c r="E4791" s="14">
        <v>109</v>
      </c>
      <c r="F4791" s="17">
        <f>INT((VLOOKUP($C4791,装备数值,2,0)+VLOOKUP($C4791,装备数值,5,0)*($E4791-1))*VLOOKUP($D4791,系数!$K$2:$O$7,2,0))</f>
        <v>7041</v>
      </c>
      <c r="G4791" s="17">
        <f>INT((VLOOKUP($C4791,装备数值,3,0)+VLOOKUP($C4791,装备数值,6,0)*($E4791-1))*VLOOKUP($D4791,系数!$K$2:$O$7,3,0))</f>
        <v>0</v>
      </c>
      <c r="H4791" s="17">
        <f t="shared" si="149"/>
        <v>0</v>
      </c>
      <c r="I4791" s="17">
        <f>INT((VLOOKUP($C4791,装备数值,4,0)+VLOOKUP($C4791,装备数值,7,0)*($E4791-1))*VLOOKUP($D4791,系数!$K$2:$O$7,4,0))</f>
        <v>0</v>
      </c>
      <c r="J4791" s="17">
        <f>INT((VLOOKUP($C4791,装备数值,4,0)+VLOOKUP($C4791,装备数值,7,0)*($E4791-1))*VLOOKUP($D4791,系数!$K$2:$O$7,5,0))</f>
        <v>0</v>
      </c>
      <c r="K4791" s="17">
        <f>INT(VLOOKUP(E4791,强化金币,2,1)*VLOOKUP(INDEX(装备!F:F,MATCH(属性!A4791,装备!A:A,0)),系数!$K$12:$M$15,3,0))</f>
        <v>450000</v>
      </c>
      <c r="L4791" s="17"/>
      <c r="M4791" s="17"/>
      <c r="N4791" s="17"/>
      <c r="O4791" s="17">
        <f>IF(E4791=1,"",VLOOKUP(E4791,系数!$S$2:$AB$12,MATCH(属性!C4791,评级,0),1))</f>
        <v>220</v>
      </c>
    </row>
    <row r="4792" spans="1:15" ht="17.25" thickBot="1" x14ac:dyDescent="0.4">
      <c r="A4792" s="17">
        <f t="shared" si="148"/>
        <v>7100040</v>
      </c>
      <c r="B4792" s="17" t="s">
        <v>103</v>
      </c>
      <c r="C4792" s="15">
        <f>INDEX(装备!G:G,MATCH(属性!A4792,装备!A:A,0))</f>
        <v>17</v>
      </c>
      <c r="D4792" s="15" t="str">
        <f>INDEX(装备!E:E,MATCH(属性!A4792,装备!A:A,0))</f>
        <v>trousers</v>
      </c>
      <c r="E4792" s="14">
        <v>110</v>
      </c>
      <c r="F4792" s="17">
        <f>INT((VLOOKUP($C4792,装备数值,2,0)+VLOOKUP($C4792,装备数值,5,0)*($E4792-1))*VLOOKUP($D4792,系数!$K$2:$O$7,2,0))</f>
        <v>7096</v>
      </c>
      <c r="G4792" s="17">
        <f>INT((VLOOKUP($C4792,装备数值,3,0)+VLOOKUP($C4792,装备数值,6,0)*($E4792-1))*VLOOKUP($D4792,系数!$K$2:$O$7,3,0))</f>
        <v>0</v>
      </c>
      <c r="H4792" s="17">
        <f t="shared" si="149"/>
        <v>0</v>
      </c>
      <c r="I4792" s="17">
        <f>INT((VLOOKUP($C4792,装备数值,4,0)+VLOOKUP($C4792,装备数值,7,0)*($E4792-1))*VLOOKUP($D4792,系数!$K$2:$O$7,4,0))</f>
        <v>0</v>
      </c>
      <c r="J4792" s="17">
        <f>INT((VLOOKUP($C4792,装备数值,4,0)+VLOOKUP($C4792,装备数值,7,0)*($E4792-1))*VLOOKUP($D4792,系数!$K$2:$O$7,5,0))</f>
        <v>0</v>
      </c>
      <c r="K4792" s="17">
        <f>INT(VLOOKUP(E4792,强化金币,2,1)*VLOOKUP(INDEX(装备!F:F,MATCH(属性!A4792,装备!A:A,0)),系数!$K$12:$M$15,3,0))</f>
        <v>450000</v>
      </c>
      <c r="L4792" s="17"/>
      <c r="M4792" s="17"/>
      <c r="N4792" s="17"/>
      <c r="O4792" s="17">
        <f>IF(E4792=1,"",VLOOKUP(E4792,系数!$S$2:$AB$12,MATCH(属性!C4792,评级,0),1))</f>
        <v>220</v>
      </c>
    </row>
    <row r="4793" spans="1:15" ht="17.25" thickBot="1" x14ac:dyDescent="0.4">
      <c r="A4793" s="17">
        <f t="shared" si="148"/>
        <v>7100040</v>
      </c>
      <c r="B4793" s="17" t="s">
        <v>103</v>
      </c>
      <c r="C4793" s="15">
        <f>INDEX(装备!G:G,MATCH(属性!A4793,装备!A:A,0))</f>
        <v>17</v>
      </c>
      <c r="D4793" s="15" t="str">
        <f>INDEX(装备!E:E,MATCH(属性!A4793,装备!A:A,0))</f>
        <v>trousers</v>
      </c>
      <c r="E4793" s="14">
        <v>111</v>
      </c>
      <c r="F4793" s="17">
        <f>INT((VLOOKUP($C4793,装备数值,2,0)+VLOOKUP($C4793,装备数值,5,0)*($E4793-1))*VLOOKUP($D4793,系数!$K$2:$O$7,2,0))</f>
        <v>7151</v>
      </c>
      <c r="G4793" s="17">
        <f>INT((VLOOKUP($C4793,装备数值,3,0)+VLOOKUP($C4793,装备数值,6,0)*($E4793-1))*VLOOKUP($D4793,系数!$K$2:$O$7,3,0))</f>
        <v>0</v>
      </c>
      <c r="H4793" s="17">
        <f t="shared" si="149"/>
        <v>0</v>
      </c>
      <c r="I4793" s="17">
        <f>INT((VLOOKUP($C4793,装备数值,4,0)+VLOOKUP($C4793,装备数值,7,0)*($E4793-1))*VLOOKUP($D4793,系数!$K$2:$O$7,4,0))</f>
        <v>0</v>
      </c>
      <c r="J4793" s="17">
        <f>INT((VLOOKUP($C4793,装备数值,4,0)+VLOOKUP($C4793,装备数值,7,0)*($E4793-1))*VLOOKUP($D4793,系数!$K$2:$O$7,5,0))</f>
        <v>0</v>
      </c>
      <c r="K4793" s="17">
        <f>INT(VLOOKUP(E4793,强化金币,2,1)*VLOOKUP(INDEX(装备!F:F,MATCH(属性!A4793,装备!A:A,0)),系数!$K$12:$M$15,3,0))</f>
        <v>450000</v>
      </c>
      <c r="L4793" s="17"/>
      <c r="M4793" s="17"/>
      <c r="N4793" s="17"/>
      <c r="O4793" s="17">
        <f>IF(E4793=1,"",VLOOKUP(E4793,系数!$S$2:$AB$12,MATCH(属性!C4793,评级,0),1))</f>
        <v>220</v>
      </c>
    </row>
    <row r="4794" spans="1:15" ht="17.25" thickBot="1" x14ac:dyDescent="0.4">
      <c r="A4794" s="17">
        <f t="shared" si="148"/>
        <v>7100040</v>
      </c>
      <c r="B4794" s="17" t="s">
        <v>103</v>
      </c>
      <c r="C4794" s="15">
        <f>INDEX(装备!G:G,MATCH(属性!A4794,装备!A:A,0))</f>
        <v>17</v>
      </c>
      <c r="D4794" s="15" t="str">
        <f>INDEX(装备!E:E,MATCH(属性!A4794,装备!A:A,0))</f>
        <v>trousers</v>
      </c>
      <c r="E4794" s="14">
        <v>112</v>
      </c>
      <c r="F4794" s="17">
        <f>INT((VLOOKUP($C4794,装备数值,2,0)+VLOOKUP($C4794,装备数值,5,0)*($E4794-1))*VLOOKUP($D4794,系数!$K$2:$O$7,2,0))</f>
        <v>7206</v>
      </c>
      <c r="G4794" s="17">
        <f>INT((VLOOKUP($C4794,装备数值,3,0)+VLOOKUP($C4794,装备数值,6,0)*($E4794-1))*VLOOKUP($D4794,系数!$K$2:$O$7,3,0))</f>
        <v>0</v>
      </c>
      <c r="H4794" s="17">
        <f t="shared" si="149"/>
        <v>0</v>
      </c>
      <c r="I4794" s="17">
        <f>INT((VLOOKUP($C4794,装备数值,4,0)+VLOOKUP($C4794,装备数值,7,0)*($E4794-1))*VLOOKUP($D4794,系数!$K$2:$O$7,4,0))</f>
        <v>0</v>
      </c>
      <c r="J4794" s="17">
        <f>INT((VLOOKUP($C4794,装备数值,4,0)+VLOOKUP($C4794,装备数值,7,0)*($E4794-1))*VLOOKUP($D4794,系数!$K$2:$O$7,5,0))</f>
        <v>0</v>
      </c>
      <c r="K4794" s="17">
        <f>INT(VLOOKUP(E4794,强化金币,2,1)*VLOOKUP(INDEX(装备!F:F,MATCH(属性!A4794,装备!A:A,0)),系数!$K$12:$M$15,3,0))</f>
        <v>450000</v>
      </c>
      <c r="L4794" s="17"/>
      <c r="M4794" s="17"/>
      <c r="N4794" s="17"/>
      <c r="O4794" s="17">
        <f>IF(E4794=1,"",VLOOKUP(E4794,系数!$S$2:$AB$12,MATCH(属性!C4794,评级,0),1))</f>
        <v>220</v>
      </c>
    </row>
    <row r="4795" spans="1:15" ht="17.25" thickBot="1" x14ac:dyDescent="0.4">
      <c r="A4795" s="17">
        <f t="shared" si="148"/>
        <v>7100040</v>
      </c>
      <c r="B4795" s="17" t="s">
        <v>103</v>
      </c>
      <c r="C4795" s="15">
        <f>INDEX(装备!G:G,MATCH(属性!A4795,装备!A:A,0))</f>
        <v>17</v>
      </c>
      <c r="D4795" s="15" t="str">
        <f>INDEX(装备!E:E,MATCH(属性!A4795,装备!A:A,0))</f>
        <v>trousers</v>
      </c>
      <c r="E4795" s="14">
        <v>113</v>
      </c>
      <c r="F4795" s="17">
        <f>INT((VLOOKUP($C4795,装备数值,2,0)+VLOOKUP($C4795,装备数值,5,0)*($E4795-1))*VLOOKUP($D4795,系数!$K$2:$O$7,2,0))</f>
        <v>7261</v>
      </c>
      <c r="G4795" s="17">
        <f>INT((VLOOKUP($C4795,装备数值,3,0)+VLOOKUP($C4795,装备数值,6,0)*($E4795-1))*VLOOKUP($D4795,系数!$K$2:$O$7,3,0))</f>
        <v>0</v>
      </c>
      <c r="H4795" s="17">
        <f t="shared" si="149"/>
        <v>0</v>
      </c>
      <c r="I4795" s="17">
        <f>INT((VLOOKUP($C4795,装备数值,4,0)+VLOOKUP($C4795,装备数值,7,0)*($E4795-1))*VLOOKUP($D4795,系数!$K$2:$O$7,4,0))</f>
        <v>0</v>
      </c>
      <c r="J4795" s="17">
        <f>INT((VLOOKUP($C4795,装备数值,4,0)+VLOOKUP($C4795,装备数值,7,0)*($E4795-1))*VLOOKUP($D4795,系数!$K$2:$O$7,5,0))</f>
        <v>0</v>
      </c>
      <c r="K4795" s="17">
        <f>INT(VLOOKUP(E4795,强化金币,2,1)*VLOOKUP(INDEX(装备!F:F,MATCH(属性!A4795,装备!A:A,0)),系数!$K$12:$M$15,3,0))</f>
        <v>450000</v>
      </c>
      <c r="L4795" s="17"/>
      <c r="M4795" s="17"/>
      <c r="N4795" s="17"/>
      <c r="O4795" s="17">
        <f>IF(E4795=1,"",VLOOKUP(E4795,系数!$S$2:$AB$12,MATCH(属性!C4795,评级,0),1))</f>
        <v>220</v>
      </c>
    </row>
    <row r="4796" spans="1:15" ht="17.25" thickBot="1" x14ac:dyDescent="0.4">
      <c r="A4796" s="17">
        <f t="shared" ref="A4796:A4859" si="150">A4676+1</f>
        <v>7100040</v>
      </c>
      <c r="B4796" s="17" t="s">
        <v>103</v>
      </c>
      <c r="C4796" s="15">
        <f>INDEX(装备!G:G,MATCH(属性!A4796,装备!A:A,0))</f>
        <v>17</v>
      </c>
      <c r="D4796" s="15" t="str">
        <f>INDEX(装备!E:E,MATCH(属性!A4796,装备!A:A,0))</f>
        <v>trousers</v>
      </c>
      <c r="E4796" s="14">
        <v>114</v>
      </c>
      <c r="F4796" s="17">
        <f>INT((VLOOKUP($C4796,装备数值,2,0)+VLOOKUP($C4796,装备数值,5,0)*($E4796-1))*VLOOKUP($D4796,系数!$K$2:$O$7,2,0))</f>
        <v>7316</v>
      </c>
      <c r="G4796" s="17">
        <f>INT((VLOOKUP($C4796,装备数值,3,0)+VLOOKUP($C4796,装备数值,6,0)*($E4796-1))*VLOOKUP($D4796,系数!$K$2:$O$7,3,0))</f>
        <v>0</v>
      </c>
      <c r="H4796" s="17">
        <f t="shared" si="149"/>
        <v>0</v>
      </c>
      <c r="I4796" s="17">
        <f>INT((VLOOKUP($C4796,装备数值,4,0)+VLOOKUP($C4796,装备数值,7,0)*($E4796-1))*VLOOKUP($D4796,系数!$K$2:$O$7,4,0))</f>
        <v>0</v>
      </c>
      <c r="J4796" s="17">
        <f>INT((VLOOKUP($C4796,装备数值,4,0)+VLOOKUP($C4796,装备数值,7,0)*($E4796-1))*VLOOKUP($D4796,系数!$K$2:$O$7,5,0))</f>
        <v>0</v>
      </c>
      <c r="K4796" s="17">
        <f>INT(VLOOKUP(E4796,强化金币,2,1)*VLOOKUP(INDEX(装备!F:F,MATCH(属性!A4796,装备!A:A,0)),系数!$K$12:$M$15,3,0))</f>
        <v>450000</v>
      </c>
      <c r="L4796" s="17"/>
      <c r="M4796" s="17"/>
      <c r="N4796" s="17"/>
      <c r="O4796" s="17">
        <f>IF(E4796=1,"",VLOOKUP(E4796,系数!$S$2:$AB$12,MATCH(属性!C4796,评级,0),1))</f>
        <v>220</v>
      </c>
    </row>
    <row r="4797" spans="1:15" ht="17.25" thickBot="1" x14ac:dyDescent="0.4">
      <c r="A4797" s="17">
        <f t="shared" si="150"/>
        <v>7100040</v>
      </c>
      <c r="B4797" s="17" t="s">
        <v>103</v>
      </c>
      <c r="C4797" s="15">
        <f>INDEX(装备!G:G,MATCH(属性!A4797,装备!A:A,0))</f>
        <v>17</v>
      </c>
      <c r="D4797" s="15" t="str">
        <f>INDEX(装备!E:E,MATCH(属性!A4797,装备!A:A,0))</f>
        <v>trousers</v>
      </c>
      <c r="E4797" s="14">
        <v>115</v>
      </c>
      <c r="F4797" s="17">
        <f>INT((VLOOKUP($C4797,装备数值,2,0)+VLOOKUP($C4797,装备数值,5,0)*($E4797-1))*VLOOKUP($D4797,系数!$K$2:$O$7,2,0))</f>
        <v>7371</v>
      </c>
      <c r="G4797" s="17">
        <f>INT((VLOOKUP($C4797,装备数值,3,0)+VLOOKUP($C4797,装备数值,6,0)*($E4797-1))*VLOOKUP($D4797,系数!$K$2:$O$7,3,0))</f>
        <v>0</v>
      </c>
      <c r="H4797" s="17">
        <f t="shared" si="149"/>
        <v>0</v>
      </c>
      <c r="I4797" s="17">
        <f>INT((VLOOKUP($C4797,装备数值,4,0)+VLOOKUP($C4797,装备数值,7,0)*($E4797-1))*VLOOKUP($D4797,系数!$K$2:$O$7,4,0))</f>
        <v>0</v>
      </c>
      <c r="J4797" s="17">
        <f>INT((VLOOKUP($C4797,装备数值,4,0)+VLOOKUP($C4797,装备数值,7,0)*($E4797-1))*VLOOKUP($D4797,系数!$K$2:$O$7,5,0))</f>
        <v>0</v>
      </c>
      <c r="K4797" s="17">
        <f>INT(VLOOKUP(E4797,强化金币,2,1)*VLOOKUP(INDEX(装备!F:F,MATCH(属性!A4797,装备!A:A,0)),系数!$K$12:$M$15,3,0))</f>
        <v>450000</v>
      </c>
      <c r="L4797" s="17"/>
      <c r="M4797" s="17"/>
      <c r="N4797" s="17"/>
      <c r="O4797" s="17">
        <f>IF(E4797=1,"",VLOOKUP(E4797,系数!$S$2:$AB$12,MATCH(属性!C4797,评级,0),1))</f>
        <v>220</v>
      </c>
    </row>
    <row r="4798" spans="1:15" ht="17.25" thickBot="1" x14ac:dyDescent="0.4">
      <c r="A4798" s="17">
        <f t="shared" si="150"/>
        <v>7100040</v>
      </c>
      <c r="B4798" s="17" t="s">
        <v>103</v>
      </c>
      <c r="C4798" s="15">
        <f>INDEX(装备!G:G,MATCH(属性!A4798,装备!A:A,0))</f>
        <v>17</v>
      </c>
      <c r="D4798" s="15" t="str">
        <f>INDEX(装备!E:E,MATCH(属性!A4798,装备!A:A,0))</f>
        <v>trousers</v>
      </c>
      <c r="E4798" s="14">
        <v>116</v>
      </c>
      <c r="F4798" s="17">
        <f>INT((VLOOKUP($C4798,装备数值,2,0)+VLOOKUP($C4798,装备数值,5,0)*($E4798-1))*VLOOKUP($D4798,系数!$K$2:$O$7,2,0))</f>
        <v>7426</v>
      </c>
      <c r="G4798" s="17">
        <f>INT((VLOOKUP($C4798,装备数值,3,0)+VLOOKUP($C4798,装备数值,6,0)*($E4798-1))*VLOOKUP($D4798,系数!$K$2:$O$7,3,0))</f>
        <v>0</v>
      </c>
      <c r="H4798" s="17">
        <f t="shared" si="149"/>
        <v>0</v>
      </c>
      <c r="I4798" s="17">
        <f>INT((VLOOKUP($C4798,装备数值,4,0)+VLOOKUP($C4798,装备数值,7,0)*($E4798-1))*VLOOKUP($D4798,系数!$K$2:$O$7,4,0))</f>
        <v>0</v>
      </c>
      <c r="J4798" s="17">
        <f>INT((VLOOKUP($C4798,装备数值,4,0)+VLOOKUP($C4798,装备数值,7,0)*($E4798-1))*VLOOKUP($D4798,系数!$K$2:$O$7,5,0))</f>
        <v>0</v>
      </c>
      <c r="K4798" s="17">
        <f>INT(VLOOKUP(E4798,强化金币,2,1)*VLOOKUP(INDEX(装备!F:F,MATCH(属性!A4798,装备!A:A,0)),系数!$K$12:$M$15,3,0))</f>
        <v>450000</v>
      </c>
      <c r="L4798" s="17"/>
      <c r="M4798" s="17"/>
      <c r="N4798" s="17"/>
      <c r="O4798" s="17">
        <f>IF(E4798=1,"",VLOOKUP(E4798,系数!$S$2:$AB$12,MATCH(属性!C4798,评级,0),1))</f>
        <v>220</v>
      </c>
    </row>
    <row r="4799" spans="1:15" ht="17.25" thickBot="1" x14ac:dyDescent="0.4">
      <c r="A4799" s="17">
        <f t="shared" si="150"/>
        <v>7100040</v>
      </c>
      <c r="B4799" s="17" t="s">
        <v>103</v>
      </c>
      <c r="C4799" s="15">
        <f>INDEX(装备!G:G,MATCH(属性!A4799,装备!A:A,0))</f>
        <v>17</v>
      </c>
      <c r="D4799" s="15" t="str">
        <f>INDEX(装备!E:E,MATCH(属性!A4799,装备!A:A,0))</f>
        <v>trousers</v>
      </c>
      <c r="E4799" s="14">
        <v>117</v>
      </c>
      <c r="F4799" s="17">
        <f>INT((VLOOKUP($C4799,装备数值,2,0)+VLOOKUP($C4799,装备数值,5,0)*($E4799-1))*VLOOKUP($D4799,系数!$K$2:$O$7,2,0))</f>
        <v>7481</v>
      </c>
      <c r="G4799" s="17">
        <f>INT((VLOOKUP($C4799,装备数值,3,0)+VLOOKUP($C4799,装备数值,6,0)*($E4799-1))*VLOOKUP($D4799,系数!$K$2:$O$7,3,0))</f>
        <v>0</v>
      </c>
      <c r="H4799" s="17">
        <f t="shared" si="149"/>
        <v>0</v>
      </c>
      <c r="I4799" s="17">
        <f>INT((VLOOKUP($C4799,装备数值,4,0)+VLOOKUP($C4799,装备数值,7,0)*($E4799-1))*VLOOKUP($D4799,系数!$K$2:$O$7,4,0))</f>
        <v>0</v>
      </c>
      <c r="J4799" s="17">
        <f>INT((VLOOKUP($C4799,装备数值,4,0)+VLOOKUP($C4799,装备数值,7,0)*($E4799-1))*VLOOKUP($D4799,系数!$K$2:$O$7,5,0))</f>
        <v>0</v>
      </c>
      <c r="K4799" s="17">
        <f>INT(VLOOKUP(E4799,强化金币,2,1)*VLOOKUP(INDEX(装备!F:F,MATCH(属性!A4799,装备!A:A,0)),系数!$K$12:$M$15,3,0))</f>
        <v>450000</v>
      </c>
      <c r="L4799" s="17"/>
      <c r="M4799" s="17"/>
      <c r="N4799" s="17"/>
      <c r="O4799" s="17">
        <f>IF(E4799=1,"",VLOOKUP(E4799,系数!$S$2:$AB$12,MATCH(属性!C4799,评级,0),1))</f>
        <v>220</v>
      </c>
    </row>
    <row r="4800" spans="1:15" ht="17.25" thickBot="1" x14ac:dyDescent="0.4">
      <c r="A4800" s="17">
        <f t="shared" si="150"/>
        <v>7100040</v>
      </c>
      <c r="B4800" s="17" t="s">
        <v>103</v>
      </c>
      <c r="C4800" s="15">
        <f>INDEX(装备!G:G,MATCH(属性!A4800,装备!A:A,0))</f>
        <v>17</v>
      </c>
      <c r="D4800" s="15" t="str">
        <f>INDEX(装备!E:E,MATCH(属性!A4800,装备!A:A,0))</f>
        <v>trousers</v>
      </c>
      <c r="E4800" s="14">
        <v>118</v>
      </c>
      <c r="F4800" s="17">
        <f>INT((VLOOKUP($C4800,装备数值,2,0)+VLOOKUP($C4800,装备数值,5,0)*($E4800-1))*VLOOKUP($D4800,系数!$K$2:$O$7,2,0))</f>
        <v>7536</v>
      </c>
      <c r="G4800" s="17">
        <f>INT((VLOOKUP($C4800,装备数值,3,0)+VLOOKUP($C4800,装备数值,6,0)*($E4800-1))*VLOOKUP($D4800,系数!$K$2:$O$7,3,0))</f>
        <v>0</v>
      </c>
      <c r="H4800" s="17">
        <f t="shared" si="149"/>
        <v>0</v>
      </c>
      <c r="I4800" s="17">
        <f>INT((VLOOKUP($C4800,装备数值,4,0)+VLOOKUP($C4800,装备数值,7,0)*($E4800-1))*VLOOKUP($D4800,系数!$K$2:$O$7,4,0))</f>
        <v>0</v>
      </c>
      <c r="J4800" s="17">
        <f>INT((VLOOKUP($C4800,装备数值,4,0)+VLOOKUP($C4800,装备数值,7,0)*($E4800-1))*VLOOKUP($D4800,系数!$K$2:$O$7,5,0))</f>
        <v>0</v>
      </c>
      <c r="K4800" s="17">
        <f>INT(VLOOKUP(E4800,强化金币,2,1)*VLOOKUP(INDEX(装备!F:F,MATCH(属性!A4800,装备!A:A,0)),系数!$K$12:$M$15,3,0))</f>
        <v>450000</v>
      </c>
      <c r="L4800" s="17"/>
      <c r="M4800" s="17"/>
      <c r="N4800" s="17"/>
      <c r="O4800" s="17">
        <f>IF(E4800=1,"",VLOOKUP(E4800,系数!$S$2:$AB$12,MATCH(属性!C4800,评级,0),1))</f>
        <v>220</v>
      </c>
    </row>
    <row r="4801" spans="1:15" ht="17.25" thickBot="1" x14ac:dyDescent="0.4">
      <c r="A4801" s="17">
        <f t="shared" si="150"/>
        <v>7100040</v>
      </c>
      <c r="B4801" s="17" t="s">
        <v>103</v>
      </c>
      <c r="C4801" s="15">
        <f>INDEX(装备!G:G,MATCH(属性!A4801,装备!A:A,0))</f>
        <v>17</v>
      </c>
      <c r="D4801" s="15" t="str">
        <f>INDEX(装备!E:E,MATCH(属性!A4801,装备!A:A,0))</f>
        <v>trousers</v>
      </c>
      <c r="E4801" s="14">
        <v>119</v>
      </c>
      <c r="F4801" s="17">
        <f>INT((VLOOKUP($C4801,装备数值,2,0)+VLOOKUP($C4801,装备数值,5,0)*($E4801-1))*VLOOKUP($D4801,系数!$K$2:$O$7,2,0))</f>
        <v>7591</v>
      </c>
      <c r="G4801" s="17">
        <f>INT((VLOOKUP($C4801,装备数值,3,0)+VLOOKUP($C4801,装备数值,6,0)*($E4801-1))*VLOOKUP($D4801,系数!$K$2:$O$7,3,0))</f>
        <v>0</v>
      </c>
      <c r="H4801" s="17">
        <f t="shared" si="149"/>
        <v>0</v>
      </c>
      <c r="I4801" s="17">
        <f>INT((VLOOKUP($C4801,装备数值,4,0)+VLOOKUP($C4801,装备数值,7,0)*($E4801-1))*VLOOKUP($D4801,系数!$K$2:$O$7,4,0))</f>
        <v>0</v>
      </c>
      <c r="J4801" s="17">
        <f>INT((VLOOKUP($C4801,装备数值,4,0)+VLOOKUP($C4801,装备数值,7,0)*($E4801-1))*VLOOKUP($D4801,系数!$K$2:$O$7,5,0))</f>
        <v>0</v>
      </c>
      <c r="K4801" s="17">
        <f>INT(VLOOKUP(E4801,强化金币,2,1)*VLOOKUP(INDEX(装备!F:F,MATCH(属性!A4801,装备!A:A,0)),系数!$K$12:$M$15,3,0))</f>
        <v>450000</v>
      </c>
      <c r="L4801" s="17"/>
      <c r="M4801" s="17"/>
      <c r="N4801" s="17"/>
      <c r="O4801" s="17">
        <f>IF(E4801=1,"",VLOOKUP(E4801,系数!$S$2:$AB$12,MATCH(属性!C4801,评级,0),1))</f>
        <v>220</v>
      </c>
    </row>
    <row r="4802" spans="1:15" ht="17.25" thickBot="1" x14ac:dyDescent="0.4">
      <c r="A4802" s="17">
        <f t="shared" si="150"/>
        <v>7100040</v>
      </c>
      <c r="B4802" s="17" t="s">
        <v>103</v>
      </c>
      <c r="C4802" s="15">
        <f>INDEX(装备!G:G,MATCH(属性!A4802,装备!A:A,0))</f>
        <v>17</v>
      </c>
      <c r="D4802" s="15" t="str">
        <f>INDEX(装备!E:E,MATCH(属性!A4802,装备!A:A,0))</f>
        <v>trousers</v>
      </c>
      <c r="E4802" s="14">
        <v>120</v>
      </c>
      <c r="F4802" s="17">
        <f>INT((VLOOKUP($C4802,装备数值,2,0)+VLOOKUP($C4802,装备数值,5,0)*($E4802-1))*VLOOKUP($D4802,系数!$K$2:$O$7,2,0))</f>
        <v>7646</v>
      </c>
      <c r="G4802" s="17">
        <f>INT((VLOOKUP($C4802,装备数值,3,0)+VLOOKUP($C4802,装备数值,6,0)*($E4802-1))*VLOOKUP($D4802,系数!$K$2:$O$7,3,0))</f>
        <v>0</v>
      </c>
      <c r="H4802" s="17">
        <f t="shared" si="149"/>
        <v>0</v>
      </c>
      <c r="I4802" s="17">
        <f>INT((VLOOKUP($C4802,装备数值,4,0)+VLOOKUP($C4802,装备数值,7,0)*($E4802-1))*VLOOKUP($D4802,系数!$K$2:$O$7,4,0))</f>
        <v>0</v>
      </c>
      <c r="J4802" s="17">
        <f>INT((VLOOKUP($C4802,装备数值,4,0)+VLOOKUP($C4802,装备数值,7,0)*($E4802-1))*VLOOKUP($D4802,系数!$K$2:$O$7,5,0))</f>
        <v>0</v>
      </c>
      <c r="K4802" s="17">
        <f>INT(VLOOKUP(E4802,强化金币,2,1)*VLOOKUP(INDEX(装备!F:F,MATCH(属性!A4802,装备!A:A,0)),系数!$K$12:$M$15,3,0))</f>
        <v>450000</v>
      </c>
      <c r="L4802" s="17"/>
      <c r="M4802" s="17"/>
      <c r="N4802" s="17"/>
      <c r="O4802" s="17">
        <f>IF(E4802=1,"",VLOOKUP(E4802,系数!$S$2:$AB$12,MATCH(属性!C4802,评级,0),1))</f>
        <v>220</v>
      </c>
    </row>
    <row r="4803" spans="1:15" ht="17.25" thickBot="1" x14ac:dyDescent="0.4">
      <c r="A4803" s="15">
        <f t="shared" si="150"/>
        <v>7100041</v>
      </c>
      <c r="B4803" s="15" t="s">
        <v>106</v>
      </c>
      <c r="C4803" s="15">
        <f>INDEX(装备!G:G,MATCH(属性!A4803,装备!A:A,0))</f>
        <v>17</v>
      </c>
      <c r="D4803" s="15" t="str">
        <f>INDEX(装备!E:E,MATCH(属性!A4803,装备!A:A,0))</f>
        <v>necklace</v>
      </c>
      <c r="E4803" s="16">
        <v>1</v>
      </c>
      <c r="F4803" s="17">
        <f>INT((VLOOKUP($C4803,装备数值,2,0)+VLOOKUP($C4803,装备数值,5,0)*($E4803-1))*VLOOKUP($D4803,系数!$K$2:$O$7,2,0))</f>
        <v>0</v>
      </c>
      <c r="G4803" s="17">
        <f>INT((VLOOKUP($C4803,装备数值,3,0)+VLOOKUP($C4803,装备数值,6,0)*($E4803-1))*VLOOKUP($D4803,系数!$K$2:$O$7,3,0))</f>
        <v>220</v>
      </c>
      <c r="H4803" s="17">
        <f t="shared" si="149"/>
        <v>220</v>
      </c>
      <c r="I4803" s="17">
        <f>INT((VLOOKUP($C4803,装备数值,4,0)+VLOOKUP($C4803,装备数值,7,0)*($E4803-1))*VLOOKUP($D4803,系数!$K$2:$O$7,4,0))</f>
        <v>0</v>
      </c>
      <c r="J4803" s="17">
        <f>INT((VLOOKUP($C4803,装备数值,4,0)+VLOOKUP($C4803,装备数值,7,0)*($E4803-1))*VLOOKUP($D4803,系数!$K$2:$O$7,5,0))</f>
        <v>0</v>
      </c>
      <c r="K4803" s="17">
        <f>INT(VLOOKUP(E4803,强化金币,2,1)*VLOOKUP(INDEX(装备!F:F,MATCH(属性!A4803,装备!A:A,0)),系数!$K$12:$M$15,3,0))</f>
        <v>50</v>
      </c>
      <c r="L4803" s="17"/>
      <c r="M4803" s="17"/>
      <c r="N4803" s="17"/>
      <c r="O4803" s="17" t="str">
        <f>IF(E4803=1,"",VLOOKUP(E4803,系数!$S$2:$AB$12,MATCH(属性!C4803,评级,0),1))</f>
        <v/>
      </c>
    </row>
    <row r="4804" spans="1:15" ht="17.25" thickBot="1" x14ac:dyDescent="0.4">
      <c r="A4804" s="17">
        <f t="shared" si="150"/>
        <v>7100041</v>
      </c>
      <c r="B4804" s="17" t="s">
        <v>105</v>
      </c>
      <c r="C4804" s="15">
        <f>INDEX(装备!G:G,MATCH(属性!A4804,装备!A:A,0))</f>
        <v>17</v>
      </c>
      <c r="D4804" s="15" t="str">
        <f>INDEX(装备!E:E,MATCH(属性!A4804,装备!A:A,0))</f>
        <v>necklace</v>
      </c>
      <c r="E4804" s="14">
        <v>2</v>
      </c>
      <c r="F4804" s="17">
        <f>INT((VLOOKUP($C4804,装备数值,2,0)+VLOOKUP($C4804,装备数值,5,0)*($E4804-1))*VLOOKUP($D4804,系数!$K$2:$O$7,2,0))</f>
        <v>0</v>
      </c>
      <c r="G4804" s="17">
        <f>INT((VLOOKUP($C4804,装备数值,3,0)+VLOOKUP($C4804,装备数值,6,0)*($E4804-1))*VLOOKUP($D4804,系数!$K$2:$O$7,3,0))</f>
        <v>229</v>
      </c>
      <c r="H4804" s="17">
        <f t="shared" ref="H4804:H4867" si="151">G4804</f>
        <v>229</v>
      </c>
      <c r="I4804" s="17">
        <f>INT((VLOOKUP($C4804,装备数值,4,0)+VLOOKUP($C4804,装备数值,7,0)*($E4804-1))*VLOOKUP($D4804,系数!$K$2:$O$7,4,0))</f>
        <v>0</v>
      </c>
      <c r="J4804" s="17">
        <f>INT((VLOOKUP($C4804,装备数值,4,0)+VLOOKUP($C4804,装备数值,7,0)*($E4804-1))*VLOOKUP($D4804,系数!$K$2:$O$7,5,0))</f>
        <v>0</v>
      </c>
      <c r="K4804" s="17">
        <f>INT(VLOOKUP(E4804,强化金币,2,1)*VLOOKUP(INDEX(装备!F:F,MATCH(属性!A4804,装备!A:A,0)),系数!$K$12:$M$15,3,0))</f>
        <v>80</v>
      </c>
      <c r="L4804" s="17"/>
      <c r="M4804" s="17"/>
      <c r="N4804" s="17"/>
      <c r="O4804" s="17">
        <f>IF(E4804=1,"",VLOOKUP(E4804,系数!$S$2:$AB$12,MATCH(属性!C4804,评级,0),1))</f>
        <v>20</v>
      </c>
    </row>
    <row r="4805" spans="1:15" ht="17.25" thickBot="1" x14ac:dyDescent="0.4">
      <c r="A4805" s="17">
        <f t="shared" si="150"/>
        <v>7100041</v>
      </c>
      <c r="B4805" s="17" t="s">
        <v>105</v>
      </c>
      <c r="C4805" s="15">
        <f>INDEX(装备!G:G,MATCH(属性!A4805,装备!A:A,0))</f>
        <v>17</v>
      </c>
      <c r="D4805" s="15" t="str">
        <f>INDEX(装备!E:E,MATCH(属性!A4805,装备!A:A,0))</f>
        <v>necklace</v>
      </c>
      <c r="E4805" s="14">
        <v>3</v>
      </c>
      <c r="F4805" s="17">
        <f>INT((VLOOKUP($C4805,装备数值,2,0)+VLOOKUP($C4805,装备数值,5,0)*($E4805-1))*VLOOKUP($D4805,系数!$K$2:$O$7,2,0))</f>
        <v>0</v>
      </c>
      <c r="G4805" s="17">
        <f>INT((VLOOKUP($C4805,装备数值,3,0)+VLOOKUP($C4805,装备数值,6,0)*($E4805-1))*VLOOKUP($D4805,系数!$K$2:$O$7,3,0))</f>
        <v>238</v>
      </c>
      <c r="H4805" s="17">
        <f t="shared" si="151"/>
        <v>238</v>
      </c>
      <c r="I4805" s="17">
        <f>INT((VLOOKUP($C4805,装备数值,4,0)+VLOOKUP($C4805,装备数值,7,0)*($E4805-1))*VLOOKUP($D4805,系数!$K$2:$O$7,4,0))</f>
        <v>0</v>
      </c>
      <c r="J4805" s="17">
        <f>INT((VLOOKUP($C4805,装备数值,4,0)+VLOOKUP($C4805,装备数值,7,0)*($E4805-1))*VLOOKUP($D4805,系数!$K$2:$O$7,5,0))</f>
        <v>0</v>
      </c>
      <c r="K4805" s="17">
        <f>INT(VLOOKUP(E4805,强化金币,2,1)*VLOOKUP(INDEX(装备!F:F,MATCH(属性!A4805,装备!A:A,0)),系数!$K$12:$M$15,3,0))</f>
        <v>100</v>
      </c>
      <c r="L4805" s="17"/>
      <c r="M4805" s="17"/>
      <c r="N4805" s="17"/>
      <c r="O4805" s="17">
        <f>IF(E4805=1,"",VLOOKUP(E4805,系数!$S$2:$AB$12,MATCH(属性!C4805,评级,0),1))</f>
        <v>20</v>
      </c>
    </row>
    <row r="4806" spans="1:15" ht="17.25" thickBot="1" x14ac:dyDescent="0.4">
      <c r="A4806" s="17">
        <f t="shared" si="150"/>
        <v>7100041</v>
      </c>
      <c r="B4806" s="17" t="s">
        <v>105</v>
      </c>
      <c r="C4806" s="15">
        <f>INDEX(装备!G:G,MATCH(属性!A4806,装备!A:A,0))</f>
        <v>17</v>
      </c>
      <c r="D4806" s="15" t="str">
        <f>INDEX(装备!E:E,MATCH(属性!A4806,装备!A:A,0))</f>
        <v>necklace</v>
      </c>
      <c r="E4806" s="14">
        <v>4</v>
      </c>
      <c r="F4806" s="17">
        <f>INT((VLOOKUP($C4806,装备数值,2,0)+VLOOKUP($C4806,装备数值,5,0)*($E4806-1))*VLOOKUP($D4806,系数!$K$2:$O$7,2,0))</f>
        <v>0</v>
      </c>
      <c r="G4806" s="17">
        <f>INT((VLOOKUP($C4806,装备数值,3,0)+VLOOKUP($C4806,装备数值,6,0)*($E4806-1))*VLOOKUP($D4806,系数!$K$2:$O$7,3,0))</f>
        <v>247</v>
      </c>
      <c r="H4806" s="17">
        <f t="shared" si="151"/>
        <v>247</v>
      </c>
      <c r="I4806" s="17">
        <f>INT((VLOOKUP($C4806,装备数值,4,0)+VLOOKUP($C4806,装备数值,7,0)*($E4806-1))*VLOOKUP($D4806,系数!$K$2:$O$7,4,0))</f>
        <v>0</v>
      </c>
      <c r="J4806" s="17">
        <f>INT((VLOOKUP($C4806,装备数值,4,0)+VLOOKUP($C4806,装备数值,7,0)*($E4806-1))*VLOOKUP($D4806,系数!$K$2:$O$7,5,0))</f>
        <v>0</v>
      </c>
      <c r="K4806" s="17">
        <f>INT(VLOOKUP(E4806,强化金币,2,1)*VLOOKUP(INDEX(装备!F:F,MATCH(属性!A4806,装备!A:A,0)),系数!$K$12:$M$15,3,0))</f>
        <v>200</v>
      </c>
      <c r="L4806" s="17"/>
      <c r="M4806" s="17"/>
      <c r="N4806" s="17"/>
      <c r="O4806" s="17">
        <f>IF(E4806=1,"",VLOOKUP(E4806,系数!$S$2:$AB$12,MATCH(属性!C4806,评级,0),1))</f>
        <v>20</v>
      </c>
    </row>
    <row r="4807" spans="1:15" ht="17.25" thickBot="1" x14ac:dyDescent="0.4">
      <c r="A4807" s="17">
        <f t="shared" si="150"/>
        <v>7100041</v>
      </c>
      <c r="B4807" s="17" t="s">
        <v>105</v>
      </c>
      <c r="C4807" s="15">
        <f>INDEX(装备!G:G,MATCH(属性!A4807,装备!A:A,0))</f>
        <v>17</v>
      </c>
      <c r="D4807" s="15" t="str">
        <f>INDEX(装备!E:E,MATCH(属性!A4807,装备!A:A,0))</f>
        <v>necklace</v>
      </c>
      <c r="E4807" s="14">
        <v>5</v>
      </c>
      <c r="F4807" s="17">
        <f>INT((VLOOKUP($C4807,装备数值,2,0)+VLOOKUP($C4807,装备数值,5,0)*($E4807-1))*VLOOKUP($D4807,系数!$K$2:$O$7,2,0))</f>
        <v>0</v>
      </c>
      <c r="G4807" s="17">
        <f>INT((VLOOKUP($C4807,装备数值,3,0)+VLOOKUP($C4807,装备数值,6,0)*($E4807-1))*VLOOKUP($D4807,系数!$K$2:$O$7,3,0))</f>
        <v>256</v>
      </c>
      <c r="H4807" s="17">
        <f t="shared" si="151"/>
        <v>256</v>
      </c>
      <c r="I4807" s="17">
        <f>INT((VLOOKUP($C4807,装备数值,4,0)+VLOOKUP($C4807,装备数值,7,0)*($E4807-1))*VLOOKUP($D4807,系数!$K$2:$O$7,4,0))</f>
        <v>0</v>
      </c>
      <c r="J4807" s="17">
        <f>INT((VLOOKUP($C4807,装备数值,4,0)+VLOOKUP($C4807,装备数值,7,0)*($E4807-1))*VLOOKUP($D4807,系数!$K$2:$O$7,5,0))</f>
        <v>0</v>
      </c>
      <c r="K4807" s="17">
        <f>INT(VLOOKUP(E4807,强化金币,2,1)*VLOOKUP(INDEX(装备!F:F,MATCH(属性!A4807,装备!A:A,0)),系数!$K$12:$M$15,3,0))</f>
        <v>300</v>
      </c>
      <c r="L4807" s="17"/>
      <c r="M4807" s="17"/>
      <c r="N4807" s="17"/>
      <c r="O4807" s="17">
        <f>IF(E4807=1,"",VLOOKUP(E4807,系数!$S$2:$AB$12,MATCH(属性!C4807,评级,0),1))</f>
        <v>20</v>
      </c>
    </row>
    <row r="4808" spans="1:15" ht="17.25" thickBot="1" x14ac:dyDescent="0.4">
      <c r="A4808" s="17">
        <f t="shared" si="150"/>
        <v>7100041</v>
      </c>
      <c r="B4808" s="17" t="s">
        <v>105</v>
      </c>
      <c r="C4808" s="15">
        <f>INDEX(装备!G:G,MATCH(属性!A4808,装备!A:A,0))</f>
        <v>17</v>
      </c>
      <c r="D4808" s="15" t="str">
        <f>INDEX(装备!E:E,MATCH(属性!A4808,装备!A:A,0))</f>
        <v>necklace</v>
      </c>
      <c r="E4808" s="14">
        <v>6</v>
      </c>
      <c r="F4808" s="17">
        <f>INT((VLOOKUP($C4808,装备数值,2,0)+VLOOKUP($C4808,装备数值,5,0)*($E4808-1))*VLOOKUP($D4808,系数!$K$2:$O$7,2,0))</f>
        <v>0</v>
      </c>
      <c r="G4808" s="17">
        <f>INT((VLOOKUP($C4808,装备数值,3,0)+VLOOKUP($C4808,装备数值,6,0)*($E4808-1))*VLOOKUP($D4808,系数!$K$2:$O$7,3,0))</f>
        <v>265</v>
      </c>
      <c r="H4808" s="17">
        <f t="shared" si="151"/>
        <v>265</v>
      </c>
      <c r="I4808" s="17">
        <f>INT((VLOOKUP($C4808,装备数值,4,0)+VLOOKUP($C4808,装备数值,7,0)*($E4808-1))*VLOOKUP($D4808,系数!$K$2:$O$7,4,0))</f>
        <v>0</v>
      </c>
      <c r="J4808" s="17">
        <f>INT((VLOOKUP($C4808,装备数值,4,0)+VLOOKUP($C4808,装备数值,7,0)*($E4808-1))*VLOOKUP($D4808,系数!$K$2:$O$7,5,0))</f>
        <v>0</v>
      </c>
      <c r="K4808" s="17">
        <f>INT(VLOOKUP(E4808,强化金币,2,1)*VLOOKUP(INDEX(装备!F:F,MATCH(属性!A4808,装备!A:A,0)),系数!$K$12:$M$15,3,0))</f>
        <v>400</v>
      </c>
      <c r="L4808" s="17"/>
      <c r="M4808" s="17"/>
      <c r="N4808" s="17"/>
      <c r="O4808" s="17">
        <f>IF(E4808=1,"",VLOOKUP(E4808,系数!$S$2:$AB$12,MATCH(属性!C4808,评级,0),1))</f>
        <v>20</v>
      </c>
    </row>
    <row r="4809" spans="1:15" ht="17.25" thickBot="1" x14ac:dyDescent="0.4">
      <c r="A4809" s="17">
        <f t="shared" si="150"/>
        <v>7100041</v>
      </c>
      <c r="B4809" s="17" t="s">
        <v>105</v>
      </c>
      <c r="C4809" s="15">
        <f>INDEX(装备!G:G,MATCH(属性!A4809,装备!A:A,0))</f>
        <v>17</v>
      </c>
      <c r="D4809" s="15" t="str">
        <f>INDEX(装备!E:E,MATCH(属性!A4809,装备!A:A,0))</f>
        <v>necklace</v>
      </c>
      <c r="E4809" s="14">
        <v>7</v>
      </c>
      <c r="F4809" s="17">
        <f>INT((VLOOKUP($C4809,装备数值,2,0)+VLOOKUP($C4809,装备数值,5,0)*($E4809-1))*VLOOKUP($D4809,系数!$K$2:$O$7,2,0))</f>
        <v>0</v>
      </c>
      <c r="G4809" s="17">
        <f>INT((VLOOKUP($C4809,装备数值,3,0)+VLOOKUP($C4809,装备数值,6,0)*($E4809-1))*VLOOKUP($D4809,系数!$K$2:$O$7,3,0))</f>
        <v>274</v>
      </c>
      <c r="H4809" s="17">
        <f t="shared" si="151"/>
        <v>274</v>
      </c>
      <c r="I4809" s="17">
        <f>INT((VLOOKUP($C4809,装备数值,4,0)+VLOOKUP($C4809,装备数值,7,0)*($E4809-1))*VLOOKUP($D4809,系数!$K$2:$O$7,4,0))</f>
        <v>0</v>
      </c>
      <c r="J4809" s="17">
        <f>INT((VLOOKUP($C4809,装备数值,4,0)+VLOOKUP($C4809,装备数值,7,0)*($E4809-1))*VLOOKUP($D4809,系数!$K$2:$O$7,5,0))</f>
        <v>0</v>
      </c>
      <c r="K4809" s="17">
        <f>INT(VLOOKUP(E4809,强化金币,2,1)*VLOOKUP(INDEX(装备!F:F,MATCH(属性!A4809,装备!A:A,0)),系数!$K$12:$M$15,3,0))</f>
        <v>500</v>
      </c>
      <c r="L4809" s="17"/>
      <c r="M4809" s="17"/>
      <c r="N4809" s="17"/>
      <c r="O4809" s="17">
        <f>IF(E4809=1,"",VLOOKUP(E4809,系数!$S$2:$AB$12,MATCH(属性!C4809,评级,0),1))</f>
        <v>20</v>
      </c>
    </row>
    <row r="4810" spans="1:15" ht="17.25" thickBot="1" x14ac:dyDescent="0.4">
      <c r="A4810" s="17">
        <f t="shared" si="150"/>
        <v>7100041</v>
      </c>
      <c r="B4810" s="17" t="s">
        <v>105</v>
      </c>
      <c r="C4810" s="15">
        <f>INDEX(装备!G:G,MATCH(属性!A4810,装备!A:A,0))</f>
        <v>17</v>
      </c>
      <c r="D4810" s="15" t="str">
        <f>INDEX(装备!E:E,MATCH(属性!A4810,装备!A:A,0))</f>
        <v>necklace</v>
      </c>
      <c r="E4810" s="14">
        <v>8</v>
      </c>
      <c r="F4810" s="17">
        <f>INT((VLOOKUP($C4810,装备数值,2,0)+VLOOKUP($C4810,装备数值,5,0)*($E4810-1))*VLOOKUP($D4810,系数!$K$2:$O$7,2,0))</f>
        <v>0</v>
      </c>
      <c r="G4810" s="17">
        <f>INT((VLOOKUP($C4810,装备数值,3,0)+VLOOKUP($C4810,装备数值,6,0)*($E4810-1))*VLOOKUP($D4810,系数!$K$2:$O$7,3,0))</f>
        <v>283</v>
      </c>
      <c r="H4810" s="17">
        <f t="shared" si="151"/>
        <v>283</v>
      </c>
      <c r="I4810" s="17">
        <f>INT((VLOOKUP($C4810,装备数值,4,0)+VLOOKUP($C4810,装备数值,7,0)*($E4810-1))*VLOOKUP($D4810,系数!$K$2:$O$7,4,0))</f>
        <v>0</v>
      </c>
      <c r="J4810" s="17">
        <f>INT((VLOOKUP($C4810,装备数值,4,0)+VLOOKUP($C4810,装备数值,7,0)*($E4810-1))*VLOOKUP($D4810,系数!$K$2:$O$7,5,0))</f>
        <v>0</v>
      </c>
      <c r="K4810" s="17">
        <f>INT(VLOOKUP(E4810,强化金币,2,1)*VLOOKUP(INDEX(装备!F:F,MATCH(属性!A4810,装备!A:A,0)),系数!$K$12:$M$15,3,0))</f>
        <v>600</v>
      </c>
      <c r="L4810" s="17"/>
      <c r="M4810" s="17"/>
      <c r="N4810" s="17"/>
      <c r="O4810" s="17">
        <f>IF(E4810=1,"",VLOOKUP(E4810,系数!$S$2:$AB$12,MATCH(属性!C4810,评级,0),1))</f>
        <v>20</v>
      </c>
    </row>
    <row r="4811" spans="1:15" ht="17.25" thickBot="1" x14ac:dyDescent="0.4">
      <c r="A4811" s="17">
        <f t="shared" si="150"/>
        <v>7100041</v>
      </c>
      <c r="B4811" s="17" t="s">
        <v>105</v>
      </c>
      <c r="C4811" s="15">
        <f>INDEX(装备!G:G,MATCH(属性!A4811,装备!A:A,0))</f>
        <v>17</v>
      </c>
      <c r="D4811" s="15" t="str">
        <f>INDEX(装备!E:E,MATCH(属性!A4811,装备!A:A,0))</f>
        <v>necklace</v>
      </c>
      <c r="E4811" s="14">
        <v>9</v>
      </c>
      <c r="F4811" s="17">
        <f>INT((VLOOKUP($C4811,装备数值,2,0)+VLOOKUP($C4811,装备数值,5,0)*($E4811-1))*VLOOKUP($D4811,系数!$K$2:$O$7,2,0))</f>
        <v>0</v>
      </c>
      <c r="G4811" s="17">
        <f>INT((VLOOKUP($C4811,装备数值,3,0)+VLOOKUP($C4811,装备数值,6,0)*($E4811-1))*VLOOKUP($D4811,系数!$K$2:$O$7,3,0))</f>
        <v>292</v>
      </c>
      <c r="H4811" s="17">
        <f t="shared" si="151"/>
        <v>292</v>
      </c>
      <c r="I4811" s="17">
        <f>INT((VLOOKUP($C4811,装备数值,4,0)+VLOOKUP($C4811,装备数值,7,0)*($E4811-1))*VLOOKUP($D4811,系数!$K$2:$O$7,4,0))</f>
        <v>0</v>
      </c>
      <c r="J4811" s="17">
        <f>INT((VLOOKUP($C4811,装备数值,4,0)+VLOOKUP($C4811,装备数值,7,0)*($E4811-1))*VLOOKUP($D4811,系数!$K$2:$O$7,5,0))</f>
        <v>0</v>
      </c>
      <c r="K4811" s="17">
        <f>INT(VLOOKUP(E4811,强化金币,2,1)*VLOOKUP(INDEX(装备!F:F,MATCH(属性!A4811,装备!A:A,0)),系数!$K$12:$M$15,3,0))</f>
        <v>700</v>
      </c>
      <c r="L4811" s="17"/>
      <c r="M4811" s="17"/>
      <c r="N4811" s="17"/>
      <c r="O4811" s="17">
        <f>IF(E4811=1,"",VLOOKUP(E4811,系数!$S$2:$AB$12,MATCH(属性!C4811,评级,0),1))</f>
        <v>20</v>
      </c>
    </row>
    <row r="4812" spans="1:15" ht="17.25" thickBot="1" x14ac:dyDescent="0.4">
      <c r="A4812" s="17">
        <f t="shared" si="150"/>
        <v>7100041</v>
      </c>
      <c r="B4812" s="17" t="s">
        <v>105</v>
      </c>
      <c r="C4812" s="15">
        <f>INDEX(装备!G:G,MATCH(属性!A4812,装备!A:A,0))</f>
        <v>17</v>
      </c>
      <c r="D4812" s="15" t="str">
        <f>INDEX(装备!E:E,MATCH(属性!A4812,装备!A:A,0))</f>
        <v>necklace</v>
      </c>
      <c r="E4812" s="14">
        <v>10</v>
      </c>
      <c r="F4812" s="17">
        <f>INT((VLOOKUP($C4812,装备数值,2,0)+VLOOKUP($C4812,装备数值,5,0)*($E4812-1))*VLOOKUP($D4812,系数!$K$2:$O$7,2,0))</f>
        <v>0</v>
      </c>
      <c r="G4812" s="17">
        <f>INT((VLOOKUP($C4812,装备数值,3,0)+VLOOKUP($C4812,装备数值,6,0)*($E4812-1))*VLOOKUP($D4812,系数!$K$2:$O$7,3,0))</f>
        <v>301</v>
      </c>
      <c r="H4812" s="17">
        <f t="shared" si="151"/>
        <v>301</v>
      </c>
      <c r="I4812" s="17">
        <f>INT((VLOOKUP($C4812,装备数值,4,0)+VLOOKUP($C4812,装备数值,7,0)*($E4812-1))*VLOOKUP($D4812,系数!$K$2:$O$7,4,0))</f>
        <v>0</v>
      </c>
      <c r="J4812" s="17">
        <f>INT((VLOOKUP($C4812,装备数值,4,0)+VLOOKUP($C4812,装备数值,7,0)*($E4812-1))*VLOOKUP($D4812,系数!$K$2:$O$7,5,0))</f>
        <v>0</v>
      </c>
      <c r="K4812" s="17">
        <f>INT(VLOOKUP(E4812,强化金币,2,1)*VLOOKUP(INDEX(装备!F:F,MATCH(属性!A4812,装备!A:A,0)),系数!$K$12:$M$15,3,0))</f>
        <v>800</v>
      </c>
      <c r="L4812" s="17"/>
      <c r="M4812" s="17"/>
      <c r="N4812" s="17"/>
      <c r="O4812" s="17">
        <f>IF(E4812=1,"",VLOOKUP(E4812,系数!$S$2:$AB$12,MATCH(属性!C4812,评级,0),1))</f>
        <v>40</v>
      </c>
    </row>
    <row r="4813" spans="1:15" ht="17.25" thickBot="1" x14ac:dyDescent="0.4">
      <c r="A4813" s="17">
        <f t="shared" si="150"/>
        <v>7100041</v>
      </c>
      <c r="B4813" s="17" t="s">
        <v>105</v>
      </c>
      <c r="C4813" s="15">
        <f>INDEX(装备!G:G,MATCH(属性!A4813,装备!A:A,0))</f>
        <v>17</v>
      </c>
      <c r="D4813" s="15" t="str">
        <f>INDEX(装备!E:E,MATCH(属性!A4813,装备!A:A,0))</f>
        <v>necklace</v>
      </c>
      <c r="E4813" s="14">
        <v>11</v>
      </c>
      <c r="F4813" s="17">
        <f>INT((VLOOKUP($C4813,装备数值,2,0)+VLOOKUP($C4813,装备数值,5,0)*($E4813-1))*VLOOKUP($D4813,系数!$K$2:$O$7,2,0))</f>
        <v>0</v>
      </c>
      <c r="G4813" s="17">
        <f>INT((VLOOKUP($C4813,装备数值,3,0)+VLOOKUP($C4813,装备数值,6,0)*($E4813-1))*VLOOKUP($D4813,系数!$K$2:$O$7,3,0))</f>
        <v>310</v>
      </c>
      <c r="H4813" s="17">
        <f t="shared" si="151"/>
        <v>310</v>
      </c>
      <c r="I4813" s="17">
        <f>INT((VLOOKUP($C4813,装备数值,4,0)+VLOOKUP($C4813,装备数值,7,0)*($E4813-1))*VLOOKUP($D4813,系数!$K$2:$O$7,4,0))</f>
        <v>0</v>
      </c>
      <c r="J4813" s="17">
        <f>INT((VLOOKUP($C4813,装备数值,4,0)+VLOOKUP($C4813,装备数值,7,0)*($E4813-1))*VLOOKUP($D4813,系数!$K$2:$O$7,5,0))</f>
        <v>0</v>
      </c>
      <c r="K4813" s="17">
        <f>INT(VLOOKUP(E4813,强化金币,2,1)*VLOOKUP(INDEX(装备!F:F,MATCH(属性!A4813,装备!A:A,0)),系数!$K$12:$M$15,3,0))</f>
        <v>900</v>
      </c>
      <c r="L4813" s="17"/>
      <c r="M4813" s="17"/>
      <c r="N4813" s="17"/>
      <c r="O4813" s="17">
        <f>IF(E4813=1,"",VLOOKUP(E4813,系数!$S$2:$AB$12,MATCH(属性!C4813,评级,0),1))</f>
        <v>40</v>
      </c>
    </row>
    <row r="4814" spans="1:15" ht="17.25" thickBot="1" x14ac:dyDescent="0.4">
      <c r="A4814" s="17">
        <f t="shared" si="150"/>
        <v>7100041</v>
      </c>
      <c r="B4814" s="17" t="s">
        <v>105</v>
      </c>
      <c r="C4814" s="15">
        <f>INDEX(装备!G:G,MATCH(属性!A4814,装备!A:A,0))</f>
        <v>17</v>
      </c>
      <c r="D4814" s="15" t="str">
        <f>INDEX(装备!E:E,MATCH(属性!A4814,装备!A:A,0))</f>
        <v>necklace</v>
      </c>
      <c r="E4814" s="14">
        <v>12</v>
      </c>
      <c r="F4814" s="17">
        <f>INT((VLOOKUP($C4814,装备数值,2,0)+VLOOKUP($C4814,装备数值,5,0)*($E4814-1))*VLOOKUP($D4814,系数!$K$2:$O$7,2,0))</f>
        <v>0</v>
      </c>
      <c r="G4814" s="17">
        <f>INT((VLOOKUP($C4814,装备数值,3,0)+VLOOKUP($C4814,装备数值,6,0)*($E4814-1))*VLOOKUP($D4814,系数!$K$2:$O$7,3,0))</f>
        <v>319</v>
      </c>
      <c r="H4814" s="17">
        <f t="shared" si="151"/>
        <v>319</v>
      </c>
      <c r="I4814" s="17">
        <f>INT((VLOOKUP($C4814,装备数值,4,0)+VLOOKUP($C4814,装备数值,7,0)*($E4814-1))*VLOOKUP($D4814,系数!$K$2:$O$7,4,0))</f>
        <v>0</v>
      </c>
      <c r="J4814" s="17">
        <f>INT((VLOOKUP($C4814,装备数值,4,0)+VLOOKUP($C4814,装备数值,7,0)*($E4814-1))*VLOOKUP($D4814,系数!$K$2:$O$7,5,0))</f>
        <v>0</v>
      </c>
      <c r="K4814" s="17">
        <f>INT(VLOOKUP(E4814,强化金币,2,1)*VLOOKUP(INDEX(装备!F:F,MATCH(属性!A4814,装备!A:A,0)),系数!$K$12:$M$15,3,0))</f>
        <v>1000</v>
      </c>
      <c r="L4814" s="17"/>
      <c r="M4814" s="17"/>
      <c r="N4814" s="17"/>
      <c r="O4814" s="17">
        <f>IF(E4814=1,"",VLOOKUP(E4814,系数!$S$2:$AB$12,MATCH(属性!C4814,评级,0),1))</f>
        <v>40</v>
      </c>
    </row>
    <row r="4815" spans="1:15" ht="17.25" thickBot="1" x14ac:dyDescent="0.4">
      <c r="A4815" s="17">
        <f t="shared" si="150"/>
        <v>7100041</v>
      </c>
      <c r="B4815" s="17" t="s">
        <v>105</v>
      </c>
      <c r="C4815" s="15">
        <f>INDEX(装备!G:G,MATCH(属性!A4815,装备!A:A,0))</f>
        <v>17</v>
      </c>
      <c r="D4815" s="15" t="str">
        <f>INDEX(装备!E:E,MATCH(属性!A4815,装备!A:A,0))</f>
        <v>necklace</v>
      </c>
      <c r="E4815" s="14">
        <v>13</v>
      </c>
      <c r="F4815" s="17">
        <f>INT((VLOOKUP($C4815,装备数值,2,0)+VLOOKUP($C4815,装备数值,5,0)*($E4815-1))*VLOOKUP($D4815,系数!$K$2:$O$7,2,0))</f>
        <v>0</v>
      </c>
      <c r="G4815" s="17">
        <f>INT((VLOOKUP($C4815,装备数值,3,0)+VLOOKUP($C4815,装备数值,6,0)*($E4815-1))*VLOOKUP($D4815,系数!$K$2:$O$7,3,0))</f>
        <v>328</v>
      </c>
      <c r="H4815" s="17">
        <f t="shared" si="151"/>
        <v>328</v>
      </c>
      <c r="I4815" s="17">
        <f>INT((VLOOKUP($C4815,装备数值,4,0)+VLOOKUP($C4815,装备数值,7,0)*($E4815-1))*VLOOKUP($D4815,系数!$K$2:$O$7,4,0))</f>
        <v>0</v>
      </c>
      <c r="J4815" s="17">
        <f>INT((VLOOKUP($C4815,装备数值,4,0)+VLOOKUP($C4815,装备数值,7,0)*($E4815-1))*VLOOKUP($D4815,系数!$K$2:$O$7,5,0))</f>
        <v>0</v>
      </c>
      <c r="K4815" s="17">
        <f>INT(VLOOKUP(E4815,强化金币,2,1)*VLOOKUP(INDEX(装备!F:F,MATCH(属性!A4815,装备!A:A,0)),系数!$K$12:$M$15,3,0))</f>
        <v>1200</v>
      </c>
      <c r="L4815" s="17"/>
      <c r="M4815" s="17"/>
      <c r="N4815" s="17"/>
      <c r="O4815" s="17">
        <f>IF(E4815=1,"",VLOOKUP(E4815,系数!$S$2:$AB$12,MATCH(属性!C4815,评级,0),1))</f>
        <v>40</v>
      </c>
    </row>
    <row r="4816" spans="1:15" ht="17.25" thickBot="1" x14ac:dyDescent="0.4">
      <c r="A4816" s="17">
        <f t="shared" si="150"/>
        <v>7100041</v>
      </c>
      <c r="B4816" s="17" t="s">
        <v>105</v>
      </c>
      <c r="C4816" s="15">
        <f>INDEX(装备!G:G,MATCH(属性!A4816,装备!A:A,0))</f>
        <v>17</v>
      </c>
      <c r="D4816" s="15" t="str">
        <f>INDEX(装备!E:E,MATCH(属性!A4816,装备!A:A,0))</f>
        <v>necklace</v>
      </c>
      <c r="E4816" s="14">
        <v>14</v>
      </c>
      <c r="F4816" s="17">
        <f>INT((VLOOKUP($C4816,装备数值,2,0)+VLOOKUP($C4816,装备数值,5,0)*($E4816-1))*VLOOKUP($D4816,系数!$K$2:$O$7,2,0))</f>
        <v>0</v>
      </c>
      <c r="G4816" s="17">
        <f>INT((VLOOKUP($C4816,装备数值,3,0)+VLOOKUP($C4816,装备数值,6,0)*($E4816-1))*VLOOKUP($D4816,系数!$K$2:$O$7,3,0))</f>
        <v>337</v>
      </c>
      <c r="H4816" s="17">
        <f t="shared" si="151"/>
        <v>337</v>
      </c>
      <c r="I4816" s="17">
        <f>INT((VLOOKUP($C4816,装备数值,4,0)+VLOOKUP($C4816,装备数值,7,0)*($E4816-1))*VLOOKUP($D4816,系数!$K$2:$O$7,4,0))</f>
        <v>0</v>
      </c>
      <c r="J4816" s="17">
        <f>INT((VLOOKUP($C4816,装备数值,4,0)+VLOOKUP($C4816,装备数值,7,0)*($E4816-1))*VLOOKUP($D4816,系数!$K$2:$O$7,5,0))</f>
        <v>0</v>
      </c>
      <c r="K4816" s="17">
        <f>INT(VLOOKUP(E4816,强化金币,2,1)*VLOOKUP(INDEX(装备!F:F,MATCH(属性!A4816,装备!A:A,0)),系数!$K$12:$M$15,3,0))</f>
        <v>1400</v>
      </c>
      <c r="L4816" s="17"/>
      <c r="M4816" s="17"/>
      <c r="N4816" s="17"/>
      <c r="O4816" s="17">
        <f>IF(E4816=1,"",VLOOKUP(E4816,系数!$S$2:$AB$12,MATCH(属性!C4816,评级,0),1))</f>
        <v>40</v>
      </c>
    </row>
    <row r="4817" spans="1:15" ht="17.25" thickBot="1" x14ac:dyDescent="0.4">
      <c r="A4817" s="17">
        <f t="shared" si="150"/>
        <v>7100041</v>
      </c>
      <c r="B4817" s="17" t="s">
        <v>105</v>
      </c>
      <c r="C4817" s="15">
        <f>INDEX(装备!G:G,MATCH(属性!A4817,装备!A:A,0))</f>
        <v>17</v>
      </c>
      <c r="D4817" s="15" t="str">
        <f>INDEX(装备!E:E,MATCH(属性!A4817,装备!A:A,0))</f>
        <v>necklace</v>
      </c>
      <c r="E4817" s="14">
        <v>15</v>
      </c>
      <c r="F4817" s="17">
        <f>INT((VLOOKUP($C4817,装备数值,2,0)+VLOOKUP($C4817,装备数值,5,0)*($E4817-1))*VLOOKUP($D4817,系数!$K$2:$O$7,2,0))</f>
        <v>0</v>
      </c>
      <c r="G4817" s="17">
        <f>INT((VLOOKUP($C4817,装备数值,3,0)+VLOOKUP($C4817,装备数值,6,0)*($E4817-1))*VLOOKUP($D4817,系数!$K$2:$O$7,3,0))</f>
        <v>346</v>
      </c>
      <c r="H4817" s="17">
        <f t="shared" si="151"/>
        <v>346</v>
      </c>
      <c r="I4817" s="17">
        <f>INT((VLOOKUP($C4817,装备数值,4,0)+VLOOKUP($C4817,装备数值,7,0)*($E4817-1))*VLOOKUP($D4817,系数!$K$2:$O$7,4,0))</f>
        <v>0</v>
      </c>
      <c r="J4817" s="17">
        <f>INT((VLOOKUP($C4817,装备数值,4,0)+VLOOKUP($C4817,装备数值,7,0)*($E4817-1))*VLOOKUP($D4817,系数!$K$2:$O$7,5,0))</f>
        <v>0</v>
      </c>
      <c r="K4817" s="17">
        <f>INT(VLOOKUP(E4817,强化金币,2,1)*VLOOKUP(INDEX(装备!F:F,MATCH(属性!A4817,装备!A:A,0)),系数!$K$12:$M$15,3,0))</f>
        <v>1600</v>
      </c>
      <c r="L4817" s="17"/>
      <c r="M4817" s="17"/>
      <c r="N4817" s="17"/>
      <c r="O4817" s="17">
        <f>IF(E4817=1,"",VLOOKUP(E4817,系数!$S$2:$AB$12,MATCH(属性!C4817,评级,0),1))</f>
        <v>40</v>
      </c>
    </row>
    <row r="4818" spans="1:15" ht="17.25" thickBot="1" x14ac:dyDescent="0.4">
      <c r="A4818" s="17">
        <f t="shared" si="150"/>
        <v>7100041</v>
      </c>
      <c r="B4818" s="17" t="s">
        <v>105</v>
      </c>
      <c r="C4818" s="15">
        <f>INDEX(装备!G:G,MATCH(属性!A4818,装备!A:A,0))</f>
        <v>17</v>
      </c>
      <c r="D4818" s="15" t="str">
        <f>INDEX(装备!E:E,MATCH(属性!A4818,装备!A:A,0))</f>
        <v>necklace</v>
      </c>
      <c r="E4818" s="14">
        <v>16</v>
      </c>
      <c r="F4818" s="17">
        <f>INT((VLOOKUP($C4818,装备数值,2,0)+VLOOKUP($C4818,装备数值,5,0)*($E4818-1))*VLOOKUP($D4818,系数!$K$2:$O$7,2,0))</f>
        <v>0</v>
      </c>
      <c r="G4818" s="17">
        <f>INT((VLOOKUP($C4818,装备数值,3,0)+VLOOKUP($C4818,装备数值,6,0)*($E4818-1))*VLOOKUP($D4818,系数!$K$2:$O$7,3,0))</f>
        <v>355</v>
      </c>
      <c r="H4818" s="17">
        <f t="shared" si="151"/>
        <v>355</v>
      </c>
      <c r="I4818" s="17">
        <f>INT((VLOOKUP($C4818,装备数值,4,0)+VLOOKUP($C4818,装备数值,7,0)*($E4818-1))*VLOOKUP($D4818,系数!$K$2:$O$7,4,0))</f>
        <v>0</v>
      </c>
      <c r="J4818" s="17">
        <f>INT((VLOOKUP($C4818,装备数值,4,0)+VLOOKUP($C4818,装备数值,7,0)*($E4818-1))*VLOOKUP($D4818,系数!$K$2:$O$7,5,0))</f>
        <v>0</v>
      </c>
      <c r="K4818" s="17">
        <f>INT(VLOOKUP(E4818,强化金币,2,1)*VLOOKUP(INDEX(装备!F:F,MATCH(属性!A4818,装备!A:A,0)),系数!$K$12:$M$15,3,0))</f>
        <v>1800</v>
      </c>
      <c r="L4818" s="17"/>
      <c r="M4818" s="17"/>
      <c r="N4818" s="17"/>
      <c r="O4818" s="17">
        <f>IF(E4818=1,"",VLOOKUP(E4818,系数!$S$2:$AB$12,MATCH(属性!C4818,评级,0),1))</f>
        <v>40</v>
      </c>
    </row>
    <row r="4819" spans="1:15" ht="17.25" thickBot="1" x14ac:dyDescent="0.4">
      <c r="A4819" s="17">
        <f t="shared" si="150"/>
        <v>7100041</v>
      </c>
      <c r="B4819" s="17" t="s">
        <v>105</v>
      </c>
      <c r="C4819" s="15">
        <f>INDEX(装备!G:G,MATCH(属性!A4819,装备!A:A,0))</f>
        <v>17</v>
      </c>
      <c r="D4819" s="15" t="str">
        <f>INDEX(装备!E:E,MATCH(属性!A4819,装备!A:A,0))</f>
        <v>necklace</v>
      </c>
      <c r="E4819" s="14">
        <v>17</v>
      </c>
      <c r="F4819" s="17">
        <f>INT((VLOOKUP($C4819,装备数值,2,0)+VLOOKUP($C4819,装备数值,5,0)*($E4819-1))*VLOOKUP($D4819,系数!$K$2:$O$7,2,0))</f>
        <v>0</v>
      </c>
      <c r="G4819" s="17">
        <f>INT((VLOOKUP($C4819,装备数值,3,0)+VLOOKUP($C4819,装备数值,6,0)*($E4819-1))*VLOOKUP($D4819,系数!$K$2:$O$7,3,0))</f>
        <v>364</v>
      </c>
      <c r="H4819" s="17">
        <f t="shared" si="151"/>
        <v>364</v>
      </c>
      <c r="I4819" s="17">
        <f>INT((VLOOKUP($C4819,装备数值,4,0)+VLOOKUP($C4819,装备数值,7,0)*($E4819-1))*VLOOKUP($D4819,系数!$K$2:$O$7,4,0))</f>
        <v>0</v>
      </c>
      <c r="J4819" s="17">
        <f>INT((VLOOKUP($C4819,装备数值,4,0)+VLOOKUP($C4819,装备数值,7,0)*($E4819-1))*VLOOKUP($D4819,系数!$K$2:$O$7,5,0))</f>
        <v>0</v>
      </c>
      <c r="K4819" s="17">
        <f>INT(VLOOKUP(E4819,强化金币,2,1)*VLOOKUP(INDEX(装备!F:F,MATCH(属性!A4819,装备!A:A,0)),系数!$K$12:$M$15,3,0))</f>
        <v>2000</v>
      </c>
      <c r="L4819" s="17"/>
      <c r="M4819" s="17"/>
      <c r="N4819" s="17"/>
      <c r="O4819" s="17">
        <f>IF(E4819=1,"",VLOOKUP(E4819,系数!$S$2:$AB$12,MATCH(属性!C4819,评级,0),1))</f>
        <v>40</v>
      </c>
    </row>
    <row r="4820" spans="1:15" ht="17.25" thickBot="1" x14ac:dyDescent="0.4">
      <c r="A4820" s="17">
        <f t="shared" si="150"/>
        <v>7100041</v>
      </c>
      <c r="B4820" s="17" t="s">
        <v>105</v>
      </c>
      <c r="C4820" s="15">
        <f>INDEX(装备!G:G,MATCH(属性!A4820,装备!A:A,0))</f>
        <v>17</v>
      </c>
      <c r="D4820" s="15" t="str">
        <f>INDEX(装备!E:E,MATCH(属性!A4820,装备!A:A,0))</f>
        <v>necklace</v>
      </c>
      <c r="E4820" s="14">
        <v>18</v>
      </c>
      <c r="F4820" s="17">
        <f>INT((VLOOKUP($C4820,装备数值,2,0)+VLOOKUP($C4820,装备数值,5,0)*($E4820-1))*VLOOKUP($D4820,系数!$K$2:$O$7,2,0))</f>
        <v>0</v>
      </c>
      <c r="G4820" s="17">
        <f>INT((VLOOKUP($C4820,装备数值,3,0)+VLOOKUP($C4820,装备数值,6,0)*($E4820-1))*VLOOKUP($D4820,系数!$K$2:$O$7,3,0))</f>
        <v>373</v>
      </c>
      <c r="H4820" s="17">
        <f t="shared" si="151"/>
        <v>373</v>
      </c>
      <c r="I4820" s="17">
        <f>INT((VLOOKUP($C4820,装备数值,4,0)+VLOOKUP($C4820,装备数值,7,0)*($E4820-1))*VLOOKUP($D4820,系数!$K$2:$O$7,4,0))</f>
        <v>0</v>
      </c>
      <c r="J4820" s="17">
        <f>INT((VLOOKUP($C4820,装备数值,4,0)+VLOOKUP($C4820,装备数值,7,0)*($E4820-1))*VLOOKUP($D4820,系数!$K$2:$O$7,5,0))</f>
        <v>0</v>
      </c>
      <c r="K4820" s="17">
        <f>INT(VLOOKUP(E4820,强化金币,2,1)*VLOOKUP(INDEX(装备!F:F,MATCH(属性!A4820,装备!A:A,0)),系数!$K$12:$M$15,3,0))</f>
        <v>2200</v>
      </c>
      <c r="L4820" s="17"/>
      <c r="M4820" s="17"/>
      <c r="N4820" s="17"/>
      <c r="O4820" s="17">
        <f>IF(E4820=1,"",VLOOKUP(E4820,系数!$S$2:$AB$12,MATCH(属性!C4820,评级,0),1))</f>
        <v>40</v>
      </c>
    </row>
    <row r="4821" spans="1:15" ht="17.25" thickBot="1" x14ac:dyDescent="0.4">
      <c r="A4821" s="17">
        <f t="shared" si="150"/>
        <v>7100041</v>
      </c>
      <c r="B4821" s="17" t="s">
        <v>105</v>
      </c>
      <c r="C4821" s="15">
        <f>INDEX(装备!G:G,MATCH(属性!A4821,装备!A:A,0))</f>
        <v>17</v>
      </c>
      <c r="D4821" s="15" t="str">
        <f>INDEX(装备!E:E,MATCH(属性!A4821,装备!A:A,0))</f>
        <v>necklace</v>
      </c>
      <c r="E4821" s="14">
        <v>19</v>
      </c>
      <c r="F4821" s="17">
        <f>INT((VLOOKUP($C4821,装备数值,2,0)+VLOOKUP($C4821,装备数值,5,0)*($E4821-1))*VLOOKUP($D4821,系数!$K$2:$O$7,2,0))</f>
        <v>0</v>
      </c>
      <c r="G4821" s="17">
        <f>INT((VLOOKUP($C4821,装备数值,3,0)+VLOOKUP($C4821,装备数值,6,0)*($E4821-1))*VLOOKUP($D4821,系数!$K$2:$O$7,3,0))</f>
        <v>382</v>
      </c>
      <c r="H4821" s="17">
        <f t="shared" si="151"/>
        <v>382</v>
      </c>
      <c r="I4821" s="17">
        <f>INT((VLOOKUP($C4821,装备数值,4,0)+VLOOKUP($C4821,装备数值,7,0)*($E4821-1))*VLOOKUP($D4821,系数!$K$2:$O$7,4,0))</f>
        <v>0</v>
      </c>
      <c r="J4821" s="17">
        <f>INT((VLOOKUP($C4821,装备数值,4,0)+VLOOKUP($C4821,装备数值,7,0)*($E4821-1))*VLOOKUP($D4821,系数!$K$2:$O$7,5,0))</f>
        <v>0</v>
      </c>
      <c r="K4821" s="17">
        <f>INT(VLOOKUP(E4821,强化金币,2,1)*VLOOKUP(INDEX(装备!F:F,MATCH(属性!A4821,装备!A:A,0)),系数!$K$12:$M$15,3,0))</f>
        <v>2400</v>
      </c>
      <c r="L4821" s="17"/>
      <c r="M4821" s="17"/>
      <c r="N4821" s="17"/>
      <c r="O4821" s="17">
        <f>IF(E4821=1,"",VLOOKUP(E4821,系数!$S$2:$AB$12,MATCH(属性!C4821,评级,0),1))</f>
        <v>40</v>
      </c>
    </row>
    <row r="4822" spans="1:15" ht="17.25" thickBot="1" x14ac:dyDescent="0.4">
      <c r="A4822" s="17">
        <f t="shared" si="150"/>
        <v>7100041</v>
      </c>
      <c r="B4822" s="17" t="s">
        <v>105</v>
      </c>
      <c r="C4822" s="15">
        <f>INDEX(装备!G:G,MATCH(属性!A4822,装备!A:A,0))</f>
        <v>17</v>
      </c>
      <c r="D4822" s="15" t="str">
        <f>INDEX(装备!E:E,MATCH(属性!A4822,装备!A:A,0))</f>
        <v>necklace</v>
      </c>
      <c r="E4822" s="14">
        <v>20</v>
      </c>
      <c r="F4822" s="17">
        <f>INT((VLOOKUP($C4822,装备数值,2,0)+VLOOKUP($C4822,装备数值,5,0)*($E4822-1))*VLOOKUP($D4822,系数!$K$2:$O$7,2,0))</f>
        <v>0</v>
      </c>
      <c r="G4822" s="17">
        <f>INT((VLOOKUP($C4822,装备数值,3,0)+VLOOKUP($C4822,装备数值,6,0)*($E4822-1))*VLOOKUP($D4822,系数!$K$2:$O$7,3,0))</f>
        <v>391</v>
      </c>
      <c r="H4822" s="17">
        <f t="shared" si="151"/>
        <v>391</v>
      </c>
      <c r="I4822" s="17">
        <f>INT((VLOOKUP($C4822,装备数值,4,0)+VLOOKUP($C4822,装备数值,7,0)*($E4822-1))*VLOOKUP($D4822,系数!$K$2:$O$7,4,0))</f>
        <v>0</v>
      </c>
      <c r="J4822" s="17">
        <f>INT((VLOOKUP($C4822,装备数值,4,0)+VLOOKUP($C4822,装备数值,7,0)*($E4822-1))*VLOOKUP($D4822,系数!$K$2:$O$7,5,0))</f>
        <v>0</v>
      </c>
      <c r="K4822" s="17">
        <f>INT(VLOOKUP(E4822,强化金币,2,1)*VLOOKUP(INDEX(装备!F:F,MATCH(属性!A4822,装备!A:A,0)),系数!$K$12:$M$15,3,0))</f>
        <v>2600</v>
      </c>
      <c r="L4822" s="17"/>
      <c r="M4822" s="17"/>
      <c r="N4822" s="17"/>
      <c r="O4822" s="17">
        <f>IF(E4822=1,"",VLOOKUP(E4822,系数!$S$2:$AB$12,MATCH(属性!C4822,评级,0),1))</f>
        <v>60</v>
      </c>
    </row>
    <row r="4823" spans="1:15" ht="17.25" thickBot="1" x14ac:dyDescent="0.4">
      <c r="A4823" s="17">
        <f t="shared" si="150"/>
        <v>7100041</v>
      </c>
      <c r="B4823" s="17" t="s">
        <v>105</v>
      </c>
      <c r="C4823" s="15">
        <f>INDEX(装备!G:G,MATCH(属性!A4823,装备!A:A,0))</f>
        <v>17</v>
      </c>
      <c r="D4823" s="15" t="str">
        <f>INDEX(装备!E:E,MATCH(属性!A4823,装备!A:A,0))</f>
        <v>necklace</v>
      </c>
      <c r="E4823" s="14">
        <v>21</v>
      </c>
      <c r="F4823" s="17">
        <f>INT((VLOOKUP($C4823,装备数值,2,0)+VLOOKUP($C4823,装备数值,5,0)*($E4823-1))*VLOOKUP($D4823,系数!$K$2:$O$7,2,0))</f>
        <v>0</v>
      </c>
      <c r="G4823" s="17">
        <f>INT((VLOOKUP($C4823,装备数值,3,0)+VLOOKUP($C4823,装备数值,6,0)*($E4823-1))*VLOOKUP($D4823,系数!$K$2:$O$7,3,0))</f>
        <v>400</v>
      </c>
      <c r="H4823" s="17">
        <f t="shared" si="151"/>
        <v>400</v>
      </c>
      <c r="I4823" s="17">
        <f>INT((VLOOKUP($C4823,装备数值,4,0)+VLOOKUP($C4823,装备数值,7,0)*($E4823-1))*VLOOKUP($D4823,系数!$K$2:$O$7,4,0))</f>
        <v>0</v>
      </c>
      <c r="J4823" s="17">
        <f>INT((VLOOKUP($C4823,装备数值,4,0)+VLOOKUP($C4823,装备数值,7,0)*($E4823-1))*VLOOKUP($D4823,系数!$K$2:$O$7,5,0))</f>
        <v>0</v>
      </c>
      <c r="K4823" s="17">
        <f>INT(VLOOKUP(E4823,强化金币,2,1)*VLOOKUP(INDEX(装备!F:F,MATCH(属性!A4823,装备!A:A,0)),系数!$K$12:$M$15,3,0))</f>
        <v>2800</v>
      </c>
      <c r="L4823" s="17"/>
      <c r="M4823" s="17"/>
      <c r="N4823" s="17"/>
      <c r="O4823" s="17">
        <f>IF(E4823=1,"",VLOOKUP(E4823,系数!$S$2:$AB$12,MATCH(属性!C4823,评级,0),1))</f>
        <v>60</v>
      </c>
    </row>
    <row r="4824" spans="1:15" ht="17.25" thickBot="1" x14ac:dyDescent="0.4">
      <c r="A4824" s="17">
        <f t="shared" si="150"/>
        <v>7100041</v>
      </c>
      <c r="B4824" s="17" t="s">
        <v>105</v>
      </c>
      <c r="C4824" s="15">
        <f>INDEX(装备!G:G,MATCH(属性!A4824,装备!A:A,0))</f>
        <v>17</v>
      </c>
      <c r="D4824" s="15" t="str">
        <f>INDEX(装备!E:E,MATCH(属性!A4824,装备!A:A,0))</f>
        <v>necklace</v>
      </c>
      <c r="E4824" s="14">
        <v>22</v>
      </c>
      <c r="F4824" s="17">
        <f>INT((VLOOKUP($C4824,装备数值,2,0)+VLOOKUP($C4824,装备数值,5,0)*($E4824-1))*VLOOKUP($D4824,系数!$K$2:$O$7,2,0))</f>
        <v>0</v>
      </c>
      <c r="G4824" s="17">
        <f>INT((VLOOKUP($C4824,装备数值,3,0)+VLOOKUP($C4824,装备数值,6,0)*($E4824-1))*VLOOKUP($D4824,系数!$K$2:$O$7,3,0))</f>
        <v>409</v>
      </c>
      <c r="H4824" s="17">
        <f t="shared" si="151"/>
        <v>409</v>
      </c>
      <c r="I4824" s="17">
        <f>INT((VLOOKUP($C4824,装备数值,4,0)+VLOOKUP($C4824,装备数值,7,0)*($E4824-1))*VLOOKUP($D4824,系数!$K$2:$O$7,4,0))</f>
        <v>0</v>
      </c>
      <c r="J4824" s="17">
        <f>INT((VLOOKUP($C4824,装备数值,4,0)+VLOOKUP($C4824,装备数值,7,0)*($E4824-1))*VLOOKUP($D4824,系数!$K$2:$O$7,5,0))</f>
        <v>0</v>
      </c>
      <c r="K4824" s="17">
        <f>INT(VLOOKUP(E4824,强化金币,2,1)*VLOOKUP(INDEX(装备!F:F,MATCH(属性!A4824,装备!A:A,0)),系数!$K$12:$M$15,3,0))</f>
        <v>3000</v>
      </c>
      <c r="L4824" s="17"/>
      <c r="M4824" s="17"/>
      <c r="N4824" s="17"/>
      <c r="O4824" s="17">
        <f>IF(E4824=1,"",VLOOKUP(E4824,系数!$S$2:$AB$12,MATCH(属性!C4824,评级,0),1))</f>
        <v>60</v>
      </c>
    </row>
    <row r="4825" spans="1:15" ht="17.25" thickBot="1" x14ac:dyDescent="0.4">
      <c r="A4825" s="17">
        <f t="shared" si="150"/>
        <v>7100041</v>
      </c>
      <c r="B4825" s="17" t="s">
        <v>105</v>
      </c>
      <c r="C4825" s="15">
        <f>INDEX(装备!G:G,MATCH(属性!A4825,装备!A:A,0))</f>
        <v>17</v>
      </c>
      <c r="D4825" s="15" t="str">
        <f>INDEX(装备!E:E,MATCH(属性!A4825,装备!A:A,0))</f>
        <v>necklace</v>
      </c>
      <c r="E4825" s="14">
        <v>23</v>
      </c>
      <c r="F4825" s="17">
        <f>INT((VLOOKUP($C4825,装备数值,2,0)+VLOOKUP($C4825,装备数值,5,0)*($E4825-1))*VLOOKUP($D4825,系数!$K$2:$O$7,2,0))</f>
        <v>0</v>
      </c>
      <c r="G4825" s="17">
        <f>INT((VLOOKUP($C4825,装备数值,3,0)+VLOOKUP($C4825,装备数值,6,0)*($E4825-1))*VLOOKUP($D4825,系数!$K$2:$O$7,3,0))</f>
        <v>418</v>
      </c>
      <c r="H4825" s="17">
        <f t="shared" si="151"/>
        <v>418</v>
      </c>
      <c r="I4825" s="17">
        <f>INT((VLOOKUP($C4825,装备数值,4,0)+VLOOKUP($C4825,装备数值,7,0)*($E4825-1))*VLOOKUP($D4825,系数!$K$2:$O$7,4,0))</f>
        <v>0</v>
      </c>
      <c r="J4825" s="17">
        <f>INT((VLOOKUP($C4825,装备数值,4,0)+VLOOKUP($C4825,装备数值,7,0)*($E4825-1))*VLOOKUP($D4825,系数!$K$2:$O$7,5,0))</f>
        <v>0</v>
      </c>
      <c r="K4825" s="17">
        <f>INT(VLOOKUP(E4825,强化金币,2,1)*VLOOKUP(INDEX(装备!F:F,MATCH(属性!A4825,装备!A:A,0)),系数!$K$12:$M$15,3,0))</f>
        <v>3200</v>
      </c>
      <c r="L4825" s="17"/>
      <c r="M4825" s="17"/>
      <c r="N4825" s="17"/>
      <c r="O4825" s="17">
        <f>IF(E4825=1,"",VLOOKUP(E4825,系数!$S$2:$AB$12,MATCH(属性!C4825,评级,0),1))</f>
        <v>60</v>
      </c>
    </row>
    <row r="4826" spans="1:15" ht="17.25" thickBot="1" x14ac:dyDescent="0.4">
      <c r="A4826" s="17">
        <f t="shared" si="150"/>
        <v>7100041</v>
      </c>
      <c r="B4826" s="17" t="s">
        <v>105</v>
      </c>
      <c r="C4826" s="15">
        <f>INDEX(装备!G:G,MATCH(属性!A4826,装备!A:A,0))</f>
        <v>17</v>
      </c>
      <c r="D4826" s="15" t="str">
        <f>INDEX(装备!E:E,MATCH(属性!A4826,装备!A:A,0))</f>
        <v>necklace</v>
      </c>
      <c r="E4826" s="14">
        <v>24</v>
      </c>
      <c r="F4826" s="17">
        <f>INT((VLOOKUP($C4826,装备数值,2,0)+VLOOKUP($C4826,装备数值,5,0)*($E4826-1))*VLOOKUP($D4826,系数!$K$2:$O$7,2,0))</f>
        <v>0</v>
      </c>
      <c r="G4826" s="17">
        <f>INT((VLOOKUP($C4826,装备数值,3,0)+VLOOKUP($C4826,装备数值,6,0)*($E4826-1))*VLOOKUP($D4826,系数!$K$2:$O$7,3,0))</f>
        <v>427</v>
      </c>
      <c r="H4826" s="17">
        <f t="shared" si="151"/>
        <v>427</v>
      </c>
      <c r="I4826" s="17">
        <f>INT((VLOOKUP($C4826,装备数值,4,0)+VLOOKUP($C4826,装备数值,7,0)*($E4826-1))*VLOOKUP($D4826,系数!$K$2:$O$7,4,0))</f>
        <v>0</v>
      </c>
      <c r="J4826" s="17">
        <f>INT((VLOOKUP($C4826,装备数值,4,0)+VLOOKUP($C4826,装备数值,7,0)*($E4826-1))*VLOOKUP($D4826,系数!$K$2:$O$7,5,0))</f>
        <v>0</v>
      </c>
      <c r="K4826" s="17">
        <f>INT(VLOOKUP(E4826,强化金币,2,1)*VLOOKUP(INDEX(装备!F:F,MATCH(属性!A4826,装备!A:A,0)),系数!$K$12:$M$15,3,0))</f>
        <v>3400</v>
      </c>
      <c r="L4826" s="17"/>
      <c r="M4826" s="17"/>
      <c r="N4826" s="17"/>
      <c r="O4826" s="17">
        <f>IF(E4826=1,"",VLOOKUP(E4826,系数!$S$2:$AB$12,MATCH(属性!C4826,评级,0),1))</f>
        <v>60</v>
      </c>
    </row>
    <row r="4827" spans="1:15" ht="17.25" thickBot="1" x14ac:dyDescent="0.4">
      <c r="A4827" s="17">
        <f t="shared" si="150"/>
        <v>7100041</v>
      </c>
      <c r="B4827" s="17" t="s">
        <v>105</v>
      </c>
      <c r="C4827" s="15">
        <f>INDEX(装备!G:G,MATCH(属性!A4827,装备!A:A,0))</f>
        <v>17</v>
      </c>
      <c r="D4827" s="15" t="str">
        <f>INDEX(装备!E:E,MATCH(属性!A4827,装备!A:A,0))</f>
        <v>necklace</v>
      </c>
      <c r="E4827" s="14">
        <v>25</v>
      </c>
      <c r="F4827" s="17">
        <f>INT((VLOOKUP($C4827,装备数值,2,0)+VLOOKUP($C4827,装备数值,5,0)*($E4827-1))*VLOOKUP($D4827,系数!$K$2:$O$7,2,0))</f>
        <v>0</v>
      </c>
      <c r="G4827" s="17">
        <f>INT((VLOOKUP($C4827,装备数值,3,0)+VLOOKUP($C4827,装备数值,6,0)*($E4827-1))*VLOOKUP($D4827,系数!$K$2:$O$7,3,0))</f>
        <v>436</v>
      </c>
      <c r="H4827" s="17">
        <f t="shared" si="151"/>
        <v>436</v>
      </c>
      <c r="I4827" s="17">
        <f>INT((VLOOKUP($C4827,装备数值,4,0)+VLOOKUP($C4827,装备数值,7,0)*($E4827-1))*VLOOKUP($D4827,系数!$K$2:$O$7,4,0))</f>
        <v>0</v>
      </c>
      <c r="J4827" s="17">
        <f>INT((VLOOKUP($C4827,装备数值,4,0)+VLOOKUP($C4827,装备数值,7,0)*($E4827-1))*VLOOKUP($D4827,系数!$K$2:$O$7,5,0))</f>
        <v>0</v>
      </c>
      <c r="K4827" s="17">
        <f>INT(VLOOKUP(E4827,强化金币,2,1)*VLOOKUP(INDEX(装备!F:F,MATCH(属性!A4827,装备!A:A,0)),系数!$K$12:$M$15,3,0))</f>
        <v>3600</v>
      </c>
      <c r="L4827" s="17"/>
      <c r="M4827" s="17"/>
      <c r="N4827" s="17"/>
      <c r="O4827" s="17">
        <f>IF(E4827=1,"",VLOOKUP(E4827,系数!$S$2:$AB$12,MATCH(属性!C4827,评级,0),1))</f>
        <v>60</v>
      </c>
    </row>
    <row r="4828" spans="1:15" ht="17.25" thickBot="1" x14ac:dyDescent="0.4">
      <c r="A4828" s="17">
        <f t="shared" si="150"/>
        <v>7100041</v>
      </c>
      <c r="B4828" s="17" t="s">
        <v>105</v>
      </c>
      <c r="C4828" s="15">
        <f>INDEX(装备!G:G,MATCH(属性!A4828,装备!A:A,0))</f>
        <v>17</v>
      </c>
      <c r="D4828" s="15" t="str">
        <f>INDEX(装备!E:E,MATCH(属性!A4828,装备!A:A,0))</f>
        <v>necklace</v>
      </c>
      <c r="E4828" s="14">
        <v>26</v>
      </c>
      <c r="F4828" s="17">
        <f>INT((VLOOKUP($C4828,装备数值,2,0)+VLOOKUP($C4828,装备数值,5,0)*($E4828-1))*VLOOKUP($D4828,系数!$K$2:$O$7,2,0))</f>
        <v>0</v>
      </c>
      <c r="G4828" s="17">
        <f>INT((VLOOKUP($C4828,装备数值,3,0)+VLOOKUP($C4828,装备数值,6,0)*($E4828-1))*VLOOKUP($D4828,系数!$K$2:$O$7,3,0))</f>
        <v>445</v>
      </c>
      <c r="H4828" s="17">
        <f t="shared" si="151"/>
        <v>445</v>
      </c>
      <c r="I4828" s="17">
        <f>INT((VLOOKUP($C4828,装备数值,4,0)+VLOOKUP($C4828,装备数值,7,0)*($E4828-1))*VLOOKUP($D4828,系数!$K$2:$O$7,4,0))</f>
        <v>0</v>
      </c>
      <c r="J4828" s="17">
        <f>INT((VLOOKUP($C4828,装备数值,4,0)+VLOOKUP($C4828,装备数值,7,0)*($E4828-1))*VLOOKUP($D4828,系数!$K$2:$O$7,5,0))</f>
        <v>0</v>
      </c>
      <c r="K4828" s="17">
        <f>INT(VLOOKUP(E4828,强化金币,2,1)*VLOOKUP(INDEX(装备!F:F,MATCH(属性!A4828,装备!A:A,0)),系数!$K$12:$M$15,3,0))</f>
        <v>3800</v>
      </c>
      <c r="L4828" s="17"/>
      <c r="M4828" s="17"/>
      <c r="N4828" s="17"/>
      <c r="O4828" s="17">
        <f>IF(E4828=1,"",VLOOKUP(E4828,系数!$S$2:$AB$12,MATCH(属性!C4828,评级,0),1))</f>
        <v>60</v>
      </c>
    </row>
    <row r="4829" spans="1:15" ht="17.25" thickBot="1" x14ac:dyDescent="0.4">
      <c r="A4829" s="17">
        <f t="shared" si="150"/>
        <v>7100041</v>
      </c>
      <c r="B4829" s="17" t="s">
        <v>105</v>
      </c>
      <c r="C4829" s="15">
        <f>INDEX(装备!G:G,MATCH(属性!A4829,装备!A:A,0))</f>
        <v>17</v>
      </c>
      <c r="D4829" s="15" t="str">
        <f>INDEX(装备!E:E,MATCH(属性!A4829,装备!A:A,0))</f>
        <v>necklace</v>
      </c>
      <c r="E4829" s="14">
        <v>27</v>
      </c>
      <c r="F4829" s="17">
        <f>INT((VLOOKUP($C4829,装备数值,2,0)+VLOOKUP($C4829,装备数值,5,0)*($E4829-1))*VLOOKUP($D4829,系数!$K$2:$O$7,2,0))</f>
        <v>0</v>
      </c>
      <c r="G4829" s="17">
        <f>INT((VLOOKUP($C4829,装备数值,3,0)+VLOOKUP($C4829,装备数值,6,0)*($E4829-1))*VLOOKUP($D4829,系数!$K$2:$O$7,3,0))</f>
        <v>454</v>
      </c>
      <c r="H4829" s="17">
        <f t="shared" si="151"/>
        <v>454</v>
      </c>
      <c r="I4829" s="17">
        <f>INT((VLOOKUP($C4829,装备数值,4,0)+VLOOKUP($C4829,装备数值,7,0)*($E4829-1))*VLOOKUP($D4829,系数!$K$2:$O$7,4,0))</f>
        <v>0</v>
      </c>
      <c r="J4829" s="17">
        <f>INT((VLOOKUP($C4829,装备数值,4,0)+VLOOKUP($C4829,装备数值,7,0)*($E4829-1))*VLOOKUP($D4829,系数!$K$2:$O$7,5,0))</f>
        <v>0</v>
      </c>
      <c r="K4829" s="17">
        <f>INT(VLOOKUP(E4829,强化金币,2,1)*VLOOKUP(INDEX(装备!F:F,MATCH(属性!A4829,装备!A:A,0)),系数!$K$12:$M$15,3,0))</f>
        <v>4000</v>
      </c>
      <c r="L4829" s="17"/>
      <c r="M4829" s="17"/>
      <c r="N4829" s="17"/>
      <c r="O4829" s="17">
        <f>IF(E4829=1,"",VLOOKUP(E4829,系数!$S$2:$AB$12,MATCH(属性!C4829,评级,0),1))</f>
        <v>60</v>
      </c>
    </row>
    <row r="4830" spans="1:15" ht="17.25" thickBot="1" x14ac:dyDescent="0.4">
      <c r="A4830" s="17">
        <f t="shared" si="150"/>
        <v>7100041</v>
      </c>
      <c r="B4830" s="17" t="s">
        <v>105</v>
      </c>
      <c r="C4830" s="15">
        <f>INDEX(装备!G:G,MATCH(属性!A4830,装备!A:A,0))</f>
        <v>17</v>
      </c>
      <c r="D4830" s="15" t="str">
        <f>INDEX(装备!E:E,MATCH(属性!A4830,装备!A:A,0))</f>
        <v>necklace</v>
      </c>
      <c r="E4830" s="14">
        <v>28</v>
      </c>
      <c r="F4830" s="17">
        <f>INT((VLOOKUP($C4830,装备数值,2,0)+VLOOKUP($C4830,装备数值,5,0)*($E4830-1))*VLOOKUP($D4830,系数!$K$2:$O$7,2,0))</f>
        <v>0</v>
      </c>
      <c r="G4830" s="17">
        <f>INT((VLOOKUP($C4830,装备数值,3,0)+VLOOKUP($C4830,装备数值,6,0)*($E4830-1))*VLOOKUP($D4830,系数!$K$2:$O$7,3,0))</f>
        <v>463</v>
      </c>
      <c r="H4830" s="17">
        <f t="shared" si="151"/>
        <v>463</v>
      </c>
      <c r="I4830" s="17">
        <f>INT((VLOOKUP($C4830,装备数值,4,0)+VLOOKUP($C4830,装备数值,7,0)*($E4830-1))*VLOOKUP($D4830,系数!$K$2:$O$7,4,0))</f>
        <v>0</v>
      </c>
      <c r="J4830" s="17">
        <f>INT((VLOOKUP($C4830,装备数值,4,0)+VLOOKUP($C4830,装备数值,7,0)*($E4830-1))*VLOOKUP($D4830,系数!$K$2:$O$7,5,0))</f>
        <v>0</v>
      </c>
      <c r="K4830" s="17">
        <f>INT(VLOOKUP(E4830,强化金币,2,1)*VLOOKUP(INDEX(装备!F:F,MATCH(属性!A4830,装备!A:A,0)),系数!$K$12:$M$15,3,0))</f>
        <v>4200</v>
      </c>
      <c r="L4830" s="17"/>
      <c r="M4830" s="17"/>
      <c r="N4830" s="17"/>
      <c r="O4830" s="17">
        <f>IF(E4830=1,"",VLOOKUP(E4830,系数!$S$2:$AB$12,MATCH(属性!C4830,评级,0),1))</f>
        <v>60</v>
      </c>
    </row>
    <row r="4831" spans="1:15" ht="17.25" thickBot="1" x14ac:dyDescent="0.4">
      <c r="A4831" s="17">
        <f t="shared" si="150"/>
        <v>7100041</v>
      </c>
      <c r="B4831" s="17" t="s">
        <v>105</v>
      </c>
      <c r="C4831" s="15">
        <f>INDEX(装备!G:G,MATCH(属性!A4831,装备!A:A,0))</f>
        <v>17</v>
      </c>
      <c r="D4831" s="15" t="str">
        <f>INDEX(装备!E:E,MATCH(属性!A4831,装备!A:A,0))</f>
        <v>necklace</v>
      </c>
      <c r="E4831" s="14">
        <v>29</v>
      </c>
      <c r="F4831" s="17">
        <f>INT((VLOOKUP($C4831,装备数值,2,0)+VLOOKUP($C4831,装备数值,5,0)*($E4831-1))*VLOOKUP($D4831,系数!$K$2:$O$7,2,0))</f>
        <v>0</v>
      </c>
      <c r="G4831" s="17">
        <f>INT((VLOOKUP($C4831,装备数值,3,0)+VLOOKUP($C4831,装备数值,6,0)*($E4831-1))*VLOOKUP($D4831,系数!$K$2:$O$7,3,0))</f>
        <v>472</v>
      </c>
      <c r="H4831" s="17">
        <f t="shared" si="151"/>
        <v>472</v>
      </c>
      <c r="I4831" s="17">
        <f>INT((VLOOKUP($C4831,装备数值,4,0)+VLOOKUP($C4831,装备数值,7,0)*($E4831-1))*VLOOKUP($D4831,系数!$K$2:$O$7,4,0))</f>
        <v>0</v>
      </c>
      <c r="J4831" s="17">
        <f>INT((VLOOKUP($C4831,装备数值,4,0)+VLOOKUP($C4831,装备数值,7,0)*($E4831-1))*VLOOKUP($D4831,系数!$K$2:$O$7,5,0))</f>
        <v>0</v>
      </c>
      <c r="K4831" s="17">
        <f>INT(VLOOKUP(E4831,强化金币,2,1)*VLOOKUP(INDEX(装备!F:F,MATCH(属性!A4831,装备!A:A,0)),系数!$K$12:$M$15,3,0))</f>
        <v>4500</v>
      </c>
      <c r="L4831" s="17"/>
      <c r="M4831" s="17"/>
      <c r="N4831" s="17"/>
      <c r="O4831" s="17">
        <f>IF(E4831=1,"",VLOOKUP(E4831,系数!$S$2:$AB$12,MATCH(属性!C4831,评级,0),1))</f>
        <v>60</v>
      </c>
    </row>
    <row r="4832" spans="1:15" ht="17.25" thickBot="1" x14ac:dyDescent="0.4">
      <c r="A4832" s="17">
        <f t="shared" si="150"/>
        <v>7100041</v>
      </c>
      <c r="B4832" s="17" t="s">
        <v>105</v>
      </c>
      <c r="C4832" s="15">
        <f>INDEX(装备!G:G,MATCH(属性!A4832,装备!A:A,0))</f>
        <v>17</v>
      </c>
      <c r="D4832" s="15" t="str">
        <f>INDEX(装备!E:E,MATCH(属性!A4832,装备!A:A,0))</f>
        <v>necklace</v>
      </c>
      <c r="E4832" s="14">
        <v>30</v>
      </c>
      <c r="F4832" s="17">
        <f>INT((VLOOKUP($C4832,装备数值,2,0)+VLOOKUP($C4832,装备数值,5,0)*($E4832-1))*VLOOKUP($D4832,系数!$K$2:$O$7,2,0))</f>
        <v>0</v>
      </c>
      <c r="G4832" s="17">
        <f>INT((VLOOKUP($C4832,装备数值,3,0)+VLOOKUP($C4832,装备数值,6,0)*($E4832-1))*VLOOKUP($D4832,系数!$K$2:$O$7,3,0))</f>
        <v>481</v>
      </c>
      <c r="H4832" s="17">
        <f t="shared" si="151"/>
        <v>481</v>
      </c>
      <c r="I4832" s="17">
        <f>INT((VLOOKUP($C4832,装备数值,4,0)+VLOOKUP($C4832,装备数值,7,0)*($E4832-1))*VLOOKUP($D4832,系数!$K$2:$O$7,4,0))</f>
        <v>0</v>
      </c>
      <c r="J4832" s="17">
        <f>INT((VLOOKUP($C4832,装备数值,4,0)+VLOOKUP($C4832,装备数值,7,0)*($E4832-1))*VLOOKUP($D4832,系数!$K$2:$O$7,5,0))</f>
        <v>0</v>
      </c>
      <c r="K4832" s="17">
        <f>INT(VLOOKUP(E4832,强化金币,2,1)*VLOOKUP(INDEX(装备!F:F,MATCH(属性!A4832,装备!A:A,0)),系数!$K$12:$M$15,3,0))</f>
        <v>5000</v>
      </c>
      <c r="L4832" s="17"/>
      <c r="M4832" s="17"/>
      <c r="N4832" s="17"/>
      <c r="O4832" s="17">
        <f>IF(E4832=1,"",VLOOKUP(E4832,系数!$S$2:$AB$12,MATCH(属性!C4832,评级,0),1))</f>
        <v>80</v>
      </c>
    </row>
    <row r="4833" spans="1:15" ht="17.25" thickBot="1" x14ac:dyDescent="0.4">
      <c r="A4833" s="17">
        <f t="shared" si="150"/>
        <v>7100041</v>
      </c>
      <c r="B4833" s="17" t="s">
        <v>105</v>
      </c>
      <c r="C4833" s="15">
        <f>INDEX(装备!G:G,MATCH(属性!A4833,装备!A:A,0))</f>
        <v>17</v>
      </c>
      <c r="D4833" s="15" t="str">
        <f>INDEX(装备!E:E,MATCH(属性!A4833,装备!A:A,0))</f>
        <v>necklace</v>
      </c>
      <c r="E4833" s="14">
        <v>31</v>
      </c>
      <c r="F4833" s="17">
        <f>INT((VLOOKUP($C4833,装备数值,2,0)+VLOOKUP($C4833,装备数值,5,0)*($E4833-1))*VLOOKUP($D4833,系数!$K$2:$O$7,2,0))</f>
        <v>0</v>
      </c>
      <c r="G4833" s="17">
        <f>INT((VLOOKUP($C4833,装备数值,3,0)+VLOOKUP($C4833,装备数值,6,0)*($E4833-1))*VLOOKUP($D4833,系数!$K$2:$O$7,3,0))</f>
        <v>490</v>
      </c>
      <c r="H4833" s="17">
        <f t="shared" si="151"/>
        <v>490</v>
      </c>
      <c r="I4833" s="17">
        <f>INT((VLOOKUP($C4833,装备数值,4,0)+VLOOKUP($C4833,装备数值,7,0)*($E4833-1))*VLOOKUP($D4833,系数!$K$2:$O$7,4,0))</f>
        <v>0</v>
      </c>
      <c r="J4833" s="17">
        <f>INT((VLOOKUP($C4833,装备数值,4,0)+VLOOKUP($C4833,装备数值,7,0)*($E4833-1))*VLOOKUP($D4833,系数!$K$2:$O$7,5,0))</f>
        <v>0</v>
      </c>
      <c r="K4833" s="17">
        <f>INT(VLOOKUP(E4833,强化金币,2,1)*VLOOKUP(INDEX(装备!F:F,MATCH(属性!A4833,装备!A:A,0)),系数!$K$12:$M$15,3,0))</f>
        <v>5500</v>
      </c>
      <c r="L4833" s="17"/>
      <c r="M4833" s="17"/>
      <c r="N4833" s="17"/>
      <c r="O4833" s="17">
        <f>IF(E4833=1,"",VLOOKUP(E4833,系数!$S$2:$AB$12,MATCH(属性!C4833,评级,0),1))</f>
        <v>80</v>
      </c>
    </row>
    <row r="4834" spans="1:15" ht="17.25" thickBot="1" x14ac:dyDescent="0.4">
      <c r="A4834" s="17">
        <f t="shared" si="150"/>
        <v>7100041</v>
      </c>
      <c r="B4834" s="17" t="s">
        <v>105</v>
      </c>
      <c r="C4834" s="15">
        <f>INDEX(装备!G:G,MATCH(属性!A4834,装备!A:A,0))</f>
        <v>17</v>
      </c>
      <c r="D4834" s="15" t="str">
        <f>INDEX(装备!E:E,MATCH(属性!A4834,装备!A:A,0))</f>
        <v>necklace</v>
      </c>
      <c r="E4834" s="14">
        <v>32</v>
      </c>
      <c r="F4834" s="17">
        <f>INT((VLOOKUP($C4834,装备数值,2,0)+VLOOKUP($C4834,装备数值,5,0)*($E4834-1))*VLOOKUP($D4834,系数!$K$2:$O$7,2,0))</f>
        <v>0</v>
      </c>
      <c r="G4834" s="17">
        <f>INT((VLOOKUP($C4834,装备数值,3,0)+VLOOKUP($C4834,装备数值,6,0)*($E4834-1))*VLOOKUP($D4834,系数!$K$2:$O$7,3,0))</f>
        <v>499</v>
      </c>
      <c r="H4834" s="17">
        <f t="shared" si="151"/>
        <v>499</v>
      </c>
      <c r="I4834" s="17">
        <f>INT((VLOOKUP($C4834,装备数值,4,0)+VLOOKUP($C4834,装备数值,7,0)*($E4834-1))*VLOOKUP($D4834,系数!$K$2:$O$7,4,0))</f>
        <v>0</v>
      </c>
      <c r="J4834" s="17">
        <f>INT((VLOOKUP($C4834,装备数值,4,0)+VLOOKUP($C4834,装备数值,7,0)*($E4834-1))*VLOOKUP($D4834,系数!$K$2:$O$7,5,0))</f>
        <v>0</v>
      </c>
      <c r="K4834" s="17">
        <f>INT(VLOOKUP(E4834,强化金币,2,1)*VLOOKUP(INDEX(装备!F:F,MATCH(属性!A4834,装备!A:A,0)),系数!$K$12:$M$15,3,0))</f>
        <v>6000</v>
      </c>
      <c r="L4834" s="17"/>
      <c r="M4834" s="17"/>
      <c r="N4834" s="17"/>
      <c r="O4834" s="17">
        <f>IF(E4834=1,"",VLOOKUP(E4834,系数!$S$2:$AB$12,MATCH(属性!C4834,评级,0),1))</f>
        <v>80</v>
      </c>
    </row>
    <row r="4835" spans="1:15" ht="17.25" thickBot="1" x14ac:dyDescent="0.4">
      <c r="A4835" s="17">
        <f t="shared" si="150"/>
        <v>7100041</v>
      </c>
      <c r="B4835" s="17" t="s">
        <v>105</v>
      </c>
      <c r="C4835" s="15">
        <f>INDEX(装备!G:G,MATCH(属性!A4835,装备!A:A,0))</f>
        <v>17</v>
      </c>
      <c r="D4835" s="15" t="str">
        <f>INDEX(装备!E:E,MATCH(属性!A4835,装备!A:A,0))</f>
        <v>necklace</v>
      </c>
      <c r="E4835" s="14">
        <v>33</v>
      </c>
      <c r="F4835" s="17">
        <f>INT((VLOOKUP($C4835,装备数值,2,0)+VLOOKUP($C4835,装备数值,5,0)*($E4835-1))*VLOOKUP($D4835,系数!$K$2:$O$7,2,0))</f>
        <v>0</v>
      </c>
      <c r="G4835" s="17">
        <f>INT((VLOOKUP($C4835,装备数值,3,0)+VLOOKUP($C4835,装备数值,6,0)*($E4835-1))*VLOOKUP($D4835,系数!$K$2:$O$7,3,0))</f>
        <v>509</v>
      </c>
      <c r="H4835" s="17">
        <f t="shared" si="151"/>
        <v>509</v>
      </c>
      <c r="I4835" s="17">
        <f>INT((VLOOKUP($C4835,装备数值,4,0)+VLOOKUP($C4835,装备数值,7,0)*($E4835-1))*VLOOKUP($D4835,系数!$K$2:$O$7,4,0))</f>
        <v>0</v>
      </c>
      <c r="J4835" s="17">
        <f>INT((VLOOKUP($C4835,装备数值,4,0)+VLOOKUP($C4835,装备数值,7,0)*($E4835-1))*VLOOKUP($D4835,系数!$K$2:$O$7,5,0))</f>
        <v>0</v>
      </c>
      <c r="K4835" s="17">
        <f>INT(VLOOKUP(E4835,强化金币,2,1)*VLOOKUP(INDEX(装备!F:F,MATCH(属性!A4835,装备!A:A,0)),系数!$K$12:$M$15,3,0))</f>
        <v>6500</v>
      </c>
      <c r="L4835" s="17"/>
      <c r="M4835" s="17"/>
      <c r="N4835" s="17"/>
      <c r="O4835" s="17">
        <f>IF(E4835=1,"",VLOOKUP(E4835,系数!$S$2:$AB$12,MATCH(属性!C4835,评级,0),1))</f>
        <v>80</v>
      </c>
    </row>
    <row r="4836" spans="1:15" ht="17.25" thickBot="1" x14ac:dyDescent="0.4">
      <c r="A4836" s="17">
        <f t="shared" si="150"/>
        <v>7100041</v>
      </c>
      <c r="B4836" s="17" t="s">
        <v>105</v>
      </c>
      <c r="C4836" s="15">
        <f>INDEX(装备!G:G,MATCH(属性!A4836,装备!A:A,0))</f>
        <v>17</v>
      </c>
      <c r="D4836" s="15" t="str">
        <f>INDEX(装备!E:E,MATCH(属性!A4836,装备!A:A,0))</f>
        <v>necklace</v>
      </c>
      <c r="E4836" s="14">
        <v>34</v>
      </c>
      <c r="F4836" s="17">
        <f>INT((VLOOKUP($C4836,装备数值,2,0)+VLOOKUP($C4836,装备数值,5,0)*($E4836-1))*VLOOKUP($D4836,系数!$K$2:$O$7,2,0))</f>
        <v>0</v>
      </c>
      <c r="G4836" s="17">
        <f>INT((VLOOKUP($C4836,装备数值,3,0)+VLOOKUP($C4836,装备数值,6,0)*($E4836-1))*VLOOKUP($D4836,系数!$K$2:$O$7,3,0))</f>
        <v>518</v>
      </c>
      <c r="H4836" s="17">
        <f t="shared" si="151"/>
        <v>518</v>
      </c>
      <c r="I4836" s="17">
        <f>INT((VLOOKUP($C4836,装备数值,4,0)+VLOOKUP($C4836,装备数值,7,0)*($E4836-1))*VLOOKUP($D4836,系数!$K$2:$O$7,4,0))</f>
        <v>0</v>
      </c>
      <c r="J4836" s="17">
        <f>INT((VLOOKUP($C4836,装备数值,4,0)+VLOOKUP($C4836,装备数值,7,0)*($E4836-1))*VLOOKUP($D4836,系数!$K$2:$O$7,5,0))</f>
        <v>0</v>
      </c>
      <c r="K4836" s="17">
        <f>INT(VLOOKUP(E4836,强化金币,2,1)*VLOOKUP(INDEX(装备!F:F,MATCH(属性!A4836,装备!A:A,0)),系数!$K$12:$M$15,3,0))</f>
        <v>7000</v>
      </c>
      <c r="L4836" s="17"/>
      <c r="M4836" s="17"/>
      <c r="N4836" s="17"/>
      <c r="O4836" s="17">
        <f>IF(E4836=1,"",VLOOKUP(E4836,系数!$S$2:$AB$12,MATCH(属性!C4836,评级,0),1))</f>
        <v>80</v>
      </c>
    </row>
    <row r="4837" spans="1:15" ht="17.25" thickBot="1" x14ac:dyDescent="0.4">
      <c r="A4837" s="17">
        <f t="shared" si="150"/>
        <v>7100041</v>
      </c>
      <c r="B4837" s="17" t="s">
        <v>105</v>
      </c>
      <c r="C4837" s="15">
        <f>INDEX(装备!G:G,MATCH(属性!A4837,装备!A:A,0))</f>
        <v>17</v>
      </c>
      <c r="D4837" s="15" t="str">
        <f>INDEX(装备!E:E,MATCH(属性!A4837,装备!A:A,0))</f>
        <v>necklace</v>
      </c>
      <c r="E4837" s="14">
        <v>35</v>
      </c>
      <c r="F4837" s="17">
        <f>INT((VLOOKUP($C4837,装备数值,2,0)+VLOOKUP($C4837,装备数值,5,0)*($E4837-1))*VLOOKUP($D4837,系数!$K$2:$O$7,2,0))</f>
        <v>0</v>
      </c>
      <c r="G4837" s="17">
        <f>INT((VLOOKUP($C4837,装备数值,3,0)+VLOOKUP($C4837,装备数值,6,0)*($E4837-1))*VLOOKUP($D4837,系数!$K$2:$O$7,3,0))</f>
        <v>527</v>
      </c>
      <c r="H4837" s="17">
        <f t="shared" si="151"/>
        <v>527</v>
      </c>
      <c r="I4837" s="17">
        <f>INT((VLOOKUP($C4837,装备数值,4,0)+VLOOKUP($C4837,装备数值,7,0)*($E4837-1))*VLOOKUP($D4837,系数!$K$2:$O$7,4,0))</f>
        <v>0</v>
      </c>
      <c r="J4837" s="17">
        <f>INT((VLOOKUP($C4837,装备数值,4,0)+VLOOKUP($C4837,装备数值,7,0)*($E4837-1))*VLOOKUP($D4837,系数!$K$2:$O$7,5,0))</f>
        <v>0</v>
      </c>
      <c r="K4837" s="17">
        <f>INT(VLOOKUP(E4837,强化金币,2,1)*VLOOKUP(INDEX(装备!F:F,MATCH(属性!A4837,装备!A:A,0)),系数!$K$12:$M$15,3,0))</f>
        <v>7500</v>
      </c>
      <c r="L4837" s="17"/>
      <c r="M4837" s="17"/>
      <c r="N4837" s="17"/>
      <c r="O4837" s="17">
        <f>IF(E4837=1,"",VLOOKUP(E4837,系数!$S$2:$AB$12,MATCH(属性!C4837,评级,0),1))</f>
        <v>80</v>
      </c>
    </row>
    <row r="4838" spans="1:15" ht="17.25" thickBot="1" x14ac:dyDescent="0.4">
      <c r="A4838" s="17">
        <f t="shared" si="150"/>
        <v>7100041</v>
      </c>
      <c r="B4838" s="17" t="s">
        <v>105</v>
      </c>
      <c r="C4838" s="15">
        <f>INDEX(装备!G:G,MATCH(属性!A4838,装备!A:A,0))</f>
        <v>17</v>
      </c>
      <c r="D4838" s="15" t="str">
        <f>INDEX(装备!E:E,MATCH(属性!A4838,装备!A:A,0))</f>
        <v>necklace</v>
      </c>
      <c r="E4838" s="14">
        <v>36</v>
      </c>
      <c r="F4838" s="17">
        <f>INT((VLOOKUP($C4838,装备数值,2,0)+VLOOKUP($C4838,装备数值,5,0)*($E4838-1))*VLOOKUP($D4838,系数!$K$2:$O$7,2,0))</f>
        <v>0</v>
      </c>
      <c r="G4838" s="17">
        <f>INT((VLOOKUP($C4838,装备数值,3,0)+VLOOKUP($C4838,装备数值,6,0)*($E4838-1))*VLOOKUP($D4838,系数!$K$2:$O$7,3,0))</f>
        <v>536</v>
      </c>
      <c r="H4838" s="17">
        <f t="shared" si="151"/>
        <v>536</v>
      </c>
      <c r="I4838" s="17">
        <f>INT((VLOOKUP($C4838,装备数值,4,0)+VLOOKUP($C4838,装备数值,7,0)*($E4838-1))*VLOOKUP($D4838,系数!$K$2:$O$7,4,0))</f>
        <v>0</v>
      </c>
      <c r="J4838" s="17">
        <f>INT((VLOOKUP($C4838,装备数值,4,0)+VLOOKUP($C4838,装备数值,7,0)*($E4838-1))*VLOOKUP($D4838,系数!$K$2:$O$7,5,0))</f>
        <v>0</v>
      </c>
      <c r="K4838" s="17">
        <f>INT(VLOOKUP(E4838,强化金币,2,1)*VLOOKUP(INDEX(装备!F:F,MATCH(属性!A4838,装备!A:A,0)),系数!$K$12:$M$15,3,0))</f>
        <v>8000</v>
      </c>
      <c r="L4838" s="17"/>
      <c r="M4838" s="17"/>
      <c r="N4838" s="17"/>
      <c r="O4838" s="17">
        <f>IF(E4838=1,"",VLOOKUP(E4838,系数!$S$2:$AB$12,MATCH(属性!C4838,评级,0),1))</f>
        <v>80</v>
      </c>
    </row>
    <row r="4839" spans="1:15" ht="17.25" thickBot="1" x14ac:dyDescent="0.4">
      <c r="A4839" s="17">
        <f t="shared" si="150"/>
        <v>7100041</v>
      </c>
      <c r="B4839" s="17" t="s">
        <v>105</v>
      </c>
      <c r="C4839" s="15">
        <f>INDEX(装备!G:G,MATCH(属性!A4839,装备!A:A,0))</f>
        <v>17</v>
      </c>
      <c r="D4839" s="15" t="str">
        <f>INDEX(装备!E:E,MATCH(属性!A4839,装备!A:A,0))</f>
        <v>necklace</v>
      </c>
      <c r="E4839" s="14">
        <v>37</v>
      </c>
      <c r="F4839" s="17">
        <f>INT((VLOOKUP($C4839,装备数值,2,0)+VLOOKUP($C4839,装备数值,5,0)*($E4839-1))*VLOOKUP($D4839,系数!$K$2:$O$7,2,0))</f>
        <v>0</v>
      </c>
      <c r="G4839" s="17">
        <f>INT((VLOOKUP($C4839,装备数值,3,0)+VLOOKUP($C4839,装备数值,6,0)*($E4839-1))*VLOOKUP($D4839,系数!$K$2:$O$7,3,0))</f>
        <v>545</v>
      </c>
      <c r="H4839" s="17">
        <f t="shared" si="151"/>
        <v>545</v>
      </c>
      <c r="I4839" s="17">
        <f>INT((VLOOKUP($C4839,装备数值,4,0)+VLOOKUP($C4839,装备数值,7,0)*($E4839-1))*VLOOKUP($D4839,系数!$K$2:$O$7,4,0))</f>
        <v>0</v>
      </c>
      <c r="J4839" s="17">
        <f>INT((VLOOKUP($C4839,装备数值,4,0)+VLOOKUP($C4839,装备数值,7,0)*($E4839-1))*VLOOKUP($D4839,系数!$K$2:$O$7,5,0))</f>
        <v>0</v>
      </c>
      <c r="K4839" s="17">
        <f>INT(VLOOKUP(E4839,强化金币,2,1)*VLOOKUP(INDEX(装备!F:F,MATCH(属性!A4839,装备!A:A,0)),系数!$K$12:$M$15,3,0))</f>
        <v>8500</v>
      </c>
      <c r="L4839" s="17"/>
      <c r="M4839" s="17"/>
      <c r="N4839" s="17"/>
      <c r="O4839" s="17">
        <f>IF(E4839=1,"",VLOOKUP(E4839,系数!$S$2:$AB$12,MATCH(属性!C4839,评级,0),1))</f>
        <v>80</v>
      </c>
    </row>
    <row r="4840" spans="1:15" ht="17.25" thickBot="1" x14ac:dyDescent="0.4">
      <c r="A4840" s="17">
        <f t="shared" si="150"/>
        <v>7100041</v>
      </c>
      <c r="B4840" s="17" t="s">
        <v>105</v>
      </c>
      <c r="C4840" s="15">
        <f>INDEX(装备!G:G,MATCH(属性!A4840,装备!A:A,0))</f>
        <v>17</v>
      </c>
      <c r="D4840" s="15" t="str">
        <f>INDEX(装备!E:E,MATCH(属性!A4840,装备!A:A,0))</f>
        <v>necklace</v>
      </c>
      <c r="E4840" s="14">
        <v>38</v>
      </c>
      <c r="F4840" s="17">
        <f>INT((VLOOKUP($C4840,装备数值,2,0)+VLOOKUP($C4840,装备数值,5,0)*($E4840-1))*VLOOKUP($D4840,系数!$K$2:$O$7,2,0))</f>
        <v>0</v>
      </c>
      <c r="G4840" s="17">
        <f>INT((VLOOKUP($C4840,装备数值,3,0)+VLOOKUP($C4840,装备数值,6,0)*($E4840-1))*VLOOKUP($D4840,系数!$K$2:$O$7,3,0))</f>
        <v>554</v>
      </c>
      <c r="H4840" s="17">
        <f t="shared" si="151"/>
        <v>554</v>
      </c>
      <c r="I4840" s="17">
        <f>INT((VLOOKUP($C4840,装备数值,4,0)+VLOOKUP($C4840,装备数值,7,0)*($E4840-1))*VLOOKUP($D4840,系数!$K$2:$O$7,4,0))</f>
        <v>0</v>
      </c>
      <c r="J4840" s="17">
        <f>INT((VLOOKUP($C4840,装备数值,4,0)+VLOOKUP($C4840,装备数值,7,0)*($E4840-1))*VLOOKUP($D4840,系数!$K$2:$O$7,5,0))</f>
        <v>0</v>
      </c>
      <c r="K4840" s="17">
        <f>INT(VLOOKUP(E4840,强化金币,2,1)*VLOOKUP(INDEX(装备!F:F,MATCH(属性!A4840,装备!A:A,0)),系数!$K$12:$M$15,3,0))</f>
        <v>9000</v>
      </c>
      <c r="L4840" s="17"/>
      <c r="M4840" s="17"/>
      <c r="N4840" s="17"/>
      <c r="O4840" s="17">
        <f>IF(E4840=1,"",VLOOKUP(E4840,系数!$S$2:$AB$12,MATCH(属性!C4840,评级,0),1))</f>
        <v>80</v>
      </c>
    </row>
    <row r="4841" spans="1:15" ht="17.25" thickBot="1" x14ac:dyDescent="0.4">
      <c r="A4841" s="17">
        <f t="shared" si="150"/>
        <v>7100041</v>
      </c>
      <c r="B4841" s="17" t="s">
        <v>105</v>
      </c>
      <c r="C4841" s="15">
        <f>INDEX(装备!G:G,MATCH(属性!A4841,装备!A:A,0))</f>
        <v>17</v>
      </c>
      <c r="D4841" s="15" t="str">
        <f>INDEX(装备!E:E,MATCH(属性!A4841,装备!A:A,0))</f>
        <v>necklace</v>
      </c>
      <c r="E4841" s="14">
        <v>39</v>
      </c>
      <c r="F4841" s="17">
        <f>INT((VLOOKUP($C4841,装备数值,2,0)+VLOOKUP($C4841,装备数值,5,0)*($E4841-1))*VLOOKUP($D4841,系数!$K$2:$O$7,2,0))</f>
        <v>0</v>
      </c>
      <c r="G4841" s="17">
        <f>INT((VLOOKUP($C4841,装备数值,3,0)+VLOOKUP($C4841,装备数值,6,0)*($E4841-1))*VLOOKUP($D4841,系数!$K$2:$O$7,3,0))</f>
        <v>563</v>
      </c>
      <c r="H4841" s="17">
        <f t="shared" si="151"/>
        <v>563</v>
      </c>
      <c r="I4841" s="17">
        <f>INT((VLOOKUP($C4841,装备数值,4,0)+VLOOKUP($C4841,装备数值,7,0)*($E4841-1))*VLOOKUP($D4841,系数!$K$2:$O$7,4,0))</f>
        <v>0</v>
      </c>
      <c r="J4841" s="17">
        <f>INT((VLOOKUP($C4841,装备数值,4,0)+VLOOKUP($C4841,装备数值,7,0)*($E4841-1))*VLOOKUP($D4841,系数!$K$2:$O$7,5,0))</f>
        <v>0</v>
      </c>
      <c r="K4841" s="17">
        <f>INT(VLOOKUP(E4841,强化金币,2,1)*VLOOKUP(INDEX(装备!F:F,MATCH(属性!A4841,装备!A:A,0)),系数!$K$12:$M$15,3,0))</f>
        <v>10000</v>
      </c>
      <c r="L4841" s="17"/>
      <c r="M4841" s="17"/>
      <c r="N4841" s="17"/>
      <c r="O4841" s="17">
        <f>IF(E4841=1,"",VLOOKUP(E4841,系数!$S$2:$AB$12,MATCH(属性!C4841,评级,0),1))</f>
        <v>80</v>
      </c>
    </row>
    <row r="4842" spans="1:15" ht="17.25" thickBot="1" x14ac:dyDescent="0.4">
      <c r="A4842" s="17">
        <f t="shared" si="150"/>
        <v>7100041</v>
      </c>
      <c r="B4842" s="17" t="s">
        <v>105</v>
      </c>
      <c r="C4842" s="15">
        <f>INDEX(装备!G:G,MATCH(属性!A4842,装备!A:A,0))</f>
        <v>17</v>
      </c>
      <c r="D4842" s="15" t="str">
        <f>INDEX(装备!E:E,MATCH(属性!A4842,装备!A:A,0))</f>
        <v>necklace</v>
      </c>
      <c r="E4842" s="14">
        <v>40</v>
      </c>
      <c r="F4842" s="17">
        <f>INT((VLOOKUP($C4842,装备数值,2,0)+VLOOKUP($C4842,装备数值,5,0)*($E4842-1))*VLOOKUP($D4842,系数!$K$2:$O$7,2,0))</f>
        <v>0</v>
      </c>
      <c r="G4842" s="17">
        <f>INT((VLOOKUP($C4842,装备数值,3,0)+VLOOKUP($C4842,装备数值,6,0)*($E4842-1))*VLOOKUP($D4842,系数!$K$2:$O$7,3,0))</f>
        <v>572</v>
      </c>
      <c r="H4842" s="17">
        <f t="shared" si="151"/>
        <v>572</v>
      </c>
      <c r="I4842" s="17">
        <f>INT((VLOOKUP($C4842,装备数值,4,0)+VLOOKUP($C4842,装备数值,7,0)*($E4842-1))*VLOOKUP($D4842,系数!$K$2:$O$7,4,0))</f>
        <v>0</v>
      </c>
      <c r="J4842" s="17">
        <f>INT((VLOOKUP($C4842,装备数值,4,0)+VLOOKUP($C4842,装备数值,7,0)*($E4842-1))*VLOOKUP($D4842,系数!$K$2:$O$7,5,0))</f>
        <v>0</v>
      </c>
      <c r="K4842" s="17">
        <f>INT(VLOOKUP(E4842,强化金币,2,1)*VLOOKUP(INDEX(装备!F:F,MATCH(属性!A4842,装备!A:A,0)),系数!$K$12:$M$15,3,0))</f>
        <v>12000</v>
      </c>
      <c r="L4842" s="17"/>
      <c r="M4842" s="17"/>
      <c r="N4842" s="17"/>
      <c r="O4842" s="17">
        <f>IF(E4842=1,"",VLOOKUP(E4842,系数!$S$2:$AB$12,MATCH(属性!C4842,评级,0),1))</f>
        <v>100</v>
      </c>
    </row>
    <row r="4843" spans="1:15" ht="17.25" thickBot="1" x14ac:dyDescent="0.4">
      <c r="A4843" s="17">
        <f t="shared" si="150"/>
        <v>7100041</v>
      </c>
      <c r="B4843" s="17" t="s">
        <v>105</v>
      </c>
      <c r="C4843" s="15">
        <f>INDEX(装备!G:G,MATCH(属性!A4843,装备!A:A,0))</f>
        <v>17</v>
      </c>
      <c r="D4843" s="15" t="str">
        <f>INDEX(装备!E:E,MATCH(属性!A4843,装备!A:A,0))</f>
        <v>necklace</v>
      </c>
      <c r="E4843" s="14">
        <v>41</v>
      </c>
      <c r="F4843" s="17">
        <f>INT((VLOOKUP($C4843,装备数值,2,0)+VLOOKUP($C4843,装备数值,5,0)*($E4843-1))*VLOOKUP($D4843,系数!$K$2:$O$7,2,0))</f>
        <v>0</v>
      </c>
      <c r="G4843" s="17">
        <f>INT((VLOOKUP($C4843,装备数值,3,0)+VLOOKUP($C4843,装备数值,6,0)*($E4843-1))*VLOOKUP($D4843,系数!$K$2:$O$7,3,0))</f>
        <v>581</v>
      </c>
      <c r="H4843" s="17">
        <f t="shared" si="151"/>
        <v>581</v>
      </c>
      <c r="I4843" s="17">
        <f>INT((VLOOKUP($C4843,装备数值,4,0)+VLOOKUP($C4843,装备数值,7,0)*($E4843-1))*VLOOKUP($D4843,系数!$K$2:$O$7,4,0))</f>
        <v>0</v>
      </c>
      <c r="J4843" s="17">
        <f>INT((VLOOKUP($C4843,装备数值,4,0)+VLOOKUP($C4843,装备数值,7,0)*($E4843-1))*VLOOKUP($D4843,系数!$K$2:$O$7,5,0))</f>
        <v>0</v>
      </c>
      <c r="K4843" s="17">
        <f>INT(VLOOKUP(E4843,强化金币,2,1)*VLOOKUP(INDEX(装备!F:F,MATCH(属性!A4843,装备!A:A,0)),系数!$K$12:$M$15,3,0))</f>
        <v>14000</v>
      </c>
      <c r="L4843" s="17"/>
      <c r="M4843" s="17"/>
      <c r="N4843" s="17"/>
      <c r="O4843" s="17">
        <f>IF(E4843=1,"",VLOOKUP(E4843,系数!$S$2:$AB$12,MATCH(属性!C4843,评级,0),1))</f>
        <v>100</v>
      </c>
    </row>
    <row r="4844" spans="1:15" ht="17.25" thickBot="1" x14ac:dyDescent="0.4">
      <c r="A4844" s="17">
        <f t="shared" si="150"/>
        <v>7100041</v>
      </c>
      <c r="B4844" s="17" t="s">
        <v>105</v>
      </c>
      <c r="C4844" s="15">
        <f>INDEX(装备!G:G,MATCH(属性!A4844,装备!A:A,0))</f>
        <v>17</v>
      </c>
      <c r="D4844" s="15" t="str">
        <f>INDEX(装备!E:E,MATCH(属性!A4844,装备!A:A,0))</f>
        <v>necklace</v>
      </c>
      <c r="E4844" s="14">
        <v>42</v>
      </c>
      <c r="F4844" s="17">
        <f>INT((VLOOKUP($C4844,装备数值,2,0)+VLOOKUP($C4844,装备数值,5,0)*($E4844-1))*VLOOKUP($D4844,系数!$K$2:$O$7,2,0))</f>
        <v>0</v>
      </c>
      <c r="G4844" s="17">
        <f>INT((VLOOKUP($C4844,装备数值,3,0)+VLOOKUP($C4844,装备数值,6,0)*($E4844-1))*VLOOKUP($D4844,系数!$K$2:$O$7,3,0))</f>
        <v>590</v>
      </c>
      <c r="H4844" s="17">
        <f t="shared" si="151"/>
        <v>590</v>
      </c>
      <c r="I4844" s="17">
        <f>INT((VLOOKUP($C4844,装备数值,4,0)+VLOOKUP($C4844,装备数值,7,0)*($E4844-1))*VLOOKUP($D4844,系数!$K$2:$O$7,4,0))</f>
        <v>0</v>
      </c>
      <c r="J4844" s="17">
        <f>INT((VLOOKUP($C4844,装备数值,4,0)+VLOOKUP($C4844,装备数值,7,0)*($E4844-1))*VLOOKUP($D4844,系数!$K$2:$O$7,5,0))</f>
        <v>0</v>
      </c>
      <c r="K4844" s="17">
        <f>INT(VLOOKUP(E4844,强化金币,2,1)*VLOOKUP(INDEX(装备!F:F,MATCH(属性!A4844,装备!A:A,0)),系数!$K$12:$M$15,3,0))</f>
        <v>16000</v>
      </c>
      <c r="L4844" s="17"/>
      <c r="M4844" s="17"/>
      <c r="N4844" s="17"/>
      <c r="O4844" s="17">
        <f>IF(E4844=1,"",VLOOKUP(E4844,系数!$S$2:$AB$12,MATCH(属性!C4844,评级,0),1))</f>
        <v>100</v>
      </c>
    </row>
    <row r="4845" spans="1:15" ht="17.25" thickBot="1" x14ac:dyDescent="0.4">
      <c r="A4845" s="17">
        <f t="shared" si="150"/>
        <v>7100041</v>
      </c>
      <c r="B4845" s="17" t="s">
        <v>105</v>
      </c>
      <c r="C4845" s="15">
        <f>INDEX(装备!G:G,MATCH(属性!A4845,装备!A:A,0))</f>
        <v>17</v>
      </c>
      <c r="D4845" s="15" t="str">
        <f>INDEX(装备!E:E,MATCH(属性!A4845,装备!A:A,0))</f>
        <v>necklace</v>
      </c>
      <c r="E4845" s="14">
        <v>43</v>
      </c>
      <c r="F4845" s="17">
        <f>INT((VLOOKUP($C4845,装备数值,2,0)+VLOOKUP($C4845,装备数值,5,0)*($E4845-1))*VLOOKUP($D4845,系数!$K$2:$O$7,2,0))</f>
        <v>0</v>
      </c>
      <c r="G4845" s="17">
        <f>INT((VLOOKUP($C4845,装备数值,3,0)+VLOOKUP($C4845,装备数值,6,0)*($E4845-1))*VLOOKUP($D4845,系数!$K$2:$O$7,3,0))</f>
        <v>599</v>
      </c>
      <c r="H4845" s="17">
        <f t="shared" si="151"/>
        <v>599</v>
      </c>
      <c r="I4845" s="17">
        <f>INT((VLOOKUP($C4845,装备数值,4,0)+VLOOKUP($C4845,装备数值,7,0)*($E4845-1))*VLOOKUP($D4845,系数!$K$2:$O$7,4,0))</f>
        <v>0</v>
      </c>
      <c r="J4845" s="17">
        <f>INT((VLOOKUP($C4845,装备数值,4,0)+VLOOKUP($C4845,装备数值,7,0)*($E4845-1))*VLOOKUP($D4845,系数!$K$2:$O$7,5,0))</f>
        <v>0</v>
      </c>
      <c r="K4845" s="17">
        <f>INT(VLOOKUP(E4845,强化金币,2,1)*VLOOKUP(INDEX(装备!F:F,MATCH(属性!A4845,装备!A:A,0)),系数!$K$12:$M$15,3,0))</f>
        <v>18000</v>
      </c>
      <c r="L4845" s="17"/>
      <c r="M4845" s="17"/>
      <c r="N4845" s="17"/>
      <c r="O4845" s="17">
        <f>IF(E4845=1,"",VLOOKUP(E4845,系数!$S$2:$AB$12,MATCH(属性!C4845,评级,0),1))</f>
        <v>100</v>
      </c>
    </row>
    <row r="4846" spans="1:15" ht="17.25" thickBot="1" x14ac:dyDescent="0.4">
      <c r="A4846" s="17">
        <f t="shared" si="150"/>
        <v>7100041</v>
      </c>
      <c r="B4846" s="17" t="s">
        <v>105</v>
      </c>
      <c r="C4846" s="15">
        <f>INDEX(装备!G:G,MATCH(属性!A4846,装备!A:A,0))</f>
        <v>17</v>
      </c>
      <c r="D4846" s="15" t="str">
        <f>INDEX(装备!E:E,MATCH(属性!A4846,装备!A:A,0))</f>
        <v>necklace</v>
      </c>
      <c r="E4846" s="14">
        <v>44</v>
      </c>
      <c r="F4846" s="17">
        <f>INT((VLOOKUP($C4846,装备数值,2,0)+VLOOKUP($C4846,装备数值,5,0)*($E4846-1))*VLOOKUP($D4846,系数!$K$2:$O$7,2,0))</f>
        <v>0</v>
      </c>
      <c r="G4846" s="17">
        <f>INT((VLOOKUP($C4846,装备数值,3,0)+VLOOKUP($C4846,装备数值,6,0)*($E4846-1))*VLOOKUP($D4846,系数!$K$2:$O$7,3,0))</f>
        <v>608</v>
      </c>
      <c r="H4846" s="17">
        <f t="shared" si="151"/>
        <v>608</v>
      </c>
      <c r="I4846" s="17">
        <f>INT((VLOOKUP($C4846,装备数值,4,0)+VLOOKUP($C4846,装备数值,7,0)*($E4846-1))*VLOOKUP($D4846,系数!$K$2:$O$7,4,0))</f>
        <v>0</v>
      </c>
      <c r="J4846" s="17">
        <f>INT((VLOOKUP($C4846,装备数值,4,0)+VLOOKUP($C4846,装备数值,7,0)*($E4846-1))*VLOOKUP($D4846,系数!$K$2:$O$7,5,0))</f>
        <v>0</v>
      </c>
      <c r="K4846" s="17">
        <f>INT(VLOOKUP(E4846,强化金币,2,1)*VLOOKUP(INDEX(装备!F:F,MATCH(属性!A4846,装备!A:A,0)),系数!$K$12:$M$15,3,0))</f>
        <v>20000</v>
      </c>
      <c r="L4846" s="17"/>
      <c r="M4846" s="17"/>
      <c r="N4846" s="17"/>
      <c r="O4846" s="17">
        <f>IF(E4846=1,"",VLOOKUP(E4846,系数!$S$2:$AB$12,MATCH(属性!C4846,评级,0),1))</f>
        <v>100</v>
      </c>
    </row>
    <row r="4847" spans="1:15" ht="17.25" thickBot="1" x14ac:dyDescent="0.4">
      <c r="A4847" s="17">
        <f t="shared" si="150"/>
        <v>7100041</v>
      </c>
      <c r="B4847" s="17" t="s">
        <v>105</v>
      </c>
      <c r="C4847" s="15">
        <f>INDEX(装备!G:G,MATCH(属性!A4847,装备!A:A,0))</f>
        <v>17</v>
      </c>
      <c r="D4847" s="15" t="str">
        <f>INDEX(装备!E:E,MATCH(属性!A4847,装备!A:A,0))</f>
        <v>necklace</v>
      </c>
      <c r="E4847" s="14">
        <v>45</v>
      </c>
      <c r="F4847" s="17">
        <f>INT((VLOOKUP($C4847,装备数值,2,0)+VLOOKUP($C4847,装备数值,5,0)*($E4847-1))*VLOOKUP($D4847,系数!$K$2:$O$7,2,0))</f>
        <v>0</v>
      </c>
      <c r="G4847" s="17">
        <f>INT((VLOOKUP($C4847,装备数值,3,0)+VLOOKUP($C4847,装备数值,6,0)*($E4847-1))*VLOOKUP($D4847,系数!$K$2:$O$7,3,0))</f>
        <v>617</v>
      </c>
      <c r="H4847" s="17">
        <f t="shared" si="151"/>
        <v>617</v>
      </c>
      <c r="I4847" s="17">
        <f>INT((VLOOKUP($C4847,装备数值,4,0)+VLOOKUP($C4847,装备数值,7,0)*($E4847-1))*VLOOKUP($D4847,系数!$K$2:$O$7,4,0))</f>
        <v>0</v>
      </c>
      <c r="J4847" s="17">
        <f>INT((VLOOKUP($C4847,装备数值,4,0)+VLOOKUP($C4847,装备数值,7,0)*($E4847-1))*VLOOKUP($D4847,系数!$K$2:$O$7,5,0))</f>
        <v>0</v>
      </c>
      <c r="K4847" s="17">
        <f>INT(VLOOKUP(E4847,强化金币,2,1)*VLOOKUP(INDEX(装备!F:F,MATCH(属性!A4847,装备!A:A,0)),系数!$K$12:$M$15,3,0))</f>
        <v>22000</v>
      </c>
      <c r="L4847" s="17"/>
      <c r="M4847" s="17"/>
      <c r="N4847" s="17"/>
      <c r="O4847" s="17">
        <f>IF(E4847=1,"",VLOOKUP(E4847,系数!$S$2:$AB$12,MATCH(属性!C4847,评级,0),1))</f>
        <v>100</v>
      </c>
    </row>
    <row r="4848" spans="1:15" ht="17.25" thickBot="1" x14ac:dyDescent="0.4">
      <c r="A4848" s="17">
        <f t="shared" si="150"/>
        <v>7100041</v>
      </c>
      <c r="B4848" s="17" t="s">
        <v>105</v>
      </c>
      <c r="C4848" s="15">
        <f>INDEX(装备!G:G,MATCH(属性!A4848,装备!A:A,0))</f>
        <v>17</v>
      </c>
      <c r="D4848" s="15" t="str">
        <f>INDEX(装备!E:E,MATCH(属性!A4848,装备!A:A,0))</f>
        <v>necklace</v>
      </c>
      <c r="E4848" s="14">
        <v>46</v>
      </c>
      <c r="F4848" s="17">
        <f>INT((VLOOKUP($C4848,装备数值,2,0)+VLOOKUP($C4848,装备数值,5,0)*($E4848-1))*VLOOKUP($D4848,系数!$K$2:$O$7,2,0))</f>
        <v>0</v>
      </c>
      <c r="G4848" s="17">
        <f>INT((VLOOKUP($C4848,装备数值,3,0)+VLOOKUP($C4848,装备数值,6,0)*($E4848-1))*VLOOKUP($D4848,系数!$K$2:$O$7,3,0))</f>
        <v>626</v>
      </c>
      <c r="H4848" s="17">
        <f t="shared" si="151"/>
        <v>626</v>
      </c>
      <c r="I4848" s="17">
        <f>INT((VLOOKUP($C4848,装备数值,4,0)+VLOOKUP($C4848,装备数值,7,0)*($E4848-1))*VLOOKUP($D4848,系数!$K$2:$O$7,4,0))</f>
        <v>0</v>
      </c>
      <c r="J4848" s="17">
        <f>INT((VLOOKUP($C4848,装备数值,4,0)+VLOOKUP($C4848,装备数值,7,0)*($E4848-1))*VLOOKUP($D4848,系数!$K$2:$O$7,5,0))</f>
        <v>0</v>
      </c>
      <c r="K4848" s="17">
        <f>INT(VLOOKUP(E4848,强化金币,2,1)*VLOOKUP(INDEX(装备!F:F,MATCH(属性!A4848,装备!A:A,0)),系数!$K$12:$M$15,3,0))</f>
        <v>24000</v>
      </c>
      <c r="L4848" s="17"/>
      <c r="M4848" s="17"/>
      <c r="N4848" s="17"/>
      <c r="O4848" s="17">
        <f>IF(E4848=1,"",VLOOKUP(E4848,系数!$S$2:$AB$12,MATCH(属性!C4848,评级,0),1))</f>
        <v>100</v>
      </c>
    </row>
    <row r="4849" spans="1:15" ht="17.25" thickBot="1" x14ac:dyDescent="0.4">
      <c r="A4849" s="17">
        <f t="shared" si="150"/>
        <v>7100041</v>
      </c>
      <c r="B4849" s="17" t="s">
        <v>105</v>
      </c>
      <c r="C4849" s="15">
        <f>INDEX(装备!G:G,MATCH(属性!A4849,装备!A:A,0))</f>
        <v>17</v>
      </c>
      <c r="D4849" s="15" t="str">
        <f>INDEX(装备!E:E,MATCH(属性!A4849,装备!A:A,0))</f>
        <v>necklace</v>
      </c>
      <c r="E4849" s="14">
        <v>47</v>
      </c>
      <c r="F4849" s="17">
        <f>INT((VLOOKUP($C4849,装备数值,2,0)+VLOOKUP($C4849,装备数值,5,0)*($E4849-1))*VLOOKUP($D4849,系数!$K$2:$O$7,2,0))</f>
        <v>0</v>
      </c>
      <c r="G4849" s="17">
        <f>INT((VLOOKUP($C4849,装备数值,3,0)+VLOOKUP($C4849,装备数值,6,0)*($E4849-1))*VLOOKUP($D4849,系数!$K$2:$O$7,3,0))</f>
        <v>635</v>
      </c>
      <c r="H4849" s="17">
        <f t="shared" si="151"/>
        <v>635</v>
      </c>
      <c r="I4849" s="17">
        <f>INT((VLOOKUP($C4849,装备数值,4,0)+VLOOKUP($C4849,装备数值,7,0)*($E4849-1))*VLOOKUP($D4849,系数!$K$2:$O$7,4,0))</f>
        <v>0</v>
      </c>
      <c r="J4849" s="17">
        <f>INT((VLOOKUP($C4849,装备数值,4,0)+VLOOKUP($C4849,装备数值,7,0)*($E4849-1))*VLOOKUP($D4849,系数!$K$2:$O$7,5,0))</f>
        <v>0</v>
      </c>
      <c r="K4849" s="17">
        <f>INT(VLOOKUP(E4849,强化金币,2,1)*VLOOKUP(INDEX(装备!F:F,MATCH(属性!A4849,装备!A:A,0)),系数!$K$12:$M$15,3,0))</f>
        <v>26000</v>
      </c>
      <c r="L4849" s="17"/>
      <c r="M4849" s="17"/>
      <c r="N4849" s="17"/>
      <c r="O4849" s="17">
        <f>IF(E4849=1,"",VLOOKUP(E4849,系数!$S$2:$AB$12,MATCH(属性!C4849,评级,0),1))</f>
        <v>100</v>
      </c>
    </row>
    <row r="4850" spans="1:15" ht="17.25" thickBot="1" x14ac:dyDescent="0.4">
      <c r="A4850" s="17">
        <f t="shared" si="150"/>
        <v>7100041</v>
      </c>
      <c r="B4850" s="17" t="s">
        <v>105</v>
      </c>
      <c r="C4850" s="15">
        <f>INDEX(装备!G:G,MATCH(属性!A4850,装备!A:A,0))</f>
        <v>17</v>
      </c>
      <c r="D4850" s="15" t="str">
        <f>INDEX(装备!E:E,MATCH(属性!A4850,装备!A:A,0))</f>
        <v>necklace</v>
      </c>
      <c r="E4850" s="14">
        <v>48</v>
      </c>
      <c r="F4850" s="17">
        <f>INT((VLOOKUP($C4850,装备数值,2,0)+VLOOKUP($C4850,装备数值,5,0)*($E4850-1))*VLOOKUP($D4850,系数!$K$2:$O$7,2,0))</f>
        <v>0</v>
      </c>
      <c r="G4850" s="17">
        <f>INT((VLOOKUP($C4850,装备数值,3,0)+VLOOKUP($C4850,装备数值,6,0)*($E4850-1))*VLOOKUP($D4850,系数!$K$2:$O$7,3,0))</f>
        <v>644</v>
      </c>
      <c r="H4850" s="17">
        <f t="shared" si="151"/>
        <v>644</v>
      </c>
      <c r="I4850" s="17">
        <f>INT((VLOOKUP($C4850,装备数值,4,0)+VLOOKUP($C4850,装备数值,7,0)*($E4850-1))*VLOOKUP($D4850,系数!$K$2:$O$7,4,0))</f>
        <v>0</v>
      </c>
      <c r="J4850" s="17">
        <f>INT((VLOOKUP($C4850,装备数值,4,0)+VLOOKUP($C4850,装备数值,7,0)*($E4850-1))*VLOOKUP($D4850,系数!$K$2:$O$7,5,0))</f>
        <v>0</v>
      </c>
      <c r="K4850" s="17">
        <f>INT(VLOOKUP(E4850,强化金币,2,1)*VLOOKUP(INDEX(装备!F:F,MATCH(属性!A4850,装备!A:A,0)),系数!$K$12:$M$15,3,0))</f>
        <v>28000</v>
      </c>
      <c r="L4850" s="17"/>
      <c r="M4850" s="17"/>
      <c r="N4850" s="17"/>
      <c r="O4850" s="17">
        <f>IF(E4850=1,"",VLOOKUP(E4850,系数!$S$2:$AB$12,MATCH(属性!C4850,评级,0),1))</f>
        <v>100</v>
      </c>
    </row>
    <row r="4851" spans="1:15" ht="17.25" thickBot="1" x14ac:dyDescent="0.4">
      <c r="A4851" s="17">
        <f t="shared" si="150"/>
        <v>7100041</v>
      </c>
      <c r="B4851" s="17" t="s">
        <v>105</v>
      </c>
      <c r="C4851" s="15">
        <f>INDEX(装备!G:G,MATCH(属性!A4851,装备!A:A,0))</f>
        <v>17</v>
      </c>
      <c r="D4851" s="15" t="str">
        <f>INDEX(装备!E:E,MATCH(属性!A4851,装备!A:A,0))</f>
        <v>necklace</v>
      </c>
      <c r="E4851" s="14">
        <v>49</v>
      </c>
      <c r="F4851" s="17">
        <f>INT((VLOOKUP($C4851,装备数值,2,0)+VLOOKUP($C4851,装备数值,5,0)*($E4851-1))*VLOOKUP($D4851,系数!$K$2:$O$7,2,0))</f>
        <v>0</v>
      </c>
      <c r="G4851" s="17">
        <f>INT((VLOOKUP($C4851,装备数值,3,0)+VLOOKUP($C4851,装备数值,6,0)*($E4851-1))*VLOOKUP($D4851,系数!$K$2:$O$7,3,0))</f>
        <v>653</v>
      </c>
      <c r="H4851" s="17">
        <f t="shared" si="151"/>
        <v>653</v>
      </c>
      <c r="I4851" s="17">
        <f>INT((VLOOKUP($C4851,装备数值,4,0)+VLOOKUP($C4851,装备数值,7,0)*($E4851-1))*VLOOKUP($D4851,系数!$K$2:$O$7,4,0))</f>
        <v>0</v>
      </c>
      <c r="J4851" s="17">
        <f>INT((VLOOKUP($C4851,装备数值,4,0)+VLOOKUP($C4851,装备数值,7,0)*($E4851-1))*VLOOKUP($D4851,系数!$K$2:$O$7,5,0))</f>
        <v>0</v>
      </c>
      <c r="K4851" s="17">
        <f>INT(VLOOKUP(E4851,强化金币,2,1)*VLOOKUP(INDEX(装备!F:F,MATCH(属性!A4851,装备!A:A,0)),系数!$K$12:$M$15,3,0))</f>
        <v>30000</v>
      </c>
      <c r="L4851" s="17"/>
      <c r="M4851" s="17"/>
      <c r="N4851" s="17"/>
      <c r="O4851" s="17">
        <f>IF(E4851=1,"",VLOOKUP(E4851,系数!$S$2:$AB$12,MATCH(属性!C4851,评级,0),1))</f>
        <v>100</v>
      </c>
    </row>
    <row r="4852" spans="1:15" ht="17.25" thickBot="1" x14ac:dyDescent="0.4">
      <c r="A4852" s="17">
        <f t="shared" si="150"/>
        <v>7100041</v>
      </c>
      <c r="B4852" s="17" t="s">
        <v>105</v>
      </c>
      <c r="C4852" s="15">
        <f>INDEX(装备!G:G,MATCH(属性!A4852,装备!A:A,0))</f>
        <v>17</v>
      </c>
      <c r="D4852" s="15" t="str">
        <f>INDEX(装备!E:E,MATCH(属性!A4852,装备!A:A,0))</f>
        <v>necklace</v>
      </c>
      <c r="E4852" s="14">
        <v>50</v>
      </c>
      <c r="F4852" s="17">
        <f>INT((VLOOKUP($C4852,装备数值,2,0)+VLOOKUP($C4852,装备数值,5,0)*($E4852-1))*VLOOKUP($D4852,系数!$K$2:$O$7,2,0))</f>
        <v>0</v>
      </c>
      <c r="G4852" s="17">
        <f>INT((VLOOKUP($C4852,装备数值,3,0)+VLOOKUP($C4852,装备数值,6,0)*($E4852-1))*VLOOKUP($D4852,系数!$K$2:$O$7,3,0))</f>
        <v>662</v>
      </c>
      <c r="H4852" s="17">
        <f t="shared" si="151"/>
        <v>662</v>
      </c>
      <c r="I4852" s="17">
        <f>INT((VLOOKUP($C4852,装备数值,4,0)+VLOOKUP($C4852,装备数值,7,0)*($E4852-1))*VLOOKUP($D4852,系数!$K$2:$O$7,4,0))</f>
        <v>0</v>
      </c>
      <c r="J4852" s="17">
        <f>INT((VLOOKUP($C4852,装备数值,4,0)+VLOOKUP($C4852,装备数值,7,0)*($E4852-1))*VLOOKUP($D4852,系数!$K$2:$O$7,5,0))</f>
        <v>0</v>
      </c>
      <c r="K4852" s="17">
        <f>INT(VLOOKUP(E4852,强化金币,2,1)*VLOOKUP(INDEX(装备!F:F,MATCH(属性!A4852,装备!A:A,0)),系数!$K$12:$M$15,3,0))</f>
        <v>32000</v>
      </c>
      <c r="L4852" s="17"/>
      <c r="M4852" s="17"/>
      <c r="N4852" s="17"/>
      <c r="O4852" s="17">
        <f>IF(E4852=1,"",VLOOKUP(E4852,系数!$S$2:$AB$12,MATCH(属性!C4852,评级,0),1))</f>
        <v>120</v>
      </c>
    </row>
    <row r="4853" spans="1:15" ht="17.25" thickBot="1" x14ac:dyDescent="0.4">
      <c r="A4853" s="17">
        <f t="shared" si="150"/>
        <v>7100041</v>
      </c>
      <c r="B4853" s="17" t="s">
        <v>105</v>
      </c>
      <c r="C4853" s="15">
        <f>INDEX(装备!G:G,MATCH(属性!A4853,装备!A:A,0))</f>
        <v>17</v>
      </c>
      <c r="D4853" s="15" t="str">
        <f>INDEX(装备!E:E,MATCH(属性!A4853,装备!A:A,0))</f>
        <v>necklace</v>
      </c>
      <c r="E4853" s="14">
        <v>51</v>
      </c>
      <c r="F4853" s="17">
        <f>INT((VLOOKUP($C4853,装备数值,2,0)+VLOOKUP($C4853,装备数值,5,0)*($E4853-1))*VLOOKUP($D4853,系数!$K$2:$O$7,2,0))</f>
        <v>0</v>
      </c>
      <c r="G4853" s="17">
        <f>INT((VLOOKUP($C4853,装备数值,3,0)+VLOOKUP($C4853,装备数值,6,0)*($E4853-1))*VLOOKUP($D4853,系数!$K$2:$O$7,3,0))</f>
        <v>671</v>
      </c>
      <c r="H4853" s="17">
        <f t="shared" si="151"/>
        <v>671</v>
      </c>
      <c r="I4853" s="17">
        <f>INT((VLOOKUP($C4853,装备数值,4,0)+VLOOKUP($C4853,装备数值,7,0)*($E4853-1))*VLOOKUP($D4853,系数!$K$2:$O$7,4,0))</f>
        <v>0</v>
      </c>
      <c r="J4853" s="17">
        <f>INT((VLOOKUP($C4853,装备数值,4,0)+VLOOKUP($C4853,装备数值,7,0)*($E4853-1))*VLOOKUP($D4853,系数!$K$2:$O$7,5,0))</f>
        <v>0</v>
      </c>
      <c r="K4853" s="17">
        <f>INT(VLOOKUP(E4853,强化金币,2,1)*VLOOKUP(INDEX(装备!F:F,MATCH(属性!A4853,装备!A:A,0)),系数!$K$12:$M$15,3,0))</f>
        <v>34000</v>
      </c>
      <c r="L4853" s="17"/>
      <c r="M4853" s="17"/>
      <c r="N4853" s="17"/>
      <c r="O4853" s="17">
        <f>IF(E4853=1,"",VLOOKUP(E4853,系数!$S$2:$AB$12,MATCH(属性!C4853,评级,0),1))</f>
        <v>120</v>
      </c>
    </row>
    <row r="4854" spans="1:15" ht="17.25" thickBot="1" x14ac:dyDescent="0.4">
      <c r="A4854" s="17">
        <f t="shared" si="150"/>
        <v>7100041</v>
      </c>
      <c r="B4854" s="17" t="s">
        <v>105</v>
      </c>
      <c r="C4854" s="15">
        <f>INDEX(装备!G:G,MATCH(属性!A4854,装备!A:A,0))</f>
        <v>17</v>
      </c>
      <c r="D4854" s="15" t="str">
        <f>INDEX(装备!E:E,MATCH(属性!A4854,装备!A:A,0))</f>
        <v>necklace</v>
      </c>
      <c r="E4854" s="14">
        <v>52</v>
      </c>
      <c r="F4854" s="17">
        <f>INT((VLOOKUP($C4854,装备数值,2,0)+VLOOKUP($C4854,装备数值,5,0)*($E4854-1))*VLOOKUP($D4854,系数!$K$2:$O$7,2,0))</f>
        <v>0</v>
      </c>
      <c r="G4854" s="17">
        <f>INT((VLOOKUP($C4854,装备数值,3,0)+VLOOKUP($C4854,装备数值,6,0)*($E4854-1))*VLOOKUP($D4854,系数!$K$2:$O$7,3,0))</f>
        <v>680</v>
      </c>
      <c r="H4854" s="17">
        <f t="shared" si="151"/>
        <v>680</v>
      </c>
      <c r="I4854" s="17">
        <f>INT((VLOOKUP($C4854,装备数值,4,0)+VLOOKUP($C4854,装备数值,7,0)*($E4854-1))*VLOOKUP($D4854,系数!$K$2:$O$7,4,0))</f>
        <v>0</v>
      </c>
      <c r="J4854" s="17">
        <f>INT((VLOOKUP($C4854,装备数值,4,0)+VLOOKUP($C4854,装备数值,7,0)*($E4854-1))*VLOOKUP($D4854,系数!$K$2:$O$7,5,0))</f>
        <v>0</v>
      </c>
      <c r="K4854" s="17">
        <f>INT(VLOOKUP(E4854,强化金币,2,1)*VLOOKUP(INDEX(装备!F:F,MATCH(属性!A4854,装备!A:A,0)),系数!$K$12:$M$15,3,0))</f>
        <v>36000</v>
      </c>
      <c r="L4854" s="17"/>
      <c r="M4854" s="17"/>
      <c r="N4854" s="17"/>
      <c r="O4854" s="17">
        <f>IF(E4854=1,"",VLOOKUP(E4854,系数!$S$2:$AB$12,MATCH(属性!C4854,评级,0),1))</f>
        <v>120</v>
      </c>
    </row>
    <row r="4855" spans="1:15" ht="17.25" thickBot="1" x14ac:dyDescent="0.4">
      <c r="A4855" s="17">
        <f t="shared" si="150"/>
        <v>7100041</v>
      </c>
      <c r="B4855" s="17" t="s">
        <v>105</v>
      </c>
      <c r="C4855" s="15">
        <f>INDEX(装备!G:G,MATCH(属性!A4855,装备!A:A,0))</f>
        <v>17</v>
      </c>
      <c r="D4855" s="15" t="str">
        <f>INDEX(装备!E:E,MATCH(属性!A4855,装备!A:A,0))</f>
        <v>necklace</v>
      </c>
      <c r="E4855" s="14">
        <v>53</v>
      </c>
      <c r="F4855" s="17">
        <f>INT((VLOOKUP($C4855,装备数值,2,0)+VLOOKUP($C4855,装备数值,5,0)*($E4855-1))*VLOOKUP($D4855,系数!$K$2:$O$7,2,0))</f>
        <v>0</v>
      </c>
      <c r="G4855" s="17">
        <f>INT((VLOOKUP($C4855,装备数值,3,0)+VLOOKUP($C4855,装备数值,6,0)*($E4855-1))*VLOOKUP($D4855,系数!$K$2:$O$7,3,0))</f>
        <v>689</v>
      </c>
      <c r="H4855" s="17">
        <f t="shared" si="151"/>
        <v>689</v>
      </c>
      <c r="I4855" s="17">
        <f>INT((VLOOKUP($C4855,装备数值,4,0)+VLOOKUP($C4855,装备数值,7,0)*($E4855-1))*VLOOKUP($D4855,系数!$K$2:$O$7,4,0))</f>
        <v>0</v>
      </c>
      <c r="J4855" s="17">
        <f>INT((VLOOKUP($C4855,装备数值,4,0)+VLOOKUP($C4855,装备数值,7,0)*($E4855-1))*VLOOKUP($D4855,系数!$K$2:$O$7,5,0))</f>
        <v>0</v>
      </c>
      <c r="K4855" s="17">
        <f>INT(VLOOKUP(E4855,强化金币,2,1)*VLOOKUP(INDEX(装备!F:F,MATCH(属性!A4855,装备!A:A,0)),系数!$K$12:$M$15,3,0))</f>
        <v>38000</v>
      </c>
      <c r="L4855" s="17"/>
      <c r="M4855" s="17"/>
      <c r="N4855" s="17"/>
      <c r="O4855" s="17">
        <f>IF(E4855=1,"",VLOOKUP(E4855,系数!$S$2:$AB$12,MATCH(属性!C4855,评级,0),1))</f>
        <v>120</v>
      </c>
    </row>
    <row r="4856" spans="1:15" ht="17.25" thickBot="1" x14ac:dyDescent="0.4">
      <c r="A4856" s="17">
        <f t="shared" si="150"/>
        <v>7100041</v>
      </c>
      <c r="B4856" s="17" t="s">
        <v>105</v>
      </c>
      <c r="C4856" s="15">
        <f>INDEX(装备!G:G,MATCH(属性!A4856,装备!A:A,0))</f>
        <v>17</v>
      </c>
      <c r="D4856" s="15" t="str">
        <f>INDEX(装备!E:E,MATCH(属性!A4856,装备!A:A,0))</f>
        <v>necklace</v>
      </c>
      <c r="E4856" s="14">
        <v>54</v>
      </c>
      <c r="F4856" s="17">
        <f>INT((VLOOKUP($C4856,装备数值,2,0)+VLOOKUP($C4856,装备数值,5,0)*($E4856-1))*VLOOKUP($D4856,系数!$K$2:$O$7,2,0))</f>
        <v>0</v>
      </c>
      <c r="G4856" s="17">
        <f>INT((VLOOKUP($C4856,装备数值,3,0)+VLOOKUP($C4856,装备数值,6,0)*($E4856-1))*VLOOKUP($D4856,系数!$K$2:$O$7,3,0))</f>
        <v>698</v>
      </c>
      <c r="H4856" s="17">
        <f t="shared" si="151"/>
        <v>698</v>
      </c>
      <c r="I4856" s="17">
        <f>INT((VLOOKUP($C4856,装备数值,4,0)+VLOOKUP($C4856,装备数值,7,0)*($E4856-1))*VLOOKUP($D4856,系数!$K$2:$O$7,4,0))</f>
        <v>0</v>
      </c>
      <c r="J4856" s="17">
        <f>INT((VLOOKUP($C4856,装备数值,4,0)+VLOOKUP($C4856,装备数值,7,0)*($E4856-1))*VLOOKUP($D4856,系数!$K$2:$O$7,5,0))</f>
        <v>0</v>
      </c>
      <c r="K4856" s="17">
        <f>INT(VLOOKUP(E4856,强化金币,2,1)*VLOOKUP(INDEX(装备!F:F,MATCH(属性!A4856,装备!A:A,0)),系数!$K$12:$M$15,3,0))</f>
        <v>40000</v>
      </c>
      <c r="L4856" s="17"/>
      <c r="M4856" s="17"/>
      <c r="N4856" s="17"/>
      <c r="O4856" s="17">
        <f>IF(E4856=1,"",VLOOKUP(E4856,系数!$S$2:$AB$12,MATCH(属性!C4856,评级,0),1))</f>
        <v>120</v>
      </c>
    </row>
    <row r="4857" spans="1:15" ht="17.25" thickBot="1" x14ac:dyDescent="0.4">
      <c r="A4857" s="17">
        <f t="shared" si="150"/>
        <v>7100041</v>
      </c>
      <c r="B4857" s="17" t="s">
        <v>105</v>
      </c>
      <c r="C4857" s="15">
        <f>INDEX(装备!G:G,MATCH(属性!A4857,装备!A:A,0))</f>
        <v>17</v>
      </c>
      <c r="D4857" s="15" t="str">
        <f>INDEX(装备!E:E,MATCH(属性!A4857,装备!A:A,0))</f>
        <v>necklace</v>
      </c>
      <c r="E4857" s="14">
        <v>55</v>
      </c>
      <c r="F4857" s="17">
        <f>INT((VLOOKUP($C4857,装备数值,2,0)+VLOOKUP($C4857,装备数值,5,0)*($E4857-1))*VLOOKUP($D4857,系数!$K$2:$O$7,2,0))</f>
        <v>0</v>
      </c>
      <c r="G4857" s="17">
        <f>INT((VLOOKUP($C4857,装备数值,3,0)+VLOOKUP($C4857,装备数值,6,0)*($E4857-1))*VLOOKUP($D4857,系数!$K$2:$O$7,3,0))</f>
        <v>707</v>
      </c>
      <c r="H4857" s="17">
        <f t="shared" si="151"/>
        <v>707</v>
      </c>
      <c r="I4857" s="17">
        <f>INT((VLOOKUP($C4857,装备数值,4,0)+VLOOKUP($C4857,装备数值,7,0)*($E4857-1))*VLOOKUP($D4857,系数!$K$2:$O$7,4,0))</f>
        <v>0</v>
      </c>
      <c r="J4857" s="17">
        <f>INT((VLOOKUP($C4857,装备数值,4,0)+VLOOKUP($C4857,装备数值,7,0)*($E4857-1))*VLOOKUP($D4857,系数!$K$2:$O$7,5,0))</f>
        <v>0</v>
      </c>
      <c r="K4857" s="17">
        <f>INT(VLOOKUP(E4857,强化金币,2,1)*VLOOKUP(INDEX(装备!F:F,MATCH(属性!A4857,装备!A:A,0)),系数!$K$12:$M$15,3,0))</f>
        <v>42000</v>
      </c>
      <c r="L4857" s="17"/>
      <c r="M4857" s="17"/>
      <c r="N4857" s="17"/>
      <c r="O4857" s="17">
        <f>IF(E4857=1,"",VLOOKUP(E4857,系数!$S$2:$AB$12,MATCH(属性!C4857,评级,0),1))</f>
        <v>120</v>
      </c>
    </row>
    <row r="4858" spans="1:15" ht="17.25" thickBot="1" x14ac:dyDescent="0.4">
      <c r="A4858" s="17">
        <f t="shared" si="150"/>
        <v>7100041</v>
      </c>
      <c r="B4858" s="17" t="s">
        <v>105</v>
      </c>
      <c r="C4858" s="15">
        <f>INDEX(装备!G:G,MATCH(属性!A4858,装备!A:A,0))</f>
        <v>17</v>
      </c>
      <c r="D4858" s="15" t="str">
        <f>INDEX(装备!E:E,MATCH(属性!A4858,装备!A:A,0))</f>
        <v>necklace</v>
      </c>
      <c r="E4858" s="14">
        <v>56</v>
      </c>
      <c r="F4858" s="17">
        <f>INT((VLOOKUP($C4858,装备数值,2,0)+VLOOKUP($C4858,装备数值,5,0)*($E4858-1))*VLOOKUP($D4858,系数!$K$2:$O$7,2,0))</f>
        <v>0</v>
      </c>
      <c r="G4858" s="17">
        <f>INT((VLOOKUP($C4858,装备数值,3,0)+VLOOKUP($C4858,装备数值,6,0)*($E4858-1))*VLOOKUP($D4858,系数!$K$2:$O$7,3,0))</f>
        <v>716</v>
      </c>
      <c r="H4858" s="17">
        <f t="shared" si="151"/>
        <v>716</v>
      </c>
      <c r="I4858" s="17">
        <f>INT((VLOOKUP($C4858,装备数值,4,0)+VLOOKUP($C4858,装备数值,7,0)*($E4858-1))*VLOOKUP($D4858,系数!$K$2:$O$7,4,0))</f>
        <v>0</v>
      </c>
      <c r="J4858" s="17">
        <f>INT((VLOOKUP($C4858,装备数值,4,0)+VLOOKUP($C4858,装备数值,7,0)*($E4858-1))*VLOOKUP($D4858,系数!$K$2:$O$7,5,0))</f>
        <v>0</v>
      </c>
      <c r="K4858" s="17">
        <f>INT(VLOOKUP(E4858,强化金币,2,1)*VLOOKUP(INDEX(装备!F:F,MATCH(属性!A4858,装备!A:A,0)),系数!$K$12:$M$15,3,0))</f>
        <v>44000</v>
      </c>
      <c r="L4858" s="17"/>
      <c r="M4858" s="17"/>
      <c r="N4858" s="17"/>
      <c r="O4858" s="17">
        <f>IF(E4858=1,"",VLOOKUP(E4858,系数!$S$2:$AB$12,MATCH(属性!C4858,评级,0),1))</f>
        <v>120</v>
      </c>
    </row>
    <row r="4859" spans="1:15" ht="17.25" thickBot="1" x14ac:dyDescent="0.4">
      <c r="A4859" s="17">
        <f t="shared" si="150"/>
        <v>7100041</v>
      </c>
      <c r="B4859" s="17" t="s">
        <v>105</v>
      </c>
      <c r="C4859" s="15">
        <f>INDEX(装备!G:G,MATCH(属性!A4859,装备!A:A,0))</f>
        <v>17</v>
      </c>
      <c r="D4859" s="15" t="str">
        <f>INDEX(装备!E:E,MATCH(属性!A4859,装备!A:A,0))</f>
        <v>necklace</v>
      </c>
      <c r="E4859" s="14">
        <v>57</v>
      </c>
      <c r="F4859" s="17">
        <f>INT((VLOOKUP($C4859,装备数值,2,0)+VLOOKUP($C4859,装备数值,5,0)*($E4859-1))*VLOOKUP($D4859,系数!$K$2:$O$7,2,0))</f>
        <v>0</v>
      </c>
      <c r="G4859" s="17">
        <f>INT((VLOOKUP($C4859,装备数值,3,0)+VLOOKUP($C4859,装备数值,6,0)*($E4859-1))*VLOOKUP($D4859,系数!$K$2:$O$7,3,0))</f>
        <v>725</v>
      </c>
      <c r="H4859" s="17">
        <f t="shared" si="151"/>
        <v>725</v>
      </c>
      <c r="I4859" s="17">
        <f>INT((VLOOKUP($C4859,装备数值,4,0)+VLOOKUP($C4859,装备数值,7,0)*($E4859-1))*VLOOKUP($D4859,系数!$K$2:$O$7,4,0))</f>
        <v>0</v>
      </c>
      <c r="J4859" s="17">
        <f>INT((VLOOKUP($C4859,装备数值,4,0)+VLOOKUP($C4859,装备数值,7,0)*($E4859-1))*VLOOKUP($D4859,系数!$K$2:$O$7,5,0))</f>
        <v>0</v>
      </c>
      <c r="K4859" s="17">
        <f>INT(VLOOKUP(E4859,强化金币,2,1)*VLOOKUP(INDEX(装备!F:F,MATCH(属性!A4859,装备!A:A,0)),系数!$K$12:$M$15,3,0))</f>
        <v>46000</v>
      </c>
      <c r="L4859" s="17"/>
      <c r="M4859" s="17"/>
      <c r="N4859" s="17"/>
      <c r="O4859" s="17">
        <f>IF(E4859=1,"",VLOOKUP(E4859,系数!$S$2:$AB$12,MATCH(属性!C4859,评级,0),1))</f>
        <v>120</v>
      </c>
    </row>
    <row r="4860" spans="1:15" ht="17.25" thickBot="1" x14ac:dyDescent="0.4">
      <c r="A4860" s="17">
        <f t="shared" ref="A4860:A4923" si="152">A4740+1</f>
        <v>7100041</v>
      </c>
      <c r="B4860" s="17" t="s">
        <v>105</v>
      </c>
      <c r="C4860" s="15">
        <f>INDEX(装备!G:G,MATCH(属性!A4860,装备!A:A,0))</f>
        <v>17</v>
      </c>
      <c r="D4860" s="15" t="str">
        <f>INDEX(装备!E:E,MATCH(属性!A4860,装备!A:A,0))</f>
        <v>necklace</v>
      </c>
      <c r="E4860" s="14">
        <v>58</v>
      </c>
      <c r="F4860" s="17">
        <f>INT((VLOOKUP($C4860,装备数值,2,0)+VLOOKUP($C4860,装备数值,5,0)*($E4860-1))*VLOOKUP($D4860,系数!$K$2:$O$7,2,0))</f>
        <v>0</v>
      </c>
      <c r="G4860" s="17">
        <f>INT((VLOOKUP($C4860,装备数值,3,0)+VLOOKUP($C4860,装备数值,6,0)*($E4860-1))*VLOOKUP($D4860,系数!$K$2:$O$7,3,0))</f>
        <v>734</v>
      </c>
      <c r="H4860" s="17">
        <f t="shared" si="151"/>
        <v>734</v>
      </c>
      <c r="I4860" s="17">
        <f>INT((VLOOKUP($C4860,装备数值,4,0)+VLOOKUP($C4860,装备数值,7,0)*($E4860-1))*VLOOKUP($D4860,系数!$K$2:$O$7,4,0))</f>
        <v>0</v>
      </c>
      <c r="J4860" s="17">
        <f>INT((VLOOKUP($C4860,装备数值,4,0)+VLOOKUP($C4860,装备数值,7,0)*($E4860-1))*VLOOKUP($D4860,系数!$K$2:$O$7,5,0))</f>
        <v>0</v>
      </c>
      <c r="K4860" s="17">
        <f>INT(VLOOKUP(E4860,强化金币,2,1)*VLOOKUP(INDEX(装备!F:F,MATCH(属性!A4860,装备!A:A,0)),系数!$K$12:$M$15,3,0))</f>
        <v>48000</v>
      </c>
      <c r="L4860" s="17"/>
      <c r="M4860" s="17"/>
      <c r="N4860" s="17"/>
      <c r="O4860" s="17">
        <f>IF(E4860=1,"",VLOOKUP(E4860,系数!$S$2:$AB$12,MATCH(属性!C4860,评级,0),1))</f>
        <v>120</v>
      </c>
    </row>
    <row r="4861" spans="1:15" ht="17.25" thickBot="1" x14ac:dyDescent="0.4">
      <c r="A4861" s="17">
        <f t="shared" si="152"/>
        <v>7100041</v>
      </c>
      <c r="B4861" s="17" t="s">
        <v>105</v>
      </c>
      <c r="C4861" s="15">
        <f>INDEX(装备!G:G,MATCH(属性!A4861,装备!A:A,0))</f>
        <v>17</v>
      </c>
      <c r="D4861" s="15" t="str">
        <f>INDEX(装备!E:E,MATCH(属性!A4861,装备!A:A,0))</f>
        <v>necklace</v>
      </c>
      <c r="E4861" s="14">
        <v>59</v>
      </c>
      <c r="F4861" s="17">
        <f>INT((VLOOKUP($C4861,装备数值,2,0)+VLOOKUP($C4861,装备数值,5,0)*($E4861-1))*VLOOKUP($D4861,系数!$K$2:$O$7,2,0))</f>
        <v>0</v>
      </c>
      <c r="G4861" s="17">
        <f>INT((VLOOKUP($C4861,装备数值,3,0)+VLOOKUP($C4861,装备数值,6,0)*($E4861-1))*VLOOKUP($D4861,系数!$K$2:$O$7,3,0))</f>
        <v>743</v>
      </c>
      <c r="H4861" s="17">
        <f t="shared" si="151"/>
        <v>743</v>
      </c>
      <c r="I4861" s="17">
        <f>INT((VLOOKUP($C4861,装备数值,4,0)+VLOOKUP($C4861,装备数值,7,0)*($E4861-1))*VLOOKUP($D4861,系数!$K$2:$O$7,4,0))</f>
        <v>0</v>
      </c>
      <c r="J4861" s="17">
        <f>INT((VLOOKUP($C4861,装备数值,4,0)+VLOOKUP($C4861,装备数值,7,0)*($E4861-1))*VLOOKUP($D4861,系数!$K$2:$O$7,5,0))</f>
        <v>0</v>
      </c>
      <c r="K4861" s="17">
        <f>INT(VLOOKUP(E4861,强化金币,2,1)*VLOOKUP(INDEX(装备!F:F,MATCH(属性!A4861,装备!A:A,0)),系数!$K$12:$M$15,3,0))</f>
        <v>50000</v>
      </c>
      <c r="L4861" s="17"/>
      <c r="M4861" s="17"/>
      <c r="N4861" s="17"/>
      <c r="O4861" s="17">
        <f>IF(E4861=1,"",VLOOKUP(E4861,系数!$S$2:$AB$12,MATCH(属性!C4861,评级,0),1))</f>
        <v>120</v>
      </c>
    </row>
    <row r="4862" spans="1:15" ht="17.25" thickBot="1" x14ac:dyDescent="0.4">
      <c r="A4862" s="17">
        <f t="shared" si="152"/>
        <v>7100041</v>
      </c>
      <c r="B4862" s="17" t="s">
        <v>105</v>
      </c>
      <c r="C4862" s="15">
        <f>INDEX(装备!G:G,MATCH(属性!A4862,装备!A:A,0))</f>
        <v>17</v>
      </c>
      <c r="D4862" s="15" t="str">
        <f>INDEX(装备!E:E,MATCH(属性!A4862,装备!A:A,0))</f>
        <v>necklace</v>
      </c>
      <c r="E4862" s="14">
        <v>60</v>
      </c>
      <c r="F4862" s="17">
        <f>INT((VLOOKUP($C4862,装备数值,2,0)+VLOOKUP($C4862,装备数值,5,0)*($E4862-1))*VLOOKUP($D4862,系数!$K$2:$O$7,2,0))</f>
        <v>0</v>
      </c>
      <c r="G4862" s="17">
        <f>INT((VLOOKUP($C4862,装备数值,3,0)+VLOOKUP($C4862,装备数值,6,0)*($E4862-1))*VLOOKUP($D4862,系数!$K$2:$O$7,3,0))</f>
        <v>752</v>
      </c>
      <c r="H4862" s="17">
        <f t="shared" si="151"/>
        <v>752</v>
      </c>
      <c r="I4862" s="17">
        <f>INT((VLOOKUP($C4862,装备数值,4,0)+VLOOKUP($C4862,装备数值,7,0)*($E4862-1))*VLOOKUP($D4862,系数!$K$2:$O$7,4,0))</f>
        <v>0</v>
      </c>
      <c r="J4862" s="17">
        <f>INT((VLOOKUP($C4862,装备数值,4,0)+VLOOKUP($C4862,装备数值,7,0)*($E4862-1))*VLOOKUP($D4862,系数!$K$2:$O$7,5,0))</f>
        <v>0</v>
      </c>
      <c r="K4862" s="17">
        <f>INT(VLOOKUP(E4862,强化金币,2,1)*VLOOKUP(INDEX(装备!F:F,MATCH(属性!A4862,装备!A:A,0)),系数!$K$12:$M$15,3,0))</f>
        <v>52500</v>
      </c>
      <c r="L4862" s="17"/>
      <c r="M4862" s="17"/>
      <c r="N4862" s="17"/>
      <c r="O4862" s="17">
        <f>IF(E4862=1,"",VLOOKUP(E4862,系数!$S$2:$AB$12,MATCH(属性!C4862,评级,0),1))</f>
        <v>140</v>
      </c>
    </row>
    <row r="4863" spans="1:15" ht="17.25" thickBot="1" x14ac:dyDescent="0.4">
      <c r="A4863" s="17">
        <f t="shared" si="152"/>
        <v>7100041</v>
      </c>
      <c r="B4863" s="17" t="s">
        <v>105</v>
      </c>
      <c r="C4863" s="15">
        <f>INDEX(装备!G:G,MATCH(属性!A4863,装备!A:A,0))</f>
        <v>17</v>
      </c>
      <c r="D4863" s="15" t="str">
        <f>INDEX(装备!E:E,MATCH(属性!A4863,装备!A:A,0))</f>
        <v>necklace</v>
      </c>
      <c r="E4863" s="14">
        <v>61</v>
      </c>
      <c r="F4863" s="17">
        <f>INT((VLOOKUP($C4863,装备数值,2,0)+VLOOKUP($C4863,装备数值,5,0)*($E4863-1))*VLOOKUP($D4863,系数!$K$2:$O$7,2,0))</f>
        <v>0</v>
      </c>
      <c r="G4863" s="17">
        <f>INT((VLOOKUP($C4863,装备数值,3,0)+VLOOKUP($C4863,装备数值,6,0)*($E4863-1))*VLOOKUP($D4863,系数!$K$2:$O$7,3,0))</f>
        <v>761</v>
      </c>
      <c r="H4863" s="17">
        <f t="shared" si="151"/>
        <v>761</v>
      </c>
      <c r="I4863" s="17">
        <f>INT((VLOOKUP($C4863,装备数值,4,0)+VLOOKUP($C4863,装备数值,7,0)*($E4863-1))*VLOOKUP($D4863,系数!$K$2:$O$7,4,0))</f>
        <v>0</v>
      </c>
      <c r="J4863" s="17">
        <f>INT((VLOOKUP($C4863,装备数值,4,0)+VLOOKUP($C4863,装备数值,7,0)*($E4863-1))*VLOOKUP($D4863,系数!$K$2:$O$7,5,0))</f>
        <v>0</v>
      </c>
      <c r="K4863" s="17">
        <f>INT(VLOOKUP(E4863,强化金币,2,1)*VLOOKUP(INDEX(装备!F:F,MATCH(属性!A4863,装备!A:A,0)),系数!$K$12:$M$15,3,0))</f>
        <v>55000</v>
      </c>
      <c r="L4863" s="17"/>
      <c r="M4863" s="17"/>
      <c r="N4863" s="17"/>
      <c r="O4863" s="17">
        <f>IF(E4863=1,"",VLOOKUP(E4863,系数!$S$2:$AB$12,MATCH(属性!C4863,评级,0),1))</f>
        <v>140</v>
      </c>
    </row>
    <row r="4864" spans="1:15" ht="17.25" thickBot="1" x14ac:dyDescent="0.4">
      <c r="A4864" s="17">
        <f t="shared" si="152"/>
        <v>7100041</v>
      </c>
      <c r="B4864" s="17" t="s">
        <v>105</v>
      </c>
      <c r="C4864" s="15">
        <f>INDEX(装备!G:G,MATCH(属性!A4864,装备!A:A,0))</f>
        <v>17</v>
      </c>
      <c r="D4864" s="15" t="str">
        <f>INDEX(装备!E:E,MATCH(属性!A4864,装备!A:A,0))</f>
        <v>necklace</v>
      </c>
      <c r="E4864" s="14">
        <v>62</v>
      </c>
      <c r="F4864" s="17">
        <f>INT((VLOOKUP($C4864,装备数值,2,0)+VLOOKUP($C4864,装备数值,5,0)*($E4864-1))*VLOOKUP($D4864,系数!$K$2:$O$7,2,0))</f>
        <v>0</v>
      </c>
      <c r="G4864" s="17">
        <f>INT((VLOOKUP($C4864,装备数值,3,0)+VLOOKUP($C4864,装备数值,6,0)*($E4864-1))*VLOOKUP($D4864,系数!$K$2:$O$7,3,0))</f>
        <v>770</v>
      </c>
      <c r="H4864" s="17">
        <f t="shared" si="151"/>
        <v>770</v>
      </c>
      <c r="I4864" s="17">
        <f>INT((VLOOKUP($C4864,装备数值,4,0)+VLOOKUP($C4864,装备数值,7,0)*($E4864-1))*VLOOKUP($D4864,系数!$K$2:$O$7,4,0))</f>
        <v>0</v>
      </c>
      <c r="J4864" s="17">
        <f>INT((VLOOKUP($C4864,装备数值,4,0)+VLOOKUP($C4864,装备数值,7,0)*($E4864-1))*VLOOKUP($D4864,系数!$K$2:$O$7,5,0))</f>
        <v>0</v>
      </c>
      <c r="K4864" s="17">
        <f>INT(VLOOKUP(E4864,强化金币,2,1)*VLOOKUP(INDEX(装备!F:F,MATCH(属性!A4864,装备!A:A,0)),系数!$K$12:$M$15,3,0))</f>
        <v>57500</v>
      </c>
      <c r="L4864" s="17"/>
      <c r="M4864" s="17"/>
      <c r="N4864" s="17"/>
      <c r="O4864" s="17">
        <f>IF(E4864=1,"",VLOOKUP(E4864,系数!$S$2:$AB$12,MATCH(属性!C4864,评级,0),1))</f>
        <v>140</v>
      </c>
    </row>
    <row r="4865" spans="1:15" ht="17.25" thickBot="1" x14ac:dyDescent="0.4">
      <c r="A4865" s="17">
        <f t="shared" si="152"/>
        <v>7100041</v>
      </c>
      <c r="B4865" s="17" t="s">
        <v>105</v>
      </c>
      <c r="C4865" s="15">
        <f>INDEX(装备!G:G,MATCH(属性!A4865,装备!A:A,0))</f>
        <v>17</v>
      </c>
      <c r="D4865" s="15" t="str">
        <f>INDEX(装备!E:E,MATCH(属性!A4865,装备!A:A,0))</f>
        <v>necklace</v>
      </c>
      <c r="E4865" s="14">
        <v>63</v>
      </c>
      <c r="F4865" s="17">
        <f>INT((VLOOKUP($C4865,装备数值,2,0)+VLOOKUP($C4865,装备数值,5,0)*($E4865-1))*VLOOKUP($D4865,系数!$K$2:$O$7,2,0))</f>
        <v>0</v>
      </c>
      <c r="G4865" s="17">
        <f>INT((VLOOKUP($C4865,装备数值,3,0)+VLOOKUP($C4865,装备数值,6,0)*($E4865-1))*VLOOKUP($D4865,系数!$K$2:$O$7,3,0))</f>
        <v>779</v>
      </c>
      <c r="H4865" s="17">
        <f t="shared" si="151"/>
        <v>779</v>
      </c>
      <c r="I4865" s="17">
        <f>INT((VLOOKUP($C4865,装备数值,4,0)+VLOOKUP($C4865,装备数值,7,0)*($E4865-1))*VLOOKUP($D4865,系数!$K$2:$O$7,4,0))</f>
        <v>0</v>
      </c>
      <c r="J4865" s="17">
        <f>INT((VLOOKUP($C4865,装备数值,4,0)+VLOOKUP($C4865,装备数值,7,0)*($E4865-1))*VLOOKUP($D4865,系数!$K$2:$O$7,5,0))</f>
        <v>0</v>
      </c>
      <c r="K4865" s="17">
        <f>INT(VLOOKUP(E4865,强化金币,2,1)*VLOOKUP(INDEX(装备!F:F,MATCH(属性!A4865,装备!A:A,0)),系数!$K$12:$M$15,3,0))</f>
        <v>60000</v>
      </c>
      <c r="L4865" s="17"/>
      <c r="M4865" s="17"/>
      <c r="N4865" s="17"/>
      <c r="O4865" s="17">
        <f>IF(E4865=1,"",VLOOKUP(E4865,系数!$S$2:$AB$12,MATCH(属性!C4865,评级,0),1))</f>
        <v>140</v>
      </c>
    </row>
    <row r="4866" spans="1:15" ht="17.25" thickBot="1" x14ac:dyDescent="0.4">
      <c r="A4866" s="17">
        <f t="shared" si="152"/>
        <v>7100041</v>
      </c>
      <c r="B4866" s="17" t="s">
        <v>105</v>
      </c>
      <c r="C4866" s="15">
        <f>INDEX(装备!G:G,MATCH(属性!A4866,装备!A:A,0))</f>
        <v>17</v>
      </c>
      <c r="D4866" s="15" t="str">
        <f>INDEX(装备!E:E,MATCH(属性!A4866,装备!A:A,0))</f>
        <v>necklace</v>
      </c>
      <c r="E4866" s="14">
        <v>64</v>
      </c>
      <c r="F4866" s="17">
        <f>INT((VLOOKUP($C4866,装备数值,2,0)+VLOOKUP($C4866,装备数值,5,0)*($E4866-1))*VLOOKUP($D4866,系数!$K$2:$O$7,2,0))</f>
        <v>0</v>
      </c>
      <c r="G4866" s="17">
        <f>INT((VLOOKUP($C4866,装备数值,3,0)+VLOOKUP($C4866,装备数值,6,0)*($E4866-1))*VLOOKUP($D4866,系数!$K$2:$O$7,3,0))</f>
        <v>788</v>
      </c>
      <c r="H4866" s="17">
        <f t="shared" si="151"/>
        <v>788</v>
      </c>
      <c r="I4866" s="17">
        <f>INT((VLOOKUP($C4866,装备数值,4,0)+VLOOKUP($C4866,装备数值,7,0)*($E4866-1))*VLOOKUP($D4866,系数!$K$2:$O$7,4,0))</f>
        <v>0</v>
      </c>
      <c r="J4866" s="17">
        <f>INT((VLOOKUP($C4866,装备数值,4,0)+VLOOKUP($C4866,装备数值,7,0)*($E4866-1))*VLOOKUP($D4866,系数!$K$2:$O$7,5,0))</f>
        <v>0</v>
      </c>
      <c r="K4866" s="17">
        <f>INT(VLOOKUP(E4866,强化金币,2,1)*VLOOKUP(INDEX(装备!F:F,MATCH(属性!A4866,装备!A:A,0)),系数!$K$12:$M$15,3,0))</f>
        <v>62500</v>
      </c>
      <c r="L4866" s="17"/>
      <c r="M4866" s="17"/>
      <c r="N4866" s="17"/>
      <c r="O4866" s="17">
        <f>IF(E4866=1,"",VLOOKUP(E4866,系数!$S$2:$AB$12,MATCH(属性!C4866,评级,0),1))</f>
        <v>140</v>
      </c>
    </row>
    <row r="4867" spans="1:15" ht="17.25" thickBot="1" x14ac:dyDescent="0.4">
      <c r="A4867" s="17">
        <f t="shared" si="152"/>
        <v>7100041</v>
      </c>
      <c r="B4867" s="17" t="s">
        <v>105</v>
      </c>
      <c r="C4867" s="15">
        <f>INDEX(装备!G:G,MATCH(属性!A4867,装备!A:A,0))</f>
        <v>17</v>
      </c>
      <c r="D4867" s="15" t="str">
        <f>INDEX(装备!E:E,MATCH(属性!A4867,装备!A:A,0))</f>
        <v>necklace</v>
      </c>
      <c r="E4867" s="14">
        <v>65</v>
      </c>
      <c r="F4867" s="17">
        <f>INT((VLOOKUP($C4867,装备数值,2,0)+VLOOKUP($C4867,装备数值,5,0)*($E4867-1))*VLOOKUP($D4867,系数!$K$2:$O$7,2,0))</f>
        <v>0</v>
      </c>
      <c r="G4867" s="17">
        <f>INT((VLOOKUP($C4867,装备数值,3,0)+VLOOKUP($C4867,装备数值,6,0)*($E4867-1))*VLOOKUP($D4867,系数!$K$2:$O$7,3,0))</f>
        <v>797</v>
      </c>
      <c r="H4867" s="17">
        <f t="shared" si="151"/>
        <v>797</v>
      </c>
      <c r="I4867" s="17">
        <f>INT((VLOOKUP($C4867,装备数值,4,0)+VLOOKUP($C4867,装备数值,7,0)*($E4867-1))*VLOOKUP($D4867,系数!$K$2:$O$7,4,0))</f>
        <v>0</v>
      </c>
      <c r="J4867" s="17">
        <f>INT((VLOOKUP($C4867,装备数值,4,0)+VLOOKUP($C4867,装备数值,7,0)*($E4867-1))*VLOOKUP($D4867,系数!$K$2:$O$7,5,0))</f>
        <v>0</v>
      </c>
      <c r="K4867" s="17">
        <f>INT(VLOOKUP(E4867,强化金币,2,1)*VLOOKUP(INDEX(装备!F:F,MATCH(属性!A4867,装备!A:A,0)),系数!$K$12:$M$15,3,0))</f>
        <v>65000</v>
      </c>
      <c r="L4867" s="17"/>
      <c r="M4867" s="17"/>
      <c r="N4867" s="17"/>
      <c r="O4867" s="17">
        <f>IF(E4867=1,"",VLOOKUP(E4867,系数!$S$2:$AB$12,MATCH(属性!C4867,评级,0),1))</f>
        <v>140</v>
      </c>
    </row>
    <row r="4868" spans="1:15" ht="17.25" thickBot="1" x14ac:dyDescent="0.4">
      <c r="A4868" s="17">
        <f t="shared" si="152"/>
        <v>7100041</v>
      </c>
      <c r="B4868" s="17" t="s">
        <v>105</v>
      </c>
      <c r="C4868" s="15">
        <f>INDEX(装备!G:G,MATCH(属性!A4868,装备!A:A,0))</f>
        <v>17</v>
      </c>
      <c r="D4868" s="15" t="str">
        <f>INDEX(装备!E:E,MATCH(属性!A4868,装备!A:A,0))</f>
        <v>necklace</v>
      </c>
      <c r="E4868" s="14">
        <v>66</v>
      </c>
      <c r="F4868" s="17">
        <f>INT((VLOOKUP($C4868,装备数值,2,0)+VLOOKUP($C4868,装备数值,5,0)*($E4868-1))*VLOOKUP($D4868,系数!$K$2:$O$7,2,0))</f>
        <v>0</v>
      </c>
      <c r="G4868" s="17">
        <f>INT((VLOOKUP($C4868,装备数值,3,0)+VLOOKUP($C4868,装备数值,6,0)*($E4868-1))*VLOOKUP($D4868,系数!$K$2:$O$7,3,0))</f>
        <v>806</v>
      </c>
      <c r="H4868" s="17">
        <f t="shared" ref="H4868:H4931" si="153">G4868</f>
        <v>806</v>
      </c>
      <c r="I4868" s="17">
        <f>INT((VLOOKUP($C4868,装备数值,4,0)+VLOOKUP($C4868,装备数值,7,0)*($E4868-1))*VLOOKUP($D4868,系数!$K$2:$O$7,4,0))</f>
        <v>0</v>
      </c>
      <c r="J4868" s="17">
        <f>INT((VLOOKUP($C4868,装备数值,4,0)+VLOOKUP($C4868,装备数值,7,0)*($E4868-1))*VLOOKUP($D4868,系数!$K$2:$O$7,5,0))</f>
        <v>0</v>
      </c>
      <c r="K4868" s="17">
        <f>INT(VLOOKUP(E4868,强化金币,2,1)*VLOOKUP(INDEX(装备!F:F,MATCH(属性!A4868,装备!A:A,0)),系数!$K$12:$M$15,3,0))</f>
        <v>67500</v>
      </c>
      <c r="L4868" s="17"/>
      <c r="M4868" s="17"/>
      <c r="N4868" s="17"/>
      <c r="O4868" s="17">
        <f>IF(E4868=1,"",VLOOKUP(E4868,系数!$S$2:$AB$12,MATCH(属性!C4868,评级,0),1))</f>
        <v>140</v>
      </c>
    </row>
    <row r="4869" spans="1:15" ht="17.25" thickBot="1" x14ac:dyDescent="0.4">
      <c r="A4869" s="17">
        <f t="shared" si="152"/>
        <v>7100041</v>
      </c>
      <c r="B4869" s="17" t="s">
        <v>105</v>
      </c>
      <c r="C4869" s="15">
        <f>INDEX(装备!G:G,MATCH(属性!A4869,装备!A:A,0))</f>
        <v>17</v>
      </c>
      <c r="D4869" s="15" t="str">
        <f>INDEX(装备!E:E,MATCH(属性!A4869,装备!A:A,0))</f>
        <v>necklace</v>
      </c>
      <c r="E4869" s="14">
        <v>67</v>
      </c>
      <c r="F4869" s="17">
        <f>INT((VLOOKUP($C4869,装备数值,2,0)+VLOOKUP($C4869,装备数值,5,0)*($E4869-1))*VLOOKUP($D4869,系数!$K$2:$O$7,2,0))</f>
        <v>0</v>
      </c>
      <c r="G4869" s="17">
        <f>INT((VLOOKUP($C4869,装备数值,3,0)+VLOOKUP($C4869,装备数值,6,0)*($E4869-1))*VLOOKUP($D4869,系数!$K$2:$O$7,3,0))</f>
        <v>815</v>
      </c>
      <c r="H4869" s="17">
        <f t="shared" si="153"/>
        <v>815</v>
      </c>
      <c r="I4869" s="17">
        <f>INT((VLOOKUP($C4869,装备数值,4,0)+VLOOKUP($C4869,装备数值,7,0)*($E4869-1))*VLOOKUP($D4869,系数!$K$2:$O$7,4,0))</f>
        <v>0</v>
      </c>
      <c r="J4869" s="17">
        <f>INT((VLOOKUP($C4869,装备数值,4,0)+VLOOKUP($C4869,装备数值,7,0)*($E4869-1))*VLOOKUP($D4869,系数!$K$2:$O$7,5,0))</f>
        <v>0</v>
      </c>
      <c r="K4869" s="17">
        <f>INT(VLOOKUP(E4869,强化金币,2,1)*VLOOKUP(INDEX(装备!F:F,MATCH(属性!A4869,装备!A:A,0)),系数!$K$12:$M$15,3,0))</f>
        <v>70000</v>
      </c>
      <c r="L4869" s="17"/>
      <c r="M4869" s="17"/>
      <c r="N4869" s="17"/>
      <c r="O4869" s="17">
        <f>IF(E4869=1,"",VLOOKUP(E4869,系数!$S$2:$AB$12,MATCH(属性!C4869,评级,0),1))</f>
        <v>140</v>
      </c>
    </row>
    <row r="4870" spans="1:15" ht="17.25" thickBot="1" x14ac:dyDescent="0.4">
      <c r="A4870" s="17">
        <f t="shared" si="152"/>
        <v>7100041</v>
      </c>
      <c r="B4870" s="17" t="s">
        <v>105</v>
      </c>
      <c r="C4870" s="15">
        <f>INDEX(装备!G:G,MATCH(属性!A4870,装备!A:A,0))</f>
        <v>17</v>
      </c>
      <c r="D4870" s="15" t="str">
        <f>INDEX(装备!E:E,MATCH(属性!A4870,装备!A:A,0))</f>
        <v>necklace</v>
      </c>
      <c r="E4870" s="14">
        <v>68</v>
      </c>
      <c r="F4870" s="17">
        <f>INT((VLOOKUP($C4870,装备数值,2,0)+VLOOKUP($C4870,装备数值,5,0)*($E4870-1))*VLOOKUP($D4870,系数!$K$2:$O$7,2,0))</f>
        <v>0</v>
      </c>
      <c r="G4870" s="17">
        <f>INT((VLOOKUP($C4870,装备数值,3,0)+VLOOKUP($C4870,装备数值,6,0)*($E4870-1))*VLOOKUP($D4870,系数!$K$2:$O$7,3,0))</f>
        <v>824</v>
      </c>
      <c r="H4870" s="17">
        <f t="shared" si="153"/>
        <v>824</v>
      </c>
      <c r="I4870" s="17">
        <f>INT((VLOOKUP($C4870,装备数值,4,0)+VLOOKUP($C4870,装备数值,7,0)*($E4870-1))*VLOOKUP($D4870,系数!$K$2:$O$7,4,0))</f>
        <v>0</v>
      </c>
      <c r="J4870" s="17">
        <f>INT((VLOOKUP($C4870,装备数值,4,0)+VLOOKUP($C4870,装备数值,7,0)*($E4870-1))*VLOOKUP($D4870,系数!$K$2:$O$7,5,0))</f>
        <v>0</v>
      </c>
      <c r="K4870" s="17">
        <f>INT(VLOOKUP(E4870,强化金币,2,1)*VLOOKUP(INDEX(装备!F:F,MATCH(属性!A4870,装备!A:A,0)),系数!$K$12:$M$15,3,0))</f>
        <v>72500</v>
      </c>
      <c r="L4870" s="17"/>
      <c r="M4870" s="17"/>
      <c r="N4870" s="17"/>
      <c r="O4870" s="17">
        <f>IF(E4870=1,"",VLOOKUP(E4870,系数!$S$2:$AB$12,MATCH(属性!C4870,评级,0),1))</f>
        <v>140</v>
      </c>
    </row>
    <row r="4871" spans="1:15" ht="17.25" thickBot="1" x14ac:dyDescent="0.4">
      <c r="A4871" s="17">
        <f t="shared" si="152"/>
        <v>7100041</v>
      </c>
      <c r="B4871" s="17" t="s">
        <v>105</v>
      </c>
      <c r="C4871" s="15">
        <f>INDEX(装备!G:G,MATCH(属性!A4871,装备!A:A,0))</f>
        <v>17</v>
      </c>
      <c r="D4871" s="15" t="str">
        <f>INDEX(装备!E:E,MATCH(属性!A4871,装备!A:A,0))</f>
        <v>necklace</v>
      </c>
      <c r="E4871" s="14">
        <v>69</v>
      </c>
      <c r="F4871" s="17">
        <f>INT((VLOOKUP($C4871,装备数值,2,0)+VLOOKUP($C4871,装备数值,5,0)*($E4871-1))*VLOOKUP($D4871,系数!$K$2:$O$7,2,0))</f>
        <v>0</v>
      </c>
      <c r="G4871" s="17">
        <f>INT((VLOOKUP($C4871,装备数值,3,0)+VLOOKUP($C4871,装备数值,6,0)*($E4871-1))*VLOOKUP($D4871,系数!$K$2:$O$7,3,0))</f>
        <v>833</v>
      </c>
      <c r="H4871" s="17">
        <f t="shared" si="153"/>
        <v>833</v>
      </c>
      <c r="I4871" s="17">
        <f>INT((VLOOKUP($C4871,装备数值,4,0)+VLOOKUP($C4871,装备数值,7,0)*($E4871-1))*VLOOKUP($D4871,系数!$K$2:$O$7,4,0))</f>
        <v>0</v>
      </c>
      <c r="J4871" s="17">
        <f>INT((VLOOKUP($C4871,装备数值,4,0)+VLOOKUP($C4871,装备数值,7,0)*($E4871-1))*VLOOKUP($D4871,系数!$K$2:$O$7,5,0))</f>
        <v>0</v>
      </c>
      <c r="K4871" s="17">
        <f>INT(VLOOKUP(E4871,强化金币,2,1)*VLOOKUP(INDEX(装备!F:F,MATCH(属性!A4871,装备!A:A,0)),系数!$K$12:$M$15,3,0))</f>
        <v>75000</v>
      </c>
      <c r="L4871" s="17"/>
      <c r="M4871" s="17"/>
      <c r="N4871" s="17"/>
      <c r="O4871" s="17">
        <f>IF(E4871=1,"",VLOOKUP(E4871,系数!$S$2:$AB$12,MATCH(属性!C4871,评级,0),1))</f>
        <v>140</v>
      </c>
    </row>
    <row r="4872" spans="1:15" ht="17.25" thickBot="1" x14ac:dyDescent="0.4">
      <c r="A4872" s="17">
        <f t="shared" si="152"/>
        <v>7100041</v>
      </c>
      <c r="B4872" s="17" t="s">
        <v>105</v>
      </c>
      <c r="C4872" s="15">
        <f>INDEX(装备!G:G,MATCH(属性!A4872,装备!A:A,0))</f>
        <v>17</v>
      </c>
      <c r="D4872" s="15" t="str">
        <f>INDEX(装备!E:E,MATCH(属性!A4872,装备!A:A,0))</f>
        <v>necklace</v>
      </c>
      <c r="E4872" s="14">
        <v>70</v>
      </c>
      <c r="F4872" s="17">
        <f>INT((VLOOKUP($C4872,装备数值,2,0)+VLOOKUP($C4872,装备数值,5,0)*($E4872-1))*VLOOKUP($D4872,系数!$K$2:$O$7,2,0))</f>
        <v>0</v>
      </c>
      <c r="G4872" s="17">
        <f>INT((VLOOKUP($C4872,装备数值,3,0)+VLOOKUP($C4872,装备数值,6,0)*($E4872-1))*VLOOKUP($D4872,系数!$K$2:$O$7,3,0))</f>
        <v>842</v>
      </c>
      <c r="H4872" s="17">
        <f t="shared" si="153"/>
        <v>842</v>
      </c>
      <c r="I4872" s="17">
        <f>INT((VLOOKUP($C4872,装备数值,4,0)+VLOOKUP($C4872,装备数值,7,0)*($E4872-1))*VLOOKUP($D4872,系数!$K$2:$O$7,4,0))</f>
        <v>0</v>
      </c>
      <c r="J4872" s="17">
        <f>INT((VLOOKUP($C4872,装备数值,4,0)+VLOOKUP($C4872,装备数值,7,0)*($E4872-1))*VLOOKUP($D4872,系数!$K$2:$O$7,5,0))</f>
        <v>0</v>
      </c>
      <c r="K4872" s="17">
        <f>INT(VLOOKUP(E4872,强化金币,2,1)*VLOOKUP(INDEX(装备!F:F,MATCH(属性!A4872,装备!A:A,0)),系数!$K$12:$M$15,3,0))</f>
        <v>77500</v>
      </c>
      <c r="L4872" s="17"/>
      <c r="M4872" s="17"/>
      <c r="N4872" s="17"/>
      <c r="O4872" s="17">
        <f>IF(E4872=1,"",VLOOKUP(E4872,系数!$S$2:$AB$12,MATCH(属性!C4872,评级,0),1))</f>
        <v>160</v>
      </c>
    </row>
    <row r="4873" spans="1:15" ht="17.25" thickBot="1" x14ac:dyDescent="0.4">
      <c r="A4873" s="17">
        <f t="shared" si="152"/>
        <v>7100041</v>
      </c>
      <c r="B4873" s="17" t="s">
        <v>105</v>
      </c>
      <c r="C4873" s="15">
        <f>INDEX(装备!G:G,MATCH(属性!A4873,装备!A:A,0))</f>
        <v>17</v>
      </c>
      <c r="D4873" s="15" t="str">
        <f>INDEX(装备!E:E,MATCH(属性!A4873,装备!A:A,0))</f>
        <v>necklace</v>
      </c>
      <c r="E4873" s="14">
        <v>71</v>
      </c>
      <c r="F4873" s="17">
        <f>INT((VLOOKUP($C4873,装备数值,2,0)+VLOOKUP($C4873,装备数值,5,0)*($E4873-1))*VLOOKUP($D4873,系数!$K$2:$O$7,2,0))</f>
        <v>0</v>
      </c>
      <c r="G4873" s="17">
        <f>INT((VLOOKUP($C4873,装备数值,3,0)+VLOOKUP($C4873,装备数值,6,0)*($E4873-1))*VLOOKUP($D4873,系数!$K$2:$O$7,3,0))</f>
        <v>851</v>
      </c>
      <c r="H4873" s="17">
        <f t="shared" si="153"/>
        <v>851</v>
      </c>
      <c r="I4873" s="17">
        <f>INT((VLOOKUP($C4873,装备数值,4,0)+VLOOKUP($C4873,装备数值,7,0)*($E4873-1))*VLOOKUP($D4873,系数!$K$2:$O$7,4,0))</f>
        <v>0</v>
      </c>
      <c r="J4873" s="17">
        <f>INT((VLOOKUP($C4873,装备数值,4,0)+VLOOKUP($C4873,装备数值,7,0)*($E4873-1))*VLOOKUP($D4873,系数!$K$2:$O$7,5,0))</f>
        <v>0</v>
      </c>
      <c r="K4873" s="17">
        <f>INT(VLOOKUP(E4873,强化金币,2,1)*VLOOKUP(INDEX(装备!F:F,MATCH(属性!A4873,装备!A:A,0)),系数!$K$12:$M$15,3,0))</f>
        <v>80000</v>
      </c>
      <c r="L4873" s="17"/>
      <c r="M4873" s="17"/>
      <c r="N4873" s="17"/>
      <c r="O4873" s="17">
        <f>IF(E4873=1,"",VLOOKUP(E4873,系数!$S$2:$AB$12,MATCH(属性!C4873,评级,0),1))</f>
        <v>160</v>
      </c>
    </row>
    <row r="4874" spans="1:15" ht="17.25" thickBot="1" x14ac:dyDescent="0.4">
      <c r="A4874" s="17">
        <f t="shared" si="152"/>
        <v>7100041</v>
      </c>
      <c r="B4874" s="17" t="s">
        <v>105</v>
      </c>
      <c r="C4874" s="15">
        <f>INDEX(装备!G:G,MATCH(属性!A4874,装备!A:A,0))</f>
        <v>17</v>
      </c>
      <c r="D4874" s="15" t="str">
        <f>INDEX(装备!E:E,MATCH(属性!A4874,装备!A:A,0))</f>
        <v>necklace</v>
      </c>
      <c r="E4874" s="14">
        <v>72</v>
      </c>
      <c r="F4874" s="17">
        <f>INT((VLOOKUP($C4874,装备数值,2,0)+VLOOKUP($C4874,装备数值,5,0)*($E4874-1))*VLOOKUP($D4874,系数!$K$2:$O$7,2,0))</f>
        <v>0</v>
      </c>
      <c r="G4874" s="17">
        <f>INT((VLOOKUP($C4874,装备数值,3,0)+VLOOKUP($C4874,装备数值,6,0)*($E4874-1))*VLOOKUP($D4874,系数!$K$2:$O$7,3,0))</f>
        <v>860</v>
      </c>
      <c r="H4874" s="17">
        <f t="shared" si="153"/>
        <v>860</v>
      </c>
      <c r="I4874" s="17">
        <f>INT((VLOOKUP($C4874,装备数值,4,0)+VLOOKUP($C4874,装备数值,7,0)*($E4874-1))*VLOOKUP($D4874,系数!$K$2:$O$7,4,0))</f>
        <v>0</v>
      </c>
      <c r="J4874" s="17">
        <f>INT((VLOOKUP($C4874,装备数值,4,0)+VLOOKUP($C4874,装备数值,7,0)*($E4874-1))*VLOOKUP($D4874,系数!$K$2:$O$7,5,0))</f>
        <v>0</v>
      </c>
      <c r="K4874" s="17">
        <f>INT(VLOOKUP(E4874,强化金币,2,1)*VLOOKUP(INDEX(装备!F:F,MATCH(属性!A4874,装备!A:A,0)),系数!$K$12:$M$15,3,0))</f>
        <v>82500</v>
      </c>
      <c r="L4874" s="17"/>
      <c r="M4874" s="17"/>
      <c r="N4874" s="17"/>
      <c r="O4874" s="17">
        <f>IF(E4874=1,"",VLOOKUP(E4874,系数!$S$2:$AB$12,MATCH(属性!C4874,评级,0),1))</f>
        <v>160</v>
      </c>
    </row>
    <row r="4875" spans="1:15" ht="17.25" thickBot="1" x14ac:dyDescent="0.4">
      <c r="A4875" s="17">
        <f t="shared" si="152"/>
        <v>7100041</v>
      </c>
      <c r="B4875" s="17" t="s">
        <v>105</v>
      </c>
      <c r="C4875" s="15">
        <f>INDEX(装备!G:G,MATCH(属性!A4875,装备!A:A,0))</f>
        <v>17</v>
      </c>
      <c r="D4875" s="15" t="str">
        <f>INDEX(装备!E:E,MATCH(属性!A4875,装备!A:A,0))</f>
        <v>necklace</v>
      </c>
      <c r="E4875" s="14">
        <v>73</v>
      </c>
      <c r="F4875" s="17">
        <f>INT((VLOOKUP($C4875,装备数值,2,0)+VLOOKUP($C4875,装备数值,5,0)*($E4875-1))*VLOOKUP($D4875,系数!$K$2:$O$7,2,0))</f>
        <v>0</v>
      </c>
      <c r="G4875" s="17">
        <f>INT((VLOOKUP($C4875,装备数值,3,0)+VLOOKUP($C4875,装备数值,6,0)*($E4875-1))*VLOOKUP($D4875,系数!$K$2:$O$7,3,0))</f>
        <v>869</v>
      </c>
      <c r="H4875" s="17">
        <f t="shared" si="153"/>
        <v>869</v>
      </c>
      <c r="I4875" s="17">
        <f>INT((VLOOKUP($C4875,装备数值,4,0)+VLOOKUP($C4875,装备数值,7,0)*($E4875-1))*VLOOKUP($D4875,系数!$K$2:$O$7,4,0))</f>
        <v>0</v>
      </c>
      <c r="J4875" s="17">
        <f>INT((VLOOKUP($C4875,装备数值,4,0)+VLOOKUP($C4875,装备数值,7,0)*($E4875-1))*VLOOKUP($D4875,系数!$K$2:$O$7,5,0))</f>
        <v>0</v>
      </c>
      <c r="K4875" s="17">
        <f>INT(VLOOKUP(E4875,强化金币,2,1)*VLOOKUP(INDEX(装备!F:F,MATCH(属性!A4875,装备!A:A,0)),系数!$K$12:$M$15,3,0))</f>
        <v>85000</v>
      </c>
      <c r="L4875" s="17"/>
      <c r="M4875" s="17"/>
      <c r="N4875" s="17"/>
      <c r="O4875" s="17">
        <f>IF(E4875=1,"",VLOOKUP(E4875,系数!$S$2:$AB$12,MATCH(属性!C4875,评级,0),1))</f>
        <v>160</v>
      </c>
    </row>
    <row r="4876" spans="1:15" ht="17.25" thickBot="1" x14ac:dyDescent="0.4">
      <c r="A4876" s="17">
        <f t="shared" si="152"/>
        <v>7100041</v>
      </c>
      <c r="B4876" s="17" t="s">
        <v>105</v>
      </c>
      <c r="C4876" s="15">
        <f>INDEX(装备!G:G,MATCH(属性!A4876,装备!A:A,0))</f>
        <v>17</v>
      </c>
      <c r="D4876" s="15" t="str">
        <f>INDEX(装备!E:E,MATCH(属性!A4876,装备!A:A,0))</f>
        <v>necklace</v>
      </c>
      <c r="E4876" s="14">
        <v>74</v>
      </c>
      <c r="F4876" s="17">
        <f>INT((VLOOKUP($C4876,装备数值,2,0)+VLOOKUP($C4876,装备数值,5,0)*($E4876-1))*VLOOKUP($D4876,系数!$K$2:$O$7,2,0))</f>
        <v>0</v>
      </c>
      <c r="G4876" s="17">
        <f>INT((VLOOKUP($C4876,装备数值,3,0)+VLOOKUP($C4876,装备数值,6,0)*($E4876-1))*VLOOKUP($D4876,系数!$K$2:$O$7,3,0))</f>
        <v>878</v>
      </c>
      <c r="H4876" s="17">
        <f t="shared" si="153"/>
        <v>878</v>
      </c>
      <c r="I4876" s="17">
        <f>INT((VLOOKUP($C4876,装备数值,4,0)+VLOOKUP($C4876,装备数值,7,0)*($E4876-1))*VLOOKUP($D4876,系数!$K$2:$O$7,4,0))</f>
        <v>0</v>
      </c>
      <c r="J4876" s="17">
        <f>INT((VLOOKUP($C4876,装备数值,4,0)+VLOOKUP($C4876,装备数值,7,0)*($E4876-1))*VLOOKUP($D4876,系数!$K$2:$O$7,5,0))</f>
        <v>0</v>
      </c>
      <c r="K4876" s="17">
        <f>INT(VLOOKUP(E4876,强化金币,2,1)*VLOOKUP(INDEX(装备!F:F,MATCH(属性!A4876,装备!A:A,0)),系数!$K$12:$M$15,3,0))</f>
        <v>87500</v>
      </c>
      <c r="L4876" s="17"/>
      <c r="M4876" s="17"/>
      <c r="N4876" s="17"/>
      <c r="O4876" s="17">
        <f>IF(E4876=1,"",VLOOKUP(E4876,系数!$S$2:$AB$12,MATCH(属性!C4876,评级,0),1))</f>
        <v>160</v>
      </c>
    </row>
    <row r="4877" spans="1:15" ht="17.25" thickBot="1" x14ac:dyDescent="0.4">
      <c r="A4877" s="17">
        <f t="shared" si="152"/>
        <v>7100041</v>
      </c>
      <c r="B4877" s="17" t="s">
        <v>105</v>
      </c>
      <c r="C4877" s="15">
        <f>INDEX(装备!G:G,MATCH(属性!A4877,装备!A:A,0))</f>
        <v>17</v>
      </c>
      <c r="D4877" s="15" t="str">
        <f>INDEX(装备!E:E,MATCH(属性!A4877,装备!A:A,0))</f>
        <v>necklace</v>
      </c>
      <c r="E4877" s="14">
        <v>75</v>
      </c>
      <c r="F4877" s="17">
        <f>INT((VLOOKUP($C4877,装备数值,2,0)+VLOOKUP($C4877,装备数值,5,0)*($E4877-1))*VLOOKUP($D4877,系数!$K$2:$O$7,2,0))</f>
        <v>0</v>
      </c>
      <c r="G4877" s="17">
        <f>INT((VLOOKUP($C4877,装备数值,3,0)+VLOOKUP($C4877,装备数值,6,0)*($E4877-1))*VLOOKUP($D4877,系数!$K$2:$O$7,3,0))</f>
        <v>887</v>
      </c>
      <c r="H4877" s="17">
        <f t="shared" si="153"/>
        <v>887</v>
      </c>
      <c r="I4877" s="17">
        <f>INT((VLOOKUP($C4877,装备数值,4,0)+VLOOKUP($C4877,装备数值,7,0)*($E4877-1))*VLOOKUP($D4877,系数!$K$2:$O$7,4,0))</f>
        <v>0</v>
      </c>
      <c r="J4877" s="17">
        <f>INT((VLOOKUP($C4877,装备数值,4,0)+VLOOKUP($C4877,装备数值,7,0)*($E4877-1))*VLOOKUP($D4877,系数!$K$2:$O$7,5,0))</f>
        <v>0</v>
      </c>
      <c r="K4877" s="17">
        <f>INT(VLOOKUP(E4877,强化金币,2,1)*VLOOKUP(INDEX(装备!F:F,MATCH(属性!A4877,装备!A:A,0)),系数!$K$12:$M$15,3,0))</f>
        <v>90000</v>
      </c>
      <c r="L4877" s="17"/>
      <c r="M4877" s="17"/>
      <c r="N4877" s="17"/>
      <c r="O4877" s="17">
        <f>IF(E4877=1,"",VLOOKUP(E4877,系数!$S$2:$AB$12,MATCH(属性!C4877,评级,0),1))</f>
        <v>160</v>
      </c>
    </row>
    <row r="4878" spans="1:15" ht="17.25" thickBot="1" x14ac:dyDescent="0.4">
      <c r="A4878" s="17">
        <f t="shared" si="152"/>
        <v>7100041</v>
      </c>
      <c r="B4878" s="17" t="s">
        <v>105</v>
      </c>
      <c r="C4878" s="15">
        <f>INDEX(装备!G:G,MATCH(属性!A4878,装备!A:A,0))</f>
        <v>17</v>
      </c>
      <c r="D4878" s="15" t="str">
        <f>INDEX(装备!E:E,MATCH(属性!A4878,装备!A:A,0))</f>
        <v>necklace</v>
      </c>
      <c r="E4878" s="14">
        <v>76</v>
      </c>
      <c r="F4878" s="17">
        <f>INT((VLOOKUP($C4878,装备数值,2,0)+VLOOKUP($C4878,装备数值,5,0)*($E4878-1))*VLOOKUP($D4878,系数!$K$2:$O$7,2,0))</f>
        <v>0</v>
      </c>
      <c r="G4878" s="17">
        <f>INT((VLOOKUP($C4878,装备数值,3,0)+VLOOKUP($C4878,装备数值,6,0)*($E4878-1))*VLOOKUP($D4878,系数!$K$2:$O$7,3,0))</f>
        <v>896</v>
      </c>
      <c r="H4878" s="17">
        <f t="shared" si="153"/>
        <v>896</v>
      </c>
      <c r="I4878" s="17">
        <f>INT((VLOOKUP($C4878,装备数值,4,0)+VLOOKUP($C4878,装备数值,7,0)*($E4878-1))*VLOOKUP($D4878,系数!$K$2:$O$7,4,0))</f>
        <v>0</v>
      </c>
      <c r="J4878" s="17">
        <f>INT((VLOOKUP($C4878,装备数值,4,0)+VLOOKUP($C4878,装备数值,7,0)*($E4878-1))*VLOOKUP($D4878,系数!$K$2:$O$7,5,0))</f>
        <v>0</v>
      </c>
      <c r="K4878" s="17">
        <f>INT(VLOOKUP(E4878,强化金币,2,1)*VLOOKUP(INDEX(装备!F:F,MATCH(属性!A4878,装备!A:A,0)),系数!$K$12:$M$15,3,0))</f>
        <v>92500</v>
      </c>
      <c r="L4878" s="17"/>
      <c r="M4878" s="17"/>
      <c r="N4878" s="17"/>
      <c r="O4878" s="17">
        <f>IF(E4878=1,"",VLOOKUP(E4878,系数!$S$2:$AB$12,MATCH(属性!C4878,评级,0),1))</f>
        <v>160</v>
      </c>
    </row>
    <row r="4879" spans="1:15" ht="17.25" thickBot="1" x14ac:dyDescent="0.4">
      <c r="A4879" s="17">
        <f t="shared" si="152"/>
        <v>7100041</v>
      </c>
      <c r="B4879" s="17" t="s">
        <v>105</v>
      </c>
      <c r="C4879" s="15">
        <f>INDEX(装备!G:G,MATCH(属性!A4879,装备!A:A,0))</f>
        <v>17</v>
      </c>
      <c r="D4879" s="15" t="str">
        <f>INDEX(装备!E:E,MATCH(属性!A4879,装备!A:A,0))</f>
        <v>necklace</v>
      </c>
      <c r="E4879" s="14">
        <v>77</v>
      </c>
      <c r="F4879" s="17">
        <f>INT((VLOOKUP($C4879,装备数值,2,0)+VLOOKUP($C4879,装备数值,5,0)*($E4879-1))*VLOOKUP($D4879,系数!$K$2:$O$7,2,0))</f>
        <v>0</v>
      </c>
      <c r="G4879" s="17">
        <f>INT((VLOOKUP($C4879,装备数值,3,0)+VLOOKUP($C4879,装备数值,6,0)*($E4879-1))*VLOOKUP($D4879,系数!$K$2:$O$7,3,0))</f>
        <v>905</v>
      </c>
      <c r="H4879" s="17">
        <f t="shared" si="153"/>
        <v>905</v>
      </c>
      <c r="I4879" s="17">
        <f>INT((VLOOKUP($C4879,装备数值,4,0)+VLOOKUP($C4879,装备数值,7,0)*($E4879-1))*VLOOKUP($D4879,系数!$K$2:$O$7,4,0))</f>
        <v>0</v>
      </c>
      <c r="J4879" s="17">
        <f>INT((VLOOKUP($C4879,装备数值,4,0)+VLOOKUP($C4879,装备数值,7,0)*($E4879-1))*VLOOKUP($D4879,系数!$K$2:$O$7,5,0))</f>
        <v>0</v>
      </c>
      <c r="K4879" s="17">
        <f>INT(VLOOKUP(E4879,强化金币,2,1)*VLOOKUP(INDEX(装备!F:F,MATCH(属性!A4879,装备!A:A,0)),系数!$K$12:$M$15,3,0))</f>
        <v>95000</v>
      </c>
      <c r="L4879" s="17"/>
      <c r="M4879" s="17"/>
      <c r="N4879" s="17"/>
      <c r="O4879" s="17">
        <f>IF(E4879=1,"",VLOOKUP(E4879,系数!$S$2:$AB$12,MATCH(属性!C4879,评级,0),1))</f>
        <v>160</v>
      </c>
    </row>
    <row r="4880" spans="1:15" ht="17.25" thickBot="1" x14ac:dyDescent="0.4">
      <c r="A4880" s="17">
        <f t="shared" si="152"/>
        <v>7100041</v>
      </c>
      <c r="B4880" s="17" t="s">
        <v>105</v>
      </c>
      <c r="C4880" s="15">
        <f>INDEX(装备!G:G,MATCH(属性!A4880,装备!A:A,0))</f>
        <v>17</v>
      </c>
      <c r="D4880" s="15" t="str">
        <f>INDEX(装备!E:E,MATCH(属性!A4880,装备!A:A,0))</f>
        <v>necklace</v>
      </c>
      <c r="E4880" s="14">
        <v>78</v>
      </c>
      <c r="F4880" s="17">
        <f>INT((VLOOKUP($C4880,装备数值,2,0)+VLOOKUP($C4880,装备数值,5,0)*($E4880-1))*VLOOKUP($D4880,系数!$K$2:$O$7,2,0))</f>
        <v>0</v>
      </c>
      <c r="G4880" s="17">
        <f>INT((VLOOKUP($C4880,装备数值,3,0)+VLOOKUP($C4880,装备数值,6,0)*($E4880-1))*VLOOKUP($D4880,系数!$K$2:$O$7,3,0))</f>
        <v>914</v>
      </c>
      <c r="H4880" s="17">
        <f t="shared" si="153"/>
        <v>914</v>
      </c>
      <c r="I4880" s="17">
        <f>INT((VLOOKUP($C4880,装备数值,4,0)+VLOOKUP($C4880,装备数值,7,0)*($E4880-1))*VLOOKUP($D4880,系数!$K$2:$O$7,4,0))</f>
        <v>0</v>
      </c>
      <c r="J4880" s="17">
        <f>INT((VLOOKUP($C4880,装备数值,4,0)+VLOOKUP($C4880,装备数值,7,0)*($E4880-1))*VLOOKUP($D4880,系数!$K$2:$O$7,5,0))</f>
        <v>0</v>
      </c>
      <c r="K4880" s="17">
        <f>INT(VLOOKUP(E4880,强化金币,2,1)*VLOOKUP(INDEX(装备!F:F,MATCH(属性!A4880,装备!A:A,0)),系数!$K$12:$M$15,3,0))</f>
        <v>97500</v>
      </c>
      <c r="L4880" s="17"/>
      <c r="M4880" s="17"/>
      <c r="N4880" s="17"/>
      <c r="O4880" s="17">
        <f>IF(E4880=1,"",VLOOKUP(E4880,系数!$S$2:$AB$12,MATCH(属性!C4880,评级,0),1))</f>
        <v>160</v>
      </c>
    </row>
    <row r="4881" spans="1:15" ht="17.25" thickBot="1" x14ac:dyDescent="0.4">
      <c r="A4881" s="17">
        <f t="shared" si="152"/>
        <v>7100041</v>
      </c>
      <c r="B4881" s="17" t="s">
        <v>105</v>
      </c>
      <c r="C4881" s="15">
        <f>INDEX(装备!G:G,MATCH(属性!A4881,装备!A:A,0))</f>
        <v>17</v>
      </c>
      <c r="D4881" s="15" t="str">
        <f>INDEX(装备!E:E,MATCH(属性!A4881,装备!A:A,0))</f>
        <v>necklace</v>
      </c>
      <c r="E4881" s="14">
        <v>79</v>
      </c>
      <c r="F4881" s="17">
        <f>INT((VLOOKUP($C4881,装备数值,2,0)+VLOOKUP($C4881,装备数值,5,0)*($E4881-1))*VLOOKUP($D4881,系数!$K$2:$O$7,2,0))</f>
        <v>0</v>
      </c>
      <c r="G4881" s="17">
        <f>INT((VLOOKUP($C4881,装备数值,3,0)+VLOOKUP($C4881,装备数值,6,0)*($E4881-1))*VLOOKUP($D4881,系数!$K$2:$O$7,3,0))</f>
        <v>923</v>
      </c>
      <c r="H4881" s="17">
        <f t="shared" si="153"/>
        <v>923</v>
      </c>
      <c r="I4881" s="17">
        <f>INT((VLOOKUP($C4881,装备数值,4,0)+VLOOKUP($C4881,装备数值,7,0)*($E4881-1))*VLOOKUP($D4881,系数!$K$2:$O$7,4,0))</f>
        <v>0</v>
      </c>
      <c r="J4881" s="17">
        <f>INT((VLOOKUP($C4881,装备数值,4,0)+VLOOKUP($C4881,装备数值,7,0)*($E4881-1))*VLOOKUP($D4881,系数!$K$2:$O$7,5,0))</f>
        <v>0</v>
      </c>
      <c r="K4881" s="17">
        <f>INT(VLOOKUP(E4881,强化金币,2,1)*VLOOKUP(INDEX(装备!F:F,MATCH(属性!A4881,装备!A:A,0)),系数!$K$12:$M$15,3,0))</f>
        <v>100000</v>
      </c>
      <c r="L4881" s="17"/>
      <c r="M4881" s="17"/>
      <c r="N4881" s="17"/>
      <c r="O4881" s="17">
        <f>IF(E4881=1,"",VLOOKUP(E4881,系数!$S$2:$AB$12,MATCH(属性!C4881,评级,0),1))</f>
        <v>160</v>
      </c>
    </row>
    <row r="4882" spans="1:15" ht="17.25" thickBot="1" x14ac:dyDescent="0.4">
      <c r="A4882" s="17">
        <f t="shared" si="152"/>
        <v>7100041</v>
      </c>
      <c r="B4882" s="17" t="s">
        <v>105</v>
      </c>
      <c r="C4882" s="15">
        <f>INDEX(装备!G:G,MATCH(属性!A4882,装备!A:A,0))</f>
        <v>17</v>
      </c>
      <c r="D4882" s="15" t="str">
        <f>INDEX(装备!E:E,MATCH(属性!A4882,装备!A:A,0))</f>
        <v>necklace</v>
      </c>
      <c r="E4882" s="14">
        <v>80</v>
      </c>
      <c r="F4882" s="17">
        <f>INT((VLOOKUP($C4882,装备数值,2,0)+VLOOKUP($C4882,装备数值,5,0)*($E4882-1))*VLOOKUP($D4882,系数!$K$2:$O$7,2,0))</f>
        <v>0</v>
      </c>
      <c r="G4882" s="17">
        <f>INT((VLOOKUP($C4882,装备数值,3,0)+VLOOKUP($C4882,装备数值,6,0)*($E4882-1))*VLOOKUP($D4882,系数!$K$2:$O$7,3,0))</f>
        <v>932</v>
      </c>
      <c r="H4882" s="17">
        <f t="shared" si="153"/>
        <v>932</v>
      </c>
      <c r="I4882" s="17">
        <f>INT((VLOOKUP($C4882,装备数值,4,0)+VLOOKUP($C4882,装备数值,7,0)*($E4882-1))*VLOOKUP($D4882,系数!$K$2:$O$7,4,0))</f>
        <v>0</v>
      </c>
      <c r="J4882" s="17">
        <f>INT((VLOOKUP($C4882,装备数值,4,0)+VLOOKUP($C4882,装备数值,7,0)*($E4882-1))*VLOOKUP($D4882,系数!$K$2:$O$7,5,0))</f>
        <v>0</v>
      </c>
      <c r="K4882" s="17">
        <f>INT(VLOOKUP(E4882,强化金币,2,1)*VLOOKUP(INDEX(装备!F:F,MATCH(属性!A4882,装备!A:A,0)),系数!$K$12:$M$15,3,0))</f>
        <v>120000</v>
      </c>
      <c r="L4882" s="17"/>
      <c r="M4882" s="17"/>
      <c r="N4882" s="17"/>
      <c r="O4882" s="17">
        <f>IF(E4882=1,"",VLOOKUP(E4882,系数!$S$2:$AB$12,MATCH(属性!C4882,评级,0),1))</f>
        <v>180</v>
      </c>
    </row>
    <row r="4883" spans="1:15" ht="17.25" thickBot="1" x14ac:dyDescent="0.4">
      <c r="A4883" s="17">
        <f t="shared" si="152"/>
        <v>7100041</v>
      </c>
      <c r="B4883" s="17" t="s">
        <v>105</v>
      </c>
      <c r="C4883" s="15">
        <f>INDEX(装备!G:G,MATCH(属性!A4883,装备!A:A,0))</f>
        <v>17</v>
      </c>
      <c r="D4883" s="15" t="str">
        <f>INDEX(装备!E:E,MATCH(属性!A4883,装备!A:A,0))</f>
        <v>necklace</v>
      </c>
      <c r="E4883" s="14">
        <v>81</v>
      </c>
      <c r="F4883" s="17">
        <f>INT((VLOOKUP($C4883,装备数值,2,0)+VLOOKUP($C4883,装备数值,5,0)*($E4883-1))*VLOOKUP($D4883,系数!$K$2:$O$7,2,0))</f>
        <v>0</v>
      </c>
      <c r="G4883" s="17">
        <f>INT((VLOOKUP($C4883,装备数值,3,0)+VLOOKUP($C4883,装备数值,6,0)*($E4883-1))*VLOOKUP($D4883,系数!$K$2:$O$7,3,0))</f>
        <v>941</v>
      </c>
      <c r="H4883" s="17">
        <f t="shared" si="153"/>
        <v>941</v>
      </c>
      <c r="I4883" s="17">
        <f>INT((VLOOKUP($C4883,装备数值,4,0)+VLOOKUP($C4883,装备数值,7,0)*($E4883-1))*VLOOKUP($D4883,系数!$K$2:$O$7,4,0))</f>
        <v>0</v>
      </c>
      <c r="J4883" s="17">
        <f>INT((VLOOKUP($C4883,装备数值,4,0)+VLOOKUP($C4883,装备数值,7,0)*($E4883-1))*VLOOKUP($D4883,系数!$K$2:$O$7,5,0))</f>
        <v>0</v>
      </c>
      <c r="K4883" s="17">
        <f>INT(VLOOKUP(E4883,强化金币,2,1)*VLOOKUP(INDEX(装备!F:F,MATCH(属性!A4883,装备!A:A,0)),系数!$K$12:$M$15,3,0))</f>
        <v>140000</v>
      </c>
      <c r="L4883" s="17"/>
      <c r="M4883" s="17"/>
      <c r="N4883" s="17"/>
      <c r="O4883" s="17">
        <f>IF(E4883=1,"",VLOOKUP(E4883,系数!$S$2:$AB$12,MATCH(属性!C4883,评级,0),1))</f>
        <v>180</v>
      </c>
    </row>
    <row r="4884" spans="1:15" ht="17.25" thickBot="1" x14ac:dyDescent="0.4">
      <c r="A4884" s="17">
        <f t="shared" si="152"/>
        <v>7100041</v>
      </c>
      <c r="B4884" s="17" t="s">
        <v>105</v>
      </c>
      <c r="C4884" s="15">
        <f>INDEX(装备!G:G,MATCH(属性!A4884,装备!A:A,0))</f>
        <v>17</v>
      </c>
      <c r="D4884" s="15" t="str">
        <f>INDEX(装备!E:E,MATCH(属性!A4884,装备!A:A,0))</f>
        <v>necklace</v>
      </c>
      <c r="E4884" s="14">
        <v>82</v>
      </c>
      <c r="F4884" s="17">
        <f>INT((VLOOKUP($C4884,装备数值,2,0)+VLOOKUP($C4884,装备数值,5,0)*($E4884-1))*VLOOKUP($D4884,系数!$K$2:$O$7,2,0))</f>
        <v>0</v>
      </c>
      <c r="G4884" s="17">
        <f>INT((VLOOKUP($C4884,装备数值,3,0)+VLOOKUP($C4884,装备数值,6,0)*($E4884-1))*VLOOKUP($D4884,系数!$K$2:$O$7,3,0))</f>
        <v>950</v>
      </c>
      <c r="H4884" s="17">
        <f t="shared" si="153"/>
        <v>950</v>
      </c>
      <c r="I4884" s="17">
        <f>INT((VLOOKUP($C4884,装备数值,4,0)+VLOOKUP($C4884,装备数值,7,0)*($E4884-1))*VLOOKUP($D4884,系数!$K$2:$O$7,4,0))</f>
        <v>0</v>
      </c>
      <c r="J4884" s="17">
        <f>INT((VLOOKUP($C4884,装备数值,4,0)+VLOOKUP($C4884,装备数值,7,0)*($E4884-1))*VLOOKUP($D4884,系数!$K$2:$O$7,5,0))</f>
        <v>0</v>
      </c>
      <c r="K4884" s="17">
        <f>INT(VLOOKUP(E4884,强化金币,2,1)*VLOOKUP(INDEX(装备!F:F,MATCH(属性!A4884,装备!A:A,0)),系数!$K$12:$M$15,3,0))</f>
        <v>160000</v>
      </c>
      <c r="L4884" s="17"/>
      <c r="M4884" s="17"/>
      <c r="N4884" s="17"/>
      <c r="O4884" s="17">
        <f>IF(E4884=1,"",VLOOKUP(E4884,系数!$S$2:$AB$12,MATCH(属性!C4884,评级,0),1))</f>
        <v>180</v>
      </c>
    </row>
    <row r="4885" spans="1:15" ht="17.25" thickBot="1" x14ac:dyDescent="0.4">
      <c r="A4885" s="17">
        <f t="shared" si="152"/>
        <v>7100041</v>
      </c>
      <c r="B4885" s="17" t="s">
        <v>105</v>
      </c>
      <c r="C4885" s="15">
        <f>INDEX(装备!G:G,MATCH(属性!A4885,装备!A:A,0))</f>
        <v>17</v>
      </c>
      <c r="D4885" s="15" t="str">
        <f>INDEX(装备!E:E,MATCH(属性!A4885,装备!A:A,0))</f>
        <v>necklace</v>
      </c>
      <c r="E4885" s="14">
        <v>83</v>
      </c>
      <c r="F4885" s="17">
        <f>INT((VLOOKUP($C4885,装备数值,2,0)+VLOOKUP($C4885,装备数值,5,0)*($E4885-1))*VLOOKUP($D4885,系数!$K$2:$O$7,2,0))</f>
        <v>0</v>
      </c>
      <c r="G4885" s="17">
        <f>INT((VLOOKUP($C4885,装备数值,3,0)+VLOOKUP($C4885,装备数值,6,0)*($E4885-1))*VLOOKUP($D4885,系数!$K$2:$O$7,3,0))</f>
        <v>959</v>
      </c>
      <c r="H4885" s="17">
        <f t="shared" si="153"/>
        <v>959</v>
      </c>
      <c r="I4885" s="17">
        <f>INT((VLOOKUP($C4885,装备数值,4,0)+VLOOKUP($C4885,装备数值,7,0)*($E4885-1))*VLOOKUP($D4885,系数!$K$2:$O$7,4,0))</f>
        <v>0</v>
      </c>
      <c r="J4885" s="17">
        <f>INT((VLOOKUP($C4885,装备数值,4,0)+VLOOKUP($C4885,装备数值,7,0)*($E4885-1))*VLOOKUP($D4885,系数!$K$2:$O$7,5,0))</f>
        <v>0</v>
      </c>
      <c r="K4885" s="17">
        <f>INT(VLOOKUP(E4885,强化金币,2,1)*VLOOKUP(INDEX(装备!F:F,MATCH(属性!A4885,装备!A:A,0)),系数!$K$12:$M$15,3,0))</f>
        <v>180000</v>
      </c>
      <c r="L4885" s="17"/>
      <c r="M4885" s="17"/>
      <c r="N4885" s="17"/>
      <c r="O4885" s="17">
        <f>IF(E4885=1,"",VLOOKUP(E4885,系数!$S$2:$AB$12,MATCH(属性!C4885,评级,0),1))</f>
        <v>180</v>
      </c>
    </row>
    <row r="4886" spans="1:15" ht="17.25" thickBot="1" x14ac:dyDescent="0.4">
      <c r="A4886" s="17">
        <f t="shared" si="152"/>
        <v>7100041</v>
      </c>
      <c r="B4886" s="17" t="s">
        <v>105</v>
      </c>
      <c r="C4886" s="15">
        <f>INDEX(装备!G:G,MATCH(属性!A4886,装备!A:A,0))</f>
        <v>17</v>
      </c>
      <c r="D4886" s="15" t="str">
        <f>INDEX(装备!E:E,MATCH(属性!A4886,装备!A:A,0))</f>
        <v>necklace</v>
      </c>
      <c r="E4886" s="14">
        <v>84</v>
      </c>
      <c r="F4886" s="17">
        <f>INT((VLOOKUP($C4886,装备数值,2,0)+VLOOKUP($C4886,装备数值,5,0)*($E4886-1))*VLOOKUP($D4886,系数!$K$2:$O$7,2,0))</f>
        <v>0</v>
      </c>
      <c r="G4886" s="17">
        <f>INT((VLOOKUP($C4886,装备数值,3,0)+VLOOKUP($C4886,装备数值,6,0)*($E4886-1))*VLOOKUP($D4886,系数!$K$2:$O$7,3,0))</f>
        <v>968</v>
      </c>
      <c r="H4886" s="17">
        <f t="shared" si="153"/>
        <v>968</v>
      </c>
      <c r="I4886" s="17">
        <f>INT((VLOOKUP($C4886,装备数值,4,0)+VLOOKUP($C4886,装备数值,7,0)*($E4886-1))*VLOOKUP($D4886,系数!$K$2:$O$7,4,0))</f>
        <v>0</v>
      </c>
      <c r="J4886" s="17">
        <f>INT((VLOOKUP($C4886,装备数值,4,0)+VLOOKUP($C4886,装备数值,7,0)*($E4886-1))*VLOOKUP($D4886,系数!$K$2:$O$7,5,0))</f>
        <v>0</v>
      </c>
      <c r="K4886" s="17">
        <f>INT(VLOOKUP(E4886,强化金币,2,1)*VLOOKUP(INDEX(装备!F:F,MATCH(属性!A4886,装备!A:A,0)),系数!$K$12:$M$15,3,0))</f>
        <v>200000</v>
      </c>
      <c r="L4886" s="17"/>
      <c r="M4886" s="17"/>
      <c r="N4886" s="17"/>
      <c r="O4886" s="17">
        <f>IF(E4886=1,"",VLOOKUP(E4886,系数!$S$2:$AB$12,MATCH(属性!C4886,评级,0),1))</f>
        <v>180</v>
      </c>
    </row>
    <row r="4887" spans="1:15" ht="17.25" thickBot="1" x14ac:dyDescent="0.4">
      <c r="A4887" s="17">
        <f t="shared" si="152"/>
        <v>7100041</v>
      </c>
      <c r="B4887" s="17" t="s">
        <v>105</v>
      </c>
      <c r="C4887" s="15">
        <f>INDEX(装备!G:G,MATCH(属性!A4887,装备!A:A,0))</f>
        <v>17</v>
      </c>
      <c r="D4887" s="15" t="str">
        <f>INDEX(装备!E:E,MATCH(属性!A4887,装备!A:A,0))</f>
        <v>necklace</v>
      </c>
      <c r="E4887" s="14">
        <v>85</v>
      </c>
      <c r="F4887" s="17">
        <f>INT((VLOOKUP($C4887,装备数值,2,0)+VLOOKUP($C4887,装备数值,5,0)*($E4887-1))*VLOOKUP($D4887,系数!$K$2:$O$7,2,0))</f>
        <v>0</v>
      </c>
      <c r="G4887" s="17">
        <f>INT((VLOOKUP($C4887,装备数值,3,0)+VLOOKUP($C4887,装备数值,6,0)*($E4887-1))*VLOOKUP($D4887,系数!$K$2:$O$7,3,0))</f>
        <v>977</v>
      </c>
      <c r="H4887" s="17">
        <f t="shared" si="153"/>
        <v>977</v>
      </c>
      <c r="I4887" s="17">
        <f>INT((VLOOKUP($C4887,装备数值,4,0)+VLOOKUP($C4887,装备数值,7,0)*($E4887-1))*VLOOKUP($D4887,系数!$K$2:$O$7,4,0))</f>
        <v>0</v>
      </c>
      <c r="J4887" s="17">
        <f>INT((VLOOKUP($C4887,装备数值,4,0)+VLOOKUP($C4887,装备数值,7,0)*($E4887-1))*VLOOKUP($D4887,系数!$K$2:$O$7,5,0))</f>
        <v>0</v>
      </c>
      <c r="K4887" s="17">
        <f>INT(VLOOKUP(E4887,强化金币,2,1)*VLOOKUP(INDEX(装备!F:F,MATCH(属性!A4887,装备!A:A,0)),系数!$K$12:$M$15,3,0))</f>
        <v>250000</v>
      </c>
      <c r="L4887" s="17"/>
      <c r="M4887" s="17"/>
      <c r="N4887" s="17"/>
      <c r="O4887" s="17">
        <f>IF(E4887=1,"",VLOOKUP(E4887,系数!$S$2:$AB$12,MATCH(属性!C4887,评级,0),1))</f>
        <v>180</v>
      </c>
    </row>
    <row r="4888" spans="1:15" ht="17.25" thickBot="1" x14ac:dyDescent="0.4">
      <c r="A4888" s="17">
        <f t="shared" si="152"/>
        <v>7100041</v>
      </c>
      <c r="B4888" s="17" t="s">
        <v>105</v>
      </c>
      <c r="C4888" s="15">
        <f>INDEX(装备!G:G,MATCH(属性!A4888,装备!A:A,0))</f>
        <v>17</v>
      </c>
      <c r="D4888" s="15" t="str">
        <f>INDEX(装备!E:E,MATCH(属性!A4888,装备!A:A,0))</f>
        <v>necklace</v>
      </c>
      <c r="E4888" s="14">
        <v>86</v>
      </c>
      <c r="F4888" s="17">
        <f>INT((VLOOKUP($C4888,装备数值,2,0)+VLOOKUP($C4888,装备数值,5,0)*($E4888-1))*VLOOKUP($D4888,系数!$K$2:$O$7,2,0))</f>
        <v>0</v>
      </c>
      <c r="G4888" s="17">
        <f>INT((VLOOKUP($C4888,装备数值,3,0)+VLOOKUP($C4888,装备数值,6,0)*($E4888-1))*VLOOKUP($D4888,系数!$K$2:$O$7,3,0))</f>
        <v>986</v>
      </c>
      <c r="H4888" s="17">
        <f t="shared" si="153"/>
        <v>986</v>
      </c>
      <c r="I4888" s="17">
        <f>INT((VLOOKUP($C4888,装备数值,4,0)+VLOOKUP($C4888,装备数值,7,0)*($E4888-1))*VLOOKUP($D4888,系数!$K$2:$O$7,4,0))</f>
        <v>0</v>
      </c>
      <c r="J4888" s="17">
        <f>INT((VLOOKUP($C4888,装备数值,4,0)+VLOOKUP($C4888,装备数值,7,0)*($E4888-1))*VLOOKUP($D4888,系数!$K$2:$O$7,5,0))</f>
        <v>0</v>
      </c>
      <c r="K4888" s="17">
        <f>INT(VLOOKUP(E4888,强化金币,2,1)*VLOOKUP(INDEX(装备!F:F,MATCH(属性!A4888,装备!A:A,0)),系数!$K$12:$M$15,3,0))</f>
        <v>300000</v>
      </c>
      <c r="L4888" s="17"/>
      <c r="M4888" s="17"/>
      <c r="N4888" s="17"/>
      <c r="O4888" s="17">
        <f>IF(E4888=1,"",VLOOKUP(E4888,系数!$S$2:$AB$12,MATCH(属性!C4888,评级,0),1))</f>
        <v>180</v>
      </c>
    </row>
    <row r="4889" spans="1:15" ht="17.25" thickBot="1" x14ac:dyDescent="0.4">
      <c r="A4889" s="17">
        <f t="shared" si="152"/>
        <v>7100041</v>
      </c>
      <c r="B4889" s="17" t="s">
        <v>105</v>
      </c>
      <c r="C4889" s="15">
        <f>INDEX(装备!G:G,MATCH(属性!A4889,装备!A:A,0))</f>
        <v>17</v>
      </c>
      <c r="D4889" s="15" t="str">
        <f>INDEX(装备!E:E,MATCH(属性!A4889,装备!A:A,0))</f>
        <v>necklace</v>
      </c>
      <c r="E4889" s="14">
        <v>87</v>
      </c>
      <c r="F4889" s="17">
        <f>INT((VLOOKUP($C4889,装备数值,2,0)+VLOOKUP($C4889,装备数值,5,0)*($E4889-1))*VLOOKUP($D4889,系数!$K$2:$O$7,2,0))</f>
        <v>0</v>
      </c>
      <c r="G4889" s="17">
        <f>INT((VLOOKUP($C4889,装备数值,3,0)+VLOOKUP($C4889,装备数值,6,0)*($E4889-1))*VLOOKUP($D4889,系数!$K$2:$O$7,3,0))</f>
        <v>995</v>
      </c>
      <c r="H4889" s="17">
        <f t="shared" si="153"/>
        <v>995</v>
      </c>
      <c r="I4889" s="17">
        <f>INT((VLOOKUP($C4889,装备数值,4,0)+VLOOKUP($C4889,装备数值,7,0)*($E4889-1))*VLOOKUP($D4889,系数!$K$2:$O$7,4,0))</f>
        <v>0</v>
      </c>
      <c r="J4889" s="17">
        <f>INT((VLOOKUP($C4889,装备数值,4,0)+VLOOKUP($C4889,装备数值,7,0)*($E4889-1))*VLOOKUP($D4889,系数!$K$2:$O$7,5,0))</f>
        <v>0</v>
      </c>
      <c r="K4889" s="17">
        <f>INT(VLOOKUP(E4889,强化金币,2,1)*VLOOKUP(INDEX(装备!F:F,MATCH(属性!A4889,装备!A:A,0)),系数!$K$12:$M$15,3,0))</f>
        <v>350000</v>
      </c>
      <c r="L4889" s="17"/>
      <c r="M4889" s="17"/>
      <c r="N4889" s="17"/>
      <c r="O4889" s="17">
        <f>IF(E4889=1,"",VLOOKUP(E4889,系数!$S$2:$AB$12,MATCH(属性!C4889,评级,0),1))</f>
        <v>180</v>
      </c>
    </row>
    <row r="4890" spans="1:15" ht="17.25" thickBot="1" x14ac:dyDescent="0.4">
      <c r="A4890" s="17">
        <f t="shared" si="152"/>
        <v>7100041</v>
      </c>
      <c r="B4890" s="17" t="s">
        <v>105</v>
      </c>
      <c r="C4890" s="15">
        <f>INDEX(装备!G:G,MATCH(属性!A4890,装备!A:A,0))</f>
        <v>17</v>
      </c>
      <c r="D4890" s="15" t="str">
        <f>INDEX(装备!E:E,MATCH(属性!A4890,装备!A:A,0))</f>
        <v>necklace</v>
      </c>
      <c r="E4890" s="14">
        <v>88</v>
      </c>
      <c r="F4890" s="17">
        <f>INT((VLOOKUP($C4890,装备数值,2,0)+VLOOKUP($C4890,装备数值,5,0)*($E4890-1))*VLOOKUP($D4890,系数!$K$2:$O$7,2,0))</f>
        <v>0</v>
      </c>
      <c r="G4890" s="17">
        <f>INT((VLOOKUP($C4890,装备数值,3,0)+VLOOKUP($C4890,装备数值,6,0)*($E4890-1))*VLOOKUP($D4890,系数!$K$2:$O$7,3,0))</f>
        <v>1005</v>
      </c>
      <c r="H4890" s="17">
        <f t="shared" si="153"/>
        <v>1005</v>
      </c>
      <c r="I4890" s="17">
        <f>INT((VLOOKUP($C4890,装备数值,4,0)+VLOOKUP($C4890,装备数值,7,0)*($E4890-1))*VLOOKUP($D4890,系数!$K$2:$O$7,4,0))</f>
        <v>0</v>
      </c>
      <c r="J4890" s="17">
        <f>INT((VLOOKUP($C4890,装备数值,4,0)+VLOOKUP($C4890,装备数值,7,0)*($E4890-1))*VLOOKUP($D4890,系数!$K$2:$O$7,5,0))</f>
        <v>0</v>
      </c>
      <c r="K4890" s="17">
        <f>INT(VLOOKUP(E4890,强化金币,2,1)*VLOOKUP(INDEX(装备!F:F,MATCH(属性!A4890,装备!A:A,0)),系数!$K$12:$M$15,3,0))</f>
        <v>400000</v>
      </c>
      <c r="L4890" s="17"/>
      <c r="M4890" s="17"/>
      <c r="N4890" s="17"/>
      <c r="O4890" s="17">
        <f>IF(E4890=1,"",VLOOKUP(E4890,系数!$S$2:$AB$12,MATCH(属性!C4890,评级,0),1))</f>
        <v>180</v>
      </c>
    </row>
    <row r="4891" spans="1:15" ht="17.25" thickBot="1" x14ac:dyDescent="0.4">
      <c r="A4891" s="17">
        <f t="shared" si="152"/>
        <v>7100041</v>
      </c>
      <c r="B4891" s="17" t="s">
        <v>105</v>
      </c>
      <c r="C4891" s="15">
        <f>INDEX(装备!G:G,MATCH(属性!A4891,装备!A:A,0))</f>
        <v>17</v>
      </c>
      <c r="D4891" s="15" t="str">
        <f>INDEX(装备!E:E,MATCH(属性!A4891,装备!A:A,0))</f>
        <v>necklace</v>
      </c>
      <c r="E4891" s="14">
        <v>89</v>
      </c>
      <c r="F4891" s="17">
        <f>INT((VLOOKUP($C4891,装备数值,2,0)+VLOOKUP($C4891,装备数值,5,0)*($E4891-1))*VLOOKUP($D4891,系数!$K$2:$O$7,2,0))</f>
        <v>0</v>
      </c>
      <c r="G4891" s="17">
        <f>INT((VLOOKUP($C4891,装备数值,3,0)+VLOOKUP($C4891,装备数值,6,0)*($E4891-1))*VLOOKUP($D4891,系数!$K$2:$O$7,3,0))</f>
        <v>1014</v>
      </c>
      <c r="H4891" s="17">
        <f t="shared" si="153"/>
        <v>1014</v>
      </c>
      <c r="I4891" s="17">
        <f>INT((VLOOKUP($C4891,装备数值,4,0)+VLOOKUP($C4891,装备数值,7,0)*($E4891-1))*VLOOKUP($D4891,系数!$K$2:$O$7,4,0))</f>
        <v>0</v>
      </c>
      <c r="J4891" s="17">
        <f>INT((VLOOKUP($C4891,装备数值,4,0)+VLOOKUP($C4891,装备数值,7,0)*($E4891-1))*VLOOKUP($D4891,系数!$K$2:$O$7,5,0))</f>
        <v>0</v>
      </c>
      <c r="K4891" s="17">
        <f>INT(VLOOKUP(E4891,强化金币,2,1)*VLOOKUP(INDEX(装备!F:F,MATCH(属性!A4891,装备!A:A,0)),系数!$K$12:$M$15,3,0))</f>
        <v>450000</v>
      </c>
      <c r="L4891" s="17"/>
      <c r="M4891" s="17"/>
      <c r="N4891" s="17"/>
      <c r="O4891" s="17">
        <f>IF(E4891=1,"",VLOOKUP(E4891,系数!$S$2:$AB$12,MATCH(属性!C4891,评级,0),1))</f>
        <v>180</v>
      </c>
    </row>
    <row r="4892" spans="1:15" ht="17.25" thickBot="1" x14ac:dyDescent="0.4">
      <c r="A4892" s="17">
        <f t="shared" si="152"/>
        <v>7100041</v>
      </c>
      <c r="B4892" s="17" t="s">
        <v>105</v>
      </c>
      <c r="C4892" s="15">
        <f>INDEX(装备!G:G,MATCH(属性!A4892,装备!A:A,0))</f>
        <v>17</v>
      </c>
      <c r="D4892" s="15" t="str">
        <f>INDEX(装备!E:E,MATCH(属性!A4892,装备!A:A,0))</f>
        <v>necklace</v>
      </c>
      <c r="E4892" s="14">
        <v>90</v>
      </c>
      <c r="F4892" s="17">
        <f>INT((VLOOKUP($C4892,装备数值,2,0)+VLOOKUP($C4892,装备数值,5,0)*($E4892-1))*VLOOKUP($D4892,系数!$K$2:$O$7,2,0))</f>
        <v>0</v>
      </c>
      <c r="G4892" s="17">
        <f>INT((VLOOKUP($C4892,装备数值,3,0)+VLOOKUP($C4892,装备数值,6,0)*($E4892-1))*VLOOKUP($D4892,系数!$K$2:$O$7,3,0))</f>
        <v>1023</v>
      </c>
      <c r="H4892" s="17">
        <f t="shared" si="153"/>
        <v>1023</v>
      </c>
      <c r="I4892" s="17">
        <f>INT((VLOOKUP($C4892,装备数值,4,0)+VLOOKUP($C4892,装备数值,7,0)*($E4892-1))*VLOOKUP($D4892,系数!$K$2:$O$7,4,0))</f>
        <v>0</v>
      </c>
      <c r="J4892" s="17">
        <f>INT((VLOOKUP($C4892,装备数值,4,0)+VLOOKUP($C4892,装备数值,7,0)*($E4892-1))*VLOOKUP($D4892,系数!$K$2:$O$7,5,0))</f>
        <v>0</v>
      </c>
      <c r="K4892" s="17">
        <f>INT(VLOOKUP(E4892,强化金币,2,1)*VLOOKUP(INDEX(装备!F:F,MATCH(属性!A4892,装备!A:A,0)),系数!$K$12:$M$15,3,0))</f>
        <v>450000</v>
      </c>
      <c r="L4892" s="17"/>
      <c r="M4892" s="17"/>
      <c r="N4892" s="17"/>
      <c r="O4892" s="17">
        <f>IF(E4892=1,"",VLOOKUP(E4892,系数!$S$2:$AB$12,MATCH(属性!C4892,评级,0),1))</f>
        <v>200</v>
      </c>
    </row>
    <row r="4893" spans="1:15" ht="17.25" thickBot="1" x14ac:dyDescent="0.4">
      <c r="A4893" s="17">
        <f t="shared" si="152"/>
        <v>7100041</v>
      </c>
      <c r="B4893" s="17" t="s">
        <v>105</v>
      </c>
      <c r="C4893" s="15">
        <f>INDEX(装备!G:G,MATCH(属性!A4893,装备!A:A,0))</f>
        <v>17</v>
      </c>
      <c r="D4893" s="15" t="str">
        <f>INDEX(装备!E:E,MATCH(属性!A4893,装备!A:A,0))</f>
        <v>necklace</v>
      </c>
      <c r="E4893" s="14">
        <v>91</v>
      </c>
      <c r="F4893" s="17">
        <f>INT((VLOOKUP($C4893,装备数值,2,0)+VLOOKUP($C4893,装备数值,5,0)*($E4893-1))*VLOOKUP($D4893,系数!$K$2:$O$7,2,0))</f>
        <v>0</v>
      </c>
      <c r="G4893" s="17">
        <f>INT((VLOOKUP($C4893,装备数值,3,0)+VLOOKUP($C4893,装备数值,6,0)*($E4893-1))*VLOOKUP($D4893,系数!$K$2:$O$7,3,0))</f>
        <v>1032</v>
      </c>
      <c r="H4893" s="17">
        <f t="shared" si="153"/>
        <v>1032</v>
      </c>
      <c r="I4893" s="17">
        <f>INT((VLOOKUP($C4893,装备数值,4,0)+VLOOKUP($C4893,装备数值,7,0)*($E4893-1))*VLOOKUP($D4893,系数!$K$2:$O$7,4,0))</f>
        <v>0</v>
      </c>
      <c r="J4893" s="17">
        <f>INT((VLOOKUP($C4893,装备数值,4,0)+VLOOKUP($C4893,装备数值,7,0)*($E4893-1))*VLOOKUP($D4893,系数!$K$2:$O$7,5,0))</f>
        <v>0</v>
      </c>
      <c r="K4893" s="17">
        <f>INT(VLOOKUP(E4893,强化金币,2,1)*VLOOKUP(INDEX(装备!F:F,MATCH(属性!A4893,装备!A:A,0)),系数!$K$12:$M$15,3,0))</f>
        <v>450000</v>
      </c>
      <c r="L4893" s="17"/>
      <c r="M4893" s="17"/>
      <c r="N4893" s="17"/>
      <c r="O4893" s="17">
        <f>IF(E4893=1,"",VLOOKUP(E4893,系数!$S$2:$AB$12,MATCH(属性!C4893,评级,0),1))</f>
        <v>200</v>
      </c>
    </row>
    <row r="4894" spans="1:15" ht="17.25" thickBot="1" x14ac:dyDescent="0.4">
      <c r="A4894" s="17">
        <f t="shared" si="152"/>
        <v>7100041</v>
      </c>
      <c r="B4894" s="17" t="s">
        <v>105</v>
      </c>
      <c r="C4894" s="15">
        <f>INDEX(装备!G:G,MATCH(属性!A4894,装备!A:A,0))</f>
        <v>17</v>
      </c>
      <c r="D4894" s="15" t="str">
        <f>INDEX(装备!E:E,MATCH(属性!A4894,装备!A:A,0))</f>
        <v>necklace</v>
      </c>
      <c r="E4894" s="14">
        <v>92</v>
      </c>
      <c r="F4894" s="17">
        <f>INT((VLOOKUP($C4894,装备数值,2,0)+VLOOKUP($C4894,装备数值,5,0)*($E4894-1))*VLOOKUP($D4894,系数!$K$2:$O$7,2,0))</f>
        <v>0</v>
      </c>
      <c r="G4894" s="17">
        <f>INT((VLOOKUP($C4894,装备数值,3,0)+VLOOKUP($C4894,装备数值,6,0)*($E4894-1))*VLOOKUP($D4894,系数!$K$2:$O$7,3,0))</f>
        <v>1041</v>
      </c>
      <c r="H4894" s="17">
        <f t="shared" si="153"/>
        <v>1041</v>
      </c>
      <c r="I4894" s="17">
        <f>INT((VLOOKUP($C4894,装备数值,4,0)+VLOOKUP($C4894,装备数值,7,0)*($E4894-1))*VLOOKUP($D4894,系数!$K$2:$O$7,4,0))</f>
        <v>0</v>
      </c>
      <c r="J4894" s="17">
        <f>INT((VLOOKUP($C4894,装备数值,4,0)+VLOOKUP($C4894,装备数值,7,0)*($E4894-1))*VLOOKUP($D4894,系数!$K$2:$O$7,5,0))</f>
        <v>0</v>
      </c>
      <c r="K4894" s="17">
        <f>INT(VLOOKUP(E4894,强化金币,2,1)*VLOOKUP(INDEX(装备!F:F,MATCH(属性!A4894,装备!A:A,0)),系数!$K$12:$M$15,3,0))</f>
        <v>450000</v>
      </c>
      <c r="L4894" s="17"/>
      <c r="M4894" s="17"/>
      <c r="N4894" s="17"/>
      <c r="O4894" s="17">
        <f>IF(E4894=1,"",VLOOKUP(E4894,系数!$S$2:$AB$12,MATCH(属性!C4894,评级,0),1))</f>
        <v>200</v>
      </c>
    </row>
    <row r="4895" spans="1:15" ht="17.25" thickBot="1" x14ac:dyDescent="0.4">
      <c r="A4895" s="17">
        <f t="shared" si="152"/>
        <v>7100041</v>
      </c>
      <c r="B4895" s="17" t="s">
        <v>105</v>
      </c>
      <c r="C4895" s="15">
        <f>INDEX(装备!G:G,MATCH(属性!A4895,装备!A:A,0))</f>
        <v>17</v>
      </c>
      <c r="D4895" s="15" t="str">
        <f>INDEX(装备!E:E,MATCH(属性!A4895,装备!A:A,0))</f>
        <v>necklace</v>
      </c>
      <c r="E4895" s="14">
        <v>93</v>
      </c>
      <c r="F4895" s="17">
        <f>INT((VLOOKUP($C4895,装备数值,2,0)+VLOOKUP($C4895,装备数值,5,0)*($E4895-1))*VLOOKUP($D4895,系数!$K$2:$O$7,2,0))</f>
        <v>0</v>
      </c>
      <c r="G4895" s="17">
        <f>INT((VLOOKUP($C4895,装备数值,3,0)+VLOOKUP($C4895,装备数值,6,0)*($E4895-1))*VLOOKUP($D4895,系数!$K$2:$O$7,3,0))</f>
        <v>1050</v>
      </c>
      <c r="H4895" s="17">
        <f t="shared" si="153"/>
        <v>1050</v>
      </c>
      <c r="I4895" s="17">
        <f>INT((VLOOKUP($C4895,装备数值,4,0)+VLOOKUP($C4895,装备数值,7,0)*($E4895-1))*VLOOKUP($D4895,系数!$K$2:$O$7,4,0))</f>
        <v>0</v>
      </c>
      <c r="J4895" s="17">
        <f>INT((VLOOKUP($C4895,装备数值,4,0)+VLOOKUP($C4895,装备数值,7,0)*($E4895-1))*VLOOKUP($D4895,系数!$K$2:$O$7,5,0))</f>
        <v>0</v>
      </c>
      <c r="K4895" s="17">
        <f>INT(VLOOKUP(E4895,强化金币,2,1)*VLOOKUP(INDEX(装备!F:F,MATCH(属性!A4895,装备!A:A,0)),系数!$K$12:$M$15,3,0))</f>
        <v>450000</v>
      </c>
      <c r="L4895" s="17"/>
      <c r="M4895" s="17"/>
      <c r="N4895" s="17"/>
      <c r="O4895" s="17">
        <f>IF(E4895=1,"",VLOOKUP(E4895,系数!$S$2:$AB$12,MATCH(属性!C4895,评级,0),1))</f>
        <v>200</v>
      </c>
    </row>
    <row r="4896" spans="1:15" ht="17.25" thickBot="1" x14ac:dyDescent="0.4">
      <c r="A4896" s="17">
        <f t="shared" si="152"/>
        <v>7100041</v>
      </c>
      <c r="B4896" s="17" t="s">
        <v>105</v>
      </c>
      <c r="C4896" s="15">
        <f>INDEX(装备!G:G,MATCH(属性!A4896,装备!A:A,0))</f>
        <v>17</v>
      </c>
      <c r="D4896" s="15" t="str">
        <f>INDEX(装备!E:E,MATCH(属性!A4896,装备!A:A,0))</f>
        <v>necklace</v>
      </c>
      <c r="E4896" s="14">
        <v>94</v>
      </c>
      <c r="F4896" s="17">
        <f>INT((VLOOKUP($C4896,装备数值,2,0)+VLOOKUP($C4896,装备数值,5,0)*($E4896-1))*VLOOKUP($D4896,系数!$K$2:$O$7,2,0))</f>
        <v>0</v>
      </c>
      <c r="G4896" s="17">
        <f>INT((VLOOKUP($C4896,装备数值,3,0)+VLOOKUP($C4896,装备数值,6,0)*($E4896-1))*VLOOKUP($D4896,系数!$K$2:$O$7,3,0))</f>
        <v>1059</v>
      </c>
      <c r="H4896" s="17">
        <f t="shared" si="153"/>
        <v>1059</v>
      </c>
      <c r="I4896" s="17">
        <f>INT((VLOOKUP($C4896,装备数值,4,0)+VLOOKUP($C4896,装备数值,7,0)*($E4896-1))*VLOOKUP($D4896,系数!$K$2:$O$7,4,0))</f>
        <v>0</v>
      </c>
      <c r="J4896" s="17">
        <f>INT((VLOOKUP($C4896,装备数值,4,0)+VLOOKUP($C4896,装备数值,7,0)*($E4896-1))*VLOOKUP($D4896,系数!$K$2:$O$7,5,0))</f>
        <v>0</v>
      </c>
      <c r="K4896" s="17">
        <f>INT(VLOOKUP(E4896,强化金币,2,1)*VLOOKUP(INDEX(装备!F:F,MATCH(属性!A4896,装备!A:A,0)),系数!$K$12:$M$15,3,0))</f>
        <v>450000</v>
      </c>
      <c r="L4896" s="17"/>
      <c r="M4896" s="17"/>
      <c r="N4896" s="17"/>
      <c r="O4896" s="17">
        <f>IF(E4896=1,"",VLOOKUP(E4896,系数!$S$2:$AB$12,MATCH(属性!C4896,评级,0),1))</f>
        <v>200</v>
      </c>
    </row>
    <row r="4897" spans="1:15" ht="17.25" thickBot="1" x14ac:dyDescent="0.4">
      <c r="A4897" s="17">
        <f t="shared" si="152"/>
        <v>7100041</v>
      </c>
      <c r="B4897" s="17" t="s">
        <v>105</v>
      </c>
      <c r="C4897" s="15">
        <f>INDEX(装备!G:G,MATCH(属性!A4897,装备!A:A,0))</f>
        <v>17</v>
      </c>
      <c r="D4897" s="15" t="str">
        <f>INDEX(装备!E:E,MATCH(属性!A4897,装备!A:A,0))</f>
        <v>necklace</v>
      </c>
      <c r="E4897" s="14">
        <v>95</v>
      </c>
      <c r="F4897" s="17">
        <f>INT((VLOOKUP($C4897,装备数值,2,0)+VLOOKUP($C4897,装备数值,5,0)*($E4897-1))*VLOOKUP($D4897,系数!$K$2:$O$7,2,0))</f>
        <v>0</v>
      </c>
      <c r="G4897" s="17">
        <f>INT((VLOOKUP($C4897,装备数值,3,0)+VLOOKUP($C4897,装备数值,6,0)*($E4897-1))*VLOOKUP($D4897,系数!$K$2:$O$7,3,0))</f>
        <v>1068</v>
      </c>
      <c r="H4897" s="17">
        <f t="shared" si="153"/>
        <v>1068</v>
      </c>
      <c r="I4897" s="17">
        <f>INT((VLOOKUP($C4897,装备数值,4,0)+VLOOKUP($C4897,装备数值,7,0)*($E4897-1))*VLOOKUP($D4897,系数!$K$2:$O$7,4,0))</f>
        <v>0</v>
      </c>
      <c r="J4897" s="17">
        <f>INT((VLOOKUP($C4897,装备数值,4,0)+VLOOKUP($C4897,装备数值,7,0)*($E4897-1))*VLOOKUP($D4897,系数!$K$2:$O$7,5,0))</f>
        <v>0</v>
      </c>
      <c r="K4897" s="17">
        <f>INT(VLOOKUP(E4897,强化金币,2,1)*VLOOKUP(INDEX(装备!F:F,MATCH(属性!A4897,装备!A:A,0)),系数!$K$12:$M$15,3,0))</f>
        <v>450000</v>
      </c>
      <c r="L4897" s="17"/>
      <c r="M4897" s="17"/>
      <c r="N4897" s="17"/>
      <c r="O4897" s="17">
        <f>IF(E4897=1,"",VLOOKUP(E4897,系数!$S$2:$AB$12,MATCH(属性!C4897,评级,0),1))</f>
        <v>200</v>
      </c>
    </row>
    <row r="4898" spans="1:15" ht="17.25" thickBot="1" x14ac:dyDescent="0.4">
      <c r="A4898" s="17">
        <f t="shared" si="152"/>
        <v>7100041</v>
      </c>
      <c r="B4898" s="17" t="s">
        <v>105</v>
      </c>
      <c r="C4898" s="15">
        <f>INDEX(装备!G:G,MATCH(属性!A4898,装备!A:A,0))</f>
        <v>17</v>
      </c>
      <c r="D4898" s="15" t="str">
        <f>INDEX(装备!E:E,MATCH(属性!A4898,装备!A:A,0))</f>
        <v>necklace</v>
      </c>
      <c r="E4898" s="14">
        <v>96</v>
      </c>
      <c r="F4898" s="17">
        <f>INT((VLOOKUP($C4898,装备数值,2,0)+VLOOKUP($C4898,装备数值,5,0)*($E4898-1))*VLOOKUP($D4898,系数!$K$2:$O$7,2,0))</f>
        <v>0</v>
      </c>
      <c r="G4898" s="17">
        <f>INT((VLOOKUP($C4898,装备数值,3,0)+VLOOKUP($C4898,装备数值,6,0)*($E4898-1))*VLOOKUP($D4898,系数!$K$2:$O$7,3,0))</f>
        <v>1077</v>
      </c>
      <c r="H4898" s="17">
        <f t="shared" si="153"/>
        <v>1077</v>
      </c>
      <c r="I4898" s="17">
        <f>INT((VLOOKUP($C4898,装备数值,4,0)+VLOOKUP($C4898,装备数值,7,0)*($E4898-1))*VLOOKUP($D4898,系数!$K$2:$O$7,4,0))</f>
        <v>0</v>
      </c>
      <c r="J4898" s="17">
        <f>INT((VLOOKUP($C4898,装备数值,4,0)+VLOOKUP($C4898,装备数值,7,0)*($E4898-1))*VLOOKUP($D4898,系数!$K$2:$O$7,5,0))</f>
        <v>0</v>
      </c>
      <c r="K4898" s="17">
        <f>INT(VLOOKUP(E4898,强化金币,2,1)*VLOOKUP(INDEX(装备!F:F,MATCH(属性!A4898,装备!A:A,0)),系数!$K$12:$M$15,3,0))</f>
        <v>450000</v>
      </c>
      <c r="L4898" s="17"/>
      <c r="M4898" s="17"/>
      <c r="N4898" s="17"/>
      <c r="O4898" s="17">
        <f>IF(E4898=1,"",VLOOKUP(E4898,系数!$S$2:$AB$12,MATCH(属性!C4898,评级,0),1))</f>
        <v>200</v>
      </c>
    </row>
    <row r="4899" spans="1:15" ht="17.25" thickBot="1" x14ac:dyDescent="0.4">
      <c r="A4899" s="17">
        <f t="shared" si="152"/>
        <v>7100041</v>
      </c>
      <c r="B4899" s="17" t="s">
        <v>105</v>
      </c>
      <c r="C4899" s="15">
        <f>INDEX(装备!G:G,MATCH(属性!A4899,装备!A:A,0))</f>
        <v>17</v>
      </c>
      <c r="D4899" s="15" t="str">
        <f>INDEX(装备!E:E,MATCH(属性!A4899,装备!A:A,0))</f>
        <v>necklace</v>
      </c>
      <c r="E4899" s="14">
        <v>97</v>
      </c>
      <c r="F4899" s="17">
        <f>INT((VLOOKUP($C4899,装备数值,2,0)+VLOOKUP($C4899,装备数值,5,0)*($E4899-1))*VLOOKUP($D4899,系数!$K$2:$O$7,2,0))</f>
        <v>0</v>
      </c>
      <c r="G4899" s="17">
        <f>INT((VLOOKUP($C4899,装备数值,3,0)+VLOOKUP($C4899,装备数值,6,0)*($E4899-1))*VLOOKUP($D4899,系数!$K$2:$O$7,3,0))</f>
        <v>1086</v>
      </c>
      <c r="H4899" s="17">
        <f t="shared" si="153"/>
        <v>1086</v>
      </c>
      <c r="I4899" s="17">
        <f>INT((VLOOKUP($C4899,装备数值,4,0)+VLOOKUP($C4899,装备数值,7,0)*($E4899-1))*VLOOKUP($D4899,系数!$K$2:$O$7,4,0))</f>
        <v>0</v>
      </c>
      <c r="J4899" s="17">
        <f>INT((VLOOKUP($C4899,装备数值,4,0)+VLOOKUP($C4899,装备数值,7,0)*($E4899-1))*VLOOKUP($D4899,系数!$K$2:$O$7,5,0))</f>
        <v>0</v>
      </c>
      <c r="K4899" s="17">
        <f>INT(VLOOKUP(E4899,强化金币,2,1)*VLOOKUP(INDEX(装备!F:F,MATCH(属性!A4899,装备!A:A,0)),系数!$K$12:$M$15,3,0))</f>
        <v>450000</v>
      </c>
      <c r="L4899" s="17"/>
      <c r="M4899" s="17"/>
      <c r="N4899" s="17"/>
      <c r="O4899" s="17">
        <f>IF(E4899=1,"",VLOOKUP(E4899,系数!$S$2:$AB$12,MATCH(属性!C4899,评级,0),1))</f>
        <v>200</v>
      </c>
    </row>
    <row r="4900" spans="1:15" ht="17.25" thickBot="1" x14ac:dyDescent="0.4">
      <c r="A4900" s="17">
        <f t="shared" si="152"/>
        <v>7100041</v>
      </c>
      <c r="B4900" s="17" t="s">
        <v>105</v>
      </c>
      <c r="C4900" s="15">
        <f>INDEX(装备!G:G,MATCH(属性!A4900,装备!A:A,0))</f>
        <v>17</v>
      </c>
      <c r="D4900" s="15" t="str">
        <f>INDEX(装备!E:E,MATCH(属性!A4900,装备!A:A,0))</f>
        <v>necklace</v>
      </c>
      <c r="E4900" s="14">
        <v>98</v>
      </c>
      <c r="F4900" s="17">
        <f>INT((VLOOKUP($C4900,装备数值,2,0)+VLOOKUP($C4900,装备数值,5,0)*($E4900-1))*VLOOKUP($D4900,系数!$K$2:$O$7,2,0))</f>
        <v>0</v>
      </c>
      <c r="G4900" s="17">
        <f>INT((VLOOKUP($C4900,装备数值,3,0)+VLOOKUP($C4900,装备数值,6,0)*($E4900-1))*VLOOKUP($D4900,系数!$K$2:$O$7,3,0))</f>
        <v>1095</v>
      </c>
      <c r="H4900" s="17">
        <f t="shared" si="153"/>
        <v>1095</v>
      </c>
      <c r="I4900" s="17">
        <f>INT((VLOOKUP($C4900,装备数值,4,0)+VLOOKUP($C4900,装备数值,7,0)*($E4900-1))*VLOOKUP($D4900,系数!$K$2:$O$7,4,0))</f>
        <v>0</v>
      </c>
      <c r="J4900" s="17">
        <f>INT((VLOOKUP($C4900,装备数值,4,0)+VLOOKUP($C4900,装备数值,7,0)*($E4900-1))*VLOOKUP($D4900,系数!$K$2:$O$7,5,0))</f>
        <v>0</v>
      </c>
      <c r="K4900" s="17">
        <f>INT(VLOOKUP(E4900,强化金币,2,1)*VLOOKUP(INDEX(装备!F:F,MATCH(属性!A4900,装备!A:A,0)),系数!$K$12:$M$15,3,0))</f>
        <v>450000</v>
      </c>
      <c r="L4900" s="17"/>
      <c r="M4900" s="17"/>
      <c r="N4900" s="17"/>
      <c r="O4900" s="17">
        <f>IF(E4900=1,"",VLOOKUP(E4900,系数!$S$2:$AB$12,MATCH(属性!C4900,评级,0),1))</f>
        <v>200</v>
      </c>
    </row>
    <row r="4901" spans="1:15" ht="17.25" thickBot="1" x14ac:dyDescent="0.4">
      <c r="A4901" s="17">
        <f t="shared" si="152"/>
        <v>7100041</v>
      </c>
      <c r="B4901" s="17" t="s">
        <v>105</v>
      </c>
      <c r="C4901" s="15">
        <f>INDEX(装备!G:G,MATCH(属性!A4901,装备!A:A,0))</f>
        <v>17</v>
      </c>
      <c r="D4901" s="15" t="str">
        <f>INDEX(装备!E:E,MATCH(属性!A4901,装备!A:A,0))</f>
        <v>necklace</v>
      </c>
      <c r="E4901" s="14">
        <v>99</v>
      </c>
      <c r="F4901" s="17">
        <f>INT((VLOOKUP($C4901,装备数值,2,0)+VLOOKUP($C4901,装备数值,5,0)*($E4901-1))*VLOOKUP($D4901,系数!$K$2:$O$7,2,0))</f>
        <v>0</v>
      </c>
      <c r="G4901" s="17">
        <f>INT((VLOOKUP($C4901,装备数值,3,0)+VLOOKUP($C4901,装备数值,6,0)*($E4901-1))*VLOOKUP($D4901,系数!$K$2:$O$7,3,0))</f>
        <v>1104</v>
      </c>
      <c r="H4901" s="17">
        <f t="shared" si="153"/>
        <v>1104</v>
      </c>
      <c r="I4901" s="17">
        <f>INT((VLOOKUP($C4901,装备数值,4,0)+VLOOKUP($C4901,装备数值,7,0)*($E4901-1))*VLOOKUP($D4901,系数!$K$2:$O$7,4,0))</f>
        <v>0</v>
      </c>
      <c r="J4901" s="17">
        <f>INT((VLOOKUP($C4901,装备数值,4,0)+VLOOKUP($C4901,装备数值,7,0)*($E4901-1))*VLOOKUP($D4901,系数!$K$2:$O$7,5,0))</f>
        <v>0</v>
      </c>
      <c r="K4901" s="17">
        <f>INT(VLOOKUP(E4901,强化金币,2,1)*VLOOKUP(INDEX(装备!F:F,MATCH(属性!A4901,装备!A:A,0)),系数!$K$12:$M$15,3,0))</f>
        <v>450000</v>
      </c>
      <c r="L4901" s="17"/>
      <c r="M4901" s="17"/>
      <c r="N4901" s="17"/>
      <c r="O4901" s="17">
        <f>IF(E4901=1,"",VLOOKUP(E4901,系数!$S$2:$AB$12,MATCH(属性!C4901,评级,0),1))</f>
        <v>200</v>
      </c>
    </row>
    <row r="4902" spans="1:15" ht="17.25" thickBot="1" x14ac:dyDescent="0.4">
      <c r="A4902" s="17">
        <f t="shared" si="152"/>
        <v>7100041</v>
      </c>
      <c r="B4902" s="17" t="s">
        <v>105</v>
      </c>
      <c r="C4902" s="15">
        <f>INDEX(装备!G:G,MATCH(属性!A4902,装备!A:A,0))</f>
        <v>17</v>
      </c>
      <c r="D4902" s="15" t="str">
        <f>INDEX(装备!E:E,MATCH(属性!A4902,装备!A:A,0))</f>
        <v>necklace</v>
      </c>
      <c r="E4902" s="14">
        <v>100</v>
      </c>
      <c r="F4902" s="17">
        <f>INT((VLOOKUP($C4902,装备数值,2,0)+VLOOKUP($C4902,装备数值,5,0)*($E4902-1))*VLOOKUP($D4902,系数!$K$2:$O$7,2,0))</f>
        <v>0</v>
      </c>
      <c r="G4902" s="17">
        <f>INT((VLOOKUP($C4902,装备数值,3,0)+VLOOKUP($C4902,装备数值,6,0)*($E4902-1))*VLOOKUP($D4902,系数!$K$2:$O$7,3,0))</f>
        <v>1113</v>
      </c>
      <c r="H4902" s="17">
        <f t="shared" si="153"/>
        <v>1113</v>
      </c>
      <c r="I4902" s="17">
        <f>INT((VLOOKUP($C4902,装备数值,4,0)+VLOOKUP($C4902,装备数值,7,0)*($E4902-1))*VLOOKUP($D4902,系数!$K$2:$O$7,4,0))</f>
        <v>0</v>
      </c>
      <c r="J4902" s="17">
        <f>INT((VLOOKUP($C4902,装备数值,4,0)+VLOOKUP($C4902,装备数值,7,0)*($E4902-1))*VLOOKUP($D4902,系数!$K$2:$O$7,5,0))</f>
        <v>0</v>
      </c>
      <c r="K4902" s="17">
        <f>INT(VLOOKUP(E4902,强化金币,2,1)*VLOOKUP(INDEX(装备!F:F,MATCH(属性!A4902,装备!A:A,0)),系数!$K$12:$M$15,3,0))</f>
        <v>450000</v>
      </c>
      <c r="L4902" s="17"/>
      <c r="M4902" s="17"/>
      <c r="N4902" s="17"/>
      <c r="O4902" s="17">
        <f>IF(E4902=1,"",VLOOKUP(E4902,系数!$S$2:$AB$12,MATCH(属性!C4902,评级,0),1))</f>
        <v>220</v>
      </c>
    </row>
    <row r="4903" spans="1:15" ht="17.25" thickBot="1" x14ac:dyDescent="0.4">
      <c r="A4903" s="17">
        <f t="shared" si="152"/>
        <v>7100041</v>
      </c>
      <c r="B4903" s="17" t="s">
        <v>105</v>
      </c>
      <c r="C4903" s="15">
        <f>INDEX(装备!G:G,MATCH(属性!A4903,装备!A:A,0))</f>
        <v>17</v>
      </c>
      <c r="D4903" s="15" t="str">
        <f>INDEX(装备!E:E,MATCH(属性!A4903,装备!A:A,0))</f>
        <v>necklace</v>
      </c>
      <c r="E4903" s="14">
        <v>101</v>
      </c>
      <c r="F4903" s="17">
        <f>INT((VLOOKUP($C4903,装备数值,2,0)+VLOOKUP($C4903,装备数值,5,0)*($E4903-1))*VLOOKUP($D4903,系数!$K$2:$O$7,2,0))</f>
        <v>0</v>
      </c>
      <c r="G4903" s="17">
        <f>INT((VLOOKUP($C4903,装备数值,3,0)+VLOOKUP($C4903,装备数值,6,0)*($E4903-1))*VLOOKUP($D4903,系数!$K$2:$O$7,3,0))</f>
        <v>1122</v>
      </c>
      <c r="H4903" s="17">
        <f t="shared" si="153"/>
        <v>1122</v>
      </c>
      <c r="I4903" s="17">
        <f>INT((VLOOKUP($C4903,装备数值,4,0)+VLOOKUP($C4903,装备数值,7,0)*($E4903-1))*VLOOKUP($D4903,系数!$K$2:$O$7,4,0))</f>
        <v>0</v>
      </c>
      <c r="J4903" s="17">
        <f>INT((VLOOKUP($C4903,装备数值,4,0)+VLOOKUP($C4903,装备数值,7,0)*($E4903-1))*VLOOKUP($D4903,系数!$K$2:$O$7,5,0))</f>
        <v>0</v>
      </c>
      <c r="K4903" s="17">
        <f>INT(VLOOKUP(E4903,强化金币,2,1)*VLOOKUP(INDEX(装备!F:F,MATCH(属性!A4903,装备!A:A,0)),系数!$K$12:$M$15,3,0))</f>
        <v>450000</v>
      </c>
      <c r="L4903" s="17"/>
      <c r="M4903" s="17"/>
      <c r="N4903" s="17"/>
      <c r="O4903" s="17">
        <f>IF(E4903=1,"",VLOOKUP(E4903,系数!$S$2:$AB$12,MATCH(属性!C4903,评级,0),1))</f>
        <v>220</v>
      </c>
    </row>
    <row r="4904" spans="1:15" ht="17.25" thickBot="1" x14ac:dyDescent="0.4">
      <c r="A4904" s="17">
        <f t="shared" si="152"/>
        <v>7100041</v>
      </c>
      <c r="B4904" s="17" t="s">
        <v>105</v>
      </c>
      <c r="C4904" s="15">
        <f>INDEX(装备!G:G,MATCH(属性!A4904,装备!A:A,0))</f>
        <v>17</v>
      </c>
      <c r="D4904" s="15" t="str">
        <f>INDEX(装备!E:E,MATCH(属性!A4904,装备!A:A,0))</f>
        <v>necklace</v>
      </c>
      <c r="E4904" s="14">
        <v>102</v>
      </c>
      <c r="F4904" s="17">
        <f>INT((VLOOKUP($C4904,装备数值,2,0)+VLOOKUP($C4904,装备数值,5,0)*($E4904-1))*VLOOKUP($D4904,系数!$K$2:$O$7,2,0))</f>
        <v>0</v>
      </c>
      <c r="G4904" s="17">
        <f>INT((VLOOKUP($C4904,装备数值,3,0)+VLOOKUP($C4904,装备数值,6,0)*($E4904-1))*VLOOKUP($D4904,系数!$K$2:$O$7,3,0))</f>
        <v>1131</v>
      </c>
      <c r="H4904" s="17">
        <f t="shared" si="153"/>
        <v>1131</v>
      </c>
      <c r="I4904" s="17">
        <f>INT((VLOOKUP($C4904,装备数值,4,0)+VLOOKUP($C4904,装备数值,7,0)*($E4904-1))*VLOOKUP($D4904,系数!$K$2:$O$7,4,0))</f>
        <v>0</v>
      </c>
      <c r="J4904" s="17">
        <f>INT((VLOOKUP($C4904,装备数值,4,0)+VLOOKUP($C4904,装备数值,7,0)*($E4904-1))*VLOOKUP($D4904,系数!$K$2:$O$7,5,0))</f>
        <v>0</v>
      </c>
      <c r="K4904" s="17">
        <f>INT(VLOOKUP(E4904,强化金币,2,1)*VLOOKUP(INDEX(装备!F:F,MATCH(属性!A4904,装备!A:A,0)),系数!$K$12:$M$15,3,0))</f>
        <v>450000</v>
      </c>
      <c r="L4904" s="17"/>
      <c r="M4904" s="17"/>
      <c r="N4904" s="17"/>
      <c r="O4904" s="17">
        <f>IF(E4904=1,"",VLOOKUP(E4904,系数!$S$2:$AB$12,MATCH(属性!C4904,评级,0),1))</f>
        <v>220</v>
      </c>
    </row>
    <row r="4905" spans="1:15" ht="17.25" thickBot="1" x14ac:dyDescent="0.4">
      <c r="A4905" s="17">
        <f t="shared" si="152"/>
        <v>7100041</v>
      </c>
      <c r="B4905" s="17" t="s">
        <v>105</v>
      </c>
      <c r="C4905" s="15">
        <f>INDEX(装备!G:G,MATCH(属性!A4905,装备!A:A,0))</f>
        <v>17</v>
      </c>
      <c r="D4905" s="15" t="str">
        <f>INDEX(装备!E:E,MATCH(属性!A4905,装备!A:A,0))</f>
        <v>necklace</v>
      </c>
      <c r="E4905" s="14">
        <v>103</v>
      </c>
      <c r="F4905" s="17">
        <f>INT((VLOOKUP($C4905,装备数值,2,0)+VLOOKUP($C4905,装备数值,5,0)*($E4905-1))*VLOOKUP($D4905,系数!$K$2:$O$7,2,0))</f>
        <v>0</v>
      </c>
      <c r="G4905" s="17">
        <f>INT((VLOOKUP($C4905,装备数值,3,0)+VLOOKUP($C4905,装备数值,6,0)*($E4905-1))*VLOOKUP($D4905,系数!$K$2:$O$7,3,0))</f>
        <v>1140</v>
      </c>
      <c r="H4905" s="17">
        <f t="shared" si="153"/>
        <v>1140</v>
      </c>
      <c r="I4905" s="17">
        <f>INT((VLOOKUP($C4905,装备数值,4,0)+VLOOKUP($C4905,装备数值,7,0)*($E4905-1))*VLOOKUP($D4905,系数!$K$2:$O$7,4,0))</f>
        <v>0</v>
      </c>
      <c r="J4905" s="17">
        <f>INT((VLOOKUP($C4905,装备数值,4,0)+VLOOKUP($C4905,装备数值,7,0)*($E4905-1))*VLOOKUP($D4905,系数!$K$2:$O$7,5,0))</f>
        <v>0</v>
      </c>
      <c r="K4905" s="17">
        <f>INT(VLOOKUP(E4905,强化金币,2,1)*VLOOKUP(INDEX(装备!F:F,MATCH(属性!A4905,装备!A:A,0)),系数!$K$12:$M$15,3,0))</f>
        <v>450000</v>
      </c>
      <c r="L4905" s="17"/>
      <c r="M4905" s="17"/>
      <c r="N4905" s="17"/>
      <c r="O4905" s="17">
        <f>IF(E4905=1,"",VLOOKUP(E4905,系数!$S$2:$AB$12,MATCH(属性!C4905,评级,0),1))</f>
        <v>220</v>
      </c>
    </row>
    <row r="4906" spans="1:15" ht="17.25" thickBot="1" x14ac:dyDescent="0.4">
      <c r="A4906" s="17">
        <f t="shared" si="152"/>
        <v>7100041</v>
      </c>
      <c r="B4906" s="17" t="s">
        <v>105</v>
      </c>
      <c r="C4906" s="15">
        <f>INDEX(装备!G:G,MATCH(属性!A4906,装备!A:A,0))</f>
        <v>17</v>
      </c>
      <c r="D4906" s="15" t="str">
        <f>INDEX(装备!E:E,MATCH(属性!A4906,装备!A:A,0))</f>
        <v>necklace</v>
      </c>
      <c r="E4906" s="14">
        <v>104</v>
      </c>
      <c r="F4906" s="17">
        <f>INT((VLOOKUP($C4906,装备数值,2,0)+VLOOKUP($C4906,装备数值,5,0)*($E4906-1))*VLOOKUP($D4906,系数!$K$2:$O$7,2,0))</f>
        <v>0</v>
      </c>
      <c r="G4906" s="17">
        <f>INT((VLOOKUP($C4906,装备数值,3,0)+VLOOKUP($C4906,装备数值,6,0)*($E4906-1))*VLOOKUP($D4906,系数!$K$2:$O$7,3,0))</f>
        <v>1149</v>
      </c>
      <c r="H4906" s="17">
        <f t="shared" si="153"/>
        <v>1149</v>
      </c>
      <c r="I4906" s="17">
        <f>INT((VLOOKUP($C4906,装备数值,4,0)+VLOOKUP($C4906,装备数值,7,0)*($E4906-1))*VLOOKUP($D4906,系数!$K$2:$O$7,4,0))</f>
        <v>0</v>
      </c>
      <c r="J4906" s="17">
        <f>INT((VLOOKUP($C4906,装备数值,4,0)+VLOOKUP($C4906,装备数值,7,0)*($E4906-1))*VLOOKUP($D4906,系数!$K$2:$O$7,5,0))</f>
        <v>0</v>
      </c>
      <c r="K4906" s="17">
        <f>INT(VLOOKUP(E4906,强化金币,2,1)*VLOOKUP(INDEX(装备!F:F,MATCH(属性!A4906,装备!A:A,0)),系数!$K$12:$M$15,3,0))</f>
        <v>450000</v>
      </c>
      <c r="L4906" s="17"/>
      <c r="M4906" s="17"/>
      <c r="N4906" s="17"/>
      <c r="O4906" s="17">
        <f>IF(E4906=1,"",VLOOKUP(E4906,系数!$S$2:$AB$12,MATCH(属性!C4906,评级,0),1))</f>
        <v>220</v>
      </c>
    </row>
    <row r="4907" spans="1:15" ht="17.25" thickBot="1" x14ac:dyDescent="0.4">
      <c r="A4907" s="17">
        <f t="shared" si="152"/>
        <v>7100041</v>
      </c>
      <c r="B4907" s="17" t="s">
        <v>105</v>
      </c>
      <c r="C4907" s="15">
        <f>INDEX(装备!G:G,MATCH(属性!A4907,装备!A:A,0))</f>
        <v>17</v>
      </c>
      <c r="D4907" s="15" t="str">
        <f>INDEX(装备!E:E,MATCH(属性!A4907,装备!A:A,0))</f>
        <v>necklace</v>
      </c>
      <c r="E4907" s="14">
        <v>105</v>
      </c>
      <c r="F4907" s="17">
        <f>INT((VLOOKUP($C4907,装备数值,2,0)+VLOOKUP($C4907,装备数值,5,0)*($E4907-1))*VLOOKUP($D4907,系数!$K$2:$O$7,2,0))</f>
        <v>0</v>
      </c>
      <c r="G4907" s="17">
        <f>INT((VLOOKUP($C4907,装备数值,3,0)+VLOOKUP($C4907,装备数值,6,0)*($E4907-1))*VLOOKUP($D4907,系数!$K$2:$O$7,3,0))</f>
        <v>1158</v>
      </c>
      <c r="H4907" s="17">
        <f t="shared" si="153"/>
        <v>1158</v>
      </c>
      <c r="I4907" s="17">
        <f>INT((VLOOKUP($C4907,装备数值,4,0)+VLOOKUP($C4907,装备数值,7,0)*($E4907-1))*VLOOKUP($D4907,系数!$K$2:$O$7,4,0))</f>
        <v>0</v>
      </c>
      <c r="J4907" s="17">
        <f>INT((VLOOKUP($C4907,装备数值,4,0)+VLOOKUP($C4907,装备数值,7,0)*($E4907-1))*VLOOKUP($D4907,系数!$K$2:$O$7,5,0))</f>
        <v>0</v>
      </c>
      <c r="K4907" s="17">
        <f>INT(VLOOKUP(E4907,强化金币,2,1)*VLOOKUP(INDEX(装备!F:F,MATCH(属性!A4907,装备!A:A,0)),系数!$K$12:$M$15,3,0))</f>
        <v>450000</v>
      </c>
      <c r="L4907" s="17"/>
      <c r="M4907" s="17"/>
      <c r="N4907" s="17"/>
      <c r="O4907" s="17">
        <f>IF(E4907=1,"",VLOOKUP(E4907,系数!$S$2:$AB$12,MATCH(属性!C4907,评级,0),1))</f>
        <v>220</v>
      </c>
    </row>
    <row r="4908" spans="1:15" ht="17.25" thickBot="1" x14ac:dyDescent="0.4">
      <c r="A4908" s="17">
        <f t="shared" si="152"/>
        <v>7100041</v>
      </c>
      <c r="B4908" s="17" t="s">
        <v>105</v>
      </c>
      <c r="C4908" s="15">
        <f>INDEX(装备!G:G,MATCH(属性!A4908,装备!A:A,0))</f>
        <v>17</v>
      </c>
      <c r="D4908" s="15" t="str">
        <f>INDEX(装备!E:E,MATCH(属性!A4908,装备!A:A,0))</f>
        <v>necklace</v>
      </c>
      <c r="E4908" s="14">
        <v>106</v>
      </c>
      <c r="F4908" s="17">
        <f>INT((VLOOKUP($C4908,装备数值,2,0)+VLOOKUP($C4908,装备数值,5,0)*($E4908-1))*VLOOKUP($D4908,系数!$K$2:$O$7,2,0))</f>
        <v>0</v>
      </c>
      <c r="G4908" s="17">
        <f>INT((VLOOKUP($C4908,装备数值,3,0)+VLOOKUP($C4908,装备数值,6,0)*($E4908-1))*VLOOKUP($D4908,系数!$K$2:$O$7,3,0))</f>
        <v>1167</v>
      </c>
      <c r="H4908" s="17">
        <f t="shared" si="153"/>
        <v>1167</v>
      </c>
      <c r="I4908" s="17">
        <f>INT((VLOOKUP($C4908,装备数值,4,0)+VLOOKUP($C4908,装备数值,7,0)*($E4908-1))*VLOOKUP($D4908,系数!$K$2:$O$7,4,0))</f>
        <v>0</v>
      </c>
      <c r="J4908" s="17">
        <f>INT((VLOOKUP($C4908,装备数值,4,0)+VLOOKUP($C4908,装备数值,7,0)*($E4908-1))*VLOOKUP($D4908,系数!$K$2:$O$7,5,0))</f>
        <v>0</v>
      </c>
      <c r="K4908" s="17">
        <f>INT(VLOOKUP(E4908,强化金币,2,1)*VLOOKUP(INDEX(装备!F:F,MATCH(属性!A4908,装备!A:A,0)),系数!$K$12:$M$15,3,0))</f>
        <v>450000</v>
      </c>
      <c r="L4908" s="17"/>
      <c r="M4908" s="17"/>
      <c r="N4908" s="17"/>
      <c r="O4908" s="17">
        <f>IF(E4908=1,"",VLOOKUP(E4908,系数!$S$2:$AB$12,MATCH(属性!C4908,评级,0),1))</f>
        <v>220</v>
      </c>
    </row>
    <row r="4909" spans="1:15" ht="17.25" thickBot="1" x14ac:dyDescent="0.4">
      <c r="A4909" s="17">
        <f t="shared" si="152"/>
        <v>7100041</v>
      </c>
      <c r="B4909" s="17" t="s">
        <v>105</v>
      </c>
      <c r="C4909" s="15">
        <f>INDEX(装备!G:G,MATCH(属性!A4909,装备!A:A,0))</f>
        <v>17</v>
      </c>
      <c r="D4909" s="15" t="str">
        <f>INDEX(装备!E:E,MATCH(属性!A4909,装备!A:A,0))</f>
        <v>necklace</v>
      </c>
      <c r="E4909" s="14">
        <v>107</v>
      </c>
      <c r="F4909" s="17">
        <f>INT((VLOOKUP($C4909,装备数值,2,0)+VLOOKUP($C4909,装备数值,5,0)*($E4909-1))*VLOOKUP($D4909,系数!$K$2:$O$7,2,0))</f>
        <v>0</v>
      </c>
      <c r="G4909" s="17">
        <f>INT((VLOOKUP($C4909,装备数值,3,0)+VLOOKUP($C4909,装备数值,6,0)*($E4909-1))*VLOOKUP($D4909,系数!$K$2:$O$7,3,0))</f>
        <v>1176</v>
      </c>
      <c r="H4909" s="17">
        <f t="shared" si="153"/>
        <v>1176</v>
      </c>
      <c r="I4909" s="17">
        <f>INT((VLOOKUP($C4909,装备数值,4,0)+VLOOKUP($C4909,装备数值,7,0)*($E4909-1))*VLOOKUP($D4909,系数!$K$2:$O$7,4,0))</f>
        <v>0</v>
      </c>
      <c r="J4909" s="17">
        <f>INT((VLOOKUP($C4909,装备数值,4,0)+VLOOKUP($C4909,装备数值,7,0)*($E4909-1))*VLOOKUP($D4909,系数!$K$2:$O$7,5,0))</f>
        <v>0</v>
      </c>
      <c r="K4909" s="17">
        <f>INT(VLOOKUP(E4909,强化金币,2,1)*VLOOKUP(INDEX(装备!F:F,MATCH(属性!A4909,装备!A:A,0)),系数!$K$12:$M$15,3,0))</f>
        <v>450000</v>
      </c>
      <c r="L4909" s="17"/>
      <c r="M4909" s="17"/>
      <c r="N4909" s="17"/>
      <c r="O4909" s="17">
        <f>IF(E4909=1,"",VLOOKUP(E4909,系数!$S$2:$AB$12,MATCH(属性!C4909,评级,0),1))</f>
        <v>220</v>
      </c>
    </row>
    <row r="4910" spans="1:15" ht="17.25" thickBot="1" x14ac:dyDescent="0.4">
      <c r="A4910" s="17">
        <f t="shared" si="152"/>
        <v>7100041</v>
      </c>
      <c r="B4910" s="17" t="s">
        <v>105</v>
      </c>
      <c r="C4910" s="15">
        <f>INDEX(装备!G:G,MATCH(属性!A4910,装备!A:A,0))</f>
        <v>17</v>
      </c>
      <c r="D4910" s="15" t="str">
        <f>INDEX(装备!E:E,MATCH(属性!A4910,装备!A:A,0))</f>
        <v>necklace</v>
      </c>
      <c r="E4910" s="14">
        <v>108</v>
      </c>
      <c r="F4910" s="17">
        <f>INT((VLOOKUP($C4910,装备数值,2,0)+VLOOKUP($C4910,装备数值,5,0)*($E4910-1))*VLOOKUP($D4910,系数!$K$2:$O$7,2,0))</f>
        <v>0</v>
      </c>
      <c r="G4910" s="17">
        <f>INT((VLOOKUP($C4910,装备数值,3,0)+VLOOKUP($C4910,装备数值,6,0)*($E4910-1))*VLOOKUP($D4910,系数!$K$2:$O$7,3,0))</f>
        <v>1185</v>
      </c>
      <c r="H4910" s="17">
        <f t="shared" si="153"/>
        <v>1185</v>
      </c>
      <c r="I4910" s="17">
        <f>INT((VLOOKUP($C4910,装备数值,4,0)+VLOOKUP($C4910,装备数值,7,0)*($E4910-1))*VLOOKUP($D4910,系数!$K$2:$O$7,4,0))</f>
        <v>0</v>
      </c>
      <c r="J4910" s="17">
        <f>INT((VLOOKUP($C4910,装备数值,4,0)+VLOOKUP($C4910,装备数值,7,0)*($E4910-1))*VLOOKUP($D4910,系数!$K$2:$O$7,5,0))</f>
        <v>0</v>
      </c>
      <c r="K4910" s="17">
        <f>INT(VLOOKUP(E4910,强化金币,2,1)*VLOOKUP(INDEX(装备!F:F,MATCH(属性!A4910,装备!A:A,0)),系数!$K$12:$M$15,3,0))</f>
        <v>450000</v>
      </c>
      <c r="L4910" s="17"/>
      <c r="M4910" s="17"/>
      <c r="N4910" s="17"/>
      <c r="O4910" s="17">
        <f>IF(E4910=1,"",VLOOKUP(E4910,系数!$S$2:$AB$12,MATCH(属性!C4910,评级,0),1))</f>
        <v>220</v>
      </c>
    </row>
    <row r="4911" spans="1:15" ht="17.25" thickBot="1" x14ac:dyDescent="0.4">
      <c r="A4911" s="17">
        <f t="shared" si="152"/>
        <v>7100041</v>
      </c>
      <c r="B4911" s="17" t="s">
        <v>105</v>
      </c>
      <c r="C4911" s="15">
        <f>INDEX(装备!G:G,MATCH(属性!A4911,装备!A:A,0))</f>
        <v>17</v>
      </c>
      <c r="D4911" s="15" t="str">
        <f>INDEX(装备!E:E,MATCH(属性!A4911,装备!A:A,0))</f>
        <v>necklace</v>
      </c>
      <c r="E4911" s="14">
        <v>109</v>
      </c>
      <c r="F4911" s="17">
        <f>INT((VLOOKUP($C4911,装备数值,2,0)+VLOOKUP($C4911,装备数值,5,0)*($E4911-1))*VLOOKUP($D4911,系数!$K$2:$O$7,2,0))</f>
        <v>0</v>
      </c>
      <c r="G4911" s="17">
        <f>INT((VLOOKUP($C4911,装备数值,3,0)+VLOOKUP($C4911,装备数值,6,0)*($E4911-1))*VLOOKUP($D4911,系数!$K$2:$O$7,3,0))</f>
        <v>1194</v>
      </c>
      <c r="H4911" s="17">
        <f t="shared" si="153"/>
        <v>1194</v>
      </c>
      <c r="I4911" s="17">
        <f>INT((VLOOKUP($C4911,装备数值,4,0)+VLOOKUP($C4911,装备数值,7,0)*($E4911-1))*VLOOKUP($D4911,系数!$K$2:$O$7,4,0))</f>
        <v>0</v>
      </c>
      <c r="J4911" s="17">
        <f>INT((VLOOKUP($C4911,装备数值,4,0)+VLOOKUP($C4911,装备数值,7,0)*($E4911-1))*VLOOKUP($D4911,系数!$K$2:$O$7,5,0))</f>
        <v>0</v>
      </c>
      <c r="K4911" s="17">
        <f>INT(VLOOKUP(E4911,强化金币,2,1)*VLOOKUP(INDEX(装备!F:F,MATCH(属性!A4911,装备!A:A,0)),系数!$K$12:$M$15,3,0))</f>
        <v>450000</v>
      </c>
      <c r="L4911" s="17"/>
      <c r="M4911" s="17"/>
      <c r="N4911" s="17"/>
      <c r="O4911" s="17">
        <f>IF(E4911=1,"",VLOOKUP(E4911,系数!$S$2:$AB$12,MATCH(属性!C4911,评级,0),1))</f>
        <v>220</v>
      </c>
    </row>
    <row r="4912" spans="1:15" ht="17.25" thickBot="1" x14ac:dyDescent="0.4">
      <c r="A4912" s="17">
        <f t="shared" si="152"/>
        <v>7100041</v>
      </c>
      <c r="B4912" s="17" t="s">
        <v>105</v>
      </c>
      <c r="C4912" s="15">
        <f>INDEX(装备!G:G,MATCH(属性!A4912,装备!A:A,0))</f>
        <v>17</v>
      </c>
      <c r="D4912" s="15" t="str">
        <f>INDEX(装备!E:E,MATCH(属性!A4912,装备!A:A,0))</f>
        <v>necklace</v>
      </c>
      <c r="E4912" s="14">
        <v>110</v>
      </c>
      <c r="F4912" s="17">
        <f>INT((VLOOKUP($C4912,装备数值,2,0)+VLOOKUP($C4912,装备数值,5,0)*($E4912-1))*VLOOKUP($D4912,系数!$K$2:$O$7,2,0))</f>
        <v>0</v>
      </c>
      <c r="G4912" s="17">
        <f>INT((VLOOKUP($C4912,装备数值,3,0)+VLOOKUP($C4912,装备数值,6,0)*($E4912-1))*VLOOKUP($D4912,系数!$K$2:$O$7,3,0))</f>
        <v>1203</v>
      </c>
      <c r="H4912" s="17">
        <f t="shared" si="153"/>
        <v>1203</v>
      </c>
      <c r="I4912" s="17">
        <f>INT((VLOOKUP($C4912,装备数值,4,0)+VLOOKUP($C4912,装备数值,7,0)*($E4912-1))*VLOOKUP($D4912,系数!$K$2:$O$7,4,0))</f>
        <v>0</v>
      </c>
      <c r="J4912" s="17">
        <f>INT((VLOOKUP($C4912,装备数值,4,0)+VLOOKUP($C4912,装备数值,7,0)*($E4912-1))*VLOOKUP($D4912,系数!$K$2:$O$7,5,0))</f>
        <v>0</v>
      </c>
      <c r="K4912" s="17">
        <f>INT(VLOOKUP(E4912,强化金币,2,1)*VLOOKUP(INDEX(装备!F:F,MATCH(属性!A4912,装备!A:A,0)),系数!$K$12:$M$15,3,0))</f>
        <v>450000</v>
      </c>
      <c r="L4912" s="17"/>
      <c r="M4912" s="17"/>
      <c r="N4912" s="17"/>
      <c r="O4912" s="17">
        <f>IF(E4912=1,"",VLOOKUP(E4912,系数!$S$2:$AB$12,MATCH(属性!C4912,评级,0),1))</f>
        <v>220</v>
      </c>
    </row>
    <row r="4913" spans="1:15" ht="17.25" thickBot="1" x14ac:dyDescent="0.4">
      <c r="A4913" s="17">
        <f t="shared" si="152"/>
        <v>7100041</v>
      </c>
      <c r="B4913" s="17" t="s">
        <v>105</v>
      </c>
      <c r="C4913" s="15">
        <f>INDEX(装备!G:G,MATCH(属性!A4913,装备!A:A,0))</f>
        <v>17</v>
      </c>
      <c r="D4913" s="15" t="str">
        <f>INDEX(装备!E:E,MATCH(属性!A4913,装备!A:A,0))</f>
        <v>necklace</v>
      </c>
      <c r="E4913" s="14">
        <v>111</v>
      </c>
      <c r="F4913" s="17">
        <f>INT((VLOOKUP($C4913,装备数值,2,0)+VLOOKUP($C4913,装备数值,5,0)*($E4913-1))*VLOOKUP($D4913,系数!$K$2:$O$7,2,0))</f>
        <v>0</v>
      </c>
      <c r="G4913" s="17">
        <f>INT((VLOOKUP($C4913,装备数值,3,0)+VLOOKUP($C4913,装备数值,6,0)*($E4913-1))*VLOOKUP($D4913,系数!$K$2:$O$7,3,0))</f>
        <v>1212</v>
      </c>
      <c r="H4913" s="17">
        <f t="shared" si="153"/>
        <v>1212</v>
      </c>
      <c r="I4913" s="17">
        <f>INT((VLOOKUP($C4913,装备数值,4,0)+VLOOKUP($C4913,装备数值,7,0)*($E4913-1))*VLOOKUP($D4913,系数!$K$2:$O$7,4,0))</f>
        <v>0</v>
      </c>
      <c r="J4913" s="17">
        <f>INT((VLOOKUP($C4913,装备数值,4,0)+VLOOKUP($C4913,装备数值,7,0)*($E4913-1))*VLOOKUP($D4913,系数!$K$2:$O$7,5,0))</f>
        <v>0</v>
      </c>
      <c r="K4913" s="17">
        <f>INT(VLOOKUP(E4913,强化金币,2,1)*VLOOKUP(INDEX(装备!F:F,MATCH(属性!A4913,装备!A:A,0)),系数!$K$12:$M$15,3,0))</f>
        <v>450000</v>
      </c>
      <c r="L4913" s="17"/>
      <c r="M4913" s="17"/>
      <c r="N4913" s="17"/>
      <c r="O4913" s="17">
        <f>IF(E4913=1,"",VLOOKUP(E4913,系数!$S$2:$AB$12,MATCH(属性!C4913,评级,0),1))</f>
        <v>220</v>
      </c>
    </row>
    <row r="4914" spans="1:15" ht="17.25" thickBot="1" x14ac:dyDescent="0.4">
      <c r="A4914" s="17">
        <f t="shared" si="152"/>
        <v>7100041</v>
      </c>
      <c r="B4914" s="17" t="s">
        <v>105</v>
      </c>
      <c r="C4914" s="15">
        <f>INDEX(装备!G:G,MATCH(属性!A4914,装备!A:A,0))</f>
        <v>17</v>
      </c>
      <c r="D4914" s="15" t="str">
        <f>INDEX(装备!E:E,MATCH(属性!A4914,装备!A:A,0))</f>
        <v>necklace</v>
      </c>
      <c r="E4914" s="14">
        <v>112</v>
      </c>
      <c r="F4914" s="17">
        <f>INT((VLOOKUP($C4914,装备数值,2,0)+VLOOKUP($C4914,装备数值,5,0)*($E4914-1))*VLOOKUP($D4914,系数!$K$2:$O$7,2,0))</f>
        <v>0</v>
      </c>
      <c r="G4914" s="17">
        <f>INT((VLOOKUP($C4914,装备数值,3,0)+VLOOKUP($C4914,装备数值,6,0)*($E4914-1))*VLOOKUP($D4914,系数!$K$2:$O$7,3,0))</f>
        <v>1221</v>
      </c>
      <c r="H4914" s="17">
        <f t="shared" si="153"/>
        <v>1221</v>
      </c>
      <c r="I4914" s="17">
        <f>INT((VLOOKUP($C4914,装备数值,4,0)+VLOOKUP($C4914,装备数值,7,0)*($E4914-1))*VLOOKUP($D4914,系数!$K$2:$O$7,4,0))</f>
        <v>0</v>
      </c>
      <c r="J4914" s="17">
        <f>INT((VLOOKUP($C4914,装备数值,4,0)+VLOOKUP($C4914,装备数值,7,0)*($E4914-1))*VLOOKUP($D4914,系数!$K$2:$O$7,5,0))</f>
        <v>0</v>
      </c>
      <c r="K4914" s="17">
        <f>INT(VLOOKUP(E4914,强化金币,2,1)*VLOOKUP(INDEX(装备!F:F,MATCH(属性!A4914,装备!A:A,0)),系数!$K$12:$M$15,3,0))</f>
        <v>450000</v>
      </c>
      <c r="L4914" s="17"/>
      <c r="M4914" s="17"/>
      <c r="N4914" s="17"/>
      <c r="O4914" s="17">
        <f>IF(E4914=1,"",VLOOKUP(E4914,系数!$S$2:$AB$12,MATCH(属性!C4914,评级,0),1))</f>
        <v>220</v>
      </c>
    </row>
    <row r="4915" spans="1:15" ht="17.25" thickBot="1" x14ac:dyDescent="0.4">
      <c r="A4915" s="17">
        <f t="shared" si="152"/>
        <v>7100041</v>
      </c>
      <c r="B4915" s="17" t="s">
        <v>105</v>
      </c>
      <c r="C4915" s="15">
        <f>INDEX(装备!G:G,MATCH(属性!A4915,装备!A:A,0))</f>
        <v>17</v>
      </c>
      <c r="D4915" s="15" t="str">
        <f>INDEX(装备!E:E,MATCH(属性!A4915,装备!A:A,0))</f>
        <v>necklace</v>
      </c>
      <c r="E4915" s="14">
        <v>113</v>
      </c>
      <c r="F4915" s="17">
        <f>INT((VLOOKUP($C4915,装备数值,2,0)+VLOOKUP($C4915,装备数值,5,0)*($E4915-1))*VLOOKUP($D4915,系数!$K$2:$O$7,2,0))</f>
        <v>0</v>
      </c>
      <c r="G4915" s="17">
        <f>INT((VLOOKUP($C4915,装备数值,3,0)+VLOOKUP($C4915,装备数值,6,0)*($E4915-1))*VLOOKUP($D4915,系数!$K$2:$O$7,3,0))</f>
        <v>1230</v>
      </c>
      <c r="H4915" s="17">
        <f t="shared" si="153"/>
        <v>1230</v>
      </c>
      <c r="I4915" s="17">
        <f>INT((VLOOKUP($C4915,装备数值,4,0)+VLOOKUP($C4915,装备数值,7,0)*($E4915-1))*VLOOKUP($D4915,系数!$K$2:$O$7,4,0))</f>
        <v>0</v>
      </c>
      <c r="J4915" s="17">
        <f>INT((VLOOKUP($C4915,装备数值,4,0)+VLOOKUP($C4915,装备数值,7,0)*($E4915-1))*VLOOKUP($D4915,系数!$K$2:$O$7,5,0))</f>
        <v>0</v>
      </c>
      <c r="K4915" s="17">
        <f>INT(VLOOKUP(E4915,强化金币,2,1)*VLOOKUP(INDEX(装备!F:F,MATCH(属性!A4915,装备!A:A,0)),系数!$K$12:$M$15,3,0))</f>
        <v>450000</v>
      </c>
      <c r="L4915" s="17"/>
      <c r="M4915" s="17"/>
      <c r="N4915" s="17"/>
      <c r="O4915" s="17">
        <f>IF(E4915=1,"",VLOOKUP(E4915,系数!$S$2:$AB$12,MATCH(属性!C4915,评级,0),1))</f>
        <v>220</v>
      </c>
    </row>
    <row r="4916" spans="1:15" ht="17.25" thickBot="1" x14ac:dyDescent="0.4">
      <c r="A4916" s="17">
        <f t="shared" si="152"/>
        <v>7100041</v>
      </c>
      <c r="B4916" s="17" t="s">
        <v>105</v>
      </c>
      <c r="C4916" s="15">
        <f>INDEX(装备!G:G,MATCH(属性!A4916,装备!A:A,0))</f>
        <v>17</v>
      </c>
      <c r="D4916" s="15" t="str">
        <f>INDEX(装备!E:E,MATCH(属性!A4916,装备!A:A,0))</f>
        <v>necklace</v>
      </c>
      <c r="E4916" s="14">
        <v>114</v>
      </c>
      <c r="F4916" s="17">
        <f>INT((VLOOKUP($C4916,装备数值,2,0)+VLOOKUP($C4916,装备数值,5,0)*($E4916-1))*VLOOKUP($D4916,系数!$K$2:$O$7,2,0))</f>
        <v>0</v>
      </c>
      <c r="G4916" s="17">
        <f>INT((VLOOKUP($C4916,装备数值,3,0)+VLOOKUP($C4916,装备数值,6,0)*($E4916-1))*VLOOKUP($D4916,系数!$K$2:$O$7,3,0))</f>
        <v>1239</v>
      </c>
      <c r="H4916" s="17">
        <f t="shared" si="153"/>
        <v>1239</v>
      </c>
      <c r="I4916" s="17">
        <f>INT((VLOOKUP($C4916,装备数值,4,0)+VLOOKUP($C4916,装备数值,7,0)*($E4916-1))*VLOOKUP($D4916,系数!$K$2:$O$7,4,0))</f>
        <v>0</v>
      </c>
      <c r="J4916" s="17">
        <f>INT((VLOOKUP($C4916,装备数值,4,0)+VLOOKUP($C4916,装备数值,7,0)*($E4916-1))*VLOOKUP($D4916,系数!$K$2:$O$7,5,0))</f>
        <v>0</v>
      </c>
      <c r="K4916" s="17">
        <f>INT(VLOOKUP(E4916,强化金币,2,1)*VLOOKUP(INDEX(装备!F:F,MATCH(属性!A4916,装备!A:A,0)),系数!$K$12:$M$15,3,0))</f>
        <v>450000</v>
      </c>
      <c r="L4916" s="17"/>
      <c r="M4916" s="17"/>
      <c r="N4916" s="17"/>
      <c r="O4916" s="17">
        <f>IF(E4916=1,"",VLOOKUP(E4916,系数!$S$2:$AB$12,MATCH(属性!C4916,评级,0),1))</f>
        <v>220</v>
      </c>
    </row>
    <row r="4917" spans="1:15" ht="17.25" thickBot="1" x14ac:dyDescent="0.4">
      <c r="A4917" s="17">
        <f t="shared" si="152"/>
        <v>7100041</v>
      </c>
      <c r="B4917" s="17" t="s">
        <v>105</v>
      </c>
      <c r="C4917" s="15">
        <f>INDEX(装备!G:G,MATCH(属性!A4917,装备!A:A,0))</f>
        <v>17</v>
      </c>
      <c r="D4917" s="15" t="str">
        <f>INDEX(装备!E:E,MATCH(属性!A4917,装备!A:A,0))</f>
        <v>necklace</v>
      </c>
      <c r="E4917" s="14">
        <v>115</v>
      </c>
      <c r="F4917" s="17">
        <f>INT((VLOOKUP($C4917,装备数值,2,0)+VLOOKUP($C4917,装备数值,5,0)*($E4917-1))*VLOOKUP($D4917,系数!$K$2:$O$7,2,0))</f>
        <v>0</v>
      </c>
      <c r="G4917" s="17">
        <f>INT((VLOOKUP($C4917,装备数值,3,0)+VLOOKUP($C4917,装备数值,6,0)*($E4917-1))*VLOOKUP($D4917,系数!$K$2:$O$7,3,0))</f>
        <v>1248</v>
      </c>
      <c r="H4917" s="17">
        <f t="shared" si="153"/>
        <v>1248</v>
      </c>
      <c r="I4917" s="17">
        <f>INT((VLOOKUP($C4917,装备数值,4,0)+VLOOKUP($C4917,装备数值,7,0)*($E4917-1))*VLOOKUP($D4917,系数!$K$2:$O$7,4,0))</f>
        <v>0</v>
      </c>
      <c r="J4917" s="17">
        <f>INT((VLOOKUP($C4917,装备数值,4,0)+VLOOKUP($C4917,装备数值,7,0)*($E4917-1))*VLOOKUP($D4917,系数!$K$2:$O$7,5,0))</f>
        <v>0</v>
      </c>
      <c r="K4917" s="17">
        <f>INT(VLOOKUP(E4917,强化金币,2,1)*VLOOKUP(INDEX(装备!F:F,MATCH(属性!A4917,装备!A:A,0)),系数!$K$12:$M$15,3,0))</f>
        <v>450000</v>
      </c>
      <c r="L4917" s="17"/>
      <c r="M4917" s="17"/>
      <c r="N4917" s="17"/>
      <c r="O4917" s="17">
        <f>IF(E4917=1,"",VLOOKUP(E4917,系数!$S$2:$AB$12,MATCH(属性!C4917,评级,0),1))</f>
        <v>220</v>
      </c>
    </row>
    <row r="4918" spans="1:15" ht="17.25" thickBot="1" x14ac:dyDescent="0.4">
      <c r="A4918" s="17">
        <f t="shared" si="152"/>
        <v>7100041</v>
      </c>
      <c r="B4918" s="17" t="s">
        <v>105</v>
      </c>
      <c r="C4918" s="15">
        <f>INDEX(装备!G:G,MATCH(属性!A4918,装备!A:A,0))</f>
        <v>17</v>
      </c>
      <c r="D4918" s="15" t="str">
        <f>INDEX(装备!E:E,MATCH(属性!A4918,装备!A:A,0))</f>
        <v>necklace</v>
      </c>
      <c r="E4918" s="14">
        <v>116</v>
      </c>
      <c r="F4918" s="17">
        <f>INT((VLOOKUP($C4918,装备数值,2,0)+VLOOKUP($C4918,装备数值,5,0)*($E4918-1))*VLOOKUP($D4918,系数!$K$2:$O$7,2,0))</f>
        <v>0</v>
      </c>
      <c r="G4918" s="17">
        <f>INT((VLOOKUP($C4918,装备数值,3,0)+VLOOKUP($C4918,装备数值,6,0)*($E4918-1))*VLOOKUP($D4918,系数!$K$2:$O$7,3,0))</f>
        <v>1257</v>
      </c>
      <c r="H4918" s="17">
        <f t="shared" si="153"/>
        <v>1257</v>
      </c>
      <c r="I4918" s="17">
        <f>INT((VLOOKUP($C4918,装备数值,4,0)+VLOOKUP($C4918,装备数值,7,0)*($E4918-1))*VLOOKUP($D4918,系数!$K$2:$O$7,4,0))</f>
        <v>0</v>
      </c>
      <c r="J4918" s="17">
        <f>INT((VLOOKUP($C4918,装备数值,4,0)+VLOOKUP($C4918,装备数值,7,0)*($E4918-1))*VLOOKUP($D4918,系数!$K$2:$O$7,5,0))</f>
        <v>0</v>
      </c>
      <c r="K4918" s="17">
        <f>INT(VLOOKUP(E4918,强化金币,2,1)*VLOOKUP(INDEX(装备!F:F,MATCH(属性!A4918,装备!A:A,0)),系数!$K$12:$M$15,3,0))</f>
        <v>450000</v>
      </c>
      <c r="L4918" s="17"/>
      <c r="M4918" s="17"/>
      <c r="N4918" s="17"/>
      <c r="O4918" s="17">
        <f>IF(E4918=1,"",VLOOKUP(E4918,系数!$S$2:$AB$12,MATCH(属性!C4918,评级,0),1))</f>
        <v>220</v>
      </c>
    </row>
    <row r="4919" spans="1:15" ht="17.25" thickBot="1" x14ac:dyDescent="0.4">
      <c r="A4919" s="17">
        <f t="shared" si="152"/>
        <v>7100041</v>
      </c>
      <c r="B4919" s="17" t="s">
        <v>105</v>
      </c>
      <c r="C4919" s="15">
        <f>INDEX(装备!G:G,MATCH(属性!A4919,装备!A:A,0))</f>
        <v>17</v>
      </c>
      <c r="D4919" s="15" t="str">
        <f>INDEX(装备!E:E,MATCH(属性!A4919,装备!A:A,0))</f>
        <v>necklace</v>
      </c>
      <c r="E4919" s="14">
        <v>117</v>
      </c>
      <c r="F4919" s="17">
        <f>INT((VLOOKUP($C4919,装备数值,2,0)+VLOOKUP($C4919,装备数值,5,0)*($E4919-1))*VLOOKUP($D4919,系数!$K$2:$O$7,2,0))</f>
        <v>0</v>
      </c>
      <c r="G4919" s="17">
        <f>INT((VLOOKUP($C4919,装备数值,3,0)+VLOOKUP($C4919,装备数值,6,0)*($E4919-1))*VLOOKUP($D4919,系数!$K$2:$O$7,3,0))</f>
        <v>1266</v>
      </c>
      <c r="H4919" s="17">
        <f t="shared" si="153"/>
        <v>1266</v>
      </c>
      <c r="I4919" s="17">
        <f>INT((VLOOKUP($C4919,装备数值,4,0)+VLOOKUP($C4919,装备数值,7,0)*($E4919-1))*VLOOKUP($D4919,系数!$K$2:$O$7,4,0))</f>
        <v>0</v>
      </c>
      <c r="J4919" s="17">
        <f>INT((VLOOKUP($C4919,装备数值,4,0)+VLOOKUP($C4919,装备数值,7,0)*($E4919-1))*VLOOKUP($D4919,系数!$K$2:$O$7,5,0))</f>
        <v>0</v>
      </c>
      <c r="K4919" s="17">
        <f>INT(VLOOKUP(E4919,强化金币,2,1)*VLOOKUP(INDEX(装备!F:F,MATCH(属性!A4919,装备!A:A,0)),系数!$K$12:$M$15,3,0))</f>
        <v>450000</v>
      </c>
      <c r="L4919" s="17"/>
      <c r="M4919" s="17"/>
      <c r="N4919" s="17"/>
      <c r="O4919" s="17">
        <f>IF(E4919=1,"",VLOOKUP(E4919,系数!$S$2:$AB$12,MATCH(属性!C4919,评级,0),1))</f>
        <v>220</v>
      </c>
    </row>
    <row r="4920" spans="1:15" ht="17.25" thickBot="1" x14ac:dyDescent="0.4">
      <c r="A4920" s="17">
        <f t="shared" si="152"/>
        <v>7100041</v>
      </c>
      <c r="B4920" s="17" t="s">
        <v>105</v>
      </c>
      <c r="C4920" s="15">
        <f>INDEX(装备!G:G,MATCH(属性!A4920,装备!A:A,0))</f>
        <v>17</v>
      </c>
      <c r="D4920" s="15" t="str">
        <f>INDEX(装备!E:E,MATCH(属性!A4920,装备!A:A,0))</f>
        <v>necklace</v>
      </c>
      <c r="E4920" s="14">
        <v>118</v>
      </c>
      <c r="F4920" s="17">
        <f>INT((VLOOKUP($C4920,装备数值,2,0)+VLOOKUP($C4920,装备数值,5,0)*($E4920-1))*VLOOKUP($D4920,系数!$K$2:$O$7,2,0))</f>
        <v>0</v>
      </c>
      <c r="G4920" s="17">
        <f>INT((VLOOKUP($C4920,装备数值,3,0)+VLOOKUP($C4920,装备数值,6,0)*($E4920-1))*VLOOKUP($D4920,系数!$K$2:$O$7,3,0))</f>
        <v>1275</v>
      </c>
      <c r="H4920" s="17">
        <f t="shared" si="153"/>
        <v>1275</v>
      </c>
      <c r="I4920" s="17">
        <f>INT((VLOOKUP($C4920,装备数值,4,0)+VLOOKUP($C4920,装备数值,7,0)*($E4920-1))*VLOOKUP($D4920,系数!$K$2:$O$7,4,0))</f>
        <v>0</v>
      </c>
      <c r="J4920" s="17">
        <f>INT((VLOOKUP($C4920,装备数值,4,0)+VLOOKUP($C4920,装备数值,7,0)*($E4920-1))*VLOOKUP($D4920,系数!$K$2:$O$7,5,0))</f>
        <v>0</v>
      </c>
      <c r="K4920" s="17">
        <f>INT(VLOOKUP(E4920,强化金币,2,1)*VLOOKUP(INDEX(装备!F:F,MATCH(属性!A4920,装备!A:A,0)),系数!$K$12:$M$15,3,0))</f>
        <v>450000</v>
      </c>
      <c r="L4920" s="17"/>
      <c r="M4920" s="17"/>
      <c r="N4920" s="17"/>
      <c r="O4920" s="17">
        <f>IF(E4920=1,"",VLOOKUP(E4920,系数!$S$2:$AB$12,MATCH(属性!C4920,评级,0),1))</f>
        <v>220</v>
      </c>
    </row>
    <row r="4921" spans="1:15" ht="17.25" thickBot="1" x14ac:dyDescent="0.4">
      <c r="A4921" s="17">
        <f t="shared" si="152"/>
        <v>7100041</v>
      </c>
      <c r="B4921" s="17" t="s">
        <v>105</v>
      </c>
      <c r="C4921" s="15">
        <f>INDEX(装备!G:G,MATCH(属性!A4921,装备!A:A,0))</f>
        <v>17</v>
      </c>
      <c r="D4921" s="15" t="str">
        <f>INDEX(装备!E:E,MATCH(属性!A4921,装备!A:A,0))</f>
        <v>necklace</v>
      </c>
      <c r="E4921" s="14">
        <v>119</v>
      </c>
      <c r="F4921" s="17">
        <f>INT((VLOOKUP($C4921,装备数值,2,0)+VLOOKUP($C4921,装备数值,5,0)*($E4921-1))*VLOOKUP($D4921,系数!$K$2:$O$7,2,0))</f>
        <v>0</v>
      </c>
      <c r="G4921" s="17">
        <f>INT((VLOOKUP($C4921,装备数值,3,0)+VLOOKUP($C4921,装备数值,6,0)*($E4921-1))*VLOOKUP($D4921,系数!$K$2:$O$7,3,0))</f>
        <v>1284</v>
      </c>
      <c r="H4921" s="17">
        <f t="shared" si="153"/>
        <v>1284</v>
      </c>
      <c r="I4921" s="17">
        <f>INT((VLOOKUP($C4921,装备数值,4,0)+VLOOKUP($C4921,装备数值,7,0)*($E4921-1))*VLOOKUP($D4921,系数!$K$2:$O$7,4,0))</f>
        <v>0</v>
      </c>
      <c r="J4921" s="17">
        <f>INT((VLOOKUP($C4921,装备数值,4,0)+VLOOKUP($C4921,装备数值,7,0)*($E4921-1))*VLOOKUP($D4921,系数!$K$2:$O$7,5,0))</f>
        <v>0</v>
      </c>
      <c r="K4921" s="17">
        <f>INT(VLOOKUP(E4921,强化金币,2,1)*VLOOKUP(INDEX(装备!F:F,MATCH(属性!A4921,装备!A:A,0)),系数!$K$12:$M$15,3,0))</f>
        <v>450000</v>
      </c>
      <c r="L4921" s="17"/>
      <c r="M4921" s="17"/>
      <c r="N4921" s="17"/>
      <c r="O4921" s="17">
        <f>IF(E4921=1,"",VLOOKUP(E4921,系数!$S$2:$AB$12,MATCH(属性!C4921,评级,0),1))</f>
        <v>220</v>
      </c>
    </row>
    <row r="4922" spans="1:15" ht="17.25" thickBot="1" x14ac:dyDescent="0.4">
      <c r="A4922" s="17">
        <f t="shared" si="152"/>
        <v>7100041</v>
      </c>
      <c r="B4922" s="17" t="s">
        <v>105</v>
      </c>
      <c r="C4922" s="15">
        <f>INDEX(装备!G:G,MATCH(属性!A4922,装备!A:A,0))</f>
        <v>17</v>
      </c>
      <c r="D4922" s="15" t="str">
        <f>INDEX(装备!E:E,MATCH(属性!A4922,装备!A:A,0))</f>
        <v>necklace</v>
      </c>
      <c r="E4922" s="14">
        <v>120</v>
      </c>
      <c r="F4922" s="17">
        <f>INT((VLOOKUP($C4922,装备数值,2,0)+VLOOKUP($C4922,装备数值,5,0)*($E4922-1))*VLOOKUP($D4922,系数!$K$2:$O$7,2,0))</f>
        <v>0</v>
      </c>
      <c r="G4922" s="17">
        <f>INT((VLOOKUP($C4922,装备数值,3,0)+VLOOKUP($C4922,装备数值,6,0)*($E4922-1))*VLOOKUP($D4922,系数!$K$2:$O$7,3,0))</f>
        <v>1293</v>
      </c>
      <c r="H4922" s="17">
        <f t="shared" si="153"/>
        <v>1293</v>
      </c>
      <c r="I4922" s="17">
        <f>INT((VLOOKUP($C4922,装备数值,4,0)+VLOOKUP($C4922,装备数值,7,0)*($E4922-1))*VLOOKUP($D4922,系数!$K$2:$O$7,4,0))</f>
        <v>0</v>
      </c>
      <c r="J4922" s="17">
        <f>INT((VLOOKUP($C4922,装备数值,4,0)+VLOOKUP($C4922,装备数值,7,0)*($E4922-1))*VLOOKUP($D4922,系数!$K$2:$O$7,5,0))</f>
        <v>0</v>
      </c>
      <c r="K4922" s="17">
        <f>INT(VLOOKUP(E4922,强化金币,2,1)*VLOOKUP(INDEX(装备!F:F,MATCH(属性!A4922,装备!A:A,0)),系数!$K$12:$M$15,3,0))</f>
        <v>450000</v>
      </c>
      <c r="L4922" s="17"/>
      <c r="M4922" s="17"/>
      <c r="N4922" s="17"/>
      <c r="O4922" s="17">
        <f>IF(E4922=1,"",VLOOKUP(E4922,系数!$S$2:$AB$12,MATCH(属性!C4922,评级,0),1))</f>
        <v>220</v>
      </c>
    </row>
    <row r="4923" spans="1:15" ht="17.25" thickBot="1" x14ac:dyDescent="0.4">
      <c r="A4923" s="15">
        <f t="shared" si="152"/>
        <v>7100042</v>
      </c>
      <c r="B4923" s="15" t="s">
        <v>53</v>
      </c>
      <c r="C4923" s="15">
        <f>INDEX(装备!G:G,MATCH(属性!A4923,装备!A:A,0))</f>
        <v>17</v>
      </c>
      <c r="D4923" s="15" t="str">
        <f>INDEX(装备!E:E,MATCH(属性!A4923,装备!A:A,0))</f>
        <v>ring</v>
      </c>
      <c r="E4923" s="16">
        <v>1</v>
      </c>
      <c r="F4923" s="17">
        <f>INT((VLOOKUP($C4923,装备数值,2,0)+VLOOKUP($C4923,装备数值,5,0)*($E4923-1))*VLOOKUP($D4923,系数!$K$2:$O$7,2,0))</f>
        <v>0</v>
      </c>
      <c r="G4923" s="17">
        <f>INT((VLOOKUP($C4923,装备数值,3,0)+VLOOKUP($C4923,装备数值,6,0)*($E4923-1))*VLOOKUP($D4923,系数!$K$2:$O$7,3,0))</f>
        <v>220</v>
      </c>
      <c r="H4923" s="17">
        <f t="shared" si="153"/>
        <v>220</v>
      </c>
      <c r="I4923" s="17">
        <f>INT((VLOOKUP($C4923,装备数值,4,0)+VLOOKUP($C4923,装备数值,7,0)*($E4923-1))*VLOOKUP($D4923,系数!$K$2:$O$7,4,0))</f>
        <v>0</v>
      </c>
      <c r="J4923" s="17">
        <f>INT((VLOOKUP($C4923,装备数值,4,0)+VLOOKUP($C4923,装备数值,7,0)*($E4923-1))*VLOOKUP($D4923,系数!$K$2:$O$7,5,0))</f>
        <v>0</v>
      </c>
      <c r="K4923" s="17">
        <f>INT(VLOOKUP(E4923,强化金币,2,1)*VLOOKUP(INDEX(装备!F:F,MATCH(属性!A4923,装备!A:A,0)),系数!$K$12:$M$15,3,0))</f>
        <v>50</v>
      </c>
      <c r="L4923" s="17"/>
      <c r="M4923" s="17"/>
      <c r="N4923" s="17"/>
      <c r="O4923" s="17" t="str">
        <f>IF(E4923=1,"",VLOOKUP(E4923,系数!$S$2:$AB$12,MATCH(属性!C4923,评级,0),1))</f>
        <v/>
      </c>
    </row>
    <row r="4924" spans="1:15" ht="17.25" thickBot="1" x14ac:dyDescent="0.4">
      <c r="A4924" s="17">
        <f t="shared" ref="A4924:A4987" si="154">A4804+1</f>
        <v>7100042</v>
      </c>
      <c r="B4924" s="17" t="s">
        <v>107</v>
      </c>
      <c r="C4924" s="15">
        <f>INDEX(装备!G:G,MATCH(属性!A4924,装备!A:A,0))</f>
        <v>17</v>
      </c>
      <c r="D4924" s="15" t="str">
        <f>INDEX(装备!E:E,MATCH(属性!A4924,装备!A:A,0))</f>
        <v>ring</v>
      </c>
      <c r="E4924" s="14">
        <v>2</v>
      </c>
      <c r="F4924" s="17">
        <f>INT((VLOOKUP($C4924,装备数值,2,0)+VLOOKUP($C4924,装备数值,5,0)*($E4924-1))*VLOOKUP($D4924,系数!$K$2:$O$7,2,0))</f>
        <v>0</v>
      </c>
      <c r="G4924" s="17">
        <f>INT((VLOOKUP($C4924,装备数值,3,0)+VLOOKUP($C4924,装备数值,6,0)*($E4924-1))*VLOOKUP($D4924,系数!$K$2:$O$7,3,0))</f>
        <v>229</v>
      </c>
      <c r="H4924" s="17">
        <f t="shared" si="153"/>
        <v>229</v>
      </c>
      <c r="I4924" s="17">
        <f>INT((VLOOKUP($C4924,装备数值,4,0)+VLOOKUP($C4924,装备数值,7,0)*($E4924-1))*VLOOKUP($D4924,系数!$K$2:$O$7,4,0))</f>
        <v>0</v>
      </c>
      <c r="J4924" s="17">
        <f>INT((VLOOKUP($C4924,装备数值,4,0)+VLOOKUP($C4924,装备数值,7,0)*($E4924-1))*VLOOKUP($D4924,系数!$K$2:$O$7,5,0))</f>
        <v>0</v>
      </c>
      <c r="K4924" s="17">
        <f>INT(VLOOKUP(E4924,强化金币,2,1)*VLOOKUP(INDEX(装备!F:F,MATCH(属性!A4924,装备!A:A,0)),系数!$K$12:$M$15,3,0))</f>
        <v>80</v>
      </c>
      <c r="L4924" s="17"/>
      <c r="M4924" s="17"/>
      <c r="N4924" s="17"/>
      <c r="O4924" s="17">
        <f>IF(E4924=1,"",VLOOKUP(E4924,系数!$S$2:$AB$12,MATCH(属性!C4924,评级,0),1))</f>
        <v>20</v>
      </c>
    </row>
    <row r="4925" spans="1:15" ht="17.25" thickBot="1" x14ac:dyDescent="0.4">
      <c r="A4925" s="17">
        <f t="shared" si="154"/>
        <v>7100042</v>
      </c>
      <c r="B4925" s="17" t="s">
        <v>107</v>
      </c>
      <c r="C4925" s="15">
        <f>INDEX(装备!G:G,MATCH(属性!A4925,装备!A:A,0))</f>
        <v>17</v>
      </c>
      <c r="D4925" s="15" t="str">
        <f>INDEX(装备!E:E,MATCH(属性!A4925,装备!A:A,0))</f>
        <v>ring</v>
      </c>
      <c r="E4925" s="14">
        <v>3</v>
      </c>
      <c r="F4925" s="17">
        <f>INT((VLOOKUP($C4925,装备数值,2,0)+VLOOKUP($C4925,装备数值,5,0)*($E4925-1))*VLOOKUP($D4925,系数!$K$2:$O$7,2,0))</f>
        <v>0</v>
      </c>
      <c r="G4925" s="17">
        <f>INT((VLOOKUP($C4925,装备数值,3,0)+VLOOKUP($C4925,装备数值,6,0)*($E4925-1))*VLOOKUP($D4925,系数!$K$2:$O$7,3,0))</f>
        <v>238</v>
      </c>
      <c r="H4925" s="17">
        <f t="shared" si="153"/>
        <v>238</v>
      </c>
      <c r="I4925" s="17">
        <f>INT((VLOOKUP($C4925,装备数值,4,0)+VLOOKUP($C4925,装备数值,7,0)*($E4925-1))*VLOOKUP($D4925,系数!$K$2:$O$7,4,0))</f>
        <v>0</v>
      </c>
      <c r="J4925" s="17">
        <f>INT((VLOOKUP($C4925,装备数值,4,0)+VLOOKUP($C4925,装备数值,7,0)*($E4925-1))*VLOOKUP($D4925,系数!$K$2:$O$7,5,0))</f>
        <v>0</v>
      </c>
      <c r="K4925" s="17">
        <f>INT(VLOOKUP(E4925,强化金币,2,1)*VLOOKUP(INDEX(装备!F:F,MATCH(属性!A4925,装备!A:A,0)),系数!$K$12:$M$15,3,0))</f>
        <v>100</v>
      </c>
      <c r="L4925" s="17"/>
      <c r="M4925" s="17"/>
      <c r="N4925" s="17"/>
      <c r="O4925" s="17">
        <f>IF(E4925=1,"",VLOOKUP(E4925,系数!$S$2:$AB$12,MATCH(属性!C4925,评级,0),1))</f>
        <v>20</v>
      </c>
    </row>
    <row r="4926" spans="1:15" ht="17.25" thickBot="1" x14ac:dyDescent="0.4">
      <c r="A4926" s="17">
        <f t="shared" si="154"/>
        <v>7100042</v>
      </c>
      <c r="B4926" s="17" t="s">
        <v>107</v>
      </c>
      <c r="C4926" s="15">
        <f>INDEX(装备!G:G,MATCH(属性!A4926,装备!A:A,0))</f>
        <v>17</v>
      </c>
      <c r="D4926" s="15" t="str">
        <f>INDEX(装备!E:E,MATCH(属性!A4926,装备!A:A,0))</f>
        <v>ring</v>
      </c>
      <c r="E4926" s="14">
        <v>4</v>
      </c>
      <c r="F4926" s="17">
        <f>INT((VLOOKUP($C4926,装备数值,2,0)+VLOOKUP($C4926,装备数值,5,0)*($E4926-1))*VLOOKUP($D4926,系数!$K$2:$O$7,2,0))</f>
        <v>0</v>
      </c>
      <c r="G4926" s="17">
        <f>INT((VLOOKUP($C4926,装备数值,3,0)+VLOOKUP($C4926,装备数值,6,0)*($E4926-1))*VLOOKUP($D4926,系数!$K$2:$O$7,3,0))</f>
        <v>247</v>
      </c>
      <c r="H4926" s="17">
        <f t="shared" si="153"/>
        <v>247</v>
      </c>
      <c r="I4926" s="17">
        <f>INT((VLOOKUP($C4926,装备数值,4,0)+VLOOKUP($C4926,装备数值,7,0)*($E4926-1))*VLOOKUP($D4926,系数!$K$2:$O$7,4,0))</f>
        <v>0</v>
      </c>
      <c r="J4926" s="17">
        <f>INT((VLOOKUP($C4926,装备数值,4,0)+VLOOKUP($C4926,装备数值,7,0)*($E4926-1))*VLOOKUP($D4926,系数!$K$2:$O$7,5,0))</f>
        <v>0</v>
      </c>
      <c r="K4926" s="17">
        <f>INT(VLOOKUP(E4926,强化金币,2,1)*VLOOKUP(INDEX(装备!F:F,MATCH(属性!A4926,装备!A:A,0)),系数!$K$12:$M$15,3,0))</f>
        <v>200</v>
      </c>
      <c r="L4926" s="17"/>
      <c r="M4926" s="17"/>
      <c r="N4926" s="17"/>
      <c r="O4926" s="17">
        <f>IF(E4926=1,"",VLOOKUP(E4926,系数!$S$2:$AB$12,MATCH(属性!C4926,评级,0),1))</f>
        <v>20</v>
      </c>
    </row>
    <row r="4927" spans="1:15" ht="17.25" thickBot="1" x14ac:dyDescent="0.4">
      <c r="A4927" s="17">
        <f t="shared" si="154"/>
        <v>7100042</v>
      </c>
      <c r="B4927" s="17" t="s">
        <v>107</v>
      </c>
      <c r="C4927" s="15">
        <f>INDEX(装备!G:G,MATCH(属性!A4927,装备!A:A,0))</f>
        <v>17</v>
      </c>
      <c r="D4927" s="15" t="str">
        <f>INDEX(装备!E:E,MATCH(属性!A4927,装备!A:A,0))</f>
        <v>ring</v>
      </c>
      <c r="E4927" s="14">
        <v>5</v>
      </c>
      <c r="F4927" s="17">
        <f>INT((VLOOKUP($C4927,装备数值,2,0)+VLOOKUP($C4927,装备数值,5,0)*($E4927-1))*VLOOKUP($D4927,系数!$K$2:$O$7,2,0))</f>
        <v>0</v>
      </c>
      <c r="G4927" s="17">
        <f>INT((VLOOKUP($C4927,装备数值,3,0)+VLOOKUP($C4927,装备数值,6,0)*($E4927-1))*VLOOKUP($D4927,系数!$K$2:$O$7,3,0))</f>
        <v>256</v>
      </c>
      <c r="H4927" s="17">
        <f t="shared" si="153"/>
        <v>256</v>
      </c>
      <c r="I4927" s="17">
        <f>INT((VLOOKUP($C4927,装备数值,4,0)+VLOOKUP($C4927,装备数值,7,0)*($E4927-1))*VLOOKUP($D4927,系数!$K$2:$O$7,4,0))</f>
        <v>0</v>
      </c>
      <c r="J4927" s="17">
        <f>INT((VLOOKUP($C4927,装备数值,4,0)+VLOOKUP($C4927,装备数值,7,0)*($E4927-1))*VLOOKUP($D4927,系数!$K$2:$O$7,5,0))</f>
        <v>0</v>
      </c>
      <c r="K4927" s="17">
        <f>INT(VLOOKUP(E4927,强化金币,2,1)*VLOOKUP(INDEX(装备!F:F,MATCH(属性!A4927,装备!A:A,0)),系数!$K$12:$M$15,3,0))</f>
        <v>300</v>
      </c>
      <c r="L4927" s="17"/>
      <c r="M4927" s="17"/>
      <c r="N4927" s="17"/>
      <c r="O4927" s="17">
        <f>IF(E4927=1,"",VLOOKUP(E4927,系数!$S$2:$AB$12,MATCH(属性!C4927,评级,0),1))</f>
        <v>20</v>
      </c>
    </row>
    <row r="4928" spans="1:15" ht="17.25" thickBot="1" x14ac:dyDescent="0.4">
      <c r="A4928" s="17">
        <f t="shared" si="154"/>
        <v>7100042</v>
      </c>
      <c r="B4928" s="17" t="s">
        <v>107</v>
      </c>
      <c r="C4928" s="15">
        <f>INDEX(装备!G:G,MATCH(属性!A4928,装备!A:A,0))</f>
        <v>17</v>
      </c>
      <c r="D4928" s="15" t="str">
        <f>INDEX(装备!E:E,MATCH(属性!A4928,装备!A:A,0))</f>
        <v>ring</v>
      </c>
      <c r="E4928" s="14">
        <v>6</v>
      </c>
      <c r="F4928" s="17">
        <f>INT((VLOOKUP($C4928,装备数值,2,0)+VLOOKUP($C4928,装备数值,5,0)*($E4928-1))*VLOOKUP($D4928,系数!$K$2:$O$7,2,0))</f>
        <v>0</v>
      </c>
      <c r="G4928" s="17">
        <f>INT((VLOOKUP($C4928,装备数值,3,0)+VLOOKUP($C4928,装备数值,6,0)*($E4928-1))*VLOOKUP($D4928,系数!$K$2:$O$7,3,0))</f>
        <v>265</v>
      </c>
      <c r="H4928" s="17">
        <f t="shared" si="153"/>
        <v>265</v>
      </c>
      <c r="I4928" s="17">
        <f>INT((VLOOKUP($C4928,装备数值,4,0)+VLOOKUP($C4928,装备数值,7,0)*($E4928-1))*VLOOKUP($D4928,系数!$K$2:$O$7,4,0))</f>
        <v>0</v>
      </c>
      <c r="J4928" s="17">
        <f>INT((VLOOKUP($C4928,装备数值,4,0)+VLOOKUP($C4928,装备数值,7,0)*($E4928-1))*VLOOKUP($D4928,系数!$K$2:$O$7,5,0))</f>
        <v>0</v>
      </c>
      <c r="K4928" s="17">
        <f>INT(VLOOKUP(E4928,强化金币,2,1)*VLOOKUP(INDEX(装备!F:F,MATCH(属性!A4928,装备!A:A,0)),系数!$K$12:$M$15,3,0))</f>
        <v>400</v>
      </c>
      <c r="L4928" s="17"/>
      <c r="M4928" s="17"/>
      <c r="N4928" s="17"/>
      <c r="O4928" s="17">
        <f>IF(E4928=1,"",VLOOKUP(E4928,系数!$S$2:$AB$12,MATCH(属性!C4928,评级,0),1))</f>
        <v>20</v>
      </c>
    </row>
    <row r="4929" spans="1:15" ht="17.25" thickBot="1" x14ac:dyDescent="0.4">
      <c r="A4929" s="17">
        <f t="shared" si="154"/>
        <v>7100042</v>
      </c>
      <c r="B4929" s="17" t="s">
        <v>107</v>
      </c>
      <c r="C4929" s="15">
        <f>INDEX(装备!G:G,MATCH(属性!A4929,装备!A:A,0))</f>
        <v>17</v>
      </c>
      <c r="D4929" s="15" t="str">
        <f>INDEX(装备!E:E,MATCH(属性!A4929,装备!A:A,0))</f>
        <v>ring</v>
      </c>
      <c r="E4929" s="14">
        <v>7</v>
      </c>
      <c r="F4929" s="17">
        <f>INT((VLOOKUP($C4929,装备数值,2,0)+VLOOKUP($C4929,装备数值,5,0)*($E4929-1))*VLOOKUP($D4929,系数!$K$2:$O$7,2,0))</f>
        <v>0</v>
      </c>
      <c r="G4929" s="17">
        <f>INT((VLOOKUP($C4929,装备数值,3,0)+VLOOKUP($C4929,装备数值,6,0)*($E4929-1))*VLOOKUP($D4929,系数!$K$2:$O$7,3,0))</f>
        <v>274</v>
      </c>
      <c r="H4929" s="17">
        <f t="shared" si="153"/>
        <v>274</v>
      </c>
      <c r="I4929" s="17">
        <f>INT((VLOOKUP($C4929,装备数值,4,0)+VLOOKUP($C4929,装备数值,7,0)*($E4929-1))*VLOOKUP($D4929,系数!$K$2:$O$7,4,0))</f>
        <v>0</v>
      </c>
      <c r="J4929" s="17">
        <f>INT((VLOOKUP($C4929,装备数值,4,0)+VLOOKUP($C4929,装备数值,7,0)*($E4929-1))*VLOOKUP($D4929,系数!$K$2:$O$7,5,0))</f>
        <v>0</v>
      </c>
      <c r="K4929" s="17">
        <f>INT(VLOOKUP(E4929,强化金币,2,1)*VLOOKUP(INDEX(装备!F:F,MATCH(属性!A4929,装备!A:A,0)),系数!$K$12:$M$15,3,0))</f>
        <v>500</v>
      </c>
      <c r="L4929" s="17"/>
      <c r="M4929" s="17"/>
      <c r="N4929" s="17"/>
      <c r="O4929" s="17">
        <f>IF(E4929=1,"",VLOOKUP(E4929,系数!$S$2:$AB$12,MATCH(属性!C4929,评级,0),1))</f>
        <v>20</v>
      </c>
    </row>
    <row r="4930" spans="1:15" ht="17.25" thickBot="1" x14ac:dyDescent="0.4">
      <c r="A4930" s="17">
        <f t="shared" si="154"/>
        <v>7100042</v>
      </c>
      <c r="B4930" s="17" t="s">
        <v>107</v>
      </c>
      <c r="C4930" s="15">
        <f>INDEX(装备!G:G,MATCH(属性!A4930,装备!A:A,0))</f>
        <v>17</v>
      </c>
      <c r="D4930" s="15" t="str">
        <f>INDEX(装备!E:E,MATCH(属性!A4930,装备!A:A,0))</f>
        <v>ring</v>
      </c>
      <c r="E4930" s="14">
        <v>8</v>
      </c>
      <c r="F4930" s="17">
        <f>INT((VLOOKUP($C4930,装备数值,2,0)+VLOOKUP($C4930,装备数值,5,0)*($E4930-1))*VLOOKUP($D4930,系数!$K$2:$O$7,2,0))</f>
        <v>0</v>
      </c>
      <c r="G4930" s="17">
        <f>INT((VLOOKUP($C4930,装备数值,3,0)+VLOOKUP($C4930,装备数值,6,0)*($E4930-1))*VLOOKUP($D4930,系数!$K$2:$O$7,3,0))</f>
        <v>283</v>
      </c>
      <c r="H4930" s="17">
        <f t="shared" si="153"/>
        <v>283</v>
      </c>
      <c r="I4930" s="17">
        <f>INT((VLOOKUP($C4930,装备数值,4,0)+VLOOKUP($C4930,装备数值,7,0)*($E4930-1))*VLOOKUP($D4930,系数!$K$2:$O$7,4,0))</f>
        <v>0</v>
      </c>
      <c r="J4930" s="17">
        <f>INT((VLOOKUP($C4930,装备数值,4,0)+VLOOKUP($C4930,装备数值,7,0)*($E4930-1))*VLOOKUP($D4930,系数!$K$2:$O$7,5,0))</f>
        <v>0</v>
      </c>
      <c r="K4930" s="17">
        <f>INT(VLOOKUP(E4930,强化金币,2,1)*VLOOKUP(INDEX(装备!F:F,MATCH(属性!A4930,装备!A:A,0)),系数!$K$12:$M$15,3,0))</f>
        <v>600</v>
      </c>
      <c r="L4930" s="17"/>
      <c r="M4930" s="17"/>
      <c r="N4930" s="17"/>
      <c r="O4930" s="17">
        <f>IF(E4930=1,"",VLOOKUP(E4930,系数!$S$2:$AB$12,MATCH(属性!C4930,评级,0),1))</f>
        <v>20</v>
      </c>
    </row>
    <row r="4931" spans="1:15" ht="17.25" thickBot="1" x14ac:dyDescent="0.4">
      <c r="A4931" s="17">
        <f t="shared" si="154"/>
        <v>7100042</v>
      </c>
      <c r="B4931" s="17" t="s">
        <v>107</v>
      </c>
      <c r="C4931" s="15">
        <f>INDEX(装备!G:G,MATCH(属性!A4931,装备!A:A,0))</f>
        <v>17</v>
      </c>
      <c r="D4931" s="15" t="str">
        <f>INDEX(装备!E:E,MATCH(属性!A4931,装备!A:A,0))</f>
        <v>ring</v>
      </c>
      <c r="E4931" s="14">
        <v>9</v>
      </c>
      <c r="F4931" s="17">
        <f>INT((VLOOKUP($C4931,装备数值,2,0)+VLOOKUP($C4931,装备数值,5,0)*($E4931-1))*VLOOKUP($D4931,系数!$K$2:$O$7,2,0))</f>
        <v>0</v>
      </c>
      <c r="G4931" s="17">
        <f>INT((VLOOKUP($C4931,装备数值,3,0)+VLOOKUP($C4931,装备数值,6,0)*($E4931-1))*VLOOKUP($D4931,系数!$K$2:$O$7,3,0))</f>
        <v>292</v>
      </c>
      <c r="H4931" s="17">
        <f t="shared" si="153"/>
        <v>292</v>
      </c>
      <c r="I4931" s="17">
        <f>INT((VLOOKUP($C4931,装备数值,4,0)+VLOOKUP($C4931,装备数值,7,0)*($E4931-1))*VLOOKUP($D4931,系数!$K$2:$O$7,4,0))</f>
        <v>0</v>
      </c>
      <c r="J4931" s="17">
        <f>INT((VLOOKUP($C4931,装备数值,4,0)+VLOOKUP($C4931,装备数值,7,0)*($E4931-1))*VLOOKUP($D4931,系数!$K$2:$O$7,5,0))</f>
        <v>0</v>
      </c>
      <c r="K4931" s="17">
        <f>INT(VLOOKUP(E4931,强化金币,2,1)*VLOOKUP(INDEX(装备!F:F,MATCH(属性!A4931,装备!A:A,0)),系数!$K$12:$M$15,3,0))</f>
        <v>700</v>
      </c>
      <c r="L4931" s="17"/>
      <c r="M4931" s="17"/>
      <c r="N4931" s="17"/>
      <c r="O4931" s="17">
        <f>IF(E4931=1,"",VLOOKUP(E4931,系数!$S$2:$AB$12,MATCH(属性!C4931,评级,0),1))</f>
        <v>20</v>
      </c>
    </row>
    <row r="4932" spans="1:15" ht="17.25" thickBot="1" x14ac:dyDescent="0.4">
      <c r="A4932" s="17">
        <f t="shared" si="154"/>
        <v>7100042</v>
      </c>
      <c r="B4932" s="17" t="s">
        <v>107</v>
      </c>
      <c r="C4932" s="15">
        <f>INDEX(装备!G:G,MATCH(属性!A4932,装备!A:A,0))</f>
        <v>17</v>
      </c>
      <c r="D4932" s="15" t="str">
        <f>INDEX(装备!E:E,MATCH(属性!A4932,装备!A:A,0))</f>
        <v>ring</v>
      </c>
      <c r="E4932" s="14">
        <v>10</v>
      </c>
      <c r="F4932" s="17">
        <f>INT((VLOOKUP($C4932,装备数值,2,0)+VLOOKUP($C4932,装备数值,5,0)*($E4932-1))*VLOOKUP($D4932,系数!$K$2:$O$7,2,0))</f>
        <v>0</v>
      </c>
      <c r="G4932" s="17">
        <f>INT((VLOOKUP($C4932,装备数值,3,0)+VLOOKUP($C4932,装备数值,6,0)*($E4932-1))*VLOOKUP($D4932,系数!$K$2:$O$7,3,0))</f>
        <v>301</v>
      </c>
      <c r="H4932" s="17">
        <f t="shared" ref="H4932:H4995" si="155">G4932</f>
        <v>301</v>
      </c>
      <c r="I4932" s="17">
        <f>INT((VLOOKUP($C4932,装备数值,4,0)+VLOOKUP($C4932,装备数值,7,0)*($E4932-1))*VLOOKUP($D4932,系数!$K$2:$O$7,4,0))</f>
        <v>0</v>
      </c>
      <c r="J4932" s="17">
        <f>INT((VLOOKUP($C4932,装备数值,4,0)+VLOOKUP($C4932,装备数值,7,0)*($E4932-1))*VLOOKUP($D4932,系数!$K$2:$O$7,5,0))</f>
        <v>0</v>
      </c>
      <c r="K4932" s="17">
        <f>INT(VLOOKUP(E4932,强化金币,2,1)*VLOOKUP(INDEX(装备!F:F,MATCH(属性!A4932,装备!A:A,0)),系数!$K$12:$M$15,3,0))</f>
        <v>800</v>
      </c>
      <c r="L4932" s="17"/>
      <c r="M4932" s="17"/>
      <c r="N4932" s="17"/>
      <c r="O4932" s="17">
        <f>IF(E4932=1,"",VLOOKUP(E4932,系数!$S$2:$AB$12,MATCH(属性!C4932,评级,0),1))</f>
        <v>40</v>
      </c>
    </row>
    <row r="4933" spans="1:15" ht="17.25" thickBot="1" x14ac:dyDescent="0.4">
      <c r="A4933" s="17">
        <f t="shared" si="154"/>
        <v>7100042</v>
      </c>
      <c r="B4933" s="17" t="s">
        <v>107</v>
      </c>
      <c r="C4933" s="15">
        <f>INDEX(装备!G:G,MATCH(属性!A4933,装备!A:A,0))</f>
        <v>17</v>
      </c>
      <c r="D4933" s="15" t="str">
        <f>INDEX(装备!E:E,MATCH(属性!A4933,装备!A:A,0))</f>
        <v>ring</v>
      </c>
      <c r="E4933" s="14">
        <v>11</v>
      </c>
      <c r="F4933" s="17">
        <f>INT((VLOOKUP($C4933,装备数值,2,0)+VLOOKUP($C4933,装备数值,5,0)*($E4933-1))*VLOOKUP($D4933,系数!$K$2:$O$7,2,0))</f>
        <v>0</v>
      </c>
      <c r="G4933" s="17">
        <f>INT((VLOOKUP($C4933,装备数值,3,0)+VLOOKUP($C4933,装备数值,6,0)*($E4933-1))*VLOOKUP($D4933,系数!$K$2:$O$7,3,0))</f>
        <v>310</v>
      </c>
      <c r="H4933" s="17">
        <f t="shared" si="155"/>
        <v>310</v>
      </c>
      <c r="I4933" s="17">
        <f>INT((VLOOKUP($C4933,装备数值,4,0)+VLOOKUP($C4933,装备数值,7,0)*($E4933-1))*VLOOKUP($D4933,系数!$K$2:$O$7,4,0))</f>
        <v>0</v>
      </c>
      <c r="J4933" s="17">
        <f>INT((VLOOKUP($C4933,装备数值,4,0)+VLOOKUP($C4933,装备数值,7,0)*($E4933-1))*VLOOKUP($D4933,系数!$K$2:$O$7,5,0))</f>
        <v>0</v>
      </c>
      <c r="K4933" s="17">
        <f>INT(VLOOKUP(E4933,强化金币,2,1)*VLOOKUP(INDEX(装备!F:F,MATCH(属性!A4933,装备!A:A,0)),系数!$K$12:$M$15,3,0))</f>
        <v>900</v>
      </c>
      <c r="L4933" s="17"/>
      <c r="M4933" s="17"/>
      <c r="N4933" s="17"/>
      <c r="O4933" s="17">
        <f>IF(E4933=1,"",VLOOKUP(E4933,系数!$S$2:$AB$12,MATCH(属性!C4933,评级,0),1))</f>
        <v>40</v>
      </c>
    </row>
    <row r="4934" spans="1:15" ht="17.25" thickBot="1" x14ac:dyDescent="0.4">
      <c r="A4934" s="17">
        <f t="shared" si="154"/>
        <v>7100042</v>
      </c>
      <c r="B4934" s="17" t="s">
        <v>107</v>
      </c>
      <c r="C4934" s="15">
        <f>INDEX(装备!G:G,MATCH(属性!A4934,装备!A:A,0))</f>
        <v>17</v>
      </c>
      <c r="D4934" s="15" t="str">
        <f>INDEX(装备!E:E,MATCH(属性!A4934,装备!A:A,0))</f>
        <v>ring</v>
      </c>
      <c r="E4934" s="14">
        <v>12</v>
      </c>
      <c r="F4934" s="17">
        <f>INT((VLOOKUP($C4934,装备数值,2,0)+VLOOKUP($C4934,装备数值,5,0)*($E4934-1))*VLOOKUP($D4934,系数!$K$2:$O$7,2,0))</f>
        <v>0</v>
      </c>
      <c r="G4934" s="17">
        <f>INT((VLOOKUP($C4934,装备数值,3,0)+VLOOKUP($C4934,装备数值,6,0)*($E4934-1))*VLOOKUP($D4934,系数!$K$2:$O$7,3,0))</f>
        <v>319</v>
      </c>
      <c r="H4934" s="17">
        <f t="shared" si="155"/>
        <v>319</v>
      </c>
      <c r="I4934" s="17">
        <f>INT((VLOOKUP($C4934,装备数值,4,0)+VLOOKUP($C4934,装备数值,7,0)*($E4934-1))*VLOOKUP($D4934,系数!$K$2:$O$7,4,0))</f>
        <v>0</v>
      </c>
      <c r="J4934" s="17">
        <f>INT((VLOOKUP($C4934,装备数值,4,0)+VLOOKUP($C4934,装备数值,7,0)*($E4934-1))*VLOOKUP($D4934,系数!$K$2:$O$7,5,0))</f>
        <v>0</v>
      </c>
      <c r="K4934" s="17">
        <f>INT(VLOOKUP(E4934,强化金币,2,1)*VLOOKUP(INDEX(装备!F:F,MATCH(属性!A4934,装备!A:A,0)),系数!$K$12:$M$15,3,0))</f>
        <v>1000</v>
      </c>
      <c r="L4934" s="17"/>
      <c r="M4934" s="17"/>
      <c r="N4934" s="17"/>
      <c r="O4934" s="17">
        <f>IF(E4934=1,"",VLOOKUP(E4934,系数!$S$2:$AB$12,MATCH(属性!C4934,评级,0),1))</f>
        <v>40</v>
      </c>
    </row>
    <row r="4935" spans="1:15" ht="17.25" thickBot="1" x14ac:dyDescent="0.4">
      <c r="A4935" s="17">
        <f t="shared" si="154"/>
        <v>7100042</v>
      </c>
      <c r="B4935" s="17" t="s">
        <v>107</v>
      </c>
      <c r="C4935" s="15">
        <f>INDEX(装备!G:G,MATCH(属性!A4935,装备!A:A,0))</f>
        <v>17</v>
      </c>
      <c r="D4935" s="15" t="str">
        <f>INDEX(装备!E:E,MATCH(属性!A4935,装备!A:A,0))</f>
        <v>ring</v>
      </c>
      <c r="E4935" s="14">
        <v>13</v>
      </c>
      <c r="F4935" s="17">
        <f>INT((VLOOKUP($C4935,装备数值,2,0)+VLOOKUP($C4935,装备数值,5,0)*($E4935-1))*VLOOKUP($D4935,系数!$K$2:$O$7,2,0))</f>
        <v>0</v>
      </c>
      <c r="G4935" s="17">
        <f>INT((VLOOKUP($C4935,装备数值,3,0)+VLOOKUP($C4935,装备数值,6,0)*($E4935-1))*VLOOKUP($D4935,系数!$K$2:$O$7,3,0))</f>
        <v>328</v>
      </c>
      <c r="H4935" s="17">
        <f t="shared" si="155"/>
        <v>328</v>
      </c>
      <c r="I4935" s="17">
        <f>INT((VLOOKUP($C4935,装备数值,4,0)+VLOOKUP($C4935,装备数值,7,0)*($E4935-1))*VLOOKUP($D4935,系数!$K$2:$O$7,4,0))</f>
        <v>0</v>
      </c>
      <c r="J4935" s="17">
        <f>INT((VLOOKUP($C4935,装备数值,4,0)+VLOOKUP($C4935,装备数值,7,0)*($E4935-1))*VLOOKUP($D4935,系数!$K$2:$O$7,5,0))</f>
        <v>0</v>
      </c>
      <c r="K4935" s="17">
        <f>INT(VLOOKUP(E4935,强化金币,2,1)*VLOOKUP(INDEX(装备!F:F,MATCH(属性!A4935,装备!A:A,0)),系数!$K$12:$M$15,3,0))</f>
        <v>1200</v>
      </c>
      <c r="L4935" s="17"/>
      <c r="M4935" s="17"/>
      <c r="N4935" s="17"/>
      <c r="O4935" s="17">
        <f>IF(E4935=1,"",VLOOKUP(E4935,系数!$S$2:$AB$12,MATCH(属性!C4935,评级,0),1))</f>
        <v>40</v>
      </c>
    </row>
    <row r="4936" spans="1:15" ht="17.25" thickBot="1" x14ac:dyDescent="0.4">
      <c r="A4936" s="17">
        <f t="shared" si="154"/>
        <v>7100042</v>
      </c>
      <c r="B4936" s="17" t="s">
        <v>107</v>
      </c>
      <c r="C4936" s="15">
        <f>INDEX(装备!G:G,MATCH(属性!A4936,装备!A:A,0))</f>
        <v>17</v>
      </c>
      <c r="D4936" s="15" t="str">
        <f>INDEX(装备!E:E,MATCH(属性!A4936,装备!A:A,0))</f>
        <v>ring</v>
      </c>
      <c r="E4936" s="14">
        <v>14</v>
      </c>
      <c r="F4936" s="17">
        <f>INT((VLOOKUP($C4936,装备数值,2,0)+VLOOKUP($C4936,装备数值,5,0)*($E4936-1))*VLOOKUP($D4936,系数!$K$2:$O$7,2,0))</f>
        <v>0</v>
      </c>
      <c r="G4936" s="17">
        <f>INT((VLOOKUP($C4936,装备数值,3,0)+VLOOKUP($C4936,装备数值,6,0)*($E4936-1))*VLOOKUP($D4936,系数!$K$2:$O$7,3,0))</f>
        <v>337</v>
      </c>
      <c r="H4936" s="17">
        <f t="shared" si="155"/>
        <v>337</v>
      </c>
      <c r="I4936" s="17">
        <f>INT((VLOOKUP($C4936,装备数值,4,0)+VLOOKUP($C4936,装备数值,7,0)*($E4936-1))*VLOOKUP($D4936,系数!$K$2:$O$7,4,0))</f>
        <v>0</v>
      </c>
      <c r="J4936" s="17">
        <f>INT((VLOOKUP($C4936,装备数值,4,0)+VLOOKUP($C4936,装备数值,7,0)*($E4936-1))*VLOOKUP($D4936,系数!$K$2:$O$7,5,0))</f>
        <v>0</v>
      </c>
      <c r="K4936" s="17">
        <f>INT(VLOOKUP(E4936,强化金币,2,1)*VLOOKUP(INDEX(装备!F:F,MATCH(属性!A4936,装备!A:A,0)),系数!$K$12:$M$15,3,0))</f>
        <v>1400</v>
      </c>
      <c r="L4936" s="17"/>
      <c r="M4936" s="17"/>
      <c r="N4936" s="17"/>
      <c r="O4936" s="17">
        <f>IF(E4936=1,"",VLOOKUP(E4936,系数!$S$2:$AB$12,MATCH(属性!C4936,评级,0),1))</f>
        <v>40</v>
      </c>
    </row>
    <row r="4937" spans="1:15" ht="17.25" thickBot="1" x14ac:dyDescent="0.4">
      <c r="A4937" s="17">
        <f t="shared" si="154"/>
        <v>7100042</v>
      </c>
      <c r="B4937" s="17" t="s">
        <v>107</v>
      </c>
      <c r="C4937" s="15">
        <f>INDEX(装备!G:G,MATCH(属性!A4937,装备!A:A,0))</f>
        <v>17</v>
      </c>
      <c r="D4937" s="15" t="str">
        <f>INDEX(装备!E:E,MATCH(属性!A4937,装备!A:A,0))</f>
        <v>ring</v>
      </c>
      <c r="E4937" s="14">
        <v>15</v>
      </c>
      <c r="F4937" s="17">
        <f>INT((VLOOKUP($C4937,装备数值,2,0)+VLOOKUP($C4937,装备数值,5,0)*($E4937-1))*VLOOKUP($D4937,系数!$K$2:$O$7,2,0))</f>
        <v>0</v>
      </c>
      <c r="G4937" s="17">
        <f>INT((VLOOKUP($C4937,装备数值,3,0)+VLOOKUP($C4937,装备数值,6,0)*($E4937-1))*VLOOKUP($D4937,系数!$K$2:$O$7,3,0))</f>
        <v>346</v>
      </c>
      <c r="H4937" s="17">
        <f t="shared" si="155"/>
        <v>346</v>
      </c>
      <c r="I4937" s="17">
        <f>INT((VLOOKUP($C4937,装备数值,4,0)+VLOOKUP($C4937,装备数值,7,0)*($E4937-1))*VLOOKUP($D4937,系数!$K$2:$O$7,4,0))</f>
        <v>0</v>
      </c>
      <c r="J4937" s="17">
        <f>INT((VLOOKUP($C4937,装备数值,4,0)+VLOOKUP($C4937,装备数值,7,0)*($E4937-1))*VLOOKUP($D4937,系数!$K$2:$O$7,5,0))</f>
        <v>0</v>
      </c>
      <c r="K4937" s="17">
        <f>INT(VLOOKUP(E4937,强化金币,2,1)*VLOOKUP(INDEX(装备!F:F,MATCH(属性!A4937,装备!A:A,0)),系数!$K$12:$M$15,3,0))</f>
        <v>1600</v>
      </c>
      <c r="L4937" s="17"/>
      <c r="M4937" s="17"/>
      <c r="N4937" s="17"/>
      <c r="O4937" s="17">
        <f>IF(E4937=1,"",VLOOKUP(E4937,系数!$S$2:$AB$12,MATCH(属性!C4937,评级,0),1))</f>
        <v>40</v>
      </c>
    </row>
    <row r="4938" spans="1:15" ht="17.25" thickBot="1" x14ac:dyDescent="0.4">
      <c r="A4938" s="17">
        <f t="shared" si="154"/>
        <v>7100042</v>
      </c>
      <c r="B4938" s="17" t="s">
        <v>107</v>
      </c>
      <c r="C4938" s="15">
        <f>INDEX(装备!G:G,MATCH(属性!A4938,装备!A:A,0))</f>
        <v>17</v>
      </c>
      <c r="D4938" s="15" t="str">
        <f>INDEX(装备!E:E,MATCH(属性!A4938,装备!A:A,0))</f>
        <v>ring</v>
      </c>
      <c r="E4938" s="14">
        <v>16</v>
      </c>
      <c r="F4938" s="17">
        <f>INT((VLOOKUP($C4938,装备数值,2,0)+VLOOKUP($C4938,装备数值,5,0)*($E4938-1))*VLOOKUP($D4938,系数!$K$2:$O$7,2,0))</f>
        <v>0</v>
      </c>
      <c r="G4938" s="17">
        <f>INT((VLOOKUP($C4938,装备数值,3,0)+VLOOKUP($C4938,装备数值,6,0)*($E4938-1))*VLOOKUP($D4938,系数!$K$2:$O$7,3,0))</f>
        <v>355</v>
      </c>
      <c r="H4938" s="17">
        <f t="shared" si="155"/>
        <v>355</v>
      </c>
      <c r="I4938" s="17">
        <f>INT((VLOOKUP($C4938,装备数值,4,0)+VLOOKUP($C4938,装备数值,7,0)*($E4938-1))*VLOOKUP($D4938,系数!$K$2:$O$7,4,0))</f>
        <v>0</v>
      </c>
      <c r="J4938" s="17">
        <f>INT((VLOOKUP($C4938,装备数值,4,0)+VLOOKUP($C4938,装备数值,7,0)*($E4938-1))*VLOOKUP($D4938,系数!$K$2:$O$7,5,0))</f>
        <v>0</v>
      </c>
      <c r="K4938" s="17">
        <f>INT(VLOOKUP(E4938,强化金币,2,1)*VLOOKUP(INDEX(装备!F:F,MATCH(属性!A4938,装备!A:A,0)),系数!$K$12:$M$15,3,0))</f>
        <v>1800</v>
      </c>
      <c r="L4938" s="17"/>
      <c r="M4938" s="17"/>
      <c r="N4938" s="17"/>
      <c r="O4938" s="17">
        <f>IF(E4938=1,"",VLOOKUP(E4938,系数!$S$2:$AB$12,MATCH(属性!C4938,评级,0),1))</f>
        <v>40</v>
      </c>
    </row>
    <row r="4939" spans="1:15" ht="17.25" thickBot="1" x14ac:dyDescent="0.4">
      <c r="A4939" s="17">
        <f t="shared" si="154"/>
        <v>7100042</v>
      </c>
      <c r="B4939" s="17" t="s">
        <v>107</v>
      </c>
      <c r="C4939" s="15">
        <f>INDEX(装备!G:G,MATCH(属性!A4939,装备!A:A,0))</f>
        <v>17</v>
      </c>
      <c r="D4939" s="15" t="str">
        <f>INDEX(装备!E:E,MATCH(属性!A4939,装备!A:A,0))</f>
        <v>ring</v>
      </c>
      <c r="E4939" s="14">
        <v>17</v>
      </c>
      <c r="F4939" s="17">
        <f>INT((VLOOKUP($C4939,装备数值,2,0)+VLOOKUP($C4939,装备数值,5,0)*($E4939-1))*VLOOKUP($D4939,系数!$K$2:$O$7,2,0))</f>
        <v>0</v>
      </c>
      <c r="G4939" s="17">
        <f>INT((VLOOKUP($C4939,装备数值,3,0)+VLOOKUP($C4939,装备数值,6,0)*($E4939-1))*VLOOKUP($D4939,系数!$K$2:$O$7,3,0))</f>
        <v>364</v>
      </c>
      <c r="H4939" s="17">
        <f t="shared" si="155"/>
        <v>364</v>
      </c>
      <c r="I4939" s="17">
        <f>INT((VLOOKUP($C4939,装备数值,4,0)+VLOOKUP($C4939,装备数值,7,0)*($E4939-1))*VLOOKUP($D4939,系数!$K$2:$O$7,4,0))</f>
        <v>0</v>
      </c>
      <c r="J4939" s="17">
        <f>INT((VLOOKUP($C4939,装备数值,4,0)+VLOOKUP($C4939,装备数值,7,0)*($E4939-1))*VLOOKUP($D4939,系数!$K$2:$O$7,5,0))</f>
        <v>0</v>
      </c>
      <c r="K4939" s="17">
        <f>INT(VLOOKUP(E4939,强化金币,2,1)*VLOOKUP(INDEX(装备!F:F,MATCH(属性!A4939,装备!A:A,0)),系数!$K$12:$M$15,3,0))</f>
        <v>2000</v>
      </c>
      <c r="L4939" s="17"/>
      <c r="M4939" s="17"/>
      <c r="N4939" s="17"/>
      <c r="O4939" s="17">
        <f>IF(E4939=1,"",VLOOKUP(E4939,系数!$S$2:$AB$12,MATCH(属性!C4939,评级,0),1))</f>
        <v>40</v>
      </c>
    </row>
    <row r="4940" spans="1:15" ht="17.25" thickBot="1" x14ac:dyDescent="0.4">
      <c r="A4940" s="17">
        <f t="shared" si="154"/>
        <v>7100042</v>
      </c>
      <c r="B4940" s="17" t="s">
        <v>107</v>
      </c>
      <c r="C4940" s="15">
        <f>INDEX(装备!G:G,MATCH(属性!A4940,装备!A:A,0))</f>
        <v>17</v>
      </c>
      <c r="D4940" s="15" t="str">
        <f>INDEX(装备!E:E,MATCH(属性!A4940,装备!A:A,0))</f>
        <v>ring</v>
      </c>
      <c r="E4940" s="14">
        <v>18</v>
      </c>
      <c r="F4940" s="17">
        <f>INT((VLOOKUP($C4940,装备数值,2,0)+VLOOKUP($C4940,装备数值,5,0)*($E4940-1))*VLOOKUP($D4940,系数!$K$2:$O$7,2,0))</f>
        <v>0</v>
      </c>
      <c r="G4940" s="17">
        <f>INT((VLOOKUP($C4940,装备数值,3,0)+VLOOKUP($C4940,装备数值,6,0)*($E4940-1))*VLOOKUP($D4940,系数!$K$2:$O$7,3,0))</f>
        <v>373</v>
      </c>
      <c r="H4940" s="17">
        <f t="shared" si="155"/>
        <v>373</v>
      </c>
      <c r="I4940" s="17">
        <f>INT((VLOOKUP($C4940,装备数值,4,0)+VLOOKUP($C4940,装备数值,7,0)*($E4940-1))*VLOOKUP($D4940,系数!$K$2:$O$7,4,0))</f>
        <v>0</v>
      </c>
      <c r="J4940" s="17">
        <f>INT((VLOOKUP($C4940,装备数值,4,0)+VLOOKUP($C4940,装备数值,7,0)*($E4940-1))*VLOOKUP($D4940,系数!$K$2:$O$7,5,0))</f>
        <v>0</v>
      </c>
      <c r="K4940" s="17">
        <f>INT(VLOOKUP(E4940,强化金币,2,1)*VLOOKUP(INDEX(装备!F:F,MATCH(属性!A4940,装备!A:A,0)),系数!$K$12:$M$15,3,0))</f>
        <v>2200</v>
      </c>
      <c r="L4940" s="17"/>
      <c r="M4940" s="17"/>
      <c r="N4940" s="17"/>
      <c r="O4940" s="17">
        <f>IF(E4940=1,"",VLOOKUP(E4940,系数!$S$2:$AB$12,MATCH(属性!C4940,评级,0),1))</f>
        <v>40</v>
      </c>
    </row>
    <row r="4941" spans="1:15" ht="17.25" thickBot="1" x14ac:dyDescent="0.4">
      <c r="A4941" s="17">
        <f t="shared" si="154"/>
        <v>7100042</v>
      </c>
      <c r="B4941" s="17" t="s">
        <v>107</v>
      </c>
      <c r="C4941" s="15">
        <f>INDEX(装备!G:G,MATCH(属性!A4941,装备!A:A,0))</f>
        <v>17</v>
      </c>
      <c r="D4941" s="15" t="str">
        <f>INDEX(装备!E:E,MATCH(属性!A4941,装备!A:A,0))</f>
        <v>ring</v>
      </c>
      <c r="E4941" s="14">
        <v>19</v>
      </c>
      <c r="F4941" s="17">
        <f>INT((VLOOKUP($C4941,装备数值,2,0)+VLOOKUP($C4941,装备数值,5,0)*($E4941-1))*VLOOKUP($D4941,系数!$K$2:$O$7,2,0))</f>
        <v>0</v>
      </c>
      <c r="G4941" s="17">
        <f>INT((VLOOKUP($C4941,装备数值,3,0)+VLOOKUP($C4941,装备数值,6,0)*($E4941-1))*VLOOKUP($D4941,系数!$K$2:$O$7,3,0))</f>
        <v>382</v>
      </c>
      <c r="H4941" s="17">
        <f t="shared" si="155"/>
        <v>382</v>
      </c>
      <c r="I4941" s="17">
        <f>INT((VLOOKUP($C4941,装备数值,4,0)+VLOOKUP($C4941,装备数值,7,0)*($E4941-1))*VLOOKUP($D4941,系数!$K$2:$O$7,4,0))</f>
        <v>0</v>
      </c>
      <c r="J4941" s="17">
        <f>INT((VLOOKUP($C4941,装备数值,4,0)+VLOOKUP($C4941,装备数值,7,0)*($E4941-1))*VLOOKUP($D4941,系数!$K$2:$O$7,5,0))</f>
        <v>0</v>
      </c>
      <c r="K4941" s="17">
        <f>INT(VLOOKUP(E4941,强化金币,2,1)*VLOOKUP(INDEX(装备!F:F,MATCH(属性!A4941,装备!A:A,0)),系数!$K$12:$M$15,3,0))</f>
        <v>2400</v>
      </c>
      <c r="L4941" s="17"/>
      <c r="M4941" s="17"/>
      <c r="N4941" s="17"/>
      <c r="O4941" s="17">
        <f>IF(E4941=1,"",VLOOKUP(E4941,系数!$S$2:$AB$12,MATCH(属性!C4941,评级,0),1))</f>
        <v>40</v>
      </c>
    </row>
    <row r="4942" spans="1:15" ht="17.25" thickBot="1" x14ac:dyDescent="0.4">
      <c r="A4942" s="17">
        <f t="shared" si="154"/>
        <v>7100042</v>
      </c>
      <c r="B4942" s="17" t="s">
        <v>107</v>
      </c>
      <c r="C4942" s="15">
        <f>INDEX(装备!G:G,MATCH(属性!A4942,装备!A:A,0))</f>
        <v>17</v>
      </c>
      <c r="D4942" s="15" t="str">
        <f>INDEX(装备!E:E,MATCH(属性!A4942,装备!A:A,0))</f>
        <v>ring</v>
      </c>
      <c r="E4942" s="14">
        <v>20</v>
      </c>
      <c r="F4942" s="17">
        <f>INT((VLOOKUP($C4942,装备数值,2,0)+VLOOKUP($C4942,装备数值,5,0)*($E4942-1))*VLOOKUP($D4942,系数!$K$2:$O$7,2,0))</f>
        <v>0</v>
      </c>
      <c r="G4942" s="17">
        <f>INT((VLOOKUP($C4942,装备数值,3,0)+VLOOKUP($C4942,装备数值,6,0)*($E4942-1))*VLOOKUP($D4942,系数!$K$2:$O$7,3,0))</f>
        <v>391</v>
      </c>
      <c r="H4942" s="17">
        <f t="shared" si="155"/>
        <v>391</v>
      </c>
      <c r="I4942" s="17">
        <f>INT((VLOOKUP($C4942,装备数值,4,0)+VLOOKUP($C4942,装备数值,7,0)*($E4942-1))*VLOOKUP($D4942,系数!$K$2:$O$7,4,0))</f>
        <v>0</v>
      </c>
      <c r="J4942" s="17">
        <f>INT((VLOOKUP($C4942,装备数值,4,0)+VLOOKUP($C4942,装备数值,7,0)*($E4942-1))*VLOOKUP($D4942,系数!$K$2:$O$7,5,0))</f>
        <v>0</v>
      </c>
      <c r="K4942" s="17">
        <f>INT(VLOOKUP(E4942,强化金币,2,1)*VLOOKUP(INDEX(装备!F:F,MATCH(属性!A4942,装备!A:A,0)),系数!$K$12:$M$15,3,0))</f>
        <v>2600</v>
      </c>
      <c r="L4942" s="17"/>
      <c r="M4942" s="17"/>
      <c r="N4942" s="17"/>
      <c r="O4942" s="17">
        <f>IF(E4942=1,"",VLOOKUP(E4942,系数!$S$2:$AB$12,MATCH(属性!C4942,评级,0),1))</f>
        <v>60</v>
      </c>
    </row>
    <row r="4943" spans="1:15" ht="17.25" thickBot="1" x14ac:dyDescent="0.4">
      <c r="A4943" s="17">
        <f t="shared" si="154"/>
        <v>7100042</v>
      </c>
      <c r="B4943" s="17" t="s">
        <v>107</v>
      </c>
      <c r="C4943" s="15">
        <f>INDEX(装备!G:G,MATCH(属性!A4943,装备!A:A,0))</f>
        <v>17</v>
      </c>
      <c r="D4943" s="15" t="str">
        <f>INDEX(装备!E:E,MATCH(属性!A4943,装备!A:A,0))</f>
        <v>ring</v>
      </c>
      <c r="E4943" s="14">
        <v>21</v>
      </c>
      <c r="F4943" s="17">
        <f>INT((VLOOKUP($C4943,装备数值,2,0)+VLOOKUP($C4943,装备数值,5,0)*($E4943-1))*VLOOKUP($D4943,系数!$K$2:$O$7,2,0))</f>
        <v>0</v>
      </c>
      <c r="G4943" s="17">
        <f>INT((VLOOKUP($C4943,装备数值,3,0)+VLOOKUP($C4943,装备数值,6,0)*($E4943-1))*VLOOKUP($D4943,系数!$K$2:$O$7,3,0))</f>
        <v>400</v>
      </c>
      <c r="H4943" s="17">
        <f t="shared" si="155"/>
        <v>400</v>
      </c>
      <c r="I4943" s="17">
        <f>INT((VLOOKUP($C4943,装备数值,4,0)+VLOOKUP($C4943,装备数值,7,0)*($E4943-1))*VLOOKUP($D4943,系数!$K$2:$O$7,4,0))</f>
        <v>0</v>
      </c>
      <c r="J4943" s="17">
        <f>INT((VLOOKUP($C4943,装备数值,4,0)+VLOOKUP($C4943,装备数值,7,0)*($E4943-1))*VLOOKUP($D4943,系数!$K$2:$O$7,5,0))</f>
        <v>0</v>
      </c>
      <c r="K4943" s="17">
        <f>INT(VLOOKUP(E4943,强化金币,2,1)*VLOOKUP(INDEX(装备!F:F,MATCH(属性!A4943,装备!A:A,0)),系数!$K$12:$M$15,3,0))</f>
        <v>2800</v>
      </c>
      <c r="L4943" s="17"/>
      <c r="M4943" s="17"/>
      <c r="N4943" s="17"/>
      <c r="O4943" s="17">
        <f>IF(E4943=1,"",VLOOKUP(E4943,系数!$S$2:$AB$12,MATCH(属性!C4943,评级,0),1))</f>
        <v>60</v>
      </c>
    </row>
    <row r="4944" spans="1:15" ht="17.25" thickBot="1" x14ac:dyDescent="0.4">
      <c r="A4944" s="17">
        <f t="shared" si="154"/>
        <v>7100042</v>
      </c>
      <c r="B4944" s="17" t="s">
        <v>107</v>
      </c>
      <c r="C4944" s="15">
        <f>INDEX(装备!G:G,MATCH(属性!A4944,装备!A:A,0))</f>
        <v>17</v>
      </c>
      <c r="D4944" s="15" t="str">
        <f>INDEX(装备!E:E,MATCH(属性!A4944,装备!A:A,0))</f>
        <v>ring</v>
      </c>
      <c r="E4944" s="14">
        <v>22</v>
      </c>
      <c r="F4944" s="17">
        <f>INT((VLOOKUP($C4944,装备数值,2,0)+VLOOKUP($C4944,装备数值,5,0)*($E4944-1))*VLOOKUP($D4944,系数!$K$2:$O$7,2,0))</f>
        <v>0</v>
      </c>
      <c r="G4944" s="17">
        <f>INT((VLOOKUP($C4944,装备数值,3,0)+VLOOKUP($C4944,装备数值,6,0)*($E4944-1))*VLOOKUP($D4944,系数!$K$2:$O$7,3,0))</f>
        <v>409</v>
      </c>
      <c r="H4944" s="17">
        <f t="shared" si="155"/>
        <v>409</v>
      </c>
      <c r="I4944" s="17">
        <f>INT((VLOOKUP($C4944,装备数值,4,0)+VLOOKUP($C4944,装备数值,7,0)*($E4944-1))*VLOOKUP($D4944,系数!$K$2:$O$7,4,0))</f>
        <v>0</v>
      </c>
      <c r="J4944" s="17">
        <f>INT((VLOOKUP($C4944,装备数值,4,0)+VLOOKUP($C4944,装备数值,7,0)*($E4944-1))*VLOOKUP($D4944,系数!$K$2:$O$7,5,0))</f>
        <v>0</v>
      </c>
      <c r="K4944" s="17">
        <f>INT(VLOOKUP(E4944,强化金币,2,1)*VLOOKUP(INDEX(装备!F:F,MATCH(属性!A4944,装备!A:A,0)),系数!$K$12:$M$15,3,0))</f>
        <v>3000</v>
      </c>
      <c r="L4944" s="17"/>
      <c r="M4944" s="17"/>
      <c r="N4944" s="17"/>
      <c r="O4944" s="17">
        <f>IF(E4944=1,"",VLOOKUP(E4944,系数!$S$2:$AB$12,MATCH(属性!C4944,评级,0),1))</f>
        <v>60</v>
      </c>
    </row>
    <row r="4945" spans="1:15" ht="17.25" thickBot="1" x14ac:dyDescent="0.4">
      <c r="A4945" s="17">
        <f t="shared" si="154"/>
        <v>7100042</v>
      </c>
      <c r="B4945" s="17" t="s">
        <v>107</v>
      </c>
      <c r="C4945" s="15">
        <f>INDEX(装备!G:G,MATCH(属性!A4945,装备!A:A,0))</f>
        <v>17</v>
      </c>
      <c r="D4945" s="15" t="str">
        <f>INDEX(装备!E:E,MATCH(属性!A4945,装备!A:A,0))</f>
        <v>ring</v>
      </c>
      <c r="E4945" s="14">
        <v>23</v>
      </c>
      <c r="F4945" s="17">
        <f>INT((VLOOKUP($C4945,装备数值,2,0)+VLOOKUP($C4945,装备数值,5,0)*($E4945-1))*VLOOKUP($D4945,系数!$K$2:$O$7,2,0))</f>
        <v>0</v>
      </c>
      <c r="G4945" s="17">
        <f>INT((VLOOKUP($C4945,装备数值,3,0)+VLOOKUP($C4945,装备数值,6,0)*($E4945-1))*VLOOKUP($D4945,系数!$K$2:$O$7,3,0))</f>
        <v>418</v>
      </c>
      <c r="H4945" s="17">
        <f t="shared" si="155"/>
        <v>418</v>
      </c>
      <c r="I4945" s="17">
        <f>INT((VLOOKUP($C4945,装备数值,4,0)+VLOOKUP($C4945,装备数值,7,0)*($E4945-1))*VLOOKUP($D4945,系数!$K$2:$O$7,4,0))</f>
        <v>0</v>
      </c>
      <c r="J4945" s="17">
        <f>INT((VLOOKUP($C4945,装备数值,4,0)+VLOOKUP($C4945,装备数值,7,0)*($E4945-1))*VLOOKUP($D4945,系数!$K$2:$O$7,5,0))</f>
        <v>0</v>
      </c>
      <c r="K4945" s="17">
        <f>INT(VLOOKUP(E4945,强化金币,2,1)*VLOOKUP(INDEX(装备!F:F,MATCH(属性!A4945,装备!A:A,0)),系数!$K$12:$M$15,3,0))</f>
        <v>3200</v>
      </c>
      <c r="L4945" s="17"/>
      <c r="M4945" s="17"/>
      <c r="N4945" s="17"/>
      <c r="O4945" s="17">
        <f>IF(E4945=1,"",VLOOKUP(E4945,系数!$S$2:$AB$12,MATCH(属性!C4945,评级,0),1))</f>
        <v>60</v>
      </c>
    </row>
    <row r="4946" spans="1:15" ht="17.25" thickBot="1" x14ac:dyDescent="0.4">
      <c r="A4946" s="17">
        <f t="shared" si="154"/>
        <v>7100042</v>
      </c>
      <c r="B4946" s="17" t="s">
        <v>107</v>
      </c>
      <c r="C4946" s="15">
        <f>INDEX(装备!G:G,MATCH(属性!A4946,装备!A:A,0))</f>
        <v>17</v>
      </c>
      <c r="D4946" s="15" t="str">
        <f>INDEX(装备!E:E,MATCH(属性!A4946,装备!A:A,0))</f>
        <v>ring</v>
      </c>
      <c r="E4946" s="14">
        <v>24</v>
      </c>
      <c r="F4946" s="17">
        <f>INT((VLOOKUP($C4946,装备数值,2,0)+VLOOKUP($C4946,装备数值,5,0)*($E4946-1))*VLOOKUP($D4946,系数!$K$2:$O$7,2,0))</f>
        <v>0</v>
      </c>
      <c r="G4946" s="17">
        <f>INT((VLOOKUP($C4946,装备数值,3,0)+VLOOKUP($C4946,装备数值,6,0)*($E4946-1))*VLOOKUP($D4946,系数!$K$2:$O$7,3,0))</f>
        <v>427</v>
      </c>
      <c r="H4946" s="17">
        <f t="shared" si="155"/>
        <v>427</v>
      </c>
      <c r="I4946" s="17">
        <f>INT((VLOOKUP($C4946,装备数值,4,0)+VLOOKUP($C4946,装备数值,7,0)*($E4946-1))*VLOOKUP($D4946,系数!$K$2:$O$7,4,0))</f>
        <v>0</v>
      </c>
      <c r="J4946" s="17">
        <f>INT((VLOOKUP($C4946,装备数值,4,0)+VLOOKUP($C4946,装备数值,7,0)*($E4946-1))*VLOOKUP($D4946,系数!$K$2:$O$7,5,0))</f>
        <v>0</v>
      </c>
      <c r="K4946" s="17">
        <f>INT(VLOOKUP(E4946,强化金币,2,1)*VLOOKUP(INDEX(装备!F:F,MATCH(属性!A4946,装备!A:A,0)),系数!$K$12:$M$15,3,0))</f>
        <v>3400</v>
      </c>
      <c r="L4946" s="17"/>
      <c r="M4946" s="17"/>
      <c r="N4946" s="17"/>
      <c r="O4946" s="17">
        <f>IF(E4946=1,"",VLOOKUP(E4946,系数!$S$2:$AB$12,MATCH(属性!C4946,评级,0),1))</f>
        <v>60</v>
      </c>
    </row>
    <row r="4947" spans="1:15" ht="17.25" thickBot="1" x14ac:dyDescent="0.4">
      <c r="A4947" s="17">
        <f t="shared" si="154"/>
        <v>7100042</v>
      </c>
      <c r="B4947" s="17" t="s">
        <v>107</v>
      </c>
      <c r="C4947" s="15">
        <f>INDEX(装备!G:G,MATCH(属性!A4947,装备!A:A,0))</f>
        <v>17</v>
      </c>
      <c r="D4947" s="15" t="str">
        <f>INDEX(装备!E:E,MATCH(属性!A4947,装备!A:A,0))</f>
        <v>ring</v>
      </c>
      <c r="E4947" s="14">
        <v>25</v>
      </c>
      <c r="F4947" s="17">
        <f>INT((VLOOKUP($C4947,装备数值,2,0)+VLOOKUP($C4947,装备数值,5,0)*($E4947-1))*VLOOKUP($D4947,系数!$K$2:$O$7,2,0))</f>
        <v>0</v>
      </c>
      <c r="G4947" s="17">
        <f>INT((VLOOKUP($C4947,装备数值,3,0)+VLOOKUP($C4947,装备数值,6,0)*($E4947-1))*VLOOKUP($D4947,系数!$K$2:$O$7,3,0))</f>
        <v>436</v>
      </c>
      <c r="H4947" s="17">
        <f t="shared" si="155"/>
        <v>436</v>
      </c>
      <c r="I4947" s="17">
        <f>INT((VLOOKUP($C4947,装备数值,4,0)+VLOOKUP($C4947,装备数值,7,0)*($E4947-1))*VLOOKUP($D4947,系数!$K$2:$O$7,4,0))</f>
        <v>0</v>
      </c>
      <c r="J4947" s="17">
        <f>INT((VLOOKUP($C4947,装备数值,4,0)+VLOOKUP($C4947,装备数值,7,0)*($E4947-1))*VLOOKUP($D4947,系数!$K$2:$O$7,5,0))</f>
        <v>0</v>
      </c>
      <c r="K4947" s="17">
        <f>INT(VLOOKUP(E4947,强化金币,2,1)*VLOOKUP(INDEX(装备!F:F,MATCH(属性!A4947,装备!A:A,0)),系数!$K$12:$M$15,3,0))</f>
        <v>3600</v>
      </c>
      <c r="L4947" s="17"/>
      <c r="M4947" s="17"/>
      <c r="N4947" s="17"/>
      <c r="O4947" s="17">
        <f>IF(E4947=1,"",VLOOKUP(E4947,系数!$S$2:$AB$12,MATCH(属性!C4947,评级,0),1))</f>
        <v>60</v>
      </c>
    </row>
    <row r="4948" spans="1:15" ht="17.25" thickBot="1" x14ac:dyDescent="0.4">
      <c r="A4948" s="17">
        <f t="shared" si="154"/>
        <v>7100042</v>
      </c>
      <c r="B4948" s="17" t="s">
        <v>107</v>
      </c>
      <c r="C4948" s="15">
        <f>INDEX(装备!G:G,MATCH(属性!A4948,装备!A:A,0))</f>
        <v>17</v>
      </c>
      <c r="D4948" s="15" t="str">
        <f>INDEX(装备!E:E,MATCH(属性!A4948,装备!A:A,0))</f>
        <v>ring</v>
      </c>
      <c r="E4948" s="14">
        <v>26</v>
      </c>
      <c r="F4948" s="17">
        <f>INT((VLOOKUP($C4948,装备数值,2,0)+VLOOKUP($C4948,装备数值,5,0)*($E4948-1))*VLOOKUP($D4948,系数!$K$2:$O$7,2,0))</f>
        <v>0</v>
      </c>
      <c r="G4948" s="17">
        <f>INT((VLOOKUP($C4948,装备数值,3,0)+VLOOKUP($C4948,装备数值,6,0)*($E4948-1))*VLOOKUP($D4948,系数!$K$2:$O$7,3,0))</f>
        <v>445</v>
      </c>
      <c r="H4948" s="17">
        <f t="shared" si="155"/>
        <v>445</v>
      </c>
      <c r="I4948" s="17">
        <f>INT((VLOOKUP($C4948,装备数值,4,0)+VLOOKUP($C4948,装备数值,7,0)*($E4948-1))*VLOOKUP($D4948,系数!$K$2:$O$7,4,0))</f>
        <v>0</v>
      </c>
      <c r="J4948" s="17">
        <f>INT((VLOOKUP($C4948,装备数值,4,0)+VLOOKUP($C4948,装备数值,7,0)*($E4948-1))*VLOOKUP($D4948,系数!$K$2:$O$7,5,0))</f>
        <v>0</v>
      </c>
      <c r="K4948" s="17">
        <f>INT(VLOOKUP(E4948,强化金币,2,1)*VLOOKUP(INDEX(装备!F:F,MATCH(属性!A4948,装备!A:A,0)),系数!$K$12:$M$15,3,0))</f>
        <v>3800</v>
      </c>
      <c r="L4948" s="17"/>
      <c r="M4948" s="17"/>
      <c r="N4948" s="17"/>
      <c r="O4948" s="17">
        <f>IF(E4948=1,"",VLOOKUP(E4948,系数!$S$2:$AB$12,MATCH(属性!C4948,评级,0),1))</f>
        <v>60</v>
      </c>
    </row>
    <row r="4949" spans="1:15" ht="17.25" thickBot="1" x14ac:dyDescent="0.4">
      <c r="A4949" s="17">
        <f t="shared" si="154"/>
        <v>7100042</v>
      </c>
      <c r="B4949" s="17" t="s">
        <v>107</v>
      </c>
      <c r="C4949" s="15">
        <f>INDEX(装备!G:G,MATCH(属性!A4949,装备!A:A,0))</f>
        <v>17</v>
      </c>
      <c r="D4949" s="15" t="str">
        <f>INDEX(装备!E:E,MATCH(属性!A4949,装备!A:A,0))</f>
        <v>ring</v>
      </c>
      <c r="E4949" s="14">
        <v>27</v>
      </c>
      <c r="F4949" s="17">
        <f>INT((VLOOKUP($C4949,装备数值,2,0)+VLOOKUP($C4949,装备数值,5,0)*($E4949-1))*VLOOKUP($D4949,系数!$K$2:$O$7,2,0))</f>
        <v>0</v>
      </c>
      <c r="G4949" s="17">
        <f>INT((VLOOKUP($C4949,装备数值,3,0)+VLOOKUP($C4949,装备数值,6,0)*($E4949-1))*VLOOKUP($D4949,系数!$K$2:$O$7,3,0))</f>
        <v>454</v>
      </c>
      <c r="H4949" s="17">
        <f t="shared" si="155"/>
        <v>454</v>
      </c>
      <c r="I4949" s="17">
        <f>INT((VLOOKUP($C4949,装备数值,4,0)+VLOOKUP($C4949,装备数值,7,0)*($E4949-1))*VLOOKUP($D4949,系数!$K$2:$O$7,4,0))</f>
        <v>0</v>
      </c>
      <c r="J4949" s="17">
        <f>INT((VLOOKUP($C4949,装备数值,4,0)+VLOOKUP($C4949,装备数值,7,0)*($E4949-1))*VLOOKUP($D4949,系数!$K$2:$O$7,5,0))</f>
        <v>0</v>
      </c>
      <c r="K4949" s="17">
        <f>INT(VLOOKUP(E4949,强化金币,2,1)*VLOOKUP(INDEX(装备!F:F,MATCH(属性!A4949,装备!A:A,0)),系数!$K$12:$M$15,3,0))</f>
        <v>4000</v>
      </c>
      <c r="L4949" s="17"/>
      <c r="M4949" s="17"/>
      <c r="N4949" s="17"/>
      <c r="O4949" s="17">
        <f>IF(E4949=1,"",VLOOKUP(E4949,系数!$S$2:$AB$12,MATCH(属性!C4949,评级,0),1))</f>
        <v>60</v>
      </c>
    </row>
    <row r="4950" spans="1:15" ht="17.25" thickBot="1" x14ac:dyDescent="0.4">
      <c r="A4950" s="17">
        <f t="shared" si="154"/>
        <v>7100042</v>
      </c>
      <c r="B4950" s="17" t="s">
        <v>107</v>
      </c>
      <c r="C4950" s="15">
        <f>INDEX(装备!G:G,MATCH(属性!A4950,装备!A:A,0))</f>
        <v>17</v>
      </c>
      <c r="D4950" s="15" t="str">
        <f>INDEX(装备!E:E,MATCH(属性!A4950,装备!A:A,0))</f>
        <v>ring</v>
      </c>
      <c r="E4950" s="14">
        <v>28</v>
      </c>
      <c r="F4950" s="17">
        <f>INT((VLOOKUP($C4950,装备数值,2,0)+VLOOKUP($C4950,装备数值,5,0)*($E4950-1))*VLOOKUP($D4950,系数!$K$2:$O$7,2,0))</f>
        <v>0</v>
      </c>
      <c r="G4950" s="17">
        <f>INT((VLOOKUP($C4950,装备数值,3,0)+VLOOKUP($C4950,装备数值,6,0)*($E4950-1))*VLOOKUP($D4950,系数!$K$2:$O$7,3,0))</f>
        <v>463</v>
      </c>
      <c r="H4950" s="17">
        <f t="shared" si="155"/>
        <v>463</v>
      </c>
      <c r="I4950" s="17">
        <f>INT((VLOOKUP($C4950,装备数值,4,0)+VLOOKUP($C4950,装备数值,7,0)*($E4950-1))*VLOOKUP($D4950,系数!$K$2:$O$7,4,0))</f>
        <v>0</v>
      </c>
      <c r="J4950" s="17">
        <f>INT((VLOOKUP($C4950,装备数值,4,0)+VLOOKUP($C4950,装备数值,7,0)*($E4950-1))*VLOOKUP($D4950,系数!$K$2:$O$7,5,0))</f>
        <v>0</v>
      </c>
      <c r="K4950" s="17">
        <f>INT(VLOOKUP(E4950,强化金币,2,1)*VLOOKUP(INDEX(装备!F:F,MATCH(属性!A4950,装备!A:A,0)),系数!$K$12:$M$15,3,0))</f>
        <v>4200</v>
      </c>
      <c r="L4950" s="17"/>
      <c r="M4950" s="17"/>
      <c r="N4950" s="17"/>
      <c r="O4950" s="17">
        <f>IF(E4950=1,"",VLOOKUP(E4950,系数!$S$2:$AB$12,MATCH(属性!C4950,评级,0),1))</f>
        <v>60</v>
      </c>
    </row>
    <row r="4951" spans="1:15" ht="17.25" thickBot="1" x14ac:dyDescent="0.4">
      <c r="A4951" s="17">
        <f t="shared" si="154"/>
        <v>7100042</v>
      </c>
      <c r="B4951" s="17" t="s">
        <v>107</v>
      </c>
      <c r="C4951" s="15">
        <f>INDEX(装备!G:G,MATCH(属性!A4951,装备!A:A,0))</f>
        <v>17</v>
      </c>
      <c r="D4951" s="15" t="str">
        <f>INDEX(装备!E:E,MATCH(属性!A4951,装备!A:A,0))</f>
        <v>ring</v>
      </c>
      <c r="E4951" s="14">
        <v>29</v>
      </c>
      <c r="F4951" s="17">
        <f>INT((VLOOKUP($C4951,装备数值,2,0)+VLOOKUP($C4951,装备数值,5,0)*($E4951-1))*VLOOKUP($D4951,系数!$K$2:$O$7,2,0))</f>
        <v>0</v>
      </c>
      <c r="G4951" s="17">
        <f>INT((VLOOKUP($C4951,装备数值,3,0)+VLOOKUP($C4951,装备数值,6,0)*($E4951-1))*VLOOKUP($D4951,系数!$K$2:$O$7,3,0))</f>
        <v>472</v>
      </c>
      <c r="H4951" s="17">
        <f t="shared" si="155"/>
        <v>472</v>
      </c>
      <c r="I4951" s="17">
        <f>INT((VLOOKUP($C4951,装备数值,4,0)+VLOOKUP($C4951,装备数值,7,0)*($E4951-1))*VLOOKUP($D4951,系数!$K$2:$O$7,4,0))</f>
        <v>0</v>
      </c>
      <c r="J4951" s="17">
        <f>INT((VLOOKUP($C4951,装备数值,4,0)+VLOOKUP($C4951,装备数值,7,0)*($E4951-1))*VLOOKUP($D4951,系数!$K$2:$O$7,5,0))</f>
        <v>0</v>
      </c>
      <c r="K4951" s="17">
        <f>INT(VLOOKUP(E4951,强化金币,2,1)*VLOOKUP(INDEX(装备!F:F,MATCH(属性!A4951,装备!A:A,0)),系数!$K$12:$M$15,3,0))</f>
        <v>4500</v>
      </c>
      <c r="L4951" s="17"/>
      <c r="M4951" s="17"/>
      <c r="N4951" s="17"/>
      <c r="O4951" s="17">
        <f>IF(E4951=1,"",VLOOKUP(E4951,系数!$S$2:$AB$12,MATCH(属性!C4951,评级,0),1))</f>
        <v>60</v>
      </c>
    </row>
    <row r="4952" spans="1:15" ht="17.25" thickBot="1" x14ac:dyDescent="0.4">
      <c r="A4952" s="17">
        <f t="shared" si="154"/>
        <v>7100042</v>
      </c>
      <c r="B4952" s="17" t="s">
        <v>107</v>
      </c>
      <c r="C4952" s="15">
        <f>INDEX(装备!G:G,MATCH(属性!A4952,装备!A:A,0))</f>
        <v>17</v>
      </c>
      <c r="D4952" s="15" t="str">
        <f>INDEX(装备!E:E,MATCH(属性!A4952,装备!A:A,0))</f>
        <v>ring</v>
      </c>
      <c r="E4952" s="14">
        <v>30</v>
      </c>
      <c r="F4952" s="17">
        <f>INT((VLOOKUP($C4952,装备数值,2,0)+VLOOKUP($C4952,装备数值,5,0)*($E4952-1))*VLOOKUP($D4952,系数!$K$2:$O$7,2,0))</f>
        <v>0</v>
      </c>
      <c r="G4952" s="17">
        <f>INT((VLOOKUP($C4952,装备数值,3,0)+VLOOKUP($C4952,装备数值,6,0)*($E4952-1))*VLOOKUP($D4952,系数!$K$2:$O$7,3,0))</f>
        <v>481</v>
      </c>
      <c r="H4952" s="17">
        <f t="shared" si="155"/>
        <v>481</v>
      </c>
      <c r="I4952" s="17">
        <f>INT((VLOOKUP($C4952,装备数值,4,0)+VLOOKUP($C4952,装备数值,7,0)*($E4952-1))*VLOOKUP($D4952,系数!$K$2:$O$7,4,0))</f>
        <v>0</v>
      </c>
      <c r="J4952" s="17">
        <f>INT((VLOOKUP($C4952,装备数值,4,0)+VLOOKUP($C4952,装备数值,7,0)*($E4952-1))*VLOOKUP($D4952,系数!$K$2:$O$7,5,0))</f>
        <v>0</v>
      </c>
      <c r="K4952" s="17">
        <f>INT(VLOOKUP(E4952,强化金币,2,1)*VLOOKUP(INDEX(装备!F:F,MATCH(属性!A4952,装备!A:A,0)),系数!$K$12:$M$15,3,0))</f>
        <v>5000</v>
      </c>
      <c r="L4952" s="17"/>
      <c r="M4952" s="17"/>
      <c r="N4952" s="17"/>
      <c r="O4952" s="17">
        <f>IF(E4952=1,"",VLOOKUP(E4952,系数!$S$2:$AB$12,MATCH(属性!C4952,评级,0),1))</f>
        <v>80</v>
      </c>
    </row>
    <row r="4953" spans="1:15" ht="17.25" thickBot="1" x14ac:dyDescent="0.4">
      <c r="A4953" s="17">
        <f t="shared" si="154"/>
        <v>7100042</v>
      </c>
      <c r="B4953" s="17" t="s">
        <v>107</v>
      </c>
      <c r="C4953" s="15">
        <f>INDEX(装备!G:G,MATCH(属性!A4953,装备!A:A,0))</f>
        <v>17</v>
      </c>
      <c r="D4953" s="15" t="str">
        <f>INDEX(装备!E:E,MATCH(属性!A4953,装备!A:A,0))</f>
        <v>ring</v>
      </c>
      <c r="E4953" s="14">
        <v>31</v>
      </c>
      <c r="F4953" s="17">
        <f>INT((VLOOKUP($C4953,装备数值,2,0)+VLOOKUP($C4953,装备数值,5,0)*($E4953-1))*VLOOKUP($D4953,系数!$K$2:$O$7,2,0))</f>
        <v>0</v>
      </c>
      <c r="G4953" s="17">
        <f>INT((VLOOKUP($C4953,装备数值,3,0)+VLOOKUP($C4953,装备数值,6,0)*($E4953-1))*VLOOKUP($D4953,系数!$K$2:$O$7,3,0))</f>
        <v>490</v>
      </c>
      <c r="H4953" s="17">
        <f t="shared" si="155"/>
        <v>490</v>
      </c>
      <c r="I4953" s="17">
        <f>INT((VLOOKUP($C4953,装备数值,4,0)+VLOOKUP($C4953,装备数值,7,0)*($E4953-1))*VLOOKUP($D4953,系数!$K$2:$O$7,4,0))</f>
        <v>0</v>
      </c>
      <c r="J4953" s="17">
        <f>INT((VLOOKUP($C4953,装备数值,4,0)+VLOOKUP($C4953,装备数值,7,0)*($E4953-1))*VLOOKUP($D4953,系数!$K$2:$O$7,5,0))</f>
        <v>0</v>
      </c>
      <c r="K4953" s="17">
        <f>INT(VLOOKUP(E4953,强化金币,2,1)*VLOOKUP(INDEX(装备!F:F,MATCH(属性!A4953,装备!A:A,0)),系数!$K$12:$M$15,3,0))</f>
        <v>5500</v>
      </c>
      <c r="L4953" s="17"/>
      <c r="M4953" s="17"/>
      <c r="N4953" s="17"/>
      <c r="O4953" s="17">
        <f>IF(E4953=1,"",VLOOKUP(E4953,系数!$S$2:$AB$12,MATCH(属性!C4953,评级,0),1))</f>
        <v>80</v>
      </c>
    </row>
    <row r="4954" spans="1:15" ht="17.25" thickBot="1" x14ac:dyDescent="0.4">
      <c r="A4954" s="17">
        <f t="shared" si="154"/>
        <v>7100042</v>
      </c>
      <c r="B4954" s="17" t="s">
        <v>107</v>
      </c>
      <c r="C4954" s="15">
        <f>INDEX(装备!G:G,MATCH(属性!A4954,装备!A:A,0))</f>
        <v>17</v>
      </c>
      <c r="D4954" s="15" t="str">
        <f>INDEX(装备!E:E,MATCH(属性!A4954,装备!A:A,0))</f>
        <v>ring</v>
      </c>
      <c r="E4954" s="14">
        <v>32</v>
      </c>
      <c r="F4954" s="17">
        <f>INT((VLOOKUP($C4954,装备数值,2,0)+VLOOKUP($C4954,装备数值,5,0)*($E4954-1))*VLOOKUP($D4954,系数!$K$2:$O$7,2,0))</f>
        <v>0</v>
      </c>
      <c r="G4954" s="17">
        <f>INT((VLOOKUP($C4954,装备数值,3,0)+VLOOKUP($C4954,装备数值,6,0)*($E4954-1))*VLOOKUP($D4954,系数!$K$2:$O$7,3,0))</f>
        <v>499</v>
      </c>
      <c r="H4954" s="17">
        <f t="shared" si="155"/>
        <v>499</v>
      </c>
      <c r="I4954" s="17">
        <f>INT((VLOOKUP($C4954,装备数值,4,0)+VLOOKUP($C4954,装备数值,7,0)*($E4954-1))*VLOOKUP($D4954,系数!$K$2:$O$7,4,0))</f>
        <v>0</v>
      </c>
      <c r="J4954" s="17">
        <f>INT((VLOOKUP($C4954,装备数值,4,0)+VLOOKUP($C4954,装备数值,7,0)*($E4954-1))*VLOOKUP($D4954,系数!$K$2:$O$7,5,0))</f>
        <v>0</v>
      </c>
      <c r="K4954" s="17">
        <f>INT(VLOOKUP(E4954,强化金币,2,1)*VLOOKUP(INDEX(装备!F:F,MATCH(属性!A4954,装备!A:A,0)),系数!$K$12:$M$15,3,0))</f>
        <v>6000</v>
      </c>
      <c r="L4954" s="17"/>
      <c r="M4954" s="17"/>
      <c r="N4954" s="17"/>
      <c r="O4954" s="17">
        <f>IF(E4954=1,"",VLOOKUP(E4954,系数!$S$2:$AB$12,MATCH(属性!C4954,评级,0),1))</f>
        <v>80</v>
      </c>
    </row>
    <row r="4955" spans="1:15" ht="17.25" thickBot="1" x14ac:dyDescent="0.4">
      <c r="A4955" s="17">
        <f t="shared" si="154"/>
        <v>7100042</v>
      </c>
      <c r="B4955" s="17" t="s">
        <v>107</v>
      </c>
      <c r="C4955" s="15">
        <f>INDEX(装备!G:G,MATCH(属性!A4955,装备!A:A,0))</f>
        <v>17</v>
      </c>
      <c r="D4955" s="15" t="str">
        <f>INDEX(装备!E:E,MATCH(属性!A4955,装备!A:A,0))</f>
        <v>ring</v>
      </c>
      <c r="E4955" s="14">
        <v>33</v>
      </c>
      <c r="F4955" s="17">
        <f>INT((VLOOKUP($C4955,装备数值,2,0)+VLOOKUP($C4955,装备数值,5,0)*($E4955-1))*VLOOKUP($D4955,系数!$K$2:$O$7,2,0))</f>
        <v>0</v>
      </c>
      <c r="G4955" s="17">
        <f>INT((VLOOKUP($C4955,装备数值,3,0)+VLOOKUP($C4955,装备数值,6,0)*($E4955-1))*VLOOKUP($D4955,系数!$K$2:$O$7,3,0))</f>
        <v>509</v>
      </c>
      <c r="H4955" s="17">
        <f t="shared" si="155"/>
        <v>509</v>
      </c>
      <c r="I4955" s="17">
        <f>INT((VLOOKUP($C4955,装备数值,4,0)+VLOOKUP($C4955,装备数值,7,0)*($E4955-1))*VLOOKUP($D4955,系数!$K$2:$O$7,4,0))</f>
        <v>0</v>
      </c>
      <c r="J4955" s="17">
        <f>INT((VLOOKUP($C4955,装备数值,4,0)+VLOOKUP($C4955,装备数值,7,0)*($E4955-1))*VLOOKUP($D4955,系数!$K$2:$O$7,5,0))</f>
        <v>0</v>
      </c>
      <c r="K4955" s="17">
        <f>INT(VLOOKUP(E4955,强化金币,2,1)*VLOOKUP(INDEX(装备!F:F,MATCH(属性!A4955,装备!A:A,0)),系数!$K$12:$M$15,3,0))</f>
        <v>6500</v>
      </c>
      <c r="L4955" s="17"/>
      <c r="M4955" s="17"/>
      <c r="N4955" s="17"/>
      <c r="O4955" s="17">
        <f>IF(E4955=1,"",VLOOKUP(E4955,系数!$S$2:$AB$12,MATCH(属性!C4955,评级,0),1))</f>
        <v>80</v>
      </c>
    </row>
    <row r="4956" spans="1:15" ht="17.25" thickBot="1" x14ac:dyDescent="0.4">
      <c r="A4956" s="17">
        <f t="shared" si="154"/>
        <v>7100042</v>
      </c>
      <c r="B4956" s="17" t="s">
        <v>107</v>
      </c>
      <c r="C4956" s="15">
        <f>INDEX(装备!G:G,MATCH(属性!A4956,装备!A:A,0))</f>
        <v>17</v>
      </c>
      <c r="D4956" s="15" t="str">
        <f>INDEX(装备!E:E,MATCH(属性!A4956,装备!A:A,0))</f>
        <v>ring</v>
      </c>
      <c r="E4956" s="14">
        <v>34</v>
      </c>
      <c r="F4956" s="17">
        <f>INT((VLOOKUP($C4956,装备数值,2,0)+VLOOKUP($C4956,装备数值,5,0)*($E4956-1))*VLOOKUP($D4956,系数!$K$2:$O$7,2,0))</f>
        <v>0</v>
      </c>
      <c r="G4956" s="17">
        <f>INT((VLOOKUP($C4956,装备数值,3,0)+VLOOKUP($C4956,装备数值,6,0)*($E4956-1))*VLOOKUP($D4956,系数!$K$2:$O$7,3,0))</f>
        <v>518</v>
      </c>
      <c r="H4956" s="17">
        <f t="shared" si="155"/>
        <v>518</v>
      </c>
      <c r="I4956" s="17">
        <f>INT((VLOOKUP($C4956,装备数值,4,0)+VLOOKUP($C4956,装备数值,7,0)*($E4956-1))*VLOOKUP($D4956,系数!$K$2:$O$7,4,0))</f>
        <v>0</v>
      </c>
      <c r="J4956" s="17">
        <f>INT((VLOOKUP($C4956,装备数值,4,0)+VLOOKUP($C4956,装备数值,7,0)*($E4956-1))*VLOOKUP($D4956,系数!$K$2:$O$7,5,0))</f>
        <v>0</v>
      </c>
      <c r="K4956" s="17">
        <f>INT(VLOOKUP(E4956,强化金币,2,1)*VLOOKUP(INDEX(装备!F:F,MATCH(属性!A4956,装备!A:A,0)),系数!$K$12:$M$15,3,0))</f>
        <v>7000</v>
      </c>
      <c r="L4956" s="17"/>
      <c r="M4956" s="17"/>
      <c r="N4956" s="17"/>
      <c r="O4956" s="17">
        <f>IF(E4956=1,"",VLOOKUP(E4956,系数!$S$2:$AB$12,MATCH(属性!C4956,评级,0),1))</f>
        <v>80</v>
      </c>
    </row>
    <row r="4957" spans="1:15" ht="17.25" thickBot="1" x14ac:dyDescent="0.4">
      <c r="A4957" s="17">
        <f t="shared" si="154"/>
        <v>7100042</v>
      </c>
      <c r="B4957" s="17" t="s">
        <v>107</v>
      </c>
      <c r="C4957" s="15">
        <f>INDEX(装备!G:G,MATCH(属性!A4957,装备!A:A,0))</f>
        <v>17</v>
      </c>
      <c r="D4957" s="15" t="str">
        <f>INDEX(装备!E:E,MATCH(属性!A4957,装备!A:A,0))</f>
        <v>ring</v>
      </c>
      <c r="E4957" s="14">
        <v>35</v>
      </c>
      <c r="F4957" s="17">
        <f>INT((VLOOKUP($C4957,装备数值,2,0)+VLOOKUP($C4957,装备数值,5,0)*($E4957-1))*VLOOKUP($D4957,系数!$K$2:$O$7,2,0))</f>
        <v>0</v>
      </c>
      <c r="G4957" s="17">
        <f>INT((VLOOKUP($C4957,装备数值,3,0)+VLOOKUP($C4957,装备数值,6,0)*($E4957-1))*VLOOKUP($D4957,系数!$K$2:$O$7,3,0))</f>
        <v>527</v>
      </c>
      <c r="H4957" s="17">
        <f t="shared" si="155"/>
        <v>527</v>
      </c>
      <c r="I4957" s="17">
        <f>INT((VLOOKUP($C4957,装备数值,4,0)+VLOOKUP($C4957,装备数值,7,0)*($E4957-1))*VLOOKUP($D4957,系数!$K$2:$O$7,4,0))</f>
        <v>0</v>
      </c>
      <c r="J4957" s="17">
        <f>INT((VLOOKUP($C4957,装备数值,4,0)+VLOOKUP($C4957,装备数值,7,0)*($E4957-1))*VLOOKUP($D4957,系数!$K$2:$O$7,5,0))</f>
        <v>0</v>
      </c>
      <c r="K4957" s="17">
        <f>INT(VLOOKUP(E4957,强化金币,2,1)*VLOOKUP(INDEX(装备!F:F,MATCH(属性!A4957,装备!A:A,0)),系数!$K$12:$M$15,3,0))</f>
        <v>7500</v>
      </c>
      <c r="L4957" s="17"/>
      <c r="M4957" s="17"/>
      <c r="N4957" s="17"/>
      <c r="O4957" s="17">
        <f>IF(E4957=1,"",VLOOKUP(E4957,系数!$S$2:$AB$12,MATCH(属性!C4957,评级,0),1))</f>
        <v>80</v>
      </c>
    </row>
    <row r="4958" spans="1:15" ht="17.25" thickBot="1" x14ac:dyDescent="0.4">
      <c r="A4958" s="17">
        <f t="shared" si="154"/>
        <v>7100042</v>
      </c>
      <c r="B4958" s="17" t="s">
        <v>107</v>
      </c>
      <c r="C4958" s="15">
        <f>INDEX(装备!G:G,MATCH(属性!A4958,装备!A:A,0))</f>
        <v>17</v>
      </c>
      <c r="D4958" s="15" t="str">
        <f>INDEX(装备!E:E,MATCH(属性!A4958,装备!A:A,0))</f>
        <v>ring</v>
      </c>
      <c r="E4958" s="14">
        <v>36</v>
      </c>
      <c r="F4958" s="17">
        <f>INT((VLOOKUP($C4958,装备数值,2,0)+VLOOKUP($C4958,装备数值,5,0)*($E4958-1))*VLOOKUP($D4958,系数!$K$2:$O$7,2,0))</f>
        <v>0</v>
      </c>
      <c r="G4958" s="17">
        <f>INT((VLOOKUP($C4958,装备数值,3,0)+VLOOKUP($C4958,装备数值,6,0)*($E4958-1))*VLOOKUP($D4958,系数!$K$2:$O$7,3,0))</f>
        <v>536</v>
      </c>
      <c r="H4958" s="17">
        <f t="shared" si="155"/>
        <v>536</v>
      </c>
      <c r="I4958" s="17">
        <f>INT((VLOOKUP($C4958,装备数值,4,0)+VLOOKUP($C4958,装备数值,7,0)*($E4958-1))*VLOOKUP($D4958,系数!$K$2:$O$7,4,0))</f>
        <v>0</v>
      </c>
      <c r="J4958" s="17">
        <f>INT((VLOOKUP($C4958,装备数值,4,0)+VLOOKUP($C4958,装备数值,7,0)*($E4958-1))*VLOOKUP($D4958,系数!$K$2:$O$7,5,0))</f>
        <v>0</v>
      </c>
      <c r="K4958" s="17">
        <f>INT(VLOOKUP(E4958,强化金币,2,1)*VLOOKUP(INDEX(装备!F:F,MATCH(属性!A4958,装备!A:A,0)),系数!$K$12:$M$15,3,0))</f>
        <v>8000</v>
      </c>
      <c r="L4958" s="17"/>
      <c r="M4958" s="17"/>
      <c r="N4958" s="17"/>
      <c r="O4958" s="17">
        <f>IF(E4958=1,"",VLOOKUP(E4958,系数!$S$2:$AB$12,MATCH(属性!C4958,评级,0),1))</f>
        <v>80</v>
      </c>
    </row>
    <row r="4959" spans="1:15" ht="17.25" thickBot="1" x14ac:dyDescent="0.4">
      <c r="A4959" s="17">
        <f t="shared" si="154"/>
        <v>7100042</v>
      </c>
      <c r="B4959" s="17" t="s">
        <v>107</v>
      </c>
      <c r="C4959" s="15">
        <f>INDEX(装备!G:G,MATCH(属性!A4959,装备!A:A,0))</f>
        <v>17</v>
      </c>
      <c r="D4959" s="15" t="str">
        <f>INDEX(装备!E:E,MATCH(属性!A4959,装备!A:A,0))</f>
        <v>ring</v>
      </c>
      <c r="E4959" s="14">
        <v>37</v>
      </c>
      <c r="F4959" s="17">
        <f>INT((VLOOKUP($C4959,装备数值,2,0)+VLOOKUP($C4959,装备数值,5,0)*($E4959-1))*VLOOKUP($D4959,系数!$K$2:$O$7,2,0))</f>
        <v>0</v>
      </c>
      <c r="G4959" s="17">
        <f>INT((VLOOKUP($C4959,装备数值,3,0)+VLOOKUP($C4959,装备数值,6,0)*($E4959-1))*VLOOKUP($D4959,系数!$K$2:$O$7,3,0))</f>
        <v>545</v>
      </c>
      <c r="H4959" s="17">
        <f t="shared" si="155"/>
        <v>545</v>
      </c>
      <c r="I4959" s="17">
        <f>INT((VLOOKUP($C4959,装备数值,4,0)+VLOOKUP($C4959,装备数值,7,0)*($E4959-1))*VLOOKUP($D4959,系数!$K$2:$O$7,4,0))</f>
        <v>0</v>
      </c>
      <c r="J4959" s="17">
        <f>INT((VLOOKUP($C4959,装备数值,4,0)+VLOOKUP($C4959,装备数值,7,0)*($E4959-1))*VLOOKUP($D4959,系数!$K$2:$O$7,5,0))</f>
        <v>0</v>
      </c>
      <c r="K4959" s="17">
        <f>INT(VLOOKUP(E4959,强化金币,2,1)*VLOOKUP(INDEX(装备!F:F,MATCH(属性!A4959,装备!A:A,0)),系数!$K$12:$M$15,3,0))</f>
        <v>8500</v>
      </c>
      <c r="L4959" s="17"/>
      <c r="M4959" s="17"/>
      <c r="N4959" s="17"/>
      <c r="O4959" s="17">
        <f>IF(E4959=1,"",VLOOKUP(E4959,系数!$S$2:$AB$12,MATCH(属性!C4959,评级,0),1))</f>
        <v>80</v>
      </c>
    </row>
    <row r="4960" spans="1:15" ht="17.25" thickBot="1" x14ac:dyDescent="0.4">
      <c r="A4960" s="17">
        <f t="shared" si="154"/>
        <v>7100042</v>
      </c>
      <c r="B4960" s="17" t="s">
        <v>107</v>
      </c>
      <c r="C4960" s="15">
        <f>INDEX(装备!G:G,MATCH(属性!A4960,装备!A:A,0))</f>
        <v>17</v>
      </c>
      <c r="D4960" s="15" t="str">
        <f>INDEX(装备!E:E,MATCH(属性!A4960,装备!A:A,0))</f>
        <v>ring</v>
      </c>
      <c r="E4960" s="14">
        <v>38</v>
      </c>
      <c r="F4960" s="17">
        <f>INT((VLOOKUP($C4960,装备数值,2,0)+VLOOKUP($C4960,装备数值,5,0)*($E4960-1))*VLOOKUP($D4960,系数!$K$2:$O$7,2,0))</f>
        <v>0</v>
      </c>
      <c r="G4960" s="17">
        <f>INT((VLOOKUP($C4960,装备数值,3,0)+VLOOKUP($C4960,装备数值,6,0)*($E4960-1))*VLOOKUP($D4960,系数!$K$2:$O$7,3,0))</f>
        <v>554</v>
      </c>
      <c r="H4960" s="17">
        <f t="shared" si="155"/>
        <v>554</v>
      </c>
      <c r="I4960" s="17">
        <f>INT((VLOOKUP($C4960,装备数值,4,0)+VLOOKUP($C4960,装备数值,7,0)*($E4960-1))*VLOOKUP($D4960,系数!$K$2:$O$7,4,0))</f>
        <v>0</v>
      </c>
      <c r="J4960" s="17">
        <f>INT((VLOOKUP($C4960,装备数值,4,0)+VLOOKUP($C4960,装备数值,7,0)*($E4960-1))*VLOOKUP($D4960,系数!$K$2:$O$7,5,0))</f>
        <v>0</v>
      </c>
      <c r="K4960" s="17">
        <f>INT(VLOOKUP(E4960,强化金币,2,1)*VLOOKUP(INDEX(装备!F:F,MATCH(属性!A4960,装备!A:A,0)),系数!$K$12:$M$15,3,0))</f>
        <v>9000</v>
      </c>
      <c r="L4960" s="17"/>
      <c r="M4960" s="17"/>
      <c r="N4960" s="17"/>
      <c r="O4960" s="17">
        <f>IF(E4960=1,"",VLOOKUP(E4960,系数!$S$2:$AB$12,MATCH(属性!C4960,评级,0),1))</f>
        <v>80</v>
      </c>
    </row>
    <row r="4961" spans="1:15" ht="17.25" thickBot="1" x14ac:dyDescent="0.4">
      <c r="A4961" s="17">
        <f t="shared" si="154"/>
        <v>7100042</v>
      </c>
      <c r="B4961" s="17" t="s">
        <v>107</v>
      </c>
      <c r="C4961" s="15">
        <f>INDEX(装备!G:G,MATCH(属性!A4961,装备!A:A,0))</f>
        <v>17</v>
      </c>
      <c r="D4961" s="15" t="str">
        <f>INDEX(装备!E:E,MATCH(属性!A4961,装备!A:A,0))</f>
        <v>ring</v>
      </c>
      <c r="E4961" s="14">
        <v>39</v>
      </c>
      <c r="F4961" s="17">
        <f>INT((VLOOKUP($C4961,装备数值,2,0)+VLOOKUP($C4961,装备数值,5,0)*($E4961-1))*VLOOKUP($D4961,系数!$K$2:$O$7,2,0))</f>
        <v>0</v>
      </c>
      <c r="G4961" s="17">
        <f>INT((VLOOKUP($C4961,装备数值,3,0)+VLOOKUP($C4961,装备数值,6,0)*($E4961-1))*VLOOKUP($D4961,系数!$K$2:$O$7,3,0))</f>
        <v>563</v>
      </c>
      <c r="H4961" s="17">
        <f t="shared" si="155"/>
        <v>563</v>
      </c>
      <c r="I4961" s="17">
        <f>INT((VLOOKUP($C4961,装备数值,4,0)+VLOOKUP($C4961,装备数值,7,0)*($E4961-1))*VLOOKUP($D4961,系数!$K$2:$O$7,4,0))</f>
        <v>0</v>
      </c>
      <c r="J4961" s="17">
        <f>INT((VLOOKUP($C4961,装备数值,4,0)+VLOOKUP($C4961,装备数值,7,0)*($E4961-1))*VLOOKUP($D4961,系数!$K$2:$O$7,5,0))</f>
        <v>0</v>
      </c>
      <c r="K4961" s="17">
        <f>INT(VLOOKUP(E4961,强化金币,2,1)*VLOOKUP(INDEX(装备!F:F,MATCH(属性!A4961,装备!A:A,0)),系数!$K$12:$M$15,3,0))</f>
        <v>10000</v>
      </c>
      <c r="L4961" s="17"/>
      <c r="M4961" s="17"/>
      <c r="N4961" s="17"/>
      <c r="O4961" s="17">
        <f>IF(E4961=1,"",VLOOKUP(E4961,系数!$S$2:$AB$12,MATCH(属性!C4961,评级,0),1))</f>
        <v>80</v>
      </c>
    </row>
    <row r="4962" spans="1:15" ht="17.25" thickBot="1" x14ac:dyDescent="0.4">
      <c r="A4962" s="17">
        <f t="shared" si="154"/>
        <v>7100042</v>
      </c>
      <c r="B4962" s="17" t="s">
        <v>107</v>
      </c>
      <c r="C4962" s="15">
        <f>INDEX(装备!G:G,MATCH(属性!A4962,装备!A:A,0))</f>
        <v>17</v>
      </c>
      <c r="D4962" s="15" t="str">
        <f>INDEX(装备!E:E,MATCH(属性!A4962,装备!A:A,0))</f>
        <v>ring</v>
      </c>
      <c r="E4962" s="14">
        <v>40</v>
      </c>
      <c r="F4962" s="17">
        <f>INT((VLOOKUP($C4962,装备数值,2,0)+VLOOKUP($C4962,装备数值,5,0)*($E4962-1))*VLOOKUP($D4962,系数!$K$2:$O$7,2,0))</f>
        <v>0</v>
      </c>
      <c r="G4962" s="17">
        <f>INT((VLOOKUP($C4962,装备数值,3,0)+VLOOKUP($C4962,装备数值,6,0)*($E4962-1))*VLOOKUP($D4962,系数!$K$2:$O$7,3,0))</f>
        <v>572</v>
      </c>
      <c r="H4962" s="17">
        <f t="shared" si="155"/>
        <v>572</v>
      </c>
      <c r="I4962" s="17">
        <f>INT((VLOOKUP($C4962,装备数值,4,0)+VLOOKUP($C4962,装备数值,7,0)*($E4962-1))*VLOOKUP($D4962,系数!$K$2:$O$7,4,0))</f>
        <v>0</v>
      </c>
      <c r="J4962" s="17">
        <f>INT((VLOOKUP($C4962,装备数值,4,0)+VLOOKUP($C4962,装备数值,7,0)*($E4962-1))*VLOOKUP($D4962,系数!$K$2:$O$7,5,0))</f>
        <v>0</v>
      </c>
      <c r="K4962" s="17">
        <f>INT(VLOOKUP(E4962,强化金币,2,1)*VLOOKUP(INDEX(装备!F:F,MATCH(属性!A4962,装备!A:A,0)),系数!$K$12:$M$15,3,0))</f>
        <v>12000</v>
      </c>
      <c r="L4962" s="17"/>
      <c r="M4962" s="17"/>
      <c r="N4962" s="17"/>
      <c r="O4962" s="17">
        <f>IF(E4962=1,"",VLOOKUP(E4962,系数!$S$2:$AB$12,MATCH(属性!C4962,评级,0),1))</f>
        <v>100</v>
      </c>
    </row>
    <row r="4963" spans="1:15" ht="17.25" thickBot="1" x14ac:dyDescent="0.4">
      <c r="A4963" s="17">
        <f t="shared" si="154"/>
        <v>7100042</v>
      </c>
      <c r="B4963" s="17" t="s">
        <v>107</v>
      </c>
      <c r="C4963" s="15">
        <f>INDEX(装备!G:G,MATCH(属性!A4963,装备!A:A,0))</f>
        <v>17</v>
      </c>
      <c r="D4963" s="15" t="str">
        <f>INDEX(装备!E:E,MATCH(属性!A4963,装备!A:A,0))</f>
        <v>ring</v>
      </c>
      <c r="E4963" s="14">
        <v>41</v>
      </c>
      <c r="F4963" s="17">
        <f>INT((VLOOKUP($C4963,装备数值,2,0)+VLOOKUP($C4963,装备数值,5,0)*($E4963-1))*VLOOKUP($D4963,系数!$K$2:$O$7,2,0))</f>
        <v>0</v>
      </c>
      <c r="G4963" s="17">
        <f>INT((VLOOKUP($C4963,装备数值,3,0)+VLOOKUP($C4963,装备数值,6,0)*($E4963-1))*VLOOKUP($D4963,系数!$K$2:$O$7,3,0))</f>
        <v>581</v>
      </c>
      <c r="H4963" s="17">
        <f t="shared" si="155"/>
        <v>581</v>
      </c>
      <c r="I4963" s="17">
        <f>INT((VLOOKUP($C4963,装备数值,4,0)+VLOOKUP($C4963,装备数值,7,0)*($E4963-1))*VLOOKUP($D4963,系数!$K$2:$O$7,4,0))</f>
        <v>0</v>
      </c>
      <c r="J4963" s="17">
        <f>INT((VLOOKUP($C4963,装备数值,4,0)+VLOOKUP($C4963,装备数值,7,0)*($E4963-1))*VLOOKUP($D4963,系数!$K$2:$O$7,5,0))</f>
        <v>0</v>
      </c>
      <c r="K4963" s="17">
        <f>INT(VLOOKUP(E4963,强化金币,2,1)*VLOOKUP(INDEX(装备!F:F,MATCH(属性!A4963,装备!A:A,0)),系数!$K$12:$M$15,3,0))</f>
        <v>14000</v>
      </c>
      <c r="L4963" s="17"/>
      <c r="M4963" s="17"/>
      <c r="N4963" s="17"/>
      <c r="O4963" s="17">
        <f>IF(E4963=1,"",VLOOKUP(E4963,系数!$S$2:$AB$12,MATCH(属性!C4963,评级,0),1))</f>
        <v>100</v>
      </c>
    </row>
    <row r="4964" spans="1:15" ht="17.25" thickBot="1" x14ac:dyDescent="0.4">
      <c r="A4964" s="17">
        <f t="shared" si="154"/>
        <v>7100042</v>
      </c>
      <c r="B4964" s="17" t="s">
        <v>107</v>
      </c>
      <c r="C4964" s="15">
        <f>INDEX(装备!G:G,MATCH(属性!A4964,装备!A:A,0))</f>
        <v>17</v>
      </c>
      <c r="D4964" s="15" t="str">
        <f>INDEX(装备!E:E,MATCH(属性!A4964,装备!A:A,0))</f>
        <v>ring</v>
      </c>
      <c r="E4964" s="14">
        <v>42</v>
      </c>
      <c r="F4964" s="17">
        <f>INT((VLOOKUP($C4964,装备数值,2,0)+VLOOKUP($C4964,装备数值,5,0)*($E4964-1))*VLOOKUP($D4964,系数!$K$2:$O$7,2,0))</f>
        <v>0</v>
      </c>
      <c r="G4964" s="17">
        <f>INT((VLOOKUP($C4964,装备数值,3,0)+VLOOKUP($C4964,装备数值,6,0)*($E4964-1))*VLOOKUP($D4964,系数!$K$2:$O$7,3,0))</f>
        <v>590</v>
      </c>
      <c r="H4964" s="17">
        <f t="shared" si="155"/>
        <v>590</v>
      </c>
      <c r="I4964" s="17">
        <f>INT((VLOOKUP($C4964,装备数值,4,0)+VLOOKUP($C4964,装备数值,7,0)*($E4964-1))*VLOOKUP($D4964,系数!$K$2:$O$7,4,0))</f>
        <v>0</v>
      </c>
      <c r="J4964" s="17">
        <f>INT((VLOOKUP($C4964,装备数值,4,0)+VLOOKUP($C4964,装备数值,7,0)*($E4964-1))*VLOOKUP($D4964,系数!$K$2:$O$7,5,0))</f>
        <v>0</v>
      </c>
      <c r="K4964" s="17">
        <f>INT(VLOOKUP(E4964,强化金币,2,1)*VLOOKUP(INDEX(装备!F:F,MATCH(属性!A4964,装备!A:A,0)),系数!$K$12:$M$15,3,0))</f>
        <v>16000</v>
      </c>
      <c r="L4964" s="17"/>
      <c r="M4964" s="17"/>
      <c r="N4964" s="17"/>
      <c r="O4964" s="17">
        <f>IF(E4964=1,"",VLOOKUP(E4964,系数!$S$2:$AB$12,MATCH(属性!C4964,评级,0),1))</f>
        <v>100</v>
      </c>
    </row>
    <row r="4965" spans="1:15" ht="17.25" thickBot="1" x14ac:dyDescent="0.4">
      <c r="A4965" s="17">
        <f t="shared" si="154"/>
        <v>7100042</v>
      </c>
      <c r="B4965" s="17" t="s">
        <v>107</v>
      </c>
      <c r="C4965" s="15">
        <f>INDEX(装备!G:G,MATCH(属性!A4965,装备!A:A,0))</f>
        <v>17</v>
      </c>
      <c r="D4965" s="15" t="str">
        <f>INDEX(装备!E:E,MATCH(属性!A4965,装备!A:A,0))</f>
        <v>ring</v>
      </c>
      <c r="E4965" s="14">
        <v>43</v>
      </c>
      <c r="F4965" s="17">
        <f>INT((VLOOKUP($C4965,装备数值,2,0)+VLOOKUP($C4965,装备数值,5,0)*($E4965-1))*VLOOKUP($D4965,系数!$K$2:$O$7,2,0))</f>
        <v>0</v>
      </c>
      <c r="G4965" s="17">
        <f>INT((VLOOKUP($C4965,装备数值,3,0)+VLOOKUP($C4965,装备数值,6,0)*($E4965-1))*VLOOKUP($D4965,系数!$K$2:$O$7,3,0))</f>
        <v>599</v>
      </c>
      <c r="H4965" s="17">
        <f t="shared" si="155"/>
        <v>599</v>
      </c>
      <c r="I4965" s="17">
        <f>INT((VLOOKUP($C4965,装备数值,4,0)+VLOOKUP($C4965,装备数值,7,0)*($E4965-1))*VLOOKUP($D4965,系数!$K$2:$O$7,4,0))</f>
        <v>0</v>
      </c>
      <c r="J4965" s="17">
        <f>INT((VLOOKUP($C4965,装备数值,4,0)+VLOOKUP($C4965,装备数值,7,0)*($E4965-1))*VLOOKUP($D4965,系数!$K$2:$O$7,5,0))</f>
        <v>0</v>
      </c>
      <c r="K4965" s="17">
        <f>INT(VLOOKUP(E4965,强化金币,2,1)*VLOOKUP(INDEX(装备!F:F,MATCH(属性!A4965,装备!A:A,0)),系数!$K$12:$M$15,3,0))</f>
        <v>18000</v>
      </c>
      <c r="L4965" s="17"/>
      <c r="M4965" s="17"/>
      <c r="N4965" s="17"/>
      <c r="O4965" s="17">
        <f>IF(E4965=1,"",VLOOKUP(E4965,系数!$S$2:$AB$12,MATCH(属性!C4965,评级,0),1))</f>
        <v>100</v>
      </c>
    </row>
    <row r="4966" spans="1:15" ht="17.25" thickBot="1" x14ac:dyDescent="0.4">
      <c r="A4966" s="17">
        <f t="shared" si="154"/>
        <v>7100042</v>
      </c>
      <c r="B4966" s="17" t="s">
        <v>107</v>
      </c>
      <c r="C4966" s="15">
        <f>INDEX(装备!G:G,MATCH(属性!A4966,装备!A:A,0))</f>
        <v>17</v>
      </c>
      <c r="D4966" s="15" t="str">
        <f>INDEX(装备!E:E,MATCH(属性!A4966,装备!A:A,0))</f>
        <v>ring</v>
      </c>
      <c r="E4966" s="14">
        <v>44</v>
      </c>
      <c r="F4966" s="17">
        <f>INT((VLOOKUP($C4966,装备数值,2,0)+VLOOKUP($C4966,装备数值,5,0)*($E4966-1))*VLOOKUP($D4966,系数!$K$2:$O$7,2,0))</f>
        <v>0</v>
      </c>
      <c r="G4966" s="17">
        <f>INT((VLOOKUP($C4966,装备数值,3,0)+VLOOKUP($C4966,装备数值,6,0)*($E4966-1))*VLOOKUP($D4966,系数!$K$2:$O$7,3,0))</f>
        <v>608</v>
      </c>
      <c r="H4966" s="17">
        <f t="shared" si="155"/>
        <v>608</v>
      </c>
      <c r="I4966" s="17">
        <f>INT((VLOOKUP($C4966,装备数值,4,0)+VLOOKUP($C4966,装备数值,7,0)*($E4966-1))*VLOOKUP($D4966,系数!$K$2:$O$7,4,0))</f>
        <v>0</v>
      </c>
      <c r="J4966" s="17">
        <f>INT((VLOOKUP($C4966,装备数值,4,0)+VLOOKUP($C4966,装备数值,7,0)*($E4966-1))*VLOOKUP($D4966,系数!$K$2:$O$7,5,0))</f>
        <v>0</v>
      </c>
      <c r="K4966" s="17">
        <f>INT(VLOOKUP(E4966,强化金币,2,1)*VLOOKUP(INDEX(装备!F:F,MATCH(属性!A4966,装备!A:A,0)),系数!$K$12:$M$15,3,0))</f>
        <v>20000</v>
      </c>
      <c r="L4966" s="17"/>
      <c r="M4966" s="17"/>
      <c r="N4966" s="17"/>
      <c r="O4966" s="17">
        <f>IF(E4966=1,"",VLOOKUP(E4966,系数!$S$2:$AB$12,MATCH(属性!C4966,评级,0),1))</f>
        <v>100</v>
      </c>
    </row>
    <row r="4967" spans="1:15" ht="17.25" thickBot="1" x14ac:dyDescent="0.4">
      <c r="A4967" s="17">
        <f t="shared" si="154"/>
        <v>7100042</v>
      </c>
      <c r="B4967" s="17" t="s">
        <v>107</v>
      </c>
      <c r="C4967" s="15">
        <f>INDEX(装备!G:G,MATCH(属性!A4967,装备!A:A,0))</f>
        <v>17</v>
      </c>
      <c r="D4967" s="15" t="str">
        <f>INDEX(装备!E:E,MATCH(属性!A4967,装备!A:A,0))</f>
        <v>ring</v>
      </c>
      <c r="E4967" s="14">
        <v>45</v>
      </c>
      <c r="F4967" s="17">
        <f>INT((VLOOKUP($C4967,装备数值,2,0)+VLOOKUP($C4967,装备数值,5,0)*($E4967-1))*VLOOKUP($D4967,系数!$K$2:$O$7,2,0))</f>
        <v>0</v>
      </c>
      <c r="G4967" s="17">
        <f>INT((VLOOKUP($C4967,装备数值,3,0)+VLOOKUP($C4967,装备数值,6,0)*($E4967-1))*VLOOKUP($D4967,系数!$K$2:$O$7,3,0))</f>
        <v>617</v>
      </c>
      <c r="H4967" s="17">
        <f t="shared" si="155"/>
        <v>617</v>
      </c>
      <c r="I4967" s="17">
        <f>INT((VLOOKUP($C4967,装备数值,4,0)+VLOOKUP($C4967,装备数值,7,0)*($E4967-1))*VLOOKUP($D4967,系数!$K$2:$O$7,4,0))</f>
        <v>0</v>
      </c>
      <c r="J4967" s="17">
        <f>INT((VLOOKUP($C4967,装备数值,4,0)+VLOOKUP($C4967,装备数值,7,0)*($E4967-1))*VLOOKUP($D4967,系数!$K$2:$O$7,5,0))</f>
        <v>0</v>
      </c>
      <c r="K4967" s="17">
        <f>INT(VLOOKUP(E4967,强化金币,2,1)*VLOOKUP(INDEX(装备!F:F,MATCH(属性!A4967,装备!A:A,0)),系数!$K$12:$M$15,3,0))</f>
        <v>22000</v>
      </c>
      <c r="L4967" s="17"/>
      <c r="M4967" s="17"/>
      <c r="N4967" s="17"/>
      <c r="O4967" s="17">
        <f>IF(E4967=1,"",VLOOKUP(E4967,系数!$S$2:$AB$12,MATCH(属性!C4967,评级,0),1))</f>
        <v>100</v>
      </c>
    </row>
    <row r="4968" spans="1:15" ht="17.25" thickBot="1" x14ac:dyDescent="0.4">
      <c r="A4968" s="17">
        <f t="shared" si="154"/>
        <v>7100042</v>
      </c>
      <c r="B4968" s="17" t="s">
        <v>107</v>
      </c>
      <c r="C4968" s="15">
        <f>INDEX(装备!G:G,MATCH(属性!A4968,装备!A:A,0))</f>
        <v>17</v>
      </c>
      <c r="D4968" s="15" t="str">
        <f>INDEX(装备!E:E,MATCH(属性!A4968,装备!A:A,0))</f>
        <v>ring</v>
      </c>
      <c r="E4968" s="14">
        <v>46</v>
      </c>
      <c r="F4968" s="17">
        <f>INT((VLOOKUP($C4968,装备数值,2,0)+VLOOKUP($C4968,装备数值,5,0)*($E4968-1))*VLOOKUP($D4968,系数!$K$2:$O$7,2,0))</f>
        <v>0</v>
      </c>
      <c r="G4968" s="17">
        <f>INT((VLOOKUP($C4968,装备数值,3,0)+VLOOKUP($C4968,装备数值,6,0)*($E4968-1))*VLOOKUP($D4968,系数!$K$2:$O$7,3,0))</f>
        <v>626</v>
      </c>
      <c r="H4968" s="17">
        <f t="shared" si="155"/>
        <v>626</v>
      </c>
      <c r="I4968" s="17">
        <f>INT((VLOOKUP($C4968,装备数值,4,0)+VLOOKUP($C4968,装备数值,7,0)*($E4968-1))*VLOOKUP($D4968,系数!$K$2:$O$7,4,0))</f>
        <v>0</v>
      </c>
      <c r="J4968" s="17">
        <f>INT((VLOOKUP($C4968,装备数值,4,0)+VLOOKUP($C4968,装备数值,7,0)*($E4968-1))*VLOOKUP($D4968,系数!$K$2:$O$7,5,0))</f>
        <v>0</v>
      </c>
      <c r="K4968" s="17">
        <f>INT(VLOOKUP(E4968,强化金币,2,1)*VLOOKUP(INDEX(装备!F:F,MATCH(属性!A4968,装备!A:A,0)),系数!$K$12:$M$15,3,0))</f>
        <v>24000</v>
      </c>
      <c r="L4968" s="17"/>
      <c r="M4968" s="17"/>
      <c r="N4968" s="17"/>
      <c r="O4968" s="17">
        <f>IF(E4968=1,"",VLOOKUP(E4968,系数!$S$2:$AB$12,MATCH(属性!C4968,评级,0),1))</f>
        <v>100</v>
      </c>
    </row>
    <row r="4969" spans="1:15" ht="17.25" thickBot="1" x14ac:dyDescent="0.4">
      <c r="A4969" s="17">
        <f t="shared" si="154"/>
        <v>7100042</v>
      </c>
      <c r="B4969" s="17" t="s">
        <v>107</v>
      </c>
      <c r="C4969" s="15">
        <f>INDEX(装备!G:G,MATCH(属性!A4969,装备!A:A,0))</f>
        <v>17</v>
      </c>
      <c r="D4969" s="15" t="str">
        <f>INDEX(装备!E:E,MATCH(属性!A4969,装备!A:A,0))</f>
        <v>ring</v>
      </c>
      <c r="E4969" s="14">
        <v>47</v>
      </c>
      <c r="F4969" s="17">
        <f>INT((VLOOKUP($C4969,装备数值,2,0)+VLOOKUP($C4969,装备数值,5,0)*($E4969-1))*VLOOKUP($D4969,系数!$K$2:$O$7,2,0))</f>
        <v>0</v>
      </c>
      <c r="G4969" s="17">
        <f>INT((VLOOKUP($C4969,装备数值,3,0)+VLOOKUP($C4969,装备数值,6,0)*($E4969-1))*VLOOKUP($D4969,系数!$K$2:$O$7,3,0))</f>
        <v>635</v>
      </c>
      <c r="H4969" s="17">
        <f t="shared" si="155"/>
        <v>635</v>
      </c>
      <c r="I4969" s="17">
        <f>INT((VLOOKUP($C4969,装备数值,4,0)+VLOOKUP($C4969,装备数值,7,0)*($E4969-1))*VLOOKUP($D4969,系数!$K$2:$O$7,4,0))</f>
        <v>0</v>
      </c>
      <c r="J4969" s="17">
        <f>INT((VLOOKUP($C4969,装备数值,4,0)+VLOOKUP($C4969,装备数值,7,0)*($E4969-1))*VLOOKUP($D4969,系数!$K$2:$O$7,5,0))</f>
        <v>0</v>
      </c>
      <c r="K4969" s="17">
        <f>INT(VLOOKUP(E4969,强化金币,2,1)*VLOOKUP(INDEX(装备!F:F,MATCH(属性!A4969,装备!A:A,0)),系数!$K$12:$M$15,3,0))</f>
        <v>26000</v>
      </c>
      <c r="L4969" s="17"/>
      <c r="M4969" s="17"/>
      <c r="N4969" s="17"/>
      <c r="O4969" s="17">
        <f>IF(E4969=1,"",VLOOKUP(E4969,系数!$S$2:$AB$12,MATCH(属性!C4969,评级,0),1))</f>
        <v>100</v>
      </c>
    </row>
    <row r="4970" spans="1:15" ht="17.25" thickBot="1" x14ac:dyDescent="0.4">
      <c r="A4970" s="17">
        <f t="shared" si="154"/>
        <v>7100042</v>
      </c>
      <c r="B4970" s="17" t="s">
        <v>107</v>
      </c>
      <c r="C4970" s="15">
        <f>INDEX(装备!G:G,MATCH(属性!A4970,装备!A:A,0))</f>
        <v>17</v>
      </c>
      <c r="D4970" s="15" t="str">
        <f>INDEX(装备!E:E,MATCH(属性!A4970,装备!A:A,0))</f>
        <v>ring</v>
      </c>
      <c r="E4970" s="14">
        <v>48</v>
      </c>
      <c r="F4970" s="17">
        <f>INT((VLOOKUP($C4970,装备数值,2,0)+VLOOKUP($C4970,装备数值,5,0)*($E4970-1))*VLOOKUP($D4970,系数!$K$2:$O$7,2,0))</f>
        <v>0</v>
      </c>
      <c r="G4970" s="17">
        <f>INT((VLOOKUP($C4970,装备数值,3,0)+VLOOKUP($C4970,装备数值,6,0)*($E4970-1))*VLOOKUP($D4970,系数!$K$2:$O$7,3,0))</f>
        <v>644</v>
      </c>
      <c r="H4970" s="17">
        <f t="shared" si="155"/>
        <v>644</v>
      </c>
      <c r="I4970" s="17">
        <f>INT((VLOOKUP($C4970,装备数值,4,0)+VLOOKUP($C4970,装备数值,7,0)*($E4970-1))*VLOOKUP($D4970,系数!$K$2:$O$7,4,0))</f>
        <v>0</v>
      </c>
      <c r="J4970" s="17">
        <f>INT((VLOOKUP($C4970,装备数值,4,0)+VLOOKUP($C4970,装备数值,7,0)*($E4970-1))*VLOOKUP($D4970,系数!$K$2:$O$7,5,0))</f>
        <v>0</v>
      </c>
      <c r="K4970" s="17">
        <f>INT(VLOOKUP(E4970,强化金币,2,1)*VLOOKUP(INDEX(装备!F:F,MATCH(属性!A4970,装备!A:A,0)),系数!$K$12:$M$15,3,0))</f>
        <v>28000</v>
      </c>
      <c r="L4970" s="17"/>
      <c r="M4970" s="17"/>
      <c r="N4970" s="17"/>
      <c r="O4970" s="17">
        <f>IF(E4970=1,"",VLOOKUP(E4970,系数!$S$2:$AB$12,MATCH(属性!C4970,评级,0),1))</f>
        <v>100</v>
      </c>
    </row>
    <row r="4971" spans="1:15" ht="17.25" thickBot="1" x14ac:dyDescent="0.4">
      <c r="A4971" s="17">
        <f t="shared" si="154"/>
        <v>7100042</v>
      </c>
      <c r="B4971" s="17" t="s">
        <v>107</v>
      </c>
      <c r="C4971" s="15">
        <f>INDEX(装备!G:G,MATCH(属性!A4971,装备!A:A,0))</f>
        <v>17</v>
      </c>
      <c r="D4971" s="15" t="str">
        <f>INDEX(装备!E:E,MATCH(属性!A4971,装备!A:A,0))</f>
        <v>ring</v>
      </c>
      <c r="E4971" s="14">
        <v>49</v>
      </c>
      <c r="F4971" s="17">
        <f>INT((VLOOKUP($C4971,装备数值,2,0)+VLOOKUP($C4971,装备数值,5,0)*($E4971-1))*VLOOKUP($D4971,系数!$K$2:$O$7,2,0))</f>
        <v>0</v>
      </c>
      <c r="G4971" s="17">
        <f>INT((VLOOKUP($C4971,装备数值,3,0)+VLOOKUP($C4971,装备数值,6,0)*($E4971-1))*VLOOKUP($D4971,系数!$K$2:$O$7,3,0))</f>
        <v>653</v>
      </c>
      <c r="H4971" s="17">
        <f t="shared" si="155"/>
        <v>653</v>
      </c>
      <c r="I4971" s="17">
        <f>INT((VLOOKUP($C4971,装备数值,4,0)+VLOOKUP($C4971,装备数值,7,0)*($E4971-1))*VLOOKUP($D4971,系数!$K$2:$O$7,4,0))</f>
        <v>0</v>
      </c>
      <c r="J4971" s="17">
        <f>INT((VLOOKUP($C4971,装备数值,4,0)+VLOOKUP($C4971,装备数值,7,0)*($E4971-1))*VLOOKUP($D4971,系数!$K$2:$O$7,5,0))</f>
        <v>0</v>
      </c>
      <c r="K4971" s="17">
        <f>INT(VLOOKUP(E4971,强化金币,2,1)*VLOOKUP(INDEX(装备!F:F,MATCH(属性!A4971,装备!A:A,0)),系数!$K$12:$M$15,3,0))</f>
        <v>30000</v>
      </c>
      <c r="L4971" s="17"/>
      <c r="M4971" s="17"/>
      <c r="N4971" s="17"/>
      <c r="O4971" s="17">
        <f>IF(E4971=1,"",VLOOKUP(E4971,系数!$S$2:$AB$12,MATCH(属性!C4971,评级,0),1))</f>
        <v>100</v>
      </c>
    </row>
    <row r="4972" spans="1:15" ht="17.25" thickBot="1" x14ac:dyDescent="0.4">
      <c r="A4972" s="17">
        <f t="shared" si="154"/>
        <v>7100042</v>
      </c>
      <c r="B4972" s="17" t="s">
        <v>107</v>
      </c>
      <c r="C4972" s="15">
        <f>INDEX(装备!G:G,MATCH(属性!A4972,装备!A:A,0))</f>
        <v>17</v>
      </c>
      <c r="D4972" s="15" t="str">
        <f>INDEX(装备!E:E,MATCH(属性!A4972,装备!A:A,0))</f>
        <v>ring</v>
      </c>
      <c r="E4972" s="14">
        <v>50</v>
      </c>
      <c r="F4972" s="17">
        <f>INT((VLOOKUP($C4972,装备数值,2,0)+VLOOKUP($C4972,装备数值,5,0)*($E4972-1))*VLOOKUP($D4972,系数!$K$2:$O$7,2,0))</f>
        <v>0</v>
      </c>
      <c r="G4972" s="17">
        <f>INT((VLOOKUP($C4972,装备数值,3,0)+VLOOKUP($C4972,装备数值,6,0)*($E4972-1))*VLOOKUP($D4972,系数!$K$2:$O$7,3,0))</f>
        <v>662</v>
      </c>
      <c r="H4972" s="17">
        <f t="shared" si="155"/>
        <v>662</v>
      </c>
      <c r="I4972" s="17">
        <f>INT((VLOOKUP($C4972,装备数值,4,0)+VLOOKUP($C4972,装备数值,7,0)*($E4972-1))*VLOOKUP($D4972,系数!$K$2:$O$7,4,0))</f>
        <v>0</v>
      </c>
      <c r="J4972" s="17">
        <f>INT((VLOOKUP($C4972,装备数值,4,0)+VLOOKUP($C4972,装备数值,7,0)*($E4972-1))*VLOOKUP($D4972,系数!$K$2:$O$7,5,0))</f>
        <v>0</v>
      </c>
      <c r="K4972" s="17">
        <f>INT(VLOOKUP(E4972,强化金币,2,1)*VLOOKUP(INDEX(装备!F:F,MATCH(属性!A4972,装备!A:A,0)),系数!$K$12:$M$15,3,0))</f>
        <v>32000</v>
      </c>
      <c r="L4972" s="17"/>
      <c r="M4972" s="17"/>
      <c r="N4972" s="17"/>
      <c r="O4972" s="17">
        <f>IF(E4972=1,"",VLOOKUP(E4972,系数!$S$2:$AB$12,MATCH(属性!C4972,评级,0),1))</f>
        <v>120</v>
      </c>
    </row>
    <row r="4973" spans="1:15" ht="17.25" thickBot="1" x14ac:dyDescent="0.4">
      <c r="A4973" s="17">
        <f t="shared" si="154"/>
        <v>7100042</v>
      </c>
      <c r="B4973" s="17" t="s">
        <v>107</v>
      </c>
      <c r="C4973" s="15">
        <f>INDEX(装备!G:G,MATCH(属性!A4973,装备!A:A,0))</f>
        <v>17</v>
      </c>
      <c r="D4973" s="15" t="str">
        <f>INDEX(装备!E:E,MATCH(属性!A4973,装备!A:A,0))</f>
        <v>ring</v>
      </c>
      <c r="E4973" s="14">
        <v>51</v>
      </c>
      <c r="F4973" s="17">
        <f>INT((VLOOKUP($C4973,装备数值,2,0)+VLOOKUP($C4973,装备数值,5,0)*($E4973-1))*VLOOKUP($D4973,系数!$K$2:$O$7,2,0))</f>
        <v>0</v>
      </c>
      <c r="G4973" s="17">
        <f>INT((VLOOKUP($C4973,装备数值,3,0)+VLOOKUP($C4973,装备数值,6,0)*($E4973-1))*VLOOKUP($D4973,系数!$K$2:$O$7,3,0))</f>
        <v>671</v>
      </c>
      <c r="H4973" s="17">
        <f t="shared" si="155"/>
        <v>671</v>
      </c>
      <c r="I4973" s="17">
        <f>INT((VLOOKUP($C4973,装备数值,4,0)+VLOOKUP($C4973,装备数值,7,0)*($E4973-1))*VLOOKUP($D4973,系数!$K$2:$O$7,4,0))</f>
        <v>0</v>
      </c>
      <c r="J4973" s="17">
        <f>INT((VLOOKUP($C4973,装备数值,4,0)+VLOOKUP($C4973,装备数值,7,0)*($E4973-1))*VLOOKUP($D4973,系数!$K$2:$O$7,5,0))</f>
        <v>0</v>
      </c>
      <c r="K4973" s="17">
        <f>INT(VLOOKUP(E4973,强化金币,2,1)*VLOOKUP(INDEX(装备!F:F,MATCH(属性!A4973,装备!A:A,0)),系数!$K$12:$M$15,3,0))</f>
        <v>34000</v>
      </c>
      <c r="L4973" s="17"/>
      <c r="M4973" s="17"/>
      <c r="N4973" s="17"/>
      <c r="O4973" s="17">
        <f>IF(E4973=1,"",VLOOKUP(E4973,系数!$S$2:$AB$12,MATCH(属性!C4973,评级,0),1))</f>
        <v>120</v>
      </c>
    </row>
    <row r="4974" spans="1:15" ht="17.25" thickBot="1" x14ac:dyDescent="0.4">
      <c r="A4974" s="17">
        <f t="shared" si="154"/>
        <v>7100042</v>
      </c>
      <c r="B4974" s="17" t="s">
        <v>107</v>
      </c>
      <c r="C4974" s="15">
        <f>INDEX(装备!G:G,MATCH(属性!A4974,装备!A:A,0))</f>
        <v>17</v>
      </c>
      <c r="D4974" s="15" t="str">
        <f>INDEX(装备!E:E,MATCH(属性!A4974,装备!A:A,0))</f>
        <v>ring</v>
      </c>
      <c r="E4974" s="14">
        <v>52</v>
      </c>
      <c r="F4974" s="17">
        <f>INT((VLOOKUP($C4974,装备数值,2,0)+VLOOKUP($C4974,装备数值,5,0)*($E4974-1))*VLOOKUP($D4974,系数!$K$2:$O$7,2,0))</f>
        <v>0</v>
      </c>
      <c r="G4974" s="17">
        <f>INT((VLOOKUP($C4974,装备数值,3,0)+VLOOKUP($C4974,装备数值,6,0)*($E4974-1))*VLOOKUP($D4974,系数!$K$2:$O$7,3,0))</f>
        <v>680</v>
      </c>
      <c r="H4974" s="17">
        <f t="shared" si="155"/>
        <v>680</v>
      </c>
      <c r="I4974" s="17">
        <f>INT((VLOOKUP($C4974,装备数值,4,0)+VLOOKUP($C4974,装备数值,7,0)*($E4974-1))*VLOOKUP($D4974,系数!$K$2:$O$7,4,0))</f>
        <v>0</v>
      </c>
      <c r="J4974" s="17">
        <f>INT((VLOOKUP($C4974,装备数值,4,0)+VLOOKUP($C4974,装备数值,7,0)*($E4974-1))*VLOOKUP($D4974,系数!$K$2:$O$7,5,0))</f>
        <v>0</v>
      </c>
      <c r="K4974" s="17">
        <f>INT(VLOOKUP(E4974,强化金币,2,1)*VLOOKUP(INDEX(装备!F:F,MATCH(属性!A4974,装备!A:A,0)),系数!$K$12:$M$15,3,0))</f>
        <v>36000</v>
      </c>
      <c r="L4974" s="17"/>
      <c r="M4974" s="17"/>
      <c r="N4974" s="17"/>
      <c r="O4974" s="17">
        <f>IF(E4974=1,"",VLOOKUP(E4974,系数!$S$2:$AB$12,MATCH(属性!C4974,评级,0),1))</f>
        <v>120</v>
      </c>
    </row>
    <row r="4975" spans="1:15" ht="17.25" thickBot="1" x14ac:dyDescent="0.4">
      <c r="A4975" s="17">
        <f t="shared" si="154"/>
        <v>7100042</v>
      </c>
      <c r="B4975" s="17" t="s">
        <v>107</v>
      </c>
      <c r="C4975" s="15">
        <f>INDEX(装备!G:G,MATCH(属性!A4975,装备!A:A,0))</f>
        <v>17</v>
      </c>
      <c r="D4975" s="15" t="str">
        <f>INDEX(装备!E:E,MATCH(属性!A4975,装备!A:A,0))</f>
        <v>ring</v>
      </c>
      <c r="E4975" s="14">
        <v>53</v>
      </c>
      <c r="F4975" s="17">
        <f>INT((VLOOKUP($C4975,装备数值,2,0)+VLOOKUP($C4975,装备数值,5,0)*($E4975-1))*VLOOKUP($D4975,系数!$K$2:$O$7,2,0))</f>
        <v>0</v>
      </c>
      <c r="G4975" s="17">
        <f>INT((VLOOKUP($C4975,装备数值,3,0)+VLOOKUP($C4975,装备数值,6,0)*($E4975-1))*VLOOKUP($D4975,系数!$K$2:$O$7,3,0))</f>
        <v>689</v>
      </c>
      <c r="H4975" s="17">
        <f t="shared" si="155"/>
        <v>689</v>
      </c>
      <c r="I4975" s="17">
        <f>INT((VLOOKUP($C4975,装备数值,4,0)+VLOOKUP($C4975,装备数值,7,0)*($E4975-1))*VLOOKUP($D4975,系数!$K$2:$O$7,4,0))</f>
        <v>0</v>
      </c>
      <c r="J4975" s="17">
        <f>INT((VLOOKUP($C4975,装备数值,4,0)+VLOOKUP($C4975,装备数值,7,0)*($E4975-1))*VLOOKUP($D4975,系数!$K$2:$O$7,5,0))</f>
        <v>0</v>
      </c>
      <c r="K4975" s="17">
        <f>INT(VLOOKUP(E4975,强化金币,2,1)*VLOOKUP(INDEX(装备!F:F,MATCH(属性!A4975,装备!A:A,0)),系数!$K$12:$M$15,3,0))</f>
        <v>38000</v>
      </c>
      <c r="L4975" s="17"/>
      <c r="M4975" s="17"/>
      <c r="N4975" s="17"/>
      <c r="O4975" s="17">
        <f>IF(E4975=1,"",VLOOKUP(E4975,系数!$S$2:$AB$12,MATCH(属性!C4975,评级,0),1))</f>
        <v>120</v>
      </c>
    </row>
    <row r="4976" spans="1:15" ht="17.25" thickBot="1" x14ac:dyDescent="0.4">
      <c r="A4976" s="17">
        <f t="shared" si="154"/>
        <v>7100042</v>
      </c>
      <c r="B4976" s="17" t="s">
        <v>107</v>
      </c>
      <c r="C4976" s="15">
        <f>INDEX(装备!G:G,MATCH(属性!A4976,装备!A:A,0))</f>
        <v>17</v>
      </c>
      <c r="D4976" s="15" t="str">
        <f>INDEX(装备!E:E,MATCH(属性!A4976,装备!A:A,0))</f>
        <v>ring</v>
      </c>
      <c r="E4976" s="14">
        <v>54</v>
      </c>
      <c r="F4976" s="17">
        <f>INT((VLOOKUP($C4976,装备数值,2,0)+VLOOKUP($C4976,装备数值,5,0)*($E4976-1))*VLOOKUP($D4976,系数!$K$2:$O$7,2,0))</f>
        <v>0</v>
      </c>
      <c r="G4976" s="17">
        <f>INT((VLOOKUP($C4976,装备数值,3,0)+VLOOKUP($C4976,装备数值,6,0)*($E4976-1))*VLOOKUP($D4976,系数!$K$2:$O$7,3,0))</f>
        <v>698</v>
      </c>
      <c r="H4976" s="17">
        <f t="shared" si="155"/>
        <v>698</v>
      </c>
      <c r="I4976" s="17">
        <f>INT((VLOOKUP($C4976,装备数值,4,0)+VLOOKUP($C4976,装备数值,7,0)*($E4976-1))*VLOOKUP($D4976,系数!$K$2:$O$7,4,0))</f>
        <v>0</v>
      </c>
      <c r="J4976" s="17">
        <f>INT((VLOOKUP($C4976,装备数值,4,0)+VLOOKUP($C4976,装备数值,7,0)*($E4976-1))*VLOOKUP($D4976,系数!$K$2:$O$7,5,0))</f>
        <v>0</v>
      </c>
      <c r="K4976" s="17">
        <f>INT(VLOOKUP(E4976,强化金币,2,1)*VLOOKUP(INDEX(装备!F:F,MATCH(属性!A4976,装备!A:A,0)),系数!$K$12:$M$15,3,0))</f>
        <v>40000</v>
      </c>
      <c r="L4976" s="17"/>
      <c r="M4976" s="17"/>
      <c r="N4976" s="17"/>
      <c r="O4976" s="17">
        <f>IF(E4976=1,"",VLOOKUP(E4976,系数!$S$2:$AB$12,MATCH(属性!C4976,评级,0),1))</f>
        <v>120</v>
      </c>
    </row>
    <row r="4977" spans="1:15" ht="17.25" thickBot="1" x14ac:dyDescent="0.4">
      <c r="A4977" s="17">
        <f t="shared" si="154"/>
        <v>7100042</v>
      </c>
      <c r="B4977" s="17" t="s">
        <v>107</v>
      </c>
      <c r="C4977" s="15">
        <f>INDEX(装备!G:G,MATCH(属性!A4977,装备!A:A,0))</f>
        <v>17</v>
      </c>
      <c r="D4977" s="15" t="str">
        <f>INDEX(装备!E:E,MATCH(属性!A4977,装备!A:A,0))</f>
        <v>ring</v>
      </c>
      <c r="E4977" s="14">
        <v>55</v>
      </c>
      <c r="F4977" s="17">
        <f>INT((VLOOKUP($C4977,装备数值,2,0)+VLOOKUP($C4977,装备数值,5,0)*($E4977-1))*VLOOKUP($D4977,系数!$K$2:$O$7,2,0))</f>
        <v>0</v>
      </c>
      <c r="G4977" s="17">
        <f>INT((VLOOKUP($C4977,装备数值,3,0)+VLOOKUP($C4977,装备数值,6,0)*($E4977-1))*VLOOKUP($D4977,系数!$K$2:$O$7,3,0))</f>
        <v>707</v>
      </c>
      <c r="H4977" s="17">
        <f t="shared" si="155"/>
        <v>707</v>
      </c>
      <c r="I4977" s="17">
        <f>INT((VLOOKUP($C4977,装备数值,4,0)+VLOOKUP($C4977,装备数值,7,0)*($E4977-1))*VLOOKUP($D4977,系数!$K$2:$O$7,4,0))</f>
        <v>0</v>
      </c>
      <c r="J4977" s="17">
        <f>INT((VLOOKUP($C4977,装备数值,4,0)+VLOOKUP($C4977,装备数值,7,0)*($E4977-1))*VLOOKUP($D4977,系数!$K$2:$O$7,5,0))</f>
        <v>0</v>
      </c>
      <c r="K4977" s="17">
        <f>INT(VLOOKUP(E4977,强化金币,2,1)*VLOOKUP(INDEX(装备!F:F,MATCH(属性!A4977,装备!A:A,0)),系数!$K$12:$M$15,3,0))</f>
        <v>42000</v>
      </c>
      <c r="L4977" s="17"/>
      <c r="M4977" s="17"/>
      <c r="N4977" s="17"/>
      <c r="O4977" s="17">
        <f>IF(E4977=1,"",VLOOKUP(E4977,系数!$S$2:$AB$12,MATCH(属性!C4977,评级,0),1))</f>
        <v>120</v>
      </c>
    </row>
    <row r="4978" spans="1:15" ht="17.25" thickBot="1" x14ac:dyDescent="0.4">
      <c r="A4978" s="17">
        <f t="shared" si="154"/>
        <v>7100042</v>
      </c>
      <c r="B4978" s="17" t="s">
        <v>107</v>
      </c>
      <c r="C4978" s="15">
        <f>INDEX(装备!G:G,MATCH(属性!A4978,装备!A:A,0))</f>
        <v>17</v>
      </c>
      <c r="D4978" s="15" t="str">
        <f>INDEX(装备!E:E,MATCH(属性!A4978,装备!A:A,0))</f>
        <v>ring</v>
      </c>
      <c r="E4978" s="14">
        <v>56</v>
      </c>
      <c r="F4978" s="17">
        <f>INT((VLOOKUP($C4978,装备数值,2,0)+VLOOKUP($C4978,装备数值,5,0)*($E4978-1))*VLOOKUP($D4978,系数!$K$2:$O$7,2,0))</f>
        <v>0</v>
      </c>
      <c r="G4978" s="17">
        <f>INT((VLOOKUP($C4978,装备数值,3,0)+VLOOKUP($C4978,装备数值,6,0)*($E4978-1))*VLOOKUP($D4978,系数!$K$2:$O$7,3,0))</f>
        <v>716</v>
      </c>
      <c r="H4978" s="17">
        <f t="shared" si="155"/>
        <v>716</v>
      </c>
      <c r="I4978" s="17">
        <f>INT((VLOOKUP($C4978,装备数值,4,0)+VLOOKUP($C4978,装备数值,7,0)*($E4978-1))*VLOOKUP($D4978,系数!$K$2:$O$7,4,0))</f>
        <v>0</v>
      </c>
      <c r="J4978" s="17">
        <f>INT((VLOOKUP($C4978,装备数值,4,0)+VLOOKUP($C4978,装备数值,7,0)*($E4978-1))*VLOOKUP($D4978,系数!$K$2:$O$7,5,0))</f>
        <v>0</v>
      </c>
      <c r="K4978" s="17">
        <f>INT(VLOOKUP(E4978,强化金币,2,1)*VLOOKUP(INDEX(装备!F:F,MATCH(属性!A4978,装备!A:A,0)),系数!$K$12:$M$15,3,0))</f>
        <v>44000</v>
      </c>
      <c r="L4978" s="17"/>
      <c r="M4978" s="17"/>
      <c r="N4978" s="17"/>
      <c r="O4978" s="17">
        <f>IF(E4978=1,"",VLOOKUP(E4978,系数!$S$2:$AB$12,MATCH(属性!C4978,评级,0),1))</f>
        <v>120</v>
      </c>
    </row>
    <row r="4979" spans="1:15" ht="17.25" thickBot="1" x14ac:dyDescent="0.4">
      <c r="A4979" s="17">
        <f t="shared" si="154"/>
        <v>7100042</v>
      </c>
      <c r="B4979" s="17" t="s">
        <v>107</v>
      </c>
      <c r="C4979" s="15">
        <f>INDEX(装备!G:G,MATCH(属性!A4979,装备!A:A,0))</f>
        <v>17</v>
      </c>
      <c r="D4979" s="15" t="str">
        <f>INDEX(装备!E:E,MATCH(属性!A4979,装备!A:A,0))</f>
        <v>ring</v>
      </c>
      <c r="E4979" s="14">
        <v>57</v>
      </c>
      <c r="F4979" s="17">
        <f>INT((VLOOKUP($C4979,装备数值,2,0)+VLOOKUP($C4979,装备数值,5,0)*($E4979-1))*VLOOKUP($D4979,系数!$K$2:$O$7,2,0))</f>
        <v>0</v>
      </c>
      <c r="G4979" s="17">
        <f>INT((VLOOKUP($C4979,装备数值,3,0)+VLOOKUP($C4979,装备数值,6,0)*($E4979-1))*VLOOKUP($D4979,系数!$K$2:$O$7,3,0))</f>
        <v>725</v>
      </c>
      <c r="H4979" s="17">
        <f t="shared" si="155"/>
        <v>725</v>
      </c>
      <c r="I4979" s="17">
        <f>INT((VLOOKUP($C4979,装备数值,4,0)+VLOOKUP($C4979,装备数值,7,0)*($E4979-1))*VLOOKUP($D4979,系数!$K$2:$O$7,4,0))</f>
        <v>0</v>
      </c>
      <c r="J4979" s="17">
        <f>INT((VLOOKUP($C4979,装备数值,4,0)+VLOOKUP($C4979,装备数值,7,0)*($E4979-1))*VLOOKUP($D4979,系数!$K$2:$O$7,5,0))</f>
        <v>0</v>
      </c>
      <c r="K4979" s="17">
        <f>INT(VLOOKUP(E4979,强化金币,2,1)*VLOOKUP(INDEX(装备!F:F,MATCH(属性!A4979,装备!A:A,0)),系数!$K$12:$M$15,3,0))</f>
        <v>46000</v>
      </c>
      <c r="L4979" s="17"/>
      <c r="M4979" s="17"/>
      <c r="N4979" s="17"/>
      <c r="O4979" s="17">
        <f>IF(E4979=1,"",VLOOKUP(E4979,系数!$S$2:$AB$12,MATCH(属性!C4979,评级,0),1))</f>
        <v>120</v>
      </c>
    </row>
    <row r="4980" spans="1:15" ht="17.25" thickBot="1" x14ac:dyDescent="0.4">
      <c r="A4980" s="17">
        <f t="shared" si="154"/>
        <v>7100042</v>
      </c>
      <c r="B4980" s="17" t="s">
        <v>107</v>
      </c>
      <c r="C4980" s="15">
        <f>INDEX(装备!G:G,MATCH(属性!A4980,装备!A:A,0))</f>
        <v>17</v>
      </c>
      <c r="D4980" s="15" t="str">
        <f>INDEX(装备!E:E,MATCH(属性!A4980,装备!A:A,0))</f>
        <v>ring</v>
      </c>
      <c r="E4980" s="14">
        <v>58</v>
      </c>
      <c r="F4980" s="17">
        <f>INT((VLOOKUP($C4980,装备数值,2,0)+VLOOKUP($C4980,装备数值,5,0)*($E4980-1))*VLOOKUP($D4980,系数!$K$2:$O$7,2,0))</f>
        <v>0</v>
      </c>
      <c r="G4980" s="17">
        <f>INT((VLOOKUP($C4980,装备数值,3,0)+VLOOKUP($C4980,装备数值,6,0)*($E4980-1))*VLOOKUP($D4980,系数!$K$2:$O$7,3,0))</f>
        <v>734</v>
      </c>
      <c r="H4980" s="17">
        <f t="shared" si="155"/>
        <v>734</v>
      </c>
      <c r="I4980" s="17">
        <f>INT((VLOOKUP($C4980,装备数值,4,0)+VLOOKUP($C4980,装备数值,7,0)*($E4980-1))*VLOOKUP($D4980,系数!$K$2:$O$7,4,0))</f>
        <v>0</v>
      </c>
      <c r="J4980" s="17">
        <f>INT((VLOOKUP($C4980,装备数值,4,0)+VLOOKUP($C4980,装备数值,7,0)*($E4980-1))*VLOOKUP($D4980,系数!$K$2:$O$7,5,0))</f>
        <v>0</v>
      </c>
      <c r="K4980" s="17">
        <f>INT(VLOOKUP(E4980,强化金币,2,1)*VLOOKUP(INDEX(装备!F:F,MATCH(属性!A4980,装备!A:A,0)),系数!$K$12:$M$15,3,0))</f>
        <v>48000</v>
      </c>
      <c r="L4980" s="17"/>
      <c r="M4980" s="17"/>
      <c r="N4980" s="17"/>
      <c r="O4980" s="17">
        <f>IF(E4980=1,"",VLOOKUP(E4980,系数!$S$2:$AB$12,MATCH(属性!C4980,评级,0),1))</f>
        <v>120</v>
      </c>
    </row>
    <row r="4981" spans="1:15" ht="17.25" thickBot="1" x14ac:dyDescent="0.4">
      <c r="A4981" s="17">
        <f t="shared" si="154"/>
        <v>7100042</v>
      </c>
      <c r="B4981" s="17" t="s">
        <v>107</v>
      </c>
      <c r="C4981" s="15">
        <f>INDEX(装备!G:G,MATCH(属性!A4981,装备!A:A,0))</f>
        <v>17</v>
      </c>
      <c r="D4981" s="15" t="str">
        <f>INDEX(装备!E:E,MATCH(属性!A4981,装备!A:A,0))</f>
        <v>ring</v>
      </c>
      <c r="E4981" s="14">
        <v>59</v>
      </c>
      <c r="F4981" s="17">
        <f>INT((VLOOKUP($C4981,装备数值,2,0)+VLOOKUP($C4981,装备数值,5,0)*($E4981-1))*VLOOKUP($D4981,系数!$K$2:$O$7,2,0))</f>
        <v>0</v>
      </c>
      <c r="G4981" s="17">
        <f>INT((VLOOKUP($C4981,装备数值,3,0)+VLOOKUP($C4981,装备数值,6,0)*($E4981-1))*VLOOKUP($D4981,系数!$K$2:$O$7,3,0))</f>
        <v>743</v>
      </c>
      <c r="H4981" s="17">
        <f t="shared" si="155"/>
        <v>743</v>
      </c>
      <c r="I4981" s="17">
        <f>INT((VLOOKUP($C4981,装备数值,4,0)+VLOOKUP($C4981,装备数值,7,0)*($E4981-1))*VLOOKUP($D4981,系数!$K$2:$O$7,4,0))</f>
        <v>0</v>
      </c>
      <c r="J4981" s="17">
        <f>INT((VLOOKUP($C4981,装备数值,4,0)+VLOOKUP($C4981,装备数值,7,0)*($E4981-1))*VLOOKUP($D4981,系数!$K$2:$O$7,5,0))</f>
        <v>0</v>
      </c>
      <c r="K4981" s="17">
        <f>INT(VLOOKUP(E4981,强化金币,2,1)*VLOOKUP(INDEX(装备!F:F,MATCH(属性!A4981,装备!A:A,0)),系数!$K$12:$M$15,3,0))</f>
        <v>50000</v>
      </c>
      <c r="L4981" s="17"/>
      <c r="M4981" s="17"/>
      <c r="N4981" s="17"/>
      <c r="O4981" s="17">
        <f>IF(E4981=1,"",VLOOKUP(E4981,系数!$S$2:$AB$12,MATCH(属性!C4981,评级,0),1))</f>
        <v>120</v>
      </c>
    </row>
    <row r="4982" spans="1:15" ht="17.25" thickBot="1" x14ac:dyDescent="0.4">
      <c r="A4982" s="17">
        <f t="shared" si="154"/>
        <v>7100042</v>
      </c>
      <c r="B4982" s="17" t="s">
        <v>107</v>
      </c>
      <c r="C4982" s="15">
        <f>INDEX(装备!G:G,MATCH(属性!A4982,装备!A:A,0))</f>
        <v>17</v>
      </c>
      <c r="D4982" s="15" t="str">
        <f>INDEX(装备!E:E,MATCH(属性!A4982,装备!A:A,0))</f>
        <v>ring</v>
      </c>
      <c r="E4982" s="14">
        <v>60</v>
      </c>
      <c r="F4982" s="17">
        <f>INT((VLOOKUP($C4982,装备数值,2,0)+VLOOKUP($C4982,装备数值,5,0)*($E4982-1))*VLOOKUP($D4982,系数!$K$2:$O$7,2,0))</f>
        <v>0</v>
      </c>
      <c r="G4982" s="17">
        <f>INT((VLOOKUP($C4982,装备数值,3,0)+VLOOKUP($C4982,装备数值,6,0)*($E4982-1))*VLOOKUP($D4982,系数!$K$2:$O$7,3,0))</f>
        <v>752</v>
      </c>
      <c r="H4982" s="17">
        <f t="shared" si="155"/>
        <v>752</v>
      </c>
      <c r="I4982" s="17">
        <f>INT((VLOOKUP($C4982,装备数值,4,0)+VLOOKUP($C4982,装备数值,7,0)*($E4982-1))*VLOOKUP($D4982,系数!$K$2:$O$7,4,0))</f>
        <v>0</v>
      </c>
      <c r="J4982" s="17">
        <f>INT((VLOOKUP($C4982,装备数值,4,0)+VLOOKUP($C4982,装备数值,7,0)*($E4982-1))*VLOOKUP($D4982,系数!$K$2:$O$7,5,0))</f>
        <v>0</v>
      </c>
      <c r="K4982" s="17">
        <f>INT(VLOOKUP(E4982,强化金币,2,1)*VLOOKUP(INDEX(装备!F:F,MATCH(属性!A4982,装备!A:A,0)),系数!$K$12:$M$15,3,0))</f>
        <v>52500</v>
      </c>
      <c r="L4982" s="17"/>
      <c r="M4982" s="17"/>
      <c r="N4982" s="17"/>
      <c r="O4982" s="17">
        <f>IF(E4982=1,"",VLOOKUP(E4982,系数!$S$2:$AB$12,MATCH(属性!C4982,评级,0),1))</f>
        <v>140</v>
      </c>
    </row>
    <row r="4983" spans="1:15" ht="17.25" thickBot="1" x14ac:dyDescent="0.4">
      <c r="A4983" s="17">
        <f t="shared" si="154"/>
        <v>7100042</v>
      </c>
      <c r="B4983" s="17" t="s">
        <v>107</v>
      </c>
      <c r="C4983" s="15">
        <f>INDEX(装备!G:G,MATCH(属性!A4983,装备!A:A,0))</f>
        <v>17</v>
      </c>
      <c r="D4983" s="15" t="str">
        <f>INDEX(装备!E:E,MATCH(属性!A4983,装备!A:A,0))</f>
        <v>ring</v>
      </c>
      <c r="E4983" s="14">
        <v>61</v>
      </c>
      <c r="F4983" s="17">
        <f>INT((VLOOKUP($C4983,装备数值,2,0)+VLOOKUP($C4983,装备数值,5,0)*($E4983-1))*VLOOKUP($D4983,系数!$K$2:$O$7,2,0))</f>
        <v>0</v>
      </c>
      <c r="G4983" s="17">
        <f>INT((VLOOKUP($C4983,装备数值,3,0)+VLOOKUP($C4983,装备数值,6,0)*($E4983-1))*VLOOKUP($D4983,系数!$K$2:$O$7,3,0))</f>
        <v>761</v>
      </c>
      <c r="H4983" s="17">
        <f t="shared" si="155"/>
        <v>761</v>
      </c>
      <c r="I4983" s="17">
        <f>INT((VLOOKUP($C4983,装备数值,4,0)+VLOOKUP($C4983,装备数值,7,0)*($E4983-1))*VLOOKUP($D4983,系数!$K$2:$O$7,4,0))</f>
        <v>0</v>
      </c>
      <c r="J4983" s="17">
        <f>INT((VLOOKUP($C4983,装备数值,4,0)+VLOOKUP($C4983,装备数值,7,0)*($E4983-1))*VLOOKUP($D4983,系数!$K$2:$O$7,5,0))</f>
        <v>0</v>
      </c>
      <c r="K4983" s="17">
        <f>INT(VLOOKUP(E4983,强化金币,2,1)*VLOOKUP(INDEX(装备!F:F,MATCH(属性!A4983,装备!A:A,0)),系数!$K$12:$M$15,3,0))</f>
        <v>55000</v>
      </c>
      <c r="L4983" s="17"/>
      <c r="M4983" s="17"/>
      <c r="N4983" s="17"/>
      <c r="O4983" s="17">
        <f>IF(E4983=1,"",VLOOKUP(E4983,系数!$S$2:$AB$12,MATCH(属性!C4983,评级,0),1))</f>
        <v>140</v>
      </c>
    </row>
    <row r="4984" spans="1:15" ht="17.25" thickBot="1" x14ac:dyDescent="0.4">
      <c r="A4984" s="17">
        <f t="shared" si="154"/>
        <v>7100042</v>
      </c>
      <c r="B4984" s="17" t="s">
        <v>107</v>
      </c>
      <c r="C4984" s="15">
        <f>INDEX(装备!G:G,MATCH(属性!A4984,装备!A:A,0))</f>
        <v>17</v>
      </c>
      <c r="D4984" s="15" t="str">
        <f>INDEX(装备!E:E,MATCH(属性!A4984,装备!A:A,0))</f>
        <v>ring</v>
      </c>
      <c r="E4984" s="14">
        <v>62</v>
      </c>
      <c r="F4984" s="17">
        <f>INT((VLOOKUP($C4984,装备数值,2,0)+VLOOKUP($C4984,装备数值,5,0)*($E4984-1))*VLOOKUP($D4984,系数!$K$2:$O$7,2,0))</f>
        <v>0</v>
      </c>
      <c r="G4984" s="17">
        <f>INT((VLOOKUP($C4984,装备数值,3,0)+VLOOKUP($C4984,装备数值,6,0)*($E4984-1))*VLOOKUP($D4984,系数!$K$2:$O$7,3,0))</f>
        <v>770</v>
      </c>
      <c r="H4984" s="17">
        <f t="shared" si="155"/>
        <v>770</v>
      </c>
      <c r="I4984" s="17">
        <f>INT((VLOOKUP($C4984,装备数值,4,0)+VLOOKUP($C4984,装备数值,7,0)*($E4984-1))*VLOOKUP($D4984,系数!$K$2:$O$7,4,0))</f>
        <v>0</v>
      </c>
      <c r="J4984" s="17">
        <f>INT((VLOOKUP($C4984,装备数值,4,0)+VLOOKUP($C4984,装备数值,7,0)*($E4984-1))*VLOOKUP($D4984,系数!$K$2:$O$7,5,0))</f>
        <v>0</v>
      </c>
      <c r="K4984" s="17">
        <f>INT(VLOOKUP(E4984,强化金币,2,1)*VLOOKUP(INDEX(装备!F:F,MATCH(属性!A4984,装备!A:A,0)),系数!$K$12:$M$15,3,0))</f>
        <v>57500</v>
      </c>
      <c r="L4984" s="17"/>
      <c r="M4984" s="17"/>
      <c r="N4984" s="17"/>
      <c r="O4984" s="17">
        <f>IF(E4984=1,"",VLOOKUP(E4984,系数!$S$2:$AB$12,MATCH(属性!C4984,评级,0),1))</f>
        <v>140</v>
      </c>
    </row>
    <row r="4985" spans="1:15" ht="17.25" thickBot="1" x14ac:dyDescent="0.4">
      <c r="A4985" s="17">
        <f t="shared" si="154"/>
        <v>7100042</v>
      </c>
      <c r="B4985" s="17" t="s">
        <v>107</v>
      </c>
      <c r="C4985" s="15">
        <f>INDEX(装备!G:G,MATCH(属性!A4985,装备!A:A,0))</f>
        <v>17</v>
      </c>
      <c r="D4985" s="15" t="str">
        <f>INDEX(装备!E:E,MATCH(属性!A4985,装备!A:A,0))</f>
        <v>ring</v>
      </c>
      <c r="E4985" s="14">
        <v>63</v>
      </c>
      <c r="F4985" s="17">
        <f>INT((VLOOKUP($C4985,装备数值,2,0)+VLOOKUP($C4985,装备数值,5,0)*($E4985-1))*VLOOKUP($D4985,系数!$K$2:$O$7,2,0))</f>
        <v>0</v>
      </c>
      <c r="G4985" s="17">
        <f>INT((VLOOKUP($C4985,装备数值,3,0)+VLOOKUP($C4985,装备数值,6,0)*($E4985-1))*VLOOKUP($D4985,系数!$K$2:$O$7,3,0))</f>
        <v>779</v>
      </c>
      <c r="H4985" s="17">
        <f t="shared" si="155"/>
        <v>779</v>
      </c>
      <c r="I4985" s="17">
        <f>INT((VLOOKUP($C4985,装备数值,4,0)+VLOOKUP($C4985,装备数值,7,0)*($E4985-1))*VLOOKUP($D4985,系数!$K$2:$O$7,4,0))</f>
        <v>0</v>
      </c>
      <c r="J4985" s="17">
        <f>INT((VLOOKUP($C4985,装备数值,4,0)+VLOOKUP($C4985,装备数值,7,0)*($E4985-1))*VLOOKUP($D4985,系数!$K$2:$O$7,5,0))</f>
        <v>0</v>
      </c>
      <c r="K4985" s="17">
        <f>INT(VLOOKUP(E4985,强化金币,2,1)*VLOOKUP(INDEX(装备!F:F,MATCH(属性!A4985,装备!A:A,0)),系数!$K$12:$M$15,3,0))</f>
        <v>60000</v>
      </c>
      <c r="L4985" s="17"/>
      <c r="M4985" s="17"/>
      <c r="N4985" s="17"/>
      <c r="O4985" s="17">
        <f>IF(E4985=1,"",VLOOKUP(E4985,系数!$S$2:$AB$12,MATCH(属性!C4985,评级,0),1))</f>
        <v>140</v>
      </c>
    </row>
    <row r="4986" spans="1:15" ht="17.25" thickBot="1" x14ac:dyDescent="0.4">
      <c r="A4986" s="17">
        <f t="shared" si="154"/>
        <v>7100042</v>
      </c>
      <c r="B4986" s="17" t="s">
        <v>107</v>
      </c>
      <c r="C4986" s="15">
        <f>INDEX(装备!G:G,MATCH(属性!A4986,装备!A:A,0))</f>
        <v>17</v>
      </c>
      <c r="D4986" s="15" t="str">
        <f>INDEX(装备!E:E,MATCH(属性!A4986,装备!A:A,0))</f>
        <v>ring</v>
      </c>
      <c r="E4986" s="14">
        <v>64</v>
      </c>
      <c r="F4986" s="17">
        <f>INT((VLOOKUP($C4986,装备数值,2,0)+VLOOKUP($C4986,装备数值,5,0)*($E4986-1))*VLOOKUP($D4986,系数!$K$2:$O$7,2,0))</f>
        <v>0</v>
      </c>
      <c r="G4986" s="17">
        <f>INT((VLOOKUP($C4986,装备数值,3,0)+VLOOKUP($C4986,装备数值,6,0)*($E4986-1))*VLOOKUP($D4986,系数!$K$2:$O$7,3,0))</f>
        <v>788</v>
      </c>
      <c r="H4986" s="17">
        <f t="shared" si="155"/>
        <v>788</v>
      </c>
      <c r="I4986" s="17">
        <f>INT((VLOOKUP($C4986,装备数值,4,0)+VLOOKUP($C4986,装备数值,7,0)*($E4986-1))*VLOOKUP($D4986,系数!$K$2:$O$7,4,0))</f>
        <v>0</v>
      </c>
      <c r="J4986" s="17">
        <f>INT((VLOOKUP($C4986,装备数值,4,0)+VLOOKUP($C4986,装备数值,7,0)*($E4986-1))*VLOOKUP($D4986,系数!$K$2:$O$7,5,0))</f>
        <v>0</v>
      </c>
      <c r="K4986" s="17">
        <f>INT(VLOOKUP(E4986,强化金币,2,1)*VLOOKUP(INDEX(装备!F:F,MATCH(属性!A4986,装备!A:A,0)),系数!$K$12:$M$15,3,0))</f>
        <v>62500</v>
      </c>
      <c r="L4986" s="17"/>
      <c r="M4986" s="17"/>
      <c r="N4986" s="17"/>
      <c r="O4986" s="17">
        <f>IF(E4986=1,"",VLOOKUP(E4986,系数!$S$2:$AB$12,MATCH(属性!C4986,评级,0),1))</f>
        <v>140</v>
      </c>
    </row>
    <row r="4987" spans="1:15" ht="17.25" thickBot="1" x14ac:dyDescent="0.4">
      <c r="A4987" s="17">
        <f t="shared" si="154"/>
        <v>7100042</v>
      </c>
      <c r="B4987" s="17" t="s">
        <v>107</v>
      </c>
      <c r="C4987" s="15">
        <f>INDEX(装备!G:G,MATCH(属性!A4987,装备!A:A,0))</f>
        <v>17</v>
      </c>
      <c r="D4987" s="15" t="str">
        <f>INDEX(装备!E:E,MATCH(属性!A4987,装备!A:A,0))</f>
        <v>ring</v>
      </c>
      <c r="E4987" s="14">
        <v>65</v>
      </c>
      <c r="F4987" s="17">
        <f>INT((VLOOKUP($C4987,装备数值,2,0)+VLOOKUP($C4987,装备数值,5,0)*($E4987-1))*VLOOKUP($D4987,系数!$K$2:$O$7,2,0))</f>
        <v>0</v>
      </c>
      <c r="G4987" s="17">
        <f>INT((VLOOKUP($C4987,装备数值,3,0)+VLOOKUP($C4987,装备数值,6,0)*($E4987-1))*VLOOKUP($D4987,系数!$K$2:$O$7,3,0))</f>
        <v>797</v>
      </c>
      <c r="H4987" s="17">
        <f t="shared" si="155"/>
        <v>797</v>
      </c>
      <c r="I4987" s="17">
        <f>INT((VLOOKUP($C4987,装备数值,4,0)+VLOOKUP($C4987,装备数值,7,0)*($E4987-1))*VLOOKUP($D4987,系数!$K$2:$O$7,4,0))</f>
        <v>0</v>
      </c>
      <c r="J4987" s="17">
        <f>INT((VLOOKUP($C4987,装备数值,4,0)+VLOOKUP($C4987,装备数值,7,0)*($E4987-1))*VLOOKUP($D4987,系数!$K$2:$O$7,5,0))</f>
        <v>0</v>
      </c>
      <c r="K4987" s="17">
        <f>INT(VLOOKUP(E4987,强化金币,2,1)*VLOOKUP(INDEX(装备!F:F,MATCH(属性!A4987,装备!A:A,0)),系数!$K$12:$M$15,3,0))</f>
        <v>65000</v>
      </c>
      <c r="L4987" s="17"/>
      <c r="M4987" s="17"/>
      <c r="N4987" s="17"/>
      <c r="O4987" s="17">
        <f>IF(E4987=1,"",VLOOKUP(E4987,系数!$S$2:$AB$12,MATCH(属性!C4987,评级,0),1))</f>
        <v>140</v>
      </c>
    </row>
    <row r="4988" spans="1:15" ht="17.25" thickBot="1" x14ac:dyDescent="0.4">
      <c r="A4988" s="17">
        <f t="shared" ref="A4988:A5051" si="156">A4868+1</f>
        <v>7100042</v>
      </c>
      <c r="B4988" s="17" t="s">
        <v>107</v>
      </c>
      <c r="C4988" s="15">
        <f>INDEX(装备!G:G,MATCH(属性!A4988,装备!A:A,0))</f>
        <v>17</v>
      </c>
      <c r="D4988" s="15" t="str">
        <f>INDEX(装备!E:E,MATCH(属性!A4988,装备!A:A,0))</f>
        <v>ring</v>
      </c>
      <c r="E4988" s="14">
        <v>66</v>
      </c>
      <c r="F4988" s="17">
        <f>INT((VLOOKUP($C4988,装备数值,2,0)+VLOOKUP($C4988,装备数值,5,0)*($E4988-1))*VLOOKUP($D4988,系数!$K$2:$O$7,2,0))</f>
        <v>0</v>
      </c>
      <c r="G4988" s="17">
        <f>INT((VLOOKUP($C4988,装备数值,3,0)+VLOOKUP($C4988,装备数值,6,0)*($E4988-1))*VLOOKUP($D4988,系数!$K$2:$O$7,3,0))</f>
        <v>806</v>
      </c>
      <c r="H4988" s="17">
        <f t="shared" si="155"/>
        <v>806</v>
      </c>
      <c r="I4988" s="17">
        <f>INT((VLOOKUP($C4988,装备数值,4,0)+VLOOKUP($C4988,装备数值,7,0)*($E4988-1))*VLOOKUP($D4988,系数!$K$2:$O$7,4,0))</f>
        <v>0</v>
      </c>
      <c r="J4988" s="17">
        <f>INT((VLOOKUP($C4988,装备数值,4,0)+VLOOKUP($C4988,装备数值,7,0)*($E4988-1))*VLOOKUP($D4988,系数!$K$2:$O$7,5,0))</f>
        <v>0</v>
      </c>
      <c r="K4988" s="17">
        <f>INT(VLOOKUP(E4988,强化金币,2,1)*VLOOKUP(INDEX(装备!F:F,MATCH(属性!A4988,装备!A:A,0)),系数!$K$12:$M$15,3,0))</f>
        <v>67500</v>
      </c>
      <c r="L4988" s="17"/>
      <c r="M4988" s="17"/>
      <c r="N4988" s="17"/>
      <c r="O4988" s="17">
        <f>IF(E4988=1,"",VLOOKUP(E4988,系数!$S$2:$AB$12,MATCH(属性!C4988,评级,0),1))</f>
        <v>140</v>
      </c>
    </row>
    <row r="4989" spans="1:15" ht="17.25" thickBot="1" x14ac:dyDescent="0.4">
      <c r="A4989" s="17">
        <f t="shared" si="156"/>
        <v>7100042</v>
      </c>
      <c r="B4989" s="17" t="s">
        <v>107</v>
      </c>
      <c r="C4989" s="15">
        <f>INDEX(装备!G:G,MATCH(属性!A4989,装备!A:A,0))</f>
        <v>17</v>
      </c>
      <c r="D4989" s="15" t="str">
        <f>INDEX(装备!E:E,MATCH(属性!A4989,装备!A:A,0))</f>
        <v>ring</v>
      </c>
      <c r="E4989" s="14">
        <v>67</v>
      </c>
      <c r="F4989" s="17">
        <f>INT((VLOOKUP($C4989,装备数值,2,0)+VLOOKUP($C4989,装备数值,5,0)*($E4989-1))*VLOOKUP($D4989,系数!$K$2:$O$7,2,0))</f>
        <v>0</v>
      </c>
      <c r="G4989" s="17">
        <f>INT((VLOOKUP($C4989,装备数值,3,0)+VLOOKUP($C4989,装备数值,6,0)*($E4989-1))*VLOOKUP($D4989,系数!$K$2:$O$7,3,0))</f>
        <v>815</v>
      </c>
      <c r="H4989" s="17">
        <f t="shared" si="155"/>
        <v>815</v>
      </c>
      <c r="I4989" s="17">
        <f>INT((VLOOKUP($C4989,装备数值,4,0)+VLOOKUP($C4989,装备数值,7,0)*($E4989-1))*VLOOKUP($D4989,系数!$K$2:$O$7,4,0))</f>
        <v>0</v>
      </c>
      <c r="J4989" s="17">
        <f>INT((VLOOKUP($C4989,装备数值,4,0)+VLOOKUP($C4989,装备数值,7,0)*($E4989-1))*VLOOKUP($D4989,系数!$K$2:$O$7,5,0))</f>
        <v>0</v>
      </c>
      <c r="K4989" s="17">
        <f>INT(VLOOKUP(E4989,强化金币,2,1)*VLOOKUP(INDEX(装备!F:F,MATCH(属性!A4989,装备!A:A,0)),系数!$K$12:$M$15,3,0))</f>
        <v>70000</v>
      </c>
      <c r="L4989" s="17"/>
      <c r="M4989" s="17"/>
      <c r="N4989" s="17"/>
      <c r="O4989" s="17">
        <f>IF(E4989=1,"",VLOOKUP(E4989,系数!$S$2:$AB$12,MATCH(属性!C4989,评级,0),1))</f>
        <v>140</v>
      </c>
    </row>
    <row r="4990" spans="1:15" ht="17.25" thickBot="1" x14ac:dyDescent="0.4">
      <c r="A4990" s="17">
        <f t="shared" si="156"/>
        <v>7100042</v>
      </c>
      <c r="B4990" s="17" t="s">
        <v>107</v>
      </c>
      <c r="C4990" s="15">
        <f>INDEX(装备!G:G,MATCH(属性!A4990,装备!A:A,0))</f>
        <v>17</v>
      </c>
      <c r="D4990" s="15" t="str">
        <f>INDEX(装备!E:E,MATCH(属性!A4990,装备!A:A,0))</f>
        <v>ring</v>
      </c>
      <c r="E4990" s="14">
        <v>68</v>
      </c>
      <c r="F4990" s="17">
        <f>INT((VLOOKUP($C4990,装备数值,2,0)+VLOOKUP($C4990,装备数值,5,0)*($E4990-1))*VLOOKUP($D4990,系数!$K$2:$O$7,2,0))</f>
        <v>0</v>
      </c>
      <c r="G4990" s="17">
        <f>INT((VLOOKUP($C4990,装备数值,3,0)+VLOOKUP($C4990,装备数值,6,0)*($E4990-1))*VLOOKUP($D4990,系数!$K$2:$O$7,3,0))</f>
        <v>824</v>
      </c>
      <c r="H4990" s="17">
        <f t="shared" si="155"/>
        <v>824</v>
      </c>
      <c r="I4990" s="17">
        <f>INT((VLOOKUP($C4990,装备数值,4,0)+VLOOKUP($C4990,装备数值,7,0)*($E4990-1))*VLOOKUP($D4990,系数!$K$2:$O$7,4,0))</f>
        <v>0</v>
      </c>
      <c r="J4990" s="17">
        <f>INT((VLOOKUP($C4990,装备数值,4,0)+VLOOKUP($C4990,装备数值,7,0)*($E4990-1))*VLOOKUP($D4990,系数!$K$2:$O$7,5,0))</f>
        <v>0</v>
      </c>
      <c r="K4990" s="17">
        <f>INT(VLOOKUP(E4990,强化金币,2,1)*VLOOKUP(INDEX(装备!F:F,MATCH(属性!A4990,装备!A:A,0)),系数!$K$12:$M$15,3,0))</f>
        <v>72500</v>
      </c>
      <c r="L4990" s="17"/>
      <c r="M4990" s="17"/>
      <c r="N4990" s="17"/>
      <c r="O4990" s="17">
        <f>IF(E4990=1,"",VLOOKUP(E4990,系数!$S$2:$AB$12,MATCH(属性!C4990,评级,0),1))</f>
        <v>140</v>
      </c>
    </row>
    <row r="4991" spans="1:15" ht="17.25" thickBot="1" x14ac:dyDescent="0.4">
      <c r="A4991" s="17">
        <f t="shared" si="156"/>
        <v>7100042</v>
      </c>
      <c r="B4991" s="17" t="s">
        <v>107</v>
      </c>
      <c r="C4991" s="15">
        <f>INDEX(装备!G:G,MATCH(属性!A4991,装备!A:A,0))</f>
        <v>17</v>
      </c>
      <c r="D4991" s="15" t="str">
        <f>INDEX(装备!E:E,MATCH(属性!A4991,装备!A:A,0))</f>
        <v>ring</v>
      </c>
      <c r="E4991" s="14">
        <v>69</v>
      </c>
      <c r="F4991" s="17">
        <f>INT((VLOOKUP($C4991,装备数值,2,0)+VLOOKUP($C4991,装备数值,5,0)*($E4991-1))*VLOOKUP($D4991,系数!$K$2:$O$7,2,0))</f>
        <v>0</v>
      </c>
      <c r="G4991" s="17">
        <f>INT((VLOOKUP($C4991,装备数值,3,0)+VLOOKUP($C4991,装备数值,6,0)*($E4991-1))*VLOOKUP($D4991,系数!$K$2:$O$7,3,0))</f>
        <v>833</v>
      </c>
      <c r="H4991" s="17">
        <f t="shared" si="155"/>
        <v>833</v>
      </c>
      <c r="I4991" s="17">
        <f>INT((VLOOKUP($C4991,装备数值,4,0)+VLOOKUP($C4991,装备数值,7,0)*($E4991-1))*VLOOKUP($D4991,系数!$K$2:$O$7,4,0))</f>
        <v>0</v>
      </c>
      <c r="J4991" s="17">
        <f>INT((VLOOKUP($C4991,装备数值,4,0)+VLOOKUP($C4991,装备数值,7,0)*($E4991-1))*VLOOKUP($D4991,系数!$K$2:$O$7,5,0))</f>
        <v>0</v>
      </c>
      <c r="K4991" s="17">
        <f>INT(VLOOKUP(E4991,强化金币,2,1)*VLOOKUP(INDEX(装备!F:F,MATCH(属性!A4991,装备!A:A,0)),系数!$K$12:$M$15,3,0))</f>
        <v>75000</v>
      </c>
      <c r="L4991" s="17"/>
      <c r="M4991" s="17"/>
      <c r="N4991" s="17"/>
      <c r="O4991" s="17">
        <f>IF(E4991=1,"",VLOOKUP(E4991,系数!$S$2:$AB$12,MATCH(属性!C4991,评级,0),1))</f>
        <v>140</v>
      </c>
    </row>
    <row r="4992" spans="1:15" ht="17.25" thickBot="1" x14ac:dyDescent="0.4">
      <c r="A4992" s="17">
        <f t="shared" si="156"/>
        <v>7100042</v>
      </c>
      <c r="B4992" s="17" t="s">
        <v>107</v>
      </c>
      <c r="C4992" s="15">
        <f>INDEX(装备!G:G,MATCH(属性!A4992,装备!A:A,0))</f>
        <v>17</v>
      </c>
      <c r="D4992" s="15" t="str">
        <f>INDEX(装备!E:E,MATCH(属性!A4992,装备!A:A,0))</f>
        <v>ring</v>
      </c>
      <c r="E4992" s="14">
        <v>70</v>
      </c>
      <c r="F4992" s="17">
        <f>INT((VLOOKUP($C4992,装备数值,2,0)+VLOOKUP($C4992,装备数值,5,0)*($E4992-1))*VLOOKUP($D4992,系数!$K$2:$O$7,2,0))</f>
        <v>0</v>
      </c>
      <c r="G4992" s="17">
        <f>INT((VLOOKUP($C4992,装备数值,3,0)+VLOOKUP($C4992,装备数值,6,0)*($E4992-1))*VLOOKUP($D4992,系数!$K$2:$O$7,3,0))</f>
        <v>842</v>
      </c>
      <c r="H4992" s="17">
        <f t="shared" si="155"/>
        <v>842</v>
      </c>
      <c r="I4992" s="17">
        <f>INT((VLOOKUP($C4992,装备数值,4,0)+VLOOKUP($C4992,装备数值,7,0)*($E4992-1))*VLOOKUP($D4992,系数!$K$2:$O$7,4,0))</f>
        <v>0</v>
      </c>
      <c r="J4992" s="17">
        <f>INT((VLOOKUP($C4992,装备数值,4,0)+VLOOKUP($C4992,装备数值,7,0)*($E4992-1))*VLOOKUP($D4992,系数!$K$2:$O$7,5,0))</f>
        <v>0</v>
      </c>
      <c r="K4992" s="17">
        <f>INT(VLOOKUP(E4992,强化金币,2,1)*VLOOKUP(INDEX(装备!F:F,MATCH(属性!A4992,装备!A:A,0)),系数!$K$12:$M$15,3,0))</f>
        <v>77500</v>
      </c>
      <c r="L4992" s="17"/>
      <c r="M4992" s="17"/>
      <c r="N4992" s="17"/>
      <c r="O4992" s="17">
        <f>IF(E4992=1,"",VLOOKUP(E4992,系数!$S$2:$AB$12,MATCH(属性!C4992,评级,0),1))</f>
        <v>160</v>
      </c>
    </row>
    <row r="4993" spans="1:15" ht="17.25" thickBot="1" x14ac:dyDescent="0.4">
      <c r="A4993" s="17">
        <f t="shared" si="156"/>
        <v>7100042</v>
      </c>
      <c r="B4993" s="17" t="s">
        <v>107</v>
      </c>
      <c r="C4993" s="15">
        <f>INDEX(装备!G:G,MATCH(属性!A4993,装备!A:A,0))</f>
        <v>17</v>
      </c>
      <c r="D4993" s="15" t="str">
        <f>INDEX(装备!E:E,MATCH(属性!A4993,装备!A:A,0))</f>
        <v>ring</v>
      </c>
      <c r="E4993" s="14">
        <v>71</v>
      </c>
      <c r="F4993" s="17">
        <f>INT((VLOOKUP($C4993,装备数值,2,0)+VLOOKUP($C4993,装备数值,5,0)*($E4993-1))*VLOOKUP($D4993,系数!$K$2:$O$7,2,0))</f>
        <v>0</v>
      </c>
      <c r="G4993" s="17">
        <f>INT((VLOOKUP($C4993,装备数值,3,0)+VLOOKUP($C4993,装备数值,6,0)*($E4993-1))*VLOOKUP($D4993,系数!$K$2:$O$7,3,0))</f>
        <v>851</v>
      </c>
      <c r="H4993" s="17">
        <f t="shared" si="155"/>
        <v>851</v>
      </c>
      <c r="I4993" s="17">
        <f>INT((VLOOKUP($C4993,装备数值,4,0)+VLOOKUP($C4993,装备数值,7,0)*($E4993-1))*VLOOKUP($D4993,系数!$K$2:$O$7,4,0))</f>
        <v>0</v>
      </c>
      <c r="J4993" s="17">
        <f>INT((VLOOKUP($C4993,装备数值,4,0)+VLOOKUP($C4993,装备数值,7,0)*($E4993-1))*VLOOKUP($D4993,系数!$K$2:$O$7,5,0))</f>
        <v>0</v>
      </c>
      <c r="K4993" s="17">
        <f>INT(VLOOKUP(E4993,强化金币,2,1)*VLOOKUP(INDEX(装备!F:F,MATCH(属性!A4993,装备!A:A,0)),系数!$K$12:$M$15,3,0))</f>
        <v>80000</v>
      </c>
      <c r="L4993" s="17"/>
      <c r="M4993" s="17"/>
      <c r="N4993" s="17"/>
      <c r="O4993" s="17">
        <f>IF(E4993=1,"",VLOOKUP(E4993,系数!$S$2:$AB$12,MATCH(属性!C4993,评级,0),1))</f>
        <v>160</v>
      </c>
    </row>
    <row r="4994" spans="1:15" ht="17.25" thickBot="1" x14ac:dyDescent="0.4">
      <c r="A4994" s="17">
        <f t="shared" si="156"/>
        <v>7100042</v>
      </c>
      <c r="B4994" s="17" t="s">
        <v>107</v>
      </c>
      <c r="C4994" s="15">
        <f>INDEX(装备!G:G,MATCH(属性!A4994,装备!A:A,0))</f>
        <v>17</v>
      </c>
      <c r="D4994" s="15" t="str">
        <f>INDEX(装备!E:E,MATCH(属性!A4994,装备!A:A,0))</f>
        <v>ring</v>
      </c>
      <c r="E4994" s="14">
        <v>72</v>
      </c>
      <c r="F4994" s="17">
        <f>INT((VLOOKUP($C4994,装备数值,2,0)+VLOOKUP($C4994,装备数值,5,0)*($E4994-1))*VLOOKUP($D4994,系数!$K$2:$O$7,2,0))</f>
        <v>0</v>
      </c>
      <c r="G4994" s="17">
        <f>INT((VLOOKUP($C4994,装备数值,3,0)+VLOOKUP($C4994,装备数值,6,0)*($E4994-1))*VLOOKUP($D4994,系数!$K$2:$O$7,3,0))</f>
        <v>860</v>
      </c>
      <c r="H4994" s="17">
        <f t="shared" si="155"/>
        <v>860</v>
      </c>
      <c r="I4994" s="17">
        <f>INT((VLOOKUP($C4994,装备数值,4,0)+VLOOKUP($C4994,装备数值,7,0)*($E4994-1))*VLOOKUP($D4994,系数!$K$2:$O$7,4,0))</f>
        <v>0</v>
      </c>
      <c r="J4994" s="17">
        <f>INT((VLOOKUP($C4994,装备数值,4,0)+VLOOKUP($C4994,装备数值,7,0)*($E4994-1))*VLOOKUP($D4994,系数!$K$2:$O$7,5,0))</f>
        <v>0</v>
      </c>
      <c r="K4994" s="17">
        <f>INT(VLOOKUP(E4994,强化金币,2,1)*VLOOKUP(INDEX(装备!F:F,MATCH(属性!A4994,装备!A:A,0)),系数!$K$12:$M$15,3,0))</f>
        <v>82500</v>
      </c>
      <c r="L4994" s="17"/>
      <c r="M4994" s="17"/>
      <c r="N4994" s="17"/>
      <c r="O4994" s="17">
        <f>IF(E4994=1,"",VLOOKUP(E4994,系数!$S$2:$AB$12,MATCH(属性!C4994,评级,0),1))</f>
        <v>160</v>
      </c>
    </row>
    <row r="4995" spans="1:15" ht="17.25" thickBot="1" x14ac:dyDescent="0.4">
      <c r="A4995" s="17">
        <f t="shared" si="156"/>
        <v>7100042</v>
      </c>
      <c r="B4995" s="17" t="s">
        <v>107</v>
      </c>
      <c r="C4995" s="15">
        <f>INDEX(装备!G:G,MATCH(属性!A4995,装备!A:A,0))</f>
        <v>17</v>
      </c>
      <c r="D4995" s="15" t="str">
        <f>INDEX(装备!E:E,MATCH(属性!A4995,装备!A:A,0))</f>
        <v>ring</v>
      </c>
      <c r="E4995" s="14">
        <v>73</v>
      </c>
      <c r="F4995" s="17">
        <f>INT((VLOOKUP($C4995,装备数值,2,0)+VLOOKUP($C4995,装备数值,5,0)*($E4995-1))*VLOOKUP($D4995,系数!$K$2:$O$7,2,0))</f>
        <v>0</v>
      </c>
      <c r="G4995" s="17">
        <f>INT((VLOOKUP($C4995,装备数值,3,0)+VLOOKUP($C4995,装备数值,6,0)*($E4995-1))*VLOOKUP($D4995,系数!$K$2:$O$7,3,0))</f>
        <v>869</v>
      </c>
      <c r="H4995" s="17">
        <f t="shared" si="155"/>
        <v>869</v>
      </c>
      <c r="I4995" s="17">
        <f>INT((VLOOKUP($C4995,装备数值,4,0)+VLOOKUP($C4995,装备数值,7,0)*($E4995-1))*VLOOKUP($D4995,系数!$K$2:$O$7,4,0))</f>
        <v>0</v>
      </c>
      <c r="J4995" s="17">
        <f>INT((VLOOKUP($C4995,装备数值,4,0)+VLOOKUP($C4995,装备数值,7,0)*($E4995-1))*VLOOKUP($D4995,系数!$K$2:$O$7,5,0))</f>
        <v>0</v>
      </c>
      <c r="K4995" s="17">
        <f>INT(VLOOKUP(E4995,强化金币,2,1)*VLOOKUP(INDEX(装备!F:F,MATCH(属性!A4995,装备!A:A,0)),系数!$K$12:$M$15,3,0))</f>
        <v>85000</v>
      </c>
      <c r="L4995" s="17"/>
      <c r="M4995" s="17"/>
      <c r="N4995" s="17"/>
      <c r="O4995" s="17">
        <f>IF(E4995=1,"",VLOOKUP(E4995,系数!$S$2:$AB$12,MATCH(属性!C4995,评级,0),1))</f>
        <v>160</v>
      </c>
    </row>
    <row r="4996" spans="1:15" ht="17.25" thickBot="1" x14ac:dyDescent="0.4">
      <c r="A4996" s="17">
        <f t="shared" si="156"/>
        <v>7100042</v>
      </c>
      <c r="B4996" s="17" t="s">
        <v>107</v>
      </c>
      <c r="C4996" s="15">
        <f>INDEX(装备!G:G,MATCH(属性!A4996,装备!A:A,0))</f>
        <v>17</v>
      </c>
      <c r="D4996" s="15" t="str">
        <f>INDEX(装备!E:E,MATCH(属性!A4996,装备!A:A,0))</f>
        <v>ring</v>
      </c>
      <c r="E4996" s="14">
        <v>74</v>
      </c>
      <c r="F4996" s="17">
        <f>INT((VLOOKUP($C4996,装备数值,2,0)+VLOOKUP($C4996,装备数值,5,0)*($E4996-1))*VLOOKUP($D4996,系数!$K$2:$O$7,2,0))</f>
        <v>0</v>
      </c>
      <c r="G4996" s="17">
        <f>INT((VLOOKUP($C4996,装备数值,3,0)+VLOOKUP($C4996,装备数值,6,0)*($E4996-1))*VLOOKUP($D4996,系数!$K$2:$O$7,3,0))</f>
        <v>878</v>
      </c>
      <c r="H4996" s="17">
        <f t="shared" ref="H4996:H5059" si="157">G4996</f>
        <v>878</v>
      </c>
      <c r="I4996" s="17">
        <f>INT((VLOOKUP($C4996,装备数值,4,0)+VLOOKUP($C4996,装备数值,7,0)*($E4996-1))*VLOOKUP($D4996,系数!$K$2:$O$7,4,0))</f>
        <v>0</v>
      </c>
      <c r="J4996" s="17">
        <f>INT((VLOOKUP($C4996,装备数值,4,0)+VLOOKUP($C4996,装备数值,7,0)*($E4996-1))*VLOOKUP($D4996,系数!$K$2:$O$7,5,0))</f>
        <v>0</v>
      </c>
      <c r="K4996" s="17">
        <f>INT(VLOOKUP(E4996,强化金币,2,1)*VLOOKUP(INDEX(装备!F:F,MATCH(属性!A4996,装备!A:A,0)),系数!$K$12:$M$15,3,0))</f>
        <v>87500</v>
      </c>
      <c r="L4996" s="17"/>
      <c r="M4996" s="17"/>
      <c r="N4996" s="17"/>
      <c r="O4996" s="17">
        <f>IF(E4996=1,"",VLOOKUP(E4996,系数!$S$2:$AB$12,MATCH(属性!C4996,评级,0),1))</f>
        <v>160</v>
      </c>
    </row>
    <row r="4997" spans="1:15" ht="17.25" thickBot="1" x14ac:dyDescent="0.4">
      <c r="A4997" s="17">
        <f t="shared" si="156"/>
        <v>7100042</v>
      </c>
      <c r="B4997" s="17" t="s">
        <v>107</v>
      </c>
      <c r="C4997" s="15">
        <f>INDEX(装备!G:G,MATCH(属性!A4997,装备!A:A,0))</f>
        <v>17</v>
      </c>
      <c r="D4997" s="15" t="str">
        <f>INDEX(装备!E:E,MATCH(属性!A4997,装备!A:A,0))</f>
        <v>ring</v>
      </c>
      <c r="E4997" s="14">
        <v>75</v>
      </c>
      <c r="F4997" s="17">
        <f>INT((VLOOKUP($C4997,装备数值,2,0)+VLOOKUP($C4997,装备数值,5,0)*($E4997-1))*VLOOKUP($D4997,系数!$K$2:$O$7,2,0))</f>
        <v>0</v>
      </c>
      <c r="G4997" s="17">
        <f>INT((VLOOKUP($C4997,装备数值,3,0)+VLOOKUP($C4997,装备数值,6,0)*($E4997-1))*VLOOKUP($D4997,系数!$K$2:$O$7,3,0))</f>
        <v>887</v>
      </c>
      <c r="H4997" s="17">
        <f t="shared" si="157"/>
        <v>887</v>
      </c>
      <c r="I4997" s="17">
        <f>INT((VLOOKUP($C4997,装备数值,4,0)+VLOOKUP($C4997,装备数值,7,0)*($E4997-1))*VLOOKUP($D4997,系数!$K$2:$O$7,4,0))</f>
        <v>0</v>
      </c>
      <c r="J4997" s="17">
        <f>INT((VLOOKUP($C4997,装备数值,4,0)+VLOOKUP($C4997,装备数值,7,0)*($E4997-1))*VLOOKUP($D4997,系数!$K$2:$O$7,5,0))</f>
        <v>0</v>
      </c>
      <c r="K4997" s="17">
        <f>INT(VLOOKUP(E4997,强化金币,2,1)*VLOOKUP(INDEX(装备!F:F,MATCH(属性!A4997,装备!A:A,0)),系数!$K$12:$M$15,3,0))</f>
        <v>90000</v>
      </c>
      <c r="L4997" s="17"/>
      <c r="M4997" s="17"/>
      <c r="N4997" s="17"/>
      <c r="O4997" s="17">
        <f>IF(E4997=1,"",VLOOKUP(E4997,系数!$S$2:$AB$12,MATCH(属性!C4997,评级,0),1))</f>
        <v>160</v>
      </c>
    </row>
    <row r="4998" spans="1:15" ht="17.25" thickBot="1" x14ac:dyDescent="0.4">
      <c r="A4998" s="17">
        <f t="shared" si="156"/>
        <v>7100042</v>
      </c>
      <c r="B4998" s="17" t="s">
        <v>107</v>
      </c>
      <c r="C4998" s="15">
        <f>INDEX(装备!G:G,MATCH(属性!A4998,装备!A:A,0))</f>
        <v>17</v>
      </c>
      <c r="D4998" s="15" t="str">
        <f>INDEX(装备!E:E,MATCH(属性!A4998,装备!A:A,0))</f>
        <v>ring</v>
      </c>
      <c r="E4998" s="14">
        <v>76</v>
      </c>
      <c r="F4998" s="17">
        <f>INT((VLOOKUP($C4998,装备数值,2,0)+VLOOKUP($C4998,装备数值,5,0)*($E4998-1))*VLOOKUP($D4998,系数!$K$2:$O$7,2,0))</f>
        <v>0</v>
      </c>
      <c r="G4998" s="17">
        <f>INT((VLOOKUP($C4998,装备数值,3,0)+VLOOKUP($C4998,装备数值,6,0)*($E4998-1))*VLOOKUP($D4998,系数!$K$2:$O$7,3,0))</f>
        <v>896</v>
      </c>
      <c r="H4998" s="17">
        <f t="shared" si="157"/>
        <v>896</v>
      </c>
      <c r="I4998" s="17">
        <f>INT((VLOOKUP($C4998,装备数值,4,0)+VLOOKUP($C4998,装备数值,7,0)*($E4998-1))*VLOOKUP($D4998,系数!$K$2:$O$7,4,0))</f>
        <v>0</v>
      </c>
      <c r="J4998" s="17">
        <f>INT((VLOOKUP($C4998,装备数值,4,0)+VLOOKUP($C4998,装备数值,7,0)*($E4998-1))*VLOOKUP($D4998,系数!$K$2:$O$7,5,0))</f>
        <v>0</v>
      </c>
      <c r="K4998" s="17">
        <f>INT(VLOOKUP(E4998,强化金币,2,1)*VLOOKUP(INDEX(装备!F:F,MATCH(属性!A4998,装备!A:A,0)),系数!$K$12:$M$15,3,0))</f>
        <v>92500</v>
      </c>
      <c r="L4998" s="17"/>
      <c r="M4998" s="17"/>
      <c r="N4998" s="17"/>
      <c r="O4998" s="17">
        <f>IF(E4998=1,"",VLOOKUP(E4998,系数!$S$2:$AB$12,MATCH(属性!C4998,评级,0),1))</f>
        <v>160</v>
      </c>
    </row>
    <row r="4999" spans="1:15" ht="17.25" thickBot="1" x14ac:dyDescent="0.4">
      <c r="A4999" s="17">
        <f t="shared" si="156"/>
        <v>7100042</v>
      </c>
      <c r="B4999" s="17" t="s">
        <v>107</v>
      </c>
      <c r="C4999" s="15">
        <f>INDEX(装备!G:G,MATCH(属性!A4999,装备!A:A,0))</f>
        <v>17</v>
      </c>
      <c r="D4999" s="15" t="str">
        <f>INDEX(装备!E:E,MATCH(属性!A4999,装备!A:A,0))</f>
        <v>ring</v>
      </c>
      <c r="E4999" s="14">
        <v>77</v>
      </c>
      <c r="F4999" s="17">
        <f>INT((VLOOKUP($C4999,装备数值,2,0)+VLOOKUP($C4999,装备数值,5,0)*($E4999-1))*VLOOKUP($D4999,系数!$K$2:$O$7,2,0))</f>
        <v>0</v>
      </c>
      <c r="G4999" s="17">
        <f>INT((VLOOKUP($C4999,装备数值,3,0)+VLOOKUP($C4999,装备数值,6,0)*($E4999-1))*VLOOKUP($D4999,系数!$K$2:$O$7,3,0))</f>
        <v>905</v>
      </c>
      <c r="H4999" s="17">
        <f t="shared" si="157"/>
        <v>905</v>
      </c>
      <c r="I4999" s="17">
        <f>INT((VLOOKUP($C4999,装备数值,4,0)+VLOOKUP($C4999,装备数值,7,0)*($E4999-1))*VLOOKUP($D4999,系数!$K$2:$O$7,4,0))</f>
        <v>0</v>
      </c>
      <c r="J4999" s="17">
        <f>INT((VLOOKUP($C4999,装备数值,4,0)+VLOOKUP($C4999,装备数值,7,0)*($E4999-1))*VLOOKUP($D4999,系数!$K$2:$O$7,5,0))</f>
        <v>0</v>
      </c>
      <c r="K4999" s="17">
        <f>INT(VLOOKUP(E4999,强化金币,2,1)*VLOOKUP(INDEX(装备!F:F,MATCH(属性!A4999,装备!A:A,0)),系数!$K$12:$M$15,3,0))</f>
        <v>95000</v>
      </c>
      <c r="L4999" s="17"/>
      <c r="M4999" s="17"/>
      <c r="N4999" s="17"/>
      <c r="O4999" s="17">
        <f>IF(E4999=1,"",VLOOKUP(E4999,系数!$S$2:$AB$12,MATCH(属性!C4999,评级,0),1))</f>
        <v>160</v>
      </c>
    </row>
    <row r="5000" spans="1:15" ht="17.25" thickBot="1" x14ac:dyDescent="0.4">
      <c r="A5000" s="17">
        <f t="shared" si="156"/>
        <v>7100042</v>
      </c>
      <c r="B5000" s="17" t="s">
        <v>107</v>
      </c>
      <c r="C5000" s="15">
        <f>INDEX(装备!G:G,MATCH(属性!A5000,装备!A:A,0))</f>
        <v>17</v>
      </c>
      <c r="D5000" s="15" t="str">
        <f>INDEX(装备!E:E,MATCH(属性!A5000,装备!A:A,0))</f>
        <v>ring</v>
      </c>
      <c r="E5000" s="14">
        <v>78</v>
      </c>
      <c r="F5000" s="17">
        <f>INT((VLOOKUP($C5000,装备数值,2,0)+VLOOKUP($C5000,装备数值,5,0)*($E5000-1))*VLOOKUP($D5000,系数!$K$2:$O$7,2,0))</f>
        <v>0</v>
      </c>
      <c r="G5000" s="17">
        <f>INT((VLOOKUP($C5000,装备数值,3,0)+VLOOKUP($C5000,装备数值,6,0)*($E5000-1))*VLOOKUP($D5000,系数!$K$2:$O$7,3,0))</f>
        <v>914</v>
      </c>
      <c r="H5000" s="17">
        <f t="shared" si="157"/>
        <v>914</v>
      </c>
      <c r="I5000" s="17">
        <f>INT((VLOOKUP($C5000,装备数值,4,0)+VLOOKUP($C5000,装备数值,7,0)*($E5000-1))*VLOOKUP($D5000,系数!$K$2:$O$7,4,0))</f>
        <v>0</v>
      </c>
      <c r="J5000" s="17">
        <f>INT((VLOOKUP($C5000,装备数值,4,0)+VLOOKUP($C5000,装备数值,7,0)*($E5000-1))*VLOOKUP($D5000,系数!$K$2:$O$7,5,0))</f>
        <v>0</v>
      </c>
      <c r="K5000" s="17">
        <f>INT(VLOOKUP(E5000,强化金币,2,1)*VLOOKUP(INDEX(装备!F:F,MATCH(属性!A5000,装备!A:A,0)),系数!$K$12:$M$15,3,0))</f>
        <v>97500</v>
      </c>
      <c r="L5000" s="17"/>
      <c r="M5000" s="17"/>
      <c r="N5000" s="17"/>
      <c r="O5000" s="17">
        <f>IF(E5000=1,"",VLOOKUP(E5000,系数!$S$2:$AB$12,MATCH(属性!C5000,评级,0),1))</f>
        <v>160</v>
      </c>
    </row>
    <row r="5001" spans="1:15" ht="17.25" thickBot="1" x14ac:dyDescent="0.4">
      <c r="A5001" s="17">
        <f t="shared" si="156"/>
        <v>7100042</v>
      </c>
      <c r="B5001" s="17" t="s">
        <v>107</v>
      </c>
      <c r="C5001" s="15">
        <f>INDEX(装备!G:G,MATCH(属性!A5001,装备!A:A,0))</f>
        <v>17</v>
      </c>
      <c r="D5001" s="15" t="str">
        <f>INDEX(装备!E:E,MATCH(属性!A5001,装备!A:A,0))</f>
        <v>ring</v>
      </c>
      <c r="E5001" s="14">
        <v>79</v>
      </c>
      <c r="F5001" s="17">
        <f>INT((VLOOKUP($C5001,装备数值,2,0)+VLOOKUP($C5001,装备数值,5,0)*($E5001-1))*VLOOKUP($D5001,系数!$K$2:$O$7,2,0))</f>
        <v>0</v>
      </c>
      <c r="G5001" s="17">
        <f>INT((VLOOKUP($C5001,装备数值,3,0)+VLOOKUP($C5001,装备数值,6,0)*($E5001-1))*VLOOKUP($D5001,系数!$K$2:$O$7,3,0))</f>
        <v>923</v>
      </c>
      <c r="H5001" s="17">
        <f t="shared" si="157"/>
        <v>923</v>
      </c>
      <c r="I5001" s="17">
        <f>INT((VLOOKUP($C5001,装备数值,4,0)+VLOOKUP($C5001,装备数值,7,0)*($E5001-1))*VLOOKUP($D5001,系数!$K$2:$O$7,4,0))</f>
        <v>0</v>
      </c>
      <c r="J5001" s="17">
        <f>INT((VLOOKUP($C5001,装备数值,4,0)+VLOOKUP($C5001,装备数值,7,0)*($E5001-1))*VLOOKUP($D5001,系数!$K$2:$O$7,5,0))</f>
        <v>0</v>
      </c>
      <c r="K5001" s="17">
        <f>INT(VLOOKUP(E5001,强化金币,2,1)*VLOOKUP(INDEX(装备!F:F,MATCH(属性!A5001,装备!A:A,0)),系数!$K$12:$M$15,3,0))</f>
        <v>100000</v>
      </c>
      <c r="L5001" s="17"/>
      <c r="M5001" s="17"/>
      <c r="N5001" s="17"/>
      <c r="O5001" s="17">
        <f>IF(E5001=1,"",VLOOKUP(E5001,系数!$S$2:$AB$12,MATCH(属性!C5001,评级,0),1))</f>
        <v>160</v>
      </c>
    </row>
    <row r="5002" spans="1:15" ht="17.25" thickBot="1" x14ac:dyDescent="0.4">
      <c r="A5002" s="17">
        <f t="shared" si="156"/>
        <v>7100042</v>
      </c>
      <c r="B5002" s="17" t="s">
        <v>107</v>
      </c>
      <c r="C5002" s="15">
        <f>INDEX(装备!G:G,MATCH(属性!A5002,装备!A:A,0))</f>
        <v>17</v>
      </c>
      <c r="D5002" s="15" t="str">
        <f>INDEX(装备!E:E,MATCH(属性!A5002,装备!A:A,0))</f>
        <v>ring</v>
      </c>
      <c r="E5002" s="14">
        <v>80</v>
      </c>
      <c r="F5002" s="17">
        <f>INT((VLOOKUP($C5002,装备数值,2,0)+VLOOKUP($C5002,装备数值,5,0)*($E5002-1))*VLOOKUP($D5002,系数!$K$2:$O$7,2,0))</f>
        <v>0</v>
      </c>
      <c r="G5002" s="17">
        <f>INT((VLOOKUP($C5002,装备数值,3,0)+VLOOKUP($C5002,装备数值,6,0)*($E5002-1))*VLOOKUP($D5002,系数!$K$2:$O$7,3,0))</f>
        <v>932</v>
      </c>
      <c r="H5002" s="17">
        <f t="shared" si="157"/>
        <v>932</v>
      </c>
      <c r="I5002" s="17">
        <f>INT((VLOOKUP($C5002,装备数值,4,0)+VLOOKUP($C5002,装备数值,7,0)*($E5002-1))*VLOOKUP($D5002,系数!$K$2:$O$7,4,0))</f>
        <v>0</v>
      </c>
      <c r="J5002" s="17">
        <f>INT((VLOOKUP($C5002,装备数值,4,0)+VLOOKUP($C5002,装备数值,7,0)*($E5002-1))*VLOOKUP($D5002,系数!$K$2:$O$7,5,0))</f>
        <v>0</v>
      </c>
      <c r="K5002" s="17">
        <f>INT(VLOOKUP(E5002,强化金币,2,1)*VLOOKUP(INDEX(装备!F:F,MATCH(属性!A5002,装备!A:A,0)),系数!$K$12:$M$15,3,0))</f>
        <v>120000</v>
      </c>
      <c r="L5002" s="17"/>
      <c r="M5002" s="17"/>
      <c r="N5002" s="17"/>
      <c r="O5002" s="17">
        <f>IF(E5002=1,"",VLOOKUP(E5002,系数!$S$2:$AB$12,MATCH(属性!C5002,评级,0),1))</f>
        <v>180</v>
      </c>
    </row>
    <row r="5003" spans="1:15" ht="17.25" thickBot="1" x14ac:dyDescent="0.4">
      <c r="A5003" s="17">
        <f t="shared" si="156"/>
        <v>7100042</v>
      </c>
      <c r="B5003" s="17" t="s">
        <v>107</v>
      </c>
      <c r="C5003" s="15">
        <f>INDEX(装备!G:G,MATCH(属性!A5003,装备!A:A,0))</f>
        <v>17</v>
      </c>
      <c r="D5003" s="15" t="str">
        <f>INDEX(装备!E:E,MATCH(属性!A5003,装备!A:A,0))</f>
        <v>ring</v>
      </c>
      <c r="E5003" s="14">
        <v>81</v>
      </c>
      <c r="F5003" s="17">
        <f>INT((VLOOKUP($C5003,装备数值,2,0)+VLOOKUP($C5003,装备数值,5,0)*($E5003-1))*VLOOKUP($D5003,系数!$K$2:$O$7,2,0))</f>
        <v>0</v>
      </c>
      <c r="G5003" s="17">
        <f>INT((VLOOKUP($C5003,装备数值,3,0)+VLOOKUP($C5003,装备数值,6,0)*($E5003-1))*VLOOKUP($D5003,系数!$K$2:$O$7,3,0))</f>
        <v>941</v>
      </c>
      <c r="H5003" s="17">
        <f t="shared" si="157"/>
        <v>941</v>
      </c>
      <c r="I5003" s="17">
        <f>INT((VLOOKUP($C5003,装备数值,4,0)+VLOOKUP($C5003,装备数值,7,0)*($E5003-1))*VLOOKUP($D5003,系数!$K$2:$O$7,4,0))</f>
        <v>0</v>
      </c>
      <c r="J5003" s="17">
        <f>INT((VLOOKUP($C5003,装备数值,4,0)+VLOOKUP($C5003,装备数值,7,0)*($E5003-1))*VLOOKUP($D5003,系数!$K$2:$O$7,5,0))</f>
        <v>0</v>
      </c>
      <c r="K5003" s="17">
        <f>INT(VLOOKUP(E5003,强化金币,2,1)*VLOOKUP(INDEX(装备!F:F,MATCH(属性!A5003,装备!A:A,0)),系数!$K$12:$M$15,3,0))</f>
        <v>140000</v>
      </c>
      <c r="L5003" s="17"/>
      <c r="M5003" s="17"/>
      <c r="N5003" s="17"/>
      <c r="O5003" s="17">
        <f>IF(E5003=1,"",VLOOKUP(E5003,系数!$S$2:$AB$12,MATCH(属性!C5003,评级,0),1))</f>
        <v>180</v>
      </c>
    </row>
    <row r="5004" spans="1:15" ht="17.25" thickBot="1" x14ac:dyDescent="0.4">
      <c r="A5004" s="17">
        <f t="shared" si="156"/>
        <v>7100042</v>
      </c>
      <c r="B5004" s="17" t="s">
        <v>107</v>
      </c>
      <c r="C5004" s="15">
        <f>INDEX(装备!G:G,MATCH(属性!A5004,装备!A:A,0))</f>
        <v>17</v>
      </c>
      <c r="D5004" s="15" t="str">
        <f>INDEX(装备!E:E,MATCH(属性!A5004,装备!A:A,0))</f>
        <v>ring</v>
      </c>
      <c r="E5004" s="14">
        <v>82</v>
      </c>
      <c r="F5004" s="17">
        <f>INT((VLOOKUP($C5004,装备数值,2,0)+VLOOKUP($C5004,装备数值,5,0)*($E5004-1))*VLOOKUP($D5004,系数!$K$2:$O$7,2,0))</f>
        <v>0</v>
      </c>
      <c r="G5004" s="17">
        <f>INT((VLOOKUP($C5004,装备数值,3,0)+VLOOKUP($C5004,装备数值,6,0)*($E5004-1))*VLOOKUP($D5004,系数!$K$2:$O$7,3,0))</f>
        <v>950</v>
      </c>
      <c r="H5004" s="17">
        <f t="shared" si="157"/>
        <v>950</v>
      </c>
      <c r="I5004" s="17">
        <f>INT((VLOOKUP($C5004,装备数值,4,0)+VLOOKUP($C5004,装备数值,7,0)*($E5004-1))*VLOOKUP($D5004,系数!$K$2:$O$7,4,0))</f>
        <v>0</v>
      </c>
      <c r="J5004" s="17">
        <f>INT((VLOOKUP($C5004,装备数值,4,0)+VLOOKUP($C5004,装备数值,7,0)*($E5004-1))*VLOOKUP($D5004,系数!$K$2:$O$7,5,0))</f>
        <v>0</v>
      </c>
      <c r="K5004" s="17">
        <f>INT(VLOOKUP(E5004,强化金币,2,1)*VLOOKUP(INDEX(装备!F:F,MATCH(属性!A5004,装备!A:A,0)),系数!$K$12:$M$15,3,0))</f>
        <v>160000</v>
      </c>
      <c r="L5004" s="17"/>
      <c r="M5004" s="17"/>
      <c r="N5004" s="17"/>
      <c r="O5004" s="17">
        <f>IF(E5004=1,"",VLOOKUP(E5004,系数!$S$2:$AB$12,MATCH(属性!C5004,评级,0),1))</f>
        <v>180</v>
      </c>
    </row>
    <row r="5005" spans="1:15" ht="17.25" thickBot="1" x14ac:dyDescent="0.4">
      <c r="A5005" s="17">
        <f t="shared" si="156"/>
        <v>7100042</v>
      </c>
      <c r="B5005" s="17" t="s">
        <v>107</v>
      </c>
      <c r="C5005" s="15">
        <f>INDEX(装备!G:G,MATCH(属性!A5005,装备!A:A,0))</f>
        <v>17</v>
      </c>
      <c r="D5005" s="15" t="str">
        <f>INDEX(装备!E:E,MATCH(属性!A5005,装备!A:A,0))</f>
        <v>ring</v>
      </c>
      <c r="E5005" s="14">
        <v>83</v>
      </c>
      <c r="F5005" s="17">
        <f>INT((VLOOKUP($C5005,装备数值,2,0)+VLOOKUP($C5005,装备数值,5,0)*($E5005-1))*VLOOKUP($D5005,系数!$K$2:$O$7,2,0))</f>
        <v>0</v>
      </c>
      <c r="G5005" s="17">
        <f>INT((VLOOKUP($C5005,装备数值,3,0)+VLOOKUP($C5005,装备数值,6,0)*($E5005-1))*VLOOKUP($D5005,系数!$K$2:$O$7,3,0))</f>
        <v>959</v>
      </c>
      <c r="H5005" s="17">
        <f t="shared" si="157"/>
        <v>959</v>
      </c>
      <c r="I5005" s="17">
        <f>INT((VLOOKUP($C5005,装备数值,4,0)+VLOOKUP($C5005,装备数值,7,0)*($E5005-1))*VLOOKUP($D5005,系数!$K$2:$O$7,4,0))</f>
        <v>0</v>
      </c>
      <c r="J5005" s="17">
        <f>INT((VLOOKUP($C5005,装备数值,4,0)+VLOOKUP($C5005,装备数值,7,0)*($E5005-1))*VLOOKUP($D5005,系数!$K$2:$O$7,5,0))</f>
        <v>0</v>
      </c>
      <c r="K5005" s="17">
        <f>INT(VLOOKUP(E5005,强化金币,2,1)*VLOOKUP(INDEX(装备!F:F,MATCH(属性!A5005,装备!A:A,0)),系数!$K$12:$M$15,3,0))</f>
        <v>180000</v>
      </c>
      <c r="L5005" s="17"/>
      <c r="M5005" s="17"/>
      <c r="N5005" s="17"/>
      <c r="O5005" s="17">
        <f>IF(E5005=1,"",VLOOKUP(E5005,系数!$S$2:$AB$12,MATCH(属性!C5005,评级,0),1))</f>
        <v>180</v>
      </c>
    </row>
    <row r="5006" spans="1:15" ht="17.25" thickBot="1" x14ac:dyDescent="0.4">
      <c r="A5006" s="17">
        <f t="shared" si="156"/>
        <v>7100042</v>
      </c>
      <c r="B5006" s="17" t="s">
        <v>107</v>
      </c>
      <c r="C5006" s="15">
        <f>INDEX(装备!G:G,MATCH(属性!A5006,装备!A:A,0))</f>
        <v>17</v>
      </c>
      <c r="D5006" s="15" t="str">
        <f>INDEX(装备!E:E,MATCH(属性!A5006,装备!A:A,0))</f>
        <v>ring</v>
      </c>
      <c r="E5006" s="14">
        <v>84</v>
      </c>
      <c r="F5006" s="17">
        <f>INT((VLOOKUP($C5006,装备数值,2,0)+VLOOKUP($C5006,装备数值,5,0)*($E5006-1))*VLOOKUP($D5006,系数!$K$2:$O$7,2,0))</f>
        <v>0</v>
      </c>
      <c r="G5006" s="17">
        <f>INT((VLOOKUP($C5006,装备数值,3,0)+VLOOKUP($C5006,装备数值,6,0)*($E5006-1))*VLOOKUP($D5006,系数!$K$2:$O$7,3,0))</f>
        <v>968</v>
      </c>
      <c r="H5006" s="17">
        <f t="shared" si="157"/>
        <v>968</v>
      </c>
      <c r="I5006" s="17">
        <f>INT((VLOOKUP($C5006,装备数值,4,0)+VLOOKUP($C5006,装备数值,7,0)*($E5006-1))*VLOOKUP($D5006,系数!$K$2:$O$7,4,0))</f>
        <v>0</v>
      </c>
      <c r="J5006" s="17">
        <f>INT((VLOOKUP($C5006,装备数值,4,0)+VLOOKUP($C5006,装备数值,7,0)*($E5006-1))*VLOOKUP($D5006,系数!$K$2:$O$7,5,0))</f>
        <v>0</v>
      </c>
      <c r="K5006" s="17">
        <f>INT(VLOOKUP(E5006,强化金币,2,1)*VLOOKUP(INDEX(装备!F:F,MATCH(属性!A5006,装备!A:A,0)),系数!$K$12:$M$15,3,0))</f>
        <v>200000</v>
      </c>
      <c r="L5006" s="17"/>
      <c r="M5006" s="17"/>
      <c r="N5006" s="17"/>
      <c r="O5006" s="17">
        <f>IF(E5006=1,"",VLOOKUP(E5006,系数!$S$2:$AB$12,MATCH(属性!C5006,评级,0),1))</f>
        <v>180</v>
      </c>
    </row>
    <row r="5007" spans="1:15" ht="17.25" thickBot="1" x14ac:dyDescent="0.4">
      <c r="A5007" s="17">
        <f t="shared" si="156"/>
        <v>7100042</v>
      </c>
      <c r="B5007" s="17" t="s">
        <v>107</v>
      </c>
      <c r="C5007" s="15">
        <f>INDEX(装备!G:G,MATCH(属性!A5007,装备!A:A,0))</f>
        <v>17</v>
      </c>
      <c r="D5007" s="15" t="str">
        <f>INDEX(装备!E:E,MATCH(属性!A5007,装备!A:A,0))</f>
        <v>ring</v>
      </c>
      <c r="E5007" s="14">
        <v>85</v>
      </c>
      <c r="F5007" s="17">
        <f>INT((VLOOKUP($C5007,装备数值,2,0)+VLOOKUP($C5007,装备数值,5,0)*($E5007-1))*VLOOKUP($D5007,系数!$K$2:$O$7,2,0))</f>
        <v>0</v>
      </c>
      <c r="G5007" s="17">
        <f>INT((VLOOKUP($C5007,装备数值,3,0)+VLOOKUP($C5007,装备数值,6,0)*($E5007-1))*VLOOKUP($D5007,系数!$K$2:$O$7,3,0))</f>
        <v>977</v>
      </c>
      <c r="H5007" s="17">
        <f t="shared" si="157"/>
        <v>977</v>
      </c>
      <c r="I5007" s="17">
        <f>INT((VLOOKUP($C5007,装备数值,4,0)+VLOOKUP($C5007,装备数值,7,0)*($E5007-1))*VLOOKUP($D5007,系数!$K$2:$O$7,4,0))</f>
        <v>0</v>
      </c>
      <c r="J5007" s="17">
        <f>INT((VLOOKUP($C5007,装备数值,4,0)+VLOOKUP($C5007,装备数值,7,0)*($E5007-1))*VLOOKUP($D5007,系数!$K$2:$O$7,5,0))</f>
        <v>0</v>
      </c>
      <c r="K5007" s="17">
        <f>INT(VLOOKUP(E5007,强化金币,2,1)*VLOOKUP(INDEX(装备!F:F,MATCH(属性!A5007,装备!A:A,0)),系数!$K$12:$M$15,3,0))</f>
        <v>250000</v>
      </c>
      <c r="L5007" s="17"/>
      <c r="M5007" s="17"/>
      <c r="N5007" s="17"/>
      <c r="O5007" s="17">
        <f>IF(E5007=1,"",VLOOKUP(E5007,系数!$S$2:$AB$12,MATCH(属性!C5007,评级,0),1))</f>
        <v>180</v>
      </c>
    </row>
    <row r="5008" spans="1:15" ht="17.25" thickBot="1" x14ac:dyDescent="0.4">
      <c r="A5008" s="17">
        <f t="shared" si="156"/>
        <v>7100042</v>
      </c>
      <c r="B5008" s="17" t="s">
        <v>107</v>
      </c>
      <c r="C5008" s="15">
        <f>INDEX(装备!G:G,MATCH(属性!A5008,装备!A:A,0))</f>
        <v>17</v>
      </c>
      <c r="D5008" s="15" t="str">
        <f>INDEX(装备!E:E,MATCH(属性!A5008,装备!A:A,0))</f>
        <v>ring</v>
      </c>
      <c r="E5008" s="14">
        <v>86</v>
      </c>
      <c r="F5008" s="17">
        <f>INT((VLOOKUP($C5008,装备数值,2,0)+VLOOKUP($C5008,装备数值,5,0)*($E5008-1))*VLOOKUP($D5008,系数!$K$2:$O$7,2,0))</f>
        <v>0</v>
      </c>
      <c r="G5008" s="17">
        <f>INT((VLOOKUP($C5008,装备数值,3,0)+VLOOKUP($C5008,装备数值,6,0)*($E5008-1))*VLOOKUP($D5008,系数!$K$2:$O$7,3,0))</f>
        <v>986</v>
      </c>
      <c r="H5008" s="17">
        <f t="shared" si="157"/>
        <v>986</v>
      </c>
      <c r="I5008" s="17">
        <f>INT((VLOOKUP($C5008,装备数值,4,0)+VLOOKUP($C5008,装备数值,7,0)*($E5008-1))*VLOOKUP($D5008,系数!$K$2:$O$7,4,0))</f>
        <v>0</v>
      </c>
      <c r="J5008" s="17">
        <f>INT((VLOOKUP($C5008,装备数值,4,0)+VLOOKUP($C5008,装备数值,7,0)*($E5008-1))*VLOOKUP($D5008,系数!$K$2:$O$7,5,0))</f>
        <v>0</v>
      </c>
      <c r="K5008" s="17">
        <f>INT(VLOOKUP(E5008,强化金币,2,1)*VLOOKUP(INDEX(装备!F:F,MATCH(属性!A5008,装备!A:A,0)),系数!$K$12:$M$15,3,0))</f>
        <v>300000</v>
      </c>
      <c r="L5008" s="17"/>
      <c r="M5008" s="17"/>
      <c r="N5008" s="17"/>
      <c r="O5008" s="17">
        <f>IF(E5008=1,"",VLOOKUP(E5008,系数!$S$2:$AB$12,MATCH(属性!C5008,评级,0),1))</f>
        <v>180</v>
      </c>
    </row>
    <row r="5009" spans="1:15" ht="17.25" thickBot="1" x14ac:dyDescent="0.4">
      <c r="A5009" s="17">
        <f t="shared" si="156"/>
        <v>7100042</v>
      </c>
      <c r="B5009" s="17" t="s">
        <v>107</v>
      </c>
      <c r="C5009" s="15">
        <f>INDEX(装备!G:G,MATCH(属性!A5009,装备!A:A,0))</f>
        <v>17</v>
      </c>
      <c r="D5009" s="15" t="str">
        <f>INDEX(装备!E:E,MATCH(属性!A5009,装备!A:A,0))</f>
        <v>ring</v>
      </c>
      <c r="E5009" s="14">
        <v>87</v>
      </c>
      <c r="F5009" s="17">
        <f>INT((VLOOKUP($C5009,装备数值,2,0)+VLOOKUP($C5009,装备数值,5,0)*($E5009-1))*VLOOKUP($D5009,系数!$K$2:$O$7,2,0))</f>
        <v>0</v>
      </c>
      <c r="G5009" s="17">
        <f>INT((VLOOKUP($C5009,装备数值,3,0)+VLOOKUP($C5009,装备数值,6,0)*($E5009-1))*VLOOKUP($D5009,系数!$K$2:$O$7,3,0))</f>
        <v>995</v>
      </c>
      <c r="H5009" s="17">
        <f t="shared" si="157"/>
        <v>995</v>
      </c>
      <c r="I5009" s="17">
        <f>INT((VLOOKUP($C5009,装备数值,4,0)+VLOOKUP($C5009,装备数值,7,0)*($E5009-1))*VLOOKUP($D5009,系数!$K$2:$O$7,4,0))</f>
        <v>0</v>
      </c>
      <c r="J5009" s="17">
        <f>INT((VLOOKUP($C5009,装备数值,4,0)+VLOOKUP($C5009,装备数值,7,0)*($E5009-1))*VLOOKUP($D5009,系数!$K$2:$O$7,5,0))</f>
        <v>0</v>
      </c>
      <c r="K5009" s="17">
        <f>INT(VLOOKUP(E5009,强化金币,2,1)*VLOOKUP(INDEX(装备!F:F,MATCH(属性!A5009,装备!A:A,0)),系数!$K$12:$M$15,3,0))</f>
        <v>350000</v>
      </c>
      <c r="L5009" s="17"/>
      <c r="M5009" s="17"/>
      <c r="N5009" s="17"/>
      <c r="O5009" s="17">
        <f>IF(E5009=1,"",VLOOKUP(E5009,系数!$S$2:$AB$12,MATCH(属性!C5009,评级,0),1))</f>
        <v>180</v>
      </c>
    </row>
    <row r="5010" spans="1:15" ht="17.25" thickBot="1" x14ac:dyDescent="0.4">
      <c r="A5010" s="17">
        <f t="shared" si="156"/>
        <v>7100042</v>
      </c>
      <c r="B5010" s="17" t="s">
        <v>107</v>
      </c>
      <c r="C5010" s="15">
        <f>INDEX(装备!G:G,MATCH(属性!A5010,装备!A:A,0))</f>
        <v>17</v>
      </c>
      <c r="D5010" s="15" t="str">
        <f>INDEX(装备!E:E,MATCH(属性!A5010,装备!A:A,0))</f>
        <v>ring</v>
      </c>
      <c r="E5010" s="14">
        <v>88</v>
      </c>
      <c r="F5010" s="17">
        <f>INT((VLOOKUP($C5010,装备数值,2,0)+VLOOKUP($C5010,装备数值,5,0)*($E5010-1))*VLOOKUP($D5010,系数!$K$2:$O$7,2,0))</f>
        <v>0</v>
      </c>
      <c r="G5010" s="17">
        <f>INT((VLOOKUP($C5010,装备数值,3,0)+VLOOKUP($C5010,装备数值,6,0)*($E5010-1))*VLOOKUP($D5010,系数!$K$2:$O$7,3,0))</f>
        <v>1005</v>
      </c>
      <c r="H5010" s="17">
        <f t="shared" si="157"/>
        <v>1005</v>
      </c>
      <c r="I5010" s="17">
        <f>INT((VLOOKUP($C5010,装备数值,4,0)+VLOOKUP($C5010,装备数值,7,0)*($E5010-1))*VLOOKUP($D5010,系数!$K$2:$O$7,4,0))</f>
        <v>0</v>
      </c>
      <c r="J5010" s="17">
        <f>INT((VLOOKUP($C5010,装备数值,4,0)+VLOOKUP($C5010,装备数值,7,0)*($E5010-1))*VLOOKUP($D5010,系数!$K$2:$O$7,5,0))</f>
        <v>0</v>
      </c>
      <c r="K5010" s="17">
        <f>INT(VLOOKUP(E5010,强化金币,2,1)*VLOOKUP(INDEX(装备!F:F,MATCH(属性!A5010,装备!A:A,0)),系数!$K$12:$M$15,3,0))</f>
        <v>400000</v>
      </c>
      <c r="L5010" s="17"/>
      <c r="M5010" s="17"/>
      <c r="N5010" s="17"/>
      <c r="O5010" s="17">
        <f>IF(E5010=1,"",VLOOKUP(E5010,系数!$S$2:$AB$12,MATCH(属性!C5010,评级,0),1))</f>
        <v>180</v>
      </c>
    </row>
    <row r="5011" spans="1:15" ht="17.25" thickBot="1" x14ac:dyDescent="0.4">
      <c r="A5011" s="17">
        <f t="shared" si="156"/>
        <v>7100042</v>
      </c>
      <c r="B5011" s="17" t="s">
        <v>107</v>
      </c>
      <c r="C5011" s="15">
        <f>INDEX(装备!G:G,MATCH(属性!A5011,装备!A:A,0))</f>
        <v>17</v>
      </c>
      <c r="D5011" s="15" t="str">
        <f>INDEX(装备!E:E,MATCH(属性!A5011,装备!A:A,0))</f>
        <v>ring</v>
      </c>
      <c r="E5011" s="14">
        <v>89</v>
      </c>
      <c r="F5011" s="17">
        <f>INT((VLOOKUP($C5011,装备数值,2,0)+VLOOKUP($C5011,装备数值,5,0)*($E5011-1))*VLOOKUP($D5011,系数!$K$2:$O$7,2,0))</f>
        <v>0</v>
      </c>
      <c r="G5011" s="17">
        <f>INT((VLOOKUP($C5011,装备数值,3,0)+VLOOKUP($C5011,装备数值,6,0)*($E5011-1))*VLOOKUP($D5011,系数!$K$2:$O$7,3,0))</f>
        <v>1014</v>
      </c>
      <c r="H5011" s="17">
        <f t="shared" si="157"/>
        <v>1014</v>
      </c>
      <c r="I5011" s="17">
        <f>INT((VLOOKUP($C5011,装备数值,4,0)+VLOOKUP($C5011,装备数值,7,0)*($E5011-1))*VLOOKUP($D5011,系数!$K$2:$O$7,4,0))</f>
        <v>0</v>
      </c>
      <c r="J5011" s="17">
        <f>INT((VLOOKUP($C5011,装备数值,4,0)+VLOOKUP($C5011,装备数值,7,0)*($E5011-1))*VLOOKUP($D5011,系数!$K$2:$O$7,5,0))</f>
        <v>0</v>
      </c>
      <c r="K5011" s="17">
        <f>INT(VLOOKUP(E5011,强化金币,2,1)*VLOOKUP(INDEX(装备!F:F,MATCH(属性!A5011,装备!A:A,0)),系数!$K$12:$M$15,3,0))</f>
        <v>450000</v>
      </c>
      <c r="L5011" s="17"/>
      <c r="M5011" s="17"/>
      <c r="N5011" s="17"/>
      <c r="O5011" s="17">
        <f>IF(E5011=1,"",VLOOKUP(E5011,系数!$S$2:$AB$12,MATCH(属性!C5011,评级,0),1))</f>
        <v>180</v>
      </c>
    </row>
    <row r="5012" spans="1:15" ht="17.25" thickBot="1" x14ac:dyDescent="0.4">
      <c r="A5012" s="17">
        <f t="shared" si="156"/>
        <v>7100042</v>
      </c>
      <c r="B5012" s="17" t="s">
        <v>107</v>
      </c>
      <c r="C5012" s="15">
        <f>INDEX(装备!G:G,MATCH(属性!A5012,装备!A:A,0))</f>
        <v>17</v>
      </c>
      <c r="D5012" s="15" t="str">
        <f>INDEX(装备!E:E,MATCH(属性!A5012,装备!A:A,0))</f>
        <v>ring</v>
      </c>
      <c r="E5012" s="14">
        <v>90</v>
      </c>
      <c r="F5012" s="17">
        <f>INT((VLOOKUP($C5012,装备数值,2,0)+VLOOKUP($C5012,装备数值,5,0)*($E5012-1))*VLOOKUP($D5012,系数!$K$2:$O$7,2,0))</f>
        <v>0</v>
      </c>
      <c r="G5012" s="17">
        <f>INT((VLOOKUP($C5012,装备数值,3,0)+VLOOKUP($C5012,装备数值,6,0)*($E5012-1))*VLOOKUP($D5012,系数!$K$2:$O$7,3,0))</f>
        <v>1023</v>
      </c>
      <c r="H5012" s="17">
        <f t="shared" si="157"/>
        <v>1023</v>
      </c>
      <c r="I5012" s="17">
        <f>INT((VLOOKUP($C5012,装备数值,4,0)+VLOOKUP($C5012,装备数值,7,0)*($E5012-1))*VLOOKUP($D5012,系数!$K$2:$O$7,4,0))</f>
        <v>0</v>
      </c>
      <c r="J5012" s="17">
        <f>INT((VLOOKUP($C5012,装备数值,4,0)+VLOOKUP($C5012,装备数值,7,0)*($E5012-1))*VLOOKUP($D5012,系数!$K$2:$O$7,5,0))</f>
        <v>0</v>
      </c>
      <c r="K5012" s="17">
        <f>INT(VLOOKUP(E5012,强化金币,2,1)*VLOOKUP(INDEX(装备!F:F,MATCH(属性!A5012,装备!A:A,0)),系数!$K$12:$M$15,3,0))</f>
        <v>450000</v>
      </c>
      <c r="L5012" s="17"/>
      <c r="M5012" s="17"/>
      <c r="N5012" s="17"/>
      <c r="O5012" s="17">
        <f>IF(E5012=1,"",VLOOKUP(E5012,系数!$S$2:$AB$12,MATCH(属性!C5012,评级,0),1))</f>
        <v>200</v>
      </c>
    </row>
    <row r="5013" spans="1:15" ht="17.25" thickBot="1" x14ac:dyDescent="0.4">
      <c r="A5013" s="17">
        <f t="shared" si="156"/>
        <v>7100042</v>
      </c>
      <c r="B5013" s="17" t="s">
        <v>107</v>
      </c>
      <c r="C5013" s="15">
        <f>INDEX(装备!G:G,MATCH(属性!A5013,装备!A:A,0))</f>
        <v>17</v>
      </c>
      <c r="D5013" s="15" t="str">
        <f>INDEX(装备!E:E,MATCH(属性!A5013,装备!A:A,0))</f>
        <v>ring</v>
      </c>
      <c r="E5013" s="14">
        <v>91</v>
      </c>
      <c r="F5013" s="17">
        <f>INT((VLOOKUP($C5013,装备数值,2,0)+VLOOKUP($C5013,装备数值,5,0)*($E5013-1))*VLOOKUP($D5013,系数!$K$2:$O$7,2,0))</f>
        <v>0</v>
      </c>
      <c r="G5013" s="17">
        <f>INT((VLOOKUP($C5013,装备数值,3,0)+VLOOKUP($C5013,装备数值,6,0)*($E5013-1))*VLOOKUP($D5013,系数!$K$2:$O$7,3,0))</f>
        <v>1032</v>
      </c>
      <c r="H5013" s="17">
        <f t="shared" si="157"/>
        <v>1032</v>
      </c>
      <c r="I5013" s="17">
        <f>INT((VLOOKUP($C5013,装备数值,4,0)+VLOOKUP($C5013,装备数值,7,0)*($E5013-1))*VLOOKUP($D5013,系数!$K$2:$O$7,4,0))</f>
        <v>0</v>
      </c>
      <c r="J5013" s="17">
        <f>INT((VLOOKUP($C5013,装备数值,4,0)+VLOOKUP($C5013,装备数值,7,0)*($E5013-1))*VLOOKUP($D5013,系数!$K$2:$O$7,5,0))</f>
        <v>0</v>
      </c>
      <c r="K5013" s="17">
        <f>INT(VLOOKUP(E5013,强化金币,2,1)*VLOOKUP(INDEX(装备!F:F,MATCH(属性!A5013,装备!A:A,0)),系数!$K$12:$M$15,3,0))</f>
        <v>450000</v>
      </c>
      <c r="L5013" s="17"/>
      <c r="M5013" s="17"/>
      <c r="N5013" s="17"/>
      <c r="O5013" s="17">
        <f>IF(E5013=1,"",VLOOKUP(E5013,系数!$S$2:$AB$12,MATCH(属性!C5013,评级,0),1))</f>
        <v>200</v>
      </c>
    </row>
    <row r="5014" spans="1:15" ht="17.25" thickBot="1" x14ac:dyDescent="0.4">
      <c r="A5014" s="17">
        <f t="shared" si="156"/>
        <v>7100042</v>
      </c>
      <c r="B5014" s="17" t="s">
        <v>107</v>
      </c>
      <c r="C5014" s="15">
        <f>INDEX(装备!G:G,MATCH(属性!A5014,装备!A:A,0))</f>
        <v>17</v>
      </c>
      <c r="D5014" s="15" t="str">
        <f>INDEX(装备!E:E,MATCH(属性!A5014,装备!A:A,0))</f>
        <v>ring</v>
      </c>
      <c r="E5014" s="14">
        <v>92</v>
      </c>
      <c r="F5014" s="17">
        <f>INT((VLOOKUP($C5014,装备数值,2,0)+VLOOKUP($C5014,装备数值,5,0)*($E5014-1))*VLOOKUP($D5014,系数!$K$2:$O$7,2,0))</f>
        <v>0</v>
      </c>
      <c r="G5014" s="17">
        <f>INT((VLOOKUP($C5014,装备数值,3,0)+VLOOKUP($C5014,装备数值,6,0)*($E5014-1))*VLOOKUP($D5014,系数!$K$2:$O$7,3,0))</f>
        <v>1041</v>
      </c>
      <c r="H5014" s="17">
        <f t="shared" si="157"/>
        <v>1041</v>
      </c>
      <c r="I5014" s="17">
        <f>INT((VLOOKUP($C5014,装备数值,4,0)+VLOOKUP($C5014,装备数值,7,0)*($E5014-1))*VLOOKUP($D5014,系数!$K$2:$O$7,4,0))</f>
        <v>0</v>
      </c>
      <c r="J5014" s="17">
        <f>INT((VLOOKUP($C5014,装备数值,4,0)+VLOOKUP($C5014,装备数值,7,0)*($E5014-1))*VLOOKUP($D5014,系数!$K$2:$O$7,5,0))</f>
        <v>0</v>
      </c>
      <c r="K5014" s="17">
        <f>INT(VLOOKUP(E5014,强化金币,2,1)*VLOOKUP(INDEX(装备!F:F,MATCH(属性!A5014,装备!A:A,0)),系数!$K$12:$M$15,3,0))</f>
        <v>450000</v>
      </c>
      <c r="L5014" s="17"/>
      <c r="M5014" s="17"/>
      <c r="N5014" s="17"/>
      <c r="O5014" s="17">
        <f>IF(E5014=1,"",VLOOKUP(E5014,系数!$S$2:$AB$12,MATCH(属性!C5014,评级,0),1))</f>
        <v>200</v>
      </c>
    </row>
    <row r="5015" spans="1:15" ht="17.25" thickBot="1" x14ac:dyDescent="0.4">
      <c r="A5015" s="17">
        <f t="shared" si="156"/>
        <v>7100042</v>
      </c>
      <c r="B5015" s="17" t="s">
        <v>107</v>
      </c>
      <c r="C5015" s="15">
        <f>INDEX(装备!G:G,MATCH(属性!A5015,装备!A:A,0))</f>
        <v>17</v>
      </c>
      <c r="D5015" s="15" t="str">
        <f>INDEX(装备!E:E,MATCH(属性!A5015,装备!A:A,0))</f>
        <v>ring</v>
      </c>
      <c r="E5015" s="14">
        <v>93</v>
      </c>
      <c r="F5015" s="17">
        <f>INT((VLOOKUP($C5015,装备数值,2,0)+VLOOKUP($C5015,装备数值,5,0)*($E5015-1))*VLOOKUP($D5015,系数!$K$2:$O$7,2,0))</f>
        <v>0</v>
      </c>
      <c r="G5015" s="17">
        <f>INT((VLOOKUP($C5015,装备数值,3,0)+VLOOKUP($C5015,装备数值,6,0)*($E5015-1))*VLOOKUP($D5015,系数!$K$2:$O$7,3,0))</f>
        <v>1050</v>
      </c>
      <c r="H5015" s="17">
        <f t="shared" si="157"/>
        <v>1050</v>
      </c>
      <c r="I5015" s="17">
        <f>INT((VLOOKUP($C5015,装备数值,4,0)+VLOOKUP($C5015,装备数值,7,0)*($E5015-1))*VLOOKUP($D5015,系数!$K$2:$O$7,4,0))</f>
        <v>0</v>
      </c>
      <c r="J5015" s="17">
        <f>INT((VLOOKUP($C5015,装备数值,4,0)+VLOOKUP($C5015,装备数值,7,0)*($E5015-1))*VLOOKUP($D5015,系数!$K$2:$O$7,5,0))</f>
        <v>0</v>
      </c>
      <c r="K5015" s="17">
        <f>INT(VLOOKUP(E5015,强化金币,2,1)*VLOOKUP(INDEX(装备!F:F,MATCH(属性!A5015,装备!A:A,0)),系数!$K$12:$M$15,3,0))</f>
        <v>450000</v>
      </c>
      <c r="L5015" s="17"/>
      <c r="M5015" s="17"/>
      <c r="N5015" s="17"/>
      <c r="O5015" s="17">
        <f>IF(E5015=1,"",VLOOKUP(E5015,系数!$S$2:$AB$12,MATCH(属性!C5015,评级,0),1))</f>
        <v>200</v>
      </c>
    </row>
    <row r="5016" spans="1:15" ht="17.25" thickBot="1" x14ac:dyDescent="0.4">
      <c r="A5016" s="17">
        <f t="shared" si="156"/>
        <v>7100042</v>
      </c>
      <c r="B5016" s="17" t="s">
        <v>107</v>
      </c>
      <c r="C5016" s="15">
        <f>INDEX(装备!G:G,MATCH(属性!A5016,装备!A:A,0))</f>
        <v>17</v>
      </c>
      <c r="D5016" s="15" t="str">
        <f>INDEX(装备!E:E,MATCH(属性!A5016,装备!A:A,0))</f>
        <v>ring</v>
      </c>
      <c r="E5016" s="14">
        <v>94</v>
      </c>
      <c r="F5016" s="17">
        <f>INT((VLOOKUP($C5016,装备数值,2,0)+VLOOKUP($C5016,装备数值,5,0)*($E5016-1))*VLOOKUP($D5016,系数!$K$2:$O$7,2,0))</f>
        <v>0</v>
      </c>
      <c r="G5016" s="17">
        <f>INT((VLOOKUP($C5016,装备数值,3,0)+VLOOKUP($C5016,装备数值,6,0)*($E5016-1))*VLOOKUP($D5016,系数!$K$2:$O$7,3,0))</f>
        <v>1059</v>
      </c>
      <c r="H5016" s="17">
        <f t="shared" si="157"/>
        <v>1059</v>
      </c>
      <c r="I5016" s="17">
        <f>INT((VLOOKUP($C5016,装备数值,4,0)+VLOOKUP($C5016,装备数值,7,0)*($E5016-1))*VLOOKUP($D5016,系数!$K$2:$O$7,4,0))</f>
        <v>0</v>
      </c>
      <c r="J5016" s="17">
        <f>INT((VLOOKUP($C5016,装备数值,4,0)+VLOOKUP($C5016,装备数值,7,0)*($E5016-1))*VLOOKUP($D5016,系数!$K$2:$O$7,5,0))</f>
        <v>0</v>
      </c>
      <c r="K5016" s="17">
        <f>INT(VLOOKUP(E5016,强化金币,2,1)*VLOOKUP(INDEX(装备!F:F,MATCH(属性!A5016,装备!A:A,0)),系数!$K$12:$M$15,3,0))</f>
        <v>450000</v>
      </c>
      <c r="L5016" s="17"/>
      <c r="M5016" s="17"/>
      <c r="N5016" s="17"/>
      <c r="O5016" s="17">
        <f>IF(E5016=1,"",VLOOKUP(E5016,系数!$S$2:$AB$12,MATCH(属性!C5016,评级,0),1))</f>
        <v>200</v>
      </c>
    </row>
    <row r="5017" spans="1:15" ht="17.25" thickBot="1" x14ac:dyDescent="0.4">
      <c r="A5017" s="17">
        <f t="shared" si="156"/>
        <v>7100042</v>
      </c>
      <c r="B5017" s="17" t="s">
        <v>107</v>
      </c>
      <c r="C5017" s="15">
        <f>INDEX(装备!G:G,MATCH(属性!A5017,装备!A:A,0))</f>
        <v>17</v>
      </c>
      <c r="D5017" s="15" t="str">
        <f>INDEX(装备!E:E,MATCH(属性!A5017,装备!A:A,0))</f>
        <v>ring</v>
      </c>
      <c r="E5017" s="14">
        <v>95</v>
      </c>
      <c r="F5017" s="17">
        <f>INT((VLOOKUP($C5017,装备数值,2,0)+VLOOKUP($C5017,装备数值,5,0)*($E5017-1))*VLOOKUP($D5017,系数!$K$2:$O$7,2,0))</f>
        <v>0</v>
      </c>
      <c r="G5017" s="17">
        <f>INT((VLOOKUP($C5017,装备数值,3,0)+VLOOKUP($C5017,装备数值,6,0)*($E5017-1))*VLOOKUP($D5017,系数!$K$2:$O$7,3,0))</f>
        <v>1068</v>
      </c>
      <c r="H5017" s="17">
        <f t="shared" si="157"/>
        <v>1068</v>
      </c>
      <c r="I5017" s="17">
        <f>INT((VLOOKUP($C5017,装备数值,4,0)+VLOOKUP($C5017,装备数值,7,0)*($E5017-1))*VLOOKUP($D5017,系数!$K$2:$O$7,4,0))</f>
        <v>0</v>
      </c>
      <c r="J5017" s="17">
        <f>INT((VLOOKUP($C5017,装备数值,4,0)+VLOOKUP($C5017,装备数值,7,0)*($E5017-1))*VLOOKUP($D5017,系数!$K$2:$O$7,5,0))</f>
        <v>0</v>
      </c>
      <c r="K5017" s="17">
        <f>INT(VLOOKUP(E5017,强化金币,2,1)*VLOOKUP(INDEX(装备!F:F,MATCH(属性!A5017,装备!A:A,0)),系数!$K$12:$M$15,3,0))</f>
        <v>450000</v>
      </c>
      <c r="L5017" s="17"/>
      <c r="M5017" s="17"/>
      <c r="N5017" s="17"/>
      <c r="O5017" s="17">
        <f>IF(E5017=1,"",VLOOKUP(E5017,系数!$S$2:$AB$12,MATCH(属性!C5017,评级,0),1))</f>
        <v>200</v>
      </c>
    </row>
    <row r="5018" spans="1:15" ht="17.25" thickBot="1" x14ac:dyDescent="0.4">
      <c r="A5018" s="17">
        <f t="shared" si="156"/>
        <v>7100042</v>
      </c>
      <c r="B5018" s="17" t="s">
        <v>107</v>
      </c>
      <c r="C5018" s="15">
        <f>INDEX(装备!G:G,MATCH(属性!A5018,装备!A:A,0))</f>
        <v>17</v>
      </c>
      <c r="D5018" s="15" t="str">
        <f>INDEX(装备!E:E,MATCH(属性!A5018,装备!A:A,0))</f>
        <v>ring</v>
      </c>
      <c r="E5018" s="14">
        <v>96</v>
      </c>
      <c r="F5018" s="17">
        <f>INT((VLOOKUP($C5018,装备数值,2,0)+VLOOKUP($C5018,装备数值,5,0)*($E5018-1))*VLOOKUP($D5018,系数!$K$2:$O$7,2,0))</f>
        <v>0</v>
      </c>
      <c r="G5018" s="17">
        <f>INT((VLOOKUP($C5018,装备数值,3,0)+VLOOKUP($C5018,装备数值,6,0)*($E5018-1))*VLOOKUP($D5018,系数!$K$2:$O$7,3,0))</f>
        <v>1077</v>
      </c>
      <c r="H5018" s="17">
        <f t="shared" si="157"/>
        <v>1077</v>
      </c>
      <c r="I5018" s="17">
        <f>INT((VLOOKUP($C5018,装备数值,4,0)+VLOOKUP($C5018,装备数值,7,0)*($E5018-1))*VLOOKUP($D5018,系数!$K$2:$O$7,4,0))</f>
        <v>0</v>
      </c>
      <c r="J5018" s="17">
        <f>INT((VLOOKUP($C5018,装备数值,4,0)+VLOOKUP($C5018,装备数值,7,0)*($E5018-1))*VLOOKUP($D5018,系数!$K$2:$O$7,5,0))</f>
        <v>0</v>
      </c>
      <c r="K5018" s="17">
        <f>INT(VLOOKUP(E5018,强化金币,2,1)*VLOOKUP(INDEX(装备!F:F,MATCH(属性!A5018,装备!A:A,0)),系数!$K$12:$M$15,3,0))</f>
        <v>450000</v>
      </c>
      <c r="L5018" s="17"/>
      <c r="M5018" s="17"/>
      <c r="N5018" s="17"/>
      <c r="O5018" s="17">
        <f>IF(E5018=1,"",VLOOKUP(E5018,系数!$S$2:$AB$12,MATCH(属性!C5018,评级,0),1))</f>
        <v>200</v>
      </c>
    </row>
    <row r="5019" spans="1:15" ht="17.25" thickBot="1" x14ac:dyDescent="0.4">
      <c r="A5019" s="17">
        <f t="shared" si="156"/>
        <v>7100042</v>
      </c>
      <c r="B5019" s="17" t="s">
        <v>107</v>
      </c>
      <c r="C5019" s="15">
        <f>INDEX(装备!G:G,MATCH(属性!A5019,装备!A:A,0))</f>
        <v>17</v>
      </c>
      <c r="D5019" s="15" t="str">
        <f>INDEX(装备!E:E,MATCH(属性!A5019,装备!A:A,0))</f>
        <v>ring</v>
      </c>
      <c r="E5019" s="14">
        <v>97</v>
      </c>
      <c r="F5019" s="17">
        <f>INT((VLOOKUP($C5019,装备数值,2,0)+VLOOKUP($C5019,装备数值,5,0)*($E5019-1))*VLOOKUP($D5019,系数!$K$2:$O$7,2,0))</f>
        <v>0</v>
      </c>
      <c r="G5019" s="17">
        <f>INT((VLOOKUP($C5019,装备数值,3,0)+VLOOKUP($C5019,装备数值,6,0)*($E5019-1))*VLOOKUP($D5019,系数!$K$2:$O$7,3,0))</f>
        <v>1086</v>
      </c>
      <c r="H5019" s="17">
        <f t="shared" si="157"/>
        <v>1086</v>
      </c>
      <c r="I5019" s="17">
        <f>INT((VLOOKUP($C5019,装备数值,4,0)+VLOOKUP($C5019,装备数值,7,0)*($E5019-1))*VLOOKUP($D5019,系数!$K$2:$O$7,4,0))</f>
        <v>0</v>
      </c>
      <c r="J5019" s="17">
        <f>INT((VLOOKUP($C5019,装备数值,4,0)+VLOOKUP($C5019,装备数值,7,0)*($E5019-1))*VLOOKUP($D5019,系数!$K$2:$O$7,5,0))</f>
        <v>0</v>
      </c>
      <c r="K5019" s="17">
        <f>INT(VLOOKUP(E5019,强化金币,2,1)*VLOOKUP(INDEX(装备!F:F,MATCH(属性!A5019,装备!A:A,0)),系数!$K$12:$M$15,3,0))</f>
        <v>450000</v>
      </c>
      <c r="L5019" s="17"/>
      <c r="M5019" s="17"/>
      <c r="N5019" s="17"/>
      <c r="O5019" s="17">
        <f>IF(E5019=1,"",VLOOKUP(E5019,系数!$S$2:$AB$12,MATCH(属性!C5019,评级,0),1))</f>
        <v>200</v>
      </c>
    </row>
    <row r="5020" spans="1:15" ht="17.25" thickBot="1" x14ac:dyDescent="0.4">
      <c r="A5020" s="17">
        <f t="shared" si="156"/>
        <v>7100042</v>
      </c>
      <c r="B5020" s="17" t="s">
        <v>107</v>
      </c>
      <c r="C5020" s="15">
        <f>INDEX(装备!G:G,MATCH(属性!A5020,装备!A:A,0))</f>
        <v>17</v>
      </c>
      <c r="D5020" s="15" t="str">
        <f>INDEX(装备!E:E,MATCH(属性!A5020,装备!A:A,0))</f>
        <v>ring</v>
      </c>
      <c r="E5020" s="14">
        <v>98</v>
      </c>
      <c r="F5020" s="17">
        <f>INT((VLOOKUP($C5020,装备数值,2,0)+VLOOKUP($C5020,装备数值,5,0)*($E5020-1))*VLOOKUP($D5020,系数!$K$2:$O$7,2,0))</f>
        <v>0</v>
      </c>
      <c r="G5020" s="17">
        <f>INT((VLOOKUP($C5020,装备数值,3,0)+VLOOKUP($C5020,装备数值,6,0)*($E5020-1))*VLOOKUP($D5020,系数!$K$2:$O$7,3,0))</f>
        <v>1095</v>
      </c>
      <c r="H5020" s="17">
        <f t="shared" si="157"/>
        <v>1095</v>
      </c>
      <c r="I5020" s="17">
        <f>INT((VLOOKUP($C5020,装备数值,4,0)+VLOOKUP($C5020,装备数值,7,0)*($E5020-1))*VLOOKUP($D5020,系数!$K$2:$O$7,4,0))</f>
        <v>0</v>
      </c>
      <c r="J5020" s="17">
        <f>INT((VLOOKUP($C5020,装备数值,4,0)+VLOOKUP($C5020,装备数值,7,0)*($E5020-1))*VLOOKUP($D5020,系数!$K$2:$O$7,5,0))</f>
        <v>0</v>
      </c>
      <c r="K5020" s="17">
        <f>INT(VLOOKUP(E5020,强化金币,2,1)*VLOOKUP(INDEX(装备!F:F,MATCH(属性!A5020,装备!A:A,0)),系数!$K$12:$M$15,3,0))</f>
        <v>450000</v>
      </c>
      <c r="L5020" s="17"/>
      <c r="M5020" s="17"/>
      <c r="N5020" s="17"/>
      <c r="O5020" s="17">
        <f>IF(E5020=1,"",VLOOKUP(E5020,系数!$S$2:$AB$12,MATCH(属性!C5020,评级,0),1))</f>
        <v>200</v>
      </c>
    </row>
    <row r="5021" spans="1:15" ht="17.25" thickBot="1" x14ac:dyDescent="0.4">
      <c r="A5021" s="17">
        <f t="shared" si="156"/>
        <v>7100042</v>
      </c>
      <c r="B5021" s="17" t="s">
        <v>107</v>
      </c>
      <c r="C5021" s="15">
        <f>INDEX(装备!G:G,MATCH(属性!A5021,装备!A:A,0))</f>
        <v>17</v>
      </c>
      <c r="D5021" s="15" t="str">
        <f>INDEX(装备!E:E,MATCH(属性!A5021,装备!A:A,0))</f>
        <v>ring</v>
      </c>
      <c r="E5021" s="14">
        <v>99</v>
      </c>
      <c r="F5021" s="17">
        <f>INT((VLOOKUP($C5021,装备数值,2,0)+VLOOKUP($C5021,装备数值,5,0)*($E5021-1))*VLOOKUP($D5021,系数!$K$2:$O$7,2,0))</f>
        <v>0</v>
      </c>
      <c r="G5021" s="17">
        <f>INT((VLOOKUP($C5021,装备数值,3,0)+VLOOKUP($C5021,装备数值,6,0)*($E5021-1))*VLOOKUP($D5021,系数!$K$2:$O$7,3,0))</f>
        <v>1104</v>
      </c>
      <c r="H5021" s="17">
        <f t="shared" si="157"/>
        <v>1104</v>
      </c>
      <c r="I5021" s="17">
        <f>INT((VLOOKUP($C5021,装备数值,4,0)+VLOOKUP($C5021,装备数值,7,0)*($E5021-1))*VLOOKUP($D5021,系数!$K$2:$O$7,4,0))</f>
        <v>0</v>
      </c>
      <c r="J5021" s="17">
        <f>INT((VLOOKUP($C5021,装备数值,4,0)+VLOOKUP($C5021,装备数值,7,0)*($E5021-1))*VLOOKUP($D5021,系数!$K$2:$O$7,5,0))</f>
        <v>0</v>
      </c>
      <c r="K5021" s="17">
        <f>INT(VLOOKUP(E5021,强化金币,2,1)*VLOOKUP(INDEX(装备!F:F,MATCH(属性!A5021,装备!A:A,0)),系数!$K$12:$M$15,3,0))</f>
        <v>450000</v>
      </c>
      <c r="L5021" s="17"/>
      <c r="M5021" s="17"/>
      <c r="N5021" s="17"/>
      <c r="O5021" s="17">
        <f>IF(E5021=1,"",VLOOKUP(E5021,系数!$S$2:$AB$12,MATCH(属性!C5021,评级,0),1))</f>
        <v>200</v>
      </c>
    </row>
    <row r="5022" spans="1:15" ht="17.25" thickBot="1" x14ac:dyDescent="0.4">
      <c r="A5022" s="17">
        <f t="shared" si="156"/>
        <v>7100042</v>
      </c>
      <c r="B5022" s="17" t="s">
        <v>107</v>
      </c>
      <c r="C5022" s="15">
        <f>INDEX(装备!G:G,MATCH(属性!A5022,装备!A:A,0))</f>
        <v>17</v>
      </c>
      <c r="D5022" s="15" t="str">
        <f>INDEX(装备!E:E,MATCH(属性!A5022,装备!A:A,0))</f>
        <v>ring</v>
      </c>
      <c r="E5022" s="14">
        <v>100</v>
      </c>
      <c r="F5022" s="17">
        <f>INT((VLOOKUP($C5022,装备数值,2,0)+VLOOKUP($C5022,装备数值,5,0)*($E5022-1))*VLOOKUP($D5022,系数!$K$2:$O$7,2,0))</f>
        <v>0</v>
      </c>
      <c r="G5022" s="17">
        <f>INT((VLOOKUP($C5022,装备数值,3,0)+VLOOKUP($C5022,装备数值,6,0)*($E5022-1))*VLOOKUP($D5022,系数!$K$2:$O$7,3,0))</f>
        <v>1113</v>
      </c>
      <c r="H5022" s="17">
        <f t="shared" si="157"/>
        <v>1113</v>
      </c>
      <c r="I5022" s="17">
        <f>INT((VLOOKUP($C5022,装备数值,4,0)+VLOOKUP($C5022,装备数值,7,0)*($E5022-1))*VLOOKUP($D5022,系数!$K$2:$O$7,4,0))</f>
        <v>0</v>
      </c>
      <c r="J5022" s="17">
        <f>INT((VLOOKUP($C5022,装备数值,4,0)+VLOOKUP($C5022,装备数值,7,0)*($E5022-1))*VLOOKUP($D5022,系数!$K$2:$O$7,5,0))</f>
        <v>0</v>
      </c>
      <c r="K5022" s="17">
        <f>INT(VLOOKUP(E5022,强化金币,2,1)*VLOOKUP(INDEX(装备!F:F,MATCH(属性!A5022,装备!A:A,0)),系数!$K$12:$M$15,3,0))</f>
        <v>450000</v>
      </c>
      <c r="L5022" s="17"/>
      <c r="M5022" s="17"/>
      <c r="N5022" s="17"/>
      <c r="O5022" s="17">
        <f>IF(E5022=1,"",VLOOKUP(E5022,系数!$S$2:$AB$12,MATCH(属性!C5022,评级,0),1))</f>
        <v>220</v>
      </c>
    </row>
    <row r="5023" spans="1:15" ht="17.25" thickBot="1" x14ac:dyDescent="0.4">
      <c r="A5023" s="17">
        <f t="shared" si="156"/>
        <v>7100042</v>
      </c>
      <c r="B5023" s="17" t="s">
        <v>107</v>
      </c>
      <c r="C5023" s="15">
        <f>INDEX(装备!G:G,MATCH(属性!A5023,装备!A:A,0))</f>
        <v>17</v>
      </c>
      <c r="D5023" s="15" t="str">
        <f>INDEX(装备!E:E,MATCH(属性!A5023,装备!A:A,0))</f>
        <v>ring</v>
      </c>
      <c r="E5023" s="14">
        <v>101</v>
      </c>
      <c r="F5023" s="17">
        <f>INT((VLOOKUP($C5023,装备数值,2,0)+VLOOKUP($C5023,装备数值,5,0)*($E5023-1))*VLOOKUP($D5023,系数!$K$2:$O$7,2,0))</f>
        <v>0</v>
      </c>
      <c r="G5023" s="17">
        <f>INT((VLOOKUP($C5023,装备数值,3,0)+VLOOKUP($C5023,装备数值,6,0)*($E5023-1))*VLOOKUP($D5023,系数!$K$2:$O$7,3,0))</f>
        <v>1122</v>
      </c>
      <c r="H5023" s="17">
        <f t="shared" si="157"/>
        <v>1122</v>
      </c>
      <c r="I5023" s="17">
        <f>INT((VLOOKUP($C5023,装备数值,4,0)+VLOOKUP($C5023,装备数值,7,0)*($E5023-1))*VLOOKUP($D5023,系数!$K$2:$O$7,4,0))</f>
        <v>0</v>
      </c>
      <c r="J5023" s="17">
        <f>INT((VLOOKUP($C5023,装备数值,4,0)+VLOOKUP($C5023,装备数值,7,0)*($E5023-1))*VLOOKUP($D5023,系数!$K$2:$O$7,5,0))</f>
        <v>0</v>
      </c>
      <c r="K5023" s="17">
        <f>INT(VLOOKUP(E5023,强化金币,2,1)*VLOOKUP(INDEX(装备!F:F,MATCH(属性!A5023,装备!A:A,0)),系数!$K$12:$M$15,3,0))</f>
        <v>450000</v>
      </c>
      <c r="L5023" s="17"/>
      <c r="M5023" s="17"/>
      <c r="N5023" s="17"/>
      <c r="O5023" s="17">
        <f>IF(E5023=1,"",VLOOKUP(E5023,系数!$S$2:$AB$12,MATCH(属性!C5023,评级,0),1))</f>
        <v>220</v>
      </c>
    </row>
    <row r="5024" spans="1:15" ht="17.25" thickBot="1" x14ac:dyDescent="0.4">
      <c r="A5024" s="17">
        <f t="shared" si="156"/>
        <v>7100042</v>
      </c>
      <c r="B5024" s="17" t="s">
        <v>107</v>
      </c>
      <c r="C5024" s="15">
        <f>INDEX(装备!G:G,MATCH(属性!A5024,装备!A:A,0))</f>
        <v>17</v>
      </c>
      <c r="D5024" s="15" t="str">
        <f>INDEX(装备!E:E,MATCH(属性!A5024,装备!A:A,0))</f>
        <v>ring</v>
      </c>
      <c r="E5024" s="14">
        <v>102</v>
      </c>
      <c r="F5024" s="17">
        <f>INT((VLOOKUP($C5024,装备数值,2,0)+VLOOKUP($C5024,装备数值,5,0)*($E5024-1))*VLOOKUP($D5024,系数!$K$2:$O$7,2,0))</f>
        <v>0</v>
      </c>
      <c r="G5024" s="17">
        <f>INT((VLOOKUP($C5024,装备数值,3,0)+VLOOKUP($C5024,装备数值,6,0)*($E5024-1))*VLOOKUP($D5024,系数!$K$2:$O$7,3,0))</f>
        <v>1131</v>
      </c>
      <c r="H5024" s="17">
        <f t="shared" si="157"/>
        <v>1131</v>
      </c>
      <c r="I5024" s="17">
        <f>INT((VLOOKUP($C5024,装备数值,4,0)+VLOOKUP($C5024,装备数值,7,0)*($E5024-1))*VLOOKUP($D5024,系数!$K$2:$O$7,4,0))</f>
        <v>0</v>
      </c>
      <c r="J5024" s="17">
        <f>INT((VLOOKUP($C5024,装备数值,4,0)+VLOOKUP($C5024,装备数值,7,0)*($E5024-1))*VLOOKUP($D5024,系数!$K$2:$O$7,5,0))</f>
        <v>0</v>
      </c>
      <c r="K5024" s="17">
        <f>INT(VLOOKUP(E5024,强化金币,2,1)*VLOOKUP(INDEX(装备!F:F,MATCH(属性!A5024,装备!A:A,0)),系数!$K$12:$M$15,3,0))</f>
        <v>450000</v>
      </c>
      <c r="L5024" s="17"/>
      <c r="M5024" s="17"/>
      <c r="N5024" s="17"/>
      <c r="O5024" s="17">
        <f>IF(E5024=1,"",VLOOKUP(E5024,系数!$S$2:$AB$12,MATCH(属性!C5024,评级,0),1))</f>
        <v>220</v>
      </c>
    </row>
    <row r="5025" spans="1:15" ht="17.25" thickBot="1" x14ac:dyDescent="0.4">
      <c r="A5025" s="17">
        <f t="shared" si="156"/>
        <v>7100042</v>
      </c>
      <c r="B5025" s="17" t="s">
        <v>107</v>
      </c>
      <c r="C5025" s="15">
        <f>INDEX(装备!G:G,MATCH(属性!A5025,装备!A:A,0))</f>
        <v>17</v>
      </c>
      <c r="D5025" s="15" t="str">
        <f>INDEX(装备!E:E,MATCH(属性!A5025,装备!A:A,0))</f>
        <v>ring</v>
      </c>
      <c r="E5025" s="14">
        <v>103</v>
      </c>
      <c r="F5025" s="17">
        <f>INT((VLOOKUP($C5025,装备数值,2,0)+VLOOKUP($C5025,装备数值,5,0)*($E5025-1))*VLOOKUP($D5025,系数!$K$2:$O$7,2,0))</f>
        <v>0</v>
      </c>
      <c r="G5025" s="17">
        <f>INT((VLOOKUP($C5025,装备数值,3,0)+VLOOKUP($C5025,装备数值,6,0)*($E5025-1))*VLOOKUP($D5025,系数!$K$2:$O$7,3,0))</f>
        <v>1140</v>
      </c>
      <c r="H5025" s="17">
        <f t="shared" si="157"/>
        <v>1140</v>
      </c>
      <c r="I5025" s="17">
        <f>INT((VLOOKUP($C5025,装备数值,4,0)+VLOOKUP($C5025,装备数值,7,0)*($E5025-1))*VLOOKUP($D5025,系数!$K$2:$O$7,4,0))</f>
        <v>0</v>
      </c>
      <c r="J5025" s="17">
        <f>INT((VLOOKUP($C5025,装备数值,4,0)+VLOOKUP($C5025,装备数值,7,0)*($E5025-1))*VLOOKUP($D5025,系数!$K$2:$O$7,5,0))</f>
        <v>0</v>
      </c>
      <c r="K5025" s="17">
        <f>INT(VLOOKUP(E5025,强化金币,2,1)*VLOOKUP(INDEX(装备!F:F,MATCH(属性!A5025,装备!A:A,0)),系数!$K$12:$M$15,3,0))</f>
        <v>450000</v>
      </c>
      <c r="L5025" s="17"/>
      <c r="M5025" s="17"/>
      <c r="N5025" s="17"/>
      <c r="O5025" s="17">
        <f>IF(E5025=1,"",VLOOKUP(E5025,系数!$S$2:$AB$12,MATCH(属性!C5025,评级,0),1))</f>
        <v>220</v>
      </c>
    </row>
    <row r="5026" spans="1:15" ht="17.25" thickBot="1" x14ac:dyDescent="0.4">
      <c r="A5026" s="17">
        <f t="shared" si="156"/>
        <v>7100042</v>
      </c>
      <c r="B5026" s="17" t="s">
        <v>107</v>
      </c>
      <c r="C5026" s="15">
        <f>INDEX(装备!G:G,MATCH(属性!A5026,装备!A:A,0))</f>
        <v>17</v>
      </c>
      <c r="D5026" s="15" t="str">
        <f>INDEX(装备!E:E,MATCH(属性!A5026,装备!A:A,0))</f>
        <v>ring</v>
      </c>
      <c r="E5026" s="14">
        <v>104</v>
      </c>
      <c r="F5026" s="17">
        <f>INT((VLOOKUP($C5026,装备数值,2,0)+VLOOKUP($C5026,装备数值,5,0)*($E5026-1))*VLOOKUP($D5026,系数!$K$2:$O$7,2,0))</f>
        <v>0</v>
      </c>
      <c r="G5026" s="17">
        <f>INT((VLOOKUP($C5026,装备数值,3,0)+VLOOKUP($C5026,装备数值,6,0)*($E5026-1))*VLOOKUP($D5026,系数!$K$2:$O$7,3,0))</f>
        <v>1149</v>
      </c>
      <c r="H5026" s="17">
        <f t="shared" si="157"/>
        <v>1149</v>
      </c>
      <c r="I5026" s="17">
        <f>INT((VLOOKUP($C5026,装备数值,4,0)+VLOOKUP($C5026,装备数值,7,0)*($E5026-1))*VLOOKUP($D5026,系数!$K$2:$O$7,4,0))</f>
        <v>0</v>
      </c>
      <c r="J5026" s="17">
        <f>INT((VLOOKUP($C5026,装备数值,4,0)+VLOOKUP($C5026,装备数值,7,0)*($E5026-1))*VLOOKUP($D5026,系数!$K$2:$O$7,5,0))</f>
        <v>0</v>
      </c>
      <c r="K5026" s="17">
        <f>INT(VLOOKUP(E5026,强化金币,2,1)*VLOOKUP(INDEX(装备!F:F,MATCH(属性!A5026,装备!A:A,0)),系数!$K$12:$M$15,3,0))</f>
        <v>450000</v>
      </c>
      <c r="L5026" s="17"/>
      <c r="M5026" s="17"/>
      <c r="N5026" s="17"/>
      <c r="O5026" s="17">
        <f>IF(E5026=1,"",VLOOKUP(E5026,系数!$S$2:$AB$12,MATCH(属性!C5026,评级,0),1))</f>
        <v>220</v>
      </c>
    </row>
    <row r="5027" spans="1:15" ht="17.25" thickBot="1" x14ac:dyDescent="0.4">
      <c r="A5027" s="17">
        <f t="shared" si="156"/>
        <v>7100042</v>
      </c>
      <c r="B5027" s="17" t="s">
        <v>107</v>
      </c>
      <c r="C5027" s="15">
        <f>INDEX(装备!G:G,MATCH(属性!A5027,装备!A:A,0))</f>
        <v>17</v>
      </c>
      <c r="D5027" s="15" t="str">
        <f>INDEX(装备!E:E,MATCH(属性!A5027,装备!A:A,0))</f>
        <v>ring</v>
      </c>
      <c r="E5027" s="14">
        <v>105</v>
      </c>
      <c r="F5027" s="17">
        <f>INT((VLOOKUP($C5027,装备数值,2,0)+VLOOKUP($C5027,装备数值,5,0)*($E5027-1))*VLOOKUP($D5027,系数!$K$2:$O$7,2,0))</f>
        <v>0</v>
      </c>
      <c r="G5027" s="17">
        <f>INT((VLOOKUP($C5027,装备数值,3,0)+VLOOKUP($C5027,装备数值,6,0)*($E5027-1))*VLOOKUP($D5027,系数!$K$2:$O$7,3,0))</f>
        <v>1158</v>
      </c>
      <c r="H5027" s="17">
        <f t="shared" si="157"/>
        <v>1158</v>
      </c>
      <c r="I5027" s="17">
        <f>INT((VLOOKUP($C5027,装备数值,4,0)+VLOOKUP($C5027,装备数值,7,0)*($E5027-1))*VLOOKUP($D5027,系数!$K$2:$O$7,4,0))</f>
        <v>0</v>
      </c>
      <c r="J5027" s="17">
        <f>INT((VLOOKUP($C5027,装备数值,4,0)+VLOOKUP($C5027,装备数值,7,0)*($E5027-1))*VLOOKUP($D5027,系数!$K$2:$O$7,5,0))</f>
        <v>0</v>
      </c>
      <c r="K5027" s="17">
        <f>INT(VLOOKUP(E5027,强化金币,2,1)*VLOOKUP(INDEX(装备!F:F,MATCH(属性!A5027,装备!A:A,0)),系数!$K$12:$M$15,3,0))</f>
        <v>450000</v>
      </c>
      <c r="L5027" s="17"/>
      <c r="M5027" s="17"/>
      <c r="N5027" s="17"/>
      <c r="O5027" s="17">
        <f>IF(E5027=1,"",VLOOKUP(E5027,系数!$S$2:$AB$12,MATCH(属性!C5027,评级,0),1))</f>
        <v>220</v>
      </c>
    </row>
    <row r="5028" spans="1:15" ht="17.25" thickBot="1" x14ac:dyDescent="0.4">
      <c r="A5028" s="17">
        <f t="shared" si="156"/>
        <v>7100042</v>
      </c>
      <c r="B5028" s="17" t="s">
        <v>107</v>
      </c>
      <c r="C5028" s="15">
        <f>INDEX(装备!G:G,MATCH(属性!A5028,装备!A:A,0))</f>
        <v>17</v>
      </c>
      <c r="D5028" s="15" t="str">
        <f>INDEX(装备!E:E,MATCH(属性!A5028,装备!A:A,0))</f>
        <v>ring</v>
      </c>
      <c r="E5028" s="14">
        <v>106</v>
      </c>
      <c r="F5028" s="17">
        <f>INT((VLOOKUP($C5028,装备数值,2,0)+VLOOKUP($C5028,装备数值,5,0)*($E5028-1))*VLOOKUP($D5028,系数!$K$2:$O$7,2,0))</f>
        <v>0</v>
      </c>
      <c r="G5028" s="17">
        <f>INT((VLOOKUP($C5028,装备数值,3,0)+VLOOKUP($C5028,装备数值,6,0)*($E5028-1))*VLOOKUP($D5028,系数!$K$2:$O$7,3,0))</f>
        <v>1167</v>
      </c>
      <c r="H5028" s="17">
        <f t="shared" si="157"/>
        <v>1167</v>
      </c>
      <c r="I5028" s="17">
        <f>INT((VLOOKUP($C5028,装备数值,4,0)+VLOOKUP($C5028,装备数值,7,0)*($E5028-1))*VLOOKUP($D5028,系数!$K$2:$O$7,4,0))</f>
        <v>0</v>
      </c>
      <c r="J5028" s="17">
        <f>INT((VLOOKUP($C5028,装备数值,4,0)+VLOOKUP($C5028,装备数值,7,0)*($E5028-1))*VLOOKUP($D5028,系数!$K$2:$O$7,5,0))</f>
        <v>0</v>
      </c>
      <c r="K5028" s="17">
        <f>INT(VLOOKUP(E5028,强化金币,2,1)*VLOOKUP(INDEX(装备!F:F,MATCH(属性!A5028,装备!A:A,0)),系数!$K$12:$M$15,3,0))</f>
        <v>450000</v>
      </c>
      <c r="L5028" s="17"/>
      <c r="M5028" s="17"/>
      <c r="N5028" s="17"/>
      <c r="O5028" s="17">
        <f>IF(E5028=1,"",VLOOKUP(E5028,系数!$S$2:$AB$12,MATCH(属性!C5028,评级,0),1))</f>
        <v>220</v>
      </c>
    </row>
    <row r="5029" spans="1:15" ht="17.25" thickBot="1" x14ac:dyDescent="0.4">
      <c r="A5029" s="17">
        <f t="shared" si="156"/>
        <v>7100042</v>
      </c>
      <c r="B5029" s="17" t="s">
        <v>107</v>
      </c>
      <c r="C5029" s="15">
        <f>INDEX(装备!G:G,MATCH(属性!A5029,装备!A:A,0))</f>
        <v>17</v>
      </c>
      <c r="D5029" s="15" t="str">
        <f>INDEX(装备!E:E,MATCH(属性!A5029,装备!A:A,0))</f>
        <v>ring</v>
      </c>
      <c r="E5029" s="14">
        <v>107</v>
      </c>
      <c r="F5029" s="17">
        <f>INT((VLOOKUP($C5029,装备数值,2,0)+VLOOKUP($C5029,装备数值,5,0)*($E5029-1))*VLOOKUP($D5029,系数!$K$2:$O$7,2,0))</f>
        <v>0</v>
      </c>
      <c r="G5029" s="17">
        <f>INT((VLOOKUP($C5029,装备数值,3,0)+VLOOKUP($C5029,装备数值,6,0)*($E5029-1))*VLOOKUP($D5029,系数!$K$2:$O$7,3,0))</f>
        <v>1176</v>
      </c>
      <c r="H5029" s="17">
        <f t="shared" si="157"/>
        <v>1176</v>
      </c>
      <c r="I5029" s="17">
        <f>INT((VLOOKUP($C5029,装备数值,4,0)+VLOOKUP($C5029,装备数值,7,0)*($E5029-1))*VLOOKUP($D5029,系数!$K$2:$O$7,4,0))</f>
        <v>0</v>
      </c>
      <c r="J5029" s="17">
        <f>INT((VLOOKUP($C5029,装备数值,4,0)+VLOOKUP($C5029,装备数值,7,0)*($E5029-1))*VLOOKUP($D5029,系数!$K$2:$O$7,5,0))</f>
        <v>0</v>
      </c>
      <c r="K5029" s="17">
        <f>INT(VLOOKUP(E5029,强化金币,2,1)*VLOOKUP(INDEX(装备!F:F,MATCH(属性!A5029,装备!A:A,0)),系数!$K$12:$M$15,3,0))</f>
        <v>450000</v>
      </c>
      <c r="L5029" s="17"/>
      <c r="M5029" s="17"/>
      <c r="N5029" s="17"/>
      <c r="O5029" s="17">
        <f>IF(E5029=1,"",VLOOKUP(E5029,系数!$S$2:$AB$12,MATCH(属性!C5029,评级,0),1))</f>
        <v>220</v>
      </c>
    </row>
    <row r="5030" spans="1:15" ht="17.25" thickBot="1" x14ac:dyDescent="0.4">
      <c r="A5030" s="17">
        <f t="shared" si="156"/>
        <v>7100042</v>
      </c>
      <c r="B5030" s="17" t="s">
        <v>107</v>
      </c>
      <c r="C5030" s="15">
        <f>INDEX(装备!G:G,MATCH(属性!A5030,装备!A:A,0))</f>
        <v>17</v>
      </c>
      <c r="D5030" s="15" t="str">
        <f>INDEX(装备!E:E,MATCH(属性!A5030,装备!A:A,0))</f>
        <v>ring</v>
      </c>
      <c r="E5030" s="14">
        <v>108</v>
      </c>
      <c r="F5030" s="17">
        <f>INT((VLOOKUP($C5030,装备数值,2,0)+VLOOKUP($C5030,装备数值,5,0)*($E5030-1))*VLOOKUP($D5030,系数!$K$2:$O$7,2,0))</f>
        <v>0</v>
      </c>
      <c r="G5030" s="17">
        <f>INT((VLOOKUP($C5030,装备数值,3,0)+VLOOKUP($C5030,装备数值,6,0)*($E5030-1))*VLOOKUP($D5030,系数!$K$2:$O$7,3,0))</f>
        <v>1185</v>
      </c>
      <c r="H5030" s="17">
        <f t="shared" si="157"/>
        <v>1185</v>
      </c>
      <c r="I5030" s="17">
        <f>INT((VLOOKUP($C5030,装备数值,4,0)+VLOOKUP($C5030,装备数值,7,0)*($E5030-1))*VLOOKUP($D5030,系数!$K$2:$O$7,4,0))</f>
        <v>0</v>
      </c>
      <c r="J5030" s="17">
        <f>INT((VLOOKUP($C5030,装备数值,4,0)+VLOOKUP($C5030,装备数值,7,0)*($E5030-1))*VLOOKUP($D5030,系数!$K$2:$O$7,5,0))</f>
        <v>0</v>
      </c>
      <c r="K5030" s="17">
        <f>INT(VLOOKUP(E5030,强化金币,2,1)*VLOOKUP(INDEX(装备!F:F,MATCH(属性!A5030,装备!A:A,0)),系数!$K$12:$M$15,3,0))</f>
        <v>450000</v>
      </c>
      <c r="L5030" s="17"/>
      <c r="M5030" s="17"/>
      <c r="N5030" s="17"/>
      <c r="O5030" s="17">
        <f>IF(E5030=1,"",VLOOKUP(E5030,系数!$S$2:$AB$12,MATCH(属性!C5030,评级,0),1))</f>
        <v>220</v>
      </c>
    </row>
    <row r="5031" spans="1:15" ht="17.25" thickBot="1" x14ac:dyDescent="0.4">
      <c r="A5031" s="17">
        <f t="shared" si="156"/>
        <v>7100042</v>
      </c>
      <c r="B5031" s="17" t="s">
        <v>107</v>
      </c>
      <c r="C5031" s="15">
        <f>INDEX(装备!G:G,MATCH(属性!A5031,装备!A:A,0))</f>
        <v>17</v>
      </c>
      <c r="D5031" s="15" t="str">
        <f>INDEX(装备!E:E,MATCH(属性!A5031,装备!A:A,0))</f>
        <v>ring</v>
      </c>
      <c r="E5031" s="14">
        <v>109</v>
      </c>
      <c r="F5031" s="17">
        <f>INT((VLOOKUP($C5031,装备数值,2,0)+VLOOKUP($C5031,装备数值,5,0)*($E5031-1))*VLOOKUP($D5031,系数!$K$2:$O$7,2,0))</f>
        <v>0</v>
      </c>
      <c r="G5031" s="17">
        <f>INT((VLOOKUP($C5031,装备数值,3,0)+VLOOKUP($C5031,装备数值,6,0)*($E5031-1))*VLOOKUP($D5031,系数!$K$2:$O$7,3,0))</f>
        <v>1194</v>
      </c>
      <c r="H5031" s="17">
        <f t="shared" si="157"/>
        <v>1194</v>
      </c>
      <c r="I5031" s="17">
        <f>INT((VLOOKUP($C5031,装备数值,4,0)+VLOOKUP($C5031,装备数值,7,0)*($E5031-1))*VLOOKUP($D5031,系数!$K$2:$O$7,4,0))</f>
        <v>0</v>
      </c>
      <c r="J5031" s="17">
        <f>INT((VLOOKUP($C5031,装备数值,4,0)+VLOOKUP($C5031,装备数值,7,0)*($E5031-1))*VLOOKUP($D5031,系数!$K$2:$O$7,5,0))</f>
        <v>0</v>
      </c>
      <c r="K5031" s="17">
        <f>INT(VLOOKUP(E5031,强化金币,2,1)*VLOOKUP(INDEX(装备!F:F,MATCH(属性!A5031,装备!A:A,0)),系数!$K$12:$M$15,3,0))</f>
        <v>450000</v>
      </c>
      <c r="L5031" s="17"/>
      <c r="M5031" s="17"/>
      <c r="N5031" s="17"/>
      <c r="O5031" s="17">
        <f>IF(E5031=1,"",VLOOKUP(E5031,系数!$S$2:$AB$12,MATCH(属性!C5031,评级,0),1))</f>
        <v>220</v>
      </c>
    </row>
    <row r="5032" spans="1:15" ht="17.25" thickBot="1" x14ac:dyDescent="0.4">
      <c r="A5032" s="17">
        <f t="shared" si="156"/>
        <v>7100042</v>
      </c>
      <c r="B5032" s="17" t="s">
        <v>107</v>
      </c>
      <c r="C5032" s="15">
        <f>INDEX(装备!G:G,MATCH(属性!A5032,装备!A:A,0))</f>
        <v>17</v>
      </c>
      <c r="D5032" s="15" t="str">
        <f>INDEX(装备!E:E,MATCH(属性!A5032,装备!A:A,0))</f>
        <v>ring</v>
      </c>
      <c r="E5032" s="14">
        <v>110</v>
      </c>
      <c r="F5032" s="17">
        <f>INT((VLOOKUP($C5032,装备数值,2,0)+VLOOKUP($C5032,装备数值,5,0)*($E5032-1))*VLOOKUP($D5032,系数!$K$2:$O$7,2,0))</f>
        <v>0</v>
      </c>
      <c r="G5032" s="17">
        <f>INT((VLOOKUP($C5032,装备数值,3,0)+VLOOKUP($C5032,装备数值,6,0)*($E5032-1))*VLOOKUP($D5032,系数!$K$2:$O$7,3,0))</f>
        <v>1203</v>
      </c>
      <c r="H5032" s="17">
        <f t="shared" si="157"/>
        <v>1203</v>
      </c>
      <c r="I5032" s="17">
        <f>INT((VLOOKUP($C5032,装备数值,4,0)+VLOOKUP($C5032,装备数值,7,0)*($E5032-1))*VLOOKUP($D5032,系数!$K$2:$O$7,4,0))</f>
        <v>0</v>
      </c>
      <c r="J5032" s="17">
        <f>INT((VLOOKUP($C5032,装备数值,4,0)+VLOOKUP($C5032,装备数值,7,0)*($E5032-1))*VLOOKUP($D5032,系数!$K$2:$O$7,5,0))</f>
        <v>0</v>
      </c>
      <c r="K5032" s="17">
        <f>INT(VLOOKUP(E5032,强化金币,2,1)*VLOOKUP(INDEX(装备!F:F,MATCH(属性!A5032,装备!A:A,0)),系数!$K$12:$M$15,3,0))</f>
        <v>450000</v>
      </c>
      <c r="L5032" s="17"/>
      <c r="M5032" s="17"/>
      <c r="N5032" s="17"/>
      <c r="O5032" s="17">
        <f>IF(E5032=1,"",VLOOKUP(E5032,系数!$S$2:$AB$12,MATCH(属性!C5032,评级,0),1))</f>
        <v>220</v>
      </c>
    </row>
    <row r="5033" spans="1:15" ht="17.25" thickBot="1" x14ac:dyDescent="0.4">
      <c r="A5033" s="17">
        <f t="shared" si="156"/>
        <v>7100042</v>
      </c>
      <c r="B5033" s="17" t="s">
        <v>107</v>
      </c>
      <c r="C5033" s="15">
        <f>INDEX(装备!G:G,MATCH(属性!A5033,装备!A:A,0))</f>
        <v>17</v>
      </c>
      <c r="D5033" s="15" t="str">
        <f>INDEX(装备!E:E,MATCH(属性!A5033,装备!A:A,0))</f>
        <v>ring</v>
      </c>
      <c r="E5033" s="14">
        <v>111</v>
      </c>
      <c r="F5033" s="17">
        <f>INT((VLOOKUP($C5033,装备数值,2,0)+VLOOKUP($C5033,装备数值,5,0)*($E5033-1))*VLOOKUP($D5033,系数!$K$2:$O$7,2,0))</f>
        <v>0</v>
      </c>
      <c r="G5033" s="17">
        <f>INT((VLOOKUP($C5033,装备数值,3,0)+VLOOKUP($C5033,装备数值,6,0)*($E5033-1))*VLOOKUP($D5033,系数!$K$2:$O$7,3,0))</f>
        <v>1212</v>
      </c>
      <c r="H5033" s="17">
        <f t="shared" si="157"/>
        <v>1212</v>
      </c>
      <c r="I5033" s="17">
        <f>INT((VLOOKUP($C5033,装备数值,4,0)+VLOOKUP($C5033,装备数值,7,0)*($E5033-1))*VLOOKUP($D5033,系数!$K$2:$O$7,4,0))</f>
        <v>0</v>
      </c>
      <c r="J5033" s="17">
        <f>INT((VLOOKUP($C5033,装备数值,4,0)+VLOOKUP($C5033,装备数值,7,0)*($E5033-1))*VLOOKUP($D5033,系数!$K$2:$O$7,5,0))</f>
        <v>0</v>
      </c>
      <c r="K5033" s="17">
        <f>INT(VLOOKUP(E5033,强化金币,2,1)*VLOOKUP(INDEX(装备!F:F,MATCH(属性!A5033,装备!A:A,0)),系数!$K$12:$M$15,3,0))</f>
        <v>450000</v>
      </c>
      <c r="L5033" s="17"/>
      <c r="M5033" s="17"/>
      <c r="N5033" s="17"/>
      <c r="O5033" s="17">
        <f>IF(E5033=1,"",VLOOKUP(E5033,系数!$S$2:$AB$12,MATCH(属性!C5033,评级,0),1))</f>
        <v>220</v>
      </c>
    </row>
    <row r="5034" spans="1:15" ht="17.25" thickBot="1" x14ac:dyDescent="0.4">
      <c r="A5034" s="17">
        <f t="shared" si="156"/>
        <v>7100042</v>
      </c>
      <c r="B5034" s="17" t="s">
        <v>107</v>
      </c>
      <c r="C5034" s="15">
        <f>INDEX(装备!G:G,MATCH(属性!A5034,装备!A:A,0))</f>
        <v>17</v>
      </c>
      <c r="D5034" s="15" t="str">
        <f>INDEX(装备!E:E,MATCH(属性!A5034,装备!A:A,0))</f>
        <v>ring</v>
      </c>
      <c r="E5034" s="14">
        <v>112</v>
      </c>
      <c r="F5034" s="17">
        <f>INT((VLOOKUP($C5034,装备数值,2,0)+VLOOKUP($C5034,装备数值,5,0)*($E5034-1))*VLOOKUP($D5034,系数!$K$2:$O$7,2,0))</f>
        <v>0</v>
      </c>
      <c r="G5034" s="17">
        <f>INT((VLOOKUP($C5034,装备数值,3,0)+VLOOKUP($C5034,装备数值,6,0)*($E5034-1))*VLOOKUP($D5034,系数!$K$2:$O$7,3,0))</f>
        <v>1221</v>
      </c>
      <c r="H5034" s="17">
        <f t="shared" si="157"/>
        <v>1221</v>
      </c>
      <c r="I5034" s="17">
        <f>INT((VLOOKUP($C5034,装备数值,4,0)+VLOOKUP($C5034,装备数值,7,0)*($E5034-1))*VLOOKUP($D5034,系数!$K$2:$O$7,4,0))</f>
        <v>0</v>
      </c>
      <c r="J5034" s="17">
        <f>INT((VLOOKUP($C5034,装备数值,4,0)+VLOOKUP($C5034,装备数值,7,0)*($E5034-1))*VLOOKUP($D5034,系数!$K$2:$O$7,5,0))</f>
        <v>0</v>
      </c>
      <c r="K5034" s="17">
        <f>INT(VLOOKUP(E5034,强化金币,2,1)*VLOOKUP(INDEX(装备!F:F,MATCH(属性!A5034,装备!A:A,0)),系数!$K$12:$M$15,3,0))</f>
        <v>450000</v>
      </c>
      <c r="L5034" s="17"/>
      <c r="M5034" s="17"/>
      <c r="N5034" s="17"/>
      <c r="O5034" s="17">
        <f>IF(E5034=1,"",VLOOKUP(E5034,系数!$S$2:$AB$12,MATCH(属性!C5034,评级,0),1))</f>
        <v>220</v>
      </c>
    </row>
    <row r="5035" spans="1:15" ht="17.25" thickBot="1" x14ac:dyDescent="0.4">
      <c r="A5035" s="17">
        <f t="shared" si="156"/>
        <v>7100042</v>
      </c>
      <c r="B5035" s="17" t="s">
        <v>107</v>
      </c>
      <c r="C5035" s="15">
        <f>INDEX(装备!G:G,MATCH(属性!A5035,装备!A:A,0))</f>
        <v>17</v>
      </c>
      <c r="D5035" s="15" t="str">
        <f>INDEX(装备!E:E,MATCH(属性!A5035,装备!A:A,0))</f>
        <v>ring</v>
      </c>
      <c r="E5035" s="14">
        <v>113</v>
      </c>
      <c r="F5035" s="17">
        <f>INT((VLOOKUP($C5035,装备数值,2,0)+VLOOKUP($C5035,装备数值,5,0)*($E5035-1))*VLOOKUP($D5035,系数!$K$2:$O$7,2,0))</f>
        <v>0</v>
      </c>
      <c r="G5035" s="17">
        <f>INT((VLOOKUP($C5035,装备数值,3,0)+VLOOKUP($C5035,装备数值,6,0)*($E5035-1))*VLOOKUP($D5035,系数!$K$2:$O$7,3,0))</f>
        <v>1230</v>
      </c>
      <c r="H5035" s="17">
        <f t="shared" si="157"/>
        <v>1230</v>
      </c>
      <c r="I5035" s="17">
        <f>INT((VLOOKUP($C5035,装备数值,4,0)+VLOOKUP($C5035,装备数值,7,0)*($E5035-1))*VLOOKUP($D5035,系数!$K$2:$O$7,4,0))</f>
        <v>0</v>
      </c>
      <c r="J5035" s="17">
        <f>INT((VLOOKUP($C5035,装备数值,4,0)+VLOOKUP($C5035,装备数值,7,0)*($E5035-1))*VLOOKUP($D5035,系数!$K$2:$O$7,5,0))</f>
        <v>0</v>
      </c>
      <c r="K5035" s="17">
        <f>INT(VLOOKUP(E5035,强化金币,2,1)*VLOOKUP(INDEX(装备!F:F,MATCH(属性!A5035,装备!A:A,0)),系数!$K$12:$M$15,3,0))</f>
        <v>450000</v>
      </c>
      <c r="L5035" s="17"/>
      <c r="M5035" s="17"/>
      <c r="N5035" s="17"/>
      <c r="O5035" s="17">
        <f>IF(E5035=1,"",VLOOKUP(E5035,系数!$S$2:$AB$12,MATCH(属性!C5035,评级,0),1))</f>
        <v>220</v>
      </c>
    </row>
    <row r="5036" spans="1:15" ht="17.25" thickBot="1" x14ac:dyDescent="0.4">
      <c r="A5036" s="17">
        <f t="shared" si="156"/>
        <v>7100042</v>
      </c>
      <c r="B5036" s="17" t="s">
        <v>107</v>
      </c>
      <c r="C5036" s="15">
        <f>INDEX(装备!G:G,MATCH(属性!A5036,装备!A:A,0))</f>
        <v>17</v>
      </c>
      <c r="D5036" s="15" t="str">
        <f>INDEX(装备!E:E,MATCH(属性!A5036,装备!A:A,0))</f>
        <v>ring</v>
      </c>
      <c r="E5036" s="14">
        <v>114</v>
      </c>
      <c r="F5036" s="17">
        <f>INT((VLOOKUP($C5036,装备数值,2,0)+VLOOKUP($C5036,装备数值,5,0)*($E5036-1))*VLOOKUP($D5036,系数!$K$2:$O$7,2,0))</f>
        <v>0</v>
      </c>
      <c r="G5036" s="17">
        <f>INT((VLOOKUP($C5036,装备数值,3,0)+VLOOKUP($C5036,装备数值,6,0)*($E5036-1))*VLOOKUP($D5036,系数!$K$2:$O$7,3,0))</f>
        <v>1239</v>
      </c>
      <c r="H5036" s="17">
        <f t="shared" si="157"/>
        <v>1239</v>
      </c>
      <c r="I5036" s="17">
        <f>INT((VLOOKUP($C5036,装备数值,4,0)+VLOOKUP($C5036,装备数值,7,0)*($E5036-1))*VLOOKUP($D5036,系数!$K$2:$O$7,4,0))</f>
        <v>0</v>
      </c>
      <c r="J5036" s="17">
        <f>INT((VLOOKUP($C5036,装备数值,4,0)+VLOOKUP($C5036,装备数值,7,0)*($E5036-1))*VLOOKUP($D5036,系数!$K$2:$O$7,5,0))</f>
        <v>0</v>
      </c>
      <c r="K5036" s="17">
        <f>INT(VLOOKUP(E5036,强化金币,2,1)*VLOOKUP(INDEX(装备!F:F,MATCH(属性!A5036,装备!A:A,0)),系数!$K$12:$M$15,3,0))</f>
        <v>450000</v>
      </c>
      <c r="L5036" s="17"/>
      <c r="M5036" s="17"/>
      <c r="N5036" s="17"/>
      <c r="O5036" s="17">
        <f>IF(E5036=1,"",VLOOKUP(E5036,系数!$S$2:$AB$12,MATCH(属性!C5036,评级,0),1))</f>
        <v>220</v>
      </c>
    </row>
    <row r="5037" spans="1:15" ht="17.25" thickBot="1" x14ac:dyDescent="0.4">
      <c r="A5037" s="17">
        <f t="shared" si="156"/>
        <v>7100042</v>
      </c>
      <c r="B5037" s="17" t="s">
        <v>107</v>
      </c>
      <c r="C5037" s="15">
        <f>INDEX(装备!G:G,MATCH(属性!A5037,装备!A:A,0))</f>
        <v>17</v>
      </c>
      <c r="D5037" s="15" t="str">
        <f>INDEX(装备!E:E,MATCH(属性!A5037,装备!A:A,0))</f>
        <v>ring</v>
      </c>
      <c r="E5037" s="14">
        <v>115</v>
      </c>
      <c r="F5037" s="17">
        <f>INT((VLOOKUP($C5037,装备数值,2,0)+VLOOKUP($C5037,装备数值,5,0)*($E5037-1))*VLOOKUP($D5037,系数!$K$2:$O$7,2,0))</f>
        <v>0</v>
      </c>
      <c r="G5037" s="17">
        <f>INT((VLOOKUP($C5037,装备数值,3,0)+VLOOKUP($C5037,装备数值,6,0)*($E5037-1))*VLOOKUP($D5037,系数!$K$2:$O$7,3,0))</f>
        <v>1248</v>
      </c>
      <c r="H5037" s="17">
        <f t="shared" si="157"/>
        <v>1248</v>
      </c>
      <c r="I5037" s="17">
        <f>INT((VLOOKUP($C5037,装备数值,4,0)+VLOOKUP($C5037,装备数值,7,0)*($E5037-1))*VLOOKUP($D5037,系数!$K$2:$O$7,4,0))</f>
        <v>0</v>
      </c>
      <c r="J5037" s="17">
        <f>INT((VLOOKUP($C5037,装备数值,4,0)+VLOOKUP($C5037,装备数值,7,0)*($E5037-1))*VLOOKUP($D5037,系数!$K$2:$O$7,5,0))</f>
        <v>0</v>
      </c>
      <c r="K5037" s="17">
        <f>INT(VLOOKUP(E5037,强化金币,2,1)*VLOOKUP(INDEX(装备!F:F,MATCH(属性!A5037,装备!A:A,0)),系数!$K$12:$M$15,3,0))</f>
        <v>450000</v>
      </c>
      <c r="L5037" s="17"/>
      <c r="M5037" s="17"/>
      <c r="N5037" s="17"/>
      <c r="O5037" s="17">
        <f>IF(E5037=1,"",VLOOKUP(E5037,系数!$S$2:$AB$12,MATCH(属性!C5037,评级,0),1))</f>
        <v>220</v>
      </c>
    </row>
    <row r="5038" spans="1:15" ht="17.25" thickBot="1" x14ac:dyDescent="0.4">
      <c r="A5038" s="17">
        <f t="shared" si="156"/>
        <v>7100042</v>
      </c>
      <c r="B5038" s="17" t="s">
        <v>107</v>
      </c>
      <c r="C5038" s="15">
        <f>INDEX(装备!G:G,MATCH(属性!A5038,装备!A:A,0))</f>
        <v>17</v>
      </c>
      <c r="D5038" s="15" t="str">
        <f>INDEX(装备!E:E,MATCH(属性!A5038,装备!A:A,0))</f>
        <v>ring</v>
      </c>
      <c r="E5038" s="14">
        <v>116</v>
      </c>
      <c r="F5038" s="17">
        <f>INT((VLOOKUP($C5038,装备数值,2,0)+VLOOKUP($C5038,装备数值,5,0)*($E5038-1))*VLOOKUP($D5038,系数!$K$2:$O$7,2,0))</f>
        <v>0</v>
      </c>
      <c r="G5038" s="17">
        <f>INT((VLOOKUP($C5038,装备数值,3,0)+VLOOKUP($C5038,装备数值,6,0)*($E5038-1))*VLOOKUP($D5038,系数!$K$2:$O$7,3,0))</f>
        <v>1257</v>
      </c>
      <c r="H5038" s="17">
        <f t="shared" si="157"/>
        <v>1257</v>
      </c>
      <c r="I5038" s="17">
        <f>INT((VLOOKUP($C5038,装备数值,4,0)+VLOOKUP($C5038,装备数值,7,0)*($E5038-1))*VLOOKUP($D5038,系数!$K$2:$O$7,4,0))</f>
        <v>0</v>
      </c>
      <c r="J5038" s="17">
        <f>INT((VLOOKUP($C5038,装备数值,4,0)+VLOOKUP($C5038,装备数值,7,0)*($E5038-1))*VLOOKUP($D5038,系数!$K$2:$O$7,5,0))</f>
        <v>0</v>
      </c>
      <c r="K5038" s="17">
        <f>INT(VLOOKUP(E5038,强化金币,2,1)*VLOOKUP(INDEX(装备!F:F,MATCH(属性!A5038,装备!A:A,0)),系数!$K$12:$M$15,3,0))</f>
        <v>450000</v>
      </c>
      <c r="L5038" s="17"/>
      <c r="M5038" s="17"/>
      <c r="N5038" s="17"/>
      <c r="O5038" s="17">
        <f>IF(E5038=1,"",VLOOKUP(E5038,系数!$S$2:$AB$12,MATCH(属性!C5038,评级,0),1))</f>
        <v>220</v>
      </c>
    </row>
    <row r="5039" spans="1:15" ht="17.25" thickBot="1" x14ac:dyDescent="0.4">
      <c r="A5039" s="17">
        <f t="shared" si="156"/>
        <v>7100042</v>
      </c>
      <c r="B5039" s="17" t="s">
        <v>107</v>
      </c>
      <c r="C5039" s="15">
        <f>INDEX(装备!G:G,MATCH(属性!A5039,装备!A:A,0))</f>
        <v>17</v>
      </c>
      <c r="D5039" s="15" t="str">
        <f>INDEX(装备!E:E,MATCH(属性!A5039,装备!A:A,0))</f>
        <v>ring</v>
      </c>
      <c r="E5039" s="14">
        <v>117</v>
      </c>
      <c r="F5039" s="17">
        <f>INT((VLOOKUP($C5039,装备数值,2,0)+VLOOKUP($C5039,装备数值,5,0)*($E5039-1))*VLOOKUP($D5039,系数!$K$2:$O$7,2,0))</f>
        <v>0</v>
      </c>
      <c r="G5039" s="17">
        <f>INT((VLOOKUP($C5039,装备数值,3,0)+VLOOKUP($C5039,装备数值,6,0)*($E5039-1))*VLOOKUP($D5039,系数!$K$2:$O$7,3,0))</f>
        <v>1266</v>
      </c>
      <c r="H5039" s="17">
        <f t="shared" si="157"/>
        <v>1266</v>
      </c>
      <c r="I5039" s="17">
        <f>INT((VLOOKUP($C5039,装备数值,4,0)+VLOOKUP($C5039,装备数值,7,0)*($E5039-1))*VLOOKUP($D5039,系数!$K$2:$O$7,4,0))</f>
        <v>0</v>
      </c>
      <c r="J5039" s="17">
        <f>INT((VLOOKUP($C5039,装备数值,4,0)+VLOOKUP($C5039,装备数值,7,0)*($E5039-1))*VLOOKUP($D5039,系数!$K$2:$O$7,5,0))</f>
        <v>0</v>
      </c>
      <c r="K5039" s="17">
        <f>INT(VLOOKUP(E5039,强化金币,2,1)*VLOOKUP(INDEX(装备!F:F,MATCH(属性!A5039,装备!A:A,0)),系数!$K$12:$M$15,3,0))</f>
        <v>450000</v>
      </c>
      <c r="L5039" s="17"/>
      <c r="M5039" s="17"/>
      <c r="N5039" s="17"/>
      <c r="O5039" s="17">
        <f>IF(E5039=1,"",VLOOKUP(E5039,系数!$S$2:$AB$12,MATCH(属性!C5039,评级,0),1))</f>
        <v>220</v>
      </c>
    </row>
    <row r="5040" spans="1:15" ht="17.25" thickBot="1" x14ac:dyDescent="0.4">
      <c r="A5040" s="17">
        <f t="shared" si="156"/>
        <v>7100042</v>
      </c>
      <c r="B5040" s="17" t="s">
        <v>107</v>
      </c>
      <c r="C5040" s="15">
        <f>INDEX(装备!G:G,MATCH(属性!A5040,装备!A:A,0))</f>
        <v>17</v>
      </c>
      <c r="D5040" s="15" t="str">
        <f>INDEX(装备!E:E,MATCH(属性!A5040,装备!A:A,0))</f>
        <v>ring</v>
      </c>
      <c r="E5040" s="14">
        <v>118</v>
      </c>
      <c r="F5040" s="17">
        <f>INT((VLOOKUP($C5040,装备数值,2,0)+VLOOKUP($C5040,装备数值,5,0)*($E5040-1))*VLOOKUP($D5040,系数!$K$2:$O$7,2,0))</f>
        <v>0</v>
      </c>
      <c r="G5040" s="17">
        <f>INT((VLOOKUP($C5040,装备数值,3,0)+VLOOKUP($C5040,装备数值,6,0)*($E5040-1))*VLOOKUP($D5040,系数!$K$2:$O$7,3,0))</f>
        <v>1275</v>
      </c>
      <c r="H5040" s="17">
        <f t="shared" si="157"/>
        <v>1275</v>
      </c>
      <c r="I5040" s="17">
        <f>INT((VLOOKUP($C5040,装备数值,4,0)+VLOOKUP($C5040,装备数值,7,0)*($E5040-1))*VLOOKUP($D5040,系数!$K$2:$O$7,4,0))</f>
        <v>0</v>
      </c>
      <c r="J5040" s="17">
        <f>INT((VLOOKUP($C5040,装备数值,4,0)+VLOOKUP($C5040,装备数值,7,0)*($E5040-1))*VLOOKUP($D5040,系数!$K$2:$O$7,5,0))</f>
        <v>0</v>
      </c>
      <c r="K5040" s="17">
        <f>INT(VLOOKUP(E5040,强化金币,2,1)*VLOOKUP(INDEX(装备!F:F,MATCH(属性!A5040,装备!A:A,0)),系数!$K$12:$M$15,3,0))</f>
        <v>450000</v>
      </c>
      <c r="L5040" s="17"/>
      <c r="M5040" s="17"/>
      <c r="N5040" s="17"/>
      <c r="O5040" s="17">
        <f>IF(E5040=1,"",VLOOKUP(E5040,系数!$S$2:$AB$12,MATCH(属性!C5040,评级,0),1))</f>
        <v>220</v>
      </c>
    </row>
    <row r="5041" spans="1:15" ht="17.25" thickBot="1" x14ac:dyDescent="0.4">
      <c r="A5041" s="17">
        <f t="shared" si="156"/>
        <v>7100042</v>
      </c>
      <c r="B5041" s="17" t="s">
        <v>107</v>
      </c>
      <c r="C5041" s="15">
        <f>INDEX(装备!G:G,MATCH(属性!A5041,装备!A:A,0))</f>
        <v>17</v>
      </c>
      <c r="D5041" s="15" t="str">
        <f>INDEX(装备!E:E,MATCH(属性!A5041,装备!A:A,0))</f>
        <v>ring</v>
      </c>
      <c r="E5041" s="14">
        <v>119</v>
      </c>
      <c r="F5041" s="17">
        <f>INT((VLOOKUP($C5041,装备数值,2,0)+VLOOKUP($C5041,装备数值,5,0)*($E5041-1))*VLOOKUP($D5041,系数!$K$2:$O$7,2,0))</f>
        <v>0</v>
      </c>
      <c r="G5041" s="17">
        <f>INT((VLOOKUP($C5041,装备数值,3,0)+VLOOKUP($C5041,装备数值,6,0)*($E5041-1))*VLOOKUP($D5041,系数!$K$2:$O$7,3,0))</f>
        <v>1284</v>
      </c>
      <c r="H5041" s="17">
        <f t="shared" si="157"/>
        <v>1284</v>
      </c>
      <c r="I5041" s="17">
        <f>INT((VLOOKUP($C5041,装备数值,4,0)+VLOOKUP($C5041,装备数值,7,0)*($E5041-1))*VLOOKUP($D5041,系数!$K$2:$O$7,4,0))</f>
        <v>0</v>
      </c>
      <c r="J5041" s="17">
        <f>INT((VLOOKUP($C5041,装备数值,4,0)+VLOOKUP($C5041,装备数值,7,0)*($E5041-1))*VLOOKUP($D5041,系数!$K$2:$O$7,5,0))</f>
        <v>0</v>
      </c>
      <c r="K5041" s="17">
        <f>INT(VLOOKUP(E5041,强化金币,2,1)*VLOOKUP(INDEX(装备!F:F,MATCH(属性!A5041,装备!A:A,0)),系数!$K$12:$M$15,3,0))</f>
        <v>450000</v>
      </c>
      <c r="L5041" s="17"/>
      <c r="M5041" s="17"/>
      <c r="N5041" s="17"/>
      <c r="O5041" s="17">
        <f>IF(E5041=1,"",VLOOKUP(E5041,系数!$S$2:$AB$12,MATCH(属性!C5041,评级,0),1))</f>
        <v>220</v>
      </c>
    </row>
    <row r="5042" spans="1:15" ht="17.25" thickBot="1" x14ac:dyDescent="0.4">
      <c r="A5042" s="17">
        <f t="shared" si="156"/>
        <v>7100042</v>
      </c>
      <c r="B5042" s="17" t="s">
        <v>107</v>
      </c>
      <c r="C5042" s="15">
        <f>INDEX(装备!G:G,MATCH(属性!A5042,装备!A:A,0))</f>
        <v>17</v>
      </c>
      <c r="D5042" s="15" t="str">
        <f>INDEX(装备!E:E,MATCH(属性!A5042,装备!A:A,0))</f>
        <v>ring</v>
      </c>
      <c r="E5042" s="14">
        <v>120</v>
      </c>
      <c r="F5042" s="17">
        <f>INT((VLOOKUP($C5042,装备数值,2,0)+VLOOKUP($C5042,装备数值,5,0)*($E5042-1))*VLOOKUP($D5042,系数!$K$2:$O$7,2,0))</f>
        <v>0</v>
      </c>
      <c r="G5042" s="17">
        <f>INT((VLOOKUP($C5042,装备数值,3,0)+VLOOKUP($C5042,装备数值,6,0)*($E5042-1))*VLOOKUP($D5042,系数!$K$2:$O$7,3,0))</f>
        <v>1293</v>
      </c>
      <c r="H5042" s="17">
        <f t="shared" si="157"/>
        <v>1293</v>
      </c>
      <c r="I5042" s="17">
        <f>INT((VLOOKUP($C5042,装备数值,4,0)+VLOOKUP($C5042,装备数值,7,0)*($E5042-1))*VLOOKUP($D5042,系数!$K$2:$O$7,4,0))</f>
        <v>0</v>
      </c>
      <c r="J5042" s="17">
        <f>INT((VLOOKUP($C5042,装备数值,4,0)+VLOOKUP($C5042,装备数值,7,0)*($E5042-1))*VLOOKUP($D5042,系数!$K$2:$O$7,5,0))</f>
        <v>0</v>
      </c>
      <c r="K5042" s="17">
        <f>INT(VLOOKUP(E5042,强化金币,2,1)*VLOOKUP(INDEX(装备!F:F,MATCH(属性!A5042,装备!A:A,0)),系数!$K$12:$M$15,3,0))</f>
        <v>450000</v>
      </c>
      <c r="L5042" s="17"/>
      <c r="M5042" s="17"/>
      <c r="N5042" s="17"/>
      <c r="O5042" s="17">
        <f>IF(E5042=1,"",VLOOKUP(E5042,系数!$S$2:$AB$12,MATCH(属性!C5042,评级,0),1))</f>
        <v>220</v>
      </c>
    </row>
    <row r="5043" spans="1:15" ht="17.25" thickBot="1" x14ac:dyDescent="0.4">
      <c r="A5043" s="15">
        <f t="shared" si="156"/>
        <v>7100043</v>
      </c>
      <c r="B5043" s="15" t="s">
        <v>109</v>
      </c>
      <c r="C5043" s="15">
        <f>INDEX(装备!G:G,MATCH(属性!A5043,装备!A:A,0))</f>
        <v>16</v>
      </c>
      <c r="D5043" s="15" t="str">
        <f>INDEX(装备!E:E,MATCH(属性!A5043,装备!A:A,0))</f>
        <v>weapon</v>
      </c>
      <c r="E5043" s="16">
        <v>1</v>
      </c>
      <c r="F5043" s="17">
        <f>INT((VLOOKUP($C5043,装备数值,2,0)+VLOOKUP($C5043,装备数值,5,0)*($E5043-1))*VLOOKUP($D5043,系数!$K$2:$O$7,2,0))</f>
        <v>0</v>
      </c>
      <c r="G5043" s="17">
        <f>INT((VLOOKUP($C5043,装备数值,3,0)+VLOOKUP($C5043,装备数值,6,0)*($E5043-1))*VLOOKUP($D5043,系数!$K$2:$O$7,3,0))</f>
        <v>200</v>
      </c>
      <c r="H5043" s="17">
        <f t="shared" si="157"/>
        <v>200</v>
      </c>
      <c r="I5043" s="17">
        <f>INT((VLOOKUP($C5043,装备数值,4,0)+VLOOKUP($C5043,装备数值,7,0)*($E5043-1))*VLOOKUP($D5043,系数!$K$2:$O$7,4,0))</f>
        <v>0</v>
      </c>
      <c r="J5043" s="17">
        <f>INT((VLOOKUP($C5043,装备数值,4,0)+VLOOKUP($C5043,装备数值,7,0)*($E5043-1))*VLOOKUP($D5043,系数!$K$2:$O$7,5,0))</f>
        <v>0</v>
      </c>
      <c r="K5043" s="17">
        <f>INT(VLOOKUP(E5043,强化金币,2,1)*VLOOKUP(INDEX(装备!F:F,MATCH(属性!A5043,装备!A:A,0)),系数!$K$12:$M$15,3,0))</f>
        <v>50</v>
      </c>
      <c r="L5043" s="17"/>
      <c r="M5043" s="17"/>
      <c r="N5043" s="17"/>
      <c r="O5043" s="17" t="str">
        <f>IF(E5043=1,"",VLOOKUP(E5043,系数!$S$2:$AB$12,MATCH(属性!C5043,评级,0),1))</f>
        <v/>
      </c>
    </row>
    <row r="5044" spans="1:15" ht="17.25" thickBot="1" x14ac:dyDescent="0.4">
      <c r="A5044" s="17">
        <f t="shared" si="156"/>
        <v>7100043</v>
      </c>
      <c r="B5044" s="17" t="s">
        <v>108</v>
      </c>
      <c r="C5044" s="15">
        <f>INDEX(装备!G:G,MATCH(属性!A5044,装备!A:A,0))</f>
        <v>16</v>
      </c>
      <c r="D5044" s="15" t="str">
        <f>INDEX(装备!E:E,MATCH(属性!A5044,装备!A:A,0))</f>
        <v>weapon</v>
      </c>
      <c r="E5044" s="14">
        <v>2</v>
      </c>
      <c r="F5044" s="17">
        <f>INT((VLOOKUP($C5044,装备数值,2,0)+VLOOKUP($C5044,装备数值,5,0)*($E5044-1))*VLOOKUP($D5044,系数!$K$2:$O$7,2,0))</f>
        <v>0</v>
      </c>
      <c r="G5044" s="17">
        <f>INT((VLOOKUP($C5044,装备数值,3,0)+VLOOKUP($C5044,装备数值,6,0)*($E5044-1))*VLOOKUP($D5044,系数!$K$2:$O$7,3,0))</f>
        <v>206</v>
      </c>
      <c r="H5044" s="17">
        <f t="shared" si="157"/>
        <v>206</v>
      </c>
      <c r="I5044" s="17">
        <f>INT((VLOOKUP($C5044,装备数值,4,0)+VLOOKUP($C5044,装备数值,7,0)*($E5044-1))*VLOOKUP($D5044,系数!$K$2:$O$7,4,0))</f>
        <v>0</v>
      </c>
      <c r="J5044" s="17">
        <f>INT((VLOOKUP($C5044,装备数值,4,0)+VLOOKUP($C5044,装备数值,7,0)*($E5044-1))*VLOOKUP($D5044,系数!$K$2:$O$7,5,0))</f>
        <v>0</v>
      </c>
      <c r="K5044" s="17">
        <f>INT(VLOOKUP(E5044,强化金币,2,1)*VLOOKUP(INDEX(装备!F:F,MATCH(属性!A5044,装备!A:A,0)),系数!$K$12:$M$15,3,0))</f>
        <v>80</v>
      </c>
      <c r="L5044" s="17"/>
      <c r="M5044" s="17"/>
      <c r="N5044" s="17"/>
      <c r="O5044" s="17">
        <f>IF(E5044=1,"",VLOOKUP(E5044,系数!$S$2:$AB$12,MATCH(属性!C5044,评级,0),1))</f>
        <v>10</v>
      </c>
    </row>
    <row r="5045" spans="1:15" ht="17.25" thickBot="1" x14ac:dyDescent="0.4">
      <c r="A5045" s="17">
        <f t="shared" si="156"/>
        <v>7100043</v>
      </c>
      <c r="B5045" s="17" t="s">
        <v>108</v>
      </c>
      <c r="C5045" s="15">
        <f>INDEX(装备!G:G,MATCH(属性!A5045,装备!A:A,0))</f>
        <v>16</v>
      </c>
      <c r="D5045" s="15" t="str">
        <f>INDEX(装备!E:E,MATCH(属性!A5045,装备!A:A,0))</f>
        <v>weapon</v>
      </c>
      <c r="E5045" s="14">
        <v>3</v>
      </c>
      <c r="F5045" s="17">
        <f>INT((VLOOKUP($C5045,装备数值,2,0)+VLOOKUP($C5045,装备数值,5,0)*($E5045-1))*VLOOKUP($D5045,系数!$K$2:$O$7,2,0))</f>
        <v>0</v>
      </c>
      <c r="G5045" s="17">
        <f>INT((VLOOKUP($C5045,装备数值,3,0)+VLOOKUP($C5045,装备数值,6,0)*($E5045-1))*VLOOKUP($D5045,系数!$K$2:$O$7,3,0))</f>
        <v>212</v>
      </c>
      <c r="H5045" s="17">
        <f t="shared" si="157"/>
        <v>212</v>
      </c>
      <c r="I5045" s="17">
        <f>INT((VLOOKUP($C5045,装备数值,4,0)+VLOOKUP($C5045,装备数值,7,0)*($E5045-1))*VLOOKUP($D5045,系数!$K$2:$O$7,4,0))</f>
        <v>0</v>
      </c>
      <c r="J5045" s="17">
        <f>INT((VLOOKUP($C5045,装备数值,4,0)+VLOOKUP($C5045,装备数值,7,0)*($E5045-1))*VLOOKUP($D5045,系数!$K$2:$O$7,5,0))</f>
        <v>0</v>
      </c>
      <c r="K5045" s="17">
        <f>INT(VLOOKUP(E5045,强化金币,2,1)*VLOOKUP(INDEX(装备!F:F,MATCH(属性!A5045,装备!A:A,0)),系数!$K$12:$M$15,3,0))</f>
        <v>100</v>
      </c>
      <c r="L5045" s="17"/>
      <c r="M5045" s="17"/>
      <c r="N5045" s="17"/>
      <c r="O5045" s="17">
        <f>IF(E5045=1,"",VLOOKUP(E5045,系数!$S$2:$AB$12,MATCH(属性!C5045,评级,0),1))</f>
        <v>10</v>
      </c>
    </row>
    <row r="5046" spans="1:15" ht="17.25" thickBot="1" x14ac:dyDescent="0.4">
      <c r="A5046" s="17">
        <f t="shared" si="156"/>
        <v>7100043</v>
      </c>
      <c r="B5046" s="17" t="s">
        <v>108</v>
      </c>
      <c r="C5046" s="15">
        <f>INDEX(装备!G:G,MATCH(属性!A5046,装备!A:A,0))</f>
        <v>16</v>
      </c>
      <c r="D5046" s="15" t="str">
        <f>INDEX(装备!E:E,MATCH(属性!A5046,装备!A:A,0))</f>
        <v>weapon</v>
      </c>
      <c r="E5046" s="14">
        <v>4</v>
      </c>
      <c r="F5046" s="17">
        <f>INT((VLOOKUP($C5046,装备数值,2,0)+VLOOKUP($C5046,装备数值,5,0)*($E5046-1))*VLOOKUP($D5046,系数!$K$2:$O$7,2,0))</f>
        <v>0</v>
      </c>
      <c r="G5046" s="17">
        <f>INT((VLOOKUP($C5046,装备数值,3,0)+VLOOKUP($C5046,装备数值,6,0)*($E5046-1))*VLOOKUP($D5046,系数!$K$2:$O$7,3,0))</f>
        <v>218</v>
      </c>
      <c r="H5046" s="17">
        <f t="shared" si="157"/>
        <v>218</v>
      </c>
      <c r="I5046" s="17">
        <f>INT((VLOOKUP($C5046,装备数值,4,0)+VLOOKUP($C5046,装备数值,7,0)*($E5046-1))*VLOOKUP($D5046,系数!$K$2:$O$7,4,0))</f>
        <v>0</v>
      </c>
      <c r="J5046" s="17">
        <f>INT((VLOOKUP($C5046,装备数值,4,0)+VLOOKUP($C5046,装备数值,7,0)*($E5046-1))*VLOOKUP($D5046,系数!$K$2:$O$7,5,0))</f>
        <v>0</v>
      </c>
      <c r="K5046" s="17">
        <f>INT(VLOOKUP(E5046,强化金币,2,1)*VLOOKUP(INDEX(装备!F:F,MATCH(属性!A5046,装备!A:A,0)),系数!$K$12:$M$15,3,0))</f>
        <v>200</v>
      </c>
      <c r="L5046" s="17"/>
      <c r="M5046" s="17"/>
      <c r="N5046" s="17"/>
      <c r="O5046" s="17">
        <f>IF(E5046=1,"",VLOOKUP(E5046,系数!$S$2:$AB$12,MATCH(属性!C5046,评级,0),1))</f>
        <v>10</v>
      </c>
    </row>
    <row r="5047" spans="1:15" ht="17.25" thickBot="1" x14ac:dyDescent="0.4">
      <c r="A5047" s="17">
        <f t="shared" si="156"/>
        <v>7100043</v>
      </c>
      <c r="B5047" s="17" t="s">
        <v>108</v>
      </c>
      <c r="C5047" s="15">
        <f>INDEX(装备!G:G,MATCH(属性!A5047,装备!A:A,0))</f>
        <v>16</v>
      </c>
      <c r="D5047" s="15" t="str">
        <f>INDEX(装备!E:E,MATCH(属性!A5047,装备!A:A,0))</f>
        <v>weapon</v>
      </c>
      <c r="E5047" s="14">
        <v>5</v>
      </c>
      <c r="F5047" s="17">
        <f>INT((VLOOKUP($C5047,装备数值,2,0)+VLOOKUP($C5047,装备数值,5,0)*($E5047-1))*VLOOKUP($D5047,系数!$K$2:$O$7,2,0))</f>
        <v>0</v>
      </c>
      <c r="G5047" s="17">
        <f>INT((VLOOKUP($C5047,装备数值,3,0)+VLOOKUP($C5047,装备数值,6,0)*($E5047-1))*VLOOKUP($D5047,系数!$K$2:$O$7,3,0))</f>
        <v>224</v>
      </c>
      <c r="H5047" s="17">
        <f t="shared" si="157"/>
        <v>224</v>
      </c>
      <c r="I5047" s="17">
        <f>INT((VLOOKUP($C5047,装备数值,4,0)+VLOOKUP($C5047,装备数值,7,0)*($E5047-1))*VLOOKUP($D5047,系数!$K$2:$O$7,4,0))</f>
        <v>0</v>
      </c>
      <c r="J5047" s="17">
        <f>INT((VLOOKUP($C5047,装备数值,4,0)+VLOOKUP($C5047,装备数值,7,0)*($E5047-1))*VLOOKUP($D5047,系数!$K$2:$O$7,5,0))</f>
        <v>0</v>
      </c>
      <c r="K5047" s="17">
        <f>INT(VLOOKUP(E5047,强化金币,2,1)*VLOOKUP(INDEX(装备!F:F,MATCH(属性!A5047,装备!A:A,0)),系数!$K$12:$M$15,3,0))</f>
        <v>300</v>
      </c>
      <c r="L5047" s="17"/>
      <c r="M5047" s="17"/>
      <c r="N5047" s="17"/>
      <c r="O5047" s="17">
        <f>IF(E5047=1,"",VLOOKUP(E5047,系数!$S$2:$AB$12,MATCH(属性!C5047,评级,0),1))</f>
        <v>10</v>
      </c>
    </row>
    <row r="5048" spans="1:15" ht="17.25" thickBot="1" x14ac:dyDescent="0.4">
      <c r="A5048" s="17">
        <f t="shared" si="156"/>
        <v>7100043</v>
      </c>
      <c r="B5048" s="17" t="s">
        <v>108</v>
      </c>
      <c r="C5048" s="15">
        <f>INDEX(装备!G:G,MATCH(属性!A5048,装备!A:A,0))</f>
        <v>16</v>
      </c>
      <c r="D5048" s="15" t="str">
        <f>INDEX(装备!E:E,MATCH(属性!A5048,装备!A:A,0))</f>
        <v>weapon</v>
      </c>
      <c r="E5048" s="14">
        <v>6</v>
      </c>
      <c r="F5048" s="17">
        <f>INT((VLOOKUP($C5048,装备数值,2,0)+VLOOKUP($C5048,装备数值,5,0)*($E5048-1))*VLOOKUP($D5048,系数!$K$2:$O$7,2,0))</f>
        <v>0</v>
      </c>
      <c r="G5048" s="17">
        <f>INT((VLOOKUP($C5048,装备数值,3,0)+VLOOKUP($C5048,装备数值,6,0)*($E5048-1))*VLOOKUP($D5048,系数!$K$2:$O$7,3,0))</f>
        <v>230</v>
      </c>
      <c r="H5048" s="17">
        <f t="shared" si="157"/>
        <v>230</v>
      </c>
      <c r="I5048" s="17">
        <f>INT((VLOOKUP($C5048,装备数值,4,0)+VLOOKUP($C5048,装备数值,7,0)*($E5048-1))*VLOOKUP($D5048,系数!$K$2:$O$7,4,0))</f>
        <v>0</v>
      </c>
      <c r="J5048" s="17">
        <f>INT((VLOOKUP($C5048,装备数值,4,0)+VLOOKUP($C5048,装备数值,7,0)*($E5048-1))*VLOOKUP($D5048,系数!$K$2:$O$7,5,0))</f>
        <v>0</v>
      </c>
      <c r="K5048" s="17">
        <f>INT(VLOOKUP(E5048,强化金币,2,1)*VLOOKUP(INDEX(装备!F:F,MATCH(属性!A5048,装备!A:A,0)),系数!$K$12:$M$15,3,0))</f>
        <v>400</v>
      </c>
      <c r="L5048" s="17"/>
      <c r="M5048" s="17"/>
      <c r="N5048" s="17"/>
      <c r="O5048" s="17">
        <f>IF(E5048=1,"",VLOOKUP(E5048,系数!$S$2:$AB$12,MATCH(属性!C5048,评级,0),1))</f>
        <v>10</v>
      </c>
    </row>
    <row r="5049" spans="1:15" ht="17.25" thickBot="1" x14ac:dyDescent="0.4">
      <c r="A5049" s="17">
        <f t="shared" si="156"/>
        <v>7100043</v>
      </c>
      <c r="B5049" s="17" t="s">
        <v>108</v>
      </c>
      <c r="C5049" s="15">
        <f>INDEX(装备!G:G,MATCH(属性!A5049,装备!A:A,0))</f>
        <v>16</v>
      </c>
      <c r="D5049" s="15" t="str">
        <f>INDEX(装备!E:E,MATCH(属性!A5049,装备!A:A,0))</f>
        <v>weapon</v>
      </c>
      <c r="E5049" s="14">
        <v>7</v>
      </c>
      <c r="F5049" s="17">
        <f>INT((VLOOKUP($C5049,装备数值,2,0)+VLOOKUP($C5049,装备数值,5,0)*($E5049-1))*VLOOKUP($D5049,系数!$K$2:$O$7,2,0))</f>
        <v>0</v>
      </c>
      <c r="G5049" s="17">
        <f>INT((VLOOKUP($C5049,装备数值,3,0)+VLOOKUP($C5049,装备数值,6,0)*($E5049-1))*VLOOKUP($D5049,系数!$K$2:$O$7,3,0))</f>
        <v>236</v>
      </c>
      <c r="H5049" s="17">
        <f t="shared" si="157"/>
        <v>236</v>
      </c>
      <c r="I5049" s="17">
        <f>INT((VLOOKUP($C5049,装备数值,4,0)+VLOOKUP($C5049,装备数值,7,0)*($E5049-1))*VLOOKUP($D5049,系数!$K$2:$O$7,4,0))</f>
        <v>0</v>
      </c>
      <c r="J5049" s="17">
        <f>INT((VLOOKUP($C5049,装备数值,4,0)+VLOOKUP($C5049,装备数值,7,0)*($E5049-1))*VLOOKUP($D5049,系数!$K$2:$O$7,5,0))</f>
        <v>0</v>
      </c>
      <c r="K5049" s="17">
        <f>INT(VLOOKUP(E5049,强化金币,2,1)*VLOOKUP(INDEX(装备!F:F,MATCH(属性!A5049,装备!A:A,0)),系数!$K$12:$M$15,3,0))</f>
        <v>500</v>
      </c>
      <c r="L5049" s="17"/>
      <c r="M5049" s="17"/>
      <c r="N5049" s="17"/>
      <c r="O5049" s="17">
        <f>IF(E5049=1,"",VLOOKUP(E5049,系数!$S$2:$AB$12,MATCH(属性!C5049,评级,0),1))</f>
        <v>10</v>
      </c>
    </row>
    <row r="5050" spans="1:15" ht="17.25" thickBot="1" x14ac:dyDescent="0.4">
      <c r="A5050" s="17">
        <f t="shared" si="156"/>
        <v>7100043</v>
      </c>
      <c r="B5050" s="17" t="s">
        <v>108</v>
      </c>
      <c r="C5050" s="15">
        <f>INDEX(装备!G:G,MATCH(属性!A5050,装备!A:A,0))</f>
        <v>16</v>
      </c>
      <c r="D5050" s="15" t="str">
        <f>INDEX(装备!E:E,MATCH(属性!A5050,装备!A:A,0))</f>
        <v>weapon</v>
      </c>
      <c r="E5050" s="14">
        <v>8</v>
      </c>
      <c r="F5050" s="17">
        <f>INT((VLOOKUP($C5050,装备数值,2,0)+VLOOKUP($C5050,装备数值,5,0)*($E5050-1))*VLOOKUP($D5050,系数!$K$2:$O$7,2,0))</f>
        <v>0</v>
      </c>
      <c r="G5050" s="17">
        <f>INT((VLOOKUP($C5050,装备数值,3,0)+VLOOKUP($C5050,装备数值,6,0)*($E5050-1))*VLOOKUP($D5050,系数!$K$2:$O$7,3,0))</f>
        <v>242</v>
      </c>
      <c r="H5050" s="17">
        <f t="shared" si="157"/>
        <v>242</v>
      </c>
      <c r="I5050" s="17">
        <f>INT((VLOOKUP($C5050,装备数值,4,0)+VLOOKUP($C5050,装备数值,7,0)*($E5050-1))*VLOOKUP($D5050,系数!$K$2:$O$7,4,0))</f>
        <v>0</v>
      </c>
      <c r="J5050" s="17">
        <f>INT((VLOOKUP($C5050,装备数值,4,0)+VLOOKUP($C5050,装备数值,7,0)*($E5050-1))*VLOOKUP($D5050,系数!$K$2:$O$7,5,0))</f>
        <v>0</v>
      </c>
      <c r="K5050" s="17">
        <f>INT(VLOOKUP(E5050,强化金币,2,1)*VLOOKUP(INDEX(装备!F:F,MATCH(属性!A5050,装备!A:A,0)),系数!$K$12:$M$15,3,0))</f>
        <v>600</v>
      </c>
      <c r="L5050" s="17"/>
      <c r="M5050" s="17"/>
      <c r="N5050" s="17"/>
      <c r="O5050" s="17">
        <f>IF(E5050=1,"",VLOOKUP(E5050,系数!$S$2:$AB$12,MATCH(属性!C5050,评级,0),1))</f>
        <v>10</v>
      </c>
    </row>
    <row r="5051" spans="1:15" ht="17.25" thickBot="1" x14ac:dyDescent="0.4">
      <c r="A5051" s="17">
        <f t="shared" si="156"/>
        <v>7100043</v>
      </c>
      <c r="B5051" s="17" t="s">
        <v>108</v>
      </c>
      <c r="C5051" s="15">
        <f>INDEX(装备!G:G,MATCH(属性!A5051,装备!A:A,0))</f>
        <v>16</v>
      </c>
      <c r="D5051" s="15" t="str">
        <f>INDEX(装备!E:E,MATCH(属性!A5051,装备!A:A,0))</f>
        <v>weapon</v>
      </c>
      <c r="E5051" s="14">
        <v>9</v>
      </c>
      <c r="F5051" s="17">
        <f>INT((VLOOKUP($C5051,装备数值,2,0)+VLOOKUP($C5051,装备数值,5,0)*($E5051-1))*VLOOKUP($D5051,系数!$K$2:$O$7,2,0))</f>
        <v>0</v>
      </c>
      <c r="G5051" s="17">
        <f>INT((VLOOKUP($C5051,装备数值,3,0)+VLOOKUP($C5051,装备数值,6,0)*($E5051-1))*VLOOKUP($D5051,系数!$K$2:$O$7,3,0))</f>
        <v>248</v>
      </c>
      <c r="H5051" s="17">
        <f t="shared" si="157"/>
        <v>248</v>
      </c>
      <c r="I5051" s="17">
        <f>INT((VLOOKUP($C5051,装备数值,4,0)+VLOOKUP($C5051,装备数值,7,0)*($E5051-1))*VLOOKUP($D5051,系数!$K$2:$O$7,4,0))</f>
        <v>0</v>
      </c>
      <c r="J5051" s="17">
        <f>INT((VLOOKUP($C5051,装备数值,4,0)+VLOOKUP($C5051,装备数值,7,0)*($E5051-1))*VLOOKUP($D5051,系数!$K$2:$O$7,5,0))</f>
        <v>0</v>
      </c>
      <c r="K5051" s="17">
        <f>INT(VLOOKUP(E5051,强化金币,2,1)*VLOOKUP(INDEX(装备!F:F,MATCH(属性!A5051,装备!A:A,0)),系数!$K$12:$M$15,3,0))</f>
        <v>700</v>
      </c>
      <c r="L5051" s="17"/>
      <c r="M5051" s="17"/>
      <c r="N5051" s="17"/>
      <c r="O5051" s="17">
        <f>IF(E5051=1,"",VLOOKUP(E5051,系数!$S$2:$AB$12,MATCH(属性!C5051,评级,0),1))</f>
        <v>10</v>
      </c>
    </row>
    <row r="5052" spans="1:15" ht="17.25" thickBot="1" x14ac:dyDescent="0.4">
      <c r="A5052" s="17">
        <f t="shared" ref="A5052:A5115" si="158">A4932+1</f>
        <v>7100043</v>
      </c>
      <c r="B5052" s="17" t="s">
        <v>108</v>
      </c>
      <c r="C5052" s="15">
        <f>INDEX(装备!G:G,MATCH(属性!A5052,装备!A:A,0))</f>
        <v>16</v>
      </c>
      <c r="D5052" s="15" t="str">
        <f>INDEX(装备!E:E,MATCH(属性!A5052,装备!A:A,0))</f>
        <v>weapon</v>
      </c>
      <c r="E5052" s="14">
        <v>10</v>
      </c>
      <c r="F5052" s="17">
        <f>INT((VLOOKUP($C5052,装备数值,2,0)+VLOOKUP($C5052,装备数值,5,0)*($E5052-1))*VLOOKUP($D5052,系数!$K$2:$O$7,2,0))</f>
        <v>0</v>
      </c>
      <c r="G5052" s="17">
        <f>INT((VLOOKUP($C5052,装备数值,3,0)+VLOOKUP($C5052,装备数值,6,0)*($E5052-1))*VLOOKUP($D5052,系数!$K$2:$O$7,3,0))</f>
        <v>254</v>
      </c>
      <c r="H5052" s="17">
        <f t="shared" si="157"/>
        <v>254</v>
      </c>
      <c r="I5052" s="17">
        <f>INT((VLOOKUP($C5052,装备数值,4,0)+VLOOKUP($C5052,装备数值,7,0)*($E5052-1))*VLOOKUP($D5052,系数!$K$2:$O$7,4,0))</f>
        <v>0</v>
      </c>
      <c r="J5052" s="17">
        <f>INT((VLOOKUP($C5052,装备数值,4,0)+VLOOKUP($C5052,装备数值,7,0)*($E5052-1))*VLOOKUP($D5052,系数!$K$2:$O$7,5,0))</f>
        <v>0</v>
      </c>
      <c r="K5052" s="17">
        <f>INT(VLOOKUP(E5052,强化金币,2,1)*VLOOKUP(INDEX(装备!F:F,MATCH(属性!A5052,装备!A:A,0)),系数!$K$12:$M$15,3,0))</f>
        <v>800</v>
      </c>
      <c r="L5052" s="17"/>
      <c r="M5052" s="17"/>
      <c r="N5052" s="17"/>
      <c r="O5052" s="17">
        <f>IF(E5052=1,"",VLOOKUP(E5052,系数!$S$2:$AB$12,MATCH(属性!C5052,评级,0),1))</f>
        <v>20</v>
      </c>
    </row>
    <row r="5053" spans="1:15" ht="17.25" thickBot="1" x14ac:dyDescent="0.4">
      <c r="A5053" s="17">
        <f t="shared" si="158"/>
        <v>7100043</v>
      </c>
      <c r="B5053" s="17" t="s">
        <v>108</v>
      </c>
      <c r="C5053" s="15">
        <f>INDEX(装备!G:G,MATCH(属性!A5053,装备!A:A,0))</f>
        <v>16</v>
      </c>
      <c r="D5053" s="15" t="str">
        <f>INDEX(装备!E:E,MATCH(属性!A5053,装备!A:A,0))</f>
        <v>weapon</v>
      </c>
      <c r="E5053" s="14">
        <v>11</v>
      </c>
      <c r="F5053" s="17">
        <f>INT((VLOOKUP($C5053,装备数值,2,0)+VLOOKUP($C5053,装备数值,5,0)*($E5053-1))*VLOOKUP($D5053,系数!$K$2:$O$7,2,0))</f>
        <v>0</v>
      </c>
      <c r="G5053" s="17">
        <f>INT((VLOOKUP($C5053,装备数值,3,0)+VLOOKUP($C5053,装备数值,6,0)*($E5053-1))*VLOOKUP($D5053,系数!$K$2:$O$7,3,0))</f>
        <v>260</v>
      </c>
      <c r="H5053" s="17">
        <f t="shared" si="157"/>
        <v>260</v>
      </c>
      <c r="I5053" s="17">
        <f>INT((VLOOKUP($C5053,装备数值,4,0)+VLOOKUP($C5053,装备数值,7,0)*($E5053-1))*VLOOKUP($D5053,系数!$K$2:$O$7,4,0))</f>
        <v>0</v>
      </c>
      <c r="J5053" s="17">
        <f>INT((VLOOKUP($C5053,装备数值,4,0)+VLOOKUP($C5053,装备数值,7,0)*($E5053-1))*VLOOKUP($D5053,系数!$K$2:$O$7,5,0))</f>
        <v>0</v>
      </c>
      <c r="K5053" s="17">
        <f>INT(VLOOKUP(E5053,强化金币,2,1)*VLOOKUP(INDEX(装备!F:F,MATCH(属性!A5053,装备!A:A,0)),系数!$K$12:$M$15,3,0))</f>
        <v>900</v>
      </c>
      <c r="L5053" s="17"/>
      <c r="M5053" s="17"/>
      <c r="N5053" s="17"/>
      <c r="O5053" s="17">
        <f>IF(E5053=1,"",VLOOKUP(E5053,系数!$S$2:$AB$12,MATCH(属性!C5053,评级,0),1))</f>
        <v>20</v>
      </c>
    </row>
    <row r="5054" spans="1:15" ht="17.25" thickBot="1" x14ac:dyDescent="0.4">
      <c r="A5054" s="17">
        <f t="shared" si="158"/>
        <v>7100043</v>
      </c>
      <c r="B5054" s="17" t="s">
        <v>108</v>
      </c>
      <c r="C5054" s="15">
        <f>INDEX(装备!G:G,MATCH(属性!A5054,装备!A:A,0))</f>
        <v>16</v>
      </c>
      <c r="D5054" s="15" t="str">
        <f>INDEX(装备!E:E,MATCH(属性!A5054,装备!A:A,0))</f>
        <v>weapon</v>
      </c>
      <c r="E5054" s="14">
        <v>12</v>
      </c>
      <c r="F5054" s="17">
        <f>INT((VLOOKUP($C5054,装备数值,2,0)+VLOOKUP($C5054,装备数值,5,0)*($E5054-1))*VLOOKUP($D5054,系数!$K$2:$O$7,2,0))</f>
        <v>0</v>
      </c>
      <c r="G5054" s="17">
        <f>INT((VLOOKUP($C5054,装备数值,3,0)+VLOOKUP($C5054,装备数值,6,0)*($E5054-1))*VLOOKUP($D5054,系数!$K$2:$O$7,3,0))</f>
        <v>266</v>
      </c>
      <c r="H5054" s="17">
        <f t="shared" si="157"/>
        <v>266</v>
      </c>
      <c r="I5054" s="17">
        <f>INT((VLOOKUP($C5054,装备数值,4,0)+VLOOKUP($C5054,装备数值,7,0)*($E5054-1))*VLOOKUP($D5054,系数!$K$2:$O$7,4,0))</f>
        <v>0</v>
      </c>
      <c r="J5054" s="17">
        <f>INT((VLOOKUP($C5054,装备数值,4,0)+VLOOKUP($C5054,装备数值,7,0)*($E5054-1))*VLOOKUP($D5054,系数!$K$2:$O$7,5,0))</f>
        <v>0</v>
      </c>
      <c r="K5054" s="17">
        <f>INT(VLOOKUP(E5054,强化金币,2,1)*VLOOKUP(INDEX(装备!F:F,MATCH(属性!A5054,装备!A:A,0)),系数!$K$12:$M$15,3,0))</f>
        <v>1000</v>
      </c>
      <c r="L5054" s="17"/>
      <c r="M5054" s="17"/>
      <c r="N5054" s="17"/>
      <c r="O5054" s="17">
        <f>IF(E5054=1,"",VLOOKUP(E5054,系数!$S$2:$AB$12,MATCH(属性!C5054,评级,0),1))</f>
        <v>20</v>
      </c>
    </row>
    <row r="5055" spans="1:15" ht="17.25" thickBot="1" x14ac:dyDescent="0.4">
      <c r="A5055" s="17">
        <f t="shared" si="158"/>
        <v>7100043</v>
      </c>
      <c r="B5055" s="17" t="s">
        <v>108</v>
      </c>
      <c r="C5055" s="15">
        <f>INDEX(装备!G:G,MATCH(属性!A5055,装备!A:A,0))</f>
        <v>16</v>
      </c>
      <c r="D5055" s="15" t="str">
        <f>INDEX(装备!E:E,MATCH(属性!A5055,装备!A:A,0))</f>
        <v>weapon</v>
      </c>
      <c r="E5055" s="14">
        <v>13</v>
      </c>
      <c r="F5055" s="17">
        <f>INT((VLOOKUP($C5055,装备数值,2,0)+VLOOKUP($C5055,装备数值,5,0)*($E5055-1))*VLOOKUP($D5055,系数!$K$2:$O$7,2,0))</f>
        <v>0</v>
      </c>
      <c r="G5055" s="17">
        <f>INT((VLOOKUP($C5055,装备数值,3,0)+VLOOKUP($C5055,装备数值,6,0)*($E5055-1))*VLOOKUP($D5055,系数!$K$2:$O$7,3,0))</f>
        <v>272</v>
      </c>
      <c r="H5055" s="17">
        <f t="shared" si="157"/>
        <v>272</v>
      </c>
      <c r="I5055" s="17">
        <f>INT((VLOOKUP($C5055,装备数值,4,0)+VLOOKUP($C5055,装备数值,7,0)*($E5055-1))*VLOOKUP($D5055,系数!$K$2:$O$7,4,0))</f>
        <v>0</v>
      </c>
      <c r="J5055" s="17">
        <f>INT((VLOOKUP($C5055,装备数值,4,0)+VLOOKUP($C5055,装备数值,7,0)*($E5055-1))*VLOOKUP($D5055,系数!$K$2:$O$7,5,0))</f>
        <v>0</v>
      </c>
      <c r="K5055" s="17">
        <f>INT(VLOOKUP(E5055,强化金币,2,1)*VLOOKUP(INDEX(装备!F:F,MATCH(属性!A5055,装备!A:A,0)),系数!$K$12:$M$15,3,0))</f>
        <v>1200</v>
      </c>
      <c r="L5055" s="17"/>
      <c r="M5055" s="17"/>
      <c r="N5055" s="17"/>
      <c r="O5055" s="17">
        <f>IF(E5055=1,"",VLOOKUP(E5055,系数!$S$2:$AB$12,MATCH(属性!C5055,评级,0),1))</f>
        <v>20</v>
      </c>
    </row>
    <row r="5056" spans="1:15" ht="17.25" thickBot="1" x14ac:dyDescent="0.4">
      <c r="A5056" s="17">
        <f t="shared" si="158"/>
        <v>7100043</v>
      </c>
      <c r="B5056" s="17" t="s">
        <v>108</v>
      </c>
      <c r="C5056" s="15">
        <f>INDEX(装备!G:G,MATCH(属性!A5056,装备!A:A,0))</f>
        <v>16</v>
      </c>
      <c r="D5056" s="15" t="str">
        <f>INDEX(装备!E:E,MATCH(属性!A5056,装备!A:A,0))</f>
        <v>weapon</v>
      </c>
      <c r="E5056" s="14">
        <v>14</v>
      </c>
      <c r="F5056" s="17">
        <f>INT((VLOOKUP($C5056,装备数值,2,0)+VLOOKUP($C5056,装备数值,5,0)*($E5056-1))*VLOOKUP($D5056,系数!$K$2:$O$7,2,0))</f>
        <v>0</v>
      </c>
      <c r="G5056" s="17">
        <f>INT((VLOOKUP($C5056,装备数值,3,0)+VLOOKUP($C5056,装备数值,6,0)*($E5056-1))*VLOOKUP($D5056,系数!$K$2:$O$7,3,0))</f>
        <v>278</v>
      </c>
      <c r="H5056" s="17">
        <f t="shared" si="157"/>
        <v>278</v>
      </c>
      <c r="I5056" s="17">
        <f>INT((VLOOKUP($C5056,装备数值,4,0)+VLOOKUP($C5056,装备数值,7,0)*($E5056-1))*VLOOKUP($D5056,系数!$K$2:$O$7,4,0))</f>
        <v>0</v>
      </c>
      <c r="J5056" s="17">
        <f>INT((VLOOKUP($C5056,装备数值,4,0)+VLOOKUP($C5056,装备数值,7,0)*($E5056-1))*VLOOKUP($D5056,系数!$K$2:$O$7,5,0))</f>
        <v>0</v>
      </c>
      <c r="K5056" s="17">
        <f>INT(VLOOKUP(E5056,强化金币,2,1)*VLOOKUP(INDEX(装备!F:F,MATCH(属性!A5056,装备!A:A,0)),系数!$K$12:$M$15,3,0))</f>
        <v>1400</v>
      </c>
      <c r="L5056" s="17"/>
      <c r="M5056" s="17"/>
      <c r="N5056" s="17"/>
      <c r="O5056" s="17">
        <f>IF(E5056=1,"",VLOOKUP(E5056,系数!$S$2:$AB$12,MATCH(属性!C5056,评级,0),1))</f>
        <v>20</v>
      </c>
    </row>
    <row r="5057" spans="1:15" ht="17.25" thickBot="1" x14ac:dyDescent="0.4">
      <c r="A5057" s="17">
        <f t="shared" si="158"/>
        <v>7100043</v>
      </c>
      <c r="B5057" s="17" t="s">
        <v>108</v>
      </c>
      <c r="C5057" s="15">
        <f>INDEX(装备!G:G,MATCH(属性!A5057,装备!A:A,0))</f>
        <v>16</v>
      </c>
      <c r="D5057" s="15" t="str">
        <f>INDEX(装备!E:E,MATCH(属性!A5057,装备!A:A,0))</f>
        <v>weapon</v>
      </c>
      <c r="E5057" s="14">
        <v>15</v>
      </c>
      <c r="F5057" s="17">
        <f>INT((VLOOKUP($C5057,装备数值,2,0)+VLOOKUP($C5057,装备数值,5,0)*($E5057-1))*VLOOKUP($D5057,系数!$K$2:$O$7,2,0))</f>
        <v>0</v>
      </c>
      <c r="G5057" s="17">
        <f>INT((VLOOKUP($C5057,装备数值,3,0)+VLOOKUP($C5057,装备数值,6,0)*($E5057-1))*VLOOKUP($D5057,系数!$K$2:$O$7,3,0))</f>
        <v>284</v>
      </c>
      <c r="H5057" s="17">
        <f t="shared" si="157"/>
        <v>284</v>
      </c>
      <c r="I5057" s="17">
        <f>INT((VLOOKUP($C5057,装备数值,4,0)+VLOOKUP($C5057,装备数值,7,0)*($E5057-1))*VLOOKUP($D5057,系数!$K$2:$O$7,4,0))</f>
        <v>0</v>
      </c>
      <c r="J5057" s="17">
        <f>INT((VLOOKUP($C5057,装备数值,4,0)+VLOOKUP($C5057,装备数值,7,0)*($E5057-1))*VLOOKUP($D5057,系数!$K$2:$O$7,5,0))</f>
        <v>0</v>
      </c>
      <c r="K5057" s="17">
        <f>INT(VLOOKUP(E5057,强化金币,2,1)*VLOOKUP(INDEX(装备!F:F,MATCH(属性!A5057,装备!A:A,0)),系数!$K$12:$M$15,3,0))</f>
        <v>1600</v>
      </c>
      <c r="L5057" s="17"/>
      <c r="M5057" s="17"/>
      <c r="N5057" s="17"/>
      <c r="O5057" s="17">
        <f>IF(E5057=1,"",VLOOKUP(E5057,系数!$S$2:$AB$12,MATCH(属性!C5057,评级,0),1))</f>
        <v>20</v>
      </c>
    </row>
    <row r="5058" spans="1:15" ht="17.25" thickBot="1" x14ac:dyDescent="0.4">
      <c r="A5058" s="17">
        <f t="shared" si="158"/>
        <v>7100043</v>
      </c>
      <c r="B5058" s="17" t="s">
        <v>108</v>
      </c>
      <c r="C5058" s="15">
        <f>INDEX(装备!G:G,MATCH(属性!A5058,装备!A:A,0))</f>
        <v>16</v>
      </c>
      <c r="D5058" s="15" t="str">
        <f>INDEX(装备!E:E,MATCH(属性!A5058,装备!A:A,0))</f>
        <v>weapon</v>
      </c>
      <c r="E5058" s="14">
        <v>16</v>
      </c>
      <c r="F5058" s="17">
        <f>INT((VLOOKUP($C5058,装备数值,2,0)+VLOOKUP($C5058,装备数值,5,0)*($E5058-1))*VLOOKUP($D5058,系数!$K$2:$O$7,2,0))</f>
        <v>0</v>
      </c>
      <c r="G5058" s="17">
        <f>INT((VLOOKUP($C5058,装备数值,3,0)+VLOOKUP($C5058,装备数值,6,0)*($E5058-1))*VLOOKUP($D5058,系数!$K$2:$O$7,3,0))</f>
        <v>290</v>
      </c>
      <c r="H5058" s="17">
        <f t="shared" si="157"/>
        <v>290</v>
      </c>
      <c r="I5058" s="17">
        <f>INT((VLOOKUP($C5058,装备数值,4,0)+VLOOKUP($C5058,装备数值,7,0)*($E5058-1))*VLOOKUP($D5058,系数!$K$2:$O$7,4,0))</f>
        <v>0</v>
      </c>
      <c r="J5058" s="17">
        <f>INT((VLOOKUP($C5058,装备数值,4,0)+VLOOKUP($C5058,装备数值,7,0)*($E5058-1))*VLOOKUP($D5058,系数!$K$2:$O$7,5,0))</f>
        <v>0</v>
      </c>
      <c r="K5058" s="17">
        <f>INT(VLOOKUP(E5058,强化金币,2,1)*VLOOKUP(INDEX(装备!F:F,MATCH(属性!A5058,装备!A:A,0)),系数!$K$12:$M$15,3,0))</f>
        <v>1800</v>
      </c>
      <c r="L5058" s="17"/>
      <c r="M5058" s="17"/>
      <c r="N5058" s="17"/>
      <c r="O5058" s="17">
        <f>IF(E5058=1,"",VLOOKUP(E5058,系数!$S$2:$AB$12,MATCH(属性!C5058,评级,0),1))</f>
        <v>20</v>
      </c>
    </row>
    <row r="5059" spans="1:15" ht="17.25" thickBot="1" x14ac:dyDescent="0.4">
      <c r="A5059" s="17">
        <f t="shared" si="158"/>
        <v>7100043</v>
      </c>
      <c r="B5059" s="17" t="s">
        <v>108</v>
      </c>
      <c r="C5059" s="15">
        <f>INDEX(装备!G:G,MATCH(属性!A5059,装备!A:A,0))</f>
        <v>16</v>
      </c>
      <c r="D5059" s="15" t="str">
        <f>INDEX(装备!E:E,MATCH(属性!A5059,装备!A:A,0))</f>
        <v>weapon</v>
      </c>
      <c r="E5059" s="14">
        <v>17</v>
      </c>
      <c r="F5059" s="17">
        <f>INT((VLOOKUP($C5059,装备数值,2,0)+VLOOKUP($C5059,装备数值,5,0)*($E5059-1))*VLOOKUP($D5059,系数!$K$2:$O$7,2,0))</f>
        <v>0</v>
      </c>
      <c r="G5059" s="17">
        <f>INT((VLOOKUP($C5059,装备数值,3,0)+VLOOKUP($C5059,装备数值,6,0)*($E5059-1))*VLOOKUP($D5059,系数!$K$2:$O$7,3,0))</f>
        <v>296</v>
      </c>
      <c r="H5059" s="17">
        <f t="shared" si="157"/>
        <v>296</v>
      </c>
      <c r="I5059" s="17">
        <f>INT((VLOOKUP($C5059,装备数值,4,0)+VLOOKUP($C5059,装备数值,7,0)*($E5059-1))*VLOOKUP($D5059,系数!$K$2:$O$7,4,0))</f>
        <v>0</v>
      </c>
      <c r="J5059" s="17">
        <f>INT((VLOOKUP($C5059,装备数值,4,0)+VLOOKUP($C5059,装备数值,7,0)*($E5059-1))*VLOOKUP($D5059,系数!$K$2:$O$7,5,0))</f>
        <v>0</v>
      </c>
      <c r="K5059" s="17">
        <f>INT(VLOOKUP(E5059,强化金币,2,1)*VLOOKUP(INDEX(装备!F:F,MATCH(属性!A5059,装备!A:A,0)),系数!$K$12:$M$15,3,0))</f>
        <v>2000</v>
      </c>
      <c r="L5059" s="17"/>
      <c r="M5059" s="17"/>
      <c r="N5059" s="17"/>
      <c r="O5059" s="17">
        <f>IF(E5059=1,"",VLOOKUP(E5059,系数!$S$2:$AB$12,MATCH(属性!C5059,评级,0),1))</f>
        <v>20</v>
      </c>
    </row>
    <row r="5060" spans="1:15" ht="17.25" thickBot="1" x14ac:dyDescent="0.4">
      <c r="A5060" s="17">
        <f t="shared" si="158"/>
        <v>7100043</v>
      </c>
      <c r="B5060" s="17" t="s">
        <v>108</v>
      </c>
      <c r="C5060" s="15">
        <f>INDEX(装备!G:G,MATCH(属性!A5060,装备!A:A,0))</f>
        <v>16</v>
      </c>
      <c r="D5060" s="15" t="str">
        <f>INDEX(装备!E:E,MATCH(属性!A5060,装备!A:A,0))</f>
        <v>weapon</v>
      </c>
      <c r="E5060" s="14">
        <v>18</v>
      </c>
      <c r="F5060" s="17">
        <f>INT((VLOOKUP($C5060,装备数值,2,0)+VLOOKUP($C5060,装备数值,5,0)*($E5060-1))*VLOOKUP($D5060,系数!$K$2:$O$7,2,0))</f>
        <v>0</v>
      </c>
      <c r="G5060" s="17">
        <f>INT((VLOOKUP($C5060,装备数值,3,0)+VLOOKUP($C5060,装备数值,6,0)*($E5060-1))*VLOOKUP($D5060,系数!$K$2:$O$7,3,0))</f>
        <v>302</v>
      </c>
      <c r="H5060" s="17">
        <f t="shared" ref="H5060:H5123" si="159">G5060</f>
        <v>302</v>
      </c>
      <c r="I5060" s="17">
        <f>INT((VLOOKUP($C5060,装备数值,4,0)+VLOOKUP($C5060,装备数值,7,0)*($E5060-1))*VLOOKUP($D5060,系数!$K$2:$O$7,4,0))</f>
        <v>0</v>
      </c>
      <c r="J5060" s="17">
        <f>INT((VLOOKUP($C5060,装备数值,4,0)+VLOOKUP($C5060,装备数值,7,0)*($E5060-1))*VLOOKUP($D5060,系数!$K$2:$O$7,5,0))</f>
        <v>0</v>
      </c>
      <c r="K5060" s="17">
        <f>INT(VLOOKUP(E5060,强化金币,2,1)*VLOOKUP(INDEX(装备!F:F,MATCH(属性!A5060,装备!A:A,0)),系数!$K$12:$M$15,3,0))</f>
        <v>2200</v>
      </c>
      <c r="L5060" s="17"/>
      <c r="M5060" s="17"/>
      <c r="N5060" s="17"/>
      <c r="O5060" s="17">
        <f>IF(E5060=1,"",VLOOKUP(E5060,系数!$S$2:$AB$12,MATCH(属性!C5060,评级,0),1))</f>
        <v>20</v>
      </c>
    </row>
    <row r="5061" spans="1:15" ht="17.25" thickBot="1" x14ac:dyDescent="0.4">
      <c r="A5061" s="17">
        <f t="shared" si="158"/>
        <v>7100043</v>
      </c>
      <c r="B5061" s="17" t="s">
        <v>108</v>
      </c>
      <c r="C5061" s="15">
        <f>INDEX(装备!G:G,MATCH(属性!A5061,装备!A:A,0))</f>
        <v>16</v>
      </c>
      <c r="D5061" s="15" t="str">
        <f>INDEX(装备!E:E,MATCH(属性!A5061,装备!A:A,0))</f>
        <v>weapon</v>
      </c>
      <c r="E5061" s="14">
        <v>19</v>
      </c>
      <c r="F5061" s="17">
        <f>INT((VLOOKUP($C5061,装备数值,2,0)+VLOOKUP($C5061,装备数值,5,0)*($E5061-1))*VLOOKUP($D5061,系数!$K$2:$O$7,2,0))</f>
        <v>0</v>
      </c>
      <c r="G5061" s="17">
        <f>INT((VLOOKUP($C5061,装备数值,3,0)+VLOOKUP($C5061,装备数值,6,0)*($E5061-1))*VLOOKUP($D5061,系数!$K$2:$O$7,3,0))</f>
        <v>308</v>
      </c>
      <c r="H5061" s="17">
        <f t="shared" si="159"/>
        <v>308</v>
      </c>
      <c r="I5061" s="17">
        <f>INT((VLOOKUP($C5061,装备数值,4,0)+VLOOKUP($C5061,装备数值,7,0)*($E5061-1))*VLOOKUP($D5061,系数!$K$2:$O$7,4,0))</f>
        <v>0</v>
      </c>
      <c r="J5061" s="17">
        <f>INT((VLOOKUP($C5061,装备数值,4,0)+VLOOKUP($C5061,装备数值,7,0)*($E5061-1))*VLOOKUP($D5061,系数!$K$2:$O$7,5,0))</f>
        <v>0</v>
      </c>
      <c r="K5061" s="17">
        <f>INT(VLOOKUP(E5061,强化金币,2,1)*VLOOKUP(INDEX(装备!F:F,MATCH(属性!A5061,装备!A:A,0)),系数!$K$12:$M$15,3,0))</f>
        <v>2400</v>
      </c>
      <c r="L5061" s="17"/>
      <c r="M5061" s="17"/>
      <c r="N5061" s="17"/>
      <c r="O5061" s="17">
        <f>IF(E5061=1,"",VLOOKUP(E5061,系数!$S$2:$AB$12,MATCH(属性!C5061,评级,0),1))</f>
        <v>20</v>
      </c>
    </row>
    <row r="5062" spans="1:15" ht="17.25" thickBot="1" x14ac:dyDescent="0.4">
      <c r="A5062" s="17">
        <f t="shared" si="158"/>
        <v>7100043</v>
      </c>
      <c r="B5062" s="17" t="s">
        <v>108</v>
      </c>
      <c r="C5062" s="15">
        <f>INDEX(装备!G:G,MATCH(属性!A5062,装备!A:A,0))</f>
        <v>16</v>
      </c>
      <c r="D5062" s="15" t="str">
        <f>INDEX(装备!E:E,MATCH(属性!A5062,装备!A:A,0))</f>
        <v>weapon</v>
      </c>
      <c r="E5062" s="14">
        <v>20</v>
      </c>
      <c r="F5062" s="17">
        <f>INT((VLOOKUP($C5062,装备数值,2,0)+VLOOKUP($C5062,装备数值,5,0)*($E5062-1))*VLOOKUP($D5062,系数!$K$2:$O$7,2,0))</f>
        <v>0</v>
      </c>
      <c r="G5062" s="17">
        <f>INT((VLOOKUP($C5062,装备数值,3,0)+VLOOKUP($C5062,装备数值,6,0)*($E5062-1))*VLOOKUP($D5062,系数!$K$2:$O$7,3,0))</f>
        <v>314</v>
      </c>
      <c r="H5062" s="17">
        <f t="shared" si="159"/>
        <v>314</v>
      </c>
      <c r="I5062" s="17">
        <f>INT((VLOOKUP($C5062,装备数值,4,0)+VLOOKUP($C5062,装备数值,7,0)*($E5062-1))*VLOOKUP($D5062,系数!$K$2:$O$7,4,0))</f>
        <v>0</v>
      </c>
      <c r="J5062" s="17">
        <f>INT((VLOOKUP($C5062,装备数值,4,0)+VLOOKUP($C5062,装备数值,7,0)*($E5062-1))*VLOOKUP($D5062,系数!$K$2:$O$7,5,0))</f>
        <v>0</v>
      </c>
      <c r="K5062" s="17">
        <f>INT(VLOOKUP(E5062,强化金币,2,1)*VLOOKUP(INDEX(装备!F:F,MATCH(属性!A5062,装备!A:A,0)),系数!$K$12:$M$15,3,0))</f>
        <v>2600</v>
      </c>
      <c r="L5062" s="17"/>
      <c r="M5062" s="17"/>
      <c r="N5062" s="17"/>
      <c r="O5062" s="17">
        <f>IF(E5062=1,"",VLOOKUP(E5062,系数!$S$2:$AB$12,MATCH(属性!C5062,评级,0),1))</f>
        <v>30</v>
      </c>
    </row>
    <row r="5063" spans="1:15" ht="17.25" thickBot="1" x14ac:dyDescent="0.4">
      <c r="A5063" s="17">
        <f t="shared" si="158"/>
        <v>7100043</v>
      </c>
      <c r="B5063" s="17" t="s">
        <v>108</v>
      </c>
      <c r="C5063" s="15">
        <f>INDEX(装备!G:G,MATCH(属性!A5063,装备!A:A,0))</f>
        <v>16</v>
      </c>
      <c r="D5063" s="15" t="str">
        <f>INDEX(装备!E:E,MATCH(属性!A5063,装备!A:A,0))</f>
        <v>weapon</v>
      </c>
      <c r="E5063" s="14">
        <v>21</v>
      </c>
      <c r="F5063" s="17">
        <f>INT((VLOOKUP($C5063,装备数值,2,0)+VLOOKUP($C5063,装备数值,5,0)*($E5063-1))*VLOOKUP($D5063,系数!$K$2:$O$7,2,0))</f>
        <v>0</v>
      </c>
      <c r="G5063" s="17">
        <f>INT((VLOOKUP($C5063,装备数值,3,0)+VLOOKUP($C5063,装备数值,6,0)*($E5063-1))*VLOOKUP($D5063,系数!$K$2:$O$7,3,0))</f>
        <v>320</v>
      </c>
      <c r="H5063" s="17">
        <f t="shared" si="159"/>
        <v>320</v>
      </c>
      <c r="I5063" s="17">
        <f>INT((VLOOKUP($C5063,装备数值,4,0)+VLOOKUP($C5063,装备数值,7,0)*($E5063-1))*VLOOKUP($D5063,系数!$K$2:$O$7,4,0))</f>
        <v>0</v>
      </c>
      <c r="J5063" s="17">
        <f>INT((VLOOKUP($C5063,装备数值,4,0)+VLOOKUP($C5063,装备数值,7,0)*($E5063-1))*VLOOKUP($D5063,系数!$K$2:$O$7,5,0))</f>
        <v>0</v>
      </c>
      <c r="K5063" s="17">
        <f>INT(VLOOKUP(E5063,强化金币,2,1)*VLOOKUP(INDEX(装备!F:F,MATCH(属性!A5063,装备!A:A,0)),系数!$K$12:$M$15,3,0))</f>
        <v>2800</v>
      </c>
      <c r="L5063" s="17"/>
      <c r="M5063" s="17"/>
      <c r="N5063" s="17"/>
      <c r="O5063" s="17">
        <f>IF(E5063=1,"",VLOOKUP(E5063,系数!$S$2:$AB$12,MATCH(属性!C5063,评级,0),1))</f>
        <v>30</v>
      </c>
    </row>
    <row r="5064" spans="1:15" ht="17.25" thickBot="1" x14ac:dyDescent="0.4">
      <c r="A5064" s="17">
        <f t="shared" si="158"/>
        <v>7100043</v>
      </c>
      <c r="B5064" s="17" t="s">
        <v>108</v>
      </c>
      <c r="C5064" s="15">
        <f>INDEX(装备!G:G,MATCH(属性!A5064,装备!A:A,0))</f>
        <v>16</v>
      </c>
      <c r="D5064" s="15" t="str">
        <f>INDEX(装备!E:E,MATCH(属性!A5064,装备!A:A,0))</f>
        <v>weapon</v>
      </c>
      <c r="E5064" s="14">
        <v>22</v>
      </c>
      <c r="F5064" s="17">
        <f>INT((VLOOKUP($C5064,装备数值,2,0)+VLOOKUP($C5064,装备数值,5,0)*($E5064-1))*VLOOKUP($D5064,系数!$K$2:$O$7,2,0))</f>
        <v>0</v>
      </c>
      <c r="G5064" s="17">
        <f>INT((VLOOKUP($C5064,装备数值,3,0)+VLOOKUP($C5064,装备数值,6,0)*($E5064-1))*VLOOKUP($D5064,系数!$K$2:$O$7,3,0))</f>
        <v>326</v>
      </c>
      <c r="H5064" s="17">
        <f t="shared" si="159"/>
        <v>326</v>
      </c>
      <c r="I5064" s="17">
        <f>INT((VLOOKUP($C5064,装备数值,4,0)+VLOOKUP($C5064,装备数值,7,0)*($E5064-1))*VLOOKUP($D5064,系数!$K$2:$O$7,4,0))</f>
        <v>0</v>
      </c>
      <c r="J5064" s="17">
        <f>INT((VLOOKUP($C5064,装备数值,4,0)+VLOOKUP($C5064,装备数值,7,0)*($E5064-1))*VLOOKUP($D5064,系数!$K$2:$O$7,5,0))</f>
        <v>0</v>
      </c>
      <c r="K5064" s="17">
        <f>INT(VLOOKUP(E5064,强化金币,2,1)*VLOOKUP(INDEX(装备!F:F,MATCH(属性!A5064,装备!A:A,0)),系数!$K$12:$M$15,3,0))</f>
        <v>3000</v>
      </c>
      <c r="L5064" s="17"/>
      <c r="M5064" s="17"/>
      <c r="N5064" s="17"/>
      <c r="O5064" s="17">
        <f>IF(E5064=1,"",VLOOKUP(E5064,系数!$S$2:$AB$12,MATCH(属性!C5064,评级,0),1))</f>
        <v>30</v>
      </c>
    </row>
    <row r="5065" spans="1:15" ht="17.25" thickBot="1" x14ac:dyDescent="0.4">
      <c r="A5065" s="17">
        <f t="shared" si="158"/>
        <v>7100043</v>
      </c>
      <c r="B5065" s="17" t="s">
        <v>108</v>
      </c>
      <c r="C5065" s="15">
        <f>INDEX(装备!G:G,MATCH(属性!A5065,装备!A:A,0))</f>
        <v>16</v>
      </c>
      <c r="D5065" s="15" t="str">
        <f>INDEX(装备!E:E,MATCH(属性!A5065,装备!A:A,0))</f>
        <v>weapon</v>
      </c>
      <c r="E5065" s="14">
        <v>23</v>
      </c>
      <c r="F5065" s="17">
        <f>INT((VLOOKUP($C5065,装备数值,2,0)+VLOOKUP($C5065,装备数值,5,0)*($E5065-1))*VLOOKUP($D5065,系数!$K$2:$O$7,2,0))</f>
        <v>0</v>
      </c>
      <c r="G5065" s="17">
        <f>INT((VLOOKUP($C5065,装备数值,3,0)+VLOOKUP($C5065,装备数值,6,0)*($E5065-1))*VLOOKUP($D5065,系数!$K$2:$O$7,3,0))</f>
        <v>332</v>
      </c>
      <c r="H5065" s="17">
        <f t="shared" si="159"/>
        <v>332</v>
      </c>
      <c r="I5065" s="17">
        <f>INT((VLOOKUP($C5065,装备数值,4,0)+VLOOKUP($C5065,装备数值,7,0)*($E5065-1))*VLOOKUP($D5065,系数!$K$2:$O$7,4,0))</f>
        <v>0</v>
      </c>
      <c r="J5065" s="17">
        <f>INT((VLOOKUP($C5065,装备数值,4,0)+VLOOKUP($C5065,装备数值,7,0)*($E5065-1))*VLOOKUP($D5065,系数!$K$2:$O$7,5,0))</f>
        <v>0</v>
      </c>
      <c r="K5065" s="17">
        <f>INT(VLOOKUP(E5065,强化金币,2,1)*VLOOKUP(INDEX(装备!F:F,MATCH(属性!A5065,装备!A:A,0)),系数!$K$12:$M$15,3,0))</f>
        <v>3200</v>
      </c>
      <c r="L5065" s="17"/>
      <c r="M5065" s="17"/>
      <c r="N5065" s="17"/>
      <c r="O5065" s="17">
        <f>IF(E5065=1,"",VLOOKUP(E5065,系数!$S$2:$AB$12,MATCH(属性!C5065,评级,0),1))</f>
        <v>30</v>
      </c>
    </row>
    <row r="5066" spans="1:15" ht="17.25" thickBot="1" x14ac:dyDescent="0.4">
      <c r="A5066" s="17">
        <f t="shared" si="158"/>
        <v>7100043</v>
      </c>
      <c r="B5066" s="17" t="s">
        <v>108</v>
      </c>
      <c r="C5066" s="15">
        <f>INDEX(装备!G:G,MATCH(属性!A5066,装备!A:A,0))</f>
        <v>16</v>
      </c>
      <c r="D5066" s="15" t="str">
        <f>INDEX(装备!E:E,MATCH(属性!A5066,装备!A:A,0))</f>
        <v>weapon</v>
      </c>
      <c r="E5066" s="14">
        <v>24</v>
      </c>
      <c r="F5066" s="17">
        <f>INT((VLOOKUP($C5066,装备数值,2,0)+VLOOKUP($C5066,装备数值,5,0)*($E5066-1))*VLOOKUP($D5066,系数!$K$2:$O$7,2,0))</f>
        <v>0</v>
      </c>
      <c r="G5066" s="17">
        <f>INT((VLOOKUP($C5066,装备数值,3,0)+VLOOKUP($C5066,装备数值,6,0)*($E5066-1))*VLOOKUP($D5066,系数!$K$2:$O$7,3,0))</f>
        <v>338</v>
      </c>
      <c r="H5066" s="17">
        <f t="shared" si="159"/>
        <v>338</v>
      </c>
      <c r="I5066" s="17">
        <f>INT((VLOOKUP($C5066,装备数值,4,0)+VLOOKUP($C5066,装备数值,7,0)*($E5066-1))*VLOOKUP($D5066,系数!$K$2:$O$7,4,0))</f>
        <v>0</v>
      </c>
      <c r="J5066" s="17">
        <f>INT((VLOOKUP($C5066,装备数值,4,0)+VLOOKUP($C5066,装备数值,7,0)*($E5066-1))*VLOOKUP($D5066,系数!$K$2:$O$7,5,0))</f>
        <v>0</v>
      </c>
      <c r="K5066" s="17">
        <f>INT(VLOOKUP(E5066,强化金币,2,1)*VLOOKUP(INDEX(装备!F:F,MATCH(属性!A5066,装备!A:A,0)),系数!$K$12:$M$15,3,0))</f>
        <v>3400</v>
      </c>
      <c r="L5066" s="17"/>
      <c r="M5066" s="17"/>
      <c r="N5066" s="17"/>
      <c r="O5066" s="17">
        <f>IF(E5066=1,"",VLOOKUP(E5066,系数!$S$2:$AB$12,MATCH(属性!C5066,评级,0),1))</f>
        <v>30</v>
      </c>
    </row>
    <row r="5067" spans="1:15" ht="17.25" thickBot="1" x14ac:dyDescent="0.4">
      <c r="A5067" s="17">
        <f t="shared" si="158"/>
        <v>7100043</v>
      </c>
      <c r="B5067" s="17" t="s">
        <v>108</v>
      </c>
      <c r="C5067" s="15">
        <f>INDEX(装备!G:G,MATCH(属性!A5067,装备!A:A,0))</f>
        <v>16</v>
      </c>
      <c r="D5067" s="15" t="str">
        <f>INDEX(装备!E:E,MATCH(属性!A5067,装备!A:A,0))</f>
        <v>weapon</v>
      </c>
      <c r="E5067" s="14">
        <v>25</v>
      </c>
      <c r="F5067" s="17">
        <f>INT((VLOOKUP($C5067,装备数值,2,0)+VLOOKUP($C5067,装备数值,5,0)*($E5067-1))*VLOOKUP($D5067,系数!$K$2:$O$7,2,0))</f>
        <v>0</v>
      </c>
      <c r="G5067" s="17">
        <f>INT((VLOOKUP($C5067,装备数值,3,0)+VLOOKUP($C5067,装备数值,6,0)*($E5067-1))*VLOOKUP($D5067,系数!$K$2:$O$7,3,0))</f>
        <v>344</v>
      </c>
      <c r="H5067" s="17">
        <f t="shared" si="159"/>
        <v>344</v>
      </c>
      <c r="I5067" s="17">
        <f>INT((VLOOKUP($C5067,装备数值,4,0)+VLOOKUP($C5067,装备数值,7,0)*($E5067-1))*VLOOKUP($D5067,系数!$K$2:$O$7,4,0))</f>
        <v>0</v>
      </c>
      <c r="J5067" s="17">
        <f>INT((VLOOKUP($C5067,装备数值,4,0)+VLOOKUP($C5067,装备数值,7,0)*($E5067-1))*VLOOKUP($D5067,系数!$K$2:$O$7,5,0))</f>
        <v>0</v>
      </c>
      <c r="K5067" s="17">
        <f>INT(VLOOKUP(E5067,强化金币,2,1)*VLOOKUP(INDEX(装备!F:F,MATCH(属性!A5067,装备!A:A,0)),系数!$K$12:$M$15,3,0))</f>
        <v>3600</v>
      </c>
      <c r="L5067" s="17"/>
      <c r="M5067" s="17"/>
      <c r="N5067" s="17"/>
      <c r="O5067" s="17">
        <f>IF(E5067=1,"",VLOOKUP(E5067,系数!$S$2:$AB$12,MATCH(属性!C5067,评级,0),1))</f>
        <v>30</v>
      </c>
    </row>
    <row r="5068" spans="1:15" ht="17.25" thickBot="1" x14ac:dyDescent="0.4">
      <c r="A5068" s="17">
        <f t="shared" si="158"/>
        <v>7100043</v>
      </c>
      <c r="B5068" s="17" t="s">
        <v>108</v>
      </c>
      <c r="C5068" s="15">
        <f>INDEX(装备!G:G,MATCH(属性!A5068,装备!A:A,0))</f>
        <v>16</v>
      </c>
      <c r="D5068" s="15" t="str">
        <f>INDEX(装备!E:E,MATCH(属性!A5068,装备!A:A,0))</f>
        <v>weapon</v>
      </c>
      <c r="E5068" s="14">
        <v>26</v>
      </c>
      <c r="F5068" s="17">
        <f>INT((VLOOKUP($C5068,装备数值,2,0)+VLOOKUP($C5068,装备数值,5,0)*($E5068-1))*VLOOKUP($D5068,系数!$K$2:$O$7,2,0))</f>
        <v>0</v>
      </c>
      <c r="G5068" s="17">
        <f>INT((VLOOKUP($C5068,装备数值,3,0)+VLOOKUP($C5068,装备数值,6,0)*($E5068-1))*VLOOKUP($D5068,系数!$K$2:$O$7,3,0))</f>
        <v>350</v>
      </c>
      <c r="H5068" s="17">
        <f t="shared" si="159"/>
        <v>350</v>
      </c>
      <c r="I5068" s="17">
        <f>INT((VLOOKUP($C5068,装备数值,4,0)+VLOOKUP($C5068,装备数值,7,0)*($E5068-1))*VLOOKUP($D5068,系数!$K$2:$O$7,4,0))</f>
        <v>0</v>
      </c>
      <c r="J5068" s="17">
        <f>INT((VLOOKUP($C5068,装备数值,4,0)+VLOOKUP($C5068,装备数值,7,0)*($E5068-1))*VLOOKUP($D5068,系数!$K$2:$O$7,5,0))</f>
        <v>0</v>
      </c>
      <c r="K5068" s="17">
        <f>INT(VLOOKUP(E5068,强化金币,2,1)*VLOOKUP(INDEX(装备!F:F,MATCH(属性!A5068,装备!A:A,0)),系数!$K$12:$M$15,3,0))</f>
        <v>3800</v>
      </c>
      <c r="L5068" s="17"/>
      <c r="M5068" s="17"/>
      <c r="N5068" s="17"/>
      <c r="O5068" s="17">
        <f>IF(E5068=1,"",VLOOKUP(E5068,系数!$S$2:$AB$12,MATCH(属性!C5068,评级,0),1))</f>
        <v>30</v>
      </c>
    </row>
    <row r="5069" spans="1:15" ht="17.25" thickBot="1" x14ac:dyDescent="0.4">
      <c r="A5069" s="17">
        <f t="shared" si="158"/>
        <v>7100043</v>
      </c>
      <c r="B5069" s="17" t="s">
        <v>108</v>
      </c>
      <c r="C5069" s="15">
        <f>INDEX(装备!G:G,MATCH(属性!A5069,装备!A:A,0))</f>
        <v>16</v>
      </c>
      <c r="D5069" s="15" t="str">
        <f>INDEX(装备!E:E,MATCH(属性!A5069,装备!A:A,0))</f>
        <v>weapon</v>
      </c>
      <c r="E5069" s="14">
        <v>27</v>
      </c>
      <c r="F5069" s="17">
        <f>INT((VLOOKUP($C5069,装备数值,2,0)+VLOOKUP($C5069,装备数值,5,0)*($E5069-1))*VLOOKUP($D5069,系数!$K$2:$O$7,2,0))</f>
        <v>0</v>
      </c>
      <c r="G5069" s="17">
        <f>INT((VLOOKUP($C5069,装备数值,3,0)+VLOOKUP($C5069,装备数值,6,0)*($E5069-1))*VLOOKUP($D5069,系数!$K$2:$O$7,3,0))</f>
        <v>356</v>
      </c>
      <c r="H5069" s="17">
        <f t="shared" si="159"/>
        <v>356</v>
      </c>
      <c r="I5069" s="17">
        <f>INT((VLOOKUP($C5069,装备数值,4,0)+VLOOKUP($C5069,装备数值,7,0)*($E5069-1))*VLOOKUP($D5069,系数!$K$2:$O$7,4,0))</f>
        <v>0</v>
      </c>
      <c r="J5069" s="17">
        <f>INT((VLOOKUP($C5069,装备数值,4,0)+VLOOKUP($C5069,装备数值,7,0)*($E5069-1))*VLOOKUP($D5069,系数!$K$2:$O$7,5,0))</f>
        <v>0</v>
      </c>
      <c r="K5069" s="17">
        <f>INT(VLOOKUP(E5069,强化金币,2,1)*VLOOKUP(INDEX(装备!F:F,MATCH(属性!A5069,装备!A:A,0)),系数!$K$12:$M$15,3,0))</f>
        <v>4000</v>
      </c>
      <c r="L5069" s="17"/>
      <c r="M5069" s="17"/>
      <c r="N5069" s="17"/>
      <c r="O5069" s="17">
        <f>IF(E5069=1,"",VLOOKUP(E5069,系数!$S$2:$AB$12,MATCH(属性!C5069,评级,0),1))</f>
        <v>30</v>
      </c>
    </row>
    <row r="5070" spans="1:15" ht="17.25" thickBot="1" x14ac:dyDescent="0.4">
      <c r="A5070" s="17">
        <f t="shared" si="158"/>
        <v>7100043</v>
      </c>
      <c r="B5070" s="17" t="s">
        <v>108</v>
      </c>
      <c r="C5070" s="15">
        <f>INDEX(装备!G:G,MATCH(属性!A5070,装备!A:A,0))</f>
        <v>16</v>
      </c>
      <c r="D5070" s="15" t="str">
        <f>INDEX(装备!E:E,MATCH(属性!A5070,装备!A:A,0))</f>
        <v>weapon</v>
      </c>
      <c r="E5070" s="14">
        <v>28</v>
      </c>
      <c r="F5070" s="17">
        <f>INT((VLOOKUP($C5070,装备数值,2,0)+VLOOKUP($C5070,装备数值,5,0)*($E5070-1))*VLOOKUP($D5070,系数!$K$2:$O$7,2,0))</f>
        <v>0</v>
      </c>
      <c r="G5070" s="17">
        <f>INT((VLOOKUP($C5070,装备数值,3,0)+VLOOKUP($C5070,装备数值,6,0)*($E5070-1))*VLOOKUP($D5070,系数!$K$2:$O$7,3,0))</f>
        <v>362</v>
      </c>
      <c r="H5070" s="17">
        <f t="shared" si="159"/>
        <v>362</v>
      </c>
      <c r="I5070" s="17">
        <f>INT((VLOOKUP($C5070,装备数值,4,0)+VLOOKUP($C5070,装备数值,7,0)*($E5070-1))*VLOOKUP($D5070,系数!$K$2:$O$7,4,0))</f>
        <v>0</v>
      </c>
      <c r="J5070" s="17">
        <f>INT((VLOOKUP($C5070,装备数值,4,0)+VLOOKUP($C5070,装备数值,7,0)*($E5070-1))*VLOOKUP($D5070,系数!$K$2:$O$7,5,0))</f>
        <v>0</v>
      </c>
      <c r="K5070" s="17">
        <f>INT(VLOOKUP(E5070,强化金币,2,1)*VLOOKUP(INDEX(装备!F:F,MATCH(属性!A5070,装备!A:A,0)),系数!$K$12:$M$15,3,0))</f>
        <v>4200</v>
      </c>
      <c r="L5070" s="17"/>
      <c r="M5070" s="17"/>
      <c r="N5070" s="17"/>
      <c r="O5070" s="17">
        <f>IF(E5070=1,"",VLOOKUP(E5070,系数!$S$2:$AB$12,MATCH(属性!C5070,评级,0),1))</f>
        <v>30</v>
      </c>
    </row>
    <row r="5071" spans="1:15" ht="17.25" thickBot="1" x14ac:dyDescent="0.4">
      <c r="A5071" s="17">
        <f t="shared" si="158"/>
        <v>7100043</v>
      </c>
      <c r="B5071" s="17" t="s">
        <v>108</v>
      </c>
      <c r="C5071" s="15">
        <f>INDEX(装备!G:G,MATCH(属性!A5071,装备!A:A,0))</f>
        <v>16</v>
      </c>
      <c r="D5071" s="15" t="str">
        <f>INDEX(装备!E:E,MATCH(属性!A5071,装备!A:A,0))</f>
        <v>weapon</v>
      </c>
      <c r="E5071" s="14">
        <v>29</v>
      </c>
      <c r="F5071" s="17">
        <f>INT((VLOOKUP($C5071,装备数值,2,0)+VLOOKUP($C5071,装备数值,5,0)*($E5071-1))*VLOOKUP($D5071,系数!$K$2:$O$7,2,0))</f>
        <v>0</v>
      </c>
      <c r="G5071" s="17">
        <f>INT((VLOOKUP($C5071,装备数值,3,0)+VLOOKUP($C5071,装备数值,6,0)*($E5071-1))*VLOOKUP($D5071,系数!$K$2:$O$7,3,0))</f>
        <v>368</v>
      </c>
      <c r="H5071" s="17">
        <f t="shared" si="159"/>
        <v>368</v>
      </c>
      <c r="I5071" s="17">
        <f>INT((VLOOKUP($C5071,装备数值,4,0)+VLOOKUP($C5071,装备数值,7,0)*($E5071-1))*VLOOKUP($D5071,系数!$K$2:$O$7,4,0))</f>
        <v>0</v>
      </c>
      <c r="J5071" s="17">
        <f>INT((VLOOKUP($C5071,装备数值,4,0)+VLOOKUP($C5071,装备数值,7,0)*($E5071-1))*VLOOKUP($D5071,系数!$K$2:$O$7,5,0))</f>
        <v>0</v>
      </c>
      <c r="K5071" s="17">
        <f>INT(VLOOKUP(E5071,强化金币,2,1)*VLOOKUP(INDEX(装备!F:F,MATCH(属性!A5071,装备!A:A,0)),系数!$K$12:$M$15,3,0))</f>
        <v>4500</v>
      </c>
      <c r="L5071" s="17"/>
      <c r="M5071" s="17"/>
      <c r="N5071" s="17"/>
      <c r="O5071" s="17">
        <f>IF(E5071=1,"",VLOOKUP(E5071,系数!$S$2:$AB$12,MATCH(属性!C5071,评级,0),1))</f>
        <v>30</v>
      </c>
    </row>
    <row r="5072" spans="1:15" ht="17.25" thickBot="1" x14ac:dyDescent="0.4">
      <c r="A5072" s="17">
        <f t="shared" si="158"/>
        <v>7100043</v>
      </c>
      <c r="B5072" s="17" t="s">
        <v>108</v>
      </c>
      <c r="C5072" s="15">
        <f>INDEX(装备!G:G,MATCH(属性!A5072,装备!A:A,0))</f>
        <v>16</v>
      </c>
      <c r="D5072" s="15" t="str">
        <f>INDEX(装备!E:E,MATCH(属性!A5072,装备!A:A,0))</f>
        <v>weapon</v>
      </c>
      <c r="E5072" s="14">
        <v>30</v>
      </c>
      <c r="F5072" s="17">
        <f>INT((VLOOKUP($C5072,装备数值,2,0)+VLOOKUP($C5072,装备数值,5,0)*($E5072-1))*VLOOKUP($D5072,系数!$K$2:$O$7,2,0))</f>
        <v>0</v>
      </c>
      <c r="G5072" s="17">
        <f>INT((VLOOKUP($C5072,装备数值,3,0)+VLOOKUP($C5072,装备数值,6,0)*($E5072-1))*VLOOKUP($D5072,系数!$K$2:$O$7,3,0))</f>
        <v>374</v>
      </c>
      <c r="H5072" s="17">
        <f t="shared" si="159"/>
        <v>374</v>
      </c>
      <c r="I5072" s="17">
        <f>INT((VLOOKUP($C5072,装备数值,4,0)+VLOOKUP($C5072,装备数值,7,0)*($E5072-1))*VLOOKUP($D5072,系数!$K$2:$O$7,4,0))</f>
        <v>0</v>
      </c>
      <c r="J5072" s="17">
        <f>INT((VLOOKUP($C5072,装备数值,4,0)+VLOOKUP($C5072,装备数值,7,0)*($E5072-1))*VLOOKUP($D5072,系数!$K$2:$O$7,5,0))</f>
        <v>0</v>
      </c>
      <c r="K5072" s="17">
        <f>INT(VLOOKUP(E5072,强化金币,2,1)*VLOOKUP(INDEX(装备!F:F,MATCH(属性!A5072,装备!A:A,0)),系数!$K$12:$M$15,3,0))</f>
        <v>5000</v>
      </c>
      <c r="L5072" s="17"/>
      <c r="M5072" s="17"/>
      <c r="N5072" s="17"/>
      <c r="O5072" s="17">
        <f>IF(E5072=1,"",VLOOKUP(E5072,系数!$S$2:$AB$12,MATCH(属性!C5072,评级,0),1))</f>
        <v>40</v>
      </c>
    </row>
    <row r="5073" spans="1:15" ht="17.25" thickBot="1" x14ac:dyDescent="0.4">
      <c r="A5073" s="17">
        <f t="shared" si="158"/>
        <v>7100043</v>
      </c>
      <c r="B5073" s="17" t="s">
        <v>108</v>
      </c>
      <c r="C5073" s="15">
        <f>INDEX(装备!G:G,MATCH(属性!A5073,装备!A:A,0))</f>
        <v>16</v>
      </c>
      <c r="D5073" s="15" t="str">
        <f>INDEX(装备!E:E,MATCH(属性!A5073,装备!A:A,0))</f>
        <v>weapon</v>
      </c>
      <c r="E5073" s="14">
        <v>31</v>
      </c>
      <c r="F5073" s="17">
        <f>INT((VLOOKUP($C5073,装备数值,2,0)+VLOOKUP($C5073,装备数值,5,0)*($E5073-1))*VLOOKUP($D5073,系数!$K$2:$O$7,2,0))</f>
        <v>0</v>
      </c>
      <c r="G5073" s="17">
        <f>INT((VLOOKUP($C5073,装备数值,3,0)+VLOOKUP($C5073,装备数值,6,0)*($E5073-1))*VLOOKUP($D5073,系数!$K$2:$O$7,3,0))</f>
        <v>380</v>
      </c>
      <c r="H5073" s="17">
        <f t="shared" si="159"/>
        <v>380</v>
      </c>
      <c r="I5073" s="17">
        <f>INT((VLOOKUP($C5073,装备数值,4,0)+VLOOKUP($C5073,装备数值,7,0)*($E5073-1))*VLOOKUP($D5073,系数!$K$2:$O$7,4,0))</f>
        <v>0</v>
      </c>
      <c r="J5073" s="17">
        <f>INT((VLOOKUP($C5073,装备数值,4,0)+VLOOKUP($C5073,装备数值,7,0)*($E5073-1))*VLOOKUP($D5073,系数!$K$2:$O$7,5,0))</f>
        <v>0</v>
      </c>
      <c r="K5073" s="17">
        <f>INT(VLOOKUP(E5073,强化金币,2,1)*VLOOKUP(INDEX(装备!F:F,MATCH(属性!A5073,装备!A:A,0)),系数!$K$12:$M$15,3,0))</f>
        <v>5500</v>
      </c>
      <c r="L5073" s="17"/>
      <c r="M5073" s="17"/>
      <c r="N5073" s="17"/>
      <c r="O5073" s="17">
        <f>IF(E5073=1,"",VLOOKUP(E5073,系数!$S$2:$AB$12,MATCH(属性!C5073,评级,0),1))</f>
        <v>40</v>
      </c>
    </row>
    <row r="5074" spans="1:15" ht="17.25" thickBot="1" x14ac:dyDescent="0.4">
      <c r="A5074" s="17">
        <f t="shared" si="158"/>
        <v>7100043</v>
      </c>
      <c r="B5074" s="17" t="s">
        <v>108</v>
      </c>
      <c r="C5074" s="15">
        <f>INDEX(装备!G:G,MATCH(属性!A5074,装备!A:A,0))</f>
        <v>16</v>
      </c>
      <c r="D5074" s="15" t="str">
        <f>INDEX(装备!E:E,MATCH(属性!A5074,装备!A:A,0))</f>
        <v>weapon</v>
      </c>
      <c r="E5074" s="14">
        <v>32</v>
      </c>
      <c r="F5074" s="17">
        <f>INT((VLOOKUP($C5074,装备数值,2,0)+VLOOKUP($C5074,装备数值,5,0)*($E5074-1))*VLOOKUP($D5074,系数!$K$2:$O$7,2,0))</f>
        <v>0</v>
      </c>
      <c r="G5074" s="17">
        <f>INT((VLOOKUP($C5074,装备数值,3,0)+VLOOKUP($C5074,装备数值,6,0)*($E5074-1))*VLOOKUP($D5074,系数!$K$2:$O$7,3,0))</f>
        <v>386</v>
      </c>
      <c r="H5074" s="17">
        <f t="shared" si="159"/>
        <v>386</v>
      </c>
      <c r="I5074" s="17">
        <f>INT((VLOOKUP($C5074,装备数值,4,0)+VLOOKUP($C5074,装备数值,7,0)*($E5074-1))*VLOOKUP($D5074,系数!$K$2:$O$7,4,0))</f>
        <v>0</v>
      </c>
      <c r="J5074" s="17">
        <f>INT((VLOOKUP($C5074,装备数值,4,0)+VLOOKUP($C5074,装备数值,7,0)*($E5074-1))*VLOOKUP($D5074,系数!$K$2:$O$7,5,0))</f>
        <v>0</v>
      </c>
      <c r="K5074" s="17">
        <f>INT(VLOOKUP(E5074,强化金币,2,1)*VLOOKUP(INDEX(装备!F:F,MATCH(属性!A5074,装备!A:A,0)),系数!$K$12:$M$15,3,0))</f>
        <v>6000</v>
      </c>
      <c r="L5074" s="17"/>
      <c r="M5074" s="17"/>
      <c r="N5074" s="17"/>
      <c r="O5074" s="17">
        <f>IF(E5074=1,"",VLOOKUP(E5074,系数!$S$2:$AB$12,MATCH(属性!C5074,评级,0),1))</f>
        <v>40</v>
      </c>
    </row>
    <row r="5075" spans="1:15" ht="17.25" thickBot="1" x14ac:dyDescent="0.4">
      <c r="A5075" s="17">
        <f t="shared" si="158"/>
        <v>7100043</v>
      </c>
      <c r="B5075" s="17" t="s">
        <v>108</v>
      </c>
      <c r="C5075" s="15">
        <f>INDEX(装备!G:G,MATCH(属性!A5075,装备!A:A,0))</f>
        <v>16</v>
      </c>
      <c r="D5075" s="15" t="str">
        <f>INDEX(装备!E:E,MATCH(属性!A5075,装备!A:A,0))</f>
        <v>weapon</v>
      </c>
      <c r="E5075" s="14">
        <v>33</v>
      </c>
      <c r="F5075" s="17">
        <f>INT((VLOOKUP($C5075,装备数值,2,0)+VLOOKUP($C5075,装备数值,5,0)*($E5075-1))*VLOOKUP($D5075,系数!$K$2:$O$7,2,0))</f>
        <v>0</v>
      </c>
      <c r="G5075" s="17">
        <f>INT((VLOOKUP($C5075,装备数值,3,0)+VLOOKUP($C5075,装备数值,6,0)*($E5075-1))*VLOOKUP($D5075,系数!$K$2:$O$7,3,0))</f>
        <v>392</v>
      </c>
      <c r="H5075" s="17">
        <f t="shared" si="159"/>
        <v>392</v>
      </c>
      <c r="I5075" s="17">
        <f>INT((VLOOKUP($C5075,装备数值,4,0)+VLOOKUP($C5075,装备数值,7,0)*($E5075-1))*VLOOKUP($D5075,系数!$K$2:$O$7,4,0))</f>
        <v>0</v>
      </c>
      <c r="J5075" s="17">
        <f>INT((VLOOKUP($C5075,装备数值,4,0)+VLOOKUP($C5075,装备数值,7,0)*($E5075-1))*VLOOKUP($D5075,系数!$K$2:$O$7,5,0))</f>
        <v>0</v>
      </c>
      <c r="K5075" s="17">
        <f>INT(VLOOKUP(E5075,强化金币,2,1)*VLOOKUP(INDEX(装备!F:F,MATCH(属性!A5075,装备!A:A,0)),系数!$K$12:$M$15,3,0))</f>
        <v>6500</v>
      </c>
      <c r="L5075" s="17"/>
      <c r="M5075" s="17"/>
      <c r="N5075" s="17"/>
      <c r="O5075" s="17">
        <f>IF(E5075=1,"",VLOOKUP(E5075,系数!$S$2:$AB$12,MATCH(属性!C5075,评级,0),1))</f>
        <v>40</v>
      </c>
    </row>
    <row r="5076" spans="1:15" ht="17.25" thickBot="1" x14ac:dyDescent="0.4">
      <c r="A5076" s="17">
        <f t="shared" si="158"/>
        <v>7100043</v>
      </c>
      <c r="B5076" s="17" t="s">
        <v>108</v>
      </c>
      <c r="C5076" s="15">
        <f>INDEX(装备!G:G,MATCH(属性!A5076,装备!A:A,0))</f>
        <v>16</v>
      </c>
      <c r="D5076" s="15" t="str">
        <f>INDEX(装备!E:E,MATCH(属性!A5076,装备!A:A,0))</f>
        <v>weapon</v>
      </c>
      <c r="E5076" s="14">
        <v>34</v>
      </c>
      <c r="F5076" s="17">
        <f>INT((VLOOKUP($C5076,装备数值,2,0)+VLOOKUP($C5076,装备数值,5,0)*($E5076-1))*VLOOKUP($D5076,系数!$K$2:$O$7,2,0))</f>
        <v>0</v>
      </c>
      <c r="G5076" s="17">
        <f>INT((VLOOKUP($C5076,装备数值,3,0)+VLOOKUP($C5076,装备数值,6,0)*($E5076-1))*VLOOKUP($D5076,系数!$K$2:$O$7,3,0))</f>
        <v>398</v>
      </c>
      <c r="H5076" s="17">
        <f t="shared" si="159"/>
        <v>398</v>
      </c>
      <c r="I5076" s="17">
        <f>INT((VLOOKUP($C5076,装备数值,4,0)+VLOOKUP($C5076,装备数值,7,0)*($E5076-1))*VLOOKUP($D5076,系数!$K$2:$O$7,4,0))</f>
        <v>0</v>
      </c>
      <c r="J5076" s="17">
        <f>INT((VLOOKUP($C5076,装备数值,4,0)+VLOOKUP($C5076,装备数值,7,0)*($E5076-1))*VLOOKUP($D5076,系数!$K$2:$O$7,5,0))</f>
        <v>0</v>
      </c>
      <c r="K5076" s="17">
        <f>INT(VLOOKUP(E5076,强化金币,2,1)*VLOOKUP(INDEX(装备!F:F,MATCH(属性!A5076,装备!A:A,0)),系数!$K$12:$M$15,3,0))</f>
        <v>7000</v>
      </c>
      <c r="L5076" s="17"/>
      <c r="M5076" s="17"/>
      <c r="N5076" s="17"/>
      <c r="O5076" s="17">
        <f>IF(E5076=1,"",VLOOKUP(E5076,系数!$S$2:$AB$12,MATCH(属性!C5076,评级,0),1))</f>
        <v>40</v>
      </c>
    </row>
    <row r="5077" spans="1:15" ht="17.25" thickBot="1" x14ac:dyDescent="0.4">
      <c r="A5077" s="17">
        <f t="shared" si="158"/>
        <v>7100043</v>
      </c>
      <c r="B5077" s="17" t="s">
        <v>108</v>
      </c>
      <c r="C5077" s="15">
        <f>INDEX(装备!G:G,MATCH(属性!A5077,装备!A:A,0))</f>
        <v>16</v>
      </c>
      <c r="D5077" s="15" t="str">
        <f>INDEX(装备!E:E,MATCH(属性!A5077,装备!A:A,0))</f>
        <v>weapon</v>
      </c>
      <c r="E5077" s="14">
        <v>35</v>
      </c>
      <c r="F5077" s="17">
        <f>INT((VLOOKUP($C5077,装备数值,2,0)+VLOOKUP($C5077,装备数值,5,0)*($E5077-1))*VLOOKUP($D5077,系数!$K$2:$O$7,2,0))</f>
        <v>0</v>
      </c>
      <c r="G5077" s="17">
        <f>INT((VLOOKUP($C5077,装备数值,3,0)+VLOOKUP($C5077,装备数值,6,0)*($E5077-1))*VLOOKUP($D5077,系数!$K$2:$O$7,3,0))</f>
        <v>404</v>
      </c>
      <c r="H5077" s="17">
        <f t="shared" si="159"/>
        <v>404</v>
      </c>
      <c r="I5077" s="17">
        <f>INT((VLOOKUP($C5077,装备数值,4,0)+VLOOKUP($C5077,装备数值,7,0)*($E5077-1))*VLOOKUP($D5077,系数!$K$2:$O$7,4,0))</f>
        <v>0</v>
      </c>
      <c r="J5077" s="17">
        <f>INT((VLOOKUP($C5077,装备数值,4,0)+VLOOKUP($C5077,装备数值,7,0)*($E5077-1))*VLOOKUP($D5077,系数!$K$2:$O$7,5,0))</f>
        <v>0</v>
      </c>
      <c r="K5077" s="17">
        <f>INT(VLOOKUP(E5077,强化金币,2,1)*VLOOKUP(INDEX(装备!F:F,MATCH(属性!A5077,装备!A:A,0)),系数!$K$12:$M$15,3,0))</f>
        <v>7500</v>
      </c>
      <c r="L5077" s="17"/>
      <c r="M5077" s="17"/>
      <c r="N5077" s="17"/>
      <c r="O5077" s="17">
        <f>IF(E5077=1,"",VLOOKUP(E5077,系数!$S$2:$AB$12,MATCH(属性!C5077,评级,0),1))</f>
        <v>40</v>
      </c>
    </row>
    <row r="5078" spans="1:15" ht="17.25" thickBot="1" x14ac:dyDescent="0.4">
      <c r="A5078" s="17">
        <f t="shared" si="158"/>
        <v>7100043</v>
      </c>
      <c r="B5078" s="17" t="s">
        <v>108</v>
      </c>
      <c r="C5078" s="15">
        <f>INDEX(装备!G:G,MATCH(属性!A5078,装备!A:A,0))</f>
        <v>16</v>
      </c>
      <c r="D5078" s="15" t="str">
        <f>INDEX(装备!E:E,MATCH(属性!A5078,装备!A:A,0))</f>
        <v>weapon</v>
      </c>
      <c r="E5078" s="14">
        <v>36</v>
      </c>
      <c r="F5078" s="17">
        <f>INT((VLOOKUP($C5078,装备数值,2,0)+VLOOKUP($C5078,装备数值,5,0)*($E5078-1))*VLOOKUP($D5078,系数!$K$2:$O$7,2,0))</f>
        <v>0</v>
      </c>
      <c r="G5078" s="17">
        <f>INT((VLOOKUP($C5078,装备数值,3,0)+VLOOKUP($C5078,装备数值,6,0)*($E5078-1))*VLOOKUP($D5078,系数!$K$2:$O$7,3,0))</f>
        <v>410</v>
      </c>
      <c r="H5078" s="17">
        <f t="shared" si="159"/>
        <v>410</v>
      </c>
      <c r="I5078" s="17">
        <f>INT((VLOOKUP($C5078,装备数值,4,0)+VLOOKUP($C5078,装备数值,7,0)*($E5078-1))*VLOOKUP($D5078,系数!$K$2:$O$7,4,0))</f>
        <v>0</v>
      </c>
      <c r="J5078" s="17">
        <f>INT((VLOOKUP($C5078,装备数值,4,0)+VLOOKUP($C5078,装备数值,7,0)*($E5078-1))*VLOOKUP($D5078,系数!$K$2:$O$7,5,0))</f>
        <v>0</v>
      </c>
      <c r="K5078" s="17">
        <f>INT(VLOOKUP(E5078,强化金币,2,1)*VLOOKUP(INDEX(装备!F:F,MATCH(属性!A5078,装备!A:A,0)),系数!$K$12:$M$15,3,0))</f>
        <v>8000</v>
      </c>
      <c r="L5078" s="17"/>
      <c r="M5078" s="17"/>
      <c r="N5078" s="17"/>
      <c r="O5078" s="17">
        <f>IF(E5078=1,"",VLOOKUP(E5078,系数!$S$2:$AB$12,MATCH(属性!C5078,评级,0),1))</f>
        <v>40</v>
      </c>
    </row>
    <row r="5079" spans="1:15" ht="17.25" thickBot="1" x14ac:dyDescent="0.4">
      <c r="A5079" s="17">
        <f t="shared" si="158"/>
        <v>7100043</v>
      </c>
      <c r="B5079" s="17" t="s">
        <v>108</v>
      </c>
      <c r="C5079" s="15">
        <f>INDEX(装备!G:G,MATCH(属性!A5079,装备!A:A,0))</f>
        <v>16</v>
      </c>
      <c r="D5079" s="15" t="str">
        <f>INDEX(装备!E:E,MATCH(属性!A5079,装备!A:A,0))</f>
        <v>weapon</v>
      </c>
      <c r="E5079" s="14">
        <v>37</v>
      </c>
      <c r="F5079" s="17">
        <f>INT((VLOOKUP($C5079,装备数值,2,0)+VLOOKUP($C5079,装备数值,5,0)*($E5079-1))*VLOOKUP($D5079,系数!$K$2:$O$7,2,0))</f>
        <v>0</v>
      </c>
      <c r="G5079" s="17">
        <f>INT((VLOOKUP($C5079,装备数值,3,0)+VLOOKUP($C5079,装备数值,6,0)*($E5079-1))*VLOOKUP($D5079,系数!$K$2:$O$7,3,0))</f>
        <v>416</v>
      </c>
      <c r="H5079" s="17">
        <f t="shared" si="159"/>
        <v>416</v>
      </c>
      <c r="I5079" s="17">
        <f>INT((VLOOKUP($C5079,装备数值,4,0)+VLOOKUP($C5079,装备数值,7,0)*($E5079-1))*VLOOKUP($D5079,系数!$K$2:$O$7,4,0))</f>
        <v>0</v>
      </c>
      <c r="J5079" s="17">
        <f>INT((VLOOKUP($C5079,装备数值,4,0)+VLOOKUP($C5079,装备数值,7,0)*($E5079-1))*VLOOKUP($D5079,系数!$K$2:$O$7,5,0))</f>
        <v>0</v>
      </c>
      <c r="K5079" s="17">
        <f>INT(VLOOKUP(E5079,强化金币,2,1)*VLOOKUP(INDEX(装备!F:F,MATCH(属性!A5079,装备!A:A,0)),系数!$K$12:$M$15,3,0))</f>
        <v>8500</v>
      </c>
      <c r="L5079" s="17"/>
      <c r="M5079" s="17"/>
      <c r="N5079" s="17"/>
      <c r="O5079" s="17">
        <f>IF(E5079=1,"",VLOOKUP(E5079,系数!$S$2:$AB$12,MATCH(属性!C5079,评级,0),1))</f>
        <v>40</v>
      </c>
    </row>
    <row r="5080" spans="1:15" ht="17.25" thickBot="1" x14ac:dyDescent="0.4">
      <c r="A5080" s="17">
        <f t="shared" si="158"/>
        <v>7100043</v>
      </c>
      <c r="B5080" s="17" t="s">
        <v>108</v>
      </c>
      <c r="C5080" s="15">
        <f>INDEX(装备!G:G,MATCH(属性!A5080,装备!A:A,0))</f>
        <v>16</v>
      </c>
      <c r="D5080" s="15" t="str">
        <f>INDEX(装备!E:E,MATCH(属性!A5080,装备!A:A,0))</f>
        <v>weapon</v>
      </c>
      <c r="E5080" s="14">
        <v>38</v>
      </c>
      <c r="F5080" s="17">
        <f>INT((VLOOKUP($C5080,装备数值,2,0)+VLOOKUP($C5080,装备数值,5,0)*($E5080-1))*VLOOKUP($D5080,系数!$K$2:$O$7,2,0))</f>
        <v>0</v>
      </c>
      <c r="G5080" s="17">
        <f>INT((VLOOKUP($C5080,装备数值,3,0)+VLOOKUP($C5080,装备数值,6,0)*($E5080-1))*VLOOKUP($D5080,系数!$K$2:$O$7,3,0))</f>
        <v>422</v>
      </c>
      <c r="H5080" s="17">
        <f t="shared" si="159"/>
        <v>422</v>
      </c>
      <c r="I5080" s="17">
        <f>INT((VLOOKUP($C5080,装备数值,4,0)+VLOOKUP($C5080,装备数值,7,0)*($E5080-1))*VLOOKUP($D5080,系数!$K$2:$O$7,4,0))</f>
        <v>0</v>
      </c>
      <c r="J5080" s="17">
        <f>INT((VLOOKUP($C5080,装备数值,4,0)+VLOOKUP($C5080,装备数值,7,0)*($E5080-1))*VLOOKUP($D5080,系数!$K$2:$O$7,5,0))</f>
        <v>0</v>
      </c>
      <c r="K5080" s="17">
        <f>INT(VLOOKUP(E5080,强化金币,2,1)*VLOOKUP(INDEX(装备!F:F,MATCH(属性!A5080,装备!A:A,0)),系数!$K$12:$M$15,3,0))</f>
        <v>9000</v>
      </c>
      <c r="L5080" s="17"/>
      <c r="M5080" s="17"/>
      <c r="N5080" s="17"/>
      <c r="O5080" s="17">
        <f>IF(E5080=1,"",VLOOKUP(E5080,系数!$S$2:$AB$12,MATCH(属性!C5080,评级,0),1))</f>
        <v>40</v>
      </c>
    </row>
    <row r="5081" spans="1:15" ht="17.25" thickBot="1" x14ac:dyDescent="0.4">
      <c r="A5081" s="17">
        <f t="shared" si="158"/>
        <v>7100043</v>
      </c>
      <c r="B5081" s="17" t="s">
        <v>108</v>
      </c>
      <c r="C5081" s="15">
        <f>INDEX(装备!G:G,MATCH(属性!A5081,装备!A:A,0))</f>
        <v>16</v>
      </c>
      <c r="D5081" s="15" t="str">
        <f>INDEX(装备!E:E,MATCH(属性!A5081,装备!A:A,0))</f>
        <v>weapon</v>
      </c>
      <c r="E5081" s="14">
        <v>39</v>
      </c>
      <c r="F5081" s="17">
        <f>INT((VLOOKUP($C5081,装备数值,2,0)+VLOOKUP($C5081,装备数值,5,0)*($E5081-1))*VLOOKUP($D5081,系数!$K$2:$O$7,2,0))</f>
        <v>0</v>
      </c>
      <c r="G5081" s="17">
        <f>INT((VLOOKUP($C5081,装备数值,3,0)+VLOOKUP($C5081,装备数值,6,0)*($E5081-1))*VLOOKUP($D5081,系数!$K$2:$O$7,3,0))</f>
        <v>428</v>
      </c>
      <c r="H5081" s="17">
        <f t="shared" si="159"/>
        <v>428</v>
      </c>
      <c r="I5081" s="17">
        <f>INT((VLOOKUP($C5081,装备数值,4,0)+VLOOKUP($C5081,装备数值,7,0)*($E5081-1))*VLOOKUP($D5081,系数!$K$2:$O$7,4,0))</f>
        <v>0</v>
      </c>
      <c r="J5081" s="17">
        <f>INT((VLOOKUP($C5081,装备数值,4,0)+VLOOKUP($C5081,装备数值,7,0)*($E5081-1))*VLOOKUP($D5081,系数!$K$2:$O$7,5,0))</f>
        <v>0</v>
      </c>
      <c r="K5081" s="17">
        <f>INT(VLOOKUP(E5081,强化金币,2,1)*VLOOKUP(INDEX(装备!F:F,MATCH(属性!A5081,装备!A:A,0)),系数!$K$12:$M$15,3,0))</f>
        <v>10000</v>
      </c>
      <c r="L5081" s="17"/>
      <c r="M5081" s="17"/>
      <c r="N5081" s="17"/>
      <c r="O5081" s="17">
        <f>IF(E5081=1,"",VLOOKUP(E5081,系数!$S$2:$AB$12,MATCH(属性!C5081,评级,0),1))</f>
        <v>40</v>
      </c>
    </row>
    <row r="5082" spans="1:15" ht="17.25" thickBot="1" x14ac:dyDescent="0.4">
      <c r="A5082" s="17">
        <f t="shared" si="158"/>
        <v>7100043</v>
      </c>
      <c r="B5082" s="17" t="s">
        <v>108</v>
      </c>
      <c r="C5082" s="15">
        <f>INDEX(装备!G:G,MATCH(属性!A5082,装备!A:A,0))</f>
        <v>16</v>
      </c>
      <c r="D5082" s="15" t="str">
        <f>INDEX(装备!E:E,MATCH(属性!A5082,装备!A:A,0))</f>
        <v>weapon</v>
      </c>
      <c r="E5082" s="14">
        <v>40</v>
      </c>
      <c r="F5082" s="17">
        <f>INT((VLOOKUP($C5082,装备数值,2,0)+VLOOKUP($C5082,装备数值,5,0)*($E5082-1))*VLOOKUP($D5082,系数!$K$2:$O$7,2,0))</f>
        <v>0</v>
      </c>
      <c r="G5082" s="17">
        <f>INT((VLOOKUP($C5082,装备数值,3,0)+VLOOKUP($C5082,装备数值,6,0)*($E5082-1))*VLOOKUP($D5082,系数!$K$2:$O$7,3,0))</f>
        <v>434</v>
      </c>
      <c r="H5082" s="17">
        <f t="shared" si="159"/>
        <v>434</v>
      </c>
      <c r="I5082" s="17">
        <f>INT((VLOOKUP($C5082,装备数值,4,0)+VLOOKUP($C5082,装备数值,7,0)*($E5082-1))*VLOOKUP($D5082,系数!$K$2:$O$7,4,0))</f>
        <v>0</v>
      </c>
      <c r="J5082" s="17">
        <f>INT((VLOOKUP($C5082,装备数值,4,0)+VLOOKUP($C5082,装备数值,7,0)*($E5082-1))*VLOOKUP($D5082,系数!$K$2:$O$7,5,0))</f>
        <v>0</v>
      </c>
      <c r="K5082" s="17">
        <f>INT(VLOOKUP(E5082,强化金币,2,1)*VLOOKUP(INDEX(装备!F:F,MATCH(属性!A5082,装备!A:A,0)),系数!$K$12:$M$15,3,0))</f>
        <v>12000</v>
      </c>
      <c r="L5082" s="17"/>
      <c r="M5082" s="17"/>
      <c r="N5082" s="17"/>
      <c r="O5082" s="17">
        <f>IF(E5082=1,"",VLOOKUP(E5082,系数!$S$2:$AB$12,MATCH(属性!C5082,评级,0),1))</f>
        <v>50</v>
      </c>
    </row>
    <row r="5083" spans="1:15" ht="17.25" thickBot="1" x14ac:dyDescent="0.4">
      <c r="A5083" s="17">
        <f t="shared" si="158"/>
        <v>7100043</v>
      </c>
      <c r="B5083" s="17" t="s">
        <v>108</v>
      </c>
      <c r="C5083" s="15">
        <f>INDEX(装备!G:G,MATCH(属性!A5083,装备!A:A,0))</f>
        <v>16</v>
      </c>
      <c r="D5083" s="15" t="str">
        <f>INDEX(装备!E:E,MATCH(属性!A5083,装备!A:A,0))</f>
        <v>weapon</v>
      </c>
      <c r="E5083" s="14">
        <v>41</v>
      </c>
      <c r="F5083" s="17">
        <f>INT((VLOOKUP($C5083,装备数值,2,0)+VLOOKUP($C5083,装备数值,5,0)*($E5083-1))*VLOOKUP($D5083,系数!$K$2:$O$7,2,0))</f>
        <v>0</v>
      </c>
      <c r="G5083" s="17">
        <f>INT((VLOOKUP($C5083,装备数值,3,0)+VLOOKUP($C5083,装备数值,6,0)*($E5083-1))*VLOOKUP($D5083,系数!$K$2:$O$7,3,0))</f>
        <v>440</v>
      </c>
      <c r="H5083" s="17">
        <f t="shared" si="159"/>
        <v>440</v>
      </c>
      <c r="I5083" s="17">
        <f>INT((VLOOKUP($C5083,装备数值,4,0)+VLOOKUP($C5083,装备数值,7,0)*($E5083-1))*VLOOKUP($D5083,系数!$K$2:$O$7,4,0))</f>
        <v>0</v>
      </c>
      <c r="J5083" s="17">
        <f>INT((VLOOKUP($C5083,装备数值,4,0)+VLOOKUP($C5083,装备数值,7,0)*($E5083-1))*VLOOKUP($D5083,系数!$K$2:$O$7,5,0))</f>
        <v>0</v>
      </c>
      <c r="K5083" s="17">
        <f>INT(VLOOKUP(E5083,强化金币,2,1)*VLOOKUP(INDEX(装备!F:F,MATCH(属性!A5083,装备!A:A,0)),系数!$K$12:$M$15,3,0))</f>
        <v>14000</v>
      </c>
      <c r="L5083" s="17"/>
      <c r="M5083" s="17"/>
      <c r="N5083" s="17"/>
      <c r="O5083" s="17">
        <f>IF(E5083=1,"",VLOOKUP(E5083,系数!$S$2:$AB$12,MATCH(属性!C5083,评级,0),1))</f>
        <v>50</v>
      </c>
    </row>
    <row r="5084" spans="1:15" ht="17.25" thickBot="1" x14ac:dyDescent="0.4">
      <c r="A5084" s="17">
        <f t="shared" si="158"/>
        <v>7100043</v>
      </c>
      <c r="B5084" s="17" t="s">
        <v>108</v>
      </c>
      <c r="C5084" s="15">
        <f>INDEX(装备!G:G,MATCH(属性!A5084,装备!A:A,0))</f>
        <v>16</v>
      </c>
      <c r="D5084" s="15" t="str">
        <f>INDEX(装备!E:E,MATCH(属性!A5084,装备!A:A,0))</f>
        <v>weapon</v>
      </c>
      <c r="E5084" s="14">
        <v>42</v>
      </c>
      <c r="F5084" s="17">
        <f>INT((VLOOKUP($C5084,装备数值,2,0)+VLOOKUP($C5084,装备数值,5,0)*($E5084-1))*VLOOKUP($D5084,系数!$K$2:$O$7,2,0))</f>
        <v>0</v>
      </c>
      <c r="G5084" s="17">
        <f>INT((VLOOKUP($C5084,装备数值,3,0)+VLOOKUP($C5084,装备数值,6,0)*($E5084-1))*VLOOKUP($D5084,系数!$K$2:$O$7,3,0))</f>
        <v>446</v>
      </c>
      <c r="H5084" s="17">
        <f t="shared" si="159"/>
        <v>446</v>
      </c>
      <c r="I5084" s="17">
        <f>INT((VLOOKUP($C5084,装备数值,4,0)+VLOOKUP($C5084,装备数值,7,0)*($E5084-1))*VLOOKUP($D5084,系数!$K$2:$O$7,4,0))</f>
        <v>0</v>
      </c>
      <c r="J5084" s="17">
        <f>INT((VLOOKUP($C5084,装备数值,4,0)+VLOOKUP($C5084,装备数值,7,0)*($E5084-1))*VLOOKUP($D5084,系数!$K$2:$O$7,5,0))</f>
        <v>0</v>
      </c>
      <c r="K5084" s="17">
        <f>INT(VLOOKUP(E5084,强化金币,2,1)*VLOOKUP(INDEX(装备!F:F,MATCH(属性!A5084,装备!A:A,0)),系数!$K$12:$M$15,3,0))</f>
        <v>16000</v>
      </c>
      <c r="L5084" s="17"/>
      <c r="M5084" s="17"/>
      <c r="N5084" s="17"/>
      <c r="O5084" s="17">
        <f>IF(E5084=1,"",VLOOKUP(E5084,系数!$S$2:$AB$12,MATCH(属性!C5084,评级,0),1))</f>
        <v>50</v>
      </c>
    </row>
    <row r="5085" spans="1:15" ht="17.25" thickBot="1" x14ac:dyDescent="0.4">
      <c r="A5085" s="17">
        <f t="shared" si="158"/>
        <v>7100043</v>
      </c>
      <c r="B5085" s="17" t="s">
        <v>108</v>
      </c>
      <c r="C5085" s="15">
        <f>INDEX(装备!G:G,MATCH(属性!A5085,装备!A:A,0))</f>
        <v>16</v>
      </c>
      <c r="D5085" s="15" t="str">
        <f>INDEX(装备!E:E,MATCH(属性!A5085,装备!A:A,0))</f>
        <v>weapon</v>
      </c>
      <c r="E5085" s="14">
        <v>43</v>
      </c>
      <c r="F5085" s="17">
        <f>INT((VLOOKUP($C5085,装备数值,2,0)+VLOOKUP($C5085,装备数值,5,0)*($E5085-1))*VLOOKUP($D5085,系数!$K$2:$O$7,2,0))</f>
        <v>0</v>
      </c>
      <c r="G5085" s="17">
        <f>INT((VLOOKUP($C5085,装备数值,3,0)+VLOOKUP($C5085,装备数值,6,0)*($E5085-1))*VLOOKUP($D5085,系数!$K$2:$O$7,3,0))</f>
        <v>452</v>
      </c>
      <c r="H5085" s="17">
        <f t="shared" si="159"/>
        <v>452</v>
      </c>
      <c r="I5085" s="17">
        <f>INT((VLOOKUP($C5085,装备数值,4,0)+VLOOKUP($C5085,装备数值,7,0)*($E5085-1))*VLOOKUP($D5085,系数!$K$2:$O$7,4,0))</f>
        <v>0</v>
      </c>
      <c r="J5085" s="17">
        <f>INT((VLOOKUP($C5085,装备数值,4,0)+VLOOKUP($C5085,装备数值,7,0)*($E5085-1))*VLOOKUP($D5085,系数!$K$2:$O$7,5,0))</f>
        <v>0</v>
      </c>
      <c r="K5085" s="17">
        <f>INT(VLOOKUP(E5085,强化金币,2,1)*VLOOKUP(INDEX(装备!F:F,MATCH(属性!A5085,装备!A:A,0)),系数!$K$12:$M$15,3,0))</f>
        <v>18000</v>
      </c>
      <c r="L5085" s="17"/>
      <c r="M5085" s="17"/>
      <c r="N5085" s="17"/>
      <c r="O5085" s="17">
        <f>IF(E5085=1,"",VLOOKUP(E5085,系数!$S$2:$AB$12,MATCH(属性!C5085,评级,0),1))</f>
        <v>50</v>
      </c>
    </row>
    <row r="5086" spans="1:15" ht="17.25" thickBot="1" x14ac:dyDescent="0.4">
      <c r="A5086" s="17">
        <f t="shared" si="158"/>
        <v>7100043</v>
      </c>
      <c r="B5086" s="17" t="s">
        <v>108</v>
      </c>
      <c r="C5086" s="15">
        <f>INDEX(装备!G:G,MATCH(属性!A5086,装备!A:A,0))</f>
        <v>16</v>
      </c>
      <c r="D5086" s="15" t="str">
        <f>INDEX(装备!E:E,MATCH(属性!A5086,装备!A:A,0))</f>
        <v>weapon</v>
      </c>
      <c r="E5086" s="14">
        <v>44</v>
      </c>
      <c r="F5086" s="17">
        <f>INT((VLOOKUP($C5086,装备数值,2,0)+VLOOKUP($C5086,装备数值,5,0)*($E5086-1))*VLOOKUP($D5086,系数!$K$2:$O$7,2,0))</f>
        <v>0</v>
      </c>
      <c r="G5086" s="17">
        <f>INT((VLOOKUP($C5086,装备数值,3,0)+VLOOKUP($C5086,装备数值,6,0)*($E5086-1))*VLOOKUP($D5086,系数!$K$2:$O$7,3,0))</f>
        <v>458</v>
      </c>
      <c r="H5086" s="17">
        <f t="shared" si="159"/>
        <v>458</v>
      </c>
      <c r="I5086" s="17">
        <f>INT((VLOOKUP($C5086,装备数值,4,0)+VLOOKUP($C5086,装备数值,7,0)*($E5086-1))*VLOOKUP($D5086,系数!$K$2:$O$7,4,0))</f>
        <v>0</v>
      </c>
      <c r="J5086" s="17">
        <f>INT((VLOOKUP($C5086,装备数值,4,0)+VLOOKUP($C5086,装备数值,7,0)*($E5086-1))*VLOOKUP($D5086,系数!$K$2:$O$7,5,0))</f>
        <v>0</v>
      </c>
      <c r="K5086" s="17">
        <f>INT(VLOOKUP(E5086,强化金币,2,1)*VLOOKUP(INDEX(装备!F:F,MATCH(属性!A5086,装备!A:A,0)),系数!$K$12:$M$15,3,0))</f>
        <v>20000</v>
      </c>
      <c r="L5086" s="17"/>
      <c r="M5086" s="17"/>
      <c r="N5086" s="17"/>
      <c r="O5086" s="17">
        <f>IF(E5086=1,"",VLOOKUP(E5086,系数!$S$2:$AB$12,MATCH(属性!C5086,评级,0),1))</f>
        <v>50</v>
      </c>
    </row>
    <row r="5087" spans="1:15" ht="17.25" thickBot="1" x14ac:dyDescent="0.4">
      <c r="A5087" s="17">
        <f t="shared" si="158"/>
        <v>7100043</v>
      </c>
      <c r="B5087" s="17" t="s">
        <v>108</v>
      </c>
      <c r="C5087" s="15">
        <f>INDEX(装备!G:G,MATCH(属性!A5087,装备!A:A,0))</f>
        <v>16</v>
      </c>
      <c r="D5087" s="15" t="str">
        <f>INDEX(装备!E:E,MATCH(属性!A5087,装备!A:A,0))</f>
        <v>weapon</v>
      </c>
      <c r="E5087" s="14">
        <v>45</v>
      </c>
      <c r="F5087" s="17">
        <f>INT((VLOOKUP($C5087,装备数值,2,0)+VLOOKUP($C5087,装备数值,5,0)*($E5087-1))*VLOOKUP($D5087,系数!$K$2:$O$7,2,0))</f>
        <v>0</v>
      </c>
      <c r="G5087" s="17">
        <f>INT((VLOOKUP($C5087,装备数值,3,0)+VLOOKUP($C5087,装备数值,6,0)*($E5087-1))*VLOOKUP($D5087,系数!$K$2:$O$7,3,0))</f>
        <v>464</v>
      </c>
      <c r="H5087" s="17">
        <f t="shared" si="159"/>
        <v>464</v>
      </c>
      <c r="I5087" s="17">
        <f>INT((VLOOKUP($C5087,装备数值,4,0)+VLOOKUP($C5087,装备数值,7,0)*($E5087-1))*VLOOKUP($D5087,系数!$K$2:$O$7,4,0))</f>
        <v>0</v>
      </c>
      <c r="J5087" s="17">
        <f>INT((VLOOKUP($C5087,装备数值,4,0)+VLOOKUP($C5087,装备数值,7,0)*($E5087-1))*VLOOKUP($D5087,系数!$K$2:$O$7,5,0))</f>
        <v>0</v>
      </c>
      <c r="K5087" s="17">
        <f>INT(VLOOKUP(E5087,强化金币,2,1)*VLOOKUP(INDEX(装备!F:F,MATCH(属性!A5087,装备!A:A,0)),系数!$K$12:$M$15,3,0))</f>
        <v>22000</v>
      </c>
      <c r="L5087" s="17"/>
      <c r="M5087" s="17"/>
      <c r="N5087" s="17"/>
      <c r="O5087" s="17">
        <f>IF(E5087=1,"",VLOOKUP(E5087,系数!$S$2:$AB$12,MATCH(属性!C5087,评级,0),1))</f>
        <v>50</v>
      </c>
    </row>
    <row r="5088" spans="1:15" ht="17.25" thickBot="1" x14ac:dyDescent="0.4">
      <c r="A5088" s="17">
        <f t="shared" si="158"/>
        <v>7100043</v>
      </c>
      <c r="B5088" s="17" t="s">
        <v>108</v>
      </c>
      <c r="C5088" s="15">
        <f>INDEX(装备!G:G,MATCH(属性!A5088,装备!A:A,0))</f>
        <v>16</v>
      </c>
      <c r="D5088" s="15" t="str">
        <f>INDEX(装备!E:E,MATCH(属性!A5088,装备!A:A,0))</f>
        <v>weapon</v>
      </c>
      <c r="E5088" s="14">
        <v>46</v>
      </c>
      <c r="F5088" s="17">
        <f>INT((VLOOKUP($C5088,装备数值,2,0)+VLOOKUP($C5088,装备数值,5,0)*($E5088-1))*VLOOKUP($D5088,系数!$K$2:$O$7,2,0))</f>
        <v>0</v>
      </c>
      <c r="G5088" s="17">
        <f>INT((VLOOKUP($C5088,装备数值,3,0)+VLOOKUP($C5088,装备数值,6,0)*($E5088-1))*VLOOKUP($D5088,系数!$K$2:$O$7,3,0))</f>
        <v>470</v>
      </c>
      <c r="H5088" s="17">
        <f t="shared" si="159"/>
        <v>470</v>
      </c>
      <c r="I5088" s="17">
        <f>INT((VLOOKUP($C5088,装备数值,4,0)+VLOOKUP($C5088,装备数值,7,0)*($E5088-1))*VLOOKUP($D5088,系数!$K$2:$O$7,4,0))</f>
        <v>0</v>
      </c>
      <c r="J5088" s="17">
        <f>INT((VLOOKUP($C5088,装备数值,4,0)+VLOOKUP($C5088,装备数值,7,0)*($E5088-1))*VLOOKUP($D5088,系数!$K$2:$O$7,5,0))</f>
        <v>0</v>
      </c>
      <c r="K5088" s="17">
        <f>INT(VLOOKUP(E5088,强化金币,2,1)*VLOOKUP(INDEX(装备!F:F,MATCH(属性!A5088,装备!A:A,0)),系数!$K$12:$M$15,3,0))</f>
        <v>24000</v>
      </c>
      <c r="L5088" s="17"/>
      <c r="M5088" s="17"/>
      <c r="N5088" s="17"/>
      <c r="O5088" s="17">
        <f>IF(E5088=1,"",VLOOKUP(E5088,系数!$S$2:$AB$12,MATCH(属性!C5088,评级,0),1))</f>
        <v>50</v>
      </c>
    </row>
    <row r="5089" spans="1:15" ht="17.25" thickBot="1" x14ac:dyDescent="0.4">
      <c r="A5089" s="17">
        <f t="shared" si="158"/>
        <v>7100043</v>
      </c>
      <c r="B5089" s="17" t="s">
        <v>108</v>
      </c>
      <c r="C5089" s="15">
        <f>INDEX(装备!G:G,MATCH(属性!A5089,装备!A:A,0))</f>
        <v>16</v>
      </c>
      <c r="D5089" s="15" t="str">
        <f>INDEX(装备!E:E,MATCH(属性!A5089,装备!A:A,0))</f>
        <v>weapon</v>
      </c>
      <c r="E5089" s="14">
        <v>47</v>
      </c>
      <c r="F5089" s="17">
        <f>INT((VLOOKUP($C5089,装备数值,2,0)+VLOOKUP($C5089,装备数值,5,0)*($E5089-1))*VLOOKUP($D5089,系数!$K$2:$O$7,2,0))</f>
        <v>0</v>
      </c>
      <c r="G5089" s="17">
        <f>INT((VLOOKUP($C5089,装备数值,3,0)+VLOOKUP($C5089,装备数值,6,0)*($E5089-1))*VLOOKUP($D5089,系数!$K$2:$O$7,3,0))</f>
        <v>476</v>
      </c>
      <c r="H5089" s="17">
        <f t="shared" si="159"/>
        <v>476</v>
      </c>
      <c r="I5089" s="17">
        <f>INT((VLOOKUP($C5089,装备数值,4,0)+VLOOKUP($C5089,装备数值,7,0)*($E5089-1))*VLOOKUP($D5089,系数!$K$2:$O$7,4,0))</f>
        <v>0</v>
      </c>
      <c r="J5089" s="17">
        <f>INT((VLOOKUP($C5089,装备数值,4,0)+VLOOKUP($C5089,装备数值,7,0)*($E5089-1))*VLOOKUP($D5089,系数!$K$2:$O$7,5,0))</f>
        <v>0</v>
      </c>
      <c r="K5089" s="17">
        <f>INT(VLOOKUP(E5089,强化金币,2,1)*VLOOKUP(INDEX(装备!F:F,MATCH(属性!A5089,装备!A:A,0)),系数!$K$12:$M$15,3,0))</f>
        <v>26000</v>
      </c>
      <c r="L5089" s="17"/>
      <c r="M5089" s="17"/>
      <c r="N5089" s="17"/>
      <c r="O5089" s="17">
        <f>IF(E5089=1,"",VLOOKUP(E5089,系数!$S$2:$AB$12,MATCH(属性!C5089,评级,0),1))</f>
        <v>50</v>
      </c>
    </row>
    <row r="5090" spans="1:15" ht="17.25" thickBot="1" x14ac:dyDescent="0.4">
      <c r="A5090" s="17">
        <f t="shared" si="158"/>
        <v>7100043</v>
      </c>
      <c r="B5090" s="17" t="s">
        <v>108</v>
      </c>
      <c r="C5090" s="15">
        <f>INDEX(装备!G:G,MATCH(属性!A5090,装备!A:A,0))</f>
        <v>16</v>
      </c>
      <c r="D5090" s="15" t="str">
        <f>INDEX(装备!E:E,MATCH(属性!A5090,装备!A:A,0))</f>
        <v>weapon</v>
      </c>
      <c r="E5090" s="14">
        <v>48</v>
      </c>
      <c r="F5090" s="17">
        <f>INT((VLOOKUP($C5090,装备数值,2,0)+VLOOKUP($C5090,装备数值,5,0)*($E5090-1))*VLOOKUP($D5090,系数!$K$2:$O$7,2,0))</f>
        <v>0</v>
      </c>
      <c r="G5090" s="17">
        <f>INT((VLOOKUP($C5090,装备数值,3,0)+VLOOKUP($C5090,装备数值,6,0)*($E5090-1))*VLOOKUP($D5090,系数!$K$2:$O$7,3,0))</f>
        <v>482</v>
      </c>
      <c r="H5090" s="17">
        <f t="shared" si="159"/>
        <v>482</v>
      </c>
      <c r="I5090" s="17">
        <f>INT((VLOOKUP($C5090,装备数值,4,0)+VLOOKUP($C5090,装备数值,7,0)*($E5090-1))*VLOOKUP($D5090,系数!$K$2:$O$7,4,0))</f>
        <v>0</v>
      </c>
      <c r="J5090" s="17">
        <f>INT((VLOOKUP($C5090,装备数值,4,0)+VLOOKUP($C5090,装备数值,7,0)*($E5090-1))*VLOOKUP($D5090,系数!$K$2:$O$7,5,0))</f>
        <v>0</v>
      </c>
      <c r="K5090" s="17">
        <f>INT(VLOOKUP(E5090,强化金币,2,1)*VLOOKUP(INDEX(装备!F:F,MATCH(属性!A5090,装备!A:A,0)),系数!$K$12:$M$15,3,0))</f>
        <v>28000</v>
      </c>
      <c r="L5090" s="17"/>
      <c r="M5090" s="17"/>
      <c r="N5090" s="17"/>
      <c r="O5090" s="17">
        <f>IF(E5090=1,"",VLOOKUP(E5090,系数!$S$2:$AB$12,MATCH(属性!C5090,评级,0),1))</f>
        <v>50</v>
      </c>
    </row>
    <row r="5091" spans="1:15" ht="17.25" thickBot="1" x14ac:dyDescent="0.4">
      <c r="A5091" s="17">
        <f t="shared" si="158"/>
        <v>7100043</v>
      </c>
      <c r="B5091" s="17" t="s">
        <v>108</v>
      </c>
      <c r="C5091" s="15">
        <f>INDEX(装备!G:G,MATCH(属性!A5091,装备!A:A,0))</f>
        <v>16</v>
      </c>
      <c r="D5091" s="15" t="str">
        <f>INDEX(装备!E:E,MATCH(属性!A5091,装备!A:A,0))</f>
        <v>weapon</v>
      </c>
      <c r="E5091" s="14">
        <v>49</v>
      </c>
      <c r="F5091" s="17">
        <f>INT((VLOOKUP($C5091,装备数值,2,0)+VLOOKUP($C5091,装备数值,5,0)*($E5091-1))*VLOOKUP($D5091,系数!$K$2:$O$7,2,0))</f>
        <v>0</v>
      </c>
      <c r="G5091" s="17">
        <f>INT((VLOOKUP($C5091,装备数值,3,0)+VLOOKUP($C5091,装备数值,6,0)*($E5091-1))*VLOOKUP($D5091,系数!$K$2:$O$7,3,0))</f>
        <v>488</v>
      </c>
      <c r="H5091" s="17">
        <f t="shared" si="159"/>
        <v>488</v>
      </c>
      <c r="I5091" s="17">
        <f>INT((VLOOKUP($C5091,装备数值,4,0)+VLOOKUP($C5091,装备数值,7,0)*($E5091-1))*VLOOKUP($D5091,系数!$K$2:$O$7,4,0))</f>
        <v>0</v>
      </c>
      <c r="J5091" s="17">
        <f>INT((VLOOKUP($C5091,装备数值,4,0)+VLOOKUP($C5091,装备数值,7,0)*($E5091-1))*VLOOKUP($D5091,系数!$K$2:$O$7,5,0))</f>
        <v>0</v>
      </c>
      <c r="K5091" s="17">
        <f>INT(VLOOKUP(E5091,强化金币,2,1)*VLOOKUP(INDEX(装备!F:F,MATCH(属性!A5091,装备!A:A,0)),系数!$K$12:$M$15,3,0))</f>
        <v>30000</v>
      </c>
      <c r="L5091" s="17"/>
      <c r="M5091" s="17"/>
      <c r="N5091" s="17"/>
      <c r="O5091" s="17">
        <f>IF(E5091=1,"",VLOOKUP(E5091,系数!$S$2:$AB$12,MATCH(属性!C5091,评级,0),1))</f>
        <v>50</v>
      </c>
    </row>
    <row r="5092" spans="1:15" ht="17.25" thickBot="1" x14ac:dyDescent="0.4">
      <c r="A5092" s="17">
        <f t="shared" si="158"/>
        <v>7100043</v>
      </c>
      <c r="B5092" s="17" t="s">
        <v>108</v>
      </c>
      <c r="C5092" s="15">
        <f>INDEX(装备!G:G,MATCH(属性!A5092,装备!A:A,0))</f>
        <v>16</v>
      </c>
      <c r="D5092" s="15" t="str">
        <f>INDEX(装备!E:E,MATCH(属性!A5092,装备!A:A,0))</f>
        <v>weapon</v>
      </c>
      <c r="E5092" s="14">
        <v>50</v>
      </c>
      <c r="F5092" s="17">
        <f>INT((VLOOKUP($C5092,装备数值,2,0)+VLOOKUP($C5092,装备数值,5,0)*($E5092-1))*VLOOKUP($D5092,系数!$K$2:$O$7,2,0))</f>
        <v>0</v>
      </c>
      <c r="G5092" s="17">
        <f>INT((VLOOKUP($C5092,装备数值,3,0)+VLOOKUP($C5092,装备数值,6,0)*($E5092-1))*VLOOKUP($D5092,系数!$K$2:$O$7,3,0))</f>
        <v>494</v>
      </c>
      <c r="H5092" s="17">
        <f t="shared" si="159"/>
        <v>494</v>
      </c>
      <c r="I5092" s="17">
        <f>INT((VLOOKUP($C5092,装备数值,4,0)+VLOOKUP($C5092,装备数值,7,0)*($E5092-1))*VLOOKUP($D5092,系数!$K$2:$O$7,4,0))</f>
        <v>0</v>
      </c>
      <c r="J5092" s="17">
        <f>INT((VLOOKUP($C5092,装备数值,4,0)+VLOOKUP($C5092,装备数值,7,0)*($E5092-1))*VLOOKUP($D5092,系数!$K$2:$O$7,5,0))</f>
        <v>0</v>
      </c>
      <c r="K5092" s="17">
        <f>INT(VLOOKUP(E5092,强化金币,2,1)*VLOOKUP(INDEX(装备!F:F,MATCH(属性!A5092,装备!A:A,0)),系数!$K$12:$M$15,3,0))</f>
        <v>32000</v>
      </c>
      <c r="L5092" s="17"/>
      <c r="M5092" s="17"/>
      <c r="N5092" s="17"/>
      <c r="O5092" s="17">
        <f>IF(E5092=1,"",VLOOKUP(E5092,系数!$S$2:$AB$12,MATCH(属性!C5092,评级,0),1))</f>
        <v>60</v>
      </c>
    </row>
    <row r="5093" spans="1:15" ht="17.25" thickBot="1" x14ac:dyDescent="0.4">
      <c r="A5093" s="17">
        <f t="shared" si="158"/>
        <v>7100043</v>
      </c>
      <c r="B5093" s="17" t="s">
        <v>108</v>
      </c>
      <c r="C5093" s="15">
        <f>INDEX(装备!G:G,MATCH(属性!A5093,装备!A:A,0))</f>
        <v>16</v>
      </c>
      <c r="D5093" s="15" t="str">
        <f>INDEX(装备!E:E,MATCH(属性!A5093,装备!A:A,0))</f>
        <v>weapon</v>
      </c>
      <c r="E5093" s="14">
        <v>51</v>
      </c>
      <c r="F5093" s="17">
        <f>INT((VLOOKUP($C5093,装备数值,2,0)+VLOOKUP($C5093,装备数值,5,0)*($E5093-1))*VLOOKUP($D5093,系数!$K$2:$O$7,2,0))</f>
        <v>0</v>
      </c>
      <c r="G5093" s="17">
        <f>INT((VLOOKUP($C5093,装备数值,3,0)+VLOOKUP($C5093,装备数值,6,0)*($E5093-1))*VLOOKUP($D5093,系数!$K$2:$O$7,3,0))</f>
        <v>501</v>
      </c>
      <c r="H5093" s="17">
        <f t="shared" si="159"/>
        <v>501</v>
      </c>
      <c r="I5093" s="17">
        <f>INT((VLOOKUP($C5093,装备数值,4,0)+VLOOKUP($C5093,装备数值,7,0)*($E5093-1))*VLOOKUP($D5093,系数!$K$2:$O$7,4,0))</f>
        <v>0</v>
      </c>
      <c r="J5093" s="17">
        <f>INT((VLOOKUP($C5093,装备数值,4,0)+VLOOKUP($C5093,装备数值,7,0)*($E5093-1))*VLOOKUP($D5093,系数!$K$2:$O$7,5,0))</f>
        <v>0</v>
      </c>
      <c r="K5093" s="17">
        <f>INT(VLOOKUP(E5093,强化金币,2,1)*VLOOKUP(INDEX(装备!F:F,MATCH(属性!A5093,装备!A:A,0)),系数!$K$12:$M$15,3,0))</f>
        <v>34000</v>
      </c>
      <c r="L5093" s="17"/>
      <c r="M5093" s="17"/>
      <c r="N5093" s="17"/>
      <c r="O5093" s="17">
        <f>IF(E5093=1,"",VLOOKUP(E5093,系数!$S$2:$AB$12,MATCH(属性!C5093,评级,0),1))</f>
        <v>60</v>
      </c>
    </row>
    <row r="5094" spans="1:15" ht="17.25" thickBot="1" x14ac:dyDescent="0.4">
      <c r="A5094" s="17">
        <f t="shared" si="158"/>
        <v>7100043</v>
      </c>
      <c r="B5094" s="17" t="s">
        <v>108</v>
      </c>
      <c r="C5094" s="15">
        <f>INDEX(装备!G:G,MATCH(属性!A5094,装备!A:A,0))</f>
        <v>16</v>
      </c>
      <c r="D5094" s="15" t="str">
        <f>INDEX(装备!E:E,MATCH(属性!A5094,装备!A:A,0))</f>
        <v>weapon</v>
      </c>
      <c r="E5094" s="14">
        <v>52</v>
      </c>
      <c r="F5094" s="17">
        <f>INT((VLOOKUP($C5094,装备数值,2,0)+VLOOKUP($C5094,装备数值,5,0)*($E5094-1))*VLOOKUP($D5094,系数!$K$2:$O$7,2,0))</f>
        <v>0</v>
      </c>
      <c r="G5094" s="17">
        <f>INT((VLOOKUP($C5094,装备数值,3,0)+VLOOKUP($C5094,装备数值,6,0)*($E5094-1))*VLOOKUP($D5094,系数!$K$2:$O$7,3,0))</f>
        <v>507</v>
      </c>
      <c r="H5094" s="17">
        <f t="shared" si="159"/>
        <v>507</v>
      </c>
      <c r="I5094" s="17">
        <f>INT((VLOOKUP($C5094,装备数值,4,0)+VLOOKUP($C5094,装备数值,7,0)*($E5094-1))*VLOOKUP($D5094,系数!$K$2:$O$7,4,0))</f>
        <v>0</v>
      </c>
      <c r="J5094" s="17">
        <f>INT((VLOOKUP($C5094,装备数值,4,0)+VLOOKUP($C5094,装备数值,7,0)*($E5094-1))*VLOOKUP($D5094,系数!$K$2:$O$7,5,0))</f>
        <v>0</v>
      </c>
      <c r="K5094" s="17">
        <f>INT(VLOOKUP(E5094,强化金币,2,1)*VLOOKUP(INDEX(装备!F:F,MATCH(属性!A5094,装备!A:A,0)),系数!$K$12:$M$15,3,0))</f>
        <v>36000</v>
      </c>
      <c r="L5094" s="17"/>
      <c r="M5094" s="17"/>
      <c r="N5094" s="17"/>
      <c r="O5094" s="17">
        <f>IF(E5094=1,"",VLOOKUP(E5094,系数!$S$2:$AB$12,MATCH(属性!C5094,评级,0),1))</f>
        <v>60</v>
      </c>
    </row>
    <row r="5095" spans="1:15" ht="17.25" thickBot="1" x14ac:dyDescent="0.4">
      <c r="A5095" s="17">
        <f t="shared" si="158"/>
        <v>7100043</v>
      </c>
      <c r="B5095" s="17" t="s">
        <v>108</v>
      </c>
      <c r="C5095" s="15">
        <f>INDEX(装备!G:G,MATCH(属性!A5095,装备!A:A,0))</f>
        <v>16</v>
      </c>
      <c r="D5095" s="15" t="str">
        <f>INDEX(装备!E:E,MATCH(属性!A5095,装备!A:A,0))</f>
        <v>weapon</v>
      </c>
      <c r="E5095" s="14">
        <v>53</v>
      </c>
      <c r="F5095" s="17">
        <f>INT((VLOOKUP($C5095,装备数值,2,0)+VLOOKUP($C5095,装备数值,5,0)*($E5095-1))*VLOOKUP($D5095,系数!$K$2:$O$7,2,0))</f>
        <v>0</v>
      </c>
      <c r="G5095" s="17">
        <f>INT((VLOOKUP($C5095,装备数值,3,0)+VLOOKUP($C5095,装备数值,6,0)*($E5095-1))*VLOOKUP($D5095,系数!$K$2:$O$7,3,0))</f>
        <v>513</v>
      </c>
      <c r="H5095" s="17">
        <f t="shared" si="159"/>
        <v>513</v>
      </c>
      <c r="I5095" s="17">
        <f>INT((VLOOKUP($C5095,装备数值,4,0)+VLOOKUP($C5095,装备数值,7,0)*($E5095-1))*VLOOKUP($D5095,系数!$K$2:$O$7,4,0))</f>
        <v>0</v>
      </c>
      <c r="J5095" s="17">
        <f>INT((VLOOKUP($C5095,装备数值,4,0)+VLOOKUP($C5095,装备数值,7,0)*($E5095-1))*VLOOKUP($D5095,系数!$K$2:$O$7,5,0))</f>
        <v>0</v>
      </c>
      <c r="K5095" s="17">
        <f>INT(VLOOKUP(E5095,强化金币,2,1)*VLOOKUP(INDEX(装备!F:F,MATCH(属性!A5095,装备!A:A,0)),系数!$K$12:$M$15,3,0))</f>
        <v>38000</v>
      </c>
      <c r="L5095" s="17"/>
      <c r="M5095" s="17"/>
      <c r="N5095" s="17"/>
      <c r="O5095" s="17">
        <f>IF(E5095=1,"",VLOOKUP(E5095,系数!$S$2:$AB$12,MATCH(属性!C5095,评级,0),1))</f>
        <v>60</v>
      </c>
    </row>
    <row r="5096" spans="1:15" ht="17.25" thickBot="1" x14ac:dyDescent="0.4">
      <c r="A5096" s="17">
        <f t="shared" si="158"/>
        <v>7100043</v>
      </c>
      <c r="B5096" s="17" t="s">
        <v>108</v>
      </c>
      <c r="C5096" s="15">
        <f>INDEX(装备!G:G,MATCH(属性!A5096,装备!A:A,0))</f>
        <v>16</v>
      </c>
      <c r="D5096" s="15" t="str">
        <f>INDEX(装备!E:E,MATCH(属性!A5096,装备!A:A,0))</f>
        <v>weapon</v>
      </c>
      <c r="E5096" s="14">
        <v>54</v>
      </c>
      <c r="F5096" s="17">
        <f>INT((VLOOKUP($C5096,装备数值,2,0)+VLOOKUP($C5096,装备数值,5,0)*($E5096-1))*VLOOKUP($D5096,系数!$K$2:$O$7,2,0))</f>
        <v>0</v>
      </c>
      <c r="G5096" s="17">
        <f>INT((VLOOKUP($C5096,装备数值,3,0)+VLOOKUP($C5096,装备数值,6,0)*($E5096-1))*VLOOKUP($D5096,系数!$K$2:$O$7,3,0))</f>
        <v>519</v>
      </c>
      <c r="H5096" s="17">
        <f t="shared" si="159"/>
        <v>519</v>
      </c>
      <c r="I5096" s="17">
        <f>INT((VLOOKUP($C5096,装备数值,4,0)+VLOOKUP($C5096,装备数值,7,0)*($E5096-1))*VLOOKUP($D5096,系数!$K$2:$O$7,4,0))</f>
        <v>0</v>
      </c>
      <c r="J5096" s="17">
        <f>INT((VLOOKUP($C5096,装备数值,4,0)+VLOOKUP($C5096,装备数值,7,0)*($E5096-1))*VLOOKUP($D5096,系数!$K$2:$O$7,5,0))</f>
        <v>0</v>
      </c>
      <c r="K5096" s="17">
        <f>INT(VLOOKUP(E5096,强化金币,2,1)*VLOOKUP(INDEX(装备!F:F,MATCH(属性!A5096,装备!A:A,0)),系数!$K$12:$M$15,3,0))</f>
        <v>40000</v>
      </c>
      <c r="L5096" s="17"/>
      <c r="M5096" s="17"/>
      <c r="N5096" s="17"/>
      <c r="O5096" s="17">
        <f>IF(E5096=1,"",VLOOKUP(E5096,系数!$S$2:$AB$12,MATCH(属性!C5096,评级,0),1))</f>
        <v>60</v>
      </c>
    </row>
    <row r="5097" spans="1:15" ht="17.25" thickBot="1" x14ac:dyDescent="0.4">
      <c r="A5097" s="17">
        <f t="shared" si="158"/>
        <v>7100043</v>
      </c>
      <c r="B5097" s="17" t="s">
        <v>108</v>
      </c>
      <c r="C5097" s="15">
        <f>INDEX(装备!G:G,MATCH(属性!A5097,装备!A:A,0))</f>
        <v>16</v>
      </c>
      <c r="D5097" s="15" t="str">
        <f>INDEX(装备!E:E,MATCH(属性!A5097,装备!A:A,0))</f>
        <v>weapon</v>
      </c>
      <c r="E5097" s="14">
        <v>55</v>
      </c>
      <c r="F5097" s="17">
        <f>INT((VLOOKUP($C5097,装备数值,2,0)+VLOOKUP($C5097,装备数值,5,0)*($E5097-1))*VLOOKUP($D5097,系数!$K$2:$O$7,2,0))</f>
        <v>0</v>
      </c>
      <c r="G5097" s="17">
        <f>INT((VLOOKUP($C5097,装备数值,3,0)+VLOOKUP($C5097,装备数值,6,0)*($E5097-1))*VLOOKUP($D5097,系数!$K$2:$O$7,3,0))</f>
        <v>525</v>
      </c>
      <c r="H5097" s="17">
        <f t="shared" si="159"/>
        <v>525</v>
      </c>
      <c r="I5097" s="17">
        <f>INT((VLOOKUP($C5097,装备数值,4,0)+VLOOKUP($C5097,装备数值,7,0)*($E5097-1))*VLOOKUP($D5097,系数!$K$2:$O$7,4,0))</f>
        <v>0</v>
      </c>
      <c r="J5097" s="17">
        <f>INT((VLOOKUP($C5097,装备数值,4,0)+VLOOKUP($C5097,装备数值,7,0)*($E5097-1))*VLOOKUP($D5097,系数!$K$2:$O$7,5,0))</f>
        <v>0</v>
      </c>
      <c r="K5097" s="17">
        <f>INT(VLOOKUP(E5097,强化金币,2,1)*VLOOKUP(INDEX(装备!F:F,MATCH(属性!A5097,装备!A:A,0)),系数!$K$12:$M$15,3,0))</f>
        <v>42000</v>
      </c>
      <c r="L5097" s="17"/>
      <c r="M5097" s="17"/>
      <c r="N5097" s="17"/>
      <c r="O5097" s="17">
        <f>IF(E5097=1,"",VLOOKUP(E5097,系数!$S$2:$AB$12,MATCH(属性!C5097,评级,0),1))</f>
        <v>60</v>
      </c>
    </row>
    <row r="5098" spans="1:15" ht="17.25" thickBot="1" x14ac:dyDescent="0.4">
      <c r="A5098" s="17">
        <f t="shared" si="158"/>
        <v>7100043</v>
      </c>
      <c r="B5098" s="17" t="s">
        <v>108</v>
      </c>
      <c r="C5098" s="15">
        <f>INDEX(装备!G:G,MATCH(属性!A5098,装备!A:A,0))</f>
        <v>16</v>
      </c>
      <c r="D5098" s="15" t="str">
        <f>INDEX(装备!E:E,MATCH(属性!A5098,装备!A:A,0))</f>
        <v>weapon</v>
      </c>
      <c r="E5098" s="14">
        <v>56</v>
      </c>
      <c r="F5098" s="17">
        <f>INT((VLOOKUP($C5098,装备数值,2,0)+VLOOKUP($C5098,装备数值,5,0)*($E5098-1))*VLOOKUP($D5098,系数!$K$2:$O$7,2,0))</f>
        <v>0</v>
      </c>
      <c r="G5098" s="17">
        <f>INT((VLOOKUP($C5098,装备数值,3,0)+VLOOKUP($C5098,装备数值,6,0)*($E5098-1))*VLOOKUP($D5098,系数!$K$2:$O$7,3,0))</f>
        <v>531</v>
      </c>
      <c r="H5098" s="17">
        <f t="shared" si="159"/>
        <v>531</v>
      </c>
      <c r="I5098" s="17">
        <f>INT((VLOOKUP($C5098,装备数值,4,0)+VLOOKUP($C5098,装备数值,7,0)*($E5098-1))*VLOOKUP($D5098,系数!$K$2:$O$7,4,0))</f>
        <v>0</v>
      </c>
      <c r="J5098" s="17">
        <f>INT((VLOOKUP($C5098,装备数值,4,0)+VLOOKUP($C5098,装备数值,7,0)*($E5098-1))*VLOOKUP($D5098,系数!$K$2:$O$7,5,0))</f>
        <v>0</v>
      </c>
      <c r="K5098" s="17">
        <f>INT(VLOOKUP(E5098,强化金币,2,1)*VLOOKUP(INDEX(装备!F:F,MATCH(属性!A5098,装备!A:A,0)),系数!$K$12:$M$15,3,0))</f>
        <v>44000</v>
      </c>
      <c r="L5098" s="17"/>
      <c r="M5098" s="17"/>
      <c r="N5098" s="17"/>
      <c r="O5098" s="17">
        <f>IF(E5098=1,"",VLOOKUP(E5098,系数!$S$2:$AB$12,MATCH(属性!C5098,评级,0),1))</f>
        <v>60</v>
      </c>
    </row>
    <row r="5099" spans="1:15" ht="17.25" thickBot="1" x14ac:dyDescent="0.4">
      <c r="A5099" s="17">
        <f t="shared" si="158"/>
        <v>7100043</v>
      </c>
      <c r="B5099" s="17" t="s">
        <v>108</v>
      </c>
      <c r="C5099" s="15">
        <f>INDEX(装备!G:G,MATCH(属性!A5099,装备!A:A,0))</f>
        <v>16</v>
      </c>
      <c r="D5099" s="15" t="str">
        <f>INDEX(装备!E:E,MATCH(属性!A5099,装备!A:A,0))</f>
        <v>weapon</v>
      </c>
      <c r="E5099" s="14">
        <v>57</v>
      </c>
      <c r="F5099" s="17">
        <f>INT((VLOOKUP($C5099,装备数值,2,0)+VLOOKUP($C5099,装备数值,5,0)*($E5099-1))*VLOOKUP($D5099,系数!$K$2:$O$7,2,0))</f>
        <v>0</v>
      </c>
      <c r="G5099" s="17">
        <f>INT((VLOOKUP($C5099,装备数值,3,0)+VLOOKUP($C5099,装备数值,6,0)*($E5099-1))*VLOOKUP($D5099,系数!$K$2:$O$7,3,0))</f>
        <v>537</v>
      </c>
      <c r="H5099" s="17">
        <f t="shared" si="159"/>
        <v>537</v>
      </c>
      <c r="I5099" s="17">
        <f>INT((VLOOKUP($C5099,装备数值,4,0)+VLOOKUP($C5099,装备数值,7,0)*($E5099-1))*VLOOKUP($D5099,系数!$K$2:$O$7,4,0))</f>
        <v>0</v>
      </c>
      <c r="J5099" s="17">
        <f>INT((VLOOKUP($C5099,装备数值,4,0)+VLOOKUP($C5099,装备数值,7,0)*($E5099-1))*VLOOKUP($D5099,系数!$K$2:$O$7,5,0))</f>
        <v>0</v>
      </c>
      <c r="K5099" s="17">
        <f>INT(VLOOKUP(E5099,强化金币,2,1)*VLOOKUP(INDEX(装备!F:F,MATCH(属性!A5099,装备!A:A,0)),系数!$K$12:$M$15,3,0))</f>
        <v>46000</v>
      </c>
      <c r="L5099" s="17"/>
      <c r="M5099" s="17"/>
      <c r="N5099" s="17"/>
      <c r="O5099" s="17">
        <f>IF(E5099=1,"",VLOOKUP(E5099,系数!$S$2:$AB$12,MATCH(属性!C5099,评级,0),1))</f>
        <v>60</v>
      </c>
    </row>
    <row r="5100" spans="1:15" ht="17.25" thickBot="1" x14ac:dyDescent="0.4">
      <c r="A5100" s="17">
        <f t="shared" si="158"/>
        <v>7100043</v>
      </c>
      <c r="B5100" s="17" t="s">
        <v>108</v>
      </c>
      <c r="C5100" s="15">
        <f>INDEX(装备!G:G,MATCH(属性!A5100,装备!A:A,0))</f>
        <v>16</v>
      </c>
      <c r="D5100" s="15" t="str">
        <f>INDEX(装备!E:E,MATCH(属性!A5100,装备!A:A,0))</f>
        <v>weapon</v>
      </c>
      <c r="E5100" s="14">
        <v>58</v>
      </c>
      <c r="F5100" s="17">
        <f>INT((VLOOKUP($C5100,装备数值,2,0)+VLOOKUP($C5100,装备数值,5,0)*($E5100-1))*VLOOKUP($D5100,系数!$K$2:$O$7,2,0))</f>
        <v>0</v>
      </c>
      <c r="G5100" s="17">
        <f>INT((VLOOKUP($C5100,装备数值,3,0)+VLOOKUP($C5100,装备数值,6,0)*($E5100-1))*VLOOKUP($D5100,系数!$K$2:$O$7,3,0))</f>
        <v>543</v>
      </c>
      <c r="H5100" s="17">
        <f t="shared" si="159"/>
        <v>543</v>
      </c>
      <c r="I5100" s="17">
        <f>INT((VLOOKUP($C5100,装备数值,4,0)+VLOOKUP($C5100,装备数值,7,0)*($E5100-1))*VLOOKUP($D5100,系数!$K$2:$O$7,4,0))</f>
        <v>0</v>
      </c>
      <c r="J5100" s="17">
        <f>INT((VLOOKUP($C5100,装备数值,4,0)+VLOOKUP($C5100,装备数值,7,0)*($E5100-1))*VLOOKUP($D5100,系数!$K$2:$O$7,5,0))</f>
        <v>0</v>
      </c>
      <c r="K5100" s="17">
        <f>INT(VLOOKUP(E5100,强化金币,2,1)*VLOOKUP(INDEX(装备!F:F,MATCH(属性!A5100,装备!A:A,0)),系数!$K$12:$M$15,3,0))</f>
        <v>48000</v>
      </c>
      <c r="L5100" s="17"/>
      <c r="M5100" s="17"/>
      <c r="N5100" s="17"/>
      <c r="O5100" s="17">
        <f>IF(E5100=1,"",VLOOKUP(E5100,系数!$S$2:$AB$12,MATCH(属性!C5100,评级,0),1))</f>
        <v>60</v>
      </c>
    </row>
    <row r="5101" spans="1:15" ht="17.25" thickBot="1" x14ac:dyDescent="0.4">
      <c r="A5101" s="17">
        <f t="shared" si="158"/>
        <v>7100043</v>
      </c>
      <c r="B5101" s="17" t="s">
        <v>108</v>
      </c>
      <c r="C5101" s="15">
        <f>INDEX(装备!G:G,MATCH(属性!A5101,装备!A:A,0))</f>
        <v>16</v>
      </c>
      <c r="D5101" s="15" t="str">
        <f>INDEX(装备!E:E,MATCH(属性!A5101,装备!A:A,0))</f>
        <v>weapon</v>
      </c>
      <c r="E5101" s="14">
        <v>59</v>
      </c>
      <c r="F5101" s="17">
        <f>INT((VLOOKUP($C5101,装备数值,2,0)+VLOOKUP($C5101,装备数值,5,0)*($E5101-1))*VLOOKUP($D5101,系数!$K$2:$O$7,2,0))</f>
        <v>0</v>
      </c>
      <c r="G5101" s="17">
        <f>INT((VLOOKUP($C5101,装备数值,3,0)+VLOOKUP($C5101,装备数值,6,0)*($E5101-1))*VLOOKUP($D5101,系数!$K$2:$O$7,3,0))</f>
        <v>549</v>
      </c>
      <c r="H5101" s="17">
        <f t="shared" si="159"/>
        <v>549</v>
      </c>
      <c r="I5101" s="17">
        <f>INT((VLOOKUP($C5101,装备数值,4,0)+VLOOKUP($C5101,装备数值,7,0)*($E5101-1))*VLOOKUP($D5101,系数!$K$2:$O$7,4,0))</f>
        <v>0</v>
      </c>
      <c r="J5101" s="17">
        <f>INT((VLOOKUP($C5101,装备数值,4,0)+VLOOKUP($C5101,装备数值,7,0)*($E5101-1))*VLOOKUP($D5101,系数!$K$2:$O$7,5,0))</f>
        <v>0</v>
      </c>
      <c r="K5101" s="17">
        <f>INT(VLOOKUP(E5101,强化金币,2,1)*VLOOKUP(INDEX(装备!F:F,MATCH(属性!A5101,装备!A:A,0)),系数!$K$12:$M$15,3,0))</f>
        <v>50000</v>
      </c>
      <c r="L5101" s="17"/>
      <c r="M5101" s="17"/>
      <c r="N5101" s="17"/>
      <c r="O5101" s="17">
        <f>IF(E5101=1,"",VLOOKUP(E5101,系数!$S$2:$AB$12,MATCH(属性!C5101,评级,0),1))</f>
        <v>60</v>
      </c>
    </row>
    <row r="5102" spans="1:15" ht="17.25" thickBot="1" x14ac:dyDescent="0.4">
      <c r="A5102" s="17">
        <f t="shared" si="158"/>
        <v>7100043</v>
      </c>
      <c r="B5102" s="17" t="s">
        <v>108</v>
      </c>
      <c r="C5102" s="15">
        <f>INDEX(装备!G:G,MATCH(属性!A5102,装备!A:A,0))</f>
        <v>16</v>
      </c>
      <c r="D5102" s="15" t="str">
        <f>INDEX(装备!E:E,MATCH(属性!A5102,装备!A:A,0))</f>
        <v>weapon</v>
      </c>
      <c r="E5102" s="14">
        <v>60</v>
      </c>
      <c r="F5102" s="17">
        <f>INT((VLOOKUP($C5102,装备数值,2,0)+VLOOKUP($C5102,装备数值,5,0)*($E5102-1))*VLOOKUP($D5102,系数!$K$2:$O$7,2,0))</f>
        <v>0</v>
      </c>
      <c r="G5102" s="17">
        <f>INT((VLOOKUP($C5102,装备数值,3,0)+VLOOKUP($C5102,装备数值,6,0)*($E5102-1))*VLOOKUP($D5102,系数!$K$2:$O$7,3,0))</f>
        <v>555</v>
      </c>
      <c r="H5102" s="17">
        <f t="shared" si="159"/>
        <v>555</v>
      </c>
      <c r="I5102" s="17">
        <f>INT((VLOOKUP($C5102,装备数值,4,0)+VLOOKUP($C5102,装备数值,7,0)*($E5102-1))*VLOOKUP($D5102,系数!$K$2:$O$7,4,0))</f>
        <v>0</v>
      </c>
      <c r="J5102" s="17">
        <f>INT((VLOOKUP($C5102,装备数值,4,0)+VLOOKUP($C5102,装备数值,7,0)*($E5102-1))*VLOOKUP($D5102,系数!$K$2:$O$7,5,0))</f>
        <v>0</v>
      </c>
      <c r="K5102" s="17">
        <f>INT(VLOOKUP(E5102,强化金币,2,1)*VLOOKUP(INDEX(装备!F:F,MATCH(属性!A5102,装备!A:A,0)),系数!$K$12:$M$15,3,0))</f>
        <v>52500</v>
      </c>
      <c r="L5102" s="17"/>
      <c r="M5102" s="17"/>
      <c r="N5102" s="17"/>
      <c r="O5102" s="17">
        <f>IF(E5102=1,"",VLOOKUP(E5102,系数!$S$2:$AB$12,MATCH(属性!C5102,评级,0),1))</f>
        <v>70</v>
      </c>
    </row>
    <row r="5103" spans="1:15" ht="17.25" thickBot="1" x14ac:dyDescent="0.4">
      <c r="A5103" s="17">
        <f t="shared" si="158"/>
        <v>7100043</v>
      </c>
      <c r="B5103" s="17" t="s">
        <v>108</v>
      </c>
      <c r="C5103" s="15">
        <f>INDEX(装备!G:G,MATCH(属性!A5103,装备!A:A,0))</f>
        <v>16</v>
      </c>
      <c r="D5103" s="15" t="str">
        <f>INDEX(装备!E:E,MATCH(属性!A5103,装备!A:A,0))</f>
        <v>weapon</v>
      </c>
      <c r="E5103" s="14">
        <v>61</v>
      </c>
      <c r="F5103" s="17">
        <f>INT((VLOOKUP($C5103,装备数值,2,0)+VLOOKUP($C5103,装备数值,5,0)*($E5103-1))*VLOOKUP($D5103,系数!$K$2:$O$7,2,0))</f>
        <v>0</v>
      </c>
      <c r="G5103" s="17">
        <f>INT((VLOOKUP($C5103,装备数值,3,0)+VLOOKUP($C5103,装备数值,6,0)*($E5103-1))*VLOOKUP($D5103,系数!$K$2:$O$7,3,0))</f>
        <v>561</v>
      </c>
      <c r="H5103" s="17">
        <f t="shared" si="159"/>
        <v>561</v>
      </c>
      <c r="I5103" s="17">
        <f>INT((VLOOKUP($C5103,装备数值,4,0)+VLOOKUP($C5103,装备数值,7,0)*($E5103-1))*VLOOKUP($D5103,系数!$K$2:$O$7,4,0))</f>
        <v>0</v>
      </c>
      <c r="J5103" s="17">
        <f>INT((VLOOKUP($C5103,装备数值,4,0)+VLOOKUP($C5103,装备数值,7,0)*($E5103-1))*VLOOKUP($D5103,系数!$K$2:$O$7,5,0))</f>
        <v>0</v>
      </c>
      <c r="K5103" s="17">
        <f>INT(VLOOKUP(E5103,强化金币,2,1)*VLOOKUP(INDEX(装备!F:F,MATCH(属性!A5103,装备!A:A,0)),系数!$K$12:$M$15,3,0))</f>
        <v>55000</v>
      </c>
      <c r="L5103" s="17"/>
      <c r="M5103" s="17"/>
      <c r="N5103" s="17"/>
      <c r="O5103" s="17">
        <f>IF(E5103=1,"",VLOOKUP(E5103,系数!$S$2:$AB$12,MATCH(属性!C5103,评级,0),1))</f>
        <v>70</v>
      </c>
    </row>
    <row r="5104" spans="1:15" ht="17.25" thickBot="1" x14ac:dyDescent="0.4">
      <c r="A5104" s="17">
        <f t="shared" si="158"/>
        <v>7100043</v>
      </c>
      <c r="B5104" s="17" t="s">
        <v>108</v>
      </c>
      <c r="C5104" s="15">
        <f>INDEX(装备!G:G,MATCH(属性!A5104,装备!A:A,0))</f>
        <v>16</v>
      </c>
      <c r="D5104" s="15" t="str">
        <f>INDEX(装备!E:E,MATCH(属性!A5104,装备!A:A,0))</f>
        <v>weapon</v>
      </c>
      <c r="E5104" s="14">
        <v>62</v>
      </c>
      <c r="F5104" s="17">
        <f>INT((VLOOKUP($C5104,装备数值,2,0)+VLOOKUP($C5104,装备数值,5,0)*($E5104-1))*VLOOKUP($D5104,系数!$K$2:$O$7,2,0))</f>
        <v>0</v>
      </c>
      <c r="G5104" s="17">
        <f>INT((VLOOKUP($C5104,装备数值,3,0)+VLOOKUP($C5104,装备数值,6,0)*($E5104-1))*VLOOKUP($D5104,系数!$K$2:$O$7,3,0))</f>
        <v>567</v>
      </c>
      <c r="H5104" s="17">
        <f t="shared" si="159"/>
        <v>567</v>
      </c>
      <c r="I5104" s="17">
        <f>INT((VLOOKUP($C5104,装备数值,4,0)+VLOOKUP($C5104,装备数值,7,0)*($E5104-1))*VLOOKUP($D5104,系数!$K$2:$O$7,4,0))</f>
        <v>0</v>
      </c>
      <c r="J5104" s="17">
        <f>INT((VLOOKUP($C5104,装备数值,4,0)+VLOOKUP($C5104,装备数值,7,0)*($E5104-1))*VLOOKUP($D5104,系数!$K$2:$O$7,5,0))</f>
        <v>0</v>
      </c>
      <c r="K5104" s="17">
        <f>INT(VLOOKUP(E5104,强化金币,2,1)*VLOOKUP(INDEX(装备!F:F,MATCH(属性!A5104,装备!A:A,0)),系数!$K$12:$M$15,3,0))</f>
        <v>57500</v>
      </c>
      <c r="L5104" s="17"/>
      <c r="M5104" s="17"/>
      <c r="N5104" s="17"/>
      <c r="O5104" s="17">
        <f>IF(E5104=1,"",VLOOKUP(E5104,系数!$S$2:$AB$12,MATCH(属性!C5104,评级,0),1))</f>
        <v>70</v>
      </c>
    </row>
    <row r="5105" spans="1:15" ht="17.25" thickBot="1" x14ac:dyDescent="0.4">
      <c r="A5105" s="17">
        <f t="shared" si="158"/>
        <v>7100043</v>
      </c>
      <c r="B5105" s="17" t="s">
        <v>108</v>
      </c>
      <c r="C5105" s="15">
        <f>INDEX(装备!G:G,MATCH(属性!A5105,装备!A:A,0))</f>
        <v>16</v>
      </c>
      <c r="D5105" s="15" t="str">
        <f>INDEX(装备!E:E,MATCH(属性!A5105,装备!A:A,0))</f>
        <v>weapon</v>
      </c>
      <c r="E5105" s="14">
        <v>63</v>
      </c>
      <c r="F5105" s="17">
        <f>INT((VLOOKUP($C5105,装备数值,2,0)+VLOOKUP($C5105,装备数值,5,0)*($E5105-1))*VLOOKUP($D5105,系数!$K$2:$O$7,2,0))</f>
        <v>0</v>
      </c>
      <c r="G5105" s="17">
        <f>INT((VLOOKUP($C5105,装备数值,3,0)+VLOOKUP($C5105,装备数值,6,0)*($E5105-1))*VLOOKUP($D5105,系数!$K$2:$O$7,3,0))</f>
        <v>573</v>
      </c>
      <c r="H5105" s="17">
        <f t="shared" si="159"/>
        <v>573</v>
      </c>
      <c r="I5105" s="17">
        <f>INT((VLOOKUP($C5105,装备数值,4,0)+VLOOKUP($C5105,装备数值,7,0)*($E5105-1))*VLOOKUP($D5105,系数!$K$2:$O$7,4,0))</f>
        <v>0</v>
      </c>
      <c r="J5105" s="17">
        <f>INT((VLOOKUP($C5105,装备数值,4,0)+VLOOKUP($C5105,装备数值,7,0)*($E5105-1))*VLOOKUP($D5105,系数!$K$2:$O$7,5,0))</f>
        <v>0</v>
      </c>
      <c r="K5105" s="17">
        <f>INT(VLOOKUP(E5105,强化金币,2,1)*VLOOKUP(INDEX(装备!F:F,MATCH(属性!A5105,装备!A:A,0)),系数!$K$12:$M$15,3,0))</f>
        <v>60000</v>
      </c>
      <c r="L5105" s="17"/>
      <c r="M5105" s="17"/>
      <c r="N5105" s="17"/>
      <c r="O5105" s="17">
        <f>IF(E5105=1,"",VLOOKUP(E5105,系数!$S$2:$AB$12,MATCH(属性!C5105,评级,0),1))</f>
        <v>70</v>
      </c>
    </row>
    <row r="5106" spans="1:15" ht="17.25" thickBot="1" x14ac:dyDescent="0.4">
      <c r="A5106" s="17">
        <f t="shared" si="158"/>
        <v>7100043</v>
      </c>
      <c r="B5106" s="17" t="s">
        <v>108</v>
      </c>
      <c r="C5106" s="15">
        <f>INDEX(装备!G:G,MATCH(属性!A5106,装备!A:A,0))</f>
        <v>16</v>
      </c>
      <c r="D5106" s="15" t="str">
        <f>INDEX(装备!E:E,MATCH(属性!A5106,装备!A:A,0))</f>
        <v>weapon</v>
      </c>
      <c r="E5106" s="14">
        <v>64</v>
      </c>
      <c r="F5106" s="17">
        <f>INT((VLOOKUP($C5106,装备数值,2,0)+VLOOKUP($C5106,装备数值,5,0)*($E5106-1))*VLOOKUP($D5106,系数!$K$2:$O$7,2,0))</f>
        <v>0</v>
      </c>
      <c r="G5106" s="17">
        <f>INT((VLOOKUP($C5106,装备数值,3,0)+VLOOKUP($C5106,装备数值,6,0)*($E5106-1))*VLOOKUP($D5106,系数!$K$2:$O$7,3,0))</f>
        <v>579</v>
      </c>
      <c r="H5106" s="17">
        <f t="shared" si="159"/>
        <v>579</v>
      </c>
      <c r="I5106" s="17">
        <f>INT((VLOOKUP($C5106,装备数值,4,0)+VLOOKUP($C5106,装备数值,7,0)*($E5106-1))*VLOOKUP($D5106,系数!$K$2:$O$7,4,0))</f>
        <v>0</v>
      </c>
      <c r="J5106" s="17">
        <f>INT((VLOOKUP($C5106,装备数值,4,0)+VLOOKUP($C5106,装备数值,7,0)*($E5106-1))*VLOOKUP($D5106,系数!$K$2:$O$7,5,0))</f>
        <v>0</v>
      </c>
      <c r="K5106" s="17">
        <f>INT(VLOOKUP(E5106,强化金币,2,1)*VLOOKUP(INDEX(装备!F:F,MATCH(属性!A5106,装备!A:A,0)),系数!$K$12:$M$15,3,0))</f>
        <v>62500</v>
      </c>
      <c r="L5106" s="17"/>
      <c r="M5106" s="17"/>
      <c r="N5106" s="17"/>
      <c r="O5106" s="17">
        <f>IF(E5106=1,"",VLOOKUP(E5106,系数!$S$2:$AB$12,MATCH(属性!C5106,评级,0),1))</f>
        <v>70</v>
      </c>
    </row>
    <row r="5107" spans="1:15" ht="17.25" thickBot="1" x14ac:dyDescent="0.4">
      <c r="A5107" s="17">
        <f t="shared" si="158"/>
        <v>7100043</v>
      </c>
      <c r="B5107" s="17" t="s">
        <v>108</v>
      </c>
      <c r="C5107" s="15">
        <f>INDEX(装备!G:G,MATCH(属性!A5107,装备!A:A,0))</f>
        <v>16</v>
      </c>
      <c r="D5107" s="15" t="str">
        <f>INDEX(装备!E:E,MATCH(属性!A5107,装备!A:A,0))</f>
        <v>weapon</v>
      </c>
      <c r="E5107" s="14">
        <v>65</v>
      </c>
      <c r="F5107" s="17">
        <f>INT((VLOOKUP($C5107,装备数值,2,0)+VLOOKUP($C5107,装备数值,5,0)*($E5107-1))*VLOOKUP($D5107,系数!$K$2:$O$7,2,0))</f>
        <v>0</v>
      </c>
      <c r="G5107" s="17">
        <f>INT((VLOOKUP($C5107,装备数值,3,0)+VLOOKUP($C5107,装备数值,6,0)*($E5107-1))*VLOOKUP($D5107,系数!$K$2:$O$7,3,0))</f>
        <v>585</v>
      </c>
      <c r="H5107" s="17">
        <f t="shared" si="159"/>
        <v>585</v>
      </c>
      <c r="I5107" s="17">
        <f>INT((VLOOKUP($C5107,装备数值,4,0)+VLOOKUP($C5107,装备数值,7,0)*($E5107-1))*VLOOKUP($D5107,系数!$K$2:$O$7,4,0))</f>
        <v>0</v>
      </c>
      <c r="J5107" s="17">
        <f>INT((VLOOKUP($C5107,装备数值,4,0)+VLOOKUP($C5107,装备数值,7,0)*($E5107-1))*VLOOKUP($D5107,系数!$K$2:$O$7,5,0))</f>
        <v>0</v>
      </c>
      <c r="K5107" s="17">
        <f>INT(VLOOKUP(E5107,强化金币,2,1)*VLOOKUP(INDEX(装备!F:F,MATCH(属性!A5107,装备!A:A,0)),系数!$K$12:$M$15,3,0))</f>
        <v>65000</v>
      </c>
      <c r="L5107" s="17"/>
      <c r="M5107" s="17"/>
      <c r="N5107" s="17"/>
      <c r="O5107" s="17">
        <f>IF(E5107=1,"",VLOOKUP(E5107,系数!$S$2:$AB$12,MATCH(属性!C5107,评级,0),1))</f>
        <v>70</v>
      </c>
    </row>
    <row r="5108" spans="1:15" ht="17.25" thickBot="1" x14ac:dyDescent="0.4">
      <c r="A5108" s="17">
        <f t="shared" si="158"/>
        <v>7100043</v>
      </c>
      <c r="B5108" s="17" t="s">
        <v>108</v>
      </c>
      <c r="C5108" s="15">
        <f>INDEX(装备!G:G,MATCH(属性!A5108,装备!A:A,0))</f>
        <v>16</v>
      </c>
      <c r="D5108" s="15" t="str">
        <f>INDEX(装备!E:E,MATCH(属性!A5108,装备!A:A,0))</f>
        <v>weapon</v>
      </c>
      <c r="E5108" s="14">
        <v>66</v>
      </c>
      <c r="F5108" s="17">
        <f>INT((VLOOKUP($C5108,装备数值,2,0)+VLOOKUP($C5108,装备数值,5,0)*($E5108-1))*VLOOKUP($D5108,系数!$K$2:$O$7,2,0))</f>
        <v>0</v>
      </c>
      <c r="G5108" s="17">
        <f>INT((VLOOKUP($C5108,装备数值,3,0)+VLOOKUP($C5108,装备数值,6,0)*($E5108-1))*VLOOKUP($D5108,系数!$K$2:$O$7,3,0))</f>
        <v>591</v>
      </c>
      <c r="H5108" s="17">
        <f t="shared" si="159"/>
        <v>591</v>
      </c>
      <c r="I5108" s="17">
        <f>INT((VLOOKUP($C5108,装备数值,4,0)+VLOOKUP($C5108,装备数值,7,0)*($E5108-1))*VLOOKUP($D5108,系数!$K$2:$O$7,4,0))</f>
        <v>0</v>
      </c>
      <c r="J5108" s="17">
        <f>INT((VLOOKUP($C5108,装备数值,4,0)+VLOOKUP($C5108,装备数值,7,0)*($E5108-1))*VLOOKUP($D5108,系数!$K$2:$O$7,5,0))</f>
        <v>0</v>
      </c>
      <c r="K5108" s="17">
        <f>INT(VLOOKUP(E5108,强化金币,2,1)*VLOOKUP(INDEX(装备!F:F,MATCH(属性!A5108,装备!A:A,0)),系数!$K$12:$M$15,3,0))</f>
        <v>67500</v>
      </c>
      <c r="L5108" s="17"/>
      <c r="M5108" s="17"/>
      <c r="N5108" s="17"/>
      <c r="O5108" s="17">
        <f>IF(E5108=1,"",VLOOKUP(E5108,系数!$S$2:$AB$12,MATCH(属性!C5108,评级,0),1))</f>
        <v>70</v>
      </c>
    </row>
    <row r="5109" spans="1:15" ht="17.25" thickBot="1" x14ac:dyDescent="0.4">
      <c r="A5109" s="17">
        <f t="shared" si="158"/>
        <v>7100043</v>
      </c>
      <c r="B5109" s="17" t="s">
        <v>108</v>
      </c>
      <c r="C5109" s="15">
        <f>INDEX(装备!G:G,MATCH(属性!A5109,装备!A:A,0))</f>
        <v>16</v>
      </c>
      <c r="D5109" s="15" t="str">
        <f>INDEX(装备!E:E,MATCH(属性!A5109,装备!A:A,0))</f>
        <v>weapon</v>
      </c>
      <c r="E5109" s="14">
        <v>67</v>
      </c>
      <c r="F5109" s="17">
        <f>INT((VLOOKUP($C5109,装备数值,2,0)+VLOOKUP($C5109,装备数值,5,0)*($E5109-1))*VLOOKUP($D5109,系数!$K$2:$O$7,2,0))</f>
        <v>0</v>
      </c>
      <c r="G5109" s="17">
        <f>INT((VLOOKUP($C5109,装备数值,3,0)+VLOOKUP($C5109,装备数值,6,0)*($E5109-1))*VLOOKUP($D5109,系数!$K$2:$O$7,3,0))</f>
        <v>597</v>
      </c>
      <c r="H5109" s="17">
        <f t="shared" si="159"/>
        <v>597</v>
      </c>
      <c r="I5109" s="17">
        <f>INT((VLOOKUP($C5109,装备数值,4,0)+VLOOKUP($C5109,装备数值,7,0)*($E5109-1))*VLOOKUP($D5109,系数!$K$2:$O$7,4,0))</f>
        <v>0</v>
      </c>
      <c r="J5109" s="17">
        <f>INT((VLOOKUP($C5109,装备数值,4,0)+VLOOKUP($C5109,装备数值,7,0)*($E5109-1))*VLOOKUP($D5109,系数!$K$2:$O$7,5,0))</f>
        <v>0</v>
      </c>
      <c r="K5109" s="17">
        <f>INT(VLOOKUP(E5109,强化金币,2,1)*VLOOKUP(INDEX(装备!F:F,MATCH(属性!A5109,装备!A:A,0)),系数!$K$12:$M$15,3,0))</f>
        <v>70000</v>
      </c>
      <c r="L5109" s="17"/>
      <c r="M5109" s="17"/>
      <c r="N5109" s="17"/>
      <c r="O5109" s="17">
        <f>IF(E5109=1,"",VLOOKUP(E5109,系数!$S$2:$AB$12,MATCH(属性!C5109,评级,0),1))</f>
        <v>70</v>
      </c>
    </row>
    <row r="5110" spans="1:15" ht="17.25" thickBot="1" x14ac:dyDescent="0.4">
      <c r="A5110" s="17">
        <f t="shared" si="158"/>
        <v>7100043</v>
      </c>
      <c r="B5110" s="17" t="s">
        <v>108</v>
      </c>
      <c r="C5110" s="15">
        <f>INDEX(装备!G:G,MATCH(属性!A5110,装备!A:A,0))</f>
        <v>16</v>
      </c>
      <c r="D5110" s="15" t="str">
        <f>INDEX(装备!E:E,MATCH(属性!A5110,装备!A:A,0))</f>
        <v>weapon</v>
      </c>
      <c r="E5110" s="14">
        <v>68</v>
      </c>
      <c r="F5110" s="17">
        <f>INT((VLOOKUP($C5110,装备数值,2,0)+VLOOKUP($C5110,装备数值,5,0)*($E5110-1))*VLOOKUP($D5110,系数!$K$2:$O$7,2,0))</f>
        <v>0</v>
      </c>
      <c r="G5110" s="17">
        <f>INT((VLOOKUP($C5110,装备数值,3,0)+VLOOKUP($C5110,装备数值,6,0)*($E5110-1))*VLOOKUP($D5110,系数!$K$2:$O$7,3,0))</f>
        <v>603</v>
      </c>
      <c r="H5110" s="17">
        <f t="shared" si="159"/>
        <v>603</v>
      </c>
      <c r="I5110" s="17">
        <f>INT((VLOOKUP($C5110,装备数值,4,0)+VLOOKUP($C5110,装备数值,7,0)*($E5110-1))*VLOOKUP($D5110,系数!$K$2:$O$7,4,0))</f>
        <v>0</v>
      </c>
      <c r="J5110" s="17">
        <f>INT((VLOOKUP($C5110,装备数值,4,0)+VLOOKUP($C5110,装备数值,7,0)*($E5110-1))*VLOOKUP($D5110,系数!$K$2:$O$7,5,0))</f>
        <v>0</v>
      </c>
      <c r="K5110" s="17">
        <f>INT(VLOOKUP(E5110,强化金币,2,1)*VLOOKUP(INDEX(装备!F:F,MATCH(属性!A5110,装备!A:A,0)),系数!$K$12:$M$15,3,0))</f>
        <v>72500</v>
      </c>
      <c r="L5110" s="17"/>
      <c r="M5110" s="17"/>
      <c r="N5110" s="17"/>
      <c r="O5110" s="17">
        <f>IF(E5110=1,"",VLOOKUP(E5110,系数!$S$2:$AB$12,MATCH(属性!C5110,评级,0),1))</f>
        <v>70</v>
      </c>
    </row>
    <row r="5111" spans="1:15" ht="17.25" thickBot="1" x14ac:dyDescent="0.4">
      <c r="A5111" s="17">
        <f t="shared" si="158"/>
        <v>7100043</v>
      </c>
      <c r="B5111" s="17" t="s">
        <v>108</v>
      </c>
      <c r="C5111" s="15">
        <f>INDEX(装备!G:G,MATCH(属性!A5111,装备!A:A,0))</f>
        <v>16</v>
      </c>
      <c r="D5111" s="15" t="str">
        <f>INDEX(装备!E:E,MATCH(属性!A5111,装备!A:A,0))</f>
        <v>weapon</v>
      </c>
      <c r="E5111" s="14">
        <v>69</v>
      </c>
      <c r="F5111" s="17">
        <f>INT((VLOOKUP($C5111,装备数值,2,0)+VLOOKUP($C5111,装备数值,5,0)*($E5111-1))*VLOOKUP($D5111,系数!$K$2:$O$7,2,0))</f>
        <v>0</v>
      </c>
      <c r="G5111" s="17">
        <f>INT((VLOOKUP($C5111,装备数值,3,0)+VLOOKUP($C5111,装备数值,6,0)*($E5111-1))*VLOOKUP($D5111,系数!$K$2:$O$7,3,0))</f>
        <v>609</v>
      </c>
      <c r="H5111" s="17">
        <f t="shared" si="159"/>
        <v>609</v>
      </c>
      <c r="I5111" s="17">
        <f>INT((VLOOKUP($C5111,装备数值,4,0)+VLOOKUP($C5111,装备数值,7,0)*($E5111-1))*VLOOKUP($D5111,系数!$K$2:$O$7,4,0))</f>
        <v>0</v>
      </c>
      <c r="J5111" s="17">
        <f>INT((VLOOKUP($C5111,装备数值,4,0)+VLOOKUP($C5111,装备数值,7,0)*($E5111-1))*VLOOKUP($D5111,系数!$K$2:$O$7,5,0))</f>
        <v>0</v>
      </c>
      <c r="K5111" s="17">
        <f>INT(VLOOKUP(E5111,强化金币,2,1)*VLOOKUP(INDEX(装备!F:F,MATCH(属性!A5111,装备!A:A,0)),系数!$K$12:$M$15,3,0))</f>
        <v>75000</v>
      </c>
      <c r="L5111" s="17"/>
      <c r="M5111" s="17"/>
      <c r="N5111" s="17"/>
      <c r="O5111" s="17">
        <f>IF(E5111=1,"",VLOOKUP(E5111,系数!$S$2:$AB$12,MATCH(属性!C5111,评级,0),1))</f>
        <v>70</v>
      </c>
    </row>
    <row r="5112" spans="1:15" ht="17.25" thickBot="1" x14ac:dyDescent="0.4">
      <c r="A5112" s="17">
        <f t="shared" si="158"/>
        <v>7100043</v>
      </c>
      <c r="B5112" s="17" t="s">
        <v>108</v>
      </c>
      <c r="C5112" s="15">
        <f>INDEX(装备!G:G,MATCH(属性!A5112,装备!A:A,0))</f>
        <v>16</v>
      </c>
      <c r="D5112" s="15" t="str">
        <f>INDEX(装备!E:E,MATCH(属性!A5112,装备!A:A,0))</f>
        <v>weapon</v>
      </c>
      <c r="E5112" s="14">
        <v>70</v>
      </c>
      <c r="F5112" s="17">
        <f>INT((VLOOKUP($C5112,装备数值,2,0)+VLOOKUP($C5112,装备数值,5,0)*($E5112-1))*VLOOKUP($D5112,系数!$K$2:$O$7,2,0))</f>
        <v>0</v>
      </c>
      <c r="G5112" s="17">
        <f>INT((VLOOKUP($C5112,装备数值,3,0)+VLOOKUP($C5112,装备数值,6,0)*($E5112-1))*VLOOKUP($D5112,系数!$K$2:$O$7,3,0))</f>
        <v>615</v>
      </c>
      <c r="H5112" s="17">
        <f t="shared" si="159"/>
        <v>615</v>
      </c>
      <c r="I5112" s="17">
        <f>INT((VLOOKUP($C5112,装备数值,4,0)+VLOOKUP($C5112,装备数值,7,0)*($E5112-1))*VLOOKUP($D5112,系数!$K$2:$O$7,4,0))</f>
        <v>0</v>
      </c>
      <c r="J5112" s="17">
        <f>INT((VLOOKUP($C5112,装备数值,4,0)+VLOOKUP($C5112,装备数值,7,0)*($E5112-1))*VLOOKUP($D5112,系数!$K$2:$O$7,5,0))</f>
        <v>0</v>
      </c>
      <c r="K5112" s="17">
        <f>INT(VLOOKUP(E5112,强化金币,2,1)*VLOOKUP(INDEX(装备!F:F,MATCH(属性!A5112,装备!A:A,0)),系数!$K$12:$M$15,3,0))</f>
        <v>77500</v>
      </c>
      <c r="L5112" s="17"/>
      <c r="M5112" s="17"/>
      <c r="N5112" s="17"/>
      <c r="O5112" s="17">
        <f>IF(E5112=1,"",VLOOKUP(E5112,系数!$S$2:$AB$12,MATCH(属性!C5112,评级,0),1))</f>
        <v>80</v>
      </c>
    </row>
    <row r="5113" spans="1:15" ht="17.25" thickBot="1" x14ac:dyDescent="0.4">
      <c r="A5113" s="17">
        <f t="shared" si="158"/>
        <v>7100043</v>
      </c>
      <c r="B5113" s="17" t="s">
        <v>108</v>
      </c>
      <c r="C5113" s="15">
        <f>INDEX(装备!G:G,MATCH(属性!A5113,装备!A:A,0))</f>
        <v>16</v>
      </c>
      <c r="D5113" s="15" t="str">
        <f>INDEX(装备!E:E,MATCH(属性!A5113,装备!A:A,0))</f>
        <v>weapon</v>
      </c>
      <c r="E5113" s="14">
        <v>71</v>
      </c>
      <c r="F5113" s="17">
        <f>INT((VLOOKUP($C5113,装备数值,2,0)+VLOOKUP($C5113,装备数值,5,0)*($E5113-1))*VLOOKUP($D5113,系数!$K$2:$O$7,2,0))</f>
        <v>0</v>
      </c>
      <c r="G5113" s="17">
        <f>INT((VLOOKUP($C5113,装备数值,3,0)+VLOOKUP($C5113,装备数值,6,0)*($E5113-1))*VLOOKUP($D5113,系数!$K$2:$O$7,3,0))</f>
        <v>621</v>
      </c>
      <c r="H5113" s="17">
        <f t="shared" si="159"/>
        <v>621</v>
      </c>
      <c r="I5113" s="17">
        <f>INT((VLOOKUP($C5113,装备数值,4,0)+VLOOKUP($C5113,装备数值,7,0)*($E5113-1))*VLOOKUP($D5113,系数!$K$2:$O$7,4,0))</f>
        <v>0</v>
      </c>
      <c r="J5113" s="17">
        <f>INT((VLOOKUP($C5113,装备数值,4,0)+VLOOKUP($C5113,装备数值,7,0)*($E5113-1))*VLOOKUP($D5113,系数!$K$2:$O$7,5,0))</f>
        <v>0</v>
      </c>
      <c r="K5113" s="17">
        <f>INT(VLOOKUP(E5113,强化金币,2,1)*VLOOKUP(INDEX(装备!F:F,MATCH(属性!A5113,装备!A:A,0)),系数!$K$12:$M$15,3,0))</f>
        <v>80000</v>
      </c>
      <c r="L5113" s="17"/>
      <c r="M5113" s="17"/>
      <c r="N5113" s="17"/>
      <c r="O5113" s="17">
        <f>IF(E5113=1,"",VLOOKUP(E5113,系数!$S$2:$AB$12,MATCH(属性!C5113,评级,0),1))</f>
        <v>80</v>
      </c>
    </row>
    <row r="5114" spans="1:15" ht="17.25" thickBot="1" x14ac:dyDescent="0.4">
      <c r="A5114" s="17">
        <f t="shared" si="158"/>
        <v>7100043</v>
      </c>
      <c r="B5114" s="17" t="s">
        <v>108</v>
      </c>
      <c r="C5114" s="15">
        <f>INDEX(装备!G:G,MATCH(属性!A5114,装备!A:A,0))</f>
        <v>16</v>
      </c>
      <c r="D5114" s="15" t="str">
        <f>INDEX(装备!E:E,MATCH(属性!A5114,装备!A:A,0))</f>
        <v>weapon</v>
      </c>
      <c r="E5114" s="14">
        <v>72</v>
      </c>
      <c r="F5114" s="17">
        <f>INT((VLOOKUP($C5114,装备数值,2,0)+VLOOKUP($C5114,装备数值,5,0)*($E5114-1))*VLOOKUP($D5114,系数!$K$2:$O$7,2,0))</f>
        <v>0</v>
      </c>
      <c r="G5114" s="17">
        <f>INT((VLOOKUP($C5114,装备数值,3,0)+VLOOKUP($C5114,装备数值,6,0)*($E5114-1))*VLOOKUP($D5114,系数!$K$2:$O$7,3,0))</f>
        <v>627</v>
      </c>
      <c r="H5114" s="17">
        <f t="shared" si="159"/>
        <v>627</v>
      </c>
      <c r="I5114" s="17">
        <f>INT((VLOOKUP($C5114,装备数值,4,0)+VLOOKUP($C5114,装备数值,7,0)*($E5114-1))*VLOOKUP($D5114,系数!$K$2:$O$7,4,0))</f>
        <v>0</v>
      </c>
      <c r="J5114" s="17">
        <f>INT((VLOOKUP($C5114,装备数值,4,0)+VLOOKUP($C5114,装备数值,7,0)*($E5114-1))*VLOOKUP($D5114,系数!$K$2:$O$7,5,0))</f>
        <v>0</v>
      </c>
      <c r="K5114" s="17">
        <f>INT(VLOOKUP(E5114,强化金币,2,1)*VLOOKUP(INDEX(装备!F:F,MATCH(属性!A5114,装备!A:A,0)),系数!$K$12:$M$15,3,0))</f>
        <v>82500</v>
      </c>
      <c r="L5114" s="17"/>
      <c r="M5114" s="17"/>
      <c r="N5114" s="17"/>
      <c r="O5114" s="17">
        <f>IF(E5114=1,"",VLOOKUP(E5114,系数!$S$2:$AB$12,MATCH(属性!C5114,评级,0),1))</f>
        <v>80</v>
      </c>
    </row>
    <row r="5115" spans="1:15" ht="17.25" thickBot="1" x14ac:dyDescent="0.4">
      <c r="A5115" s="17">
        <f t="shared" si="158"/>
        <v>7100043</v>
      </c>
      <c r="B5115" s="17" t="s">
        <v>108</v>
      </c>
      <c r="C5115" s="15">
        <f>INDEX(装备!G:G,MATCH(属性!A5115,装备!A:A,0))</f>
        <v>16</v>
      </c>
      <c r="D5115" s="15" t="str">
        <f>INDEX(装备!E:E,MATCH(属性!A5115,装备!A:A,0))</f>
        <v>weapon</v>
      </c>
      <c r="E5115" s="14">
        <v>73</v>
      </c>
      <c r="F5115" s="17">
        <f>INT((VLOOKUP($C5115,装备数值,2,0)+VLOOKUP($C5115,装备数值,5,0)*($E5115-1))*VLOOKUP($D5115,系数!$K$2:$O$7,2,0))</f>
        <v>0</v>
      </c>
      <c r="G5115" s="17">
        <f>INT((VLOOKUP($C5115,装备数值,3,0)+VLOOKUP($C5115,装备数值,6,0)*($E5115-1))*VLOOKUP($D5115,系数!$K$2:$O$7,3,0))</f>
        <v>633</v>
      </c>
      <c r="H5115" s="17">
        <f t="shared" si="159"/>
        <v>633</v>
      </c>
      <c r="I5115" s="17">
        <f>INT((VLOOKUP($C5115,装备数值,4,0)+VLOOKUP($C5115,装备数值,7,0)*($E5115-1))*VLOOKUP($D5115,系数!$K$2:$O$7,4,0))</f>
        <v>0</v>
      </c>
      <c r="J5115" s="17">
        <f>INT((VLOOKUP($C5115,装备数值,4,0)+VLOOKUP($C5115,装备数值,7,0)*($E5115-1))*VLOOKUP($D5115,系数!$K$2:$O$7,5,0))</f>
        <v>0</v>
      </c>
      <c r="K5115" s="17">
        <f>INT(VLOOKUP(E5115,强化金币,2,1)*VLOOKUP(INDEX(装备!F:F,MATCH(属性!A5115,装备!A:A,0)),系数!$K$12:$M$15,3,0))</f>
        <v>85000</v>
      </c>
      <c r="L5115" s="17"/>
      <c r="M5115" s="17"/>
      <c r="N5115" s="17"/>
      <c r="O5115" s="17">
        <f>IF(E5115=1,"",VLOOKUP(E5115,系数!$S$2:$AB$12,MATCH(属性!C5115,评级,0),1))</f>
        <v>80</v>
      </c>
    </row>
    <row r="5116" spans="1:15" ht="17.25" thickBot="1" x14ac:dyDescent="0.4">
      <c r="A5116" s="17">
        <f t="shared" ref="A5116:A5179" si="160">A4996+1</f>
        <v>7100043</v>
      </c>
      <c r="B5116" s="17" t="s">
        <v>108</v>
      </c>
      <c r="C5116" s="15">
        <f>INDEX(装备!G:G,MATCH(属性!A5116,装备!A:A,0))</f>
        <v>16</v>
      </c>
      <c r="D5116" s="15" t="str">
        <f>INDEX(装备!E:E,MATCH(属性!A5116,装备!A:A,0))</f>
        <v>weapon</v>
      </c>
      <c r="E5116" s="14">
        <v>74</v>
      </c>
      <c r="F5116" s="17">
        <f>INT((VLOOKUP($C5116,装备数值,2,0)+VLOOKUP($C5116,装备数值,5,0)*($E5116-1))*VLOOKUP($D5116,系数!$K$2:$O$7,2,0))</f>
        <v>0</v>
      </c>
      <c r="G5116" s="17">
        <f>INT((VLOOKUP($C5116,装备数值,3,0)+VLOOKUP($C5116,装备数值,6,0)*($E5116-1))*VLOOKUP($D5116,系数!$K$2:$O$7,3,0))</f>
        <v>639</v>
      </c>
      <c r="H5116" s="17">
        <f t="shared" si="159"/>
        <v>639</v>
      </c>
      <c r="I5116" s="17">
        <f>INT((VLOOKUP($C5116,装备数值,4,0)+VLOOKUP($C5116,装备数值,7,0)*($E5116-1))*VLOOKUP($D5116,系数!$K$2:$O$7,4,0))</f>
        <v>0</v>
      </c>
      <c r="J5116" s="17">
        <f>INT((VLOOKUP($C5116,装备数值,4,0)+VLOOKUP($C5116,装备数值,7,0)*($E5116-1))*VLOOKUP($D5116,系数!$K$2:$O$7,5,0))</f>
        <v>0</v>
      </c>
      <c r="K5116" s="17">
        <f>INT(VLOOKUP(E5116,强化金币,2,1)*VLOOKUP(INDEX(装备!F:F,MATCH(属性!A5116,装备!A:A,0)),系数!$K$12:$M$15,3,0))</f>
        <v>87500</v>
      </c>
      <c r="L5116" s="17"/>
      <c r="M5116" s="17"/>
      <c r="N5116" s="17"/>
      <c r="O5116" s="17">
        <f>IF(E5116=1,"",VLOOKUP(E5116,系数!$S$2:$AB$12,MATCH(属性!C5116,评级,0),1))</f>
        <v>80</v>
      </c>
    </row>
    <row r="5117" spans="1:15" ht="17.25" thickBot="1" x14ac:dyDescent="0.4">
      <c r="A5117" s="17">
        <f t="shared" si="160"/>
        <v>7100043</v>
      </c>
      <c r="B5117" s="17" t="s">
        <v>108</v>
      </c>
      <c r="C5117" s="15">
        <f>INDEX(装备!G:G,MATCH(属性!A5117,装备!A:A,0))</f>
        <v>16</v>
      </c>
      <c r="D5117" s="15" t="str">
        <f>INDEX(装备!E:E,MATCH(属性!A5117,装备!A:A,0))</f>
        <v>weapon</v>
      </c>
      <c r="E5117" s="14">
        <v>75</v>
      </c>
      <c r="F5117" s="17">
        <f>INT((VLOOKUP($C5117,装备数值,2,0)+VLOOKUP($C5117,装备数值,5,0)*($E5117-1))*VLOOKUP($D5117,系数!$K$2:$O$7,2,0))</f>
        <v>0</v>
      </c>
      <c r="G5117" s="17">
        <f>INT((VLOOKUP($C5117,装备数值,3,0)+VLOOKUP($C5117,装备数值,6,0)*($E5117-1))*VLOOKUP($D5117,系数!$K$2:$O$7,3,0))</f>
        <v>645</v>
      </c>
      <c r="H5117" s="17">
        <f t="shared" si="159"/>
        <v>645</v>
      </c>
      <c r="I5117" s="17">
        <f>INT((VLOOKUP($C5117,装备数值,4,0)+VLOOKUP($C5117,装备数值,7,0)*($E5117-1))*VLOOKUP($D5117,系数!$K$2:$O$7,4,0))</f>
        <v>0</v>
      </c>
      <c r="J5117" s="17">
        <f>INT((VLOOKUP($C5117,装备数值,4,0)+VLOOKUP($C5117,装备数值,7,0)*($E5117-1))*VLOOKUP($D5117,系数!$K$2:$O$7,5,0))</f>
        <v>0</v>
      </c>
      <c r="K5117" s="17">
        <f>INT(VLOOKUP(E5117,强化金币,2,1)*VLOOKUP(INDEX(装备!F:F,MATCH(属性!A5117,装备!A:A,0)),系数!$K$12:$M$15,3,0))</f>
        <v>90000</v>
      </c>
      <c r="L5117" s="17"/>
      <c r="M5117" s="17"/>
      <c r="N5117" s="17"/>
      <c r="O5117" s="17">
        <f>IF(E5117=1,"",VLOOKUP(E5117,系数!$S$2:$AB$12,MATCH(属性!C5117,评级,0),1))</f>
        <v>80</v>
      </c>
    </row>
    <row r="5118" spans="1:15" ht="17.25" thickBot="1" x14ac:dyDescent="0.4">
      <c r="A5118" s="17">
        <f t="shared" si="160"/>
        <v>7100043</v>
      </c>
      <c r="B5118" s="17" t="s">
        <v>108</v>
      </c>
      <c r="C5118" s="15">
        <f>INDEX(装备!G:G,MATCH(属性!A5118,装备!A:A,0))</f>
        <v>16</v>
      </c>
      <c r="D5118" s="15" t="str">
        <f>INDEX(装备!E:E,MATCH(属性!A5118,装备!A:A,0))</f>
        <v>weapon</v>
      </c>
      <c r="E5118" s="14">
        <v>76</v>
      </c>
      <c r="F5118" s="17">
        <f>INT((VLOOKUP($C5118,装备数值,2,0)+VLOOKUP($C5118,装备数值,5,0)*($E5118-1))*VLOOKUP($D5118,系数!$K$2:$O$7,2,0))</f>
        <v>0</v>
      </c>
      <c r="G5118" s="17">
        <f>INT((VLOOKUP($C5118,装备数值,3,0)+VLOOKUP($C5118,装备数值,6,0)*($E5118-1))*VLOOKUP($D5118,系数!$K$2:$O$7,3,0))</f>
        <v>651</v>
      </c>
      <c r="H5118" s="17">
        <f t="shared" si="159"/>
        <v>651</v>
      </c>
      <c r="I5118" s="17">
        <f>INT((VLOOKUP($C5118,装备数值,4,0)+VLOOKUP($C5118,装备数值,7,0)*($E5118-1))*VLOOKUP($D5118,系数!$K$2:$O$7,4,0))</f>
        <v>0</v>
      </c>
      <c r="J5118" s="17">
        <f>INT((VLOOKUP($C5118,装备数值,4,0)+VLOOKUP($C5118,装备数值,7,0)*($E5118-1))*VLOOKUP($D5118,系数!$K$2:$O$7,5,0))</f>
        <v>0</v>
      </c>
      <c r="K5118" s="17">
        <f>INT(VLOOKUP(E5118,强化金币,2,1)*VLOOKUP(INDEX(装备!F:F,MATCH(属性!A5118,装备!A:A,0)),系数!$K$12:$M$15,3,0))</f>
        <v>92500</v>
      </c>
      <c r="L5118" s="17"/>
      <c r="M5118" s="17"/>
      <c r="N5118" s="17"/>
      <c r="O5118" s="17">
        <f>IF(E5118=1,"",VLOOKUP(E5118,系数!$S$2:$AB$12,MATCH(属性!C5118,评级,0),1))</f>
        <v>80</v>
      </c>
    </row>
    <row r="5119" spans="1:15" ht="17.25" thickBot="1" x14ac:dyDescent="0.4">
      <c r="A5119" s="17">
        <f t="shared" si="160"/>
        <v>7100043</v>
      </c>
      <c r="B5119" s="17" t="s">
        <v>108</v>
      </c>
      <c r="C5119" s="15">
        <f>INDEX(装备!G:G,MATCH(属性!A5119,装备!A:A,0))</f>
        <v>16</v>
      </c>
      <c r="D5119" s="15" t="str">
        <f>INDEX(装备!E:E,MATCH(属性!A5119,装备!A:A,0))</f>
        <v>weapon</v>
      </c>
      <c r="E5119" s="14">
        <v>77</v>
      </c>
      <c r="F5119" s="17">
        <f>INT((VLOOKUP($C5119,装备数值,2,0)+VLOOKUP($C5119,装备数值,5,0)*($E5119-1))*VLOOKUP($D5119,系数!$K$2:$O$7,2,0))</f>
        <v>0</v>
      </c>
      <c r="G5119" s="17">
        <f>INT((VLOOKUP($C5119,装备数值,3,0)+VLOOKUP($C5119,装备数值,6,0)*($E5119-1))*VLOOKUP($D5119,系数!$K$2:$O$7,3,0))</f>
        <v>657</v>
      </c>
      <c r="H5119" s="17">
        <f t="shared" si="159"/>
        <v>657</v>
      </c>
      <c r="I5119" s="17">
        <f>INT((VLOOKUP($C5119,装备数值,4,0)+VLOOKUP($C5119,装备数值,7,0)*($E5119-1))*VLOOKUP($D5119,系数!$K$2:$O$7,4,0))</f>
        <v>0</v>
      </c>
      <c r="J5119" s="17">
        <f>INT((VLOOKUP($C5119,装备数值,4,0)+VLOOKUP($C5119,装备数值,7,0)*($E5119-1))*VLOOKUP($D5119,系数!$K$2:$O$7,5,0))</f>
        <v>0</v>
      </c>
      <c r="K5119" s="17">
        <f>INT(VLOOKUP(E5119,强化金币,2,1)*VLOOKUP(INDEX(装备!F:F,MATCH(属性!A5119,装备!A:A,0)),系数!$K$12:$M$15,3,0))</f>
        <v>95000</v>
      </c>
      <c r="L5119" s="17"/>
      <c r="M5119" s="17"/>
      <c r="N5119" s="17"/>
      <c r="O5119" s="17">
        <f>IF(E5119=1,"",VLOOKUP(E5119,系数!$S$2:$AB$12,MATCH(属性!C5119,评级,0),1))</f>
        <v>80</v>
      </c>
    </row>
    <row r="5120" spans="1:15" ht="17.25" thickBot="1" x14ac:dyDescent="0.4">
      <c r="A5120" s="17">
        <f t="shared" si="160"/>
        <v>7100043</v>
      </c>
      <c r="B5120" s="17" t="s">
        <v>108</v>
      </c>
      <c r="C5120" s="15">
        <f>INDEX(装备!G:G,MATCH(属性!A5120,装备!A:A,0))</f>
        <v>16</v>
      </c>
      <c r="D5120" s="15" t="str">
        <f>INDEX(装备!E:E,MATCH(属性!A5120,装备!A:A,0))</f>
        <v>weapon</v>
      </c>
      <c r="E5120" s="14">
        <v>78</v>
      </c>
      <c r="F5120" s="17">
        <f>INT((VLOOKUP($C5120,装备数值,2,0)+VLOOKUP($C5120,装备数值,5,0)*($E5120-1))*VLOOKUP($D5120,系数!$K$2:$O$7,2,0))</f>
        <v>0</v>
      </c>
      <c r="G5120" s="17">
        <f>INT((VLOOKUP($C5120,装备数值,3,0)+VLOOKUP($C5120,装备数值,6,0)*($E5120-1))*VLOOKUP($D5120,系数!$K$2:$O$7,3,0))</f>
        <v>663</v>
      </c>
      <c r="H5120" s="17">
        <f t="shared" si="159"/>
        <v>663</v>
      </c>
      <c r="I5120" s="17">
        <f>INT((VLOOKUP($C5120,装备数值,4,0)+VLOOKUP($C5120,装备数值,7,0)*($E5120-1))*VLOOKUP($D5120,系数!$K$2:$O$7,4,0))</f>
        <v>0</v>
      </c>
      <c r="J5120" s="17">
        <f>INT((VLOOKUP($C5120,装备数值,4,0)+VLOOKUP($C5120,装备数值,7,0)*($E5120-1))*VLOOKUP($D5120,系数!$K$2:$O$7,5,0))</f>
        <v>0</v>
      </c>
      <c r="K5120" s="17">
        <f>INT(VLOOKUP(E5120,强化金币,2,1)*VLOOKUP(INDEX(装备!F:F,MATCH(属性!A5120,装备!A:A,0)),系数!$K$12:$M$15,3,0))</f>
        <v>97500</v>
      </c>
      <c r="L5120" s="17"/>
      <c r="M5120" s="17"/>
      <c r="N5120" s="17"/>
      <c r="O5120" s="17">
        <f>IF(E5120=1,"",VLOOKUP(E5120,系数!$S$2:$AB$12,MATCH(属性!C5120,评级,0),1))</f>
        <v>80</v>
      </c>
    </row>
    <row r="5121" spans="1:15" ht="17.25" thickBot="1" x14ac:dyDescent="0.4">
      <c r="A5121" s="17">
        <f t="shared" si="160"/>
        <v>7100043</v>
      </c>
      <c r="B5121" s="17" t="s">
        <v>108</v>
      </c>
      <c r="C5121" s="15">
        <f>INDEX(装备!G:G,MATCH(属性!A5121,装备!A:A,0))</f>
        <v>16</v>
      </c>
      <c r="D5121" s="15" t="str">
        <f>INDEX(装备!E:E,MATCH(属性!A5121,装备!A:A,0))</f>
        <v>weapon</v>
      </c>
      <c r="E5121" s="14">
        <v>79</v>
      </c>
      <c r="F5121" s="17">
        <f>INT((VLOOKUP($C5121,装备数值,2,0)+VLOOKUP($C5121,装备数值,5,0)*($E5121-1))*VLOOKUP($D5121,系数!$K$2:$O$7,2,0))</f>
        <v>0</v>
      </c>
      <c r="G5121" s="17">
        <f>INT((VLOOKUP($C5121,装备数值,3,0)+VLOOKUP($C5121,装备数值,6,0)*($E5121-1))*VLOOKUP($D5121,系数!$K$2:$O$7,3,0))</f>
        <v>669</v>
      </c>
      <c r="H5121" s="17">
        <f t="shared" si="159"/>
        <v>669</v>
      </c>
      <c r="I5121" s="17">
        <f>INT((VLOOKUP($C5121,装备数值,4,0)+VLOOKUP($C5121,装备数值,7,0)*($E5121-1))*VLOOKUP($D5121,系数!$K$2:$O$7,4,0))</f>
        <v>0</v>
      </c>
      <c r="J5121" s="17">
        <f>INT((VLOOKUP($C5121,装备数值,4,0)+VLOOKUP($C5121,装备数值,7,0)*($E5121-1))*VLOOKUP($D5121,系数!$K$2:$O$7,5,0))</f>
        <v>0</v>
      </c>
      <c r="K5121" s="17">
        <f>INT(VLOOKUP(E5121,强化金币,2,1)*VLOOKUP(INDEX(装备!F:F,MATCH(属性!A5121,装备!A:A,0)),系数!$K$12:$M$15,3,0))</f>
        <v>100000</v>
      </c>
      <c r="L5121" s="17"/>
      <c r="M5121" s="17"/>
      <c r="N5121" s="17"/>
      <c r="O5121" s="17">
        <f>IF(E5121=1,"",VLOOKUP(E5121,系数!$S$2:$AB$12,MATCH(属性!C5121,评级,0),1))</f>
        <v>80</v>
      </c>
    </row>
    <row r="5122" spans="1:15" ht="17.25" thickBot="1" x14ac:dyDescent="0.4">
      <c r="A5122" s="17">
        <f t="shared" si="160"/>
        <v>7100043</v>
      </c>
      <c r="B5122" s="17" t="s">
        <v>108</v>
      </c>
      <c r="C5122" s="15">
        <f>INDEX(装备!G:G,MATCH(属性!A5122,装备!A:A,0))</f>
        <v>16</v>
      </c>
      <c r="D5122" s="15" t="str">
        <f>INDEX(装备!E:E,MATCH(属性!A5122,装备!A:A,0))</f>
        <v>weapon</v>
      </c>
      <c r="E5122" s="14">
        <v>80</v>
      </c>
      <c r="F5122" s="17">
        <f>INT((VLOOKUP($C5122,装备数值,2,0)+VLOOKUP($C5122,装备数值,5,0)*($E5122-1))*VLOOKUP($D5122,系数!$K$2:$O$7,2,0))</f>
        <v>0</v>
      </c>
      <c r="G5122" s="17">
        <f>INT((VLOOKUP($C5122,装备数值,3,0)+VLOOKUP($C5122,装备数值,6,0)*($E5122-1))*VLOOKUP($D5122,系数!$K$2:$O$7,3,0))</f>
        <v>675</v>
      </c>
      <c r="H5122" s="17">
        <f t="shared" si="159"/>
        <v>675</v>
      </c>
      <c r="I5122" s="17">
        <f>INT((VLOOKUP($C5122,装备数值,4,0)+VLOOKUP($C5122,装备数值,7,0)*($E5122-1))*VLOOKUP($D5122,系数!$K$2:$O$7,4,0))</f>
        <v>0</v>
      </c>
      <c r="J5122" s="17">
        <f>INT((VLOOKUP($C5122,装备数值,4,0)+VLOOKUP($C5122,装备数值,7,0)*($E5122-1))*VLOOKUP($D5122,系数!$K$2:$O$7,5,0))</f>
        <v>0</v>
      </c>
      <c r="K5122" s="17">
        <f>INT(VLOOKUP(E5122,强化金币,2,1)*VLOOKUP(INDEX(装备!F:F,MATCH(属性!A5122,装备!A:A,0)),系数!$K$12:$M$15,3,0))</f>
        <v>120000</v>
      </c>
      <c r="L5122" s="17"/>
      <c r="M5122" s="17"/>
      <c r="N5122" s="17"/>
      <c r="O5122" s="17">
        <f>IF(E5122=1,"",VLOOKUP(E5122,系数!$S$2:$AB$12,MATCH(属性!C5122,评级,0),1))</f>
        <v>90</v>
      </c>
    </row>
    <row r="5123" spans="1:15" ht="17.25" thickBot="1" x14ac:dyDescent="0.4">
      <c r="A5123" s="17">
        <f t="shared" si="160"/>
        <v>7100043</v>
      </c>
      <c r="B5123" s="17" t="s">
        <v>108</v>
      </c>
      <c r="C5123" s="15">
        <f>INDEX(装备!G:G,MATCH(属性!A5123,装备!A:A,0))</f>
        <v>16</v>
      </c>
      <c r="D5123" s="15" t="str">
        <f>INDEX(装备!E:E,MATCH(属性!A5123,装备!A:A,0))</f>
        <v>weapon</v>
      </c>
      <c r="E5123" s="14">
        <v>81</v>
      </c>
      <c r="F5123" s="17">
        <f>INT((VLOOKUP($C5123,装备数值,2,0)+VLOOKUP($C5123,装备数值,5,0)*($E5123-1))*VLOOKUP($D5123,系数!$K$2:$O$7,2,0))</f>
        <v>0</v>
      </c>
      <c r="G5123" s="17">
        <f>INT((VLOOKUP($C5123,装备数值,3,0)+VLOOKUP($C5123,装备数值,6,0)*($E5123-1))*VLOOKUP($D5123,系数!$K$2:$O$7,3,0))</f>
        <v>681</v>
      </c>
      <c r="H5123" s="17">
        <f t="shared" si="159"/>
        <v>681</v>
      </c>
      <c r="I5123" s="17">
        <f>INT((VLOOKUP($C5123,装备数值,4,0)+VLOOKUP($C5123,装备数值,7,0)*($E5123-1))*VLOOKUP($D5123,系数!$K$2:$O$7,4,0))</f>
        <v>0</v>
      </c>
      <c r="J5123" s="17">
        <f>INT((VLOOKUP($C5123,装备数值,4,0)+VLOOKUP($C5123,装备数值,7,0)*($E5123-1))*VLOOKUP($D5123,系数!$K$2:$O$7,5,0))</f>
        <v>0</v>
      </c>
      <c r="K5123" s="17">
        <f>INT(VLOOKUP(E5123,强化金币,2,1)*VLOOKUP(INDEX(装备!F:F,MATCH(属性!A5123,装备!A:A,0)),系数!$K$12:$M$15,3,0))</f>
        <v>140000</v>
      </c>
      <c r="L5123" s="17"/>
      <c r="M5123" s="17"/>
      <c r="N5123" s="17"/>
      <c r="O5123" s="17">
        <f>IF(E5123=1,"",VLOOKUP(E5123,系数!$S$2:$AB$12,MATCH(属性!C5123,评级,0),1))</f>
        <v>90</v>
      </c>
    </row>
    <row r="5124" spans="1:15" ht="17.25" thickBot="1" x14ac:dyDescent="0.4">
      <c r="A5124" s="17">
        <f t="shared" si="160"/>
        <v>7100043</v>
      </c>
      <c r="B5124" s="17" t="s">
        <v>108</v>
      </c>
      <c r="C5124" s="15">
        <f>INDEX(装备!G:G,MATCH(属性!A5124,装备!A:A,0))</f>
        <v>16</v>
      </c>
      <c r="D5124" s="15" t="str">
        <f>INDEX(装备!E:E,MATCH(属性!A5124,装备!A:A,0))</f>
        <v>weapon</v>
      </c>
      <c r="E5124" s="14">
        <v>82</v>
      </c>
      <c r="F5124" s="17">
        <f>INT((VLOOKUP($C5124,装备数值,2,0)+VLOOKUP($C5124,装备数值,5,0)*($E5124-1))*VLOOKUP($D5124,系数!$K$2:$O$7,2,0))</f>
        <v>0</v>
      </c>
      <c r="G5124" s="17">
        <f>INT((VLOOKUP($C5124,装备数值,3,0)+VLOOKUP($C5124,装备数值,6,0)*($E5124-1))*VLOOKUP($D5124,系数!$K$2:$O$7,3,0))</f>
        <v>687</v>
      </c>
      <c r="H5124" s="17">
        <f t="shared" ref="H5124:H5187" si="161">G5124</f>
        <v>687</v>
      </c>
      <c r="I5124" s="17">
        <f>INT((VLOOKUP($C5124,装备数值,4,0)+VLOOKUP($C5124,装备数值,7,0)*($E5124-1))*VLOOKUP($D5124,系数!$K$2:$O$7,4,0))</f>
        <v>0</v>
      </c>
      <c r="J5124" s="17">
        <f>INT((VLOOKUP($C5124,装备数值,4,0)+VLOOKUP($C5124,装备数值,7,0)*($E5124-1))*VLOOKUP($D5124,系数!$K$2:$O$7,5,0))</f>
        <v>0</v>
      </c>
      <c r="K5124" s="17">
        <f>INT(VLOOKUP(E5124,强化金币,2,1)*VLOOKUP(INDEX(装备!F:F,MATCH(属性!A5124,装备!A:A,0)),系数!$K$12:$M$15,3,0))</f>
        <v>160000</v>
      </c>
      <c r="L5124" s="17"/>
      <c r="M5124" s="17"/>
      <c r="N5124" s="17"/>
      <c r="O5124" s="17">
        <f>IF(E5124=1,"",VLOOKUP(E5124,系数!$S$2:$AB$12,MATCH(属性!C5124,评级,0),1))</f>
        <v>90</v>
      </c>
    </row>
    <row r="5125" spans="1:15" ht="17.25" thickBot="1" x14ac:dyDescent="0.4">
      <c r="A5125" s="17">
        <f t="shared" si="160"/>
        <v>7100043</v>
      </c>
      <c r="B5125" s="17" t="s">
        <v>108</v>
      </c>
      <c r="C5125" s="15">
        <f>INDEX(装备!G:G,MATCH(属性!A5125,装备!A:A,0))</f>
        <v>16</v>
      </c>
      <c r="D5125" s="15" t="str">
        <f>INDEX(装备!E:E,MATCH(属性!A5125,装备!A:A,0))</f>
        <v>weapon</v>
      </c>
      <c r="E5125" s="14">
        <v>83</v>
      </c>
      <c r="F5125" s="17">
        <f>INT((VLOOKUP($C5125,装备数值,2,0)+VLOOKUP($C5125,装备数值,5,0)*($E5125-1))*VLOOKUP($D5125,系数!$K$2:$O$7,2,0))</f>
        <v>0</v>
      </c>
      <c r="G5125" s="17">
        <f>INT((VLOOKUP($C5125,装备数值,3,0)+VLOOKUP($C5125,装备数值,6,0)*($E5125-1))*VLOOKUP($D5125,系数!$K$2:$O$7,3,0))</f>
        <v>693</v>
      </c>
      <c r="H5125" s="17">
        <f t="shared" si="161"/>
        <v>693</v>
      </c>
      <c r="I5125" s="17">
        <f>INT((VLOOKUP($C5125,装备数值,4,0)+VLOOKUP($C5125,装备数值,7,0)*($E5125-1))*VLOOKUP($D5125,系数!$K$2:$O$7,4,0))</f>
        <v>0</v>
      </c>
      <c r="J5125" s="17">
        <f>INT((VLOOKUP($C5125,装备数值,4,0)+VLOOKUP($C5125,装备数值,7,0)*($E5125-1))*VLOOKUP($D5125,系数!$K$2:$O$7,5,0))</f>
        <v>0</v>
      </c>
      <c r="K5125" s="17">
        <f>INT(VLOOKUP(E5125,强化金币,2,1)*VLOOKUP(INDEX(装备!F:F,MATCH(属性!A5125,装备!A:A,0)),系数!$K$12:$M$15,3,0))</f>
        <v>180000</v>
      </c>
      <c r="L5125" s="17"/>
      <c r="M5125" s="17"/>
      <c r="N5125" s="17"/>
      <c r="O5125" s="17">
        <f>IF(E5125=1,"",VLOOKUP(E5125,系数!$S$2:$AB$12,MATCH(属性!C5125,评级,0),1))</f>
        <v>90</v>
      </c>
    </row>
    <row r="5126" spans="1:15" ht="17.25" thickBot="1" x14ac:dyDescent="0.4">
      <c r="A5126" s="17">
        <f t="shared" si="160"/>
        <v>7100043</v>
      </c>
      <c r="B5126" s="17" t="s">
        <v>108</v>
      </c>
      <c r="C5126" s="15">
        <f>INDEX(装备!G:G,MATCH(属性!A5126,装备!A:A,0))</f>
        <v>16</v>
      </c>
      <c r="D5126" s="15" t="str">
        <f>INDEX(装备!E:E,MATCH(属性!A5126,装备!A:A,0))</f>
        <v>weapon</v>
      </c>
      <c r="E5126" s="14">
        <v>84</v>
      </c>
      <c r="F5126" s="17">
        <f>INT((VLOOKUP($C5126,装备数值,2,0)+VLOOKUP($C5126,装备数值,5,0)*($E5126-1))*VLOOKUP($D5126,系数!$K$2:$O$7,2,0))</f>
        <v>0</v>
      </c>
      <c r="G5126" s="17">
        <f>INT((VLOOKUP($C5126,装备数值,3,0)+VLOOKUP($C5126,装备数值,6,0)*($E5126-1))*VLOOKUP($D5126,系数!$K$2:$O$7,3,0))</f>
        <v>699</v>
      </c>
      <c r="H5126" s="17">
        <f t="shared" si="161"/>
        <v>699</v>
      </c>
      <c r="I5126" s="17">
        <f>INT((VLOOKUP($C5126,装备数值,4,0)+VLOOKUP($C5126,装备数值,7,0)*($E5126-1))*VLOOKUP($D5126,系数!$K$2:$O$7,4,0))</f>
        <v>0</v>
      </c>
      <c r="J5126" s="17">
        <f>INT((VLOOKUP($C5126,装备数值,4,0)+VLOOKUP($C5126,装备数值,7,0)*($E5126-1))*VLOOKUP($D5126,系数!$K$2:$O$7,5,0))</f>
        <v>0</v>
      </c>
      <c r="K5126" s="17">
        <f>INT(VLOOKUP(E5126,强化金币,2,1)*VLOOKUP(INDEX(装备!F:F,MATCH(属性!A5126,装备!A:A,0)),系数!$K$12:$M$15,3,0))</f>
        <v>200000</v>
      </c>
      <c r="L5126" s="17"/>
      <c r="M5126" s="17"/>
      <c r="N5126" s="17"/>
      <c r="O5126" s="17">
        <f>IF(E5126=1,"",VLOOKUP(E5126,系数!$S$2:$AB$12,MATCH(属性!C5126,评级,0),1))</f>
        <v>90</v>
      </c>
    </row>
    <row r="5127" spans="1:15" ht="17.25" thickBot="1" x14ac:dyDescent="0.4">
      <c r="A5127" s="17">
        <f t="shared" si="160"/>
        <v>7100043</v>
      </c>
      <c r="B5127" s="17" t="s">
        <v>108</v>
      </c>
      <c r="C5127" s="15">
        <f>INDEX(装备!G:G,MATCH(属性!A5127,装备!A:A,0))</f>
        <v>16</v>
      </c>
      <c r="D5127" s="15" t="str">
        <f>INDEX(装备!E:E,MATCH(属性!A5127,装备!A:A,0))</f>
        <v>weapon</v>
      </c>
      <c r="E5127" s="14">
        <v>85</v>
      </c>
      <c r="F5127" s="17">
        <f>INT((VLOOKUP($C5127,装备数值,2,0)+VLOOKUP($C5127,装备数值,5,0)*($E5127-1))*VLOOKUP($D5127,系数!$K$2:$O$7,2,0))</f>
        <v>0</v>
      </c>
      <c r="G5127" s="17">
        <f>INT((VLOOKUP($C5127,装备数值,3,0)+VLOOKUP($C5127,装备数值,6,0)*($E5127-1))*VLOOKUP($D5127,系数!$K$2:$O$7,3,0))</f>
        <v>705</v>
      </c>
      <c r="H5127" s="17">
        <f t="shared" si="161"/>
        <v>705</v>
      </c>
      <c r="I5127" s="17">
        <f>INT((VLOOKUP($C5127,装备数值,4,0)+VLOOKUP($C5127,装备数值,7,0)*($E5127-1))*VLOOKUP($D5127,系数!$K$2:$O$7,4,0))</f>
        <v>0</v>
      </c>
      <c r="J5127" s="17">
        <f>INT((VLOOKUP($C5127,装备数值,4,0)+VLOOKUP($C5127,装备数值,7,0)*($E5127-1))*VLOOKUP($D5127,系数!$K$2:$O$7,5,0))</f>
        <v>0</v>
      </c>
      <c r="K5127" s="17">
        <f>INT(VLOOKUP(E5127,强化金币,2,1)*VLOOKUP(INDEX(装备!F:F,MATCH(属性!A5127,装备!A:A,0)),系数!$K$12:$M$15,3,0))</f>
        <v>250000</v>
      </c>
      <c r="L5127" s="17"/>
      <c r="M5127" s="17"/>
      <c r="N5127" s="17"/>
      <c r="O5127" s="17">
        <f>IF(E5127=1,"",VLOOKUP(E5127,系数!$S$2:$AB$12,MATCH(属性!C5127,评级,0),1))</f>
        <v>90</v>
      </c>
    </row>
    <row r="5128" spans="1:15" ht="17.25" thickBot="1" x14ac:dyDescent="0.4">
      <c r="A5128" s="17">
        <f t="shared" si="160"/>
        <v>7100043</v>
      </c>
      <c r="B5128" s="17" t="s">
        <v>108</v>
      </c>
      <c r="C5128" s="15">
        <f>INDEX(装备!G:G,MATCH(属性!A5128,装备!A:A,0))</f>
        <v>16</v>
      </c>
      <c r="D5128" s="15" t="str">
        <f>INDEX(装备!E:E,MATCH(属性!A5128,装备!A:A,0))</f>
        <v>weapon</v>
      </c>
      <c r="E5128" s="14">
        <v>86</v>
      </c>
      <c r="F5128" s="17">
        <f>INT((VLOOKUP($C5128,装备数值,2,0)+VLOOKUP($C5128,装备数值,5,0)*($E5128-1))*VLOOKUP($D5128,系数!$K$2:$O$7,2,0))</f>
        <v>0</v>
      </c>
      <c r="G5128" s="17">
        <f>INT((VLOOKUP($C5128,装备数值,3,0)+VLOOKUP($C5128,装备数值,6,0)*($E5128-1))*VLOOKUP($D5128,系数!$K$2:$O$7,3,0))</f>
        <v>711</v>
      </c>
      <c r="H5128" s="17">
        <f t="shared" si="161"/>
        <v>711</v>
      </c>
      <c r="I5128" s="17">
        <f>INT((VLOOKUP($C5128,装备数值,4,0)+VLOOKUP($C5128,装备数值,7,0)*($E5128-1))*VLOOKUP($D5128,系数!$K$2:$O$7,4,0))</f>
        <v>0</v>
      </c>
      <c r="J5128" s="17">
        <f>INT((VLOOKUP($C5128,装备数值,4,0)+VLOOKUP($C5128,装备数值,7,0)*($E5128-1))*VLOOKUP($D5128,系数!$K$2:$O$7,5,0))</f>
        <v>0</v>
      </c>
      <c r="K5128" s="17">
        <f>INT(VLOOKUP(E5128,强化金币,2,1)*VLOOKUP(INDEX(装备!F:F,MATCH(属性!A5128,装备!A:A,0)),系数!$K$12:$M$15,3,0))</f>
        <v>300000</v>
      </c>
      <c r="L5128" s="17"/>
      <c r="M5128" s="17"/>
      <c r="N5128" s="17"/>
      <c r="O5128" s="17">
        <f>IF(E5128=1,"",VLOOKUP(E5128,系数!$S$2:$AB$12,MATCH(属性!C5128,评级,0),1))</f>
        <v>90</v>
      </c>
    </row>
    <row r="5129" spans="1:15" ht="17.25" thickBot="1" x14ac:dyDescent="0.4">
      <c r="A5129" s="17">
        <f t="shared" si="160"/>
        <v>7100043</v>
      </c>
      <c r="B5129" s="17" t="s">
        <v>108</v>
      </c>
      <c r="C5129" s="15">
        <f>INDEX(装备!G:G,MATCH(属性!A5129,装备!A:A,0))</f>
        <v>16</v>
      </c>
      <c r="D5129" s="15" t="str">
        <f>INDEX(装备!E:E,MATCH(属性!A5129,装备!A:A,0))</f>
        <v>weapon</v>
      </c>
      <c r="E5129" s="14">
        <v>87</v>
      </c>
      <c r="F5129" s="17">
        <f>INT((VLOOKUP($C5129,装备数值,2,0)+VLOOKUP($C5129,装备数值,5,0)*($E5129-1))*VLOOKUP($D5129,系数!$K$2:$O$7,2,0))</f>
        <v>0</v>
      </c>
      <c r="G5129" s="17">
        <f>INT((VLOOKUP($C5129,装备数值,3,0)+VLOOKUP($C5129,装备数值,6,0)*($E5129-1))*VLOOKUP($D5129,系数!$K$2:$O$7,3,0))</f>
        <v>717</v>
      </c>
      <c r="H5129" s="17">
        <f t="shared" si="161"/>
        <v>717</v>
      </c>
      <c r="I5129" s="17">
        <f>INT((VLOOKUP($C5129,装备数值,4,0)+VLOOKUP($C5129,装备数值,7,0)*($E5129-1))*VLOOKUP($D5129,系数!$K$2:$O$7,4,0))</f>
        <v>0</v>
      </c>
      <c r="J5129" s="17">
        <f>INT((VLOOKUP($C5129,装备数值,4,0)+VLOOKUP($C5129,装备数值,7,0)*($E5129-1))*VLOOKUP($D5129,系数!$K$2:$O$7,5,0))</f>
        <v>0</v>
      </c>
      <c r="K5129" s="17">
        <f>INT(VLOOKUP(E5129,强化金币,2,1)*VLOOKUP(INDEX(装备!F:F,MATCH(属性!A5129,装备!A:A,0)),系数!$K$12:$M$15,3,0))</f>
        <v>350000</v>
      </c>
      <c r="L5129" s="17"/>
      <c r="M5129" s="17"/>
      <c r="N5129" s="17"/>
      <c r="O5129" s="17">
        <f>IF(E5129=1,"",VLOOKUP(E5129,系数!$S$2:$AB$12,MATCH(属性!C5129,评级,0),1))</f>
        <v>90</v>
      </c>
    </row>
    <row r="5130" spans="1:15" ht="17.25" thickBot="1" x14ac:dyDescent="0.4">
      <c r="A5130" s="17">
        <f t="shared" si="160"/>
        <v>7100043</v>
      </c>
      <c r="B5130" s="17" t="s">
        <v>108</v>
      </c>
      <c r="C5130" s="15">
        <f>INDEX(装备!G:G,MATCH(属性!A5130,装备!A:A,0))</f>
        <v>16</v>
      </c>
      <c r="D5130" s="15" t="str">
        <f>INDEX(装备!E:E,MATCH(属性!A5130,装备!A:A,0))</f>
        <v>weapon</v>
      </c>
      <c r="E5130" s="14">
        <v>88</v>
      </c>
      <c r="F5130" s="17">
        <f>INT((VLOOKUP($C5130,装备数值,2,0)+VLOOKUP($C5130,装备数值,5,0)*($E5130-1))*VLOOKUP($D5130,系数!$K$2:$O$7,2,0))</f>
        <v>0</v>
      </c>
      <c r="G5130" s="17">
        <f>INT((VLOOKUP($C5130,装备数值,3,0)+VLOOKUP($C5130,装备数值,6,0)*($E5130-1))*VLOOKUP($D5130,系数!$K$2:$O$7,3,0))</f>
        <v>723</v>
      </c>
      <c r="H5130" s="17">
        <f t="shared" si="161"/>
        <v>723</v>
      </c>
      <c r="I5130" s="17">
        <f>INT((VLOOKUP($C5130,装备数值,4,0)+VLOOKUP($C5130,装备数值,7,0)*($E5130-1))*VLOOKUP($D5130,系数!$K$2:$O$7,4,0))</f>
        <v>0</v>
      </c>
      <c r="J5130" s="17">
        <f>INT((VLOOKUP($C5130,装备数值,4,0)+VLOOKUP($C5130,装备数值,7,0)*($E5130-1))*VLOOKUP($D5130,系数!$K$2:$O$7,5,0))</f>
        <v>0</v>
      </c>
      <c r="K5130" s="17">
        <f>INT(VLOOKUP(E5130,强化金币,2,1)*VLOOKUP(INDEX(装备!F:F,MATCH(属性!A5130,装备!A:A,0)),系数!$K$12:$M$15,3,0))</f>
        <v>400000</v>
      </c>
      <c r="L5130" s="17"/>
      <c r="M5130" s="17"/>
      <c r="N5130" s="17"/>
      <c r="O5130" s="17">
        <f>IF(E5130=1,"",VLOOKUP(E5130,系数!$S$2:$AB$12,MATCH(属性!C5130,评级,0),1))</f>
        <v>90</v>
      </c>
    </row>
    <row r="5131" spans="1:15" ht="17.25" thickBot="1" x14ac:dyDescent="0.4">
      <c r="A5131" s="17">
        <f t="shared" si="160"/>
        <v>7100043</v>
      </c>
      <c r="B5131" s="17" t="s">
        <v>108</v>
      </c>
      <c r="C5131" s="15">
        <f>INDEX(装备!G:G,MATCH(属性!A5131,装备!A:A,0))</f>
        <v>16</v>
      </c>
      <c r="D5131" s="15" t="str">
        <f>INDEX(装备!E:E,MATCH(属性!A5131,装备!A:A,0))</f>
        <v>weapon</v>
      </c>
      <c r="E5131" s="14">
        <v>89</v>
      </c>
      <c r="F5131" s="17">
        <f>INT((VLOOKUP($C5131,装备数值,2,0)+VLOOKUP($C5131,装备数值,5,0)*($E5131-1))*VLOOKUP($D5131,系数!$K$2:$O$7,2,0))</f>
        <v>0</v>
      </c>
      <c r="G5131" s="17">
        <f>INT((VLOOKUP($C5131,装备数值,3,0)+VLOOKUP($C5131,装备数值,6,0)*($E5131-1))*VLOOKUP($D5131,系数!$K$2:$O$7,3,0))</f>
        <v>729</v>
      </c>
      <c r="H5131" s="17">
        <f t="shared" si="161"/>
        <v>729</v>
      </c>
      <c r="I5131" s="17">
        <f>INT((VLOOKUP($C5131,装备数值,4,0)+VLOOKUP($C5131,装备数值,7,0)*($E5131-1))*VLOOKUP($D5131,系数!$K$2:$O$7,4,0))</f>
        <v>0</v>
      </c>
      <c r="J5131" s="17">
        <f>INT((VLOOKUP($C5131,装备数值,4,0)+VLOOKUP($C5131,装备数值,7,0)*($E5131-1))*VLOOKUP($D5131,系数!$K$2:$O$7,5,0))</f>
        <v>0</v>
      </c>
      <c r="K5131" s="17">
        <f>INT(VLOOKUP(E5131,强化金币,2,1)*VLOOKUP(INDEX(装备!F:F,MATCH(属性!A5131,装备!A:A,0)),系数!$K$12:$M$15,3,0))</f>
        <v>450000</v>
      </c>
      <c r="L5131" s="17"/>
      <c r="M5131" s="17"/>
      <c r="N5131" s="17"/>
      <c r="O5131" s="17">
        <f>IF(E5131=1,"",VLOOKUP(E5131,系数!$S$2:$AB$12,MATCH(属性!C5131,评级,0),1))</f>
        <v>90</v>
      </c>
    </row>
    <row r="5132" spans="1:15" ht="17.25" thickBot="1" x14ac:dyDescent="0.4">
      <c r="A5132" s="17">
        <f t="shared" si="160"/>
        <v>7100043</v>
      </c>
      <c r="B5132" s="17" t="s">
        <v>108</v>
      </c>
      <c r="C5132" s="15">
        <f>INDEX(装备!G:G,MATCH(属性!A5132,装备!A:A,0))</f>
        <v>16</v>
      </c>
      <c r="D5132" s="15" t="str">
        <f>INDEX(装备!E:E,MATCH(属性!A5132,装备!A:A,0))</f>
        <v>weapon</v>
      </c>
      <c r="E5132" s="14">
        <v>90</v>
      </c>
      <c r="F5132" s="17">
        <f>INT((VLOOKUP($C5132,装备数值,2,0)+VLOOKUP($C5132,装备数值,5,0)*($E5132-1))*VLOOKUP($D5132,系数!$K$2:$O$7,2,0))</f>
        <v>0</v>
      </c>
      <c r="G5132" s="17">
        <f>INT((VLOOKUP($C5132,装备数值,3,0)+VLOOKUP($C5132,装备数值,6,0)*($E5132-1))*VLOOKUP($D5132,系数!$K$2:$O$7,3,0))</f>
        <v>735</v>
      </c>
      <c r="H5132" s="17">
        <f t="shared" si="161"/>
        <v>735</v>
      </c>
      <c r="I5132" s="17">
        <f>INT((VLOOKUP($C5132,装备数值,4,0)+VLOOKUP($C5132,装备数值,7,0)*($E5132-1))*VLOOKUP($D5132,系数!$K$2:$O$7,4,0))</f>
        <v>0</v>
      </c>
      <c r="J5132" s="17">
        <f>INT((VLOOKUP($C5132,装备数值,4,0)+VLOOKUP($C5132,装备数值,7,0)*($E5132-1))*VLOOKUP($D5132,系数!$K$2:$O$7,5,0))</f>
        <v>0</v>
      </c>
      <c r="K5132" s="17">
        <f>INT(VLOOKUP(E5132,强化金币,2,1)*VLOOKUP(INDEX(装备!F:F,MATCH(属性!A5132,装备!A:A,0)),系数!$K$12:$M$15,3,0))</f>
        <v>450000</v>
      </c>
      <c r="L5132" s="17"/>
      <c r="M5132" s="17"/>
      <c r="N5132" s="17"/>
      <c r="O5132" s="17">
        <f>IF(E5132=1,"",VLOOKUP(E5132,系数!$S$2:$AB$12,MATCH(属性!C5132,评级,0),1))</f>
        <v>100</v>
      </c>
    </row>
    <row r="5133" spans="1:15" ht="17.25" thickBot="1" x14ac:dyDescent="0.4">
      <c r="A5133" s="17">
        <f t="shared" si="160"/>
        <v>7100043</v>
      </c>
      <c r="B5133" s="17" t="s">
        <v>108</v>
      </c>
      <c r="C5133" s="15">
        <f>INDEX(装备!G:G,MATCH(属性!A5133,装备!A:A,0))</f>
        <v>16</v>
      </c>
      <c r="D5133" s="15" t="str">
        <f>INDEX(装备!E:E,MATCH(属性!A5133,装备!A:A,0))</f>
        <v>weapon</v>
      </c>
      <c r="E5133" s="14">
        <v>91</v>
      </c>
      <c r="F5133" s="17">
        <f>INT((VLOOKUP($C5133,装备数值,2,0)+VLOOKUP($C5133,装备数值,5,0)*($E5133-1))*VLOOKUP($D5133,系数!$K$2:$O$7,2,0))</f>
        <v>0</v>
      </c>
      <c r="G5133" s="17">
        <f>INT((VLOOKUP($C5133,装备数值,3,0)+VLOOKUP($C5133,装备数值,6,0)*($E5133-1))*VLOOKUP($D5133,系数!$K$2:$O$7,3,0))</f>
        <v>741</v>
      </c>
      <c r="H5133" s="17">
        <f t="shared" si="161"/>
        <v>741</v>
      </c>
      <c r="I5133" s="17">
        <f>INT((VLOOKUP($C5133,装备数值,4,0)+VLOOKUP($C5133,装备数值,7,0)*($E5133-1))*VLOOKUP($D5133,系数!$K$2:$O$7,4,0))</f>
        <v>0</v>
      </c>
      <c r="J5133" s="17">
        <f>INT((VLOOKUP($C5133,装备数值,4,0)+VLOOKUP($C5133,装备数值,7,0)*($E5133-1))*VLOOKUP($D5133,系数!$K$2:$O$7,5,0))</f>
        <v>0</v>
      </c>
      <c r="K5133" s="17">
        <f>INT(VLOOKUP(E5133,强化金币,2,1)*VLOOKUP(INDEX(装备!F:F,MATCH(属性!A5133,装备!A:A,0)),系数!$K$12:$M$15,3,0))</f>
        <v>450000</v>
      </c>
      <c r="L5133" s="17"/>
      <c r="M5133" s="17"/>
      <c r="N5133" s="17"/>
      <c r="O5133" s="17">
        <f>IF(E5133=1,"",VLOOKUP(E5133,系数!$S$2:$AB$12,MATCH(属性!C5133,评级,0),1))</f>
        <v>100</v>
      </c>
    </row>
    <row r="5134" spans="1:15" ht="17.25" thickBot="1" x14ac:dyDescent="0.4">
      <c r="A5134" s="17">
        <f t="shared" si="160"/>
        <v>7100043</v>
      </c>
      <c r="B5134" s="17" t="s">
        <v>108</v>
      </c>
      <c r="C5134" s="15">
        <f>INDEX(装备!G:G,MATCH(属性!A5134,装备!A:A,0))</f>
        <v>16</v>
      </c>
      <c r="D5134" s="15" t="str">
        <f>INDEX(装备!E:E,MATCH(属性!A5134,装备!A:A,0))</f>
        <v>weapon</v>
      </c>
      <c r="E5134" s="14">
        <v>92</v>
      </c>
      <c r="F5134" s="17">
        <f>INT((VLOOKUP($C5134,装备数值,2,0)+VLOOKUP($C5134,装备数值,5,0)*($E5134-1))*VLOOKUP($D5134,系数!$K$2:$O$7,2,0))</f>
        <v>0</v>
      </c>
      <c r="G5134" s="17">
        <f>INT((VLOOKUP($C5134,装备数值,3,0)+VLOOKUP($C5134,装备数值,6,0)*($E5134-1))*VLOOKUP($D5134,系数!$K$2:$O$7,3,0))</f>
        <v>747</v>
      </c>
      <c r="H5134" s="17">
        <f t="shared" si="161"/>
        <v>747</v>
      </c>
      <c r="I5134" s="17">
        <f>INT((VLOOKUP($C5134,装备数值,4,0)+VLOOKUP($C5134,装备数值,7,0)*($E5134-1))*VLOOKUP($D5134,系数!$K$2:$O$7,4,0))</f>
        <v>0</v>
      </c>
      <c r="J5134" s="17">
        <f>INT((VLOOKUP($C5134,装备数值,4,0)+VLOOKUP($C5134,装备数值,7,0)*($E5134-1))*VLOOKUP($D5134,系数!$K$2:$O$7,5,0))</f>
        <v>0</v>
      </c>
      <c r="K5134" s="17">
        <f>INT(VLOOKUP(E5134,强化金币,2,1)*VLOOKUP(INDEX(装备!F:F,MATCH(属性!A5134,装备!A:A,0)),系数!$K$12:$M$15,3,0))</f>
        <v>450000</v>
      </c>
      <c r="L5134" s="17"/>
      <c r="M5134" s="17"/>
      <c r="N5134" s="17"/>
      <c r="O5134" s="17">
        <f>IF(E5134=1,"",VLOOKUP(E5134,系数!$S$2:$AB$12,MATCH(属性!C5134,评级,0),1))</f>
        <v>100</v>
      </c>
    </row>
    <row r="5135" spans="1:15" ht="17.25" thickBot="1" x14ac:dyDescent="0.4">
      <c r="A5135" s="17">
        <f t="shared" si="160"/>
        <v>7100043</v>
      </c>
      <c r="B5135" s="17" t="s">
        <v>108</v>
      </c>
      <c r="C5135" s="15">
        <f>INDEX(装备!G:G,MATCH(属性!A5135,装备!A:A,0))</f>
        <v>16</v>
      </c>
      <c r="D5135" s="15" t="str">
        <f>INDEX(装备!E:E,MATCH(属性!A5135,装备!A:A,0))</f>
        <v>weapon</v>
      </c>
      <c r="E5135" s="14">
        <v>93</v>
      </c>
      <c r="F5135" s="17">
        <f>INT((VLOOKUP($C5135,装备数值,2,0)+VLOOKUP($C5135,装备数值,5,0)*($E5135-1))*VLOOKUP($D5135,系数!$K$2:$O$7,2,0))</f>
        <v>0</v>
      </c>
      <c r="G5135" s="17">
        <f>INT((VLOOKUP($C5135,装备数值,3,0)+VLOOKUP($C5135,装备数值,6,0)*($E5135-1))*VLOOKUP($D5135,系数!$K$2:$O$7,3,0))</f>
        <v>753</v>
      </c>
      <c r="H5135" s="17">
        <f t="shared" si="161"/>
        <v>753</v>
      </c>
      <c r="I5135" s="17">
        <f>INT((VLOOKUP($C5135,装备数值,4,0)+VLOOKUP($C5135,装备数值,7,0)*($E5135-1))*VLOOKUP($D5135,系数!$K$2:$O$7,4,0))</f>
        <v>0</v>
      </c>
      <c r="J5135" s="17">
        <f>INT((VLOOKUP($C5135,装备数值,4,0)+VLOOKUP($C5135,装备数值,7,0)*($E5135-1))*VLOOKUP($D5135,系数!$K$2:$O$7,5,0))</f>
        <v>0</v>
      </c>
      <c r="K5135" s="17">
        <f>INT(VLOOKUP(E5135,强化金币,2,1)*VLOOKUP(INDEX(装备!F:F,MATCH(属性!A5135,装备!A:A,0)),系数!$K$12:$M$15,3,0))</f>
        <v>450000</v>
      </c>
      <c r="L5135" s="17"/>
      <c r="M5135" s="17"/>
      <c r="N5135" s="17"/>
      <c r="O5135" s="17">
        <f>IF(E5135=1,"",VLOOKUP(E5135,系数!$S$2:$AB$12,MATCH(属性!C5135,评级,0),1))</f>
        <v>100</v>
      </c>
    </row>
    <row r="5136" spans="1:15" ht="17.25" thickBot="1" x14ac:dyDescent="0.4">
      <c r="A5136" s="17">
        <f t="shared" si="160"/>
        <v>7100043</v>
      </c>
      <c r="B5136" s="17" t="s">
        <v>108</v>
      </c>
      <c r="C5136" s="15">
        <f>INDEX(装备!G:G,MATCH(属性!A5136,装备!A:A,0))</f>
        <v>16</v>
      </c>
      <c r="D5136" s="15" t="str">
        <f>INDEX(装备!E:E,MATCH(属性!A5136,装备!A:A,0))</f>
        <v>weapon</v>
      </c>
      <c r="E5136" s="14">
        <v>94</v>
      </c>
      <c r="F5136" s="17">
        <f>INT((VLOOKUP($C5136,装备数值,2,0)+VLOOKUP($C5136,装备数值,5,0)*($E5136-1))*VLOOKUP($D5136,系数!$K$2:$O$7,2,0))</f>
        <v>0</v>
      </c>
      <c r="G5136" s="17">
        <f>INT((VLOOKUP($C5136,装备数值,3,0)+VLOOKUP($C5136,装备数值,6,0)*($E5136-1))*VLOOKUP($D5136,系数!$K$2:$O$7,3,0))</f>
        <v>759</v>
      </c>
      <c r="H5136" s="17">
        <f t="shared" si="161"/>
        <v>759</v>
      </c>
      <c r="I5136" s="17">
        <f>INT((VLOOKUP($C5136,装备数值,4,0)+VLOOKUP($C5136,装备数值,7,0)*($E5136-1))*VLOOKUP($D5136,系数!$K$2:$O$7,4,0))</f>
        <v>0</v>
      </c>
      <c r="J5136" s="17">
        <f>INT((VLOOKUP($C5136,装备数值,4,0)+VLOOKUP($C5136,装备数值,7,0)*($E5136-1))*VLOOKUP($D5136,系数!$K$2:$O$7,5,0))</f>
        <v>0</v>
      </c>
      <c r="K5136" s="17">
        <f>INT(VLOOKUP(E5136,强化金币,2,1)*VLOOKUP(INDEX(装备!F:F,MATCH(属性!A5136,装备!A:A,0)),系数!$K$12:$M$15,3,0))</f>
        <v>450000</v>
      </c>
      <c r="L5136" s="17"/>
      <c r="M5136" s="17"/>
      <c r="N5136" s="17"/>
      <c r="O5136" s="17">
        <f>IF(E5136=1,"",VLOOKUP(E5136,系数!$S$2:$AB$12,MATCH(属性!C5136,评级,0),1))</f>
        <v>100</v>
      </c>
    </row>
    <row r="5137" spans="1:15" ht="17.25" thickBot="1" x14ac:dyDescent="0.4">
      <c r="A5137" s="17">
        <f t="shared" si="160"/>
        <v>7100043</v>
      </c>
      <c r="B5137" s="17" t="s">
        <v>108</v>
      </c>
      <c r="C5137" s="15">
        <f>INDEX(装备!G:G,MATCH(属性!A5137,装备!A:A,0))</f>
        <v>16</v>
      </c>
      <c r="D5137" s="15" t="str">
        <f>INDEX(装备!E:E,MATCH(属性!A5137,装备!A:A,0))</f>
        <v>weapon</v>
      </c>
      <c r="E5137" s="14">
        <v>95</v>
      </c>
      <c r="F5137" s="17">
        <f>INT((VLOOKUP($C5137,装备数值,2,0)+VLOOKUP($C5137,装备数值,5,0)*($E5137-1))*VLOOKUP($D5137,系数!$K$2:$O$7,2,0))</f>
        <v>0</v>
      </c>
      <c r="G5137" s="17">
        <f>INT((VLOOKUP($C5137,装备数值,3,0)+VLOOKUP($C5137,装备数值,6,0)*($E5137-1))*VLOOKUP($D5137,系数!$K$2:$O$7,3,0))</f>
        <v>765</v>
      </c>
      <c r="H5137" s="17">
        <f t="shared" si="161"/>
        <v>765</v>
      </c>
      <c r="I5137" s="17">
        <f>INT((VLOOKUP($C5137,装备数值,4,0)+VLOOKUP($C5137,装备数值,7,0)*($E5137-1))*VLOOKUP($D5137,系数!$K$2:$O$7,4,0))</f>
        <v>0</v>
      </c>
      <c r="J5137" s="17">
        <f>INT((VLOOKUP($C5137,装备数值,4,0)+VLOOKUP($C5137,装备数值,7,0)*($E5137-1))*VLOOKUP($D5137,系数!$K$2:$O$7,5,0))</f>
        <v>0</v>
      </c>
      <c r="K5137" s="17">
        <f>INT(VLOOKUP(E5137,强化金币,2,1)*VLOOKUP(INDEX(装备!F:F,MATCH(属性!A5137,装备!A:A,0)),系数!$K$12:$M$15,3,0))</f>
        <v>450000</v>
      </c>
      <c r="L5137" s="17"/>
      <c r="M5137" s="17"/>
      <c r="N5137" s="17"/>
      <c r="O5137" s="17">
        <f>IF(E5137=1,"",VLOOKUP(E5137,系数!$S$2:$AB$12,MATCH(属性!C5137,评级,0),1))</f>
        <v>100</v>
      </c>
    </row>
    <row r="5138" spans="1:15" ht="17.25" thickBot="1" x14ac:dyDescent="0.4">
      <c r="A5138" s="17">
        <f t="shared" si="160"/>
        <v>7100043</v>
      </c>
      <c r="B5138" s="17" t="s">
        <v>108</v>
      </c>
      <c r="C5138" s="15">
        <f>INDEX(装备!G:G,MATCH(属性!A5138,装备!A:A,0))</f>
        <v>16</v>
      </c>
      <c r="D5138" s="15" t="str">
        <f>INDEX(装备!E:E,MATCH(属性!A5138,装备!A:A,0))</f>
        <v>weapon</v>
      </c>
      <c r="E5138" s="14">
        <v>96</v>
      </c>
      <c r="F5138" s="17">
        <f>INT((VLOOKUP($C5138,装备数值,2,0)+VLOOKUP($C5138,装备数值,5,0)*($E5138-1))*VLOOKUP($D5138,系数!$K$2:$O$7,2,0))</f>
        <v>0</v>
      </c>
      <c r="G5138" s="17">
        <f>INT((VLOOKUP($C5138,装备数值,3,0)+VLOOKUP($C5138,装备数值,6,0)*($E5138-1))*VLOOKUP($D5138,系数!$K$2:$O$7,3,0))</f>
        <v>771</v>
      </c>
      <c r="H5138" s="17">
        <f t="shared" si="161"/>
        <v>771</v>
      </c>
      <c r="I5138" s="17">
        <f>INT((VLOOKUP($C5138,装备数值,4,0)+VLOOKUP($C5138,装备数值,7,0)*($E5138-1))*VLOOKUP($D5138,系数!$K$2:$O$7,4,0))</f>
        <v>0</v>
      </c>
      <c r="J5138" s="17">
        <f>INT((VLOOKUP($C5138,装备数值,4,0)+VLOOKUP($C5138,装备数值,7,0)*($E5138-1))*VLOOKUP($D5138,系数!$K$2:$O$7,5,0))</f>
        <v>0</v>
      </c>
      <c r="K5138" s="17">
        <f>INT(VLOOKUP(E5138,强化金币,2,1)*VLOOKUP(INDEX(装备!F:F,MATCH(属性!A5138,装备!A:A,0)),系数!$K$12:$M$15,3,0))</f>
        <v>450000</v>
      </c>
      <c r="L5138" s="17"/>
      <c r="M5138" s="17"/>
      <c r="N5138" s="17"/>
      <c r="O5138" s="17">
        <f>IF(E5138=1,"",VLOOKUP(E5138,系数!$S$2:$AB$12,MATCH(属性!C5138,评级,0),1))</f>
        <v>100</v>
      </c>
    </row>
    <row r="5139" spans="1:15" ht="17.25" thickBot="1" x14ac:dyDescent="0.4">
      <c r="A5139" s="17">
        <f t="shared" si="160"/>
        <v>7100043</v>
      </c>
      <c r="B5139" s="17" t="s">
        <v>108</v>
      </c>
      <c r="C5139" s="15">
        <f>INDEX(装备!G:G,MATCH(属性!A5139,装备!A:A,0))</f>
        <v>16</v>
      </c>
      <c r="D5139" s="15" t="str">
        <f>INDEX(装备!E:E,MATCH(属性!A5139,装备!A:A,0))</f>
        <v>weapon</v>
      </c>
      <c r="E5139" s="14">
        <v>97</v>
      </c>
      <c r="F5139" s="17">
        <f>INT((VLOOKUP($C5139,装备数值,2,0)+VLOOKUP($C5139,装备数值,5,0)*($E5139-1))*VLOOKUP($D5139,系数!$K$2:$O$7,2,0))</f>
        <v>0</v>
      </c>
      <c r="G5139" s="17">
        <f>INT((VLOOKUP($C5139,装备数值,3,0)+VLOOKUP($C5139,装备数值,6,0)*($E5139-1))*VLOOKUP($D5139,系数!$K$2:$O$7,3,0))</f>
        <v>777</v>
      </c>
      <c r="H5139" s="17">
        <f t="shared" si="161"/>
        <v>777</v>
      </c>
      <c r="I5139" s="17">
        <f>INT((VLOOKUP($C5139,装备数值,4,0)+VLOOKUP($C5139,装备数值,7,0)*($E5139-1))*VLOOKUP($D5139,系数!$K$2:$O$7,4,0))</f>
        <v>0</v>
      </c>
      <c r="J5139" s="17">
        <f>INT((VLOOKUP($C5139,装备数值,4,0)+VLOOKUP($C5139,装备数值,7,0)*($E5139-1))*VLOOKUP($D5139,系数!$K$2:$O$7,5,0))</f>
        <v>0</v>
      </c>
      <c r="K5139" s="17">
        <f>INT(VLOOKUP(E5139,强化金币,2,1)*VLOOKUP(INDEX(装备!F:F,MATCH(属性!A5139,装备!A:A,0)),系数!$K$12:$M$15,3,0))</f>
        <v>450000</v>
      </c>
      <c r="L5139" s="17"/>
      <c r="M5139" s="17"/>
      <c r="N5139" s="17"/>
      <c r="O5139" s="17">
        <f>IF(E5139=1,"",VLOOKUP(E5139,系数!$S$2:$AB$12,MATCH(属性!C5139,评级,0),1))</f>
        <v>100</v>
      </c>
    </row>
    <row r="5140" spans="1:15" ht="17.25" thickBot="1" x14ac:dyDescent="0.4">
      <c r="A5140" s="17">
        <f t="shared" si="160"/>
        <v>7100043</v>
      </c>
      <c r="B5140" s="17" t="s">
        <v>108</v>
      </c>
      <c r="C5140" s="15">
        <f>INDEX(装备!G:G,MATCH(属性!A5140,装备!A:A,0))</f>
        <v>16</v>
      </c>
      <c r="D5140" s="15" t="str">
        <f>INDEX(装备!E:E,MATCH(属性!A5140,装备!A:A,0))</f>
        <v>weapon</v>
      </c>
      <c r="E5140" s="14">
        <v>98</v>
      </c>
      <c r="F5140" s="17">
        <f>INT((VLOOKUP($C5140,装备数值,2,0)+VLOOKUP($C5140,装备数值,5,0)*($E5140-1))*VLOOKUP($D5140,系数!$K$2:$O$7,2,0))</f>
        <v>0</v>
      </c>
      <c r="G5140" s="17">
        <f>INT((VLOOKUP($C5140,装备数值,3,0)+VLOOKUP($C5140,装备数值,6,0)*($E5140-1))*VLOOKUP($D5140,系数!$K$2:$O$7,3,0))</f>
        <v>783</v>
      </c>
      <c r="H5140" s="17">
        <f t="shared" si="161"/>
        <v>783</v>
      </c>
      <c r="I5140" s="17">
        <f>INT((VLOOKUP($C5140,装备数值,4,0)+VLOOKUP($C5140,装备数值,7,0)*($E5140-1))*VLOOKUP($D5140,系数!$K$2:$O$7,4,0))</f>
        <v>0</v>
      </c>
      <c r="J5140" s="17">
        <f>INT((VLOOKUP($C5140,装备数值,4,0)+VLOOKUP($C5140,装备数值,7,0)*($E5140-1))*VLOOKUP($D5140,系数!$K$2:$O$7,5,0))</f>
        <v>0</v>
      </c>
      <c r="K5140" s="17">
        <f>INT(VLOOKUP(E5140,强化金币,2,1)*VLOOKUP(INDEX(装备!F:F,MATCH(属性!A5140,装备!A:A,0)),系数!$K$12:$M$15,3,0))</f>
        <v>450000</v>
      </c>
      <c r="L5140" s="17"/>
      <c r="M5140" s="17"/>
      <c r="N5140" s="17"/>
      <c r="O5140" s="17">
        <f>IF(E5140=1,"",VLOOKUP(E5140,系数!$S$2:$AB$12,MATCH(属性!C5140,评级,0),1))</f>
        <v>100</v>
      </c>
    </row>
    <row r="5141" spans="1:15" ht="17.25" thickBot="1" x14ac:dyDescent="0.4">
      <c r="A5141" s="17">
        <f t="shared" si="160"/>
        <v>7100043</v>
      </c>
      <c r="B5141" s="17" t="s">
        <v>108</v>
      </c>
      <c r="C5141" s="15">
        <f>INDEX(装备!G:G,MATCH(属性!A5141,装备!A:A,0))</f>
        <v>16</v>
      </c>
      <c r="D5141" s="15" t="str">
        <f>INDEX(装备!E:E,MATCH(属性!A5141,装备!A:A,0))</f>
        <v>weapon</v>
      </c>
      <c r="E5141" s="14">
        <v>99</v>
      </c>
      <c r="F5141" s="17">
        <f>INT((VLOOKUP($C5141,装备数值,2,0)+VLOOKUP($C5141,装备数值,5,0)*($E5141-1))*VLOOKUP($D5141,系数!$K$2:$O$7,2,0))</f>
        <v>0</v>
      </c>
      <c r="G5141" s="17">
        <f>INT((VLOOKUP($C5141,装备数值,3,0)+VLOOKUP($C5141,装备数值,6,0)*($E5141-1))*VLOOKUP($D5141,系数!$K$2:$O$7,3,0))</f>
        <v>789</v>
      </c>
      <c r="H5141" s="17">
        <f t="shared" si="161"/>
        <v>789</v>
      </c>
      <c r="I5141" s="17">
        <f>INT((VLOOKUP($C5141,装备数值,4,0)+VLOOKUP($C5141,装备数值,7,0)*($E5141-1))*VLOOKUP($D5141,系数!$K$2:$O$7,4,0))</f>
        <v>0</v>
      </c>
      <c r="J5141" s="17">
        <f>INT((VLOOKUP($C5141,装备数值,4,0)+VLOOKUP($C5141,装备数值,7,0)*($E5141-1))*VLOOKUP($D5141,系数!$K$2:$O$7,5,0))</f>
        <v>0</v>
      </c>
      <c r="K5141" s="17">
        <f>INT(VLOOKUP(E5141,强化金币,2,1)*VLOOKUP(INDEX(装备!F:F,MATCH(属性!A5141,装备!A:A,0)),系数!$K$12:$M$15,3,0))</f>
        <v>450000</v>
      </c>
      <c r="L5141" s="17"/>
      <c r="M5141" s="17"/>
      <c r="N5141" s="17"/>
      <c r="O5141" s="17">
        <f>IF(E5141=1,"",VLOOKUP(E5141,系数!$S$2:$AB$12,MATCH(属性!C5141,评级,0),1))</f>
        <v>100</v>
      </c>
    </row>
    <row r="5142" spans="1:15" ht="17.25" thickBot="1" x14ac:dyDescent="0.4">
      <c r="A5142" s="17">
        <f t="shared" si="160"/>
        <v>7100043</v>
      </c>
      <c r="B5142" s="17" t="s">
        <v>108</v>
      </c>
      <c r="C5142" s="15">
        <f>INDEX(装备!G:G,MATCH(属性!A5142,装备!A:A,0))</f>
        <v>16</v>
      </c>
      <c r="D5142" s="15" t="str">
        <f>INDEX(装备!E:E,MATCH(属性!A5142,装备!A:A,0))</f>
        <v>weapon</v>
      </c>
      <c r="E5142" s="14">
        <v>100</v>
      </c>
      <c r="F5142" s="17">
        <f>INT((VLOOKUP($C5142,装备数值,2,0)+VLOOKUP($C5142,装备数值,5,0)*($E5142-1))*VLOOKUP($D5142,系数!$K$2:$O$7,2,0))</f>
        <v>0</v>
      </c>
      <c r="G5142" s="17">
        <f>INT((VLOOKUP($C5142,装备数值,3,0)+VLOOKUP($C5142,装备数值,6,0)*($E5142-1))*VLOOKUP($D5142,系数!$K$2:$O$7,3,0))</f>
        <v>795</v>
      </c>
      <c r="H5142" s="17">
        <f t="shared" si="161"/>
        <v>795</v>
      </c>
      <c r="I5142" s="17">
        <f>INT((VLOOKUP($C5142,装备数值,4,0)+VLOOKUP($C5142,装备数值,7,0)*($E5142-1))*VLOOKUP($D5142,系数!$K$2:$O$7,4,0))</f>
        <v>0</v>
      </c>
      <c r="J5142" s="17">
        <f>INT((VLOOKUP($C5142,装备数值,4,0)+VLOOKUP($C5142,装备数值,7,0)*($E5142-1))*VLOOKUP($D5142,系数!$K$2:$O$7,5,0))</f>
        <v>0</v>
      </c>
      <c r="K5142" s="17">
        <f>INT(VLOOKUP(E5142,强化金币,2,1)*VLOOKUP(INDEX(装备!F:F,MATCH(属性!A5142,装备!A:A,0)),系数!$K$12:$M$15,3,0))</f>
        <v>450000</v>
      </c>
      <c r="L5142" s="17"/>
      <c r="M5142" s="17"/>
      <c r="N5142" s="17"/>
      <c r="O5142" s="17">
        <f>IF(E5142=1,"",VLOOKUP(E5142,系数!$S$2:$AB$12,MATCH(属性!C5142,评级,0),1))</f>
        <v>110</v>
      </c>
    </row>
    <row r="5143" spans="1:15" ht="17.25" thickBot="1" x14ac:dyDescent="0.4">
      <c r="A5143" s="17">
        <f t="shared" si="160"/>
        <v>7100043</v>
      </c>
      <c r="B5143" s="17" t="s">
        <v>108</v>
      </c>
      <c r="C5143" s="15">
        <f>INDEX(装备!G:G,MATCH(属性!A5143,装备!A:A,0))</f>
        <v>16</v>
      </c>
      <c r="D5143" s="15" t="str">
        <f>INDEX(装备!E:E,MATCH(属性!A5143,装备!A:A,0))</f>
        <v>weapon</v>
      </c>
      <c r="E5143" s="14">
        <v>101</v>
      </c>
      <c r="F5143" s="17">
        <f>INT((VLOOKUP($C5143,装备数值,2,0)+VLOOKUP($C5143,装备数值,5,0)*($E5143-1))*VLOOKUP($D5143,系数!$K$2:$O$7,2,0))</f>
        <v>0</v>
      </c>
      <c r="G5143" s="17">
        <f>INT((VLOOKUP($C5143,装备数值,3,0)+VLOOKUP($C5143,装备数值,6,0)*($E5143-1))*VLOOKUP($D5143,系数!$K$2:$O$7,3,0))</f>
        <v>801</v>
      </c>
      <c r="H5143" s="17">
        <f t="shared" si="161"/>
        <v>801</v>
      </c>
      <c r="I5143" s="17">
        <f>INT((VLOOKUP($C5143,装备数值,4,0)+VLOOKUP($C5143,装备数值,7,0)*($E5143-1))*VLOOKUP($D5143,系数!$K$2:$O$7,4,0))</f>
        <v>0</v>
      </c>
      <c r="J5143" s="17">
        <f>INT((VLOOKUP($C5143,装备数值,4,0)+VLOOKUP($C5143,装备数值,7,0)*($E5143-1))*VLOOKUP($D5143,系数!$K$2:$O$7,5,0))</f>
        <v>0</v>
      </c>
      <c r="K5143" s="17">
        <f>INT(VLOOKUP(E5143,强化金币,2,1)*VLOOKUP(INDEX(装备!F:F,MATCH(属性!A5143,装备!A:A,0)),系数!$K$12:$M$15,3,0))</f>
        <v>450000</v>
      </c>
      <c r="L5143" s="17"/>
      <c r="M5143" s="17"/>
      <c r="N5143" s="17"/>
      <c r="O5143" s="17">
        <f>IF(E5143=1,"",VLOOKUP(E5143,系数!$S$2:$AB$12,MATCH(属性!C5143,评级,0),1))</f>
        <v>110</v>
      </c>
    </row>
    <row r="5144" spans="1:15" ht="17.25" thickBot="1" x14ac:dyDescent="0.4">
      <c r="A5144" s="17">
        <f t="shared" si="160"/>
        <v>7100043</v>
      </c>
      <c r="B5144" s="17" t="s">
        <v>108</v>
      </c>
      <c r="C5144" s="15">
        <f>INDEX(装备!G:G,MATCH(属性!A5144,装备!A:A,0))</f>
        <v>16</v>
      </c>
      <c r="D5144" s="15" t="str">
        <f>INDEX(装备!E:E,MATCH(属性!A5144,装备!A:A,0))</f>
        <v>weapon</v>
      </c>
      <c r="E5144" s="14">
        <v>102</v>
      </c>
      <c r="F5144" s="17">
        <f>INT((VLOOKUP($C5144,装备数值,2,0)+VLOOKUP($C5144,装备数值,5,0)*($E5144-1))*VLOOKUP($D5144,系数!$K$2:$O$7,2,0))</f>
        <v>0</v>
      </c>
      <c r="G5144" s="17">
        <f>INT((VLOOKUP($C5144,装备数值,3,0)+VLOOKUP($C5144,装备数值,6,0)*($E5144-1))*VLOOKUP($D5144,系数!$K$2:$O$7,3,0))</f>
        <v>807</v>
      </c>
      <c r="H5144" s="17">
        <f t="shared" si="161"/>
        <v>807</v>
      </c>
      <c r="I5144" s="17">
        <f>INT((VLOOKUP($C5144,装备数值,4,0)+VLOOKUP($C5144,装备数值,7,0)*($E5144-1))*VLOOKUP($D5144,系数!$K$2:$O$7,4,0))</f>
        <v>0</v>
      </c>
      <c r="J5144" s="17">
        <f>INT((VLOOKUP($C5144,装备数值,4,0)+VLOOKUP($C5144,装备数值,7,0)*($E5144-1))*VLOOKUP($D5144,系数!$K$2:$O$7,5,0))</f>
        <v>0</v>
      </c>
      <c r="K5144" s="17">
        <f>INT(VLOOKUP(E5144,强化金币,2,1)*VLOOKUP(INDEX(装备!F:F,MATCH(属性!A5144,装备!A:A,0)),系数!$K$12:$M$15,3,0))</f>
        <v>450000</v>
      </c>
      <c r="L5144" s="17"/>
      <c r="M5144" s="17"/>
      <c r="N5144" s="17"/>
      <c r="O5144" s="17">
        <f>IF(E5144=1,"",VLOOKUP(E5144,系数!$S$2:$AB$12,MATCH(属性!C5144,评级,0),1))</f>
        <v>110</v>
      </c>
    </row>
    <row r="5145" spans="1:15" ht="17.25" thickBot="1" x14ac:dyDescent="0.4">
      <c r="A5145" s="17">
        <f t="shared" si="160"/>
        <v>7100043</v>
      </c>
      <c r="B5145" s="17" t="s">
        <v>108</v>
      </c>
      <c r="C5145" s="15">
        <f>INDEX(装备!G:G,MATCH(属性!A5145,装备!A:A,0))</f>
        <v>16</v>
      </c>
      <c r="D5145" s="15" t="str">
        <f>INDEX(装备!E:E,MATCH(属性!A5145,装备!A:A,0))</f>
        <v>weapon</v>
      </c>
      <c r="E5145" s="14">
        <v>103</v>
      </c>
      <c r="F5145" s="17">
        <f>INT((VLOOKUP($C5145,装备数值,2,0)+VLOOKUP($C5145,装备数值,5,0)*($E5145-1))*VLOOKUP($D5145,系数!$K$2:$O$7,2,0))</f>
        <v>0</v>
      </c>
      <c r="G5145" s="17">
        <f>INT((VLOOKUP($C5145,装备数值,3,0)+VLOOKUP($C5145,装备数值,6,0)*($E5145-1))*VLOOKUP($D5145,系数!$K$2:$O$7,3,0))</f>
        <v>813</v>
      </c>
      <c r="H5145" s="17">
        <f t="shared" si="161"/>
        <v>813</v>
      </c>
      <c r="I5145" s="17">
        <f>INT((VLOOKUP($C5145,装备数值,4,0)+VLOOKUP($C5145,装备数值,7,0)*($E5145-1))*VLOOKUP($D5145,系数!$K$2:$O$7,4,0))</f>
        <v>0</v>
      </c>
      <c r="J5145" s="17">
        <f>INT((VLOOKUP($C5145,装备数值,4,0)+VLOOKUP($C5145,装备数值,7,0)*($E5145-1))*VLOOKUP($D5145,系数!$K$2:$O$7,5,0))</f>
        <v>0</v>
      </c>
      <c r="K5145" s="17">
        <f>INT(VLOOKUP(E5145,强化金币,2,1)*VLOOKUP(INDEX(装备!F:F,MATCH(属性!A5145,装备!A:A,0)),系数!$K$12:$M$15,3,0))</f>
        <v>450000</v>
      </c>
      <c r="L5145" s="17"/>
      <c r="M5145" s="17"/>
      <c r="N5145" s="17"/>
      <c r="O5145" s="17">
        <f>IF(E5145=1,"",VLOOKUP(E5145,系数!$S$2:$AB$12,MATCH(属性!C5145,评级,0),1))</f>
        <v>110</v>
      </c>
    </row>
    <row r="5146" spans="1:15" ht="17.25" thickBot="1" x14ac:dyDescent="0.4">
      <c r="A5146" s="17">
        <f t="shared" si="160"/>
        <v>7100043</v>
      </c>
      <c r="B5146" s="17" t="s">
        <v>108</v>
      </c>
      <c r="C5146" s="15">
        <f>INDEX(装备!G:G,MATCH(属性!A5146,装备!A:A,0))</f>
        <v>16</v>
      </c>
      <c r="D5146" s="15" t="str">
        <f>INDEX(装备!E:E,MATCH(属性!A5146,装备!A:A,0))</f>
        <v>weapon</v>
      </c>
      <c r="E5146" s="14">
        <v>104</v>
      </c>
      <c r="F5146" s="17">
        <f>INT((VLOOKUP($C5146,装备数值,2,0)+VLOOKUP($C5146,装备数值,5,0)*($E5146-1))*VLOOKUP($D5146,系数!$K$2:$O$7,2,0))</f>
        <v>0</v>
      </c>
      <c r="G5146" s="17">
        <f>INT((VLOOKUP($C5146,装备数值,3,0)+VLOOKUP($C5146,装备数值,6,0)*($E5146-1))*VLOOKUP($D5146,系数!$K$2:$O$7,3,0))</f>
        <v>819</v>
      </c>
      <c r="H5146" s="17">
        <f t="shared" si="161"/>
        <v>819</v>
      </c>
      <c r="I5146" s="17">
        <f>INT((VLOOKUP($C5146,装备数值,4,0)+VLOOKUP($C5146,装备数值,7,0)*($E5146-1))*VLOOKUP($D5146,系数!$K$2:$O$7,4,0))</f>
        <v>0</v>
      </c>
      <c r="J5146" s="17">
        <f>INT((VLOOKUP($C5146,装备数值,4,0)+VLOOKUP($C5146,装备数值,7,0)*($E5146-1))*VLOOKUP($D5146,系数!$K$2:$O$7,5,0))</f>
        <v>0</v>
      </c>
      <c r="K5146" s="17">
        <f>INT(VLOOKUP(E5146,强化金币,2,1)*VLOOKUP(INDEX(装备!F:F,MATCH(属性!A5146,装备!A:A,0)),系数!$K$12:$M$15,3,0))</f>
        <v>450000</v>
      </c>
      <c r="L5146" s="17"/>
      <c r="M5146" s="17"/>
      <c r="N5146" s="17"/>
      <c r="O5146" s="17">
        <f>IF(E5146=1,"",VLOOKUP(E5146,系数!$S$2:$AB$12,MATCH(属性!C5146,评级,0),1))</f>
        <v>110</v>
      </c>
    </row>
    <row r="5147" spans="1:15" ht="17.25" thickBot="1" x14ac:dyDescent="0.4">
      <c r="A5147" s="17">
        <f t="shared" si="160"/>
        <v>7100043</v>
      </c>
      <c r="B5147" s="17" t="s">
        <v>108</v>
      </c>
      <c r="C5147" s="15">
        <f>INDEX(装备!G:G,MATCH(属性!A5147,装备!A:A,0))</f>
        <v>16</v>
      </c>
      <c r="D5147" s="15" t="str">
        <f>INDEX(装备!E:E,MATCH(属性!A5147,装备!A:A,0))</f>
        <v>weapon</v>
      </c>
      <c r="E5147" s="14">
        <v>105</v>
      </c>
      <c r="F5147" s="17">
        <f>INT((VLOOKUP($C5147,装备数值,2,0)+VLOOKUP($C5147,装备数值,5,0)*($E5147-1))*VLOOKUP($D5147,系数!$K$2:$O$7,2,0))</f>
        <v>0</v>
      </c>
      <c r="G5147" s="17">
        <f>INT((VLOOKUP($C5147,装备数值,3,0)+VLOOKUP($C5147,装备数值,6,0)*($E5147-1))*VLOOKUP($D5147,系数!$K$2:$O$7,3,0))</f>
        <v>825</v>
      </c>
      <c r="H5147" s="17">
        <f t="shared" si="161"/>
        <v>825</v>
      </c>
      <c r="I5147" s="17">
        <f>INT((VLOOKUP($C5147,装备数值,4,0)+VLOOKUP($C5147,装备数值,7,0)*($E5147-1))*VLOOKUP($D5147,系数!$K$2:$O$7,4,0))</f>
        <v>0</v>
      </c>
      <c r="J5147" s="17">
        <f>INT((VLOOKUP($C5147,装备数值,4,0)+VLOOKUP($C5147,装备数值,7,0)*($E5147-1))*VLOOKUP($D5147,系数!$K$2:$O$7,5,0))</f>
        <v>0</v>
      </c>
      <c r="K5147" s="17">
        <f>INT(VLOOKUP(E5147,强化金币,2,1)*VLOOKUP(INDEX(装备!F:F,MATCH(属性!A5147,装备!A:A,0)),系数!$K$12:$M$15,3,0))</f>
        <v>450000</v>
      </c>
      <c r="L5147" s="17"/>
      <c r="M5147" s="17"/>
      <c r="N5147" s="17"/>
      <c r="O5147" s="17">
        <f>IF(E5147=1,"",VLOOKUP(E5147,系数!$S$2:$AB$12,MATCH(属性!C5147,评级,0),1))</f>
        <v>110</v>
      </c>
    </row>
    <row r="5148" spans="1:15" ht="17.25" thickBot="1" x14ac:dyDescent="0.4">
      <c r="A5148" s="17">
        <f t="shared" si="160"/>
        <v>7100043</v>
      </c>
      <c r="B5148" s="17" t="s">
        <v>108</v>
      </c>
      <c r="C5148" s="15">
        <f>INDEX(装备!G:G,MATCH(属性!A5148,装备!A:A,0))</f>
        <v>16</v>
      </c>
      <c r="D5148" s="15" t="str">
        <f>INDEX(装备!E:E,MATCH(属性!A5148,装备!A:A,0))</f>
        <v>weapon</v>
      </c>
      <c r="E5148" s="14">
        <v>106</v>
      </c>
      <c r="F5148" s="17">
        <f>INT((VLOOKUP($C5148,装备数值,2,0)+VLOOKUP($C5148,装备数值,5,0)*($E5148-1))*VLOOKUP($D5148,系数!$K$2:$O$7,2,0))</f>
        <v>0</v>
      </c>
      <c r="G5148" s="17">
        <f>INT((VLOOKUP($C5148,装备数值,3,0)+VLOOKUP($C5148,装备数值,6,0)*($E5148-1))*VLOOKUP($D5148,系数!$K$2:$O$7,3,0))</f>
        <v>831</v>
      </c>
      <c r="H5148" s="17">
        <f t="shared" si="161"/>
        <v>831</v>
      </c>
      <c r="I5148" s="17">
        <f>INT((VLOOKUP($C5148,装备数值,4,0)+VLOOKUP($C5148,装备数值,7,0)*($E5148-1))*VLOOKUP($D5148,系数!$K$2:$O$7,4,0))</f>
        <v>0</v>
      </c>
      <c r="J5148" s="17">
        <f>INT((VLOOKUP($C5148,装备数值,4,0)+VLOOKUP($C5148,装备数值,7,0)*($E5148-1))*VLOOKUP($D5148,系数!$K$2:$O$7,5,0))</f>
        <v>0</v>
      </c>
      <c r="K5148" s="17">
        <f>INT(VLOOKUP(E5148,强化金币,2,1)*VLOOKUP(INDEX(装备!F:F,MATCH(属性!A5148,装备!A:A,0)),系数!$K$12:$M$15,3,0))</f>
        <v>450000</v>
      </c>
      <c r="L5148" s="17"/>
      <c r="M5148" s="17"/>
      <c r="N5148" s="17"/>
      <c r="O5148" s="17">
        <f>IF(E5148=1,"",VLOOKUP(E5148,系数!$S$2:$AB$12,MATCH(属性!C5148,评级,0),1))</f>
        <v>110</v>
      </c>
    </row>
    <row r="5149" spans="1:15" ht="17.25" thickBot="1" x14ac:dyDescent="0.4">
      <c r="A5149" s="17">
        <f t="shared" si="160"/>
        <v>7100043</v>
      </c>
      <c r="B5149" s="17" t="s">
        <v>108</v>
      </c>
      <c r="C5149" s="15">
        <f>INDEX(装备!G:G,MATCH(属性!A5149,装备!A:A,0))</f>
        <v>16</v>
      </c>
      <c r="D5149" s="15" t="str">
        <f>INDEX(装备!E:E,MATCH(属性!A5149,装备!A:A,0))</f>
        <v>weapon</v>
      </c>
      <c r="E5149" s="14">
        <v>107</v>
      </c>
      <c r="F5149" s="17">
        <f>INT((VLOOKUP($C5149,装备数值,2,0)+VLOOKUP($C5149,装备数值,5,0)*($E5149-1))*VLOOKUP($D5149,系数!$K$2:$O$7,2,0))</f>
        <v>0</v>
      </c>
      <c r="G5149" s="17">
        <f>INT((VLOOKUP($C5149,装备数值,3,0)+VLOOKUP($C5149,装备数值,6,0)*($E5149-1))*VLOOKUP($D5149,系数!$K$2:$O$7,3,0))</f>
        <v>837</v>
      </c>
      <c r="H5149" s="17">
        <f t="shared" si="161"/>
        <v>837</v>
      </c>
      <c r="I5149" s="17">
        <f>INT((VLOOKUP($C5149,装备数值,4,0)+VLOOKUP($C5149,装备数值,7,0)*($E5149-1))*VLOOKUP($D5149,系数!$K$2:$O$7,4,0))</f>
        <v>0</v>
      </c>
      <c r="J5149" s="17">
        <f>INT((VLOOKUP($C5149,装备数值,4,0)+VLOOKUP($C5149,装备数值,7,0)*($E5149-1))*VLOOKUP($D5149,系数!$K$2:$O$7,5,0))</f>
        <v>0</v>
      </c>
      <c r="K5149" s="17">
        <f>INT(VLOOKUP(E5149,强化金币,2,1)*VLOOKUP(INDEX(装备!F:F,MATCH(属性!A5149,装备!A:A,0)),系数!$K$12:$M$15,3,0))</f>
        <v>450000</v>
      </c>
      <c r="L5149" s="17"/>
      <c r="M5149" s="17"/>
      <c r="N5149" s="17"/>
      <c r="O5149" s="17">
        <f>IF(E5149=1,"",VLOOKUP(E5149,系数!$S$2:$AB$12,MATCH(属性!C5149,评级,0),1))</f>
        <v>110</v>
      </c>
    </row>
    <row r="5150" spans="1:15" ht="17.25" thickBot="1" x14ac:dyDescent="0.4">
      <c r="A5150" s="17">
        <f t="shared" si="160"/>
        <v>7100043</v>
      </c>
      <c r="B5150" s="17" t="s">
        <v>108</v>
      </c>
      <c r="C5150" s="15">
        <f>INDEX(装备!G:G,MATCH(属性!A5150,装备!A:A,0))</f>
        <v>16</v>
      </c>
      <c r="D5150" s="15" t="str">
        <f>INDEX(装备!E:E,MATCH(属性!A5150,装备!A:A,0))</f>
        <v>weapon</v>
      </c>
      <c r="E5150" s="14">
        <v>108</v>
      </c>
      <c r="F5150" s="17">
        <f>INT((VLOOKUP($C5150,装备数值,2,0)+VLOOKUP($C5150,装备数值,5,0)*($E5150-1))*VLOOKUP($D5150,系数!$K$2:$O$7,2,0))</f>
        <v>0</v>
      </c>
      <c r="G5150" s="17">
        <f>INT((VLOOKUP($C5150,装备数值,3,0)+VLOOKUP($C5150,装备数值,6,0)*($E5150-1))*VLOOKUP($D5150,系数!$K$2:$O$7,3,0))</f>
        <v>843</v>
      </c>
      <c r="H5150" s="17">
        <f t="shared" si="161"/>
        <v>843</v>
      </c>
      <c r="I5150" s="17">
        <f>INT((VLOOKUP($C5150,装备数值,4,0)+VLOOKUP($C5150,装备数值,7,0)*($E5150-1))*VLOOKUP($D5150,系数!$K$2:$O$7,4,0))</f>
        <v>0</v>
      </c>
      <c r="J5150" s="17">
        <f>INT((VLOOKUP($C5150,装备数值,4,0)+VLOOKUP($C5150,装备数值,7,0)*($E5150-1))*VLOOKUP($D5150,系数!$K$2:$O$7,5,0))</f>
        <v>0</v>
      </c>
      <c r="K5150" s="17">
        <f>INT(VLOOKUP(E5150,强化金币,2,1)*VLOOKUP(INDEX(装备!F:F,MATCH(属性!A5150,装备!A:A,0)),系数!$K$12:$M$15,3,0))</f>
        <v>450000</v>
      </c>
      <c r="L5150" s="17"/>
      <c r="M5150" s="17"/>
      <c r="N5150" s="17"/>
      <c r="O5150" s="17">
        <f>IF(E5150=1,"",VLOOKUP(E5150,系数!$S$2:$AB$12,MATCH(属性!C5150,评级,0),1))</f>
        <v>110</v>
      </c>
    </row>
    <row r="5151" spans="1:15" ht="17.25" thickBot="1" x14ac:dyDescent="0.4">
      <c r="A5151" s="17">
        <f t="shared" si="160"/>
        <v>7100043</v>
      </c>
      <c r="B5151" s="17" t="s">
        <v>108</v>
      </c>
      <c r="C5151" s="15">
        <f>INDEX(装备!G:G,MATCH(属性!A5151,装备!A:A,0))</f>
        <v>16</v>
      </c>
      <c r="D5151" s="15" t="str">
        <f>INDEX(装备!E:E,MATCH(属性!A5151,装备!A:A,0))</f>
        <v>weapon</v>
      </c>
      <c r="E5151" s="14">
        <v>109</v>
      </c>
      <c r="F5151" s="17">
        <f>INT((VLOOKUP($C5151,装备数值,2,0)+VLOOKUP($C5151,装备数值,5,0)*($E5151-1))*VLOOKUP($D5151,系数!$K$2:$O$7,2,0))</f>
        <v>0</v>
      </c>
      <c r="G5151" s="17">
        <f>INT((VLOOKUP($C5151,装备数值,3,0)+VLOOKUP($C5151,装备数值,6,0)*($E5151-1))*VLOOKUP($D5151,系数!$K$2:$O$7,3,0))</f>
        <v>849</v>
      </c>
      <c r="H5151" s="17">
        <f t="shared" si="161"/>
        <v>849</v>
      </c>
      <c r="I5151" s="17">
        <f>INT((VLOOKUP($C5151,装备数值,4,0)+VLOOKUP($C5151,装备数值,7,0)*($E5151-1))*VLOOKUP($D5151,系数!$K$2:$O$7,4,0))</f>
        <v>0</v>
      </c>
      <c r="J5151" s="17">
        <f>INT((VLOOKUP($C5151,装备数值,4,0)+VLOOKUP($C5151,装备数值,7,0)*($E5151-1))*VLOOKUP($D5151,系数!$K$2:$O$7,5,0))</f>
        <v>0</v>
      </c>
      <c r="K5151" s="17">
        <f>INT(VLOOKUP(E5151,强化金币,2,1)*VLOOKUP(INDEX(装备!F:F,MATCH(属性!A5151,装备!A:A,0)),系数!$K$12:$M$15,3,0))</f>
        <v>450000</v>
      </c>
      <c r="L5151" s="17"/>
      <c r="M5151" s="17"/>
      <c r="N5151" s="17"/>
      <c r="O5151" s="17">
        <f>IF(E5151=1,"",VLOOKUP(E5151,系数!$S$2:$AB$12,MATCH(属性!C5151,评级,0),1))</f>
        <v>110</v>
      </c>
    </row>
    <row r="5152" spans="1:15" ht="17.25" thickBot="1" x14ac:dyDescent="0.4">
      <c r="A5152" s="17">
        <f t="shared" si="160"/>
        <v>7100043</v>
      </c>
      <c r="B5152" s="17" t="s">
        <v>108</v>
      </c>
      <c r="C5152" s="15">
        <f>INDEX(装备!G:G,MATCH(属性!A5152,装备!A:A,0))</f>
        <v>16</v>
      </c>
      <c r="D5152" s="15" t="str">
        <f>INDEX(装备!E:E,MATCH(属性!A5152,装备!A:A,0))</f>
        <v>weapon</v>
      </c>
      <c r="E5152" s="14">
        <v>110</v>
      </c>
      <c r="F5152" s="17">
        <f>INT((VLOOKUP($C5152,装备数值,2,0)+VLOOKUP($C5152,装备数值,5,0)*($E5152-1))*VLOOKUP($D5152,系数!$K$2:$O$7,2,0))</f>
        <v>0</v>
      </c>
      <c r="G5152" s="17">
        <f>INT((VLOOKUP($C5152,装备数值,3,0)+VLOOKUP($C5152,装备数值,6,0)*($E5152-1))*VLOOKUP($D5152,系数!$K$2:$O$7,3,0))</f>
        <v>855</v>
      </c>
      <c r="H5152" s="17">
        <f t="shared" si="161"/>
        <v>855</v>
      </c>
      <c r="I5152" s="17">
        <f>INT((VLOOKUP($C5152,装备数值,4,0)+VLOOKUP($C5152,装备数值,7,0)*($E5152-1))*VLOOKUP($D5152,系数!$K$2:$O$7,4,0))</f>
        <v>0</v>
      </c>
      <c r="J5152" s="17">
        <f>INT((VLOOKUP($C5152,装备数值,4,0)+VLOOKUP($C5152,装备数值,7,0)*($E5152-1))*VLOOKUP($D5152,系数!$K$2:$O$7,5,0))</f>
        <v>0</v>
      </c>
      <c r="K5152" s="17">
        <f>INT(VLOOKUP(E5152,强化金币,2,1)*VLOOKUP(INDEX(装备!F:F,MATCH(属性!A5152,装备!A:A,0)),系数!$K$12:$M$15,3,0))</f>
        <v>450000</v>
      </c>
      <c r="L5152" s="17"/>
      <c r="M5152" s="17"/>
      <c r="N5152" s="17"/>
      <c r="O5152" s="17">
        <f>IF(E5152=1,"",VLOOKUP(E5152,系数!$S$2:$AB$12,MATCH(属性!C5152,评级,0),1))</f>
        <v>110</v>
      </c>
    </row>
    <row r="5153" spans="1:15" ht="17.25" thickBot="1" x14ac:dyDescent="0.4">
      <c r="A5153" s="17">
        <f t="shared" si="160"/>
        <v>7100043</v>
      </c>
      <c r="B5153" s="17" t="s">
        <v>108</v>
      </c>
      <c r="C5153" s="15">
        <f>INDEX(装备!G:G,MATCH(属性!A5153,装备!A:A,0))</f>
        <v>16</v>
      </c>
      <c r="D5153" s="15" t="str">
        <f>INDEX(装备!E:E,MATCH(属性!A5153,装备!A:A,0))</f>
        <v>weapon</v>
      </c>
      <c r="E5153" s="14">
        <v>111</v>
      </c>
      <c r="F5153" s="17">
        <f>INT((VLOOKUP($C5153,装备数值,2,0)+VLOOKUP($C5153,装备数值,5,0)*($E5153-1))*VLOOKUP($D5153,系数!$K$2:$O$7,2,0))</f>
        <v>0</v>
      </c>
      <c r="G5153" s="17">
        <f>INT((VLOOKUP($C5153,装备数值,3,0)+VLOOKUP($C5153,装备数值,6,0)*($E5153-1))*VLOOKUP($D5153,系数!$K$2:$O$7,3,0))</f>
        <v>861</v>
      </c>
      <c r="H5153" s="17">
        <f t="shared" si="161"/>
        <v>861</v>
      </c>
      <c r="I5153" s="17">
        <f>INT((VLOOKUP($C5153,装备数值,4,0)+VLOOKUP($C5153,装备数值,7,0)*($E5153-1))*VLOOKUP($D5153,系数!$K$2:$O$7,4,0))</f>
        <v>0</v>
      </c>
      <c r="J5153" s="17">
        <f>INT((VLOOKUP($C5153,装备数值,4,0)+VLOOKUP($C5153,装备数值,7,0)*($E5153-1))*VLOOKUP($D5153,系数!$K$2:$O$7,5,0))</f>
        <v>0</v>
      </c>
      <c r="K5153" s="17">
        <f>INT(VLOOKUP(E5153,强化金币,2,1)*VLOOKUP(INDEX(装备!F:F,MATCH(属性!A5153,装备!A:A,0)),系数!$K$12:$M$15,3,0))</f>
        <v>450000</v>
      </c>
      <c r="L5153" s="17"/>
      <c r="M5153" s="17"/>
      <c r="N5153" s="17"/>
      <c r="O5153" s="17">
        <f>IF(E5153=1,"",VLOOKUP(E5153,系数!$S$2:$AB$12,MATCH(属性!C5153,评级,0),1))</f>
        <v>110</v>
      </c>
    </row>
    <row r="5154" spans="1:15" ht="17.25" thickBot="1" x14ac:dyDescent="0.4">
      <c r="A5154" s="17">
        <f t="shared" si="160"/>
        <v>7100043</v>
      </c>
      <c r="B5154" s="17" t="s">
        <v>108</v>
      </c>
      <c r="C5154" s="15">
        <f>INDEX(装备!G:G,MATCH(属性!A5154,装备!A:A,0))</f>
        <v>16</v>
      </c>
      <c r="D5154" s="15" t="str">
        <f>INDEX(装备!E:E,MATCH(属性!A5154,装备!A:A,0))</f>
        <v>weapon</v>
      </c>
      <c r="E5154" s="14">
        <v>112</v>
      </c>
      <c r="F5154" s="17">
        <f>INT((VLOOKUP($C5154,装备数值,2,0)+VLOOKUP($C5154,装备数值,5,0)*($E5154-1))*VLOOKUP($D5154,系数!$K$2:$O$7,2,0))</f>
        <v>0</v>
      </c>
      <c r="G5154" s="17">
        <f>INT((VLOOKUP($C5154,装备数值,3,0)+VLOOKUP($C5154,装备数值,6,0)*($E5154-1))*VLOOKUP($D5154,系数!$K$2:$O$7,3,0))</f>
        <v>867</v>
      </c>
      <c r="H5154" s="17">
        <f t="shared" si="161"/>
        <v>867</v>
      </c>
      <c r="I5154" s="17">
        <f>INT((VLOOKUP($C5154,装备数值,4,0)+VLOOKUP($C5154,装备数值,7,0)*($E5154-1))*VLOOKUP($D5154,系数!$K$2:$O$7,4,0))</f>
        <v>0</v>
      </c>
      <c r="J5154" s="17">
        <f>INT((VLOOKUP($C5154,装备数值,4,0)+VLOOKUP($C5154,装备数值,7,0)*($E5154-1))*VLOOKUP($D5154,系数!$K$2:$O$7,5,0))</f>
        <v>0</v>
      </c>
      <c r="K5154" s="17">
        <f>INT(VLOOKUP(E5154,强化金币,2,1)*VLOOKUP(INDEX(装备!F:F,MATCH(属性!A5154,装备!A:A,0)),系数!$K$12:$M$15,3,0))</f>
        <v>450000</v>
      </c>
      <c r="L5154" s="17"/>
      <c r="M5154" s="17"/>
      <c r="N5154" s="17"/>
      <c r="O5154" s="17">
        <f>IF(E5154=1,"",VLOOKUP(E5154,系数!$S$2:$AB$12,MATCH(属性!C5154,评级,0),1))</f>
        <v>110</v>
      </c>
    </row>
    <row r="5155" spans="1:15" ht="17.25" thickBot="1" x14ac:dyDescent="0.4">
      <c r="A5155" s="17">
        <f t="shared" si="160"/>
        <v>7100043</v>
      </c>
      <c r="B5155" s="17" t="s">
        <v>108</v>
      </c>
      <c r="C5155" s="15">
        <f>INDEX(装备!G:G,MATCH(属性!A5155,装备!A:A,0))</f>
        <v>16</v>
      </c>
      <c r="D5155" s="15" t="str">
        <f>INDEX(装备!E:E,MATCH(属性!A5155,装备!A:A,0))</f>
        <v>weapon</v>
      </c>
      <c r="E5155" s="14">
        <v>113</v>
      </c>
      <c r="F5155" s="17">
        <f>INT((VLOOKUP($C5155,装备数值,2,0)+VLOOKUP($C5155,装备数值,5,0)*($E5155-1))*VLOOKUP($D5155,系数!$K$2:$O$7,2,0))</f>
        <v>0</v>
      </c>
      <c r="G5155" s="17">
        <f>INT((VLOOKUP($C5155,装备数值,3,0)+VLOOKUP($C5155,装备数值,6,0)*($E5155-1))*VLOOKUP($D5155,系数!$K$2:$O$7,3,0))</f>
        <v>873</v>
      </c>
      <c r="H5155" s="17">
        <f t="shared" si="161"/>
        <v>873</v>
      </c>
      <c r="I5155" s="17">
        <f>INT((VLOOKUP($C5155,装备数值,4,0)+VLOOKUP($C5155,装备数值,7,0)*($E5155-1))*VLOOKUP($D5155,系数!$K$2:$O$7,4,0))</f>
        <v>0</v>
      </c>
      <c r="J5155" s="17">
        <f>INT((VLOOKUP($C5155,装备数值,4,0)+VLOOKUP($C5155,装备数值,7,0)*($E5155-1))*VLOOKUP($D5155,系数!$K$2:$O$7,5,0))</f>
        <v>0</v>
      </c>
      <c r="K5155" s="17">
        <f>INT(VLOOKUP(E5155,强化金币,2,1)*VLOOKUP(INDEX(装备!F:F,MATCH(属性!A5155,装备!A:A,0)),系数!$K$12:$M$15,3,0))</f>
        <v>450000</v>
      </c>
      <c r="L5155" s="17"/>
      <c r="M5155" s="17"/>
      <c r="N5155" s="17"/>
      <c r="O5155" s="17">
        <f>IF(E5155=1,"",VLOOKUP(E5155,系数!$S$2:$AB$12,MATCH(属性!C5155,评级,0),1))</f>
        <v>110</v>
      </c>
    </row>
    <row r="5156" spans="1:15" ht="17.25" thickBot="1" x14ac:dyDescent="0.4">
      <c r="A5156" s="17">
        <f t="shared" si="160"/>
        <v>7100043</v>
      </c>
      <c r="B5156" s="17" t="s">
        <v>108</v>
      </c>
      <c r="C5156" s="15">
        <f>INDEX(装备!G:G,MATCH(属性!A5156,装备!A:A,0))</f>
        <v>16</v>
      </c>
      <c r="D5156" s="15" t="str">
        <f>INDEX(装备!E:E,MATCH(属性!A5156,装备!A:A,0))</f>
        <v>weapon</v>
      </c>
      <c r="E5156" s="14">
        <v>114</v>
      </c>
      <c r="F5156" s="17">
        <f>INT((VLOOKUP($C5156,装备数值,2,0)+VLOOKUP($C5156,装备数值,5,0)*($E5156-1))*VLOOKUP($D5156,系数!$K$2:$O$7,2,0))</f>
        <v>0</v>
      </c>
      <c r="G5156" s="17">
        <f>INT((VLOOKUP($C5156,装备数值,3,0)+VLOOKUP($C5156,装备数值,6,0)*($E5156-1))*VLOOKUP($D5156,系数!$K$2:$O$7,3,0))</f>
        <v>879</v>
      </c>
      <c r="H5156" s="17">
        <f t="shared" si="161"/>
        <v>879</v>
      </c>
      <c r="I5156" s="17">
        <f>INT((VLOOKUP($C5156,装备数值,4,0)+VLOOKUP($C5156,装备数值,7,0)*($E5156-1))*VLOOKUP($D5156,系数!$K$2:$O$7,4,0))</f>
        <v>0</v>
      </c>
      <c r="J5156" s="17">
        <f>INT((VLOOKUP($C5156,装备数值,4,0)+VLOOKUP($C5156,装备数值,7,0)*($E5156-1))*VLOOKUP($D5156,系数!$K$2:$O$7,5,0))</f>
        <v>0</v>
      </c>
      <c r="K5156" s="17">
        <f>INT(VLOOKUP(E5156,强化金币,2,1)*VLOOKUP(INDEX(装备!F:F,MATCH(属性!A5156,装备!A:A,0)),系数!$K$12:$M$15,3,0))</f>
        <v>450000</v>
      </c>
      <c r="L5156" s="17"/>
      <c r="M5156" s="17"/>
      <c r="N5156" s="17"/>
      <c r="O5156" s="17">
        <f>IF(E5156=1,"",VLOOKUP(E5156,系数!$S$2:$AB$12,MATCH(属性!C5156,评级,0),1))</f>
        <v>110</v>
      </c>
    </row>
    <row r="5157" spans="1:15" ht="17.25" thickBot="1" x14ac:dyDescent="0.4">
      <c r="A5157" s="17">
        <f t="shared" si="160"/>
        <v>7100043</v>
      </c>
      <c r="B5157" s="17" t="s">
        <v>108</v>
      </c>
      <c r="C5157" s="15">
        <f>INDEX(装备!G:G,MATCH(属性!A5157,装备!A:A,0))</f>
        <v>16</v>
      </c>
      <c r="D5157" s="15" t="str">
        <f>INDEX(装备!E:E,MATCH(属性!A5157,装备!A:A,0))</f>
        <v>weapon</v>
      </c>
      <c r="E5157" s="14">
        <v>115</v>
      </c>
      <c r="F5157" s="17">
        <f>INT((VLOOKUP($C5157,装备数值,2,0)+VLOOKUP($C5157,装备数值,5,0)*($E5157-1))*VLOOKUP($D5157,系数!$K$2:$O$7,2,0))</f>
        <v>0</v>
      </c>
      <c r="G5157" s="17">
        <f>INT((VLOOKUP($C5157,装备数值,3,0)+VLOOKUP($C5157,装备数值,6,0)*($E5157-1))*VLOOKUP($D5157,系数!$K$2:$O$7,3,0))</f>
        <v>885</v>
      </c>
      <c r="H5157" s="17">
        <f t="shared" si="161"/>
        <v>885</v>
      </c>
      <c r="I5157" s="17">
        <f>INT((VLOOKUP($C5157,装备数值,4,0)+VLOOKUP($C5157,装备数值,7,0)*($E5157-1))*VLOOKUP($D5157,系数!$K$2:$O$7,4,0))</f>
        <v>0</v>
      </c>
      <c r="J5157" s="17">
        <f>INT((VLOOKUP($C5157,装备数值,4,0)+VLOOKUP($C5157,装备数值,7,0)*($E5157-1))*VLOOKUP($D5157,系数!$K$2:$O$7,5,0))</f>
        <v>0</v>
      </c>
      <c r="K5157" s="17">
        <f>INT(VLOOKUP(E5157,强化金币,2,1)*VLOOKUP(INDEX(装备!F:F,MATCH(属性!A5157,装备!A:A,0)),系数!$K$12:$M$15,3,0))</f>
        <v>450000</v>
      </c>
      <c r="L5157" s="17"/>
      <c r="M5157" s="17"/>
      <c r="N5157" s="17"/>
      <c r="O5157" s="17">
        <f>IF(E5157=1,"",VLOOKUP(E5157,系数!$S$2:$AB$12,MATCH(属性!C5157,评级,0),1))</f>
        <v>110</v>
      </c>
    </row>
    <row r="5158" spans="1:15" ht="17.25" thickBot="1" x14ac:dyDescent="0.4">
      <c r="A5158" s="17">
        <f t="shared" si="160"/>
        <v>7100043</v>
      </c>
      <c r="B5158" s="17" t="s">
        <v>108</v>
      </c>
      <c r="C5158" s="15">
        <f>INDEX(装备!G:G,MATCH(属性!A5158,装备!A:A,0))</f>
        <v>16</v>
      </c>
      <c r="D5158" s="15" t="str">
        <f>INDEX(装备!E:E,MATCH(属性!A5158,装备!A:A,0))</f>
        <v>weapon</v>
      </c>
      <c r="E5158" s="14">
        <v>116</v>
      </c>
      <c r="F5158" s="17">
        <f>INT((VLOOKUP($C5158,装备数值,2,0)+VLOOKUP($C5158,装备数值,5,0)*($E5158-1))*VLOOKUP($D5158,系数!$K$2:$O$7,2,0))</f>
        <v>0</v>
      </c>
      <c r="G5158" s="17">
        <f>INT((VLOOKUP($C5158,装备数值,3,0)+VLOOKUP($C5158,装备数值,6,0)*($E5158-1))*VLOOKUP($D5158,系数!$K$2:$O$7,3,0))</f>
        <v>891</v>
      </c>
      <c r="H5158" s="17">
        <f t="shared" si="161"/>
        <v>891</v>
      </c>
      <c r="I5158" s="17">
        <f>INT((VLOOKUP($C5158,装备数值,4,0)+VLOOKUP($C5158,装备数值,7,0)*($E5158-1))*VLOOKUP($D5158,系数!$K$2:$O$7,4,0))</f>
        <v>0</v>
      </c>
      <c r="J5158" s="17">
        <f>INT((VLOOKUP($C5158,装备数值,4,0)+VLOOKUP($C5158,装备数值,7,0)*($E5158-1))*VLOOKUP($D5158,系数!$K$2:$O$7,5,0))</f>
        <v>0</v>
      </c>
      <c r="K5158" s="17">
        <f>INT(VLOOKUP(E5158,强化金币,2,1)*VLOOKUP(INDEX(装备!F:F,MATCH(属性!A5158,装备!A:A,0)),系数!$K$12:$M$15,3,0))</f>
        <v>450000</v>
      </c>
      <c r="L5158" s="17"/>
      <c r="M5158" s="17"/>
      <c r="N5158" s="17"/>
      <c r="O5158" s="17">
        <f>IF(E5158=1,"",VLOOKUP(E5158,系数!$S$2:$AB$12,MATCH(属性!C5158,评级,0),1))</f>
        <v>110</v>
      </c>
    </row>
    <row r="5159" spans="1:15" ht="17.25" thickBot="1" x14ac:dyDescent="0.4">
      <c r="A5159" s="17">
        <f t="shared" si="160"/>
        <v>7100043</v>
      </c>
      <c r="B5159" s="17" t="s">
        <v>108</v>
      </c>
      <c r="C5159" s="15">
        <f>INDEX(装备!G:G,MATCH(属性!A5159,装备!A:A,0))</f>
        <v>16</v>
      </c>
      <c r="D5159" s="15" t="str">
        <f>INDEX(装备!E:E,MATCH(属性!A5159,装备!A:A,0))</f>
        <v>weapon</v>
      </c>
      <c r="E5159" s="14">
        <v>117</v>
      </c>
      <c r="F5159" s="17">
        <f>INT((VLOOKUP($C5159,装备数值,2,0)+VLOOKUP($C5159,装备数值,5,0)*($E5159-1))*VLOOKUP($D5159,系数!$K$2:$O$7,2,0))</f>
        <v>0</v>
      </c>
      <c r="G5159" s="17">
        <f>INT((VLOOKUP($C5159,装备数值,3,0)+VLOOKUP($C5159,装备数值,6,0)*($E5159-1))*VLOOKUP($D5159,系数!$K$2:$O$7,3,0))</f>
        <v>897</v>
      </c>
      <c r="H5159" s="17">
        <f t="shared" si="161"/>
        <v>897</v>
      </c>
      <c r="I5159" s="17">
        <f>INT((VLOOKUP($C5159,装备数值,4,0)+VLOOKUP($C5159,装备数值,7,0)*($E5159-1))*VLOOKUP($D5159,系数!$K$2:$O$7,4,0))</f>
        <v>0</v>
      </c>
      <c r="J5159" s="17">
        <f>INT((VLOOKUP($C5159,装备数值,4,0)+VLOOKUP($C5159,装备数值,7,0)*($E5159-1))*VLOOKUP($D5159,系数!$K$2:$O$7,5,0))</f>
        <v>0</v>
      </c>
      <c r="K5159" s="17">
        <f>INT(VLOOKUP(E5159,强化金币,2,1)*VLOOKUP(INDEX(装备!F:F,MATCH(属性!A5159,装备!A:A,0)),系数!$K$12:$M$15,3,0))</f>
        <v>450000</v>
      </c>
      <c r="L5159" s="17"/>
      <c r="M5159" s="17"/>
      <c r="N5159" s="17"/>
      <c r="O5159" s="17">
        <f>IF(E5159=1,"",VLOOKUP(E5159,系数!$S$2:$AB$12,MATCH(属性!C5159,评级,0),1))</f>
        <v>110</v>
      </c>
    </row>
    <row r="5160" spans="1:15" ht="17.25" thickBot="1" x14ac:dyDescent="0.4">
      <c r="A5160" s="17">
        <f t="shared" si="160"/>
        <v>7100043</v>
      </c>
      <c r="B5160" s="17" t="s">
        <v>108</v>
      </c>
      <c r="C5160" s="15">
        <f>INDEX(装备!G:G,MATCH(属性!A5160,装备!A:A,0))</f>
        <v>16</v>
      </c>
      <c r="D5160" s="15" t="str">
        <f>INDEX(装备!E:E,MATCH(属性!A5160,装备!A:A,0))</f>
        <v>weapon</v>
      </c>
      <c r="E5160" s="14">
        <v>118</v>
      </c>
      <c r="F5160" s="17">
        <f>INT((VLOOKUP($C5160,装备数值,2,0)+VLOOKUP($C5160,装备数值,5,0)*($E5160-1))*VLOOKUP($D5160,系数!$K$2:$O$7,2,0))</f>
        <v>0</v>
      </c>
      <c r="G5160" s="17">
        <f>INT((VLOOKUP($C5160,装备数值,3,0)+VLOOKUP($C5160,装备数值,6,0)*($E5160-1))*VLOOKUP($D5160,系数!$K$2:$O$7,3,0))</f>
        <v>903</v>
      </c>
      <c r="H5160" s="17">
        <f t="shared" si="161"/>
        <v>903</v>
      </c>
      <c r="I5160" s="17">
        <f>INT((VLOOKUP($C5160,装备数值,4,0)+VLOOKUP($C5160,装备数值,7,0)*($E5160-1))*VLOOKUP($D5160,系数!$K$2:$O$7,4,0))</f>
        <v>0</v>
      </c>
      <c r="J5160" s="17">
        <f>INT((VLOOKUP($C5160,装备数值,4,0)+VLOOKUP($C5160,装备数值,7,0)*($E5160-1))*VLOOKUP($D5160,系数!$K$2:$O$7,5,0))</f>
        <v>0</v>
      </c>
      <c r="K5160" s="17">
        <f>INT(VLOOKUP(E5160,强化金币,2,1)*VLOOKUP(INDEX(装备!F:F,MATCH(属性!A5160,装备!A:A,0)),系数!$K$12:$M$15,3,0))</f>
        <v>450000</v>
      </c>
      <c r="L5160" s="17"/>
      <c r="M5160" s="17"/>
      <c r="N5160" s="17"/>
      <c r="O5160" s="17">
        <f>IF(E5160=1,"",VLOOKUP(E5160,系数!$S$2:$AB$12,MATCH(属性!C5160,评级,0),1))</f>
        <v>110</v>
      </c>
    </row>
    <row r="5161" spans="1:15" ht="17.25" thickBot="1" x14ac:dyDescent="0.4">
      <c r="A5161" s="17">
        <f t="shared" si="160"/>
        <v>7100043</v>
      </c>
      <c r="B5161" s="17" t="s">
        <v>108</v>
      </c>
      <c r="C5161" s="15">
        <f>INDEX(装备!G:G,MATCH(属性!A5161,装备!A:A,0))</f>
        <v>16</v>
      </c>
      <c r="D5161" s="15" t="str">
        <f>INDEX(装备!E:E,MATCH(属性!A5161,装备!A:A,0))</f>
        <v>weapon</v>
      </c>
      <c r="E5161" s="14">
        <v>119</v>
      </c>
      <c r="F5161" s="17">
        <f>INT((VLOOKUP($C5161,装备数值,2,0)+VLOOKUP($C5161,装备数值,5,0)*($E5161-1))*VLOOKUP($D5161,系数!$K$2:$O$7,2,0))</f>
        <v>0</v>
      </c>
      <c r="G5161" s="17">
        <f>INT((VLOOKUP($C5161,装备数值,3,0)+VLOOKUP($C5161,装备数值,6,0)*($E5161-1))*VLOOKUP($D5161,系数!$K$2:$O$7,3,0))</f>
        <v>909</v>
      </c>
      <c r="H5161" s="17">
        <f t="shared" si="161"/>
        <v>909</v>
      </c>
      <c r="I5161" s="17">
        <f>INT((VLOOKUP($C5161,装备数值,4,0)+VLOOKUP($C5161,装备数值,7,0)*($E5161-1))*VLOOKUP($D5161,系数!$K$2:$O$7,4,0))</f>
        <v>0</v>
      </c>
      <c r="J5161" s="17">
        <f>INT((VLOOKUP($C5161,装备数值,4,0)+VLOOKUP($C5161,装备数值,7,0)*($E5161-1))*VLOOKUP($D5161,系数!$K$2:$O$7,5,0))</f>
        <v>0</v>
      </c>
      <c r="K5161" s="17">
        <f>INT(VLOOKUP(E5161,强化金币,2,1)*VLOOKUP(INDEX(装备!F:F,MATCH(属性!A5161,装备!A:A,0)),系数!$K$12:$M$15,3,0))</f>
        <v>450000</v>
      </c>
      <c r="L5161" s="17"/>
      <c r="M5161" s="17"/>
      <c r="N5161" s="17"/>
      <c r="O5161" s="17">
        <f>IF(E5161=1,"",VLOOKUP(E5161,系数!$S$2:$AB$12,MATCH(属性!C5161,评级,0),1))</f>
        <v>110</v>
      </c>
    </row>
    <row r="5162" spans="1:15" ht="17.25" thickBot="1" x14ac:dyDescent="0.4">
      <c r="A5162" s="17">
        <f t="shared" si="160"/>
        <v>7100043</v>
      </c>
      <c r="B5162" s="17" t="s">
        <v>108</v>
      </c>
      <c r="C5162" s="15">
        <f>INDEX(装备!G:G,MATCH(属性!A5162,装备!A:A,0))</f>
        <v>16</v>
      </c>
      <c r="D5162" s="15" t="str">
        <f>INDEX(装备!E:E,MATCH(属性!A5162,装备!A:A,0))</f>
        <v>weapon</v>
      </c>
      <c r="E5162" s="14">
        <v>120</v>
      </c>
      <c r="F5162" s="17">
        <f>INT((VLOOKUP($C5162,装备数值,2,0)+VLOOKUP($C5162,装备数值,5,0)*($E5162-1))*VLOOKUP($D5162,系数!$K$2:$O$7,2,0))</f>
        <v>0</v>
      </c>
      <c r="G5162" s="17">
        <f>INT((VLOOKUP($C5162,装备数值,3,0)+VLOOKUP($C5162,装备数值,6,0)*($E5162-1))*VLOOKUP($D5162,系数!$K$2:$O$7,3,0))</f>
        <v>915</v>
      </c>
      <c r="H5162" s="17">
        <f t="shared" si="161"/>
        <v>915</v>
      </c>
      <c r="I5162" s="17">
        <f>INT((VLOOKUP($C5162,装备数值,4,0)+VLOOKUP($C5162,装备数值,7,0)*($E5162-1))*VLOOKUP($D5162,系数!$K$2:$O$7,4,0))</f>
        <v>0</v>
      </c>
      <c r="J5162" s="17">
        <f>INT((VLOOKUP($C5162,装备数值,4,0)+VLOOKUP($C5162,装备数值,7,0)*($E5162-1))*VLOOKUP($D5162,系数!$K$2:$O$7,5,0))</f>
        <v>0</v>
      </c>
      <c r="K5162" s="17">
        <f>INT(VLOOKUP(E5162,强化金币,2,1)*VLOOKUP(INDEX(装备!F:F,MATCH(属性!A5162,装备!A:A,0)),系数!$K$12:$M$15,3,0))</f>
        <v>450000</v>
      </c>
      <c r="L5162" s="17"/>
      <c r="M5162" s="17"/>
      <c r="N5162" s="17"/>
      <c r="O5162" s="17">
        <f>IF(E5162=1,"",VLOOKUP(E5162,系数!$S$2:$AB$12,MATCH(属性!C5162,评级,0),1))</f>
        <v>110</v>
      </c>
    </row>
    <row r="5163" spans="1:15" ht="17.25" thickBot="1" x14ac:dyDescent="0.4">
      <c r="A5163" s="15">
        <f t="shared" si="160"/>
        <v>7100044</v>
      </c>
      <c r="B5163" s="15" t="s">
        <v>111</v>
      </c>
      <c r="C5163" s="15">
        <f>INDEX(装备!G:G,MATCH(属性!A5163,装备!A:A,0))</f>
        <v>16</v>
      </c>
      <c r="D5163" s="15" t="str">
        <f>INDEX(装备!E:E,MATCH(属性!A5163,装备!A:A,0))</f>
        <v>helmet</v>
      </c>
      <c r="E5163" s="16">
        <v>1</v>
      </c>
      <c r="F5163" s="17">
        <f>INT((VLOOKUP($C5163,装备数值,2,0)+VLOOKUP($C5163,装备数值,5,0)*($E5163-1))*VLOOKUP($D5163,系数!$K$2:$O$7,2,0))</f>
        <v>1000</v>
      </c>
      <c r="G5163" s="17">
        <f>INT((VLOOKUP($C5163,装备数值,3,0)+VLOOKUP($C5163,装备数值,6,0)*($E5163-1))*VLOOKUP($D5163,系数!$K$2:$O$7,3,0))</f>
        <v>0</v>
      </c>
      <c r="H5163" s="17">
        <f t="shared" si="161"/>
        <v>0</v>
      </c>
      <c r="I5163" s="17">
        <f>INT((VLOOKUP($C5163,装备数值,4,0)+VLOOKUP($C5163,装备数值,7,0)*($E5163-1))*VLOOKUP($D5163,系数!$K$2:$O$7,4,0))</f>
        <v>0</v>
      </c>
      <c r="J5163" s="17">
        <f>INT((VLOOKUP($C5163,装备数值,4,0)+VLOOKUP($C5163,装备数值,7,0)*($E5163-1))*VLOOKUP($D5163,系数!$K$2:$O$7,5,0))</f>
        <v>0</v>
      </c>
      <c r="K5163" s="17">
        <f>INT(VLOOKUP(E5163,强化金币,2,1)*VLOOKUP(INDEX(装备!F:F,MATCH(属性!A5163,装备!A:A,0)),系数!$K$12:$M$15,3,0))</f>
        <v>50</v>
      </c>
      <c r="L5163" s="17"/>
      <c r="M5163" s="17"/>
      <c r="N5163" s="17"/>
      <c r="O5163" s="17" t="str">
        <f>IF(E5163=1,"",VLOOKUP(E5163,系数!$S$2:$AB$12,MATCH(属性!C5163,评级,0),1))</f>
        <v/>
      </c>
    </row>
    <row r="5164" spans="1:15" ht="17.25" thickBot="1" x14ac:dyDescent="0.4">
      <c r="A5164" s="17">
        <f t="shared" si="160"/>
        <v>7100044</v>
      </c>
      <c r="B5164" s="17" t="s">
        <v>110</v>
      </c>
      <c r="C5164" s="15">
        <f>INDEX(装备!G:G,MATCH(属性!A5164,装备!A:A,0))</f>
        <v>16</v>
      </c>
      <c r="D5164" s="15" t="str">
        <f>INDEX(装备!E:E,MATCH(属性!A5164,装备!A:A,0))</f>
        <v>helmet</v>
      </c>
      <c r="E5164" s="14">
        <v>2</v>
      </c>
      <c r="F5164" s="17">
        <f>INT((VLOOKUP($C5164,装备数值,2,0)+VLOOKUP($C5164,装备数值,5,0)*($E5164-1))*VLOOKUP($D5164,系数!$K$2:$O$7,2,0))</f>
        <v>1050</v>
      </c>
      <c r="G5164" s="17">
        <f>INT((VLOOKUP($C5164,装备数值,3,0)+VLOOKUP($C5164,装备数值,6,0)*($E5164-1))*VLOOKUP($D5164,系数!$K$2:$O$7,3,0))</f>
        <v>0</v>
      </c>
      <c r="H5164" s="17">
        <f t="shared" si="161"/>
        <v>0</v>
      </c>
      <c r="I5164" s="17">
        <f>INT((VLOOKUP($C5164,装备数值,4,0)+VLOOKUP($C5164,装备数值,7,0)*($E5164-1))*VLOOKUP($D5164,系数!$K$2:$O$7,4,0))</f>
        <v>0</v>
      </c>
      <c r="J5164" s="17">
        <f>INT((VLOOKUP($C5164,装备数值,4,0)+VLOOKUP($C5164,装备数值,7,0)*($E5164-1))*VLOOKUP($D5164,系数!$K$2:$O$7,5,0))</f>
        <v>0</v>
      </c>
      <c r="K5164" s="17">
        <f>INT(VLOOKUP(E5164,强化金币,2,1)*VLOOKUP(INDEX(装备!F:F,MATCH(属性!A5164,装备!A:A,0)),系数!$K$12:$M$15,3,0))</f>
        <v>80</v>
      </c>
      <c r="L5164" s="17"/>
      <c r="M5164" s="17"/>
      <c r="N5164" s="17"/>
      <c r="O5164" s="17">
        <f>IF(E5164=1,"",VLOOKUP(E5164,系数!$S$2:$AB$12,MATCH(属性!C5164,评级,0),1))</f>
        <v>10</v>
      </c>
    </row>
    <row r="5165" spans="1:15" ht="17.25" thickBot="1" x14ac:dyDescent="0.4">
      <c r="A5165" s="17">
        <f t="shared" si="160"/>
        <v>7100044</v>
      </c>
      <c r="B5165" s="17" t="s">
        <v>110</v>
      </c>
      <c r="C5165" s="15">
        <f>INDEX(装备!G:G,MATCH(属性!A5165,装备!A:A,0))</f>
        <v>16</v>
      </c>
      <c r="D5165" s="15" t="str">
        <f>INDEX(装备!E:E,MATCH(属性!A5165,装备!A:A,0))</f>
        <v>helmet</v>
      </c>
      <c r="E5165" s="14">
        <v>3</v>
      </c>
      <c r="F5165" s="17">
        <f>INT((VLOOKUP($C5165,装备数值,2,0)+VLOOKUP($C5165,装备数值,5,0)*($E5165-1))*VLOOKUP($D5165,系数!$K$2:$O$7,2,0))</f>
        <v>1100</v>
      </c>
      <c r="G5165" s="17">
        <f>INT((VLOOKUP($C5165,装备数值,3,0)+VLOOKUP($C5165,装备数值,6,0)*($E5165-1))*VLOOKUP($D5165,系数!$K$2:$O$7,3,0))</f>
        <v>0</v>
      </c>
      <c r="H5165" s="17">
        <f t="shared" si="161"/>
        <v>0</v>
      </c>
      <c r="I5165" s="17">
        <f>INT((VLOOKUP($C5165,装备数值,4,0)+VLOOKUP($C5165,装备数值,7,0)*($E5165-1))*VLOOKUP($D5165,系数!$K$2:$O$7,4,0))</f>
        <v>0</v>
      </c>
      <c r="J5165" s="17">
        <f>INT((VLOOKUP($C5165,装备数值,4,0)+VLOOKUP($C5165,装备数值,7,0)*($E5165-1))*VLOOKUP($D5165,系数!$K$2:$O$7,5,0))</f>
        <v>0</v>
      </c>
      <c r="K5165" s="17">
        <f>INT(VLOOKUP(E5165,强化金币,2,1)*VLOOKUP(INDEX(装备!F:F,MATCH(属性!A5165,装备!A:A,0)),系数!$K$12:$M$15,3,0))</f>
        <v>100</v>
      </c>
      <c r="L5165" s="17"/>
      <c r="M5165" s="17"/>
      <c r="N5165" s="17"/>
      <c r="O5165" s="17">
        <f>IF(E5165=1,"",VLOOKUP(E5165,系数!$S$2:$AB$12,MATCH(属性!C5165,评级,0),1))</f>
        <v>10</v>
      </c>
    </row>
    <row r="5166" spans="1:15" ht="17.25" thickBot="1" x14ac:dyDescent="0.4">
      <c r="A5166" s="17">
        <f t="shared" si="160"/>
        <v>7100044</v>
      </c>
      <c r="B5166" s="17" t="s">
        <v>110</v>
      </c>
      <c r="C5166" s="15">
        <f>INDEX(装备!G:G,MATCH(属性!A5166,装备!A:A,0))</f>
        <v>16</v>
      </c>
      <c r="D5166" s="15" t="str">
        <f>INDEX(装备!E:E,MATCH(属性!A5166,装备!A:A,0))</f>
        <v>helmet</v>
      </c>
      <c r="E5166" s="14">
        <v>4</v>
      </c>
      <c r="F5166" s="17">
        <f>INT((VLOOKUP($C5166,装备数值,2,0)+VLOOKUP($C5166,装备数值,5,0)*($E5166-1))*VLOOKUP($D5166,系数!$K$2:$O$7,2,0))</f>
        <v>1150</v>
      </c>
      <c r="G5166" s="17">
        <f>INT((VLOOKUP($C5166,装备数值,3,0)+VLOOKUP($C5166,装备数值,6,0)*($E5166-1))*VLOOKUP($D5166,系数!$K$2:$O$7,3,0))</f>
        <v>0</v>
      </c>
      <c r="H5166" s="17">
        <f t="shared" si="161"/>
        <v>0</v>
      </c>
      <c r="I5166" s="17">
        <f>INT((VLOOKUP($C5166,装备数值,4,0)+VLOOKUP($C5166,装备数值,7,0)*($E5166-1))*VLOOKUP($D5166,系数!$K$2:$O$7,4,0))</f>
        <v>0</v>
      </c>
      <c r="J5166" s="17">
        <f>INT((VLOOKUP($C5166,装备数值,4,0)+VLOOKUP($C5166,装备数值,7,0)*($E5166-1))*VLOOKUP($D5166,系数!$K$2:$O$7,5,0))</f>
        <v>0</v>
      </c>
      <c r="K5166" s="17">
        <f>INT(VLOOKUP(E5166,强化金币,2,1)*VLOOKUP(INDEX(装备!F:F,MATCH(属性!A5166,装备!A:A,0)),系数!$K$12:$M$15,3,0))</f>
        <v>200</v>
      </c>
      <c r="L5166" s="17"/>
      <c r="M5166" s="17"/>
      <c r="N5166" s="17"/>
      <c r="O5166" s="17">
        <f>IF(E5166=1,"",VLOOKUP(E5166,系数!$S$2:$AB$12,MATCH(属性!C5166,评级,0),1))</f>
        <v>10</v>
      </c>
    </row>
    <row r="5167" spans="1:15" ht="17.25" thickBot="1" x14ac:dyDescent="0.4">
      <c r="A5167" s="17">
        <f t="shared" si="160"/>
        <v>7100044</v>
      </c>
      <c r="B5167" s="17" t="s">
        <v>110</v>
      </c>
      <c r="C5167" s="15">
        <f>INDEX(装备!G:G,MATCH(属性!A5167,装备!A:A,0))</f>
        <v>16</v>
      </c>
      <c r="D5167" s="15" t="str">
        <f>INDEX(装备!E:E,MATCH(属性!A5167,装备!A:A,0))</f>
        <v>helmet</v>
      </c>
      <c r="E5167" s="14">
        <v>5</v>
      </c>
      <c r="F5167" s="17">
        <f>INT((VLOOKUP($C5167,装备数值,2,0)+VLOOKUP($C5167,装备数值,5,0)*($E5167-1))*VLOOKUP($D5167,系数!$K$2:$O$7,2,0))</f>
        <v>1200</v>
      </c>
      <c r="G5167" s="17">
        <f>INT((VLOOKUP($C5167,装备数值,3,0)+VLOOKUP($C5167,装备数值,6,0)*($E5167-1))*VLOOKUP($D5167,系数!$K$2:$O$7,3,0))</f>
        <v>0</v>
      </c>
      <c r="H5167" s="17">
        <f t="shared" si="161"/>
        <v>0</v>
      </c>
      <c r="I5167" s="17">
        <f>INT((VLOOKUP($C5167,装备数值,4,0)+VLOOKUP($C5167,装备数值,7,0)*($E5167-1))*VLOOKUP($D5167,系数!$K$2:$O$7,4,0))</f>
        <v>0</v>
      </c>
      <c r="J5167" s="17">
        <f>INT((VLOOKUP($C5167,装备数值,4,0)+VLOOKUP($C5167,装备数值,7,0)*($E5167-1))*VLOOKUP($D5167,系数!$K$2:$O$7,5,0))</f>
        <v>0</v>
      </c>
      <c r="K5167" s="17">
        <f>INT(VLOOKUP(E5167,强化金币,2,1)*VLOOKUP(INDEX(装备!F:F,MATCH(属性!A5167,装备!A:A,0)),系数!$K$12:$M$15,3,0))</f>
        <v>300</v>
      </c>
      <c r="L5167" s="17"/>
      <c r="M5167" s="17"/>
      <c r="N5167" s="17"/>
      <c r="O5167" s="17">
        <f>IF(E5167=1,"",VLOOKUP(E5167,系数!$S$2:$AB$12,MATCH(属性!C5167,评级,0),1))</f>
        <v>10</v>
      </c>
    </row>
    <row r="5168" spans="1:15" ht="17.25" thickBot="1" x14ac:dyDescent="0.4">
      <c r="A5168" s="17">
        <f t="shared" si="160"/>
        <v>7100044</v>
      </c>
      <c r="B5168" s="17" t="s">
        <v>110</v>
      </c>
      <c r="C5168" s="15">
        <f>INDEX(装备!G:G,MATCH(属性!A5168,装备!A:A,0))</f>
        <v>16</v>
      </c>
      <c r="D5168" s="15" t="str">
        <f>INDEX(装备!E:E,MATCH(属性!A5168,装备!A:A,0))</f>
        <v>helmet</v>
      </c>
      <c r="E5168" s="14">
        <v>6</v>
      </c>
      <c r="F5168" s="17">
        <f>INT((VLOOKUP($C5168,装备数值,2,0)+VLOOKUP($C5168,装备数值,5,0)*($E5168-1))*VLOOKUP($D5168,系数!$K$2:$O$7,2,0))</f>
        <v>1250</v>
      </c>
      <c r="G5168" s="17">
        <f>INT((VLOOKUP($C5168,装备数值,3,0)+VLOOKUP($C5168,装备数值,6,0)*($E5168-1))*VLOOKUP($D5168,系数!$K$2:$O$7,3,0))</f>
        <v>0</v>
      </c>
      <c r="H5168" s="17">
        <f t="shared" si="161"/>
        <v>0</v>
      </c>
      <c r="I5168" s="17">
        <f>INT((VLOOKUP($C5168,装备数值,4,0)+VLOOKUP($C5168,装备数值,7,0)*($E5168-1))*VLOOKUP($D5168,系数!$K$2:$O$7,4,0))</f>
        <v>0</v>
      </c>
      <c r="J5168" s="17">
        <f>INT((VLOOKUP($C5168,装备数值,4,0)+VLOOKUP($C5168,装备数值,7,0)*($E5168-1))*VLOOKUP($D5168,系数!$K$2:$O$7,5,0))</f>
        <v>0</v>
      </c>
      <c r="K5168" s="17">
        <f>INT(VLOOKUP(E5168,强化金币,2,1)*VLOOKUP(INDEX(装备!F:F,MATCH(属性!A5168,装备!A:A,0)),系数!$K$12:$M$15,3,0))</f>
        <v>400</v>
      </c>
      <c r="L5168" s="17"/>
      <c r="M5168" s="17"/>
      <c r="N5168" s="17"/>
      <c r="O5168" s="17">
        <f>IF(E5168=1,"",VLOOKUP(E5168,系数!$S$2:$AB$12,MATCH(属性!C5168,评级,0),1))</f>
        <v>10</v>
      </c>
    </row>
    <row r="5169" spans="1:15" ht="17.25" thickBot="1" x14ac:dyDescent="0.4">
      <c r="A5169" s="17">
        <f t="shared" si="160"/>
        <v>7100044</v>
      </c>
      <c r="B5169" s="17" t="s">
        <v>110</v>
      </c>
      <c r="C5169" s="15">
        <f>INDEX(装备!G:G,MATCH(属性!A5169,装备!A:A,0))</f>
        <v>16</v>
      </c>
      <c r="D5169" s="15" t="str">
        <f>INDEX(装备!E:E,MATCH(属性!A5169,装备!A:A,0))</f>
        <v>helmet</v>
      </c>
      <c r="E5169" s="14">
        <v>7</v>
      </c>
      <c r="F5169" s="17">
        <f>INT((VLOOKUP($C5169,装备数值,2,0)+VLOOKUP($C5169,装备数值,5,0)*($E5169-1))*VLOOKUP($D5169,系数!$K$2:$O$7,2,0))</f>
        <v>1300</v>
      </c>
      <c r="G5169" s="17">
        <f>INT((VLOOKUP($C5169,装备数值,3,0)+VLOOKUP($C5169,装备数值,6,0)*($E5169-1))*VLOOKUP($D5169,系数!$K$2:$O$7,3,0))</f>
        <v>0</v>
      </c>
      <c r="H5169" s="17">
        <f t="shared" si="161"/>
        <v>0</v>
      </c>
      <c r="I5169" s="17">
        <f>INT((VLOOKUP($C5169,装备数值,4,0)+VLOOKUP($C5169,装备数值,7,0)*($E5169-1))*VLOOKUP($D5169,系数!$K$2:$O$7,4,0))</f>
        <v>0</v>
      </c>
      <c r="J5169" s="17">
        <f>INT((VLOOKUP($C5169,装备数值,4,0)+VLOOKUP($C5169,装备数值,7,0)*($E5169-1))*VLOOKUP($D5169,系数!$K$2:$O$7,5,0))</f>
        <v>0</v>
      </c>
      <c r="K5169" s="17">
        <f>INT(VLOOKUP(E5169,强化金币,2,1)*VLOOKUP(INDEX(装备!F:F,MATCH(属性!A5169,装备!A:A,0)),系数!$K$12:$M$15,3,0))</f>
        <v>500</v>
      </c>
      <c r="L5169" s="17"/>
      <c r="M5169" s="17"/>
      <c r="N5169" s="17"/>
      <c r="O5169" s="17">
        <f>IF(E5169=1,"",VLOOKUP(E5169,系数!$S$2:$AB$12,MATCH(属性!C5169,评级,0),1))</f>
        <v>10</v>
      </c>
    </row>
    <row r="5170" spans="1:15" ht="17.25" thickBot="1" x14ac:dyDescent="0.4">
      <c r="A5170" s="17">
        <f t="shared" si="160"/>
        <v>7100044</v>
      </c>
      <c r="B5170" s="17" t="s">
        <v>110</v>
      </c>
      <c r="C5170" s="15">
        <f>INDEX(装备!G:G,MATCH(属性!A5170,装备!A:A,0))</f>
        <v>16</v>
      </c>
      <c r="D5170" s="15" t="str">
        <f>INDEX(装备!E:E,MATCH(属性!A5170,装备!A:A,0))</f>
        <v>helmet</v>
      </c>
      <c r="E5170" s="14">
        <v>8</v>
      </c>
      <c r="F5170" s="17">
        <f>INT((VLOOKUP($C5170,装备数值,2,0)+VLOOKUP($C5170,装备数值,5,0)*($E5170-1))*VLOOKUP($D5170,系数!$K$2:$O$7,2,0))</f>
        <v>1350</v>
      </c>
      <c r="G5170" s="17">
        <f>INT((VLOOKUP($C5170,装备数值,3,0)+VLOOKUP($C5170,装备数值,6,0)*($E5170-1))*VLOOKUP($D5170,系数!$K$2:$O$7,3,0))</f>
        <v>0</v>
      </c>
      <c r="H5170" s="17">
        <f t="shared" si="161"/>
        <v>0</v>
      </c>
      <c r="I5170" s="17">
        <f>INT((VLOOKUP($C5170,装备数值,4,0)+VLOOKUP($C5170,装备数值,7,0)*($E5170-1))*VLOOKUP($D5170,系数!$K$2:$O$7,4,0))</f>
        <v>0</v>
      </c>
      <c r="J5170" s="17">
        <f>INT((VLOOKUP($C5170,装备数值,4,0)+VLOOKUP($C5170,装备数值,7,0)*($E5170-1))*VLOOKUP($D5170,系数!$K$2:$O$7,5,0))</f>
        <v>0</v>
      </c>
      <c r="K5170" s="17">
        <f>INT(VLOOKUP(E5170,强化金币,2,1)*VLOOKUP(INDEX(装备!F:F,MATCH(属性!A5170,装备!A:A,0)),系数!$K$12:$M$15,3,0))</f>
        <v>600</v>
      </c>
      <c r="L5170" s="17"/>
      <c r="M5170" s="17"/>
      <c r="N5170" s="17"/>
      <c r="O5170" s="17">
        <f>IF(E5170=1,"",VLOOKUP(E5170,系数!$S$2:$AB$12,MATCH(属性!C5170,评级,0),1))</f>
        <v>10</v>
      </c>
    </row>
    <row r="5171" spans="1:15" ht="17.25" thickBot="1" x14ac:dyDescent="0.4">
      <c r="A5171" s="17">
        <f t="shared" si="160"/>
        <v>7100044</v>
      </c>
      <c r="B5171" s="17" t="s">
        <v>110</v>
      </c>
      <c r="C5171" s="15">
        <f>INDEX(装备!G:G,MATCH(属性!A5171,装备!A:A,0))</f>
        <v>16</v>
      </c>
      <c r="D5171" s="15" t="str">
        <f>INDEX(装备!E:E,MATCH(属性!A5171,装备!A:A,0))</f>
        <v>helmet</v>
      </c>
      <c r="E5171" s="14">
        <v>9</v>
      </c>
      <c r="F5171" s="17">
        <f>INT((VLOOKUP($C5171,装备数值,2,0)+VLOOKUP($C5171,装备数值,5,0)*($E5171-1))*VLOOKUP($D5171,系数!$K$2:$O$7,2,0))</f>
        <v>1400</v>
      </c>
      <c r="G5171" s="17">
        <f>INT((VLOOKUP($C5171,装备数值,3,0)+VLOOKUP($C5171,装备数值,6,0)*($E5171-1))*VLOOKUP($D5171,系数!$K$2:$O$7,3,0))</f>
        <v>0</v>
      </c>
      <c r="H5171" s="17">
        <f t="shared" si="161"/>
        <v>0</v>
      </c>
      <c r="I5171" s="17">
        <f>INT((VLOOKUP($C5171,装备数值,4,0)+VLOOKUP($C5171,装备数值,7,0)*($E5171-1))*VLOOKUP($D5171,系数!$K$2:$O$7,4,0))</f>
        <v>0</v>
      </c>
      <c r="J5171" s="17">
        <f>INT((VLOOKUP($C5171,装备数值,4,0)+VLOOKUP($C5171,装备数值,7,0)*($E5171-1))*VLOOKUP($D5171,系数!$K$2:$O$7,5,0))</f>
        <v>0</v>
      </c>
      <c r="K5171" s="17">
        <f>INT(VLOOKUP(E5171,强化金币,2,1)*VLOOKUP(INDEX(装备!F:F,MATCH(属性!A5171,装备!A:A,0)),系数!$K$12:$M$15,3,0))</f>
        <v>700</v>
      </c>
      <c r="L5171" s="17"/>
      <c r="M5171" s="17"/>
      <c r="N5171" s="17"/>
      <c r="O5171" s="17">
        <f>IF(E5171=1,"",VLOOKUP(E5171,系数!$S$2:$AB$12,MATCH(属性!C5171,评级,0),1))</f>
        <v>10</v>
      </c>
    </row>
    <row r="5172" spans="1:15" ht="17.25" thickBot="1" x14ac:dyDescent="0.4">
      <c r="A5172" s="17">
        <f t="shared" si="160"/>
        <v>7100044</v>
      </c>
      <c r="B5172" s="17" t="s">
        <v>110</v>
      </c>
      <c r="C5172" s="15">
        <f>INDEX(装备!G:G,MATCH(属性!A5172,装备!A:A,0))</f>
        <v>16</v>
      </c>
      <c r="D5172" s="15" t="str">
        <f>INDEX(装备!E:E,MATCH(属性!A5172,装备!A:A,0))</f>
        <v>helmet</v>
      </c>
      <c r="E5172" s="14">
        <v>10</v>
      </c>
      <c r="F5172" s="17">
        <f>INT((VLOOKUP($C5172,装备数值,2,0)+VLOOKUP($C5172,装备数值,5,0)*($E5172-1))*VLOOKUP($D5172,系数!$K$2:$O$7,2,0))</f>
        <v>1450</v>
      </c>
      <c r="G5172" s="17">
        <f>INT((VLOOKUP($C5172,装备数值,3,0)+VLOOKUP($C5172,装备数值,6,0)*($E5172-1))*VLOOKUP($D5172,系数!$K$2:$O$7,3,0))</f>
        <v>0</v>
      </c>
      <c r="H5172" s="17">
        <f t="shared" si="161"/>
        <v>0</v>
      </c>
      <c r="I5172" s="17">
        <f>INT((VLOOKUP($C5172,装备数值,4,0)+VLOOKUP($C5172,装备数值,7,0)*($E5172-1))*VLOOKUP($D5172,系数!$K$2:$O$7,4,0))</f>
        <v>0</v>
      </c>
      <c r="J5172" s="17">
        <f>INT((VLOOKUP($C5172,装备数值,4,0)+VLOOKUP($C5172,装备数值,7,0)*($E5172-1))*VLOOKUP($D5172,系数!$K$2:$O$7,5,0))</f>
        <v>0</v>
      </c>
      <c r="K5172" s="17">
        <f>INT(VLOOKUP(E5172,强化金币,2,1)*VLOOKUP(INDEX(装备!F:F,MATCH(属性!A5172,装备!A:A,0)),系数!$K$12:$M$15,3,0))</f>
        <v>800</v>
      </c>
      <c r="L5172" s="17"/>
      <c r="M5172" s="17"/>
      <c r="N5172" s="17"/>
      <c r="O5172" s="17">
        <f>IF(E5172=1,"",VLOOKUP(E5172,系数!$S$2:$AB$12,MATCH(属性!C5172,评级,0),1))</f>
        <v>20</v>
      </c>
    </row>
    <row r="5173" spans="1:15" ht="17.25" thickBot="1" x14ac:dyDescent="0.4">
      <c r="A5173" s="17">
        <f t="shared" si="160"/>
        <v>7100044</v>
      </c>
      <c r="B5173" s="17" t="s">
        <v>110</v>
      </c>
      <c r="C5173" s="15">
        <f>INDEX(装备!G:G,MATCH(属性!A5173,装备!A:A,0))</f>
        <v>16</v>
      </c>
      <c r="D5173" s="15" t="str">
        <f>INDEX(装备!E:E,MATCH(属性!A5173,装备!A:A,0))</f>
        <v>helmet</v>
      </c>
      <c r="E5173" s="14">
        <v>11</v>
      </c>
      <c r="F5173" s="17">
        <f>INT((VLOOKUP($C5173,装备数值,2,0)+VLOOKUP($C5173,装备数值,5,0)*($E5173-1))*VLOOKUP($D5173,系数!$K$2:$O$7,2,0))</f>
        <v>1500</v>
      </c>
      <c r="G5173" s="17">
        <f>INT((VLOOKUP($C5173,装备数值,3,0)+VLOOKUP($C5173,装备数值,6,0)*($E5173-1))*VLOOKUP($D5173,系数!$K$2:$O$7,3,0))</f>
        <v>0</v>
      </c>
      <c r="H5173" s="17">
        <f t="shared" si="161"/>
        <v>0</v>
      </c>
      <c r="I5173" s="17">
        <f>INT((VLOOKUP($C5173,装备数值,4,0)+VLOOKUP($C5173,装备数值,7,0)*($E5173-1))*VLOOKUP($D5173,系数!$K$2:$O$7,4,0))</f>
        <v>0</v>
      </c>
      <c r="J5173" s="17">
        <f>INT((VLOOKUP($C5173,装备数值,4,0)+VLOOKUP($C5173,装备数值,7,0)*($E5173-1))*VLOOKUP($D5173,系数!$K$2:$O$7,5,0))</f>
        <v>0</v>
      </c>
      <c r="K5173" s="17">
        <f>INT(VLOOKUP(E5173,强化金币,2,1)*VLOOKUP(INDEX(装备!F:F,MATCH(属性!A5173,装备!A:A,0)),系数!$K$12:$M$15,3,0))</f>
        <v>900</v>
      </c>
      <c r="L5173" s="17"/>
      <c r="M5173" s="17"/>
      <c r="N5173" s="17"/>
      <c r="O5173" s="17">
        <f>IF(E5173=1,"",VLOOKUP(E5173,系数!$S$2:$AB$12,MATCH(属性!C5173,评级,0),1))</f>
        <v>20</v>
      </c>
    </row>
    <row r="5174" spans="1:15" ht="17.25" thickBot="1" x14ac:dyDescent="0.4">
      <c r="A5174" s="17">
        <f t="shared" si="160"/>
        <v>7100044</v>
      </c>
      <c r="B5174" s="17" t="s">
        <v>110</v>
      </c>
      <c r="C5174" s="15">
        <f>INDEX(装备!G:G,MATCH(属性!A5174,装备!A:A,0))</f>
        <v>16</v>
      </c>
      <c r="D5174" s="15" t="str">
        <f>INDEX(装备!E:E,MATCH(属性!A5174,装备!A:A,0))</f>
        <v>helmet</v>
      </c>
      <c r="E5174" s="14">
        <v>12</v>
      </c>
      <c r="F5174" s="17">
        <f>INT((VLOOKUP($C5174,装备数值,2,0)+VLOOKUP($C5174,装备数值,5,0)*($E5174-1))*VLOOKUP($D5174,系数!$K$2:$O$7,2,0))</f>
        <v>1550</v>
      </c>
      <c r="G5174" s="17">
        <f>INT((VLOOKUP($C5174,装备数值,3,0)+VLOOKUP($C5174,装备数值,6,0)*($E5174-1))*VLOOKUP($D5174,系数!$K$2:$O$7,3,0))</f>
        <v>0</v>
      </c>
      <c r="H5174" s="17">
        <f t="shared" si="161"/>
        <v>0</v>
      </c>
      <c r="I5174" s="17">
        <f>INT((VLOOKUP($C5174,装备数值,4,0)+VLOOKUP($C5174,装备数值,7,0)*($E5174-1))*VLOOKUP($D5174,系数!$K$2:$O$7,4,0))</f>
        <v>0</v>
      </c>
      <c r="J5174" s="17">
        <f>INT((VLOOKUP($C5174,装备数值,4,0)+VLOOKUP($C5174,装备数值,7,0)*($E5174-1))*VLOOKUP($D5174,系数!$K$2:$O$7,5,0))</f>
        <v>0</v>
      </c>
      <c r="K5174" s="17">
        <f>INT(VLOOKUP(E5174,强化金币,2,1)*VLOOKUP(INDEX(装备!F:F,MATCH(属性!A5174,装备!A:A,0)),系数!$K$12:$M$15,3,0))</f>
        <v>1000</v>
      </c>
      <c r="L5174" s="17"/>
      <c r="M5174" s="17"/>
      <c r="N5174" s="17"/>
      <c r="O5174" s="17">
        <f>IF(E5174=1,"",VLOOKUP(E5174,系数!$S$2:$AB$12,MATCH(属性!C5174,评级,0),1))</f>
        <v>20</v>
      </c>
    </row>
    <row r="5175" spans="1:15" ht="17.25" thickBot="1" x14ac:dyDescent="0.4">
      <c r="A5175" s="17">
        <f t="shared" si="160"/>
        <v>7100044</v>
      </c>
      <c r="B5175" s="17" t="s">
        <v>110</v>
      </c>
      <c r="C5175" s="15">
        <f>INDEX(装备!G:G,MATCH(属性!A5175,装备!A:A,0))</f>
        <v>16</v>
      </c>
      <c r="D5175" s="15" t="str">
        <f>INDEX(装备!E:E,MATCH(属性!A5175,装备!A:A,0))</f>
        <v>helmet</v>
      </c>
      <c r="E5175" s="14">
        <v>13</v>
      </c>
      <c r="F5175" s="17">
        <f>INT((VLOOKUP($C5175,装备数值,2,0)+VLOOKUP($C5175,装备数值,5,0)*($E5175-1))*VLOOKUP($D5175,系数!$K$2:$O$7,2,0))</f>
        <v>1600</v>
      </c>
      <c r="G5175" s="17">
        <f>INT((VLOOKUP($C5175,装备数值,3,0)+VLOOKUP($C5175,装备数值,6,0)*($E5175-1))*VLOOKUP($D5175,系数!$K$2:$O$7,3,0))</f>
        <v>0</v>
      </c>
      <c r="H5175" s="17">
        <f t="shared" si="161"/>
        <v>0</v>
      </c>
      <c r="I5175" s="17">
        <f>INT((VLOOKUP($C5175,装备数值,4,0)+VLOOKUP($C5175,装备数值,7,0)*($E5175-1))*VLOOKUP($D5175,系数!$K$2:$O$7,4,0))</f>
        <v>0</v>
      </c>
      <c r="J5175" s="17">
        <f>INT((VLOOKUP($C5175,装备数值,4,0)+VLOOKUP($C5175,装备数值,7,0)*($E5175-1))*VLOOKUP($D5175,系数!$K$2:$O$7,5,0))</f>
        <v>0</v>
      </c>
      <c r="K5175" s="17">
        <f>INT(VLOOKUP(E5175,强化金币,2,1)*VLOOKUP(INDEX(装备!F:F,MATCH(属性!A5175,装备!A:A,0)),系数!$K$12:$M$15,3,0))</f>
        <v>1200</v>
      </c>
      <c r="L5175" s="17"/>
      <c r="M5175" s="17"/>
      <c r="N5175" s="17"/>
      <c r="O5175" s="17">
        <f>IF(E5175=1,"",VLOOKUP(E5175,系数!$S$2:$AB$12,MATCH(属性!C5175,评级,0),1))</f>
        <v>20</v>
      </c>
    </row>
    <row r="5176" spans="1:15" ht="17.25" thickBot="1" x14ac:dyDescent="0.4">
      <c r="A5176" s="17">
        <f t="shared" si="160"/>
        <v>7100044</v>
      </c>
      <c r="B5176" s="17" t="s">
        <v>110</v>
      </c>
      <c r="C5176" s="15">
        <f>INDEX(装备!G:G,MATCH(属性!A5176,装备!A:A,0))</f>
        <v>16</v>
      </c>
      <c r="D5176" s="15" t="str">
        <f>INDEX(装备!E:E,MATCH(属性!A5176,装备!A:A,0))</f>
        <v>helmet</v>
      </c>
      <c r="E5176" s="14">
        <v>14</v>
      </c>
      <c r="F5176" s="17">
        <f>INT((VLOOKUP($C5176,装备数值,2,0)+VLOOKUP($C5176,装备数值,5,0)*($E5176-1))*VLOOKUP($D5176,系数!$K$2:$O$7,2,0))</f>
        <v>1650</v>
      </c>
      <c r="G5176" s="17">
        <f>INT((VLOOKUP($C5176,装备数值,3,0)+VLOOKUP($C5176,装备数值,6,0)*($E5176-1))*VLOOKUP($D5176,系数!$K$2:$O$7,3,0))</f>
        <v>0</v>
      </c>
      <c r="H5176" s="17">
        <f t="shared" si="161"/>
        <v>0</v>
      </c>
      <c r="I5176" s="17">
        <f>INT((VLOOKUP($C5176,装备数值,4,0)+VLOOKUP($C5176,装备数值,7,0)*($E5176-1))*VLOOKUP($D5176,系数!$K$2:$O$7,4,0))</f>
        <v>0</v>
      </c>
      <c r="J5176" s="17">
        <f>INT((VLOOKUP($C5176,装备数值,4,0)+VLOOKUP($C5176,装备数值,7,0)*($E5176-1))*VLOOKUP($D5176,系数!$K$2:$O$7,5,0))</f>
        <v>0</v>
      </c>
      <c r="K5176" s="17">
        <f>INT(VLOOKUP(E5176,强化金币,2,1)*VLOOKUP(INDEX(装备!F:F,MATCH(属性!A5176,装备!A:A,0)),系数!$K$12:$M$15,3,0))</f>
        <v>1400</v>
      </c>
      <c r="L5176" s="17"/>
      <c r="M5176" s="17"/>
      <c r="N5176" s="17"/>
      <c r="O5176" s="17">
        <f>IF(E5176=1,"",VLOOKUP(E5176,系数!$S$2:$AB$12,MATCH(属性!C5176,评级,0),1))</f>
        <v>20</v>
      </c>
    </row>
    <row r="5177" spans="1:15" ht="17.25" thickBot="1" x14ac:dyDescent="0.4">
      <c r="A5177" s="17">
        <f t="shared" si="160"/>
        <v>7100044</v>
      </c>
      <c r="B5177" s="17" t="s">
        <v>110</v>
      </c>
      <c r="C5177" s="15">
        <f>INDEX(装备!G:G,MATCH(属性!A5177,装备!A:A,0))</f>
        <v>16</v>
      </c>
      <c r="D5177" s="15" t="str">
        <f>INDEX(装备!E:E,MATCH(属性!A5177,装备!A:A,0))</f>
        <v>helmet</v>
      </c>
      <c r="E5177" s="14">
        <v>15</v>
      </c>
      <c r="F5177" s="17">
        <f>INT((VLOOKUP($C5177,装备数值,2,0)+VLOOKUP($C5177,装备数值,5,0)*($E5177-1))*VLOOKUP($D5177,系数!$K$2:$O$7,2,0))</f>
        <v>1700</v>
      </c>
      <c r="G5177" s="17">
        <f>INT((VLOOKUP($C5177,装备数值,3,0)+VLOOKUP($C5177,装备数值,6,0)*($E5177-1))*VLOOKUP($D5177,系数!$K$2:$O$7,3,0))</f>
        <v>0</v>
      </c>
      <c r="H5177" s="17">
        <f t="shared" si="161"/>
        <v>0</v>
      </c>
      <c r="I5177" s="17">
        <f>INT((VLOOKUP($C5177,装备数值,4,0)+VLOOKUP($C5177,装备数值,7,0)*($E5177-1))*VLOOKUP($D5177,系数!$K$2:$O$7,4,0))</f>
        <v>0</v>
      </c>
      <c r="J5177" s="17">
        <f>INT((VLOOKUP($C5177,装备数值,4,0)+VLOOKUP($C5177,装备数值,7,0)*($E5177-1))*VLOOKUP($D5177,系数!$K$2:$O$7,5,0))</f>
        <v>0</v>
      </c>
      <c r="K5177" s="17">
        <f>INT(VLOOKUP(E5177,强化金币,2,1)*VLOOKUP(INDEX(装备!F:F,MATCH(属性!A5177,装备!A:A,0)),系数!$K$12:$M$15,3,0))</f>
        <v>1600</v>
      </c>
      <c r="L5177" s="17"/>
      <c r="M5177" s="17"/>
      <c r="N5177" s="17"/>
      <c r="O5177" s="17">
        <f>IF(E5177=1,"",VLOOKUP(E5177,系数!$S$2:$AB$12,MATCH(属性!C5177,评级,0),1))</f>
        <v>20</v>
      </c>
    </row>
    <row r="5178" spans="1:15" ht="17.25" thickBot="1" x14ac:dyDescent="0.4">
      <c r="A5178" s="17">
        <f t="shared" si="160"/>
        <v>7100044</v>
      </c>
      <c r="B5178" s="17" t="s">
        <v>110</v>
      </c>
      <c r="C5178" s="15">
        <f>INDEX(装备!G:G,MATCH(属性!A5178,装备!A:A,0))</f>
        <v>16</v>
      </c>
      <c r="D5178" s="15" t="str">
        <f>INDEX(装备!E:E,MATCH(属性!A5178,装备!A:A,0))</f>
        <v>helmet</v>
      </c>
      <c r="E5178" s="14">
        <v>16</v>
      </c>
      <c r="F5178" s="17">
        <f>INT((VLOOKUP($C5178,装备数值,2,0)+VLOOKUP($C5178,装备数值,5,0)*($E5178-1))*VLOOKUP($D5178,系数!$K$2:$O$7,2,0))</f>
        <v>1750</v>
      </c>
      <c r="G5178" s="17">
        <f>INT((VLOOKUP($C5178,装备数值,3,0)+VLOOKUP($C5178,装备数值,6,0)*($E5178-1))*VLOOKUP($D5178,系数!$K$2:$O$7,3,0))</f>
        <v>0</v>
      </c>
      <c r="H5178" s="17">
        <f t="shared" si="161"/>
        <v>0</v>
      </c>
      <c r="I5178" s="17">
        <f>INT((VLOOKUP($C5178,装备数值,4,0)+VLOOKUP($C5178,装备数值,7,0)*($E5178-1))*VLOOKUP($D5178,系数!$K$2:$O$7,4,0))</f>
        <v>0</v>
      </c>
      <c r="J5178" s="17">
        <f>INT((VLOOKUP($C5178,装备数值,4,0)+VLOOKUP($C5178,装备数值,7,0)*($E5178-1))*VLOOKUP($D5178,系数!$K$2:$O$7,5,0))</f>
        <v>0</v>
      </c>
      <c r="K5178" s="17">
        <f>INT(VLOOKUP(E5178,强化金币,2,1)*VLOOKUP(INDEX(装备!F:F,MATCH(属性!A5178,装备!A:A,0)),系数!$K$12:$M$15,3,0))</f>
        <v>1800</v>
      </c>
      <c r="L5178" s="17"/>
      <c r="M5178" s="17"/>
      <c r="N5178" s="17"/>
      <c r="O5178" s="17">
        <f>IF(E5178=1,"",VLOOKUP(E5178,系数!$S$2:$AB$12,MATCH(属性!C5178,评级,0),1))</f>
        <v>20</v>
      </c>
    </row>
    <row r="5179" spans="1:15" ht="17.25" thickBot="1" x14ac:dyDescent="0.4">
      <c r="A5179" s="17">
        <f t="shared" si="160"/>
        <v>7100044</v>
      </c>
      <c r="B5179" s="17" t="s">
        <v>110</v>
      </c>
      <c r="C5179" s="15">
        <f>INDEX(装备!G:G,MATCH(属性!A5179,装备!A:A,0))</f>
        <v>16</v>
      </c>
      <c r="D5179" s="15" t="str">
        <f>INDEX(装备!E:E,MATCH(属性!A5179,装备!A:A,0))</f>
        <v>helmet</v>
      </c>
      <c r="E5179" s="14">
        <v>17</v>
      </c>
      <c r="F5179" s="17">
        <f>INT((VLOOKUP($C5179,装备数值,2,0)+VLOOKUP($C5179,装备数值,5,0)*($E5179-1))*VLOOKUP($D5179,系数!$K$2:$O$7,2,0))</f>
        <v>1800</v>
      </c>
      <c r="G5179" s="17">
        <f>INT((VLOOKUP($C5179,装备数值,3,0)+VLOOKUP($C5179,装备数值,6,0)*($E5179-1))*VLOOKUP($D5179,系数!$K$2:$O$7,3,0))</f>
        <v>0</v>
      </c>
      <c r="H5179" s="17">
        <f t="shared" si="161"/>
        <v>0</v>
      </c>
      <c r="I5179" s="17">
        <f>INT((VLOOKUP($C5179,装备数值,4,0)+VLOOKUP($C5179,装备数值,7,0)*($E5179-1))*VLOOKUP($D5179,系数!$K$2:$O$7,4,0))</f>
        <v>0</v>
      </c>
      <c r="J5179" s="17">
        <f>INT((VLOOKUP($C5179,装备数值,4,0)+VLOOKUP($C5179,装备数值,7,0)*($E5179-1))*VLOOKUP($D5179,系数!$K$2:$O$7,5,0))</f>
        <v>0</v>
      </c>
      <c r="K5179" s="17">
        <f>INT(VLOOKUP(E5179,强化金币,2,1)*VLOOKUP(INDEX(装备!F:F,MATCH(属性!A5179,装备!A:A,0)),系数!$K$12:$M$15,3,0))</f>
        <v>2000</v>
      </c>
      <c r="L5179" s="17"/>
      <c r="M5179" s="17"/>
      <c r="N5179" s="17"/>
      <c r="O5179" s="17">
        <f>IF(E5179=1,"",VLOOKUP(E5179,系数!$S$2:$AB$12,MATCH(属性!C5179,评级,0),1))</f>
        <v>20</v>
      </c>
    </row>
    <row r="5180" spans="1:15" ht="17.25" thickBot="1" x14ac:dyDescent="0.4">
      <c r="A5180" s="17">
        <f t="shared" ref="A5180:A5243" si="162">A5060+1</f>
        <v>7100044</v>
      </c>
      <c r="B5180" s="17" t="s">
        <v>110</v>
      </c>
      <c r="C5180" s="15">
        <f>INDEX(装备!G:G,MATCH(属性!A5180,装备!A:A,0))</f>
        <v>16</v>
      </c>
      <c r="D5180" s="15" t="str">
        <f>INDEX(装备!E:E,MATCH(属性!A5180,装备!A:A,0))</f>
        <v>helmet</v>
      </c>
      <c r="E5180" s="14">
        <v>18</v>
      </c>
      <c r="F5180" s="17">
        <f>INT((VLOOKUP($C5180,装备数值,2,0)+VLOOKUP($C5180,装备数值,5,0)*($E5180-1))*VLOOKUP($D5180,系数!$K$2:$O$7,2,0))</f>
        <v>1850</v>
      </c>
      <c r="G5180" s="17">
        <f>INT((VLOOKUP($C5180,装备数值,3,0)+VLOOKUP($C5180,装备数值,6,0)*($E5180-1))*VLOOKUP($D5180,系数!$K$2:$O$7,3,0))</f>
        <v>0</v>
      </c>
      <c r="H5180" s="17">
        <f t="shared" si="161"/>
        <v>0</v>
      </c>
      <c r="I5180" s="17">
        <f>INT((VLOOKUP($C5180,装备数值,4,0)+VLOOKUP($C5180,装备数值,7,0)*($E5180-1))*VLOOKUP($D5180,系数!$K$2:$O$7,4,0))</f>
        <v>0</v>
      </c>
      <c r="J5180" s="17">
        <f>INT((VLOOKUP($C5180,装备数值,4,0)+VLOOKUP($C5180,装备数值,7,0)*($E5180-1))*VLOOKUP($D5180,系数!$K$2:$O$7,5,0))</f>
        <v>0</v>
      </c>
      <c r="K5180" s="17">
        <f>INT(VLOOKUP(E5180,强化金币,2,1)*VLOOKUP(INDEX(装备!F:F,MATCH(属性!A5180,装备!A:A,0)),系数!$K$12:$M$15,3,0))</f>
        <v>2200</v>
      </c>
      <c r="L5180" s="17"/>
      <c r="M5180" s="17"/>
      <c r="N5180" s="17"/>
      <c r="O5180" s="17">
        <f>IF(E5180=1,"",VLOOKUP(E5180,系数!$S$2:$AB$12,MATCH(属性!C5180,评级,0),1))</f>
        <v>20</v>
      </c>
    </row>
    <row r="5181" spans="1:15" ht="17.25" thickBot="1" x14ac:dyDescent="0.4">
      <c r="A5181" s="17">
        <f t="shared" si="162"/>
        <v>7100044</v>
      </c>
      <c r="B5181" s="17" t="s">
        <v>110</v>
      </c>
      <c r="C5181" s="15">
        <f>INDEX(装备!G:G,MATCH(属性!A5181,装备!A:A,0))</f>
        <v>16</v>
      </c>
      <c r="D5181" s="15" t="str">
        <f>INDEX(装备!E:E,MATCH(属性!A5181,装备!A:A,0))</f>
        <v>helmet</v>
      </c>
      <c r="E5181" s="14">
        <v>19</v>
      </c>
      <c r="F5181" s="17">
        <f>INT((VLOOKUP($C5181,装备数值,2,0)+VLOOKUP($C5181,装备数值,5,0)*($E5181-1))*VLOOKUP($D5181,系数!$K$2:$O$7,2,0))</f>
        <v>1900</v>
      </c>
      <c r="G5181" s="17">
        <f>INT((VLOOKUP($C5181,装备数值,3,0)+VLOOKUP($C5181,装备数值,6,0)*($E5181-1))*VLOOKUP($D5181,系数!$K$2:$O$7,3,0))</f>
        <v>0</v>
      </c>
      <c r="H5181" s="17">
        <f t="shared" si="161"/>
        <v>0</v>
      </c>
      <c r="I5181" s="17">
        <f>INT((VLOOKUP($C5181,装备数值,4,0)+VLOOKUP($C5181,装备数值,7,0)*($E5181-1))*VLOOKUP($D5181,系数!$K$2:$O$7,4,0))</f>
        <v>0</v>
      </c>
      <c r="J5181" s="17">
        <f>INT((VLOOKUP($C5181,装备数值,4,0)+VLOOKUP($C5181,装备数值,7,0)*($E5181-1))*VLOOKUP($D5181,系数!$K$2:$O$7,5,0))</f>
        <v>0</v>
      </c>
      <c r="K5181" s="17">
        <f>INT(VLOOKUP(E5181,强化金币,2,1)*VLOOKUP(INDEX(装备!F:F,MATCH(属性!A5181,装备!A:A,0)),系数!$K$12:$M$15,3,0))</f>
        <v>2400</v>
      </c>
      <c r="L5181" s="17"/>
      <c r="M5181" s="17"/>
      <c r="N5181" s="17"/>
      <c r="O5181" s="17">
        <f>IF(E5181=1,"",VLOOKUP(E5181,系数!$S$2:$AB$12,MATCH(属性!C5181,评级,0),1))</f>
        <v>20</v>
      </c>
    </row>
    <row r="5182" spans="1:15" ht="17.25" thickBot="1" x14ac:dyDescent="0.4">
      <c r="A5182" s="17">
        <f t="shared" si="162"/>
        <v>7100044</v>
      </c>
      <c r="B5182" s="17" t="s">
        <v>110</v>
      </c>
      <c r="C5182" s="15">
        <f>INDEX(装备!G:G,MATCH(属性!A5182,装备!A:A,0))</f>
        <v>16</v>
      </c>
      <c r="D5182" s="15" t="str">
        <f>INDEX(装备!E:E,MATCH(属性!A5182,装备!A:A,0))</f>
        <v>helmet</v>
      </c>
      <c r="E5182" s="14">
        <v>20</v>
      </c>
      <c r="F5182" s="17">
        <f>INT((VLOOKUP($C5182,装备数值,2,0)+VLOOKUP($C5182,装备数值,5,0)*($E5182-1))*VLOOKUP($D5182,系数!$K$2:$O$7,2,0))</f>
        <v>1950</v>
      </c>
      <c r="G5182" s="17">
        <f>INT((VLOOKUP($C5182,装备数值,3,0)+VLOOKUP($C5182,装备数值,6,0)*($E5182-1))*VLOOKUP($D5182,系数!$K$2:$O$7,3,0))</f>
        <v>0</v>
      </c>
      <c r="H5182" s="17">
        <f t="shared" si="161"/>
        <v>0</v>
      </c>
      <c r="I5182" s="17">
        <f>INT((VLOOKUP($C5182,装备数值,4,0)+VLOOKUP($C5182,装备数值,7,0)*($E5182-1))*VLOOKUP($D5182,系数!$K$2:$O$7,4,0))</f>
        <v>0</v>
      </c>
      <c r="J5182" s="17">
        <f>INT((VLOOKUP($C5182,装备数值,4,0)+VLOOKUP($C5182,装备数值,7,0)*($E5182-1))*VLOOKUP($D5182,系数!$K$2:$O$7,5,0))</f>
        <v>0</v>
      </c>
      <c r="K5182" s="17">
        <f>INT(VLOOKUP(E5182,强化金币,2,1)*VLOOKUP(INDEX(装备!F:F,MATCH(属性!A5182,装备!A:A,0)),系数!$K$12:$M$15,3,0))</f>
        <v>2600</v>
      </c>
      <c r="L5182" s="17"/>
      <c r="M5182" s="17"/>
      <c r="N5182" s="17"/>
      <c r="O5182" s="17">
        <f>IF(E5182=1,"",VLOOKUP(E5182,系数!$S$2:$AB$12,MATCH(属性!C5182,评级,0),1))</f>
        <v>30</v>
      </c>
    </row>
    <row r="5183" spans="1:15" ht="17.25" thickBot="1" x14ac:dyDescent="0.4">
      <c r="A5183" s="17">
        <f t="shared" si="162"/>
        <v>7100044</v>
      </c>
      <c r="B5183" s="17" t="s">
        <v>110</v>
      </c>
      <c r="C5183" s="15">
        <f>INDEX(装备!G:G,MATCH(属性!A5183,装备!A:A,0))</f>
        <v>16</v>
      </c>
      <c r="D5183" s="15" t="str">
        <f>INDEX(装备!E:E,MATCH(属性!A5183,装备!A:A,0))</f>
        <v>helmet</v>
      </c>
      <c r="E5183" s="14">
        <v>21</v>
      </c>
      <c r="F5183" s="17">
        <f>INT((VLOOKUP($C5183,装备数值,2,0)+VLOOKUP($C5183,装备数值,5,0)*($E5183-1))*VLOOKUP($D5183,系数!$K$2:$O$7,2,0))</f>
        <v>2000</v>
      </c>
      <c r="G5183" s="17">
        <f>INT((VLOOKUP($C5183,装备数值,3,0)+VLOOKUP($C5183,装备数值,6,0)*($E5183-1))*VLOOKUP($D5183,系数!$K$2:$O$7,3,0))</f>
        <v>0</v>
      </c>
      <c r="H5183" s="17">
        <f t="shared" si="161"/>
        <v>0</v>
      </c>
      <c r="I5183" s="17">
        <f>INT((VLOOKUP($C5183,装备数值,4,0)+VLOOKUP($C5183,装备数值,7,0)*($E5183-1))*VLOOKUP($D5183,系数!$K$2:$O$7,4,0))</f>
        <v>0</v>
      </c>
      <c r="J5183" s="17">
        <f>INT((VLOOKUP($C5183,装备数值,4,0)+VLOOKUP($C5183,装备数值,7,0)*($E5183-1))*VLOOKUP($D5183,系数!$K$2:$O$7,5,0))</f>
        <v>0</v>
      </c>
      <c r="K5183" s="17">
        <f>INT(VLOOKUP(E5183,强化金币,2,1)*VLOOKUP(INDEX(装备!F:F,MATCH(属性!A5183,装备!A:A,0)),系数!$K$12:$M$15,3,0))</f>
        <v>2800</v>
      </c>
      <c r="L5183" s="17"/>
      <c r="M5183" s="17"/>
      <c r="N5183" s="17"/>
      <c r="O5183" s="17">
        <f>IF(E5183=1,"",VLOOKUP(E5183,系数!$S$2:$AB$12,MATCH(属性!C5183,评级,0),1))</f>
        <v>30</v>
      </c>
    </row>
    <row r="5184" spans="1:15" ht="17.25" thickBot="1" x14ac:dyDescent="0.4">
      <c r="A5184" s="17">
        <f t="shared" si="162"/>
        <v>7100044</v>
      </c>
      <c r="B5184" s="17" t="s">
        <v>110</v>
      </c>
      <c r="C5184" s="15">
        <f>INDEX(装备!G:G,MATCH(属性!A5184,装备!A:A,0))</f>
        <v>16</v>
      </c>
      <c r="D5184" s="15" t="str">
        <f>INDEX(装备!E:E,MATCH(属性!A5184,装备!A:A,0))</f>
        <v>helmet</v>
      </c>
      <c r="E5184" s="14">
        <v>22</v>
      </c>
      <c r="F5184" s="17">
        <f>INT((VLOOKUP($C5184,装备数值,2,0)+VLOOKUP($C5184,装备数值,5,0)*($E5184-1))*VLOOKUP($D5184,系数!$K$2:$O$7,2,0))</f>
        <v>2050</v>
      </c>
      <c r="G5184" s="17">
        <f>INT((VLOOKUP($C5184,装备数值,3,0)+VLOOKUP($C5184,装备数值,6,0)*($E5184-1))*VLOOKUP($D5184,系数!$K$2:$O$7,3,0))</f>
        <v>0</v>
      </c>
      <c r="H5184" s="17">
        <f t="shared" si="161"/>
        <v>0</v>
      </c>
      <c r="I5184" s="17">
        <f>INT((VLOOKUP($C5184,装备数值,4,0)+VLOOKUP($C5184,装备数值,7,0)*($E5184-1))*VLOOKUP($D5184,系数!$K$2:$O$7,4,0))</f>
        <v>0</v>
      </c>
      <c r="J5184" s="17">
        <f>INT((VLOOKUP($C5184,装备数值,4,0)+VLOOKUP($C5184,装备数值,7,0)*($E5184-1))*VLOOKUP($D5184,系数!$K$2:$O$7,5,0))</f>
        <v>0</v>
      </c>
      <c r="K5184" s="17">
        <f>INT(VLOOKUP(E5184,强化金币,2,1)*VLOOKUP(INDEX(装备!F:F,MATCH(属性!A5184,装备!A:A,0)),系数!$K$12:$M$15,3,0))</f>
        <v>3000</v>
      </c>
      <c r="L5184" s="17"/>
      <c r="M5184" s="17"/>
      <c r="N5184" s="17"/>
      <c r="O5184" s="17">
        <f>IF(E5184=1,"",VLOOKUP(E5184,系数!$S$2:$AB$12,MATCH(属性!C5184,评级,0),1))</f>
        <v>30</v>
      </c>
    </row>
    <row r="5185" spans="1:15" ht="17.25" thickBot="1" x14ac:dyDescent="0.4">
      <c r="A5185" s="17">
        <f t="shared" si="162"/>
        <v>7100044</v>
      </c>
      <c r="B5185" s="17" t="s">
        <v>110</v>
      </c>
      <c r="C5185" s="15">
        <f>INDEX(装备!G:G,MATCH(属性!A5185,装备!A:A,0))</f>
        <v>16</v>
      </c>
      <c r="D5185" s="15" t="str">
        <f>INDEX(装备!E:E,MATCH(属性!A5185,装备!A:A,0))</f>
        <v>helmet</v>
      </c>
      <c r="E5185" s="14">
        <v>23</v>
      </c>
      <c r="F5185" s="17">
        <f>INT((VLOOKUP($C5185,装备数值,2,0)+VLOOKUP($C5185,装备数值,5,0)*($E5185-1))*VLOOKUP($D5185,系数!$K$2:$O$7,2,0))</f>
        <v>2100</v>
      </c>
      <c r="G5185" s="17">
        <f>INT((VLOOKUP($C5185,装备数值,3,0)+VLOOKUP($C5185,装备数值,6,0)*($E5185-1))*VLOOKUP($D5185,系数!$K$2:$O$7,3,0))</f>
        <v>0</v>
      </c>
      <c r="H5185" s="17">
        <f t="shared" si="161"/>
        <v>0</v>
      </c>
      <c r="I5185" s="17">
        <f>INT((VLOOKUP($C5185,装备数值,4,0)+VLOOKUP($C5185,装备数值,7,0)*($E5185-1))*VLOOKUP($D5185,系数!$K$2:$O$7,4,0))</f>
        <v>0</v>
      </c>
      <c r="J5185" s="17">
        <f>INT((VLOOKUP($C5185,装备数值,4,0)+VLOOKUP($C5185,装备数值,7,0)*($E5185-1))*VLOOKUP($D5185,系数!$K$2:$O$7,5,0))</f>
        <v>0</v>
      </c>
      <c r="K5185" s="17">
        <f>INT(VLOOKUP(E5185,强化金币,2,1)*VLOOKUP(INDEX(装备!F:F,MATCH(属性!A5185,装备!A:A,0)),系数!$K$12:$M$15,3,0))</f>
        <v>3200</v>
      </c>
      <c r="L5185" s="17"/>
      <c r="M5185" s="17"/>
      <c r="N5185" s="17"/>
      <c r="O5185" s="17">
        <f>IF(E5185=1,"",VLOOKUP(E5185,系数!$S$2:$AB$12,MATCH(属性!C5185,评级,0),1))</f>
        <v>30</v>
      </c>
    </row>
    <row r="5186" spans="1:15" ht="17.25" thickBot="1" x14ac:dyDescent="0.4">
      <c r="A5186" s="17">
        <f t="shared" si="162"/>
        <v>7100044</v>
      </c>
      <c r="B5186" s="17" t="s">
        <v>110</v>
      </c>
      <c r="C5186" s="15">
        <f>INDEX(装备!G:G,MATCH(属性!A5186,装备!A:A,0))</f>
        <v>16</v>
      </c>
      <c r="D5186" s="15" t="str">
        <f>INDEX(装备!E:E,MATCH(属性!A5186,装备!A:A,0))</f>
        <v>helmet</v>
      </c>
      <c r="E5186" s="14">
        <v>24</v>
      </c>
      <c r="F5186" s="17">
        <f>INT((VLOOKUP($C5186,装备数值,2,0)+VLOOKUP($C5186,装备数值,5,0)*($E5186-1))*VLOOKUP($D5186,系数!$K$2:$O$7,2,0))</f>
        <v>2150</v>
      </c>
      <c r="G5186" s="17">
        <f>INT((VLOOKUP($C5186,装备数值,3,0)+VLOOKUP($C5186,装备数值,6,0)*($E5186-1))*VLOOKUP($D5186,系数!$K$2:$O$7,3,0))</f>
        <v>0</v>
      </c>
      <c r="H5186" s="17">
        <f t="shared" si="161"/>
        <v>0</v>
      </c>
      <c r="I5186" s="17">
        <f>INT((VLOOKUP($C5186,装备数值,4,0)+VLOOKUP($C5186,装备数值,7,0)*($E5186-1))*VLOOKUP($D5186,系数!$K$2:$O$7,4,0))</f>
        <v>0</v>
      </c>
      <c r="J5186" s="17">
        <f>INT((VLOOKUP($C5186,装备数值,4,0)+VLOOKUP($C5186,装备数值,7,0)*($E5186-1))*VLOOKUP($D5186,系数!$K$2:$O$7,5,0))</f>
        <v>0</v>
      </c>
      <c r="K5186" s="17">
        <f>INT(VLOOKUP(E5186,强化金币,2,1)*VLOOKUP(INDEX(装备!F:F,MATCH(属性!A5186,装备!A:A,0)),系数!$K$12:$M$15,3,0))</f>
        <v>3400</v>
      </c>
      <c r="L5186" s="17"/>
      <c r="M5186" s="17"/>
      <c r="N5186" s="17"/>
      <c r="O5186" s="17">
        <f>IF(E5186=1,"",VLOOKUP(E5186,系数!$S$2:$AB$12,MATCH(属性!C5186,评级,0),1))</f>
        <v>30</v>
      </c>
    </row>
    <row r="5187" spans="1:15" ht="17.25" thickBot="1" x14ac:dyDescent="0.4">
      <c r="A5187" s="17">
        <f t="shared" si="162"/>
        <v>7100044</v>
      </c>
      <c r="B5187" s="17" t="s">
        <v>110</v>
      </c>
      <c r="C5187" s="15">
        <f>INDEX(装备!G:G,MATCH(属性!A5187,装备!A:A,0))</f>
        <v>16</v>
      </c>
      <c r="D5187" s="15" t="str">
        <f>INDEX(装备!E:E,MATCH(属性!A5187,装备!A:A,0))</f>
        <v>helmet</v>
      </c>
      <c r="E5187" s="14">
        <v>25</v>
      </c>
      <c r="F5187" s="17">
        <f>INT((VLOOKUP($C5187,装备数值,2,0)+VLOOKUP($C5187,装备数值,5,0)*($E5187-1))*VLOOKUP($D5187,系数!$K$2:$O$7,2,0))</f>
        <v>2200</v>
      </c>
      <c r="G5187" s="17">
        <f>INT((VLOOKUP($C5187,装备数值,3,0)+VLOOKUP($C5187,装备数值,6,0)*($E5187-1))*VLOOKUP($D5187,系数!$K$2:$O$7,3,0))</f>
        <v>0</v>
      </c>
      <c r="H5187" s="17">
        <f t="shared" si="161"/>
        <v>0</v>
      </c>
      <c r="I5187" s="17">
        <f>INT((VLOOKUP($C5187,装备数值,4,0)+VLOOKUP($C5187,装备数值,7,0)*($E5187-1))*VLOOKUP($D5187,系数!$K$2:$O$7,4,0))</f>
        <v>0</v>
      </c>
      <c r="J5187" s="17">
        <f>INT((VLOOKUP($C5187,装备数值,4,0)+VLOOKUP($C5187,装备数值,7,0)*($E5187-1))*VLOOKUP($D5187,系数!$K$2:$O$7,5,0))</f>
        <v>0</v>
      </c>
      <c r="K5187" s="17">
        <f>INT(VLOOKUP(E5187,强化金币,2,1)*VLOOKUP(INDEX(装备!F:F,MATCH(属性!A5187,装备!A:A,0)),系数!$K$12:$M$15,3,0))</f>
        <v>3600</v>
      </c>
      <c r="L5187" s="17"/>
      <c r="M5187" s="17"/>
      <c r="N5187" s="17"/>
      <c r="O5187" s="17">
        <f>IF(E5187=1,"",VLOOKUP(E5187,系数!$S$2:$AB$12,MATCH(属性!C5187,评级,0),1))</f>
        <v>30</v>
      </c>
    </row>
    <row r="5188" spans="1:15" ht="17.25" thickBot="1" x14ac:dyDescent="0.4">
      <c r="A5188" s="17">
        <f t="shared" si="162"/>
        <v>7100044</v>
      </c>
      <c r="B5188" s="17" t="s">
        <v>110</v>
      </c>
      <c r="C5188" s="15">
        <f>INDEX(装备!G:G,MATCH(属性!A5188,装备!A:A,0))</f>
        <v>16</v>
      </c>
      <c r="D5188" s="15" t="str">
        <f>INDEX(装备!E:E,MATCH(属性!A5188,装备!A:A,0))</f>
        <v>helmet</v>
      </c>
      <c r="E5188" s="14">
        <v>26</v>
      </c>
      <c r="F5188" s="17">
        <f>INT((VLOOKUP($C5188,装备数值,2,0)+VLOOKUP($C5188,装备数值,5,0)*($E5188-1))*VLOOKUP($D5188,系数!$K$2:$O$7,2,0))</f>
        <v>2250</v>
      </c>
      <c r="G5188" s="17">
        <f>INT((VLOOKUP($C5188,装备数值,3,0)+VLOOKUP($C5188,装备数值,6,0)*($E5188-1))*VLOOKUP($D5188,系数!$K$2:$O$7,3,0))</f>
        <v>0</v>
      </c>
      <c r="H5188" s="17">
        <f t="shared" ref="H5188:H5251" si="163">G5188</f>
        <v>0</v>
      </c>
      <c r="I5188" s="17">
        <f>INT((VLOOKUP($C5188,装备数值,4,0)+VLOOKUP($C5188,装备数值,7,0)*($E5188-1))*VLOOKUP($D5188,系数!$K$2:$O$7,4,0))</f>
        <v>0</v>
      </c>
      <c r="J5188" s="17">
        <f>INT((VLOOKUP($C5188,装备数值,4,0)+VLOOKUP($C5188,装备数值,7,0)*($E5188-1))*VLOOKUP($D5188,系数!$K$2:$O$7,5,0))</f>
        <v>0</v>
      </c>
      <c r="K5188" s="17">
        <f>INT(VLOOKUP(E5188,强化金币,2,1)*VLOOKUP(INDEX(装备!F:F,MATCH(属性!A5188,装备!A:A,0)),系数!$K$12:$M$15,3,0))</f>
        <v>3800</v>
      </c>
      <c r="L5188" s="17"/>
      <c r="M5188" s="17"/>
      <c r="N5188" s="17"/>
      <c r="O5188" s="17">
        <f>IF(E5188=1,"",VLOOKUP(E5188,系数!$S$2:$AB$12,MATCH(属性!C5188,评级,0),1))</f>
        <v>30</v>
      </c>
    </row>
    <row r="5189" spans="1:15" ht="17.25" thickBot="1" x14ac:dyDescent="0.4">
      <c r="A5189" s="17">
        <f t="shared" si="162"/>
        <v>7100044</v>
      </c>
      <c r="B5189" s="17" t="s">
        <v>110</v>
      </c>
      <c r="C5189" s="15">
        <f>INDEX(装备!G:G,MATCH(属性!A5189,装备!A:A,0))</f>
        <v>16</v>
      </c>
      <c r="D5189" s="15" t="str">
        <f>INDEX(装备!E:E,MATCH(属性!A5189,装备!A:A,0))</f>
        <v>helmet</v>
      </c>
      <c r="E5189" s="14">
        <v>27</v>
      </c>
      <c r="F5189" s="17">
        <f>INT((VLOOKUP($C5189,装备数值,2,0)+VLOOKUP($C5189,装备数值,5,0)*($E5189-1))*VLOOKUP($D5189,系数!$K$2:$O$7,2,0))</f>
        <v>2300</v>
      </c>
      <c r="G5189" s="17">
        <f>INT((VLOOKUP($C5189,装备数值,3,0)+VLOOKUP($C5189,装备数值,6,0)*($E5189-1))*VLOOKUP($D5189,系数!$K$2:$O$7,3,0))</f>
        <v>0</v>
      </c>
      <c r="H5189" s="17">
        <f t="shared" si="163"/>
        <v>0</v>
      </c>
      <c r="I5189" s="17">
        <f>INT((VLOOKUP($C5189,装备数值,4,0)+VLOOKUP($C5189,装备数值,7,0)*($E5189-1))*VLOOKUP($D5189,系数!$K$2:$O$7,4,0))</f>
        <v>0</v>
      </c>
      <c r="J5189" s="17">
        <f>INT((VLOOKUP($C5189,装备数值,4,0)+VLOOKUP($C5189,装备数值,7,0)*($E5189-1))*VLOOKUP($D5189,系数!$K$2:$O$7,5,0))</f>
        <v>0</v>
      </c>
      <c r="K5189" s="17">
        <f>INT(VLOOKUP(E5189,强化金币,2,1)*VLOOKUP(INDEX(装备!F:F,MATCH(属性!A5189,装备!A:A,0)),系数!$K$12:$M$15,3,0))</f>
        <v>4000</v>
      </c>
      <c r="L5189" s="17"/>
      <c r="M5189" s="17"/>
      <c r="N5189" s="17"/>
      <c r="O5189" s="17">
        <f>IF(E5189=1,"",VLOOKUP(E5189,系数!$S$2:$AB$12,MATCH(属性!C5189,评级,0),1))</f>
        <v>30</v>
      </c>
    </row>
    <row r="5190" spans="1:15" ht="17.25" thickBot="1" x14ac:dyDescent="0.4">
      <c r="A5190" s="17">
        <f t="shared" si="162"/>
        <v>7100044</v>
      </c>
      <c r="B5190" s="17" t="s">
        <v>110</v>
      </c>
      <c r="C5190" s="15">
        <f>INDEX(装备!G:G,MATCH(属性!A5190,装备!A:A,0))</f>
        <v>16</v>
      </c>
      <c r="D5190" s="15" t="str">
        <f>INDEX(装备!E:E,MATCH(属性!A5190,装备!A:A,0))</f>
        <v>helmet</v>
      </c>
      <c r="E5190" s="14">
        <v>28</v>
      </c>
      <c r="F5190" s="17">
        <f>INT((VLOOKUP($C5190,装备数值,2,0)+VLOOKUP($C5190,装备数值,5,0)*($E5190-1))*VLOOKUP($D5190,系数!$K$2:$O$7,2,0))</f>
        <v>2350</v>
      </c>
      <c r="G5190" s="17">
        <f>INT((VLOOKUP($C5190,装备数值,3,0)+VLOOKUP($C5190,装备数值,6,0)*($E5190-1))*VLOOKUP($D5190,系数!$K$2:$O$7,3,0))</f>
        <v>0</v>
      </c>
      <c r="H5190" s="17">
        <f t="shared" si="163"/>
        <v>0</v>
      </c>
      <c r="I5190" s="17">
        <f>INT((VLOOKUP($C5190,装备数值,4,0)+VLOOKUP($C5190,装备数值,7,0)*($E5190-1))*VLOOKUP($D5190,系数!$K$2:$O$7,4,0))</f>
        <v>0</v>
      </c>
      <c r="J5190" s="17">
        <f>INT((VLOOKUP($C5190,装备数值,4,0)+VLOOKUP($C5190,装备数值,7,0)*($E5190-1))*VLOOKUP($D5190,系数!$K$2:$O$7,5,0))</f>
        <v>0</v>
      </c>
      <c r="K5190" s="17">
        <f>INT(VLOOKUP(E5190,强化金币,2,1)*VLOOKUP(INDEX(装备!F:F,MATCH(属性!A5190,装备!A:A,0)),系数!$K$12:$M$15,3,0))</f>
        <v>4200</v>
      </c>
      <c r="L5190" s="17"/>
      <c r="M5190" s="17"/>
      <c r="N5190" s="17"/>
      <c r="O5190" s="17">
        <f>IF(E5190=1,"",VLOOKUP(E5190,系数!$S$2:$AB$12,MATCH(属性!C5190,评级,0),1))</f>
        <v>30</v>
      </c>
    </row>
    <row r="5191" spans="1:15" ht="17.25" thickBot="1" x14ac:dyDescent="0.4">
      <c r="A5191" s="17">
        <f t="shared" si="162"/>
        <v>7100044</v>
      </c>
      <c r="B5191" s="17" t="s">
        <v>110</v>
      </c>
      <c r="C5191" s="15">
        <f>INDEX(装备!G:G,MATCH(属性!A5191,装备!A:A,0))</f>
        <v>16</v>
      </c>
      <c r="D5191" s="15" t="str">
        <f>INDEX(装备!E:E,MATCH(属性!A5191,装备!A:A,0))</f>
        <v>helmet</v>
      </c>
      <c r="E5191" s="14">
        <v>29</v>
      </c>
      <c r="F5191" s="17">
        <f>INT((VLOOKUP($C5191,装备数值,2,0)+VLOOKUP($C5191,装备数值,5,0)*($E5191-1))*VLOOKUP($D5191,系数!$K$2:$O$7,2,0))</f>
        <v>2400</v>
      </c>
      <c r="G5191" s="17">
        <f>INT((VLOOKUP($C5191,装备数值,3,0)+VLOOKUP($C5191,装备数值,6,0)*($E5191-1))*VLOOKUP($D5191,系数!$K$2:$O$7,3,0))</f>
        <v>0</v>
      </c>
      <c r="H5191" s="17">
        <f t="shared" si="163"/>
        <v>0</v>
      </c>
      <c r="I5191" s="17">
        <f>INT((VLOOKUP($C5191,装备数值,4,0)+VLOOKUP($C5191,装备数值,7,0)*($E5191-1))*VLOOKUP($D5191,系数!$K$2:$O$7,4,0))</f>
        <v>0</v>
      </c>
      <c r="J5191" s="17">
        <f>INT((VLOOKUP($C5191,装备数值,4,0)+VLOOKUP($C5191,装备数值,7,0)*($E5191-1))*VLOOKUP($D5191,系数!$K$2:$O$7,5,0))</f>
        <v>0</v>
      </c>
      <c r="K5191" s="17">
        <f>INT(VLOOKUP(E5191,强化金币,2,1)*VLOOKUP(INDEX(装备!F:F,MATCH(属性!A5191,装备!A:A,0)),系数!$K$12:$M$15,3,0))</f>
        <v>4500</v>
      </c>
      <c r="L5191" s="17"/>
      <c r="M5191" s="17"/>
      <c r="N5191" s="17"/>
      <c r="O5191" s="17">
        <f>IF(E5191=1,"",VLOOKUP(E5191,系数!$S$2:$AB$12,MATCH(属性!C5191,评级,0),1))</f>
        <v>30</v>
      </c>
    </row>
    <row r="5192" spans="1:15" ht="17.25" thickBot="1" x14ac:dyDescent="0.4">
      <c r="A5192" s="17">
        <f t="shared" si="162"/>
        <v>7100044</v>
      </c>
      <c r="B5192" s="17" t="s">
        <v>110</v>
      </c>
      <c r="C5192" s="15">
        <f>INDEX(装备!G:G,MATCH(属性!A5192,装备!A:A,0))</f>
        <v>16</v>
      </c>
      <c r="D5192" s="15" t="str">
        <f>INDEX(装备!E:E,MATCH(属性!A5192,装备!A:A,0))</f>
        <v>helmet</v>
      </c>
      <c r="E5192" s="14">
        <v>30</v>
      </c>
      <c r="F5192" s="17">
        <f>INT((VLOOKUP($C5192,装备数值,2,0)+VLOOKUP($C5192,装备数值,5,0)*($E5192-1))*VLOOKUP($D5192,系数!$K$2:$O$7,2,0))</f>
        <v>2450</v>
      </c>
      <c r="G5192" s="17">
        <f>INT((VLOOKUP($C5192,装备数值,3,0)+VLOOKUP($C5192,装备数值,6,0)*($E5192-1))*VLOOKUP($D5192,系数!$K$2:$O$7,3,0))</f>
        <v>0</v>
      </c>
      <c r="H5192" s="17">
        <f t="shared" si="163"/>
        <v>0</v>
      </c>
      <c r="I5192" s="17">
        <f>INT((VLOOKUP($C5192,装备数值,4,0)+VLOOKUP($C5192,装备数值,7,0)*($E5192-1))*VLOOKUP($D5192,系数!$K$2:$O$7,4,0))</f>
        <v>0</v>
      </c>
      <c r="J5192" s="17">
        <f>INT((VLOOKUP($C5192,装备数值,4,0)+VLOOKUP($C5192,装备数值,7,0)*($E5192-1))*VLOOKUP($D5192,系数!$K$2:$O$7,5,0))</f>
        <v>0</v>
      </c>
      <c r="K5192" s="17">
        <f>INT(VLOOKUP(E5192,强化金币,2,1)*VLOOKUP(INDEX(装备!F:F,MATCH(属性!A5192,装备!A:A,0)),系数!$K$12:$M$15,3,0))</f>
        <v>5000</v>
      </c>
      <c r="L5192" s="17"/>
      <c r="M5192" s="17"/>
      <c r="N5192" s="17"/>
      <c r="O5192" s="17">
        <f>IF(E5192=1,"",VLOOKUP(E5192,系数!$S$2:$AB$12,MATCH(属性!C5192,评级,0),1))</f>
        <v>40</v>
      </c>
    </row>
    <row r="5193" spans="1:15" ht="17.25" thickBot="1" x14ac:dyDescent="0.4">
      <c r="A5193" s="17">
        <f t="shared" si="162"/>
        <v>7100044</v>
      </c>
      <c r="B5193" s="17" t="s">
        <v>110</v>
      </c>
      <c r="C5193" s="15">
        <f>INDEX(装备!G:G,MATCH(属性!A5193,装备!A:A,0))</f>
        <v>16</v>
      </c>
      <c r="D5193" s="15" t="str">
        <f>INDEX(装备!E:E,MATCH(属性!A5193,装备!A:A,0))</f>
        <v>helmet</v>
      </c>
      <c r="E5193" s="14">
        <v>31</v>
      </c>
      <c r="F5193" s="17">
        <f>INT((VLOOKUP($C5193,装备数值,2,0)+VLOOKUP($C5193,装备数值,5,0)*($E5193-1))*VLOOKUP($D5193,系数!$K$2:$O$7,2,0))</f>
        <v>2500</v>
      </c>
      <c r="G5193" s="17">
        <f>INT((VLOOKUP($C5193,装备数值,3,0)+VLOOKUP($C5193,装备数值,6,0)*($E5193-1))*VLOOKUP($D5193,系数!$K$2:$O$7,3,0))</f>
        <v>0</v>
      </c>
      <c r="H5193" s="17">
        <f t="shared" si="163"/>
        <v>0</v>
      </c>
      <c r="I5193" s="17">
        <f>INT((VLOOKUP($C5193,装备数值,4,0)+VLOOKUP($C5193,装备数值,7,0)*($E5193-1))*VLOOKUP($D5193,系数!$K$2:$O$7,4,0))</f>
        <v>0</v>
      </c>
      <c r="J5193" s="17">
        <f>INT((VLOOKUP($C5193,装备数值,4,0)+VLOOKUP($C5193,装备数值,7,0)*($E5193-1))*VLOOKUP($D5193,系数!$K$2:$O$7,5,0))</f>
        <v>0</v>
      </c>
      <c r="K5193" s="17">
        <f>INT(VLOOKUP(E5193,强化金币,2,1)*VLOOKUP(INDEX(装备!F:F,MATCH(属性!A5193,装备!A:A,0)),系数!$K$12:$M$15,3,0))</f>
        <v>5500</v>
      </c>
      <c r="L5193" s="17"/>
      <c r="M5193" s="17"/>
      <c r="N5193" s="17"/>
      <c r="O5193" s="17">
        <f>IF(E5193=1,"",VLOOKUP(E5193,系数!$S$2:$AB$12,MATCH(属性!C5193,评级,0),1))</f>
        <v>40</v>
      </c>
    </row>
    <row r="5194" spans="1:15" ht="17.25" thickBot="1" x14ac:dyDescent="0.4">
      <c r="A5194" s="17">
        <f t="shared" si="162"/>
        <v>7100044</v>
      </c>
      <c r="B5194" s="17" t="s">
        <v>110</v>
      </c>
      <c r="C5194" s="15">
        <f>INDEX(装备!G:G,MATCH(属性!A5194,装备!A:A,0))</f>
        <v>16</v>
      </c>
      <c r="D5194" s="15" t="str">
        <f>INDEX(装备!E:E,MATCH(属性!A5194,装备!A:A,0))</f>
        <v>helmet</v>
      </c>
      <c r="E5194" s="14">
        <v>32</v>
      </c>
      <c r="F5194" s="17">
        <f>INT((VLOOKUP($C5194,装备数值,2,0)+VLOOKUP($C5194,装备数值,5,0)*($E5194-1))*VLOOKUP($D5194,系数!$K$2:$O$7,2,0))</f>
        <v>2550</v>
      </c>
      <c r="G5194" s="17">
        <f>INT((VLOOKUP($C5194,装备数值,3,0)+VLOOKUP($C5194,装备数值,6,0)*($E5194-1))*VLOOKUP($D5194,系数!$K$2:$O$7,3,0))</f>
        <v>0</v>
      </c>
      <c r="H5194" s="17">
        <f t="shared" si="163"/>
        <v>0</v>
      </c>
      <c r="I5194" s="17">
        <f>INT((VLOOKUP($C5194,装备数值,4,0)+VLOOKUP($C5194,装备数值,7,0)*($E5194-1))*VLOOKUP($D5194,系数!$K$2:$O$7,4,0))</f>
        <v>0</v>
      </c>
      <c r="J5194" s="17">
        <f>INT((VLOOKUP($C5194,装备数值,4,0)+VLOOKUP($C5194,装备数值,7,0)*($E5194-1))*VLOOKUP($D5194,系数!$K$2:$O$7,5,0))</f>
        <v>0</v>
      </c>
      <c r="K5194" s="17">
        <f>INT(VLOOKUP(E5194,强化金币,2,1)*VLOOKUP(INDEX(装备!F:F,MATCH(属性!A5194,装备!A:A,0)),系数!$K$12:$M$15,3,0))</f>
        <v>6000</v>
      </c>
      <c r="L5194" s="17"/>
      <c r="M5194" s="17"/>
      <c r="N5194" s="17"/>
      <c r="O5194" s="17">
        <f>IF(E5194=1,"",VLOOKUP(E5194,系数!$S$2:$AB$12,MATCH(属性!C5194,评级,0),1))</f>
        <v>40</v>
      </c>
    </row>
    <row r="5195" spans="1:15" ht="17.25" thickBot="1" x14ac:dyDescent="0.4">
      <c r="A5195" s="17">
        <f t="shared" si="162"/>
        <v>7100044</v>
      </c>
      <c r="B5195" s="17" t="s">
        <v>110</v>
      </c>
      <c r="C5195" s="15">
        <f>INDEX(装备!G:G,MATCH(属性!A5195,装备!A:A,0))</f>
        <v>16</v>
      </c>
      <c r="D5195" s="15" t="str">
        <f>INDEX(装备!E:E,MATCH(属性!A5195,装备!A:A,0))</f>
        <v>helmet</v>
      </c>
      <c r="E5195" s="14">
        <v>33</v>
      </c>
      <c r="F5195" s="17">
        <f>INT((VLOOKUP($C5195,装备数值,2,0)+VLOOKUP($C5195,装备数值,5,0)*($E5195-1))*VLOOKUP($D5195,系数!$K$2:$O$7,2,0))</f>
        <v>2600</v>
      </c>
      <c r="G5195" s="17">
        <f>INT((VLOOKUP($C5195,装备数值,3,0)+VLOOKUP($C5195,装备数值,6,0)*($E5195-1))*VLOOKUP($D5195,系数!$K$2:$O$7,3,0))</f>
        <v>0</v>
      </c>
      <c r="H5195" s="17">
        <f t="shared" si="163"/>
        <v>0</v>
      </c>
      <c r="I5195" s="17">
        <f>INT((VLOOKUP($C5195,装备数值,4,0)+VLOOKUP($C5195,装备数值,7,0)*($E5195-1))*VLOOKUP($D5195,系数!$K$2:$O$7,4,0))</f>
        <v>0</v>
      </c>
      <c r="J5195" s="17">
        <f>INT((VLOOKUP($C5195,装备数值,4,0)+VLOOKUP($C5195,装备数值,7,0)*($E5195-1))*VLOOKUP($D5195,系数!$K$2:$O$7,5,0))</f>
        <v>0</v>
      </c>
      <c r="K5195" s="17">
        <f>INT(VLOOKUP(E5195,强化金币,2,1)*VLOOKUP(INDEX(装备!F:F,MATCH(属性!A5195,装备!A:A,0)),系数!$K$12:$M$15,3,0))</f>
        <v>6500</v>
      </c>
      <c r="L5195" s="17"/>
      <c r="M5195" s="17"/>
      <c r="N5195" s="17"/>
      <c r="O5195" s="17">
        <f>IF(E5195=1,"",VLOOKUP(E5195,系数!$S$2:$AB$12,MATCH(属性!C5195,评级,0),1))</f>
        <v>40</v>
      </c>
    </row>
    <row r="5196" spans="1:15" ht="17.25" thickBot="1" x14ac:dyDescent="0.4">
      <c r="A5196" s="17">
        <f t="shared" si="162"/>
        <v>7100044</v>
      </c>
      <c r="B5196" s="17" t="s">
        <v>110</v>
      </c>
      <c r="C5196" s="15">
        <f>INDEX(装备!G:G,MATCH(属性!A5196,装备!A:A,0))</f>
        <v>16</v>
      </c>
      <c r="D5196" s="15" t="str">
        <f>INDEX(装备!E:E,MATCH(属性!A5196,装备!A:A,0))</f>
        <v>helmet</v>
      </c>
      <c r="E5196" s="14">
        <v>34</v>
      </c>
      <c r="F5196" s="17">
        <f>INT((VLOOKUP($C5196,装备数值,2,0)+VLOOKUP($C5196,装备数值,5,0)*($E5196-1))*VLOOKUP($D5196,系数!$K$2:$O$7,2,0))</f>
        <v>2650</v>
      </c>
      <c r="G5196" s="17">
        <f>INT((VLOOKUP($C5196,装备数值,3,0)+VLOOKUP($C5196,装备数值,6,0)*($E5196-1))*VLOOKUP($D5196,系数!$K$2:$O$7,3,0))</f>
        <v>0</v>
      </c>
      <c r="H5196" s="17">
        <f t="shared" si="163"/>
        <v>0</v>
      </c>
      <c r="I5196" s="17">
        <f>INT((VLOOKUP($C5196,装备数值,4,0)+VLOOKUP($C5196,装备数值,7,0)*($E5196-1))*VLOOKUP($D5196,系数!$K$2:$O$7,4,0))</f>
        <v>0</v>
      </c>
      <c r="J5196" s="17">
        <f>INT((VLOOKUP($C5196,装备数值,4,0)+VLOOKUP($C5196,装备数值,7,0)*($E5196-1))*VLOOKUP($D5196,系数!$K$2:$O$7,5,0))</f>
        <v>0</v>
      </c>
      <c r="K5196" s="17">
        <f>INT(VLOOKUP(E5196,强化金币,2,1)*VLOOKUP(INDEX(装备!F:F,MATCH(属性!A5196,装备!A:A,0)),系数!$K$12:$M$15,3,0))</f>
        <v>7000</v>
      </c>
      <c r="L5196" s="17"/>
      <c r="M5196" s="17"/>
      <c r="N5196" s="17"/>
      <c r="O5196" s="17">
        <f>IF(E5196=1,"",VLOOKUP(E5196,系数!$S$2:$AB$12,MATCH(属性!C5196,评级,0),1))</f>
        <v>40</v>
      </c>
    </row>
    <row r="5197" spans="1:15" ht="17.25" thickBot="1" x14ac:dyDescent="0.4">
      <c r="A5197" s="17">
        <f t="shared" si="162"/>
        <v>7100044</v>
      </c>
      <c r="B5197" s="17" t="s">
        <v>110</v>
      </c>
      <c r="C5197" s="15">
        <f>INDEX(装备!G:G,MATCH(属性!A5197,装备!A:A,0))</f>
        <v>16</v>
      </c>
      <c r="D5197" s="15" t="str">
        <f>INDEX(装备!E:E,MATCH(属性!A5197,装备!A:A,0))</f>
        <v>helmet</v>
      </c>
      <c r="E5197" s="14">
        <v>35</v>
      </c>
      <c r="F5197" s="17">
        <f>INT((VLOOKUP($C5197,装备数值,2,0)+VLOOKUP($C5197,装备数值,5,0)*($E5197-1))*VLOOKUP($D5197,系数!$K$2:$O$7,2,0))</f>
        <v>2700</v>
      </c>
      <c r="G5197" s="17">
        <f>INT((VLOOKUP($C5197,装备数值,3,0)+VLOOKUP($C5197,装备数值,6,0)*($E5197-1))*VLOOKUP($D5197,系数!$K$2:$O$7,3,0))</f>
        <v>0</v>
      </c>
      <c r="H5197" s="17">
        <f t="shared" si="163"/>
        <v>0</v>
      </c>
      <c r="I5197" s="17">
        <f>INT((VLOOKUP($C5197,装备数值,4,0)+VLOOKUP($C5197,装备数值,7,0)*($E5197-1))*VLOOKUP($D5197,系数!$K$2:$O$7,4,0))</f>
        <v>0</v>
      </c>
      <c r="J5197" s="17">
        <f>INT((VLOOKUP($C5197,装备数值,4,0)+VLOOKUP($C5197,装备数值,7,0)*($E5197-1))*VLOOKUP($D5197,系数!$K$2:$O$7,5,0))</f>
        <v>0</v>
      </c>
      <c r="K5197" s="17">
        <f>INT(VLOOKUP(E5197,强化金币,2,1)*VLOOKUP(INDEX(装备!F:F,MATCH(属性!A5197,装备!A:A,0)),系数!$K$12:$M$15,3,0))</f>
        <v>7500</v>
      </c>
      <c r="L5197" s="17"/>
      <c r="M5197" s="17"/>
      <c r="N5197" s="17"/>
      <c r="O5197" s="17">
        <f>IF(E5197=1,"",VLOOKUP(E5197,系数!$S$2:$AB$12,MATCH(属性!C5197,评级,0),1))</f>
        <v>40</v>
      </c>
    </row>
    <row r="5198" spans="1:15" ht="17.25" thickBot="1" x14ac:dyDescent="0.4">
      <c r="A5198" s="17">
        <f t="shared" si="162"/>
        <v>7100044</v>
      </c>
      <c r="B5198" s="17" t="s">
        <v>110</v>
      </c>
      <c r="C5198" s="15">
        <f>INDEX(装备!G:G,MATCH(属性!A5198,装备!A:A,0))</f>
        <v>16</v>
      </c>
      <c r="D5198" s="15" t="str">
        <f>INDEX(装备!E:E,MATCH(属性!A5198,装备!A:A,0))</f>
        <v>helmet</v>
      </c>
      <c r="E5198" s="14">
        <v>36</v>
      </c>
      <c r="F5198" s="17">
        <f>INT((VLOOKUP($C5198,装备数值,2,0)+VLOOKUP($C5198,装备数值,5,0)*($E5198-1))*VLOOKUP($D5198,系数!$K$2:$O$7,2,0))</f>
        <v>2750</v>
      </c>
      <c r="G5198" s="17">
        <f>INT((VLOOKUP($C5198,装备数值,3,0)+VLOOKUP($C5198,装备数值,6,0)*($E5198-1))*VLOOKUP($D5198,系数!$K$2:$O$7,3,0))</f>
        <v>0</v>
      </c>
      <c r="H5198" s="17">
        <f t="shared" si="163"/>
        <v>0</v>
      </c>
      <c r="I5198" s="17">
        <f>INT((VLOOKUP($C5198,装备数值,4,0)+VLOOKUP($C5198,装备数值,7,0)*($E5198-1))*VLOOKUP($D5198,系数!$K$2:$O$7,4,0))</f>
        <v>0</v>
      </c>
      <c r="J5198" s="17">
        <f>INT((VLOOKUP($C5198,装备数值,4,0)+VLOOKUP($C5198,装备数值,7,0)*($E5198-1))*VLOOKUP($D5198,系数!$K$2:$O$7,5,0))</f>
        <v>0</v>
      </c>
      <c r="K5198" s="17">
        <f>INT(VLOOKUP(E5198,强化金币,2,1)*VLOOKUP(INDEX(装备!F:F,MATCH(属性!A5198,装备!A:A,0)),系数!$K$12:$M$15,3,0))</f>
        <v>8000</v>
      </c>
      <c r="L5198" s="17"/>
      <c r="M5198" s="17"/>
      <c r="N5198" s="17"/>
      <c r="O5198" s="17">
        <f>IF(E5198=1,"",VLOOKUP(E5198,系数!$S$2:$AB$12,MATCH(属性!C5198,评级,0),1))</f>
        <v>40</v>
      </c>
    </row>
    <row r="5199" spans="1:15" ht="17.25" thickBot="1" x14ac:dyDescent="0.4">
      <c r="A5199" s="17">
        <f t="shared" si="162"/>
        <v>7100044</v>
      </c>
      <c r="B5199" s="17" t="s">
        <v>110</v>
      </c>
      <c r="C5199" s="15">
        <f>INDEX(装备!G:G,MATCH(属性!A5199,装备!A:A,0))</f>
        <v>16</v>
      </c>
      <c r="D5199" s="15" t="str">
        <f>INDEX(装备!E:E,MATCH(属性!A5199,装备!A:A,0))</f>
        <v>helmet</v>
      </c>
      <c r="E5199" s="14">
        <v>37</v>
      </c>
      <c r="F5199" s="17">
        <f>INT((VLOOKUP($C5199,装备数值,2,0)+VLOOKUP($C5199,装备数值,5,0)*($E5199-1))*VLOOKUP($D5199,系数!$K$2:$O$7,2,0))</f>
        <v>2800</v>
      </c>
      <c r="G5199" s="17">
        <f>INT((VLOOKUP($C5199,装备数值,3,0)+VLOOKUP($C5199,装备数值,6,0)*($E5199-1))*VLOOKUP($D5199,系数!$K$2:$O$7,3,0))</f>
        <v>0</v>
      </c>
      <c r="H5199" s="17">
        <f t="shared" si="163"/>
        <v>0</v>
      </c>
      <c r="I5199" s="17">
        <f>INT((VLOOKUP($C5199,装备数值,4,0)+VLOOKUP($C5199,装备数值,7,0)*($E5199-1))*VLOOKUP($D5199,系数!$K$2:$O$7,4,0))</f>
        <v>0</v>
      </c>
      <c r="J5199" s="17">
        <f>INT((VLOOKUP($C5199,装备数值,4,0)+VLOOKUP($C5199,装备数值,7,0)*($E5199-1))*VLOOKUP($D5199,系数!$K$2:$O$7,5,0))</f>
        <v>0</v>
      </c>
      <c r="K5199" s="17">
        <f>INT(VLOOKUP(E5199,强化金币,2,1)*VLOOKUP(INDEX(装备!F:F,MATCH(属性!A5199,装备!A:A,0)),系数!$K$12:$M$15,3,0))</f>
        <v>8500</v>
      </c>
      <c r="L5199" s="17"/>
      <c r="M5199" s="17"/>
      <c r="N5199" s="17"/>
      <c r="O5199" s="17">
        <f>IF(E5199=1,"",VLOOKUP(E5199,系数!$S$2:$AB$12,MATCH(属性!C5199,评级,0),1))</f>
        <v>40</v>
      </c>
    </row>
    <row r="5200" spans="1:15" ht="17.25" thickBot="1" x14ac:dyDescent="0.4">
      <c r="A5200" s="17">
        <f t="shared" si="162"/>
        <v>7100044</v>
      </c>
      <c r="B5200" s="17" t="s">
        <v>110</v>
      </c>
      <c r="C5200" s="15">
        <f>INDEX(装备!G:G,MATCH(属性!A5200,装备!A:A,0))</f>
        <v>16</v>
      </c>
      <c r="D5200" s="15" t="str">
        <f>INDEX(装备!E:E,MATCH(属性!A5200,装备!A:A,0))</f>
        <v>helmet</v>
      </c>
      <c r="E5200" s="14">
        <v>38</v>
      </c>
      <c r="F5200" s="17">
        <f>INT((VLOOKUP($C5200,装备数值,2,0)+VLOOKUP($C5200,装备数值,5,0)*($E5200-1))*VLOOKUP($D5200,系数!$K$2:$O$7,2,0))</f>
        <v>2850</v>
      </c>
      <c r="G5200" s="17">
        <f>INT((VLOOKUP($C5200,装备数值,3,0)+VLOOKUP($C5200,装备数值,6,0)*($E5200-1))*VLOOKUP($D5200,系数!$K$2:$O$7,3,0))</f>
        <v>0</v>
      </c>
      <c r="H5200" s="17">
        <f t="shared" si="163"/>
        <v>0</v>
      </c>
      <c r="I5200" s="17">
        <f>INT((VLOOKUP($C5200,装备数值,4,0)+VLOOKUP($C5200,装备数值,7,0)*($E5200-1))*VLOOKUP($D5200,系数!$K$2:$O$7,4,0))</f>
        <v>0</v>
      </c>
      <c r="J5200" s="17">
        <f>INT((VLOOKUP($C5200,装备数值,4,0)+VLOOKUP($C5200,装备数值,7,0)*($E5200-1))*VLOOKUP($D5200,系数!$K$2:$O$7,5,0))</f>
        <v>0</v>
      </c>
      <c r="K5200" s="17">
        <f>INT(VLOOKUP(E5200,强化金币,2,1)*VLOOKUP(INDEX(装备!F:F,MATCH(属性!A5200,装备!A:A,0)),系数!$K$12:$M$15,3,0))</f>
        <v>9000</v>
      </c>
      <c r="L5200" s="17"/>
      <c r="M5200" s="17"/>
      <c r="N5200" s="17"/>
      <c r="O5200" s="17">
        <f>IF(E5200=1,"",VLOOKUP(E5200,系数!$S$2:$AB$12,MATCH(属性!C5200,评级,0),1))</f>
        <v>40</v>
      </c>
    </row>
    <row r="5201" spans="1:15" ht="17.25" thickBot="1" x14ac:dyDescent="0.4">
      <c r="A5201" s="17">
        <f t="shared" si="162"/>
        <v>7100044</v>
      </c>
      <c r="B5201" s="17" t="s">
        <v>110</v>
      </c>
      <c r="C5201" s="15">
        <f>INDEX(装备!G:G,MATCH(属性!A5201,装备!A:A,0))</f>
        <v>16</v>
      </c>
      <c r="D5201" s="15" t="str">
        <f>INDEX(装备!E:E,MATCH(属性!A5201,装备!A:A,0))</f>
        <v>helmet</v>
      </c>
      <c r="E5201" s="14">
        <v>39</v>
      </c>
      <c r="F5201" s="17">
        <f>INT((VLOOKUP($C5201,装备数值,2,0)+VLOOKUP($C5201,装备数值,5,0)*($E5201-1))*VLOOKUP($D5201,系数!$K$2:$O$7,2,0))</f>
        <v>2900</v>
      </c>
      <c r="G5201" s="17">
        <f>INT((VLOOKUP($C5201,装备数值,3,0)+VLOOKUP($C5201,装备数值,6,0)*($E5201-1))*VLOOKUP($D5201,系数!$K$2:$O$7,3,0))</f>
        <v>0</v>
      </c>
      <c r="H5201" s="17">
        <f t="shared" si="163"/>
        <v>0</v>
      </c>
      <c r="I5201" s="17">
        <f>INT((VLOOKUP($C5201,装备数值,4,0)+VLOOKUP($C5201,装备数值,7,0)*($E5201-1))*VLOOKUP($D5201,系数!$K$2:$O$7,4,0))</f>
        <v>0</v>
      </c>
      <c r="J5201" s="17">
        <f>INT((VLOOKUP($C5201,装备数值,4,0)+VLOOKUP($C5201,装备数值,7,0)*($E5201-1))*VLOOKUP($D5201,系数!$K$2:$O$7,5,0))</f>
        <v>0</v>
      </c>
      <c r="K5201" s="17">
        <f>INT(VLOOKUP(E5201,强化金币,2,1)*VLOOKUP(INDEX(装备!F:F,MATCH(属性!A5201,装备!A:A,0)),系数!$K$12:$M$15,3,0))</f>
        <v>10000</v>
      </c>
      <c r="L5201" s="17"/>
      <c r="M5201" s="17"/>
      <c r="N5201" s="17"/>
      <c r="O5201" s="17">
        <f>IF(E5201=1,"",VLOOKUP(E5201,系数!$S$2:$AB$12,MATCH(属性!C5201,评级,0),1))</f>
        <v>40</v>
      </c>
    </row>
    <row r="5202" spans="1:15" ht="17.25" thickBot="1" x14ac:dyDescent="0.4">
      <c r="A5202" s="17">
        <f t="shared" si="162"/>
        <v>7100044</v>
      </c>
      <c r="B5202" s="17" t="s">
        <v>110</v>
      </c>
      <c r="C5202" s="15">
        <f>INDEX(装备!G:G,MATCH(属性!A5202,装备!A:A,0))</f>
        <v>16</v>
      </c>
      <c r="D5202" s="15" t="str">
        <f>INDEX(装备!E:E,MATCH(属性!A5202,装备!A:A,0))</f>
        <v>helmet</v>
      </c>
      <c r="E5202" s="14">
        <v>40</v>
      </c>
      <c r="F5202" s="17">
        <f>INT((VLOOKUP($C5202,装备数值,2,0)+VLOOKUP($C5202,装备数值,5,0)*($E5202-1))*VLOOKUP($D5202,系数!$K$2:$O$7,2,0))</f>
        <v>2950</v>
      </c>
      <c r="G5202" s="17">
        <f>INT((VLOOKUP($C5202,装备数值,3,0)+VLOOKUP($C5202,装备数值,6,0)*($E5202-1))*VLOOKUP($D5202,系数!$K$2:$O$7,3,0))</f>
        <v>0</v>
      </c>
      <c r="H5202" s="17">
        <f t="shared" si="163"/>
        <v>0</v>
      </c>
      <c r="I5202" s="17">
        <f>INT((VLOOKUP($C5202,装备数值,4,0)+VLOOKUP($C5202,装备数值,7,0)*($E5202-1))*VLOOKUP($D5202,系数!$K$2:$O$7,4,0))</f>
        <v>0</v>
      </c>
      <c r="J5202" s="17">
        <f>INT((VLOOKUP($C5202,装备数值,4,0)+VLOOKUP($C5202,装备数值,7,0)*($E5202-1))*VLOOKUP($D5202,系数!$K$2:$O$7,5,0))</f>
        <v>0</v>
      </c>
      <c r="K5202" s="17">
        <f>INT(VLOOKUP(E5202,强化金币,2,1)*VLOOKUP(INDEX(装备!F:F,MATCH(属性!A5202,装备!A:A,0)),系数!$K$12:$M$15,3,0))</f>
        <v>12000</v>
      </c>
      <c r="L5202" s="17"/>
      <c r="M5202" s="17"/>
      <c r="N5202" s="17"/>
      <c r="O5202" s="17">
        <f>IF(E5202=1,"",VLOOKUP(E5202,系数!$S$2:$AB$12,MATCH(属性!C5202,评级,0),1))</f>
        <v>50</v>
      </c>
    </row>
    <row r="5203" spans="1:15" ht="17.25" thickBot="1" x14ac:dyDescent="0.4">
      <c r="A5203" s="17">
        <f t="shared" si="162"/>
        <v>7100044</v>
      </c>
      <c r="B5203" s="17" t="s">
        <v>110</v>
      </c>
      <c r="C5203" s="15">
        <f>INDEX(装备!G:G,MATCH(属性!A5203,装备!A:A,0))</f>
        <v>16</v>
      </c>
      <c r="D5203" s="15" t="str">
        <f>INDEX(装备!E:E,MATCH(属性!A5203,装备!A:A,0))</f>
        <v>helmet</v>
      </c>
      <c r="E5203" s="14">
        <v>41</v>
      </c>
      <c r="F5203" s="17">
        <f>INT((VLOOKUP($C5203,装备数值,2,0)+VLOOKUP($C5203,装备数值,5,0)*($E5203-1))*VLOOKUP($D5203,系数!$K$2:$O$7,2,0))</f>
        <v>3000</v>
      </c>
      <c r="G5203" s="17">
        <f>INT((VLOOKUP($C5203,装备数值,3,0)+VLOOKUP($C5203,装备数值,6,0)*($E5203-1))*VLOOKUP($D5203,系数!$K$2:$O$7,3,0))</f>
        <v>0</v>
      </c>
      <c r="H5203" s="17">
        <f t="shared" si="163"/>
        <v>0</v>
      </c>
      <c r="I5203" s="17">
        <f>INT((VLOOKUP($C5203,装备数值,4,0)+VLOOKUP($C5203,装备数值,7,0)*($E5203-1))*VLOOKUP($D5203,系数!$K$2:$O$7,4,0))</f>
        <v>0</v>
      </c>
      <c r="J5203" s="17">
        <f>INT((VLOOKUP($C5203,装备数值,4,0)+VLOOKUP($C5203,装备数值,7,0)*($E5203-1))*VLOOKUP($D5203,系数!$K$2:$O$7,5,0))</f>
        <v>0</v>
      </c>
      <c r="K5203" s="17">
        <f>INT(VLOOKUP(E5203,强化金币,2,1)*VLOOKUP(INDEX(装备!F:F,MATCH(属性!A5203,装备!A:A,0)),系数!$K$12:$M$15,3,0))</f>
        <v>14000</v>
      </c>
      <c r="L5203" s="17"/>
      <c r="M5203" s="17"/>
      <c r="N5203" s="17"/>
      <c r="O5203" s="17">
        <f>IF(E5203=1,"",VLOOKUP(E5203,系数!$S$2:$AB$12,MATCH(属性!C5203,评级,0),1))</f>
        <v>50</v>
      </c>
    </row>
    <row r="5204" spans="1:15" ht="17.25" thickBot="1" x14ac:dyDescent="0.4">
      <c r="A5204" s="17">
        <f t="shared" si="162"/>
        <v>7100044</v>
      </c>
      <c r="B5204" s="17" t="s">
        <v>110</v>
      </c>
      <c r="C5204" s="15">
        <f>INDEX(装备!G:G,MATCH(属性!A5204,装备!A:A,0))</f>
        <v>16</v>
      </c>
      <c r="D5204" s="15" t="str">
        <f>INDEX(装备!E:E,MATCH(属性!A5204,装备!A:A,0))</f>
        <v>helmet</v>
      </c>
      <c r="E5204" s="14">
        <v>42</v>
      </c>
      <c r="F5204" s="17">
        <f>INT((VLOOKUP($C5204,装备数值,2,0)+VLOOKUP($C5204,装备数值,5,0)*($E5204-1))*VLOOKUP($D5204,系数!$K$2:$O$7,2,0))</f>
        <v>3050</v>
      </c>
      <c r="G5204" s="17">
        <f>INT((VLOOKUP($C5204,装备数值,3,0)+VLOOKUP($C5204,装备数值,6,0)*($E5204-1))*VLOOKUP($D5204,系数!$K$2:$O$7,3,0))</f>
        <v>0</v>
      </c>
      <c r="H5204" s="17">
        <f t="shared" si="163"/>
        <v>0</v>
      </c>
      <c r="I5204" s="17">
        <f>INT((VLOOKUP($C5204,装备数值,4,0)+VLOOKUP($C5204,装备数值,7,0)*($E5204-1))*VLOOKUP($D5204,系数!$K$2:$O$7,4,0))</f>
        <v>0</v>
      </c>
      <c r="J5204" s="17">
        <f>INT((VLOOKUP($C5204,装备数值,4,0)+VLOOKUP($C5204,装备数值,7,0)*($E5204-1))*VLOOKUP($D5204,系数!$K$2:$O$7,5,0))</f>
        <v>0</v>
      </c>
      <c r="K5204" s="17">
        <f>INT(VLOOKUP(E5204,强化金币,2,1)*VLOOKUP(INDEX(装备!F:F,MATCH(属性!A5204,装备!A:A,0)),系数!$K$12:$M$15,3,0))</f>
        <v>16000</v>
      </c>
      <c r="L5204" s="17"/>
      <c r="M5204" s="17"/>
      <c r="N5204" s="17"/>
      <c r="O5204" s="17">
        <f>IF(E5204=1,"",VLOOKUP(E5204,系数!$S$2:$AB$12,MATCH(属性!C5204,评级,0),1))</f>
        <v>50</v>
      </c>
    </row>
    <row r="5205" spans="1:15" ht="17.25" thickBot="1" x14ac:dyDescent="0.4">
      <c r="A5205" s="17">
        <f t="shared" si="162"/>
        <v>7100044</v>
      </c>
      <c r="B5205" s="17" t="s">
        <v>110</v>
      </c>
      <c r="C5205" s="15">
        <f>INDEX(装备!G:G,MATCH(属性!A5205,装备!A:A,0))</f>
        <v>16</v>
      </c>
      <c r="D5205" s="15" t="str">
        <f>INDEX(装备!E:E,MATCH(属性!A5205,装备!A:A,0))</f>
        <v>helmet</v>
      </c>
      <c r="E5205" s="14">
        <v>43</v>
      </c>
      <c r="F5205" s="17">
        <f>INT((VLOOKUP($C5205,装备数值,2,0)+VLOOKUP($C5205,装备数值,5,0)*($E5205-1))*VLOOKUP($D5205,系数!$K$2:$O$7,2,0))</f>
        <v>3100</v>
      </c>
      <c r="G5205" s="17">
        <f>INT((VLOOKUP($C5205,装备数值,3,0)+VLOOKUP($C5205,装备数值,6,0)*($E5205-1))*VLOOKUP($D5205,系数!$K$2:$O$7,3,0))</f>
        <v>0</v>
      </c>
      <c r="H5205" s="17">
        <f t="shared" si="163"/>
        <v>0</v>
      </c>
      <c r="I5205" s="17">
        <f>INT((VLOOKUP($C5205,装备数值,4,0)+VLOOKUP($C5205,装备数值,7,0)*($E5205-1))*VLOOKUP($D5205,系数!$K$2:$O$7,4,0))</f>
        <v>0</v>
      </c>
      <c r="J5205" s="17">
        <f>INT((VLOOKUP($C5205,装备数值,4,0)+VLOOKUP($C5205,装备数值,7,0)*($E5205-1))*VLOOKUP($D5205,系数!$K$2:$O$7,5,0))</f>
        <v>0</v>
      </c>
      <c r="K5205" s="17">
        <f>INT(VLOOKUP(E5205,强化金币,2,1)*VLOOKUP(INDEX(装备!F:F,MATCH(属性!A5205,装备!A:A,0)),系数!$K$12:$M$15,3,0))</f>
        <v>18000</v>
      </c>
      <c r="L5205" s="17"/>
      <c r="M5205" s="17"/>
      <c r="N5205" s="17"/>
      <c r="O5205" s="17">
        <f>IF(E5205=1,"",VLOOKUP(E5205,系数!$S$2:$AB$12,MATCH(属性!C5205,评级,0),1))</f>
        <v>50</v>
      </c>
    </row>
    <row r="5206" spans="1:15" ht="17.25" thickBot="1" x14ac:dyDescent="0.4">
      <c r="A5206" s="17">
        <f t="shared" si="162"/>
        <v>7100044</v>
      </c>
      <c r="B5206" s="17" t="s">
        <v>110</v>
      </c>
      <c r="C5206" s="15">
        <f>INDEX(装备!G:G,MATCH(属性!A5206,装备!A:A,0))</f>
        <v>16</v>
      </c>
      <c r="D5206" s="15" t="str">
        <f>INDEX(装备!E:E,MATCH(属性!A5206,装备!A:A,0))</f>
        <v>helmet</v>
      </c>
      <c r="E5206" s="14">
        <v>44</v>
      </c>
      <c r="F5206" s="17">
        <f>INT((VLOOKUP($C5206,装备数值,2,0)+VLOOKUP($C5206,装备数值,5,0)*($E5206-1))*VLOOKUP($D5206,系数!$K$2:$O$7,2,0))</f>
        <v>3150</v>
      </c>
      <c r="G5206" s="17">
        <f>INT((VLOOKUP($C5206,装备数值,3,0)+VLOOKUP($C5206,装备数值,6,0)*($E5206-1))*VLOOKUP($D5206,系数!$K$2:$O$7,3,0))</f>
        <v>0</v>
      </c>
      <c r="H5206" s="17">
        <f t="shared" si="163"/>
        <v>0</v>
      </c>
      <c r="I5206" s="17">
        <f>INT((VLOOKUP($C5206,装备数值,4,0)+VLOOKUP($C5206,装备数值,7,0)*($E5206-1))*VLOOKUP($D5206,系数!$K$2:$O$7,4,0))</f>
        <v>0</v>
      </c>
      <c r="J5206" s="17">
        <f>INT((VLOOKUP($C5206,装备数值,4,0)+VLOOKUP($C5206,装备数值,7,0)*($E5206-1))*VLOOKUP($D5206,系数!$K$2:$O$7,5,0))</f>
        <v>0</v>
      </c>
      <c r="K5206" s="17">
        <f>INT(VLOOKUP(E5206,强化金币,2,1)*VLOOKUP(INDEX(装备!F:F,MATCH(属性!A5206,装备!A:A,0)),系数!$K$12:$M$15,3,0))</f>
        <v>20000</v>
      </c>
      <c r="L5206" s="17"/>
      <c r="M5206" s="17"/>
      <c r="N5206" s="17"/>
      <c r="O5206" s="17">
        <f>IF(E5206=1,"",VLOOKUP(E5206,系数!$S$2:$AB$12,MATCH(属性!C5206,评级,0),1))</f>
        <v>50</v>
      </c>
    </row>
    <row r="5207" spans="1:15" ht="17.25" thickBot="1" x14ac:dyDescent="0.4">
      <c r="A5207" s="17">
        <f t="shared" si="162"/>
        <v>7100044</v>
      </c>
      <c r="B5207" s="17" t="s">
        <v>110</v>
      </c>
      <c r="C5207" s="15">
        <f>INDEX(装备!G:G,MATCH(属性!A5207,装备!A:A,0))</f>
        <v>16</v>
      </c>
      <c r="D5207" s="15" t="str">
        <f>INDEX(装备!E:E,MATCH(属性!A5207,装备!A:A,0))</f>
        <v>helmet</v>
      </c>
      <c r="E5207" s="14">
        <v>45</v>
      </c>
      <c r="F5207" s="17">
        <f>INT((VLOOKUP($C5207,装备数值,2,0)+VLOOKUP($C5207,装备数值,5,0)*($E5207-1))*VLOOKUP($D5207,系数!$K$2:$O$7,2,0))</f>
        <v>3200</v>
      </c>
      <c r="G5207" s="17">
        <f>INT((VLOOKUP($C5207,装备数值,3,0)+VLOOKUP($C5207,装备数值,6,0)*($E5207-1))*VLOOKUP($D5207,系数!$K$2:$O$7,3,0))</f>
        <v>0</v>
      </c>
      <c r="H5207" s="17">
        <f t="shared" si="163"/>
        <v>0</v>
      </c>
      <c r="I5207" s="17">
        <f>INT((VLOOKUP($C5207,装备数值,4,0)+VLOOKUP($C5207,装备数值,7,0)*($E5207-1))*VLOOKUP($D5207,系数!$K$2:$O$7,4,0))</f>
        <v>0</v>
      </c>
      <c r="J5207" s="17">
        <f>INT((VLOOKUP($C5207,装备数值,4,0)+VLOOKUP($C5207,装备数值,7,0)*($E5207-1))*VLOOKUP($D5207,系数!$K$2:$O$7,5,0))</f>
        <v>0</v>
      </c>
      <c r="K5207" s="17">
        <f>INT(VLOOKUP(E5207,强化金币,2,1)*VLOOKUP(INDEX(装备!F:F,MATCH(属性!A5207,装备!A:A,0)),系数!$K$12:$M$15,3,0))</f>
        <v>22000</v>
      </c>
      <c r="L5207" s="17"/>
      <c r="M5207" s="17"/>
      <c r="N5207" s="17"/>
      <c r="O5207" s="17">
        <f>IF(E5207=1,"",VLOOKUP(E5207,系数!$S$2:$AB$12,MATCH(属性!C5207,评级,0),1))</f>
        <v>50</v>
      </c>
    </row>
    <row r="5208" spans="1:15" ht="17.25" thickBot="1" x14ac:dyDescent="0.4">
      <c r="A5208" s="17">
        <f t="shared" si="162"/>
        <v>7100044</v>
      </c>
      <c r="B5208" s="17" t="s">
        <v>110</v>
      </c>
      <c r="C5208" s="15">
        <f>INDEX(装备!G:G,MATCH(属性!A5208,装备!A:A,0))</f>
        <v>16</v>
      </c>
      <c r="D5208" s="15" t="str">
        <f>INDEX(装备!E:E,MATCH(属性!A5208,装备!A:A,0))</f>
        <v>helmet</v>
      </c>
      <c r="E5208" s="14">
        <v>46</v>
      </c>
      <c r="F5208" s="17">
        <f>INT((VLOOKUP($C5208,装备数值,2,0)+VLOOKUP($C5208,装备数值,5,0)*($E5208-1))*VLOOKUP($D5208,系数!$K$2:$O$7,2,0))</f>
        <v>3250</v>
      </c>
      <c r="G5208" s="17">
        <f>INT((VLOOKUP($C5208,装备数值,3,0)+VLOOKUP($C5208,装备数值,6,0)*($E5208-1))*VLOOKUP($D5208,系数!$K$2:$O$7,3,0))</f>
        <v>0</v>
      </c>
      <c r="H5208" s="17">
        <f t="shared" si="163"/>
        <v>0</v>
      </c>
      <c r="I5208" s="17">
        <f>INT((VLOOKUP($C5208,装备数值,4,0)+VLOOKUP($C5208,装备数值,7,0)*($E5208-1))*VLOOKUP($D5208,系数!$K$2:$O$7,4,0))</f>
        <v>0</v>
      </c>
      <c r="J5208" s="17">
        <f>INT((VLOOKUP($C5208,装备数值,4,0)+VLOOKUP($C5208,装备数值,7,0)*($E5208-1))*VLOOKUP($D5208,系数!$K$2:$O$7,5,0))</f>
        <v>0</v>
      </c>
      <c r="K5208" s="17">
        <f>INT(VLOOKUP(E5208,强化金币,2,1)*VLOOKUP(INDEX(装备!F:F,MATCH(属性!A5208,装备!A:A,0)),系数!$K$12:$M$15,3,0))</f>
        <v>24000</v>
      </c>
      <c r="L5208" s="17"/>
      <c r="M5208" s="17"/>
      <c r="N5208" s="17"/>
      <c r="O5208" s="17">
        <f>IF(E5208=1,"",VLOOKUP(E5208,系数!$S$2:$AB$12,MATCH(属性!C5208,评级,0),1))</f>
        <v>50</v>
      </c>
    </row>
    <row r="5209" spans="1:15" ht="17.25" thickBot="1" x14ac:dyDescent="0.4">
      <c r="A5209" s="17">
        <f t="shared" si="162"/>
        <v>7100044</v>
      </c>
      <c r="B5209" s="17" t="s">
        <v>110</v>
      </c>
      <c r="C5209" s="15">
        <f>INDEX(装备!G:G,MATCH(属性!A5209,装备!A:A,0))</f>
        <v>16</v>
      </c>
      <c r="D5209" s="15" t="str">
        <f>INDEX(装备!E:E,MATCH(属性!A5209,装备!A:A,0))</f>
        <v>helmet</v>
      </c>
      <c r="E5209" s="14">
        <v>47</v>
      </c>
      <c r="F5209" s="17">
        <f>INT((VLOOKUP($C5209,装备数值,2,0)+VLOOKUP($C5209,装备数值,5,0)*($E5209-1))*VLOOKUP($D5209,系数!$K$2:$O$7,2,0))</f>
        <v>3300</v>
      </c>
      <c r="G5209" s="17">
        <f>INT((VLOOKUP($C5209,装备数值,3,0)+VLOOKUP($C5209,装备数值,6,0)*($E5209-1))*VLOOKUP($D5209,系数!$K$2:$O$7,3,0))</f>
        <v>0</v>
      </c>
      <c r="H5209" s="17">
        <f t="shared" si="163"/>
        <v>0</v>
      </c>
      <c r="I5209" s="17">
        <f>INT((VLOOKUP($C5209,装备数值,4,0)+VLOOKUP($C5209,装备数值,7,0)*($E5209-1))*VLOOKUP($D5209,系数!$K$2:$O$7,4,0))</f>
        <v>0</v>
      </c>
      <c r="J5209" s="17">
        <f>INT((VLOOKUP($C5209,装备数值,4,0)+VLOOKUP($C5209,装备数值,7,0)*($E5209-1))*VLOOKUP($D5209,系数!$K$2:$O$7,5,0))</f>
        <v>0</v>
      </c>
      <c r="K5209" s="17">
        <f>INT(VLOOKUP(E5209,强化金币,2,1)*VLOOKUP(INDEX(装备!F:F,MATCH(属性!A5209,装备!A:A,0)),系数!$K$12:$M$15,3,0))</f>
        <v>26000</v>
      </c>
      <c r="L5209" s="17"/>
      <c r="M5209" s="17"/>
      <c r="N5209" s="17"/>
      <c r="O5209" s="17">
        <f>IF(E5209=1,"",VLOOKUP(E5209,系数!$S$2:$AB$12,MATCH(属性!C5209,评级,0),1))</f>
        <v>50</v>
      </c>
    </row>
    <row r="5210" spans="1:15" ht="17.25" thickBot="1" x14ac:dyDescent="0.4">
      <c r="A5210" s="17">
        <f t="shared" si="162"/>
        <v>7100044</v>
      </c>
      <c r="B5210" s="17" t="s">
        <v>110</v>
      </c>
      <c r="C5210" s="15">
        <f>INDEX(装备!G:G,MATCH(属性!A5210,装备!A:A,0))</f>
        <v>16</v>
      </c>
      <c r="D5210" s="15" t="str">
        <f>INDEX(装备!E:E,MATCH(属性!A5210,装备!A:A,0))</f>
        <v>helmet</v>
      </c>
      <c r="E5210" s="14">
        <v>48</v>
      </c>
      <c r="F5210" s="17">
        <f>INT((VLOOKUP($C5210,装备数值,2,0)+VLOOKUP($C5210,装备数值,5,0)*($E5210-1))*VLOOKUP($D5210,系数!$K$2:$O$7,2,0))</f>
        <v>3350</v>
      </c>
      <c r="G5210" s="17">
        <f>INT((VLOOKUP($C5210,装备数值,3,0)+VLOOKUP($C5210,装备数值,6,0)*($E5210-1))*VLOOKUP($D5210,系数!$K$2:$O$7,3,0))</f>
        <v>0</v>
      </c>
      <c r="H5210" s="17">
        <f t="shared" si="163"/>
        <v>0</v>
      </c>
      <c r="I5210" s="17">
        <f>INT((VLOOKUP($C5210,装备数值,4,0)+VLOOKUP($C5210,装备数值,7,0)*($E5210-1))*VLOOKUP($D5210,系数!$K$2:$O$7,4,0))</f>
        <v>0</v>
      </c>
      <c r="J5210" s="17">
        <f>INT((VLOOKUP($C5210,装备数值,4,0)+VLOOKUP($C5210,装备数值,7,0)*($E5210-1))*VLOOKUP($D5210,系数!$K$2:$O$7,5,0))</f>
        <v>0</v>
      </c>
      <c r="K5210" s="17">
        <f>INT(VLOOKUP(E5210,强化金币,2,1)*VLOOKUP(INDEX(装备!F:F,MATCH(属性!A5210,装备!A:A,0)),系数!$K$12:$M$15,3,0))</f>
        <v>28000</v>
      </c>
      <c r="L5210" s="17"/>
      <c r="M5210" s="17"/>
      <c r="N5210" s="17"/>
      <c r="O5210" s="17">
        <f>IF(E5210=1,"",VLOOKUP(E5210,系数!$S$2:$AB$12,MATCH(属性!C5210,评级,0),1))</f>
        <v>50</v>
      </c>
    </row>
    <row r="5211" spans="1:15" ht="17.25" thickBot="1" x14ac:dyDescent="0.4">
      <c r="A5211" s="17">
        <f t="shared" si="162"/>
        <v>7100044</v>
      </c>
      <c r="B5211" s="17" t="s">
        <v>110</v>
      </c>
      <c r="C5211" s="15">
        <f>INDEX(装备!G:G,MATCH(属性!A5211,装备!A:A,0))</f>
        <v>16</v>
      </c>
      <c r="D5211" s="15" t="str">
        <f>INDEX(装备!E:E,MATCH(属性!A5211,装备!A:A,0))</f>
        <v>helmet</v>
      </c>
      <c r="E5211" s="14">
        <v>49</v>
      </c>
      <c r="F5211" s="17">
        <f>INT((VLOOKUP($C5211,装备数值,2,0)+VLOOKUP($C5211,装备数值,5,0)*($E5211-1))*VLOOKUP($D5211,系数!$K$2:$O$7,2,0))</f>
        <v>3400</v>
      </c>
      <c r="G5211" s="17">
        <f>INT((VLOOKUP($C5211,装备数值,3,0)+VLOOKUP($C5211,装备数值,6,0)*($E5211-1))*VLOOKUP($D5211,系数!$K$2:$O$7,3,0))</f>
        <v>0</v>
      </c>
      <c r="H5211" s="17">
        <f t="shared" si="163"/>
        <v>0</v>
      </c>
      <c r="I5211" s="17">
        <f>INT((VLOOKUP($C5211,装备数值,4,0)+VLOOKUP($C5211,装备数值,7,0)*($E5211-1))*VLOOKUP($D5211,系数!$K$2:$O$7,4,0))</f>
        <v>0</v>
      </c>
      <c r="J5211" s="17">
        <f>INT((VLOOKUP($C5211,装备数值,4,0)+VLOOKUP($C5211,装备数值,7,0)*($E5211-1))*VLOOKUP($D5211,系数!$K$2:$O$7,5,0))</f>
        <v>0</v>
      </c>
      <c r="K5211" s="17">
        <f>INT(VLOOKUP(E5211,强化金币,2,1)*VLOOKUP(INDEX(装备!F:F,MATCH(属性!A5211,装备!A:A,0)),系数!$K$12:$M$15,3,0))</f>
        <v>30000</v>
      </c>
      <c r="L5211" s="17"/>
      <c r="M5211" s="17"/>
      <c r="N5211" s="17"/>
      <c r="O5211" s="17">
        <f>IF(E5211=1,"",VLOOKUP(E5211,系数!$S$2:$AB$12,MATCH(属性!C5211,评级,0),1))</f>
        <v>50</v>
      </c>
    </row>
    <row r="5212" spans="1:15" ht="17.25" thickBot="1" x14ac:dyDescent="0.4">
      <c r="A5212" s="17">
        <f t="shared" si="162"/>
        <v>7100044</v>
      </c>
      <c r="B5212" s="17" t="s">
        <v>110</v>
      </c>
      <c r="C5212" s="15">
        <f>INDEX(装备!G:G,MATCH(属性!A5212,装备!A:A,0))</f>
        <v>16</v>
      </c>
      <c r="D5212" s="15" t="str">
        <f>INDEX(装备!E:E,MATCH(属性!A5212,装备!A:A,0))</f>
        <v>helmet</v>
      </c>
      <c r="E5212" s="14">
        <v>50</v>
      </c>
      <c r="F5212" s="17">
        <f>INT((VLOOKUP($C5212,装备数值,2,0)+VLOOKUP($C5212,装备数值,5,0)*($E5212-1))*VLOOKUP($D5212,系数!$K$2:$O$7,2,0))</f>
        <v>3450</v>
      </c>
      <c r="G5212" s="17">
        <f>INT((VLOOKUP($C5212,装备数值,3,0)+VLOOKUP($C5212,装备数值,6,0)*($E5212-1))*VLOOKUP($D5212,系数!$K$2:$O$7,3,0))</f>
        <v>0</v>
      </c>
      <c r="H5212" s="17">
        <f t="shared" si="163"/>
        <v>0</v>
      </c>
      <c r="I5212" s="17">
        <f>INT((VLOOKUP($C5212,装备数值,4,0)+VLOOKUP($C5212,装备数值,7,0)*($E5212-1))*VLOOKUP($D5212,系数!$K$2:$O$7,4,0))</f>
        <v>0</v>
      </c>
      <c r="J5212" s="17">
        <f>INT((VLOOKUP($C5212,装备数值,4,0)+VLOOKUP($C5212,装备数值,7,0)*($E5212-1))*VLOOKUP($D5212,系数!$K$2:$O$7,5,0))</f>
        <v>0</v>
      </c>
      <c r="K5212" s="17">
        <f>INT(VLOOKUP(E5212,强化金币,2,1)*VLOOKUP(INDEX(装备!F:F,MATCH(属性!A5212,装备!A:A,0)),系数!$K$12:$M$15,3,0))</f>
        <v>32000</v>
      </c>
      <c r="L5212" s="17"/>
      <c r="M5212" s="17"/>
      <c r="N5212" s="17"/>
      <c r="O5212" s="17">
        <f>IF(E5212=1,"",VLOOKUP(E5212,系数!$S$2:$AB$12,MATCH(属性!C5212,评级,0),1))</f>
        <v>60</v>
      </c>
    </row>
    <row r="5213" spans="1:15" ht="17.25" thickBot="1" x14ac:dyDescent="0.4">
      <c r="A5213" s="17">
        <f t="shared" si="162"/>
        <v>7100044</v>
      </c>
      <c r="B5213" s="17" t="s">
        <v>110</v>
      </c>
      <c r="C5213" s="15">
        <f>INDEX(装备!G:G,MATCH(属性!A5213,装备!A:A,0))</f>
        <v>16</v>
      </c>
      <c r="D5213" s="15" t="str">
        <f>INDEX(装备!E:E,MATCH(属性!A5213,装备!A:A,0))</f>
        <v>helmet</v>
      </c>
      <c r="E5213" s="14">
        <v>51</v>
      </c>
      <c r="F5213" s="17">
        <f>INT((VLOOKUP($C5213,装备数值,2,0)+VLOOKUP($C5213,装备数值,5,0)*($E5213-1))*VLOOKUP($D5213,系数!$K$2:$O$7,2,0))</f>
        <v>3500</v>
      </c>
      <c r="G5213" s="17">
        <f>INT((VLOOKUP($C5213,装备数值,3,0)+VLOOKUP($C5213,装备数值,6,0)*($E5213-1))*VLOOKUP($D5213,系数!$K$2:$O$7,3,0))</f>
        <v>0</v>
      </c>
      <c r="H5213" s="17">
        <f t="shared" si="163"/>
        <v>0</v>
      </c>
      <c r="I5213" s="17">
        <f>INT((VLOOKUP($C5213,装备数值,4,0)+VLOOKUP($C5213,装备数值,7,0)*($E5213-1))*VLOOKUP($D5213,系数!$K$2:$O$7,4,0))</f>
        <v>0</v>
      </c>
      <c r="J5213" s="17">
        <f>INT((VLOOKUP($C5213,装备数值,4,0)+VLOOKUP($C5213,装备数值,7,0)*($E5213-1))*VLOOKUP($D5213,系数!$K$2:$O$7,5,0))</f>
        <v>0</v>
      </c>
      <c r="K5213" s="17">
        <f>INT(VLOOKUP(E5213,强化金币,2,1)*VLOOKUP(INDEX(装备!F:F,MATCH(属性!A5213,装备!A:A,0)),系数!$K$12:$M$15,3,0))</f>
        <v>34000</v>
      </c>
      <c r="L5213" s="17"/>
      <c r="M5213" s="17"/>
      <c r="N5213" s="17"/>
      <c r="O5213" s="17">
        <f>IF(E5213=1,"",VLOOKUP(E5213,系数!$S$2:$AB$12,MATCH(属性!C5213,评级,0),1))</f>
        <v>60</v>
      </c>
    </row>
    <row r="5214" spans="1:15" ht="17.25" thickBot="1" x14ac:dyDescent="0.4">
      <c r="A5214" s="17">
        <f t="shared" si="162"/>
        <v>7100044</v>
      </c>
      <c r="B5214" s="17" t="s">
        <v>110</v>
      </c>
      <c r="C5214" s="15">
        <f>INDEX(装备!G:G,MATCH(属性!A5214,装备!A:A,0))</f>
        <v>16</v>
      </c>
      <c r="D5214" s="15" t="str">
        <f>INDEX(装备!E:E,MATCH(属性!A5214,装备!A:A,0))</f>
        <v>helmet</v>
      </c>
      <c r="E5214" s="14">
        <v>52</v>
      </c>
      <c r="F5214" s="17">
        <f>INT((VLOOKUP($C5214,装备数值,2,0)+VLOOKUP($C5214,装备数值,5,0)*($E5214-1))*VLOOKUP($D5214,系数!$K$2:$O$7,2,0))</f>
        <v>3550</v>
      </c>
      <c r="G5214" s="17">
        <f>INT((VLOOKUP($C5214,装备数值,3,0)+VLOOKUP($C5214,装备数值,6,0)*($E5214-1))*VLOOKUP($D5214,系数!$K$2:$O$7,3,0))</f>
        <v>0</v>
      </c>
      <c r="H5214" s="17">
        <f t="shared" si="163"/>
        <v>0</v>
      </c>
      <c r="I5214" s="17">
        <f>INT((VLOOKUP($C5214,装备数值,4,0)+VLOOKUP($C5214,装备数值,7,0)*($E5214-1))*VLOOKUP($D5214,系数!$K$2:$O$7,4,0))</f>
        <v>0</v>
      </c>
      <c r="J5214" s="17">
        <f>INT((VLOOKUP($C5214,装备数值,4,0)+VLOOKUP($C5214,装备数值,7,0)*($E5214-1))*VLOOKUP($D5214,系数!$K$2:$O$7,5,0))</f>
        <v>0</v>
      </c>
      <c r="K5214" s="17">
        <f>INT(VLOOKUP(E5214,强化金币,2,1)*VLOOKUP(INDEX(装备!F:F,MATCH(属性!A5214,装备!A:A,0)),系数!$K$12:$M$15,3,0))</f>
        <v>36000</v>
      </c>
      <c r="L5214" s="17"/>
      <c r="M5214" s="17"/>
      <c r="N5214" s="17"/>
      <c r="O5214" s="17">
        <f>IF(E5214=1,"",VLOOKUP(E5214,系数!$S$2:$AB$12,MATCH(属性!C5214,评级,0),1))</f>
        <v>60</v>
      </c>
    </row>
    <row r="5215" spans="1:15" ht="17.25" thickBot="1" x14ac:dyDescent="0.4">
      <c r="A5215" s="17">
        <f t="shared" si="162"/>
        <v>7100044</v>
      </c>
      <c r="B5215" s="17" t="s">
        <v>110</v>
      </c>
      <c r="C5215" s="15">
        <f>INDEX(装备!G:G,MATCH(属性!A5215,装备!A:A,0))</f>
        <v>16</v>
      </c>
      <c r="D5215" s="15" t="str">
        <f>INDEX(装备!E:E,MATCH(属性!A5215,装备!A:A,0))</f>
        <v>helmet</v>
      </c>
      <c r="E5215" s="14">
        <v>53</v>
      </c>
      <c r="F5215" s="17">
        <f>INT((VLOOKUP($C5215,装备数值,2,0)+VLOOKUP($C5215,装备数值,5,0)*($E5215-1))*VLOOKUP($D5215,系数!$K$2:$O$7,2,0))</f>
        <v>3600</v>
      </c>
      <c r="G5215" s="17">
        <f>INT((VLOOKUP($C5215,装备数值,3,0)+VLOOKUP($C5215,装备数值,6,0)*($E5215-1))*VLOOKUP($D5215,系数!$K$2:$O$7,3,0))</f>
        <v>0</v>
      </c>
      <c r="H5215" s="17">
        <f t="shared" si="163"/>
        <v>0</v>
      </c>
      <c r="I5215" s="17">
        <f>INT((VLOOKUP($C5215,装备数值,4,0)+VLOOKUP($C5215,装备数值,7,0)*($E5215-1))*VLOOKUP($D5215,系数!$K$2:$O$7,4,0))</f>
        <v>0</v>
      </c>
      <c r="J5215" s="17">
        <f>INT((VLOOKUP($C5215,装备数值,4,0)+VLOOKUP($C5215,装备数值,7,0)*($E5215-1))*VLOOKUP($D5215,系数!$K$2:$O$7,5,0))</f>
        <v>0</v>
      </c>
      <c r="K5215" s="17">
        <f>INT(VLOOKUP(E5215,强化金币,2,1)*VLOOKUP(INDEX(装备!F:F,MATCH(属性!A5215,装备!A:A,0)),系数!$K$12:$M$15,3,0))</f>
        <v>38000</v>
      </c>
      <c r="L5215" s="17"/>
      <c r="M5215" s="17"/>
      <c r="N5215" s="17"/>
      <c r="O5215" s="17">
        <f>IF(E5215=1,"",VLOOKUP(E5215,系数!$S$2:$AB$12,MATCH(属性!C5215,评级,0),1))</f>
        <v>60</v>
      </c>
    </row>
    <row r="5216" spans="1:15" ht="17.25" thickBot="1" x14ac:dyDescent="0.4">
      <c r="A5216" s="17">
        <f t="shared" si="162"/>
        <v>7100044</v>
      </c>
      <c r="B5216" s="17" t="s">
        <v>110</v>
      </c>
      <c r="C5216" s="15">
        <f>INDEX(装备!G:G,MATCH(属性!A5216,装备!A:A,0))</f>
        <v>16</v>
      </c>
      <c r="D5216" s="15" t="str">
        <f>INDEX(装备!E:E,MATCH(属性!A5216,装备!A:A,0))</f>
        <v>helmet</v>
      </c>
      <c r="E5216" s="14">
        <v>54</v>
      </c>
      <c r="F5216" s="17">
        <f>INT((VLOOKUP($C5216,装备数值,2,0)+VLOOKUP($C5216,装备数值,5,0)*($E5216-1))*VLOOKUP($D5216,系数!$K$2:$O$7,2,0))</f>
        <v>3650</v>
      </c>
      <c r="G5216" s="17">
        <f>INT((VLOOKUP($C5216,装备数值,3,0)+VLOOKUP($C5216,装备数值,6,0)*($E5216-1))*VLOOKUP($D5216,系数!$K$2:$O$7,3,0))</f>
        <v>0</v>
      </c>
      <c r="H5216" s="17">
        <f t="shared" si="163"/>
        <v>0</v>
      </c>
      <c r="I5216" s="17">
        <f>INT((VLOOKUP($C5216,装备数值,4,0)+VLOOKUP($C5216,装备数值,7,0)*($E5216-1))*VLOOKUP($D5216,系数!$K$2:$O$7,4,0))</f>
        <v>0</v>
      </c>
      <c r="J5216" s="17">
        <f>INT((VLOOKUP($C5216,装备数值,4,0)+VLOOKUP($C5216,装备数值,7,0)*($E5216-1))*VLOOKUP($D5216,系数!$K$2:$O$7,5,0))</f>
        <v>0</v>
      </c>
      <c r="K5216" s="17">
        <f>INT(VLOOKUP(E5216,强化金币,2,1)*VLOOKUP(INDEX(装备!F:F,MATCH(属性!A5216,装备!A:A,0)),系数!$K$12:$M$15,3,0))</f>
        <v>40000</v>
      </c>
      <c r="L5216" s="17"/>
      <c r="M5216" s="17"/>
      <c r="N5216" s="17"/>
      <c r="O5216" s="17">
        <f>IF(E5216=1,"",VLOOKUP(E5216,系数!$S$2:$AB$12,MATCH(属性!C5216,评级,0),1))</f>
        <v>60</v>
      </c>
    </row>
    <row r="5217" spans="1:15" ht="17.25" thickBot="1" x14ac:dyDescent="0.4">
      <c r="A5217" s="17">
        <f t="shared" si="162"/>
        <v>7100044</v>
      </c>
      <c r="B5217" s="17" t="s">
        <v>110</v>
      </c>
      <c r="C5217" s="15">
        <f>INDEX(装备!G:G,MATCH(属性!A5217,装备!A:A,0))</f>
        <v>16</v>
      </c>
      <c r="D5217" s="15" t="str">
        <f>INDEX(装备!E:E,MATCH(属性!A5217,装备!A:A,0))</f>
        <v>helmet</v>
      </c>
      <c r="E5217" s="14">
        <v>55</v>
      </c>
      <c r="F5217" s="17">
        <f>INT((VLOOKUP($C5217,装备数值,2,0)+VLOOKUP($C5217,装备数值,5,0)*($E5217-1))*VLOOKUP($D5217,系数!$K$2:$O$7,2,0))</f>
        <v>3700</v>
      </c>
      <c r="G5217" s="17">
        <f>INT((VLOOKUP($C5217,装备数值,3,0)+VLOOKUP($C5217,装备数值,6,0)*($E5217-1))*VLOOKUP($D5217,系数!$K$2:$O$7,3,0))</f>
        <v>0</v>
      </c>
      <c r="H5217" s="17">
        <f t="shared" si="163"/>
        <v>0</v>
      </c>
      <c r="I5217" s="17">
        <f>INT((VLOOKUP($C5217,装备数值,4,0)+VLOOKUP($C5217,装备数值,7,0)*($E5217-1))*VLOOKUP($D5217,系数!$K$2:$O$7,4,0))</f>
        <v>0</v>
      </c>
      <c r="J5217" s="17">
        <f>INT((VLOOKUP($C5217,装备数值,4,0)+VLOOKUP($C5217,装备数值,7,0)*($E5217-1))*VLOOKUP($D5217,系数!$K$2:$O$7,5,0))</f>
        <v>0</v>
      </c>
      <c r="K5217" s="17">
        <f>INT(VLOOKUP(E5217,强化金币,2,1)*VLOOKUP(INDEX(装备!F:F,MATCH(属性!A5217,装备!A:A,0)),系数!$K$12:$M$15,3,0))</f>
        <v>42000</v>
      </c>
      <c r="L5217" s="17"/>
      <c r="M5217" s="17"/>
      <c r="N5217" s="17"/>
      <c r="O5217" s="17">
        <f>IF(E5217=1,"",VLOOKUP(E5217,系数!$S$2:$AB$12,MATCH(属性!C5217,评级,0),1))</f>
        <v>60</v>
      </c>
    </row>
    <row r="5218" spans="1:15" ht="17.25" thickBot="1" x14ac:dyDescent="0.4">
      <c r="A5218" s="17">
        <f t="shared" si="162"/>
        <v>7100044</v>
      </c>
      <c r="B5218" s="17" t="s">
        <v>110</v>
      </c>
      <c r="C5218" s="15">
        <f>INDEX(装备!G:G,MATCH(属性!A5218,装备!A:A,0))</f>
        <v>16</v>
      </c>
      <c r="D5218" s="15" t="str">
        <f>INDEX(装备!E:E,MATCH(属性!A5218,装备!A:A,0))</f>
        <v>helmet</v>
      </c>
      <c r="E5218" s="14">
        <v>56</v>
      </c>
      <c r="F5218" s="17">
        <f>INT((VLOOKUP($C5218,装备数值,2,0)+VLOOKUP($C5218,装备数值,5,0)*($E5218-1))*VLOOKUP($D5218,系数!$K$2:$O$7,2,0))</f>
        <v>3750</v>
      </c>
      <c r="G5218" s="17">
        <f>INT((VLOOKUP($C5218,装备数值,3,0)+VLOOKUP($C5218,装备数值,6,0)*($E5218-1))*VLOOKUP($D5218,系数!$K$2:$O$7,3,0))</f>
        <v>0</v>
      </c>
      <c r="H5218" s="17">
        <f t="shared" si="163"/>
        <v>0</v>
      </c>
      <c r="I5218" s="17">
        <f>INT((VLOOKUP($C5218,装备数值,4,0)+VLOOKUP($C5218,装备数值,7,0)*($E5218-1))*VLOOKUP($D5218,系数!$K$2:$O$7,4,0))</f>
        <v>0</v>
      </c>
      <c r="J5218" s="17">
        <f>INT((VLOOKUP($C5218,装备数值,4,0)+VLOOKUP($C5218,装备数值,7,0)*($E5218-1))*VLOOKUP($D5218,系数!$K$2:$O$7,5,0))</f>
        <v>0</v>
      </c>
      <c r="K5218" s="17">
        <f>INT(VLOOKUP(E5218,强化金币,2,1)*VLOOKUP(INDEX(装备!F:F,MATCH(属性!A5218,装备!A:A,0)),系数!$K$12:$M$15,3,0))</f>
        <v>44000</v>
      </c>
      <c r="L5218" s="17"/>
      <c r="M5218" s="17"/>
      <c r="N5218" s="17"/>
      <c r="O5218" s="17">
        <f>IF(E5218=1,"",VLOOKUP(E5218,系数!$S$2:$AB$12,MATCH(属性!C5218,评级,0),1))</f>
        <v>60</v>
      </c>
    </row>
    <row r="5219" spans="1:15" ht="17.25" thickBot="1" x14ac:dyDescent="0.4">
      <c r="A5219" s="17">
        <f t="shared" si="162"/>
        <v>7100044</v>
      </c>
      <c r="B5219" s="17" t="s">
        <v>110</v>
      </c>
      <c r="C5219" s="15">
        <f>INDEX(装备!G:G,MATCH(属性!A5219,装备!A:A,0))</f>
        <v>16</v>
      </c>
      <c r="D5219" s="15" t="str">
        <f>INDEX(装备!E:E,MATCH(属性!A5219,装备!A:A,0))</f>
        <v>helmet</v>
      </c>
      <c r="E5219" s="14">
        <v>57</v>
      </c>
      <c r="F5219" s="17">
        <f>INT((VLOOKUP($C5219,装备数值,2,0)+VLOOKUP($C5219,装备数值,5,0)*($E5219-1))*VLOOKUP($D5219,系数!$K$2:$O$7,2,0))</f>
        <v>3800</v>
      </c>
      <c r="G5219" s="17">
        <f>INT((VLOOKUP($C5219,装备数值,3,0)+VLOOKUP($C5219,装备数值,6,0)*($E5219-1))*VLOOKUP($D5219,系数!$K$2:$O$7,3,0))</f>
        <v>0</v>
      </c>
      <c r="H5219" s="17">
        <f t="shared" si="163"/>
        <v>0</v>
      </c>
      <c r="I5219" s="17">
        <f>INT((VLOOKUP($C5219,装备数值,4,0)+VLOOKUP($C5219,装备数值,7,0)*($E5219-1))*VLOOKUP($D5219,系数!$K$2:$O$7,4,0))</f>
        <v>0</v>
      </c>
      <c r="J5219" s="17">
        <f>INT((VLOOKUP($C5219,装备数值,4,0)+VLOOKUP($C5219,装备数值,7,0)*($E5219-1))*VLOOKUP($D5219,系数!$K$2:$O$7,5,0))</f>
        <v>0</v>
      </c>
      <c r="K5219" s="17">
        <f>INT(VLOOKUP(E5219,强化金币,2,1)*VLOOKUP(INDEX(装备!F:F,MATCH(属性!A5219,装备!A:A,0)),系数!$K$12:$M$15,3,0))</f>
        <v>46000</v>
      </c>
      <c r="L5219" s="17"/>
      <c r="M5219" s="17"/>
      <c r="N5219" s="17"/>
      <c r="O5219" s="17">
        <f>IF(E5219=1,"",VLOOKUP(E5219,系数!$S$2:$AB$12,MATCH(属性!C5219,评级,0),1))</f>
        <v>60</v>
      </c>
    </row>
    <row r="5220" spans="1:15" ht="17.25" thickBot="1" x14ac:dyDescent="0.4">
      <c r="A5220" s="17">
        <f t="shared" si="162"/>
        <v>7100044</v>
      </c>
      <c r="B5220" s="17" t="s">
        <v>110</v>
      </c>
      <c r="C5220" s="15">
        <f>INDEX(装备!G:G,MATCH(属性!A5220,装备!A:A,0))</f>
        <v>16</v>
      </c>
      <c r="D5220" s="15" t="str">
        <f>INDEX(装备!E:E,MATCH(属性!A5220,装备!A:A,0))</f>
        <v>helmet</v>
      </c>
      <c r="E5220" s="14">
        <v>58</v>
      </c>
      <c r="F5220" s="17">
        <f>INT((VLOOKUP($C5220,装备数值,2,0)+VLOOKUP($C5220,装备数值,5,0)*($E5220-1))*VLOOKUP($D5220,系数!$K$2:$O$7,2,0))</f>
        <v>3850</v>
      </c>
      <c r="G5220" s="17">
        <f>INT((VLOOKUP($C5220,装备数值,3,0)+VLOOKUP($C5220,装备数值,6,0)*($E5220-1))*VLOOKUP($D5220,系数!$K$2:$O$7,3,0))</f>
        <v>0</v>
      </c>
      <c r="H5220" s="17">
        <f t="shared" si="163"/>
        <v>0</v>
      </c>
      <c r="I5220" s="17">
        <f>INT((VLOOKUP($C5220,装备数值,4,0)+VLOOKUP($C5220,装备数值,7,0)*($E5220-1))*VLOOKUP($D5220,系数!$K$2:$O$7,4,0))</f>
        <v>0</v>
      </c>
      <c r="J5220" s="17">
        <f>INT((VLOOKUP($C5220,装备数值,4,0)+VLOOKUP($C5220,装备数值,7,0)*($E5220-1))*VLOOKUP($D5220,系数!$K$2:$O$7,5,0))</f>
        <v>0</v>
      </c>
      <c r="K5220" s="17">
        <f>INT(VLOOKUP(E5220,强化金币,2,1)*VLOOKUP(INDEX(装备!F:F,MATCH(属性!A5220,装备!A:A,0)),系数!$K$12:$M$15,3,0))</f>
        <v>48000</v>
      </c>
      <c r="L5220" s="17"/>
      <c r="M5220" s="17"/>
      <c r="N5220" s="17"/>
      <c r="O5220" s="17">
        <f>IF(E5220=1,"",VLOOKUP(E5220,系数!$S$2:$AB$12,MATCH(属性!C5220,评级,0),1))</f>
        <v>60</v>
      </c>
    </row>
    <row r="5221" spans="1:15" ht="17.25" thickBot="1" x14ac:dyDescent="0.4">
      <c r="A5221" s="17">
        <f t="shared" si="162"/>
        <v>7100044</v>
      </c>
      <c r="B5221" s="17" t="s">
        <v>110</v>
      </c>
      <c r="C5221" s="15">
        <f>INDEX(装备!G:G,MATCH(属性!A5221,装备!A:A,0))</f>
        <v>16</v>
      </c>
      <c r="D5221" s="15" t="str">
        <f>INDEX(装备!E:E,MATCH(属性!A5221,装备!A:A,0))</f>
        <v>helmet</v>
      </c>
      <c r="E5221" s="14">
        <v>59</v>
      </c>
      <c r="F5221" s="17">
        <f>INT((VLOOKUP($C5221,装备数值,2,0)+VLOOKUP($C5221,装备数值,5,0)*($E5221-1))*VLOOKUP($D5221,系数!$K$2:$O$7,2,0))</f>
        <v>3900</v>
      </c>
      <c r="G5221" s="17">
        <f>INT((VLOOKUP($C5221,装备数值,3,0)+VLOOKUP($C5221,装备数值,6,0)*($E5221-1))*VLOOKUP($D5221,系数!$K$2:$O$7,3,0))</f>
        <v>0</v>
      </c>
      <c r="H5221" s="17">
        <f t="shared" si="163"/>
        <v>0</v>
      </c>
      <c r="I5221" s="17">
        <f>INT((VLOOKUP($C5221,装备数值,4,0)+VLOOKUP($C5221,装备数值,7,0)*($E5221-1))*VLOOKUP($D5221,系数!$K$2:$O$7,4,0))</f>
        <v>0</v>
      </c>
      <c r="J5221" s="17">
        <f>INT((VLOOKUP($C5221,装备数值,4,0)+VLOOKUP($C5221,装备数值,7,0)*($E5221-1))*VLOOKUP($D5221,系数!$K$2:$O$7,5,0))</f>
        <v>0</v>
      </c>
      <c r="K5221" s="17">
        <f>INT(VLOOKUP(E5221,强化金币,2,1)*VLOOKUP(INDEX(装备!F:F,MATCH(属性!A5221,装备!A:A,0)),系数!$K$12:$M$15,3,0))</f>
        <v>50000</v>
      </c>
      <c r="L5221" s="17"/>
      <c r="M5221" s="17"/>
      <c r="N5221" s="17"/>
      <c r="O5221" s="17">
        <f>IF(E5221=1,"",VLOOKUP(E5221,系数!$S$2:$AB$12,MATCH(属性!C5221,评级,0),1))</f>
        <v>60</v>
      </c>
    </row>
    <row r="5222" spans="1:15" ht="17.25" thickBot="1" x14ac:dyDescent="0.4">
      <c r="A5222" s="17">
        <f t="shared" si="162"/>
        <v>7100044</v>
      </c>
      <c r="B5222" s="17" t="s">
        <v>110</v>
      </c>
      <c r="C5222" s="15">
        <f>INDEX(装备!G:G,MATCH(属性!A5222,装备!A:A,0))</f>
        <v>16</v>
      </c>
      <c r="D5222" s="15" t="str">
        <f>INDEX(装备!E:E,MATCH(属性!A5222,装备!A:A,0))</f>
        <v>helmet</v>
      </c>
      <c r="E5222" s="14">
        <v>60</v>
      </c>
      <c r="F5222" s="17">
        <f>INT((VLOOKUP($C5222,装备数值,2,0)+VLOOKUP($C5222,装备数值,5,0)*($E5222-1))*VLOOKUP($D5222,系数!$K$2:$O$7,2,0))</f>
        <v>3950</v>
      </c>
      <c r="G5222" s="17">
        <f>INT((VLOOKUP($C5222,装备数值,3,0)+VLOOKUP($C5222,装备数值,6,0)*($E5222-1))*VLOOKUP($D5222,系数!$K$2:$O$7,3,0))</f>
        <v>0</v>
      </c>
      <c r="H5222" s="17">
        <f t="shared" si="163"/>
        <v>0</v>
      </c>
      <c r="I5222" s="17">
        <f>INT((VLOOKUP($C5222,装备数值,4,0)+VLOOKUP($C5222,装备数值,7,0)*($E5222-1))*VLOOKUP($D5222,系数!$K$2:$O$7,4,0))</f>
        <v>0</v>
      </c>
      <c r="J5222" s="17">
        <f>INT((VLOOKUP($C5222,装备数值,4,0)+VLOOKUP($C5222,装备数值,7,0)*($E5222-1))*VLOOKUP($D5222,系数!$K$2:$O$7,5,0))</f>
        <v>0</v>
      </c>
      <c r="K5222" s="17">
        <f>INT(VLOOKUP(E5222,强化金币,2,1)*VLOOKUP(INDEX(装备!F:F,MATCH(属性!A5222,装备!A:A,0)),系数!$K$12:$M$15,3,0))</f>
        <v>52500</v>
      </c>
      <c r="L5222" s="17"/>
      <c r="M5222" s="17"/>
      <c r="N5222" s="17"/>
      <c r="O5222" s="17">
        <f>IF(E5222=1,"",VLOOKUP(E5222,系数!$S$2:$AB$12,MATCH(属性!C5222,评级,0),1))</f>
        <v>70</v>
      </c>
    </row>
    <row r="5223" spans="1:15" ht="17.25" thickBot="1" x14ac:dyDescent="0.4">
      <c r="A5223" s="17">
        <f t="shared" si="162"/>
        <v>7100044</v>
      </c>
      <c r="B5223" s="17" t="s">
        <v>110</v>
      </c>
      <c r="C5223" s="15">
        <f>INDEX(装备!G:G,MATCH(属性!A5223,装备!A:A,0))</f>
        <v>16</v>
      </c>
      <c r="D5223" s="15" t="str">
        <f>INDEX(装备!E:E,MATCH(属性!A5223,装备!A:A,0))</f>
        <v>helmet</v>
      </c>
      <c r="E5223" s="14">
        <v>61</v>
      </c>
      <c r="F5223" s="17">
        <f>INT((VLOOKUP($C5223,装备数值,2,0)+VLOOKUP($C5223,装备数值,5,0)*($E5223-1))*VLOOKUP($D5223,系数!$K$2:$O$7,2,0))</f>
        <v>4000</v>
      </c>
      <c r="G5223" s="17">
        <f>INT((VLOOKUP($C5223,装备数值,3,0)+VLOOKUP($C5223,装备数值,6,0)*($E5223-1))*VLOOKUP($D5223,系数!$K$2:$O$7,3,0))</f>
        <v>0</v>
      </c>
      <c r="H5223" s="17">
        <f t="shared" si="163"/>
        <v>0</v>
      </c>
      <c r="I5223" s="17">
        <f>INT((VLOOKUP($C5223,装备数值,4,0)+VLOOKUP($C5223,装备数值,7,0)*($E5223-1))*VLOOKUP($D5223,系数!$K$2:$O$7,4,0))</f>
        <v>0</v>
      </c>
      <c r="J5223" s="17">
        <f>INT((VLOOKUP($C5223,装备数值,4,0)+VLOOKUP($C5223,装备数值,7,0)*($E5223-1))*VLOOKUP($D5223,系数!$K$2:$O$7,5,0))</f>
        <v>0</v>
      </c>
      <c r="K5223" s="17">
        <f>INT(VLOOKUP(E5223,强化金币,2,1)*VLOOKUP(INDEX(装备!F:F,MATCH(属性!A5223,装备!A:A,0)),系数!$K$12:$M$15,3,0))</f>
        <v>55000</v>
      </c>
      <c r="L5223" s="17"/>
      <c r="M5223" s="17"/>
      <c r="N5223" s="17"/>
      <c r="O5223" s="17">
        <f>IF(E5223=1,"",VLOOKUP(E5223,系数!$S$2:$AB$12,MATCH(属性!C5223,评级,0),1))</f>
        <v>70</v>
      </c>
    </row>
    <row r="5224" spans="1:15" ht="17.25" thickBot="1" x14ac:dyDescent="0.4">
      <c r="A5224" s="17">
        <f t="shared" si="162"/>
        <v>7100044</v>
      </c>
      <c r="B5224" s="17" t="s">
        <v>110</v>
      </c>
      <c r="C5224" s="15">
        <f>INDEX(装备!G:G,MATCH(属性!A5224,装备!A:A,0))</f>
        <v>16</v>
      </c>
      <c r="D5224" s="15" t="str">
        <f>INDEX(装备!E:E,MATCH(属性!A5224,装备!A:A,0))</f>
        <v>helmet</v>
      </c>
      <c r="E5224" s="14">
        <v>62</v>
      </c>
      <c r="F5224" s="17">
        <f>INT((VLOOKUP($C5224,装备数值,2,0)+VLOOKUP($C5224,装备数值,5,0)*($E5224-1))*VLOOKUP($D5224,系数!$K$2:$O$7,2,0))</f>
        <v>4050</v>
      </c>
      <c r="G5224" s="17">
        <f>INT((VLOOKUP($C5224,装备数值,3,0)+VLOOKUP($C5224,装备数值,6,0)*($E5224-1))*VLOOKUP($D5224,系数!$K$2:$O$7,3,0))</f>
        <v>0</v>
      </c>
      <c r="H5224" s="17">
        <f t="shared" si="163"/>
        <v>0</v>
      </c>
      <c r="I5224" s="17">
        <f>INT((VLOOKUP($C5224,装备数值,4,0)+VLOOKUP($C5224,装备数值,7,0)*($E5224-1))*VLOOKUP($D5224,系数!$K$2:$O$7,4,0))</f>
        <v>0</v>
      </c>
      <c r="J5224" s="17">
        <f>INT((VLOOKUP($C5224,装备数值,4,0)+VLOOKUP($C5224,装备数值,7,0)*($E5224-1))*VLOOKUP($D5224,系数!$K$2:$O$7,5,0))</f>
        <v>0</v>
      </c>
      <c r="K5224" s="17">
        <f>INT(VLOOKUP(E5224,强化金币,2,1)*VLOOKUP(INDEX(装备!F:F,MATCH(属性!A5224,装备!A:A,0)),系数!$K$12:$M$15,3,0))</f>
        <v>57500</v>
      </c>
      <c r="L5224" s="17"/>
      <c r="M5224" s="17"/>
      <c r="N5224" s="17"/>
      <c r="O5224" s="17">
        <f>IF(E5224=1,"",VLOOKUP(E5224,系数!$S$2:$AB$12,MATCH(属性!C5224,评级,0),1))</f>
        <v>70</v>
      </c>
    </row>
    <row r="5225" spans="1:15" ht="17.25" thickBot="1" x14ac:dyDescent="0.4">
      <c r="A5225" s="17">
        <f t="shared" si="162"/>
        <v>7100044</v>
      </c>
      <c r="B5225" s="17" t="s">
        <v>110</v>
      </c>
      <c r="C5225" s="15">
        <f>INDEX(装备!G:G,MATCH(属性!A5225,装备!A:A,0))</f>
        <v>16</v>
      </c>
      <c r="D5225" s="15" t="str">
        <f>INDEX(装备!E:E,MATCH(属性!A5225,装备!A:A,0))</f>
        <v>helmet</v>
      </c>
      <c r="E5225" s="14">
        <v>63</v>
      </c>
      <c r="F5225" s="17">
        <f>INT((VLOOKUP($C5225,装备数值,2,0)+VLOOKUP($C5225,装备数值,5,0)*($E5225-1))*VLOOKUP($D5225,系数!$K$2:$O$7,2,0))</f>
        <v>4100</v>
      </c>
      <c r="G5225" s="17">
        <f>INT((VLOOKUP($C5225,装备数值,3,0)+VLOOKUP($C5225,装备数值,6,0)*($E5225-1))*VLOOKUP($D5225,系数!$K$2:$O$7,3,0))</f>
        <v>0</v>
      </c>
      <c r="H5225" s="17">
        <f t="shared" si="163"/>
        <v>0</v>
      </c>
      <c r="I5225" s="17">
        <f>INT((VLOOKUP($C5225,装备数值,4,0)+VLOOKUP($C5225,装备数值,7,0)*($E5225-1))*VLOOKUP($D5225,系数!$K$2:$O$7,4,0))</f>
        <v>0</v>
      </c>
      <c r="J5225" s="17">
        <f>INT((VLOOKUP($C5225,装备数值,4,0)+VLOOKUP($C5225,装备数值,7,0)*($E5225-1))*VLOOKUP($D5225,系数!$K$2:$O$7,5,0))</f>
        <v>0</v>
      </c>
      <c r="K5225" s="17">
        <f>INT(VLOOKUP(E5225,强化金币,2,1)*VLOOKUP(INDEX(装备!F:F,MATCH(属性!A5225,装备!A:A,0)),系数!$K$12:$M$15,3,0))</f>
        <v>60000</v>
      </c>
      <c r="L5225" s="17"/>
      <c r="M5225" s="17"/>
      <c r="N5225" s="17"/>
      <c r="O5225" s="17">
        <f>IF(E5225=1,"",VLOOKUP(E5225,系数!$S$2:$AB$12,MATCH(属性!C5225,评级,0),1))</f>
        <v>70</v>
      </c>
    </row>
    <row r="5226" spans="1:15" ht="17.25" thickBot="1" x14ac:dyDescent="0.4">
      <c r="A5226" s="17">
        <f t="shared" si="162"/>
        <v>7100044</v>
      </c>
      <c r="B5226" s="17" t="s">
        <v>110</v>
      </c>
      <c r="C5226" s="15">
        <f>INDEX(装备!G:G,MATCH(属性!A5226,装备!A:A,0))</f>
        <v>16</v>
      </c>
      <c r="D5226" s="15" t="str">
        <f>INDEX(装备!E:E,MATCH(属性!A5226,装备!A:A,0))</f>
        <v>helmet</v>
      </c>
      <c r="E5226" s="14">
        <v>64</v>
      </c>
      <c r="F5226" s="17">
        <f>INT((VLOOKUP($C5226,装备数值,2,0)+VLOOKUP($C5226,装备数值,5,0)*($E5226-1))*VLOOKUP($D5226,系数!$K$2:$O$7,2,0))</f>
        <v>4150</v>
      </c>
      <c r="G5226" s="17">
        <f>INT((VLOOKUP($C5226,装备数值,3,0)+VLOOKUP($C5226,装备数值,6,0)*($E5226-1))*VLOOKUP($D5226,系数!$K$2:$O$7,3,0))</f>
        <v>0</v>
      </c>
      <c r="H5226" s="17">
        <f t="shared" si="163"/>
        <v>0</v>
      </c>
      <c r="I5226" s="17">
        <f>INT((VLOOKUP($C5226,装备数值,4,0)+VLOOKUP($C5226,装备数值,7,0)*($E5226-1))*VLOOKUP($D5226,系数!$K$2:$O$7,4,0))</f>
        <v>0</v>
      </c>
      <c r="J5226" s="17">
        <f>INT((VLOOKUP($C5226,装备数值,4,0)+VLOOKUP($C5226,装备数值,7,0)*($E5226-1))*VLOOKUP($D5226,系数!$K$2:$O$7,5,0))</f>
        <v>0</v>
      </c>
      <c r="K5226" s="17">
        <f>INT(VLOOKUP(E5226,强化金币,2,1)*VLOOKUP(INDEX(装备!F:F,MATCH(属性!A5226,装备!A:A,0)),系数!$K$12:$M$15,3,0))</f>
        <v>62500</v>
      </c>
      <c r="L5226" s="17"/>
      <c r="M5226" s="17"/>
      <c r="N5226" s="17"/>
      <c r="O5226" s="17">
        <f>IF(E5226=1,"",VLOOKUP(E5226,系数!$S$2:$AB$12,MATCH(属性!C5226,评级,0),1))</f>
        <v>70</v>
      </c>
    </row>
    <row r="5227" spans="1:15" ht="17.25" thickBot="1" x14ac:dyDescent="0.4">
      <c r="A5227" s="17">
        <f t="shared" si="162"/>
        <v>7100044</v>
      </c>
      <c r="B5227" s="17" t="s">
        <v>110</v>
      </c>
      <c r="C5227" s="15">
        <f>INDEX(装备!G:G,MATCH(属性!A5227,装备!A:A,0))</f>
        <v>16</v>
      </c>
      <c r="D5227" s="15" t="str">
        <f>INDEX(装备!E:E,MATCH(属性!A5227,装备!A:A,0))</f>
        <v>helmet</v>
      </c>
      <c r="E5227" s="14">
        <v>65</v>
      </c>
      <c r="F5227" s="17">
        <f>INT((VLOOKUP($C5227,装备数值,2,0)+VLOOKUP($C5227,装备数值,5,0)*($E5227-1))*VLOOKUP($D5227,系数!$K$2:$O$7,2,0))</f>
        <v>4200</v>
      </c>
      <c r="G5227" s="17">
        <f>INT((VLOOKUP($C5227,装备数值,3,0)+VLOOKUP($C5227,装备数值,6,0)*($E5227-1))*VLOOKUP($D5227,系数!$K$2:$O$7,3,0))</f>
        <v>0</v>
      </c>
      <c r="H5227" s="17">
        <f t="shared" si="163"/>
        <v>0</v>
      </c>
      <c r="I5227" s="17">
        <f>INT((VLOOKUP($C5227,装备数值,4,0)+VLOOKUP($C5227,装备数值,7,0)*($E5227-1))*VLOOKUP($D5227,系数!$K$2:$O$7,4,0))</f>
        <v>0</v>
      </c>
      <c r="J5227" s="17">
        <f>INT((VLOOKUP($C5227,装备数值,4,0)+VLOOKUP($C5227,装备数值,7,0)*($E5227-1))*VLOOKUP($D5227,系数!$K$2:$O$7,5,0))</f>
        <v>0</v>
      </c>
      <c r="K5227" s="17">
        <f>INT(VLOOKUP(E5227,强化金币,2,1)*VLOOKUP(INDEX(装备!F:F,MATCH(属性!A5227,装备!A:A,0)),系数!$K$12:$M$15,3,0))</f>
        <v>65000</v>
      </c>
      <c r="L5227" s="17"/>
      <c r="M5227" s="17"/>
      <c r="N5227" s="17"/>
      <c r="O5227" s="17">
        <f>IF(E5227=1,"",VLOOKUP(E5227,系数!$S$2:$AB$12,MATCH(属性!C5227,评级,0),1))</f>
        <v>70</v>
      </c>
    </row>
    <row r="5228" spans="1:15" ht="17.25" thickBot="1" x14ac:dyDescent="0.4">
      <c r="A5228" s="17">
        <f t="shared" si="162"/>
        <v>7100044</v>
      </c>
      <c r="B5228" s="17" t="s">
        <v>110</v>
      </c>
      <c r="C5228" s="15">
        <f>INDEX(装备!G:G,MATCH(属性!A5228,装备!A:A,0))</f>
        <v>16</v>
      </c>
      <c r="D5228" s="15" t="str">
        <f>INDEX(装备!E:E,MATCH(属性!A5228,装备!A:A,0))</f>
        <v>helmet</v>
      </c>
      <c r="E5228" s="14">
        <v>66</v>
      </c>
      <c r="F5228" s="17">
        <f>INT((VLOOKUP($C5228,装备数值,2,0)+VLOOKUP($C5228,装备数值,5,0)*($E5228-1))*VLOOKUP($D5228,系数!$K$2:$O$7,2,0))</f>
        <v>4250</v>
      </c>
      <c r="G5228" s="17">
        <f>INT((VLOOKUP($C5228,装备数值,3,0)+VLOOKUP($C5228,装备数值,6,0)*($E5228-1))*VLOOKUP($D5228,系数!$K$2:$O$7,3,0))</f>
        <v>0</v>
      </c>
      <c r="H5228" s="17">
        <f t="shared" si="163"/>
        <v>0</v>
      </c>
      <c r="I5228" s="17">
        <f>INT((VLOOKUP($C5228,装备数值,4,0)+VLOOKUP($C5228,装备数值,7,0)*($E5228-1))*VLOOKUP($D5228,系数!$K$2:$O$7,4,0))</f>
        <v>0</v>
      </c>
      <c r="J5228" s="17">
        <f>INT((VLOOKUP($C5228,装备数值,4,0)+VLOOKUP($C5228,装备数值,7,0)*($E5228-1))*VLOOKUP($D5228,系数!$K$2:$O$7,5,0))</f>
        <v>0</v>
      </c>
      <c r="K5228" s="17">
        <f>INT(VLOOKUP(E5228,强化金币,2,1)*VLOOKUP(INDEX(装备!F:F,MATCH(属性!A5228,装备!A:A,0)),系数!$K$12:$M$15,3,0))</f>
        <v>67500</v>
      </c>
      <c r="L5228" s="17"/>
      <c r="M5228" s="17"/>
      <c r="N5228" s="17"/>
      <c r="O5228" s="17">
        <f>IF(E5228=1,"",VLOOKUP(E5228,系数!$S$2:$AB$12,MATCH(属性!C5228,评级,0),1))</f>
        <v>70</v>
      </c>
    </row>
    <row r="5229" spans="1:15" ht="17.25" thickBot="1" x14ac:dyDescent="0.4">
      <c r="A5229" s="17">
        <f t="shared" si="162"/>
        <v>7100044</v>
      </c>
      <c r="B5229" s="17" t="s">
        <v>110</v>
      </c>
      <c r="C5229" s="15">
        <f>INDEX(装备!G:G,MATCH(属性!A5229,装备!A:A,0))</f>
        <v>16</v>
      </c>
      <c r="D5229" s="15" t="str">
        <f>INDEX(装备!E:E,MATCH(属性!A5229,装备!A:A,0))</f>
        <v>helmet</v>
      </c>
      <c r="E5229" s="14">
        <v>67</v>
      </c>
      <c r="F5229" s="17">
        <f>INT((VLOOKUP($C5229,装备数值,2,0)+VLOOKUP($C5229,装备数值,5,0)*($E5229-1))*VLOOKUP($D5229,系数!$K$2:$O$7,2,0))</f>
        <v>4300</v>
      </c>
      <c r="G5229" s="17">
        <f>INT((VLOOKUP($C5229,装备数值,3,0)+VLOOKUP($C5229,装备数值,6,0)*($E5229-1))*VLOOKUP($D5229,系数!$K$2:$O$7,3,0))</f>
        <v>0</v>
      </c>
      <c r="H5229" s="17">
        <f t="shared" si="163"/>
        <v>0</v>
      </c>
      <c r="I5229" s="17">
        <f>INT((VLOOKUP($C5229,装备数值,4,0)+VLOOKUP($C5229,装备数值,7,0)*($E5229-1))*VLOOKUP($D5229,系数!$K$2:$O$7,4,0))</f>
        <v>0</v>
      </c>
      <c r="J5229" s="17">
        <f>INT((VLOOKUP($C5229,装备数值,4,0)+VLOOKUP($C5229,装备数值,7,0)*($E5229-1))*VLOOKUP($D5229,系数!$K$2:$O$7,5,0))</f>
        <v>0</v>
      </c>
      <c r="K5229" s="17">
        <f>INT(VLOOKUP(E5229,强化金币,2,1)*VLOOKUP(INDEX(装备!F:F,MATCH(属性!A5229,装备!A:A,0)),系数!$K$12:$M$15,3,0))</f>
        <v>70000</v>
      </c>
      <c r="L5229" s="17"/>
      <c r="M5229" s="17"/>
      <c r="N5229" s="17"/>
      <c r="O5229" s="17">
        <f>IF(E5229=1,"",VLOOKUP(E5229,系数!$S$2:$AB$12,MATCH(属性!C5229,评级,0),1))</f>
        <v>70</v>
      </c>
    </row>
    <row r="5230" spans="1:15" ht="17.25" thickBot="1" x14ac:dyDescent="0.4">
      <c r="A5230" s="17">
        <f t="shared" si="162"/>
        <v>7100044</v>
      </c>
      <c r="B5230" s="17" t="s">
        <v>110</v>
      </c>
      <c r="C5230" s="15">
        <f>INDEX(装备!G:G,MATCH(属性!A5230,装备!A:A,0))</f>
        <v>16</v>
      </c>
      <c r="D5230" s="15" t="str">
        <f>INDEX(装备!E:E,MATCH(属性!A5230,装备!A:A,0))</f>
        <v>helmet</v>
      </c>
      <c r="E5230" s="14">
        <v>68</v>
      </c>
      <c r="F5230" s="17">
        <f>INT((VLOOKUP($C5230,装备数值,2,0)+VLOOKUP($C5230,装备数值,5,0)*($E5230-1))*VLOOKUP($D5230,系数!$K$2:$O$7,2,0))</f>
        <v>4350</v>
      </c>
      <c r="G5230" s="17">
        <f>INT((VLOOKUP($C5230,装备数值,3,0)+VLOOKUP($C5230,装备数值,6,0)*($E5230-1))*VLOOKUP($D5230,系数!$K$2:$O$7,3,0))</f>
        <v>0</v>
      </c>
      <c r="H5230" s="17">
        <f t="shared" si="163"/>
        <v>0</v>
      </c>
      <c r="I5230" s="17">
        <f>INT((VLOOKUP($C5230,装备数值,4,0)+VLOOKUP($C5230,装备数值,7,0)*($E5230-1))*VLOOKUP($D5230,系数!$K$2:$O$7,4,0))</f>
        <v>0</v>
      </c>
      <c r="J5230" s="17">
        <f>INT((VLOOKUP($C5230,装备数值,4,0)+VLOOKUP($C5230,装备数值,7,0)*($E5230-1))*VLOOKUP($D5230,系数!$K$2:$O$7,5,0))</f>
        <v>0</v>
      </c>
      <c r="K5230" s="17">
        <f>INT(VLOOKUP(E5230,强化金币,2,1)*VLOOKUP(INDEX(装备!F:F,MATCH(属性!A5230,装备!A:A,0)),系数!$K$12:$M$15,3,0))</f>
        <v>72500</v>
      </c>
      <c r="L5230" s="17"/>
      <c r="M5230" s="17"/>
      <c r="N5230" s="17"/>
      <c r="O5230" s="17">
        <f>IF(E5230=1,"",VLOOKUP(E5230,系数!$S$2:$AB$12,MATCH(属性!C5230,评级,0),1))</f>
        <v>70</v>
      </c>
    </row>
    <row r="5231" spans="1:15" ht="17.25" thickBot="1" x14ac:dyDescent="0.4">
      <c r="A5231" s="17">
        <f t="shared" si="162"/>
        <v>7100044</v>
      </c>
      <c r="B5231" s="17" t="s">
        <v>110</v>
      </c>
      <c r="C5231" s="15">
        <f>INDEX(装备!G:G,MATCH(属性!A5231,装备!A:A,0))</f>
        <v>16</v>
      </c>
      <c r="D5231" s="15" t="str">
        <f>INDEX(装备!E:E,MATCH(属性!A5231,装备!A:A,0))</f>
        <v>helmet</v>
      </c>
      <c r="E5231" s="14">
        <v>69</v>
      </c>
      <c r="F5231" s="17">
        <f>INT((VLOOKUP($C5231,装备数值,2,0)+VLOOKUP($C5231,装备数值,5,0)*($E5231-1))*VLOOKUP($D5231,系数!$K$2:$O$7,2,0))</f>
        <v>4400</v>
      </c>
      <c r="G5231" s="17">
        <f>INT((VLOOKUP($C5231,装备数值,3,0)+VLOOKUP($C5231,装备数值,6,0)*($E5231-1))*VLOOKUP($D5231,系数!$K$2:$O$7,3,0))</f>
        <v>0</v>
      </c>
      <c r="H5231" s="17">
        <f t="shared" si="163"/>
        <v>0</v>
      </c>
      <c r="I5231" s="17">
        <f>INT((VLOOKUP($C5231,装备数值,4,0)+VLOOKUP($C5231,装备数值,7,0)*($E5231-1))*VLOOKUP($D5231,系数!$K$2:$O$7,4,0))</f>
        <v>0</v>
      </c>
      <c r="J5231" s="17">
        <f>INT((VLOOKUP($C5231,装备数值,4,0)+VLOOKUP($C5231,装备数值,7,0)*($E5231-1))*VLOOKUP($D5231,系数!$K$2:$O$7,5,0))</f>
        <v>0</v>
      </c>
      <c r="K5231" s="17">
        <f>INT(VLOOKUP(E5231,强化金币,2,1)*VLOOKUP(INDEX(装备!F:F,MATCH(属性!A5231,装备!A:A,0)),系数!$K$12:$M$15,3,0))</f>
        <v>75000</v>
      </c>
      <c r="L5231" s="17"/>
      <c r="M5231" s="17"/>
      <c r="N5231" s="17"/>
      <c r="O5231" s="17">
        <f>IF(E5231=1,"",VLOOKUP(E5231,系数!$S$2:$AB$12,MATCH(属性!C5231,评级,0),1))</f>
        <v>70</v>
      </c>
    </row>
    <row r="5232" spans="1:15" ht="17.25" thickBot="1" x14ac:dyDescent="0.4">
      <c r="A5232" s="17">
        <f t="shared" si="162"/>
        <v>7100044</v>
      </c>
      <c r="B5232" s="17" t="s">
        <v>110</v>
      </c>
      <c r="C5232" s="15">
        <f>INDEX(装备!G:G,MATCH(属性!A5232,装备!A:A,0))</f>
        <v>16</v>
      </c>
      <c r="D5232" s="15" t="str">
        <f>INDEX(装备!E:E,MATCH(属性!A5232,装备!A:A,0))</f>
        <v>helmet</v>
      </c>
      <c r="E5232" s="14">
        <v>70</v>
      </c>
      <c r="F5232" s="17">
        <f>INT((VLOOKUP($C5232,装备数值,2,0)+VLOOKUP($C5232,装备数值,5,0)*($E5232-1))*VLOOKUP($D5232,系数!$K$2:$O$7,2,0))</f>
        <v>4450</v>
      </c>
      <c r="G5232" s="17">
        <f>INT((VLOOKUP($C5232,装备数值,3,0)+VLOOKUP($C5232,装备数值,6,0)*($E5232-1))*VLOOKUP($D5232,系数!$K$2:$O$7,3,0))</f>
        <v>0</v>
      </c>
      <c r="H5232" s="17">
        <f t="shared" si="163"/>
        <v>0</v>
      </c>
      <c r="I5232" s="17">
        <f>INT((VLOOKUP($C5232,装备数值,4,0)+VLOOKUP($C5232,装备数值,7,0)*($E5232-1))*VLOOKUP($D5232,系数!$K$2:$O$7,4,0))</f>
        <v>0</v>
      </c>
      <c r="J5232" s="17">
        <f>INT((VLOOKUP($C5232,装备数值,4,0)+VLOOKUP($C5232,装备数值,7,0)*($E5232-1))*VLOOKUP($D5232,系数!$K$2:$O$7,5,0))</f>
        <v>0</v>
      </c>
      <c r="K5232" s="17">
        <f>INT(VLOOKUP(E5232,强化金币,2,1)*VLOOKUP(INDEX(装备!F:F,MATCH(属性!A5232,装备!A:A,0)),系数!$K$12:$M$15,3,0))</f>
        <v>77500</v>
      </c>
      <c r="L5232" s="17"/>
      <c r="M5232" s="17"/>
      <c r="N5232" s="17"/>
      <c r="O5232" s="17">
        <f>IF(E5232=1,"",VLOOKUP(E5232,系数!$S$2:$AB$12,MATCH(属性!C5232,评级,0),1))</f>
        <v>80</v>
      </c>
    </row>
    <row r="5233" spans="1:15" ht="17.25" thickBot="1" x14ac:dyDescent="0.4">
      <c r="A5233" s="17">
        <f t="shared" si="162"/>
        <v>7100044</v>
      </c>
      <c r="B5233" s="17" t="s">
        <v>110</v>
      </c>
      <c r="C5233" s="15">
        <f>INDEX(装备!G:G,MATCH(属性!A5233,装备!A:A,0))</f>
        <v>16</v>
      </c>
      <c r="D5233" s="15" t="str">
        <f>INDEX(装备!E:E,MATCH(属性!A5233,装备!A:A,0))</f>
        <v>helmet</v>
      </c>
      <c r="E5233" s="14">
        <v>71</v>
      </c>
      <c r="F5233" s="17">
        <f>INT((VLOOKUP($C5233,装备数值,2,0)+VLOOKUP($C5233,装备数值,5,0)*($E5233-1))*VLOOKUP($D5233,系数!$K$2:$O$7,2,0))</f>
        <v>4500</v>
      </c>
      <c r="G5233" s="17">
        <f>INT((VLOOKUP($C5233,装备数值,3,0)+VLOOKUP($C5233,装备数值,6,0)*($E5233-1))*VLOOKUP($D5233,系数!$K$2:$O$7,3,0))</f>
        <v>0</v>
      </c>
      <c r="H5233" s="17">
        <f t="shared" si="163"/>
        <v>0</v>
      </c>
      <c r="I5233" s="17">
        <f>INT((VLOOKUP($C5233,装备数值,4,0)+VLOOKUP($C5233,装备数值,7,0)*($E5233-1))*VLOOKUP($D5233,系数!$K$2:$O$7,4,0))</f>
        <v>0</v>
      </c>
      <c r="J5233" s="17">
        <f>INT((VLOOKUP($C5233,装备数值,4,0)+VLOOKUP($C5233,装备数值,7,0)*($E5233-1))*VLOOKUP($D5233,系数!$K$2:$O$7,5,0))</f>
        <v>0</v>
      </c>
      <c r="K5233" s="17">
        <f>INT(VLOOKUP(E5233,强化金币,2,1)*VLOOKUP(INDEX(装备!F:F,MATCH(属性!A5233,装备!A:A,0)),系数!$K$12:$M$15,3,0))</f>
        <v>80000</v>
      </c>
      <c r="L5233" s="17"/>
      <c r="M5233" s="17"/>
      <c r="N5233" s="17"/>
      <c r="O5233" s="17">
        <f>IF(E5233=1,"",VLOOKUP(E5233,系数!$S$2:$AB$12,MATCH(属性!C5233,评级,0),1))</f>
        <v>80</v>
      </c>
    </row>
    <row r="5234" spans="1:15" ht="17.25" thickBot="1" x14ac:dyDescent="0.4">
      <c r="A5234" s="17">
        <f t="shared" si="162"/>
        <v>7100044</v>
      </c>
      <c r="B5234" s="17" t="s">
        <v>110</v>
      </c>
      <c r="C5234" s="15">
        <f>INDEX(装备!G:G,MATCH(属性!A5234,装备!A:A,0))</f>
        <v>16</v>
      </c>
      <c r="D5234" s="15" t="str">
        <f>INDEX(装备!E:E,MATCH(属性!A5234,装备!A:A,0))</f>
        <v>helmet</v>
      </c>
      <c r="E5234" s="14">
        <v>72</v>
      </c>
      <c r="F5234" s="17">
        <f>INT((VLOOKUP($C5234,装备数值,2,0)+VLOOKUP($C5234,装备数值,5,0)*($E5234-1))*VLOOKUP($D5234,系数!$K$2:$O$7,2,0))</f>
        <v>4550</v>
      </c>
      <c r="G5234" s="17">
        <f>INT((VLOOKUP($C5234,装备数值,3,0)+VLOOKUP($C5234,装备数值,6,0)*($E5234-1))*VLOOKUP($D5234,系数!$K$2:$O$7,3,0))</f>
        <v>0</v>
      </c>
      <c r="H5234" s="17">
        <f t="shared" si="163"/>
        <v>0</v>
      </c>
      <c r="I5234" s="17">
        <f>INT((VLOOKUP($C5234,装备数值,4,0)+VLOOKUP($C5234,装备数值,7,0)*($E5234-1))*VLOOKUP($D5234,系数!$K$2:$O$7,4,0))</f>
        <v>0</v>
      </c>
      <c r="J5234" s="17">
        <f>INT((VLOOKUP($C5234,装备数值,4,0)+VLOOKUP($C5234,装备数值,7,0)*($E5234-1))*VLOOKUP($D5234,系数!$K$2:$O$7,5,0))</f>
        <v>0</v>
      </c>
      <c r="K5234" s="17">
        <f>INT(VLOOKUP(E5234,强化金币,2,1)*VLOOKUP(INDEX(装备!F:F,MATCH(属性!A5234,装备!A:A,0)),系数!$K$12:$M$15,3,0))</f>
        <v>82500</v>
      </c>
      <c r="L5234" s="17"/>
      <c r="M5234" s="17"/>
      <c r="N5234" s="17"/>
      <c r="O5234" s="17">
        <f>IF(E5234=1,"",VLOOKUP(E5234,系数!$S$2:$AB$12,MATCH(属性!C5234,评级,0),1))</f>
        <v>80</v>
      </c>
    </row>
    <row r="5235" spans="1:15" ht="17.25" thickBot="1" x14ac:dyDescent="0.4">
      <c r="A5235" s="17">
        <f t="shared" si="162"/>
        <v>7100044</v>
      </c>
      <c r="B5235" s="17" t="s">
        <v>110</v>
      </c>
      <c r="C5235" s="15">
        <f>INDEX(装备!G:G,MATCH(属性!A5235,装备!A:A,0))</f>
        <v>16</v>
      </c>
      <c r="D5235" s="15" t="str">
        <f>INDEX(装备!E:E,MATCH(属性!A5235,装备!A:A,0))</f>
        <v>helmet</v>
      </c>
      <c r="E5235" s="14">
        <v>73</v>
      </c>
      <c r="F5235" s="17">
        <f>INT((VLOOKUP($C5235,装备数值,2,0)+VLOOKUP($C5235,装备数值,5,0)*($E5235-1))*VLOOKUP($D5235,系数!$K$2:$O$7,2,0))</f>
        <v>4600</v>
      </c>
      <c r="G5235" s="17">
        <f>INT((VLOOKUP($C5235,装备数值,3,0)+VLOOKUP($C5235,装备数值,6,0)*($E5235-1))*VLOOKUP($D5235,系数!$K$2:$O$7,3,0))</f>
        <v>0</v>
      </c>
      <c r="H5235" s="17">
        <f t="shared" si="163"/>
        <v>0</v>
      </c>
      <c r="I5235" s="17">
        <f>INT((VLOOKUP($C5235,装备数值,4,0)+VLOOKUP($C5235,装备数值,7,0)*($E5235-1))*VLOOKUP($D5235,系数!$K$2:$O$7,4,0))</f>
        <v>0</v>
      </c>
      <c r="J5235" s="17">
        <f>INT((VLOOKUP($C5235,装备数值,4,0)+VLOOKUP($C5235,装备数值,7,0)*($E5235-1))*VLOOKUP($D5235,系数!$K$2:$O$7,5,0))</f>
        <v>0</v>
      </c>
      <c r="K5235" s="17">
        <f>INT(VLOOKUP(E5235,强化金币,2,1)*VLOOKUP(INDEX(装备!F:F,MATCH(属性!A5235,装备!A:A,0)),系数!$K$12:$M$15,3,0))</f>
        <v>85000</v>
      </c>
      <c r="L5235" s="17"/>
      <c r="M5235" s="17"/>
      <c r="N5235" s="17"/>
      <c r="O5235" s="17">
        <f>IF(E5235=1,"",VLOOKUP(E5235,系数!$S$2:$AB$12,MATCH(属性!C5235,评级,0),1))</f>
        <v>80</v>
      </c>
    </row>
    <row r="5236" spans="1:15" ht="17.25" thickBot="1" x14ac:dyDescent="0.4">
      <c r="A5236" s="17">
        <f t="shared" si="162"/>
        <v>7100044</v>
      </c>
      <c r="B5236" s="17" t="s">
        <v>110</v>
      </c>
      <c r="C5236" s="15">
        <f>INDEX(装备!G:G,MATCH(属性!A5236,装备!A:A,0))</f>
        <v>16</v>
      </c>
      <c r="D5236" s="15" t="str">
        <f>INDEX(装备!E:E,MATCH(属性!A5236,装备!A:A,0))</f>
        <v>helmet</v>
      </c>
      <c r="E5236" s="14">
        <v>74</v>
      </c>
      <c r="F5236" s="17">
        <f>INT((VLOOKUP($C5236,装备数值,2,0)+VLOOKUP($C5236,装备数值,5,0)*($E5236-1))*VLOOKUP($D5236,系数!$K$2:$O$7,2,0))</f>
        <v>4650</v>
      </c>
      <c r="G5236" s="17">
        <f>INT((VLOOKUP($C5236,装备数值,3,0)+VLOOKUP($C5236,装备数值,6,0)*($E5236-1))*VLOOKUP($D5236,系数!$K$2:$O$7,3,0))</f>
        <v>0</v>
      </c>
      <c r="H5236" s="17">
        <f t="shared" si="163"/>
        <v>0</v>
      </c>
      <c r="I5236" s="17">
        <f>INT((VLOOKUP($C5236,装备数值,4,0)+VLOOKUP($C5236,装备数值,7,0)*($E5236-1))*VLOOKUP($D5236,系数!$K$2:$O$7,4,0))</f>
        <v>0</v>
      </c>
      <c r="J5236" s="17">
        <f>INT((VLOOKUP($C5236,装备数值,4,0)+VLOOKUP($C5236,装备数值,7,0)*($E5236-1))*VLOOKUP($D5236,系数!$K$2:$O$7,5,0))</f>
        <v>0</v>
      </c>
      <c r="K5236" s="17">
        <f>INT(VLOOKUP(E5236,强化金币,2,1)*VLOOKUP(INDEX(装备!F:F,MATCH(属性!A5236,装备!A:A,0)),系数!$K$12:$M$15,3,0))</f>
        <v>87500</v>
      </c>
      <c r="L5236" s="17"/>
      <c r="M5236" s="17"/>
      <c r="N5236" s="17"/>
      <c r="O5236" s="17">
        <f>IF(E5236=1,"",VLOOKUP(E5236,系数!$S$2:$AB$12,MATCH(属性!C5236,评级,0),1))</f>
        <v>80</v>
      </c>
    </row>
    <row r="5237" spans="1:15" ht="17.25" thickBot="1" x14ac:dyDescent="0.4">
      <c r="A5237" s="17">
        <f t="shared" si="162"/>
        <v>7100044</v>
      </c>
      <c r="B5237" s="17" t="s">
        <v>110</v>
      </c>
      <c r="C5237" s="15">
        <f>INDEX(装备!G:G,MATCH(属性!A5237,装备!A:A,0))</f>
        <v>16</v>
      </c>
      <c r="D5237" s="15" t="str">
        <f>INDEX(装备!E:E,MATCH(属性!A5237,装备!A:A,0))</f>
        <v>helmet</v>
      </c>
      <c r="E5237" s="14">
        <v>75</v>
      </c>
      <c r="F5237" s="17">
        <f>INT((VLOOKUP($C5237,装备数值,2,0)+VLOOKUP($C5237,装备数值,5,0)*($E5237-1))*VLOOKUP($D5237,系数!$K$2:$O$7,2,0))</f>
        <v>4700</v>
      </c>
      <c r="G5237" s="17">
        <f>INT((VLOOKUP($C5237,装备数值,3,0)+VLOOKUP($C5237,装备数值,6,0)*($E5237-1))*VLOOKUP($D5237,系数!$K$2:$O$7,3,0))</f>
        <v>0</v>
      </c>
      <c r="H5237" s="17">
        <f t="shared" si="163"/>
        <v>0</v>
      </c>
      <c r="I5237" s="17">
        <f>INT((VLOOKUP($C5237,装备数值,4,0)+VLOOKUP($C5237,装备数值,7,0)*($E5237-1))*VLOOKUP($D5237,系数!$K$2:$O$7,4,0))</f>
        <v>0</v>
      </c>
      <c r="J5237" s="17">
        <f>INT((VLOOKUP($C5237,装备数值,4,0)+VLOOKUP($C5237,装备数值,7,0)*($E5237-1))*VLOOKUP($D5237,系数!$K$2:$O$7,5,0))</f>
        <v>0</v>
      </c>
      <c r="K5237" s="17">
        <f>INT(VLOOKUP(E5237,强化金币,2,1)*VLOOKUP(INDEX(装备!F:F,MATCH(属性!A5237,装备!A:A,0)),系数!$K$12:$M$15,3,0))</f>
        <v>90000</v>
      </c>
      <c r="L5237" s="17"/>
      <c r="M5237" s="17"/>
      <c r="N5237" s="17"/>
      <c r="O5237" s="17">
        <f>IF(E5237=1,"",VLOOKUP(E5237,系数!$S$2:$AB$12,MATCH(属性!C5237,评级,0),1))</f>
        <v>80</v>
      </c>
    </row>
    <row r="5238" spans="1:15" ht="17.25" thickBot="1" x14ac:dyDescent="0.4">
      <c r="A5238" s="17">
        <f t="shared" si="162"/>
        <v>7100044</v>
      </c>
      <c r="B5238" s="17" t="s">
        <v>110</v>
      </c>
      <c r="C5238" s="15">
        <f>INDEX(装备!G:G,MATCH(属性!A5238,装备!A:A,0))</f>
        <v>16</v>
      </c>
      <c r="D5238" s="15" t="str">
        <f>INDEX(装备!E:E,MATCH(属性!A5238,装备!A:A,0))</f>
        <v>helmet</v>
      </c>
      <c r="E5238" s="14">
        <v>76</v>
      </c>
      <c r="F5238" s="17">
        <f>INT((VLOOKUP($C5238,装备数值,2,0)+VLOOKUP($C5238,装备数值,5,0)*($E5238-1))*VLOOKUP($D5238,系数!$K$2:$O$7,2,0))</f>
        <v>4750</v>
      </c>
      <c r="G5238" s="17">
        <f>INT((VLOOKUP($C5238,装备数值,3,0)+VLOOKUP($C5238,装备数值,6,0)*($E5238-1))*VLOOKUP($D5238,系数!$K$2:$O$7,3,0))</f>
        <v>0</v>
      </c>
      <c r="H5238" s="17">
        <f t="shared" si="163"/>
        <v>0</v>
      </c>
      <c r="I5238" s="17">
        <f>INT((VLOOKUP($C5238,装备数值,4,0)+VLOOKUP($C5238,装备数值,7,0)*($E5238-1))*VLOOKUP($D5238,系数!$K$2:$O$7,4,0))</f>
        <v>0</v>
      </c>
      <c r="J5238" s="17">
        <f>INT((VLOOKUP($C5238,装备数值,4,0)+VLOOKUP($C5238,装备数值,7,0)*($E5238-1))*VLOOKUP($D5238,系数!$K$2:$O$7,5,0))</f>
        <v>0</v>
      </c>
      <c r="K5238" s="17">
        <f>INT(VLOOKUP(E5238,强化金币,2,1)*VLOOKUP(INDEX(装备!F:F,MATCH(属性!A5238,装备!A:A,0)),系数!$K$12:$M$15,3,0))</f>
        <v>92500</v>
      </c>
      <c r="L5238" s="17"/>
      <c r="M5238" s="17"/>
      <c r="N5238" s="17"/>
      <c r="O5238" s="17">
        <f>IF(E5238=1,"",VLOOKUP(E5238,系数!$S$2:$AB$12,MATCH(属性!C5238,评级,0),1))</f>
        <v>80</v>
      </c>
    </row>
    <row r="5239" spans="1:15" ht="17.25" thickBot="1" x14ac:dyDescent="0.4">
      <c r="A5239" s="17">
        <f t="shared" si="162"/>
        <v>7100044</v>
      </c>
      <c r="B5239" s="17" t="s">
        <v>110</v>
      </c>
      <c r="C5239" s="15">
        <f>INDEX(装备!G:G,MATCH(属性!A5239,装备!A:A,0))</f>
        <v>16</v>
      </c>
      <c r="D5239" s="15" t="str">
        <f>INDEX(装备!E:E,MATCH(属性!A5239,装备!A:A,0))</f>
        <v>helmet</v>
      </c>
      <c r="E5239" s="14">
        <v>77</v>
      </c>
      <c r="F5239" s="17">
        <f>INT((VLOOKUP($C5239,装备数值,2,0)+VLOOKUP($C5239,装备数值,5,0)*($E5239-1))*VLOOKUP($D5239,系数!$K$2:$O$7,2,0))</f>
        <v>4800</v>
      </c>
      <c r="G5239" s="17">
        <f>INT((VLOOKUP($C5239,装备数值,3,0)+VLOOKUP($C5239,装备数值,6,0)*($E5239-1))*VLOOKUP($D5239,系数!$K$2:$O$7,3,0))</f>
        <v>0</v>
      </c>
      <c r="H5239" s="17">
        <f t="shared" si="163"/>
        <v>0</v>
      </c>
      <c r="I5239" s="17">
        <f>INT((VLOOKUP($C5239,装备数值,4,0)+VLOOKUP($C5239,装备数值,7,0)*($E5239-1))*VLOOKUP($D5239,系数!$K$2:$O$7,4,0))</f>
        <v>0</v>
      </c>
      <c r="J5239" s="17">
        <f>INT((VLOOKUP($C5239,装备数值,4,0)+VLOOKUP($C5239,装备数值,7,0)*($E5239-1))*VLOOKUP($D5239,系数!$K$2:$O$7,5,0))</f>
        <v>0</v>
      </c>
      <c r="K5239" s="17">
        <f>INT(VLOOKUP(E5239,强化金币,2,1)*VLOOKUP(INDEX(装备!F:F,MATCH(属性!A5239,装备!A:A,0)),系数!$K$12:$M$15,3,0))</f>
        <v>95000</v>
      </c>
      <c r="L5239" s="17"/>
      <c r="M5239" s="17"/>
      <c r="N5239" s="17"/>
      <c r="O5239" s="17">
        <f>IF(E5239=1,"",VLOOKUP(E5239,系数!$S$2:$AB$12,MATCH(属性!C5239,评级,0),1))</f>
        <v>80</v>
      </c>
    </row>
    <row r="5240" spans="1:15" ht="17.25" thickBot="1" x14ac:dyDescent="0.4">
      <c r="A5240" s="17">
        <f t="shared" si="162"/>
        <v>7100044</v>
      </c>
      <c r="B5240" s="17" t="s">
        <v>110</v>
      </c>
      <c r="C5240" s="15">
        <f>INDEX(装备!G:G,MATCH(属性!A5240,装备!A:A,0))</f>
        <v>16</v>
      </c>
      <c r="D5240" s="15" t="str">
        <f>INDEX(装备!E:E,MATCH(属性!A5240,装备!A:A,0))</f>
        <v>helmet</v>
      </c>
      <c r="E5240" s="14">
        <v>78</v>
      </c>
      <c r="F5240" s="17">
        <f>INT((VLOOKUP($C5240,装备数值,2,0)+VLOOKUP($C5240,装备数值,5,0)*($E5240-1))*VLOOKUP($D5240,系数!$K$2:$O$7,2,0))</f>
        <v>4850</v>
      </c>
      <c r="G5240" s="17">
        <f>INT((VLOOKUP($C5240,装备数值,3,0)+VLOOKUP($C5240,装备数值,6,0)*($E5240-1))*VLOOKUP($D5240,系数!$K$2:$O$7,3,0))</f>
        <v>0</v>
      </c>
      <c r="H5240" s="17">
        <f t="shared" si="163"/>
        <v>0</v>
      </c>
      <c r="I5240" s="17">
        <f>INT((VLOOKUP($C5240,装备数值,4,0)+VLOOKUP($C5240,装备数值,7,0)*($E5240-1))*VLOOKUP($D5240,系数!$K$2:$O$7,4,0))</f>
        <v>0</v>
      </c>
      <c r="J5240" s="17">
        <f>INT((VLOOKUP($C5240,装备数值,4,0)+VLOOKUP($C5240,装备数值,7,0)*($E5240-1))*VLOOKUP($D5240,系数!$K$2:$O$7,5,0))</f>
        <v>0</v>
      </c>
      <c r="K5240" s="17">
        <f>INT(VLOOKUP(E5240,强化金币,2,1)*VLOOKUP(INDEX(装备!F:F,MATCH(属性!A5240,装备!A:A,0)),系数!$K$12:$M$15,3,0))</f>
        <v>97500</v>
      </c>
      <c r="L5240" s="17"/>
      <c r="M5240" s="17"/>
      <c r="N5240" s="17"/>
      <c r="O5240" s="17">
        <f>IF(E5240=1,"",VLOOKUP(E5240,系数!$S$2:$AB$12,MATCH(属性!C5240,评级,0),1))</f>
        <v>80</v>
      </c>
    </row>
    <row r="5241" spans="1:15" ht="17.25" thickBot="1" x14ac:dyDescent="0.4">
      <c r="A5241" s="17">
        <f t="shared" si="162"/>
        <v>7100044</v>
      </c>
      <c r="B5241" s="17" t="s">
        <v>110</v>
      </c>
      <c r="C5241" s="15">
        <f>INDEX(装备!G:G,MATCH(属性!A5241,装备!A:A,0))</f>
        <v>16</v>
      </c>
      <c r="D5241" s="15" t="str">
        <f>INDEX(装备!E:E,MATCH(属性!A5241,装备!A:A,0))</f>
        <v>helmet</v>
      </c>
      <c r="E5241" s="14">
        <v>79</v>
      </c>
      <c r="F5241" s="17">
        <f>INT((VLOOKUP($C5241,装备数值,2,0)+VLOOKUP($C5241,装备数值,5,0)*($E5241-1))*VLOOKUP($D5241,系数!$K$2:$O$7,2,0))</f>
        <v>4900</v>
      </c>
      <c r="G5241" s="17">
        <f>INT((VLOOKUP($C5241,装备数值,3,0)+VLOOKUP($C5241,装备数值,6,0)*($E5241-1))*VLOOKUP($D5241,系数!$K$2:$O$7,3,0))</f>
        <v>0</v>
      </c>
      <c r="H5241" s="17">
        <f t="shared" si="163"/>
        <v>0</v>
      </c>
      <c r="I5241" s="17">
        <f>INT((VLOOKUP($C5241,装备数值,4,0)+VLOOKUP($C5241,装备数值,7,0)*($E5241-1))*VLOOKUP($D5241,系数!$K$2:$O$7,4,0))</f>
        <v>0</v>
      </c>
      <c r="J5241" s="17">
        <f>INT((VLOOKUP($C5241,装备数值,4,0)+VLOOKUP($C5241,装备数值,7,0)*($E5241-1))*VLOOKUP($D5241,系数!$K$2:$O$7,5,0))</f>
        <v>0</v>
      </c>
      <c r="K5241" s="17">
        <f>INT(VLOOKUP(E5241,强化金币,2,1)*VLOOKUP(INDEX(装备!F:F,MATCH(属性!A5241,装备!A:A,0)),系数!$K$12:$M$15,3,0))</f>
        <v>100000</v>
      </c>
      <c r="L5241" s="17"/>
      <c r="M5241" s="17"/>
      <c r="N5241" s="17"/>
      <c r="O5241" s="17">
        <f>IF(E5241=1,"",VLOOKUP(E5241,系数!$S$2:$AB$12,MATCH(属性!C5241,评级,0),1))</f>
        <v>80</v>
      </c>
    </row>
    <row r="5242" spans="1:15" ht="17.25" thickBot="1" x14ac:dyDescent="0.4">
      <c r="A5242" s="17">
        <f t="shared" si="162"/>
        <v>7100044</v>
      </c>
      <c r="B5242" s="17" t="s">
        <v>110</v>
      </c>
      <c r="C5242" s="15">
        <f>INDEX(装备!G:G,MATCH(属性!A5242,装备!A:A,0))</f>
        <v>16</v>
      </c>
      <c r="D5242" s="15" t="str">
        <f>INDEX(装备!E:E,MATCH(属性!A5242,装备!A:A,0))</f>
        <v>helmet</v>
      </c>
      <c r="E5242" s="14">
        <v>80</v>
      </c>
      <c r="F5242" s="17">
        <f>INT((VLOOKUP($C5242,装备数值,2,0)+VLOOKUP($C5242,装备数值,5,0)*($E5242-1))*VLOOKUP($D5242,系数!$K$2:$O$7,2,0))</f>
        <v>4950</v>
      </c>
      <c r="G5242" s="17">
        <f>INT((VLOOKUP($C5242,装备数值,3,0)+VLOOKUP($C5242,装备数值,6,0)*($E5242-1))*VLOOKUP($D5242,系数!$K$2:$O$7,3,0))</f>
        <v>0</v>
      </c>
      <c r="H5242" s="17">
        <f t="shared" si="163"/>
        <v>0</v>
      </c>
      <c r="I5242" s="17">
        <f>INT((VLOOKUP($C5242,装备数值,4,0)+VLOOKUP($C5242,装备数值,7,0)*($E5242-1))*VLOOKUP($D5242,系数!$K$2:$O$7,4,0))</f>
        <v>0</v>
      </c>
      <c r="J5242" s="17">
        <f>INT((VLOOKUP($C5242,装备数值,4,0)+VLOOKUP($C5242,装备数值,7,0)*($E5242-1))*VLOOKUP($D5242,系数!$K$2:$O$7,5,0))</f>
        <v>0</v>
      </c>
      <c r="K5242" s="17">
        <f>INT(VLOOKUP(E5242,强化金币,2,1)*VLOOKUP(INDEX(装备!F:F,MATCH(属性!A5242,装备!A:A,0)),系数!$K$12:$M$15,3,0))</f>
        <v>120000</v>
      </c>
      <c r="L5242" s="17"/>
      <c r="M5242" s="17"/>
      <c r="N5242" s="17"/>
      <c r="O5242" s="17">
        <f>IF(E5242=1,"",VLOOKUP(E5242,系数!$S$2:$AB$12,MATCH(属性!C5242,评级,0),1))</f>
        <v>90</v>
      </c>
    </row>
    <row r="5243" spans="1:15" ht="17.25" thickBot="1" x14ac:dyDescent="0.4">
      <c r="A5243" s="17">
        <f t="shared" si="162"/>
        <v>7100044</v>
      </c>
      <c r="B5243" s="17" t="s">
        <v>110</v>
      </c>
      <c r="C5243" s="15">
        <f>INDEX(装备!G:G,MATCH(属性!A5243,装备!A:A,0))</f>
        <v>16</v>
      </c>
      <c r="D5243" s="15" t="str">
        <f>INDEX(装备!E:E,MATCH(属性!A5243,装备!A:A,0))</f>
        <v>helmet</v>
      </c>
      <c r="E5243" s="14">
        <v>81</v>
      </c>
      <c r="F5243" s="17">
        <f>INT((VLOOKUP($C5243,装备数值,2,0)+VLOOKUP($C5243,装备数值,5,0)*($E5243-1))*VLOOKUP($D5243,系数!$K$2:$O$7,2,0))</f>
        <v>5001</v>
      </c>
      <c r="G5243" s="17">
        <f>INT((VLOOKUP($C5243,装备数值,3,0)+VLOOKUP($C5243,装备数值,6,0)*($E5243-1))*VLOOKUP($D5243,系数!$K$2:$O$7,3,0))</f>
        <v>0</v>
      </c>
      <c r="H5243" s="17">
        <f t="shared" si="163"/>
        <v>0</v>
      </c>
      <c r="I5243" s="17">
        <f>INT((VLOOKUP($C5243,装备数值,4,0)+VLOOKUP($C5243,装备数值,7,0)*($E5243-1))*VLOOKUP($D5243,系数!$K$2:$O$7,4,0))</f>
        <v>0</v>
      </c>
      <c r="J5243" s="17">
        <f>INT((VLOOKUP($C5243,装备数值,4,0)+VLOOKUP($C5243,装备数值,7,0)*($E5243-1))*VLOOKUP($D5243,系数!$K$2:$O$7,5,0))</f>
        <v>0</v>
      </c>
      <c r="K5243" s="17">
        <f>INT(VLOOKUP(E5243,强化金币,2,1)*VLOOKUP(INDEX(装备!F:F,MATCH(属性!A5243,装备!A:A,0)),系数!$K$12:$M$15,3,0))</f>
        <v>140000</v>
      </c>
      <c r="L5243" s="17"/>
      <c r="M5243" s="17"/>
      <c r="N5243" s="17"/>
      <c r="O5243" s="17">
        <f>IF(E5243=1,"",VLOOKUP(E5243,系数!$S$2:$AB$12,MATCH(属性!C5243,评级,0),1))</f>
        <v>90</v>
      </c>
    </row>
    <row r="5244" spans="1:15" ht="17.25" thickBot="1" x14ac:dyDescent="0.4">
      <c r="A5244" s="17">
        <f t="shared" ref="A5244:A5307" si="164">A5124+1</f>
        <v>7100044</v>
      </c>
      <c r="B5244" s="17" t="s">
        <v>110</v>
      </c>
      <c r="C5244" s="15">
        <f>INDEX(装备!G:G,MATCH(属性!A5244,装备!A:A,0))</f>
        <v>16</v>
      </c>
      <c r="D5244" s="15" t="str">
        <f>INDEX(装备!E:E,MATCH(属性!A5244,装备!A:A,0))</f>
        <v>helmet</v>
      </c>
      <c r="E5244" s="14">
        <v>82</v>
      </c>
      <c r="F5244" s="17">
        <f>INT((VLOOKUP($C5244,装备数值,2,0)+VLOOKUP($C5244,装备数值,5,0)*($E5244-1))*VLOOKUP($D5244,系数!$K$2:$O$7,2,0))</f>
        <v>5051</v>
      </c>
      <c r="G5244" s="17">
        <f>INT((VLOOKUP($C5244,装备数值,3,0)+VLOOKUP($C5244,装备数值,6,0)*($E5244-1))*VLOOKUP($D5244,系数!$K$2:$O$7,3,0))</f>
        <v>0</v>
      </c>
      <c r="H5244" s="17">
        <f t="shared" si="163"/>
        <v>0</v>
      </c>
      <c r="I5244" s="17">
        <f>INT((VLOOKUP($C5244,装备数值,4,0)+VLOOKUP($C5244,装备数值,7,0)*($E5244-1))*VLOOKUP($D5244,系数!$K$2:$O$7,4,0))</f>
        <v>0</v>
      </c>
      <c r="J5244" s="17">
        <f>INT((VLOOKUP($C5244,装备数值,4,0)+VLOOKUP($C5244,装备数值,7,0)*($E5244-1))*VLOOKUP($D5244,系数!$K$2:$O$7,5,0))</f>
        <v>0</v>
      </c>
      <c r="K5244" s="17">
        <f>INT(VLOOKUP(E5244,强化金币,2,1)*VLOOKUP(INDEX(装备!F:F,MATCH(属性!A5244,装备!A:A,0)),系数!$K$12:$M$15,3,0))</f>
        <v>160000</v>
      </c>
      <c r="L5244" s="17"/>
      <c r="M5244" s="17"/>
      <c r="N5244" s="17"/>
      <c r="O5244" s="17">
        <f>IF(E5244=1,"",VLOOKUP(E5244,系数!$S$2:$AB$12,MATCH(属性!C5244,评级,0),1))</f>
        <v>90</v>
      </c>
    </row>
    <row r="5245" spans="1:15" ht="17.25" thickBot="1" x14ac:dyDescent="0.4">
      <c r="A5245" s="17">
        <f t="shared" si="164"/>
        <v>7100044</v>
      </c>
      <c r="B5245" s="17" t="s">
        <v>110</v>
      </c>
      <c r="C5245" s="15">
        <f>INDEX(装备!G:G,MATCH(属性!A5245,装备!A:A,0))</f>
        <v>16</v>
      </c>
      <c r="D5245" s="15" t="str">
        <f>INDEX(装备!E:E,MATCH(属性!A5245,装备!A:A,0))</f>
        <v>helmet</v>
      </c>
      <c r="E5245" s="14">
        <v>83</v>
      </c>
      <c r="F5245" s="17">
        <f>INT((VLOOKUP($C5245,装备数值,2,0)+VLOOKUP($C5245,装备数值,5,0)*($E5245-1))*VLOOKUP($D5245,系数!$K$2:$O$7,2,0))</f>
        <v>5101</v>
      </c>
      <c r="G5245" s="17">
        <f>INT((VLOOKUP($C5245,装备数值,3,0)+VLOOKUP($C5245,装备数值,6,0)*($E5245-1))*VLOOKUP($D5245,系数!$K$2:$O$7,3,0))</f>
        <v>0</v>
      </c>
      <c r="H5245" s="17">
        <f t="shared" si="163"/>
        <v>0</v>
      </c>
      <c r="I5245" s="17">
        <f>INT((VLOOKUP($C5245,装备数值,4,0)+VLOOKUP($C5245,装备数值,7,0)*($E5245-1))*VLOOKUP($D5245,系数!$K$2:$O$7,4,0))</f>
        <v>0</v>
      </c>
      <c r="J5245" s="17">
        <f>INT((VLOOKUP($C5245,装备数值,4,0)+VLOOKUP($C5245,装备数值,7,0)*($E5245-1))*VLOOKUP($D5245,系数!$K$2:$O$7,5,0))</f>
        <v>0</v>
      </c>
      <c r="K5245" s="17">
        <f>INT(VLOOKUP(E5245,强化金币,2,1)*VLOOKUP(INDEX(装备!F:F,MATCH(属性!A5245,装备!A:A,0)),系数!$K$12:$M$15,3,0))</f>
        <v>180000</v>
      </c>
      <c r="L5245" s="17"/>
      <c r="M5245" s="17"/>
      <c r="N5245" s="17"/>
      <c r="O5245" s="17">
        <f>IF(E5245=1,"",VLOOKUP(E5245,系数!$S$2:$AB$12,MATCH(属性!C5245,评级,0),1))</f>
        <v>90</v>
      </c>
    </row>
    <row r="5246" spans="1:15" ht="17.25" thickBot="1" x14ac:dyDescent="0.4">
      <c r="A5246" s="17">
        <f t="shared" si="164"/>
        <v>7100044</v>
      </c>
      <c r="B5246" s="17" t="s">
        <v>110</v>
      </c>
      <c r="C5246" s="15">
        <f>INDEX(装备!G:G,MATCH(属性!A5246,装备!A:A,0))</f>
        <v>16</v>
      </c>
      <c r="D5246" s="15" t="str">
        <f>INDEX(装备!E:E,MATCH(属性!A5246,装备!A:A,0))</f>
        <v>helmet</v>
      </c>
      <c r="E5246" s="14">
        <v>84</v>
      </c>
      <c r="F5246" s="17">
        <f>INT((VLOOKUP($C5246,装备数值,2,0)+VLOOKUP($C5246,装备数值,5,0)*($E5246-1))*VLOOKUP($D5246,系数!$K$2:$O$7,2,0))</f>
        <v>5151</v>
      </c>
      <c r="G5246" s="17">
        <f>INT((VLOOKUP($C5246,装备数值,3,0)+VLOOKUP($C5246,装备数值,6,0)*($E5246-1))*VLOOKUP($D5246,系数!$K$2:$O$7,3,0))</f>
        <v>0</v>
      </c>
      <c r="H5246" s="17">
        <f t="shared" si="163"/>
        <v>0</v>
      </c>
      <c r="I5246" s="17">
        <f>INT((VLOOKUP($C5246,装备数值,4,0)+VLOOKUP($C5246,装备数值,7,0)*($E5246-1))*VLOOKUP($D5246,系数!$K$2:$O$7,4,0))</f>
        <v>0</v>
      </c>
      <c r="J5246" s="17">
        <f>INT((VLOOKUP($C5246,装备数值,4,0)+VLOOKUP($C5246,装备数值,7,0)*($E5246-1))*VLOOKUP($D5246,系数!$K$2:$O$7,5,0))</f>
        <v>0</v>
      </c>
      <c r="K5246" s="17">
        <f>INT(VLOOKUP(E5246,强化金币,2,1)*VLOOKUP(INDEX(装备!F:F,MATCH(属性!A5246,装备!A:A,0)),系数!$K$12:$M$15,3,0))</f>
        <v>200000</v>
      </c>
      <c r="L5246" s="17"/>
      <c r="M5246" s="17"/>
      <c r="N5246" s="17"/>
      <c r="O5246" s="17">
        <f>IF(E5246=1,"",VLOOKUP(E5246,系数!$S$2:$AB$12,MATCH(属性!C5246,评级,0),1))</f>
        <v>90</v>
      </c>
    </row>
    <row r="5247" spans="1:15" ht="17.25" thickBot="1" x14ac:dyDescent="0.4">
      <c r="A5247" s="17">
        <f t="shared" si="164"/>
        <v>7100044</v>
      </c>
      <c r="B5247" s="17" t="s">
        <v>110</v>
      </c>
      <c r="C5247" s="15">
        <f>INDEX(装备!G:G,MATCH(属性!A5247,装备!A:A,0))</f>
        <v>16</v>
      </c>
      <c r="D5247" s="15" t="str">
        <f>INDEX(装备!E:E,MATCH(属性!A5247,装备!A:A,0))</f>
        <v>helmet</v>
      </c>
      <c r="E5247" s="14">
        <v>85</v>
      </c>
      <c r="F5247" s="17">
        <f>INT((VLOOKUP($C5247,装备数值,2,0)+VLOOKUP($C5247,装备数值,5,0)*($E5247-1))*VLOOKUP($D5247,系数!$K$2:$O$7,2,0))</f>
        <v>5201</v>
      </c>
      <c r="G5247" s="17">
        <f>INT((VLOOKUP($C5247,装备数值,3,0)+VLOOKUP($C5247,装备数值,6,0)*($E5247-1))*VLOOKUP($D5247,系数!$K$2:$O$7,3,0))</f>
        <v>0</v>
      </c>
      <c r="H5247" s="17">
        <f t="shared" si="163"/>
        <v>0</v>
      </c>
      <c r="I5247" s="17">
        <f>INT((VLOOKUP($C5247,装备数值,4,0)+VLOOKUP($C5247,装备数值,7,0)*($E5247-1))*VLOOKUP($D5247,系数!$K$2:$O$7,4,0))</f>
        <v>0</v>
      </c>
      <c r="J5247" s="17">
        <f>INT((VLOOKUP($C5247,装备数值,4,0)+VLOOKUP($C5247,装备数值,7,0)*($E5247-1))*VLOOKUP($D5247,系数!$K$2:$O$7,5,0))</f>
        <v>0</v>
      </c>
      <c r="K5247" s="17">
        <f>INT(VLOOKUP(E5247,强化金币,2,1)*VLOOKUP(INDEX(装备!F:F,MATCH(属性!A5247,装备!A:A,0)),系数!$K$12:$M$15,3,0))</f>
        <v>250000</v>
      </c>
      <c r="L5247" s="17"/>
      <c r="M5247" s="17"/>
      <c r="N5247" s="17"/>
      <c r="O5247" s="17">
        <f>IF(E5247=1,"",VLOOKUP(E5247,系数!$S$2:$AB$12,MATCH(属性!C5247,评级,0),1))</f>
        <v>90</v>
      </c>
    </row>
    <row r="5248" spans="1:15" ht="17.25" thickBot="1" x14ac:dyDescent="0.4">
      <c r="A5248" s="17">
        <f t="shared" si="164"/>
        <v>7100044</v>
      </c>
      <c r="B5248" s="17" t="s">
        <v>110</v>
      </c>
      <c r="C5248" s="15">
        <f>INDEX(装备!G:G,MATCH(属性!A5248,装备!A:A,0))</f>
        <v>16</v>
      </c>
      <c r="D5248" s="15" t="str">
        <f>INDEX(装备!E:E,MATCH(属性!A5248,装备!A:A,0))</f>
        <v>helmet</v>
      </c>
      <c r="E5248" s="14">
        <v>86</v>
      </c>
      <c r="F5248" s="17">
        <f>INT((VLOOKUP($C5248,装备数值,2,0)+VLOOKUP($C5248,装备数值,5,0)*($E5248-1))*VLOOKUP($D5248,系数!$K$2:$O$7,2,0))</f>
        <v>5251</v>
      </c>
      <c r="G5248" s="17">
        <f>INT((VLOOKUP($C5248,装备数值,3,0)+VLOOKUP($C5248,装备数值,6,0)*($E5248-1))*VLOOKUP($D5248,系数!$K$2:$O$7,3,0))</f>
        <v>0</v>
      </c>
      <c r="H5248" s="17">
        <f t="shared" si="163"/>
        <v>0</v>
      </c>
      <c r="I5248" s="17">
        <f>INT((VLOOKUP($C5248,装备数值,4,0)+VLOOKUP($C5248,装备数值,7,0)*($E5248-1))*VLOOKUP($D5248,系数!$K$2:$O$7,4,0))</f>
        <v>0</v>
      </c>
      <c r="J5248" s="17">
        <f>INT((VLOOKUP($C5248,装备数值,4,0)+VLOOKUP($C5248,装备数值,7,0)*($E5248-1))*VLOOKUP($D5248,系数!$K$2:$O$7,5,0))</f>
        <v>0</v>
      </c>
      <c r="K5248" s="17">
        <f>INT(VLOOKUP(E5248,强化金币,2,1)*VLOOKUP(INDEX(装备!F:F,MATCH(属性!A5248,装备!A:A,0)),系数!$K$12:$M$15,3,0))</f>
        <v>300000</v>
      </c>
      <c r="L5248" s="17"/>
      <c r="M5248" s="17"/>
      <c r="N5248" s="17"/>
      <c r="O5248" s="17">
        <f>IF(E5248=1,"",VLOOKUP(E5248,系数!$S$2:$AB$12,MATCH(属性!C5248,评级,0),1))</f>
        <v>90</v>
      </c>
    </row>
    <row r="5249" spans="1:15" ht="17.25" thickBot="1" x14ac:dyDescent="0.4">
      <c r="A5249" s="17">
        <f t="shared" si="164"/>
        <v>7100044</v>
      </c>
      <c r="B5249" s="17" t="s">
        <v>110</v>
      </c>
      <c r="C5249" s="15">
        <f>INDEX(装备!G:G,MATCH(属性!A5249,装备!A:A,0))</f>
        <v>16</v>
      </c>
      <c r="D5249" s="15" t="str">
        <f>INDEX(装备!E:E,MATCH(属性!A5249,装备!A:A,0))</f>
        <v>helmet</v>
      </c>
      <c r="E5249" s="14">
        <v>87</v>
      </c>
      <c r="F5249" s="17">
        <f>INT((VLOOKUP($C5249,装备数值,2,0)+VLOOKUP($C5249,装备数值,5,0)*($E5249-1))*VLOOKUP($D5249,系数!$K$2:$O$7,2,0))</f>
        <v>5301</v>
      </c>
      <c r="G5249" s="17">
        <f>INT((VLOOKUP($C5249,装备数值,3,0)+VLOOKUP($C5249,装备数值,6,0)*($E5249-1))*VLOOKUP($D5249,系数!$K$2:$O$7,3,0))</f>
        <v>0</v>
      </c>
      <c r="H5249" s="17">
        <f t="shared" si="163"/>
        <v>0</v>
      </c>
      <c r="I5249" s="17">
        <f>INT((VLOOKUP($C5249,装备数值,4,0)+VLOOKUP($C5249,装备数值,7,0)*($E5249-1))*VLOOKUP($D5249,系数!$K$2:$O$7,4,0))</f>
        <v>0</v>
      </c>
      <c r="J5249" s="17">
        <f>INT((VLOOKUP($C5249,装备数值,4,0)+VLOOKUP($C5249,装备数值,7,0)*($E5249-1))*VLOOKUP($D5249,系数!$K$2:$O$7,5,0))</f>
        <v>0</v>
      </c>
      <c r="K5249" s="17">
        <f>INT(VLOOKUP(E5249,强化金币,2,1)*VLOOKUP(INDEX(装备!F:F,MATCH(属性!A5249,装备!A:A,0)),系数!$K$12:$M$15,3,0))</f>
        <v>350000</v>
      </c>
      <c r="L5249" s="17"/>
      <c r="M5249" s="17"/>
      <c r="N5249" s="17"/>
      <c r="O5249" s="17">
        <f>IF(E5249=1,"",VLOOKUP(E5249,系数!$S$2:$AB$12,MATCH(属性!C5249,评级,0),1))</f>
        <v>90</v>
      </c>
    </row>
    <row r="5250" spans="1:15" ht="17.25" thickBot="1" x14ac:dyDescent="0.4">
      <c r="A5250" s="17">
        <f t="shared" si="164"/>
        <v>7100044</v>
      </c>
      <c r="B5250" s="17" t="s">
        <v>110</v>
      </c>
      <c r="C5250" s="15">
        <f>INDEX(装备!G:G,MATCH(属性!A5250,装备!A:A,0))</f>
        <v>16</v>
      </c>
      <c r="D5250" s="15" t="str">
        <f>INDEX(装备!E:E,MATCH(属性!A5250,装备!A:A,0))</f>
        <v>helmet</v>
      </c>
      <c r="E5250" s="14">
        <v>88</v>
      </c>
      <c r="F5250" s="17">
        <f>INT((VLOOKUP($C5250,装备数值,2,0)+VLOOKUP($C5250,装备数值,5,0)*($E5250-1))*VLOOKUP($D5250,系数!$K$2:$O$7,2,0))</f>
        <v>5351</v>
      </c>
      <c r="G5250" s="17">
        <f>INT((VLOOKUP($C5250,装备数值,3,0)+VLOOKUP($C5250,装备数值,6,0)*($E5250-1))*VLOOKUP($D5250,系数!$K$2:$O$7,3,0))</f>
        <v>0</v>
      </c>
      <c r="H5250" s="17">
        <f t="shared" si="163"/>
        <v>0</v>
      </c>
      <c r="I5250" s="17">
        <f>INT((VLOOKUP($C5250,装备数值,4,0)+VLOOKUP($C5250,装备数值,7,0)*($E5250-1))*VLOOKUP($D5250,系数!$K$2:$O$7,4,0))</f>
        <v>0</v>
      </c>
      <c r="J5250" s="17">
        <f>INT((VLOOKUP($C5250,装备数值,4,0)+VLOOKUP($C5250,装备数值,7,0)*($E5250-1))*VLOOKUP($D5250,系数!$K$2:$O$7,5,0))</f>
        <v>0</v>
      </c>
      <c r="K5250" s="17">
        <f>INT(VLOOKUP(E5250,强化金币,2,1)*VLOOKUP(INDEX(装备!F:F,MATCH(属性!A5250,装备!A:A,0)),系数!$K$12:$M$15,3,0))</f>
        <v>400000</v>
      </c>
      <c r="L5250" s="17"/>
      <c r="M5250" s="17"/>
      <c r="N5250" s="17"/>
      <c r="O5250" s="17">
        <f>IF(E5250=1,"",VLOOKUP(E5250,系数!$S$2:$AB$12,MATCH(属性!C5250,评级,0),1))</f>
        <v>90</v>
      </c>
    </row>
    <row r="5251" spans="1:15" ht="17.25" thickBot="1" x14ac:dyDescent="0.4">
      <c r="A5251" s="17">
        <f t="shared" si="164"/>
        <v>7100044</v>
      </c>
      <c r="B5251" s="17" t="s">
        <v>110</v>
      </c>
      <c r="C5251" s="15">
        <f>INDEX(装备!G:G,MATCH(属性!A5251,装备!A:A,0))</f>
        <v>16</v>
      </c>
      <c r="D5251" s="15" t="str">
        <f>INDEX(装备!E:E,MATCH(属性!A5251,装备!A:A,0))</f>
        <v>helmet</v>
      </c>
      <c r="E5251" s="14">
        <v>89</v>
      </c>
      <c r="F5251" s="17">
        <f>INT((VLOOKUP($C5251,装备数值,2,0)+VLOOKUP($C5251,装备数值,5,0)*($E5251-1))*VLOOKUP($D5251,系数!$K$2:$O$7,2,0))</f>
        <v>5401</v>
      </c>
      <c r="G5251" s="17">
        <f>INT((VLOOKUP($C5251,装备数值,3,0)+VLOOKUP($C5251,装备数值,6,0)*($E5251-1))*VLOOKUP($D5251,系数!$K$2:$O$7,3,0))</f>
        <v>0</v>
      </c>
      <c r="H5251" s="17">
        <f t="shared" si="163"/>
        <v>0</v>
      </c>
      <c r="I5251" s="17">
        <f>INT((VLOOKUP($C5251,装备数值,4,0)+VLOOKUP($C5251,装备数值,7,0)*($E5251-1))*VLOOKUP($D5251,系数!$K$2:$O$7,4,0))</f>
        <v>0</v>
      </c>
      <c r="J5251" s="17">
        <f>INT((VLOOKUP($C5251,装备数值,4,0)+VLOOKUP($C5251,装备数值,7,0)*($E5251-1))*VLOOKUP($D5251,系数!$K$2:$O$7,5,0))</f>
        <v>0</v>
      </c>
      <c r="K5251" s="17">
        <f>INT(VLOOKUP(E5251,强化金币,2,1)*VLOOKUP(INDEX(装备!F:F,MATCH(属性!A5251,装备!A:A,0)),系数!$K$12:$M$15,3,0))</f>
        <v>450000</v>
      </c>
      <c r="L5251" s="17"/>
      <c r="M5251" s="17"/>
      <c r="N5251" s="17"/>
      <c r="O5251" s="17">
        <f>IF(E5251=1,"",VLOOKUP(E5251,系数!$S$2:$AB$12,MATCH(属性!C5251,评级,0),1))</f>
        <v>90</v>
      </c>
    </row>
    <row r="5252" spans="1:15" ht="17.25" thickBot="1" x14ac:dyDescent="0.4">
      <c r="A5252" s="17">
        <f t="shared" si="164"/>
        <v>7100044</v>
      </c>
      <c r="B5252" s="17" t="s">
        <v>110</v>
      </c>
      <c r="C5252" s="15">
        <f>INDEX(装备!G:G,MATCH(属性!A5252,装备!A:A,0))</f>
        <v>16</v>
      </c>
      <c r="D5252" s="15" t="str">
        <f>INDEX(装备!E:E,MATCH(属性!A5252,装备!A:A,0))</f>
        <v>helmet</v>
      </c>
      <c r="E5252" s="14">
        <v>90</v>
      </c>
      <c r="F5252" s="17">
        <f>INT((VLOOKUP($C5252,装备数值,2,0)+VLOOKUP($C5252,装备数值,5,0)*($E5252-1))*VLOOKUP($D5252,系数!$K$2:$O$7,2,0))</f>
        <v>5451</v>
      </c>
      <c r="G5252" s="17">
        <f>INT((VLOOKUP($C5252,装备数值,3,0)+VLOOKUP($C5252,装备数值,6,0)*($E5252-1))*VLOOKUP($D5252,系数!$K$2:$O$7,3,0))</f>
        <v>0</v>
      </c>
      <c r="H5252" s="17">
        <f t="shared" ref="H5252:H5315" si="165">G5252</f>
        <v>0</v>
      </c>
      <c r="I5252" s="17">
        <f>INT((VLOOKUP($C5252,装备数值,4,0)+VLOOKUP($C5252,装备数值,7,0)*($E5252-1))*VLOOKUP($D5252,系数!$K$2:$O$7,4,0))</f>
        <v>0</v>
      </c>
      <c r="J5252" s="17">
        <f>INT((VLOOKUP($C5252,装备数值,4,0)+VLOOKUP($C5252,装备数值,7,0)*($E5252-1))*VLOOKUP($D5252,系数!$K$2:$O$7,5,0))</f>
        <v>0</v>
      </c>
      <c r="K5252" s="17">
        <f>INT(VLOOKUP(E5252,强化金币,2,1)*VLOOKUP(INDEX(装备!F:F,MATCH(属性!A5252,装备!A:A,0)),系数!$K$12:$M$15,3,0))</f>
        <v>450000</v>
      </c>
      <c r="L5252" s="17"/>
      <c r="M5252" s="17"/>
      <c r="N5252" s="17"/>
      <c r="O5252" s="17">
        <f>IF(E5252=1,"",VLOOKUP(E5252,系数!$S$2:$AB$12,MATCH(属性!C5252,评级,0),1))</f>
        <v>100</v>
      </c>
    </row>
    <row r="5253" spans="1:15" ht="17.25" thickBot="1" x14ac:dyDescent="0.4">
      <c r="A5253" s="17">
        <f t="shared" si="164"/>
        <v>7100044</v>
      </c>
      <c r="B5253" s="17" t="s">
        <v>110</v>
      </c>
      <c r="C5253" s="15">
        <f>INDEX(装备!G:G,MATCH(属性!A5253,装备!A:A,0))</f>
        <v>16</v>
      </c>
      <c r="D5253" s="15" t="str">
        <f>INDEX(装备!E:E,MATCH(属性!A5253,装备!A:A,0))</f>
        <v>helmet</v>
      </c>
      <c r="E5253" s="14">
        <v>91</v>
      </c>
      <c r="F5253" s="17">
        <f>INT((VLOOKUP($C5253,装备数值,2,0)+VLOOKUP($C5253,装备数值,5,0)*($E5253-1))*VLOOKUP($D5253,系数!$K$2:$O$7,2,0))</f>
        <v>5501</v>
      </c>
      <c r="G5253" s="17">
        <f>INT((VLOOKUP($C5253,装备数值,3,0)+VLOOKUP($C5253,装备数值,6,0)*($E5253-1))*VLOOKUP($D5253,系数!$K$2:$O$7,3,0))</f>
        <v>0</v>
      </c>
      <c r="H5253" s="17">
        <f t="shared" si="165"/>
        <v>0</v>
      </c>
      <c r="I5253" s="17">
        <f>INT((VLOOKUP($C5253,装备数值,4,0)+VLOOKUP($C5253,装备数值,7,0)*($E5253-1))*VLOOKUP($D5253,系数!$K$2:$O$7,4,0))</f>
        <v>0</v>
      </c>
      <c r="J5253" s="17">
        <f>INT((VLOOKUP($C5253,装备数值,4,0)+VLOOKUP($C5253,装备数值,7,0)*($E5253-1))*VLOOKUP($D5253,系数!$K$2:$O$7,5,0))</f>
        <v>0</v>
      </c>
      <c r="K5253" s="17">
        <f>INT(VLOOKUP(E5253,强化金币,2,1)*VLOOKUP(INDEX(装备!F:F,MATCH(属性!A5253,装备!A:A,0)),系数!$K$12:$M$15,3,0))</f>
        <v>450000</v>
      </c>
      <c r="L5253" s="17"/>
      <c r="M5253" s="17"/>
      <c r="N5253" s="17"/>
      <c r="O5253" s="17">
        <f>IF(E5253=1,"",VLOOKUP(E5253,系数!$S$2:$AB$12,MATCH(属性!C5253,评级,0),1))</f>
        <v>100</v>
      </c>
    </row>
    <row r="5254" spans="1:15" ht="17.25" thickBot="1" x14ac:dyDescent="0.4">
      <c r="A5254" s="17">
        <f t="shared" si="164"/>
        <v>7100044</v>
      </c>
      <c r="B5254" s="17" t="s">
        <v>110</v>
      </c>
      <c r="C5254" s="15">
        <f>INDEX(装备!G:G,MATCH(属性!A5254,装备!A:A,0))</f>
        <v>16</v>
      </c>
      <c r="D5254" s="15" t="str">
        <f>INDEX(装备!E:E,MATCH(属性!A5254,装备!A:A,0))</f>
        <v>helmet</v>
      </c>
      <c r="E5254" s="14">
        <v>92</v>
      </c>
      <c r="F5254" s="17">
        <f>INT((VLOOKUP($C5254,装备数值,2,0)+VLOOKUP($C5254,装备数值,5,0)*($E5254-1))*VLOOKUP($D5254,系数!$K$2:$O$7,2,0))</f>
        <v>5551</v>
      </c>
      <c r="G5254" s="17">
        <f>INT((VLOOKUP($C5254,装备数值,3,0)+VLOOKUP($C5254,装备数值,6,0)*($E5254-1))*VLOOKUP($D5254,系数!$K$2:$O$7,3,0))</f>
        <v>0</v>
      </c>
      <c r="H5254" s="17">
        <f t="shared" si="165"/>
        <v>0</v>
      </c>
      <c r="I5254" s="17">
        <f>INT((VLOOKUP($C5254,装备数值,4,0)+VLOOKUP($C5254,装备数值,7,0)*($E5254-1))*VLOOKUP($D5254,系数!$K$2:$O$7,4,0))</f>
        <v>0</v>
      </c>
      <c r="J5254" s="17">
        <f>INT((VLOOKUP($C5254,装备数值,4,0)+VLOOKUP($C5254,装备数值,7,0)*($E5254-1))*VLOOKUP($D5254,系数!$K$2:$O$7,5,0))</f>
        <v>0</v>
      </c>
      <c r="K5254" s="17">
        <f>INT(VLOOKUP(E5254,强化金币,2,1)*VLOOKUP(INDEX(装备!F:F,MATCH(属性!A5254,装备!A:A,0)),系数!$K$12:$M$15,3,0))</f>
        <v>450000</v>
      </c>
      <c r="L5254" s="17"/>
      <c r="M5254" s="17"/>
      <c r="N5254" s="17"/>
      <c r="O5254" s="17">
        <f>IF(E5254=1,"",VLOOKUP(E5254,系数!$S$2:$AB$12,MATCH(属性!C5254,评级,0),1))</f>
        <v>100</v>
      </c>
    </row>
    <row r="5255" spans="1:15" ht="17.25" thickBot="1" x14ac:dyDescent="0.4">
      <c r="A5255" s="17">
        <f t="shared" si="164"/>
        <v>7100044</v>
      </c>
      <c r="B5255" s="17" t="s">
        <v>110</v>
      </c>
      <c r="C5255" s="15">
        <f>INDEX(装备!G:G,MATCH(属性!A5255,装备!A:A,0))</f>
        <v>16</v>
      </c>
      <c r="D5255" s="15" t="str">
        <f>INDEX(装备!E:E,MATCH(属性!A5255,装备!A:A,0))</f>
        <v>helmet</v>
      </c>
      <c r="E5255" s="14">
        <v>93</v>
      </c>
      <c r="F5255" s="17">
        <f>INT((VLOOKUP($C5255,装备数值,2,0)+VLOOKUP($C5255,装备数值,5,0)*($E5255-1))*VLOOKUP($D5255,系数!$K$2:$O$7,2,0))</f>
        <v>5601</v>
      </c>
      <c r="G5255" s="17">
        <f>INT((VLOOKUP($C5255,装备数值,3,0)+VLOOKUP($C5255,装备数值,6,0)*($E5255-1))*VLOOKUP($D5255,系数!$K$2:$O$7,3,0))</f>
        <v>0</v>
      </c>
      <c r="H5255" s="17">
        <f t="shared" si="165"/>
        <v>0</v>
      </c>
      <c r="I5255" s="17">
        <f>INT((VLOOKUP($C5255,装备数值,4,0)+VLOOKUP($C5255,装备数值,7,0)*($E5255-1))*VLOOKUP($D5255,系数!$K$2:$O$7,4,0))</f>
        <v>0</v>
      </c>
      <c r="J5255" s="17">
        <f>INT((VLOOKUP($C5255,装备数值,4,0)+VLOOKUP($C5255,装备数值,7,0)*($E5255-1))*VLOOKUP($D5255,系数!$K$2:$O$7,5,0))</f>
        <v>0</v>
      </c>
      <c r="K5255" s="17">
        <f>INT(VLOOKUP(E5255,强化金币,2,1)*VLOOKUP(INDEX(装备!F:F,MATCH(属性!A5255,装备!A:A,0)),系数!$K$12:$M$15,3,0))</f>
        <v>450000</v>
      </c>
      <c r="L5255" s="17"/>
      <c r="M5255" s="17"/>
      <c r="N5255" s="17"/>
      <c r="O5255" s="17">
        <f>IF(E5255=1,"",VLOOKUP(E5255,系数!$S$2:$AB$12,MATCH(属性!C5255,评级,0),1))</f>
        <v>100</v>
      </c>
    </row>
    <row r="5256" spans="1:15" ht="17.25" thickBot="1" x14ac:dyDescent="0.4">
      <c r="A5256" s="17">
        <f t="shared" si="164"/>
        <v>7100044</v>
      </c>
      <c r="B5256" s="17" t="s">
        <v>110</v>
      </c>
      <c r="C5256" s="15">
        <f>INDEX(装备!G:G,MATCH(属性!A5256,装备!A:A,0))</f>
        <v>16</v>
      </c>
      <c r="D5256" s="15" t="str">
        <f>INDEX(装备!E:E,MATCH(属性!A5256,装备!A:A,0))</f>
        <v>helmet</v>
      </c>
      <c r="E5256" s="14">
        <v>94</v>
      </c>
      <c r="F5256" s="17">
        <f>INT((VLOOKUP($C5256,装备数值,2,0)+VLOOKUP($C5256,装备数值,5,0)*($E5256-1))*VLOOKUP($D5256,系数!$K$2:$O$7,2,0))</f>
        <v>5651</v>
      </c>
      <c r="G5256" s="17">
        <f>INT((VLOOKUP($C5256,装备数值,3,0)+VLOOKUP($C5256,装备数值,6,0)*($E5256-1))*VLOOKUP($D5256,系数!$K$2:$O$7,3,0))</f>
        <v>0</v>
      </c>
      <c r="H5256" s="17">
        <f t="shared" si="165"/>
        <v>0</v>
      </c>
      <c r="I5256" s="17">
        <f>INT((VLOOKUP($C5256,装备数值,4,0)+VLOOKUP($C5256,装备数值,7,0)*($E5256-1))*VLOOKUP($D5256,系数!$K$2:$O$7,4,0))</f>
        <v>0</v>
      </c>
      <c r="J5256" s="17">
        <f>INT((VLOOKUP($C5256,装备数值,4,0)+VLOOKUP($C5256,装备数值,7,0)*($E5256-1))*VLOOKUP($D5256,系数!$K$2:$O$7,5,0))</f>
        <v>0</v>
      </c>
      <c r="K5256" s="17">
        <f>INT(VLOOKUP(E5256,强化金币,2,1)*VLOOKUP(INDEX(装备!F:F,MATCH(属性!A5256,装备!A:A,0)),系数!$K$12:$M$15,3,0))</f>
        <v>450000</v>
      </c>
      <c r="L5256" s="17"/>
      <c r="M5256" s="17"/>
      <c r="N5256" s="17"/>
      <c r="O5256" s="17">
        <f>IF(E5256=1,"",VLOOKUP(E5256,系数!$S$2:$AB$12,MATCH(属性!C5256,评级,0),1))</f>
        <v>100</v>
      </c>
    </row>
    <row r="5257" spans="1:15" ht="17.25" thickBot="1" x14ac:dyDescent="0.4">
      <c r="A5257" s="17">
        <f t="shared" si="164"/>
        <v>7100044</v>
      </c>
      <c r="B5257" s="17" t="s">
        <v>110</v>
      </c>
      <c r="C5257" s="15">
        <f>INDEX(装备!G:G,MATCH(属性!A5257,装备!A:A,0))</f>
        <v>16</v>
      </c>
      <c r="D5257" s="15" t="str">
        <f>INDEX(装备!E:E,MATCH(属性!A5257,装备!A:A,0))</f>
        <v>helmet</v>
      </c>
      <c r="E5257" s="14">
        <v>95</v>
      </c>
      <c r="F5257" s="17">
        <f>INT((VLOOKUP($C5257,装备数值,2,0)+VLOOKUP($C5257,装备数值,5,0)*($E5257-1))*VLOOKUP($D5257,系数!$K$2:$O$7,2,0))</f>
        <v>5701</v>
      </c>
      <c r="G5257" s="17">
        <f>INT((VLOOKUP($C5257,装备数值,3,0)+VLOOKUP($C5257,装备数值,6,0)*($E5257-1))*VLOOKUP($D5257,系数!$K$2:$O$7,3,0))</f>
        <v>0</v>
      </c>
      <c r="H5257" s="17">
        <f t="shared" si="165"/>
        <v>0</v>
      </c>
      <c r="I5257" s="17">
        <f>INT((VLOOKUP($C5257,装备数值,4,0)+VLOOKUP($C5257,装备数值,7,0)*($E5257-1))*VLOOKUP($D5257,系数!$K$2:$O$7,4,0))</f>
        <v>0</v>
      </c>
      <c r="J5257" s="17">
        <f>INT((VLOOKUP($C5257,装备数值,4,0)+VLOOKUP($C5257,装备数值,7,0)*($E5257-1))*VLOOKUP($D5257,系数!$K$2:$O$7,5,0))</f>
        <v>0</v>
      </c>
      <c r="K5257" s="17">
        <f>INT(VLOOKUP(E5257,强化金币,2,1)*VLOOKUP(INDEX(装备!F:F,MATCH(属性!A5257,装备!A:A,0)),系数!$K$12:$M$15,3,0))</f>
        <v>450000</v>
      </c>
      <c r="L5257" s="17"/>
      <c r="M5257" s="17"/>
      <c r="N5257" s="17"/>
      <c r="O5257" s="17">
        <f>IF(E5257=1,"",VLOOKUP(E5257,系数!$S$2:$AB$12,MATCH(属性!C5257,评级,0),1))</f>
        <v>100</v>
      </c>
    </row>
    <row r="5258" spans="1:15" ht="17.25" thickBot="1" x14ac:dyDescent="0.4">
      <c r="A5258" s="17">
        <f t="shared" si="164"/>
        <v>7100044</v>
      </c>
      <c r="B5258" s="17" t="s">
        <v>110</v>
      </c>
      <c r="C5258" s="15">
        <f>INDEX(装备!G:G,MATCH(属性!A5258,装备!A:A,0))</f>
        <v>16</v>
      </c>
      <c r="D5258" s="15" t="str">
        <f>INDEX(装备!E:E,MATCH(属性!A5258,装备!A:A,0))</f>
        <v>helmet</v>
      </c>
      <c r="E5258" s="14">
        <v>96</v>
      </c>
      <c r="F5258" s="17">
        <f>INT((VLOOKUP($C5258,装备数值,2,0)+VLOOKUP($C5258,装备数值,5,0)*($E5258-1))*VLOOKUP($D5258,系数!$K$2:$O$7,2,0))</f>
        <v>5751</v>
      </c>
      <c r="G5258" s="17">
        <f>INT((VLOOKUP($C5258,装备数值,3,0)+VLOOKUP($C5258,装备数值,6,0)*($E5258-1))*VLOOKUP($D5258,系数!$K$2:$O$7,3,0))</f>
        <v>0</v>
      </c>
      <c r="H5258" s="17">
        <f t="shared" si="165"/>
        <v>0</v>
      </c>
      <c r="I5258" s="17">
        <f>INT((VLOOKUP($C5258,装备数值,4,0)+VLOOKUP($C5258,装备数值,7,0)*($E5258-1))*VLOOKUP($D5258,系数!$K$2:$O$7,4,0))</f>
        <v>0</v>
      </c>
      <c r="J5258" s="17">
        <f>INT((VLOOKUP($C5258,装备数值,4,0)+VLOOKUP($C5258,装备数值,7,0)*($E5258-1))*VLOOKUP($D5258,系数!$K$2:$O$7,5,0))</f>
        <v>0</v>
      </c>
      <c r="K5258" s="17">
        <f>INT(VLOOKUP(E5258,强化金币,2,1)*VLOOKUP(INDEX(装备!F:F,MATCH(属性!A5258,装备!A:A,0)),系数!$K$12:$M$15,3,0))</f>
        <v>450000</v>
      </c>
      <c r="L5258" s="17"/>
      <c r="M5258" s="17"/>
      <c r="N5258" s="17"/>
      <c r="O5258" s="17">
        <f>IF(E5258=1,"",VLOOKUP(E5258,系数!$S$2:$AB$12,MATCH(属性!C5258,评级,0),1))</f>
        <v>100</v>
      </c>
    </row>
    <row r="5259" spans="1:15" ht="17.25" thickBot="1" x14ac:dyDescent="0.4">
      <c r="A5259" s="17">
        <f t="shared" si="164"/>
        <v>7100044</v>
      </c>
      <c r="B5259" s="17" t="s">
        <v>110</v>
      </c>
      <c r="C5259" s="15">
        <f>INDEX(装备!G:G,MATCH(属性!A5259,装备!A:A,0))</f>
        <v>16</v>
      </c>
      <c r="D5259" s="15" t="str">
        <f>INDEX(装备!E:E,MATCH(属性!A5259,装备!A:A,0))</f>
        <v>helmet</v>
      </c>
      <c r="E5259" s="14">
        <v>97</v>
      </c>
      <c r="F5259" s="17">
        <f>INT((VLOOKUP($C5259,装备数值,2,0)+VLOOKUP($C5259,装备数值,5,0)*($E5259-1))*VLOOKUP($D5259,系数!$K$2:$O$7,2,0))</f>
        <v>5801</v>
      </c>
      <c r="G5259" s="17">
        <f>INT((VLOOKUP($C5259,装备数值,3,0)+VLOOKUP($C5259,装备数值,6,0)*($E5259-1))*VLOOKUP($D5259,系数!$K$2:$O$7,3,0))</f>
        <v>0</v>
      </c>
      <c r="H5259" s="17">
        <f t="shared" si="165"/>
        <v>0</v>
      </c>
      <c r="I5259" s="17">
        <f>INT((VLOOKUP($C5259,装备数值,4,0)+VLOOKUP($C5259,装备数值,7,0)*($E5259-1))*VLOOKUP($D5259,系数!$K$2:$O$7,4,0))</f>
        <v>0</v>
      </c>
      <c r="J5259" s="17">
        <f>INT((VLOOKUP($C5259,装备数值,4,0)+VLOOKUP($C5259,装备数值,7,0)*($E5259-1))*VLOOKUP($D5259,系数!$K$2:$O$7,5,0))</f>
        <v>0</v>
      </c>
      <c r="K5259" s="17">
        <f>INT(VLOOKUP(E5259,强化金币,2,1)*VLOOKUP(INDEX(装备!F:F,MATCH(属性!A5259,装备!A:A,0)),系数!$K$12:$M$15,3,0))</f>
        <v>450000</v>
      </c>
      <c r="L5259" s="17"/>
      <c r="M5259" s="17"/>
      <c r="N5259" s="17"/>
      <c r="O5259" s="17">
        <f>IF(E5259=1,"",VLOOKUP(E5259,系数!$S$2:$AB$12,MATCH(属性!C5259,评级,0),1))</f>
        <v>100</v>
      </c>
    </row>
    <row r="5260" spans="1:15" ht="17.25" thickBot="1" x14ac:dyDescent="0.4">
      <c r="A5260" s="17">
        <f t="shared" si="164"/>
        <v>7100044</v>
      </c>
      <c r="B5260" s="17" t="s">
        <v>110</v>
      </c>
      <c r="C5260" s="15">
        <f>INDEX(装备!G:G,MATCH(属性!A5260,装备!A:A,0))</f>
        <v>16</v>
      </c>
      <c r="D5260" s="15" t="str">
        <f>INDEX(装备!E:E,MATCH(属性!A5260,装备!A:A,0))</f>
        <v>helmet</v>
      </c>
      <c r="E5260" s="14">
        <v>98</v>
      </c>
      <c r="F5260" s="17">
        <f>INT((VLOOKUP($C5260,装备数值,2,0)+VLOOKUP($C5260,装备数值,5,0)*($E5260-1))*VLOOKUP($D5260,系数!$K$2:$O$7,2,0))</f>
        <v>5851</v>
      </c>
      <c r="G5260" s="17">
        <f>INT((VLOOKUP($C5260,装备数值,3,0)+VLOOKUP($C5260,装备数值,6,0)*($E5260-1))*VLOOKUP($D5260,系数!$K$2:$O$7,3,0))</f>
        <v>0</v>
      </c>
      <c r="H5260" s="17">
        <f t="shared" si="165"/>
        <v>0</v>
      </c>
      <c r="I5260" s="17">
        <f>INT((VLOOKUP($C5260,装备数值,4,0)+VLOOKUP($C5260,装备数值,7,0)*($E5260-1))*VLOOKUP($D5260,系数!$K$2:$O$7,4,0))</f>
        <v>0</v>
      </c>
      <c r="J5260" s="17">
        <f>INT((VLOOKUP($C5260,装备数值,4,0)+VLOOKUP($C5260,装备数值,7,0)*($E5260-1))*VLOOKUP($D5260,系数!$K$2:$O$7,5,0))</f>
        <v>0</v>
      </c>
      <c r="K5260" s="17">
        <f>INT(VLOOKUP(E5260,强化金币,2,1)*VLOOKUP(INDEX(装备!F:F,MATCH(属性!A5260,装备!A:A,0)),系数!$K$12:$M$15,3,0))</f>
        <v>450000</v>
      </c>
      <c r="L5260" s="17"/>
      <c r="M5260" s="17"/>
      <c r="N5260" s="17"/>
      <c r="O5260" s="17">
        <f>IF(E5260=1,"",VLOOKUP(E5260,系数!$S$2:$AB$12,MATCH(属性!C5260,评级,0),1))</f>
        <v>100</v>
      </c>
    </row>
    <row r="5261" spans="1:15" ht="17.25" thickBot="1" x14ac:dyDescent="0.4">
      <c r="A5261" s="17">
        <f t="shared" si="164"/>
        <v>7100044</v>
      </c>
      <c r="B5261" s="17" t="s">
        <v>110</v>
      </c>
      <c r="C5261" s="15">
        <f>INDEX(装备!G:G,MATCH(属性!A5261,装备!A:A,0))</f>
        <v>16</v>
      </c>
      <c r="D5261" s="15" t="str">
        <f>INDEX(装备!E:E,MATCH(属性!A5261,装备!A:A,0))</f>
        <v>helmet</v>
      </c>
      <c r="E5261" s="14">
        <v>99</v>
      </c>
      <c r="F5261" s="17">
        <f>INT((VLOOKUP($C5261,装备数值,2,0)+VLOOKUP($C5261,装备数值,5,0)*($E5261-1))*VLOOKUP($D5261,系数!$K$2:$O$7,2,0))</f>
        <v>5901</v>
      </c>
      <c r="G5261" s="17">
        <f>INT((VLOOKUP($C5261,装备数值,3,0)+VLOOKUP($C5261,装备数值,6,0)*($E5261-1))*VLOOKUP($D5261,系数!$K$2:$O$7,3,0))</f>
        <v>0</v>
      </c>
      <c r="H5261" s="17">
        <f t="shared" si="165"/>
        <v>0</v>
      </c>
      <c r="I5261" s="17">
        <f>INT((VLOOKUP($C5261,装备数值,4,0)+VLOOKUP($C5261,装备数值,7,0)*($E5261-1))*VLOOKUP($D5261,系数!$K$2:$O$7,4,0))</f>
        <v>0</v>
      </c>
      <c r="J5261" s="17">
        <f>INT((VLOOKUP($C5261,装备数值,4,0)+VLOOKUP($C5261,装备数值,7,0)*($E5261-1))*VLOOKUP($D5261,系数!$K$2:$O$7,5,0))</f>
        <v>0</v>
      </c>
      <c r="K5261" s="17">
        <f>INT(VLOOKUP(E5261,强化金币,2,1)*VLOOKUP(INDEX(装备!F:F,MATCH(属性!A5261,装备!A:A,0)),系数!$K$12:$M$15,3,0))</f>
        <v>450000</v>
      </c>
      <c r="L5261" s="17"/>
      <c r="M5261" s="17"/>
      <c r="N5261" s="17"/>
      <c r="O5261" s="17">
        <f>IF(E5261=1,"",VLOOKUP(E5261,系数!$S$2:$AB$12,MATCH(属性!C5261,评级,0),1))</f>
        <v>100</v>
      </c>
    </row>
    <row r="5262" spans="1:15" ht="17.25" thickBot="1" x14ac:dyDescent="0.4">
      <c r="A5262" s="17">
        <f t="shared" si="164"/>
        <v>7100044</v>
      </c>
      <c r="B5262" s="17" t="s">
        <v>110</v>
      </c>
      <c r="C5262" s="15">
        <f>INDEX(装备!G:G,MATCH(属性!A5262,装备!A:A,0))</f>
        <v>16</v>
      </c>
      <c r="D5262" s="15" t="str">
        <f>INDEX(装备!E:E,MATCH(属性!A5262,装备!A:A,0))</f>
        <v>helmet</v>
      </c>
      <c r="E5262" s="14">
        <v>100</v>
      </c>
      <c r="F5262" s="17">
        <f>INT((VLOOKUP($C5262,装备数值,2,0)+VLOOKUP($C5262,装备数值,5,0)*($E5262-1))*VLOOKUP($D5262,系数!$K$2:$O$7,2,0))</f>
        <v>5951</v>
      </c>
      <c r="G5262" s="17">
        <f>INT((VLOOKUP($C5262,装备数值,3,0)+VLOOKUP($C5262,装备数值,6,0)*($E5262-1))*VLOOKUP($D5262,系数!$K$2:$O$7,3,0))</f>
        <v>0</v>
      </c>
      <c r="H5262" s="17">
        <f t="shared" si="165"/>
        <v>0</v>
      </c>
      <c r="I5262" s="17">
        <f>INT((VLOOKUP($C5262,装备数值,4,0)+VLOOKUP($C5262,装备数值,7,0)*($E5262-1))*VLOOKUP($D5262,系数!$K$2:$O$7,4,0))</f>
        <v>0</v>
      </c>
      <c r="J5262" s="17">
        <f>INT((VLOOKUP($C5262,装备数值,4,0)+VLOOKUP($C5262,装备数值,7,0)*($E5262-1))*VLOOKUP($D5262,系数!$K$2:$O$7,5,0))</f>
        <v>0</v>
      </c>
      <c r="K5262" s="17">
        <f>INT(VLOOKUP(E5262,强化金币,2,1)*VLOOKUP(INDEX(装备!F:F,MATCH(属性!A5262,装备!A:A,0)),系数!$K$12:$M$15,3,0))</f>
        <v>450000</v>
      </c>
      <c r="L5262" s="17"/>
      <c r="M5262" s="17"/>
      <c r="N5262" s="17"/>
      <c r="O5262" s="17">
        <f>IF(E5262=1,"",VLOOKUP(E5262,系数!$S$2:$AB$12,MATCH(属性!C5262,评级,0),1))</f>
        <v>110</v>
      </c>
    </row>
    <row r="5263" spans="1:15" ht="17.25" thickBot="1" x14ac:dyDescent="0.4">
      <c r="A5263" s="17">
        <f t="shared" si="164"/>
        <v>7100044</v>
      </c>
      <c r="B5263" s="17" t="s">
        <v>110</v>
      </c>
      <c r="C5263" s="15">
        <f>INDEX(装备!G:G,MATCH(属性!A5263,装备!A:A,0))</f>
        <v>16</v>
      </c>
      <c r="D5263" s="15" t="str">
        <f>INDEX(装备!E:E,MATCH(属性!A5263,装备!A:A,0))</f>
        <v>helmet</v>
      </c>
      <c r="E5263" s="14">
        <v>101</v>
      </c>
      <c r="F5263" s="17">
        <f>INT((VLOOKUP($C5263,装备数值,2,0)+VLOOKUP($C5263,装备数值,5,0)*($E5263-1))*VLOOKUP($D5263,系数!$K$2:$O$7,2,0))</f>
        <v>6001</v>
      </c>
      <c r="G5263" s="17">
        <f>INT((VLOOKUP($C5263,装备数值,3,0)+VLOOKUP($C5263,装备数值,6,0)*($E5263-1))*VLOOKUP($D5263,系数!$K$2:$O$7,3,0))</f>
        <v>0</v>
      </c>
      <c r="H5263" s="17">
        <f t="shared" si="165"/>
        <v>0</v>
      </c>
      <c r="I5263" s="17">
        <f>INT((VLOOKUP($C5263,装备数值,4,0)+VLOOKUP($C5263,装备数值,7,0)*($E5263-1))*VLOOKUP($D5263,系数!$K$2:$O$7,4,0))</f>
        <v>0</v>
      </c>
      <c r="J5263" s="17">
        <f>INT((VLOOKUP($C5263,装备数值,4,0)+VLOOKUP($C5263,装备数值,7,0)*($E5263-1))*VLOOKUP($D5263,系数!$K$2:$O$7,5,0))</f>
        <v>0</v>
      </c>
      <c r="K5263" s="17">
        <f>INT(VLOOKUP(E5263,强化金币,2,1)*VLOOKUP(INDEX(装备!F:F,MATCH(属性!A5263,装备!A:A,0)),系数!$K$12:$M$15,3,0))</f>
        <v>450000</v>
      </c>
      <c r="L5263" s="17"/>
      <c r="M5263" s="17"/>
      <c r="N5263" s="17"/>
      <c r="O5263" s="17">
        <f>IF(E5263=1,"",VLOOKUP(E5263,系数!$S$2:$AB$12,MATCH(属性!C5263,评级,0),1))</f>
        <v>110</v>
      </c>
    </row>
    <row r="5264" spans="1:15" ht="17.25" thickBot="1" x14ac:dyDescent="0.4">
      <c r="A5264" s="17">
        <f t="shared" si="164"/>
        <v>7100044</v>
      </c>
      <c r="B5264" s="17" t="s">
        <v>110</v>
      </c>
      <c r="C5264" s="15">
        <f>INDEX(装备!G:G,MATCH(属性!A5264,装备!A:A,0))</f>
        <v>16</v>
      </c>
      <c r="D5264" s="15" t="str">
        <f>INDEX(装备!E:E,MATCH(属性!A5264,装备!A:A,0))</f>
        <v>helmet</v>
      </c>
      <c r="E5264" s="14">
        <v>102</v>
      </c>
      <c r="F5264" s="17">
        <f>INT((VLOOKUP($C5264,装备数值,2,0)+VLOOKUP($C5264,装备数值,5,0)*($E5264-1))*VLOOKUP($D5264,系数!$K$2:$O$7,2,0))</f>
        <v>6051</v>
      </c>
      <c r="G5264" s="17">
        <f>INT((VLOOKUP($C5264,装备数值,3,0)+VLOOKUP($C5264,装备数值,6,0)*($E5264-1))*VLOOKUP($D5264,系数!$K$2:$O$7,3,0))</f>
        <v>0</v>
      </c>
      <c r="H5264" s="17">
        <f t="shared" si="165"/>
        <v>0</v>
      </c>
      <c r="I5264" s="17">
        <f>INT((VLOOKUP($C5264,装备数值,4,0)+VLOOKUP($C5264,装备数值,7,0)*($E5264-1))*VLOOKUP($D5264,系数!$K$2:$O$7,4,0))</f>
        <v>0</v>
      </c>
      <c r="J5264" s="17">
        <f>INT((VLOOKUP($C5264,装备数值,4,0)+VLOOKUP($C5264,装备数值,7,0)*($E5264-1))*VLOOKUP($D5264,系数!$K$2:$O$7,5,0))</f>
        <v>0</v>
      </c>
      <c r="K5264" s="17">
        <f>INT(VLOOKUP(E5264,强化金币,2,1)*VLOOKUP(INDEX(装备!F:F,MATCH(属性!A5264,装备!A:A,0)),系数!$K$12:$M$15,3,0))</f>
        <v>450000</v>
      </c>
      <c r="L5264" s="17"/>
      <c r="M5264" s="17"/>
      <c r="N5264" s="17"/>
      <c r="O5264" s="17">
        <f>IF(E5264=1,"",VLOOKUP(E5264,系数!$S$2:$AB$12,MATCH(属性!C5264,评级,0),1))</f>
        <v>110</v>
      </c>
    </row>
    <row r="5265" spans="1:15" ht="17.25" thickBot="1" x14ac:dyDescent="0.4">
      <c r="A5265" s="17">
        <f t="shared" si="164"/>
        <v>7100044</v>
      </c>
      <c r="B5265" s="17" t="s">
        <v>110</v>
      </c>
      <c r="C5265" s="15">
        <f>INDEX(装备!G:G,MATCH(属性!A5265,装备!A:A,0))</f>
        <v>16</v>
      </c>
      <c r="D5265" s="15" t="str">
        <f>INDEX(装备!E:E,MATCH(属性!A5265,装备!A:A,0))</f>
        <v>helmet</v>
      </c>
      <c r="E5265" s="14">
        <v>103</v>
      </c>
      <c r="F5265" s="17">
        <f>INT((VLOOKUP($C5265,装备数值,2,0)+VLOOKUP($C5265,装备数值,5,0)*($E5265-1))*VLOOKUP($D5265,系数!$K$2:$O$7,2,0))</f>
        <v>6101</v>
      </c>
      <c r="G5265" s="17">
        <f>INT((VLOOKUP($C5265,装备数值,3,0)+VLOOKUP($C5265,装备数值,6,0)*($E5265-1))*VLOOKUP($D5265,系数!$K$2:$O$7,3,0))</f>
        <v>0</v>
      </c>
      <c r="H5265" s="17">
        <f t="shared" si="165"/>
        <v>0</v>
      </c>
      <c r="I5265" s="17">
        <f>INT((VLOOKUP($C5265,装备数值,4,0)+VLOOKUP($C5265,装备数值,7,0)*($E5265-1))*VLOOKUP($D5265,系数!$K$2:$O$7,4,0))</f>
        <v>0</v>
      </c>
      <c r="J5265" s="17">
        <f>INT((VLOOKUP($C5265,装备数值,4,0)+VLOOKUP($C5265,装备数值,7,0)*($E5265-1))*VLOOKUP($D5265,系数!$K$2:$O$7,5,0))</f>
        <v>0</v>
      </c>
      <c r="K5265" s="17">
        <f>INT(VLOOKUP(E5265,强化金币,2,1)*VLOOKUP(INDEX(装备!F:F,MATCH(属性!A5265,装备!A:A,0)),系数!$K$12:$M$15,3,0))</f>
        <v>450000</v>
      </c>
      <c r="L5265" s="17"/>
      <c r="M5265" s="17"/>
      <c r="N5265" s="17"/>
      <c r="O5265" s="17">
        <f>IF(E5265=1,"",VLOOKUP(E5265,系数!$S$2:$AB$12,MATCH(属性!C5265,评级,0),1))</f>
        <v>110</v>
      </c>
    </row>
    <row r="5266" spans="1:15" ht="17.25" thickBot="1" x14ac:dyDescent="0.4">
      <c r="A5266" s="17">
        <f t="shared" si="164"/>
        <v>7100044</v>
      </c>
      <c r="B5266" s="17" t="s">
        <v>110</v>
      </c>
      <c r="C5266" s="15">
        <f>INDEX(装备!G:G,MATCH(属性!A5266,装备!A:A,0))</f>
        <v>16</v>
      </c>
      <c r="D5266" s="15" t="str">
        <f>INDEX(装备!E:E,MATCH(属性!A5266,装备!A:A,0))</f>
        <v>helmet</v>
      </c>
      <c r="E5266" s="14">
        <v>104</v>
      </c>
      <c r="F5266" s="17">
        <f>INT((VLOOKUP($C5266,装备数值,2,0)+VLOOKUP($C5266,装备数值,5,0)*($E5266-1))*VLOOKUP($D5266,系数!$K$2:$O$7,2,0))</f>
        <v>6151</v>
      </c>
      <c r="G5266" s="17">
        <f>INT((VLOOKUP($C5266,装备数值,3,0)+VLOOKUP($C5266,装备数值,6,0)*($E5266-1))*VLOOKUP($D5266,系数!$K$2:$O$7,3,0))</f>
        <v>0</v>
      </c>
      <c r="H5266" s="17">
        <f t="shared" si="165"/>
        <v>0</v>
      </c>
      <c r="I5266" s="17">
        <f>INT((VLOOKUP($C5266,装备数值,4,0)+VLOOKUP($C5266,装备数值,7,0)*($E5266-1))*VLOOKUP($D5266,系数!$K$2:$O$7,4,0))</f>
        <v>0</v>
      </c>
      <c r="J5266" s="17">
        <f>INT((VLOOKUP($C5266,装备数值,4,0)+VLOOKUP($C5266,装备数值,7,0)*($E5266-1))*VLOOKUP($D5266,系数!$K$2:$O$7,5,0))</f>
        <v>0</v>
      </c>
      <c r="K5266" s="17">
        <f>INT(VLOOKUP(E5266,强化金币,2,1)*VLOOKUP(INDEX(装备!F:F,MATCH(属性!A5266,装备!A:A,0)),系数!$K$12:$M$15,3,0))</f>
        <v>450000</v>
      </c>
      <c r="L5266" s="17"/>
      <c r="M5266" s="17"/>
      <c r="N5266" s="17"/>
      <c r="O5266" s="17">
        <f>IF(E5266=1,"",VLOOKUP(E5266,系数!$S$2:$AB$12,MATCH(属性!C5266,评级,0),1))</f>
        <v>110</v>
      </c>
    </row>
    <row r="5267" spans="1:15" ht="17.25" thickBot="1" x14ac:dyDescent="0.4">
      <c r="A5267" s="17">
        <f t="shared" si="164"/>
        <v>7100044</v>
      </c>
      <c r="B5267" s="17" t="s">
        <v>110</v>
      </c>
      <c r="C5267" s="15">
        <f>INDEX(装备!G:G,MATCH(属性!A5267,装备!A:A,0))</f>
        <v>16</v>
      </c>
      <c r="D5267" s="15" t="str">
        <f>INDEX(装备!E:E,MATCH(属性!A5267,装备!A:A,0))</f>
        <v>helmet</v>
      </c>
      <c r="E5267" s="14">
        <v>105</v>
      </c>
      <c r="F5267" s="17">
        <f>INT((VLOOKUP($C5267,装备数值,2,0)+VLOOKUP($C5267,装备数值,5,0)*($E5267-1))*VLOOKUP($D5267,系数!$K$2:$O$7,2,0))</f>
        <v>6201</v>
      </c>
      <c r="G5267" s="17">
        <f>INT((VLOOKUP($C5267,装备数值,3,0)+VLOOKUP($C5267,装备数值,6,0)*($E5267-1))*VLOOKUP($D5267,系数!$K$2:$O$7,3,0))</f>
        <v>0</v>
      </c>
      <c r="H5267" s="17">
        <f t="shared" si="165"/>
        <v>0</v>
      </c>
      <c r="I5267" s="17">
        <f>INT((VLOOKUP($C5267,装备数值,4,0)+VLOOKUP($C5267,装备数值,7,0)*($E5267-1))*VLOOKUP($D5267,系数!$K$2:$O$7,4,0))</f>
        <v>0</v>
      </c>
      <c r="J5267" s="17">
        <f>INT((VLOOKUP($C5267,装备数值,4,0)+VLOOKUP($C5267,装备数值,7,0)*($E5267-1))*VLOOKUP($D5267,系数!$K$2:$O$7,5,0))</f>
        <v>0</v>
      </c>
      <c r="K5267" s="17">
        <f>INT(VLOOKUP(E5267,强化金币,2,1)*VLOOKUP(INDEX(装备!F:F,MATCH(属性!A5267,装备!A:A,0)),系数!$K$12:$M$15,3,0))</f>
        <v>450000</v>
      </c>
      <c r="L5267" s="17"/>
      <c r="M5267" s="17"/>
      <c r="N5267" s="17"/>
      <c r="O5267" s="17">
        <f>IF(E5267=1,"",VLOOKUP(E5267,系数!$S$2:$AB$12,MATCH(属性!C5267,评级,0),1))</f>
        <v>110</v>
      </c>
    </row>
    <row r="5268" spans="1:15" ht="17.25" thickBot="1" x14ac:dyDescent="0.4">
      <c r="A5268" s="17">
        <f t="shared" si="164"/>
        <v>7100044</v>
      </c>
      <c r="B5268" s="17" t="s">
        <v>110</v>
      </c>
      <c r="C5268" s="15">
        <f>INDEX(装备!G:G,MATCH(属性!A5268,装备!A:A,0))</f>
        <v>16</v>
      </c>
      <c r="D5268" s="15" t="str">
        <f>INDEX(装备!E:E,MATCH(属性!A5268,装备!A:A,0))</f>
        <v>helmet</v>
      </c>
      <c r="E5268" s="14">
        <v>106</v>
      </c>
      <c r="F5268" s="17">
        <f>INT((VLOOKUP($C5268,装备数值,2,0)+VLOOKUP($C5268,装备数值,5,0)*($E5268-1))*VLOOKUP($D5268,系数!$K$2:$O$7,2,0))</f>
        <v>6251</v>
      </c>
      <c r="G5268" s="17">
        <f>INT((VLOOKUP($C5268,装备数值,3,0)+VLOOKUP($C5268,装备数值,6,0)*($E5268-1))*VLOOKUP($D5268,系数!$K$2:$O$7,3,0))</f>
        <v>0</v>
      </c>
      <c r="H5268" s="17">
        <f t="shared" si="165"/>
        <v>0</v>
      </c>
      <c r="I5268" s="17">
        <f>INT((VLOOKUP($C5268,装备数值,4,0)+VLOOKUP($C5268,装备数值,7,0)*($E5268-1))*VLOOKUP($D5268,系数!$K$2:$O$7,4,0))</f>
        <v>0</v>
      </c>
      <c r="J5268" s="17">
        <f>INT((VLOOKUP($C5268,装备数值,4,0)+VLOOKUP($C5268,装备数值,7,0)*($E5268-1))*VLOOKUP($D5268,系数!$K$2:$O$7,5,0))</f>
        <v>0</v>
      </c>
      <c r="K5268" s="17">
        <f>INT(VLOOKUP(E5268,强化金币,2,1)*VLOOKUP(INDEX(装备!F:F,MATCH(属性!A5268,装备!A:A,0)),系数!$K$12:$M$15,3,0))</f>
        <v>450000</v>
      </c>
      <c r="L5268" s="17"/>
      <c r="M5268" s="17"/>
      <c r="N5268" s="17"/>
      <c r="O5268" s="17">
        <f>IF(E5268=1,"",VLOOKUP(E5268,系数!$S$2:$AB$12,MATCH(属性!C5268,评级,0),1))</f>
        <v>110</v>
      </c>
    </row>
    <row r="5269" spans="1:15" ht="17.25" thickBot="1" x14ac:dyDescent="0.4">
      <c r="A5269" s="17">
        <f t="shared" si="164"/>
        <v>7100044</v>
      </c>
      <c r="B5269" s="17" t="s">
        <v>110</v>
      </c>
      <c r="C5269" s="15">
        <f>INDEX(装备!G:G,MATCH(属性!A5269,装备!A:A,0))</f>
        <v>16</v>
      </c>
      <c r="D5269" s="15" t="str">
        <f>INDEX(装备!E:E,MATCH(属性!A5269,装备!A:A,0))</f>
        <v>helmet</v>
      </c>
      <c r="E5269" s="14">
        <v>107</v>
      </c>
      <c r="F5269" s="17">
        <f>INT((VLOOKUP($C5269,装备数值,2,0)+VLOOKUP($C5269,装备数值,5,0)*($E5269-1))*VLOOKUP($D5269,系数!$K$2:$O$7,2,0))</f>
        <v>6301</v>
      </c>
      <c r="G5269" s="17">
        <f>INT((VLOOKUP($C5269,装备数值,3,0)+VLOOKUP($C5269,装备数值,6,0)*($E5269-1))*VLOOKUP($D5269,系数!$K$2:$O$7,3,0))</f>
        <v>0</v>
      </c>
      <c r="H5269" s="17">
        <f t="shared" si="165"/>
        <v>0</v>
      </c>
      <c r="I5269" s="17">
        <f>INT((VLOOKUP($C5269,装备数值,4,0)+VLOOKUP($C5269,装备数值,7,0)*($E5269-1))*VLOOKUP($D5269,系数!$K$2:$O$7,4,0))</f>
        <v>0</v>
      </c>
      <c r="J5269" s="17">
        <f>INT((VLOOKUP($C5269,装备数值,4,0)+VLOOKUP($C5269,装备数值,7,0)*($E5269-1))*VLOOKUP($D5269,系数!$K$2:$O$7,5,0))</f>
        <v>0</v>
      </c>
      <c r="K5269" s="17">
        <f>INT(VLOOKUP(E5269,强化金币,2,1)*VLOOKUP(INDEX(装备!F:F,MATCH(属性!A5269,装备!A:A,0)),系数!$K$12:$M$15,3,0))</f>
        <v>450000</v>
      </c>
      <c r="L5269" s="17"/>
      <c r="M5269" s="17"/>
      <c r="N5269" s="17"/>
      <c r="O5269" s="17">
        <f>IF(E5269=1,"",VLOOKUP(E5269,系数!$S$2:$AB$12,MATCH(属性!C5269,评级,0),1))</f>
        <v>110</v>
      </c>
    </row>
    <row r="5270" spans="1:15" ht="17.25" thickBot="1" x14ac:dyDescent="0.4">
      <c r="A5270" s="17">
        <f t="shared" si="164"/>
        <v>7100044</v>
      </c>
      <c r="B5270" s="17" t="s">
        <v>110</v>
      </c>
      <c r="C5270" s="15">
        <f>INDEX(装备!G:G,MATCH(属性!A5270,装备!A:A,0))</f>
        <v>16</v>
      </c>
      <c r="D5270" s="15" t="str">
        <f>INDEX(装备!E:E,MATCH(属性!A5270,装备!A:A,0))</f>
        <v>helmet</v>
      </c>
      <c r="E5270" s="14">
        <v>108</v>
      </c>
      <c r="F5270" s="17">
        <f>INT((VLOOKUP($C5270,装备数值,2,0)+VLOOKUP($C5270,装备数值,5,0)*($E5270-1))*VLOOKUP($D5270,系数!$K$2:$O$7,2,0))</f>
        <v>6351</v>
      </c>
      <c r="G5270" s="17">
        <f>INT((VLOOKUP($C5270,装备数值,3,0)+VLOOKUP($C5270,装备数值,6,0)*($E5270-1))*VLOOKUP($D5270,系数!$K$2:$O$7,3,0))</f>
        <v>0</v>
      </c>
      <c r="H5270" s="17">
        <f t="shared" si="165"/>
        <v>0</v>
      </c>
      <c r="I5270" s="17">
        <f>INT((VLOOKUP($C5270,装备数值,4,0)+VLOOKUP($C5270,装备数值,7,0)*($E5270-1))*VLOOKUP($D5270,系数!$K$2:$O$7,4,0))</f>
        <v>0</v>
      </c>
      <c r="J5270" s="17">
        <f>INT((VLOOKUP($C5270,装备数值,4,0)+VLOOKUP($C5270,装备数值,7,0)*($E5270-1))*VLOOKUP($D5270,系数!$K$2:$O$7,5,0))</f>
        <v>0</v>
      </c>
      <c r="K5270" s="17">
        <f>INT(VLOOKUP(E5270,强化金币,2,1)*VLOOKUP(INDEX(装备!F:F,MATCH(属性!A5270,装备!A:A,0)),系数!$K$12:$M$15,3,0))</f>
        <v>450000</v>
      </c>
      <c r="L5270" s="17"/>
      <c r="M5270" s="17"/>
      <c r="N5270" s="17"/>
      <c r="O5270" s="17">
        <f>IF(E5270=1,"",VLOOKUP(E5270,系数!$S$2:$AB$12,MATCH(属性!C5270,评级,0),1))</f>
        <v>110</v>
      </c>
    </row>
    <row r="5271" spans="1:15" ht="17.25" thickBot="1" x14ac:dyDescent="0.4">
      <c r="A5271" s="17">
        <f t="shared" si="164"/>
        <v>7100044</v>
      </c>
      <c r="B5271" s="17" t="s">
        <v>110</v>
      </c>
      <c r="C5271" s="15">
        <f>INDEX(装备!G:G,MATCH(属性!A5271,装备!A:A,0))</f>
        <v>16</v>
      </c>
      <c r="D5271" s="15" t="str">
        <f>INDEX(装备!E:E,MATCH(属性!A5271,装备!A:A,0))</f>
        <v>helmet</v>
      </c>
      <c r="E5271" s="14">
        <v>109</v>
      </c>
      <c r="F5271" s="17">
        <f>INT((VLOOKUP($C5271,装备数值,2,0)+VLOOKUP($C5271,装备数值,5,0)*($E5271-1))*VLOOKUP($D5271,系数!$K$2:$O$7,2,0))</f>
        <v>6401</v>
      </c>
      <c r="G5271" s="17">
        <f>INT((VLOOKUP($C5271,装备数值,3,0)+VLOOKUP($C5271,装备数值,6,0)*($E5271-1))*VLOOKUP($D5271,系数!$K$2:$O$7,3,0))</f>
        <v>0</v>
      </c>
      <c r="H5271" s="17">
        <f t="shared" si="165"/>
        <v>0</v>
      </c>
      <c r="I5271" s="17">
        <f>INT((VLOOKUP($C5271,装备数值,4,0)+VLOOKUP($C5271,装备数值,7,0)*($E5271-1))*VLOOKUP($D5271,系数!$K$2:$O$7,4,0))</f>
        <v>0</v>
      </c>
      <c r="J5271" s="17">
        <f>INT((VLOOKUP($C5271,装备数值,4,0)+VLOOKUP($C5271,装备数值,7,0)*($E5271-1))*VLOOKUP($D5271,系数!$K$2:$O$7,5,0))</f>
        <v>0</v>
      </c>
      <c r="K5271" s="17">
        <f>INT(VLOOKUP(E5271,强化金币,2,1)*VLOOKUP(INDEX(装备!F:F,MATCH(属性!A5271,装备!A:A,0)),系数!$K$12:$M$15,3,0))</f>
        <v>450000</v>
      </c>
      <c r="L5271" s="17"/>
      <c r="M5271" s="17"/>
      <c r="N5271" s="17"/>
      <c r="O5271" s="17">
        <f>IF(E5271=1,"",VLOOKUP(E5271,系数!$S$2:$AB$12,MATCH(属性!C5271,评级,0),1))</f>
        <v>110</v>
      </c>
    </row>
    <row r="5272" spans="1:15" ht="17.25" thickBot="1" x14ac:dyDescent="0.4">
      <c r="A5272" s="17">
        <f t="shared" si="164"/>
        <v>7100044</v>
      </c>
      <c r="B5272" s="17" t="s">
        <v>110</v>
      </c>
      <c r="C5272" s="15">
        <f>INDEX(装备!G:G,MATCH(属性!A5272,装备!A:A,0))</f>
        <v>16</v>
      </c>
      <c r="D5272" s="15" t="str">
        <f>INDEX(装备!E:E,MATCH(属性!A5272,装备!A:A,0))</f>
        <v>helmet</v>
      </c>
      <c r="E5272" s="14">
        <v>110</v>
      </c>
      <c r="F5272" s="17">
        <f>INT((VLOOKUP($C5272,装备数值,2,0)+VLOOKUP($C5272,装备数值,5,0)*($E5272-1))*VLOOKUP($D5272,系数!$K$2:$O$7,2,0))</f>
        <v>6451</v>
      </c>
      <c r="G5272" s="17">
        <f>INT((VLOOKUP($C5272,装备数值,3,0)+VLOOKUP($C5272,装备数值,6,0)*($E5272-1))*VLOOKUP($D5272,系数!$K$2:$O$7,3,0))</f>
        <v>0</v>
      </c>
      <c r="H5272" s="17">
        <f t="shared" si="165"/>
        <v>0</v>
      </c>
      <c r="I5272" s="17">
        <f>INT((VLOOKUP($C5272,装备数值,4,0)+VLOOKUP($C5272,装备数值,7,0)*($E5272-1))*VLOOKUP($D5272,系数!$K$2:$O$7,4,0))</f>
        <v>0</v>
      </c>
      <c r="J5272" s="17">
        <f>INT((VLOOKUP($C5272,装备数值,4,0)+VLOOKUP($C5272,装备数值,7,0)*($E5272-1))*VLOOKUP($D5272,系数!$K$2:$O$7,5,0))</f>
        <v>0</v>
      </c>
      <c r="K5272" s="17">
        <f>INT(VLOOKUP(E5272,强化金币,2,1)*VLOOKUP(INDEX(装备!F:F,MATCH(属性!A5272,装备!A:A,0)),系数!$K$12:$M$15,3,0))</f>
        <v>450000</v>
      </c>
      <c r="L5272" s="17"/>
      <c r="M5272" s="17"/>
      <c r="N5272" s="17"/>
      <c r="O5272" s="17">
        <f>IF(E5272=1,"",VLOOKUP(E5272,系数!$S$2:$AB$12,MATCH(属性!C5272,评级,0),1))</f>
        <v>110</v>
      </c>
    </row>
    <row r="5273" spans="1:15" ht="17.25" thickBot="1" x14ac:dyDescent="0.4">
      <c r="A5273" s="17">
        <f t="shared" si="164"/>
        <v>7100044</v>
      </c>
      <c r="B5273" s="17" t="s">
        <v>110</v>
      </c>
      <c r="C5273" s="15">
        <f>INDEX(装备!G:G,MATCH(属性!A5273,装备!A:A,0))</f>
        <v>16</v>
      </c>
      <c r="D5273" s="15" t="str">
        <f>INDEX(装备!E:E,MATCH(属性!A5273,装备!A:A,0))</f>
        <v>helmet</v>
      </c>
      <c r="E5273" s="14">
        <v>111</v>
      </c>
      <c r="F5273" s="17">
        <f>INT((VLOOKUP($C5273,装备数值,2,0)+VLOOKUP($C5273,装备数值,5,0)*($E5273-1))*VLOOKUP($D5273,系数!$K$2:$O$7,2,0))</f>
        <v>6501</v>
      </c>
      <c r="G5273" s="17">
        <f>INT((VLOOKUP($C5273,装备数值,3,0)+VLOOKUP($C5273,装备数值,6,0)*($E5273-1))*VLOOKUP($D5273,系数!$K$2:$O$7,3,0))</f>
        <v>0</v>
      </c>
      <c r="H5273" s="17">
        <f t="shared" si="165"/>
        <v>0</v>
      </c>
      <c r="I5273" s="17">
        <f>INT((VLOOKUP($C5273,装备数值,4,0)+VLOOKUP($C5273,装备数值,7,0)*($E5273-1))*VLOOKUP($D5273,系数!$K$2:$O$7,4,0))</f>
        <v>0</v>
      </c>
      <c r="J5273" s="17">
        <f>INT((VLOOKUP($C5273,装备数值,4,0)+VLOOKUP($C5273,装备数值,7,0)*($E5273-1))*VLOOKUP($D5273,系数!$K$2:$O$7,5,0))</f>
        <v>0</v>
      </c>
      <c r="K5273" s="17">
        <f>INT(VLOOKUP(E5273,强化金币,2,1)*VLOOKUP(INDEX(装备!F:F,MATCH(属性!A5273,装备!A:A,0)),系数!$K$12:$M$15,3,0))</f>
        <v>450000</v>
      </c>
      <c r="L5273" s="17"/>
      <c r="M5273" s="17"/>
      <c r="N5273" s="17"/>
      <c r="O5273" s="17">
        <f>IF(E5273=1,"",VLOOKUP(E5273,系数!$S$2:$AB$12,MATCH(属性!C5273,评级,0),1))</f>
        <v>110</v>
      </c>
    </row>
    <row r="5274" spans="1:15" ht="17.25" thickBot="1" x14ac:dyDescent="0.4">
      <c r="A5274" s="17">
        <f t="shared" si="164"/>
        <v>7100044</v>
      </c>
      <c r="B5274" s="17" t="s">
        <v>110</v>
      </c>
      <c r="C5274" s="15">
        <f>INDEX(装备!G:G,MATCH(属性!A5274,装备!A:A,0))</f>
        <v>16</v>
      </c>
      <c r="D5274" s="15" t="str">
        <f>INDEX(装备!E:E,MATCH(属性!A5274,装备!A:A,0))</f>
        <v>helmet</v>
      </c>
      <c r="E5274" s="14">
        <v>112</v>
      </c>
      <c r="F5274" s="17">
        <f>INT((VLOOKUP($C5274,装备数值,2,0)+VLOOKUP($C5274,装备数值,5,0)*($E5274-1))*VLOOKUP($D5274,系数!$K$2:$O$7,2,0))</f>
        <v>6551</v>
      </c>
      <c r="G5274" s="17">
        <f>INT((VLOOKUP($C5274,装备数值,3,0)+VLOOKUP($C5274,装备数值,6,0)*($E5274-1))*VLOOKUP($D5274,系数!$K$2:$O$7,3,0))</f>
        <v>0</v>
      </c>
      <c r="H5274" s="17">
        <f t="shared" si="165"/>
        <v>0</v>
      </c>
      <c r="I5274" s="17">
        <f>INT((VLOOKUP($C5274,装备数值,4,0)+VLOOKUP($C5274,装备数值,7,0)*($E5274-1))*VLOOKUP($D5274,系数!$K$2:$O$7,4,0))</f>
        <v>0</v>
      </c>
      <c r="J5274" s="17">
        <f>INT((VLOOKUP($C5274,装备数值,4,0)+VLOOKUP($C5274,装备数值,7,0)*($E5274-1))*VLOOKUP($D5274,系数!$K$2:$O$7,5,0))</f>
        <v>0</v>
      </c>
      <c r="K5274" s="17">
        <f>INT(VLOOKUP(E5274,强化金币,2,1)*VLOOKUP(INDEX(装备!F:F,MATCH(属性!A5274,装备!A:A,0)),系数!$K$12:$M$15,3,0))</f>
        <v>450000</v>
      </c>
      <c r="L5274" s="17"/>
      <c r="M5274" s="17"/>
      <c r="N5274" s="17"/>
      <c r="O5274" s="17">
        <f>IF(E5274=1,"",VLOOKUP(E5274,系数!$S$2:$AB$12,MATCH(属性!C5274,评级,0),1))</f>
        <v>110</v>
      </c>
    </row>
    <row r="5275" spans="1:15" ht="17.25" thickBot="1" x14ac:dyDescent="0.4">
      <c r="A5275" s="17">
        <f t="shared" si="164"/>
        <v>7100044</v>
      </c>
      <c r="B5275" s="17" t="s">
        <v>110</v>
      </c>
      <c r="C5275" s="15">
        <f>INDEX(装备!G:G,MATCH(属性!A5275,装备!A:A,0))</f>
        <v>16</v>
      </c>
      <c r="D5275" s="15" t="str">
        <f>INDEX(装备!E:E,MATCH(属性!A5275,装备!A:A,0))</f>
        <v>helmet</v>
      </c>
      <c r="E5275" s="14">
        <v>113</v>
      </c>
      <c r="F5275" s="17">
        <f>INT((VLOOKUP($C5275,装备数值,2,0)+VLOOKUP($C5275,装备数值,5,0)*($E5275-1))*VLOOKUP($D5275,系数!$K$2:$O$7,2,0))</f>
        <v>6601</v>
      </c>
      <c r="G5275" s="17">
        <f>INT((VLOOKUP($C5275,装备数值,3,0)+VLOOKUP($C5275,装备数值,6,0)*($E5275-1))*VLOOKUP($D5275,系数!$K$2:$O$7,3,0))</f>
        <v>0</v>
      </c>
      <c r="H5275" s="17">
        <f t="shared" si="165"/>
        <v>0</v>
      </c>
      <c r="I5275" s="17">
        <f>INT((VLOOKUP($C5275,装备数值,4,0)+VLOOKUP($C5275,装备数值,7,0)*($E5275-1))*VLOOKUP($D5275,系数!$K$2:$O$7,4,0))</f>
        <v>0</v>
      </c>
      <c r="J5275" s="17">
        <f>INT((VLOOKUP($C5275,装备数值,4,0)+VLOOKUP($C5275,装备数值,7,0)*($E5275-1))*VLOOKUP($D5275,系数!$K$2:$O$7,5,0))</f>
        <v>0</v>
      </c>
      <c r="K5275" s="17">
        <f>INT(VLOOKUP(E5275,强化金币,2,1)*VLOOKUP(INDEX(装备!F:F,MATCH(属性!A5275,装备!A:A,0)),系数!$K$12:$M$15,3,0))</f>
        <v>450000</v>
      </c>
      <c r="L5275" s="17"/>
      <c r="M5275" s="17"/>
      <c r="N5275" s="17"/>
      <c r="O5275" s="17">
        <f>IF(E5275=1,"",VLOOKUP(E5275,系数!$S$2:$AB$12,MATCH(属性!C5275,评级,0),1))</f>
        <v>110</v>
      </c>
    </row>
    <row r="5276" spans="1:15" ht="17.25" thickBot="1" x14ac:dyDescent="0.4">
      <c r="A5276" s="17">
        <f t="shared" si="164"/>
        <v>7100044</v>
      </c>
      <c r="B5276" s="17" t="s">
        <v>110</v>
      </c>
      <c r="C5276" s="15">
        <f>INDEX(装备!G:G,MATCH(属性!A5276,装备!A:A,0))</f>
        <v>16</v>
      </c>
      <c r="D5276" s="15" t="str">
        <f>INDEX(装备!E:E,MATCH(属性!A5276,装备!A:A,0))</f>
        <v>helmet</v>
      </c>
      <c r="E5276" s="14">
        <v>114</v>
      </c>
      <c r="F5276" s="17">
        <f>INT((VLOOKUP($C5276,装备数值,2,0)+VLOOKUP($C5276,装备数值,5,0)*($E5276-1))*VLOOKUP($D5276,系数!$K$2:$O$7,2,0))</f>
        <v>6651</v>
      </c>
      <c r="G5276" s="17">
        <f>INT((VLOOKUP($C5276,装备数值,3,0)+VLOOKUP($C5276,装备数值,6,0)*($E5276-1))*VLOOKUP($D5276,系数!$K$2:$O$7,3,0))</f>
        <v>0</v>
      </c>
      <c r="H5276" s="17">
        <f t="shared" si="165"/>
        <v>0</v>
      </c>
      <c r="I5276" s="17">
        <f>INT((VLOOKUP($C5276,装备数值,4,0)+VLOOKUP($C5276,装备数值,7,0)*($E5276-1))*VLOOKUP($D5276,系数!$K$2:$O$7,4,0))</f>
        <v>0</v>
      </c>
      <c r="J5276" s="17">
        <f>INT((VLOOKUP($C5276,装备数值,4,0)+VLOOKUP($C5276,装备数值,7,0)*($E5276-1))*VLOOKUP($D5276,系数!$K$2:$O$7,5,0))</f>
        <v>0</v>
      </c>
      <c r="K5276" s="17">
        <f>INT(VLOOKUP(E5276,强化金币,2,1)*VLOOKUP(INDEX(装备!F:F,MATCH(属性!A5276,装备!A:A,0)),系数!$K$12:$M$15,3,0))</f>
        <v>450000</v>
      </c>
      <c r="L5276" s="17"/>
      <c r="M5276" s="17"/>
      <c r="N5276" s="17"/>
      <c r="O5276" s="17">
        <f>IF(E5276=1,"",VLOOKUP(E5276,系数!$S$2:$AB$12,MATCH(属性!C5276,评级,0),1))</f>
        <v>110</v>
      </c>
    </row>
    <row r="5277" spans="1:15" ht="17.25" thickBot="1" x14ac:dyDescent="0.4">
      <c r="A5277" s="17">
        <f t="shared" si="164"/>
        <v>7100044</v>
      </c>
      <c r="B5277" s="17" t="s">
        <v>110</v>
      </c>
      <c r="C5277" s="15">
        <f>INDEX(装备!G:G,MATCH(属性!A5277,装备!A:A,0))</f>
        <v>16</v>
      </c>
      <c r="D5277" s="15" t="str">
        <f>INDEX(装备!E:E,MATCH(属性!A5277,装备!A:A,0))</f>
        <v>helmet</v>
      </c>
      <c r="E5277" s="14">
        <v>115</v>
      </c>
      <c r="F5277" s="17">
        <f>INT((VLOOKUP($C5277,装备数值,2,0)+VLOOKUP($C5277,装备数值,5,0)*($E5277-1))*VLOOKUP($D5277,系数!$K$2:$O$7,2,0))</f>
        <v>6701</v>
      </c>
      <c r="G5277" s="17">
        <f>INT((VLOOKUP($C5277,装备数值,3,0)+VLOOKUP($C5277,装备数值,6,0)*($E5277-1))*VLOOKUP($D5277,系数!$K$2:$O$7,3,0))</f>
        <v>0</v>
      </c>
      <c r="H5277" s="17">
        <f t="shared" si="165"/>
        <v>0</v>
      </c>
      <c r="I5277" s="17">
        <f>INT((VLOOKUP($C5277,装备数值,4,0)+VLOOKUP($C5277,装备数值,7,0)*($E5277-1))*VLOOKUP($D5277,系数!$K$2:$O$7,4,0))</f>
        <v>0</v>
      </c>
      <c r="J5277" s="17">
        <f>INT((VLOOKUP($C5277,装备数值,4,0)+VLOOKUP($C5277,装备数值,7,0)*($E5277-1))*VLOOKUP($D5277,系数!$K$2:$O$7,5,0))</f>
        <v>0</v>
      </c>
      <c r="K5277" s="17">
        <f>INT(VLOOKUP(E5277,强化金币,2,1)*VLOOKUP(INDEX(装备!F:F,MATCH(属性!A5277,装备!A:A,0)),系数!$K$12:$M$15,3,0))</f>
        <v>450000</v>
      </c>
      <c r="L5277" s="17"/>
      <c r="M5277" s="17"/>
      <c r="N5277" s="17"/>
      <c r="O5277" s="17">
        <f>IF(E5277=1,"",VLOOKUP(E5277,系数!$S$2:$AB$12,MATCH(属性!C5277,评级,0),1))</f>
        <v>110</v>
      </c>
    </row>
    <row r="5278" spans="1:15" ht="17.25" thickBot="1" x14ac:dyDescent="0.4">
      <c r="A5278" s="17">
        <f t="shared" si="164"/>
        <v>7100044</v>
      </c>
      <c r="B5278" s="17" t="s">
        <v>110</v>
      </c>
      <c r="C5278" s="15">
        <f>INDEX(装备!G:G,MATCH(属性!A5278,装备!A:A,0))</f>
        <v>16</v>
      </c>
      <c r="D5278" s="15" t="str">
        <f>INDEX(装备!E:E,MATCH(属性!A5278,装备!A:A,0))</f>
        <v>helmet</v>
      </c>
      <c r="E5278" s="14">
        <v>116</v>
      </c>
      <c r="F5278" s="17">
        <f>INT((VLOOKUP($C5278,装备数值,2,0)+VLOOKUP($C5278,装备数值,5,0)*($E5278-1))*VLOOKUP($D5278,系数!$K$2:$O$7,2,0))</f>
        <v>6751</v>
      </c>
      <c r="G5278" s="17">
        <f>INT((VLOOKUP($C5278,装备数值,3,0)+VLOOKUP($C5278,装备数值,6,0)*($E5278-1))*VLOOKUP($D5278,系数!$K$2:$O$7,3,0))</f>
        <v>0</v>
      </c>
      <c r="H5278" s="17">
        <f t="shared" si="165"/>
        <v>0</v>
      </c>
      <c r="I5278" s="17">
        <f>INT((VLOOKUP($C5278,装备数值,4,0)+VLOOKUP($C5278,装备数值,7,0)*($E5278-1))*VLOOKUP($D5278,系数!$K$2:$O$7,4,0))</f>
        <v>0</v>
      </c>
      <c r="J5278" s="17">
        <f>INT((VLOOKUP($C5278,装备数值,4,0)+VLOOKUP($C5278,装备数值,7,0)*($E5278-1))*VLOOKUP($D5278,系数!$K$2:$O$7,5,0))</f>
        <v>0</v>
      </c>
      <c r="K5278" s="17">
        <f>INT(VLOOKUP(E5278,强化金币,2,1)*VLOOKUP(INDEX(装备!F:F,MATCH(属性!A5278,装备!A:A,0)),系数!$K$12:$M$15,3,0))</f>
        <v>450000</v>
      </c>
      <c r="L5278" s="17"/>
      <c r="M5278" s="17"/>
      <c r="N5278" s="17"/>
      <c r="O5278" s="17">
        <f>IF(E5278=1,"",VLOOKUP(E5278,系数!$S$2:$AB$12,MATCH(属性!C5278,评级,0),1))</f>
        <v>110</v>
      </c>
    </row>
    <row r="5279" spans="1:15" ht="17.25" thickBot="1" x14ac:dyDescent="0.4">
      <c r="A5279" s="17">
        <f t="shared" si="164"/>
        <v>7100044</v>
      </c>
      <c r="B5279" s="17" t="s">
        <v>110</v>
      </c>
      <c r="C5279" s="15">
        <f>INDEX(装备!G:G,MATCH(属性!A5279,装备!A:A,0))</f>
        <v>16</v>
      </c>
      <c r="D5279" s="15" t="str">
        <f>INDEX(装备!E:E,MATCH(属性!A5279,装备!A:A,0))</f>
        <v>helmet</v>
      </c>
      <c r="E5279" s="14">
        <v>117</v>
      </c>
      <c r="F5279" s="17">
        <f>INT((VLOOKUP($C5279,装备数值,2,0)+VLOOKUP($C5279,装备数值,5,0)*($E5279-1))*VLOOKUP($D5279,系数!$K$2:$O$7,2,0))</f>
        <v>6801</v>
      </c>
      <c r="G5279" s="17">
        <f>INT((VLOOKUP($C5279,装备数值,3,0)+VLOOKUP($C5279,装备数值,6,0)*($E5279-1))*VLOOKUP($D5279,系数!$K$2:$O$7,3,0))</f>
        <v>0</v>
      </c>
      <c r="H5279" s="17">
        <f t="shared" si="165"/>
        <v>0</v>
      </c>
      <c r="I5279" s="17">
        <f>INT((VLOOKUP($C5279,装备数值,4,0)+VLOOKUP($C5279,装备数值,7,0)*($E5279-1))*VLOOKUP($D5279,系数!$K$2:$O$7,4,0))</f>
        <v>0</v>
      </c>
      <c r="J5279" s="17">
        <f>INT((VLOOKUP($C5279,装备数值,4,0)+VLOOKUP($C5279,装备数值,7,0)*($E5279-1))*VLOOKUP($D5279,系数!$K$2:$O$7,5,0))</f>
        <v>0</v>
      </c>
      <c r="K5279" s="17">
        <f>INT(VLOOKUP(E5279,强化金币,2,1)*VLOOKUP(INDEX(装备!F:F,MATCH(属性!A5279,装备!A:A,0)),系数!$K$12:$M$15,3,0))</f>
        <v>450000</v>
      </c>
      <c r="L5279" s="17"/>
      <c r="M5279" s="17"/>
      <c r="N5279" s="17"/>
      <c r="O5279" s="17">
        <f>IF(E5279=1,"",VLOOKUP(E5279,系数!$S$2:$AB$12,MATCH(属性!C5279,评级,0),1))</f>
        <v>110</v>
      </c>
    </row>
    <row r="5280" spans="1:15" ht="17.25" thickBot="1" x14ac:dyDescent="0.4">
      <c r="A5280" s="17">
        <f t="shared" si="164"/>
        <v>7100044</v>
      </c>
      <c r="B5280" s="17" t="s">
        <v>110</v>
      </c>
      <c r="C5280" s="15">
        <f>INDEX(装备!G:G,MATCH(属性!A5280,装备!A:A,0))</f>
        <v>16</v>
      </c>
      <c r="D5280" s="15" t="str">
        <f>INDEX(装备!E:E,MATCH(属性!A5280,装备!A:A,0))</f>
        <v>helmet</v>
      </c>
      <c r="E5280" s="14">
        <v>118</v>
      </c>
      <c r="F5280" s="17">
        <f>INT((VLOOKUP($C5280,装备数值,2,0)+VLOOKUP($C5280,装备数值,5,0)*($E5280-1))*VLOOKUP($D5280,系数!$K$2:$O$7,2,0))</f>
        <v>6851</v>
      </c>
      <c r="G5280" s="17">
        <f>INT((VLOOKUP($C5280,装备数值,3,0)+VLOOKUP($C5280,装备数值,6,0)*($E5280-1))*VLOOKUP($D5280,系数!$K$2:$O$7,3,0))</f>
        <v>0</v>
      </c>
      <c r="H5280" s="17">
        <f t="shared" si="165"/>
        <v>0</v>
      </c>
      <c r="I5280" s="17">
        <f>INT((VLOOKUP($C5280,装备数值,4,0)+VLOOKUP($C5280,装备数值,7,0)*($E5280-1))*VLOOKUP($D5280,系数!$K$2:$O$7,4,0))</f>
        <v>0</v>
      </c>
      <c r="J5280" s="17">
        <f>INT((VLOOKUP($C5280,装备数值,4,0)+VLOOKUP($C5280,装备数值,7,0)*($E5280-1))*VLOOKUP($D5280,系数!$K$2:$O$7,5,0))</f>
        <v>0</v>
      </c>
      <c r="K5280" s="17">
        <f>INT(VLOOKUP(E5280,强化金币,2,1)*VLOOKUP(INDEX(装备!F:F,MATCH(属性!A5280,装备!A:A,0)),系数!$K$12:$M$15,3,0))</f>
        <v>450000</v>
      </c>
      <c r="L5280" s="17"/>
      <c r="M5280" s="17"/>
      <c r="N5280" s="17"/>
      <c r="O5280" s="17">
        <f>IF(E5280=1,"",VLOOKUP(E5280,系数!$S$2:$AB$12,MATCH(属性!C5280,评级,0),1))</f>
        <v>110</v>
      </c>
    </row>
    <row r="5281" spans="1:15" ht="17.25" thickBot="1" x14ac:dyDescent="0.4">
      <c r="A5281" s="17">
        <f t="shared" si="164"/>
        <v>7100044</v>
      </c>
      <c r="B5281" s="17" t="s">
        <v>110</v>
      </c>
      <c r="C5281" s="15">
        <f>INDEX(装备!G:G,MATCH(属性!A5281,装备!A:A,0))</f>
        <v>16</v>
      </c>
      <c r="D5281" s="15" t="str">
        <f>INDEX(装备!E:E,MATCH(属性!A5281,装备!A:A,0))</f>
        <v>helmet</v>
      </c>
      <c r="E5281" s="14">
        <v>119</v>
      </c>
      <c r="F5281" s="17">
        <f>INT((VLOOKUP($C5281,装备数值,2,0)+VLOOKUP($C5281,装备数值,5,0)*($E5281-1))*VLOOKUP($D5281,系数!$K$2:$O$7,2,0))</f>
        <v>6901</v>
      </c>
      <c r="G5281" s="17">
        <f>INT((VLOOKUP($C5281,装备数值,3,0)+VLOOKUP($C5281,装备数值,6,0)*($E5281-1))*VLOOKUP($D5281,系数!$K$2:$O$7,3,0))</f>
        <v>0</v>
      </c>
      <c r="H5281" s="17">
        <f t="shared" si="165"/>
        <v>0</v>
      </c>
      <c r="I5281" s="17">
        <f>INT((VLOOKUP($C5281,装备数值,4,0)+VLOOKUP($C5281,装备数值,7,0)*($E5281-1))*VLOOKUP($D5281,系数!$K$2:$O$7,4,0))</f>
        <v>0</v>
      </c>
      <c r="J5281" s="17">
        <f>INT((VLOOKUP($C5281,装备数值,4,0)+VLOOKUP($C5281,装备数值,7,0)*($E5281-1))*VLOOKUP($D5281,系数!$K$2:$O$7,5,0))</f>
        <v>0</v>
      </c>
      <c r="K5281" s="17">
        <f>INT(VLOOKUP(E5281,强化金币,2,1)*VLOOKUP(INDEX(装备!F:F,MATCH(属性!A5281,装备!A:A,0)),系数!$K$12:$M$15,3,0))</f>
        <v>450000</v>
      </c>
      <c r="L5281" s="17"/>
      <c r="M5281" s="17"/>
      <c r="N5281" s="17"/>
      <c r="O5281" s="17">
        <f>IF(E5281=1,"",VLOOKUP(E5281,系数!$S$2:$AB$12,MATCH(属性!C5281,评级,0),1))</f>
        <v>110</v>
      </c>
    </row>
    <row r="5282" spans="1:15" ht="17.25" thickBot="1" x14ac:dyDescent="0.4">
      <c r="A5282" s="17">
        <f t="shared" si="164"/>
        <v>7100044</v>
      </c>
      <c r="B5282" s="17" t="s">
        <v>110</v>
      </c>
      <c r="C5282" s="15">
        <f>INDEX(装备!G:G,MATCH(属性!A5282,装备!A:A,0))</f>
        <v>16</v>
      </c>
      <c r="D5282" s="15" t="str">
        <f>INDEX(装备!E:E,MATCH(属性!A5282,装备!A:A,0))</f>
        <v>helmet</v>
      </c>
      <c r="E5282" s="14">
        <v>120</v>
      </c>
      <c r="F5282" s="17">
        <f>INT((VLOOKUP($C5282,装备数值,2,0)+VLOOKUP($C5282,装备数值,5,0)*($E5282-1))*VLOOKUP($D5282,系数!$K$2:$O$7,2,0))</f>
        <v>6951</v>
      </c>
      <c r="G5282" s="17">
        <f>INT((VLOOKUP($C5282,装备数值,3,0)+VLOOKUP($C5282,装备数值,6,0)*($E5282-1))*VLOOKUP($D5282,系数!$K$2:$O$7,3,0))</f>
        <v>0</v>
      </c>
      <c r="H5282" s="17">
        <f t="shared" si="165"/>
        <v>0</v>
      </c>
      <c r="I5282" s="17">
        <f>INT((VLOOKUP($C5282,装备数值,4,0)+VLOOKUP($C5282,装备数值,7,0)*($E5282-1))*VLOOKUP($D5282,系数!$K$2:$O$7,4,0))</f>
        <v>0</v>
      </c>
      <c r="J5282" s="17">
        <f>INT((VLOOKUP($C5282,装备数值,4,0)+VLOOKUP($C5282,装备数值,7,0)*($E5282-1))*VLOOKUP($D5282,系数!$K$2:$O$7,5,0))</f>
        <v>0</v>
      </c>
      <c r="K5282" s="17">
        <f>INT(VLOOKUP(E5282,强化金币,2,1)*VLOOKUP(INDEX(装备!F:F,MATCH(属性!A5282,装备!A:A,0)),系数!$K$12:$M$15,3,0))</f>
        <v>450000</v>
      </c>
      <c r="L5282" s="17"/>
      <c r="M5282" s="17"/>
      <c r="N5282" s="17"/>
      <c r="O5282" s="17">
        <f>IF(E5282=1,"",VLOOKUP(E5282,系数!$S$2:$AB$12,MATCH(属性!C5282,评级,0),1))</f>
        <v>110</v>
      </c>
    </row>
    <row r="5283" spans="1:15" ht="17.25" thickBot="1" x14ac:dyDescent="0.4">
      <c r="A5283" s="15">
        <f t="shared" si="164"/>
        <v>7100045</v>
      </c>
      <c r="B5283" s="15" t="s">
        <v>113</v>
      </c>
      <c r="C5283" s="15">
        <f>INDEX(装备!G:G,MATCH(属性!A5283,装备!A:A,0))</f>
        <v>16</v>
      </c>
      <c r="D5283" s="15" t="str">
        <f>INDEX(装备!E:E,MATCH(属性!A5283,装备!A:A,0))</f>
        <v>armour</v>
      </c>
      <c r="E5283" s="16">
        <v>1</v>
      </c>
      <c r="F5283" s="17">
        <f>INT((VLOOKUP($C5283,装备数值,2,0)+VLOOKUP($C5283,装备数值,5,0)*($E5283-1))*VLOOKUP($D5283,系数!$K$2:$O$7,2,0))</f>
        <v>1000</v>
      </c>
      <c r="G5283" s="17">
        <f>INT((VLOOKUP($C5283,装备数值,3,0)+VLOOKUP($C5283,装备数值,6,0)*($E5283-1))*VLOOKUP($D5283,系数!$K$2:$O$7,3,0))</f>
        <v>0</v>
      </c>
      <c r="H5283" s="17">
        <f t="shared" si="165"/>
        <v>0</v>
      </c>
      <c r="I5283" s="17">
        <f>INT((VLOOKUP($C5283,装备数值,4,0)+VLOOKUP($C5283,装备数值,7,0)*($E5283-1))*VLOOKUP($D5283,系数!$K$2:$O$7,4,0))</f>
        <v>0</v>
      </c>
      <c r="J5283" s="17">
        <f>INT((VLOOKUP($C5283,装备数值,4,0)+VLOOKUP($C5283,装备数值,7,0)*($E5283-1))*VLOOKUP($D5283,系数!$K$2:$O$7,5,0))</f>
        <v>0</v>
      </c>
      <c r="K5283" s="17">
        <f>INT(VLOOKUP(E5283,强化金币,2,1)*VLOOKUP(INDEX(装备!F:F,MATCH(属性!A5283,装备!A:A,0)),系数!$K$12:$M$15,3,0))</f>
        <v>50</v>
      </c>
      <c r="L5283" s="17"/>
      <c r="M5283" s="17"/>
      <c r="N5283" s="17"/>
      <c r="O5283" s="17" t="str">
        <f>IF(E5283=1,"",VLOOKUP(E5283,系数!$S$2:$AB$12,MATCH(属性!C5283,评级,0),1))</f>
        <v/>
      </c>
    </row>
    <row r="5284" spans="1:15" ht="17.25" thickBot="1" x14ac:dyDescent="0.4">
      <c r="A5284" s="17">
        <f t="shared" si="164"/>
        <v>7100045</v>
      </c>
      <c r="B5284" s="17" t="s">
        <v>112</v>
      </c>
      <c r="C5284" s="15">
        <f>INDEX(装备!G:G,MATCH(属性!A5284,装备!A:A,0))</f>
        <v>16</v>
      </c>
      <c r="D5284" s="15" t="str">
        <f>INDEX(装备!E:E,MATCH(属性!A5284,装备!A:A,0))</f>
        <v>armour</v>
      </c>
      <c r="E5284" s="14">
        <v>2</v>
      </c>
      <c r="F5284" s="17">
        <f>INT((VLOOKUP($C5284,装备数值,2,0)+VLOOKUP($C5284,装备数值,5,0)*($E5284-1))*VLOOKUP($D5284,系数!$K$2:$O$7,2,0))</f>
        <v>1050</v>
      </c>
      <c r="G5284" s="17">
        <f>INT((VLOOKUP($C5284,装备数值,3,0)+VLOOKUP($C5284,装备数值,6,0)*($E5284-1))*VLOOKUP($D5284,系数!$K$2:$O$7,3,0))</f>
        <v>0</v>
      </c>
      <c r="H5284" s="17">
        <f t="shared" si="165"/>
        <v>0</v>
      </c>
      <c r="I5284" s="17">
        <f>INT((VLOOKUP($C5284,装备数值,4,0)+VLOOKUP($C5284,装备数值,7,0)*($E5284-1))*VLOOKUP($D5284,系数!$K$2:$O$7,4,0))</f>
        <v>0</v>
      </c>
      <c r="J5284" s="17">
        <f>INT((VLOOKUP($C5284,装备数值,4,0)+VLOOKUP($C5284,装备数值,7,0)*($E5284-1))*VLOOKUP($D5284,系数!$K$2:$O$7,5,0))</f>
        <v>0</v>
      </c>
      <c r="K5284" s="17">
        <f>INT(VLOOKUP(E5284,强化金币,2,1)*VLOOKUP(INDEX(装备!F:F,MATCH(属性!A5284,装备!A:A,0)),系数!$K$12:$M$15,3,0))</f>
        <v>80</v>
      </c>
      <c r="L5284" s="17"/>
      <c r="M5284" s="17"/>
      <c r="N5284" s="17"/>
      <c r="O5284" s="17">
        <f>IF(E5284=1,"",VLOOKUP(E5284,系数!$S$2:$AB$12,MATCH(属性!C5284,评级,0),1))</f>
        <v>10</v>
      </c>
    </row>
    <row r="5285" spans="1:15" ht="17.25" thickBot="1" x14ac:dyDescent="0.4">
      <c r="A5285" s="17">
        <f t="shared" si="164"/>
        <v>7100045</v>
      </c>
      <c r="B5285" s="17" t="s">
        <v>112</v>
      </c>
      <c r="C5285" s="15">
        <f>INDEX(装备!G:G,MATCH(属性!A5285,装备!A:A,0))</f>
        <v>16</v>
      </c>
      <c r="D5285" s="15" t="str">
        <f>INDEX(装备!E:E,MATCH(属性!A5285,装备!A:A,0))</f>
        <v>armour</v>
      </c>
      <c r="E5285" s="14">
        <v>3</v>
      </c>
      <c r="F5285" s="17">
        <f>INT((VLOOKUP($C5285,装备数值,2,0)+VLOOKUP($C5285,装备数值,5,0)*($E5285-1))*VLOOKUP($D5285,系数!$K$2:$O$7,2,0))</f>
        <v>1100</v>
      </c>
      <c r="G5285" s="17">
        <f>INT((VLOOKUP($C5285,装备数值,3,0)+VLOOKUP($C5285,装备数值,6,0)*($E5285-1))*VLOOKUP($D5285,系数!$K$2:$O$7,3,0))</f>
        <v>0</v>
      </c>
      <c r="H5285" s="17">
        <f t="shared" si="165"/>
        <v>0</v>
      </c>
      <c r="I5285" s="17">
        <f>INT((VLOOKUP($C5285,装备数值,4,0)+VLOOKUP($C5285,装备数值,7,0)*($E5285-1))*VLOOKUP($D5285,系数!$K$2:$O$7,4,0))</f>
        <v>0</v>
      </c>
      <c r="J5285" s="17">
        <f>INT((VLOOKUP($C5285,装备数值,4,0)+VLOOKUP($C5285,装备数值,7,0)*($E5285-1))*VLOOKUP($D5285,系数!$K$2:$O$7,5,0))</f>
        <v>0</v>
      </c>
      <c r="K5285" s="17">
        <f>INT(VLOOKUP(E5285,强化金币,2,1)*VLOOKUP(INDEX(装备!F:F,MATCH(属性!A5285,装备!A:A,0)),系数!$K$12:$M$15,3,0))</f>
        <v>100</v>
      </c>
      <c r="L5285" s="17"/>
      <c r="M5285" s="17"/>
      <c r="N5285" s="17"/>
      <c r="O5285" s="17">
        <f>IF(E5285=1,"",VLOOKUP(E5285,系数!$S$2:$AB$12,MATCH(属性!C5285,评级,0),1))</f>
        <v>10</v>
      </c>
    </row>
    <row r="5286" spans="1:15" ht="17.25" thickBot="1" x14ac:dyDescent="0.4">
      <c r="A5286" s="17">
        <f t="shared" si="164"/>
        <v>7100045</v>
      </c>
      <c r="B5286" s="17" t="s">
        <v>112</v>
      </c>
      <c r="C5286" s="15">
        <f>INDEX(装备!G:G,MATCH(属性!A5286,装备!A:A,0))</f>
        <v>16</v>
      </c>
      <c r="D5286" s="15" t="str">
        <f>INDEX(装备!E:E,MATCH(属性!A5286,装备!A:A,0))</f>
        <v>armour</v>
      </c>
      <c r="E5286" s="14">
        <v>4</v>
      </c>
      <c r="F5286" s="17">
        <f>INT((VLOOKUP($C5286,装备数值,2,0)+VLOOKUP($C5286,装备数值,5,0)*($E5286-1))*VLOOKUP($D5286,系数!$K$2:$O$7,2,0))</f>
        <v>1150</v>
      </c>
      <c r="G5286" s="17">
        <f>INT((VLOOKUP($C5286,装备数值,3,0)+VLOOKUP($C5286,装备数值,6,0)*($E5286-1))*VLOOKUP($D5286,系数!$K$2:$O$7,3,0))</f>
        <v>0</v>
      </c>
      <c r="H5286" s="17">
        <f t="shared" si="165"/>
        <v>0</v>
      </c>
      <c r="I5286" s="17">
        <f>INT((VLOOKUP($C5286,装备数值,4,0)+VLOOKUP($C5286,装备数值,7,0)*($E5286-1))*VLOOKUP($D5286,系数!$K$2:$O$7,4,0))</f>
        <v>0</v>
      </c>
      <c r="J5286" s="17">
        <f>INT((VLOOKUP($C5286,装备数值,4,0)+VLOOKUP($C5286,装备数值,7,0)*($E5286-1))*VLOOKUP($D5286,系数!$K$2:$O$7,5,0))</f>
        <v>0</v>
      </c>
      <c r="K5286" s="17">
        <f>INT(VLOOKUP(E5286,强化金币,2,1)*VLOOKUP(INDEX(装备!F:F,MATCH(属性!A5286,装备!A:A,0)),系数!$K$12:$M$15,3,0))</f>
        <v>200</v>
      </c>
      <c r="L5286" s="17"/>
      <c r="M5286" s="17"/>
      <c r="N5286" s="17"/>
      <c r="O5286" s="17">
        <f>IF(E5286=1,"",VLOOKUP(E5286,系数!$S$2:$AB$12,MATCH(属性!C5286,评级,0),1))</f>
        <v>10</v>
      </c>
    </row>
    <row r="5287" spans="1:15" ht="17.25" thickBot="1" x14ac:dyDescent="0.4">
      <c r="A5287" s="17">
        <f t="shared" si="164"/>
        <v>7100045</v>
      </c>
      <c r="B5287" s="17" t="s">
        <v>112</v>
      </c>
      <c r="C5287" s="15">
        <f>INDEX(装备!G:G,MATCH(属性!A5287,装备!A:A,0))</f>
        <v>16</v>
      </c>
      <c r="D5287" s="15" t="str">
        <f>INDEX(装备!E:E,MATCH(属性!A5287,装备!A:A,0))</f>
        <v>armour</v>
      </c>
      <c r="E5287" s="14">
        <v>5</v>
      </c>
      <c r="F5287" s="17">
        <f>INT((VLOOKUP($C5287,装备数值,2,0)+VLOOKUP($C5287,装备数值,5,0)*($E5287-1))*VLOOKUP($D5287,系数!$K$2:$O$7,2,0))</f>
        <v>1200</v>
      </c>
      <c r="G5287" s="17">
        <f>INT((VLOOKUP($C5287,装备数值,3,0)+VLOOKUP($C5287,装备数值,6,0)*($E5287-1))*VLOOKUP($D5287,系数!$K$2:$O$7,3,0))</f>
        <v>0</v>
      </c>
      <c r="H5287" s="17">
        <f t="shared" si="165"/>
        <v>0</v>
      </c>
      <c r="I5287" s="17">
        <f>INT((VLOOKUP($C5287,装备数值,4,0)+VLOOKUP($C5287,装备数值,7,0)*($E5287-1))*VLOOKUP($D5287,系数!$K$2:$O$7,4,0))</f>
        <v>0</v>
      </c>
      <c r="J5287" s="17">
        <f>INT((VLOOKUP($C5287,装备数值,4,0)+VLOOKUP($C5287,装备数值,7,0)*($E5287-1))*VLOOKUP($D5287,系数!$K$2:$O$7,5,0))</f>
        <v>0</v>
      </c>
      <c r="K5287" s="17">
        <f>INT(VLOOKUP(E5287,强化金币,2,1)*VLOOKUP(INDEX(装备!F:F,MATCH(属性!A5287,装备!A:A,0)),系数!$K$12:$M$15,3,0))</f>
        <v>300</v>
      </c>
      <c r="L5287" s="17"/>
      <c r="M5287" s="17"/>
      <c r="N5287" s="17"/>
      <c r="O5287" s="17">
        <f>IF(E5287=1,"",VLOOKUP(E5287,系数!$S$2:$AB$12,MATCH(属性!C5287,评级,0),1))</f>
        <v>10</v>
      </c>
    </row>
    <row r="5288" spans="1:15" ht="17.25" thickBot="1" x14ac:dyDescent="0.4">
      <c r="A5288" s="17">
        <f t="shared" si="164"/>
        <v>7100045</v>
      </c>
      <c r="B5288" s="17" t="s">
        <v>112</v>
      </c>
      <c r="C5288" s="15">
        <f>INDEX(装备!G:G,MATCH(属性!A5288,装备!A:A,0))</f>
        <v>16</v>
      </c>
      <c r="D5288" s="15" t="str">
        <f>INDEX(装备!E:E,MATCH(属性!A5288,装备!A:A,0))</f>
        <v>armour</v>
      </c>
      <c r="E5288" s="14">
        <v>6</v>
      </c>
      <c r="F5288" s="17">
        <f>INT((VLOOKUP($C5288,装备数值,2,0)+VLOOKUP($C5288,装备数值,5,0)*($E5288-1))*VLOOKUP($D5288,系数!$K$2:$O$7,2,0))</f>
        <v>1250</v>
      </c>
      <c r="G5288" s="17">
        <f>INT((VLOOKUP($C5288,装备数值,3,0)+VLOOKUP($C5288,装备数值,6,0)*($E5288-1))*VLOOKUP($D5288,系数!$K$2:$O$7,3,0))</f>
        <v>0</v>
      </c>
      <c r="H5288" s="17">
        <f t="shared" si="165"/>
        <v>0</v>
      </c>
      <c r="I5288" s="17">
        <f>INT((VLOOKUP($C5288,装备数值,4,0)+VLOOKUP($C5288,装备数值,7,0)*($E5288-1))*VLOOKUP($D5288,系数!$K$2:$O$7,4,0))</f>
        <v>0</v>
      </c>
      <c r="J5288" s="17">
        <f>INT((VLOOKUP($C5288,装备数值,4,0)+VLOOKUP($C5288,装备数值,7,0)*($E5288-1))*VLOOKUP($D5288,系数!$K$2:$O$7,5,0))</f>
        <v>0</v>
      </c>
      <c r="K5288" s="17">
        <f>INT(VLOOKUP(E5288,强化金币,2,1)*VLOOKUP(INDEX(装备!F:F,MATCH(属性!A5288,装备!A:A,0)),系数!$K$12:$M$15,3,0))</f>
        <v>400</v>
      </c>
      <c r="L5288" s="17"/>
      <c r="M5288" s="17"/>
      <c r="N5288" s="17"/>
      <c r="O5288" s="17">
        <f>IF(E5288=1,"",VLOOKUP(E5288,系数!$S$2:$AB$12,MATCH(属性!C5288,评级,0),1))</f>
        <v>10</v>
      </c>
    </row>
    <row r="5289" spans="1:15" ht="17.25" thickBot="1" x14ac:dyDescent="0.4">
      <c r="A5289" s="17">
        <f t="shared" si="164"/>
        <v>7100045</v>
      </c>
      <c r="B5289" s="17" t="s">
        <v>112</v>
      </c>
      <c r="C5289" s="15">
        <f>INDEX(装备!G:G,MATCH(属性!A5289,装备!A:A,0))</f>
        <v>16</v>
      </c>
      <c r="D5289" s="15" t="str">
        <f>INDEX(装备!E:E,MATCH(属性!A5289,装备!A:A,0))</f>
        <v>armour</v>
      </c>
      <c r="E5289" s="14">
        <v>7</v>
      </c>
      <c r="F5289" s="17">
        <f>INT((VLOOKUP($C5289,装备数值,2,0)+VLOOKUP($C5289,装备数值,5,0)*($E5289-1))*VLOOKUP($D5289,系数!$K$2:$O$7,2,0))</f>
        <v>1300</v>
      </c>
      <c r="G5289" s="17">
        <f>INT((VLOOKUP($C5289,装备数值,3,0)+VLOOKUP($C5289,装备数值,6,0)*($E5289-1))*VLOOKUP($D5289,系数!$K$2:$O$7,3,0))</f>
        <v>0</v>
      </c>
      <c r="H5289" s="17">
        <f t="shared" si="165"/>
        <v>0</v>
      </c>
      <c r="I5289" s="17">
        <f>INT((VLOOKUP($C5289,装备数值,4,0)+VLOOKUP($C5289,装备数值,7,0)*($E5289-1))*VLOOKUP($D5289,系数!$K$2:$O$7,4,0))</f>
        <v>0</v>
      </c>
      <c r="J5289" s="17">
        <f>INT((VLOOKUP($C5289,装备数值,4,0)+VLOOKUP($C5289,装备数值,7,0)*($E5289-1))*VLOOKUP($D5289,系数!$K$2:$O$7,5,0))</f>
        <v>0</v>
      </c>
      <c r="K5289" s="17">
        <f>INT(VLOOKUP(E5289,强化金币,2,1)*VLOOKUP(INDEX(装备!F:F,MATCH(属性!A5289,装备!A:A,0)),系数!$K$12:$M$15,3,0))</f>
        <v>500</v>
      </c>
      <c r="L5289" s="17"/>
      <c r="M5289" s="17"/>
      <c r="N5289" s="17"/>
      <c r="O5289" s="17">
        <f>IF(E5289=1,"",VLOOKUP(E5289,系数!$S$2:$AB$12,MATCH(属性!C5289,评级,0),1))</f>
        <v>10</v>
      </c>
    </row>
    <row r="5290" spans="1:15" ht="17.25" thickBot="1" x14ac:dyDescent="0.4">
      <c r="A5290" s="17">
        <f t="shared" si="164"/>
        <v>7100045</v>
      </c>
      <c r="B5290" s="17" t="s">
        <v>112</v>
      </c>
      <c r="C5290" s="15">
        <f>INDEX(装备!G:G,MATCH(属性!A5290,装备!A:A,0))</f>
        <v>16</v>
      </c>
      <c r="D5290" s="15" t="str">
        <f>INDEX(装备!E:E,MATCH(属性!A5290,装备!A:A,0))</f>
        <v>armour</v>
      </c>
      <c r="E5290" s="14">
        <v>8</v>
      </c>
      <c r="F5290" s="17">
        <f>INT((VLOOKUP($C5290,装备数值,2,0)+VLOOKUP($C5290,装备数值,5,0)*($E5290-1))*VLOOKUP($D5290,系数!$K$2:$O$7,2,0))</f>
        <v>1350</v>
      </c>
      <c r="G5290" s="17">
        <f>INT((VLOOKUP($C5290,装备数值,3,0)+VLOOKUP($C5290,装备数值,6,0)*($E5290-1))*VLOOKUP($D5290,系数!$K$2:$O$7,3,0))</f>
        <v>0</v>
      </c>
      <c r="H5290" s="17">
        <f t="shared" si="165"/>
        <v>0</v>
      </c>
      <c r="I5290" s="17">
        <f>INT((VLOOKUP($C5290,装备数值,4,0)+VLOOKUP($C5290,装备数值,7,0)*($E5290-1))*VLOOKUP($D5290,系数!$K$2:$O$7,4,0))</f>
        <v>0</v>
      </c>
      <c r="J5290" s="17">
        <f>INT((VLOOKUP($C5290,装备数值,4,0)+VLOOKUP($C5290,装备数值,7,0)*($E5290-1))*VLOOKUP($D5290,系数!$K$2:$O$7,5,0))</f>
        <v>0</v>
      </c>
      <c r="K5290" s="17">
        <f>INT(VLOOKUP(E5290,强化金币,2,1)*VLOOKUP(INDEX(装备!F:F,MATCH(属性!A5290,装备!A:A,0)),系数!$K$12:$M$15,3,0))</f>
        <v>600</v>
      </c>
      <c r="L5290" s="17"/>
      <c r="M5290" s="17"/>
      <c r="N5290" s="17"/>
      <c r="O5290" s="17">
        <f>IF(E5290=1,"",VLOOKUP(E5290,系数!$S$2:$AB$12,MATCH(属性!C5290,评级,0),1))</f>
        <v>10</v>
      </c>
    </row>
    <row r="5291" spans="1:15" ht="17.25" thickBot="1" x14ac:dyDescent="0.4">
      <c r="A5291" s="17">
        <f t="shared" si="164"/>
        <v>7100045</v>
      </c>
      <c r="B5291" s="17" t="s">
        <v>112</v>
      </c>
      <c r="C5291" s="15">
        <f>INDEX(装备!G:G,MATCH(属性!A5291,装备!A:A,0))</f>
        <v>16</v>
      </c>
      <c r="D5291" s="15" t="str">
        <f>INDEX(装备!E:E,MATCH(属性!A5291,装备!A:A,0))</f>
        <v>armour</v>
      </c>
      <c r="E5291" s="14">
        <v>9</v>
      </c>
      <c r="F5291" s="17">
        <f>INT((VLOOKUP($C5291,装备数值,2,0)+VLOOKUP($C5291,装备数值,5,0)*($E5291-1))*VLOOKUP($D5291,系数!$K$2:$O$7,2,0))</f>
        <v>1400</v>
      </c>
      <c r="G5291" s="17">
        <f>INT((VLOOKUP($C5291,装备数值,3,0)+VLOOKUP($C5291,装备数值,6,0)*($E5291-1))*VLOOKUP($D5291,系数!$K$2:$O$7,3,0))</f>
        <v>0</v>
      </c>
      <c r="H5291" s="17">
        <f t="shared" si="165"/>
        <v>0</v>
      </c>
      <c r="I5291" s="17">
        <f>INT((VLOOKUP($C5291,装备数值,4,0)+VLOOKUP($C5291,装备数值,7,0)*($E5291-1))*VLOOKUP($D5291,系数!$K$2:$O$7,4,0))</f>
        <v>0</v>
      </c>
      <c r="J5291" s="17">
        <f>INT((VLOOKUP($C5291,装备数值,4,0)+VLOOKUP($C5291,装备数值,7,0)*($E5291-1))*VLOOKUP($D5291,系数!$K$2:$O$7,5,0))</f>
        <v>0</v>
      </c>
      <c r="K5291" s="17">
        <f>INT(VLOOKUP(E5291,强化金币,2,1)*VLOOKUP(INDEX(装备!F:F,MATCH(属性!A5291,装备!A:A,0)),系数!$K$12:$M$15,3,0))</f>
        <v>700</v>
      </c>
      <c r="L5291" s="17"/>
      <c r="M5291" s="17"/>
      <c r="N5291" s="17"/>
      <c r="O5291" s="17">
        <f>IF(E5291=1,"",VLOOKUP(E5291,系数!$S$2:$AB$12,MATCH(属性!C5291,评级,0),1))</f>
        <v>10</v>
      </c>
    </row>
    <row r="5292" spans="1:15" ht="17.25" thickBot="1" x14ac:dyDescent="0.4">
      <c r="A5292" s="17">
        <f t="shared" si="164"/>
        <v>7100045</v>
      </c>
      <c r="B5292" s="17" t="s">
        <v>112</v>
      </c>
      <c r="C5292" s="15">
        <f>INDEX(装备!G:G,MATCH(属性!A5292,装备!A:A,0))</f>
        <v>16</v>
      </c>
      <c r="D5292" s="15" t="str">
        <f>INDEX(装备!E:E,MATCH(属性!A5292,装备!A:A,0))</f>
        <v>armour</v>
      </c>
      <c r="E5292" s="14">
        <v>10</v>
      </c>
      <c r="F5292" s="17">
        <f>INT((VLOOKUP($C5292,装备数值,2,0)+VLOOKUP($C5292,装备数值,5,0)*($E5292-1))*VLOOKUP($D5292,系数!$K$2:$O$7,2,0))</f>
        <v>1450</v>
      </c>
      <c r="G5292" s="17">
        <f>INT((VLOOKUP($C5292,装备数值,3,0)+VLOOKUP($C5292,装备数值,6,0)*($E5292-1))*VLOOKUP($D5292,系数!$K$2:$O$7,3,0))</f>
        <v>0</v>
      </c>
      <c r="H5292" s="17">
        <f t="shared" si="165"/>
        <v>0</v>
      </c>
      <c r="I5292" s="17">
        <f>INT((VLOOKUP($C5292,装备数值,4,0)+VLOOKUP($C5292,装备数值,7,0)*($E5292-1))*VLOOKUP($D5292,系数!$K$2:$O$7,4,0))</f>
        <v>0</v>
      </c>
      <c r="J5292" s="17">
        <f>INT((VLOOKUP($C5292,装备数值,4,0)+VLOOKUP($C5292,装备数值,7,0)*($E5292-1))*VLOOKUP($D5292,系数!$K$2:$O$7,5,0))</f>
        <v>0</v>
      </c>
      <c r="K5292" s="17">
        <f>INT(VLOOKUP(E5292,强化金币,2,1)*VLOOKUP(INDEX(装备!F:F,MATCH(属性!A5292,装备!A:A,0)),系数!$K$12:$M$15,3,0))</f>
        <v>800</v>
      </c>
      <c r="L5292" s="17"/>
      <c r="M5292" s="17"/>
      <c r="N5292" s="17"/>
      <c r="O5292" s="17">
        <f>IF(E5292=1,"",VLOOKUP(E5292,系数!$S$2:$AB$12,MATCH(属性!C5292,评级,0),1))</f>
        <v>20</v>
      </c>
    </row>
    <row r="5293" spans="1:15" ht="17.25" thickBot="1" x14ac:dyDescent="0.4">
      <c r="A5293" s="17">
        <f t="shared" si="164"/>
        <v>7100045</v>
      </c>
      <c r="B5293" s="17" t="s">
        <v>112</v>
      </c>
      <c r="C5293" s="15">
        <f>INDEX(装备!G:G,MATCH(属性!A5293,装备!A:A,0))</f>
        <v>16</v>
      </c>
      <c r="D5293" s="15" t="str">
        <f>INDEX(装备!E:E,MATCH(属性!A5293,装备!A:A,0))</f>
        <v>armour</v>
      </c>
      <c r="E5293" s="14">
        <v>11</v>
      </c>
      <c r="F5293" s="17">
        <f>INT((VLOOKUP($C5293,装备数值,2,0)+VLOOKUP($C5293,装备数值,5,0)*($E5293-1))*VLOOKUP($D5293,系数!$K$2:$O$7,2,0))</f>
        <v>1500</v>
      </c>
      <c r="G5293" s="17">
        <f>INT((VLOOKUP($C5293,装备数值,3,0)+VLOOKUP($C5293,装备数值,6,0)*($E5293-1))*VLOOKUP($D5293,系数!$K$2:$O$7,3,0))</f>
        <v>0</v>
      </c>
      <c r="H5293" s="17">
        <f t="shared" si="165"/>
        <v>0</v>
      </c>
      <c r="I5293" s="17">
        <f>INT((VLOOKUP($C5293,装备数值,4,0)+VLOOKUP($C5293,装备数值,7,0)*($E5293-1))*VLOOKUP($D5293,系数!$K$2:$O$7,4,0))</f>
        <v>0</v>
      </c>
      <c r="J5293" s="17">
        <f>INT((VLOOKUP($C5293,装备数值,4,0)+VLOOKUP($C5293,装备数值,7,0)*($E5293-1))*VLOOKUP($D5293,系数!$K$2:$O$7,5,0))</f>
        <v>0</v>
      </c>
      <c r="K5293" s="17">
        <f>INT(VLOOKUP(E5293,强化金币,2,1)*VLOOKUP(INDEX(装备!F:F,MATCH(属性!A5293,装备!A:A,0)),系数!$K$12:$M$15,3,0))</f>
        <v>900</v>
      </c>
      <c r="L5293" s="17"/>
      <c r="M5293" s="17"/>
      <c r="N5293" s="17"/>
      <c r="O5293" s="17">
        <f>IF(E5293=1,"",VLOOKUP(E5293,系数!$S$2:$AB$12,MATCH(属性!C5293,评级,0),1))</f>
        <v>20</v>
      </c>
    </row>
    <row r="5294" spans="1:15" ht="17.25" thickBot="1" x14ac:dyDescent="0.4">
      <c r="A5294" s="17">
        <f t="shared" si="164"/>
        <v>7100045</v>
      </c>
      <c r="B5294" s="17" t="s">
        <v>112</v>
      </c>
      <c r="C5294" s="15">
        <f>INDEX(装备!G:G,MATCH(属性!A5294,装备!A:A,0))</f>
        <v>16</v>
      </c>
      <c r="D5294" s="15" t="str">
        <f>INDEX(装备!E:E,MATCH(属性!A5294,装备!A:A,0))</f>
        <v>armour</v>
      </c>
      <c r="E5294" s="14">
        <v>12</v>
      </c>
      <c r="F5294" s="17">
        <f>INT((VLOOKUP($C5294,装备数值,2,0)+VLOOKUP($C5294,装备数值,5,0)*($E5294-1))*VLOOKUP($D5294,系数!$K$2:$O$7,2,0))</f>
        <v>1550</v>
      </c>
      <c r="G5294" s="17">
        <f>INT((VLOOKUP($C5294,装备数值,3,0)+VLOOKUP($C5294,装备数值,6,0)*($E5294-1))*VLOOKUP($D5294,系数!$K$2:$O$7,3,0))</f>
        <v>0</v>
      </c>
      <c r="H5294" s="17">
        <f t="shared" si="165"/>
        <v>0</v>
      </c>
      <c r="I5294" s="17">
        <f>INT((VLOOKUP($C5294,装备数值,4,0)+VLOOKUP($C5294,装备数值,7,0)*($E5294-1))*VLOOKUP($D5294,系数!$K$2:$O$7,4,0))</f>
        <v>0</v>
      </c>
      <c r="J5294" s="17">
        <f>INT((VLOOKUP($C5294,装备数值,4,0)+VLOOKUP($C5294,装备数值,7,0)*($E5294-1))*VLOOKUP($D5294,系数!$K$2:$O$7,5,0))</f>
        <v>0</v>
      </c>
      <c r="K5294" s="17">
        <f>INT(VLOOKUP(E5294,强化金币,2,1)*VLOOKUP(INDEX(装备!F:F,MATCH(属性!A5294,装备!A:A,0)),系数!$K$12:$M$15,3,0))</f>
        <v>1000</v>
      </c>
      <c r="L5294" s="17"/>
      <c r="M5294" s="17"/>
      <c r="N5294" s="17"/>
      <c r="O5294" s="17">
        <f>IF(E5294=1,"",VLOOKUP(E5294,系数!$S$2:$AB$12,MATCH(属性!C5294,评级,0),1))</f>
        <v>20</v>
      </c>
    </row>
    <row r="5295" spans="1:15" ht="17.25" thickBot="1" x14ac:dyDescent="0.4">
      <c r="A5295" s="17">
        <f t="shared" si="164"/>
        <v>7100045</v>
      </c>
      <c r="B5295" s="17" t="s">
        <v>112</v>
      </c>
      <c r="C5295" s="15">
        <f>INDEX(装备!G:G,MATCH(属性!A5295,装备!A:A,0))</f>
        <v>16</v>
      </c>
      <c r="D5295" s="15" t="str">
        <f>INDEX(装备!E:E,MATCH(属性!A5295,装备!A:A,0))</f>
        <v>armour</v>
      </c>
      <c r="E5295" s="14">
        <v>13</v>
      </c>
      <c r="F5295" s="17">
        <f>INT((VLOOKUP($C5295,装备数值,2,0)+VLOOKUP($C5295,装备数值,5,0)*($E5295-1))*VLOOKUP($D5295,系数!$K$2:$O$7,2,0))</f>
        <v>1600</v>
      </c>
      <c r="G5295" s="17">
        <f>INT((VLOOKUP($C5295,装备数值,3,0)+VLOOKUP($C5295,装备数值,6,0)*($E5295-1))*VLOOKUP($D5295,系数!$K$2:$O$7,3,0))</f>
        <v>0</v>
      </c>
      <c r="H5295" s="17">
        <f t="shared" si="165"/>
        <v>0</v>
      </c>
      <c r="I5295" s="17">
        <f>INT((VLOOKUP($C5295,装备数值,4,0)+VLOOKUP($C5295,装备数值,7,0)*($E5295-1))*VLOOKUP($D5295,系数!$K$2:$O$7,4,0))</f>
        <v>0</v>
      </c>
      <c r="J5295" s="17">
        <f>INT((VLOOKUP($C5295,装备数值,4,0)+VLOOKUP($C5295,装备数值,7,0)*($E5295-1))*VLOOKUP($D5295,系数!$K$2:$O$7,5,0))</f>
        <v>0</v>
      </c>
      <c r="K5295" s="17">
        <f>INT(VLOOKUP(E5295,强化金币,2,1)*VLOOKUP(INDEX(装备!F:F,MATCH(属性!A5295,装备!A:A,0)),系数!$K$12:$M$15,3,0))</f>
        <v>1200</v>
      </c>
      <c r="L5295" s="17"/>
      <c r="M5295" s="17"/>
      <c r="N5295" s="17"/>
      <c r="O5295" s="17">
        <f>IF(E5295=1,"",VLOOKUP(E5295,系数!$S$2:$AB$12,MATCH(属性!C5295,评级,0),1))</f>
        <v>20</v>
      </c>
    </row>
    <row r="5296" spans="1:15" ht="17.25" thickBot="1" x14ac:dyDescent="0.4">
      <c r="A5296" s="17">
        <f t="shared" si="164"/>
        <v>7100045</v>
      </c>
      <c r="B5296" s="17" t="s">
        <v>112</v>
      </c>
      <c r="C5296" s="15">
        <f>INDEX(装备!G:G,MATCH(属性!A5296,装备!A:A,0))</f>
        <v>16</v>
      </c>
      <c r="D5296" s="15" t="str">
        <f>INDEX(装备!E:E,MATCH(属性!A5296,装备!A:A,0))</f>
        <v>armour</v>
      </c>
      <c r="E5296" s="14">
        <v>14</v>
      </c>
      <c r="F5296" s="17">
        <f>INT((VLOOKUP($C5296,装备数值,2,0)+VLOOKUP($C5296,装备数值,5,0)*($E5296-1))*VLOOKUP($D5296,系数!$K$2:$O$7,2,0))</f>
        <v>1650</v>
      </c>
      <c r="G5296" s="17">
        <f>INT((VLOOKUP($C5296,装备数值,3,0)+VLOOKUP($C5296,装备数值,6,0)*($E5296-1))*VLOOKUP($D5296,系数!$K$2:$O$7,3,0))</f>
        <v>0</v>
      </c>
      <c r="H5296" s="17">
        <f t="shared" si="165"/>
        <v>0</v>
      </c>
      <c r="I5296" s="17">
        <f>INT((VLOOKUP($C5296,装备数值,4,0)+VLOOKUP($C5296,装备数值,7,0)*($E5296-1))*VLOOKUP($D5296,系数!$K$2:$O$7,4,0))</f>
        <v>0</v>
      </c>
      <c r="J5296" s="17">
        <f>INT((VLOOKUP($C5296,装备数值,4,0)+VLOOKUP($C5296,装备数值,7,0)*($E5296-1))*VLOOKUP($D5296,系数!$K$2:$O$7,5,0))</f>
        <v>0</v>
      </c>
      <c r="K5296" s="17">
        <f>INT(VLOOKUP(E5296,强化金币,2,1)*VLOOKUP(INDEX(装备!F:F,MATCH(属性!A5296,装备!A:A,0)),系数!$K$12:$M$15,3,0))</f>
        <v>1400</v>
      </c>
      <c r="L5296" s="17"/>
      <c r="M5296" s="17"/>
      <c r="N5296" s="17"/>
      <c r="O5296" s="17">
        <f>IF(E5296=1,"",VLOOKUP(E5296,系数!$S$2:$AB$12,MATCH(属性!C5296,评级,0),1))</f>
        <v>20</v>
      </c>
    </row>
    <row r="5297" spans="1:15" ht="17.25" thickBot="1" x14ac:dyDescent="0.4">
      <c r="A5297" s="17">
        <f t="shared" si="164"/>
        <v>7100045</v>
      </c>
      <c r="B5297" s="17" t="s">
        <v>112</v>
      </c>
      <c r="C5297" s="15">
        <f>INDEX(装备!G:G,MATCH(属性!A5297,装备!A:A,0))</f>
        <v>16</v>
      </c>
      <c r="D5297" s="15" t="str">
        <f>INDEX(装备!E:E,MATCH(属性!A5297,装备!A:A,0))</f>
        <v>armour</v>
      </c>
      <c r="E5297" s="14">
        <v>15</v>
      </c>
      <c r="F5297" s="17">
        <f>INT((VLOOKUP($C5297,装备数值,2,0)+VLOOKUP($C5297,装备数值,5,0)*($E5297-1))*VLOOKUP($D5297,系数!$K$2:$O$7,2,0))</f>
        <v>1700</v>
      </c>
      <c r="G5297" s="17">
        <f>INT((VLOOKUP($C5297,装备数值,3,0)+VLOOKUP($C5297,装备数值,6,0)*($E5297-1))*VLOOKUP($D5297,系数!$K$2:$O$7,3,0))</f>
        <v>0</v>
      </c>
      <c r="H5297" s="17">
        <f t="shared" si="165"/>
        <v>0</v>
      </c>
      <c r="I5297" s="17">
        <f>INT((VLOOKUP($C5297,装备数值,4,0)+VLOOKUP($C5297,装备数值,7,0)*($E5297-1))*VLOOKUP($D5297,系数!$K$2:$O$7,4,0))</f>
        <v>0</v>
      </c>
      <c r="J5297" s="17">
        <f>INT((VLOOKUP($C5297,装备数值,4,0)+VLOOKUP($C5297,装备数值,7,0)*($E5297-1))*VLOOKUP($D5297,系数!$K$2:$O$7,5,0))</f>
        <v>0</v>
      </c>
      <c r="K5297" s="17">
        <f>INT(VLOOKUP(E5297,强化金币,2,1)*VLOOKUP(INDEX(装备!F:F,MATCH(属性!A5297,装备!A:A,0)),系数!$K$12:$M$15,3,0))</f>
        <v>1600</v>
      </c>
      <c r="L5297" s="17"/>
      <c r="M5297" s="17"/>
      <c r="N5297" s="17"/>
      <c r="O5297" s="17">
        <f>IF(E5297=1,"",VLOOKUP(E5297,系数!$S$2:$AB$12,MATCH(属性!C5297,评级,0),1))</f>
        <v>20</v>
      </c>
    </row>
    <row r="5298" spans="1:15" ht="17.25" thickBot="1" x14ac:dyDescent="0.4">
      <c r="A5298" s="17">
        <f t="shared" si="164"/>
        <v>7100045</v>
      </c>
      <c r="B5298" s="17" t="s">
        <v>112</v>
      </c>
      <c r="C5298" s="15">
        <f>INDEX(装备!G:G,MATCH(属性!A5298,装备!A:A,0))</f>
        <v>16</v>
      </c>
      <c r="D5298" s="15" t="str">
        <f>INDEX(装备!E:E,MATCH(属性!A5298,装备!A:A,0))</f>
        <v>armour</v>
      </c>
      <c r="E5298" s="14">
        <v>16</v>
      </c>
      <c r="F5298" s="17">
        <f>INT((VLOOKUP($C5298,装备数值,2,0)+VLOOKUP($C5298,装备数值,5,0)*($E5298-1))*VLOOKUP($D5298,系数!$K$2:$O$7,2,0))</f>
        <v>1750</v>
      </c>
      <c r="G5298" s="17">
        <f>INT((VLOOKUP($C5298,装备数值,3,0)+VLOOKUP($C5298,装备数值,6,0)*($E5298-1))*VLOOKUP($D5298,系数!$K$2:$O$7,3,0))</f>
        <v>0</v>
      </c>
      <c r="H5298" s="17">
        <f t="shared" si="165"/>
        <v>0</v>
      </c>
      <c r="I5298" s="17">
        <f>INT((VLOOKUP($C5298,装备数值,4,0)+VLOOKUP($C5298,装备数值,7,0)*($E5298-1))*VLOOKUP($D5298,系数!$K$2:$O$7,4,0))</f>
        <v>0</v>
      </c>
      <c r="J5298" s="17">
        <f>INT((VLOOKUP($C5298,装备数值,4,0)+VLOOKUP($C5298,装备数值,7,0)*($E5298-1))*VLOOKUP($D5298,系数!$K$2:$O$7,5,0))</f>
        <v>0</v>
      </c>
      <c r="K5298" s="17">
        <f>INT(VLOOKUP(E5298,强化金币,2,1)*VLOOKUP(INDEX(装备!F:F,MATCH(属性!A5298,装备!A:A,0)),系数!$K$12:$M$15,3,0))</f>
        <v>1800</v>
      </c>
      <c r="L5298" s="17"/>
      <c r="M5298" s="17"/>
      <c r="N5298" s="17"/>
      <c r="O5298" s="17">
        <f>IF(E5298=1,"",VLOOKUP(E5298,系数!$S$2:$AB$12,MATCH(属性!C5298,评级,0),1))</f>
        <v>20</v>
      </c>
    </row>
    <row r="5299" spans="1:15" ht="17.25" thickBot="1" x14ac:dyDescent="0.4">
      <c r="A5299" s="17">
        <f t="shared" si="164"/>
        <v>7100045</v>
      </c>
      <c r="B5299" s="17" t="s">
        <v>112</v>
      </c>
      <c r="C5299" s="15">
        <f>INDEX(装备!G:G,MATCH(属性!A5299,装备!A:A,0))</f>
        <v>16</v>
      </c>
      <c r="D5299" s="15" t="str">
        <f>INDEX(装备!E:E,MATCH(属性!A5299,装备!A:A,0))</f>
        <v>armour</v>
      </c>
      <c r="E5299" s="14">
        <v>17</v>
      </c>
      <c r="F5299" s="17">
        <f>INT((VLOOKUP($C5299,装备数值,2,0)+VLOOKUP($C5299,装备数值,5,0)*($E5299-1))*VLOOKUP($D5299,系数!$K$2:$O$7,2,0))</f>
        <v>1800</v>
      </c>
      <c r="G5299" s="17">
        <f>INT((VLOOKUP($C5299,装备数值,3,0)+VLOOKUP($C5299,装备数值,6,0)*($E5299-1))*VLOOKUP($D5299,系数!$K$2:$O$7,3,0))</f>
        <v>0</v>
      </c>
      <c r="H5299" s="17">
        <f t="shared" si="165"/>
        <v>0</v>
      </c>
      <c r="I5299" s="17">
        <f>INT((VLOOKUP($C5299,装备数值,4,0)+VLOOKUP($C5299,装备数值,7,0)*($E5299-1))*VLOOKUP($D5299,系数!$K$2:$O$7,4,0))</f>
        <v>0</v>
      </c>
      <c r="J5299" s="17">
        <f>INT((VLOOKUP($C5299,装备数值,4,0)+VLOOKUP($C5299,装备数值,7,0)*($E5299-1))*VLOOKUP($D5299,系数!$K$2:$O$7,5,0))</f>
        <v>0</v>
      </c>
      <c r="K5299" s="17">
        <f>INT(VLOOKUP(E5299,强化金币,2,1)*VLOOKUP(INDEX(装备!F:F,MATCH(属性!A5299,装备!A:A,0)),系数!$K$12:$M$15,3,0))</f>
        <v>2000</v>
      </c>
      <c r="L5299" s="17"/>
      <c r="M5299" s="17"/>
      <c r="N5299" s="17"/>
      <c r="O5299" s="17">
        <f>IF(E5299=1,"",VLOOKUP(E5299,系数!$S$2:$AB$12,MATCH(属性!C5299,评级,0),1))</f>
        <v>20</v>
      </c>
    </row>
    <row r="5300" spans="1:15" ht="17.25" thickBot="1" x14ac:dyDescent="0.4">
      <c r="A5300" s="17">
        <f t="shared" si="164"/>
        <v>7100045</v>
      </c>
      <c r="B5300" s="17" t="s">
        <v>112</v>
      </c>
      <c r="C5300" s="15">
        <f>INDEX(装备!G:G,MATCH(属性!A5300,装备!A:A,0))</f>
        <v>16</v>
      </c>
      <c r="D5300" s="15" t="str">
        <f>INDEX(装备!E:E,MATCH(属性!A5300,装备!A:A,0))</f>
        <v>armour</v>
      </c>
      <c r="E5300" s="14">
        <v>18</v>
      </c>
      <c r="F5300" s="17">
        <f>INT((VLOOKUP($C5300,装备数值,2,0)+VLOOKUP($C5300,装备数值,5,0)*($E5300-1))*VLOOKUP($D5300,系数!$K$2:$O$7,2,0))</f>
        <v>1850</v>
      </c>
      <c r="G5300" s="17">
        <f>INT((VLOOKUP($C5300,装备数值,3,0)+VLOOKUP($C5300,装备数值,6,0)*($E5300-1))*VLOOKUP($D5300,系数!$K$2:$O$7,3,0))</f>
        <v>0</v>
      </c>
      <c r="H5300" s="17">
        <f t="shared" si="165"/>
        <v>0</v>
      </c>
      <c r="I5300" s="17">
        <f>INT((VLOOKUP($C5300,装备数值,4,0)+VLOOKUP($C5300,装备数值,7,0)*($E5300-1))*VLOOKUP($D5300,系数!$K$2:$O$7,4,0))</f>
        <v>0</v>
      </c>
      <c r="J5300" s="17">
        <f>INT((VLOOKUP($C5300,装备数值,4,0)+VLOOKUP($C5300,装备数值,7,0)*($E5300-1))*VLOOKUP($D5300,系数!$K$2:$O$7,5,0))</f>
        <v>0</v>
      </c>
      <c r="K5300" s="17">
        <f>INT(VLOOKUP(E5300,强化金币,2,1)*VLOOKUP(INDEX(装备!F:F,MATCH(属性!A5300,装备!A:A,0)),系数!$K$12:$M$15,3,0))</f>
        <v>2200</v>
      </c>
      <c r="L5300" s="17"/>
      <c r="M5300" s="17"/>
      <c r="N5300" s="17"/>
      <c r="O5300" s="17">
        <f>IF(E5300=1,"",VLOOKUP(E5300,系数!$S$2:$AB$12,MATCH(属性!C5300,评级,0),1))</f>
        <v>20</v>
      </c>
    </row>
    <row r="5301" spans="1:15" ht="17.25" thickBot="1" x14ac:dyDescent="0.4">
      <c r="A5301" s="17">
        <f t="shared" si="164"/>
        <v>7100045</v>
      </c>
      <c r="B5301" s="17" t="s">
        <v>112</v>
      </c>
      <c r="C5301" s="15">
        <f>INDEX(装备!G:G,MATCH(属性!A5301,装备!A:A,0))</f>
        <v>16</v>
      </c>
      <c r="D5301" s="15" t="str">
        <f>INDEX(装备!E:E,MATCH(属性!A5301,装备!A:A,0))</f>
        <v>armour</v>
      </c>
      <c r="E5301" s="14">
        <v>19</v>
      </c>
      <c r="F5301" s="17">
        <f>INT((VLOOKUP($C5301,装备数值,2,0)+VLOOKUP($C5301,装备数值,5,0)*($E5301-1))*VLOOKUP($D5301,系数!$K$2:$O$7,2,0))</f>
        <v>1900</v>
      </c>
      <c r="G5301" s="17">
        <f>INT((VLOOKUP($C5301,装备数值,3,0)+VLOOKUP($C5301,装备数值,6,0)*($E5301-1))*VLOOKUP($D5301,系数!$K$2:$O$7,3,0))</f>
        <v>0</v>
      </c>
      <c r="H5301" s="17">
        <f t="shared" si="165"/>
        <v>0</v>
      </c>
      <c r="I5301" s="17">
        <f>INT((VLOOKUP($C5301,装备数值,4,0)+VLOOKUP($C5301,装备数值,7,0)*($E5301-1))*VLOOKUP($D5301,系数!$K$2:$O$7,4,0))</f>
        <v>0</v>
      </c>
      <c r="J5301" s="17">
        <f>INT((VLOOKUP($C5301,装备数值,4,0)+VLOOKUP($C5301,装备数值,7,0)*($E5301-1))*VLOOKUP($D5301,系数!$K$2:$O$7,5,0))</f>
        <v>0</v>
      </c>
      <c r="K5301" s="17">
        <f>INT(VLOOKUP(E5301,强化金币,2,1)*VLOOKUP(INDEX(装备!F:F,MATCH(属性!A5301,装备!A:A,0)),系数!$K$12:$M$15,3,0))</f>
        <v>2400</v>
      </c>
      <c r="L5301" s="17"/>
      <c r="M5301" s="17"/>
      <c r="N5301" s="17"/>
      <c r="O5301" s="17">
        <f>IF(E5301=1,"",VLOOKUP(E5301,系数!$S$2:$AB$12,MATCH(属性!C5301,评级,0),1))</f>
        <v>20</v>
      </c>
    </row>
    <row r="5302" spans="1:15" ht="17.25" thickBot="1" x14ac:dyDescent="0.4">
      <c r="A5302" s="17">
        <f t="shared" si="164"/>
        <v>7100045</v>
      </c>
      <c r="B5302" s="17" t="s">
        <v>112</v>
      </c>
      <c r="C5302" s="15">
        <f>INDEX(装备!G:G,MATCH(属性!A5302,装备!A:A,0))</f>
        <v>16</v>
      </c>
      <c r="D5302" s="15" t="str">
        <f>INDEX(装备!E:E,MATCH(属性!A5302,装备!A:A,0))</f>
        <v>armour</v>
      </c>
      <c r="E5302" s="14">
        <v>20</v>
      </c>
      <c r="F5302" s="17">
        <f>INT((VLOOKUP($C5302,装备数值,2,0)+VLOOKUP($C5302,装备数值,5,0)*($E5302-1))*VLOOKUP($D5302,系数!$K$2:$O$7,2,0))</f>
        <v>1950</v>
      </c>
      <c r="G5302" s="17">
        <f>INT((VLOOKUP($C5302,装备数值,3,0)+VLOOKUP($C5302,装备数值,6,0)*($E5302-1))*VLOOKUP($D5302,系数!$K$2:$O$7,3,0))</f>
        <v>0</v>
      </c>
      <c r="H5302" s="17">
        <f t="shared" si="165"/>
        <v>0</v>
      </c>
      <c r="I5302" s="17">
        <f>INT((VLOOKUP($C5302,装备数值,4,0)+VLOOKUP($C5302,装备数值,7,0)*($E5302-1))*VLOOKUP($D5302,系数!$K$2:$O$7,4,0))</f>
        <v>0</v>
      </c>
      <c r="J5302" s="17">
        <f>INT((VLOOKUP($C5302,装备数值,4,0)+VLOOKUP($C5302,装备数值,7,0)*($E5302-1))*VLOOKUP($D5302,系数!$K$2:$O$7,5,0))</f>
        <v>0</v>
      </c>
      <c r="K5302" s="17">
        <f>INT(VLOOKUP(E5302,强化金币,2,1)*VLOOKUP(INDEX(装备!F:F,MATCH(属性!A5302,装备!A:A,0)),系数!$K$12:$M$15,3,0))</f>
        <v>2600</v>
      </c>
      <c r="L5302" s="17"/>
      <c r="M5302" s="17"/>
      <c r="N5302" s="17"/>
      <c r="O5302" s="17">
        <f>IF(E5302=1,"",VLOOKUP(E5302,系数!$S$2:$AB$12,MATCH(属性!C5302,评级,0),1))</f>
        <v>30</v>
      </c>
    </row>
    <row r="5303" spans="1:15" ht="17.25" thickBot="1" x14ac:dyDescent="0.4">
      <c r="A5303" s="17">
        <f t="shared" si="164"/>
        <v>7100045</v>
      </c>
      <c r="B5303" s="17" t="s">
        <v>112</v>
      </c>
      <c r="C5303" s="15">
        <f>INDEX(装备!G:G,MATCH(属性!A5303,装备!A:A,0))</f>
        <v>16</v>
      </c>
      <c r="D5303" s="15" t="str">
        <f>INDEX(装备!E:E,MATCH(属性!A5303,装备!A:A,0))</f>
        <v>armour</v>
      </c>
      <c r="E5303" s="14">
        <v>21</v>
      </c>
      <c r="F5303" s="17">
        <f>INT((VLOOKUP($C5303,装备数值,2,0)+VLOOKUP($C5303,装备数值,5,0)*($E5303-1))*VLOOKUP($D5303,系数!$K$2:$O$7,2,0))</f>
        <v>2000</v>
      </c>
      <c r="G5303" s="17">
        <f>INT((VLOOKUP($C5303,装备数值,3,0)+VLOOKUP($C5303,装备数值,6,0)*($E5303-1))*VLOOKUP($D5303,系数!$K$2:$O$7,3,0))</f>
        <v>0</v>
      </c>
      <c r="H5303" s="17">
        <f t="shared" si="165"/>
        <v>0</v>
      </c>
      <c r="I5303" s="17">
        <f>INT((VLOOKUP($C5303,装备数值,4,0)+VLOOKUP($C5303,装备数值,7,0)*($E5303-1))*VLOOKUP($D5303,系数!$K$2:$O$7,4,0))</f>
        <v>0</v>
      </c>
      <c r="J5303" s="17">
        <f>INT((VLOOKUP($C5303,装备数值,4,0)+VLOOKUP($C5303,装备数值,7,0)*($E5303-1))*VLOOKUP($D5303,系数!$K$2:$O$7,5,0))</f>
        <v>0</v>
      </c>
      <c r="K5303" s="17">
        <f>INT(VLOOKUP(E5303,强化金币,2,1)*VLOOKUP(INDEX(装备!F:F,MATCH(属性!A5303,装备!A:A,0)),系数!$K$12:$M$15,3,0))</f>
        <v>2800</v>
      </c>
      <c r="L5303" s="17"/>
      <c r="M5303" s="17"/>
      <c r="N5303" s="17"/>
      <c r="O5303" s="17">
        <f>IF(E5303=1,"",VLOOKUP(E5303,系数!$S$2:$AB$12,MATCH(属性!C5303,评级,0),1))</f>
        <v>30</v>
      </c>
    </row>
    <row r="5304" spans="1:15" ht="17.25" thickBot="1" x14ac:dyDescent="0.4">
      <c r="A5304" s="17">
        <f t="shared" si="164"/>
        <v>7100045</v>
      </c>
      <c r="B5304" s="17" t="s">
        <v>112</v>
      </c>
      <c r="C5304" s="15">
        <f>INDEX(装备!G:G,MATCH(属性!A5304,装备!A:A,0))</f>
        <v>16</v>
      </c>
      <c r="D5304" s="15" t="str">
        <f>INDEX(装备!E:E,MATCH(属性!A5304,装备!A:A,0))</f>
        <v>armour</v>
      </c>
      <c r="E5304" s="14">
        <v>22</v>
      </c>
      <c r="F5304" s="17">
        <f>INT((VLOOKUP($C5304,装备数值,2,0)+VLOOKUP($C5304,装备数值,5,0)*($E5304-1))*VLOOKUP($D5304,系数!$K$2:$O$7,2,0))</f>
        <v>2050</v>
      </c>
      <c r="G5304" s="17">
        <f>INT((VLOOKUP($C5304,装备数值,3,0)+VLOOKUP($C5304,装备数值,6,0)*($E5304-1))*VLOOKUP($D5304,系数!$K$2:$O$7,3,0))</f>
        <v>0</v>
      </c>
      <c r="H5304" s="17">
        <f t="shared" si="165"/>
        <v>0</v>
      </c>
      <c r="I5304" s="17">
        <f>INT((VLOOKUP($C5304,装备数值,4,0)+VLOOKUP($C5304,装备数值,7,0)*($E5304-1))*VLOOKUP($D5304,系数!$K$2:$O$7,4,0))</f>
        <v>0</v>
      </c>
      <c r="J5304" s="17">
        <f>INT((VLOOKUP($C5304,装备数值,4,0)+VLOOKUP($C5304,装备数值,7,0)*($E5304-1))*VLOOKUP($D5304,系数!$K$2:$O$7,5,0))</f>
        <v>0</v>
      </c>
      <c r="K5304" s="17">
        <f>INT(VLOOKUP(E5304,强化金币,2,1)*VLOOKUP(INDEX(装备!F:F,MATCH(属性!A5304,装备!A:A,0)),系数!$K$12:$M$15,3,0))</f>
        <v>3000</v>
      </c>
      <c r="L5304" s="17"/>
      <c r="M5304" s="17"/>
      <c r="N5304" s="17"/>
      <c r="O5304" s="17">
        <f>IF(E5304=1,"",VLOOKUP(E5304,系数!$S$2:$AB$12,MATCH(属性!C5304,评级,0),1))</f>
        <v>30</v>
      </c>
    </row>
    <row r="5305" spans="1:15" ht="17.25" thickBot="1" x14ac:dyDescent="0.4">
      <c r="A5305" s="17">
        <f t="shared" si="164"/>
        <v>7100045</v>
      </c>
      <c r="B5305" s="17" t="s">
        <v>112</v>
      </c>
      <c r="C5305" s="15">
        <f>INDEX(装备!G:G,MATCH(属性!A5305,装备!A:A,0))</f>
        <v>16</v>
      </c>
      <c r="D5305" s="15" t="str">
        <f>INDEX(装备!E:E,MATCH(属性!A5305,装备!A:A,0))</f>
        <v>armour</v>
      </c>
      <c r="E5305" s="14">
        <v>23</v>
      </c>
      <c r="F5305" s="17">
        <f>INT((VLOOKUP($C5305,装备数值,2,0)+VLOOKUP($C5305,装备数值,5,0)*($E5305-1))*VLOOKUP($D5305,系数!$K$2:$O$7,2,0))</f>
        <v>2100</v>
      </c>
      <c r="G5305" s="17">
        <f>INT((VLOOKUP($C5305,装备数值,3,0)+VLOOKUP($C5305,装备数值,6,0)*($E5305-1))*VLOOKUP($D5305,系数!$K$2:$O$7,3,0))</f>
        <v>0</v>
      </c>
      <c r="H5305" s="17">
        <f t="shared" si="165"/>
        <v>0</v>
      </c>
      <c r="I5305" s="17">
        <f>INT((VLOOKUP($C5305,装备数值,4,0)+VLOOKUP($C5305,装备数值,7,0)*($E5305-1))*VLOOKUP($D5305,系数!$K$2:$O$7,4,0))</f>
        <v>0</v>
      </c>
      <c r="J5305" s="17">
        <f>INT((VLOOKUP($C5305,装备数值,4,0)+VLOOKUP($C5305,装备数值,7,0)*($E5305-1))*VLOOKUP($D5305,系数!$K$2:$O$7,5,0))</f>
        <v>0</v>
      </c>
      <c r="K5305" s="17">
        <f>INT(VLOOKUP(E5305,强化金币,2,1)*VLOOKUP(INDEX(装备!F:F,MATCH(属性!A5305,装备!A:A,0)),系数!$K$12:$M$15,3,0))</f>
        <v>3200</v>
      </c>
      <c r="L5305" s="17"/>
      <c r="M5305" s="17"/>
      <c r="N5305" s="17"/>
      <c r="O5305" s="17">
        <f>IF(E5305=1,"",VLOOKUP(E5305,系数!$S$2:$AB$12,MATCH(属性!C5305,评级,0),1))</f>
        <v>30</v>
      </c>
    </row>
    <row r="5306" spans="1:15" ht="17.25" thickBot="1" x14ac:dyDescent="0.4">
      <c r="A5306" s="17">
        <f t="shared" si="164"/>
        <v>7100045</v>
      </c>
      <c r="B5306" s="17" t="s">
        <v>112</v>
      </c>
      <c r="C5306" s="15">
        <f>INDEX(装备!G:G,MATCH(属性!A5306,装备!A:A,0))</f>
        <v>16</v>
      </c>
      <c r="D5306" s="15" t="str">
        <f>INDEX(装备!E:E,MATCH(属性!A5306,装备!A:A,0))</f>
        <v>armour</v>
      </c>
      <c r="E5306" s="14">
        <v>24</v>
      </c>
      <c r="F5306" s="17">
        <f>INT((VLOOKUP($C5306,装备数值,2,0)+VLOOKUP($C5306,装备数值,5,0)*($E5306-1))*VLOOKUP($D5306,系数!$K$2:$O$7,2,0))</f>
        <v>2150</v>
      </c>
      <c r="G5306" s="17">
        <f>INT((VLOOKUP($C5306,装备数值,3,0)+VLOOKUP($C5306,装备数值,6,0)*($E5306-1))*VLOOKUP($D5306,系数!$K$2:$O$7,3,0))</f>
        <v>0</v>
      </c>
      <c r="H5306" s="17">
        <f t="shared" si="165"/>
        <v>0</v>
      </c>
      <c r="I5306" s="17">
        <f>INT((VLOOKUP($C5306,装备数值,4,0)+VLOOKUP($C5306,装备数值,7,0)*($E5306-1))*VLOOKUP($D5306,系数!$K$2:$O$7,4,0))</f>
        <v>0</v>
      </c>
      <c r="J5306" s="17">
        <f>INT((VLOOKUP($C5306,装备数值,4,0)+VLOOKUP($C5306,装备数值,7,0)*($E5306-1))*VLOOKUP($D5306,系数!$K$2:$O$7,5,0))</f>
        <v>0</v>
      </c>
      <c r="K5306" s="17">
        <f>INT(VLOOKUP(E5306,强化金币,2,1)*VLOOKUP(INDEX(装备!F:F,MATCH(属性!A5306,装备!A:A,0)),系数!$K$12:$M$15,3,0))</f>
        <v>3400</v>
      </c>
      <c r="L5306" s="17"/>
      <c r="M5306" s="17"/>
      <c r="N5306" s="17"/>
      <c r="O5306" s="17">
        <f>IF(E5306=1,"",VLOOKUP(E5306,系数!$S$2:$AB$12,MATCH(属性!C5306,评级,0),1))</f>
        <v>30</v>
      </c>
    </row>
    <row r="5307" spans="1:15" ht="17.25" thickBot="1" x14ac:dyDescent="0.4">
      <c r="A5307" s="17">
        <f t="shared" si="164"/>
        <v>7100045</v>
      </c>
      <c r="B5307" s="17" t="s">
        <v>112</v>
      </c>
      <c r="C5307" s="15">
        <f>INDEX(装备!G:G,MATCH(属性!A5307,装备!A:A,0))</f>
        <v>16</v>
      </c>
      <c r="D5307" s="15" t="str">
        <f>INDEX(装备!E:E,MATCH(属性!A5307,装备!A:A,0))</f>
        <v>armour</v>
      </c>
      <c r="E5307" s="14">
        <v>25</v>
      </c>
      <c r="F5307" s="17">
        <f>INT((VLOOKUP($C5307,装备数值,2,0)+VLOOKUP($C5307,装备数值,5,0)*($E5307-1))*VLOOKUP($D5307,系数!$K$2:$O$7,2,0))</f>
        <v>2200</v>
      </c>
      <c r="G5307" s="17">
        <f>INT((VLOOKUP($C5307,装备数值,3,0)+VLOOKUP($C5307,装备数值,6,0)*($E5307-1))*VLOOKUP($D5307,系数!$K$2:$O$7,3,0))</f>
        <v>0</v>
      </c>
      <c r="H5307" s="17">
        <f t="shared" si="165"/>
        <v>0</v>
      </c>
      <c r="I5307" s="17">
        <f>INT((VLOOKUP($C5307,装备数值,4,0)+VLOOKUP($C5307,装备数值,7,0)*($E5307-1))*VLOOKUP($D5307,系数!$K$2:$O$7,4,0))</f>
        <v>0</v>
      </c>
      <c r="J5307" s="17">
        <f>INT((VLOOKUP($C5307,装备数值,4,0)+VLOOKUP($C5307,装备数值,7,0)*($E5307-1))*VLOOKUP($D5307,系数!$K$2:$O$7,5,0))</f>
        <v>0</v>
      </c>
      <c r="K5307" s="17">
        <f>INT(VLOOKUP(E5307,强化金币,2,1)*VLOOKUP(INDEX(装备!F:F,MATCH(属性!A5307,装备!A:A,0)),系数!$K$12:$M$15,3,0))</f>
        <v>3600</v>
      </c>
      <c r="L5307" s="17"/>
      <c r="M5307" s="17"/>
      <c r="N5307" s="17"/>
      <c r="O5307" s="17">
        <f>IF(E5307=1,"",VLOOKUP(E5307,系数!$S$2:$AB$12,MATCH(属性!C5307,评级,0),1))</f>
        <v>30</v>
      </c>
    </row>
    <row r="5308" spans="1:15" ht="17.25" thickBot="1" x14ac:dyDescent="0.4">
      <c r="A5308" s="17">
        <f t="shared" ref="A5308:A5371" si="166">A5188+1</f>
        <v>7100045</v>
      </c>
      <c r="B5308" s="17" t="s">
        <v>112</v>
      </c>
      <c r="C5308" s="15">
        <f>INDEX(装备!G:G,MATCH(属性!A5308,装备!A:A,0))</f>
        <v>16</v>
      </c>
      <c r="D5308" s="15" t="str">
        <f>INDEX(装备!E:E,MATCH(属性!A5308,装备!A:A,0))</f>
        <v>armour</v>
      </c>
      <c r="E5308" s="14">
        <v>26</v>
      </c>
      <c r="F5308" s="17">
        <f>INT((VLOOKUP($C5308,装备数值,2,0)+VLOOKUP($C5308,装备数值,5,0)*($E5308-1))*VLOOKUP($D5308,系数!$K$2:$O$7,2,0))</f>
        <v>2250</v>
      </c>
      <c r="G5308" s="17">
        <f>INT((VLOOKUP($C5308,装备数值,3,0)+VLOOKUP($C5308,装备数值,6,0)*($E5308-1))*VLOOKUP($D5308,系数!$K$2:$O$7,3,0))</f>
        <v>0</v>
      </c>
      <c r="H5308" s="17">
        <f t="shared" si="165"/>
        <v>0</v>
      </c>
      <c r="I5308" s="17">
        <f>INT((VLOOKUP($C5308,装备数值,4,0)+VLOOKUP($C5308,装备数值,7,0)*($E5308-1))*VLOOKUP($D5308,系数!$K$2:$O$7,4,0))</f>
        <v>0</v>
      </c>
      <c r="J5308" s="17">
        <f>INT((VLOOKUP($C5308,装备数值,4,0)+VLOOKUP($C5308,装备数值,7,0)*($E5308-1))*VLOOKUP($D5308,系数!$K$2:$O$7,5,0))</f>
        <v>0</v>
      </c>
      <c r="K5308" s="17">
        <f>INT(VLOOKUP(E5308,强化金币,2,1)*VLOOKUP(INDEX(装备!F:F,MATCH(属性!A5308,装备!A:A,0)),系数!$K$12:$M$15,3,0))</f>
        <v>3800</v>
      </c>
      <c r="L5308" s="17"/>
      <c r="M5308" s="17"/>
      <c r="N5308" s="17"/>
      <c r="O5308" s="17">
        <f>IF(E5308=1,"",VLOOKUP(E5308,系数!$S$2:$AB$12,MATCH(属性!C5308,评级,0),1))</f>
        <v>30</v>
      </c>
    </row>
    <row r="5309" spans="1:15" ht="17.25" thickBot="1" x14ac:dyDescent="0.4">
      <c r="A5309" s="17">
        <f t="shared" si="166"/>
        <v>7100045</v>
      </c>
      <c r="B5309" s="17" t="s">
        <v>112</v>
      </c>
      <c r="C5309" s="15">
        <f>INDEX(装备!G:G,MATCH(属性!A5309,装备!A:A,0))</f>
        <v>16</v>
      </c>
      <c r="D5309" s="15" t="str">
        <f>INDEX(装备!E:E,MATCH(属性!A5309,装备!A:A,0))</f>
        <v>armour</v>
      </c>
      <c r="E5309" s="14">
        <v>27</v>
      </c>
      <c r="F5309" s="17">
        <f>INT((VLOOKUP($C5309,装备数值,2,0)+VLOOKUP($C5309,装备数值,5,0)*($E5309-1))*VLOOKUP($D5309,系数!$K$2:$O$7,2,0))</f>
        <v>2300</v>
      </c>
      <c r="G5309" s="17">
        <f>INT((VLOOKUP($C5309,装备数值,3,0)+VLOOKUP($C5309,装备数值,6,0)*($E5309-1))*VLOOKUP($D5309,系数!$K$2:$O$7,3,0))</f>
        <v>0</v>
      </c>
      <c r="H5309" s="17">
        <f t="shared" si="165"/>
        <v>0</v>
      </c>
      <c r="I5309" s="17">
        <f>INT((VLOOKUP($C5309,装备数值,4,0)+VLOOKUP($C5309,装备数值,7,0)*($E5309-1))*VLOOKUP($D5309,系数!$K$2:$O$7,4,0))</f>
        <v>0</v>
      </c>
      <c r="J5309" s="17">
        <f>INT((VLOOKUP($C5309,装备数值,4,0)+VLOOKUP($C5309,装备数值,7,0)*($E5309-1))*VLOOKUP($D5309,系数!$K$2:$O$7,5,0))</f>
        <v>0</v>
      </c>
      <c r="K5309" s="17">
        <f>INT(VLOOKUP(E5309,强化金币,2,1)*VLOOKUP(INDEX(装备!F:F,MATCH(属性!A5309,装备!A:A,0)),系数!$K$12:$M$15,3,0))</f>
        <v>4000</v>
      </c>
      <c r="L5309" s="17"/>
      <c r="M5309" s="17"/>
      <c r="N5309" s="17"/>
      <c r="O5309" s="17">
        <f>IF(E5309=1,"",VLOOKUP(E5309,系数!$S$2:$AB$12,MATCH(属性!C5309,评级,0),1))</f>
        <v>30</v>
      </c>
    </row>
    <row r="5310" spans="1:15" ht="17.25" thickBot="1" x14ac:dyDescent="0.4">
      <c r="A5310" s="17">
        <f t="shared" si="166"/>
        <v>7100045</v>
      </c>
      <c r="B5310" s="17" t="s">
        <v>112</v>
      </c>
      <c r="C5310" s="15">
        <f>INDEX(装备!G:G,MATCH(属性!A5310,装备!A:A,0))</f>
        <v>16</v>
      </c>
      <c r="D5310" s="15" t="str">
        <f>INDEX(装备!E:E,MATCH(属性!A5310,装备!A:A,0))</f>
        <v>armour</v>
      </c>
      <c r="E5310" s="14">
        <v>28</v>
      </c>
      <c r="F5310" s="17">
        <f>INT((VLOOKUP($C5310,装备数值,2,0)+VLOOKUP($C5310,装备数值,5,0)*($E5310-1))*VLOOKUP($D5310,系数!$K$2:$O$7,2,0))</f>
        <v>2350</v>
      </c>
      <c r="G5310" s="17">
        <f>INT((VLOOKUP($C5310,装备数值,3,0)+VLOOKUP($C5310,装备数值,6,0)*($E5310-1))*VLOOKUP($D5310,系数!$K$2:$O$7,3,0))</f>
        <v>0</v>
      </c>
      <c r="H5310" s="17">
        <f t="shared" si="165"/>
        <v>0</v>
      </c>
      <c r="I5310" s="17">
        <f>INT((VLOOKUP($C5310,装备数值,4,0)+VLOOKUP($C5310,装备数值,7,0)*($E5310-1))*VLOOKUP($D5310,系数!$K$2:$O$7,4,0))</f>
        <v>0</v>
      </c>
      <c r="J5310" s="17">
        <f>INT((VLOOKUP($C5310,装备数值,4,0)+VLOOKUP($C5310,装备数值,7,0)*($E5310-1))*VLOOKUP($D5310,系数!$K$2:$O$7,5,0))</f>
        <v>0</v>
      </c>
      <c r="K5310" s="17">
        <f>INT(VLOOKUP(E5310,强化金币,2,1)*VLOOKUP(INDEX(装备!F:F,MATCH(属性!A5310,装备!A:A,0)),系数!$K$12:$M$15,3,0))</f>
        <v>4200</v>
      </c>
      <c r="L5310" s="17"/>
      <c r="M5310" s="17"/>
      <c r="N5310" s="17"/>
      <c r="O5310" s="17">
        <f>IF(E5310=1,"",VLOOKUP(E5310,系数!$S$2:$AB$12,MATCH(属性!C5310,评级,0),1))</f>
        <v>30</v>
      </c>
    </row>
    <row r="5311" spans="1:15" ht="17.25" thickBot="1" x14ac:dyDescent="0.4">
      <c r="A5311" s="17">
        <f t="shared" si="166"/>
        <v>7100045</v>
      </c>
      <c r="B5311" s="17" t="s">
        <v>112</v>
      </c>
      <c r="C5311" s="15">
        <f>INDEX(装备!G:G,MATCH(属性!A5311,装备!A:A,0))</f>
        <v>16</v>
      </c>
      <c r="D5311" s="15" t="str">
        <f>INDEX(装备!E:E,MATCH(属性!A5311,装备!A:A,0))</f>
        <v>armour</v>
      </c>
      <c r="E5311" s="14">
        <v>29</v>
      </c>
      <c r="F5311" s="17">
        <f>INT((VLOOKUP($C5311,装备数值,2,0)+VLOOKUP($C5311,装备数值,5,0)*($E5311-1))*VLOOKUP($D5311,系数!$K$2:$O$7,2,0))</f>
        <v>2400</v>
      </c>
      <c r="G5311" s="17">
        <f>INT((VLOOKUP($C5311,装备数值,3,0)+VLOOKUP($C5311,装备数值,6,0)*($E5311-1))*VLOOKUP($D5311,系数!$K$2:$O$7,3,0))</f>
        <v>0</v>
      </c>
      <c r="H5311" s="17">
        <f t="shared" si="165"/>
        <v>0</v>
      </c>
      <c r="I5311" s="17">
        <f>INT((VLOOKUP($C5311,装备数值,4,0)+VLOOKUP($C5311,装备数值,7,0)*($E5311-1))*VLOOKUP($D5311,系数!$K$2:$O$7,4,0))</f>
        <v>0</v>
      </c>
      <c r="J5311" s="17">
        <f>INT((VLOOKUP($C5311,装备数值,4,0)+VLOOKUP($C5311,装备数值,7,0)*($E5311-1))*VLOOKUP($D5311,系数!$K$2:$O$7,5,0))</f>
        <v>0</v>
      </c>
      <c r="K5311" s="17">
        <f>INT(VLOOKUP(E5311,强化金币,2,1)*VLOOKUP(INDEX(装备!F:F,MATCH(属性!A5311,装备!A:A,0)),系数!$K$12:$M$15,3,0))</f>
        <v>4500</v>
      </c>
      <c r="L5311" s="17"/>
      <c r="M5311" s="17"/>
      <c r="N5311" s="17"/>
      <c r="O5311" s="17">
        <f>IF(E5311=1,"",VLOOKUP(E5311,系数!$S$2:$AB$12,MATCH(属性!C5311,评级,0),1))</f>
        <v>30</v>
      </c>
    </row>
    <row r="5312" spans="1:15" ht="17.25" thickBot="1" x14ac:dyDescent="0.4">
      <c r="A5312" s="17">
        <f t="shared" si="166"/>
        <v>7100045</v>
      </c>
      <c r="B5312" s="17" t="s">
        <v>112</v>
      </c>
      <c r="C5312" s="15">
        <f>INDEX(装备!G:G,MATCH(属性!A5312,装备!A:A,0))</f>
        <v>16</v>
      </c>
      <c r="D5312" s="15" t="str">
        <f>INDEX(装备!E:E,MATCH(属性!A5312,装备!A:A,0))</f>
        <v>armour</v>
      </c>
      <c r="E5312" s="14">
        <v>30</v>
      </c>
      <c r="F5312" s="17">
        <f>INT((VLOOKUP($C5312,装备数值,2,0)+VLOOKUP($C5312,装备数值,5,0)*($E5312-1))*VLOOKUP($D5312,系数!$K$2:$O$7,2,0))</f>
        <v>2450</v>
      </c>
      <c r="G5312" s="17">
        <f>INT((VLOOKUP($C5312,装备数值,3,0)+VLOOKUP($C5312,装备数值,6,0)*($E5312-1))*VLOOKUP($D5312,系数!$K$2:$O$7,3,0))</f>
        <v>0</v>
      </c>
      <c r="H5312" s="17">
        <f t="shared" si="165"/>
        <v>0</v>
      </c>
      <c r="I5312" s="17">
        <f>INT((VLOOKUP($C5312,装备数值,4,0)+VLOOKUP($C5312,装备数值,7,0)*($E5312-1))*VLOOKUP($D5312,系数!$K$2:$O$7,4,0))</f>
        <v>0</v>
      </c>
      <c r="J5312" s="17">
        <f>INT((VLOOKUP($C5312,装备数值,4,0)+VLOOKUP($C5312,装备数值,7,0)*($E5312-1))*VLOOKUP($D5312,系数!$K$2:$O$7,5,0))</f>
        <v>0</v>
      </c>
      <c r="K5312" s="17">
        <f>INT(VLOOKUP(E5312,强化金币,2,1)*VLOOKUP(INDEX(装备!F:F,MATCH(属性!A5312,装备!A:A,0)),系数!$K$12:$M$15,3,0))</f>
        <v>5000</v>
      </c>
      <c r="L5312" s="17"/>
      <c r="M5312" s="17"/>
      <c r="N5312" s="17"/>
      <c r="O5312" s="17">
        <f>IF(E5312=1,"",VLOOKUP(E5312,系数!$S$2:$AB$12,MATCH(属性!C5312,评级,0),1))</f>
        <v>40</v>
      </c>
    </row>
    <row r="5313" spans="1:15" ht="17.25" thickBot="1" x14ac:dyDescent="0.4">
      <c r="A5313" s="17">
        <f t="shared" si="166"/>
        <v>7100045</v>
      </c>
      <c r="B5313" s="17" t="s">
        <v>112</v>
      </c>
      <c r="C5313" s="15">
        <f>INDEX(装备!G:G,MATCH(属性!A5313,装备!A:A,0))</f>
        <v>16</v>
      </c>
      <c r="D5313" s="15" t="str">
        <f>INDEX(装备!E:E,MATCH(属性!A5313,装备!A:A,0))</f>
        <v>armour</v>
      </c>
      <c r="E5313" s="14">
        <v>31</v>
      </c>
      <c r="F5313" s="17">
        <f>INT((VLOOKUP($C5313,装备数值,2,0)+VLOOKUP($C5313,装备数值,5,0)*($E5313-1))*VLOOKUP($D5313,系数!$K$2:$O$7,2,0))</f>
        <v>2500</v>
      </c>
      <c r="G5313" s="17">
        <f>INT((VLOOKUP($C5313,装备数值,3,0)+VLOOKUP($C5313,装备数值,6,0)*($E5313-1))*VLOOKUP($D5313,系数!$K$2:$O$7,3,0))</f>
        <v>0</v>
      </c>
      <c r="H5313" s="17">
        <f t="shared" si="165"/>
        <v>0</v>
      </c>
      <c r="I5313" s="17">
        <f>INT((VLOOKUP($C5313,装备数值,4,0)+VLOOKUP($C5313,装备数值,7,0)*($E5313-1))*VLOOKUP($D5313,系数!$K$2:$O$7,4,0))</f>
        <v>0</v>
      </c>
      <c r="J5313" s="17">
        <f>INT((VLOOKUP($C5313,装备数值,4,0)+VLOOKUP($C5313,装备数值,7,0)*($E5313-1))*VLOOKUP($D5313,系数!$K$2:$O$7,5,0))</f>
        <v>0</v>
      </c>
      <c r="K5313" s="17">
        <f>INT(VLOOKUP(E5313,强化金币,2,1)*VLOOKUP(INDEX(装备!F:F,MATCH(属性!A5313,装备!A:A,0)),系数!$K$12:$M$15,3,0))</f>
        <v>5500</v>
      </c>
      <c r="L5313" s="17"/>
      <c r="M5313" s="17"/>
      <c r="N5313" s="17"/>
      <c r="O5313" s="17">
        <f>IF(E5313=1,"",VLOOKUP(E5313,系数!$S$2:$AB$12,MATCH(属性!C5313,评级,0),1))</f>
        <v>40</v>
      </c>
    </row>
    <row r="5314" spans="1:15" ht="17.25" thickBot="1" x14ac:dyDescent="0.4">
      <c r="A5314" s="17">
        <f t="shared" si="166"/>
        <v>7100045</v>
      </c>
      <c r="B5314" s="17" t="s">
        <v>112</v>
      </c>
      <c r="C5314" s="15">
        <f>INDEX(装备!G:G,MATCH(属性!A5314,装备!A:A,0))</f>
        <v>16</v>
      </c>
      <c r="D5314" s="15" t="str">
        <f>INDEX(装备!E:E,MATCH(属性!A5314,装备!A:A,0))</f>
        <v>armour</v>
      </c>
      <c r="E5314" s="14">
        <v>32</v>
      </c>
      <c r="F5314" s="17">
        <f>INT((VLOOKUP($C5314,装备数值,2,0)+VLOOKUP($C5314,装备数值,5,0)*($E5314-1))*VLOOKUP($D5314,系数!$K$2:$O$7,2,0))</f>
        <v>2550</v>
      </c>
      <c r="G5314" s="17">
        <f>INT((VLOOKUP($C5314,装备数值,3,0)+VLOOKUP($C5314,装备数值,6,0)*($E5314-1))*VLOOKUP($D5314,系数!$K$2:$O$7,3,0))</f>
        <v>0</v>
      </c>
      <c r="H5314" s="17">
        <f t="shared" si="165"/>
        <v>0</v>
      </c>
      <c r="I5314" s="17">
        <f>INT((VLOOKUP($C5314,装备数值,4,0)+VLOOKUP($C5314,装备数值,7,0)*($E5314-1))*VLOOKUP($D5314,系数!$K$2:$O$7,4,0))</f>
        <v>0</v>
      </c>
      <c r="J5314" s="17">
        <f>INT((VLOOKUP($C5314,装备数值,4,0)+VLOOKUP($C5314,装备数值,7,0)*($E5314-1))*VLOOKUP($D5314,系数!$K$2:$O$7,5,0))</f>
        <v>0</v>
      </c>
      <c r="K5314" s="17">
        <f>INT(VLOOKUP(E5314,强化金币,2,1)*VLOOKUP(INDEX(装备!F:F,MATCH(属性!A5314,装备!A:A,0)),系数!$K$12:$M$15,3,0))</f>
        <v>6000</v>
      </c>
      <c r="L5314" s="17"/>
      <c r="M5314" s="17"/>
      <c r="N5314" s="17"/>
      <c r="O5314" s="17">
        <f>IF(E5314=1,"",VLOOKUP(E5314,系数!$S$2:$AB$12,MATCH(属性!C5314,评级,0),1))</f>
        <v>40</v>
      </c>
    </row>
    <row r="5315" spans="1:15" ht="17.25" thickBot="1" x14ac:dyDescent="0.4">
      <c r="A5315" s="17">
        <f t="shared" si="166"/>
        <v>7100045</v>
      </c>
      <c r="B5315" s="17" t="s">
        <v>112</v>
      </c>
      <c r="C5315" s="15">
        <f>INDEX(装备!G:G,MATCH(属性!A5315,装备!A:A,0))</f>
        <v>16</v>
      </c>
      <c r="D5315" s="15" t="str">
        <f>INDEX(装备!E:E,MATCH(属性!A5315,装备!A:A,0))</f>
        <v>armour</v>
      </c>
      <c r="E5315" s="14">
        <v>33</v>
      </c>
      <c r="F5315" s="17">
        <f>INT((VLOOKUP($C5315,装备数值,2,0)+VLOOKUP($C5315,装备数值,5,0)*($E5315-1))*VLOOKUP($D5315,系数!$K$2:$O$7,2,0))</f>
        <v>2600</v>
      </c>
      <c r="G5315" s="17">
        <f>INT((VLOOKUP($C5315,装备数值,3,0)+VLOOKUP($C5315,装备数值,6,0)*($E5315-1))*VLOOKUP($D5315,系数!$K$2:$O$7,3,0))</f>
        <v>0</v>
      </c>
      <c r="H5315" s="17">
        <f t="shared" si="165"/>
        <v>0</v>
      </c>
      <c r="I5315" s="17">
        <f>INT((VLOOKUP($C5315,装备数值,4,0)+VLOOKUP($C5315,装备数值,7,0)*($E5315-1))*VLOOKUP($D5315,系数!$K$2:$O$7,4,0))</f>
        <v>0</v>
      </c>
      <c r="J5315" s="17">
        <f>INT((VLOOKUP($C5315,装备数值,4,0)+VLOOKUP($C5315,装备数值,7,0)*($E5315-1))*VLOOKUP($D5315,系数!$K$2:$O$7,5,0))</f>
        <v>0</v>
      </c>
      <c r="K5315" s="17">
        <f>INT(VLOOKUP(E5315,强化金币,2,1)*VLOOKUP(INDEX(装备!F:F,MATCH(属性!A5315,装备!A:A,0)),系数!$K$12:$M$15,3,0))</f>
        <v>6500</v>
      </c>
      <c r="L5315" s="17"/>
      <c r="M5315" s="17"/>
      <c r="N5315" s="17"/>
      <c r="O5315" s="17">
        <f>IF(E5315=1,"",VLOOKUP(E5315,系数!$S$2:$AB$12,MATCH(属性!C5315,评级,0),1))</f>
        <v>40</v>
      </c>
    </row>
    <row r="5316" spans="1:15" ht="17.25" thickBot="1" x14ac:dyDescent="0.4">
      <c r="A5316" s="17">
        <f t="shared" si="166"/>
        <v>7100045</v>
      </c>
      <c r="B5316" s="17" t="s">
        <v>112</v>
      </c>
      <c r="C5316" s="15">
        <f>INDEX(装备!G:G,MATCH(属性!A5316,装备!A:A,0))</f>
        <v>16</v>
      </c>
      <c r="D5316" s="15" t="str">
        <f>INDEX(装备!E:E,MATCH(属性!A5316,装备!A:A,0))</f>
        <v>armour</v>
      </c>
      <c r="E5316" s="14">
        <v>34</v>
      </c>
      <c r="F5316" s="17">
        <f>INT((VLOOKUP($C5316,装备数值,2,0)+VLOOKUP($C5316,装备数值,5,0)*($E5316-1))*VLOOKUP($D5316,系数!$K$2:$O$7,2,0))</f>
        <v>2650</v>
      </c>
      <c r="G5316" s="17">
        <f>INT((VLOOKUP($C5316,装备数值,3,0)+VLOOKUP($C5316,装备数值,6,0)*($E5316-1))*VLOOKUP($D5316,系数!$K$2:$O$7,3,0))</f>
        <v>0</v>
      </c>
      <c r="H5316" s="17">
        <f t="shared" ref="H5316:H5379" si="167">G5316</f>
        <v>0</v>
      </c>
      <c r="I5316" s="17">
        <f>INT((VLOOKUP($C5316,装备数值,4,0)+VLOOKUP($C5316,装备数值,7,0)*($E5316-1))*VLOOKUP($D5316,系数!$K$2:$O$7,4,0))</f>
        <v>0</v>
      </c>
      <c r="J5316" s="17">
        <f>INT((VLOOKUP($C5316,装备数值,4,0)+VLOOKUP($C5316,装备数值,7,0)*($E5316-1))*VLOOKUP($D5316,系数!$K$2:$O$7,5,0))</f>
        <v>0</v>
      </c>
      <c r="K5316" s="17">
        <f>INT(VLOOKUP(E5316,强化金币,2,1)*VLOOKUP(INDEX(装备!F:F,MATCH(属性!A5316,装备!A:A,0)),系数!$K$12:$M$15,3,0))</f>
        <v>7000</v>
      </c>
      <c r="L5316" s="17"/>
      <c r="M5316" s="17"/>
      <c r="N5316" s="17"/>
      <c r="O5316" s="17">
        <f>IF(E5316=1,"",VLOOKUP(E5316,系数!$S$2:$AB$12,MATCH(属性!C5316,评级,0),1))</f>
        <v>40</v>
      </c>
    </row>
    <row r="5317" spans="1:15" ht="17.25" thickBot="1" x14ac:dyDescent="0.4">
      <c r="A5317" s="17">
        <f t="shared" si="166"/>
        <v>7100045</v>
      </c>
      <c r="B5317" s="17" t="s">
        <v>112</v>
      </c>
      <c r="C5317" s="15">
        <f>INDEX(装备!G:G,MATCH(属性!A5317,装备!A:A,0))</f>
        <v>16</v>
      </c>
      <c r="D5317" s="15" t="str">
        <f>INDEX(装备!E:E,MATCH(属性!A5317,装备!A:A,0))</f>
        <v>armour</v>
      </c>
      <c r="E5317" s="14">
        <v>35</v>
      </c>
      <c r="F5317" s="17">
        <f>INT((VLOOKUP($C5317,装备数值,2,0)+VLOOKUP($C5317,装备数值,5,0)*($E5317-1))*VLOOKUP($D5317,系数!$K$2:$O$7,2,0))</f>
        <v>2700</v>
      </c>
      <c r="G5317" s="17">
        <f>INT((VLOOKUP($C5317,装备数值,3,0)+VLOOKUP($C5317,装备数值,6,0)*($E5317-1))*VLOOKUP($D5317,系数!$K$2:$O$7,3,0))</f>
        <v>0</v>
      </c>
      <c r="H5317" s="17">
        <f t="shared" si="167"/>
        <v>0</v>
      </c>
      <c r="I5317" s="17">
        <f>INT((VLOOKUP($C5317,装备数值,4,0)+VLOOKUP($C5317,装备数值,7,0)*($E5317-1))*VLOOKUP($D5317,系数!$K$2:$O$7,4,0))</f>
        <v>0</v>
      </c>
      <c r="J5317" s="17">
        <f>INT((VLOOKUP($C5317,装备数值,4,0)+VLOOKUP($C5317,装备数值,7,0)*($E5317-1))*VLOOKUP($D5317,系数!$K$2:$O$7,5,0))</f>
        <v>0</v>
      </c>
      <c r="K5317" s="17">
        <f>INT(VLOOKUP(E5317,强化金币,2,1)*VLOOKUP(INDEX(装备!F:F,MATCH(属性!A5317,装备!A:A,0)),系数!$K$12:$M$15,3,0))</f>
        <v>7500</v>
      </c>
      <c r="L5317" s="17"/>
      <c r="M5317" s="17"/>
      <c r="N5317" s="17"/>
      <c r="O5317" s="17">
        <f>IF(E5317=1,"",VLOOKUP(E5317,系数!$S$2:$AB$12,MATCH(属性!C5317,评级,0),1))</f>
        <v>40</v>
      </c>
    </row>
    <row r="5318" spans="1:15" ht="17.25" thickBot="1" x14ac:dyDescent="0.4">
      <c r="A5318" s="17">
        <f t="shared" si="166"/>
        <v>7100045</v>
      </c>
      <c r="B5318" s="17" t="s">
        <v>112</v>
      </c>
      <c r="C5318" s="15">
        <f>INDEX(装备!G:G,MATCH(属性!A5318,装备!A:A,0))</f>
        <v>16</v>
      </c>
      <c r="D5318" s="15" t="str">
        <f>INDEX(装备!E:E,MATCH(属性!A5318,装备!A:A,0))</f>
        <v>armour</v>
      </c>
      <c r="E5318" s="14">
        <v>36</v>
      </c>
      <c r="F5318" s="17">
        <f>INT((VLOOKUP($C5318,装备数值,2,0)+VLOOKUP($C5318,装备数值,5,0)*($E5318-1))*VLOOKUP($D5318,系数!$K$2:$O$7,2,0))</f>
        <v>2750</v>
      </c>
      <c r="G5318" s="17">
        <f>INT((VLOOKUP($C5318,装备数值,3,0)+VLOOKUP($C5318,装备数值,6,0)*($E5318-1))*VLOOKUP($D5318,系数!$K$2:$O$7,3,0))</f>
        <v>0</v>
      </c>
      <c r="H5318" s="17">
        <f t="shared" si="167"/>
        <v>0</v>
      </c>
      <c r="I5318" s="17">
        <f>INT((VLOOKUP($C5318,装备数值,4,0)+VLOOKUP($C5318,装备数值,7,0)*($E5318-1))*VLOOKUP($D5318,系数!$K$2:$O$7,4,0))</f>
        <v>0</v>
      </c>
      <c r="J5318" s="17">
        <f>INT((VLOOKUP($C5318,装备数值,4,0)+VLOOKUP($C5318,装备数值,7,0)*($E5318-1))*VLOOKUP($D5318,系数!$K$2:$O$7,5,0))</f>
        <v>0</v>
      </c>
      <c r="K5318" s="17">
        <f>INT(VLOOKUP(E5318,强化金币,2,1)*VLOOKUP(INDEX(装备!F:F,MATCH(属性!A5318,装备!A:A,0)),系数!$K$12:$M$15,3,0))</f>
        <v>8000</v>
      </c>
      <c r="L5318" s="17"/>
      <c r="M5318" s="17"/>
      <c r="N5318" s="17"/>
      <c r="O5318" s="17">
        <f>IF(E5318=1,"",VLOOKUP(E5318,系数!$S$2:$AB$12,MATCH(属性!C5318,评级,0),1))</f>
        <v>40</v>
      </c>
    </row>
    <row r="5319" spans="1:15" ht="17.25" thickBot="1" x14ac:dyDescent="0.4">
      <c r="A5319" s="17">
        <f t="shared" si="166"/>
        <v>7100045</v>
      </c>
      <c r="B5319" s="17" t="s">
        <v>112</v>
      </c>
      <c r="C5319" s="15">
        <f>INDEX(装备!G:G,MATCH(属性!A5319,装备!A:A,0))</f>
        <v>16</v>
      </c>
      <c r="D5319" s="15" t="str">
        <f>INDEX(装备!E:E,MATCH(属性!A5319,装备!A:A,0))</f>
        <v>armour</v>
      </c>
      <c r="E5319" s="14">
        <v>37</v>
      </c>
      <c r="F5319" s="17">
        <f>INT((VLOOKUP($C5319,装备数值,2,0)+VLOOKUP($C5319,装备数值,5,0)*($E5319-1))*VLOOKUP($D5319,系数!$K$2:$O$7,2,0))</f>
        <v>2800</v>
      </c>
      <c r="G5319" s="17">
        <f>INT((VLOOKUP($C5319,装备数值,3,0)+VLOOKUP($C5319,装备数值,6,0)*($E5319-1))*VLOOKUP($D5319,系数!$K$2:$O$7,3,0))</f>
        <v>0</v>
      </c>
      <c r="H5319" s="17">
        <f t="shared" si="167"/>
        <v>0</v>
      </c>
      <c r="I5319" s="17">
        <f>INT((VLOOKUP($C5319,装备数值,4,0)+VLOOKUP($C5319,装备数值,7,0)*($E5319-1))*VLOOKUP($D5319,系数!$K$2:$O$7,4,0))</f>
        <v>0</v>
      </c>
      <c r="J5319" s="17">
        <f>INT((VLOOKUP($C5319,装备数值,4,0)+VLOOKUP($C5319,装备数值,7,0)*($E5319-1))*VLOOKUP($D5319,系数!$K$2:$O$7,5,0))</f>
        <v>0</v>
      </c>
      <c r="K5319" s="17">
        <f>INT(VLOOKUP(E5319,强化金币,2,1)*VLOOKUP(INDEX(装备!F:F,MATCH(属性!A5319,装备!A:A,0)),系数!$K$12:$M$15,3,0))</f>
        <v>8500</v>
      </c>
      <c r="L5319" s="17"/>
      <c r="M5319" s="17"/>
      <c r="N5319" s="17"/>
      <c r="O5319" s="17">
        <f>IF(E5319=1,"",VLOOKUP(E5319,系数!$S$2:$AB$12,MATCH(属性!C5319,评级,0),1))</f>
        <v>40</v>
      </c>
    </row>
    <row r="5320" spans="1:15" ht="17.25" thickBot="1" x14ac:dyDescent="0.4">
      <c r="A5320" s="17">
        <f t="shared" si="166"/>
        <v>7100045</v>
      </c>
      <c r="B5320" s="17" t="s">
        <v>112</v>
      </c>
      <c r="C5320" s="15">
        <f>INDEX(装备!G:G,MATCH(属性!A5320,装备!A:A,0))</f>
        <v>16</v>
      </c>
      <c r="D5320" s="15" t="str">
        <f>INDEX(装备!E:E,MATCH(属性!A5320,装备!A:A,0))</f>
        <v>armour</v>
      </c>
      <c r="E5320" s="14">
        <v>38</v>
      </c>
      <c r="F5320" s="17">
        <f>INT((VLOOKUP($C5320,装备数值,2,0)+VLOOKUP($C5320,装备数值,5,0)*($E5320-1))*VLOOKUP($D5320,系数!$K$2:$O$7,2,0))</f>
        <v>2850</v>
      </c>
      <c r="G5320" s="17">
        <f>INT((VLOOKUP($C5320,装备数值,3,0)+VLOOKUP($C5320,装备数值,6,0)*($E5320-1))*VLOOKUP($D5320,系数!$K$2:$O$7,3,0))</f>
        <v>0</v>
      </c>
      <c r="H5320" s="17">
        <f t="shared" si="167"/>
        <v>0</v>
      </c>
      <c r="I5320" s="17">
        <f>INT((VLOOKUP($C5320,装备数值,4,0)+VLOOKUP($C5320,装备数值,7,0)*($E5320-1))*VLOOKUP($D5320,系数!$K$2:$O$7,4,0))</f>
        <v>0</v>
      </c>
      <c r="J5320" s="17">
        <f>INT((VLOOKUP($C5320,装备数值,4,0)+VLOOKUP($C5320,装备数值,7,0)*($E5320-1))*VLOOKUP($D5320,系数!$K$2:$O$7,5,0))</f>
        <v>0</v>
      </c>
      <c r="K5320" s="17">
        <f>INT(VLOOKUP(E5320,强化金币,2,1)*VLOOKUP(INDEX(装备!F:F,MATCH(属性!A5320,装备!A:A,0)),系数!$K$12:$M$15,3,0))</f>
        <v>9000</v>
      </c>
      <c r="L5320" s="17"/>
      <c r="M5320" s="17"/>
      <c r="N5320" s="17"/>
      <c r="O5320" s="17">
        <f>IF(E5320=1,"",VLOOKUP(E5320,系数!$S$2:$AB$12,MATCH(属性!C5320,评级,0),1))</f>
        <v>40</v>
      </c>
    </row>
    <row r="5321" spans="1:15" ht="17.25" thickBot="1" x14ac:dyDescent="0.4">
      <c r="A5321" s="17">
        <f t="shared" si="166"/>
        <v>7100045</v>
      </c>
      <c r="B5321" s="17" t="s">
        <v>112</v>
      </c>
      <c r="C5321" s="15">
        <f>INDEX(装备!G:G,MATCH(属性!A5321,装备!A:A,0))</f>
        <v>16</v>
      </c>
      <c r="D5321" s="15" t="str">
        <f>INDEX(装备!E:E,MATCH(属性!A5321,装备!A:A,0))</f>
        <v>armour</v>
      </c>
      <c r="E5321" s="14">
        <v>39</v>
      </c>
      <c r="F5321" s="17">
        <f>INT((VLOOKUP($C5321,装备数值,2,0)+VLOOKUP($C5321,装备数值,5,0)*($E5321-1))*VLOOKUP($D5321,系数!$K$2:$O$7,2,0))</f>
        <v>2900</v>
      </c>
      <c r="G5321" s="17">
        <f>INT((VLOOKUP($C5321,装备数值,3,0)+VLOOKUP($C5321,装备数值,6,0)*($E5321-1))*VLOOKUP($D5321,系数!$K$2:$O$7,3,0))</f>
        <v>0</v>
      </c>
      <c r="H5321" s="17">
        <f t="shared" si="167"/>
        <v>0</v>
      </c>
      <c r="I5321" s="17">
        <f>INT((VLOOKUP($C5321,装备数值,4,0)+VLOOKUP($C5321,装备数值,7,0)*($E5321-1))*VLOOKUP($D5321,系数!$K$2:$O$7,4,0))</f>
        <v>0</v>
      </c>
      <c r="J5321" s="17">
        <f>INT((VLOOKUP($C5321,装备数值,4,0)+VLOOKUP($C5321,装备数值,7,0)*($E5321-1))*VLOOKUP($D5321,系数!$K$2:$O$7,5,0))</f>
        <v>0</v>
      </c>
      <c r="K5321" s="17">
        <f>INT(VLOOKUP(E5321,强化金币,2,1)*VLOOKUP(INDEX(装备!F:F,MATCH(属性!A5321,装备!A:A,0)),系数!$K$12:$M$15,3,0))</f>
        <v>10000</v>
      </c>
      <c r="L5321" s="17"/>
      <c r="M5321" s="17"/>
      <c r="N5321" s="17"/>
      <c r="O5321" s="17">
        <f>IF(E5321=1,"",VLOOKUP(E5321,系数!$S$2:$AB$12,MATCH(属性!C5321,评级,0),1))</f>
        <v>40</v>
      </c>
    </row>
    <row r="5322" spans="1:15" ht="17.25" thickBot="1" x14ac:dyDescent="0.4">
      <c r="A5322" s="17">
        <f t="shared" si="166"/>
        <v>7100045</v>
      </c>
      <c r="B5322" s="17" t="s">
        <v>112</v>
      </c>
      <c r="C5322" s="15">
        <f>INDEX(装备!G:G,MATCH(属性!A5322,装备!A:A,0))</f>
        <v>16</v>
      </c>
      <c r="D5322" s="15" t="str">
        <f>INDEX(装备!E:E,MATCH(属性!A5322,装备!A:A,0))</f>
        <v>armour</v>
      </c>
      <c r="E5322" s="14">
        <v>40</v>
      </c>
      <c r="F5322" s="17">
        <f>INT((VLOOKUP($C5322,装备数值,2,0)+VLOOKUP($C5322,装备数值,5,0)*($E5322-1))*VLOOKUP($D5322,系数!$K$2:$O$7,2,0))</f>
        <v>2950</v>
      </c>
      <c r="G5322" s="17">
        <f>INT((VLOOKUP($C5322,装备数值,3,0)+VLOOKUP($C5322,装备数值,6,0)*($E5322-1))*VLOOKUP($D5322,系数!$K$2:$O$7,3,0))</f>
        <v>0</v>
      </c>
      <c r="H5322" s="17">
        <f t="shared" si="167"/>
        <v>0</v>
      </c>
      <c r="I5322" s="17">
        <f>INT((VLOOKUP($C5322,装备数值,4,0)+VLOOKUP($C5322,装备数值,7,0)*($E5322-1))*VLOOKUP($D5322,系数!$K$2:$O$7,4,0))</f>
        <v>0</v>
      </c>
      <c r="J5322" s="17">
        <f>INT((VLOOKUP($C5322,装备数值,4,0)+VLOOKUP($C5322,装备数值,7,0)*($E5322-1))*VLOOKUP($D5322,系数!$K$2:$O$7,5,0))</f>
        <v>0</v>
      </c>
      <c r="K5322" s="17">
        <f>INT(VLOOKUP(E5322,强化金币,2,1)*VLOOKUP(INDEX(装备!F:F,MATCH(属性!A5322,装备!A:A,0)),系数!$K$12:$M$15,3,0))</f>
        <v>12000</v>
      </c>
      <c r="L5322" s="17"/>
      <c r="M5322" s="17"/>
      <c r="N5322" s="17"/>
      <c r="O5322" s="17">
        <f>IF(E5322=1,"",VLOOKUP(E5322,系数!$S$2:$AB$12,MATCH(属性!C5322,评级,0),1))</f>
        <v>50</v>
      </c>
    </row>
    <row r="5323" spans="1:15" ht="17.25" thickBot="1" x14ac:dyDescent="0.4">
      <c r="A5323" s="17">
        <f t="shared" si="166"/>
        <v>7100045</v>
      </c>
      <c r="B5323" s="17" t="s">
        <v>112</v>
      </c>
      <c r="C5323" s="15">
        <f>INDEX(装备!G:G,MATCH(属性!A5323,装备!A:A,0))</f>
        <v>16</v>
      </c>
      <c r="D5323" s="15" t="str">
        <f>INDEX(装备!E:E,MATCH(属性!A5323,装备!A:A,0))</f>
        <v>armour</v>
      </c>
      <c r="E5323" s="14">
        <v>41</v>
      </c>
      <c r="F5323" s="17">
        <f>INT((VLOOKUP($C5323,装备数值,2,0)+VLOOKUP($C5323,装备数值,5,0)*($E5323-1))*VLOOKUP($D5323,系数!$K$2:$O$7,2,0))</f>
        <v>3000</v>
      </c>
      <c r="G5323" s="17">
        <f>INT((VLOOKUP($C5323,装备数值,3,0)+VLOOKUP($C5323,装备数值,6,0)*($E5323-1))*VLOOKUP($D5323,系数!$K$2:$O$7,3,0))</f>
        <v>0</v>
      </c>
      <c r="H5323" s="17">
        <f t="shared" si="167"/>
        <v>0</v>
      </c>
      <c r="I5323" s="17">
        <f>INT((VLOOKUP($C5323,装备数值,4,0)+VLOOKUP($C5323,装备数值,7,0)*($E5323-1))*VLOOKUP($D5323,系数!$K$2:$O$7,4,0))</f>
        <v>0</v>
      </c>
      <c r="J5323" s="17">
        <f>INT((VLOOKUP($C5323,装备数值,4,0)+VLOOKUP($C5323,装备数值,7,0)*($E5323-1))*VLOOKUP($D5323,系数!$K$2:$O$7,5,0))</f>
        <v>0</v>
      </c>
      <c r="K5323" s="17">
        <f>INT(VLOOKUP(E5323,强化金币,2,1)*VLOOKUP(INDEX(装备!F:F,MATCH(属性!A5323,装备!A:A,0)),系数!$K$12:$M$15,3,0))</f>
        <v>14000</v>
      </c>
      <c r="L5323" s="17"/>
      <c r="M5323" s="17"/>
      <c r="N5323" s="17"/>
      <c r="O5323" s="17">
        <f>IF(E5323=1,"",VLOOKUP(E5323,系数!$S$2:$AB$12,MATCH(属性!C5323,评级,0),1))</f>
        <v>50</v>
      </c>
    </row>
    <row r="5324" spans="1:15" ht="17.25" thickBot="1" x14ac:dyDescent="0.4">
      <c r="A5324" s="17">
        <f t="shared" si="166"/>
        <v>7100045</v>
      </c>
      <c r="B5324" s="17" t="s">
        <v>112</v>
      </c>
      <c r="C5324" s="15">
        <f>INDEX(装备!G:G,MATCH(属性!A5324,装备!A:A,0))</f>
        <v>16</v>
      </c>
      <c r="D5324" s="15" t="str">
        <f>INDEX(装备!E:E,MATCH(属性!A5324,装备!A:A,0))</f>
        <v>armour</v>
      </c>
      <c r="E5324" s="14">
        <v>42</v>
      </c>
      <c r="F5324" s="17">
        <f>INT((VLOOKUP($C5324,装备数值,2,0)+VLOOKUP($C5324,装备数值,5,0)*($E5324-1))*VLOOKUP($D5324,系数!$K$2:$O$7,2,0))</f>
        <v>3050</v>
      </c>
      <c r="G5324" s="17">
        <f>INT((VLOOKUP($C5324,装备数值,3,0)+VLOOKUP($C5324,装备数值,6,0)*($E5324-1))*VLOOKUP($D5324,系数!$K$2:$O$7,3,0))</f>
        <v>0</v>
      </c>
      <c r="H5324" s="17">
        <f t="shared" si="167"/>
        <v>0</v>
      </c>
      <c r="I5324" s="17">
        <f>INT((VLOOKUP($C5324,装备数值,4,0)+VLOOKUP($C5324,装备数值,7,0)*($E5324-1))*VLOOKUP($D5324,系数!$K$2:$O$7,4,0))</f>
        <v>0</v>
      </c>
      <c r="J5324" s="17">
        <f>INT((VLOOKUP($C5324,装备数值,4,0)+VLOOKUP($C5324,装备数值,7,0)*($E5324-1))*VLOOKUP($D5324,系数!$K$2:$O$7,5,0))</f>
        <v>0</v>
      </c>
      <c r="K5324" s="17">
        <f>INT(VLOOKUP(E5324,强化金币,2,1)*VLOOKUP(INDEX(装备!F:F,MATCH(属性!A5324,装备!A:A,0)),系数!$K$12:$M$15,3,0))</f>
        <v>16000</v>
      </c>
      <c r="L5324" s="17"/>
      <c r="M5324" s="17"/>
      <c r="N5324" s="17"/>
      <c r="O5324" s="17">
        <f>IF(E5324=1,"",VLOOKUP(E5324,系数!$S$2:$AB$12,MATCH(属性!C5324,评级,0),1))</f>
        <v>50</v>
      </c>
    </row>
    <row r="5325" spans="1:15" ht="17.25" thickBot="1" x14ac:dyDescent="0.4">
      <c r="A5325" s="17">
        <f t="shared" si="166"/>
        <v>7100045</v>
      </c>
      <c r="B5325" s="17" t="s">
        <v>112</v>
      </c>
      <c r="C5325" s="15">
        <f>INDEX(装备!G:G,MATCH(属性!A5325,装备!A:A,0))</f>
        <v>16</v>
      </c>
      <c r="D5325" s="15" t="str">
        <f>INDEX(装备!E:E,MATCH(属性!A5325,装备!A:A,0))</f>
        <v>armour</v>
      </c>
      <c r="E5325" s="14">
        <v>43</v>
      </c>
      <c r="F5325" s="17">
        <f>INT((VLOOKUP($C5325,装备数值,2,0)+VLOOKUP($C5325,装备数值,5,0)*($E5325-1))*VLOOKUP($D5325,系数!$K$2:$O$7,2,0))</f>
        <v>3100</v>
      </c>
      <c r="G5325" s="17">
        <f>INT((VLOOKUP($C5325,装备数值,3,0)+VLOOKUP($C5325,装备数值,6,0)*($E5325-1))*VLOOKUP($D5325,系数!$K$2:$O$7,3,0))</f>
        <v>0</v>
      </c>
      <c r="H5325" s="17">
        <f t="shared" si="167"/>
        <v>0</v>
      </c>
      <c r="I5325" s="17">
        <f>INT((VLOOKUP($C5325,装备数值,4,0)+VLOOKUP($C5325,装备数值,7,0)*($E5325-1))*VLOOKUP($D5325,系数!$K$2:$O$7,4,0))</f>
        <v>0</v>
      </c>
      <c r="J5325" s="17">
        <f>INT((VLOOKUP($C5325,装备数值,4,0)+VLOOKUP($C5325,装备数值,7,0)*($E5325-1))*VLOOKUP($D5325,系数!$K$2:$O$7,5,0))</f>
        <v>0</v>
      </c>
      <c r="K5325" s="17">
        <f>INT(VLOOKUP(E5325,强化金币,2,1)*VLOOKUP(INDEX(装备!F:F,MATCH(属性!A5325,装备!A:A,0)),系数!$K$12:$M$15,3,0))</f>
        <v>18000</v>
      </c>
      <c r="L5325" s="17"/>
      <c r="M5325" s="17"/>
      <c r="N5325" s="17"/>
      <c r="O5325" s="17">
        <f>IF(E5325=1,"",VLOOKUP(E5325,系数!$S$2:$AB$12,MATCH(属性!C5325,评级,0),1))</f>
        <v>50</v>
      </c>
    </row>
    <row r="5326" spans="1:15" ht="17.25" thickBot="1" x14ac:dyDescent="0.4">
      <c r="A5326" s="17">
        <f t="shared" si="166"/>
        <v>7100045</v>
      </c>
      <c r="B5326" s="17" t="s">
        <v>112</v>
      </c>
      <c r="C5326" s="15">
        <f>INDEX(装备!G:G,MATCH(属性!A5326,装备!A:A,0))</f>
        <v>16</v>
      </c>
      <c r="D5326" s="15" t="str">
        <f>INDEX(装备!E:E,MATCH(属性!A5326,装备!A:A,0))</f>
        <v>armour</v>
      </c>
      <c r="E5326" s="14">
        <v>44</v>
      </c>
      <c r="F5326" s="17">
        <f>INT((VLOOKUP($C5326,装备数值,2,0)+VLOOKUP($C5326,装备数值,5,0)*($E5326-1))*VLOOKUP($D5326,系数!$K$2:$O$7,2,0))</f>
        <v>3150</v>
      </c>
      <c r="G5326" s="17">
        <f>INT((VLOOKUP($C5326,装备数值,3,0)+VLOOKUP($C5326,装备数值,6,0)*($E5326-1))*VLOOKUP($D5326,系数!$K$2:$O$7,3,0))</f>
        <v>0</v>
      </c>
      <c r="H5326" s="17">
        <f t="shared" si="167"/>
        <v>0</v>
      </c>
      <c r="I5326" s="17">
        <f>INT((VLOOKUP($C5326,装备数值,4,0)+VLOOKUP($C5326,装备数值,7,0)*($E5326-1))*VLOOKUP($D5326,系数!$K$2:$O$7,4,0))</f>
        <v>0</v>
      </c>
      <c r="J5326" s="17">
        <f>INT((VLOOKUP($C5326,装备数值,4,0)+VLOOKUP($C5326,装备数值,7,0)*($E5326-1))*VLOOKUP($D5326,系数!$K$2:$O$7,5,0))</f>
        <v>0</v>
      </c>
      <c r="K5326" s="17">
        <f>INT(VLOOKUP(E5326,强化金币,2,1)*VLOOKUP(INDEX(装备!F:F,MATCH(属性!A5326,装备!A:A,0)),系数!$K$12:$M$15,3,0))</f>
        <v>20000</v>
      </c>
      <c r="L5326" s="17"/>
      <c r="M5326" s="17"/>
      <c r="N5326" s="17"/>
      <c r="O5326" s="17">
        <f>IF(E5326=1,"",VLOOKUP(E5326,系数!$S$2:$AB$12,MATCH(属性!C5326,评级,0),1))</f>
        <v>50</v>
      </c>
    </row>
    <row r="5327" spans="1:15" ht="17.25" thickBot="1" x14ac:dyDescent="0.4">
      <c r="A5327" s="17">
        <f t="shared" si="166"/>
        <v>7100045</v>
      </c>
      <c r="B5327" s="17" t="s">
        <v>112</v>
      </c>
      <c r="C5327" s="15">
        <f>INDEX(装备!G:G,MATCH(属性!A5327,装备!A:A,0))</f>
        <v>16</v>
      </c>
      <c r="D5327" s="15" t="str">
        <f>INDEX(装备!E:E,MATCH(属性!A5327,装备!A:A,0))</f>
        <v>armour</v>
      </c>
      <c r="E5327" s="14">
        <v>45</v>
      </c>
      <c r="F5327" s="17">
        <f>INT((VLOOKUP($C5327,装备数值,2,0)+VLOOKUP($C5327,装备数值,5,0)*($E5327-1))*VLOOKUP($D5327,系数!$K$2:$O$7,2,0))</f>
        <v>3200</v>
      </c>
      <c r="G5327" s="17">
        <f>INT((VLOOKUP($C5327,装备数值,3,0)+VLOOKUP($C5327,装备数值,6,0)*($E5327-1))*VLOOKUP($D5327,系数!$K$2:$O$7,3,0))</f>
        <v>0</v>
      </c>
      <c r="H5327" s="17">
        <f t="shared" si="167"/>
        <v>0</v>
      </c>
      <c r="I5327" s="17">
        <f>INT((VLOOKUP($C5327,装备数值,4,0)+VLOOKUP($C5327,装备数值,7,0)*($E5327-1))*VLOOKUP($D5327,系数!$K$2:$O$7,4,0))</f>
        <v>0</v>
      </c>
      <c r="J5327" s="17">
        <f>INT((VLOOKUP($C5327,装备数值,4,0)+VLOOKUP($C5327,装备数值,7,0)*($E5327-1))*VLOOKUP($D5327,系数!$K$2:$O$7,5,0))</f>
        <v>0</v>
      </c>
      <c r="K5327" s="17">
        <f>INT(VLOOKUP(E5327,强化金币,2,1)*VLOOKUP(INDEX(装备!F:F,MATCH(属性!A5327,装备!A:A,0)),系数!$K$12:$M$15,3,0))</f>
        <v>22000</v>
      </c>
      <c r="L5327" s="17"/>
      <c r="M5327" s="17"/>
      <c r="N5327" s="17"/>
      <c r="O5327" s="17">
        <f>IF(E5327=1,"",VLOOKUP(E5327,系数!$S$2:$AB$12,MATCH(属性!C5327,评级,0),1))</f>
        <v>50</v>
      </c>
    </row>
    <row r="5328" spans="1:15" ht="17.25" thickBot="1" x14ac:dyDescent="0.4">
      <c r="A5328" s="17">
        <f t="shared" si="166"/>
        <v>7100045</v>
      </c>
      <c r="B5328" s="17" t="s">
        <v>112</v>
      </c>
      <c r="C5328" s="15">
        <f>INDEX(装备!G:G,MATCH(属性!A5328,装备!A:A,0))</f>
        <v>16</v>
      </c>
      <c r="D5328" s="15" t="str">
        <f>INDEX(装备!E:E,MATCH(属性!A5328,装备!A:A,0))</f>
        <v>armour</v>
      </c>
      <c r="E5328" s="14">
        <v>46</v>
      </c>
      <c r="F5328" s="17">
        <f>INT((VLOOKUP($C5328,装备数值,2,0)+VLOOKUP($C5328,装备数值,5,0)*($E5328-1))*VLOOKUP($D5328,系数!$K$2:$O$7,2,0))</f>
        <v>3250</v>
      </c>
      <c r="G5328" s="17">
        <f>INT((VLOOKUP($C5328,装备数值,3,0)+VLOOKUP($C5328,装备数值,6,0)*($E5328-1))*VLOOKUP($D5328,系数!$K$2:$O$7,3,0))</f>
        <v>0</v>
      </c>
      <c r="H5328" s="17">
        <f t="shared" si="167"/>
        <v>0</v>
      </c>
      <c r="I5328" s="17">
        <f>INT((VLOOKUP($C5328,装备数值,4,0)+VLOOKUP($C5328,装备数值,7,0)*($E5328-1))*VLOOKUP($D5328,系数!$K$2:$O$7,4,0))</f>
        <v>0</v>
      </c>
      <c r="J5328" s="17">
        <f>INT((VLOOKUP($C5328,装备数值,4,0)+VLOOKUP($C5328,装备数值,7,0)*($E5328-1))*VLOOKUP($D5328,系数!$K$2:$O$7,5,0))</f>
        <v>0</v>
      </c>
      <c r="K5328" s="17">
        <f>INT(VLOOKUP(E5328,强化金币,2,1)*VLOOKUP(INDEX(装备!F:F,MATCH(属性!A5328,装备!A:A,0)),系数!$K$12:$M$15,3,0))</f>
        <v>24000</v>
      </c>
      <c r="L5328" s="17"/>
      <c r="M5328" s="17"/>
      <c r="N5328" s="17"/>
      <c r="O5328" s="17">
        <f>IF(E5328=1,"",VLOOKUP(E5328,系数!$S$2:$AB$12,MATCH(属性!C5328,评级,0),1))</f>
        <v>50</v>
      </c>
    </row>
    <row r="5329" spans="1:15" ht="17.25" thickBot="1" x14ac:dyDescent="0.4">
      <c r="A5329" s="17">
        <f t="shared" si="166"/>
        <v>7100045</v>
      </c>
      <c r="B5329" s="17" t="s">
        <v>112</v>
      </c>
      <c r="C5329" s="15">
        <f>INDEX(装备!G:G,MATCH(属性!A5329,装备!A:A,0))</f>
        <v>16</v>
      </c>
      <c r="D5329" s="15" t="str">
        <f>INDEX(装备!E:E,MATCH(属性!A5329,装备!A:A,0))</f>
        <v>armour</v>
      </c>
      <c r="E5329" s="14">
        <v>47</v>
      </c>
      <c r="F5329" s="17">
        <f>INT((VLOOKUP($C5329,装备数值,2,0)+VLOOKUP($C5329,装备数值,5,0)*($E5329-1))*VLOOKUP($D5329,系数!$K$2:$O$7,2,0))</f>
        <v>3300</v>
      </c>
      <c r="G5329" s="17">
        <f>INT((VLOOKUP($C5329,装备数值,3,0)+VLOOKUP($C5329,装备数值,6,0)*($E5329-1))*VLOOKUP($D5329,系数!$K$2:$O$7,3,0))</f>
        <v>0</v>
      </c>
      <c r="H5329" s="17">
        <f t="shared" si="167"/>
        <v>0</v>
      </c>
      <c r="I5329" s="17">
        <f>INT((VLOOKUP($C5329,装备数值,4,0)+VLOOKUP($C5329,装备数值,7,0)*($E5329-1))*VLOOKUP($D5329,系数!$K$2:$O$7,4,0))</f>
        <v>0</v>
      </c>
      <c r="J5329" s="17">
        <f>INT((VLOOKUP($C5329,装备数值,4,0)+VLOOKUP($C5329,装备数值,7,0)*($E5329-1))*VLOOKUP($D5329,系数!$K$2:$O$7,5,0))</f>
        <v>0</v>
      </c>
      <c r="K5329" s="17">
        <f>INT(VLOOKUP(E5329,强化金币,2,1)*VLOOKUP(INDEX(装备!F:F,MATCH(属性!A5329,装备!A:A,0)),系数!$K$12:$M$15,3,0))</f>
        <v>26000</v>
      </c>
      <c r="L5329" s="17"/>
      <c r="M5329" s="17"/>
      <c r="N5329" s="17"/>
      <c r="O5329" s="17">
        <f>IF(E5329=1,"",VLOOKUP(E5329,系数!$S$2:$AB$12,MATCH(属性!C5329,评级,0),1))</f>
        <v>50</v>
      </c>
    </row>
    <row r="5330" spans="1:15" ht="17.25" thickBot="1" x14ac:dyDescent="0.4">
      <c r="A5330" s="17">
        <f t="shared" si="166"/>
        <v>7100045</v>
      </c>
      <c r="B5330" s="17" t="s">
        <v>112</v>
      </c>
      <c r="C5330" s="15">
        <f>INDEX(装备!G:G,MATCH(属性!A5330,装备!A:A,0))</f>
        <v>16</v>
      </c>
      <c r="D5330" s="15" t="str">
        <f>INDEX(装备!E:E,MATCH(属性!A5330,装备!A:A,0))</f>
        <v>armour</v>
      </c>
      <c r="E5330" s="14">
        <v>48</v>
      </c>
      <c r="F5330" s="17">
        <f>INT((VLOOKUP($C5330,装备数值,2,0)+VLOOKUP($C5330,装备数值,5,0)*($E5330-1))*VLOOKUP($D5330,系数!$K$2:$O$7,2,0))</f>
        <v>3350</v>
      </c>
      <c r="G5330" s="17">
        <f>INT((VLOOKUP($C5330,装备数值,3,0)+VLOOKUP($C5330,装备数值,6,0)*($E5330-1))*VLOOKUP($D5330,系数!$K$2:$O$7,3,0))</f>
        <v>0</v>
      </c>
      <c r="H5330" s="17">
        <f t="shared" si="167"/>
        <v>0</v>
      </c>
      <c r="I5330" s="17">
        <f>INT((VLOOKUP($C5330,装备数值,4,0)+VLOOKUP($C5330,装备数值,7,0)*($E5330-1))*VLOOKUP($D5330,系数!$K$2:$O$7,4,0))</f>
        <v>0</v>
      </c>
      <c r="J5330" s="17">
        <f>INT((VLOOKUP($C5330,装备数值,4,0)+VLOOKUP($C5330,装备数值,7,0)*($E5330-1))*VLOOKUP($D5330,系数!$K$2:$O$7,5,0))</f>
        <v>0</v>
      </c>
      <c r="K5330" s="17">
        <f>INT(VLOOKUP(E5330,强化金币,2,1)*VLOOKUP(INDEX(装备!F:F,MATCH(属性!A5330,装备!A:A,0)),系数!$K$12:$M$15,3,0))</f>
        <v>28000</v>
      </c>
      <c r="L5330" s="17"/>
      <c r="M5330" s="17"/>
      <c r="N5330" s="17"/>
      <c r="O5330" s="17">
        <f>IF(E5330=1,"",VLOOKUP(E5330,系数!$S$2:$AB$12,MATCH(属性!C5330,评级,0),1))</f>
        <v>50</v>
      </c>
    </row>
    <row r="5331" spans="1:15" ht="17.25" thickBot="1" x14ac:dyDescent="0.4">
      <c r="A5331" s="17">
        <f t="shared" si="166"/>
        <v>7100045</v>
      </c>
      <c r="B5331" s="17" t="s">
        <v>112</v>
      </c>
      <c r="C5331" s="15">
        <f>INDEX(装备!G:G,MATCH(属性!A5331,装备!A:A,0))</f>
        <v>16</v>
      </c>
      <c r="D5331" s="15" t="str">
        <f>INDEX(装备!E:E,MATCH(属性!A5331,装备!A:A,0))</f>
        <v>armour</v>
      </c>
      <c r="E5331" s="14">
        <v>49</v>
      </c>
      <c r="F5331" s="17">
        <f>INT((VLOOKUP($C5331,装备数值,2,0)+VLOOKUP($C5331,装备数值,5,0)*($E5331-1))*VLOOKUP($D5331,系数!$K$2:$O$7,2,0))</f>
        <v>3400</v>
      </c>
      <c r="G5331" s="17">
        <f>INT((VLOOKUP($C5331,装备数值,3,0)+VLOOKUP($C5331,装备数值,6,0)*($E5331-1))*VLOOKUP($D5331,系数!$K$2:$O$7,3,0))</f>
        <v>0</v>
      </c>
      <c r="H5331" s="17">
        <f t="shared" si="167"/>
        <v>0</v>
      </c>
      <c r="I5331" s="17">
        <f>INT((VLOOKUP($C5331,装备数值,4,0)+VLOOKUP($C5331,装备数值,7,0)*($E5331-1))*VLOOKUP($D5331,系数!$K$2:$O$7,4,0))</f>
        <v>0</v>
      </c>
      <c r="J5331" s="17">
        <f>INT((VLOOKUP($C5331,装备数值,4,0)+VLOOKUP($C5331,装备数值,7,0)*($E5331-1))*VLOOKUP($D5331,系数!$K$2:$O$7,5,0))</f>
        <v>0</v>
      </c>
      <c r="K5331" s="17">
        <f>INT(VLOOKUP(E5331,强化金币,2,1)*VLOOKUP(INDEX(装备!F:F,MATCH(属性!A5331,装备!A:A,0)),系数!$K$12:$M$15,3,0))</f>
        <v>30000</v>
      </c>
      <c r="L5331" s="17"/>
      <c r="M5331" s="17"/>
      <c r="N5331" s="17"/>
      <c r="O5331" s="17">
        <f>IF(E5331=1,"",VLOOKUP(E5331,系数!$S$2:$AB$12,MATCH(属性!C5331,评级,0),1))</f>
        <v>50</v>
      </c>
    </row>
    <row r="5332" spans="1:15" ht="17.25" thickBot="1" x14ac:dyDescent="0.4">
      <c r="A5332" s="17">
        <f t="shared" si="166"/>
        <v>7100045</v>
      </c>
      <c r="B5332" s="17" t="s">
        <v>112</v>
      </c>
      <c r="C5332" s="15">
        <f>INDEX(装备!G:G,MATCH(属性!A5332,装备!A:A,0))</f>
        <v>16</v>
      </c>
      <c r="D5332" s="15" t="str">
        <f>INDEX(装备!E:E,MATCH(属性!A5332,装备!A:A,0))</f>
        <v>armour</v>
      </c>
      <c r="E5332" s="14">
        <v>50</v>
      </c>
      <c r="F5332" s="17">
        <f>INT((VLOOKUP($C5332,装备数值,2,0)+VLOOKUP($C5332,装备数值,5,0)*($E5332-1))*VLOOKUP($D5332,系数!$K$2:$O$7,2,0))</f>
        <v>3450</v>
      </c>
      <c r="G5332" s="17">
        <f>INT((VLOOKUP($C5332,装备数值,3,0)+VLOOKUP($C5332,装备数值,6,0)*($E5332-1))*VLOOKUP($D5332,系数!$K$2:$O$7,3,0))</f>
        <v>0</v>
      </c>
      <c r="H5332" s="17">
        <f t="shared" si="167"/>
        <v>0</v>
      </c>
      <c r="I5332" s="17">
        <f>INT((VLOOKUP($C5332,装备数值,4,0)+VLOOKUP($C5332,装备数值,7,0)*($E5332-1))*VLOOKUP($D5332,系数!$K$2:$O$7,4,0))</f>
        <v>0</v>
      </c>
      <c r="J5332" s="17">
        <f>INT((VLOOKUP($C5332,装备数值,4,0)+VLOOKUP($C5332,装备数值,7,0)*($E5332-1))*VLOOKUP($D5332,系数!$K$2:$O$7,5,0))</f>
        <v>0</v>
      </c>
      <c r="K5332" s="17">
        <f>INT(VLOOKUP(E5332,强化金币,2,1)*VLOOKUP(INDEX(装备!F:F,MATCH(属性!A5332,装备!A:A,0)),系数!$K$12:$M$15,3,0))</f>
        <v>32000</v>
      </c>
      <c r="L5332" s="17"/>
      <c r="M5332" s="17"/>
      <c r="N5332" s="17"/>
      <c r="O5332" s="17">
        <f>IF(E5332=1,"",VLOOKUP(E5332,系数!$S$2:$AB$12,MATCH(属性!C5332,评级,0),1))</f>
        <v>60</v>
      </c>
    </row>
    <row r="5333" spans="1:15" ht="17.25" thickBot="1" x14ac:dyDescent="0.4">
      <c r="A5333" s="17">
        <f t="shared" si="166"/>
        <v>7100045</v>
      </c>
      <c r="B5333" s="17" t="s">
        <v>112</v>
      </c>
      <c r="C5333" s="15">
        <f>INDEX(装备!G:G,MATCH(属性!A5333,装备!A:A,0))</f>
        <v>16</v>
      </c>
      <c r="D5333" s="15" t="str">
        <f>INDEX(装备!E:E,MATCH(属性!A5333,装备!A:A,0))</f>
        <v>armour</v>
      </c>
      <c r="E5333" s="14">
        <v>51</v>
      </c>
      <c r="F5333" s="17">
        <f>INT((VLOOKUP($C5333,装备数值,2,0)+VLOOKUP($C5333,装备数值,5,0)*($E5333-1))*VLOOKUP($D5333,系数!$K$2:$O$7,2,0))</f>
        <v>3500</v>
      </c>
      <c r="G5333" s="17">
        <f>INT((VLOOKUP($C5333,装备数值,3,0)+VLOOKUP($C5333,装备数值,6,0)*($E5333-1))*VLOOKUP($D5333,系数!$K$2:$O$7,3,0))</f>
        <v>0</v>
      </c>
      <c r="H5333" s="17">
        <f t="shared" si="167"/>
        <v>0</v>
      </c>
      <c r="I5333" s="17">
        <f>INT((VLOOKUP($C5333,装备数值,4,0)+VLOOKUP($C5333,装备数值,7,0)*($E5333-1))*VLOOKUP($D5333,系数!$K$2:$O$7,4,0))</f>
        <v>0</v>
      </c>
      <c r="J5333" s="17">
        <f>INT((VLOOKUP($C5333,装备数值,4,0)+VLOOKUP($C5333,装备数值,7,0)*($E5333-1))*VLOOKUP($D5333,系数!$K$2:$O$7,5,0))</f>
        <v>0</v>
      </c>
      <c r="K5333" s="17">
        <f>INT(VLOOKUP(E5333,强化金币,2,1)*VLOOKUP(INDEX(装备!F:F,MATCH(属性!A5333,装备!A:A,0)),系数!$K$12:$M$15,3,0))</f>
        <v>34000</v>
      </c>
      <c r="L5333" s="17"/>
      <c r="M5333" s="17"/>
      <c r="N5333" s="17"/>
      <c r="O5333" s="17">
        <f>IF(E5333=1,"",VLOOKUP(E5333,系数!$S$2:$AB$12,MATCH(属性!C5333,评级,0),1))</f>
        <v>60</v>
      </c>
    </row>
    <row r="5334" spans="1:15" ht="17.25" thickBot="1" x14ac:dyDescent="0.4">
      <c r="A5334" s="17">
        <f t="shared" si="166"/>
        <v>7100045</v>
      </c>
      <c r="B5334" s="17" t="s">
        <v>112</v>
      </c>
      <c r="C5334" s="15">
        <f>INDEX(装备!G:G,MATCH(属性!A5334,装备!A:A,0))</f>
        <v>16</v>
      </c>
      <c r="D5334" s="15" t="str">
        <f>INDEX(装备!E:E,MATCH(属性!A5334,装备!A:A,0))</f>
        <v>armour</v>
      </c>
      <c r="E5334" s="14">
        <v>52</v>
      </c>
      <c r="F5334" s="17">
        <f>INT((VLOOKUP($C5334,装备数值,2,0)+VLOOKUP($C5334,装备数值,5,0)*($E5334-1))*VLOOKUP($D5334,系数!$K$2:$O$7,2,0))</f>
        <v>3550</v>
      </c>
      <c r="G5334" s="17">
        <f>INT((VLOOKUP($C5334,装备数值,3,0)+VLOOKUP($C5334,装备数值,6,0)*($E5334-1))*VLOOKUP($D5334,系数!$K$2:$O$7,3,0))</f>
        <v>0</v>
      </c>
      <c r="H5334" s="17">
        <f t="shared" si="167"/>
        <v>0</v>
      </c>
      <c r="I5334" s="17">
        <f>INT((VLOOKUP($C5334,装备数值,4,0)+VLOOKUP($C5334,装备数值,7,0)*($E5334-1))*VLOOKUP($D5334,系数!$K$2:$O$7,4,0))</f>
        <v>0</v>
      </c>
      <c r="J5334" s="17">
        <f>INT((VLOOKUP($C5334,装备数值,4,0)+VLOOKUP($C5334,装备数值,7,0)*($E5334-1))*VLOOKUP($D5334,系数!$K$2:$O$7,5,0))</f>
        <v>0</v>
      </c>
      <c r="K5334" s="17">
        <f>INT(VLOOKUP(E5334,强化金币,2,1)*VLOOKUP(INDEX(装备!F:F,MATCH(属性!A5334,装备!A:A,0)),系数!$K$12:$M$15,3,0))</f>
        <v>36000</v>
      </c>
      <c r="L5334" s="17"/>
      <c r="M5334" s="17"/>
      <c r="N5334" s="17"/>
      <c r="O5334" s="17">
        <f>IF(E5334=1,"",VLOOKUP(E5334,系数!$S$2:$AB$12,MATCH(属性!C5334,评级,0),1))</f>
        <v>60</v>
      </c>
    </row>
    <row r="5335" spans="1:15" ht="17.25" thickBot="1" x14ac:dyDescent="0.4">
      <c r="A5335" s="17">
        <f t="shared" si="166"/>
        <v>7100045</v>
      </c>
      <c r="B5335" s="17" t="s">
        <v>112</v>
      </c>
      <c r="C5335" s="15">
        <f>INDEX(装备!G:G,MATCH(属性!A5335,装备!A:A,0))</f>
        <v>16</v>
      </c>
      <c r="D5335" s="15" t="str">
        <f>INDEX(装备!E:E,MATCH(属性!A5335,装备!A:A,0))</f>
        <v>armour</v>
      </c>
      <c r="E5335" s="14">
        <v>53</v>
      </c>
      <c r="F5335" s="17">
        <f>INT((VLOOKUP($C5335,装备数值,2,0)+VLOOKUP($C5335,装备数值,5,0)*($E5335-1))*VLOOKUP($D5335,系数!$K$2:$O$7,2,0))</f>
        <v>3600</v>
      </c>
      <c r="G5335" s="17">
        <f>INT((VLOOKUP($C5335,装备数值,3,0)+VLOOKUP($C5335,装备数值,6,0)*($E5335-1))*VLOOKUP($D5335,系数!$K$2:$O$7,3,0))</f>
        <v>0</v>
      </c>
      <c r="H5335" s="17">
        <f t="shared" si="167"/>
        <v>0</v>
      </c>
      <c r="I5335" s="17">
        <f>INT((VLOOKUP($C5335,装备数值,4,0)+VLOOKUP($C5335,装备数值,7,0)*($E5335-1))*VLOOKUP($D5335,系数!$K$2:$O$7,4,0))</f>
        <v>0</v>
      </c>
      <c r="J5335" s="17">
        <f>INT((VLOOKUP($C5335,装备数值,4,0)+VLOOKUP($C5335,装备数值,7,0)*($E5335-1))*VLOOKUP($D5335,系数!$K$2:$O$7,5,0))</f>
        <v>0</v>
      </c>
      <c r="K5335" s="17">
        <f>INT(VLOOKUP(E5335,强化金币,2,1)*VLOOKUP(INDEX(装备!F:F,MATCH(属性!A5335,装备!A:A,0)),系数!$K$12:$M$15,3,0))</f>
        <v>38000</v>
      </c>
      <c r="L5335" s="17"/>
      <c r="M5335" s="17"/>
      <c r="N5335" s="17"/>
      <c r="O5335" s="17">
        <f>IF(E5335=1,"",VLOOKUP(E5335,系数!$S$2:$AB$12,MATCH(属性!C5335,评级,0),1))</f>
        <v>60</v>
      </c>
    </row>
    <row r="5336" spans="1:15" ht="17.25" thickBot="1" x14ac:dyDescent="0.4">
      <c r="A5336" s="17">
        <f t="shared" si="166"/>
        <v>7100045</v>
      </c>
      <c r="B5336" s="17" t="s">
        <v>112</v>
      </c>
      <c r="C5336" s="15">
        <f>INDEX(装备!G:G,MATCH(属性!A5336,装备!A:A,0))</f>
        <v>16</v>
      </c>
      <c r="D5336" s="15" t="str">
        <f>INDEX(装备!E:E,MATCH(属性!A5336,装备!A:A,0))</f>
        <v>armour</v>
      </c>
      <c r="E5336" s="14">
        <v>54</v>
      </c>
      <c r="F5336" s="17">
        <f>INT((VLOOKUP($C5336,装备数值,2,0)+VLOOKUP($C5336,装备数值,5,0)*($E5336-1))*VLOOKUP($D5336,系数!$K$2:$O$7,2,0))</f>
        <v>3650</v>
      </c>
      <c r="G5336" s="17">
        <f>INT((VLOOKUP($C5336,装备数值,3,0)+VLOOKUP($C5336,装备数值,6,0)*($E5336-1))*VLOOKUP($D5336,系数!$K$2:$O$7,3,0))</f>
        <v>0</v>
      </c>
      <c r="H5336" s="17">
        <f t="shared" si="167"/>
        <v>0</v>
      </c>
      <c r="I5336" s="17">
        <f>INT((VLOOKUP($C5336,装备数值,4,0)+VLOOKUP($C5336,装备数值,7,0)*($E5336-1))*VLOOKUP($D5336,系数!$K$2:$O$7,4,0))</f>
        <v>0</v>
      </c>
      <c r="J5336" s="17">
        <f>INT((VLOOKUP($C5336,装备数值,4,0)+VLOOKUP($C5336,装备数值,7,0)*($E5336-1))*VLOOKUP($D5336,系数!$K$2:$O$7,5,0))</f>
        <v>0</v>
      </c>
      <c r="K5336" s="17">
        <f>INT(VLOOKUP(E5336,强化金币,2,1)*VLOOKUP(INDEX(装备!F:F,MATCH(属性!A5336,装备!A:A,0)),系数!$K$12:$M$15,3,0))</f>
        <v>40000</v>
      </c>
      <c r="L5336" s="17"/>
      <c r="M5336" s="17"/>
      <c r="N5336" s="17"/>
      <c r="O5336" s="17">
        <f>IF(E5336=1,"",VLOOKUP(E5336,系数!$S$2:$AB$12,MATCH(属性!C5336,评级,0),1))</f>
        <v>60</v>
      </c>
    </row>
    <row r="5337" spans="1:15" ht="17.25" thickBot="1" x14ac:dyDescent="0.4">
      <c r="A5337" s="17">
        <f t="shared" si="166"/>
        <v>7100045</v>
      </c>
      <c r="B5337" s="17" t="s">
        <v>112</v>
      </c>
      <c r="C5337" s="15">
        <f>INDEX(装备!G:G,MATCH(属性!A5337,装备!A:A,0))</f>
        <v>16</v>
      </c>
      <c r="D5337" s="15" t="str">
        <f>INDEX(装备!E:E,MATCH(属性!A5337,装备!A:A,0))</f>
        <v>armour</v>
      </c>
      <c r="E5337" s="14">
        <v>55</v>
      </c>
      <c r="F5337" s="17">
        <f>INT((VLOOKUP($C5337,装备数值,2,0)+VLOOKUP($C5337,装备数值,5,0)*($E5337-1))*VLOOKUP($D5337,系数!$K$2:$O$7,2,0))</f>
        <v>3700</v>
      </c>
      <c r="G5337" s="17">
        <f>INT((VLOOKUP($C5337,装备数值,3,0)+VLOOKUP($C5337,装备数值,6,0)*($E5337-1))*VLOOKUP($D5337,系数!$K$2:$O$7,3,0))</f>
        <v>0</v>
      </c>
      <c r="H5337" s="17">
        <f t="shared" si="167"/>
        <v>0</v>
      </c>
      <c r="I5337" s="17">
        <f>INT((VLOOKUP($C5337,装备数值,4,0)+VLOOKUP($C5337,装备数值,7,0)*($E5337-1))*VLOOKUP($D5337,系数!$K$2:$O$7,4,0))</f>
        <v>0</v>
      </c>
      <c r="J5337" s="17">
        <f>INT((VLOOKUP($C5337,装备数值,4,0)+VLOOKUP($C5337,装备数值,7,0)*($E5337-1))*VLOOKUP($D5337,系数!$K$2:$O$7,5,0))</f>
        <v>0</v>
      </c>
      <c r="K5337" s="17">
        <f>INT(VLOOKUP(E5337,强化金币,2,1)*VLOOKUP(INDEX(装备!F:F,MATCH(属性!A5337,装备!A:A,0)),系数!$K$12:$M$15,3,0))</f>
        <v>42000</v>
      </c>
      <c r="L5337" s="17"/>
      <c r="M5337" s="17"/>
      <c r="N5337" s="17"/>
      <c r="O5337" s="17">
        <f>IF(E5337=1,"",VLOOKUP(E5337,系数!$S$2:$AB$12,MATCH(属性!C5337,评级,0),1))</f>
        <v>60</v>
      </c>
    </row>
    <row r="5338" spans="1:15" ht="17.25" thickBot="1" x14ac:dyDescent="0.4">
      <c r="A5338" s="17">
        <f t="shared" si="166"/>
        <v>7100045</v>
      </c>
      <c r="B5338" s="17" t="s">
        <v>112</v>
      </c>
      <c r="C5338" s="15">
        <f>INDEX(装备!G:G,MATCH(属性!A5338,装备!A:A,0))</f>
        <v>16</v>
      </c>
      <c r="D5338" s="15" t="str">
        <f>INDEX(装备!E:E,MATCH(属性!A5338,装备!A:A,0))</f>
        <v>armour</v>
      </c>
      <c r="E5338" s="14">
        <v>56</v>
      </c>
      <c r="F5338" s="17">
        <f>INT((VLOOKUP($C5338,装备数值,2,0)+VLOOKUP($C5338,装备数值,5,0)*($E5338-1))*VLOOKUP($D5338,系数!$K$2:$O$7,2,0))</f>
        <v>3750</v>
      </c>
      <c r="G5338" s="17">
        <f>INT((VLOOKUP($C5338,装备数值,3,0)+VLOOKUP($C5338,装备数值,6,0)*($E5338-1))*VLOOKUP($D5338,系数!$K$2:$O$7,3,0))</f>
        <v>0</v>
      </c>
      <c r="H5338" s="17">
        <f t="shared" si="167"/>
        <v>0</v>
      </c>
      <c r="I5338" s="17">
        <f>INT((VLOOKUP($C5338,装备数值,4,0)+VLOOKUP($C5338,装备数值,7,0)*($E5338-1))*VLOOKUP($D5338,系数!$K$2:$O$7,4,0))</f>
        <v>0</v>
      </c>
      <c r="J5338" s="17">
        <f>INT((VLOOKUP($C5338,装备数值,4,0)+VLOOKUP($C5338,装备数值,7,0)*($E5338-1))*VLOOKUP($D5338,系数!$K$2:$O$7,5,0))</f>
        <v>0</v>
      </c>
      <c r="K5338" s="17">
        <f>INT(VLOOKUP(E5338,强化金币,2,1)*VLOOKUP(INDEX(装备!F:F,MATCH(属性!A5338,装备!A:A,0)),系数!$K$12:$M$15,3,0))</f>
        <v>44000</v>
      </c>
      <c r="L5338" s="17"/>
      <c r="M5338" s="17"/>
      <c r="N5338" s="17"/>
      <c r="O5338" s="17">
        <f>IF(E5338=1,"",VLOOKUP(E5338,系数!$S$2:$AB$12,MATCH(属性!C5338,评级,0),1))</f>
        <v>60</v>
      </c>
    </row>
    <row r="5339" spans="1:15" ht="17.25" thickBot="1" x14ac:dyDescent="0.4">
      <c r="A5339" s="17">
        <f t="shared" si="166"/>
        <v>7100045</v>
      </c>
      <c r="B5339" s="17" t="s">
        <v>112</v>
      </c>
      <c r="C5339" s="15">
        <f>INDEX(装备!G:G,MATCH(属性!A5339,装备!A:A,0))</f>
        <v>16</v>
      </c>
      <c r="D5339" s="15" t="str">
        <f>INDEX(装备!E:E,MATCH(属性!A5339,装备!A:A,0))</f>
        <v>armour</v>
      </c>
      <c r="E5339" s="14">
        <v>57</v>
      </c>
      <c r="F5339" s="17">
        <f>INT((VLOOKUP($C5339,装备数值,2,0)+VLOOKUP($C5339,装备数值,5,0)*($E5339-1))*VLOOKUP($D5339,系数!$K$2:$O$7,2,0))</f>
        <v>3800</v>
      </c>
      <c r="G5339" s="17">
        <f>INT((VLOOKUP($C5339,装备数值,3,0)+VLOOKUP($C5339,装备数值,6,0)*($E5339-1))*VLOOKUP($D5339,系数!$K$2:$O$7,3,0))</f>
        <v>0</v>
      </c>
      <c r="H5339" s="17">
        <f t="shared" si="167"/>
        <v>0</v>
      </c>
      <c r="I5339" s="17">
        <f>INT((VLOOKUP($C5339,装备数值,4,0)+VLOOKUP($C5339,装备数值,7,0)*($E5339-1))*VLOOKUP($D5339,系数!$K$2:$O$7,4,0))</f>
        <v>0</v>
      </c>
      <c r="J5339" s="17">
        <f>INT((VLOOKUP($C5339,装备数值,4,0)+VLOOKUP($C5339,装备数值,7,0)*($E5339-1))*VLOOKUP($D5339,系数!$K$2:$O$7,5,0))</f>
        <v>0</v>
      </c>
      <c r="K5339" s="17">
        <f>INT(VLOOKUP(E5339,强化金币,2,1)*VLOOKUP(INDEX(装备!F:F,MATCH(属性!A5339,装备!A:A,0)),系数!$K$12:$M$15,3,0))</f>
        <v>46000</v>
      </c>
      <c r="L5339" s="17"/>
      <c r="M5339" s="17"/>
      <c r="N5339" s="17"/>
      <c r="O5339" s="17">
        <f>IF(E5339=1,"",VLOOKUP(E5339,系数!$S$2:$AB$12,MATCH(属性!C5339,评级,0),1))</f>
        <v>60</v>
      </c>
    </row>
    <row r="5340" spans="1:15" ht="17.25" thickBot="1" x14ac:dyDescent="0.4">
      <c r="A5340" s="17">
        <f t="shared" si="166"/>
        <v>7100045</v>
      </c>
      <c r="B5340" s="17" t="s">
        <v>112</v>
      </c>
      <c r="C5340" s="15">
        <f>INDEX(装备!G:G,MATCH(属性!A5340,装备!A:A,0))</f>
        <v>16</v>
      </c>
      <c r="D5340" s="15" t="str">
        <f>INDEX(装备!E:E,MATCH(属性!A5340,装备!A:A,0))</f>
        <v>armour</v>
      </c>
      <c r="E5340" s="14">
        <v>58</v>
      </c>
      <c r="F5340" s="17">
        <f>INT((VLOOKUP($C5340,装备数值,2,0)+VLOOKUP($C5340,装备数值,5,0)*($E5340-1))*VLOOKUP($D5340,系数!$K$2:$O$7,2,0))</f>
        <v>3850</v>
      </c>
      <c r="G5340" s="17">
        <f>INT((VLOOKUP($C5340,装备数值,3,0)+VLOOKUP($C5340,装备数值,6,0)*($E5340-1))*VLOOKUP($D5340,系数!$K$2:$O$7,3,0))</f>
        <v>0</v>
      </c>
      <c r="H5340" s="17">
        <f t="shared" si="167"/>
        <v>0</v>
      </c>
      <c r="I5340" s="17">
        <f>INT((VLOOKUP($C5340,装备数值,4,0)+VLOOKUP($C5340,装备数值,7,0)*($E5340-1))*VLOOKUP($D5340,系数!$K$2:$O$7,4,0))</f>
        <v>0</v>
      </c>
      <c r="J5340" s="17">
        <f>INT((VLOOKUP($C5340,装备数值,4,0)+VLOOKUP($C5340,装备数值,7,0)*($E5340-1))*VLOOKUP($D5340,系数!$K$2:$O$7,5,0))</f>
        <v>0</v>
      </c>
      <c r="K5340" s="17">
        <f>INT(VLOOKUP(E5340,强化金币,2,1)*VLOOKUP(INDEX(装备!F:F,MATCH(属性!A5340,装备!A:A,0)),系数!$K$12:$M$15,3,0))</f>
        <v>48000</v>
      </c>
      <c r="L5340" s="17"/>
      <c r="M5340" s="17"/>
      <c r="N5340" s="17"/>
      <c r="O5340" s="17">
        <f>IF(E5340=1,"",VLOOKUP(E5340,系数!$S$2:$AB$12,MATCH(属性!C5340,评级,0),1))</f>
        <v>60</v>
      </c>
    </row>
    <row r="5341" spans="1:15" ht="17.25" thickBot="1" x14ac:dyDescent="0.4">
      <c r="A5341" s="17">
        <f t="shared" si="166"/>
        <v>7100045</v>
      </c>
      <c r="B5341" s="17" t="s">
        <v>112</v>
      </c>
      <c r="C5341" s="15">
        <f>INDEX(装备!G:G,MATCH(属性!A5341,装备!A:A,0))</f>
        <v>16</v>
      </c>
      <c r="D5341" s="15" t="str">
        <f>INDEX(装备!E:E,MATCH(属性!A5341,装备!A:A,0))</f>
        <v>armour</v>
      </c>
      <c r="E5341" s="14">
        <v>59</v>
      </c>
      <c r="F5341" s="17">
        <f>INT((VLOOKUP($C5341,装备数值,2,0)+VLOOKUP($C5341,装备数值,5,0)*($E5341-1))*VLOOKUP($D5341,系数!$K$2:$O$7,2,0))</f>
        <v>3900</v>
      </c>
      <c r="G5341" s="17">
        <f>INT((VLOOKUP($C5341,装备数值,3,0)+VLOOKUP($C5341,装备数值,6,0)*($E5341-1))*VLOOKUP($D5341,系数!$K$2:$O$7,3,0))</f>
        <v>0</v>
      </c>
      <c r="H5341" s="17">
        <f t="shared" si="167"/>
        <v>0</v>
      </c>
      <c r="I5341" s="17">
        <f>INT((VLOOKUP($C5341,装备数值,4,0)+VLOOKUP($C5341,装备数值,7,0)*($E5341-1))*VLOOKUP($D5341,系数!$K$2:$O$7,4,0))</f>
        <v>0</v>
      </c>
      <c r="J5341" s="17">
        <f>INT((VLOOKUP($C5341,装备数值,4,0)+VLOOKUP($C5341,装备数值,7,0)*($E5341-1))*VLOOKUP($D5341,系数!$K$2:$O$7,5,0))</f>
        <v>0</v>
      </c>
      <c r="K5341" s="17">
        <f>INT(VLOOKUP(E5341,强化金币,2,1)*VLOOKUP(INDEX(装备!F:F,MATCH(属性!A5341,装备!A:A,0)),系数!$K$12:$M$15,3,0))</f>
        <v>50000</v>
      </c>
      <c r="L5341" s="17"/>
      <c r="M5341" s="17"/>
      <c r="N5341" s="17"/>
      <c r="O5341" s="17">
        <f>IF(E5341=1,"",VLOOKUP(E5341,系数!$S$2:$AB$12,MATCH(属性!C5341,评级,0),1))</f>
        <v>60</v>
      </c>
    </row>
    <row r="5342" spans="1:15" ht="17.25" thickBot="1" x14ac:dyDescent="0.4">
      <c r="A5342" s="17">
        <f t="shared" si="166"/>
        <v>7100045</v>
      </c>
      <c r="B5342" s="17" t="s">
        <v>112</v>
      </c>
      <c r="C5342" s="15">
        <f>INDEX(装备!G:G,MATCH(属性!A5342,装备!A:A,0))</f>
        <v>16</v>
      </c>
      <c r="D5342" s="15" t="str">
        <f>INDEX(装备!E:E,MATCH(属性!A5342,装备!A:A,0))</f>
        <v>armour</v>
      </c>
      <c r="E5342" s="14">
        <v>60</v>
      </c>
      <c r="F5342" s="17">
        <f>INT((VLOOKUP($C5342,装备数值,2,0)+VLOOKUP($C5342,装备数值,5,0)*($E5342-1))*VLOOKUP($D5342,系数!$K$2:$O$7,2,0))</f>
        <v>3950</v>
      </c>
      <c r="G5342" s="17">
        <f>INT((VLOOKUP($C5342,装备数值,3,0)+VLOOKUP($C5342,装备数值,6,0)*($E5342-1))*VLOOKUP($D5342,系数!$K$2:$O$7,3,0))</f>
        <v>0</v>
      </c>
      <c r="H5342" s="17">
        <f t="shared" si="167"/>
        <v>0</v>
      </c>
      <c r="I5342" s="17">
        <f>INT((VLOOKUP($C5342,装备数值,4,0)+VLOOKUP($C5342,装备数值,7,0)*($E5342-1))*VLOOKUP($D5342,系数!$K$2:$O$7,4,0))</f>
        <v>0</v>
      </c>
      <c r="J5342" s="17">
        <f>INT((VLOOKUP($C5342,装备数值,4,0)+VLOOKUP($C5342,装备数值,7,0)*($E5342-1))*VLOOKUP($D5342,系数!$K$2:$O$7,5,0))</f>
        <v>0</v>
      </c>
      <c r="K5342" s="17">
        <f>INT(VLOOKUP(E5342,强化金币,2,1)*VLOOKUP(INDEX(装备!F:F,MATCH(属性!A5342,装备!A:A,0)),系数!$K$12:$M$15,3,0))</f>
        <v>52500</v>
      </c>
      <c r="L5342" s="17"/>
      <c r="M5342" s="17"/>
      <c r="N5342" s="17"/>
      <c r="O5342" s="17">
        <f>IF(E5342=1,"",VLOOKUP(E5342,系数!$S$2:$AB$12,MATCH(属性!C5342,评级,0),1))</f>
        <v>70</v>
      </c>
    </row>
    <row r="5343" spans="1:15" ht="17.25" thickBot="1" x14ac:dyDescent="0.4">
      <c r="A5343" s="17">
        <f t="shared" si="166"/>
        <v>7100045</v>
      </c>
      <c r="B5343" s="17" t="s">
        <v>112</v>
      </c>
      <c r="C5343" s="15">
        <f>INDEX(装备!G:G,MATCH(属性!A5343,装备!A:A,0))</f>
        <v>16</v>
      </c>
      <c r="D5343" s="15" t="str">
        <f>INDEX(装备!E:E,MATCH(属性!A5343,装备!A:A,0))</f>
        <v>armour</v>
      </c>
      <c r="E5343" s="14">
        <v>61</v>
      </c>
      <c r="F5343" s="17">
        <f>INT((VLOOKUP($C5343,装备数值,2,0)+VLOOKUP($C5343,装备数值,5,0)*($E5343-1))*VLOOKUP($D5343,系数!$K$2:$O$7,2,0))</f>
        <v>4000</v>
      </c>
      <c r="G5343" s="17">
        <f>INT((VLOOKUP($C5343,装备数值,3,0)+VLOOKUP($C5343,装备数值,6,0)*($E5343-1))*VLOOKUP($D5343,系数!$K$2:$O$7,3,0))</f>
        <v>0</v>
      </c>
      <c r="H5343" s="17">
        <f t="shared" si="167"/>
        <v>0</v>
      </c>
      <c r="I5343" s="17">
        <f>INT((VLOOKUP($C5343,装备数值,4,0)+VLOOKUP($C5343,装备数值,7,0)*($E5343-1))*VLOOKUP($D5343,系数!$K$2:$O$7,4,0))</f>
        <v>0</v>
      </c>
      <c r="J5343" s="17">
        <f>INT((VLOOKUP($C5343,装备数值,4,0)+VLOOKUP($C5343,装备数值,7,0)*($E5343-1))*VLOOKUP($D5343,系数!$K$2:$O$7,5,0))</f>
        <v>0</v>
      </c>
      <c r="K5343" s="17">
        <f>INT(VLOOKUP(E5343,强化金币,2,1)*VLOOKUP(INDEX(装备!F:F,MATCH(属性!A5343,装备!A:A,0)),系数!$K$12:$M$15,3,0))</f>
        <v>55000</v>
      </c>
      <c r="L5343" s="17"/>
      <c r="M5343" s="17"/>
      <c r="N5343" s="17"/>
      <c r="O5343" s="17">
        <f>IF(E5343=1,"",VLOOKUP(E5343,系数!$S$2:$AB$12,MATCH(属性!C5343,评级,0),1))</f>
        <v>70</v>
      </c>
    </row>
    <row r="5344" spans="1:15" ht="17.25" thickBot="1" x14ac:dyDescent="0.4">
      <c r="A5344" s="17">
        <f t="shared" si="166"/>
        <v>7100045</v>
      </c>
      <c r="B5344" s="17" t="s">
        <v>112</v>
      </c>
      <c r="C5344" s="15">
        <f>INDEX(装备!G:G,MATCH(属性!A5344,装备!A:A,0))</f>
        <v>16</v>
      </c>
      <c r="D5344" s="15" t="str">
        <f>INDEX(装备!E:E,MATCH(属性!A5344,装备!A:A,0))</f>
        <v>armour</v>
      </c>
      <c r="E5344" s="14">
        <v>62</v>
      </c>
      <c r="F5344" s="17">
        <f>INT((VLOOKUP($C5344,装备数值,2,0)+VLOOKUP($C5344,装备数值,5,0)*($E5344-1))*VLOOKUP($D5344,系数!$K$2:$O$7,2,0))</f>
        <v>4050</v>
      </c>
      <c r="G5344" s="17">
        <f>INT((VLOOKUP($C5344,装备数值,3,0)+VLOOKUP($C5344,装备数值,6,0)*($E5344-1))*VLOOKUP($D5344,系数!$K$2:$O$7,3,0))</f>
        <v>0</v>
      </c>
      <c r="H5344" s="17">
        <f t="shared" si="167"/>
        <v>0</v>
      </c>
      <c r="I5344" s="17">
        <f>INT((VLOOKUP($C5344,装备数值,4,0)+VLOOKUP($C5344,装备数值,7,0)*($E5344-1))*VLOOKUP($D5344,系数!$K$2:$O$7,4,0))</f>
        <v>0</v>
      </c>
      <c r="J5344" s="17">
        <f>INT((VLOOKUP($C5344,装备数值,4,0)+VLOOKUP($C5344,装备数值,7,0)*($E5344-1))*VLOOKUP($D5344,系数!$K$2:$O$7,5,0))</f>
        <v>0</v>
      </c>
      <c r="K5344" s="17">
        <f>INT(VLOOKUP(E5344,强化金币,2,1)*VLOOKUP(INDEX(装备!F:F,MATCH(属性!A5344,装备!A:A,0)),系数!$K$12:$M$15,3,0))</f>
        <v>57500</v>
      </c>
      <c r="L5344" s="17"/>
      <c r="M5344" s="17"/>
      <c r="N5344" s="17"/>
      <c r="O5344" s="17">
        <f>IF(E5344=1,"",VLOOKUP(E5344,系数!$S$2:$AB$12,MATCH(属性!C5344,评级,0),1))</f>
        <v>70</v>
      </c>
    </row>
    <row r="5345" spans="1:15" ht="17.25" thickBot="1" x14ac:dyDescent="0.4">
      <c r="A5345" s="17">
        <f t="shared" si="166"/>
        <v>7100045</v>
      </c>
      <c r="B5345" s="17" t="s">
        <v>112</v>
      </c>
      <c r="C5345" s="15">
        <f>INDEX(装备!G:G,MATCH(属性!A5345,装备!A:A,0))</f>
        <v>16</v>
      </c>
      <c r="D5345" s="15" t="str">
        <f>INDEX(装备!E:E,MATCH(属性!A5345,装备!A:A,0))</f>
        <v>armour</v>
      </c>
      <c r="E5345" s="14">
        <v>63</v>
      </c>
      <c r="F5345" s="17">
        <f>INT((VLOOKUP($C5345,装备数值,2,0)+VLOOKUP($C5345,装备数值,5,0)*($E5345-1))*VLOOKUP($D5345,系数!$K$2:$O$7,2,0))</f>
        <v>4100</v>
      </c>
      <c r="G5345" s="17">
        <f>INT((VLOOKUP($C5345,装备数值,3,0)+VLOOKUP($C5345,装备数值,6,0)*($E5345-1))*VLOOKUP($D5345,系数!$K$2:$O$7,3,0))</f>
        <v>0</v>
      </c>
      <c r="H5345" s="17">
        <f t="shared" si="167"/>
        <v>0</v>
      </c>
      <c r="I5345" s="17">
        <f>INT((VLOOKUP($C5345,装备数值,4,0)+VLOOKUP($C5345,装备数值,7,0)*($E5345-1))*VLOOKUP($D5345,系数!$K$2:$O$7,4,0))</f>
        <v>0</v>
      </c>
      <c r="J5345" s="17">
        <f>INT((VLOOKUP($C5345,装备数值,4,0)+VLOOKUP($C5345,装备数值,7,0)*($E5345-1))*VLOOKUP($D5345,系数!$K$2:$O$7,5,0))</f>
        <v>0</v>
      </c>
      <c r="K5345" s="17">
        <f>INT(VLOOKUP(E5345,强化金币,2,1)*VLOOKUP(INDEX(装备!F:F,MATCH(属性!A5345,装备!A:A,0)),系数!$K$12:$M$15,3,0))</f>
        <v>60000</v>
      </c>
      <c r="L5345" s="17"/>
      <c r="M5345" s="17"/>
      <c r="N5345" s="17"/>
      <c r="O5345" s="17">
        <f>IF(E5345=1,"",VLOOKUP(E5345,系数!$S$2:$AB$12,MATCH(属性!C5345,评级,0),1))</f>
        <v>70</v>
      </c>
    </row>
    <row r="5346" spans="1:15" ht="17.25" thickBot="1" x14ac:dyDescent="0.4">
      <c r="A5346" s="17">
        <f t="shared" si="166"/>
        <v>7100045</v>
      </c>
      <c r="B5346" s="17" t="s">
        <v>112</v>
      </c>
      <c r="C5346" s="15">
        <f>INDEX(装备!G:G,MATCH(属性!A5346,装备!A:A,0))</f>
        <v>16</v>
      </c>
      <c r="D5346" s="15" t="str">
        <f>INDEX(装备!E:E,MATCH(属性!A5346,装备!A:A,0))</f>
        <v>armour</v>
      </c>
      <c r="E5346" s="14">
        <v>64</v>
      </c>
      <c r="F5346" s="17">
        <f>INT((VLOOKUP($C5346,装备数值,2,0)+VLOOKUP($C5346,装备数值,5,0)*($E5346-1))*VLOOKUP($D5346,系数!$K$2:$O$7,2,0))</f>
        <v>4150</v>
      </c>
      <c r="G5346" s="17">
        <f>INT((VLOOKUP($C5346,装备数值,3,0)+VLOOKUP($C5346,装备数值,6,0)*($E5346-1))*VLOOKUP($D5346,系数!$K$2:$O$7,3,0))</f>
        <v>0</v>
      </c>
      <c r="H5346" s="17">
        <f t="shared" si="167"/>
        <v>0</v>
      </c>
      <c r="I5346" s="17">
        <f>INT((VLOOKUP($C5346,装备数值,4,0)+VLOOKUP($C5346,装备数值,7,0)*($E5346-1))*VLOOKUP($D5346,系数!$K$2:$O$7,4,0))</f>
        <v>0</v>
      </c>
      <c r="J5346" s="17">
        <f>INT((VLOOKUP($C5346,装备数值,4,0)+VLOOKUP($C5346,装备数值,7,0)*($E5346-1))*VLOOKUP($D5346,系数!$K$2:$O$7,5,0))</f>
        <v>0</v>
      </c>
      <c r="K5346" s="17">
        <f>INT(VLOOKUP(E5346,强化金币,2,1)*VLOOKUP(INDEX(装备!F:F,MATCH(属性!A5346,装备!A:A,0)),系数!$K$12:$M$15,3,0))</f>
        <v>62500</v>
      </c>
      <c r="L5346" s="17"/>
      <c r="M5346" s="17"/>
      <c r="N5346" s="17"/>
      <c r="O5346" s="17">
        <f>IF(E5346=1,"",VLOOKUP(E5346,系数!$S$2:$AB$12,MATCH(属性!C5346,评级,0),1))</f>
        <v>70</v>
      </c>
    </row>
    <row r="5347" spans="1:15" ht="17.25" thickBot="1" x14ac:dyDescent="0.4">
      <c r="A5347" s="17">
        <f t="shared" si="166"/>
        <v>7100045</v>
      </c>
      <c r="B5347" s="17" t="s">
        <v>112</v>
      </c>
      <c r="C5347" s="15">
        <f>INDEX(装备!G:G,MATCH(属性!A5347,装备!A:A,0))</f>
        <v>16</v>
      </c>
      <c r="D5347" s="15" t="str">
        <f>INDEX(装备!E:E,MATCH(属性!A5347,装备!A:A,0))</f>
        <v>armour</v>
      </c>
      <c r="E5347" s="14">
        <v>65</v>
      </c>
      <c r="F5347" s="17">
        <f>INT((VLOOKUP($C5347,装备数值,2,0)+VLOOKUP($C5347,装备数值,5,0)*($E5347-1))*VLOOKUP($D5347,系数!$K$2:$O$7,2,0))</f>
        <v>4200</v>
      </c>
      <c r="G5347" s="17">
        <f>INT((VLOOKUP($C5347,装备数值,3,0)+VLOOKUP($C5347,装备数值,6,0)*($E5347-1))*VLOOKUP($D5347,系数!$K$2:$O$7,3,0))</f>
        <v>0</v>
      </c>
      <c r="H5347" s="17">
        <f t="shared" si="167"/>
        <v>0</v>
      </c>
      <c r="I5347" s="17">
        <f>INT((VLOOKUP($C5347,装备数值,4,0)+VLOOKUP($C5347,装备数值,7,0)*($E5347-1))*VLOOKUP($D5347,系数!$K$2:$O$7,4,0))</f>
        <v>0</v>
      </c>
      <c r="J5347" s="17">
        <f>INT((VLOOKUP($C5347,装备数值,4,0)+VLOOKUP($C5347,装备数值,7,0)*($E5347-1))*VLOOKUP($D5347,系数!$K$2:$O$7,5,0))</f>
        <v>0</v>
      </c>
      <c r="K5347" s="17">
        <f>INT(VLOOKUP(E5347,强化金币,2,1)*VLOOKUP(INDEX(装备!F:F,MATCH(属性!A5347,装备!A:A,0)),系数!$K$12:$M$15,3,0))</f>
        <v>65000</v>
      </c>
      <c r="L5347" s="17"/>
      <c r="M5347" s="17"/>
      <c r="N5347" s="17"/>
      <c r="O5347" s="17">
        <f>IF(E5347=1,"",VLOOKUP(E5347,系数!$S$2:$AB$12,MATCH(属性!C5347,评级,0),1))</f>
        <v>70</v>
      </c>
    </row>
    <row r="5348" spans="1:15" ht="17.25" thickBot="1" x14ac:dyDescent="0.4">
      <c r="A5348" s="17">
        <f t="shared" si="166"/>
        <v>7100045</v>
      </c>
      <c r="B5348" s="17" t="s">
        <v>112</v>
      </c>
      <c r="C5348" s="15">
        <f>INDEX(装备!G:G,MATCH(属性!A5348,装备!A:A,0))</f>
        <v>16</v>
      </c>
      <c r="D5348" s="15" t="str">
        <f>INDEX(装备!E:E,MATCH(属性!A5348,装备!A:A,0))</f>
        <v>armour</v>
      </c>
      <c r="E5348" s="14">
        <v>66</v>
      </c>
      <c r="F5348" s="17">
        <f>INT((VLOOKUP($C5348,装备数值,2,0)+VLOOKUP($C5348,装备数值,5,0)*($E5348-1))*VLOOKUP($D5348,系数!$K$2:$O$7,2,0))</f>
        <v>4250</v>
      </c>
      <c r="G5348" s="17">
        <f>INT((VLOOKUP($C5348,装备数值,3,0)+VLOOKUP($C5348,装备数值,6,0)*($E5348-1))*VLOOKUP($D5348,系数!$K$2:$O$7,3,0))</f>
        <v>0</v>
      </c>
      <c r="H5348" s="17">
        <f t="shared" si="167"/>
        <v>0</v>
      </c>
      <c r="I5348" s="17">
        <f>INT((VLOOKUP($C5348,装备数值,4,0)+VLOOKUP($C5348,装备数值,7,0)*($E5348-1))*VLOOKUP($D5348,系数!$K$2:$O$7,4,0))</f>
        <v>0</v>
      </c>
      <c r="J5348" s="17">
        <f>INT((VLOOKUP($C5348,装备数值,4,0)+VLOOKUP($C5348,装备数值,7,0)*($E5348-1))*VLOOKUP($D5348,系数!$K$2:$O$7,5,0))</f>
        <v>0</v>
      </c>
      <c r="K5348" s="17">
        <f>INT(VLOOKUP(E5348,强化金币,2,1)*VLOOKUP(INDEX(装备!F:F,MATCH(属性!A5348,装备!A:A,0)),系数!$K$12:$M$15,3,0))</f>
        <v>67500</v>
      </c>
      <c r="L5348" s="17"/>
      <c r="M5348" s="17"/>
      <c r="N5348" s="17"/>
      <c r="O5348" s="17">
        <f>IF(E5348=1,"",VLOOKUP(E5348,系数!$S$2:$AB$12,MATCH(属性!C5348,评级,0),1))</f>
        <v>70</v>
      </c>
    </row>
    <row r="5349" spans="1:15" ht="17.25" thickBot="1" x14ac:dyDescent="0.4">
      <c r="A5349" s="17">
        <f t="shared" si="166"/>
        <v>7100045</v>
      </c>
      <c r="B5349" s="17" t="s">
        <v>112</v>
      </c>
      <c r="C5349" s="15">
        <f>INDEX(装备!G:G,MATCH(属性!A5349,装备!A:A,0))</f>
        <v>16</v>
      </c>
      <c r="D5349" s="15" t="str">
        <f>INDEX(装备!E:E,MATCH(属性!A5349,装备!A:A,0))</f>
        <v>armour</v>
      </c>
      <c r="E5349" s="14">
        <v>67</v>
      </c>
      <c r="F5349" s="17">
        <f>INT((VLOOKUP($C5349,装备数值,2,0)+VLOOKUP($C5349,装备数值,5,0)*($E5349-1))*VLOOKUP($D5349,系数!$K$2:$O$7,2,0))</f>
        <v>4300</v>
      </c>
      <c r="G5349" s="17">
        <f>INT((VLOOKUP($C5349,装备数值,3,0)+VLOOKUP($C5349,装备数值,6,0)*($E5349-1))*VLOOKUP($D5349,系数!$K$2:$O$7,3,0))</f>
        <v>0</v>
      </c>
      <c r="H5349" s="17">
        <f t="shared" si="167"/>
        <v>0</v>
      </c>
      <c r="I5349" s="17">
        <f>INT((VLOOKUP($C5349,装备数值,4,0)+VLOOKUP($C5349,装备数值,7,0)*($E5349-1))*VLOOKUP($D5349,系数!$K$2:$O$7,4,0))</f>
        <v>0</v>
      </c>
      <c r="J5349" s="17">
        <f>INT((VLOOKUP($C5349,装备数值,4,0)+VLOOKUP($C5349,装备数值,7,0)*($E5349-1))*VLOOKUP($D5349,系数!$K$2:$O$7,5,0))</f>
        <v>0</v>
      </c>
      <c r="K5349" s="17">
        <f>INT(VLOOKUP(E5349,强化金币,2,1)*VLOOKUP(INDEX(装备!F:F,MATCH(属性!A5349,装备!A:A,0)),系数!$K$12:$M$15,3,0))</f>
        <v>70000</v>
      </c>
      <c r="L5349" s="17"/>
      <c r="M5349" s="17"/>
      <c r="N5349" s="17"/>
      <c r="O5349" s="17">
        <f>IF(E5349=1,"",VLOOKUP(E5349,系数!$S$2:$AB$12,MATCH(属性!C5349,评级,0),1))</f>
        <v>70</v>
      </c>
    </row>
    <row r="5350" spans="1:15" ht="17.25" thickBot="1" x14ac:dyDescent="0.4">
      <c r="A5350" s="17">
        <f t="shared" si="166"/>
        <v>7100045</v>
      </c>
      <c r="B5350" s="17" t="s">
        <v>112</v>
      </c>
      <c r="C5350" s="15">
        <f>INDEX(装备!G:G,MATCH(属性!A5350,装备!A:A,0))</f>
        <v>16</v>
      </c>
      <c r="D5350" s="15" t="str">
        <f>INDEX(装备!E:E,MATCH(属性!A5350,装备!A:A,0))</f>
        <v>armour</v>
      </c>
      <c r="E5350" s="14">
        <v>68</v>
      </c>
      <c r="F5350" s="17">
        <f>INT((VLOOKUP($C5350,装备数值,2,0)+VLOOKUP($C5350,装备数值,5,0)*($E5350-1))*VLOOKUP($D5350,系数!$K$2:$O$7,2,0))</f>
        <v>4350</v>
      </c>
      <c r="G5350" s="17">
        <f>INT((VLOOKUP($C5350,装备数值,3,0)+VLOOKUP($C5350,装备数值,6,0)*($E5350-1))*VLOOKUP($D5350,系数!$K$2:$O$7,3,0))</f>
        <v>0</v>
      </c>
      <c r="H5350" s="17">
        <f t="shared" si="167"/>
        <v>0</v>
      </c>
      <c r="I5350" s="17">
        <f>INT((VLOOKUP($C5350,装备数值,4,0)+VLOOKUP($C5350,装备数值,7,0)*($E5350-1))*VLOOKUP($D5350,系数!$K$2:$O$7,4,0))</f>
        <v>0</v>
      </c>
      <c r="J5350" s="17">
        <f>INT((VLOOKUP($C5350,装备数值,4,0)+VLOOKUP($C5350,装备数值,7,0)*($E5350-1))*VLOOKUP($D5350,系数!$K$2:$O$7,5,0))</f>
        <v>0</v>
      </c>
      <c r="K5350" s="17">
        <f>INT(VLOOKUP(E5350,强化金币,2,1)*VLOOKUP(INDEX(装备!F:F,MATCH(属性!A5350,装备!A:A,0)),系数!$K$12:$M$15,3,0))</f>
        <v>72500</v>
      </c>
      <c r="L5350" s="17"/>
      <c r="M5350" s="17"/>
      <c r="N5350" s="17"/>
      <c r="O5350" s="17">
        <f>IF(E5350=1,"",VLOOKUP(E5350,系数!$S$2:$AB$12,MATCH(属性!C5350,评级,0),1))</f>
        <v>70</v>
      </c>
    </row>
    <row r="5351" spans="1:15" ht="17.25" thickBot="1" x14ac:dyDescent="0.4">
      <c r="A5351" s="17">
        <f t="shared" si="166"/>
        <v>7100045</v>
      </c>
      <c r="B5351" s="17" t="s">
        <v>112</v>
      </c>
      <c r="C5351" s="15">
        <f>INDEX(装备!G:G,MATCH(属性!A5351,装备!A:A,0))</f>
        <v>16</v>
      </c>
      <c r="D5351" s="15" t="str">
        <f>INDEX(装备!E:E,MATCH(属性!A5351,装备!A:A,0))</f>
        <v>armour</v>
      </c>
      <c r="E5351" s="14">
        <v>69</v>
      </c>
      <c r="F5351" s="17">
        <f>INT((VLOOKUP($C5351,装备数值,2,0)+VLOOKUP($C5351,装备数值,5,0)*($E5351-1))*VLOOKUP($D5351,系数!$K$2:$O$7,2,0))</f>
        <v>4400</v>
      </c>
      <c r="G5351" s="17">
        <f>INT((VLOOKUP($C5351,装备数值,3,0)+VLOOKUP($C5351,装备数值,6,0)*($E5351-1))*VLOOKUP($D5351,系数!$K$2:$O$7,3,0))</f>
        <v>0</v>
      </c>
      <c r="H5351" s="17">
        <f t="shared" si="167"/>
        <v>0</v>
      </c>
      <c r="I5351" s="17">
        <f>INT((VLOOKUP($C5351,装备数值,4,0)+VLOOKUP($C5351,装备数值,7,0)*($E5351-1))*VLOOKUP($D5351,系数!$K$2:$O$7,4,0))</f>
        <v>0</v>
      </c>
      <c r="J5351" s="17">
        <f>INT((VLOOKUP($C5351,装备数值,4,0)+VLOOKUP($C5351,装备数值,7,0)*($E5351-1))*VLOOKUP($D5351,系数!$K$2:$O$7,5,0))</f>
        <v>0</v>
      </c>
      <c r="K5351" s="17">
        <f>INT(VLOOKUP(E5351,强化金币,2,1)*VLOOKUP(INDEX(装备!F:F,MATCH(属性!A5351,装备!A:A,0)),系数!$K$12:$M$15,3,0))</f>
        <v>75000</v>
      </c>
      <c r="L5351" s="17"/>
      <c r="M5351" s="17"/>
      <c r="N5351" s="17"/>
      <c r="O5351" s="17">
        <f>IF(E5351=1,"",VLOOKUP(E5351,系数!$S$2:$AB$12,MATCH(属性!C5351,评级,0),1))</f>
        <v>70</v>
      </c>
    </row>
    <row r="5352" spans="1:15" ht="17.25" thickBot="1" x14ac:dyDescent="0.4">
      <c r="A5352" s="17">
        <f t="shared" si="166"/>
        <v>7100045</v>
      </c>
      <c r="B5352" s="17" t="s">
        <v>112</v>
      </c>
      <c r="C5352" s="15">
        <f>INDEX(装备!G:G,MATCH(属性!A5352,装备!A:A,0))</f>
        <v>16</v>
      </c>
      <c r="D5352" s="15" t="str">
        <f>INDEX(装备!E:E,MATCH(属性!A5352,装备!A:A,0))</f>
        <v>armour</v>
      </c>
      <c r="E5352" s="14">
        <v>70</v>
      </c>
      <c r="F5352" s="17">
        <f>INT((VLOOKUP($C5352,装备数值,2,0)+VLOOKUP($C5352,装备数值,5,0)*($E5352-1))*VLOOKUP($D5352,系数!$K$2:$O$7,2,0))</f>
        <v>4450</v>
      </c>
      <c r="G5352" s="17">
        <f>INT((VLOOKUP($C5352,装备数值,3,0)+VLOOKUP($C5352,装备数值,6,0)*($E5352-1))*VLOOKUP($D5352,系数!$K$2:$O$7,3,0))</f>
        <v>0</v>
      </c>
      <c r="H5352" s="17">
        <f t="shared" si="167"/>
        <v>0</v>
      </c>
      <c r="I5352" s="17">
        <f>INT((VLOOKUP($C5352,装备数值,4,0)+VLOOKUP($C5352,装备数值,7,0)*($E5352-1))*VLOOKUP($D5352,系数!$K$2:$O$7,4,0))</f>
        <v>0</v>
      </c>
      <c r="J5352" s="17">
        <f>INT((VLOOKUP($C5352,装备数值,4,0)+VLOOKUP($C5352,装备数值,7,0)*($E5352-1))*VLOOKUP($D5352,系数!$K$2:$O$7,5,0))</f>
        <v>0</v>
      </c>
      <c r="K5352" s="17">
        <f>INT(VLOOKUP(E5352,强化金币,2,1)*VLOOKUP(INDEX(装备!F:F,MATCH(属性!A5352,装备!A:A,0)),系数!$K$12:$M$15,3,0))</f>
        <v>77500</v>
      </c>
      <c r="L5352" s="17"/>
      <c r="M5352" s="17"/>
      <c r="N5352" s="17"/>
      <c r="O5352" s="17">
        <f>IF(E5352=1,"",VLOOKUP(E5352,系数!$S$2:$AB$12,MATCH(属性!C5352,评级,0),1))</f>
        <v>80</v>
      </c>
    </row>
    <row r="5353" spans="1:15" ht="17.25" thickBot="1" x14ac:dyDescent="0.4">
      <c r="A5353" s="17">
        <f t="shared" si="166"/>
        <v>7100045</v>
      </c>
      <c r="B5353" s="17" t="s">
        <v>112</v>
      </c>
      <c r="C5353" s="15">
        <f>INDEX(装备!G:G,MATCH(属性!A5353,装备!A:A,0))</f>
        <v>16</v>
      </c>
      <c r="D5353" s="15" t="str">
        <f>INDEX(装备!E:E,MATCH(属性!A5353,装备!A:A,0))</f>
        <v>armour</v>
      </c>
      <c r="E5353" s="14">
        <v>71</v>
      </c>
      <c r="F5353" s="17">
        <f>INT((VLOOKUP($C5353,装备数值,2,0)+VLOOKUP($C5353,装备数值,5,0)*($E5353-1))*VLOOKUP($D5353,系数!$K$2:$O$7,2,0))</f>
        <v>4500</v>
      </c>
      <c r="G5353" s="17">
        <f>INT((VLOOKUP($C5353,装备数值,3,0)+VLOOKUP($C5353,装备数值,6,0)*($E5353-1))*VLOOKUP($D5353,系数!$K$2:$O$7,3,0))</f>
        <v>0</v>
      </c>
      <c r="H5353" s="17">
        <f t="shared" si="167"/>
        <v>0</v>
      </c>
      <c r="I5353" s="17">
        <f>INT((VLOOKUP($C5353,装备数值,4,0)+VLOOKUP($C5353,装备数值,7,0)*($E5353-1))*VLOOKUP($D5353,系数!$K$2:$O$7,4,0))</f>
        <v>0</v>
      </c>
      <c r="J5353" s="17">
        <f>INT((VLOOKUP($C5353,装备数值,4,0)+VLOOKUP($C5353,装备数值,7,0)*($E5353-1))*VLOOKUP($D5353,系数!$K$2:$O$7,5,0))</f>
        <v>0</v>
      </c>
      <c r="K5353" s="17">
        <f>INT(VLOOKUP(E5353,强化金币,2,1)*VLOOKUP(INDEX(装备!F:F,MATCH(属性!A5353,装备!A:A,0)),系数!$K$12:$M$15,3,0))</f>
        <v>80000</v>
      </c>
      <c r="L5353" s="17"/>
      <c r="M5353" s="17"/>
      <c r="N5353" s="17"/>
      <c r="O5353" s="17">
        <f>IF(E5353=1,"",VLOOKUP(E5353,系数!$S$2:$AB$12,MATCH(属性!C5353,评级,0),1))</f>
        <v>80</v>
      </c>
    </row>
    <row r="5354" spans="1:15" ht="17.25" thickBot="1" x14ac:dyDescent="0.4">
      <c r="A5354" s="17">
        <f t="shared" si="166"/>
        <v>7100045</v>
      </c>
      <c r="B5354" s="17" t="s">
        <v>112</v>
      </c>
      <c r="C5354" s="15">
        <f>INDEX(装备!G:G,MATCH(属性!A5354,装备!A:A,0))</f>
        <v>16</v>
      </c>
      <c r="D5354" s="15" t="str">
        <f>INDEX(装备!E:E,MATCH(属性!A5354,装备!A:A,0))</f>
        <v>armour</v>
      </c>
      <c r="E5354" s="14">
        <v>72</v>
      </c>
      <c r="F5354" s="17">
        <f>INT((VLOOKUP($C5354,装备数值,2,0)+VLOOKUP($C5354,装备数值,5,0)*($E5354-1))*VLOOKUP($D5354,系数!$K$2:$O$7,2,0))</f>
        <v>4550</v>
      </c>
      <c r="G5354" s="17">
        <f>INT((VLOOKUP($C5354,装备数值,3,0)+VLOOKUP($C5354,装备数值,6,0)*($E5354-1))*VLOOKUP($D5354,系数!$K$2:$O$7,3,0))</f>
        <v>0</v>
      </c>
      <c r="H5354" s="17">
        <f t="shared" si="167"/>
        <v>0</v>
      </c>
      <c r="I5354" s="17">
        <f>INT((VLOOKUP($C5354,装备数值,4,0)+VLOOKUP($C5354,装备数值,7,0)*($E5354-1))*VLOOKUP($D5354,系数!$K$2:$O$7,4,0))</f>
        <v>0</v>
      </c>
      <c r="J5354" s="17">
        <f>INT((VLOOKUP($C5354,装备数值,4,0)+VLOOKUP($C5354,装备数值,7,0)*($E5354-1))*VLOOKUP($D5354,系数!$K$2:$O$7,5,0))</f>
        <v>0</v>
      </c>
      <c r="K5354" s="17">
        <f>INT(VLOOKUP(E5354,强化金币,2,1)*VLOOKUP(INDEX(装备!F:F,MATCH(属性!A5354,装备!A:A,0)),系数!$K$12:$M$15,3,0))</f>
        <v>82500</v>
      </c>
      <c r="L5354" s="17"/>
      <c r="M5354" s="17"/>
      <c r="N5354" s="17"/>
      <c r="O5354" s="17">
        <f>IF(E5354=1,"",VLOOKUP(E5354,系数!$S$2:$AB$12,MATCH(属性!C5354,评级,0),1))</f>
        <v>80</v>
      </c>
    </row>
    <row r="5355" spans="1:15" ht="17.25" thickBot="1" x14ac:dyDescent="0.4">
      <c r="A5355" s="17">
        <f t="shared" si="166"/>
        <v>7100045</v>
      </c>
      <c r="B5355" s="17" t="s">
        <v>112</v>
      </c>
      <c r="C5355" s="15">
        <f>INDEX(装备!G:G,MATCH(属性!A5355,装备!A:A,0))</f>
        <v>16</v>
      </c>
      <c r="D5355" s="15" t="str">
        <f>INDEX(装备!E:E,MATCH(属性!A5355,装备!A:A,0))</f>
        <v>armour</v>
      </c>
      <c r="E5355" s="14">
        <v>73</v>
      </c>
      <c r="F5355" s="17">
        <f>INT((VLOOKUP($C5355,装备数值,2,0)+VLOOKUP($C5355,装备数值,5,0)*($E5355-1))*VLOOKUP($D5355,系数!$K$2:$O$7,2,0))</f>
        <v>4600</v>
      </c>
      <c r="G5355" s="17">
        <f>INT((VLOOKUP($C5355,装备数值,3,0)+VLOOKUP($C5355,装备数值,6,0)*($E5355-1))*VLOOKUP($D5355,系数!$K$2:$O$7,3,0))</f>
        <v>0</v>
      </c>
      <c r="H5355" s="17">
        <f t="shared" si="167"/>
        <v>0</v>
      </c>
      <c r="I5355" s="17">
        <f>INT((VLOOKUP($C5355,装备数值,4,0)+VLOOKUP($C5355,装备数值,7,0)*($E5355-1))*VLOOKUP($D5355,系数!$K$2:$O$7,4,0))</f>
        <v>0</v>
      </c>
      <c r="J5355" s="17">
        <f>INT((VLOOKUP($C5355,装备数值,4,0)+VLOOKUP($C5355,装备数值,7,0)*($E5355-1))*VLOOKUP($D5355,系数!$K$2:$O$7,5,0))</f>
        <v>0</v>
      </c>
      <c r="K5355" s="17">
        <f>INT(VLOOKUP(E5355,强化金币,2,1)*VLOOKUP(INDEX(装备!F:F,MATCH(属性!A5355,装备!A:A,0)),系数!$K$12:$M$15,3,0))</f>
        <v>85000</v>
      </c>
      <c r="L5355" s="17"/>
      <c r="M5355" s="17"/>
      <c r="N5355" s="17"/>
      <c r="O5355" s="17">
        <f>IF(E5355=1,"",VLOOKUP(E5355,系数!$S$2:$AB$12,MATCH(属性!C5355,评级,0),1))</f>
        <v>80</v>
      </c>
    </row>
    <row r="5356" spans="1:15" ht="17.25" thickBot="1" x14ac:dyDescent="0.4">
      <c r="A5356" s="17">
        <f t="shared" si="166"/>
        <v>7100045</v>
      </c>
      <c r="B5356" s="17" t="s">
        <v>112</v>
      </c>
      <c r="C5356" s="15">
        <f>INDEX(装备!G:G,MATCH(属性!A5356,装备!A:A,0))</f>
        <v>16</v>
      </c>
      <c r="D5356" s="15" t="str">
        <f>INDEX(装备!E:E,MATCH(属性!A5356,装备!A:A,0))</f>
        <v>armour</v>
      </c>
      <c r="E5356" s="14">
        <v>74</v>
      </c>
      <c r="F5356" s="17">
        <f>INT((VLOOKUP($C5356,装备数值,2,0)+VLOOKUP($C5356,装备数值,5,0)*($E5356-1))*VLOOKUP($D5356,系数!$K$2:$O$7,2,0))</f>
        <v>4650</v>
      </c>
      <c r="G5356" s="17">
        <f>INT((VLOOKUP($C5356,装备数值,3,0)+VLOOKUP($C5356,装备数值,6,0)*($E5356-1))*VLOOKUP($D5356,系数!$K$2:$O$7,3,0))</f>
        <v>0</v>
      </c>
      <c r="H5356" s="17">
        <f t="shared" si="167"/>
        <v>0</v>
      </c>
      <c r="I5356" s="17">
        <f>INT((VLOOKUP($C5356,装备数值,4,0)+VLOOKUP($C5356,装备数值,7,0)*($E5356-1))*VLOOKUP($D5356,系数!$K$2:$O$7,4,0))</f>
        <v>0</v>
      </c>
      <c r="J5356" s="17">
        <f>INT((VLOOKUP($C5356,装备数值,4,0)+VLOOKUP($C5356,装备数值,7,0)*($E5356-1))*VLOOKUP($D5356,系数!$K$2:$O$7,5,0))</f>
        <v>0</v>
      </c>
      <c r="K5356" s="17">
        <f>INT(VLOOKUP(E5356,强化金币,2,1)*VLOOKUP(INDEX(装备!F:F,MATCH(属性!A5356,装备!A:A,0)),系数!$K$12:$M$15,3,0))</f>
        <v>87500</v>
      </c>
      <c r="L5356" s="17"/>
      <c r="M5356" s="17"/>
      <c r="N5356" s="17"/>
      <c r="O5356" s="17">
        <f>IF(E5356=1,"",VLOOKUP(E5356,系数!$S$2:$AB$12,MATCH(属性!C5356,评级,0),1))</f>
        <v>80</v>
      </c>
    </row>
    <row r="5357" spans="1:15" ht="17.25" thickBot="1" x14ac:dyDescent="0.4">
      <c r="A5357" s="17">
        <f t="shared" si="166"/>
        <v>7100045</v>
      </c>
      <c r="B5357" s="17" t="s">
        <v>112</v>
      </c>
      <c r="C5357" s="15">
        <f>INDEX(装备!G:G,MATCH(属性!A5357,装备!A:A,0))</f>
        <v>16</v>
      </c>
      <c r="D5357" s="15" t="str">
        <f>INDEX(装备!E:E,MATCH(属性!A5357,装备!A:A,0))</f>
        <v>armour</v>
      </c>
      <c r="E5357" s="14">
        <v>75</v>
      </c>
      <c r="F5357" s="17">
        <f>INT((VLOOKUP($C5357,装备数值,2,0)+VLOOKUP($C5357,装备数值,5,0)*($E5357-1))*VLOOKUP($D5357,系数!$K$2:$O$7,2,0))</f>
        <v>4700</v>
      </c>
      <c r="G5357" s="17">
        <f>INT((VLOOKUP($C5357,装备数值,3,0)+VLOOKUP($C5357,装备数值,6,0)*($E5357-1))*VLOOKUP($D5357,系数!$K$2:$O$7,3,0))</f>
        <v>0</v>
      </c>
      <c r="H5357" s="17">
        <f t="shared" si="167"/>
        <v>0</v>
      </c>
      <c r="I5357" s="17">
        <f>INT((VLOOKUP($C5357,装备数值,4,0)+VLOOKUP($C5357,装备数值,7,0)*($E5357-1))*VLOOKUP($D5357,系数!$K$2:$O$7,4,0))</f>
        <v>0</v>
      </c>
      <c r="J5357" s="17">
        <f>INT((VLOOKUP($C5357,装备数值,4,0)+VLOOKUP($C5357,装备数值,7,0)*($E5357-1))*VLOOKUP($D5357,系数!$K$2:$O$7,5,0))</f>
        <v>0</v>
      </c>
      <c r="K5357" s="17">
        <f>INT(VLOOKUP(E5357,强化金币,2,1)*VLOOKUP(INDEX(装备!F:F,MATCH(属性!A5357,装备!A:A,0)),系数!$K$12:$M$15,3,0))</f>
        <v>90000</v>
      </c>
      <c r="L5357" s="17"/>
      <c r="M5357" s="17"/>
      <c r="N5357" s="17"/>
      <c r="O5357" s="17">
        <f>IF(E5357=1,"",VLOOKUP(E5357,系数!$S$2:$AB$12,MATCH(属性!C5357,评级,0),1))</f>
        <v>80</v>
      </c>
    </row>
    <row r="5358" spans="1:15" ht="17.25" thickBot="1" x14ac:dyDescent="0.4">
      <c r="A5358" s="17">
        <f t="shared" si="166"/>
        <v>7100045</v>
      </c>
      <c r="B5358" s="17" t="s">
        <v>112</v>
      </c>
      <c r="C5358" s="15">
        <f>INDEX(装备!G:G,MATCH(属性!A5358,装备!A:A,0))</f>
        <v>16</v>
      </c>
      <c r="D5358" s="15" t="str">
        <f>INDEX(装备!E:E,MATCH(属性!A5358,装备!A:A,0))</f>
        <v>armour</v>
      </c>
      <c r="E5358" s="14">
        <v>76</v>
      </c>
      <c r="F5358" s="17">
        <f>INT((VLOOKUP($C5358,装备数值,2,0)+VLOOKUP($C5358,装备数值,5,0)*($E5358-1))*VLOOKUP($D5358,系数!$K$2:$O$7,2,0))</f>
        <v>4750</v>
      </c>
      <c r="G5358" s="17">
        <f>INT((VLOOKUP($C5358,装备数值,3,0)+VLOOKUP($C5358,装备数值,6,0)*($E5358-1))*VLOOKUP($D5358,系数!$K$2:$O$7,3,0))</f>
        <v>0</v>
      </c>
      <c r="H5358" s="17">
        <f t="shared" si="167"/>
        <v>0</v>
      </c>
      <c r="I5358" s="17">
        <f>INT((VLOOKUP($C5358,装备数值,4,0)+VLOOKUP($C5358,装备数值,7,0)*($E5358-1))*VLOOKUP($D5358,系数!$K$2:$O$7,4,0))</f>
        <v>0</v>
      </c>
      <c r="J5358" s="17">
        <f>INT((VLOOKUP($C5358,装备数值,4,0)+VLOOKUP($C5358,装备数值,7,0)*($E5358-1))*VLOOKUP($D5358,系数!$K$2:$O$7,5,0))</f>
        <v>0</v>
      </c>
      <c r="K5358" s="17">
        <f>INT(VLOOKUP(E5358,强化金币,2,1)*VLOOKUP(INDEX(装备!F:F,MATCH(属性!A5358,装备!A:A,0)),系数!$K$12:$M$15,3,0))</f>
        <v>92500</v>
      </c>
      <c r="L5358" s="17"/>
      <c r="M5358" s="17"/>
      <c r="N5358" s="17"/>
      <c r="O5358" s="17">
        <f>IF(E5358=1,"",VLOOKUP(E5358,系数!$S$2:$AB$12,MATCH(属性!C5358,评级,0),1))</f>
        <v>80</v>
      </c>
    </row>
    <row r="5359" spans="1:15" ht="17.25" thickBot="1" x14ac:dyDescent="0.4">
      <c r="A5359" s="17">
        <f t="shared" si="166"/>
        <v>7100045</v>
      </c>
      <c r="B5359" s="17" t="s">
        <v>112</v>
      </c>
      <c r="C5359" s="15">
        <f>INDEX(装备!G:G,MATCH(属性!A5359,装备!A:A,0))</f>
        <v>16</v>
      </c>
      <c r="D5359" s="15" t="str">
        <f>INDEX(装备!E:E,MATCH(属性!A5359,装备!A:A,0))</f>
        <v>armour</v>
      </c>
      <c r="E5359" s="14">
        <v>77</v>
      </c>
      <c r="F5359" s="17">
        <f>INT((VLOOKUP($C5359,装备数值,2,0)+VLOOKUP($C5359,装备数值,5,0)*($E5359-1))*VLOOKUP($D5359,系数!$K$2:$O$7,2,0))</f>
        <v>4800</v>
      </c>
      <c r="G5359" s="17">
        <f>INT((VLOOKUP($C5359,装备数值,3,0)+VLOOKUP($C5359,装备数值,6,0)*($E5359-1))*VLOOKUP($D5359,系数!$K$2:$O$7,3,0))</f>
        <v>0</v>
      </c>
      <c r="H5359" s="17">
        <f t="shared" si="167"/>
        <v>0</v>
      </c>
      <c r="I5359" s="17">
        <f>INT((VLOOKUP($C5359,装备数值,4,0)+VLOOKUP($C5359,装备数值,7,0)*($E5359-1))*VLOOKUP($D5359,系数!$K$2:$O$7,4,0))</f>
        <v>0</v>
      </c>
      <c r="J5359" s="17">
        <f>INT((VLOOKUP($C5359,装备数值,4,0)+VLOOKUP($C5359,装备数值,7,0)*($E5359-1))*VLOOKUP($D5359,系数!$K$2:$O$7,5,0))</f>
        <v>0</v>
      </c>
      <c r="K5359" s="17">
        <f>INT(VLOOKUP(E5359,强化金币,2,1)*VLOOKUP(INDEX(装备!F:F,MATCH(属性!A5359,装备!A:A,0)),系数!$K$12:$M$15,3,0))</f>
        <v>95000</v>
      </c>
      <c r="L5359" s="17"/>
      <c r="M5359" s="17"/>
      <c r="N5359" s="17"/>
      <c r="O5359" s="17">
        <f>IF(E5359=1,"",VLOOKUP(E5359,系数!$S$2:$AB$12,MATCH(属性!C5359,评级,0),1))</f>
        <v>80</v>
      </c>
    </row>
    <row r="5360" spans="1:15" ht="17.25" thickBot="1" x14ac:dyDescent="0.4">
      <c r="A5360" s="17">
        <f t="shared" si="166"/>
        <v>7100045</v>
      </c>
      <c r="B5360" s="17" t="s">
        <v>112</v>
      </c>
      <c r="C5360" s="15">
        <f>INDEX(装备!G:G,MATCH(属性!A5360,装备!A:A,0))</f>
        <v>16</v>
      </c>
      <c r="D5360" s="15" t="str">
        <f>INDEX(装备!E:E,MATCH(属性!A5360,装备!A:A,0))</f>
        <v>armour</v>
      </c>
      <c r="E5360" s="14">
        <v>78</v>
      </c>
      <c r="F5360" s="17">
        <f>INT((VLOOKUP($C5360,装备数值,2,0)+VLOOKUP($C5360,装备数值,5,0)*($E5360-1))*VLOOKUP($D5360,系数!$K$2:$O$7,2,0))</f>
        <v>4850</v>
      </c>
      <c r="G5360" s="17">
        <f>INT((VLOOKUP($C5360,装备数值,3,0)+VLOOKUP($C5360,装备数值,6,0)*($E5360-1))*VLOOKUP($D5360,系数!$K$2:$O$7,3,0))</f>
        <v>0</v>
      </c>
      <c r="H5360" s="17">
        <f t="shared" si="167"/>
        <v>0</v>
      </c>
      <c r="I5360" s="17">
        <f>INT((VLOOKUP($C5360,装备数值,4,0)+VLOOKUP($C5360,装备数值,7,0)*($E5360-1))*VLOOKUP($D5360,系数!$K$2:$O$7,4,0))</f>
        <v>0</v>
      </c>
      <c r="J5360" s="17">
        <f>INT((VLOOKUP($C5360,装备数值,4,0)+VLOOKUP($C5360,装备数值,7,0)*($E5360-1))*VLOOKUP($D5360,系数!$K$2:$O$7,5,0))</f>
        <v>0</v>
      </c>
      <c r="K5360" s="17">
        <f>INT(VLOOKUP(E5360,强化金币,2,1)*VLOOKUP(INDEX(装备!F:F,MATCH(属性!A5360,装备!A:A,0)),系数!$K$12:$M$15,3,0))</f>
        <v>97500</v>
      </c>
      <c r="L5360" s="17"/>
      <c r="M5360" s="17"/>
      <c r="N5360" s="17"/>
      <c r="O5360" s="17">
        <f>IF(E5360=1,"",VLOOKUP(E5360,系数!$S$2:$AB$12,MATCH(属性!C5360,评级,0),1))</f>
        <v>80</v>
      </c>
    </row>
    <row r="5361" spans="1:15" ht="17.25" thickBot="1" x14ac:dyDescent="0.4">
      <c r="A5361" s="17">
        <f t="shared" si="166"/>
        <v>7100045</v>
      </c>
      <c r="B5361" s="17" t="s">
        <v>112</v>
      </c>
      <c r="C5361" s="15">
        <f>INDEX(装备!G:G,MATCH(属性!A5361,装备!A:A,0))</f>
        <v>16</v>
      </c>
      <c r="D5361" s="15" t="str">
        <f>INDEX(装备!E:E,MATCH(属性!A5361,装备!A:A,0))</f>
        <v>armour</v>
      </c>
      <c r="E5361" s="14">
        <v>79</v>
      </c>
      <c r="F5361" s="17">
        <f>INT((VLOOKUP($C5361,装备数值,2,0)+VLOOKUP($C5361,装备数值,5,0)*($E5361-1))*VLOOKUP($D5361,系数!$K$2:$O$7,2,0))</f>
        <v>4900</v>
      </c>
      <c r="G5361" s="17">
        <f>INT((VLOOKUP($C5361,装备数值,3,0)+VLOOKUP($C5361,装备数值,6,0)*($E5361-1))*VLOOKUP($D5361,系数!$K$2:$O$7,3,0))</f>
        <v>0</v>
      </c>
      <c r="H5361" s="17">
        <f t="shared" si="167"/>
        <v>0</v>
      </c>
      <c r="I5361" s="17">
        <f>INT((VLOOKUP($C5361,装备数值,4,0)+VLOOKUP($C5361,装备数值,7,0)*($E5361-1))*VLOOKUP($D5361,系数!$K$2:$O$7,4,0))</f>
        <v>0</v>
      </c>
      <c r="J5361" s="17">
        <f>INT((VLOOKUP($C5361,装备数值,4,0)+VLOOKUP($C5361,装备数值,7,0)*($E5361-1))*VLOOKUP($D5361,系数!$K$2:$O$7,5,0))</f>
        <v>0</v>
      </c>
      <c r="K5361" s="17">
        <f>INT(VLOOKUP(E5361,强化金币,2,1)*VLOOKUP(INDEX(装备!F:F,MATCH(属性!A5361,装备!A:A,0)),系数!$K$12:$M$15,3,0))</f>
        <v>100000</v>
      </c>
      <c r="L5361" s="17"/>
      <c r="M5361" s="17"/>
      <c r="N5361" s="17"/>
      <c r="O5361" s="17">
        <f>IF(E5361=1,"",VLOOKUP(E5361,系数!$S$2:$AB$12,MATCH(属性!C5361,评级,0),1))</f>
        <v>80</v>
      </c>
    </row>
    <row r="5362" spans="1:15" ht="17.25" thickBot="1" x14ac:dyDescent="0.4">
      <c r="A5362" s="17">
        <f t="shared" si="166"/>
        <v>7100045</v>
      </c>
      <c r="B5362" s="17" t="s">
        <v>112</v>
      </c>
      <c r="C5362" s="15">
        <f>INDEX(装备!G:G,MATCH(属性!A5362,装备!A:A,0))</f>
        <v>16</v>
      </c>
      <c r="D5362" s="15" t="str">
        <f>INDEX(装备!E:E,MATCH(属性!A5362,装备!A:A,0))</f>
        <v>armour</v>
      </c>
      <c r="E5362" s="14">
        <v>80</v>
      </c>
      <c r="F5362" s="17">
        <f>INT((VLOOKUP($C5362,装备数值,2,0)+VLOOKUP($C5362,装备数值,5,0)*($E5362-1))*VLOOKUP($D5362,系数!$K$2:$O$7,2,0))</f>
        <v>4950</v>
      </c>
      <c r="G5362" s="17">
        <f>INT((VLOOKUP($C5362,装备数值,3,0)+VLOOKUP($C5362,装备数值,6,0)*($E5362-1))*VLOOKUP($D5362,系数!$K$2:$O$7,3,0))</f>
        <v>0</v>
      </c>
      <c r="H5362" s="17">
        <f t="shared" si="167"/>
        <v>0</v>
      </c>
      <c r="I5362" s="17">
        <f>INT((VLOOKUP($C5362,装备数值,4,0)+VLOOKUP($C5362,装备数值,7,0)*($E5362-1))*VLOOKUP($D5362,系数!$K$2:$O$7,4,0))</f>
        <v>0</v>
      </c>
      <c r="J5362" s="17">
        <f>INT((VLOOKUP($C5362,装备数值,4,0)+VLOOKUP($C5362,装备数值,7,0)*($E5362-1))*VLOOKUP($D5362,系数!$K$2:$O$7,5,0))</f>
        <v>0</v>
      </c>
      <c r="K5362" s="17">
        <f>INT(VLOOKUP(E5362,强化金币,2,1)*VLOOKUP(INDEX(装备!F:F,MATCH(属性!A5362,装备!A:A,0)),系数!$K$12:$M$15,3,0))</f>
        <v>120000</v>
      </c>
      <c r="L5362" s="17"/>
      <c r="M5362" s="17"/>
      <c r="N5362" s="17"/>
      <c r="O5362" s="17">
        <f>IF(E5362=1,"",VLOOKUP(E5362,系数!$S$2:$AB$12,MATCH(属性!C5362,评级,0),1))</f>
        <v>90</v>
      </c>
    </row>
    <row r="5363" spans="1:15" ht="17.25" thickBot="1" x14ac:dyDescent="0.4">
      <c r="A5363" s="17">
        <f t="shared" si="166"/>
        <v>7100045</v>
      </c>
      <c r="B5363" s="17" t="s">
        <v>112</v>
      </c>
      <c r="C5363" s="15">
        <f>INDEX(装备!G:G,MATCH(属性!A5363,装备!A:A,0))</f>
        <v>16</v>
      </c>
      <c r="D5363" s="15" t="str">
        <f>INDEX(装备!E:E,MATCH(属性!A5363,装备!A:A,0))</f>
        <v>armour</v>
      </c>
      <c r="E5363" s="14">
        <v>81</v>
      </c>
      <c r="F5363" s="17">
        <f>INT((VLOOKUP($C5363,装备数值,2,0)+VLOOKUP($C5363,装备数值,5,0)*($E5363-1))*VLOOKUP($D5363,系数!$K$2:$O$7,2,0))</f>
        <v>5001</v>
      </c>
      <c r="G5363" s="17">
        <f>INT((VLOOKUP($C5363,装备数值,3,0)+VLOOKUP($C5363,装备数值,6,0)*($E5363-1))*VLOOKUP($D5363,系数!$K$2:$O$7,3,0))</f>
        <v>0</v>
      </c>
      <c r="H5363" s="17">
        <f t="shared" si="167"/>
        <v>0</v>
      </c>
      <c r="I5363" s="17">
        <f>INT((VLOOKUP($C5363,装备数值,4,0)+VLOOKUP($C5363,装备数值,7,0)*($E5363-1))*VLOOKUP($D5363,系数!$K$2:$O$7,4,0))</f>
        <v>0</v>
      </c>
      <c r="J5363" s="17">
        <f>INT((VLOOKUP($C5363,装备数值,4,0)+VLOOKUP($C5363,装备数值,7,0)*($E5363-1))*VLOOKUP($D5363,系数!$K$2:$O$7,5,0))</f>
        <v>0</v>
      </c>
      <c r="K5363" s="17">
        <f>INT(VLOOKUP(E5363,强化金币,2,1)*VLOOKUP(INDEX(装备!F:F,MATCH(属性!A5363,装备!A:A,0)),系数!$K$12:$M$15,3,0))</f>
        <v>140000</v>
      </c>
      <c r="L5363" s="17"/>
      <c r="M5363" s="17"/>
      <c r="N5363" s="17"/>
      <c r="O5363" s="17">
        <f>IF(E5363=1,"",VLOOKUP(E5363,系数!$S$2:$AB$12,MATCH(属性!C5363,评级,0),1))</f>
        <v>90</v>
      </c>
    </row>
    <row r="5364" spans="1:15" ht="17.25" thickBot="1" x14ac:dyDescent="0.4">
      <c r="A5364" s="17">
        <f t="shared" si="166"/>
        <v>7100045</v>
      </c>
      <c r="B5364" s="17" t="s">
        <v>112</v>
      </c>
      <c r="C5364" s="15">
        <f>INDEX(装备!G:G,MATCH(属性!A5364,装备!A:A,0))</f>
        <v>16</v>
      </c>
      <c r="D5364" s="15" t="str">
        <f>INDEX(装备!E:E,MATCH(属性!A5364,装备!A:A,0))</f>
        <v>armour</v>
      </c>
      <c r="E5364" s="14">
        <v>82</v>
      </c>
      <c r="F5364" s="17">
        <f>INT((VLOOKUP($C5364,装备数值,2,0)+VLOOKUP($C5364,装备数值,5,0)*($E5364-1))*VLOOKUP($D5364,系数!$K$2:$O$7,2,0))</f>
        <v>5051</v>
      </c>
      <c r="G5364" s="17">
        <f>INT((VLOOKUP($C5364,装备数值,3,0)+VLOOKUP($C5364,装备数值,6,0)*($E5364-1))*VLOOKUP($D5364,系数!$K$2:$O$7,3,0))</f>
        <v>0</v>
      </c>
      <c r="H5364" s="17">
        <f t="shared" si="167"/>
        <v>0</v>
      </c>
      <c r="I5364" s="17">
        <f>INT((VLOOKUP($C5364,装备数值,4,0)+VLOOKUP($C5364,装备数值,7,0)*($E5364-1))*VLOOKUP($D5364,系数!$K$2:$O$7,4,0))</f>
        <v>0</v>
      </c>
      <c r="J5364" s="17">
        <f>INT((VLOOKUP($C5364,装备数值,4,0)+VLOOKUP($C5364,装备数值,7,0)*($E5364-1))*VLOOKUP($D5364,系数!$K$2:$O$7,5,0))</f>
        <v>0</v>
      </c>
      <c r="K5364" s="17">
        <f>INT(VLOOKUP(E5364,强化金币,2,1)*VLOOKUP(INDEX(装备!F:F,MATCH(属性!A5364,装备!A:A,0)),系数!$K$12:$M$15,3,0))</f>
        <v>160000</v>
      </c>
      <c r="L5364" s="17"/>
      <c r="M5364" s="17"/>
      <c r="N5364" s="17"/>
      <c r="O5364" s="17">
        <f>IF(E5364=1,"",VLOOKUP(E5364,系数!$S$2:$AB$12,MATCH(属性!C5364,评级,0),1))</f>
        <v>90</v>
      </c>
    </row>
    <row r="5365" spans="1:15" ht="17.25" thickBot="1" x14ac:dyDescent="0.4">
      <c r="A5365" s="17">
        <f t="shared" si="166"/>
        <v>7100045</v>
      </c>
      <c r="B5365" s="17" t="s">
        <v>112</v>
      </c>
      <c r="C5365" s="15">
        <f>INDEX(装备!G:G,MATCH(属性!A5365,装备!A:A,0))</f>
        <v>16</v>
      </c>
      <c r="D5365" s="15" t="str">
        <f>INDEX(装备!E:E,MATCH(属性!A5365,装备!A:A,0))</f>
        <v>armour</v>
      </c>
      <c r="E5365" s="14">
        <v>83</v>
      </c>
      <c r="F5365" s="17">
        <f>INT((VLOOKUP($C5365,装备数值,2,0)+VLOOKUP($C5365,装备数值,5,0)*($E5365-1))*VLOOKUP($D5365,系数!$K$2:$O$7,2,0))</f>
        <v>5101</v>
      </c>
      <c r="G5365" s="17">
        <f>INT((VLOOKUP($C5365,装备数值,3,0)+VLOOKUP($C5365,装备数值,6,0)*($E5365-1))*VLOOKUP($D5365,系数!$K$2:$O$7,3,0))</f>
        <v>0</v>
      </c>
      <c r="H5365" s="17">
        <f t="shared" si="167"/>
        <v>0</v>
      </c>
      <c r="I5365" s="17">
        <f>INT((VLOOKUP($C5365,装备数值,4,0)+VLOOKUP($C5365,装备数值,7,0)*($E5365-1))*VLOOKUP($D5365,系数!$K$2:$O$7,4,0))</f>
        <v>0</v>
      </c>
      <c r="J5365" s="17">
        <f>INT((VLOOKUP($C5365,装备数值,4,0)+VLOOKUP($C5365,装备数值,7,0)*($E5365-1))*VLOOKUP($D5365,系数!$K$2:$O$7,5,0))</f>
        <v>0</v>
      </c>
      <c r="K5365" s="17">
        <f>INT(VLOOKUP(E5365,强化金币,2,1)*VLOOKUP(INDEX(装备!F:F,MATCH(属性!A5365,装备!A:A,0)),系数!$K$12:$M$15,3,0))</f>
        <v>180000</v>
      </c>
      <c r="L5365" s="17"/>
      <c r="M5365" s="17"/>
      <c r="N5365" s="17"/>
      <c r="O5365" s="17">
        <f>IF(E5365=1,"",VLOOKUP(E5365,系数!$S$2:$AB$12,MATCH(属性!C5365,评级,0),1))</f>
        <v>90</v>
      </c>
    </row>
    <row r="5366" spans="1:15" ht="17.25" thickBot="1" x14ac:dyDescent="0.4">
      <c r="A5366" s="17">
        <f t="shared" si="166"/>
        <v>7100045</v>
      </c>
      <c r="B5366" s="17" t="s">
        <v>112</v>
      </c>
      <c r="C5366" s="15">
        <f>INDEX(装备!G:G,MATCH(属性!A5366,装备!A:A,0))</f>
        <v>16</v>
      </c>
      <c r="D5366" s="15" t="str">
        <f>INDEX(装备!E:E,MATCH(属性!A5366,装备!A:A,0))</f>
        <v>armour</v>
      </c>
      <c r="E5366" s="14">
        <v>84</v>
      </c>
      <c r="F5366" s="17">
        <f>INT((VLOOKUP($C5366,装备数值,2,0)+VLOOKUP($C5366,装备数值,5,0)*($E5366-1))*VLOOKUP($D5366,系数!$K$2:$O$7,2,0))</f>
        <v>5151</v>
      </c>
      <c r="G5366" s="17">
        <f>INT((VLOOKUP($C5366,装备数值,3,0)+VLOOKUP($C5366,装备数值,6,0)*($E5366-1))*VLOOKUP($D5366,系数!$K$2:$O$7,3,0))</f>
        <v>0</v>
      </c>
      <c r="H5366" s="17">
        <f t="shared" si="167"/>
        <v>0</v>
      </c>
      <c r="I5366" s="17">
        <f>INT((VLOOKUP($C5366,装备数值,4,0)+VLOOKUP($C5366,装备数值,7,0)*($E5366-1))*VLOOKUP($D5366,系数!$K$2:$O$7,4,0))</f>
        <v>0</v>
      </c>
      <c r="J5366" s="17">
        <f>INT((VLOOKUP($C5366,装备数值,4,0)+VLOOKUP($C5366,装备数值,7,0)*($E5366-1))*VLOOKUP($D5366,系数!$K$2:$O$7,5,0))</f>
        <v>0</v>
      </c>
      <c r="K5366" s="17">
        <f>INT(VLOOKUP(E5366,强化金币,2,1)*VLOOKUP(INDEX(装备!F:F,MATCH(属性!A5366,装备!A:A,0)),系数!$K$12:$M$15,3,0))</f>
        <v>200000</v>
      </c>
      <c r="L5366" s="17"/>
      <c r="M5366" s="17"/>
      <c r="N5366" s="17"/>
      <c r="O5366" s="17">
        <f>IF(E5366=1,"",VLOOKUP(E5366,系数!$S$2:$AB$12,MATCH(属性!C5366,评级,0),1))</f>
        <v>90</v>
      </c>
    </row>
    <row r="5367" spans="1:15" ht="17.25" thickBot="1" x14ac:dyDescent="0.4">
      <c r="A5367" s="17">
        <f t="shared" si="166"/>
        <v>7100045</v>
      </c>
      <c r="B5367" s="17" t="s">
        <v>112</v>
      </c>
      <c r="C5367" s="15">
        <f>INDEX(装备!G:G,MATCH(属性!A5367,装备!A:A,0))</f>
        <v>16</v>
      </c>
      <c r="D5367" s="15" t="str">
        <f>INDEX(装备!E:E,MATCH(属性!A5367,装备!A:A,0))</f>
        <v>armour</v>
      </c>
      <c r="E5367" s="14">
        <v>85</v>
      </c>
      <c r="F5367" s="17">
        <f>INT((VLOOKUP($C5367,装备数值,2,0)+VLOOKUP($C5367,装备数值,5,0)*($E5367-1))*VLOOKUP($D5367,系数!$K$2:$O$7,2,0))</f>
        <v>5201</v>
      </c>
      <c r="G5367" s="17">
        <f>INT((VLOOKUP($C5367,装备数值,3,0)+VLOOKUP($C5367,装备数值,6,0)*($E5367-1))*VLOOKUP($D5367,系数!$K$2:$O$7,3,0))</f>
        <v>0</v>
      </c>
      <c r="H5367" s="17">
        <f t="shared" si="167"/>
        <v>0</v>
      </c>
      <c r="I5367" s="17">
        <f>INT((VLOOKUP($C5367,装备数值,4,0)+VLOOKUP($C5367,装备数值,7,0)*($E5367-1))*VLOOKUP($D5367,系数!$K$2:$O$7,4,0))</f>
        <v>0</v>
      </c>
      <c r="J5367" s="17">
        <f>INT((VLOOKUP($C5367,装备数值,4,0)+VLOOKUP($C5367,装备数值,7,0)*($E5367-1))*VLOOKUP($D5367,系数!$K$2:$O$7,5,0))</f>
        <v>0</v>
      </c>
      <c r="K5367" s="17">
        <f>INT(VLOOKUP(E5367,强化金币,2,1)*VLOOKUP(INDEX(装备!F:F,MATCH(属性!A5367,装备!A:A,0)),系数!$K$12:$M$15,3,0))</f>
        <v>250000</v>
      </c>
      <c r="L5367" s="17"/>
      <c r="M5367" s="17"/>
      <c r="N5367" s="17"/>
      <c r="O5367" s="17">
        <f>IF(E5367=1,"",VLOOKUP(E5367,系数!$S$2:$AB$12,MATCH(属性!C5367,评级,0),1))</f>
        <v>90</v>
      </c>
    </row>
    <row r="5368" spans="1:15" ht="17.25" thickBot="1" x14ac:dyDescent="0.4">
      <c r="A5368" s="17">
        <f t="shared" si="166"/>
        <v>7100045</v>
      </c>
      <c r="B5368" s="17" t="s">
        <v>112</v>
      </c>
      <c r="C5368" s="15">
        <f>INDEX(装备!G:G,MATCH(属性!A5368,装备!A:A,0))</f>
        <v>16</v>
      </c>
      <c r="D5368" s="15" t="str">
        <f>INDEX(装备!E:E,MATCH(属性!A5368,装备!A:A,0))</f>
        <v>armour</v>
      </c>
      <c r="E5368" s="14">
        <v>86</v>
      </c>
      <c r="F5368" s="17">
        <f>INT((VLOOKUP($C5368,装备数值,2,0)+VLOOKUP($C5368,装备数值,5,0)*($E5368-1))*VLOOKUP($D5368,系数!$K$2:$O$7,2,0))</f>
        <v>5251</v>
      </c>
      <c r="G5368" s="17">
        <f>INT((VLOOKUP($C5368,装备数值,3,0)+VLOOKUP($C5368,装备数值,6,0)*($E5368-1))*VLOOKUP($D5368,系数!$K$2:$O$7,3,0))</f>
        <v>0</v>
      </c>
      <c r="H5368" s="17">
        <f t="shared" si="167"/>
        <v>0</v>
      </c>
      <c r="I5368" s="17">
        <f>INT((VLOOKUP($C5368,装备数值,4,0)+VLOOKUP($C5368,装备数值,7,0)*($E5368-1))*VLOOKUP($D5368,系数!$K$2:$O$7,4,0))</f>
        <v>0</v>
      </c>
      <c r="J5368" s="17">
        <f>INT((VLOOKUP($C5368,装备数值,4,0)+VLOOKUP($C5368,装备数值,7,0)*($E5368-1))*VLOOKUP($D5368,系数!$K$2:$O$7,5,0))</f>
        <v>0</v>
      </c>
      <c r="K5368" s="17">
        <f>INT(VLOOKUP(E5368,强化金币,2,1)*VLOOKUP(INDEX(装备!F:F,MATCH(属性!A5368,装备!A:A,0)),系数!$K$12:$M$15,3,0))</f>
        <v>300000</v>
      </c>
      <c r="L5368" s="17"/>
      <c r="M5368" s="17"/>
      <c r="N5368" s="17"/>
      <c r="O5368" s="17">
        <f>IF(E5368=1,"",VLOOKUP(E5368,系数!$S$2:$AB$12,MATCH(属性!C5368,评级,0),1))</f>
        <v>90</v>
      </c>
    </row>
    <row r="5369" spans="1:15" ht="17.25" thickBot="1" x14ac:dyDescent="0.4">
      <c r="A5369" s="17">
        <f t="shared" si="166"/>
        <v>7100045</v>
      </c>
      <c r="B5369" s="17" t="s">
        <v>112</v>
      </c>
      <c r="C5369" s="15">
        <f>INDEX(装备!G:G,MATCH(属性!A5369,装备!A:A,0))</f>
        <v>16</v>
      </c>
      <c r="D5369" s="15" t="str">
        <f>INDEX(装备!E:E,MATCH(属性!A5369,装备!A:A,0))</f>
        <v>armour</v>
      </c>
      <c r="E5369" s="14">
        <v>87</v>
      </c>
      <c r="F5369" s="17">
        <f>INT((VLOOKUP($C5369,装备数值,2,0)+VLOOKUP($C5369,装备数值,5,0)*($E5369-1))*VLOOKUP($D5369,系数!$K$2:$O$7,2,0))</f>
        <v>5301</v>
      </c>
      <c r="G5369" s="17">
        <f>INT((VLOOKUP($C5369,装备数值,3,0)+VLOOKUP($C5369,装备数值,6,0)*($E5369-1))*VLOOKUP($D5369,系数!$K$2:$O$7,3,0))</f>
        <v>0</v>
      </c>
      <c r="H5369" s="17">
        <f t="shared" si="167"/>
        <v>0</v>
      </c>
      <c r="I5369" s="17">
        <f>INT((VLOOKUP($C5369,装备数值,4,0)+VLOOKUP($C5369,装备数值,7,0)*($E5369-1))*VLOOKUP($D5369,系数!$K$2:$O$7,4,0))</f>
        <v>0</v>
      </c>
      <c r="J5369" s="17">
        <f>INT((VLOOKUP($C5369,装备数值,4,0)+VLOOKUP($C5369,装备数值,7,0)*($E5369-1))*VLOOKUP($D5369,系数!$K$2:$O$7,5,0))</f>
        <v>0</v>
      </c>
      <c r="K5369" s="17">
        <f>INT(VLOOKUP(E5369,强化金币,2,1)*VLOOKUP(INDEX(装备!F:F,MATCH(属性!A5369,装备!A:A,0)),系数!$K$12:$M$15,3,0))</f>
        <v>350000</v>
      </c>
      <c r="L5369" s="17"/>
      <c r="M5369" s="17"/>
      <c r="N5369" s="17"/>
      <c r="O5369" s="17">
        <f>IF(E5369=1,"",VLOOKUP(E5369,系数!$S$2:$AB$12,MATCH(属性!C5369,评级,0),1))</f>
        <v>90</v>
      </c>
    </row>
    <row r="5370" spans="1:15" ht="17.25" thickBot="1" x14ac:dyDescent="0.4">
      <c r="A5370" s="17">
        <f t="shared" si="166"/>
        <v>7100045</v>
      </c>
      <c r="B5370" s="17" t="s">
        <v>112</v>
      </c>
      <c r="C5370" s="15">
        <f>INDEX(装备!G:G,MATCH(属性!A5370,装备!A:A,0))</f>
        <v>16</v>
      </c>
      <c r="D5370" s="15" t="str">
        <f>INDEX(装备!E:E,MATCH(属性!A5370,装备!A:A,0))</f>
        <v>armour</v>
      </c>
      <c r="E5370" s="14">
        <v>88</v>
      </c>
      <c r="F5370" s="17">
        <f>INT((VLOOKUP($C5370,装备数值,2,0)+VLOOKUP($C5370,装备数值,5,0)*($E5370-1))*VLOOKUP($D5370,系数!$K$2:$O$7,2,0))</f>
        <v>5351</v>
      </c>
      <c r="G5370" s="17">
        <f>INT((VLOOKUP($C5370,装备数值,3,0)+VLOOKUP($C5370,装备数值,6,0)*($E5370-1))*VLOOKUP($D5370,系数!$K$2:$O$7,3,0))</f>
        <v>0</v>
      </c>
      <c r="H5370" s="17">
        <f t="shared" si="167"/>
        <v>0</v>
      </c>
      <c r="I5370" s="17">
        <f>INT((VLOOKUP($C5370,装备数值,4,0)+VLOOKUP($C5370,装备数值,7,0)*($E5370-1))*VLOOKUP($D5370,系数!$K$2:$O$7,4,0))</f>
        <v>0</v>
      </c>
      <c r="J5370" s="17">
        <f>INT((VLOOKUP($C5370,装备数值,4,0)+VLOOKUP($C5370,装备数值,7,0)*($E5370-1))*VLOOKUP($D5370,系数!$K$2:$O$7,5,0))</f>
        <v>0</v>
      </c>
      <c r="K5370" s="17">
        <f>INT(VLOOKUP(E5370,强化金币,2,1)*VLOOKUP(INDEX(装备!F:F,MATCH(属性!A5370,装备!A:A,0)),系数!$K$12:$M$15,3,0))</f>
        <v>400000</v>
      </c>
      <c r="L5370" s="17"/>
      <c r="M5370" s="17"/>
      <c r="N5370" s="17"/>
      <c r="O5370" s="17">
        <f>IF(E5370=1,"",VLOOKUP(E5370,系数!$S$2:$AB$12,MATCH(属性!C5370,评级,0),1))</f>
        <v>90</v>
      </c>
    </row>
    <row r="5371" spans="1:15" ht="17.25" thickBot="1" x14ac:dyDescent="0.4">
      <c r="A5371" s="17">
        <f t="shared" si="166"/>
        <v>7100045</v>
      </c>
      <c r="B5371" s="17" t="s">
        <v>112</v>
      </c>
      <c r="C5371" s="15">
        <f>INDEX(装备!G:G,MATCH(属性!A5371,装备!A:A,0))</f>
        <v>16</v>
      </c>
      <c r="D5371" s="15" t="str">
        <f>INDEX(装备!E:E,MATCH(属性!A5371,装备!A:A,0))</f>
        <v>armour</v>
      </c>
      <c r="E5371" s="14">
        <v>89</v>
      </c>
      <c r="F5371" s="17">
        <f>INT((VLOOKUP($C5371,装备数值,2,0)+VLOOKUP($C5371,装备数值,5,0)*($E5371-1))*VLOOKUP($D5371,系数!$K$2:$O$7,2,0))</f>
        <v>5401</v>
      </c>
      <c r="G5371" s="17">
        <f>INT((VLOOKUP($C5371,装备数值,3,0)+VLOOKUP($C5371,装备数值,6,0)*($E5371-1))*VLOOKUP($D5371,系数!$K$2:$O$7,3,0))</f>
        <v>0</v>
      </c>
      <c r="H5371" s="17">
        <f t="shared" si="167"/>
        <v>0</v>
      </c>
      <c r="I5371" s="17">
        <f>INT((VLOOKUP($C5371,装备数值,4,0)+VLOOKUP($C5371,装备数值,7,0)*($E5371-1))*VLOOKUP($D5371,系数!$K$2:$O$7,4,0))</f>
        <v>0</v>
      </c>
      <c r="J5371" s="17">
        <f>INT((VLOOKUP($C5371,装备数值,4,0)+VLOOKUP($C5371,装备数值,7,0)*($E5371-1))*VLOOKUP($D5371,系数!$K$2:$O$7,5,0))</f>
        <v>0</v>
      </c>
      <c r="K5371" s="17">
        <f>INT(VLOOKUP(E5371,强化金币,2,1)*VLOOKUP(INDEX(装备!F:F,MATCH(属性!A5371,装备!A:A,0)),系数!$K$12:$M$15,3,0))</f>
        <v>450000</v>
      </c>
      <c r="L5371" s="17"/>
      <c r="M5371" s="17"/>
      <c r="N5371" s="17"/>
      <c r="O5371" s="17">
        <f>IF(E5371=1,"",VLOOKUP(E5371,系数!$S$2:$AB$12,MATCH(属性!C5371,评级,0),1))</f>
        <v>90</v>
      </c>
    </row>
    <row r="5372" spans="1:15" ht="17.25" thickBot="1" x14ac:dyDescent="0.4">
      <c r="A5372" s="17">
        <f t="shared" ref="A5372:A5435" si="168">A5252+1</f>
        <v>7100045</v>
      </c>
      <c r="B5372" s="17" t="s">
        <v>112</v>
      </c>
      <c r="C5372" s="15">
        <f>INDEX(装备!G:G,MATCH(属性!A5372,装备!A:A,0))</f>
        <v>16</v>
      </c>
      <c r="D5372" s="15" t="str">
        <f>INDEX(装备!E:E,MATCH(属性!A5372,装备!A:A,0))</f>
        <v>armour</v>
      </c>
      <c r="E5372" s="14">
        <v>90</v>
      </c>
      <c r="F5372" s="17">
        <f>INT((VLOOKUP($C5372,装备数值,2,0)+VLOOKUP($C5372,装备数值,5,0)*($E5372-1))*VLOOKUP($D5372,系数!$K$2:$O$7,2,0))</f>
        <v>5451</v>
      </c>
      <c r="G5372" s="17">
        <f>INT((VLOOKUP($C5372,装备数值,3,0)+VLOOKUP($C5372,装备数值,6,0)*($E5372-1))*VLOOKUP($D5372,系数!$K$2:$O$7,3,0))</f>
        <v>0</v>
      </c>
      <c r="H5372" s="17">
        <f t="shared" si="167"/>
        <v>0</v>
      </c>
      <c r="I5372" s="17">
        <f>INT((VLOOKUP($C5372,装备数值,4,0)+VLOOKUP($C5372,装备数值,7,0)*($E5372-1))*VLOOKUP($D5372,系数!$K$2:$O$7,4,0))</f>
        <v>0</v>
      </c>
      <c r="J5372" s="17">
        <f>INT((VLOOKUP($C5372,装备数值,4,0)+VLOOKUP($C5372,装备数值,7,0)*($E5372-1))*VLOOKUP($D5372,系数!$K$2:$O$7,5,0))</f>
        <v>0</v>
      </c>
      <c r="K5372" s="17">
        <f>INT(VLOOKUP(E5372,强化金币,2,1)*VLOOKUP(INDEX(装备!F:F,MATCH(属性!A5372,装备!A:A,0)),系数!$K$12:$M$15,3,0))</f>
        <v>450000</v>
      </c>
      <c r="L5372" s="17"/>
      <c r="M5372" s="17"/>
      <c r="N5372" s="17"/>
      <c r="O5372" s="17">
        <f>IF(E5372=1,"",VLOOKUP(E5372,系数!$S$2:$AB$12,MATCH(属性!C5372,评级,0),1))</f>
        <v>100</v>
      </c>
    </row>
    <row r="5373" spans="1:15" ht="17.25" thickBot="1" x14ac:dyDescent="0.4">
      <c r="A5373" s="17">
        <f t="shared" si="168"/>
        <v>7100045</v>
      </c>
      <c r="B5373" s="17" t="s">
        <v>112</v>
      </c>
      <c r="C5373" s="15">
        <f>INDEX(装备!G:G,MATCH(属性!A5373,装备!A:A,0))</f>
        <v>16</v>
      </c>
      <c r="D5373" s="15" t="str">
        <f>INDEX(装备!E:E,MATCH(属性!A5373,装备!A:A,0))</f>
        <v>armour</v>
      </c>
      <c r="E5373" s="14">
        <v>91</v>
      </c>
      <c r="F5373" s="17">
        <f>INT((VLOOKUP($C5373,装备数值,2,0)+VLOOKUP($C5373,装备数值,5,0)*($E5373-1))*VLOOKUP($D5373,系数!$K$2:$O$7,2,0))</f>
        <v>5501</v>
      </c>
      <c r="G5373" s="17">
        <f>INT((VLOOKUP($C5373,装备数值,3,0)+VLOOKUP($C5373,装备数值,6,0)*($E5373-1))*VLOOKUP($D5373,系数!$K$2:$O$7,3,0))</f>
        <v>0</v>
      </c>
      <c r="H5373" s="17">
        <f t="shared" si="167"/>
        <v>0</v>
      </c>
      <c r="I5373" s="17">
        <f>INT((VLOOKUP($C5373,装备数值,4,0)+VLOOKUP($C5373,装备数值,7,0)*($E5373-1))*VLOOKUP($D5373,系数!$K$2:$O$7,4,0))</f>
        <v>0</v>
      </c>
      <c r="J5373" s="17">
        <f>INT((VLOOKUP($C5373,装备数值,4,0)+VLOOKUP($C5373,装备数值,7,0)*($E5373-1))*VLOOKUP($D5373,系数!$K$2:$O$7,5,0))</f>
        <v>0</v>
      </c>
      <c r="K5373" s="17">
        <f>INT(VLOOKUP(E5373,强化金币,2,1)*VLOOKUP(INDEX(装备!F:F,MATCH(属性!A5373,装备!A:A,0)),系数!$K$12:$M$15,3,0))</f>
        <v>450000</v>
      </c>
      <c r="L5373" s="17"/>
      <c r="M5373" s="17"/>
      <c r="N5373" s="17"/>
      <c r="O5373" s="17">
        <f>IF(E5373=1,"",VLOOKUP(E5373,系数!$S$2:$AB$12,MATCH(属性!C5373,评级,0),1))</f>
        <v>100</v>
      </c>
    </row>
    <row r="5374" spans="1:15" ht="17.25" thickBot="1" x14ac:dyDescent="0.4">
      <c r="A5374" s="17">
        <f t="shared" si="168"/>
        <v>7100045</v>
      </c>
      <c r="B5374" s="17" t="s">
        <v>112</v>
      </c>
      <c r="C5374" s="15">
        <f>INDEX(装备!G:G,MATCH(属性!A5374,装备!A:A,0))</f>
        <v>16</v>
      </c>
      <c r="D5374" s="15" t="str">
        <f>INDEX(装备!E:E,MATCH(属性!A5374,装备!A:A,0))</f>
        <v>armour</v>
      </c>
      <c r="E5374" s="14">
        <v>92</v>
      </c>
      <c r="F5374" s="17">
        <f>INT((VLOOKUP($C5374,装备数值,2,0)+VLOOKUP($C5374,装备数值,5,0)*($E5374-1))*VLOOKUP($D5374,系数!$K$2:$O$7,2,0))</f>
        <v>5551</v>
      </c>
      <c r="G5374" s="17">
        <f>INT((VLOOKUP($C5374,装备数值,3,0)+VLOOKUP($C5374,装备数值,6,0)*($E5374-1))*VLOOKUP($D5374,系数!$K$2:$O$7,3,0))</f>
        <v>0</v>
      </c>
      <c r="H5374" s="17">
        <f t="shared" si="167"/>
        <v>0</v>
      </c>
      <c r="I5374" s="17">
        <f>INT((VLOOKUP($C5374,装备数值,4,0)+VLOOKUP($C5374,装备数值,7,0)*($E5374-1))*VLOOKUP($D5374,系数!$K$2:$O$7,4,0))</f>
        <v>0</v>
      </c>
      <c r="J5374" s="17">
        <f>INT((VLOOKUP($C5374,装备数值,4,0)+VLOOKUP($C5374,装备数值,7,0)*($E5374-1))*VLOOKUP($D5374,系数!$K$2:$O$7,5,0))</f>
        <v>0</v>
      </c>
      <c r="K5374" s="17">
        <f>INT(VLOOKUP(E5374,强化金币,2,1)*VLOOKUP(INDEX(装备!F:F,MATCH(属性!A5374,装备!A:A,0)),系数!$K$12:$M$15,3,0))</f>
        <v>450000</v>
      </c>
      <c r="L5374" s="17"/>
      <c r="M5374" s="17"/>
      <c r="N5374" s="17"/>
      <c r="O5374" s="17">
        <f>IF(E5374=1,"",VLOOKUP(E5374,系数!$S$2:$AB$12,MATCH(属性!C5374,评级,0),1))</f>
        <v>100</v>
      </c>
    </row>
    <row r="5375" spans="1:15" ht="17.25" thickBot="1" x14ac:dyDescent="0.4">
      <c r="A5375" s="17">
        <f t="shared" si="168"/>
        <v>7100045</v>
      </c>
      <c r="B5375" s="17" t="s">
        <v>112</v>
      </c>
      <c r="C5375" s="15">
        <f>INDEX(装备!G:G,MATCH(属性!A5375,装备!A:A,0))</f>
        <v>16</v>
      </c>
      <c r="D5375" s="15" t="str">
        <f>INDEX(装备!E:E,MATCH(属性!A5375,装备!A:A,0))</f>
        <v>armour</v>
      </c>
      <c r="E5375" s="14">
        <v>93</v>
      </c>
      <c r="F5375" s="17">
        <f>INT((VLOOKUP($C5375,装备数值,2,0)+VLOOKUP($C5375,装备数值,5,0)*($E5375-1))*VLOOKUP($D5375,系数!$K$2:$O$7,2,0))</f>
        <v>5601</v>
      </c>
      <c r="G5375" s="17">
        <f>INT((VLOOKUP($C5375,装备数值,3,0)+VLOOKUP($C5375,装备数值,6,0)*($E5375-1))*VLOOKUP($D5375,系数!$K$2:$O$7,3,0))</f>
        <v>0</v>
      </c>
      <c r="H5375" s="17">
        <f t="shared" si="167"/>
        <v>0</v>
      </c>
      <c r="I5375" s="17">
        <f>INT((VLOOKUP($C5375,装备数值,4,0)+VLOOKUP($C5375,装备数值,7,0)*($E5375-1))*VLOOKUP($D5375,系数!$K$2:$O$7,4,0))</f>
        <v>0</v>
      </c>
      <c r="J5375" s="17">
        <f>INT((VLOOKUP($C5375,装备数值,4,0)+VLOOKUP($C5375,装备数值,7,0)*($E5375-1))*VLOOKUP($D5375,系数!$K$2:$O$7,5,0))</f>
        <v>0</v>
      </c>
      <c r="K5375" s="17">
        <f>INT(VLOOKUP(E5375,强化金币,2,1)*VLOOKUP(INDEX(装备!F:F,MATCH(属性!A5375,装备!A:A,0)),系数!$K$12:$M$15,3,0))</f>
        <v>450000</v>
      </c>
      <c r="L5375" s="17"/>
      <c r="M5375" s="17"/>
      <c r="N5375" s="17"/>
      <c r="O5375" s="17">
        <f>IF(E5375=1,"",VLOOKUP(E5375,系数!$S$2:$AB$12,MATCH(属性!C5375,评级,0),1))</f>
        <v>100</v>
      </c>
    </row>
    <row r="5376" spans="1:15" ht="17.25" thickBot="1" x14ac:dyDescent="0.4">
      <c r="A5376" s="17">
        <f t="shared" si="168"/>
        <v>7100045</v>
      </c>
      <c r="B5376" s="17" t="s">
        <v>112</v>
      </c>
      <c r="C5376" s="15">
        <f>INDEX(装备!G:G,MATCH(属性!A5376,装备!A:A,0))</f>
        <v>16</v>
      </c>
      <c r="D5376" s="15" t="str">
        <f>INDEX(装备!E:E,MATCH(属性!A5376,装备!A:A,0))</f>
        <v>armour</v>
      </c>
      <c r="E5376" s="14">
        <v>94</v>
      </c>
      <c r="F5376" s="17">
        <f>INT((VLOOKUP($C5376,装备数值,2,0)+VLOOKUP($C5376,装备数值,5,0)*($E5376-1))*VLOOKUP($D5376,系数!$K$2:$O$7,2,0))</f>
        <v>5651</v>
      </c>
      <c r="G5376" s="17">
        <f>INT((VLOOKUP($C5376,装备数值,3,0)+VLOOKUP($C5376,装备数值,6,0)*($E5376-1))*VLOOKUP($D5376,系数!$K$2:$O$7,3,0))</f>
        <v>0</v>
      </c>
      <c r="H5376" s="17">
        <f t="shared" si="167"/>
        <v>0</v>
      </c>
      <c r="I5376" s="17">
        <f>INT((VLOOKUP($C5376,装备数值,4,0)+VLOOKUP($C5376,装备数值,7,0)*($E5376-1))*VLOOKUP($D5376,系数!$K$2:$O$7,4,0))</f>
        <v>0</v>
      </c>
      <c r="J5376" s="17">
        <f>INT((VLOOKUP($C5376,装备数值,4,0)+VLOOKUP($C5376,装备数值,7,0)*($E5376-1))*VLOOKUP($D5376,系数!$K$2:$O$7,5,0))</f>
        <v>0</v>
      </c>
      <c r="K5376" s="17">
        <f>INT(VLOOKUP(E5376,强化金币,2,1)*VLOOKUP(INDEX(装备!F:F,MATCH(属性!A5376,装备!A:A,0)),系数!$K$12:$M$15,3,0))</f>
        <v>450000</v>
      </c>
      <c r="L5376" s="17"/>
      <c r="M5376" s="17"/>
      <c r="N5376" s="17"/>
      <c r="O5376" s="17">
        <f>IF(E5376=1,"",VLOOKUP(E5376,系数!$S$2:$AB$12,MATCH(属性!C5376,评级,0),1))</f>
        <v>100</v>
      </c>
    </row>
    <row r="5377" spans="1:15" ht="17.25" thickBot="1" x14ac:dyDescent="0.4">
      <c r="A5377" s="17">
        <f t="shared" si="168"/>
        <v>7100045</v>
      </c>
      <c r="B5377" s="17" t="s">
        <v>112</v>
      </c>
      <c r="C5377" s="15">
        <f>INDEX(装备!G:G,MATCH(属性!A5377,装备!A:A,0))</f>
        <v>16</v>
      </c>
      <c r="D5377" s="15" t="str">
        <f>INDEX(装备!E:E,MATCH(属性!A5377,装备!A:A,0))</f>
        <v>armour</v>
      </c>
      <c r="E5377" s="14">
        <v>95</v>
      </c>
      <c r="F5377" s="17">
        <f>INT((VLOOKUP($C5377,装备数值,2,0)+VLOOKUP($C5377,装备数值,5,0)*($E5377-1))*VLOOKUP($D5377,系数!$K$2:$O$7,2,0))</f>
        <v>5701</v>
      </c>
      <c r="G5377" s="17">
        <f>INT((VLOOKUP($C5377,装备数值,3,0)+VLOOKUP($C5377,装备数值,6,0)*($E5377-1))*VLOOKUP($D5377,系数!$K$2:$O$7,3,0))</f>
        <v>0</v>
      </c>
      <c r="H5377" s="17">
        <f t="shared" si="167"/>
        <v>0</v>
      </c>
      <c r="I5377" s="17">
        <f>INT((VLOOKUP($C5377,装备数值,4,0)+VLOOKUP($C5377,装备数值,7,0)*($E5377-1))*VLOOKUP($D5377,系数!$K$2:$O$7,4,0))</f>
        <v>0</v>
      </c>
      <c r="J5377" s="17">
        <f>INT((VLOOKUP($C5377,装备数值,4,0)+VLOOKUP($C5377,装备数值,7,0)*($E5377-1))*VLOOKUP($D5377,系数!$K$2:$O$7,5,0))</f>
        <v>0</v>
      </c>
      <c r="K5377" s="17">
        <f>INT(VLOOKUP(E5377,强化金币,2,1)*VLOOKUP(INDEX(装备!F:F,MATCH(属性!A5377,装备!A:A,0)),系数!$K$12:$M$15,3,0))</f>
        <v>450000</v>
      </c>
      <c r="L5377" s="17"/>
      <c r="M5377" s="17"/>
      <c r="N5377" s="17"/>
      <c r="O5377" s="17">
        <f>IF(E5377=1,"",VLOOKUP(E5377,系数!$S$2:$AB$12,MATCH(属性!C5377,评级,0),1))</f>
        <v>100</v>
      </c>
    </row>
    <row r="5378" spans="1:15" ht="17.25" thickBot="1" x14ac:dyDescent="0.4">
      <c r="A5378" s="17">
        <f t="shared" si="168"/>
        <v>7100045</v>
      </c>
      <c r="B5378" s="17" t="s">
        <v>112</v>
      </c>
      <c r="C5378" s="15">
        <f>INDEX(装备!G:G,MATCH(属性!A5378,装备!A:A,0))</f>
        <v>16</v>
      </c>
      <c r="D5378" s="15" t="str">
        <f>INDEX(装备!E:E,MATCH(属性!A5378,装备!A:A,0))</f>
        <v>armour</v>
      </c>
      <c r="E5378" s="14">
        <v>96</v>
      </c>
      <c r="F5378" s="17">
        <f>INT((VLOOKUP($C5378,装备数值,2,0)+VLOOKUP($C5378,装备数值,5,0)*($E5378-1))*VLOOKUP($D5378,系数!$K$2:$O$7,2,0))</f>
        <v>5751</v>
      </c>
      <c r="G5378" s="17">
        <f>INT((VLOOKUP($C5378,装备数值,3,0)+VLOOKUP($C5378,装备数值,6,0)*($E5378-1))*VLOOKUP($D5378,系数!$K$2:$O$7,3,0))</f>
        <v>0</v>
      </c>
      <c r="H5378" s="17">
        <f t="shared" si="167"/>
        <v>0</v>
      </c>
      <c r="I5378" s="17">
        <f>INT((VLOOKUP($C5378,装备数值,4,0)+VLOOKUP($C5378,装备数值,7,0)*($E5378-1))*VLOOKUP($D5378,系数!$K$2:$O$7,4,0))</f>
        <v>0</v>
      </c>
      <c r="J5378" s="17">
        <f>INT((VLOOKUP($C5378,装备数值,4,0)+VLOOKUP($C5378,装备数值,7,0)*($E5378-1))*VLOOKUP($D5378,系数!$K$2:$O$7,5,0))</f>
        <v>0</v>
      </c>
      <c r="K5378" s="17">
        <f>INT(VLOOKUP(E5378,强化金币,2,1)*VLOOKUP(INDEX(装备!F:F,MATCH(属性!A5378,装备!A:A,0)),系数!$K$12:$M$15,3,0))</f>
        <v>450000</v>
      </c>
      <c r="L5378" s="17"/>
      <c r="M5378" s="17"/>
      <c r="N5378" s="17"/>
      <c r="O5378" s="17">
        <f>IF(E5378=1,"",VLOOKUP(E5378,系数!$S$2:$AB$12,MATCH(属性!C5378,评级,0),1))</f>
        <v>100</v>
      </c>
    </row>
    <row r="5379" spans="1:15" ht="17.25" thickBot="1" x14ac:dyDescent="0.4">
      <c r="A5379" s="17">
        <f t="shared" si="168"/>
        <v>7100045</v>
      </c>
      <c r="B5379" s="17" t="s">
        <v>112</v>
      </c>
      <c r="C5379" s="15">
        <f>INDEX(装备!G:G,MATCH(属性!A5379,装备!A:A,0))</f>
        <v>16</v>
      </c>
      <c r="D5379" s="15" t="str">
        <f>INDEX(装备!E:E,MATCH(属性!A5379,装备!A:A,0))</f>
        <v>armour</v>
      </c>
      <c r="E5379" s="14">
        <v>97</v>
      </c>
      <c r="F5379" s="17">
        <f>INT((VLOOKUP($C5379,装备数值,2,0)+VLOOKUP($C5379,装备数值,5,0)*($E5379-1))*VLOOKUP($D5379,系数!$K$2:$O$7,2,0))</f>
        <v>5801</v>
      </c>
      <c r="G5379" s="17">
        <f>INT((VLOOKUP($C5379,装备数值,3,0)+VLOOKUP($C5379,装备数值,6,0)*($E5379-1))*VLOOKUP($D5379,系数!$K$2:$O$7,3,0))</f>
        <v>0</v>
      </c>
      <c r="H5379" s="17">
        <f t="shared" si="167"/>
        <v>0</v>
      </c>
      <c r="I5379" s="17">
        <f>INT((VLOOKUP($C5379,装备数值,4,0)+VLOOKUP($C5379,装备数值,7,0)*($E5379-1))*VLOOKUP($D5379,系数!$K$2:$O$7,4,0))</f>
        <v>0</v>
      </c>
      <c r="J5379" s="17">
        <f>INT((VLOOKUP($C5379,装备数值,4,0)+VLOOKUP($C5379,装备数值,7,0)*($E5379-1))*VLOOKUP($D5379,系数!$K$2:$O$7,5,0))</f>
        <v>0</v>
      </c>
      <c r="K5379" s="17">
        <f>INT(VLOOKUP(E5379,强化金币,2,1)*VLOOKUP(INDEX(装备!F:F,MATCH(属性!A5379,装备!A:A,0)),系数!$K$12:$M$15,3,0))</f>
        <v>450000</v>
      </c>
      <c r="L5379" s="17"/>
      <c r="M5379" s="17"/>
      <c r="N5379" s="17"/>
      <c r="O5379" s="17">
        <f>IF(E5379=1,"",VLOOKUP(E5379,系数!$S$2:$AB$12,MATCH(属性!C5379,评级,0),1))</f>
        <v>100</v>
      </c>
    </row>
    <row r="5380" spans="1:15" ht="17.25" thickBot="1" x14ac:dyDescent="0.4">
      <c r="A5380" s="17">
        <f t="shared" si="168"/>
        <v>7100045</v>
      </c>
      <c r="B5380" s="17" t="s">
        <v>112</v>
      </c>
      <c r="C5380" s="15">
        <f>INDEX(装备!G:G,MATCH(属性!A5380,装备!A:A,0))</f>
        <v>16</v>
      </c>
      <c r="D5380" s="15" t="str">
        <f>INDEX(装备!E:E,MATCH(属性!A5380,装备!A:A,0))</f>
        <v>armour</v>
      </c>
      <c r="E5380" s="14">
        <v>98</v>
      </c>
      <c r="F5380" s="17">
        <f>INT((VLOOKUP($C5380,装备数值,2,0)+VLOOKUP($C5380,装备数值,5,0)*($E5380-1))*VLOOKUP($D5380,系数!$K$2:$O$7,2,0))</f>
        <v>5851</v>
      </c>
      <c r="G5380" s="17">
        <f>INT((VLOOKUP($C5380,装备数值,3,0)+VLOOKUP($C5380,装备数值,6,0)*($E5380-1))*VLOOKUP($D5380,系数!$K$2:$O$7,3,0))</f>
        <v>0</v>
      </c>
      <c r="H5380" s="17">
        <f t="shared" ref="H5380:H5443" si="169">G5380</f>
        <v>0</v>
      </c>
      <c r="I5380" s="17">
        <f>INT((VLOOKUP($C5380,装备数值,4,0)+VLOOKUP($C5380,装备数值,7,0)*($E5380-1))*VLOOKUP($D5380,系数!$K$2:$O$7,4,0))</f>
        <v>0</v>
      </c>
      <c r="J5380" s="17">
        <f>INT((VLOOKUP($C5380,装备数值,4,0)+VLOOKUP($C5380,装备数值,7,0)*($E5380-1))*VLOOKUP($D5380,系数!$K$2:$O$7,5,0))</f>
        <v>0</v>
      </c>
      <c r="K5380" s="17">
        <f>INT(VLOOKUP(E5380,强化金币,2,1)*VLOOKUP(INDEX(装备!F:F,MATCH(属性!A5380,装备!A:A,0)),系数!$K$12:$M$15,3,0))</f>
        <v>450000</v>
      </c>
      <c r="L5380" s="17"/>
      <c r="M5380" s="17"/>
      <c r="N5380" s="17"/>
      <c r="O5380" s="17">
        <f>IF(E5380=1,"",VLOOKUP(E5380,系数!$S$2:$AB$12,MATCH(属性!C5380,评级,0),1))</f>
        <v>100</v>
      </c>
    </row>
    <row r="5381" spans="1:15" ht="17.25" thickBot="1" x14ac:dyDescent="0.4">
      <c r="A5381" s="17">
        <f t="shared" si="168"/>
        <v>7100045</v>
      </c>
      <c r="B5381" s="17" t="s">
        <v>112</v>
      </c>
      <c r="C5381" s="15">
        <f>INDEX(装备!G:G,MATCH(属性!A5381,装备!A:A,0))</f>
        <v>16</v>
      </c>
      <c r="D5381" s="15" t="str">
        <f>INDEX(装备!E:E,MATCH(属性!A5381,装备!A:A,0))</f>
        <v>armour</v>
      </c>
      <c r="E5381" s="14">
        <v>99</v>
      </c>
      <c r="F5381" s="17">
        <f>INT((VLOOKUP($C5381,装备数值,2,0)+VLOOKUP($C5381,装备数值,5,0)*($E5381-1))*VLOOKUP($D5381,系数!$K$2:$O$7,2,0))</f>
        <v>5901</v>
      </c>
      <c r="G5381" s="17">
        <f>INT((VLOOKUP($C5381,装备数值,3,0)+VLOOKUP($C5381,装备数值,6,0)*($E5381-1))*VLOOKUP($D5381,系数!$K$2:$O$7,3,0))</f>
        <v>0</v>
      </c>
      <c r="H5381" s="17">
        <f t="shared" si="169"/>
        <v>0</v>
      </c>
      <c r="I5381" s="17">
        <f>INT((VLOOKUP($C5381,装备数值,4,0)+VLOOKUP($C5381,装备数值,7,0)*($E5381-1))*VLOOKUP($D5381,系数!$K$2:$O$7,4,0))</f>
        <v>0</v>
      </c>
      <c r="J5381" s="17">
        <f>INT((VLOOKUP($C5381,装备数值,4,0)+VLOOKUP($C5381,装备数值,7,0)*($E5381-1))*VLOOKUP($D5381,系数!$K$2:$O$7,5,0))</f>
        <v>0</v>
      </c>
      <c r="K5381" s="17">
        <f>INT(VLOOKUP(E5381,强化金币,2,1)*VLOOKUP(INDEX(装备!F:F,MATCH(属性!A5381,装备!A:A,0)),系数!$K$12:$M$15,3,0))</f>
        <v>450000</v>
      </c>
      <c r="L5381" s="17"/>
      <c r="M5381" s="17"/>
      <c r="N5381" s="17"/>
      <c r="O5381" s="17">
        <f>IF(E5381=1,"",VLOOKUP(E5381,系数!$S$2:$AB$12,MATCH(属性!C5381,评级,0),1))</f>
        <v>100</v>
      </c>
    </row>
    <row r="5382" spans="1:15" ht="17.25" thickBot="1" x14ac:dyDescent="0.4">
      <c r="A5382" s="17">
        <f t="shared" si="168"/>
        <v>7100045</v>
      </c>
      <c r="B5382" s="17" t="s">
        <v>112</v>
      </c>
      <c r="C5382" s="15">
        <f>INDEX(装备!G:G,MATCH(属性!A5382,装备!A:A,0))</f>
        <v>16</v>
      </c>
      <c r="D5382" s="15" t="str">
        <f>INDEX(装备!E:E,MATCH(属性!A5382,装备!A:A,0))</f>
        <v>armour</v>
      </c>
      <c r="E5382" s="14">
        <v>100</v>
      </c>
      <c r="F5382" s="17">
        <f>INT((VLOOKUP($C5382,装备数值,2,0)+VLOOKUP($C5382,装备数值,5,0)*($E5382-1))*VLOOKUP($D5382,系数!$K$2:$O$7,2,0))</f>
        <v>5951</v>
      </c>
      <c r="G5382" s="17">
        <f>INT((VLOOKUP($C5382,装备数值,3,0)+VLOOKUP($C5382,装备数值,6,0)*($E5382-1))*VLOOKUP($D5382,系数!$K$2:$O$7,3,0))</f>
        <v>0</v>
      </c>
      <c r="H5382" s="17">
        <f t="shared" si="169"/>
        <v>0</v>
      </c>
      <c r="I5382" s="17">
        <f>INT((VLOOKUP($C5382,装备数值,4,0)+VLOOKUP($C5382,装备数值,7,0)*($E5382-1))*VLOOKUP($D5382,系数!$K$2:$O$7,4,0))</f>
        <v>0</v>
      </c>
      <c r="J5382" s="17">
        <f>INT((VLOOKUP($C5382,装备数值,4,0)+VLOOKUP($C5382,装备数值,7,0)*($E5382-1))*VLOOKUP($D5382,系数!$K$2:$O$7,5,0))</f>
        <v>0</v>
      </c>
      <c r="K5382" s="17">
        <f>INT(VLOOKUP(E5382,强化金币,2,1)*VLOOKUP(INDEX(装备!F:F,MATCH(属性!A5382,装备!A:A,0)),系数!$K$12:$M$15,3,0))</f>
        <v>450000</v>
      </c>
      <c r="L5382" s="17"/>
      <c r="M5382" s="17"/>
      <c r="N5382" s="17"/>
      <c r="O5382" s="17">
        <f>IF(E5382=1,"",VLOOKUP(E5382,系数!$S$2:$AB$12,MATCH(属性!C5382,评级,0),1))</f>
        <v>110</v>
      </c>
    </row>
    <row r="5383" spans="1:15" ht="17.25" thickBot="1" x14ac:dyDescent="0.4">
      <c r="A5383" s="17">
        <f t="shared" si="168"/>
        <v>7100045</v>
      </c>
      <c r="B5383" s="17" t="s">
        <v>112</v>
      </c>
      <c r="C5383" s="15">
        <f>INDEX(装备!G:G,MATCH(属性!A5383,装备!A:A,0))</f>
        <v>16</v>
      </c>
      <c r="D5383" s="15" t="str">
        <f>INDEX(装备!E:E,MATCH(属性!A5383,装备!A:A,0))</f>
        <v>armour</v>
      </c>
      <c r="E5383" s="14">
        <v>101</v>
      </c>
      <c r="F5383" s="17">
        <f>INT((VLOOKUP($C5383,装备数值,2,0)+VLOOKUP($C5383,装备数值,5,0)*($E5383-1))*VLOOKUP($D5383,系数!$K$2:$O$7,2,0))</f>
        <v>6001</v>
      </c>
      <c r="G5383" s="17">
        <f>INT((VLOOKUP($C5383,装备数值,3,0)+VLOOKUP($C5383,装备数值,6,0)*($E5383-1))*VLOOKUP($D5383,系数!$K$2:$O$7,3,0))</f>
        <v>0</v>
      </c>
      <c r="H5383" s="17">
        <f t="shared" si="169"/>
        <v>0</v>
      </c>
      <c r="I5383" s="17">
        <f>INT((VLOOKUP($C5383,装备数值,4,0)+VLOOKUP($C5383,装备数值,7,0)*($E5383-1))*VLOOKUP($D5383,系数!$K$2:$O$7,4,0))</f>
        <v>0</v>
      </c>
      <c r="J5383" s="17">
        <f>INT((VLOOKUP($C5383,装备数值,4,0)+VLOOKUP($C5383,装备数值,7,0)*($E5383-1))*VLOOKUP($D5383,系数!$K$2:$O$7,5,0))</f>
        <v>0</v>
      </c>
      <c r="K5383" s="17">
        <f>INT(VLOOKUP(E5383,强化金币,2,1)*VLOOKUP(INDEX(装备!F:F,MATCH(属性!A5383,装备!A:A,0)),系数!$K$12:$M$15,3,0))</f>
        <v>450000</v>
      </c>
      <c r="L5383" s="17"/>
      <c r="M5383" s="17"/>
      <c r="N5383" s="17"/>
      <c r="O5383" s="17">
        <f>IF(E5383=1,"",VLOOKUP(E5383,系数!$S$2:$AB$12,MATCH(属性!C5383,评级,0),1))</f>
        <v>110</v>
      </c>
    </row>
    <row r="5384" spans="1:15" ht="17.25" thickBot="1" x14ac:dyDescent="0.4">
      <c r="A5384" s="17">
        <f t="shared" si="168"/>
        <v>7100045</v>
      </c>
      <c r="B5384" s="17" t="s">
        <v>112</v>
      </c>
      <c r="C5384" s="15">
        <f>INDEX(装备!G:G,MATCH(属性!A5384,装备!A:A,0))</f>
        <v>16</v>
      </c>
      <c r="D5384" s="15" t="str">
        <f>INDEX(装备!E:E,MATCH(属性!A5384,装备!A:A,0))</f>
        <v>armour</v>
      </c>
      <c r="E5384" s="14">
        <v>102</v>
      </c>
      <c r="F5384" s="17">
        <f>INT((VLOOKUP($C5384,装备数值,2,0)+VLOOKUP($C5384,装备数值,5,0)*($E5384-1))*VLOOKUP($D5384,系数!$K$2:$O$7,2,0))</f>
        <v>6051</v>
      </c>
      <c r="G5384" s="17">
        <f>INT((VLOOKUP($C5384,装备数值,3,0)+VLOOKUP($C5384,装备数值,6,0)*($E5384-1))*VLOOKUP($D5384,系数!$K$2:$O$7,3,0))</f>
        <v>0</v>
      </c>
      <c r="H5384" s="17">
        <f t="shared" si="169"/>
        <v>0</v>
      </c>
      <c r="I5384" s="17">
        <f>INT((VLOOKUP($C5384,装备数值,4,0)+VLOOKUP($C5384,装备数值,7,0)*($E5384-1))*VLOOKUP($D5384,系数!$K$2:$O$7,4,0))</f>
        <v>0</v>
      </c>
      <c r="J5384" s="17">
        <f>INT((VLOOKUP($C5384,装备数值,4,0)+VLOOKUP($C5384,装备数值,7,0)*($E5384-1))*VLOOKUP($D5384,系数!$K$2:$O$7,5,0))</f>
        <v>0</v>
      </c>
      <c r="K5384" s="17">
        <f>INT(VLOOKUP(E5384,强化金币,2,1)*VLOOKUP(INDEX(装备!F:F,MATCH(属性!A5384,装备!A:A,0)),系数!$K$12:$M$15,3,0))</f>
        <v>450000</v>
      </c>
      <c r="L5384" s="17"/>
      <c r="M5384" s="17"/>
      <c r="N5384" s="17"/>
      <c r="O5384" s="17">
        <f>IF(E5384=1,"",VLOOKUP(E5384,系数!$S$2:$AB$12,MATCH(属性!C5384,评级,0),1))</f>
        <v>110</v>
      </c>
    </row>
    <row r="5385" spans="1:15" ht="17.25" thickBot="1" x14ac:dyDescent="0.4">
      <c r="A5385" s="17">
        <f t="shared" si="168"/>
        <v>7100045</v>
      </c>
      <c r="B5385" s="17" t="s">
        <v>112</v>
      </c>
      <c r="C5385" s="15">
        <f>INDEX(装备!G:G,MATCH(属性!A5385,装备!A:A,0))</f>
        <v>16</v>
      </c>
      <c r="D5385" s="15" t="str">
        <f>INDEX(装备!E:E,MATCH(属性!A5385,装备!A:A,0))</f>
        <v>armour</v>
      </c>
      <c r="E5385" s="14">
        <v>103</v>
      </c>
      <c r="F5385" s="17">
        <f>INT((VLOOKUP($C5385,装备数值,2,0)+VLOOKUP($C5385,装备数值,5,0)*($E5385-1))*VLOOKUP($D5385,系数!$K$2:$O$7,2,0))</f>
        <v>6101</v>
      </c>
      <c r="G5385" s="17">
        <f>INT((VLOOKUP($C5385,装备数值,3,0)+VLOOKUP($C5385,装备数值,6,0)*($E5385-1))*VLOOKUP($D5385,系数!$K$2:$O$7,3,0))</f>
        <v>0</v>
      </c>
      <c r="H5385" s="17">
        <f t="shared" si="169"/>
        <v>0</v>
      </c>
      <c r="I5385" s="17">
        <f>INT((VLOOKUP($C5385,装备数值,4,0)+VLOOKUP($C5385,装备数值,7,0)*($E5385-1))*VLOOKUP($D5385,系数!$K$2:$O$7,4,0))</f>
        <v>0</v>
      </c>
      <c r="J5385" s="17">
        <f>INT((VLOOKUP($C5385,装备数值,4,0)+VLOOKUP($C5385,装备数值,7,0)*($E5385-1))*VLOOKUP($D5385,系数!$K$2:$O$7,5,0))</f>
        <v>0</v>
      </c>
      <c r="K5385" s="17">
        <f>INT(VLOOKUP(E5385,强化金币,2,1)*VLOOKUP(INDEX(装备!F:F,MATCH(属性!A5385,装备!A:A,0)),系数!$K$12:$M$15,3,0))</f>
        <v>450000</v>
      </c>
      <c r="L5385" s="17"/>
      <c r="M5385" s="17"/>
      <c r="N5385" s="17"/>
      <c r="O5385" s="17">
        <f>IF(E5385=1,"",VLOOKUP(E5385,系数!$S$2:$AB$12,MATCH(属性!C5385,评级,0),1))</f>
        <v>110</v>
      </c>
    </row>
    <row r="5386" spans="1:15" ht="17.25" thickBot="1" x14ac:dyDescent="0.4">
      <c r="A5386" s="17">
        <f t="shared" si="168"/>
        <v>7100045</v>
      </c>
      <c r="B5386" s="17" t="s">
        <v>112</v>
      </c>
      <c r="C5386" s="15">
        <f>INDEX(装备!G:G,MATCH(属性!A5386,装备!A:A,0))</f>
        <v>16</v>
      </c>
      <c r="D5386" s="15" t="str">
        <f>INDEX(装备!E:E,MATCH(属性!A5386,装备!A:A,0))</f>
        <v>armour</v>
      </c>
      <c r="E5386" s="14">
        <v>104</v>
      </c>
      <c r="F5386" s="17">
        <f>INT((VLOOKUP($C5386,装备数值,2,0)+VLOOKUP($C5386,装备数值,5,0)*($E5386-1))*VLOOKUP($D5386,系数!$K$2:$O$7,2,0))</f>
        <v>6151</v>
      </c>
      <c r="G5386" s="17">
        <f>INT((VLOOKUP($C5386,装备数值,3,0)+VLOOKUP($C5386,装备数值,6,0)*($E5386-1))*VLOOKUP($D5386,系数!$K$2:$O$7,3,0))</f>
        <v>0</v>
      </c>
      <c r="H5386" s="17">
        <f t="shared" si="169"/>
        <v>0</v>
      </c>
      <c r="I5386" s="17">
        <f>INT((VLOOKUP($C5386,装备数值,4,0)+VLOOKUP($C5386,装备数值,7,0)*($E5386-1))*VLOOKUP($D5386,系数!$K$2:$O$7,4,0))</f>
        <v>0</v>
      </c>
      <c r="J5386" s="17">
        <f>INT((VLOOKUP($C5386,装备数值,4,0)+VLOOKUP($C5386,装备数值,7,0)*($E5386-1))*VLOOKUP($D5386,系数!$K$2:$O$7,5,0))</f>
        <v>0</v>
      </c>
      <c r="K5386" s="17">
        <f>INT(VLOOKUP(E5386,强化金币,2,1)*VLOOKUP(INDEX(装备!F:F,MATCH(属性!A5386,装备!A:A,0)),系数!$K$12:$M$15,3,0))</f>
        <v>450000</v>
      </c>
      <c r="L5386" s="17"/>
      <c r="M5386" s="17"/>
      <c r="N5386" s="17"/>
      <c r="O5386" s="17">
        <f>IF(E5386=1,"",VLOOKUP(E5386,系数!$S$2:$AB$12,MATCH(属性!C5386,评级,0),1))</f>
        <v>110</v>
      </c>
    </row>
    <row r="5387" spans="1:15" ht="17.25" thickBot="1" x14ac:dyDescent="0.4">
      <c r="A5387" s="17">
        <f t="shared" si="168"/>
        <v>7100045</v>
      </c>
      <c r="B5387" s="17" t="s">
        <v>112</v>
      </c>
      <c r="C5387" s="15">
        <f>INDEX(装备!G:G,MATCH(属性!A5387,装备!A:A,0))</f>
        <v>16</v>
      </c>
      <c r="D5387" s="15" t="str">
        <f>INDEX(装备!E:E,MATCH(属性!A5387,装备!A:A,0))</f>
        <v>armour</v>
      </c>
      <c r="E5387" s="14">
        <v>105</v>
      </c>
      <c r="F5387" s="17">
        <f>INT((VLOOKUP($C5387,装备数值,2,0)+VLOOKUP($C5387,装备数值,5,0)*($E5387-1))*VLOOKUP($D5387,系数!$K$2:$O$7,2,0))</f>
        <v>6201</v>
      </c>
      <c r="G5387" s="17">
        <f>INT((VLOOKUP($C5387,装备数值,3,0)+VLOOKUP($C5387,装备数值,6,0)*($E5387-1))*VLOOKUP($D5387,系数!$K$2:$O$7,3,0))</f>
        <v>0</v>
      </c>
      <c r="H5387" s="17">
        <f t="shared" si="169"/>
        <v>0</v>
      </c>
      <c r="I5387" s="17">
        <f>INT((VLOOKUP($C5387,装备数值,4,0)+VLOOKUP($C5387,装备数值,7,0)*($E5387-1))*VLOOKUP($D5387,系数!$K$2:$O$7,4,0))</f>
        <v>0</v>
      </c>
      <c r="J5387" s="17">
        <f>INT((VLOOKUP($C5387,装备数值,4,0)+VLOOKUP($C5387,装备数值,7,0)*($E5387-1))*VLOOKUP($D5387,系数!$K$2:$O$7,5,0))</f>
        <v>0</v>
      </c>
      <c r="K5387" s="17">
        <f>INT(VLOOKUP(E5387,强化金币,2,1)*VLOOKUP(INDEX(装备!F:F,MATCH(属性!A5387,装备!A:A,0)),系数!$K$12:$M$15,3,0))</f>
        <v>450000</v>
      </c>
      <c r="L5387" s="17"/>
      <c r="M5387" s="17"/>
      <c r="N5387" s="17"/>
      <c r="O5387" s="17">
        <f>IF(E5387=1,"",VLOOKUP(E5387,系数!$S$2:$AB$12,MATCH(属性!C5387,评级,0),1))</f>
        <v>110</v>
      </c>
    </row>
    <row r="5388" spans="1:15" ht="17.25" thickBot="1" x14ac:dyDescent="0.4">
      <c r="A5388" s="17">
        <f t="shared" si="168"/>
        <v>7100045</v>
      </c>
      <c r="B5388" s="17" t="s">
        <v>112</v>
      </c>
      <c r="C5388" s="15">
        <f>INDEX(装备!G:G,MATCH(属性!A5388,装备!A:A,0))</f>
        <v>16</v>
      </c>
      <c r="D5388" s="15" t="str">
        <f>INDEX(装备!E:E,MATCH(属性!A5388,装备!A:A,0))</f>
        <v>armour</v>
      </c>
      <c r="E5388" s="14">
        <v>106</v>
      </c>
      <c r="F5388" s="17">
        <f>INT((VLOOKUP($C5388,装备数值,2,0)+VLOOKUP($C5388,装备数值,5,0)*($E5388-1))*VLOOKUP($D5388,系数!$K$2:$O$7,2,0))</f>
        <v>6251</v>
      </c>
      <c r="G5388" s="17">
        <f>INT((VLOOKUP($C5388,装备数值,3,0)+VLOOKUP($C5388,装备数值,6,0)*($E5388-1))*VLOOKUP($D5388,系数!$K$2:$O$7,3,0))</f>
        <v>0</v>
      </c>
      <c r="H5388" s="17">
        <f t="shared" si="169"/>
        <v>0</v>
      </c>
      <c r="I5388" s="17">
        <f>INT((VLOOKUP($C5388,装备数值,4,0)+VLOOKUP($C5388,装备数值,7,0)*($E5388-1))*VLOOKUP($D5388,系数!$K$2:$O$7,4,0))</f>
        <v>0</v>
      </c>
      <c r="J5388" s="17">
        <f>INT((VLOOKUP($C5388,装备数值,4,0)+VLOOKUP($C5388,装备数值,7,0)*($E5388-1))*VLOOKUP($D5388,系数!$K$2:$O$7,5,0))</f>
        <v>0</v>
      </c>
      <c r="K5388" s="17">
        <f>INT(VLOOKUP(E5388,强化金币,2,1)*VLOOKUP(INDEX(装备!F:F,MATCH(属性!A5388,装备!A:A,0)),系数!$K$12:$M$15,3,0))</f>
        <v>450000</v>
      </c>
      <c r="L5388" s="17"/>
      <c r="M5388" s="17"/>
      <c r="N5388" s="17"/>
      <c r="O5388" s="17">
        <f>IF(E5388=1,"",VLOOKUP(E5388,系数!$S$2:$AB$12,MATCH(属性!C5388,评级,0),1))</f>
        <v>110</v>
      </c>
    </row>
    <row r="5389" spans="1:15" ht="17.25" thickBot="1" x14ac:dyDescent="0.4">
      <c r="A5389" s="17">
        <f t="shared" si="168"/>
        <v>7100045</v>
      </c>
      <c r="B5389" s="17" t="s">
        <v>112</v>
      </c>
      <c r="C5389" s="15">
        <f>INDEX(装备!G:G,MATCH(属性!A5389,装备!A:A,0))</f>
        <v>16</v>
      </c>
      <c r="D5389" s="15" t="str">
        <f>INDEX(装备!E:E,MATCH(属性!A5389,装备!A:A,0))</f>
        <v>armour</v>
      </c>
      <c r="E5389" s="14">
        <v>107</v>
      </c>
      <c r="F5389" s="17">
        <f>INT((VLOOKUP($C5389,装备数值,2,0)+VLOOKUP($C5389,装备数值,5,0)*($E5389-1))*VLOOKUP($D5389,系数!$K$2:$O$7,2,0))</f>
        <v>6301</v>
      </c>
      <c r="G5389" s="17">
        <f>INT((VLOOKUP($C5389,装备数值,3,0)+VLOOKUP($C5389,装备数值,6,0)*($E5389-1))*VLOOKUP($D5389,系数!$K$2:$O$7,3,0))</f>
        <v>0</v>
      </c>
      <c r="H5389" s="17">
        <f t="shared" si="169"/>
        <v>0</v>
      </c>
      <c r="I5389" s="17">
        <f>INT((VLOOKUP($C5389,装备数值,4,0)+VLOOKUP($C5389,装备数值,7,0)*($E5389-1))*VLOOKUP($D5389,系数!$K$2:$O$7,4,0))</f>
        <v>0</v>
      </c>
      <c r="J5389" s="17">
        <f>INT((VLOOKUP($C5389,装备数值,4,0)+VLOOKUP($C5389,装备数值,7,0)*($E5389-1))*VLOOKUP($D5389,系数!$K$2:$O$7,5,0))</f>
        <v>0</v>
      </c>
      <c r="K5389" s="17">
        <f>INT(VLOOKUP(E5389,强化金币,2,1)*VLOOKUP(INDEX(装备!F:F,MATCH(属性!A5389,装备!A:A,0)),系数!$K$12:$M$15,3,0))</f>
        <v>450000</v>
      </c>
      <c r="L5389" s="17"/>
      <c r="M5389" s="17"/>
      <c r="N5389" s="17"/>
      <c r="O5389" s="17">
        <f>IF(E5389=1,"",VLOOKUP(E5389,系数!$S$2:$AB$12,MATCH(属性!C5389,评级,0),1))</f>
        <v>110</v>
      </c>
    </row>
    <row r="5390" spans="1:15" ht="17.25" thickBot="1" x14ac:dyDescent="0.4">
      <c r="A5390" s="17">
        <f t="shared" si="168"/>
        <v>7100045</v>
      </c>
      <c r="B5390" s="17" t="s">
        <v>112</v>
      </c>
      <c r="C5390" s="15">
        <f>INDEX(装备!G:G,MATCH(属性!A5390,装备!A:A,0))</f>
        <v>16</v>
      </c>
      <c r="D5390" s="15" t="str">
        <f>INDEX(装备!E:E,MATCH(属性!A5390,装备!A:A,0))</f>
        <v>armour</v>
      </c>
      <c r="E5390" s="14">
        <v>108</v>
      </c>
      <c r="F5390" s="17">
        <f>INT((VLOOKUP($C5390,装备数值,2,0)+VLOOKUP($C5390,装备数值,5,0)*($E5390-1))*VLOOKUP($D5390,系数!$K$2:$O$7,2,0))</f>
        <v>6351</v>
      </c>
      <c r="G5390" s="17">
        <f>INT((VLOOKUP($C5390,装备数值,3,0)+VLOOKUP($C5390,装备数值,6,0)*($E5390-1))*VLOOKUP($D5390,系数!$K$2:$O$7,3,0))</f>
        <v>0</v>
      </c>
      <c r="H5390" s="17">
        <f t="shared" si="169"/>
        <v>0</v>
      </c>
      <c r="I5390" s="17">
        <f>INT((VLOOKUP($C5390,装备数值,4,0)+VLOOKUP($C5390,装备数值,7,0)*($E5390-1))*VLOOKUP($D5390,系数!$K$2:$O$7,4,0))</f>
        <v>0</v>
      </c>
      <c r="J5390" s="17">
        <f>INT((VLOOKUP($C5390,装备数值,4,0)+VLOOKUP($C5390,装备数值,7,0)*($E5390-1))*VLOOKUP($D5390,系数!$K$2:$O$7,5,0))</f>
        <v>0</v>
      </c>
      <c r="K5390" s="17">
        <f>INT(VLOOKUP(E5390,强化金币,2,1)*VLOOKUP(INDEX(装备!F:F,MATCH(属性!A5390,装备!A:A,0)),系数!$K$12:$M$15,3,0))</f>
        <v>450000</v>
      </c>
      <c r="L5390" s="17"/>
      <c r="M5390" s="17"/>
      <c r="N5390" s="17"/>
      <c r="O5390" s="17">
        <f>IF(E5390=1,"",VLOOKUP(E5390,系数!$S$2:$AB$12,MATCH(属性!C5390,评级,0),1))</f>
        <v>110</v>
      </c>
    </row>
    <row r="5391" spans="1:15" ht="17.25" thickBot="1" x14ac:dyDescent="0.4">
      <c r="A5391" s="17">
        <f t="shared" si="168"/>
        <v>7100045</v>
      </c>
      <c r="B5391" s="17" t="s">
        <v>112</v>
      </c>
      <c r="C5391" s="15">
        <f>INDEX(装备!G:G,MATCH(属性!A5391,装备!A:A,0))</f>
        <v>16</v>
      </c>
      <c r="D5391" s="15" t="str">
        <f>INDEX(装备!E:E,MATCH(属性!A5391,装备!A:A,0))</f>
        <v>armour</v>
      </c>
      <c r="E5391" s="14">
        <v>109</v>
      </c>
      <c r="F5391" s="17">
        <f>INT((VLOOKUP($C5391,装备数值,2,0)+VLOOKUP($C5391,装备数值,5,0)*($E5391-1))*VLOOKUP($D5391,系数!$K$2:$O$7,2,0))</f>
        <v>6401</v>
      </c>
      <c r="G5391" s="17">
        <f>INT((VLOOKUP($C5391,装备数值,3,0)+VLOOKUP($C5391,装备数值,6,0)*($E5391-1))*VLOOKUP($D5391,系数!$K$2:$O$7,3,0))</f>
        <v>0</v>
      </c>
      <c r="H5391" s="17">
        <f t="shared" si="169"/>
        <v>0</v>
      </c>
      <c r="I5391" s="17">
        <f>INT((VLOOKUP($C5391,装备数值,4,0)+VLOOKUP($C5391,装备数值,7,0)*($E5391-1))*VLOOKUP($D5391,系数!$K$2:$O$7,4,0))</f>
        <v>0</v>
      </c>
      <c r="J5391" s="17">
        <f>INT((VLOOKUP($C5391,装备数值,4,0)+VLOOKUP($C5391,装备数值,7,0)*($E5391-1))*VLOOKUP($D5391,系数!$K$2:$O$7,5,0))</f>
        <v>0</v>
      </c>
      <c r="K5391" s="17">
        <f>INT(VLOOKUP(E5391,强化金币,2,1)*VLOOKUP(INDEX(装备!F:F,MATCH(属性!A5391,装备!A:A,0)),系数!$K$12:$M$15,3,0))</f>
        <v>450000</v>
      </c>
      <c r="L5391" s="17"/>
      <c r="M5391" s="17"/>
      <c r="N5391" s="17"/>
      <c r="O5391" s="17">
        <f>IF(E5391=1,"",VLOOKUP(E5391,系数!$S$2:$AB$12,MATCH(属性!C5391,评级,0),1))</f>
        <v>110</v>
      </c>
    </row>
    <row r="5392" spans="1:15" ht="17.25" thickBot="1" x14ac:dyDescent="0.4">
      <c r="A5392" s="17">
        <f t="shared" si="168"/>
        <v>7100045</v>
      </c>
      <c r="B5392" s="17" t="s">
        <v>112</v>
      </c>
      <c r="C5392" s="15">
        <f>INDEX(装备!G:G,MATCH(属性!A5392,装备!A:A,0))</f>
        <v>16</v>
      </c>
      <c r="D5392" s="15" t="str">
        <f>INDEX(装备!E:E,MATCH(属性!A5392,装备!A:A,0))</f>
        <v>armour</v>
      </c>
      <c r="E5392" s="14">
        <v>110</v>
      </c>
      <c r="F5392" s="17">
        <f>INT((VLOOKUP($C5392,装备数值,2,0)+VLOOKUP($C5392,装备数值,5,0)*($E5392-1))*VLOOKUP($D5392,系数!$K$2:$O$7,2,0))</f>
        <v>6451</v>
      </c>
      <c r="G5392" s="17">
        <f>INT((VLOOKUP($C5392,装备数值,3,0)+VLOOKUP($C5392,装备数值,6,0)*($E5392-1))*VLOOKUP($D5392,系数!$K$2:$O$7,3,0))</f>
        <v>0</v>
      </c>
      <c r="H5392" s="17">
        <f t="shared" si="169"/>
        <v>0</v>
      </c>
      <c r="I5392" s="17">
        <f>INT((VLOOKUP($C5392,装备数值,4,0)+VLOOKUP($C5392,装备数值,7,0)*($E5392-1))*VLOOKUP($D5392,系数!$K$2:$O$7,4,0))</f>
        <v>0</v>
      </c>
      <c r="J5392" s="17">
        <f>INT((VLOOKUP($C5392,装备数值,4,0)+VLOOKUP($C5392,装备数值,7,0)*($E5392-1))*VLOOKUP($D5392,系数!$K$2:$O$7,5,0))</f>
        <v>0</v>
      </c>
      <c r="K5392" s="17">
        <f>INT(VLOOKUP(E5392,强化金币,2,1)*VLOOKUP(INDEX(装备!F:F,MATCH(属性!A5392,装备!A:A,0)),系数!$K$12:$M$15,3,0))</f>
        <v>450000</v>
      </c>
      <c r="L5392" s="17"/>
      <c r="M5392" s="17"/>
      <c r="N5392" s="17"/>
      <c r="O5392" s="17">
        <f>IF(E5392=1,"",VLOOKUP(E5392,系数!$S$2:$AB$12,MATCH(属性!C5392,评级,0),1))</f>
        <v>110</v>
      </c>
    </row>
    <row r="5393" spans="1:15" ht="17.25" thickBot="1" x14ac:dyDescent="0.4">
      <c r="A5393" s="17">
        <f t="shared" si="168"/>
        <v>7100045</v>
      </c>
      <c r="B5393" s="17" t="s">
        <v>112</v>
      </c>
      <c r="C5393" s="15">
        <f>INDEX(装备!G:G,MATCH(属性!A5393,装备!A:A,0))</f>
        <v>16</v>
      </c>
      <c r="D5393" s="15" t="str">
        <f>INDEX(装备!E:E,MATCH(属性!A5393,装备!A:A,0))</f>
        <v>armour</v>
      </c>
      <c r="E5393" s="14">
        <v>111</v>
      </c>
      <c r="F5393" s="17">
        <f>INT((VLOOKUP($C5393,装备数值,2,0)+VLOOKUP($C5393,装备数值,5,0)*($E5393-1))*VLOOKUP($D5393,系数!$K$2:$O$7,2,0))</f>
        <v>6501</v>
      </c>
      <c r="G5393" s="17">
        <f>INT((VLOOKUP($C5393,装备数值,3,0)+VLOOKUP($C5393,装备数值,6,0)*($E5393-1))*VLOOKUP($D5393,系数!$K$2:$O$7,3,0))</f>
        <v>0</v>
      </c>
      <c r="H5393" s="17">
        <f t="shared" si="169"/>
        <v>0</v>
      </c>
      <c r="I5393" s="17">
        <f>INT((VLOOKUP($C5393,装备数值,4,0)+VLOOKUP($C5393,装备数值,7,0)*($E5393-1))*VLOOKUP($D5393,系数!$K$2:$O$7,4,0))</f>
        <v>0</v>
      </c>
      <c r="J5393" s="17">
        <f>INT((VLOOKUP($C5393,装备数值,4,0)+VLOOKUP($C5393,装备数值,7,0)*($E5393-1))*VLOOKUP($D5393,系数!$K$2:$O$7,5,0))</f>
        <v>0</v>
      </c>
      <c r="K5393" s="17">
        <f>INT(VLOOKUP(E5393,强化金币,2,1)*VLOOKUP(INDEX(装备!F:F,MATCH(属性!A5393,装备!A:A,0)),系数!$K$12:$M$15,3,0))</f>
        <v>450000</v>
      </c>
      <c r="L5393" s="17"/>
      <c r="M5393" s="17"/>
      <c r="N5393" s="17"/>
      <c r="O5393" s="17">
        <f>IF(E5393=1,"",VLOOKUP(E5393,系数!$S$2:$AB$12,MATCH(属性!C5393,评级,0),1))</f>
        <v>110</v>
      </c>
    </row>
    <row r="5394" spans="1:15" ht="17.25" thickBot="1" x14ac:dyDescent="0.4">
      <c r="A5394" s="17">
        <f t="shared" si="168"/>
        <v>7100045</v>
      </c>
      <c r="B5394" s="17" t="s">
        <v>112</v>
      </c>
      <c r="C5394" s="15">
        <f>INDEX(装备!G:G,MATCH(属性!A5394,装备!A:A,0))</f>
        <v>16</v>
      </c>
      <c r="D5394" s="15" t="str">
        <f>INDEX(装备!E:E,MATCH(属性!A5394,装备!A:A,0))</f>
        <v>armour</v>
      </c>
      <c r="E5394" s="14">
        <v>112</v>
      </c>
      <c r="F5394" s="17">
        <f>INT((VLOOKUP($C5394,装备数值,2,0)+VLOOKUP($C5394,装备数值,5,0)*($E5394-1))*VLOOKUP($D5394,系数!$K$2:$O$7,2,0))</f>
        <v>6551</v>
      </c>
      <c r="G5394" s="17">
        <f>INT((VLOOKUP($C5394,装备数值,3,0)+VLOOKUP($C5394,装备数值,6,0)*($E5394-1))*VLOOKUP($D5394,系数!$K$2:$O$7,3,0))</f>
        <v>0</v>
      </c>
      <c r="H5394" s="17">
        <f t="shared" si="169"/>
        <v>0</v>
      </c>
      <c r="I5394" s="17">
        <f>INT((VLOOKUP($C5394,装备数值,4,0)+VLOOKUP($C5394,装备数值,7,0)*($E5394-1))*VLOOKUP($D5394,系数!$K$2:$O$7,4,0))</f>
        <v>0</v>
      </c>
      <c r="J5394" s="17">
        <f>INT((VLOOKUP($C5394,装备数值,4,0)+VLOOKUP($C5394,装备数值,7,0)*($E5394-1))*VLOOKUP($D5394,系数!$K$2:$O$7,5,0))</f>
        <v>0</v>
      </c>
      <c r="K5394" s="17">
        <f>INT(VLOOKUP(E5394,强化金币,2,1)*VLOOKUP(INDEX(装备!F:F,MATCH(属性!A5394,装备!A:A,0)),系数!$K$12:$M$15,3,0))</f>
        <v>450000</v>
      </c>
      <c r="L5394" s="17"/>
      <c r="M5394" s="17"/>
      <c r="N5394" s="17"/>
      <c r="O5394" s="17">
        <f>IF(E5394=1,"",VLOOKUP(E5394,系数!$S$2:$AB$12,MATCH(属性!C5394,评级,0),1))</f>
        <v>110</v>
      </c>
    </row>
    <row r="5395" spans="1:15" ht="17.25" thickBot="1" x14ac:dyDescent="0.4">
      <c r="A5395" s="17">
        <f t="shared" si="168"/>
        <v>7100045</v>
      </c>
      <c r="B5395" s="17" t="s">
        <v>112</v>
      </c>
      <c r="C5395" s="15">
        <f>INDEX(装备!G:G,MATCH(属性!A5395,装备!A:A,0))</f>
        <v>16</v>
      </c>
      <c r="D5395" s="15" t="str">
        <f>INDEX(装备!E:E,MATCH(属性!A5395,装备!A:A,0))</f>
        <v>armour</v>
      </c>
      <c r="E5395" s="14">
        <v>113</v>
      </c>
      <c r="F5395" s="17">
        <f>INT((VLOOKUP($C5395,装备数值,2,0)+VLOOKUP($C5395,装备数值,5,0)*($E5395-1))*VLOOKUP($D5395,系数!$K$2:$O$7,2,0))</f>
        <v>6601</v>
      </c>
      <c r="G5395" s="17">
        <f>INT((VLOOKUP($C5395,装备数值,3,0)+VLOOKUP($C5395,装备数值,6,0)*($E5395-1))*VLOOKUP($D5395,系数!$K$2:$O$7,3,0))</f>
        <v>0</v>
      </c>
      <c r="H5395" s="17">
        <f t="shared" si="169"/>
        <v>0</v>
      </c>
      <c r="I5395" s="17">
        <f>INT((VLOOKUP($C5395,装备数值,4,0)+VLOOKUP($C5395,装备数值,7,0)*($E5395-1))*VLOOKUP($D5395,系数!$K$2:$O$7,4,0))</f>
        <v>0</v>
      </c>
      <c r="J5395" s="17">
        <f>INT((VLOOKUP($C5395,装备数值,4,0)+VLOOKUP($C5395,装备数值,7,0)*($E5395-1))*VLOOKUP($D5395,系数!$K$2:$O$7,5,0))</f>
        <v>0</v>
      </c>
      <c r="K5395" s="17">
        <f>INT(VLOOKUP(E5395,强化金币,2,1)*VLOOKUP(INDEX(装备!F:F,MATCH(属性!A5395,装备!A:A,0)),系数!$K$12:$M$15,3,0))</f>
        <v>450000</v>
      </c>
      <c r="L5395" s="17"/>
      <c r="M5395" s="17"/>
      <c r="N5395" s="17"/>
      <c r="O5395" s="17">
        <f>IF(E5395=1,"",VLOOKUP(E5395,系数!$S$2:$AB$12,MATCH(属性!C5395,评级,0),1))</f>
        <v>110</v>
      </c>
    </row>
    <row r="5396" spans="1:15" ht="17.25" thickBot="1" x14ac:dyDescent="0.4">
      <c r="A5396" s="17">
        <f t="shared" si="168"/>
        <v>7100045</v>
      </c>
      <c r="B5396" s="17" t="s">
        <v>112</v>
      </c>
      <c r="C5396" s="15">
        <f>INDEX(装备!G:G,MATCH(属性!A5396,装备!A:A,0))</f>
        <v>16</v>
      </c>
      <c r="D5396" s="15" t="str">
        <f>INDEX(装备!E:E,MATCH(属性!A5396,装备!A:A,0))</f>
        <v>armour</v>
      </c>
      <c r="E5396" s="14">
        <v>114</v>
      </c>
      <c r="F5396" s="17">
        <f>INT((VLOOKUP($C5396,装备数值,2,0)+VLOOKUP($C5396,装备数值,5,0)*($E5396-1))*VLOOKUP($D5396,系数!$K$2:$O$7,2,0))</f>
        <v>6651</v>
      </c>
      <c r="G5396" s="17">
        <f>INT((VLOOKUP($C5396,装备数值,3,0)+VLOOKUP($C5396,装备数值,6,0)*($E5396-1))*VLOOKUP($D5396,系数!$K$2:$O$7,3,0))</f>
        <v>0</v>
      </c>
      <c r="H5396" s="17">
        <f t="shared" si="169"/>
        <v>0</v>
      </c>
      <c r="I5396" s="17">
        <f>INT((VLOOKUP($C5396,装备数值,4,0)+VLOOKUP($C5396,装备数值,7,0)*($E5396-1))*VLOOKUP($D5396,系数!$K$2:$O$7,4,0))</f>
        <v>0</v>
      </c>
      <c r="J5396" s="17">
        <f>INT((VLOOKUP($C5396,装备数值,4,0)+VLOOKUP($C5396,装备数值,7,0)*($E5396-1))*VLOOKUP($D5396,系数!$K$2:$O$7,5,0))</f>
        <v>0</v>
      </c>
      <c r="K5396" s="17">
        <f>INT(VLOOKUP(E5396,强化金币,2,1)*VLOOKUP(INDEX(装备!F:F,MATCH(属性!A5396,装备!A:A,0)),系数!$K$12:$M$15,3,0))</f>
        <v>450000</v>
      </c>
      <c r="L5396" s="17"/>
      <c r="M5396" s="17"/>
      <c r="N5396" s="17"/>
      <c r="O5396" s="17">
        <f>IF(E5396=1,"",VLOOKUP(E5396,系数!$S$2:$AB$12,MATCH(属性!C5396,评级,0),1))</f>
        <v>110</v>
      </c>
    </row>
    <row r="5397" spans="1:15" ht="17.25" thickBot="1" x14ac:dyDescent="0.4">
      <c r="A5397" s="17">
        <f t="shared" si="168"/>
        <v>7100045</v>
      </c>
      <c r="B5397" s="17" t="s">
        <v>112</v>
      </c>
      <c r="C5397" s="15">
        <f>INDEX(装备!G:G,MATCH(属性!A5397,装备!A:A,0))</f>
        <v>16</v>
      </c>
      <c r="D5397" s="15" t="str">
        <f>INDEX(装备!E:E,MATCH(属性!A5397,装备!A:A,0))</f>
        <v>armour</v>
      </c>
      <c r="E5397" s="14">
        <v>115</v>
      </c>
      <c r="F5397" s="17">
        <f>INT((VLOOKUP($C5397,装备数值,2,0)+VLOOKUP($C5397,装备数值,5,0)*($E5397-1))*VLOOKUP($D5397,系数!$K$2:$O$7,2,0))</f>
        <v>6701</v>
      </c>
      <c r="G5397" s="17">
        <f>INT((VLOOKUP($C5397,装备数值,3,0)+VLOOKUP($C5397,装备数值,6,0)*($E5397-1))*VLOOKUP($D5397,系数!$K$2:$O$7,3,0))</f>
        <v>0</v>
      </c>
      <c r="H5397" s="17">
        <f t="shared" si="169"/>
        <v>0</v>
      </c>
      <c r="I5397" s="17">
        <f>INT((VLOOKUP($C5397,装备数值,4,0)+VLOOKUP($C5397,装备数值,7,0)*($E5397-1))*VLOOKUP($D5397,系数!$K$2:$O$7,4,0))</f>
        <v>0</v>
      </c>
      <c r="J5397" s="17">
        <f>INT((VLOOKUP($C5397,装备数值,4,0)+VLOOKUP($C5397,装备数值,7,0)*($E5397-1))*VLOOKUP($D5397,系数!$K$2:$O$7,5,0))</f>
        <v>0</v>
      </c>
      <c r="K5397" s="17">
        <f>INT(VLOOKUP(E5397,强化金币,2,1)*VLOOKUP(INDEX(装备!F:F,MATCH(属性!A5397,装备!A:A,0)),系数!$K$12:$M$15,3,0))</f>
        <v>450000</v>
      </c>
      <c r="L5397" s="17"/>
      <c r="M5397" s="17"/>
      <c r="N5397" s="17"/>
      <c r="O5397" s="17">
        <f>IF(E5397=1,"",VLOOKUP(E5397,系数!$S$2:$AB$12,MATCH(属性!C5397,评级,0),1))</f>
        <v>110</v>
      </c>
    </row>
    <row r="5398" spans="1:15" ht="17.25" thickBot="1" x14ac:dyDescent="0.4">
      <c r="A5398" s="17">
        <f t="shared" si="168"/>
        <v>7100045</v>
      </c>
      <c r="B5398" s="17" t="s">
        <v>112</v>
      </c>
      <c r="C5398" s="15">
        <f>INDEX(装备!G:G,MATCH(属性!A5398,装备!A:A,0))</f>
        <v>16</v>
      </c>
      <c r="D5398" s="15" t="str">
        <f>INDEX(装备!E:E,MATCH(属性!A5398,装备!A:A,0))</f>
        <v>armour</v>
      </c>
      <c r="E5398" s="14">
        <v>116</v>
      </c>
      <c r="F5398" s="17">
        <f>INT((VLOOKUP($C5398,装备数值,2,0)+VLOOKUP($C5398,装备数值,5,0)*($E5398-1))*VLOOKUP($D5398,系数!$K$2:$O$7,2,0))</f>
        <v>6751</v>
      </c>
      <c r="G5398" s="17">
        <f>INT((VLOOKUP($C5398,装备数值,3,0)+VLOOKUP($C5398,装备数值,6,0)*($E5398-1))*VLOOKUP($D5398,系数!$K$2:$O$7,3,0))</f>
        <v>0</v>
      </c>
      <c r="H5398" s="17">
        <f t="shared" si="169"/>
        <v>0</v>
      </c>
      <c r="I5398" s="17">
        <f>INT((VLOOKUP($C5398,装备数值,4,0)+VLOOKUP($C5398,装备数值,7,0)*($E5398-1))*VLOOKUP($D5398,系数!$K$2:$O$7,4,0))</f>
        <v>0</v>
      </c>
      <c r="J5398" s="17">
        <f>INT((VLOOKUP($C5398,装备数值,4,0)+VLOOKUP($C5398,装备数值,7,0)*($E5398-1))*VLOOKUP($D5398,系数!$K$2:$O$7,5,0))</f>
        <v>0</v>
      </c>
      <c r="K5398" s="17">
        <f>INT(VLOOKUP(E5398,强化金币,2,1)*VLOOKUP(INDEX(装备!F:F,MATCH(属性!A5398,装备!A:A,0)),系数!$K$12:$M$15,3,0))</f>
        <v>450000</v>
      </c>
      <c r="L5398" s="17"/>
      <c r="M5398" s="17"/>
      <c r="N5398" s="17"/>
      <c r="O5398" s="17">
        <f>IF(E5398=1,"",VLOOKUP(E5398,系数!$S$2:$AB$12,MATCH(属性!C5398,评级,0),1))</f>
        <v>110</v>
      </c>
    </row>
    <row r="5399" spans="1:15" ht="17.25" thickBot="1" x14ac:dyDescent="0.4">
      <c r="A5399" s="17">
        <f t="shared" si="168"/>
        <v>7100045</v>
      </c>
      <c r="B5399" s="17" t="s">
        <v>112</v>
      </c>
      <c r="C5399" s="15">
        <f>INDEX(装备!G:G,MATCH(属性!A5399,装备!A:A,0))</f>
        <v>16</v>
      </c>
      <c r="D5399" s="15" t="str">
        <f>INDEX(装备!E:E,MATCH(属性!A5399,装备!A:A,0))</f>
        <v>armour</v>
      </c>
      <c r="E5399" s="14">
        <v>117</v>
      </c>
      <c r="F5399" s="17">
        <f>INT((VLOOKUP($C5399,装备数值,2,0)+VLOOKUP($C5399,装备数值,5,0)*($E5399-1))*VLOOKUP($D5399,系数!$K$2:$O$7,2,0))</f>
        <v>6801</v>
      </c>
      <c r="G5399" s="17">
        <f>INT((VLOOKUP($C5399,装备数值,3,0)+VLOOKUP($C5399,装备数值,6,0)*($E5399-1))*VLOOKUP($D5399,系数!$K$2:$O$7,3,0))</f>
        <v>0</v>
      </c>
      <c r="H5399" s="17">
        <f t="shared" si="169"/>
        <v>0</v>
      </c>
      <c r="I5399" s="17">
        <f>INT((VLOOKUP($C5399,装备数值,4,0)+VLOOKUP($C5399,装备数值,7,0)*($E5399-1))*VLOOKUP($D5399,系数!$K$2:$O$7,4,0))</f>
        <v>0</v>
      </c>
      <c r="J5399" s="17">
        <f>INT((VLOOKUP($C5399,装备数值,4,0)+VLOOKUP($C5399,装备数值,7,0)*($E5399-1))*VLOOKUP($D5399,系数!$K$2:$O$7,5,0))</f>
        <v>0</v>
      </c>
      <c r="K5399" s="17">
        <f>INT(VLOOKUP(E5399,强化金币,2,1)*VLOOKUP(INDEX(装备!F:F,MATCH(属性!A5399,装备!A:A,0)),系数!$K$12:$M$15,3,0))</f>
        <v>450000</v>
      </c>
      <c r="L5399" s="17"/>
      <c r="M5399" s="17"/>
      <c r="N5399" s="17"/>
      <c r="O5399" s="17">
        <f>IF(E5399=1,"",VLOOKUP(E5399,系数!$S$2:$AB$12,MATCH(属性!C5399,评级,0),1))</f>
        <v>110</v>
      </c>
    </row>
    <row r="5400" spans="1:15" ht="17.25" thickBot="1" x14ac:dyDescent="0.4">
      <c r="A5400" s="17">
        <f t="shared" si="168"/>
        <v>7100045</v>
      </c>
      <c r="B5400" s="17" t="s">
        <v>112</v>
      </c>
      <c r="C5400" s="15">
        <f>INDEX(装备!G:G,MATCH(属性!A5400,装备!A:A,0))</f>
        <v>16</v>
      </c>
      <c r="D5400" s="15" t="str">
        <f>INDEX(装备!E:E,MATCH(属性!A5400,装备!A:A,0))</f>
        <v>armour</v>
      </c>
      <c r="E5400" s="14">
        <v>118</v>
      </c>
      <c r="F5400" s="17">
        <f>INT((VLOOKUP($C5400,装备数值,2,0)+VLOOKUP($C5400,装备数值,5,0)*($E5400-1))*VLOOKUP($D5400,系数!$K$2:$O$7,2,0))</f>
        <v>6851</v>
      </c>
      <c r="G5400" s="17">
        <f>INT((VLOOKUP($C5400,装备数值,3,0)+VLOOKUP($C5400,装备数值,6,0)*($E5400-1))*VLOOKUP($D5400,系数!$K$2:$O$7,3,0))</f>
        <v>0</v>
      </c>
      <c r="H5400" s="17">
        <f t="shared" si="169"/>
        <v>0</v>
      </c>
      <c r="I5400" s="17">
        <f>INT((VLOOKUP($C5400,装备数值,4,0)+VLOOKUP($C5400,装备数值,7,0)*($E5400-1))*VLOOKUP($D5400,系数!$K$2:$O$7,4,0))</f>
        <v>0</v>
      </c>
      <c r="J5400" s="17">
        <f>INT((VLOOKUP($C5400,装备数值,4,0)+VLOOKUP($C5400,装备数值,7,0)*($E5400-1))*VLOOKUP($D5400,系数!$K$2:$O$7,5,0))</f>
        <v>0</v>
      </c>
      <c r="K5400" s="17">
        <f>INT(VLOOKUP(E5400,强化金币,2,1)*VLOOKUP(INDEX(装备!F:F,MATCH(属性!A5400,装备!A:A,0)),系数!$K$12:$M$15,3,0))</f>
        <v>450000</v>
      </c>
      <c r="L5400" s="17"/>
      <c r="M5400" s="17"/>
      <c r="N5400" s="17"/>
      <c r="O5400" s="17">
        <f>IF(E5400=1,"",VLOOKUP(E5400,系数!$S$2:$AB$12,MATCH(属性!C5400,评级,0),1))</f>
        <v>110</v>
      </c>
    </row>
    <row r="5401" spans="1:15" ht="17.25" thickBot="1" x14ac:dyDescent="0.4">
      <c r="A5401" s="17">
        <f t="shared" si="168"/>
        <v>7100045</v>
      </c>
      <c r="B5401" s="17" t="s">
        <v>112</v>
      </c>
      <c r="C5401" s="15">
        <f>INDEX(装备!G:G,MATCH(属性!A5401,装备!A:A,0))</f>
        <v>16</v>
      </c>
      <c r="D5401" s="15" t="str">
        <f>INDEX(装备!E:E,MATCH(属性!A5401,装备!A:A,0))</f>
        <v>armour</v>
      </c>
      <c r="E5401" s="14">
        <v>119</v>
      </c>
      <c r="F5401" s="17">
        <f>INT((VLOOKUP($C5401,装备数值,2,0)+VLOOKUP($C5401,装备数值,5,0)*($E5401-1))*VLOOKUP($D5401,系数!$K$2:$O$7,2,0))</f>
        <v>6901</v>
      </c>
      <c r="G5401" s="17">
        <f>INT((VLOOKUP($C5401,装备数值,3,0)+VLOOKUP($C5401,装备数值,6,0)*($E5401-1))*VLOOKUP($D5401,系数!$K$2:$O$7,3,0))</f>
        <v>0</v>
      </c>
      <c r="H5401" s="17">
        <f t="shared" si="169"/>
        <v>0</v>
      </c>
      <c r="I5401" s="17">
        <f>INT((VLOOKUP($C5401,装备数值,4,0)+VLOOKUP($C5401,装备数值,7,0)*($E5401-1))*VLOOKUP($D5401,系数!$K$2:$O$7,4,0))</f>
        <v>0</v>
      </c>
      <c r="J5401" s="17">
        <f>INT((VLOOKUP($C5401,装备数值,4,0)+VLOOKUP($C5401,装备数值,7,0)*($E5401-1))*VLOOKUP($D5401,系数!$K$2:$O$7,5,0))</f>
        <v>0</v>
      </c>
      <c r="K5401" s="17">
        <f>INT(VLOOKUP(E5401,强化金币,2,1)*VLOOKUP(INDEX(装备!F:F,MATCH(属性!A5401,装备!A:A,0)),系数!$K$12:$M$15,3,0))</f>
        <v>450000</v>
      </c>
      <c r="L5401" s="17"/>
      <c r="M5401" s="17"/>
      <c r="N5401" s="17"/>
      <c r="O5401" s="17">
        <f>IF(E5401=1,"",VLOOKUP(E5401,系数!$S$2:$AB$12,MATCH(属性!C5401,评级,0),1))</f>
        <v>110</v>
      </c>
    </row>
    <row r="5402" spans="1:15" ht="17.25" thickBot="1" x14ac:dyDescent="0.4">
      <c r="A5402" s="17">
        <f t="shared" si="168"/>
        <v>7100045</v>
      </c>
      <c r="B5402" s="17" t="s">
        <v>112</v>
      </c>
      <c r="C5402" s="15">
        <f>INDEX(装备!G:G,MATCH(属性!A5402,装备!A:A,0))</f>
        <v>16</v>
      </c>
      <c r="D5402" s="15" t="str">
        <f>INDEX(装备!E:E,MATCH(属性!A5402,装备!A:A,0))</f>
        <v>armour</v>
      </c>
      <c r="E5402" s="14">
        <v>120</v>
      </c>
      <c r="F5402" s="17">
        <f>INT((VLOOKUP($C5402,装备数值,2,0)+VLOOKUP($C5402,装备数值,5,0)*($E5402-1))*VLOOKUP($D5402,系数!$K$2:$O$7,2,0))</f>
        <v>6951</v>
      </c>
      <c r="G5402" s="17">
        <f>INT((VLOOKUP($C5402,装备数值,3,0)+VLOOKUP($C5402,装备数值,6,0)*($E5402-1))*VLOOKUP($D5402,系数!$K$2:$O$7,3,0))</f>
        <v>0</v>
      </c>
      <c r="H5402" s="17">
        <f t="shared" si="169"/>
        <v>0</v>
      </c>
      <c r="I5402" s="17">
        <f>INT((VLOOKUP($C5402,装备数值,4,0)+VLOOKUP($C5402,装备数值,7,0)*($E5402-1))*VLOOKUP($D5402,系数!$K$2:$O$7,4,0))</f>
        <v>0</v>
      </c>
      <c r="J5402" s="17">
        <f>INT((VLOOKUP($C5402,装备数值,4,0)+VLOOKUP($C5402,装备数值,7,0)*($E5402-1))*VLOOKUP($D5402,系数!$K$2:$O$7,5,0))</f>
        <v>0</v>
      </c>
      <c r="K5402" s="17">
        <f>INT(VLOOKUP(E5402,强化金币,2,1)*VLOOKUP(INDEX(装备!F:F,MATCH(属性!A5402,装备!A:A,0)),系数!$K$12:$M$15,3,0))</f>
        <v>450000</v>
      </c>
      <c r="L5402" s="17"/>
      <c r="M5402" s="17"/>
      <c r="N5402" s="17"/>
      <c r="O5402" s="17">
        <f>IF(E5402=1,"",VLOOKUP(E5402,系数!$S$2:$AB$12,MATCH(属性!C5402,评级,0),1))</f>
        <v>110</v>
      </c>
    </row>
    <row r="5403" spans="1:15" ht="17.25" thickBot="1" x14ac:dyDescent="0.4">
      <c r="A5403" s="15">
        <f t="shared" si="168"/>
        <v>7100046</v>
      </c>
      <c r="B5403" s="15" t="s">
        <v>114</v>
      </c>
      <c r="C5403" s="15">
        <f>INDEX(装备!G:G,MATCH(属性!A5403,装备!A:A,0))</f>
        <v>16</v>
      </c>
      <c r="D5403" s="15" t="str">
        <f>INDEX(装备!E:E,MATCH(属性!A5403,装备!A:A,0))</f>
        <v>trousers</v>
      </c>
      <c r="E5403" s="16">
        <v>1</v>
      </c>
      <c r="F5403" s="17">
        <f>INT((VLOOKUP($C5403,装备数值,2,0)+VLOOKUP($C5403,装备数值,5,0)*($E5403-1))*VLOOKUP($D5403,系数!$K$2:$O$7,2,0))</f>
        <v>1000</v>
      </c>
      <c r="G5403" s="17">
        <f>INT((VLOOKUP($C5403,装备数值,3,0)+VLOOKUP($C5403,装备数值,6,0)*($E5403-1))*VLOOKUP($D5403,系数!$K$2:$O$7,3,0))</f>
        <v>0</v>
      </c>
      <c r="H5403" s="17">
        <f t="shared" si="169"/>
        <v>0</v>
      </c>
      <c r="I5403" s="17">
        <f>INT((VLOOKUP($C5403,装备数值,4,0)+VLOOKUP($C5403,装备数值,7,0)*($E5403-1))*VLOOKUP($D5403,系数!$K$2:$O$7,4,0))</f>
        <v>0</v>
      </c>
      <c r="J5403" s="17">
        <f>INT((VLOOKUP($C5403,装备数值,4,0)+VLOOKUP($C5403,装备数值,7,0)*($E5403-1))*VLOOKUP($D5403,系数!$K$2:$O$7,5,0))</f>
        <v>0</v>
      </c>
      <c r="K5403" s="17">
        <f>INT(VLOOKUP(E5403,强化金币,2,1)*VLOOKUP(INDEX(装备!F:F,MATCH(属性!A5403,装备!A:A,0)),系数!$K$12:$M$15,3,0))</f>
        <v>50</v>
      </c>
      <c r="L5403" s="17"/>
      <c r="M5403" s="17"/>
      <c r="N5403" s="17"/>
      <c r="O5403" s="17" t="str">
        <f>IF(E5403=1,"",VLOOKUP(E5403,系数!$S$2:$AB$12,MATCH(属性!C5403,评级,0),1))</f>
        <v/>
      </c>
    </row>
    <row r="5404" spans="1:15" ht="17.25" thickBot="1" x14ac:dyDescent="0.4">
      <c r="A5404" s="17">
        <f t="shared" si="168"/>
        <v>7100046</v>
      </c>
      <c r="B5404" s="17" t="s">
        <v>114</v>
      </c>
      <c r="C5404" s="15">
        <f>INDEX(装备!G:G,MATCH(属性!A5404,装备!A:A,0))</f>
        <v>16</v>
      </c>
      <c r="D5404" s="15" t="str">
        <f>INDEX(装备!E:E,MATCH(属性!A5404,装备!A:A,0))</f>
        <v>trousers</v>
      </c>
      <c r="E5404" s="14">
        <v>2</v>
      </c>
      <c r="F5404" s="17">
        <f>INT((VLOOKUP($C5404,装备数值,2,0)+VLOOKUP($C5404,装备数值,5,0)*($E5404-1))*VLOOKUP($D5404,系数!$K$2:$O$7,2,0))</f>
        <v>1050</v>
      </c>
      <c r="G5404" s="17">
        <f>INT((VLOOKUP($C5404,装备数值,3,0)+VLOOKUP($C5404,装备数值,6,0)*($E5404-1))*VLOOKUP($D5404,系数!$K$2:$O$7,3,0))</f>
        <v>0</v>
      </c>
      <c r="H5404" s="17">
        <f t="shared" si="169"/>
        <v>0</v>
      </c>
      <c r="I5404" s="17">
        <f>INT((VLOOKUP($C5404,装备数值,4,0)+VLOOKUP($C5404,装备数值,7,0)*($E5404-1))*VLOOKUP($D5404,系数!$K$2:$O$7,4,0))</f>
        <v>0</v>
      </c>
      <c r="J5404" s="17">
        <f>INT((VLOOKUP($C5404,装备数值,4,0)+VLOOKUP($C5404,装备数值,7,0)*($E5404-1))*VLOOKUP($D5404,系数!$K$2:$O$7,5,0))</f>
        <v>0</v>
      </c>
      <c r="K5404" s="17">
        <f>INT(VLOOKUP(E5404,强化金币,2,1)*VLOOKUP(INDEX(装备!F:F,MATCH(属性!A5404,装备!A:A,0)),系数!$K$12:$M$15,3,0))</f>
        <v>80</v>
      </c>
      <c r="L5404" s="17"/>
      <c r="M5404" s="17"/>
      <c r="N5404" s="17"/>
      <c r="O5404" s="17">
        <f>IF(E5404=1,"",VLOOKUP(E5404,系数!$S$2:$AB$12,MATCH(属性!C5404,评级,0),1))</f>
        <v>10</v>
      </c>
    </row>
    <row r="5405" spans="1:15" ht="17.25" thickBot="1" x14ac:dyDescent="0.4">
      <c r="A5405" s="17">
        <f t="shared" si="168"/>
        <v>7100046</v>
      </c>
      <c r="B5405" s="17" t="s">
        <v>114</v>
      </c>
      <c r="C5405" s="15">
        <f>INDEX(装备!G:G,MATCH(属性!A5405,装备!A:A,0))</f>
        <v>16</v>
      </c>
      <c r="D5405" s="15" t="str">
        <f>INDEX(装备!E:E,MATCH(属性!A5405,装备!A:A,0))</f>
        <v>trousers</v>
      </c>
      <c r="E5405" s="14">
        <v>3</v>
      </c>
      <c r="F5405" s="17">
        <f>INT((VLOOKUP($C5405,装备数值,2,0)+VLOOKUP($C5405,装备数值,5,0)*($E5405-1))*VLOOKUP($D5405,系数!$K$2:$O$7,2,0))</f>
        <v>1100</v>
      </c>
      <c r="G5405" s="17">
        <f>INT((VLOOKUP($C5405,装备数值,3,0)+VLOOKUP($C5405,装备数值,6,0)*($E5405-1))*VLOOKUP($D5405,系数!$K$2:$O$7,3,0))</f>
        <v>0</v>
      </c>
      <c r="H5405" s="17">
        <f t="shared" si="169"/>
        <v>0</v>
      </c>
      <c r="I5405" s="17">
        <f>INT((VLOOKUP($C5405,装备数值,4,0)+VLOOKUP($C5405,装备数值,7,0)*($E5405-1))*VLOOKUP($D5405,系数!$K$2:$O$7,4,0))</f>
        <v>0</v>
      </c>
      <c r="J5405" s="17">
        <f>INT((VLOOKUP($C5405,装备数值,4,0)+VLOOKUP($C5405,装备数值,7,0)*($E5405-1))*VLOOKUP($D5405,系数!$K$2:$O$7,5,0))</f>
        <v>0</v>
      </c>
      <c r="K5405" s="17">
        <f>INT(VLOOKUP(E5405,强化金币,2,1)*VLOOKUP(INDEX(装备!F:F,MATCH(属性!A5405,装备!A:A,0)),系数!$K$12:$M$15,3,0))</f>
        <v>100</v>
      </c>
      <c r="L5405" s="17"/>
      <c r="M5405" s="17"/>
      <c r="N5405" s="17"/>
      <c r="O5405" s="17">
        <f>IF(E5405=1,"",VLOOKUP(E5405,系数!$S$2:$AB$12,MATCH(属性!C5405,评级,0),1))</f>
        <v>10</v>
      </c>
    </row>
    <row r="5406" spans="1:15" ht="17.25" thickBot="1" x14ac:dyDescent="0.4">
      <c r="A5406" s="17">
        <f t="shared" si="168"/>
        <v>7100046</v>
      </c>
      <c r="B5406" s="17" t="s">
        <v>114</v>
      </c>
      <c r="C5406" s="15">
        <f>INDEX(装备!G:G,MATCH(属性!A5406,装备!A:A,0))</f>
        <v>16</v>
      </c>
      <c r="D5406" s="15" t="str">
        <f>INDEX(装备!E:E,MATCH(属性!A5406,装备!A:A,0))</f>
        <v>trousers</v>
      </c>
      <c r="E5406" s="14">
        <v>4</v>
      </c>
      <c r="F5406" s="17">
        <f>INT((VLOOKUP($C5406,装备数值,2,0)+VLOOKUP($C5406,装备数值,5,0)*($E5406-1))*VLOOKUP($D5406,系数!$K$2:$O$7,2,0))</f>
        <v>1150</v>
      </c>
      <c r="G5406" s="17">
        <f>INT((VLOOKUP($C5406,装备数值,3,0)+VLOOKUP($C5406,装备数值,6,0)*($E5406-1))*VLOOKUP($D5406,系数!$K$2:$O$7,3,0))</f>
        <v>0</v>
      </c>
      <c r="H5406" s="17">
        <f t="shared" si="169"/>
        <v>0</v>
      </c>
      <c r="I5406" s="17">
        <f>INT((VLOOKUP($C5406,装备数值,4,0)+VLOOKUP($C5406,装备数值,7,0)*($E5406-1))*VLOOKUP($D5406,系数!$K$2:$O$7,4,0))</f>
        <v>0</v>
      </c>
      <c r="J5406" s="17">
        <f>INT((VLOOKUP($C5406,装备数值,4,0)+VLOOKUP($C5406,装备数值,7,0)*($E5406-1))*VLOOKUP($D5406,系数!$K$2:$O$7,5,0))</f>
        <v>0</v>
      </c>
      <c r="K5406" s="17">
        <f>INT(VLOOKUP(E5406,强化金币,2,1)*VLOOKUP(INDEX(装备!F:F,MATCH(属性!A5406,装备!A:A,0)),系数!$K$12:$M$15,3,0))</f>
        <v>200</v>
      </c>
      <c r="L5406" s="17"/>
      <c r="M5406" s="17"/>
      <c r="N5406" s="17"/>
      <c r="O5406" s="17">
        <f>IF(E5406=1,"",VLOOKUP(E5406,系数!$S$2:$AB$12,MATCH(属性!C5406,评级,0),1))</f>
        <v>10</v>
      </c>
    </row>
    <row r="5407" spans="1:15" ht="17.25" thickBot="1" x14ac:dyDescent="0.4">
      <c r="A5407" s="17">
        <f t="shared" si="168"/>
        <v>7100046</v>
      </c>
      <c r="B5407" s="17" t="s">
        <v>114</v>
      </c>
      <c r="C5407" s="15">
        <f>INDEX(装备!G:G,MATCH(属性!A5407,装备!A:A,0))</f>
        <v>16</v>
      </c>
      <c r="D5407" s="15" t="str">
        <f>INDEX(装备!E:E,MATCH(属性!A5407,装备!A:A,0))</f>
        <v>trousers</v>
      </c>
      <c r="E5407" s="14">
        <v>5</v>
      </c>
      <c r="F5407" s="17">
        <f>INT((VLOOKUP($C5407,装备数值,2,0)+VLOOKUP($C5407,装备数值,5,0)*($E5407-1))*VLOOKUP($D5407,系数!$K$2:$O$7,2,0))</f>
        <v>1200</v>
      </c>
      <c r="G5407" s="17">
        <f>INT((VLOOKUP($C5407,装备数值,3,0)+VLOOKUP($C5407,装备数值,6,0)*($E5407-1))*VLOOKUP($D5407,系数!$K$2:$O$7,3,0))</f>
        <v>0</v>
      </c>
      <c r="H5407" s="17">
        <f t="shared" si="169"/>
        <v>0</v>
      </c>
      <c r="I5407" s="17">
        <f>INT((VLOOKUP($C5407,装备数值,4,0)+VLOOKUP($C5407,装备数值,7,0)*($E5407-1))*VLOOKUP($D5407,系数!$K$2:$O$7,4,0))</f>
        <v>0</v>
      </c>
      <c r="J5407" s="17">
        <f>INT((VLOOKUP($C5407,装备数值,4,0)+VLOOKUP($C5407,装备数值,7,0)*($E5407-1))*VLOOKUP($D5407,系数!$K$2:$O$7,5,0))</f>
        <v>0</v>
      </c>
      <c r="K5407" s="17">
        <f>INT(VLOOKUP(E5407,强化金币,2,1)*VLOOKUP(INDEX(装备!F:F,MATCH(属性!A5407,装备!A:A,0)),系数!$K$12:$M$15,3,0))</f>
        <v>300</v>
      </c>
      <c r="L5407" s="17"/>
      <c r="M5407" s="17"/>
      <c r="N5407" s="17"/>
      <c r="O5407" s="17">
        <f>IF(E5407=1,"",VLOOKUP(E5407,系数!$S$2:$AB$12,MATCH(属性!C5407,评级,0),1))</f>
        <v>10</v>
      </c>
    </row>
    <row r="5408" spans="1:15" ht="17.25" thickBot="1" x14ac:dyDescent="0.4">
      <c r="A5408" s="17">
        <f t="shared" si="168"/>
        <v>7100046</v>
      </c>
      <c r="B5408" s="17" t="s">
        <v>114</v>
      </c>
      <c r="C5408" s="15">
        <f>INDEX(装备!G:G,MATCH(属性!A5408,装备!A:A,0))</f>
        <v>16</v>
      </c>
      <c r="D5408" s="15" t="str">
        <f>INDEX(装备!E:E,MATCH(属性!A5408,装备!A:A,0))</f>
        <v>trousers</v>
      </c>
      <c r="E5408" s="14">
        <v>6</v>
      </c>
      <c r="F5408" s="17">
        <f>INT((VLOOKUP($C5408,装备数值,2,0)+VLOOKUP($C5408,装备数值,5,0)*($E5408-1))*VLOOKUP($D5408,系数!$K$2:$O$7,2,0))</f>
        <v>1250</v>
      </c>
      <c r="G5408" s="17">
        <f>INT((VLOOKUP($C5408,装备数值,3,0)+VLOOKUP($C5408,装备数值,6,0)*($E5408-1))*VLOOKUP($D5408,系数!$K$2:$O$7,3,0))</f>
        <v>0</v>
      </c>
      <c r="H5408" s="17">
        <f t="shared" si="169"/>
        <v>0</v>
      </c>
      <c r="I5408" s="17">
        <f>INT((VLOOKUP($C5408,装备数值,4,0)+VLOOKUP($C5408,装备数值,7,0)*($E5408-1))*VLOOKUP($D5408,系数!$K$2:$O$7,4,0))</f>
        <v>0</v>
      </c>
      <c r="J5408" s="17">
        <f>INT((VLOOKUP($C5408,装备数值,4,0)+VLOOKUP($C5408,装备数值,7,0)*($E5408-1))*VLOOKUP($D5408,系数!$K$2:$O$7,5,0))</f>
        <v>0</v>
      </c>
      <c r="K5408" s="17">
        <f>INT(VLOOKUP(E5408,强化金币,2,1)*VLOOKUP(INDEX(装备!F:F,MATCH(属性!A5408,装备!A:A,0)),系数!$K$12:$M$15,3,0))</f>
        <v>400</v>
      </c>
      <c r="L5408" s="17"/>
      <c r="M5408" s="17"/>
      <c r="N5408" s="17"/>
      <c r="O5408" s="17">
        <f>IF(E5408=1,"",VLOOKUP(E5408,系数!$S$2:$AB$12,MATCH(属性!C5408,评级,0),1))</f>
        <v>10</v>
      </c>
    </row>
    <row r="5409" spans="1:15" ht="17.25" thickBot="1" x14ac:dyDescent="0.4">
      <c r="A5409" s="17">
        <f t="shared" si="168"/>
        <v>7100046</v>
      </c>
      <c r="B5409" s="17" t="s">
        <v>114</v>
      </c>
      <c r="C5409" s="15">
        <f>INDEX(装备!G:G,MATCH(属性!A5409,装备!A:A,0))</f>
        <v>16</v>
      </c>
      <c r="D5409" s="15" t="str">
        <f>INDEX(装备!E:E,MATCH(属性!A5409,装备!A:A,0))</f>
        <v>trousers</v>
      </c>
      <c r="E5409" s="14">
        <v>7</v>
      </c>
      <c r="F5409" s="17">
        <f>INT((VLOOKUP($C5409,装备数值,2,0)+VLOOKUP($C5409,装备数值,5,0)*($E5409-1))*VLOOKUP($D5409,系数!$K$2:$O$7,2,0))</f>
        <v>1300</v>
      </c>
      <c r="G5409" s="17">
        <f>INT((VLOOKUP($C5409,装备数值,3,0)+VLOOKUP($C5409,装备数值,6,0)*($E5409-1))*VLOOKUP($D5409,系数!$K$2:$O$7,3,0))</f>
        <v>0</v>
      </c>
      <c r="H5409" s="17">
        <f t="shared" si="169"/>
        <v>0</v>
      </c>
      <c r="I5409" s="17">
        <f>INT((VLOOKUP($C5409,装备数值,4,0)+VLOOKUP($C5409,装备数值,7,0)*($E5409-1))*VLOOKUP($D5409,系数!$K$2:$O$7,4,0))</f>
        <v>0</v>
      </c>
      <c r="J5409" s="17">
        <f>INT((VLOOKUP($C5409,装备数值,4,0)+VLOOKUP($C5409,装备数值,7,0)*($E5409-1))*VLOOKUP($D5409,系数!$K$2:$O$7,5,0))</f>
        <v>0</v>
      </c>
      <c r="K5409" s="17">
        <f>INT(VLOOKUP(E5409,强化金币,2,1)*VLOOKUP(INDEX(装备!F:F,MATCH(属性!A5409,装备!A:A,0)),系数!$K$12:$M$15,3,0))</f>
        <v>500</v>
      </c>
      <c r="L5409" s="17"/>
      <c r="M5409" s="17"/>
      <c r="N5409" s="17"/>
      <c r="O5409" s="17">
        <f>IF(E5409=1,"",VLOOKUP(E5409,系数!$S$2:$AB$12,MATCH(属性!C5409,评级,0),1))</f>
        <v>10</v>
      </c>
    </row>
    <row r="5410" spans="1:15" ht="17.25" thickBot="1" x14ac:dyDescent="0.4">
      <c r="A5410" s="17">
        <f t="shared" si="168"/>
        <v>7100046</v>
      </c>
      <c r="B5410" s="17" t="s">
        <v>114</v>
      </c>
      <c r="C5410" s="15">
        <f>INDEX(装备!G:G,MATCH(属性!A5410,装备!A:A,0))</f>
        <v>16</v>
      </c>
      <c r="D5410" s="15" t="str">
        <f>INDEX(装备!E:E,MATCH(属性!A5410,装备!A:A,0))</f>
        <v>trousers</v>
      </c>
      <c r="E5410" s="14">
        <v>8</v>
      </c>
      <c r="F5410" s="17">
        <f>INT((VLOOKUP($C5410,装备数值,2,0)+VLOOKUP($C5410,装备数值,5,0)*($E5410-1))*VLOOKUP($D5410,系数!$K$2:$O$7,2,0))</f>
        <v>1350</v>
      </c>
      <c r="G5410" s="17">
        <f>INT((VLOOKUP($C5410,装备数值,3,0)+VLOOKUP($C5410,装备数值,6,0)*($E5410-1))*VLOOKUP($D5410,系数!$K$2:$O$7,3,0))</f>
        <v>0</v>
      </c>
      <c r="H5410" s="17">
        <f t="shared" si="169"/>
        <v>0</v>
      </c>
      <c r="I5410" s="17">
        <f>INT((VLOOKUP($C5410,装备数值,4,0)+VLOOKUP($C5410,装备数值,7,0)*($E5410-1))*VLOOKUP($D5410,系数!$K$2:$O$7,4,0))</f>
        <v>0</v>
      </c>
      <c r="J5410" s="17">
        <f>INT((VLOOKUP($C5410,装备数值,4,0)+VLOOKUP($C5410,装备数值,7,0)*($E5410-1))*VLOOKUP($D5410,系数!$K$2:$O$7,5,0))</f>
        <v>0</v>
      </c>
      <c r="K5410" s="17">
        <f>INT(VLOOKUP(E5410,强化金币,2,1)*VLOOKUP(INDEX(装备!F:F,MATCH(属性!A5410,装备!A:A,0)),系数!$K$12:$M$15,3,0))</f>
        <v>600</v>
      </c>
      <c r="L5410" s="17"/>
      <c r="M5410" s="17"/>
      <c r="N5410" s="17"/>
      <c r="O5410" s="17">
        <f>IF(E5410=1,"",VLOOKUP(E5410,系数!$S$2:$AB$12,MATCH(属性!C5410,评级,0),1))</f>
        <v>10</v>
      </c>
    </row>
    <row r="5411" spans="1:15" ht="17.25" thickBot="1" x14ac:dyDescent="0.4">
      <c r="A5411" s="17">
        <f t="shared" si="168"/>
        <v>7100046</v>
      </c>
      <c r="B5411" s="17" t="s">
        <v>114</v>
      </c>
      <c r="C5411" s="15">
        <f>INDEX(装备!G:G,MATCH(属性!A5411,装备!A:A,0))</f>
        <v>16</v>
      </c>
      <c r="D5411" s="15" t="str">
        <f>INDEX(装备!E:E,MATCH(属性!A5411,装备!A:A,0))</f>
        <v>trousers</v>
      </c>
      <c r="E5411" s="14">
        <v>9</v>
      </c>
      <c r="F5411" s="17">
        <f>INT((VLOOKUP($C5411,装备数值,2,0)+VLOOKUP($C5411,装备数值,5,0)*($E5411-1))*VLOOKUP($D5411,系数!$K$2:$O$7,2,0))</f>
        <v>1400</v>
      </c>
      <c r="G5411" s="17">
        <f>INT((VLOOKUP($C5411,装备数值,3,0)+VLOOKUP($C5411,装备数值,6,0)*($E5411-1))*VLOOKUP($D5411,系数!$K$2:$O$7,3,0))</f>
        <v>0</v>
      </c>
      <c r="H5411" s="17">
        <f t="shared" si="169"/>
        <v>0</v>
      </c>
      <c r="I5411" s="17">
        <f>INT((VLOOKUP($C5411,装备数值,4,0)+VLOOKUP($C5411,装备数值,7,0)*($E5411-1))*VLOOKUP($D5411,系数!$K$2:$O$7,4,0))</f>
        <v>0</v>
      </c>
      <c r="J5411" s="17">
        <f>INT((VLOOKUP($C5411,装备数值,4,0)+VLOOKUP($C5411,装备数值,7,0)*($E5411-1))*VLOOKUP($D5411,系数!$K$2:$O$7,5,0))</f>
        <v>0</v>
      </c>
      <c r="K5411" s="17">
        <f>INT(VLOOKUP(E5411,强化金币,2,1)*VLOOKUP(INDEX(装备!F:F,MATCH(属性!A5411,装备!A:A,0)),系数!$K$12:$M$15,3,0))</f>
        <v>700</v>
      </c>
      <c r="L5411" s="17"/>
      <c r="M5411" s="17"/>
      <c r="N5411" s="17"/>
      <c r="O5411" s="17">
        <f>IF(E5411=1,"",VLOOKUP(E5411,系数!$S$2:$AB$12,MATCH(属性!C5411,评级,0),1))</f>
        <v>10</v>
      </c>
    </row>
    <row r="5412" spans="1:15" ht="17.25" thickBot="1" x14ac:dyDescent="0.4">
      <c r="A5412" s="17">
        <f t="shared" si="168"/>
        <v>7100046</v>
      </c>
      <c r="B5412" s="17" t="s">
        <v>114</v>
      </c>
      <c r="C5412" s="15">
        <f>INDEX(装备!G:G,MATCH(属性!A5412,装备!A:A,0))</f>
        <v>16</v>
      </c>
      <c r="D5412" s="15" t="str">
        <f>INDEX(装备!E:E,MATCH(属性!A5412,装备!A:A,0))</f>
        <v>trousers</v>
      </c>
      <c r="E5412" s="14">
        <v>10</v>
      </c>
      <c r="F5412" s="17">
        <f>INT((VLOOKUP($C5412,装备数值,2,0)+VLOOKUP($C5412,装备数值,5,0)*($E5412-1))*VLOOKUP($D5412,系数!$K$2:$O$7,2,0))</f>
        <v>1450</v>
      </c>
      <c r="G5412" s="17">
        <f>INT((VLOOKUP($C5412,装备数值,3,0)+VLOOKUP($C5412,装备数值,6,0)*($E5412-1))*VLOOKUP($D5412,系数!$K$2:$O$7,3,0))</f>
        <v>0</v>
      </c>
      <c r="H5412" s="17">
        <f t="shared" si="169"/>
        <v>0</v>
      </c>
      <c r="I5412" s="17">
        <f>INT((VLOOKUP($C5412,装备数值,4,0)+VLOOKUP($C5412,装备数值,7,0)*($E5412-1))*VLOOKUP($D5412,系数!$K$2:$O$7,4,0))</f>
        <v>0</v>
      </c>
      <c r="J5412" s="17">
        <f>INT((VLOOKUP($C5412,装备数值,4,0)+VLOOKUP($C5412,装备数值,7,0)*($E5412-1))*VLOOKUP($D5412,系数!$K$2:$O$7,5,0))</f>
        <v>0</v>
      </c>
      <c r="K5412" s="17">
        <f>INT(VLOOKUP(E5412,强化金币,2,1)*VLOOKUP(INDEX(装备!F:F,MATCH(属性!A5412,装备!A:A,0)),系数!$K$12:$M$15,3,0))</f>
        <v>800</v>
      </c>
      <c r="L5412" s="17"/>
      <c r="M5412" s="17"/>
      <c r="N5412" s="17"/>
      <c r="O5412" s="17">
        <f>IF(E5412=1,"",VLOOKUP(E5412,系数!$S$2:$AB$12,MATCH(属性!C5412,评级,0),1))</f>
        <v>20</v>
      </c>
    </row>
    <row r="5413" spans="1:15" ht="17.25" thickBot="1" x14ac:dyDescent="0.4">
      <c r="A5413" s="17">
        <f t="shared" si="168"/>
        <v>7100046</v>
      </c>
      <c r="B5413" s="17" t="s">
        <v>114</v>
      </c>
      <c r="C5413" s="15">
        <f>INDEX(装备!G:G,MATCH(属性!A5413,装备!A:A,0))</f>
        <v>16</v>
      </c>
      <c r="D5413" s="15" t="str">
        <f>INDEX(装备!E:E,MATCH(属性!A5413,装备!A:A,0))</f>
        <v>trousers</v>
      </c>
      <c r="E5413" s="14">
        <v>11</v>
      </c>
      <c r="F5413" s="17">
        <f>INT((VLOOKUP($C5413,装备数值,2,0)+VLOOKUP($C5413,装备数值,5,0)*($E5413-1))*VLOOKUP($D5413,系数!$K$2:$O$7,2,0))</f>
        <v>1500</v>
      </c>
      <c r="G5413" s="17">
        <f>INT((VLOOKUP($C5413,装备数值,3,0)+VLOOKUP($C5413,装备数值,6,0)*($E5413-1))*VLOOKUP($D5413,系数!$K$2:$O$7,3,0))</f>
        <v>0</v>
      </c>
      <c r="H5413" s="17">
        <f t="shared" si="169"/>
        <v>0</v>
      </c>
      <c r="I5413" s="17">
        <f>INT((VLOOKUP($C5413,装备数值,4,0)+VLOOKUP($C5413,装备数值,7,0)*($E5413-1))*VLOOKUP($D5413,系数!$K$2:$O$7,4,0))</f>
        <v>0</v>
      </c>
      <c r="J5413" s="17">
        <f>INT((VLOOKUP($C5413,装备数值,4,0)+VLOOKUP($C5413,装备数值,7,0)*($E5413-1))*VLOOKUP($D5413,系数!$K$2:$O$7,5,0))</f>
        <v>0</v>
      </c>
      <c r="K5413" s="17">
        <f>INT(VLOOKUP(E5413,强化金币,2,1)*VLOOKUP(INDEX(装备!F:F,MATCH(属性!A5413,装备!A:A,0)),系数!$K$12:$M$15,3,0))</f>
        <v>900</v>
      </c>
      <c r="L5413" s="17"/>
      <c r="M5413" s="17"/>
      <c r="N5413" s="17"/>
      <c r="O5413" s="17">
        <f>IF(E5413=1,"",VLOOKUP(E5413,系数!$S$2:$AB$12,MATCH(属性!C5413,评级,0),1))</f>
        <v>20</v>
      </c>
    </row>
    <row r="5414" spans="1:15" ht="17.25" thickBot="1" x14ac:dyDescent="0.4">
      <c r="A5414" s="17">
        <f t="shared" si="168"/>
        <v>7100046</v>
      </c>
      <c r="B5414" s="17" t="s">
        <v>114</v>
      </c>
      <c r="C5414" s="15">
        <f>INDEX(装备!G:G,MATCH(属性!A5414,装备!A:A,0))</f>
        <v>16</v>
      </c>
      <c r="D5414" s="15" t="str">
        <f>INDEX(装备!E:E,MATCH(属性!A5414,装备!A:A,0))</f>
        <v>trousers</v>
      </c>
      <c r="E5414" s="14">
        <v>12</v>
      </c>
      <c r="F5414" s="17">
        <f>INT((VLOOKUP($C5414,装备数值,2,0)+VLOOKUP($C5414,装备数值,5,0)*($E5414-1))*VLOOKUP($D5414,系数!$K$2:$O$7,2,0))</f>
        <v>1550</v>
      </c>
      <c r="G5414" s="17">
        <f>INT((VLOOKUP($C5414,装备数值,3,0)+VLOOKUP($C5414,装备数值,6,0)*($E5414-1))*VLOOKUP($D5414,系数!$K$2:$O$7,3,0))</f>
        <v>0</v>
      </c>
      <c r="H5414" s="17">
        <f t="shared" si="169"/>
        <v>0</v>
      </c>
      <c r="I5414" s="17">
        <f>INT((VLOOKUP($C5414,装备数值,4,0)+VLOOKUP($C5414,装备数值,7,0)*($E5414-1))*VLOOKUP($D5414,系数!$K$2:$O$7,4,0))</f>
        <v>0</v>
      </c>
      <c r="J5414" s="17">
        <f>INT((VLOOKUP($C5414,装备数值,4,0)+VLOOKUP($C5414,装备数值,7,0)*($E5414-1))*VLOOKUP($D5414,系数!$K$2:$O$7,5,0))</f>
        <v>0</v>
      </c>
      <c r="K5414" s="17">
        <f>INT(VLOOKUP(E5414,强化金币,2,1)*VLOOKUP(INDEX(装备!F:F,MATCH(属性!A5414,装备!A:A,0)),系数!$K$12:$M$15,3,0))</f>
        <v>1000</v>
      </c>
      <c r="L5414" s="17"/>
      <c r="M5414" s="17"/>
      <c r="N5414" s="17"/>
      <c r="O5414" s="17">
        <f>IF(E5414=1,"",VLOOKUP(E5414,系数!$S$2:$AB$12,MATCH(属性!C5414,评级,0),1))</f>
        <v>20</v>
      </c>
    </row>
    <row r="5415" spans="1:15" ht="17.25" thickBot="1" x14ac:dyDescent="0.4">
      <c r="A5415" s="17">
        <f t="shared" si="168"/>
        <v>7100046</v>
      </c>
      <c r="B5415" s="17" t="s">
        <v>114</v>
      </c>
      <c r="C5415" s="15">
        <f>INDEX(装备!G:G,MATCH(属性!A5415,装备!A:A,0))</f>
        <v>16</v>
      </c>
      <c r="D5415" s="15" t="str">
        <f>INDEX(装备!E:E,MATCH(属性!A5415,装备!A:A,0))</f>
        <v>trousers</v>
      </c>
      <c r="E5415" s="14">
        <v>13</v>
      </c>
      <c r="F5415" s="17">
        <f>INT((VLOOKUP($C5415,装备数值,2,0)+VLOOKUP($C5415,装备数值,5,0)*($E5415-1))*VLOOKUP($D5415,系数!$K$2:$O$7,2,0))</f>
        <v>1600</v>
      </c>
      <c r="G5415" s="17">
        <f>INT((VLOOKUP($C5415,装备数值,3,0)+VLOOKUP($C5415,装备数值,6,0)*($E5415-1))*VLOOKUP($D5415,系数!$K$2:$O$7,3,0))</f>
        <v>0</v>
      </c>
      <c r="H5415" s="17">
        <f t="shared" si="169"/>
        <v>0</v>
      </c>
      <c r="I5415" s="17">
        <f>INT((VLOOKUP($C5415,装备数值,4,0)+VLOOKUP($C5415,装备数值,7,0)*($E5415-1))*VLOOKUP($D5415,系数!$K$2:$O$7,4,0))</f>
        <v>0</v>
      </c>
      <c r="J5415" s="17">
        <f>INT((VLOOKUP($C5415,装备数值,4,0)+VLOOKUP($C5415,装备数值,7,0)*($E5415-1))*VLOOKUP($D5415,系数!$K$2:$O$7,5,0))</f>
        <v>0</v>
      </c>
      <c r="K5415" s="17">
        <f>INT(VLOOKUP(E5415,强化金币,2,1)*VLOOKUP(INDEX(装备!F:F,MATCH(属性!A5415,装备!A:A,0)),系数!$K$12:$M$15,3,0))</f>
        <v>1200</v>
      </c>
      <c r="L5415" s="17"/>
      <c r="M5415" s="17"/>
      <c r="N5415" s="17"/>
      <c r="O5415" s="17">
        <f>IF(E5415=1,"",VLOOKUP(E5415,系数!$S$2:$AB$12,MATCH(属性!C5415,评级,0),1))</f>
        <v>20</v>
      </c>
    </row>
    <row r="5416" spans="1:15" ht="17.25" thickBot="1" x14ac:dyDescent="0.4">
      <c r="A5416" s="17">
        <f t="shared" si="168"/>
        <v>7100046</v>
      </c>
      <c r="B5416" s="17" t="s">
        <v>114</v>
      </c>
      <c r="C5416" s="15">
        <f>INDEX(装备!G:G,MATCH(属性!A5416,装备!A:A,0))</f>
        <v>16</v>
      </c>
      <c r="D5416" s="15" t="str">
        <f>INDEX(装备!E:E,MATCH(属性!A5416,装备!A:A,0))</f>
        <v>trousers</v>
      </c>
      <c r="E5416" s="14">
        <v>14</v>
      </c>
      <c r="F5416" s="17">
        <f>INT((VLOOKUP($C5416,装备数值,2,0)+VLOOKUP($C5416,装备数值,5,0)*($E5416-1))*VLOOKUP($D5416,系数!$K$2:$O$7,2,0))</f>
        <v>1650</v>
      </c>
      <c r="G5416" s="17">
        <f>INT((VLOOKUP($C5416,装备数值,3,0)+VLOOKUP($C5416,装备数值,6,0)*($E5416-1))*VLOOKUP($D5416,系数!$K$2:$O$7,3,0))</f>
        <v>0</v>
      </c>
      <c r="H5416" s="17">
        <f t="shared" si="169"/>
        <v>0</v>
      </c>
      <c r="I5416" s="17">
        <f>INT((VLOOKUP($C5416,装备数值,4,0)+VLOOKUP($C5416,装备数值,7,0)*($E5416-1))*VLOOKUP($D5416,系数!$K$2:$O$7,4,0))</f>
        <v>0</v>
      </c>
      <c r="J5416" s="17">
        <f>INT((VLOOKUP($C5416,装备数值,4,0)+VLOOKUP($C5416,装备数值,7,0)*($E5416-1))*VLOOKUP($D5416,系数!$K$2:$O$7,5,0))</f>
        <v>0</v>
      </c>
      <c r="K5416" s="17">
        <f>INT(VLOOKUP(E5416,强化金币,2,1)*VLOOKUP(INDEX(装备!F:F,MATCH(属性!A5416,装备!A:A,0)),系数!$K$12:$M$15,3,0))</f>
        <v>1400</v>
      </c>
      <c r="L5416" s="17"/>
      <c r="M5416" s="17"/>
      <c r="N5416" s="17"/>
      <c r="O5416" s="17">
        <f>IF(E5416=1,"",VLOOKUP(E5416,系数!$S$2:$AB$12,MATCH(属性!C5416,评级,0),1))</f>
        <v>20</v>
      </c>
    </row>
    <row r="5417" spans="1:15" ht="17.25" thickBot="1" x14ac:dyDescent="0.4">
      <c r="A5417" s="17">
        <f t="shared" si="168"/>
        <v>7100046</v>
      </c>
      <c r="B5417" s="17" t="s">
        <v>114</v>
      </c>
      <c r="C5417" s="15">
        <f>INDEX(装备!G:G,MATCH(属性!A5417,装备!A:A,0))</f>
        <v>16</v>
      </c>
      <c r="D5417" s="15" t="str">
        <f>INDEX(装备!E:E,MATCH(属性!A5417,装备!A:A,0))</f>
        <v>trousers</v>
      </c>
      <c r="E5417" s="14">
        <v>15</v>
      </c>
      <c r="F5417" s="17">
        <f>INT((VLOOKUP($C5417,装备数值,2,0)+VLOOKUP($C5417,装备数值,5,0)*($E5417-1))*VLOOKUP($D5417,系数!$K$2:$O$7,2,0))</f>
        <v>1700</v>
      </c>
      <c r="G5417" s="17">
        <f>INT((VLOOKUP($C5417,装备数值,3,0)+VLOOKUP($C5417,装备数值,6,0)*($E5417-1))*VLOOKUP($D5417,系数!$K$2:$O$7,3,0))</f>
        <v>0</v>
      </c>
      <c r="H5417" s="17">
        <f t="shared" si="169"/>
        <v>0</v>
      </c>
      <c r="I5417" s="17">
        <f>INT((VLOOKUP($C5417,装备数值,4,0)+VLOOKUP($C5417,装备数值,7,0)*($E5417-1))*VLOOKUP($D5417,系数!$K$2:$O$7,4,0))</f>
        <v>0</v>
      </c>
      <c r="J5417" s="17">
        <f>INT((VLOOKUP($C5417,装备数值,4,0)+VLOOKUP($C5417,装备数值,7,0)*($E5417-1))*VLOOKUP($D5417,系数!$K$2:$O$7,5,0))</f>
        <v>0</v>
      </c>
      <c r="K5417" s="17">
        <f>INT(VLOOKUP(E5417,强化金币,2,1)*VLOOKUP(INDEX(装备!F:F,MATCH(属性!A5417,装备!A:A,0)),系数!$K$12:$M$15,3,0))</f>
        <v>1600</v>
      </c>
      <c r="L5417" s="17"/>
      <c r="M5417" s="17"/>
      <c r="N5417" s="17"/>
      <c r="O5417" s="17">
        <f>IF(E5417=1,"",VLOOKUP(E5417,系数!$S$2:$AB$12,MATCH(属性!C5417,评级,0),1))</f>
        <v>20</v>
      </c>
    </row>
    <row r="5418" spans="1:15" ht="17.25" thickBot="1" x14ac:dyDescent="0.4">
      <c r="A5418" s="17">
        <f t="shared" si="168"/>
        <v>7100046</v>
      </c>
      <c r="B5418" s="17" t="s">
        <v>114</v>
      </c>
      <c r="C5418" s="15">
        <f>INDEX(装备!G:G,MATCH(属性!A5418,装备!A:A,0))</f>
        <v>16</v>
      </c>
      <c r="D5418" s="15" t="str">
        <f>INDEX(装备!E:E,MATCH(属性!A5418,装备!A:A,0))</f>
        <v>trousers</v>
      </c>
      <c r="E5418" s="14">
        <v>16</v>
      </c>
      <c r="F5418" s="17">
        <f>INT((VLOOKUP($C5418,装备数值,2,0)+VLOOKUP($C5418,装备数值,5,0)*($E5418-1))*VLOOKUP($D5418,系数!$K$2:$O$7,2,0))</f>
        <v>1750</v>
      </c>
      <c r="G5418" s="17">
        <f>INT((VLOOKUP($C5418,装备数值,3,0)+VLOOKUP($C5418,装备数值,6,0)*($E5418-1))*VLOOKUP($D5418,系数!$K$2:$O$7,3,0))</f>
        <v>0</v>
      </c>
      <c r="H5418" s="17">
        <f t="shared" si="169"/>
        <v>0</v>
      </c>
      <c r="I5418" s="17">
        <f>INT((VLOOKUP($C5418,装备数值,4,0)+VLOOKUP($C5418,装备数值,7,0)*($E5418-1))*VLOOKUP($D5418,系数!$K$2:$O$7,4,0))</f>
        <v>0</v>
      </c>
      <c r="J5418" s="17">
        <f>INT((VLOOKUP($C5418,装备数值,4,0)+VLOOKUP($C5418,装备数值,7,0)*($E5418-1))*VLOOKUP($D5418,系数!$K$2:$O$7,5,0))</f>
        <v>0</v>
      </c>
      <c r="K5418" s="17">
        <f>INT(VLOOKUP(E5418,强化金币,2,1)*VLOOKUP(INDEX(装备!F:F,MATCH(属性!A5418,装备!A:A,0)),系数!$K$12:$M$15,3,0))</f>
        <v>1800</v>
      </c>
      <c r="L5418" s="17"/>
      <c r="M5418" s="17"/>
      <c r="N5418" s="17"/>
      <c r="O5418" s="17">
        <f>IF(E5418=1,"",VLOOKUP(E5418,系数!$S$2:$AB$12,MATCH(属性!C5418,评级,0),1))</f>
        <v>20</v>
      </c>
    </row>
    <row r="5419" spans="1:15" ht="17.25" thickBot="1" x14ac:dyDescent="0.4">
      <c r="A5419" s="17">
        <f t="shared" si="168"/>
        <v>7100046</v>
      </c>
      <c r="B5419" s="17" t="s">
        <v>114</v>
      </c>
      <c r="C5419" s="15">
        <f>INDEX(装备!G:G,MATCH(属性!A5419,装备!A:A,0))</f>
        <v>16</v>
      </c>
      <c r="D5419" s="15" t="str">
        <f>INDEX(装备!E:E,MATCH(属性!A5419,装备!A:A,0))</f>
        <v>trousers</v>
      </c>
      <c r="E5419" s="14">
        <v>17</v>
      </c>
      <c r="F5419" s="17">
        <f>INT((VLOOKUP($C5419,装备数值,2,0)+VLOOKUP($C5419,装备数值,5,0)*($E5419-1))*VLOOKUP($D5419,系数!$K$2:$O$7,2,0))</f>
        <v>1800</v>
      </c>
      <c r="G5419" s="17">
        <f>INT((VLOOKUP($C5419,装备数值,3,0)+VLOOKUP($C5419,装备数值,6,0)*($E5419-1))*VLOOKUP($D5419,系数!$K$2:$O$7,3,0))</f>
        <v>0</v>
      </c>
      <c r="H5419" s="17">
        <f t="shared" si="169"/>
        <v>0</v>
      </c>
      <c r="I5419" s="17">
        <f>INT((VLOOKUP($C5419,装备数值,4,0)+VLOOKUP($C5419,装备数值,7,0)*($E5419-1))*VLOOKUP($D5419,系数!$K$2:$O$7,4,0))</f>
        <v>0</v>
      </c>
      <c r="J5419" s="17">
        <f>INT((VLOOKUP($C5419,装备数值,4,0)+VLOOKUP($C5419,装备数值,7,0)*($E5419-1))*VLOOKUP($D5419,系数!$K$2:$O$7,5,0))</f>
        <v>0</v>
      </c>
      <c r="K5419" s="17">
        <f>INT(VLOOKUP(E5419,强化金币,2,1)*VLOOKUP(INDEX(装备!F:F,MATCH(属性!A5419,装备!A:A,0)),系数!$K$12:$M$15,3,0))</f>
        <v>2000</v>
      </c>
      <c r="L5419" s="17"/>
      <c r="M5419" s="17"/>
      <c r="N5419" s="17"/>
      <c r="O5419" s="17">
        <f>IF(E5419=1,"",VLOOKUP(E5419,系数!$S$2:$AB$12,MATCH(属性!C5419,评级,0),1))</f>
        <v>20</v>
      </c>
    </row>
    <row r="5420" spans="1:15" ht="17.25" thickBot="1" x14ac:dyDescent="0.4">
      <c r="A5420" s="17">
        <f t="shared" si="168"/>
        <v>7100046</v>
      </c>
      <c r="B5420" s="17" t="s">
        <v>114</v>
      </c>
      <c r="C5420" s="15">
        <f>INDEX(装备!G:G,MATCH(属性!A5420,装备!A:A,0))</f>
        <v>16</v>
      </c>
      <c r="D5420" s="15" t="str">
        <f>INDEX(装备!E:E,MATCH(属性!A5420,装备!A:A,0))</f>
        <v>trousers</v>
      </c>
      <c r="E5420" s="14">
        <v>18</v>
      </c>
      <c r="F5420" s="17">
        <f>INT((VLOOKUP($C5420,装备数值,2,0)+VLOOKUP($C5420,装备数值,5,0)*($E5420-1))*VLOOKUP($D5420,系数!$K$2:$O$7,2,0))</f>
        <v>1850</v>
      </c>
      <c r="G5420" s="17">
        <f>INT((VLOOKUP($C5420,装备数值,3,0)+VLOOKUP($C5420,装备数值,6,0)*($E5420-1))*VLOOKUP($D5420,系数!$K$2:$O$7,3,0))</f>
        <v>0</v>
      </c>
      <c r="H5420" s="17">
        <f t="shared" si="169"/>
        <v>0</v>
      </c>
      <c r="I5420" s="17">
        <f>INT((VLOOKUP($C5420,装备数值,4,0)+VLOOKUP($C5420,装备数值,7,0)*($E5420-1))*VLOOKUP($D5420,系数!$K$2:$O$7,4,0))</f>
        <v>0</v>
      </c>
      <c r="J5420" s="17">
        <f>INT((VLOOKUP($C5420,装备数值,4,0)+VLOOKUP($C5420,装备数值,7,0)*($E5420-1))*VLOOKUP($D5420,系数!$K$2:$O$7,5,0))</f>
        <v>0</v>
      </c>
      <c r="K5420" s="17">
        <f>INT(VLOOKUP(E5420,强化金币,2,1)*VLOOKUP(INDEX(装备!F:F,MATCH(属性!A5420,装备!A:A,0)),系数!$K$12:$M$15,3,0))</f>
        <v>2200</v>
      </c>
      <c r="L5420" s="17"/>
      <c r="M5420" s="17"/>
      <c r="N5420" s="17"/>
      <c r="O5420" s="17">
        <f>IF(E5420=1,"",VLOOKUP(E5420,系数!$S$2:$AB$12,MATCH(属性!C5420,评级,0),1))</f>
        <v>20</v>
      </c>
    </row>
    <row r="5421" spans="1:15" ht="17.25" thickBot="1" x14ac:dyDescent="0.4">
      <c r="A5421" s="17">
        <f t="shared" si="168"/>
        <v>7100046</v>
      </c>
      <c r="B5421" s="17" t="s">
        <v>114</v>
      </c>
      <c r="C5421" s="15">
        <f>INDEX(装备!G:G,MATCH(属性!A5421,装备!A:A,0))</f>
        <v>16</v>
      </c>
      <c r="D5421" s="15" t="str">
        <f>INDEX(装备!E:E,MATCH(属性!A5421,装备!A:A,0))</f>
        <v>trousers</v>
      </c>
      <c r="E5421" s="14">
        <v>19</v>
      </c>
      <c r="F5421" s="17">
        <f>INT((VLOOKUP($C5421,装备数值,2,0)+VLOOKUP($C5421,装备数值,5,0)*($E5421-1))*VLOOKUP($D5421,系数!$K$2:$O$7,2,0))</f>
        <v>1900</v>
      </c>
      <c r="G5421" s="17">
        <f>INT((VLOOKUP($C5421,装备数值,3,0)+VLOOKUP($C5421,装备数值,6,0)*($E5421-1))*VLOOKUP($D5421,系数!$K$2:$O$7,3,0))</f>
        <v>0</v>
      </c>
      <c r="H5421" s="17">
        <f t="shared" si="169"/>
        <v>0</v>
      </c>
      <c r="I5421" s="17">
        <f>INT((VLOOKUP($C5421,装备数值,4,0)+VLOOKUP($C5421,装备数值,7,0)*($E5421-1))*VLOOKUP($D5421,系数!$K$2:$O$7,4,0))</f>
        <v>0</v>
      </c>
      <c r="J5421" s="17">
        <f>INT((VLOOKUP($C5421,装备数值,4,0)+VLOOKUP($C5421,装备数值,7,0)*($E5421-1))*VLOOKUP($D5421,系数!$K$2:$O$7,5,0))</f>
        <v>0</v>
      </c>
      <c r="K5421" s="17">
        <f>INT(VLOOKUP(E5421,强化金币,2,1)*VLOOKUP(INDEX(装备!F:F,MATCH(属性!A5421,装备!A:A,0)),系数!$K$12:$M$15,3,0))</f>
        <v>2400</v>
      </c>
      <c r="L5421" s="17"/>
      <c r="M5421" s="17"/>
      <c r="N5421" s="17"/>
      <c r="O5421" s="17">
        <f>IF(E5421=1,"",VLOOKUP(E5421,系数!$S$2:$AB$12,MATCH(属性!C5421,评级,0),1))</f>
        <v>20</v>
      </c>
    </row>
    <row r="5422" spans="1:15" ht="17.25" thickBot="1" x14ac:dyDescent="0.4">
      <c r="A5422" s="17">
        <f t="shared" si="168"/>
        <v>7100046</v>
      </c>
      <c r="B5422" s="17" t="s">
        <v>114</v>
      </c>
      <c r="C5422" s="15">
        <f>INDEX(装备!G:G,MATCH(属性!A5422,装备!A:A,0))</f>
        <v>16</v>
      </c>
      <c r="D5422" s="15" t="str">
        <f>INDEX(装备!E:E,MATCH(属性!A5422,装备!A:A,0))</f>
        <v>trousers</v>
      </c>
      <c r="E5422" s="14">
        <v>20</v>
      </c>
      <c r="F5422" s="17">
        <f>INT((VLOOKUP($C5422,装备数值,2,0)+VLOOKUP($C5422,装备数值,5,0)*($E5422-1))*VLOOKUP($D5422,系数!$K$2:$O$7,2,0))</f>
        <v>1950</v>
      </c>
      <c r="G5422" s="17">
        <f>INT((VLOOKUP($C5422,装备数值,3,0)+VLOOKUP($C5422,装备数值,6,0)*($E5422-1))*VLOOKUP($D5422,系数!$K$2:$O$7,3,0))</f>
        <v>0</v>
      </c>
      <c r="H5422" s="17">
        <f t="shared" si="169"/>
        <v>0</v>
      </c>
      <c r="I5422" s="17">
        <f>INT((VLOOKUP($C5422,装备数值,4,0)+VLOOKUP($C5422,装备数值,7,0)*($E5422-1))*VLOOKUP($D5422,系数!$K$2:$O$7,4,0))</f>
        <v>0</v>
      </c>
      <c r="J5422" s="17">
        <f>INT((VLOOKUP($C5422,装备数值,4,0)+VLOOKUP($C5422,装备数值,7,0)*($E5422-1))*VLOOKUP($D5422,系数!$K$2:$O$7,5,0))</f>
        <v>0</v>
      </c>
      <c r="K5422" s="17">
        <f>INT(VLOOKUP(E5422,强化金币,2,1)*VLOOKUP(INDEX(装备!F:F,MATCH(属性!A5422,装备!A:A,0)),系数!$K$12:$M$15,3,0))</f>
        <v>2600</v>
      </c>
      <c r="L5422" s="17"/>
      <c r="M5422" s="17"/>
      <c r="N5422" s="17"/>
      <c r="O5422" s="17">
        <f>IF(E5422=1,"",VLOOKUP(E5422,系数!$S$2:$AB$12,MATCH(属性!C5422,评级,0),1))</f>
        <v>30</v>
      </c>
    </row>
    <row r="5423" spans="1:15" ht="17.25" thickBot="1" x14ac:dyDescent="0.4">
      <c r="A5423" s="17">
        <f t="shared" si="168"/>
        <v>7100046</v>
      </c>
      <c r="B5423" s="17" t="s">
        <v>114</v>
      </c>
      <c r="C5423" s="15">
        <f>INDEX(装备!G:G,MATCH(属性!A5423,装备!A:A,0))</f>
        <v>16</v>
      </c>
      <c r="D5423" s="15" t="str">
        <f>INDEX(装备!E:E,MATCH(属性!A5423,装备!A:A,0))</f>
        <v>trousers</v>
      </c>
      <c r="E5423" s="14">
        <v>21</v>
      </c>
      <c r="F5423" s="17">
        <f>INT((VLOOKUP($C5423,装备数值,2,0)+VLOOKUP($C5423,装备数值,5,0)*($E5423-1))*VLOOKUP($D5423,系数!$K$2:$O$7,2,0))</f>
        <v>2000</v>
      </c>
      <c r="G5423" s="17">
        <f>INT((VLOOKUP($C5423,装备数值,3,0)+VLOOKUP($C5423,装备数值,6,0)*($E5423-1))*VLOOKUP($D5423,系数!$K$2:$O$7,3,0))</f>
        <v>0</v>
      </c>
      <c r="H5423" s="17">
        <f t="shared" si="169"/>
        <v>0</v>
      </c>
      <c r="I5423" s="17">
        <f>INT((VLOOKUP($C5423,装备数值,4,0)+VLOOKUP($C5423,装备数值,7,0)*($E5423-1))*VLOOKUP($D5423,系数!$K$2:$O$7,4,0))</f>
        <v>0</v>
      </c>
      <c r="J5423" s="17">
        <f>INT((VLOOKUP($C5423,装备数值,4,0)+VLOOKUP($C5423,装备数值,7,0)*($E5423-1))*VLOOKUP($D5423,系数!$K$2:$O$7,5,0))</f>
        <v>0</v>
      </c>
      <c r="K5423" s="17">
        <f>INT(VLOOKUP(E5423,强化金币,2,1)*VLOOKUP(INDEX(装备!F:F,MATCH(属性!A5423,装备!A:A,0)),系数!$K$12:$M$15,3,0))</f>
        <v>2800</v>
      </c>
      <c r="L5423" s="17"/>
      <c r="M5423" s="17"/>
      <c r="N5423" s="17"/>
      <c r="O5423" s="17">
        <f>IF(E5423=1,"",VLOOKUP(E5423,系数!$S$2:$AB$12,MATCH(属性!C5423,评级,0),1))</f>
        <v>30</v>
      </c>
    </row>
    <row r="5424" spans="1:15" ht="17.25" thickBot="1" x14ac:dyDescent="0.4">
      <c r="A5424" s="17">
        <f t="shared" si="168"/>
        <v>7100046</v>
      </c>
      <c r="B5424" s="17" t="s">
        <v>114</v>
      </c>
      <c r="C5424" s="15">
        <f>INDEX(装备!G:G,MATCH(属性!A5424,装备!A:A,0))</f>
        <v>16</v>
      </c>
      <c r="D5424" s="15" t="str">
        <f>INDEX(装备!E:E,MATCH(属性!A5424,装备!A:A,0))</f>
        <v>trousers</v>
      </c>
      <c r="E5424" s="14">
        <v>22</v>
      </c>
      <c r="F5424" s="17">
        <f>INT((VLOOKUP($C5424,装备数值,2,0)+VLOOKUP($C5424,装备数值,5,0)*($E5424-1))*VLOOKUP($D5424,系数!$K$2:$O$7,2,0))</f>
        <v>2050</v>
      </c>
      <c r="G5424" s="17">
        <f>INT((VLOOKUP($C5424,装备数值,3,0)+VLOOKUP($C5424,装备数值,6,0)*($E5424-1))*VLOOKUP($D5424,系数!$K$2:$O$7,3,0))</f>
        <v>0</v>
      </c>
      <c r="H5424" s="17">
        <f t="shared" si="169"/>
        <v>0</v>
      </c>
      <c r="I5424" s="17">
        <f>INT((VLOOKUP($C5424,装备数值,4,0)+VLOOKUP($C5424,装备数值,7,0)*($E5424-1))*VLOOKUP($D5424,系数!$K$2:$O$7,4,0))</f>
        <v>0</v>
      </c>
      <c r="J5424" s="17">
        <f>INT((VLOOKUP($C5424,装备数值,4,0)+VLOOKUP($C5424,装备数值,7,0)*($E5424-1))*VLOOKUP($D5424,系数!$K$2:$O$7,5,0))</f>
        <v>0</v>
      </c>
      <c r="K5424" s="17">
        <f>INT(VLOOKUP(E5424,强化金币,2,1)*VLOOKUP(INDEX(装备!F:F,MATCH(属性!A5424,装备!A:A,0)),系数!$K$12:$M$15,3,0))</f>
        <v>3000</v>
      </c>
      <c r="L5424" s="17"/>
      <c r="M5424" s="17"/>
      <c r="N5424" s="17"/>
      <c r="O5424" s="17">
        <f>IF(E5424=1,"",VLOOKUP(E5424,系数!$S$2:$AB$12,MATCH(属性!C5424,评级,0),1))</f>
        <v>30</v>
      </c>
    </row>
    <row r="5425" spans="1:15" ht="17.25" thickBot="1" x14ac:dyDescent="0.4">
      <c r="A5425" s="17">
        <f t="shared" si="168"/>
        <v>7100046</v>
      </c>
      <c r="B5425" s="17" t="s">
        <v>114</v>
      </c>
      <c r="C5425" s="15">
        <f>INDEX(装备!G:G,MATCH(属性!A5425,装备!A:A,0))</f>
        <v>16</v>
      </c>
      <c r="D5425" s="15" t="str">
        <f>INDEX(装备!E:E,MATCH(属性!A5425,装备!A:A,0))</f>
        <v>trousers</v>
      </c>
      <c r="E5425" s="14">
        <v>23</v>
      </c>
      <c r="F5425" s="17">
        <f>INT((VLOOKUP($C5425,装备数值,2,0)+VLOOKUP($C5425,装备数值,5,0)*($E5425-1))*VLOOKUP($D5425,系数!$K$2:$O$7,2,0))</f>
        <v>2100</v>
      </c>
      <c r="G5425" s="17">
        <f>INT((VLOOKUP($C5425,装备数值,3,0)+VLOOKUP($C5425,装备数值,6,0)*($E5425-1))*VLOOKUP($D5425,系数!$K$2:$O$7,3,0))</f>
        <v>0</v>
      </c>
      <c r="H5425" s="17">
        <f t="shared" si="169"/>
        <v>0</v>
      </c>
      <c r="I5425" s="17">
        <f>INT((VLOOKUP($C5425,装备数值,4,0)+VLOOKUP($C5425,装备数值,7,0)*($E5425-1))*VLOOKUP($D5425,系数!$K$2:$O$7,4,0))</f>
        <v>0</v>
      </c>
      <c r="J5425" s="17">
        <f>INT((VLOOKUP($C5425,装备数值,4,0)+VLOOKUP($C5425,装备数值,7,0)*($E5425-1))*VLOOKUP($D5425,系数!$K$2:$O$7,5,0))</f>
        <v>0</v>
      </c>
      <c r="K5425" s="17">
        <f>INT(VLOOKUP(E5425,强化金币,2,1)*VLOOKUP(INDEX(装备!F:F,MATCH(属性!A5425,装备!A:A,0)),系数!$K$12:$M$15,3,0))</f>
        <v>3200</v>
      </c>
      <c r="L5425" s="17"/>
      <c r="M5425" s="17"/>
      <c r="N5425" s="17"/>
      <c r="O5425" s="17">
        <f>IF(E5425=1,"",VLOOKUP(E5425,系数!$S$2:$AB$12,MATCH(属性!C5425,评级,0),1))</f>
        <v>30</v>
      </c>
    </row>
    <row r="5426" spans="1:15" ht="17.25" thickBot="1" x14ac:dyDescent="0.4">
      <c r="A5426" s="17">
        <f t="shared" si="168"/>
        <v>7100046</v>
      </c>
      <c r="B5426" s="17" t="s">
        <v>114</v>
      </c>
      <c r="C5426" s="15">
        <f>INDEX(装备!G:G,MATCH(属性!A5426,装备!A:A,0))</f>
        <v>16</v>
      </c>
      <c r="D5426" s="15" t="str">
        <f>INDEX(装备!E:E,MATCH(属性!A5426,装备!A:A,0))</f>
        <v>trousers</v>
      </c>
      <c r="E5426" s="14">
        <v>24</v>
      </c>
      <c r="F5426" s="17">
        <f>INT((VLOOKUP($C5426,装备数值,2,0)+VLOOKUP($C5426,装备数值,5,0)*($E5426-1))*VLOOKUP($D5426,系数!$K$2:$O$7,2,0))</f>
        <v>2150</v>
      </c>
      <c r="G5426" s="17">
        <f>INT((VLOOKUP($C5426,装备数值,3,0)+VLOOKUP($C5426,装备数值,6,0)*($E5426-1))*VLOOKUP($D5426,系数!$K$2:$O$7,3,0))</f>
        <v>0</v>
      </c>
      <c r="H5426" s="17">
        <f t="shared" si="169"/>
        <v>0</v>
      </c>
      <c r="I5426" s="17">
        <f>INT((VLOOKUP($C5426,装备数值,4,0)+VLOOKUP($C5426,装备数值,7,0)*($E5426-1))*VLOOKUP($D5426,系数!$K$2:$O$7,4,0))</f>
        <v>0</v>
      </c>
      <c r="J5426" s="17">
        <f>INT((VLOOKUP($C5426,装备数值,4,0)+VLOOKUP($C5426,装备数值,7,0)*($E5426-1))*VLOOKUP($D5426,系数!$K$2:$O$7,5,0))</f>
        <v>0</v>
      </c>
      <c r="K5426" s="17">
        <f>INT(VLOOKUP(E5426,强化金币,2,1)*VLOOKUP(INDEX(装备!F:F,MATCH(属性!A5426,装备!A:A,0)),系数!$K$12:$M$15,3,0))</f>
        <v>3400</v>
      </c>
      <c r="L5426" s="17"/>
      <c r="M5426" s="17"/>
      <c r="N5426" s="17"/>
      <c r="O5426" s="17">
        <f>IF(E5426=1,"",VLOOKUP(E5426,系数!$S$2:$AB$12,MATCH(属性!C5426,评级,0),1))</f>
        <v>30</v>
      </c>
    </row>
    <row r="5427" spans="1:15" ht="17.25" thickBot="1" x14ac:dyDescent="0.4">
      <c r="A5427" s="17">
        <f t="shared" si="168"/>
        <v>7100046</v>
      </c>
      <c r="B5427" s="17" t="s">
        <v>114</v>
      </c>
      <c r="C5427" s="15">
        <f>INDEX(装备!G:G,MATCH(属性!A5427,装备!A:A,0))</f>
        <v>16</v>
      </c>
      <c r="D5427" s="15" t="str">
        <f>INDEX(装备!E:E,MATCH(属性!A5427,装备!A:A,0))</f>
        <v>trousers</v>
      </c>
      <c r="E5427" s="14">
        <v>25</v>
      </c>
      <c r="F5427" s="17">
        <f>INT((VLOOKUP($C5427,装备数值,2,0)+VLOOKUP($C5427,装备数值,5,0)*($E5427-1))*VLOOKUP($D5427,系数!$K$2:$O$7,2,0))</f>
        <v>2200</v>
      </c>
      <c r="G5427" s="17">
        <f>INT((VLOOKUP($C5427,装备数值,3,0)+VLOOKUP($C5427,装备数值,6,0)*($E5427-1))*VLOOKUP($D5427,系数!$K$2:$O$7,3,0))</f>
        <v>0</v>
      </c>
      <c r="H5427" s="17">
        <f t="shared" si="169"/>
        <v>0</v>
      </c>
      <c r="I5427" s="17">
        <f>INT((VLOOKUP($C5427,装备数值,4,0)+VLOOKUP($C5427,装备数值,7,0)*($E5427-1))*VLOOKUP($D5427,系数!$K$2:$O$7,4,0))</f>
        <v>0</v>
      </c>
      <c r="J5427" s="17">
        <f>INT((VLOOKUP($C5427,装备数值,4,0)+VLOOKUP($C5427,装备数值,7,0)*($E5427-1))*VLOOKUP($D5427,系数!$K$2:$O$7,5,0))</f>
        <v>0</v>
      </c>
      <c r="K5427" s="17">
        <f>INT(VLOOKUP(E5427,强化金币,2,1)*VLOOKUP(INDEX(装备!F:F,MATCH(属性!A5427,装备!A:A,0)),系数!$K$12:$M$15,3,0))</f>
        <v>3600</v>
      </c>
      <c r="L5427" s="17"/>
      <c r="M5427" s="17"/>
      <c r="N5427" s="17"/>
      <c r="O5427" s="17">
        <f>IF(E5427=1,"",VLOOKUP(E5427,系数!$S$2:$AB$12,MATCH(属性!C5427,评级,0),1))</f>
        <v>30</v>
      </c>
    </row>
    <row r="5428" spans="1:15" ht="17.25" thickBot="1" x14ac:dyDescent="0.4">
      <c r="A5428" s="17">
        <f t="shared" si="168"/>
        <v>7100046</v>
      </c>
      <c r="B5428" s="17" t="s">
        <v>114</v>
      </c>
      <c r="C5428" s="15">
        <f>INDEX(装备!G:G,MATCH(属性!A5428,装备!A:A,0))</f>
        <v>16</v>
      </c>
      <c r="D5428" s="15" t="str">
        <f>INDEX(装备!E:E,MATCH(属性!A5428,装备!A:A,0))</f>
        <v>trousers</v>
      </c>
      <c r="E5428" s="14">
        <v>26</v>
      </c>
      <c r="F5428" s="17">
        <f>INT((VLOOKUP($C5428,装备数值,2,0)+VLOOKUP($C5428,装备数值,5,0)*($E5428-1))*VLOOKUP($D5428,系数!$K$2:$O$7,2,0))</f>
        <v>2250</v>
      </c>
      <c r="G5428" s="17">
        <f>INT((VLOOKUP($C5428,装备数值,3,0)+VLOOKUP($C5428,装备数值,6,0)*($E5428-1))*VLOOKUP($D5428,系数!$K$2:$O$7,3,0))</f>
        <v>0</v>
      </c>
      <c r="H5428" s="17">
        <f t="shared" si="169"/>
        <v>0</v>
      </c>
      <c r="I5428" s="17">
        <f>INT((VLOOKUP($C5428,装备数值,4,0)+VLOOKUP($C5428,装备数值,7,0)*($E5428-1))*VLOOKUP($D5428,系数!$K$2:$O$7,4,0))</f>
        <v>0</v>
      </c>
      <c r="J5428" s="17">
        <f>INT((VLOOKUP($C5428,装备数值,4,0)+VLOOKUP($C5428,装备数值,7,0)*($E5428-1))*VLOOKUP($D5428,系数!$K$2:$O$7,5,0))</f>
        <v>0</v>
      </c>
      <c r="K5428" s="17">
        <f>INT(VLOOKUP(E5428,强化金币,2,1)*VLOOKUP(INDEX(装备!F:F,MATCH(属性!A5428,装备!A:A,0)),系数!$K$12:$M$15,3,0))</f>
        <v>3800</v>
      </c>
      <c r="L5428" s="17"/>
      <c r="M5428" s="17"/>
      <c r="N5428" s="17"/>
      <c r="O5428" s="17">
        <f>IF(E5428=1,"",VLOOKUP(E5428,系数!$S$2:$AB$12,MATCH(属性!C5428,评级,0),1))</f>
        <v>30</v>
      </c>
    </row>
    <row r="5429" spans="1:15" ht="17.25" thickBot="1" x14ac:dyDescent="0.4">
      <c r="A5429" s="17">
        <f t="shared" si="168"/>
        <v>7100046</v>
      </c>
      <c r="B5429" s="17" t="s">
        <v>114</v>
      </c>
      <c r="C5429" s="15">
        <f>INDEX(装备!G:G,MATCH(属性!A5429,装备!A:A,0))</f>
        <v>16</v>
      </c>
      <c r="D5429" s="15" t="str">
        <f>INDEX(装备!E:E,MATCH(属性!A5429,装备!A:A,0))</f>
        <v>trousers</v>
      </c>
      <c r="E5429" s="14">
        <v>27</v>
      </c>
      <c r="F5429" s="17">
        <f>INT((VLOOKUP($C5429,装备数值,2,0)+VLOOKUP($C5429,装备数值,5,0)*($E5429-1))*VLOOKUP($D5429,系数!$K$2:$O$7,2,0))</f>
        <v>2300</v>
      </c>
      <c r="G5429" s="17">
        <f>INT((VLOOKUP($C5429,装备数值,3,0)+VLOOKUP($C5429,装备数值,6,0)*($E5429-1))*VLOOKUP($D5429,系数!$K$2:$O$7,3,0))</f>
        <v>0</v>
      </c>
      <c r="H5429" s="17">
        <f t="shared" si="169"/>
        <v>0</v>
      </c>
      <c r="I5429" s="17">
        <f>INT((VLOOKUP($C5429,装备数值,4,0)+VLOOKUP($C5429,装备数值,7,0)*($E5429-1))*VLOOKUP($D5429,系数!$K$2:$O$7,4,0))</f>
        <v>0</v>
      </c>
      <c r="J5429" s="17">
        <f>INT((VLOOKUP($C5429,装备数值,4,0)+VLOOKUP($C5429,装备数值,7,0)*($E5429-1))*VLOOKUP($D5429,系数!$K$2:$O$7,5,0))</f>
        <v>0</v>
      </c>
      <c r="K5429" s="17">
        <f>INT(VLOOKUP(E5429,强化金币,2,1)*VLOOKUP(INDEX(装备!F:F,MATCH(属性!A5429,装备!A:A,0)),系数!$K$12:$M$15,3,0))</f>
        <v>4000</v>
      </c>
      <c r="L5429" s="17"/>
      <c r="M5429" s="17"/>
      <c r="N5429" s="17"/>
      <c r="O5429" s="17">
        <f>IF(E5429=1,"",VLOOKUP(E5429,系数!$S$2:$AB$12,MATCH(属性!C5429,评级,0),1))</f>
        <v>30</v>
      </c>
    </row>
    <row r="5430" spans="1:15" ht="17.25" thickBot="1" x14ac:dyDescent="0.4">
      <c r="A5430" s="17">
        <f t="shared" si="168"/>
        <v>7100046</v>
      </c>
      <c r="B5430" s="17" t="s">
        <v>114</v>
      </c>
      <c r="C5430" s="15">
        <f>INDEX(装备!G:G,MATCH(属性!A5430,装备!A:A,0))</f>
        <v>16</v>
      </c>
      <c r="D5430" s="15" t="str">
        <f>INDEX(装备!E:E,MATCH(属性!A5430,装备!A:A,0))</f>
        <v>trousers</v>
      </c>
      <c r="E5430" s="14">
        <v>28</v>
      </c>
      <c r="F5430" s="17">
        <f>INT((VLOOKUP($C5430,装备数值,2,0)+VLOOKUP($C5430,装备数值,5,0)*($E5430-1))*VLOOKUP($D5430,系数!$K$2:$O$7,2,0))</f>
        <v>2350</v>
      </c>
      <c r="G5430" s="17">
        <f>INT((VLOOKUP($C5430,装备数值,3,0)+VLOOKUP($C5430,装备数值,6,0)*($E5430-1))*VLOOKUP($D5430,系数!$K$2:$O$7,3,0))</f>
        <v>0</v>
      </c>
      <c r="H5430" s="17">
        <f t="shared" si="169"/>
        <v>0</v>
      </c>
      <c r="I5430" s="17">
        <f>INT((VLOOKUP($C5430,装备数值,4,0)+VLOOKUP($C5430,装备数值,7,0)*($E5430-1))*VLOOKUP($D5430,系数!$K$2:$O$7,4,0))</f>
        <v>0</v>
      </c>
      <c r="J5430" s="17">
        <f>INT((VLOOKUP($C5430,装备数值,4,0)+VLOOKUP($C5430,装备数值,7,0)*($E5430-1))*VLOOKUP($D5430,系数!$K$2:$O$7,5,0))</f>
        <v>0</v>
      </c>
      <c r="K5430" s="17">
        <f>INT(VLOOKUP(E5430,强化金币,2,1)*VLOOKUP(INDEX(装备!F:F,MATCH(属性!A5430,装备!A:A,0)),系数!$K$12:$M$15,3,0))</f>
        <v>4200</v>
      </c>
      <c r="L5430" s="17"/>
      <c r="M5430" s="17"/>
      <c r="N5430" s="17"/>
      <c r="O5430" s="17">
        <f>IF(E5430=1,"",VLOOKUP(E5430,系数!$S$2:$AB$12,MATCH(属性!C5430,评级,0),1))</f>
        <v>30</v>
      </c>
    </row>
    <row r="5431" spans="1:15" ht="17.25" thickBot="1" x14ac:dyDescent="0.4">
      <c r="A5431" s="17">
        <f t="shared" si="168"/>
        <v>7100046</v>
      </c>
      <c r="B5431" s="17" t="s">
        <v>114</v>
      </c>
      <c r="C5431" s="15">
        <f>INDEX(装备!G:G,MATCH(属性!A5431,装备!A:A,0))</f>
        <v>16</v>
      </c>
      <c r="D5431" s="15" t="str">
        <f>INDEX(装备!E:E,MATCH(属性!A5431,装备!A:A,0))</f>
        <v>trousers</v>
      </c>
      <c r="E5431" s="14">
        <v>29</v>
      </c>
      <c r="F5431" s="17">
        <f>INT((VLOOKUP($C5431,装备数值,2,0)+VLOOKUP($C5431,装备数值,5,0)*($E5431-1))*VLOOKUP($D5431,系数!$K$2:$O$7,2,0))</f>
        <v>2400</v>
      </c>
      <c r="G5431" s="17">
        <f>INT((VLOOKUP($C5431,装备数值,3,0)+VLOOKUP($C5431,装备数值,6,0)*($E5431-1))*VLOOKUP($D5431,系数!$K$2:$O$7,3,0))</f>
        <v>0</v>
      </c>
      <c r="H5431" s="17">
        <f t="shared" si="169"/>
        <v>0</v>
      </c>
      <c r="I5431" s="17">
        <f>INT((VLOOKUP($C5431,装备数值,4,0)+VLOOKUP($C5431,装备数值,7,0)*($E5431-1))*VLOOKUP($D5431,系数!$K$2:$O$7,4,0))</f>
        <v>0</v>
      </c>
      <c r="J5431" s="17">
        <f>INT((VLOOKUP($C5431,装备数值,4,0)+VLOOKUP($C5431,装备数值,7,0)*($E5431-1))*VLOOKUP($D5431,系数!$K$2:$O$7,5,0))</f>
        <v>0</v>
      </c>
      <c r="K5431" s="17">
        <f>INT(VLOOKUP(E5431,强化金币,2,1)*VLOOKUP(INDEX(装备!F:F,MATCH(属性!A5431,装备!A:A,0)),系数!$K$12:$M$15,3,0))</f>
        <v>4500</v>
      </c>
      <c r="L5431" s="17"/>
      <c r="M5431" s="17"/>
      <c r="N5431" s="17"/>
      <c r="O5431" s="17">
        <f>IF(E5431=1,"",VLOOKUP(E5431,系数!$S$2:$AB$12,MATCH(属性!C5431,评级,0),1))</f>
        <v>30</v>
      </c>
    </row>
    <row r="5432" spans="1:15" ht="17.25" thickBot="1" x14ac:dyDescent="0.4">
      <c r="A5432" s="17">
        <f t="shared" si="168"/>
        <v>7100046</v>
      </c>
      <c r="B5432" s="17" t="s">
        <v>114</v>
      </c>
      <c r="C5432" s="15">
        <f>INDEX(装备!G:G,MATCH(属性!A5432,装备!A:A,0))</f>
        <v>16</v>
      </c>
      <c r="D5432" s="15" t="str">
        <f>INDEX(装备!E:E,MATCH(属性!A5432,装备!A:A,0))</f>
        <v>trousers</v>
      </c>
      <c r="E5432" s="14">
        <v>30</v>
      </c>
      <c r="F5432" s="17">
        <f>INT((VLOOKUP($C5432,装备数值,2,0)+VLOOKUP($C5432,装备数值,5,0)*($E5432-1))*VLOOKUP($D5432,系数!$K$2:$O$7,2,0))</f>
        <v>2450</v>
      </c>
      <c r="G5432" s="17">
        <f>INT((VLOOKUP($C5432,装备数值,3,0)+VLOOKUP($C5432,装备数值,6,0)*($E5432-1))*VLOOKUP($D5432,系数!$K$2:$O$7,3,0))</f>
        <v>0</v>
      </c>
      <c r="H5432" s="17">
        <f t="shared" si="169"/>
        <v>0</v>
      </c>
      <c r="I5432" s="17">
        <f>INT((VLOOKUP($C5432,装备数值,4,0)+VLOOKUP($C5432,装备数值,7,0)*($E5432-1))*VLOOKUP($D5432,系数!$K$2:$O$7,4,0))</f>
        <v>0</v>
      </c>
      <c r="J5432" s="17">
        <f>INT((VLOOKUP($C5432,装备数值,4,0)+VLOOKUP($C5432,装备数值,7,0)*($E5432-1))*VLOOKUP($D5432,系数!$K$2:$O$7,5,0))</f>
        <v>0</v>
      </c>
      <c r="K5432" s="17">
        <f>INT(VLOOKUP(E5432,强化金币,2,1)*VLOOKUP(INDEX(装备!F:F,MATCH(属性!A5432,装备!A:A,0)),系数!$K$12:$M$15,3,0))</f>
        <v>5000</v>
      </c>
      <c r="L5432" s="17"/>
      <c r="M5432" s="17"/>
      <c r="N5432" s="17"/>
      <c r="O5432" s="17">
        <f>IF(E5432=1,"",VLOOKUP(E5432,系数!$S$2:$AB$12,MATCH(属性!C5432,评级,0),1))</f>
        <v>40</v>
      </c>
    </row>
    <row r="5433" spans="1:15" ht="17.25" thickBot="1" x14ac:dyDescent="0.4">
      <c r="A5433" s="17">
        <f t="shared" si="168"/>
        <v>7100046</v>
      </c>
      <c r="B5433" s="17" t="s">
        <v>114</v>
      </c>
      <c r="C5433" s="15">
        <f>INDEX(装备!G:G,MATCH(属性!A5433,装备!A:A,0))</f>
        <v>16</v>
      </c>
      <c r="D5433" s="15" t="str">
        <f>INDEX(装备!E:E,MATCH(属性!A5433,装备!A:A,0))</f>
        <v>trousers</v>
      </c>
      <c r="E5433" s="14">
        <v>31</v>
      </c>
      <c r="F5433" s="17">
        <f>INT((VLOOKUP($C5433,装备数值,2,0)+VLOOKUP($C5433,装备数值,5,0)*($E5433-1))*VLOOKUP($D5433,系数!$K$2:$O$7,2,0))</f>
        <v>2500</v>
      </c>
      <c r="G5433" s="17">
        <f>INT((VLOOKUP($C5433,装备数值,3,0)+VLOOKUP($C5433,装备数值,6,0)*($E5433-1))*VLOOKUP($D5433,系数!$K$2:$O$7,3,0))</f>
        <v>0</v>
      </c>
      <c r="H5433" s="17">
        <f t="shared" si="169"/>
        <v>0</v>
      </c>
      <c r="I5433" s="17">
        <f>INT((VLOOKUP($C5433,装备数值,4,0)+VLOOKUP($C5433,装备数值,7,0)*($E5433-1))*VLOOKUP($D5433,系数!$K$2:$O$7,4,0))</f>
        <v>0</v>
      </c>
      <c r="J5433" s="17">
        <f>INT((VLOOKUP($C5433,装备数值,4,0)+VLOOKUP($C5433,装备数值,7,0)*($E5433-1))*VLOOKUP($D5433,系数!$K$2:$O$7,5,0))</f>
        <v>0</v>
      </c>
      <c r="K5433" s="17">
        <f>INT(VLOOKUP(E5433,强化金币,2,1)*VLOOKUP(INDEX(装备!F:F,MATCH(属性!A5433,装备!A:A,0)),系数!$K$12:$M$15,3,0))</f>
        <v>5500</v>
      </c>
      <c r="L5433" s="17"/>
      <c r="M5433" s="17"/>
      <c r="N5433" s="17"/>
      <c r="O5433" s="17">
        <f>IF(E5433=1,"",VLOOKUP(E5433,系数!$S$2:$AB$12,MATCH(属性!C5433,评级,0),1))</f>
        <v>40</v>
      </c>
    </row>
    <row r="5434" spans="1:15" ht="17.25" thickBot="1" x14ac:dyDescent="0.4">
      <c r="A5434" s="17">
        <f t="shared" si="168"/>
        <v>7100046</v>
      </c>
      <c r="B5434" s="17" t="s">
        <v>114</v>
      </c>
      <c r="C5434" s="15">
        <f>INDEX(装备!G:G,MATCH(属性!A5434,装备!A:A,0))</f>
        <v>16</v>
      </c>
      <c r="D5434" s="15" t="str">
        <f>INDEX(装备!E:E,MATCH(属性!A5434,装备!A:A,0))</f>
        <v>trousers</v>
      </c>
      <c r="E5434" s="14">
        <v>32</v>
      </c>
      <c r="F5434" s="17">
        <f>INT((VLOOKUP($C5434,装备数值,2,0)+VLOOKUP($C5434,装备数值,5,0)*($E5434-1))*VLOOKUP($D5434,系数!$K$2:$O$7,2,0))</f>
        <v>2550</v>
      </c>
      <c r="G5434" s="17">
        <f>INT((VLOOKUP($C5434,装备数值,3,0)+VLOOKUP($C5434,装备数值,6,0)*($E5434-1))*VLOOKUP($D5434,系数!$K$2:$O$7,3,0))</f>
        <v>0</v>
      </c>
      <c r="H5434" s="17">
        <f t="shared" si="169"/>
        <v>0</v>
      </c>
      <c r="I5434" s="17">
        <f>INT((VLOOKUP($C5434,装备数值,4,0)+VLOOKUP($C5434,装备数值,7,0)*($E5434-1))*VLOOKUP($D5434,系数!$K$2:$O$7,4,0))</f>
        <v>0</v>
      </c>
      <c r="J5434" s="17">
        <f>INT((VLOOKUP($C5434,装备数值,4,0)+VLOOKUP($C5434,装备数值,7,0)*($E5434-1))*VLOOKUP($D5434,系数!$K$2:$O$7,5,0))</f>
        <v>0</v>
      </c>
      <c r="K5434" s="17">
        <f>INT(VLOOKUP(E5434,强化金币,2,1)*VLOOKUP(INDEX(装备!F:F,MATCH(属性!A5434,装备!A:A,0)),系数!$K$12:$M$15,3,0))</f>
        <v>6000</v>
      </c>
      <c r="L5434" s="17"/>
      <c r="M5434" s="17"/>
      <c r="N5434" s="17"/>
      <c r="O5434" s="17">
        <f>IF(E5434=1,"",VLOOKUP(E5434,系数!$S$2:$AB$12,MATCH(属性!C5434,评级,0),1))</f>
        <v>40</v>
      </c>
    </row>
    <row r="5435" spans="1:15" ht="17.25" thickBot="1" x14ac:dyDescent="0.4">
      <c r="A5435" s="17">
        <f t="shared" si="168"/>
        <v>7100046</v>
      </c>
      <c r="B5435" s="17" t="s">
        <v>114</v>
      </c>
      <c r="C5435" s="15">
        <f>INDEX(装备!G:G,MATCH(属性!A5435,装备!A:A,0))</f>
        <v>16</v>
      </c>
      <c r="D5435" s="15" t="str">
        <f>INDEX(装备!E:E,MATCH(属性!A5435,装备!A:A,0))</f>
        <v>trousers</v>
      </c>
      <c r="E5435" s="14">
        <v>33</v>
      </c>
      <c r="F5435" s="17">
        <f>INT((VLOOKUP($C5435,装备数值,2,0)+VLOOKUP($C5435,装备数值,5,0)*($E5435-1))*VLOOKUP($D5435,系数!$K$2:$O$7,2,0))</f>
        <v>2600</v>
      </c>
      <c r="G5435" s="17">
        <f>INT((VLOOKUP($C5435,装备数值,3,0)+VLOOKUP($C5435,装备数值,6,0)*($E5435-1))*VLOOKUP($D5435,系数!$K$2:$O$7,3,0))</f>
        <v>0</v>
      </c>
      <c r="H5435" s="17">
        <f t="shared" si="169"/>
        <v>0</v>
      </c>
      <c r="I5435" s="17">
        <f>INT((VLOOKUP($C5435,装备数值,4,0)+VLOOKUP($C5435,装备数值,7,0)*($E5435-1))*VLOOKUP($D5435,系数!$K$2:$O$7,4,0))</f>
        <v>0</v>
      </c>
      <c r="J5435" s="17">
        <f>INT((VLOOKUP($C5435,装备数值,4,0)+VLOOKUP($C5435,装备数值,7,0)*($E5435-1))*VLOOKUP($D5435,系数!$K$2:$O$7,5,0))</f>
        <v>0</v>
      </c>
      <c r="K5435" s="17">
        <f>INT(VLOOKUP(E5435,强化金币,2,1)*VLOOKUP(INDEX(装备!F:F,MATCH(属性!A5435,装备!A:A,0)),系数!$K$12:$M$15,3,0))</f>
        <v>6500</v>
      </c>
      <c r="L5435" s="17"/>
      <c r="M5435" s="17"/>
      <c r="N5435" s="17"/>
      <c r="O5435" s="17">
        <f>IF(E5435=1,"",VLOOKUP(E5435,系数!$S$2:$AB$12,MATCH(属性!C5435,评级,0),1))</f>
        <v>40</v>
      </c>
    </row>
    <row r="5436" spans="1:15" ht="17.25" thickBot="1" x14ac:dyDescent="0.4">
      <c r="A5436" s="17">
        <f t="shared" ref="A5436:A5499" si="170">A5316+1</f>
        <v>7100046</v>
      </c>
      <c r="B5436" s="17" t="s">
        <v>114</v>
      </c>
      <c r="C5436" s="15">
        <f>INDEX(装备!G:G,MATCH(属性!A5436,装备!A:A,0))</f>
        <v>16</v>
      </c>
      <c r="D5436" s="15" t="str">
        <f>INDEX(装备!E:E,MATCH(属性!A5436,装备!A:A,0))</f>
        <v>trousers</v>
      </c>
      <c r="E5436" s="14">
        <v>34</v>
      </c>
      <c r="F5436" s="17">
        <f>INT((VLOOKUP($C5436,装备数值,2,0)+VLOOKUP($C5436,装备数值,5,0)*($E5436-1))*VLOOKUP($D5436,系数!$K$2:$O$7,2,0))</f>
        <v>2650</v>
      </c>
      <c r="G5436" s="17">
        <f>INT((VLOOKUP($C5436,装备数值,3,0)+VLOOKUP($C5436,装备数值,6,0)*($E5436-1))*VLOOKUP($D5436,系数!$K$2:$O$7,3,0))</f>
        <v>0</v>
      </c>
      <c r="H5436" s="17">
        <f t="shared" si="169"/>
        <v>0</v>
      </c>
      <c r="I5436" s="17">
        <f>INT((VLOOKUP($C5436,装备数值,4,0)+VLOOKUP($C5436,装备数值,7,0)*($E5436-1))*VLOOKUP($D5436,系数!$K$2:$O$7,4,0))</f>
        <v>0</v>
      </c>
      <c r="J5436" s="17">
        <f>INT((VLOOKUP($C5436,装备数值,4,0)+VLOOKUP($C5436,装备数值,7,0)*($E5436-1))*VLOOKUP($D5436,系数!$K$2:$O$7,5,0))</f>
        <v>0</v>
      </c>
      <c r="K5436" s="17">
        <f>INT(VLOOKUP(E5436,强化金币,2,1)*VLOOKUP(INDEX(装备!F:F,MATCH(属性!A5436,装备!A:A,0)),系数!$K$12:$M$15,3,0))</f>
        <v>7000</v>
      </c>
      <c r="L5436" s="17"/>
      <c r="M5436" s="17"/>
      <c r="N5436" s="17"/>
      <c r="O5436" s="17">
        <f>IF(E5436=1,"",VLOOKUP(E5436,系数!$S$2:$AB$12,MATCH(属性!C5436,评级,0),1))</f>
        <v>40</v>
      </c>
    </row>
    <row r="5437" spans="1:15" ht="17.25" thickBot="1" x14ac:dyDescent="0.4">
      <c r="A5437" s="17">
        <f t="shared" si="170"/>
        <v>7100046</v>
      </c>
      <c r="B5437" s="17" t="s">
        <v>114</v>
      </c>
      <c r="C5437" s="15">
        <f>INDEX(装备!G:G,MATCH(属性!A5437,装备!A:A,0))</f>
        <v>16</v>
      </c>
      <c r="D5437" s="15" t="str">
        <f>INDEX(装备!E:E,MATCH(属性!A5437,装备!A:A,0))</f>
        <v>trousers</v>
      </c>
      <c r="E5437" s="14">
        <v>35</v>
      </c>
      <c r="F5437" s="17">
        <f>INT((VLOOKUP($C5437,装备数值,2,0)+VLOOKUP($C5437,装备数值,5,0)*($E5437-1))*VLOOKUP($D5437,系数!$K$2:$O$7,2,0))</f>
        <v>2700</v>
      </c>
      <c r="G5437" s="17">
        <f>INT((VLOOKUP($C5437,装备数值,3,0)+VLOOKUP($C5437,装备数值,6,0)*($E5437-1))*VLOOKUP($D5437,系数!$K$2:$O$7,3,0))</f>
        <v>0</v>
      </c>
      <c r="H5437" s="17">
        <f t="shared" si="169"/>
        <v>0</v>
      </c>
      <c r="I5437" s="17">
        <f>INT((VLOOKUP($C5437,装备数值,4,0)+VLOOKUP($C5437,装备数值,7,0)*($E5437-1))*VLOOKUP($D5437,系数!$K$2:$O$7,4,0))</f>
        <v>0</v>
      </c>
      <c r="J5437" s="17">
        <f>INT((VLOOKUP($C5437,装备数值,4,0)+VLOOKUP($C5437,装备数值,7,0)*($E5437-1))*VLOOKUP($D5437,系数!$K$2:$O$7,5,0))</f>
        <v>0</v>
      </c>
      <c r="K5437" s="17">
        <f>INT(VLOOKUP(E5437,强化金币,2,1)*VLOOKUP(INDEX(装备!F:F,MATCH(属性!A5437,装备!A:A,0)),系数!$K$12:$M$15,3,0))</f>
        <v>7500</v>
      </c>
      <c r="L5437" s="17"/>
      <c r="M5437" s="17"/>
      <c r="N5437" s="17"/>
      <c r="O5437" s="17">
        <f>IF(E5437=1,"",VLOOKUP(E5437,系数!$S$2:$AB$12,MATCH(属性!C5437,评级,0),1))</f>
        <v>40</v>
      </c>
    </row>
    <row r="5438" spans="1:15" ht="17.25" thickBot="1" x14ac:dyDescent="0.4">
      <c r="A5438" s="17">
        <f t="shared" si="170"/>
        <v>7100046</v>
      </c>
      <c r="B5438" s="17" t="s">
        <v>114</v>
      </c>
      <c r="C5438" s="15">
        <f>INDEX(装备!G:G,MATCH(属性!A5438,装备!A:A,0))</f>
        <v>16</v>
      </c>
      <c r="D5438" s="15" t="str">
        <f>INDEX(装备!E:E,MATCH(属性!A5438,装备!A:A,0))</f>
        <v>trousers</v>
      </c>
      <c r="E5438" s="14">
        <v>36</v>
      </c>
      <c r="F5438" s="17">
        <f>INT((VLOOKUP($C5438,装备数值,2,0)+VLOOKUP($C5438,装备数值,5,0)*($E5438-1))*VLOOKUP($D5438,系数!$K$2:$O$7,2,0))</f>
        <v>2750</v>
      </c>
      <c r="G5438" s="17">
        <f>INT((VLOOKUP($C5438,装备数值,3,0)+VLOOKUP($C5438,装备数值,6,0)*($E5438-1))*VLOOKUP($D5438,系数!$K$2:$O$7,3,0))</f>
        <v>0</v>
      </c>
      <c r="H5438" s="17">
        <f t="shared" si="169"/>
        <v>0</v>
      </c>
      <c r="I5438" s="17">
        <f>INT((VLOOKUP($C5438,装备数值,4,0)+VLOOKUP($C5438,装备数值,7,0)*($E5438-1))*VLOOKUP($D5438,系数!$K$2:$O$7,4,0))</f>
        <v>0</v>
      </c>
      <c r="J5438" s="17">
        <f>INT((VLOOKUP($C5438,装备数值,4,0)+VLOOKUP($C5438,装备数值,7,0)*($E5438-1))*VLOOKUP($D5438,系数!$K$2:$O$7,5,0))</f>
        <v>0</v>
      </c>
      <c r="K5438" s="17">
        <f>INT(VLOOKUP(E5438,强化金币,2,1)*VLOOKUP(INDEX(装备!F:F,MATCH(属性!A5438,装备!A:A,0)),系数!$K$12:$M$15,3,0))</f>
        <v>8000</v>
      </c>
      <c r="L5438" s="17"/>
      <c r="M5438" s="17"/>
      <c r="N5438" s="17"/>
      <c r="O5438" s="17">
        <f>IF(E5438=1,"",VLOOKUP(E5438,系数!$S$2:$AB$12,MATCH(属性!C5438,评级,0),1))</f>
        <v>40</v>
      </c>
    </row>
    <row r="5439" spans="1:15" ht="17.25" thickBot="1" x14ac:dyDescent="0.4">
      <c r="A5439" s="17">
        <f t="shared" si="170"/>
        <v>7100046</v>
      </c>
      <c r="B5439" s="17" t="s">
        <v>114</v>
      </c>
      <c r="C5439" s="15">
        <f>INDEX(装备!G:G,MATCH(属性!A5439,装备!A:A,0))</f>
        <v>16</v>
      </c>
      <c r="D5439" s="15" t="str">
        <f>INDEX(装备!E:E,MATCH(属性!A5439,装备!A:A,0))</f>
        <v>trousers</v>
      </c>
      <c r="E5439" s="14">
        <v>37</v>
      </c>
      <c r="F5439" s="17">
        <f>INT((VLOOKUP($C5439,装备数值,2,0)+VLOOKUP($C5439,装备数值,5,0)*($E5439-1))*VLOOKUP($D5439,系数!$K$2:$O$7,2,0))</f>
        <v>2800</v>
      </c>
      <c r="G5439" s="17">
        <f>INT((VLOOKUP($C5439,装备数值,3,0)+VLOOKUP($C5439,装备数值,6,0)*($E5439-1))*VLOOKUP($D5439,系数!$K$2:$O$7,3,0))</f>
        <v>0</v>
      </c>
      <c r="H5439" s="17">
        <f t="shared" si="169"/>
        <v>0</v>
      </c>
      <c r="I5439" s="17">
        <f>INT((VLOOKUP($C5439,装备数值,4,0)+VLOOKUP($C5439,装备数值,7,0)*($E5439-1))*VLOOKUP($D5439,系数!$K$2:$O$7,4,0))</f>
        <v>0</v>
      </c>
      <c r="J5439" s="17">
        <f>INT((VLOOKUP($C5439,装备数值,4,0)+VLOOKUP($C5439,装备数值,7,0)*($E5439-1))*VLOOKUP($D5439,系数!$K$2:$O$7,5,0))</f>
        <v>0</v>
      </c>
      <c r="K5439" s="17">
        <f>INT(VLOOKUP(E5439,强化金币,2,1)*VLOOKUP(INDEX(装备!F:F,MATCH(属性!A5439,装备!A:A,0)),系数!$K$12:$M$15,3,0))</f>
        <v>8500</v>
      </c>
      <c r="L5439" s="17"/>
      <c r="M5439" s="17"/>
      <c r="N5439" s="17"/>
      <c r="O5439" s="17">
        <f>IF(E5439=1,"",VLOOKUP(E5439,系数!$S$2:$AB$12,MATCH(属性!C5439,评级,0),1))</f>
        <v>40</v>
      </c>
    </row>
    <row r="5440" spans="1:15" ht="17.25" thickBot="1" x14ac:dyDescent="0.4">
      <c r="A5440" s="17">
        <f t="shared" si="170"/>
        <v>7100046</v>
      </c>
      <c r="B5440" s="17" t="s">
        <v>114</v>
      </c>
      <c r="C5440" s="15">
        <f>INDEX(装备!G:G,MATCH(属性!A5440,装备!A:A,0))</f>
        <v>16</v>
      </c>
      <c r="D5440" s="15" t="str">
        <f>INDEX(装备!E:E,MATCH(属性!A5440,装备!A:A,0))</f>
        <v>trousers</v>
      </c>
      <c r="E5440" s="14">
        <v>38</v>
      </c>
      <c r="F5440" s="17">
        <f>INT((VLOOKUP($C5440,装备数值,2,0)+VLOOKUP($C5440,装备数值,5,0)*($E5440-1))*VLOOKUP($D5440,系数!$K$2:$O$7,2,0))</f>
        <v>2850</v>
      </c>
      <c r="G5440" s="17">
        <f>INT((VLOOKUP($C5440,装备数值,3,0)+VLOOKUP($C5440,装备数值,6,0)*($E5440-1))*VLOOKUP($D5440,系数!$K$2:$O$7,3,0))</f>
        <v>0</v>
      </c>
      <c r="H5440" s="17">
        <f t="shared" si="169"/>
        <v>0</v>
      </c>
      <c r="I5440" s="17">
        <f>INT((VLOOKUP($C5440,装备数值,4,0)+VLOOKUP($C5440,装备数值,7,0)*($E5440-1))*VLOOKUP($D5440,系数!$K$2:$O$7,4,0))</f>
        <v>0</v>
      </c>
      <c r="J5440" s="17">
        <f>INT((VLOOKUP($C5440,装备数值,4,0)+VLOOKUP($C5440,装备数值,7,0)*($E5440-1))*VLOOKUP($D5440,系数!$K$2:$O$7,5,0))</f>
        <v>0</v>
      </c>
      <c r="K5440" s="17">
        <f>INT(VLOOKUP(E5440,强化金币,2,1)*VLOOKUP(INDEX(装备!F:F,MATCH(属性!A5440,装备!A:A,0)),系数!$K$12:$M$15,3,0))</f>
        <v>9000</v>
      </c>
      <c r="L5440" s="17"/>
      <c r="M5440" s="17"/>
      <c r="N5440" s="17"/>
      <c r="O5440" s="17">
        <f>IF(E5440=1,"",VLOOKUP(E5440,系数!$S$2:$AB$12,MATCH(属性!C5440,评级,0),1))</f>
        <v>40</v>
      </c>
    </row>
    <row r="5441" spans="1:15" ht="17.25" thickBot="1" x14ac:dyDescent="0.4">
      <c r="A5441" s="17">
        <f t="shared" si="170"/>
        <v>7100046</v>
      </c>
      <c r="B5441" s="17" t="s">
        <v>114</v>
      </c>
      <c r="C5441" s="15">
        <f>INDEX(装备!G:G,MATCH(属性!A5441,装备!A:A,0))</f>
        <v>16</v>
      </c>
      <c r="D5441" s="15" t="str">
        <f>INDEX(装备!E:E,MATCH(属性!A5441,装备!A:A,0))</f>
        <v>trousers</v>
      </c>
      <c r="E5441" s="14">
        <v>39</v>
      </c>
      <c r="F5441" s="17">
        <f>INT((VLOOKUP($C5441,装备数值,2,0)+VLOOKUP($C5441,装备数值,5,0)*($E5441-1))*VLOOKUP($D5441,系数!$K$2:$O$7,2,0))</f>
        <v>2900</v>
      </c>
      <c r="G5441" s="17">
        <f>INT((VLOOKUP($C5441,装备数值,3,0)+VLOOKUP($C5441,装备数值,6,0)*($E5441-1))*VLOOKUP($D5441,系数!$K$2:$O$7,3,0))</f>
        <v>0</v>
      </c>
      <c r="H5441" s="17">
        <f t="shared" si="169"/>
        <v>0</v>
      </c>
      <c r="I5441" s="17">
        <f>INT((VLOOKUP($C5441,装备数值,4,0)+VLOOKUP($C5441,装备数值,7,0)*($E5441-1))*VLOOKUP($D5441,系数!$K$2:$O$7,4,0))</f>
        <v>0</v>
      </c>
      <c r="J5441" s="17">
        <f>INT((VLOOKUP($C5441,装备数值,4,0)+VLOOKUP($C5441,装备数值,7,0)*($E5441-1))*VLOOKUP($D5441,系数!$K$2:$O$7,5,0))</f>
        <v>0</v>
      </c>
      <c r="K5441" s="17">
        <f>INT(VLOOKUP(E5441,强化金币,2,1)*VLOOKUP(INDEX(装备!F:F,MATCH(属性!A5441,装备!A:A,0)),系数!$K$12:$M$15,3,0))</f>
        <v>10000</v>
      </c>
      <c r="L5441" s="17"/>
      <c r="M5441" s="17"/>
      <c r="N5441" s="17"/>
      <c r="O5441" s="17">
        <f>IF(E5441=1,"",VLOOKUP(E5441,系数!$S$2:$AB$12,MATCH(属性!C5441,评级,0),1))</f>
        <v>40</v>
      </c>
    </row>
    <row r="5442" spans="1:15" ht="17.25" thickBot="1" x14ac:dyDescent="0.4">
      <c r="A5442" s="17">
        <f t="shared" si="170"/>
        <v>7100046</v>
      </c>
      <c r="B5442" s="17" t="s">
        <v>114</v>
      </c>
      <c r="C5442" s="15">
        <f>INDEX(装备!G:G,MATCH(属性!A5442,装备!A:A,0))</f>
        <v>16</v>
      </c>
      <c r="D5442" s="15" t="str">
        <f>INDEX(装备!E:E,MATCH(属性!A5442,装备!A:A,0))</f>
        <v>trousers</v>
      </c>
      <c r="E5442" s="14">
        <v>40</v>
      </c>
      <c r="F5442" s="17">
        <f>INT((VLOOKUP($C5442,装备数值,2,0)+VLOOKUP($C5442,装备数值,5,0)*($E5442-1))*VLOOKUP($D5442,系数!$K$2:$O$7,2,0))</f>
        <v>2950</v>
      </c>
      <c r="G5442" s="17">
        <f>INT((VLOOKUP($C5442,装备数值,3,0)+VLOOKUP($C5442,装备数值,6,0)*($E5442-1))*VLOOKUP($D5442,系数!$K$2:$O$7,3,0))</f>
        <v>0</v>
      </c>
      <c r="H5442" s="17">
        <f t="shared" si="169"/>
        <v>0</v>
      </c>
      <c r="I5442" s="17">
        <f>INT((VLOOKUP($C5442,装备数值,4,0)+VLOOKUP($C5442,装备数值,7,0)*($E5442-1))*VLOOKUP($D5442,系数!$K$2:$O$7,4,0))</f>
        <v>0</v>
      </c>
      <c r="J5442" s="17">
        <f>INT((VLOOKUP($C5442,装备数值,4,0)+VLOOKUP($C5442,装备数值,7,0)*($E5442-1))*VLOOKUP($D5442,系数!$K$2:$O$7,5,0))</f>
        <v>0</v>
      </c>
      <c r="K5442" s="17">
        <f>INT(VLOOKUP(E5442,强化金币,2,1)*VLOOKUP(INDEX(装备!F:F,MATCH(属性!A5442,装备!A:A,0)),系数!$K$12:$M$15,3,0))</f>
        <v>12000</v>
      </c>
      <c r="L5442" s="17"/>
      <c r="M5442" s="17"/>
      <c r="N5442" s="17"/>
      <c r="O5442" s="17">
        <f>IF(E5442=1,"",VLOOKUP(E5442,系数!$S$2:$AB$12,MATCH(属性!C5442,评级,0),1))</f>
        <v>50</v>
      </c>
    </row>
    <row r="5443" spans="1:15" ht="17.25" thickBot="1" x14ac:dyDescent="0.4">
      <c r="A5443" s="17">
        <f t="shared" si="170"/>
        <v>7100046</v>
      </c>
      <c r="B5443" s="17" t="s">
        <v>114</v>
      </c>
      <c r="C5443" s="15">
        <f>INDEX(装备!G:G,MATCH(属性!A5443,装备!A:A,0))</f>
        <v>16</v>
      </c>
      <c r="D5443" s="15" t="str">
        <f>INDEX(装备!E:E,MATCH(属性!A5443,装备!A:A,0))</f>
        <v>trousers</v>
      </c>
      <c r="E5443" s="14">
        <v>41</v>
      </c>
      <c r="F5443" s="17">
        <f>INT((VLOOKUP($C5443,装备数值,2,0)+VLOOKUP($C5443,装备数值,5,0)*($E5443-1))*VLOOKUP($D5443,系数!$K$2:$O$7,2,0))</f>
        <v>3000</v>
      </c>
      <c r="G5443" s="17">
        <f>INT((VLOOKUP($C5443,装备数值,3,0)+VLOOKUP($C5443,装备数值,6,0)*($E5443-1))*VLOOKUP($D5443,系数!$K$2:$O$7,3,0))</f>
        <v>0</v>
      </c>
      <c r="H5443" s="17">
        <f t="shared" si="169"/>
        <v>0</v>
      </c>
      <c r="I5443" s="17">
        <f>INT((VLOOKUP($C5443,装备数值,4,0)+VLOOKUP($C5443,装备数值,7,0)*($E5443-1))*VLOOKUP($D5443,系数!$K$2:$O$7,4,0))</f>
        <v>0</v>
      </c>
      <c r="J5443" s="17">
        <f>INT((VLOOKUP($C5443,装备数值,4,0)+VLOOKUP($C5443,装备数值,7,0)*($E5443-1))*VLOOKUP($D5443,系数!$K$2:$O$7,5,0))</f>
        <v>0</v>
      </c>
      <c r="K5443" s="17">
        <f>INT(VLOOKUP(E5443,强化金币,2,1)*VLOOKUP(INDEX(装备!F:F,MATCH(属性!A5443,装备!A:A,0)),系数!$K$12:$M$15,3,0))</f>
        <v>14000</v>
      </c>
      <c r="L5443" s="17"/>
      <c r="M5443" s="17"/>
      <c r="N5443" s="17"/>
      <c r="O5443" s="17">
        <f>IF(E5443=1,"",VLOOKUP(E5443,系数!$S$2:$AB$12,MATCH(属性!C5443,评级,0),1))</f>
        <v>50</v>
      </c>
    </row>
    <row r="5444" spans="1:15" ht="17.25" thickBot="1" x14ac:dyDescent="0.4">
      <c r="A5444" s="17">
        <f t="shared" si="170"/>
        <v>7100046</v>
      </c>
      <c r="B5444" s="17" t="s">
        <v>114</v>
      </c>
      <c r="C5444" s="15">
        <f>INDEX(装备!G:G,MATCH(属性!A5444,装备!A:A,0))</f>
        <v>16</v>
      </c>
      <c r="D5444" s="15" t="str">
        <f>INDEX(装备!E:E,MATCH(属性!A5444,装备!A:A,0))</f>
        <v>trousers</v>
      </c>
      <c r="E5444" s="14">
        <v>42</v>
      </c>
      <c r="F5444" s="17">
        <f>INT((VLOOKUP($C5444,装备数值,2,0)+VLOOKUP($C5444,装备数值,5,0)*($E5444-1))*VLOOKUP($D5444,系数!$K$2:$O$7,2,0))</f>
        <v>3050</v>
      </c>
      <c r="G5444" s="17">
        <f>INT((VLOOKUP($C5444,装备数值,3,0)+VLOOKUP($C5444,装备数值,6,0)*($E5444-1))*VLOOKUP($D5444,系数!$K$2:$O$7,3,0))</f>
        <v>0</v>
      </c>
      <c r="H5444" s="17">
        <f t="shared" ref="H5444:H5507" si="171">G5444</f>
        <v>0</v>
      </c>
      <c r="I5444" s="17">
        <f>INT((VLOOKUP($C5444,装备数值,4,0)+VLOOKUP($C5444,装备数值,7,0)*($E5444-1))*VLOOKUP($D5444,系数!$K$2:$O$7,4,0))</f>
        <v>0</v>
      </c>
      <c r="J5444" s="17">
        <f>INT((VLOOKUP($C5444,装备数值,4,0)+VLOOKUP($C5444,装备数值,7,0)*($E5444-1))*VLOOKUP($D5444,系数!$K$2:$O$7,5,0))</f>
        <v>0</v>
      </c>
      <c r="K5444" s="17">
        <f>INT(VLOOKUP(E5444,强化金币,2,1)*VLOOKUP(INDEX(装备!F:F,MATCH(属性!A5444,装备!A:A,0)),系数!$K$12:$M$15,3,0))</f>
        <v>16000</v>
      </c>
      <c r="L5444" s="17"/>
      <c r="M5444" s="17"/>
      <c r="N5444" s="17"/>
      <c r="O5444" s="17">
        <f>IF(E5444=1,"",VLOOKUP(E5444,系数!$S$2:$AB$12,MATCH(属性!C5444,评级,0),1))</f>
        <v>50</v>
      </c>
    </row>
    <row r="5445" spans="1:15" ht="17.25" thickBot="1" x14ac:dyDescent="0.4">
      <c r="A5445" s="17">
        <f t="shared" si="170"/>
        <v>7100046</v>
      </c>
      <c r="B5445" s="17" t="s">
        <v>114</v>
      </c>
      <c r="C5445" s="15">
        <f>INDEX(装备!G:G,MATCH(属性!A5445,装备!A:A,0))</f>
        <v>16</v>
      </c>
      <c r="D5445" s="15" t="str">
        <f>INDEX(装备!E:E,MATCH(属性!A5445,装备!A:A,0))</f>
        <v>trousers</v>
      </c>
      <c r="E5445" s="14">
        <v>43</v>
      </c>
      <c r="F5445" s="17">
        <f>INT((VLOOKUP($C5445,装备数值,2,0)+VLOOKUP($C5445,装备数值,5,0)*($E5445-1))*VLOOKUP($D5445,系数!$K$2:$O$7,2,0))</f>
        <v>3100</v>
      </c>
      <c r="G5445" s="17">
        <f>INT((VLOOKUP($C5445,装备数值,3,0)+VLOOKUP($C5445,装备数值,6,0)*($E5445-1))*VLOOKUP($D5445,系数!$K$2:$O$7,3,0))</f>
        <v>0</v>
      </c>
      <c r="H5445" s="17">
        <f t="shared" si="171"/>
        <v>0</v>
      </c>
      <c r="I5445" s="17">
        <f>INT((VLOOKUP($C5445,装备数值,4,0)+VLOOKUP($C5445,装备数值,7,0)*($E5445-1))*VLOOKUP($D5445,系数!$K$2:$O$7,4,0))</f>
        <v>0</v>
      </c>
      <c r="J5445" s="17">
        <f>INT((VLOOKUP($C5445,装备数值,4,0)+VLOOKUP($C5445,装备数值,7,0)*($E5445-1))*VLOOKUP($D5445,系数!$K$2:$O$7,5,0))</f>
        <v>0</v>
      </c>
      <c r="K5445" s="17">
        <f>INT(VLOOKUP(E5445,强化金币,2,1)*VLOOKUP(INDEX(装备!F:F,MATCH(属性!A5445,装备!A:A,0)),系数!$K$12:$M$15,3,0))</f>
        <v>18000</v>
      </c>
      <c r="L5445" s="17"/>
      <c r="M5445" s="17"/>
      <c r="N5445" s="17"/>
      <c r="O5445" s="17">
        <f>IF(E5445=1,"",VLOOKUP(E5445,系数!$S$2:$AB$12,MATCH(属性!C5445,评级,0),1))</f>
        <v>50</v>
      </c>
    </row>
    <row r="5446" spans="1:15" ht="17.25" thickBot="1" x14ac:dyDescent="0.4">
      <c r="A5446" s="17">
        <f t="shared" si="170"/>
        <v>7100046</v>
      </c>
      <c r="B5446" s="17" t="s">
        <v>114</v>
      </c>
      <c r="C5446" s="15">
        <f>INDEX(装备!G:G,MATCH(属性!A5446,装备!A:A,0))</f>
        <v>16</v>
      </c>
      <c r="D5446" s="15" t="str">
        <f>INDEX(装备!E:E,MATCH(属性!A5446,装备!A:A,0))</f>
        <v>trousers</v>
      </c>
      <c r="E5446" s="14">
        <v>44</v>
      </c>
      <c r="F5446" s="17">
        <f>INT((VLOOKUP($C5446,装备数值,2,0)+VLOOKUP($C5446,装备数值,5,0)*($E5446-1))*VLOOKUP($D5446,系数!$K$2:$O$7,2,0))</f>
        <v>3150</v>
      </c>
      <c r="G5446" s="17">
        <f>INT((VLOOKUP($C5446,装备数值,3,0)+VLOOKUP($C5446,装备数值,6,0)*($E5446-1))*VLOOKUP($D5446,系数!$K$2:$O$7,3,0))</f>
        <v>0</v>
      </c>
      <c r="H5446" s="17">
        <f t="shared" si="171"/>
        <v>0</v>
      </c>
      <c r="I5446" s="17">
        <f>INT((VLOOKUP($C5446,装备数值,4,0)+VLOOKUP($C5446,装备数值,7,0)*($E5446-1))*VLOOKUP($D5446,系数!$K$2:$O$7,4,0))</f>
        <v>0</v>
      </c>
      <c r="J5446" s="17">
        <f>INT((VLOOKUP($C5446,装备数值,4,0)+VLOOKUP($C5446,装备数值,7,0)*($E5446-1))*VLOOKUP($D5446,系数!$K$2:$O$7,5,0))</f>
        <v>0</v>
      </c>
      <c r="K5446" s="17">
        <f>INT(VLOOKUP(E5446,强化金币,2,1)*VLOOKUP(INDEX(装备!F:F,MATCH(属性!A5446,装备!A:A,0)),系数!$K$12:$M$15,3,0))</f>
        <v>20000</v>
      </c>
      <c r="L5446" s="17"/>
      <c r="M5446" s="17"/>
      <c r="N5446" s="17"/>
      <c r="O5446" s="17">
        <f>IF(E5446=1,"",VLOOKUP(E5446,系数!$S$2:$AB$12,MATCH(属性!C5446,评级,0),1))</f>
        <v>50</v>
      </c>
    </row>
    <row r="5447" spans="1:15" ht="17.25" thickBot="1" x14ac:dyDescent="0.4">
      <c r="A5447" s="17">
        <f t="shared" si="170"/>
        <v>7100046</v>
      </c>
      <c r="B5447" s="17" t="s">
        <v>114</v>
      </c>
      <c r="C5447" s="15">
        <f>INDEX(装备!G:G,MATCH(属性!A5447,装备!A:A,0))</f>
        <v>16</v>
      </c>
      <c r="D5447" s="15" t="str">
        <f>INDEX(装备!E:E,MATCH(属性!A5447,装备!A:A,0))</f>
        <v>trousers</v>
      </c>
      <c r="E5447" s="14">
        <v>45</v>
      </c>
      <c r="F5447" s="17">
        <f>INT((VLOOKUP($C5447,装备数值,2,0)+VLOOKUP($C5447,装备数值,5,0)*($E5447-1))*VLOOKUP($D5447,系数!$K$2:$O$7,2,0))</f>
        <v>3200</v>
      </c>
      <c r="G5447" s="17">
        <f>INT((VLOOKUP($C5447,装备数值,3,0)+VLOOKUP($C5447,装备数值,6,0)*($E5447-1))*VLOOKUP($D5447,系数!$K$2:$O$7,3,0))</f>
        <v>0</v>
      </c>
      <c r="H5447" s="17">
        <f t="shared" si="171"/>
        <v>0</v>
      </c>
      <c r="I5447" s="17">
        <f>INT((VLOOKUP($C5447,装备数值,4,0)+VLOOKUP($C5447,装备数值,7,0)*($E5447-1))*VLOOKUP($D5447,系数!$K$2:$O$7,4,0))</f>
        <v>0</v>
      </c>
      <c r="J5447" s="17">
        <f>INT((VLOOKUP($C5447,装备数值,4,0)+VLOOKUP($C5447,装备数值,7,0)*($E5447-1))*VLOOKUP($D5447,系数!$K$2:$O$7,5,0))</f>
        <v>0</v>
      </c>
      <c r="K5447" s="17">
        <f>INT(VLOOKUP(E5447,强化金币,2,1)*VLOOKUP(INDEX(装备!F:F,MATCH(属性!A5447,装备!A:A,0)),系数!$K$12:$M$15,3,0))</f>
        <v>22000</v>
      </c>
      <c r="L5447" s="17"/>
      <c r="M5447" s="17"/>
      <c r="N5447" s="17"/>
      <c r="O5447" s="17">
        <f>IF(E5447=1,"",VLOOKUP(E5447,系数!$S$2:$AB$12,MATCH(属性!C5447,评级,0),1))</f>
        <v>50</v>
      </c>
    </row>
    <row r="5448" spans="1:15" ht="17.25" thickBot="1" x14ac:dyDescent="0.4">
      <c r="A5448" s="17">
        <f t="shared" si="170"/>
        <v>7100046</v>
      </c>
      <c r="B5448" s="17" t="s">
        <v>114</v>
      </c>
      <c r="C5448" s="15">
        <f>INDEX(装备!G:G,MATCH(属性!A5448,装备!A:A,0))</f>
        <v>16</v>
      </c>
      <c r="D5448" s="15" t="str">
        <f>INDEX(装备!E:E,MATCH(属性!A5448,装备!A:A,0))</f>
        <v>trousers</v>
      </c>
      <c r="E5448" s="14">
        <v>46</v>
      </c>
      <c r="F5448" s="17">
        <f>INT((VLOOKUP($C5448,装备数值,2,0)+VLOOKUP($C5448,装备数值,5,0)*($E5448-1))*VLOOKUP($D5448,系数!$K$2:$O$7,2,0))</f>
        <v>3250</v>
      </c>
      <c r="G5448" s="17">
        <f>INT((VLOOKUP($C5448,装备数值,3,0)+VLOOKUP($C5448,装备数值,6,0)*($E5448-1))*VLOOKUP($D5448,系数!$K$2:$O$7,3,0))</f>
        <v>0</v>
      </c>
      <c r="H5448" s="17">
        <f t="shared" si="171"/>
        <v>0</v>
      </c>
      <c r="I5448" s="17">
        <f>INT((VLOOKUP($C5448,装备数值,4,0)+VLOOKUP($C5448,装备数值,7,0)*($E5448-1))*VLOOKUP($D5448,系数!$K$2:$O$7,4,0))</f>
        <v>0</v>
      </c>
      <c r="J5448" s="17">
        <f>INT((VLOOKUP($C5448,装备数值,4,0)+VLOOKUP($C5448,装备数值,7,0)*($E5448-1))*VLOOKUP($D5448,系数!$K$2:$O$7,5,0))</f>
        <v>0</v>
      </c>
      <c r="K5448" s="17">
        <f>INT(VLOOKUP(E5448,强化金币,2,1)*VLOOKUP(INDEX(装备!F:F,MATCH(属性!A5448,装备!A:A,0)),系数!$K$12:$M$15,3,0))</f>
        <v>24000</v>
      </c>
      <c r="L5448" s="17"/>
      <c r="M5448" s="17"/>
      <c r="N5448" s="17"/>
      <c r="O5448" s="17">
        <f>IF(E5448=1,"",VLOOKUP(E5448,系数!$S$2:$AB$12,MATCH(属性!C5448,评级,0),1))</f>
        <v>50</v>
      </c>
    </row>
    <row r="5449" spans="1:15" ht="17.25" thickBot="1" x14ac:dyDescent="0.4">
      <c r="A5449" s="17">
        <f t="shared" si="170"/>
        <v>7100046</v>
      </c>
      <c r="B5449" s="17" t="s">
        <v>114</v>
      </c>
      <c r="C5449" s="15">
        <f>INDEX(装备!G:G,MATCH(属性!A5449,装备!A:A,0))</f>
        <v>16</v>
      </c>
      <c r="D5449" s="15" t="str">
        <f>INDEX(装备!E:E,MATCH(属性!A5449,装备!A:A,0))</f>
        <v>trousers</v>
      </c>
      <c r="E5449" s="14">
        <v>47</v>
      </c>
      <c r="F5449" s="17">
        <f>INT((VLOOKUP($C5449,装备数值,2,0)+VLOOKUP($C5449,装备数值,5,0)*($E5449-1))*VLOOKUP($D5449,系数!$K$2:$O$7,2,0))</f>
        <v>3300</v>
      </c>
      <c r="G5449" s="17">
        <f>INT((VLOOKUP($C5449,装备数值,3,0)+VLOOKUP($C5449,装备数值,6,0)*($E5449-1))*VLOOKUP($D5449,系数!$K$2:$O$7,3,0))</f>
        <v>0</v>
      </c>
      <c r="H5449" s="17">
        <f t="shared" si="171"/>
        <v>0</v>
      </c>
      <c r="I5449" s="17">
        <f>INT((VLOOKUP($C5449,装备数值,4,0)+VLOOKUP($C5449,装备数值,7,0)*($E5449-1))*VLOOKUP($D5449,系数!$K$2:$O$7,4,0))</f>
        <v>0</v>
      </c>
      <c r="J5449" s="17">
        <f>INT((VLOOKUP($C5449,装备数值,4,0)+VLOOKUP($C5449,装备数值,7,0)*($E5449-1))*VLOOKUP($D5449,系数!$K$2:$O$7,5,0))</f>
        <v>0</v>
      </c>
      <c r="K5449" s="17">
        <f>INT(VLOOKUP(E5449,强化金币,2,1)*VLOOKUP(INDEX(装备!F:F,MATCH(属性!A5449,装备!A:A,0)),系数!$K$12:$M$15,3,0))</f>
        <v>26000</v>
      </c>
      <c r="L5449" s="17"/>
      <c r="M5449" s="17"/>
      <c r="N5449" s="17"/>
      <c r="O5449" s="17">
        <f>IF(E5449=1,"",VLOOKUP(E5449,系数!$S$2:$AB$12,MATCH(属性!C5449,评级,0),1))</f>
        <v>50</v>
      </c>
    </row>
    <row r="5450" spans="1:15" ht="17.25" thickBot="1" x14ac:dyDescent="0.4">
      <c r="A5450" s="17">
        <f t="shared" si="170"/>
        <v>7100046</v>
      </c>
      <c r="B5450" s="17" t="s">
        <v>114</v>
      </c>
      <c r="C5450" s="15">
        <f>INDEX(装备!G:G,MATCH(属性!A5450,装备!A:A,0))</f>
        <v>16</v>
      </c>
      <c r="D5450" s="15" t="str">
        <f>INDEX(装备!E:E,MATCH(属性!A5450,装备!A:A,0))</f>
        <v>trousers</v>
      </c>
      <c r="E5450" s="14">
        <v>48</v>
      </c>
      <c r="F5450" s="17">
        <f>INT((VLOOKUP($C5450,装备数值,2,0)+VLOOKUP($C5450,装备数值,5,0)*($E5450-1))*VLOOKUP($D5450,系数!$K$2:$O$7,2,0))</f>
        <v>3350</v>
      </c>
      <c r="G5450" s="17">
        <f>INT((VLOOKUP($C5450,装备数值,3,0)+VLOOKUP($C5450,装备数值,6,0)*($E5450-1))*VLOOKUP($D5450,系数!$K$2:$O$7,3,0))</f>
        <v>0</v>
      </c>
      <c r="H5450" s="17">
        <f t="shared" si="171"/>
        <v>0</v>
      </c>
      <c r="I5450" s="17">
        <f>INT((VLOOKUP($C5450,装备数值,4,0)+VLOOKUP($C5450,装备数值,7,0)*($E5450-1))*VLOOKUP($D5450,系数!$K$2:$O$7,4,0))</f>
        <v>0</v>
      </c>
      <c r="J5450" s="17">
        <f>INT((VLOOKUP($C5450,装备数值,4,0)+VLOOKUP($C5450,装备数值,7,0)*($E5450-1))*VLOOKUP($D5450,系数!$K$2:$O$7,5,0))</f>
        <v>0</v>
      </c>
      <c r="K5450" s="17">
        <f>INT(VLOOKUP(E5450,强化金币,2,1)*VLOOKUP(INDEX(装备!F:F,MATCH(属性!A5450,装备!A:A,0)),系数!$K$12:$M$15,3,0))</f>
        <v>28000</v>
      </c>
      <c r="L5450" s="17"/>
      <c r="M5450" s="17"/>
      <c r="N5450" s="17"/>
      <c r="O5450" s="17">
        <f>IF(E5450=1,"",VLOOKUP(E5450,系数!$S$2:$AB$12,MATCH(属性!C5450,评级,0),1))</f>
        <v>50</v>
      </c>
    </row>
    <row r="5451" spans="1:15" ht="17.25" thickBot="1" x14ac:dyDescent="0.4">
      <c r="A5451" s="17">
        <f t="shared" si="170"/>
        <v>7100046</v>
      </c>
      <c r="B5451" s="17" t="s">
        <v>114</v>
      </c>
      <c r="C5451" s="15">
        <f>INDEX(装备!G:G,MATCH(属性!A5451,装备!A:A,0))</f>
        <v>16</v>
      </c>
      <c r="D5451" s="15" t="str">
        <f>INDEX(装备!E:E,MATCH(属性!A5451,装备!A:A,0))</f>
        <v>trousers</v>
      </c>
      <c r="E5451" s="14">
        <v>49</v>
      </c>
      <c r="F5451" s="17">
        <f>INT((VLOOKUP($C5451,装备数值,2,0)+VLOOKUP($C5451,装备数值,5,0)*($E5451-1))*VLOOKUP($D5451,系数!$K$2:$O$7,2,0))</f>
        <v>3400</v>
      </c>
      <c r="G5451" s="17">
        <f>INT((VLOOKUP($C5451,装备数值,3,0)+VLOOKUP($C5451,装备数值,6,0)*($E5451-1))*VLOOKUP($D5451,系数!$K$2:$O$7,3,0))</f>
        <v>0</v>
      </c>
      <c r="H5451" s="17">
        <f t="shared" si="171"/>
        <v>0</v>
      </c>
      <c r="I5451" s="17">
        <f>INT((VLOOKUP($C5451,装备数值,4,0)+VLOOKUP($C5451,装备数值,7,0)*($E5451-1))*VLOOKUP($D5451,系数!$K$2:$O$7,4,0))</f>
        <v>0</v>
      </c>
      <c r="J5451" s="17">
        <f>INT((VLOOKUP($C5451,装备数值,4,0)+VLOOKUP($C5451,装备数值,7,0)*($E5451-1))*VLOOKUP($D5451,系数!$K$2:$O$7,5,0))</f>
        <v>0</v>
      </c>
      <c r="K5451" s="17">
        <f>INT(VLOOKUP(E5451,强化金币,2,1)*VLOOKUP(INDEX(装备!F:F,MATCH(属性!A5451,装备!A:A,0)),系数!$K$12:$M$15,3,0))</f>
        <v>30000</v>
      </c>
      <c r="L5451" s="17"/>
      <c r="M5451" s="17"/>
      <c r="N5451" s="17"/>
      <c r="O5451" s="17">
        <f>IF(E5451=1,"",VLOOKUP(E5451,系数!$S$2:$AB$12,MATCH(属性!C5451,评级,0),1))</f>
        <v>50</v>
      </c>
    </row>
    <row r="5452" spans="1:15" ht="17.25" thickBot="1" x14ac:dyDescent="0.4">
      <c r="A5452" s="17">
        <f t="shared" si="170"/>
        <v>7100046</v>
      </c>
      <c r="B5452" s="17" t="s">
        <v>114</v>
      </c>
      <c r="C5452" s="15">
        <f>INDEX(装备!G:G,MATCH(属性!A5452,装备!A:A,0))</f>
        <v>16</v>
      </c>
      <c r="D5452" s="15" t="str">
        <f>INDEX(装备!E:E,MATCH(属性!A5452,装备!A:A,0))</f>
        <v>trousers</v>
      </c>
      <c r="E5452" s="14">
        <v>50</v>
      </c>
      <c r="F5452" s="17">
        <f>INT((VLOOKUP($C5452,装备数值,2,0)+VLOOKUP($C5452,装备数值,5,0)*($E5452-1))*VLOOKUP($D5452,系数!$K$2:$O$7,2,0))</f>
        <v>3450</v>
      </c>
      <c r="G5452" s="17">
        <f>INT((VLOOKUP($C5452,装备数值,3,0)+VLOOKUP($C5452,装备数值,6,0)*($E5452-1))*VLOOKUP($D5452,系数!$K$2:$O$7,3,0))</f>
        <v>0</v>
      </c>
      <c r="H5452" s="17">
        <f t="shared" si="171"/>
        <v>0</v>
      </c>
      <c r="I5452" s="17">
        <f>INT((VLOOKUP($C5452,装备数值,4,0)+VLOOKUP($C5452,装备数值,7,0)*($E5452-1))*VLOOKUP($D5452,系数!$K$2:$O$7,4,0))</f>
        <v>0</v>
      </c>
      <c r="J5452" s="17">
        <f>INT((VLOOKUP($C5452,装备数值,4,0)+VLOOKUP($C5452,装备数值,7,0)*($E5452-1))*VLOOKUP($D5452,系数!$K$2:$O$7,5,0))</f>
        <v>0</v>
      </c>
      <c r="K5452" s="17">
        <f>INT(VLOOKUP(E5452,强化金币,2,1)*VLOOKUP(INDEX(装备!F:F,MATCH(属性!A5452,装备!A:A,0)),系数!$K$12:$M$15,3,0))</f>
        <v>32000</v>
      </c>
      <c r="L5452" s="17"/>
      <c r="M5452" s="17"/>
      <c r="N5452" s="17"/>
      <c r="O5452" s="17">
        <f>IF(E5452=1,"",VLOOKUP(E5452,系数!$S$2:$AB$12,MATCH(属性!C5452,评级,0),1))</f>
        <v>60</v>
      </c>
    </row>
    <row r="5453" spans="1:15" ht="17.25" thickBot="1" x14ac:dyDescent="0.4">
      <c r="A5453" s="17">
        <f t="shared" si="170"/>
        <v>7100046</v>
      </c>
      <c r="B5453" s="17" t="s">
        <v>114</v>
      </c>
      <c r="C5453" s="15">
        <f>INDEX(装备!G:G,MATCH(属性!A5453,装备!A:A,0))</f>
        <v>16</v>
      </c>
      <c r="D5453" s="15" t="str">
        <f>INDEX(装备!E:E,MATCH(属性!A5453,装备!A:A,0))</f>
        <v>trousers</v>
      </c>
      <c r="E5453" s="14">
        <v>51</v>
      </c>
      <c r="F5453" s="17">
        <f>INT((VLOOKUP($C5453,装备数值,2,0)+VLOOKUP($C5453,装备数值,5,0)*($E5453-1))*VLOOKUP($D5453,系数!$K$2:$O$7,2,0))</f>
        <v>3500</v>
      </c>
      <c r="G5453" s="17">
        <f>INT((VLOOKUP($C5453,装备数值,3,0)+VLOOKUP($C5453,装备数值,6,0)*($E5453-1))*VLOOKUP($D5453,系数!$K$2:$O$7,3,0))</f>
        <v>0</v>
      </c>
      <c r="H5453" s="17">
        <f t="shared" si="171"/>
        <v>0</v>
      </c>
      <c r="I5453" s="17">
        <f>INT((VLOOKUP($C5453,装备数值,4,0)+VLOOKUP($C5453,装备数值,7,0)*($E5453-1))*VLOOKUP($D5453,系数!$K$2:$O$7,4,0))</f>
        <v>0</v>
      </c>
      <c r="J5453" s="17">
        <f>INT((VLOOKUP($C5453,装备数值,4,0)+VLOOKUP($C5453,装备数值,7,0)*($E5453-1))*VLOOKUP($D5453,系数!$K$2:$O$7,5,0))</f>
        <v>0</v>
      </c>
      <c r="K5453" s="17">
        <f>INT(VLOOKUP(E5453,强化金币,2,1)*VLOOKUP(INDEX(装备!F:F,MATCH(属性!A5453,装备!A:A,0)),系数!$K$12:$M$15,3,0))</f>
        <v>34000</v>
      </c>
      <c r="L5453" s="17"/>
      <c r="M5453" s="17"/>
      <c r="N5453" s="17"/>
      <c r="O5453" s="17">
        <f>IF(E5453=1,"",VLOOKUP(E5453,系数!$S$2:$AB$12,MATCH(属性!C5453,评级,0),1))</f>
        <v>60</v>
      </c>
    </row>
    <row r="5454" spans="1:15" ht="17.25" thickBot="1" x14ac:dyDescent="0.4">
      <c r="A5454" s="17">
        <f t="shared" si="170"/>
        <v>7100046</v>
      </c>
      <c r="B5454" s="17" t="s">
        <v>114</v>
      </c>
      <c r="C5454" s="15">
        <f>INDEX(装备!G:G,MATCH(属性!A5454,装备!A:A,0))</f>
        <v>16</v>
      </c>
      <c r="D5454" s="15" t="str">
        <f>INDEX(装备!E:E,MATCH(属性!A5454,装备!A:A,0))</f>
        <v>trousers</v>
      </c>
      <c r="E5454" s="14">
        <v>52</v>
      </c>
      <c r="F5454" s="17">
        <f>INT((VLOOKUP($C5454,装备数值,2,0)+VLOOKUP($C5454,装备数值,5,0)*($E5454-1))*VLOOKUP($D5454,系数!$K$2:$O$7,2,0))</f>
        <v>3550</v>
      </c>
      <c r="G5454" s="17">
        <f>INT((VLOOKUP($C5454,装备数值,3,0)+VLOOKUP($C5454,装备数值,6,0)*($E5454-1))*VLOOKUP($D5454,系数!$K$2:$O$7,3,0))</f>
        <v>0</v>
      </c>
      <c r="H5454" s="17">
        <f t="shared" si="171"/>
        <v>0</v>
      </c>
      <c r="I5454" s="17">
        <f>INT((VLOOKUP($C5454,装备数值,4,0)+VLOOKUP($C5454,装备数值,7,0)*($E5454-1))*VLOOKUP($D5454,系数!$K$2:$O$7,4,0))</f>
        <v>0</v>
      </c>
      <c r="J5454" s="17">
        <f>INT((VLOOKUP($C5454,装备数值,4,0)+VLOOKUP($C5454,装备数值,7,0)*($E5454-1))*VLOOKUP($D5454,系数!$K$2:$O$7,5,0))</f>
        <v>0</v>
      </c>
      <c r="K5454" s="17">
        <f>INT(VLOOKUP(E5454,强化金币,2,1)*VLOOKUP(INDEX(装备!F:F,MATCH(属性!A5454,装备!A:A,0)),系数!$K$12:$M$15,3,0))</f>
        <v>36000</v>
      </c>
      <c r="L5454" s="17"/>
      <c r="M5454" s="17"/>
      <c r="N5454" s="17"/>
      <c r="O5454" s="17">
        <f>IF(E5454=1,"",VLOOKUP(E5454,系数!$S$2:$AB$12,MATCH(属性!C5454,评级,0),1))</f>
        <v>60</v>
      </c>
    </row>
    <row r="5455" spans="1:15" ht="17.25" thickBot="1" x14ac:dyDescent="0.4">
      <c r="A5455" s="17">
        <f t="shared" si="170"/>
        <v>7100046</v>
      </c>
      <c r="B5455" s="17" t="s">
        <v>114</v>
      </c>
      <c r="C5455" s="15">
        <f>INDEX(装备!G:G,MATCH(属性!A5455,装备!A:A,0))</f>
        <v>16</v>
      </c>
      <c r="D5455" s="15" t="str">
        <f>INDEX(装备!E:E,MATCH(属性!A5455,装备!A:A,0))</f>
        <v>trousers</v>
      </c>
      <c r="E5455" s="14">
        <v>53</v>
      </c>
      <c r="F5455" s="17">
        <f>INT((VLOOKUP($C5455,装备数值,2,0)+VLOOKUP($C5455,装备数值,5,0)*($E5455-1))*VLOOKUP($D5455,系数!$K$2:$O$7,2,0))</f>
        <v>3600</v>
      </c>
      <c r="G5455" s="17">
        <f>INT((VLOOKUP($C5455,装备数值,3,0)+VLOOKUP($C5455,装备数值,6,0)*($E5455-1))*VLOOKUP($D5455,系数!$K$2:$O$7,3,0))</f>
        <v>0</v>
      </c>
      <c r="H5455" s="17">
        <f t="shared" si="171"/>
        <v>0</v>
      </c>
      <c r="I5455" s="17">
        <f>INT((VLOOKUP($C5455,装备数值,4,0)+VLOOKUP($C5455,装备数值,7,0)*($E5455-1))*VLOOKUP($D5455,系数!$K$2:$O$7,4,0))</f>
        <v>0</v>
      </c>
      <c r="J5455" s="17">
        <f>INT((VLOOKUP($C5455,装备数值,4,0)+VLOOKUP($C5455,装备数值,7,0)*($E5455-1))*VLOOKUP($D5455,系数!$K$2:$O$7,5,0))</f>
        <v>0</v>
      </c>
      <c r="K5455" s="17">
        <f>INT(VLOOKUP(E5455,强化金币,2,1)*VLOOKUP(INDEX(装备!F:F,MATCH(属性!A5455,装备!A:A,0)),系数!$K$12:$M$15,3,0))</f>
        <v>38000</v>
      </c>
      <c r="L5455" s="17"/>
      <c r="M5455" s="17"/>
      <c r="N5455" s="17"/>
      <c r="O5455" s="17">
        <f>IF(E5455=1,"",VLOOKUP(E5455,系数!$S$2:$AB$12,MATCH(属性!C5455,评级,0),1))</f>
        <v>60</v>
      </c>
    </row>
    <row r="5456" spans="1:15" ht="17.25" thickBot="1" x14ac:dyDescent="0.4">
      <c r="A5456" s="17">
        <f t="shared" si="170"/>
        <v>7100046</v>
      </c>
      <c r="B5456" s="17" t="s">
        <v>114</v>
      </c>
      <c r="C5456" s="15">
        <f>INDEX(装备!G:G,MATCH(属性!A5456,装备!A:A,0))</f>
        <v>16</v>
      </c>
      <c r="D5456" s="15" t="str">
        <f>INDEX(装备!E:E,MATCH(属性!A5456,装备!A:A,0))</f>
        <v>trousers</v>
      </c>
      <c r="E5456" s="14">
        <v>54</v>
      </c>
      <c r="F5456" s="17">
        <f>INT((VLOOKUP($C5456,装备数值,2,0)+VLOOKUP($C5456,装备数值,5,0)*($E5456-1))*VLOOKUP($D5456,系数!$K$2:$O$7,2,0))</f>
        <v>3650</v>
      </c>
      <c r="G5456" s="17">
        <f>INT((VLOOKUP($C5456,装备数值,3,0)+VLOOKUP($C5456,装备数值,6,0)*($E5456-1))*VLOOKUP($D5456,系数!$K$2:$O$7,3,0))</f>
        <v>0</v>
      </c>
      <c r="H5456" s="17">
        <f t="shared" si="171"/>
        <v>0</v>
      </c>
      <c r="I5456" s="17">
        <f>INT((VLOOKUP($C5456,装备数值,4,0)+VLOOKUP($C5456,装备数值,7,0)*($E5456-1))*VLOOKUP($D5456,系数!$K$2:$O$7,4,0))</f>
        <v>0</v>
      </c>
      <c r="J5456" s="17">
        <f>INT((VLOOKUP($C5456,装备数值,4,0)+VLOOKUP($C5456,装备数值,7,0)*($E5456-1))*VLOOKUP($D5456,系数!$K$2:$O$7,5,0))</f>
        <v>0</v>
      </c>
      <c r="K5456" s="17">
        <f>INT(VLOOKUP(E5456,强化金币,2,1)*VLOOKUP(INDEX(装备!F:F,MATCH(属性!A5456,装备!A:A,0)),系数!$K$12:$M$15,3,0))</f>
        <v>40000</v>
      </c>
      <c r="L5456" s="17"/>
      <c r="M5456" s="17"/>
      <c r="N5456" s="17"/>
      <c r="O5456" s="17">
        <f>IF(E5456=1,"",VLOOKUP(E5456,系数!$S$2:$AB$12,MATCH(属性!C5456,评级,0),1))</f>
        <v>60</v>
      </c>
    </row>
    <row r="5457" spans="1:15" ht="17.25" thickBot="1" x14ac:dyDescent="0.4">
      <c r="A5457" s="17">
        <f t="shared" si="170"/>
        <v>7100046</v>
      </c>
      <c r="B5457" s="17" t="s">
        <v>114</v>
      </c>
      <c r="C5457" s="15">
        <f>INDEX(装备!G:G,MATCH(属性!A5457,装备!A:A,0))</f>
        <v>16</v>
      </c>
      <c r="D5457" s="15" t="str">
        <f>INDEX(装备!E:E,MATCH(属性!A5457,装备!A:A,0))</f>
        <v>trousers</v>
      </c>
      <c r="E5457" s="14">
        <v>55</v>
      </c>
      <c r="F5457" s="17">
        <f>INT((VLOOKUP($C5457,装备数值,2,0)+VLOOKUP($C5457,装备数值,5,0)*($E5457-1))*VLOOKUP($D5457,系数!$K$2:$O$7,2,0))</f>
        <v>3700</v>
      </c>
      <c r="G5457" s="17">
        <f>INT((VLOOKUP($C5457,装备数值,3,0)+VLOOKUP($C5457,装备数值,6,0)*($E5457-1))*VLOOKUP($D5457,系数!$K$2:$O$7,3,0))</f>
        <v>0</v>
      </c>
      <c r="H5457" s="17">
        <f t="shared" si="171"/>
        <v>0</v>
      </c>
      <c r="I5457" s="17">
        <f>INT((VLOOKUP($C5457,装备数值,4,0)+VLOOKUP($C5457,装备数值,7,0)*($E5457-1))*VLOOKUP($D5457,系数!$K$2:$O$7,4,0))</f>
        <v>0</v>
      </c>
      <c r="J5457" s="17">
        <f>INT((VLOOKUP($C5457,装备数值,4,0)+VLOOKUP($C5457,装备数值,7,0)*($E5457-1))*VLOOKUP($D5457,系数!$K$2:$O$7,5,0))</f>
        <v>0</v>
      </c>
      <c r="K5457" s="17">
        <f>INT(VLOOKUP(E5457,强化金币,2,1)*VLOOKUP(INDEX(装备!F:F,MATCH(属性!A5457,装备!A:A,0)),系数!$K$12:$M$15,3,0))</f>
        <v>42000</v>
      </c>
      <c r="L5457" s="17"/>
      <c r="M5457" s="17"/>
      <c r="N5457" s="17"/>
      <c r="O5457" s="17">
        <f>IF(E5457=1,"",VLOOKUP(E5457,系数!$S$2:$AB$12,MATCH(属性!C5457,评级,0),1))</f>
        <v>60</v>
      </c>
    </row>
    <row r="5458" spans="1:15" ht="17.25" thickBot="1" x14ac:dyDescent="0.4">
      <c r="A5458" s="17">
        <f t="shared" si="170"/>
        <v>7100046</v>
      </c>
      <c r="B5458" s="17" t="s">
        <v>114</v>
      </c>
      <c r="C5458" s="15">
        <f>INDEX(装备!G:G,MATCH(属性!A5458,装备!A:A,0))</f>
        <v>16</v>
      </c>
      <c r="D5458" s="15" t="str">
        <f>INDEX(装备!E:E,MATCH(属性!A5458,装备!A:A,0))</f>
        <v>trousers</v>
      </c>
      <c r="E5458" s="14">
        <v>56</v>
      </c>
      <c r="F5458" s="17">
        <f>INT((VLOOKUP($C5458,装备数值,2,0)+VLOOKUP($C5458,装备数值,5,0)*($E5458-1))*VLOOKUP($D5458,系数!$K$2:$O$7,2,0))</f>
        <v>3750</v>
      </c>
      <c r="G5458" s="17">
        <f>INT((VLOOKUP($C5458,装备数值,3,0)+VLOOKUP($C5458,装备数值,6,0)*($E5458-1))*VLOOKUP($D5458,系数!$K$2:$O$7,3,0))</f>
        <v>0</v>
      </c>
      <c r="H5458" s="17">
        <f t="shared" si="171"/>
        <v>0</v>
      </c>
      <c r="I5458" s="17">
        <f>INT((VLOOKUP($C5458,装备数值,4,0)+VLOOKUP($C5458,装备数值,7,0)*($E5458-1))*VLOOKUP($D5458,系数!$K$2:$O$7,4,0))</f>
        <v>0</v>
      </c>
      <c r="J5458" s="17">
        <f>INT((VLOOKUP($C5458,装备数值,4,0)+VLOOKUP($C5458,装备数值,7,0)*($E5458-1))*VLOOKUP($D5458,系数!$K$2:$O$7,5,0))</f>
        <v>0</v>
      </c>
      <c r="K5458" s="17">
        <f>INT(VLOOKUP(E5458,强化金币,2,1)*VLOOKUP(INDEX(装备!F:F,MATCH(属性!A5458,装备!A:A,0)),系数!$K$12:$M$15,3,0))</f>
        <v>44000</v>
      </c>
      <c r="L5458" s="17"/>
      <c r="M5458" s="17"/>
      <c r="N5458" s="17"/>
      <c r="O5458" s="17">
        <f>IF(E5458=1,"",VLOOKUP(E5458,系数!$S$2:$AB$12,MATCH(属性!C5458,评级,0),1))</f>
        <v>60</v>
      </c>
    </row>
    <row r="5459" spans="1:15" ht="17.25" thickBot="1" x14ac:dyDescent="0.4">
      <c r="A5459" s="17">
        <f t="shared" si="170"/>
        <v>7100046</v>
      </c>
      <c r="B5459" s="17" t="s">
        <v>114</v>
      </c>
      <c r="C5459" s="15">
        <f>INDEX(装备!G:G,MATCH(属性!A5459,装备!A:A,0))</f>
        <v>16</v>
      </c>
      <c r="D5459" s="15" t="str">
        <f>INDEX(装备!E:E,MATCH(属性!A5459,装备!A:A,0))</f>
        <v>trousers</v>
      </c>
      <c r="E5459" s="14">
        <v>57</v>
      </c>
      <c r="F5459" s="17">
        <f>INT((VLOOKUP($C5459,装备数值,2,0)+VLOOKUP($C5459,装备数值,5,0)*($E5459-1))*VLOOKUP($D5459,系数!$K$2:$O$7,2,0))</f>
        <v>3800</v>
      </c>
      <c r="G5459" s="17">
        <f>INT((VLOOKUP($C5459,装备数值,3,0)+VLOOKUP($C5459,装备数值,6,0)*($E5459-1))*VLOOKUP($D5459,系数!$K$2:$O$7,3,0))</f>
        <v>0</v>
      </c>
      <c r="H5459" s="17">
        <f t="shared" si="171"/>
        <v>0</v>
      </c>
      <c r="I5459" s="17">
        <f>INT((VLOOKUP($C5459,装备数值,4,0)+VLOOKUP($C5459,装备数值,7,0)*($E5459-1))*VLOOKUP($D5459,系数!$K$2:$O$7,4,0))</f>
        <v>0</v>
      </c>
      <c r="J5459" s="17">
        <f>INT((VLOOKUP($C5459,装备数值,4,0)+VLOOKUP($C5459,装备数值,7,0)*($E5459-1))*VLOOKUP($D5459,系数!$K$2:$O$7,5,0))</f>
        <v>0</v>
      </c>
      <c r="K5459" s="17">
        <f>INT(VLOOKUP(E5459,强化金币,2,1)*VLOOKUP(INDEX(装备!F:F,MATCH(属性!A5459,装备!A:A,0)),系数!$K$12:$M$15,3,0))</f>
        <v>46000</v>
      </c>
      <c r="L5459" s="17"/>
      <c r="M5459" s="17"/>
      <c r="N5459" s="17"/>
      <c r="O5459" s="17">
        <f>IF(E5459=1,"",VLOOKUP(E5459,系数!$S$2:$AB$12,MATCH(属性!C5459,评级,0),1))</f>
        <v>60</v>
      </c>
    </row>
    <row r="5460" spans="1:15" ht="17.25" thickBot="1" x14ac:dyDescent="0.4">
      <c r="A5460" s="17">
        <f t="shared" si="170"/>
        <v>7100046</v>
      </c>
      <c r="B5460" s="17" t="s">
        <v>114</v>
      </c>
      <c r="C5460" s="15">
        <f>INDEX(装备!G:G,MATCH(属性!A5460,装备!A:A,0))</f>
        <v>16</v>
      </c>
      <c r="D5460" s="15" t="str">
        <f>INDEX(装备!E:E,MATCH(属性!A5460,装备!A:A,0))</f>
        <v>trousers</v>
      </c>
      <c r="E5460" s="14">
        <v>58</v>
      </c>
      <c r="F5460" s="17">
        <f>INT((VLOOKUP($C5460,装备数值,2,0)+VLOOKUP($C5460,装备数值,5,0)*($E5460-1))*VLOOKUP($D5460,系数!$K$2:$O$7,2,0))</f>
        <v>3850</v>
      </c>
      <c r="G5460" s="17">
        <f>INT((VLOOKUP($C5460,装备数值,3,0)+VLOOKUP($C5460,装备数值,6,0)*($E5460-1))*VLOOKUP($D5460,系数!$K$2:$O$7,3,0))</f>
        <v>0</v>
      </c>
      <c r="H5460" s="17">
        <f t="shared" si="171"/>
        <v>0</v>
      </c>
      <c r="I5460" s="17">
        <f>INT((VLOOKUP($C5460,装备数值,4,0)+VLOOKUP($C5460,装备数值,7,0)*($E5460-1))*VLOOKUP($D5460,系数!$K$2:$O$7,4,0))</f>
        <v>0</v>
      </c>
      <c r="J5460" s="17">
        <f>INT((VLOOKUP($C5460,装备数值,4,0)+VLOOKUP($C5460,装备数值,7,0)*($E5460-1))*VLOOKUP($D5460,系数!$K$2:$O$7,5,0))</f>
        <v>0</v>
      </c>
      <c r="K5460" s="17">
        <f>INT(VLOOKUP(E5460,强化金币,2,1)*VLOOKUP(INDEX(装备!F:F,MATCH(属性!A5460,装备!A:A,0)),系数!$K$12:$M$15,3,0))</f>
        <v>48000</v>
      </c>
      <c r="L5460" s="17"/>
      <c r="M5460" s="17"/>
      <c r="N5460" s="17"/>
      <c r="O5460" s="17">
        <f>IF(E5460=1,"",VLOOKUP(E5460,系数!$S$2:$AB$12,MATCH(属性!C5460,评级,0),1))</f>
        <v>60</v>
      </c>
    </row>
    <row r="5461" spans="1:15" ht="17.25" thickBot="1" x14ac:dyDescent="0.4">
      <c r="A5461" s="17">
        <f t="shared" si="170"/>
        <v>7100046</v>
      </c>
      <c r="B5461" s="17" t="s">
        <v>114</v>
      </c>
      <c r="C5461" s="15">
        <f>INDEX(装备!G:G,MATCH(属性!A5461,装备!A:A,0))</f>
        <v>16</v>
      </c>
      <c r="D5461" s="15" t="str">
        <f>INDEX(装备!E:E,MATCH(属性!A5461,装备!A:A,0))</f>
        <v>trousers</v>
      </c>
      <c r="E5461" s="14">
        <v>59</v>
      </c>
      <c r="F5461" s="17">
        <f>INT((VLOOKUP($C5461,装备数值,2,0)+VLOOKUP($C5461,装备数值,5,0)*($E5461-1))*VLOOKUP($D5461,系数!$K$2:$O$7,2,0))</f>
        <v>3900</v>
      </c>
      <c r="G5461" s="17">
        <f>INT((VLOOKUP($C5461,装备数值,3,0)+VLOOKUP($C5461,装备数值,6,0)*($E5461-1))*VLOOKUP($D5461,系数!$K$2:$O$7,3,0))</f>
        <v>0</v>
      </c>
      <c r="H5461" s="17">
        <f t="shared" si="171"/>
        <v>0</v>
      </c>
      <c r="I5461" s="17">
        <f>INT((VLOOKUP($C5461,装备数值,4,0)+VLOOKUP($C5461,装备数值,7,0)*($E5461-1))*VLOOKUP($D5461,系数!$K$2:$O$7,4,0))</f>
        <v>0</v>
      </c>
      <c r="J5461" s="17">
        <f>INT((VLOOKUP($C5461,装备数值,4,0)+VLOOKUP($C5461,装备数值,7,0)*($E5461-1))*VLOOKUP($D5461,系数!$K$2:$O$7,5,0))</f>
        <v>0</v>
      </c>
      <c r="K5461" s="17">
        <f>INT(VLOOKUP(E5461,强化金币,2,1)*VLOOKUP(INDEX(装备!F:F,MATCH(属性!A5461,装备!A:A,0)),系数!$K$12:$M$15,3,0))</f>
        <v>50000</v>
      </c>
      <c r="L5461" s="17"/>
      <c r="M5461" s="17"/>
      <c r="N5461" s="17"/>
      <c r="O5461" s="17">
        <f>IF(E5461=1,"",VLOOKUP(E5461,系数!$S$2:$AB$12,MATCH(属性!C5461,评级,0),1))</f>
        <v>60</v>
      </c>
    </row>
    <row r="5462" spans="1:15" ht="17.25" thickBot="1" x14ac:dyDescent="0.4">
      <c r="A5462" s="17">
        <f t="shared" si="170"/>
        <v>7100046</v>
      </c>
      <c r="B5462" s="17" t="s">
        <v>114</v>
      </c>
      <c r="C5462" s="15">
        <f>INDEX(装备!G:G,MATCH(属性!A5462,装备!A:A,0))</f>
        <v>16</v>
      </c>
      <c r="D5462" s="15" t="str">
        <f>INDEX(装备!E:E,MATCH(属性!A5462,装备!A:A,0))</f>
        <v>trousers</v>
      </c>
      <c r="E5462" s="14">
        <v>60</v>
      </c>
      <c r="F5462" s="17">
        <f>INT((VLOOKUP($C5462,装备数值,2,0)+VLOOKUP($C5462,装备数值,5,0)*($E5462-1))*VLOOKUP($D5462,系数!$K$2:$O$7,2,0))</f>
        <v>3950</v>
      </c>
      <c r="G5462" s="17">
        <f>INT((VLOOKUP($C5462,装备数值,3,0)+VLOOKUP($C5462,装备数值,6,0)*($E5462-1))*VLOOKUP($D5462,系数!$K$2:$O$7,3,0))</f>
        <v>0</v>
      </c>
      <c r="H5462" s="17">
        <f t="shared" si="171"/>
        <v>0</v>
      </c>
      <c r="I5462" s="17">
        <f>INT((VLOOKUP($C5462,装备数值,4,0)+VLOOKUP($C5462,装备数值,7,0)*($E5462-1))*VLOOKUP($D5462,系数!$K$2:$O$7,4,0))</f>
        <v>0</v>
      </c>
      <c r="J5462" s="17">
        <f>INT((VLOOKUP($C5462,装备数值,4,0)+VLOOKUP($C5462,装备数值,7,0)*($E5462-1))*VLOOKUP($D5462,系数!$K$2:$O$7,5,0))</f>
        <v>0</v>
      </c>
      <c r="K5462" s="17">
        <f>INT(VLOOKUP(E5462,强化金币,2,1)*VLOOKUP(INDEX(装备!F:F,MATCH(属性!A5462,装备!A:A,0)),系数!$K$12:$M$15,3,0))</f>
        <v>52500</v>
      </c>
      <c r="L5462" s="17"/>
      <c r="M5462" s="17"/>
      <c r="N5462" s="17"/>
      <c r="O5462" s="17">
        <f>IF(E5462=1,"",VLOOKUP(E5462,系数!$S$2:$AB$12,MATCH(属性!C5462,评级,0),1))</f>
        <v>70</v>
      </c>
    </row>
    <row r="5463" spans="1:15" ht="17.25" thickBot="1" x14ac:dyDescent="0.4">
      <c r="A5463" s="17">
        <f t="shared" si="170"/>
        <v>7100046</v>
      </c>
      <c r="B5463" s="17" t="s">
        <v>114</v>
      </c>
      <c r="C5463" s="15">
        <f>INDEX(装备!G:G,MATCH(属性!A5463,装备!A:A,0))</f>
        <v>16</v>
      </c>
      <c r="D5463" s="15" t="str">
        <f>INDEX(装备!E:E,MATCH(属性!A5463,装备!A:A,0))</f>
        <v>trousers</v>
      </c>
      <c r="E5463" s="14">
        <v>61</v>
      </c>
      <c r="F5463" s="17">
        <f>INT((VLOOKUP($C5463,装备数值,2,0)+VLOOKUP($C5463,装备数值,5,0)*($E5463-1))*VLOOKUP($D5463,系数!$K$2:$O$7,2,0))</f>
        <v>4000</v>
      </c>
      <c r="G5463" s="17">
        <f>INT((VLOOKUP($C5463,装备数值,3,0)+VLOOKUP($C5463,装备数值,6,0)*($E5463-1))*VLOOKUP($D5463,系数!$K$2:$O$7,3,0))</f>
        <v>0</v>
      </c>
      <c r="H5463" s="17">
        <f t="shared" si="171"/>
        <v>0</v>
      </c>
      <c r="I5463" s="17">
        <f>INT((VLOOKUP($C5463,装备数值,4,0)+VLOOKUP($C5463,装备数值,7,0)*($E5463-1))*VLOOKUP($D5463,系数!$K$2:$O$7,4,0))</f>
        <v>0</v>
      </c>
      <c r="J5463" s="17">
        <f>INT((VLOOKUP($C5463,装备数值,4,0)+VLOOKUP($C5463,装备数值,7,0)*($E5463-1))*VLOOKUP($D5463,系数!$K$2:$O$7,5,0))</f>
        <v>0</v>
      </c>
      <c r="K5463" s="17">
        <f>INT(VLOOKUP(E5463,强化金币,2,1)*VLOOKUP(INDEX(装备!F:F,MATCH(属性!A5463,装备!A:A,0)),系数!$K$12:$M$15,3,0))</f>
        <v>55000</v>
      </c>
      <c r="L5463" s="17"/>
      <c r="M5463" s="17"/>
      <c r="N5463" s="17"/>
      <c r="O5463" s="17">
        <f>IF(E5463=1,"",VLOOKUP(E5463,系数!$S$2:$AB$12,MATCH(属性!C5463,评级,0),1))</f>
        <v>70</v>
      </c>
    </row>
    <row r="5464" spans="1:15" ht="17.25" thickBot="1" x14ac:dyDescent="0.4">
      <c r="A5464" s="17">
        <f t="shared" si="170"/>
        <v>7100046</v>
      </c>
      <c r="B5464" s="17" t="s">
        <v>114</v>
      </c>
      <c r="C5464" s="15">
        <f>INDEX(装备!G:G,MATCH(属性!A5464,装备!A:A,0))</f>
        <v>16</v>
      </c>
      <c r="D5464" s="15" t="str">
        <f>INDEX(装备!E:E,MATCH(属性!A5464,装备!A:A,0))</f>
        <v>trousers</v>
      </c>
      <c r="E5464" s="14">
        <v>62</v>
      </c>
      <c r="F5464" s="17">
        <f>INT((VLOOKUP($C5464,装备数值,2,0)+VLOOKUP($C5464,装备数值,5,0)*($E5464-1))*VLOOKUP($D5464,系数!$K$2:$O$7,2,0))</f>
        <v>4050</v>
      </c>
      <c r="G5464" s="17">
        <f>INT((VLOOKUP($C5464,装备数值,3,0)+VLOOKUP($C5464,装备数值,6,0)*($E5464-1))*VLOOKUP($D5464,系数!$K$2:$O$7,3,0))</f>
        <v>0</v>
      </c>
      <c r="H5464" s="17">
        <f t="shared" si="171"/>
        <v>0</v>
      </c>
      <c r="I5464" s="17">
        <f>INT((VLOOKUP($C5464,装备数值,4,0)+VLOOKUP($C5464,装备数值,7,0)*($E5464-1))*VLOOKUP($D5464,系数!$K$2:$O$7,4,0))</f>
        <v>0</v>
      </c>
      <c r="J5464" s="17">
        <f>INT((VLOOKUP($C5464,装备数值,4,0)+VLOOKUP($C5464,装备数值,7,0)*($E5464-1))*VLOOKUP($D5464,系数!$K$2:$O$7,5,0))</f>
        <v>0</v>
      </c>
      <c r="K5464" s="17">
        <f>INT(VLOOKUP(E5464,强化金币,2,1)*VLOOKUP(INDEX(装备!F:F,MATCH(属性!A5464,装备!A:A,0)),系数!$K$12:$M$15,3,0))</f>
        <v>57500</v>
      </c>
      <c r="L5464" s="17"/>
      <c r="M5464" s="17"/>
      <c r="N5464" s="17"/>
      <c r="O5464" s="17">
        <f>IF(E5464=1,"",VLOOKUP(E5464,系数!$S$2:$AB$12,MATCH(属性!C5464,评级,0),1))</f>
        <v>70</v>
      </c>
    </row>
    <row r="5465" spans="1:15" ht="17.25" thickBot="1" x14ac:dyDescent="0.4">
      <c r="A5465" s="17">
        <f t="shared" si="170"/>
        <v>7100046</v>
      </c>
      <c r="B5465" s="17" t="s">
        <v>114</v>
      </c>
      <c r="C5465" s="15">
        <f>INDEX(装备!G:G,MATCH(属性!A5465,装备!A:A,0))</f>
        <v>16</v>
      </c>
      <c r="D5465" s="15" t="str">
        <f>INDEX(装备!E:E,MATCH(属性!A5465,装备!A:A,0))</f>
        <v>trousers</v>
      </c>
      <c r="E5465" s="14">
        <v>63</v>
      </c>
      <c r="F5465" s="17">
        <f>INT((VLOOKUP($C5465,装备数值,2,0)+VLOOKUP($C5465,装备数值,5,0)*($E5465-1))*VLOOKUP($D5465,系数!$K$2:$O$7,2,0))</f>
        <v>4100</v>
      </c>
      <c r="G5465" s="17">
        <f>INT((VLOOKUP($C5465,装备数值,3,0)+VLOOKUP($C5465,装备数值,6,0)*($E5465-1))*VLOOKUP($D5465,系数!$K$2:$O$7,3,0))</f>
        <v>0</v>
      </c>
      <c r="H5465" s="17">
        <f t="shared" si="171"/>
        <v>0</v>
      </c>
      <c r="I5465" s="17">
        <f>INT((VLOOKUP($C5465,装备数值,4,0)+VLOOKUP($C5465,装备数值,7,0)*($E5465-1))*VLOOKUP($D5465,系数!$K$2:$O$7,4,0))</f>
        <v>0</v>
      </c>
      <c r="J5465" s="17">
        <f>INT((VLOOKUP($C5465,装备数值,4,0)+VLOOKUP($C5465,装备数值,7,0)*($E5465-1))*VLOOKUP($D5465,系数!$K$2:$O$7,5,0))</f>
        <v>0</v>
      </c>
      <c r="K5465" s="17">
        <f>INT(VLOOKUP(E5465,强化金币,2,1)*VLOOKUP(INDEX(装备!F:F,MATCH(属性!A5465,装备!A:A,0)),系数!$K$12:$M$15,3,0))</f>
        <v>60000</v>
      </c>
      <c r="L5465" s="17"/>
      <c r="M5465" s="17"/>
      <c r="N5465" s="17"/>
      <c r="O5465" s="17">
        <f>IF(E5465=1,"",VLOOKUP(E5465,系数!$S$2:$AB$12,MATCH(属性!C5465,评级,0),1))</f>
        <v>70</v>
      </c>
    </row>
    <row r="5466" spans="1:15" ht="17.25" thickBot="1" x14ac:dyDescent="0.4">
      <c r="A5466" s="17">
        <f t="shared" si="170"/>
        <v>7100046</v>
      </c>
      <c r="B5466" s="17" t="s">
        <v>114</v>
      </c>
      <c r="C5466" s="15">
        <f>INDEX(装备!G:G,MATCH(属性!A5466,装备!A:A,0))</f>
        <v>16</v>
      </c>
      <c r="D5466" s="15" t="str">
        <f>INDEX(装备!E:E,MATCH(属性!A5466,装备!A:A,0))</f>
        <v>trousers</v>
      </c>
      <c r="E5466" s="14">
        <v>64</v>
      </c>
      <c r="F5466" s="17">
        <f>INT((VLOOKUP($C5466,装备数值,2,0)+VLOOKUP($C5466,装备数值,5,0)*($E5466-1))*VLOOKUP($D5466,系数!$K$2:$O$7,2,0))</f>
        <v>4150</v>
      </c>
      <c r="G5466" s="17">
        <f>INT((VLOOKUP($C5466,装备数值,3,0)+VLOOKUP($C5466,装备数值,6,0)*($E5466-1))*VLOOKUP($D5466,系数!$K$2:$O$7,3,0))</f>
        <v>0</v>
      </c>
      <c r="H5466" s="17">
        <f t="shared" si="171"/>
        <v>0</v>
      </c>
      <c r="I5466" s="17">
        <f>INT((VLOOKUP($C5466,装备数值,4,0)+VLOOKUP($C5466,装备数值,7,0)*($E5466-1))*VLOOKUP($D5466,系数!$K$2:$O$7,4,0))</f>
        <v>0</v>
      </c>
      <c r="J5466" s="17">
        <f>INT((VLOOKUP($C5466,装备数值,4,0)+VLOOKUP($C5466,装备数值,7,0)*($E5466-1))*VLOOKUP($D5466,系数!$K$2:$O$7,5,0))</f>
        <v>0</v>
      </c>
      <c r="K5466" s="17">
        <f>INT(VLOOKUP(E5466,强化金币,2,1)*VLOOKUP(INDEX(装备!F:F,MATCH(属性!A5466,装备!A:A,0)),系数!$K$12:$M$15,3,0))</f>
        <v>62500</v>
      </c>
      <c r="L5466" s="17"/>
      <c r="M5466" s="17"/>
      <c r="N5466" s="17"/>
      <c r="O5466" s="17">
        <f>IF(E5466=1,"",VLOOKUP(E5466,系数!$S$2:$AB$12,MATCH(属性!C5466,评级,0),1))</f>
        <v>70</v>
      </c>
    </row>
    <row r="5467" spans="1:15" ht="17.25" thickBot="1" x14ac:dyDescent="0.4">
      <c r="A5467" s="17">
        <f t="shared" si="170"/>
        <v>7100046</v>
      </c>
      <c r="B5467" s="17" t="s">
        <v>114</v>
      </c>
      <c r="C5467" s="15">
        <f>INDEX(装备!G:G,MATCH(属性!A5467,装备!A:A,0))</f>
        <v>16</v>
      </c>
      <c r="D5467" s="15" t="str">
        <f>INDEX(装备!E:E,MATCH(属性!A5467,装备!A:A,0))</f>
        <v>trousers</v>
      </c>
      <c r="E5467" s="14">
        <v>65</v>
      </c>
      <c r="F5467" s="17">
        <f>INT((VLOOKUP($C5467,装备数值,2,0)+VLOOKUP($C5467,装备数值,5,0)*($E5467-1))*VLOOKUP($D5467,系数!$K$2:$O$7,2,0))</f>
        <v>4200</v>
      </c>
      <c r="G5467" s="17">
        <f>INT((VLOOKUP($C5467,装备数值,3,0)+VLOOKUP($C5467,装备数值,6,0)*($E5467-1))*VLOOKUP($D5467,系数!$K$2:$O$7,3,0))</f>
        <v>0</v>
      </c>
      <c r="H5467" s="17">
        <f t="shared" si="171"/>
        <v>0</v>
      </c>
      <c r="I5467" s="17">
        <f>INT((VLOOKUP($C5467,装备数值,4,0)+VLOOKUP($C5467,装备数值,7,0)*($E5467-1))*VLOOKUP($D5467,系数!$K$2:$O$7,4,0))</f>
        <v>0</v>
      </c>
      <c r="J5467" s="17">
        <f>INT((VLOOKUP($C5467,装备数值,4,0)+VLOOKUP($C5467,装备数值,7,0)*($E5467-1))*VLOOKUP($D5467,系数!$K$2:$O$7,5,0))</f>
        <v>0</v>
      </c>
      <c r="K5467" s="17">
        <f>INT(VLOOKUP(E5467,强化金币,2,1)*VLOOKUP(INDEX(装备!F:F,MATCH(属性!A5467,装备!A:A,0)),系数!$K$12:$M$15,3,0))</f>
        <v>65000</v>
      </c>
      <c r="L5467" s="17"/>
      <c r="M5467" s="17"/>
      <c r="N5467" s="17"/>
      <c r="O5467" s="17">
        <f>IF(E5467=1,"",VLOOKUP(E5467,系数!$S$2:$AB$12,MATCH(属性!C5467,评级,0),1))</f>
        <v>70</v>
      </c>
    </row>
    <row r="5468" spans="1:15" ht="17.25" thickBot="1" x14ac:dyDescent="0.4">
      <c r="A5468" s="17">
        <f t="shared" si="170"/>
        <v>7100046</v>
      </c>
      <c r="B5468" s="17" t="s">
        <v>114</v>
      </c>
      <c r="C5468" s="15">
        <f>INDEX(装备!G:G,MATCH(属性!A5468,装备!A:A,0))</f>
        <v>16</v>
      </c>
      <c r="D5468" s="15" t="str">
        <f>INDEX(装备!E:E,MATCH(属性!A5468,装备!A:A,0))</f>
        <v>trousers</v>
      </c>
      <c r="E5468" s="14">
        <v>66</v>
      </c>
      <c r="F5468" s="17">
        <f>INT((VLOOKUP($C5468,装备数值,2,0)+VLOOKUP($C5468,装备数值,5,0)*($E5468-1))*VLOOKUP($D5468,系数!$K$2:$O$7,2,0))</f>
        <v>4250</v>
      </c>
      <c r="G5468" s="17">
        <f>INT((VLOOKUP($C5468,装备数值,3,0)+VLOOKUP($C5468,装备数值,6,0)*($E5468-1))*VLOOKUP($D5468,系数!$K$2:$O$7,3,0))</f>
        <v>0</v>
      </c>
      <c r="H5468" s="17">
        <f t="shared" si="171"/>
        <v>0</v>
      </c>
      <c r="I5468" s="17">
        <f>INT((VLOOKUP($C5468,装备数值,4,0)+VLOOKUP($C5468,装备数值,7,0)*($E5468-1))*VLOOKUP($D5468,系数!$K$2:$O$7,4,0))</f>
        <v>0</v>
      </c>
      <c r="J5468" s="17">
        <f>INT((VLOOKUP($C5468,装备数值,4,0)+VLOOKUP($C5468,装备数值,7,0)*($E5468-1))*VLOOKUP($D5468,系数!$K$2:$O$7,5,0))</f>
        <v>0</v>
      </c>
      <c r="K5468" s="17">
        <f>INT(VLOOKUP(E5468,强化金币,2,1)*VLOOKUP(INDEX(装备!F:F,MATCH(属性!A5468,装备!A:A,0)),系数!$K$12:$M$15,3,0))</f>
        <v>67500</v>
      </c>
      <c r="L5468" s="17"/>
      <c r="M5468" s="17"/>
      <c r="N5468" s="17"/>
      <c r="O5468" s="17">
        <f>IF(E5468=1,"",VLOOKUP(E5468,系数!$S$2:$AB$12,MATCH(属性!C5468,评级,0),1))</f>
        <v>70</v>
      </c>
    </row>
    <row r="5469" spans="1:15" ht="17.25" thickBot="1" x14ac:dyDescent="0.4">
      <c r="A5469" s="17">
        <f t="shared" si="170"/>
        <v>7100046</v>
      </c>
      <c r="B5469" s="17" t="s">
        <v>114</v>
      </c>
      <c r="C5469" s="15">
        <f>INDEX(装备!G:G,MATCH(属性!A5469,装备!A:A,0))</f>
        <v>16</v>
      </c>
      <c r="D5469" s="15" t="str">
        <f>INDEX(装备!E:E,MATCH(属性!A5469,装备!A:A,0))</f>
        <v>trousers</v>
      </c>
      <c r="E5469" s="14">
        <v>67</v>
      </c>
      <c r="F5469" s="17">
        <f>INT((VLOOKUP($C5469,装备数值,2,0)+VLOOKUP($C5469,装备数值,5,0)*($E5469-1))*VLOOKUP($D5469,系数!$K$2:$O$7,2,0))</f>
        <v>4300</v>
      </c>
      <c r="G5469" s="17">
        <f>INT((VLOOKUP($C5469,装备数值,3,0)+VLOOKUP($C5469,装备数值,6,0)*($E5469-1))*VLOOKUP($D5469,系数!$K$2:$O$7,3,0))</f>
        <v>0</v>
      </c>
      <c r="H5469" s="17">
        <f t="shared" si="171"/>
        <v>0</v>
      </c>
      <c r="I5469" s="17">
        <f>INT((VLOOKUP($C5469,装备数值,4,0)+VLOOKUP($C5469,装备数值,7,0)*($E5469-1))*VLOOKUP($D5469,系数!$K$2:$O$7,4,0))</f>
        <v>0</v>
      </c>
      <c r="J5469" s="17">
        <f>INT((VLOOKUP($C5469,装备数值,4,0)+VLOOKUP($C5469,装备数值,7,0)*($E5469-1))*VLOOKUP($D5469,系数!$K$2:$O$7,5,0))</f>
        <v>0</v>
      </c>
      <c r="K5469" s="17">
        <f>INT(VLOOKUP(E5469,强化金币,2,1)*VLOOKUP(INDEX(装备!F:F,MATCH(属性!A5469,装备!A:A,0)),系数!$K$12:$M$15,3,0))</f>
        <v>70000</v>
      </c>
      <c r="L5469" s="17"/>
      <c r="M5469" s="17"/>
      <c r="N5469" s="17"/>
      <c r="O5469" s="17">
        <f>IF(E5469=1,"",VLOOKUP(E5469,系数!$S$2:$AB$12,MATCH(属性!C5469,评级,0),1))</f>
        <v>70</v>
      </c>
    </row>
    <row r="5470" spans="1:15" ht="17.25" thickBot="1" x14ac:dyDescent="0.4">
      <c r="A5470" s="17">
        <f t="shared" si="170"/>
        <v>7100046</v>
      </c>
      <c r="B5470" s="17" t="s">
        <v>114</v>
      </c>
      <c r="C5470" s="15">
        <f>INDEX(装备!G:G,MATCH(属性!A5470,装备!A:A,0))</f>
        <v>16</v>
      </c>
      <c r="D5470" s="15" t="str">
        <f>INDEX(装备!E:E,MATCH(属性!A5470,装备!A:A,0))</f>
        <v>trousers</v>
      </c>
      <c r="E5470" s="14">
        <v>68</v>
      </c>
      <c r="F5470" s="17">
        <f>INT((VLOOKUP($C5470,装备数值,2,0)+VLOOKUP($C5470,装备数值,5,0)*($E5470-1))*VLOOKUP($D5470,系数!$K$2:$O$7,2,0))</f>
        <v>4350</v>
      </c>
      <c r="G5470" s="17">
        <f>INT((VLOOKUP($C5470,装备数值,3,0)+VLOOKUP($C5470,装备数值,6,0)*($E5470-1))*VLOOKUP($D5470,系数!$K$2:$O$7,3,0))</f>
        <v>0</v>
      </c>
      <c r="H5470" s="17">
        <f t="shared" si="171"/>
        <v>0</v>
      </c>
      <c r="I5470" s="17">
        <f>INT((VLOOKUP($C5470,装备数值,4,0)+VLOOKUP($C5470,装备数值,7,0)*($E5470-1))*VLOOKUP($D5470,系数!$K$2:$O$7,4,0))</f>
        <v>0</v>
      </c>
      <c r="J5470" s="17">
        <f>INT((VLOOKUP($C5470,装备数值,4,0)+VLOOKUP($C5470,装备数值,7,0)*($E5470-1))*VLOOKUP($D5470,系数!$K$2:$O$7,5,0))</f>
        <v>0</v>
      </c>
      <c r="K5470" s="17">
        <f>INT(VLOOKUP(E5470,强化金币,2,1)*VLOOKUP(INDEX(装备!F:F,MATCH(属性!A5470,装备!A:A,0)),系数!$K$12:$M$15,3,0))</f>
        <v>72500</v>
      </c>
      <c r="L5470" s="17"/>
      <c r="M5470" s="17"/>
      <c r="N5470" s="17"/>
      <c r="O5470" s="17">
        <f>IF(E5470=1,"",VLOOKUP(E5470,系数!$S$2:$AB$12,MATCH(属性!C5470,评级,0),1))</f>
        <v>70</v>
      </c>
    </row>
    <row r="5471" spans="1:15" ht="17.25" thickBot="1" x14ac:dyDescent="0.4">
      <c r="A5471" s="17">
        <f t="shared" si="170"/>
        <v>7100046</v>
      </c>
      <c r="B5471" s="17" t="s">
        <v>114</v>
      </c>
      <c r="C5471" s="15">
        <f>INDEX(装备!G:G,MATCH(属性!A5471,装备!A:A,0))</f>
        <v>16</v>
      </c>
      <c r="D5471" s="15" t="str">
        <f>INDEX(装备!E:E,MATCH(属性!A5471,装备!A:A,0))</f>
        <v>trousers</v>
      </c>
      <c r="E5471" s="14">
        <v>69</v>
      </c>
      <c r="F5471" s="17">
        <f>INT((VLOOKUP($C5471,装备数值,2,0)+VLOOKUP($C5471,装备数值,5,0)*($E5471-1))*VLOOKUP($D5471,系数!$K$2:$O$7,2,0))</f>
        <v>4400</v>
      </c>
      <c r="G5471" s="17">
        <f>INT((VLOOKUP($C5471,装备数值,3,0)+VLOOKUP($C5471,装备数值,6,0)*($E5471-1))*VLOOKUP($D5471,系数!$K$2:$O$7,3,0))</f>
        <v>0</v>
      </c>
      <c r="H5471" s="17">
        <f t="shared" si="171"/>
        <v>0</v>
      </c>
      <c r="I5471" s="17">
        <f>INT((VLOOKUP($C5471,装备数值,4,0)+VLOOKUP($C5471,装备数值,7,0)*($E5471-1))*VLOOKUP($D5471,系数!$K$2:$O$7,4,0))</f>
        <v>0</v>
      </c>
      <c r="J5471" s="17">
        <f>INT((VLOOKUP($C5471,装备数值,4,0)+VLOOKUP($C5471,装备数值,7,0)*($E5471-1))*VLOOKUP($D5471,系数!$K$2:$O$7,5,0))</f>
        <v>0</v>
      </c>
      <c r="K5471" s="17">
        <f>INT(VLOOKUP(E5471,强化金币,2,1)*VLOOKUP(INDEX(装备!F:F,MATCH(属性!A5471,装备!A:A,0)),系数!$K$12:$M$15,3,0))</f>
        <v>75000</v>
      </c>
      <c r="L5471" s="17"/>
      <c r="M5471" s="17"/>
      <c r="N5471" s="17"/>
      <c r="O5471" s="17">
        <f>IF(E5471=1,"",VLOOKUP(E5471,系数!$S$2:$AB$12,MATCH(属性!C5471,评级,0),1))</f>
        <v>70</v>
      </c>
    </row>
    <row r="5472" spans="1:15" ht="17.25" thickBot="1" x14ac:dyDescent="0.4">
      <c r="A5472" s="17">
        <f t="shared" si="170"/>
        <v>7100046</v>
      </c>
      <c r="B5472" s="17" t="s">
        <v>114</v>
      </c>
      <c r="C5472" s="15">
        <f>INDEX(装备!G:G,MATCH(属性!A5472,装备!A:A,0))</f>
        <v>16</v>
      </c>
      <c r="D5472" s="15" t="str">
        <f>INDEX(装备!E:E,MATCH(属性!A5472,装备!A:A,0))</f>
        <v>trousers</v>
      </c>
      <c r="E5472" s="14">
        <v>70</v>
      </c>
      <c r="F5472" s="17">
        <f>INT((VLOOKUP($C5472,装备数值,2,0)+VLOOKUP($C5472,装备数值,5,0)*($E5472-1))*VLOOKUP($D5472,系数!$K$2:$O$7,2,0))</f>
        <v>4450</v>
      </c>
      <c r="G5472" s="17">
        <f>INT((VLOOKUP($C5472,装备数值,3,0)+VLOOKUP($C5472,装备数值,6,0)*($E5472-1))*VLOOKUP($D5472,系数!$K$2:$O$7,3,0))</f>
        <v>0</v>
      </c>
      <c r="H5472" s="17">
        <f t="shared" si="171"/>
        <v>0</v>
      </c>
      <c r="I5472" s="17">
        <f>INT((VLOOKUP($C5472,装备数值,4,0)+VLOOKUP($C5472,装备数值,7,0)*($E5472-1))*VLOOKUP($D5472,系数!$K$2:$O$7,4,0))</f>
        <v>0</v>
      </c>
      <c r="J5472" s="17">
        <f>INT((VLOOKUP($C5472,装备数值,4,0)+VLOOKUP($C5472,装备数值,7,0)*($E5472-1))*VLOOKUP($D5472,系数!$K$2:$O$7,5,0))</f>
        <v>0</v>
      </c>
      <c r="K5472" s="17">
        <f>INT(VLOOKUP(E5472,强化金币,2,1)*VLOOKUP(INDEX(装备!F:F,MATCH(属性!A5472,装备!A:A,0)),系数!$K$12:$M$15,3,0))</f>
        <v>77500</v>
      </c>
      <c r="L5472" s="17"/>
      <c r="M5472" s="17"/>
      <c r="N5472" s="17"/>
      <c r="O5472" s="17">
        <f>IF(E5472=1,"",VLOOKUP(E5472,系数!$S$2:$AB$12,MATCH(属性!C5472,评级,0),1))</f>
        <v>80</v>
      </c>
    </row>
    <row r="5473" spans="1:15" ht="17.25" thickBot="1" x14ac:dyDescent="0.4">
      <c r="A5473" s="17">
        <f t="shared" si="170"/>
        <v>7100046</v>
      </c>
      <c r="B5473" s="17" t="s">
        <v>114</v>
      </c>
      <c r="C5473" s="15">
        <f>INDEX(装备!G:G,MATCH(属性!A5473,装备!A:A,0))</f>
        <v>16</v>
      </c>
      <c r="D5473" s="15" t="str">
        <f>INDEX(装备!E:E,MATCH(属性!A5473,装备!A:A,0))</f>
        <v>trousers</v>
      </c>
      <c r="E5473" s="14">
        <v>71</v>
      </c>
      <c r="F5473" s="17">
        <f>INT((VLOOKUP($C5473,装备数值,2,0)+VLOOKUP($C5473,装备数值,5,0)*($E5473-1))*VLOOKUP($D5473,系数!$K$2:$O$7,2,0))</f>
        <v>4500</v>
      </c>
      <c r="G5473" s="17">
        <f>INT((VLOOKUP($C5473,装备数值,3,0)+VLOOKUP($C5473,装备数值,6,0)*($E5473-1))*VLOOKUP($D5473,系数!$K$2:$O$7,3,0))</f>
        <v>0</v>
      </c>
      <c r="H5473" s="17">
        <f t="shared" si="171"/>
        <v>0</v>
      </c>
      <c r="I5473" s="17">
        <f>INT((VLOOKUP($C5473,装备数值,4,0)+VLOOKUP($C5473,装备数值,7,0)*($E5473-1))*VLOOKUP($D5473,系数!$K$2:$O$7,4,0))</f>
        <v>0</v>
      </c>
      <c r="J5473" s="17">
        <f>INT((VLOOKUP($C5473,装备数值,4,0)+VLOOKUP($C5473,装备数值,7,0)*($E5473-1))*VLOOKUP($D5473,系数!$K$2:$O$7,5,0))</f>
        <v>0</v>
      </c>
      <c r="K5473" s="17">
        <f>INT(VLOOKUP(E5473,强化金币,2,1)*VLOOKUP(INDEX(装备!F:F,MATCH(属性!A5473,装备!A:A,0)),系数!$K$12:$M$15,3,0))</f>
        <v>80000</v>
      </c>
      <c r="L5473" s="17"/>
      <c r="M5473" s="17"/>
      <c r="N5473" s="17"/>
      <c r="O5473" s="17">
        <f>IF(E5473=1,"",VLOOKUP(E5473,系数!$S$2:$AB$12,MATCH(属性!C5473,评级,0),1))</f>
        <v>80</v>
      </c>
    </row>
    <row r="5474" spans="1:15" ht="17.25" thickBot="1" x14ac:dyDescent="0.4">
      <c r="A5474" s="17">
        <f t="shared" si="170"/>
        <v>7100046</v>
      </c>
      <c r="B5474" s="17" t="s">
        <v>114</v>
      </c>
      <c r="C5474" s="15">
        <f>INDEX(装备!G:G,MATCH(属性!A5474,装备!A:A,0))</f>
        <v>16</v>
      </c>
      <c r="D5474" s="15" t="str">
        <f>INDEX(装备!E:E,MATCH(属性!A5474,装备!A:A,0))</f>
        <v>trousers</v>
      </c>
      <c r="E5474" s="14">
        <v>72</v>
      </c>
      <c r="F5474" s="17">
        <f>INT((VLOOKUP($C5474,装备数值,2,0)+VLOOKUP($C5474,装备数值,5,0)*($E5474-1))*VLOOKUP($D5474,系数!$K$2:$O$7,2,0))</f>
        <v>4550</v>
      </c>
      <c r="G5474" s="17">
        <f>INT((VLOOKUP($C5474,装备数值,3,0)+VLOOKUP($C5474,装备数值,6,0)*($E5474-1))*VLOOKUP($D5474,系数!$K$2:$O$7,3,0))</f>
        <v>0</v>
      </c>
      <c r="H5474" s="17">
        <f t="shared" si="171"/>
        <v>0</v>
      </c>
      <c r="I5474" s="17">
        <f>INT((VLOOKUP($C5474,装备数值,4,0)+VLOOKUP($C5474,装备数值,7,0)*($E5474-1))*VLOOKUP($D5474,系数!$K$2:$O$7,4,0))</f>
        <v>0</v>
      </c>
      <c r="J5474" s="17">
        <f>INT((VLOOKUP($C5474,装备数值,4,0)+VLOOKUP($C5474,装备数值,7,0)*($E5474-1))*VLOOKUP($D5474,系数!$K$2:$O$7,5,0))</f>
        <v>0</v>
      </c>
      <c r="K5474" s="17">
        <f>INT(VLOOKUP(E5474,强化金币,2,1)*VLOOKUP(INDEX(装备!F:F,MATCH(属性!A5474,装备!A:A,0)),系数!$K$12:$M$15,3,0))</f>
        <v>82500</v>
      </c>
      <c r="L5474" s="17"/>
      <c r="M5474" s="17"/>
      <c r="N5474" s="17"/>
      <c r="O5474" s="17">
        <f>IF(E5474=1,"",VLOOKUP(E5474,系数!$S$2:$AB$12,MATCH(属性!C5474,评级,0),1))</f>
        <v>80</v>
      </c>
    </row>
    <row r="5475" spans="1:15" ht="17.25" thickBot="1" x14ac:dyDescent="0.4">
      <c r="A5475" s="17">
        <f t="shared" si="170"/>
        <v>7100046</v>
      </c>
      <c r="B5475" s="17" t="s">
        <v>114</v>
      </c>
      <c r="C5475" s="15">
        <f>INDEX(装备!G:G,MATCH(属性!A5475,装备!A:A,0))</f>
        <v>16</v>
      </c>
      <c r="D5475" s="15" t="str">
        <f>INDEX(装备!E:E,MATCH(属性!A5475,装备!A:A,0))</f>
        <v>trousers</v>
      </c>
      <c r="E5475" s="14">
        <v>73</v>
      </c>
      <c r="F5475" s="17">
        <f>INT((VLOOKUP($C5475,装备数值,2,0)+VLOOKUP($C5475,装备数值,5,0)*($E5475-1))*VLOOKUP($D5475,系数!$K$2:$O$7,2,0))</f>
        <v>4600</v>
      </c>
      <c r="G5475" s="17">
        <f>INT((VLOOKUP($C5475,装备数值,3,0)+VLOOKUP($C5475,装备数值,6,0)*($E5475-1))*VLOOKUP($D5475,系数!$K$2:$O$7,3,0))</f>
        <v>0</v>
      </c>
      <c r="H5475" s="17">
        <f t="shared" si="171"/>
        <v>0</v>
      </c>
      <c r="I5475" s="17">
        <f>INT((VLOOKUP($C5475,装备数值,4,0)+VLOOKUP($C5475,装备数值,7,0)*($E5475-1))*VLOOKUP($D5475,系数!$K$2:$O$7,4,0))</f>
        <v>0</v>
      </c>
      <c r="J5475" s="17">
        <f>INT((VLOOKUP($C5475,装备数值,4,0)+VLOOKUP($C5475,装备数值,7,0)*($E5475-1))*VLOOKUP($D5475,系数!$K$2:$O$7,5,0))</f>
        <v>0</v>
      </c>
      <c r="K5475" s="17">
        <f>INT(VLOOKUP(E5475,强化金币,2,1)*VLOOKUP(INDEX(装备!F:F,MATCH(属性!A5475,装备!A:A,0)),系数!$K$12:$M$15,3,0))</f>
        <v>85000</v>
      </c>
      <c r="L5475" s="17"/>
      <c r="M5475" s="17"/>
      <c r="N5475" s="17"/>
      <c r="O5475" s="17">
        <f>IF(E5475=1,"",VLOOKUP(E5475,系数!$S$2:$AB$12,MATCH(属性!C5475,评级,0),1))</f>
        <v>80</v>
      </c>
    </row>
    <row r="5476" spans="1:15" ht="17.25" thickBot="1" x14ac:dyDescent="0.4">
      <c r="A5476" s="17">
        <f t="shared" si="170"/>
        <v>7100046</v>
      </c>
      <c r="B5476" s="17" t="s">
        <v>114</v>
      </c>
      <c r="C5476" s="15">
        <f>INDEX(装备!G:G,MATCH(属性!A5476,装备!A:A,0))</f>
        <v>16</v>
      </c>
      <c r="D5476" s="15" t="str">
        <f>INDEX(装备!E:E,MATCH(属性!A5476,装备!A:A,0))</f>
        <v>trousers</v>
      </c>
      <c r="E5476" s="14">
        <v>74</v>
      </c>
      <c r="F5476" s="17">
        <f>INT((VLOOKUP($C5476,装备数值,2,0)+VLOOKUP($C5476,装备数值,5,0)*($E5476-1))*VLOOKUP($D5476,系数!$K$2:$O$7,2,0))</f>
        <v>4650</v>
      </c>
      <c r="G5476" s="17">
        <f>INT((VLOOKUP($C5476,装备数值,3,0)+VLOOKUP($C5476,装备数值,6,0)*($E5476-1))*VLOOKUP($D5476,系数!$K$2:$O$7,3,0))</f>
        <v>0</v>
      </c>
      <c r="H5476" s="17">
        <f t="shared" si="171"/>
        <v>0</v>
      </c>
      <c r="I5476" s="17">
        <f>INT((VLOOKUP($C5476,装备数值,4,0)+VLOOKUP($C5476,装备数值,7,0)*($E5476-1))*VLOOKUP($D5476,系数!$K$2:$O$7,4,0))</f>
        <v>0</v>
      </c>
      <c r="J5476" s="17">
        <f>INT((VLOOKUP($C5476,装备数值,4,0)+VLOOKUP($C5476,装备数值,7,0)*($E5476-1))*VLOOKUP($D5476,系数!$K$2:$O$7,5,0))</f>
        <v>0</v>
      </c>
      <c r="K5476" s="17">
        <f>INT(VLOOKUP(E5476,强化金币,2,1)*VLOOKUP(INDEX(装备!F:F,MATCH(属性!A5476,装备!A:A,0)),系数!$K$12:$M$15,3,0))</f>
        <v>87500</v>
      </c>
      <c r="L5476" s="17"/>
      <c r="M5476" s="17"/>
      <c r="N5476" s="17"/>
      <c r="O5476" s="17">
        <f>IF(E5476=1,"",VLOOKUP(E5476,系数!$S$2:$AB$12,MATCH(属性!C5476,评级,0),1))</f>
        <v>80</v>
      </c>
    </row>
    <row r="5477" spans="1:15" ht="17.25" thickBot="1" x14ac:dyDescent="0.4">
      <c r="A5477" s="17">
        <f t="shared" si="170"/>
        <v>7100046</v>
      </c>
      <c r="B5477" s="17" t="s">
        <v>114</v>
      </c>
      <c r="C5477" s="15">
        <f>INDEX(装备!G:G,MATCH(属性!A5477,装备!A:A,0))</f>
        <v>16</v>
      </c>
      <c r="D5477" s="15" t="str">
        <f>INDEX(装备!E:E,MATCH(属性!A5477,装备!A:A,0))</f>
        <v>trousers</v>
      </c>
      <c r="E5477" s="14">
        <v>75</v>
      </c>
      <c r="F5477" s="17">
        <f>INT((VLOOKUP($C5477,装备数值,2,0)+VLOOKUP($C5477,装备数值,5,0)*($E5477-1))*VLOOKUP($D5477,系数!$K$2:$O$7,2,0))</f>
        <v>4700</v>
      </c>
      <c r="G5477" s="17">
        <f>INT((VLOOKUP($C5477,装备数值,3,0)+VLOOKUP($C5477,装备数值,6,0)*($E5477-1))*VLOOKUP($D5477,系数!$K$2:$O$7,3,0))</f>
        <v>0</v>
      </c>
      <c r="H5477" s="17">
        <f t="shared" si="171"/>
        <v>0</v>
      </c>
      <c r="I5477" s="17">
        <f>INT((VLOOKUP($C5477,装备数值,4,0)+VLOOKUP($C5477,装备数值,7,0)*($E5477-1))*VLOOKUP($D5477,系数!$K$2:$O$7,4,0))</f>
        <v>0</v>
      </c>
      <c r="J5477" s="17">
        <f>INT((VLOOKUP($C5477,装备数值,4,0)+VLOOKUP($C5477,装备数值,7,0)*($E5477-1))*VLOOKUP($D5477,系数!$K$2:$O$7,5,0))</f>
        <v>0</v>
      </c>
      <c r="K5477" s="17">
        <f>INT(VLOOKUP(E5477,强化金币,2,1)*VLOOKUP(INDEX(装备!F:F,MATCH(属性!A5477,装备!A:A,0)),系数!$K$12:$M$15,3,0))</f>
        <v>90000</v>
      </c>
      <c r="L5477" s="17"/>
      <c r="M5477" s="17"/>
      <c r="N5477" s="17"/>
      <c r="O5477" s="17">
        <f>IF(E5477=1,"",VLOOKUP(E5477,系数!$S$2:$AB$12,MATCH(属性!C5477,评级,0),1))</f>
        <v>80</v>
      </c>
    </row>
    <row r="5478" spans="1:15" ht="17.25" thickBot="1" x14ac:dyDescent="0.4">
      <c r="A5478" s="17">
        <f t="shared" si="170"/>
        <v>7100046</v>
      </c>
      <c r="B5478" s="17" t="s">
        <v>114</v>
      </c>
      <c r="C5478" s="15">
        <f>INDEX(装备!G:G,MATCH(属性!A5478,装备!A:A,0))</f>
        <v>16</v>
      </c>
      <c r="D5478" s="15" t="str">
        <f>INDEX(装备!E:E,MATCH(属性!A5478,装备!A:A,0))</f>
        <v>trousers</v>
      </c>
      <c r="E5478" s="14">
        <v>76</v>
      </c>
      <c r="F5478" s="17">
        <f>INT((VLOOKUP($C5478,装备数值,2,0)+VLOOKUP($C5478,装备数值,5,0)*($E5478-1))*VLOOKUP($D5478,系数!$K$2:$O$7,2,0))</f>
        <v>4750</v>
      </c>
      <c r="G5478" s="17">
        <f>INT((VLOOKUP($C5478,装备数值,3,0)+VLOOKUP($C5478,装备数值,6,0)*($E5478-1))*VLOOKUP($D5478,系数!$K$2:$O$7,3,0))</f>
        <v>0</v>
      </c>
      <c r="H5478" s="17">
        <f t="shared" si="171"/>
        <v>0</v>
      </c>
      <c r="I5478" s="17">
        <f>INT((VLOOKUP($C5478,装备数值,4,0)+VLOOKUP($C5478,装备数值,7,0)*($E5478-1))*VLOOKUP($D5478,系数!$K$2:$O$7,4,0))</f>
        <v>0</v>
      </c>
      <c r="J5478" s="17">
        <f>INT((VLOOKUP($C5478,装备数值,4,0)+VLOOKUP($C5478,装备数值,7,0)*($E5478-1))*VLOOKUP($D5478,系数!$K$2:$O$7,5,0))</f>
        <v>0</v>
      </c>
      <c r="K5478" s="17">
        <f>INT(VLOOKUP(E5478,强化金币,2,1)*VLOOKUP(INDEX(装备!F:F,MATCH(属性!A5478,装备!A:A,0)),系数!$K$12:$M$15,3,0))</f>
        <v>92500</v>
      </c>
      <c r="L5478" s="17"/>
      <c r="M5478" s="17"/>
      <c r="N5478" s="17"/>
      <c r="O5478" s="17">
        <f>IF(E5478=1,"",VLOOKUP(E5478,系数!$S$2:$AB$12,MATCH(属性!C5478,评级,0),1))</f>
        <v>80</v>
      </c>
    </row>
    <row r="5479" spans="1:15" ht="17.25" thickBot="1" x14ac:dyDescent="0.4">
      <c r="A5479" s="17">
        <f t="shared" si="170"/>
        <v>7100046</v>
      </c>
      <c r="B5479" s="17" t="s">
        <v>114</v>
      </c>
      <c r="C5479" s="15">
        <f>INDEX(装备!G:G,MATCH(属性!A5479,装备!A:A,0))</f>
        <v>16</v>
      </c>
      <c r="D5479" s="15" t="str">
        <f>INDEX(装备!E:E,MATCH(属性!A5479,装备!A:A,0))</f>
        <v>trousers</v>
      </c>
      <c r="E5479" s="14">
        <v>77</v>
      </c>
      <c r="F5479" s="17">
        <f>INT((VLOOKUP($C5479,装备数值,2,0)+VLOOKUP($C5479,装备数值,5,0)*($E5479-1))*VLOOKUP($D5479,系数!$K$2:$O$7,2,0))</f>
        <v>4800</v>
      </c>
      <c r="G5479" s="17">
        <f>INT((VLOOKUP($C5479,装备数值,3,0)+VLOOKUP($C5479,装备数值,6,0)*($E5479-1))*VLOOKUP($D5479,系数!$K$2:$O$7,3,0))</f>
        <v>0</v>
      </c>
      <c r="H5479" s="17">
        <f t="shared" si="171"/>
        <v>0</v>
      </c>
      <c r="I5479" s="17">
        <f>INT((VLOOKUP($C5479,装备数值,4,0)+VLOOKUP($C5479,装备数值,7,0)*($E5479-1))*VLOOKUP($D5479,系数!$K$2:$O$7,4,0))</f>
        <v>0</v>
      </c>
      <c r="J5479" s="17">
        <f>INT((VLOOKUP($C5479,装备数值,4,0)+VLOOKUP($C5479,装备数值,7,0)*($E5479-1))*VLOOKUP($D5479,系数!$K$2:$O$7,5,0))</f>
        <v>0</v>
      </c>
      <c r="K5479" s="17">
        <f>INT(VLOOKUP(E5479,强化金币,2,1)*VLOOKUP(INDEX(装备!F:F,MATCH(属性!A5479,装备!A:A,0)),系数!$K$12:$M$15,3,0))</f>
        <v>95000</v>
      </c>
      <c r="L5479" s="17"/>
      <c r="M5479" s="17"/>
      <c r="N5479" s="17"/>
      <c r="O5479" s="17">
        <f>IF(E5479=1,"",VLOOKUP(E5479,系数!$S$2:$AB$12,MATCH(属性!C5479,评级,0),1))</f>
        <v>80</v>
      </c>
    </row>
    <row r="5480" spans="1:15" ht="17.25" thickBot="1" x14ac:dyDescent="0.4">
      <c r="A5480" s="17">
        <f t="shared" si="170"/>
        <v>7100046</v>
      </c>
      <c r="B5480" s="17" t="s">
        <v>114</v>
      </c>
      <c r="C5480" s="15">
        <f>INDEX(装备!G:G,MATCH(属性!A5480,装备!A:A,0))</f>
        <v>16</v>
      </c>
      <c r="D5480" s="15" t="str">
        <f>INDEX(装备!E:E,MATCH(属性!A5480,装备!A:A,0))</f>
        <v>trousers</v>
      </c>
      <c r="E5480" s="14">
        <v>78</v>
      </c>
      <c r="F5480" s="17">
        <f>INT((VLOOKUP($C5480,装备数值,2,0)+VLOOKUP($C5480,装备数值,5,0)*($E5480-1))*VLOOKUP($D5480,系数!$K$2:$O$7,2,0))</f>
        <v>4850</v>
      </c>
      <c r="G5480" s="17">
        <f>INT((VLOOKUP($C5480,装备数值,3,0)+VLOOKUP($C5480,装备数值,6,0)*($E5480-1))*VLOOKUP($D5480,系数!$K$2:$O$7,3,0))</f>
        <v>0</v>
      </c>
      <c r="H5480" s="17">
        <f t="shared" si="171"/>
        <v>0</v>
      </c>
      <c r="I5480" s="17">
        <f>INT((VLOOKUP($C5480,装备数值,4,0)+VLOOKUP($C5480,装备数值,7,0)*($E5480-1))*VLOOKUP($D5480,系数!$K$2:$O$7,4,0))</f>
        <v>0</v>
      </c>
      <c r="J5480" s="17">
        <f>INT((VLOOKUP($C5480,装备数值,4,0)+VLOOKUP($C5480,装备数值,7,0)*($E5480-1))*VLOOKUP($D5480,系数!$K$2:$O$7,5,0))</f>
        <v>0</v>
      </c>
      <c r="K5480" s="17">
        <f>INT(VLOOKUP(E5480,强化金币,2,1)*VLOOKUP(INDEX(装备!F:F,MATCH(属性!A5480,装备!A:A,0)),系数!$K$12:$M$15,3,0))</f>
        <v>97500</v>
      </c>
      <c r="L5480" s="17"/>
      <c r="M5480" s="17"/>
      <c r="N5480" s="17"/>
      <c r="O5480" s="17">
        <f>IF(E5480=1,"",VLOOKUP(E5480,系数!$S$2:$AB$12,MATCH(属性!C5480,评级,0),1))</f>
        <v>80</v>
      </c>
    </row>
    <row r="5481" spans="1:15" ht="17.25" thickBot="1" x14ac:dyDescent="0.4">
      <c r="A5481" s="17">
        <f t="shared" si="170"/>
        <v>7100046</v>
      </c>
      <c r="B5481" s="17" t="s">
        <v>114</v>
      </c>
      <c r="C5481" s="15">
        <f>INDEX(装备!G:G,MATCH(属性!A5481,装备!A:A,0))</f>
        <v>16</v>
      </c>
      <c r="D5481" s="15" t="str">
        <f>INDEX(装备!E:E,MATCH(属性!A5481,装备!A:A,0))</f>
        <v>trousers</v>
      </c>
      <c r="E5481" s="14">
        <v>79</v>
      </c>
      <c r="F5481" s="17">
        <f>INT((VLOOKUP($C5481,装备数值,2,0)+VLOOKUP($C5481,装备数值,5,0)*($E5481-1))*VLOOKUP($D5481,系数!$K$2:$O$7,2,0))</f>
        <v>4900</v>
      </c>
      <c r="G5481" s="17">
        <f>INT((VLOOKUP($C5481,装备数值,3,0)+VLOOKUP($C5481,装备数值,6,0)*($E5481-1))*VLOOKUP($D5481,系数!$K$2:$O$7,3,0))</f>
        <v>0</v>
      </c>
      <c r="H5481" s="17">
        <f t="shared" si="171"/>
        <v>0</v>
      </c>
      <c r="I5481" s="17">
        <f>INT((VLOOKUP($C5481,装备数值,4,0)+VLOOKUP($C5481,装备数值,7,0)*($E5481-1))*VLOOKUP($D5481,系数!$K$2:$O$7,4,0))</f>
        <v>0</v>
      </c>
      <c r="J5481" s="17">
        <f>INT((VLOOKUP($C5481,装备数值,4,0)+VLOOKUP($C5481,装备数值,7,0)*($E5481-1))*VLOOKUP($D5481,系数!$K$2:$O$7,5,0))</f>
        <v>0</v>
      </c>
      <c r="K5481" s="17">
        <f>INT(VLOOKUP(E5481,强化金币,2,1)*VLOOKUP(INDEX(装备!F:F,MATCH(属性!A5481,装备!A:A,0)),系数!$K$12:$M$15,3,0))</f>
        <v>100000</v>
      </c>
      <c r="L5481" s="17"/>
      <c r="M5481" s="17"/>
      <c r="N5481" s="17"/>
      <c r="O5481" s="17">
        <f>IF(E5481=1,"",VLOOKUP(E5481,系数!$S$2:$AB$12,MATCH(属性!C5481,评级,0),1))</f>
        <v>80</v>
      </c>
    </row>
    <row r="5482" spans="1:15" ht="17.25" thickBot="1" x14ac:dyDescent="0.4">
      <c r="A5482" s="17">
        <f t="shared" si="170"/>
        <v>7100046</v>
      </c>
      <c r="B5482" s="17" t="s">
        <v>114</v>
      </c>
      <c r="C5482" s="15">
        <f>INDEX(装备!G:G,MATCH(属性!A5482,装备!A:A,0))</f>
        <v>16</v>
      </c>
      <c r="D5482" s="15" t="str">
        <f>INDEX(装备!E:E,MATCH(属性!A5482,装备!A:A,0))</f>
        <v>trousers</v>
      </c>
      <c r="E5482" s="14">
        <v>80</v>
      </c>
      <c r="F5482" s="17">
        <f>INT((VLOOKUP($C5482,装备数值,2,0)+VLOOKUP($C5482,装备数值,5,0)*($E5482-1))*VLOOKUP($D5482,系数!$K$2:$O$7,2,0))</f>
        <v>4950</v>
      </c>
      <c r="G5482" s="17">
        <f>INT((VLOOKUP($C5482,装备数值,3,0)+VLOOKUP($C5482,装备数值,6,0)*($E5482-1))*VLOOKUP($D5482,系数!$K$2:$O$7,3,0))</f>
        <v>0</v>
      </c>
      <c r="H5482" s="17">
        <f t="shared" si="171"/>
        <v>0</v>
      </c>
      <c r="I5482" s="17">
        <f>INT((VLOOKUP($C5482,装备数值,4,0)+VLOOKUP($C5482,装备数值,7,0)*($E5482-1))*VLOOKUP($D5482,系数!$K$2:$O$7,4,0))</f>
        <v>0</v>
      </c>
      <c r="J5482" s="17">
        <f>INT((VLOOKUP($C5482,装备数值,4,0)+VLOOKUP($C5482,装备数值,7,0)*($E5482-1))*VLOOKUP($D5482,系数!$K$2:$O$7,5,0))</f>
        <v>0</v>
      </c>
      <c r="K5482" s="17">
        <f>INT(VLOOKUP(E5482,强化金币,2,1)*VLOOKUP(INDEX(装备!F:F,MATCH(属性!A5482,装备!A:A,0)),系数!$K$12:$M$15,3,0))</f>
        <v>120000</v>
      </c>
      <c r="L5482" s="17"/>
      <c r="M5482" s="17"/>
      <c r="N5482" s="17"/>
      <c r="O5482" s="17">
        <f>IF(E5482=1,"",VLOOKUP(E5482,系数!$S$2:$AB$12,MATCH(属性!C5482,评级,0),1))</f>
        <v>90</v>
      </c>
    </row>
    <row r="5483" spans="1:15" ht="17.25" thickBot="1" x14ac:dyDescent="0.4">
      <c r="A5483" s="17">
        <f t="shared" si="170"/>
        <v>7100046</v>
      </c>
      <c r="B5483" s="17" t="s">
        <v>114</v>
      </c>
      <c r="C5483" s="15">
        <f>INDEX(装备!G:G,MATCH(属性!A5483,装备!A:A,0))</f>
        <v>16</v>
      </c>
      <c r="D5483" s="15" t="str">
        <f>INDEX(装备!E:E,MATCH(属性!A5483,装备!A:A,0))</f>
        <v>trousers</v>
      </c>
      <c r="E5483" s="14">
        <v>81</v>
      </c>
      <c r="F5483" s="17">
        <f>INT((VLOOKUP($C5483,装备数值,2,0)+VLOOKUP($C5483,装备数值,5,0)*($E5483-1))*VLOOKUP($D5483,系数!$K$2:$O$7,2,0))</f>
        <v>5001</v>
      </c>
      <c r="G5483" s="17">
        <f>INT((VLOOKUP($C5483,装备数值,3,0)+VLOOKUP($C5483,装备数值,6,0)*($E5483-1))*VLOOKUP($D5483,系数!$K$2:$O$7,3,0))</f>
        <v>0</v>
      </c>
      <c r="H5483" s="17">
        <f t="shared" si="171"/>
        <v>0</v>
      </c>
      <c r="I5483" s="17">
        <f>INT((VLOOKUP($C5483,装备数值,4,0)+VLOOKUP($C5483,装备数值,7,0)*($E5483-1))*VLOOKUP($D5483,系数!$K$2:$O$7,4,0))</f>
        <v>0</v>
      </c>
      <c r="J5483" s="17">
        <f>INT((VLOOKUP($C5483,装备数值,4,0)+VLOOKUP($C5483,装备数值,7,0)*($E5483-1))*VLOOKUP($D5483,系数!$K$2:$O$7,5,0))</f>
        <v>0</v>
      </c>
      <c r="K5483" s="17">
        <f>INT(VLOOKUP(E5483,强化金币,2,1)*VLOOKUP(INDEX(装备!F:F,MATCH(属性!A5483,装备!A:A,0)),系数!$K$12:$M$15,3,0))</f>
        <v>140000</v>
      </c>
      <c r="L5483" s="17"/>
      <c r="M5483" s="17"/>
      <c r="N5483" s="17"/>
      <c r="O5483" s="17">
        <f>IF(E5483=1,"",VLOOKUP(E5483,系数!$S$2:$AB$12,MATCH(属性!C5483,评级,0),1))</f>
        <v>90</v>
      </c>
    </row>
    <row r="5484" spans="1:15" ht="17.25" thickBot="1" x14ac:dyDescent="0.4">
      <c r="A5484" s="17">
        <f t="shared" si="170"/>
        <v>7100046</v>
      </c>
      <c r="B5484" s="17" t="s">
        <v>114</v>
      </c>
      <c r="C5484" s="15">
        <f>INDEX(装备!G:G,MATCH(属性!A5484,装备!A:A,0))</f>
        <v>16</v>
      </c>
      <c r="D5484" s="15" t="str">
        <f>INDEX(装备!E:E,MATCH(属性!A5484,装备!A:A,0))</f>
        <v>trousers</v>
      </c>
      <c r="E5484" s="14">
        <v>82</v>
      </c>
      <c r="F5484" s="17">
        <f>INT((VLOOKUP($C5484,装备数值,2,0)+VLOOKUP($C5484,装备数值,5,0)*($E5484-1))*VLOOKUP($D5484,系数!$K$2:$O$7,2,0))</f>
        <v>5051</v>
      </c>
      <c r="G5484" s="17">
        <f>INT((VLOOKUP($C5484,装备数值,3,0)+VLOOKUP($C5484,装备数值,6,0)*($E5484-1))*VLOOKUP($D5484,系数!$K$2:$O$7,3,0))</f>
        <v>0</v>
      </c>
      <c r="H5484" s="17">
        <f t="shared" si="171"/>
        <v>0</v>
      </c>
      <c r="I5484" s="17">
        <f>INT((VLOOKUP($C5484,装备数值,4,0)+VLOOKUP($C5484,装备数值,7,0)*($E5484-1))*VLOOKUP($D5484,系数!$K$2:$O$7,4,0))</f>
        <v>0</v>
      </c>
      <c r="J5484" s="17">
        <f>INT((VLOOKUP($C5484,装备数值,4,0)+VLOOKUP($C5484,装备数值,7,0)*($E5484-1))*VLOOKUP($D5484,系数!$K$2:$O$7,5,0))</f>
        <v>0</v>
      </c>
      <c r="K5484" s="17">
        <f>INT(VLOOKUP(E5484,强化金币,2,1)*VLOOKUP(INDEX(装备!F:F,MATCH(属性!A5484,装备!A:A,0)),系数!$K$12:$M$15,3,0))</f>
        <v>160000</v>
      </c>
      <c r="L5484" s="17"/>
      <c r="M5484" s="17"/>
      <c r="N5484" s="17"/>
      <c r="O5484" s="17">
        <f>IF(E5484=1,"",VLOOKUP(E5484,系数!$S$2:$AB$12,MATCH(属性!C5484,评级,0),1))</f>
        <v>90</v>
      </c>
    </row>
    <row r="5485" spans="1:15" ht="17.25" thickBot="1" x14ac:dyDescent="0.4">
      <c r="A5485" s="17">
        <f t="shared" si="170"/>
        <v>7100046</v>
      </c>
      <c r="B5485" s="17" t="s">
        <v>114</v>
      </c>
      <c r="C5485" s="15">
        <f>INDEX(装备!G:G,MATCH(属性!A5485,装备!A:A,0))</f>
        <v>16</v>
      </c>
      <c r="D5485" s="15" t="str">
        <f>INDEX(装备!E:E,MATCH(属性!A5485,装备!A:A,0))</f>
        <v>trousers</v>
      </c>
      <c r="E5485" s="14">
        <v>83</v>
      </c>
      <c r="F5485" s="17">
        <f>INT((VLOOKUP($C5485,装备数值,2,0)+VLOOKUP($C5485,装备数值,5,0)*($E5485-1))*VLOOKUP($D5485,系数!$K$2:$O$7,2,0))</f>
        <v>5101</v>
      </c>
      <c r="G5485" s="17">
        <f>INT((VLOOKUP($C5485,装备数值,3,0)+VLOOKUP($C5485,装备数值,6,0)*($E5485-1))*VLOOKUP($D5485,系数!$K$2:$O$7,3,0))</f>
        <v>0</v>
      </c>
      <c r="H5485" s="17">
        <f t="shared" si="171"/>
        <v>0</v>
      </c>
      <c r="I5485" s="17">
        <f>INT((VLOOKUP($C5485,装备数值,4,0)+VLOOKUP($C5485,装备数值,7,0)*($E5485-1))*VLOOKUP($D5485,系数!$K$2:$O$7,4,0))</f>
        <v>0</v>
      </c>
      <c r="J5485" s="17">
        <f>INT((VLOOKUP($C5485,装备数值,4,0)+VLOOKUP($C5485,装备数值,7,0)*($E5485-1))*VLOOKUP($D5485,系数!$K$2:$O$7,5,0))</f>
        <v>0</v>
      </c>
      <c r="K5485" s="17">
        <f>INT(VLOOKUP(E5485,强化金币,2,1)*VLOOKUP(INDEX(装备!F:F,MATCH(属性!A5485,装备!A:A,0)),系数!$K$12:$M$15,3,0))</f>
        <v>180000</v>
      </c>
      <c r="L5485" s="17"/>
      <c r="M5485" s="17"/>
      <c r="N5485" s="17"/>
      <c r="O5485" s="17">
        <f>IF(E5485=1,"",VLOOKUP(E5485,系数!$S$2:$AB$12,MATCH(属性!C5485,评级,0),1))</f>
        <v>90</v>
      </c>
    </row>
    <row r="5486" spans="1:15" ht="17.25" thickBot="1" x14ac:dyDescent="0.4">
      <c r="A5486" s="17">
        <f t="shared" si="170"/>
        <v>7100046</v>
      </c>
      <c r="B5486" s="17" t="s">
        <v>114</v>
      </c>
      <c r="C5486" s="15">
        <f>INDEX(装备!G:G,MATCH(属性!A5486,装备!A:A,0))</f>
        <v>16</v>
      </c>
      <c r="D5486" s="15" t="str">
        <f>INDEX(装备!E:E,MATCH(属性!A5486,装备!A:A,0))</f>
        <v>trousers</v>
      </c>
      <c r="E5486" s="14">
        <v>84</v>
      </c>
      <c r="F5486" s="17">
        <f>INT((VLOOKUP($C5486,装备数值,2,0)+VLOOKUP($C5486,装备数值,5,0)*($E5486-1))*VLOOKUP($D5486,系数!$K$2:$O$7,2,0))</f>
        <v>5151</v>
      </c>
      <c r="G5486" s="17">
        <f>INT((VLOOKUP($C5486,装备数值,3,0)+VLOOKUP($C5486,装备数值,6,0)*($E5486-1))*VLOOKUP($D5486,系数!$K$2:$O$7,3,0))</f>
        <v>0</v>
      </c>
      <c r="H5486" s="17">
        <f t="shared" si="171"/>
        <v>0</v>
      </c>
      <c r="I5486" s="17">
        <f>INT((VLOOKUP($C5486,装备数值,4,0)+VLOOKUP($C5486,装备数值,7,0)*($E5486-1))*VLOOKUP($D5486,系数!$K$2:$O$7,4,0))</f>
        <v>0</v>
      </c>
      <c r="J5486" s="17">
        <f>INT((VLOOKUP($C5486,装备数值,4,0)+VLOOKUP($C5486,装备数值,7,0)*($E5486-1))*VLOOKUP($D5486,系数!$K$2:$O$7,5,0))</f>
        <v>0</v>
      </c>
      <c r="K5486" s="17">
        <f>INT(VLOOKUP(E5486,强化金币,2,1)*VLOOKUP(INDEX(装备!F:F,MATCH(属性!A5486,装备!A:A,0)),系数!$K$12:$M$15,3,0))</f>
        <v>200000</v>
      </c>
      <c r="L5486" s="17"/>
      <c r="M5486" s="17"/>
      <c r="N5486" s="17"/>
      <c r="O5486" s="17">
        <f>IF(E5486=1,"",VLOOKUP(E5486,系数!$S$2:$AB$12,MATCH(属性!C5486,评级,0),1))</f>
        <v>90</v>
      </c>
    </row>
    <row r="5487" spans="1:15" ht="17.25" thickBot="1" x14ac:dyDescent="0.4">
      <c r="A5487" s="17">
        <f t="shared" si="170"/>
        <v>7100046</v>
      </c>
      <c r="B5487" s="17" t="s">
        <v>114</v>
      </c>
      <c r="C5487" s="15">
        <f>INDEX(装备!G:G,MATCH(属性!A5487,装备!A:A,0))</f>
        <v>16</v>
      </c>
      <c r="D5487" s="15" t="str">
        <f>INDEX(装备!E:E,MATCH(属性!A5487,装备!A:A,0))</f>
        <v>trousers</v>
      </c>
      <c r="E5487" s="14">
        <v>85</v>
      </c>
      <c r="F5487" s="17">
        <f>INT((VLOOKUP($C5487,装备数值,2,0)+VLOOKUP($C5487,装备数值,5,0)*($E5487-1))*VLOOKUP($D5487,系数!$K$2:$O$7,2,0))</f>
        <v>5201</v>
      </c>
      <c r="G5487" s="17">
        <f>INT((VLOOKUP($C5487,装备数值,3,0)+VLOOKUP($C5487,装备数值,6,0)*($E5487-1))*VLOOKUP($D5487,系数!$K$2:$O$7,3,0))</f>
        <v>0</v>
      </c>
      <c r="H5487" s="17">
        <f t="shared" si="171"/>
        <v>0</v>
      </c>
      <c r="I5487" s="17">
        <f>INT((VLOOKUP($C5487,装备数值,4,0)+VLOOKUP($C5487,装备数值,7,0)*($E5487-1))*VLOOKUP($D5487,系数!$K$2:$O$7,4,0))</f>
        <v>0</v>
      </c>
      <c r="J5487" s="17">
        <f>INT((VLOOKUP($C5487,装备数值,4,0)+VLOOKUP($C5487,装备数值,7,0)*($E5487-1))*VLOOKUP($D5487,系数!$K$2:$O$7,5,0))</f>
        <v>0</v>
      </c>
      <c r="K5487" s="17">
        <f>INT(VLOOKUP(E5487,强化金币,2,1)*VLOOKUP(INDEX(装备!F:F,MATCH(属性!A5487,装备!A:A,0)),系数!$K$12:$M$15,3,0))</f>
        <v>250000</v>
      </c>
      <c r="L5487" s="17"/>
      <c r="M5487" s="17"/>
      <c r="N5487" s="17"/>
      <c r="O5487" s="17">
        <f>IF(E5487=1,"",VLOOKUP(E5487,系数!$S$2:$AB$12,MATCH(属性!C5487,评级,0),1))</f>
        <v>90</v>
      </c>
    </row>
    <row r="5488" spans="1:15" ht="17.25" thickBot="1" x14ac:dyDescent="0.4">
      <c r="A5488" s="17">
        <f t="shared" si="170"/>
        <v>7100046</v>
      </c>
      <c r="B5488" s="17" t="s">
        <v>114</v>
      </c>
      <c r="C5488" s="15">
        <f>INDEX(装备!G:G,MATCH(属性!A5488,装备!A:A,0))</f>
        <v>16</v>
      </c>
      <c r="D5488" s="15" t="str">
        <f>INDEX(装备!E:E,MATCH(属性!A5488,装备!A:A,0))</f>
        <v>trousers</v>
      </c>
      <c r="E5488" s="14">
        <v>86</v>
      </c>
      <c r="F5488" s="17">
        <f>INT((VLOOKUP($C5488,装备数值,2,0)+VLOOKUP($C5488,装备数值,5,0)*($E5488-1))*VLOOKUP($D5488,系数!$K$2:$O$7,2,0))</f>
        <v>5251</v>
      </c>
      <c r="G5488" s="17">
        <f>INT((VLOOKUP($C5488,装备数值,3,0)+VLOOKUP($C5488,装备数值,6,0)*($E5488-1))*VLOOKUP($D5488,系数!$K$2:$O$7,3,0))</f>
        <v>0</v>
      </c>
      <c r="H5488" s="17">
        <f t="shared" si="171"/>
        <v>0</v>
      </c>
      <c r="I5488" s="17">
        <f>INT((VLOOKUP($C5488,装备数值,4,0)+VLOOKUP($C5488,装备数值,7,0)*($E5488-1))*VLOOKUP($D5488,系数!$K$2:$O$7,4,0))</f>
        <v>0</v>
      </c>
      <c r="J5488" s="17">
        <f>INT((VLOOKUP($C5488,装备数值,4,0)+VLOOKUP($C5488,装备数值,7,0)*($E5488-1))*VLOOKUP($D5488,系数!$K$2:$O$7,5,0))</f>
        <v>0</v>
      </c>
      <c r="K5488" s="17">
        <f>INT(VLOOKUP(E5488,强化金币,2,1)*VLOOKUP(INDEX(装备!F:F,MATCH(属性!A5488,装备!A:A,0)),系数!$K$12:$M$15,3,0))</f>
        <v>300000</v>
      </c>
      <c r="L5488" s="17"/>
      <c r="M5488" s="17"/>
      <c r="N5488" s="17"/>
      <c r="O5488" s="17">
        <f>IF(E5488=1,"",VLOOKUP(E5488,系数!$S$2:$AB$12,MATCH(属性!C5488,评级,0),1))</f>
        <v>90</v>
      </c>
    </row>
    <row r="5489" spans="1:15" ht="17.25" thickBot="1" x14ac:dyDescent="0.4">
      <c r="A5489" s="17">
        <f t="shared" si="170"/>
        <v>7100046</v>
      </c>
      <c r="B5489" s="17" t="s">
        <v>114</v>
      </c>
      <c r="C5489" s="15">
        <f>INDEX(装备!G:G,MATCH(属性!A5489,装备!A:A,0))</f>
        <v>16</v>
      </c>
      <c r="D5489" s="15" t="str">
        <f>INDEX(装备!E:E,MATCH(属性!A5489,装备!A:A,0))</f>
        <v>trousers</v>
      </c>
      <c r="E5489" s="14">
        <v>87</v>
      </c>
      <c r="F5489" s="17">
        <f>INT((VLOOKUP($C5489,装备数值,2,0)+VLOOKUP($C5489,装备数值,5,0)*($E5489-1))*VLOOKUP($D5489,系数!$K$2:$O$7,2,0))</f>
        <v>5301</v>
      </c>
      <c r="G5489" s="17">
        <f>INT((VLOOKUP($C5489,装备数值,3,0)+VLOOKUP($C5489,装备数值,6,0)*($E5489-1))*VLOOKUP($D5489,系数!$K$2:$O$7,3,0))</f>
        <v>0</v>
      </c>
      <c r="H5489" s="17">
        <f t="shared" si="171"/>
        <v>0</v>
      </c>
      <c r="I5489" s="17">
        <f>INT((VLOOKUP($C5489,装备数值,4,0)+VLOOKUP($C5489,装备数值,7,0)*($E5489-1))*VLOOKUP($D5489,系数!$K$2:$O$7,4,0))</f>
        <v>0</v>
      </c>
      <c r="J5489" s="17">
        <f>INT((VLOOKUP($C5489,装备数值,4,0)+VLOOKUP($C5489,装备数值,7,0)*($E5489-1))*VLOOKUP($D5489,系数!$K$2:$O$7,5,0))</f>
        <v>0</v>
      </c>
      <c r="K5489" s="17">
        <f>INT(VLOOKUP(E5489,强化金币,2,1)*VLOOKUP(INDEX(装备!F:F,MATCH(属性!A5489,装备!A:A,0)),系数!$K$12:$M$15,3,0))</f>
        <v>350000</v>
      </c>
      <c r="L5489" s="17"/>
      <c r="M5489" s="17"/>
      <c r="N5489" s="17"/>
      <c r="O5489" s="17">
        <f>IF(E5489=1,"",VLOOKUP(E5489,系数!$S$2:$AB$12,MATCH(属性!C5489,评级,0),1))</f>
        <v>90</v>
      </c>
    </row>
    <row r="5490" spans="1:15" ht="17.25" thickBot="1" x14ac:dyDescent="0.4">
      <c r="A5490" s="17">
        <f t="shared" si="170"/>
        <v>7100046</v>
      </c>
      <c r="B5490" s="17" t="s">
        <v>114</v>
      </c>
      <c r="C5490" s="15">
        <f>INDEX(装备!G:G,MATCH(属性!A5490,装备!A:A,0))</f>
        <v>16</v>
      </c>
      <c r="D5490" s="15" t="str">
        <f>INDEX(装备!E:E,MATCH(属性!A5490,装备!A:A,0))</f>
        <v>trousers</v>
      </c>
      <c r="E5490" s="14">
        <v>88</v>
      </c>
      <c r="F5490" s="17">
        <f>INT((VLOOKUP($C5490,装备数值,2,0)+VLOOKUP($C5490,装备数值,5,0)*($E5490-1))*VLOOKUP($D5490,系数!$K$2:$O$7,2,0))</f>
        <v>5351</v>
      </c>
      <c r="G5490" s="17">
        <f>INT((VLOOKUP($C5490,装备数值,3,0)+VLOOKUP($C5490,装备数值,6,0)*($E5490-1))*VLOOKUP($D5490,系数!$K$2:$O$7,3,0))</f>
        <v>0</v>
      </c>
      <c r="H5490" s="17">
        <f t="shared" si="171"/>
        <v>0</v>
      </c>
      <c r="I5490" s="17">
        <f>INT((VLOOKUP($C5490,装备数值,4,0)+VLOOKUP($C5490,装备数值,7,0)*($E5490-1))*VLOOKUP($D5490,系数!$K$2:$O$7,4,0))</f>
        <v>0</v>
      </c>
      <c r="J5490" s="17">
        <f>INT((VLOOKUP($C5490,装备数值,4,0)+VLOOKUP($C5490,装备数值,7,0)*($E5490-1))*VLOOKUP($D5490,系数!$K$2:$O$7,5,0))</f>
        <v>0</v>
      </c>
      <c r="K5490" s="17">
        <f>INT(VLOOKUP(E5490,强化金币,2,1)*VLOOKUP(INDEX(装备!F:F,MATCH(属性!A5490,装备!A:A,0)),系数!$K$12:$M$15,3,0))</f>
        <v>400000</v>
      </c>
      <c r="L5490" s="17"/>
      <c r="M5490" s="17"/>
      <c r="N5490" s="17"/>
      <c r="O5490" s="17">
        <f>IF(E5490=1,"",VLOOKUP(E5490,系数!$S$2:$AB$12,MATCH(属性!C5490,评级,0),1))</f>
        <v>90</v>
      </c>
    </row>
    <row r="5491" spans="1:15" ht="17.25" thickBot="1" x14ac:dyDescent="0.4">
      <c r="A5491" s="17">
        <f t="shared" si="170"/>
        <v>7100046</v>
      </c>
      <c r="B5491" s="17" t="s">
        <v>114</v>
      </c>
      <c r="C5491" s="15">
        <f>INDEX(装备!G:G,MATCH(属性!A5491,装备!A:A,0))</f>
        <v>16</v>
      </c>
      <c r="D5491" s="15" t="str">
        <f>INDEX(装备!E:E,MATCH(属性!A5491,装备!A:A,0))</f>
        <v>trousers</v>
      </c>
      <c r="E5491" s="14">
        <v>89</v>
      </c>
      <c r="F5491" s="17">
        <f>INT((VLOOKUP($C5491,装备数值,2,0)+VLOOKUP($C5491,装备数值,5,0)*($E5491-1))*VLOOKUP($D5491,系数!$K$2:$O$7,2,0))</f>
        <v>5401</v>
      </c>
      <c r="G5491" s="17">
        <f>INT((VLOOKUP($C5491,装备数值,3,0)+VLOOKUP($C5491,装备数值,6,0)*($E5491-1))*VLOOKUP($D5491,系数!$K$2:$O$7,3,0))</f>
        <v>0</v>
      </c>
      <c r="H5491" s="17">
        <f t="shared" si="171"/>
        <v>0</v>
      </c>
      <c r="I5491" s="17">
        <f>INT((VLOOKUP($C5491,装备数值,4,0)+VLOOKUP($C5491,装备数值,7,0)*($E5491-1))*VLOOKUP($D5491,系数!$K$2:$O$7,4,0))</f>
        <v>0</v>
      </c>
      <c r="J5491" s="17">
        <f>INT((VLOOKUP($C5491,装备数值,4,0)+VLOOKUP($C5491,装备数值,7,0)*($E5491-1))*VLOOKUP($D5491,系数!$K$2:$O$7,5,0))</f>
        <v>0</v>
      </c>
      <c r="K5491" s="17">
        <f>INT(VLOOKUP(E5491,强化金币,2,1)*VLOOKUP(INDEX(装备!F:F,MATCH(属性!A5491,装备!A:A,0)),系数!$K$12:$M$15,3,0))</f>
        <v>450000</v>
      </c>
      <c r="L5491" s="17"/>
      <c r="M5491" s="17"/>
      <c r="N5491" s="17"/>
      <c r="O5491" s="17">
        <f>IF(E5491=1,"",VLOOKUP(E5491,系数!$S$2:$AB$12,MATCH(属性!C5491,评级,0),1))</f>
        <v>90</v>
      </c>
    </row>
    <row r="5492" spans="1:15" ht="17.25" thickBot="1" x14ac:dyDescent="0.4">
      <c r="A5492" s="17">
        <f t="shared" si="170"/>
        <v>7100046</v>
      </c>
      <c r="B5492" s="17" t="s">
        <v>114</v>
      </c>
      <c r="C5492" s="15">
        <f>INDEX(装备!G:G,MATCH(属性!A5492,装备!A:A,0))</f>
        <v>16</v>
      </c>
      <c r="D5492" s="15" t="str">
        <f>INDEX(装备!E:E,MATCH(属性!A5492,装备!A:A,0))</f>
        <v>trousers</v>
      </c>
      <c r="E5492" s="14">
        <v>90</v>
      </c>
      <c r="F5492" s="17">
        <f>INT((VLOOKUP($C5492,装备数值,2,0)+VLOOKUP($C5492,装备数值,5,0)*($E5492-1))*VLOOKUP($D5492,系数!$K$2:$O$7,2,0))</f>
        <v>5451</v>
      </c>
      <c r="G5492" s="17">
        <f>INT((VLOOKUP($C5492,装备数值,3,0)+VLOOKUP($C5492,装备数值,6,0)*($E5492-1))*VLOOKUP($D5492,系数!$K$2:$O$7,3,0))</f>
        <v>0</v>
      </c>
      <c r="H5492" s="17">
        <f t="shared" si="171"/>
        <v>0</v>
      </c>
      <c r="I5492" s="17">
        <f>INT((VLOOKUP($C5492,装备数值,4,0)+VLOOKUP($C5492,装备数值,7,0)*($E5492-1))*VLOOKUP($D5492,系数!$K$2:$O$7,4,0))</f>
        <v>0</v>
      </c>
      <c r="J5492" s="17">
        <f>INT((VLOOKUP($C5492,装备数值,4,0)+VLOOKUP($C5492,装备数值,7,0)*($E5492-1))*VLOOKUP($D5492,系数!$K$2:$O$7,5,0))</f>
        <v>0</v>
      </c>
      <c r="K5492" s="17">
        <f>INT(VLOOKUP(E5492,强化金币,2,1)*VLOOKUP(INDEX(装备!F:F,MATCH(属性!A5492,装备!A:A,0)),系数!$K$12:$M$15,3,0))</f>
        <v>450000</v>
      </c>
      <c r="L5492" s="17"/>
      <c r="M5492" s="17"/>
      <c r="N5492" s="17"/>
      <c r="O5492" s="17">
        <f>IF(E5492=1,"",VLOOKUP(E5492,系数!$S$2:$AB$12,MATCH(属性!C5492,评级,0),1))</f>
        <v>100</v>
      </c>
    </row>
    <row r="5493" spans="1:15" ht="17.25" thickBot="1" x14ac:dyDescent="0.4">
      <c r="A5493" s="17">
        <f t="shared" si="170"/>
        <v>7100046</v>
      </c>
      <c r="B5493" s="17" t="s">
        <v>114</v>
      </c>
      <c r="C5493" s="15">
        <f>INDEX(装备!G:G,MATCH(属性!A5493,装备!A:A,0))</f>
        <v>16</v>
      </c>
      <c r="D5493" s="15" t="str">
        <f>INDEX(装备!E:E,MATCH(属性!A5493,装备!A:A,0))</f>
        <v>trousers</v>
      </c>
      <c r="E5493" s="14">
        <v>91</v>
      </c>
      <c r="F5493" s="17">
        <f>INT((VLOOKUP($C5493,装备数值,2,0)+VLOOKUP($C5493,装备数值,5,0)*($E5493-1))*VLOOKUP($D5493,系数!$K$2:$O$7,2,0))</f>
        <v>5501</v>
      </c>
      <c r="G5493" s="17">
        <f>INT((VLOOKUP($C5493,装备数值,3,0)+VLOOKUP($C5493,装备数值,6,0)*($E5493-1))*VLOOKUP($D5493,系数!$K$2:$O$7,3,0))</f>
        <v>0</v>
      </c>
      <c r="H5493" s="17">
        <f t="shared" si="171"/>
        <v>0</v>
      </c>
      <c r="I5493" s="17">
        <f>INT((VLOOKUP($C5493,装备数值,4,0)+VLOOKUP($C5493,装备数值,7,0)*($E5493-1))*VLOOKUP($D5493,系数!$K$2:$O$7,4,0))</f>
        <v>0</v>
      </c>
      <c r="J5493" s="17">
        <f>INT((VLOOKUP($C5493,装备数值,4,0)+VLOOKUP($C5493,装备数值,7,0)*($E5493-1))*VLOOKUP($D5493,系数!$K$2:$O$7,5,0))</f>
        <v>0</v>
      </c>
      <c r="K5493" s="17">
        <f>INT(VLOOKUP(E5493,强化金币,2,1)*VLOOKUP(INDEX(装备!F:F,MATCH(属性!A5493,装备!A:A,0)),系数!$K$12:$M$15,3,0))</f>
        <v>450000</v>
      </c>
      <c r="L5493" s="17"/>
      <c r="M5493" s="17"/>
      <c r="N5493" s="17"/>
      <c r="O5493" s="17">
        <f>IF(E5493=1,"",VLOOKUP(E5493,系数!$S$2:$AB$12,MATCH(属性!C5493,评级,0),1))</f>
        <v>100</v>
      </c>
    </row>
    <row r="5494" spans="1:15" ht="17.25" thickBot="1" x14ac:dyDescent="0.4">
      <c r="A5494" s="17">
        <f t="shared" si="170"/>
        <v>7100046</v>
      </c>
      <c r="B5494" s="17" t="s">
        <v>114</v>
      </c>
      <c r="C5494" s="15">
        <f>INDEX(装备!G:G,MATCH(属性!A5494,装备!A:A,0))</f>
        <v>16</v>
      </c>
      <c r="D5494" s="15" t="str">
        <f>INDEX(装备!E:E,MATCH(属性!A5494,装备!A:A,0))</f>
        <v>trousers</v>
      </c>
      <c r="E5494" s="14">
        <v>92</v>
      </c>
      <c r="F5494" s="17">
        <f>INT((VLOOKUP($C5494,装备数值,2,0)+VLOOKUP($C5494,装备数值,5,0)*($E5494-1))*VLOOKUP($D5494,系数!$K$2:$O$7,2,0))</f>
        <v>5551</v>
      </c>
      <c r="G5494" s="17">
        <f>INT((VLOOKUP($C5494,装备数值,3,0)+VLOOKUP($C5494,装备数值,6,0)*($E5494-1))*VLOOKUP($D5494,系数!$K$2:$O$7,3,0))</f>
        <v>0</v>
      </c>
      <c r="H5494" s="17">
        <f t="shared" si="171"/>
        <v>0</v>
      </c>
      <c r="I5494" s="17">
        <f>INT((VLOOKUP($C5494,装备数值,4,0)+VLOOKUP($C5494,装备数值,7,0)*($E5494-1))*VLOOKUP($D5494,系数!$K$2:$O$7,4,0))</f>
        <v>0</v>
      </c>
      <c r="J5494" s="17">
        <f>INT((VLOOKUP($C5494,装备数值,4,0)+VLOOKUP($C5494,装备数值,7,0)*($E5494-1))*VLOOKUP($D5494,系数!$K$2:$O$7,5,0))</f>
        <v>0</v>
      </c>
      <c r="K5494" s="17">
        <f>INT(VLOOKUP(E5494,强化金币,2,1)*VLOOKUP(INDEX(装备!F:F,MATCH(属性!A5494,装备!A:A,0)),系数!$K$12:$M$15,3,0))</f>
        <v>450000</v>
      </c>
      <c r="L5494" s="17"/>
      <c r="M5494" s="17"/>
      <c r="N5494" s="17"/>
      <c r="O5494" s="17">
        <f>IF(E5494=1,"",VLOOKUP(E5494,系数!$S$2:$AB$12,MATCH(属性!C5494,评级,0),1))</f>
        <v>100</v>
      </c>
    </row>
    <row r="5495" spans="1:15" ht="17.25" thickBot="1" x14ac:dyDescent="0.4">
      <c r="A5495" s="17">
        <f t="shared" si="170"/>
        <v>7100046</v>
      </c>
      <c r="B5495" s="17" t="s">
        <v>114</v>
      </c>
      <c r="C5495" s="15">
        <f>INDEX(装备!G:G,MATCH(属性!A5495,装备!A:A,0))</f>
        <v>16</v>
      </c>
      <c r="D5495" s="15" t="str">
        <f>INDEX(装备!E:E,MATCH(属性!A5495,装备!A:A,0))</f>
        <v>trousers</v>
      </c>
      <c r="E5495" s="14">
        <v>93</v>
      </c>
      <c r="F5495" s="17">
        <f>INT((VLOOKUP($C5495,装备数值,2,0)+VLOOKUP($C5495,装备数值,5,0)*($E5495-1))*VLOOKUP($D5495,系数!$K$2:$O$7,2,0))</f>
        <v>5601</v>
      </c>
      <c r="G5495" s="17">
        <f>INT((VLOOKUP($C5495,装备数值,3,0)+VLOOKUP($C5495,装备数值,6,0)*($E5495-1))*VLOOKUP($D5495,系数!$K$2:$O$7,3,0))</f>
        <v>0</v>
      </c>
      <c r="H5495" s="17">
        <f t="shared" si="171"/>
        <v>0</v>
      </c>
      <c r="I5495" s="17">
        <f>INT((VLOOKUP($C5495,装备数值,4,0)+VLOOKUP($C5495,装备数值,7,0)*($E5495-1))*VLOOKUP($D5495,系数!$K$2:$O$7,4,0))</f>
        <v>0</v>
      </c>
      <c r="J5495" s="17">
        <f>INT((VLOOKUP($C5495,装备数值,4,0)+VLOOKUP($C5495,装备数值,7,0)*($E5495-1))*VLOOKUP($D5495,系数!$K$2:$O$7,5,0))</f>
        <v>0</v>
      </c>
      <c r="K5495" s="17">
        <f>INT(VLOOKUP(E5495,强化金币,2,1)*VLOOKUP(INDEX(装备!F:F,MATCH(属性!A5495,装备!A:A,0)),系数!$K$12:$M$15,3,0))</f>
        <v>450000</v>
      </c>
      <c r="L5495" s="17"/>
      <c r="M5495" s="17"/>
      <c r="N5495" s="17"/>
      <c r="O5495" s="17">
        <f>IF(E5495=1,"",VLOOKUP(E5495,系数!$S$2:$AB$12,MATCH(属性!C5495,评级,0),1))</f>
        <v>100</v>
      </c>
    </row>
    <row r="5496" spans="1:15" ht="17.25" thickBot="1" x14ac:dyDescent="0.4">
      <c r="A5496" s="17">
        <f t="shared" si="170"/>
        <v>7100046</v>
      </c>
      <c r="B5496" s="17" t="s">
        <v>114</v>
      </c>
      <c r="C5496" s="15">
        <f>INDEX(装备!G:G,MATCH(属性!A5496,装备!A:A,0))</f>
        <v>16</v>
      </c>
      <c r="D5496" s="15" t="str">
        <f>INDEX(装备!E:E,MATCH(属性!A5496,装备!A:A,0))</f>
        <v>trousers</v>
      </c>
      <c r="E5496" s="14">
        <v>94</v>
      </c>
      <c r="F5496" s="17">
        <f>INT((VLOOKUP($C5496,装备数值,2,0)+VLOOKUP($C5496,装备数值,5,0)*($E5496-1))*VLOOKUP($D5496,系数!$K$2:$O$7,2,0))</f>
        <v>5651</v>
      </c>
      <c r="G5496" s="17">
        <f>INT((VLOOKUP($C5496,装备数值,3,0)+VLOOKUP($C5496,装备数值,6,0)*($E5496-1))*VLOOKUP($D5496,系数!$K$2:$O$7,3,0))</f>
        <v>0</v>
      </c>
      <c r="H5496" s="17">
        <f t="shared" si="171"/>
        <v>0</v>
      </c>
      <c r="I5496" s="17">
        <f>INT((VLOOKUP($C5496,装备数值,4,0)+VLOOKUP($C5496,装备数值,7,0)*($E5496-1))*VLOOKUP($D5496,系数!$K$2:$O$7,4,0))</f>
        <v>0</v>
      </c>
      <c r="J5496" s="17">
        <f>INT((VLOOKUP($C5496,装备数值,4,0)+VLOOKUP($C5496,装备数值,7,0)*($E5496-1))*VLOOKUP($D5496,系数!$K$2:$O$7,5,0))</f>
        <v>0</v>
      </c>
      <c r="K5496" s="17">
        <f>INT(VLOOKUP(E5496,强化金币,2,1)*VLOOKUP(INDEX(装备!F:F,MATCH(属性!A5496,装备!A:A,0)),系数!$K$12:$M$15,3,0))</f>
        <v>450000</v>
      </c>
      <c r="L5496" s="17"/>
      <c r="M5496" s="17"/>
      <c r="N5496" s="17"/>
      <c r="O5496" s="17">
        <f>IF(E5496=1,"",VLOOKUP(E5496,系数!$S$2:$AB$12,MATCH(属性!C5496,评级,0),1))</f>
        <v>100</v>
      </c>
    </row>
    <row r="5497" spans="1:15" ht="17.25" thickBot="1" x14ac:dyDescent="0.4">
      <c r="A5497" s="17">
        <f t="shared" si="170"/>
        <v>7100046</v>
      </c>
      <c r="B5497" s="17" t="s">
        <v>114</v>
      </c>
      <c r="C5497" s="15">
        <f>INDEX(装备!G:G,MATCH(属性!A5497,装备!A:A,0))</f>
        <v>16</v>
      </c>
      <c r="D5497" s="15" t="str">
        <f>INDEX(装备!E:E,MATCH(属性!A5497,装备!A:A,0))</f>
        <v>trousers</v>
      </c>
      <c r="E5497" s="14">
        <v>95</v>
      </c>
      <c r="F5497" s="17">
        <f>INT((VLOOKUP($C5497,装备数值,2,0)+VLOOKUP($C5497,装备数值,5,0)*($E5497-1))*VLOOKUP($D5497,系数!$K$2:$O$7,2,0))</f>
        <v>5701</v>
      </c>
      <c r="G5497" s="17">
        <f>INT((VLOOKUP($C5497,装备数值,3,0)+VLOOKUP($C5497,装备数值,6,0)*($E5497-1))*VLOOKUP($D5497,系数!$K$2:$O$7,3,0))</f>
        <v>0</v>
      </c>
      <c r="H5497" s="17">
        <f t="shared" si="171"/>
        <v>0</v>
      </c>
      <c r="I5497" s="17">
        <f>INT((VLOOKUP($C5497,装备数值,4,0)+VLOOKUP($C5497,装备数值,7,0)*($E5497-1))*VLOOKUP($D5497,系数!$K$2:$O$7,4,0))</f>
        <v>0</v>
      </c>
      <c r="J5497" s="17">
        <f>INT((VLOOKUP($C5497,装备数值,4,0)+VLOOKUP($C5497,装备数值,7,0)*($E5497-1))*VLOOKUP($D5497,系数!$K$2:$O$7,5,0))</f>
        <v>0</v>
      </c>
      <c r="K5497" s="17">
        <f>INT(VLOOKUP(E5497,强化金币,2,1)*VLOOKUP(INDEX(装备!F:F,MATCH(属性!A5497,装备!A:A,0)),系数!$K$12:$M$15,3,0))</f>
        <v>450000</v>
      </c>
      <c r="L5497" s="17"/>
      <c r="M5497" s="17"/>
      <c r="N5497" s="17"/>
      <c r="O5497" s="17">
        <f>IF(E5497=1,"",VLOOKUP(E5497,系数!$S$2:$AB$12,MATCH(属性!C5497,评级,0),1))</f>
        <v>100</v>
      </c>
    </row>
    <row r="5498" spans="1:15" ht="17.25" thickBot="1" x14ac:dyDescent="0.4">
      <c r="A5498" s="17">
        <f t="shared" si="170"/>
        <v>7100046</v>
      </c>
      <c r="B5498" s="17" t="s">
        <v>114</v>
      </c>
      <c r="C5498" s="15">
        <f>INDEX(装备!G:G,MATCH(属性!A5498,装备!A:A,0))</f>
        <v>16</v>
      </c>
      <c r="D5498" s="15" t="str">
        <f>INDEX(装备!E:E,MATCH(属性!A5498,装备!A:A,0))</f>
        <v>trousers</v>
      </c>
      <c r="E5498" s="14">
        <v>96</v>
      </c>
      <c r="F5498" s="17">
        <f>INT((VLOOKUP($C5498,装备数值,2,0)+VLOOKUP($C5498,装备数值,5,0)*($E5498-1))*VLOOKUP($D5498,系数!$K$2:$O$7,2,0))</f>
        <v>5751</v>
      </c>
      <c r="G5498" s="17">
        <f>INT((VLOOKUP($C5498,装备数值,3,0)+VLOOKUP($C5498,装备数值,6,0)*($E5498-1))*VLOOKUP($D5498,系数!$K$2:$O$7,3,0))</f>
        <v>0</v>
      </c>
      <c r="H5498" s="17">
        <f t="shared" si="171"/>
        <v>0</v>
      </c>
      <c r="I5498" s="17">
        <f>INT((VLOOKUP($C5498,装备数值,4,0)+VLOOKUP($C5498,装备数值,7,0)*($E5498-1))*VLOOKUP($D5498,系数!$K$2:$O$7,4,0))</f>
        <v>0</v>
      </c>
      <c r="J5498" s="17">
        <f>INT((VLOOKUP($C5498,装备数值,4,0)+VLOOKUP($C5498,装备数值,7,0)*($E5498-1))*VLOOKUP($D5498,系数!$K$2:$O$7,5,0))</f>
        <v>0</v>
      </c>
      <c r="K5498" s="17">
        <f>INT(VLOOKUP(E5498,强化金币,2,1)*VLOOKUP(INDEX(装备!F:F,MATCH(属性!A5498,装备!A:A,0)),系数!$K$12:$M$15,3,0))</f>
        <v>450000</v>
      </c>
      <c r="L5498" s="17"/>
      <c r="M5498" s="17"/>
      <c r="N5498" s="17"/>
      <c r="O5498" s="17">
        <f>IF(E5498=1,"",VLOOKUP(E5498,系数!$S$2:$AB$12,MATCH(属性!C5498,评级,0),1))</f>
        <v>100</v>
      </c>
    </row>
    <row r="5499" spans="1:15" ht="17.25" thickBot="1" x14ac:dyDescent="0.4">
      <c r="A5499" s="17">
        <f t="shared" si="170"/>
        <v>7100046</v>
      </c>
      <c r="B5499" s="17" t="s">
        <v>114</v>
      </c>
      <c r="C5499" s="15">
        <f>INDEX(装备!G:G,MATCH(属性!A5499,装备!A:A,0))</f>
        <v>16</v>
      </c>
      <c r="D5499" s="15" t="str">
        <f>INDEX(装备!E:E,MATCH(属性!A5499,装备!A:A,0))</f>
        <v>trousers</v>
      </c>
      <c r="E5499" s="14">
        <v>97</v>
      </c>
      <c r="F5499" s="17">
        <f>INT((VLOOKUP($C5499,装备数值,2,0)+VLOOKUP($C5499,装备数值,5,0)*($E5499-1))*VLOOKUP($D5499,系数!$K$2:$O$7,2,0))</f>
        <v>5801</v>
      </c>
      <c r="G5499" s="17">
        <f>INT((VLOOKUP($C5499,装备数值,3,0)+VLOOKUP($C5499,装备数值,6,0)*($E5499-1))*VLOOKUP($D5499,系数!$K$2:$O$7,3,0))</f>
        <v>0</v>
      </c>
      <c r="H5499" s="17">
        <f t="shared" si="171"/>
        <v>0</v>
      </c>
      <c r="I5499" s="17">
        <f>INT((VLOOKUP($C5499,装备数值,4,0)+VLOOKUP($C5499,装备数值,7,0)*($E5499-1))*VLOOKUP($D5499,系数!$K$2:$O$7,4,0))</f>
        <v>0</v>
      </c>
      <c r="J5499" s="17">
        <f>INT((VLOOKUP($C5499,装备数值,4,0)+VLOOKUP($C5499,装备数值,7,0)*($E5499-1))*VLOOKUP($D5499,系数!$K$2:$O$7,5,0))</f>
        <v>0</v>
      </c>
      <c r="K5499" s="17">
        <f>INT(VLOOKUP(E5499,强化金币,2,1)*VLOOKUP(INDEX(装备!F:F,MATCH(属性!A5499,装备!A:A,0)),系数!$K$12:$M$15,3,0))</f>
        <v>450000</v>
      </c>
      <c r="L5499" s="17"/>
      <c r="M5499" s="17"/>
      <c r="N5499" s="17"/>
      <c r="O5499" s="17">
        <f>IF(E5499=1,"",VLOOKUP(E5499,系数!$S$2:$AB$12,MATCH(属性!C5499,评级,0),1))</f>
        <v>100</v>
      </c>
    </row>
    <row r="5500" spans="1:15" ht="17.25" thickBot="1" x14ac:dyDescent="0.4">
      <c r="A5500" s="17">
        <f t="shared" ref="A5500:A5563" si="172">A5380+1</f>
        <v>7100046</v>
      </c>
      <c r="B5500" s="17" t="s">
        <v>114</v>
      </c>
      <c r="C5500" s="15">
        <f>INDEX(装备!G:G,MATCH(属性!A5500,装备!A:A,0))</f>
        <v>16</v>
      </c>
      <c r="D5500" s="15" t="str">
        <f>INDEX(装备!E:E,MATCH(属性!A5500,装备!A:A,0))</f>
        <v>trousers</v>
      </c>
      <c r="E5500" s="14">
        <v>98</v>
      </c>
      <c r="F5500" s="17">
        <f>INT((VLOOKUP($C5500,装备数值,2,0)+VLOOKUP($C5500,装备数值,5,0)*($E5500-1))*VLOOKUP($D5500,系数!$K$2:$O$7,2,0))</f>
        <v>5851</v>
      </c>
      <c r="G5500" s="17">
        <f>INT((VLOOKUP($C5500,装备数值,3,0)+VLOOKUP($C5500,装备数值,6,0)*($E5500-1))*VLOOKUP($D5500,系数!$K$2:$O$7,3,0))</f>
        <v>0</v>
      </c>
      <c r="H5500" s="17">
        <f t="shared" si="171"/>
        <v>0</v>
      </c>
      <c r="I5500" s="17">
        <f>INT((VLOOKUP($C5500,装备数值,4,0)+VLOOKUP($C5500,装备数值,7,0)*($E5500-1))*VLOOKUP($D5500,系数!$K$2:$O$7,4,0))</f>
        <v>0</v>
      </c>
      <c r="J5500" s="17">
        <f>INT((VLOOKUP($C5500,装备数值,4,0)+VLOOKUP($C5500,装备数值,7,0)*($E5500-1))*VLOOKUP($D5500,系数!$K$2:$O$7,5,0))</f>
        <v>0</v>
      </c>
      <c r="K5500" s="17">
        <f>INT(VLOOKUP(E5500,强化金币,2,1)*VLOOKUP(INDEX(装备!F:F,MATCH(属性!A5500,装备!A:A,0)),系数!$K$12:$M$15,3,0))</f>
        <v>450000</v>
      </c>
      <c r="L5500" s="17"/>
      <c r="M5500" s="17"/>
      <c r="N5500" s="17"/>
      <c r="O5500" s="17">
        <f>IF(E5500=1,"",VLOOKUP(E5500,系数!$S$2:$AB$12,MATCH(属性!C5500,评级,0),1))</f>
        <v>100</v>
      </c>
    </row>
    <row r="5501" spans="1:15" ht="17.25" thickBot="1" x14ac:dyDescent="0.4">
      <c r="A5501" s="17">
        <f t="shared" si="172"/>
        <v>7100046</v>
      </c>
      <c r="B5501" s="17" t="s">
        <v>114</v>
      </c>
      <c r="C5501" s="15">
        <f>INDEX(装备!G:G,MATCH(属性!A5501,装备!A:A,0))</f>
        <v>16</v>
      </c>
      <c r="D5501" s="15" t="str">
        <f>INDEX(装备!E:E,MATCH(属性!A5501,装备!A:A,0))</f>
        <v>trousers</v>
      </c>
      <c r="E5501" s="14">
        <v>99</v>
      </c>
      <c r="F5501" s="17">
        <f>INT((VLOOKUP($C5501,装备数值,2,0)+VLOOKUP($C5501,装备数值,5,0)*($E5501-1))*VLOOKUP($D5501,系数!$K$2:$O$7,2,0))</f>
        <v>5901</v>
      </c>
      <c r="G5501" s="17">
        <f>INT((VLOOKUP($C5501,装备数值,3,0)+VLOOKUP($C5501,装备数值,6,0)*($E5501-1))*VLOOKUP($D5501,系数!$K$2:$O$7,3,0))</f>
        <v>0</v>
      </c>
      <c r="H5501" s="17">
        <f t="shared" si="171"/>
        <v>0</v>
      </c>
      <c r="I5501" s="17">
        <f>INT((VLOOKUP($C5501,装备数值,4,0)+VLOOKUP($C5501,装备数值,7,0)*($E5501-1))*VLOOKUP($D5501,系数!$K$2:$O$7,4,0))</f>
        <v>0</v>
      </c>
      <c r="J5501" s="17">
        <f>INT((VLOOKUP($C5501,装备数值,4,0)+VLOOKUP($C5501,装备数值,7,0)*($E5501-1))*VLOOKUP($D5501,系数!$K$2:$O$7,5,0))</f>
        <v>0</v>
      </c>
      <c r="K5501" s="17">
        <f>INT(VLOOKUP(E5501,强化金币,2,1)*VLOOKUP(INDEX(装备!F:F,MATCH(属性!A5501,装备!A:A,0)),系数!$K$12:$M$15,3,0))</f>
        <v>450000</v>
      </c>
      <c r="L5501" s="17"/>
      <c r="M5501" s="17"/>
      <c r="N5501" s="17"/>
      <c r="O5501" s="17">
        <f>IF(E5501=1,"",VLOOKUP(E5501,系数!$S$2:$AB$12,MATCH(属性!C5501,评级,0),1))</f>
        <v>100</v>
      </c>
    </row>
    <row r="5502" spans="1:15" ht="17.25" thickBot="1" x14ac:dyDescent="0.4">
      <c r="A5502" s="17">
        <f t="shared" si="172"/>
        <v>7100046</v>
      </c>
      <c r="B5502" s="17" t="s">
        <v>114</v>
      </c>
      <c r="C5502" s="15">
        <f>INDEX(装备!G:G,MATCH(属性!A5502,装备!A:A,0))</f>
        <v>16</v>
      </c>
      <c r="D5502" s="15" t="str">
        <f>INDEX(装备!E:E,MATCH(属性!A5502,装备!A:A,0))</f>
        <v>trousers</v>
      </c>
      <c r="E5502" s="14">
        <v>100</v>
      </c>
      <c r="F5502" s="17">
        <f>INT((VLOOKUP($C5502,装备数值,2,0)+VLOOKUP($C5502,装备数值,5,0)*($E5502-1))*VLOOKUP($D5502,系数!$K$2:$O$7,2,0))</f>
        <v>5951</v>
      </c>
      <c r="G5502" s="17">
        <f>INT((VLOOKUP($C5502,装备数值,3,0)+VLOOKUP($C5502,装备数值,6,0)*($E5502-1))*VLOOKUP($D5502,系数!$K$2:$O$7,3,0))</f>
        <v>0</v>
      </c>
      <c r="H5502" s="17">
        <f t="shared" si="171"/>
        <v>0</v>
      </c>
      <c r="I5502" s="17">
        <f>INT((VLOOKUP($C5502,装备数值,4,0)+VLOOKUP($C5502,装备数值,7,0)*($E5502-1))*VLOOKUP($D5502,系数!$K$2:$O$7,4,0))</f>
        <v>0</v>
      </c>
      <c r="J5502" s="17">
        <f>INT((VLOOKUP($C5502,装备数值,4,0)+VLOOKUP($C5502,装备数值,7,0)*($E5502-1))*VLOOKUP($D5502,系数!$K$2:$O$7,5,0))</f>
        <v>0</v>
      </c>
      <c r="K5502" s="17">
        <f>INT(VLOOKUP(E5502,强化金币,2,1)*VLOOKUP(INDEX(装备!F:F,MATCH(属性!A5502,装备!A:A,0)),系数!$K$12:$M$15,3,0))</f>
        <v>450000</v>
      </c>
      <c r="L5502" s="17"/>
      <c r="M5502" s="17"/>
      <c r="N5502" s="17"/>
      <c r="O5502" s="17">
        <f>IF(E5502=1,"",VLOOKUP(E5502,系数!$S$2:$AB$12,MATCH(属性!C5502,评级,0),1))</f>
        <v>110</v>
      </c>
    </row>
    <row r="5503" spans="1:15" ht="17.25" thickBot="1" x14ac:dyDescent="0.4">
      <c r="A5503" s="17">
        <f t="shared" si="172"/>
        <v>7100046</v>
      </c>
      <c r="B5503" s="17" t="s">
        <v>114</v>
      </c>
      <c r="C5503" s="15">
        <f>INDEX(装备!G:G,MATCH(属性!A5503,装备!A:A,0))</f>
        <v>16</v>
      </c>
      <c r="D5503" s="15" t="str">
        <f>INDEX(装备!E:E,MATCH(属性!A5503,装备!A:A,0))</f>
        <v>trousers</v>
      </c>
      <c r="E5503" s="14">
        <v>101</v>
      </c>
      <c r="F5503" s="17">
        <f>INT((VLOOKUP($C5503,装备数值,2,0)+VLOOKUP($C5503,装备数值,5,0)*($E5503-1))*VLOOKUP($D5503,系数!$K$2:$O$7,2,0))</f>
        <v>6001</v>
      </c>
      <c r="G5503" s="17">
        <f>INT((VLOOKUP($C5503,装备数值,3,0)+VLOOKUP($C5503,装备数值,6,0)*($E5503-1))*VLOOKUP($D5503,系数!$K$2:$O$7,3,0))</f>
        <v>0</v>
      </c>
      <c r="H5503" s="17">
        <f t="shared" si="171"/>
        <v>0</v>
      </c>
      <c r="I5503" s="17">
        <f>INT((VLOOKUP($C5503,装备数值,4,0)+VLOOKUP($C5503,装备数值,7,0)*($E5503-1))*VLOOKUP($D5503,系数!$K$2:$O$7,4,0))</f>
        <v>0</v>
      </c>
      <c r="J5503" s="17">
        <f>INT((VLOOKUP($C5503,装备数值,4,0)+VLOOKUP($C5503,装备数值,7,0)*($E5503-1))*VLOOKUP($D5503,系数!$K$2:$O$7,5,0))</f>
        <v>0</v>
      </c>
      <c r="K5503" s="17">
        <f>INT(VLOOKUP(E5503,强化金币,2,1)*VLOOKUP(INDEX(装备!F:F,MATCH(属性!A5503,装备!A:A,0)),系数!$K$12:$M$15,3,0))</f>
        <v>450000</v>
      </c>
      <c r="L5503" s="17"/>
      <c r="M5503" s="17"/>
      <c r="N5503" s="17"/>
      <c r="O5503" s="17">
        <f>IF(E5503=1,"",VLOOKUP(E5503,系数!$S$2:$AB$12,MATCH(属性!C5503,评级,0),1))</f>
        <v>110</v>
      </c>
    </row>
    <row r="5504" spans="1:15" ht="17.25" thickBot="1" x14ac:dyDescent="0.4">
      <c r="A5504" s="17">
        <f t="shared" si="172"/>
        <v>7100046</v>
      </c>
      <c r="B5504" s="17" t="s">
        <v>114</v>
      </c>
      <c r="C5504" s="15">
        <f>INDEX(装备!G:G,MATCH(属性!A5504,装备!A:A,0))</f>
        <v>16</v>
      </c>
      <c r="D5504" s="15" t="str">
        <f>INDEX(装备!E:E,MATCH(属性!A5504,装备!A:A,0))</f>
        <v>trousers</v>
      </c>
      <c r="E5504" s="14">
        <v>102</v>
      </c>
      <c r="F5504" s="17">
        <f>INT((VLOOKUP($C5504,装备数值,2,0)+VLOOKUP($C5504,装备数值,5,0)*($E5504-1))*VLOOKUP($D5504,系数!$K$2:$O$7,2,0))</f>
        <v>6051</v>
      </c>
      <c r="G5504" s="17">
        <f>INT((VLOOKUP($C5504,装备数值,3,0)+VLOOKUP($C5504,装备数值,6,0)*($E5504-1))*VLOOKUP($D5504,系数!$K$2:$O$7,3,0))</f>
        <v>0</v>
      </c>
      <c r="H5504" s="17">
        <f t="shared" si="171"/>
        <v>0</v>
      </c>
      <c r="I5504" s="17">
        <f>INT((VLOOKUP($C5504,装备数值,4,0)+VLOOKUP($C5504,装备数值,7,0)*($E5504-1))*VLOOKUP($D5504,系数!$K$2:$O$7,4,0))</f>
        <v>0</v>
      </c>
      <c r="J5504" s="17">
        <f>INT((VLOOKUP($C5504,装备数值,4,0)+VLOOKUP($C5504,装备数值,7,0)*($E5504-1))*VLOOKUP($D5504,系数!$K$2:$O$7,5,0))</f>
        <v>0</v>
      </c>
      <c r="K5504" s="17">
        <f>INT(VLOOKUP(E5504,强化金币,2,1)*VLOOKUP(INDEX(装备!F:F,MATCH(属性!A5504,装备!A:A,0)),系数!$K$12:$M$15,3,0))</f>
        <v>450000</v>
      </c>
      <c r="L5504" s="17"/>
      <c r="M5504" s="17"/>
      <c r="N5504" s="17"/>
      <c r="O5504" s="17">
        <f>IF(E5504=1,"",VLOOKUP(E5504,系数!$S$2:$AB$12,MATCH(属性!C5504,评级,0),1))</f>
        <v>110</v>
      </c>
    </row>
    <row r="5505" spans="1:15" ht="17.25" thickBot="1" x14ac:dyDescent="0.4">
      <c r="A5505" s="17">
        <f t="shared" si="172"/>
        <v>7100046</v>
      </c>
      <c r="B5505" s="17" t="s">
        <v>114</v>
      </c>
      <c r="C5505" s="15">
        <f>INDEX(装备!G:G,MATCH(属性!A5505,装备!A:A,0))</f>
        <v>16</v>
      </c>
      <c r="D5505" s="15" t="str">
        <f>INDEX(装备!E:E,MATCH(属性!A5505,装备!A:A,0))</f>
        <v>trousers</v>
      </c>
      <c r="E5505" s="14">
        <v>103</v>
      </c>
      <c r="F5505" s="17">
        <f>INT((VLOOKUP($C5505,装备数值,2,0)+VLOOKUP($C5505,装备数值,5,0)*($E5505-1))*VLOOKUP($D5505,系数!$K$2:$O$7,2,0))</f>
        <v>6101</v>
      </c>
      <c r="G5505" s="17">
        <f>INT((VLOOKUP($C5505,装备数值,3,0)+VLOOKUP($C5505,装备数值,6,0)*($E5505-1))*VLOOKUP($D5505,系数!$K$2:$O$7,3,0))</f>
        <v>0</v>
      </c>
      <c r="H5505" s="17">
        <f t="shared" si="171"/>
        <v>0</v>
      </c>
      <c r="I5505" s="17">
        <f>INT((VLOOKUP($C5505,装备数值,4,0)+VLOOKUP($C5505,装备数值,7,0)*($E5505-1))*VLOOKUP($D5505,系数!$K$2:$O$7,4,0))</f>
        <v>0</v>
      </c>
      <c r="J5505" s="17">
        <f>INT((VLOOKUP($C5505,装备数值,4,0)+VLOOKUP($C5505,装备数值,7,0)*($E5505-1))*VLOOKUP($D5505,系数!$K$2:$O$7,5,0))</f>
        <v>0</v>
      </c>
      <c r="K5505" s="17">
        <f>INT(VLOOKUP(E5505,强化金币,2,1)*VLOOKUP(INDEX(装备!F:F,MATCH(属性!A5505,装备!A:A,0)),系数!$K$12:$M$15,3,0))</f>
        <v>450000</v>
      </c>
      <c r="L5505" s="17"/>
      <c r="M5505" s="17"/>
      <c r="N5505" s="17"/>
      <c r="O5505" s="17">
        <f>IF(E5505=1,"",VLOOKUP(E5505,系数!$S$2:$AB$12,MATCH(属性!C5505,评级,0),1))</f>
        <v>110</v>
      </c>
    </row>
    <row r="5506" spans="1:15" ht="17.25" thickBot="1" x14ac:dyDescent="0.4">
      <c r="A5506" s="17">
        <f t="shared" si="172"/>
        <v>7100046</v>
      </c>
      <c r="B5506" s="17" t="s">
        <v>114</v>
      </c>
      <c r="C5506" s="15">
        <f>INDEX(装备!G:G,MATCH(属性!A5506,装备!A:A,0))</f>
        <v>16</v>
      </c>
      <c r="D5506" s="15" t="str">
        <f>INDEX(装备!E:E,MATCH(属性!A5506,装备!A:A,0))</f>
        <v>trousers</v>
      </c>
      <c r="E5506" s="14">
        <v>104</v>
      </c>
      <c r="F5506" s="17">
        <f>INT((VLOOKUP($C5506,装备数值,2,0)+VLOOKUP($C5506,装备数值,5,0)*($E5506-1))*VLOOKUP($D5506,系数!$K$2:$O$7,2,0))</f>
        <v>6151</v>
      </c>
      <c r="G5506" s="17">
        <f>INT((VLOOKUP($C5506,装备数值,3,0)+VLOOKUP($C5506,装备数值,6,0)*($E5506-1))*VLOOKUP($D5506,系数!$K$2:$O$7,3,0))</f>
        <v>0</v>
      </c>
      <c r="H5506" s="17">
        <f t="shared" si="171"/>
        <v>0</v>
      </c>
      <c r="I5506" s="17">
        <f>INT((VLOOKUP($C5506,装备数值,4,0)+VLOOKUP($C5506,装备数值,7,0)*($E5506-1))*VLOOKUP($D5506,系数!$K$2:$O$7,4,0))</f>
        <v>0</v>
      </c>
      <c r="J5506" s="17">
        <f>INT((VLOOKUP($C5506,装备数值,4,0)+VLOOKUP($C5506,装备数值,7,0)*($E5506-1))*VLOOKUP($D5506,系数!$K$2:$O$7,5,0))</f>
        <v>0</v>
      </c>
      <c r="K5506" s="17">
        <f>INT(VLOOKUP(E5506,强化金币,2,1)*VLOOKUP(INDEX(装备!F:F,MATCH(属性!A5506,装备!A:A,0)),系数!$K$12:$M$15,3,0))</f>
        <v>450000</v>
      </c>
      <c r="L5506" s="17"/>
      <c r="M5506" s="17"/>
      <c r="N5506" s="17"/>
      <c r="O5506" s="17">
        <f>IF(E5506=1,"",VLOOKUP(E5506,系数!$S$2:$AB$12,MATCH(属性!C5506,评级,0),1))</f>
        <v>110</v>
      </c>
    </row>
    <row r="5507" spans="1:15" ht="17.25" thickBot="1" x14ac:dyDescent="0.4">
      <c r="A5507" s="17">
        <f t="shared" si="172"/>
        <v>7100046</v>
      </c>
      <c r="B5507" s="17" t="s">
        <v>114</v>
      </c>
      <c r="C5507" s="15">
        <f>INDEX(装备!G:G,MATCH(属性!A5507,装备!A:A,0))</f>
        <v>16</v>
      </c>
      <c r="D5507" s="15" t="str">
        <f>INDEX(装备!E:E,MATCH(属性!A5507,装备!A:A,0))</f>
        <v>trousers</v>
      </c>
      <c r="E5507" s="14">
        <v>105</v>
      </c>
      <c r="F5507" s="17">
        <f>INT((VLOOKUP($C5507,装备数值,2,0)+VLOOKUP($C5507,装备数值,5,0)*($E5507-1))*VLOOKUP($D5507,系数!$K$2:$O$7,2,0))</f>
        <v>6201</v>
      </c>
      <c r="G5507" s="17">
        <f>INT((VLOOKUP($C5507,装备数值,3,0)+VLOOKUP($C5507,装备数值,6,0)*($E5507-1))*VLOOKUP($D5507,系数!$K$2:$O$7,3,0))</f>
        <v>0</v>
      </c>
      <c r="H5507" s="17">
        <f t="shared" si="171"/>
        <v>0</v>
      </c>
      <c r="I5507" s="17">
        <f>INT((VLOOKUP($C5507,装备数值,4,0)+VLOOKUP($C5507,装备数值,7,0)*($E5507-1))*VLOOKUP($D5507,系数!$K$2:$O$7,4,0))</f>
        <v>0</v>
      </c>
      <c r="J5507" s="17">
        <f>INT((VLOOKUP($C5507,装备数值,4,0)+VLOOKUP($C5507,装备数值,7,0)*($E5507-1))*VLOOKUP($D5507,系数!$K$2:$O$7,5,0))</f>
        <v>0</v>
      </c>
      <c r="K5507" s="17">
        <f>INT(VLOOKUP(E5507,强化金币,2,1)*VLOOKUP(INDEX(装备!F:F,MATCH(属性!A5507,装备!A:A,0)),系数!$K$12:$M$15,3,0))</f>
        <v>450000</v>
      </c>
      <c r="L5507" s="17"/>
      <c r="M5507" s="17"/>
      <c r="N5507" s="17"/>
      <c r="O5507" s="17">
        <f>IF(E5507=1,"",VLOOKUP(E5507,系数!$S$2:$AB$12,MATCH(属性!C5507,评级,0),1))</f>
        <v>110</v>
      </c>
    </row>
    <row r="5508" spans="1:15" ht="17.25" thickBot="1" x14ac:dyDescent="0.4">
      <c r="A5508" s="17">
        <f t="shared" si="172"/>
        <v>7100046</v>
      </c>
      <c r="B5508" s="17" t="s">
        <v>114</v>
      </c>
      <c r="C5508" s="15">
        <f>INDEX(装备!G:G,MATCH(属性!A5508,装备!A:A,0))</f>
        <v>16</v>
      </c>
      <c r="D5508" s="15" t="str">
        <f>INDEX(装备!E:E,MATCH(属性!A5508,装备!A:A,0))</f>
        <v>trousers</v>
      </c>
      <c r="E5508" s="14">
        <v>106</v>
      </c>
      <c r="F5508" s="17">
        <f>INT((VLOOKUP($C5508,装备数值,2,0)+VLOOKUP($C5508,装备数值,5,0)*($E5508-1))*VLOOKUP($D5508,系数!$K$2:$O$7,2,0))</f>
        <v>6251</v>
      </c>
      <c r="G5508" s="17">
        <f>INT((VLOOKUP($C5508,装备数值,3,0)+VLOOKUP($C5508,装备数值,6,0)*($E5508-1))*VLOOKUP($D5508,系数!$K$2:$O$7,3,0))</f>
        <v>0</v>
      </c>
      <c r="H5508" s="17">
        <f t="shared" ref="H5508:H5571" si="173">G5508</f>
        <v>0</v>
      </c>
      <c r="I5508" s="17">
        <f>INT((VLOOKUP($C5508,装备数值,4,0)+VLOOKUP($C5508,装备数值,7,0)*($E5508-1))*VLOOKUP($D5508,系数!$K$2:$O$7,4,0))</f>
        <v>0</v>
      </c>
      <c r="J5508" s="17">
        <f>INT((VLOOKUP($C5508,装备数值,4,0)+VLOOKUP($C5508,装备数值,7,0)*($E5508-1))*VLOOKUP($D5508,系数!$K$2:$O$7,5,0))</f>
        <v>0</v>
      </c>
      <c r="K5508" s="17">
        <f>INT(VLOOKUP(E5508,强化金币,2,1)*VLOOKUP(INDEX(装备!F:F,MATCH(属性!A5508,装备!A:A,0)),系数!$K$12:$M$15,3,0))</f>
        <v>450000</v>
      </c>
      <c r="L5508" s="17"/>
      <c r="M5508" s="17"/>
      <c r="N5508" s="17"/>
      <c r="O5508" s="17">
        <f>IF(E5508=1,"",VLOOKUP(E5508,系数!$S$2:$AB$12,MATCH(属性!C5508,评级,0),1))</f>
        <v>110</v>
      </c>
    </row>
    <row r="5509" spans="1:15" ht="17.25" thickBot="1" x14ac:dyDescent="0.4">
      <c r="A5509" s="17">
        <f t="shared" si="172"/>
        <v>7100046</v>
      </c>
      <c r="B5509" s="17" t="s">
        <v>114</v>
      </c>
      <c r="C5509" s="15">
        <f>INDEX(装备!G:G,MATCH(属性!A5509,装备!A:A,0))</f>
        <v>16</v>
      </c>
      <c r="D5509" s="15" t="str">
        <f>INDEX(装备!E:E,MATCH(属性!A5509,装备!A:A,0))</f>
        <v>trousers</v>
      </c>
      <c r="E5509" s="14">
        <v>107</v>
      </c>
      <c r="F5509" s="17">
        <f>INT((VLOOKUP($C5509,装备数值,2,0)+VLOOKUP($C5509,装备数值,5,0)*($E5509-1))*VLOOKUP($D5509,系数!$K$2:$O$7,2,0))</f>
        <v>6301</v>
      </c>
      <c r="G5509" s="17">
        <f>INT((VLOOKUP($C5509,装备数值,3,0)+VLOOKUP($C5509,装备数值,6,0)*($E5509-1))*VLOOKUP($D5509,系数!$K$2:$O$7,3,0))</f>
        <v>0</v>
      </c>
      <c r="H5509" s="17">
        <f t="shared" si="173"/>
        <v>0</v>
      </c>
      <c r="I5509" s="17">
        <f>INT((VLOOKUP($C5509,装备数值,4,0)+VLOOKUP($C5509,装备数值,7,0)*($E5509-1))*VLOOKUP($D5509,系数!$K$2:$O$7,4,0))</f>
        <v>0</v>
      </c>
      <c r="J5509" s="17">
        <f>INT((VLOOKUP($C5509,装备数值,4,0)+VLOOKUP($C5509,装备数值,7,0)*($E5509-1))*VLOOKUP($D5509,系数!$K$2:$O$7,5,0))</f>
        <v>0</v>
      </c>
      <c r="K5509" s="17">
        <f>INT(VLOOKUP(E5509,强化金币,2,1)*VLOOKUP(INDEX(装备!F:F,MATCH(属性!A5509,装备!A:A,0)),系数!$K$12:$M$15,3,0))</f>
        <v>450000</v>
      </c>
      <c r="L5509" s="17"/>
      <c r="M5509" s="17"/>
      <c r="N5509" s="17"/>
      <c r="O5509" s="17">
        <f>IF(E5509=1,"",VLOOKUP(E5509,系数!$S$2:$AB$12,MATCH(属性!C5509,评级,0),1))</f>
        <v>110</v>
      </c>
    </row>
    <row r="5510" spans="1:15" ht="17.25" thickBot="1" x14ac:dyDescent="0.4">
      <c r="A5510" s="17">
        <f t="shared" si="172"/>
        <v>7100046</v>
      </c>
      <c r="B5510" s="17" t="s">
        <v>114</v>
      </c>
      <c r="C5510" s="15">
        <f>INDEX(装备!G:G,MATCH(属性!A5510,装备!A:A,0))</f>
        <v>16</v>
      </c>
      <c r="D5510" s="15" t="str">
        <f>INDEX(装备!E:E,MATCH(属性!A5510,装备!A:A,0))</f>
        <v>trousers</v>
      </c>
      <c r="E5510" s="14">
        <v>108</v>
      </c>
      <c r="F5510" s="17">
        <f>INT((VLOOKUP($C5510,装备数值,2,0)+VLOOKUP($C5510,装备数值,5,0)*($E5510-1))*VLOOKUP($D5510,系数!$K$2:$O$7,2,0))</f>
        <v>6351</v>
      </c>
      <c r="G5510" s="17">
        <f>INT((VLOOKUP($C5510,装备数值,3,0)+VLOOKUP($C5510,装备数值,6,0)*($E5510-1))*VLOOKUP($D5510,系数!$K$2:$O$7,3,0))</f>
        <v>0</v>
      </c>
      <c r="H5510" s="17">
        <f t="shared" si="173"/>
        <v>0</v>
      </c>
      <c r="I5510" s="17">
        <f>INT((VLOOKUP($C5510,装备数值,4,0)+VLOOKUP($C5510,装备数值,7,0)*($E5510-1))*VLOOKUP($D5510,系数!$K$2:$O$7,4,0))</f>
        <v>0</v>
      </c>
      <c r="J5510" s="17">
        <f>INT((VLOOKUP($C5510,装备数值,4,0)+VLOOKUP($C5510,装备数值,7,0)*($E5510-1))*VLOOKUP($D5510,系数!$K$2:$O$7,5,0))</f>
        <v>0</v>
      </c>
      <c r="K5510" s="17">
        <f>INT(VLOOKUP(E5510,强化金币,2,1)*VLOOKUP(INDEX(装备!F:F,MATCH(属性!A5510,装备!A:A,0)),系数!$K$12:$M$15,3,0))</f>
        <v>450000</v>
      </c>
      <c r="L5510" s="17"/>
      <c r="M5510" s="17"/>
      <c r="N5510" s="17"/>
      <c r="O5510" s="17">
        <f>IF(E5510=1,"",VLOOKUP(E5510,系数!$S$2:$AB$12,MATCH(属性!C5510,评级,0),1))</f>
        <v>110</v>
      </c>
    </row>
    <row r="5511" spans="1:15" ht="17.25" thickBot="1" x14ac:dyDescent="0.4">
      <c r="A5511" s="17">
        <f t="shared" si="172"/>
        <v>7100046</v>
      </c>
      <c r="B5511" s="17" t="s">
        <v>114</v>
      </c>
      <c r="C5511" s="15">
        <f>INDEX(装备!G:G,MATCH(属性!A5511,装备!A:A,0))</f>
        <v>16</v>
      </c>
      <c r="D5511" s="15" t="str">
        <f>INDEX(装备!E:E,MATCH(属性!A5511,装备!A:A,0))</f>
        <v>trousers</v>
      </c>
      <c r="E5511" s="14">
        <v>109</v>
      </c>
      <c r="F5511" s="17">
        <f>INT((VLOOKUP($C5511,装备数值,2,0)+VLOOKUP($C5511,装备数值,5,0)*($E5511-1))*VLOOKUP($D5511,系数!$K$2:$O$7,2,0))</f>
        <v>6401</v>
      </c>
      <c r="G5511" s="17">
        <f>INT((VLOOKUP($C5511,装备数值,3,0)+VLOOKUP($C5511,装备数值,6,0)*($E5511-1))*VLOOKUP($D5511,系数!$K$2:$O$7,3,0))</f>
        <v>0</v>
      </c>
      <c r="H5511" s="17">
        <f t="shared" si="173"/>
        <v>0</v>
      </c>
      <c r="I5511" s="17">
        <f>INT((VLOOKUP($C5511,装备数值,4,0)+VLOOKUP($C5511,装备数值,7,0)*($E5511-1))*VLOOKUP($D5511,系数!$K$2:$O$7,4,0))</f>
        <v>0</v>
      </c>
      <c r="J5511" s="17">
        <f>INT((VLOOKUP($C5511,装备数值,4,0)+VLOOKUP($C5511,装备数值,7,0)*($E5511-1))*VLOOKUP($D5511,系数!$K$2:$O$7,5,0))</f>
        <v>0</v>
      </c>
      <c r="K5511" s="17">
        <f>INT(VLOOKUP(E5511,强化金币,2,1)*VLOOKUP(INDEX(装备!F:F,MATCH(属性!A5511,装备!A:A,0)),系数!$K$12:$M$15,3,0))</f>
        <v>450000</v>
      </c>
      <c r="L5511" s="17"/>
      <c r="M5511" s="17"/>
      <c r="N5511" s="17"/>
      <c r="O5511" s="17">
        <f>IF(E5511=1,"",VLOOKUP(E5511,系数!$S$2:$AB$12,MATCH(属性!C5511,评级,0),1))</f>
        <v>110</v>
      </c>
    </row>
    <row r="5512" spans="1:15" ht="17.25" thickBot="1" x14ac:dyDescent="0.4">
      <c r="A5512" s="17">
        <f t="shared" si="172"/>
        <v>7100046</v>
      </c>
      <c r="B5512" s="17" t="s">
        <v>114</v>
      </c>
      <c r="C5512" s="15">
        <f>INDEX(装备!G:G,MATCH(属性!A5512,装备!A:A,0))</f>
        <v>16</v>
      </c>
      <c r="D5512" s="15" t="str">
        <f>INDEX(装备!E:E,MATCH(属性!A5512,装备!A:A,0))</f>
        <v>trousers</v>
      </c>
      <c r="E5512" s="14">
        <v>110</v>
      </c>
      <c r="F5512" s="17">
        <f>INT((VLOOKUP($C5512,装备数值,2,0)+VLOOKUP($C5512,装备数值,5,0)*($E5512-1))*VLOOKUP($D5512,系数!$K$2:$O$7,2,0))</f>
        <v>6451</v>
      </c>
      <c r="G5512" s="17">
        <f>INT((VLOOKUP($C5512,装备数值,3,0)+VLOOKUP($C5512,装备数值,6,0)*($E5512-1))*VLOOKUP($D5512,系数!$K$2:$O$7,3,0))</f>
        <v>0</v>
      </c>
      <c r="H5512" s="17">
        <f t="shared" si="173"/>
        <v>0</v>
      </c>
      <c r="I5512" s="17">
        <f>INT((VLOOKUP($C5512,装备数值,4,0)+VLOOKUP($C5512,装备数值,7,0)*($E5512-1))*VLOOKUP($D5512,系数!$K$2:$O$7,4,0))</f>
        <v>0</v>
      </c>
      <c r="J5512" s="17">
        <f>INT((VLOOKUP($C5512,装备数值,4,0)+VLOOKUP($C5512,装备数值,7,0)*($E5512-1))*VLOOKUP($D5512,系数!$K$2:$O$7,5,0))</f>
        <v>0</v>
      </c>
      <c r="K5512" s="17">
        <f>INT(VLOOKUP(E5512,强化金币,2,1)*VLOOKUP(INDEX(装备!F:F,MATCH(属性!A5512,装备!A:A,0)),系数!$K$12:$M$15,3,0))</f>
        <v>450000</v>
      </c>
      <c r="L5512" s="17"/>
      <c r="M5512" s="17"/>
      <c r="N5512" s="17"/>
      <c r="O5512" s="17">
        <f>IF(E5512=1,"",VLOOKUP(E5512,系数!$S$2:$AB$12,MATCH(属性!C5512,评级,0),1))</f>
        <v>110</v>
      </c>
    </row>
    <row r="5513" spans="1:15" ht="17.25" thickBot="1" x14ac:dyDescent="0.4">
      <c r="A5513" s="17">
        <f t="shared" si="172"/>
        <v>7100046</v>
      </c>
      <c r="B5513" s="17" t="s">
        <v>114</v>
      </c>
      <c r="C5513" s="15">
        <f>INDEX(装备!G:G,MATCH(属性!A5513,装备!A:A,0))</f>
        <v>16</v>
      </c>
      <c r="D5513" s="15" t="str">
        <f>INDEX(装备!E:E,MATCH(属性!A5513,装备!A:A,0))</f>
        <v>trousers</v>
      </c>
      <c r="E5513" s="14">
        <v>111</v>
      </c>
      <c r="F5513" s="17">
        <f>INT((VLOOKUP($C5513,装备数值,2,0)+VLOOKUP($C5513,装备数值,5,0)*($E5513-1))*VLOOKUP($D5513,系数!$K$2:$O$7,2,0))</f>
        <v>6501</v>
      </c>
      <c r="G5513" s="17">
        <f>INT((VLOOKUP($C5513,装备数值,3,0)+VLOOKUP($C5513,装备数值,6,0)*($E5513-1))*VLOOKUP($D5513,系数!$K$2:$O$7,3,0))</f>
        <v>0</v>
      </c>
      <c r="H5513" s="17">
        <f t="shared" si="173"/>
        <v>0</v>
      </c>
      <c r="I5513" s="17">
        <f>INT((VLOOKUP($C5513,装备数值,4,0)+VLOOKUP($C5513,装备数值,7,0)*($E5513-1))*VLOOKUP($D5513,系数!$K$2:$O$7,4,0))</f>
        <v>0</v>
      </c>
      <c r="J5513" s="17">
        <f>INT((VLOOKUP($C5513,装备数值,4,0)+VLOOKUP($C5513,装备数值,7,0)*($E5513-1))*VLOOKUP($D5513,系数!$K$2:$O$7,5,0))</f>
        <v>0</v>
      </c>
      <c r="K5513" s="17">
        <f>INT(VLOOKUP(E5513,强化金币,2,1)*VLOOKUP(INDEX(装备!F:F,MATCH(属性!A5513,装备!A:A,0)),系数!$K$12:$M$15,3,0))</f>
        <v>450000</v>
      </c>
      <c r="L5513" s="17"/>
      <c r="M5513" s="17"/>
      <c r="N5513" s="17"/>
      <c r="O5513" s="17">
        <f>IF(E5513=1,"",VLOOKUP(E5513,系数!$S$2:$AB$12,MATCH(属性!C5513,评级,0),1))</f>
        <v>110</v>
      </c>
    </row>
    <row r="5514" spans="1:15" ht="17.25" thickBot="1" x14ac:dyDescent="0.4">
      <c r="A5514" s="17">
        <f t="shared" si="172"/>
        <v>7100046</v>
      </c>
      <c r="B5514" s="17" t="s">
        <v>114</v>
      </c>
      <c r="C5514" s="15">
        <f>INDEX(装备!G:G,MATCH(属性!A5514,装备!A:A,0))</f>
        <v>16</v>
      </c>
      <c r="D5514" s="15" t="str">
        <f>INDEX(装备!E:E,MATCH(属性!A5514,装备!A:A,0))</f>
        <v>trousers</v>
      </c>
      <c r="E5514" s="14">
        <v>112</v>
      </c>
      <c r="F5514" s="17">
        <f>INT((VLOOKUP($C5514,装备数值,2,0)+VLOOKUP($C5514,装备数值,5,0)*($E5514-1))*VLOOKUP($D5514,系数!$K$2:$O$7,2,0))</f>
        <v>6551</v>
      </c>
      <c r="G5514" s="17">
        <f>INT((VLOOKUP($C5514,装备数值,3,0)+VLOOKUP($C5514,装备数值,6,0)*($E5514-1))*VLOOKUP($D5514,系数!$K$2:$O$7,3,0))</f>
        <v>0</v>
      </c>
      <c r="H5514" s="17">
        <f t="shared" si="173"/>
        <v>0</v>
      </c>
      <c r="I5514" s="17">
        <f>INT((VLOOKUP($C5514,装备数值,4,0)+VLOOKUP($C5514,装备数值,7,0)*($E5514-1))*VLOOKUP($D5514,系数!$K$2:$O$7,4,0))</f>
        <v>0</v>
      </c>
      <c r="J5514" s="17">
        <f>INT((VLOOKUP($C5514,装备数值,4,0)+VLOOKUP($C5514,装备数值,7,0)*($E5514-1))*VLOOKUP($D5514,系数!$K$2:$O$7,5,0))</f>
        <v>0</v>
      </c>
      <c r="K5514" s="17">
        <f>INT(VLOOKUP(E5514,强化金币,2,1)*VLOOKUP(INDEX(装备!F:F,MATCH(属性!A5514,装备!A:A,0)),系数!$K$12:$M$15,3,0))</f>
        <v>450000</v>
      </c>
      <c r="L5514" s="17"/>
      <c r="M5514" s="17"/>
      <c r="N5514" s="17"/>
      <c r="O5514" s="17">
        <f>IF(E5514=1,"",VLOOKUP(E5514,系数!$S$2:$AB$12,MATCH(属性!C5514,评级,0),1))</f>
        <v>110</v>
      </c>
    </row>
    <row r="5515" spans="1:15" ht="17.25" thickBot="1" x14ac:dyDescent="0.4">
      <c r="A5515" s="17">
        <f t="shared" si="172"/>
        <v>7100046</v>
      </c>
      <c r="B5515" s="17" t="s">
        <v>114</v>
      </c>
      <c r="C5515" s="15">
        <f>INDEX(装备!G:G,MATCH(属性!A5515,装备!A:A,0))</f>
        <v>16</v>
      </c>
      <c r="D5515" s="15" t="str">
        <f>INDEX(装备!E:E,MATCH(属性!A5515,装备!A:A,0))</f>
        <v>trousers</v>
      </c>
      <c r="E5515" s="14">
        <v>113</v>
      </c>
      <c r="F5515" s="17">
        <f>INT((VLOOKUP($C5515,装备数值,2,0)+VLOOKUP($C5515,装备数值,5,0)*($E5515-1))*VLOOKUP($D5515,系数!$K$2:$O$7,2,0))</f>
        <v>6601</v>
      </c>
      <c r="G5515" s="17">
        <f>INT((VLOOKUP($C5515,装备数值,3,0)+VLOOKUP($C5515,装备数值,6,0)*($E5515-1))*VLOOKUP($D5515,系数!$K$2:$O$7,3,0))</f>
        <v>0</v>
      </c>
      <c r="H5515" s="17">
        <f t="shared" si="173"/>
        <v>0</v>
      </c>
      <c r="I5515" s="17">
        <f>INT((VLOOKUP($C5515,装备数值,4,0)+VLOOKUP($C5515,装备数值,7,0)*($E5515-1))*VLOOKUP($D5515,系数!$K$2:$O$7,4,0))</f>
        <v>0</v>
      </c>
      <c r="J5515" s="17">
        <f>INT((VLOOKUP($C5515,装备数值,4,0)+VLOOKUP($C5515,装备数值,7,0)*($E5515-1))*VLOOKUP($D5515,系数!$K$2:$O$7,5,0))</f>
        <v>0</v>
      </c>
      <c r="K5515" s="17">
        <f>INT(VLOOKUP(E5515,强化金币,2,1)*VLOOKUP(INDEX(装备!F:F,MATCH(属性!A5515,装备!A:A,0)),系数!$K$12:$M$15,3,0))</f>
        <v>450000</v>
      </c>
      <c r="L5515" s="17"/>
      <c r="M5515" s="17"/>
      <c r="N5515" s="17"/>
      <c r="O5515" s="17">
        <f>IF(E5515=1,"",VLOOKUP(E5515,系数!$S$2:$AB$12,MATCH(属性!C5515,评级,0),1))</f>
        <v>110</v>
      </c>
    </row>
    <row r="5516" spans="1:15" ht="17.25" thickBot="1" x14ac:dyDescent="0.4">
      <c r="A5516" s="17">
        <f t="shared" si="172"/>
        <v>7100046</v>
      </c>
      <c r="B5516" s="17" t="s">
        <v>114</v>
      </c>
      <c r="C5516" s="15">
        <f>INDEX(装备!G:G,MATCH(属性!A5516,装备!A:A,0))</f>
        <v>16</v>
      </c>
      <c r="D5516" s="15" t="str">
        <f>INDEX(装备!E:E,MATCH(属性!A5516,装备!A:A,0))</f>
        <v>trousers</v>
      </c>
      <c r="E5516" s="14">
        <v>114</v>
      </c>
      <c r="F5516" s="17">
        <f>INT((VLOOKUP($C5516,装备数值,2,0)+VLOOKUP($C5516,装备数值,5,0)*($E5516-1))*VLOOKUP($D5516,系数!$K$2:$O$7,2,0))</f>
        <v>6651</v>
      </c>
      <c r="G5516" s="17">
        <f>INT((VLOOKUP($C5516,装备数值,3,0)+VLOOKUP($C5516,装备数值,6,0)*($E5516-1))*VLOOKUP($D5516,系数!$K$2:$O$7,3,0))</f>
        <v>0</v>
      </c>
      <c r="H5516" s="17">
        <f t="shared" si="173"/>
        <v>0</v>
      </c>
      <c r="I5516" s="17">
        <f>INT((VLOOKUP($C5516,装备数值,4,0)+VLOOKUP($C5516,装备数值,7,0)*($E5516-1))*VLOOKUP($D5516,系数!$K$2:$O$7,4,0))</f>
        <v>0</v>
      </c>
      <c r="J5516" s="17">
        <f>INT((VLOOKUP($C5516,装备数值,4,0)+VLOOKUP($C5516,装备数值,7,0)*($E5516-1))*VLOOKUP($D5516,系数!$K$2:$O$7,5,0))</f>
        <v>0</v>
      </c>
      <c r="K5516" s="17">
        <f>INT(VLOOKUP(E5516,强化金币,2,1)*VLOOKUP(INDEX(装备!F:F,MATCH(属性!A5516,装备!A:A,0)),系数!$K$12:$M$15,3,0))</f>
        <v>450000</v>
      </c>
      <c r="L5516" s="17"/>
      <c r="M5516" s="17"/>
      <c r="N5516" s="17"/>
      <c r="O5516" s="17">
        <f>IF(E5516=1,"",VLOOKUP(E5516,系数!$S$2:$AB$12,MATCH(属性!C5516,评级,0),1))</f>
        <v>110</v>
      </c>
    </row>
    <row r="5517" spans="1:15" ht="17.25" thickBot="1" x14ac:dyDescent="0.4">
      <c r="A5517" s="17">
        <f t="shared" si="172"/>
        <v>7100046</v>
      </c>
      <c r="B5517" s="17" t="s">
        <v>114</v>
      </c>
      <c r="C5517" s="15">
        <f>INDEX(装备!G:G,MATCH(属性!A5517,装备!A:A,0))</f>
        <v>16</v>
      </c>
      <c r="D5517" s="15" t="str">
        <f>INDEX(装备!E:E,MATCH(属性!A5517,装备!A:A,0))</f>
        <v>trousers</v>
      </c>
      <c r="E5517" s="14">
        <v>115</v>
      </c>
      <c r="F5517" s="17">
        <f>INT((VLOOKUP($C5517,装备数值,2,0)+VLOOKUP($C5517,装备数值,5,0)*($E5517-1))*VLOOKUP($D5517,系数!$K$2:$O$7,2,0))</f>
        <v>6701</v>
      </c>
      <c r="G5517" s="17">
        <f>INT((VLOOKUP($C5517,装备数值,3,0)+VLOOKUP($C5517,装备数值,6,0)*($E5517-1))*VLOOKUP($D5517,系数!$K$2:$O$7,3,0))</f>
        <v>0</v>
      </c>
      <c r="H5517" s="17">
        <f t="shared" si="173"/>
        <v>0</v>
      </c>
      <c r="I5517" s="17">
        <f>INT((VLOOKUP($C5517,装备数值,4,0)+VLOOKUP($C5517,装备数值,7,0)*($E5517-1))*VLOOKUP($D5517,系数!$K$2:$O$7,4,0))</f>
        <v>0</v>
      </c>
      <c r="J5517" s="17">
        <f>INT((VLOOKUP($C5517,装备数值,4,0)+VLOOKUP($C5517,装备数值,7,0)*($E5517-1))*VLOOKUP($D5517,系数!$K$2:$O$7,5,0))</f>
        <v>0</v>
      </c>
      <c r="K5517" s="17">
        <f>INT(VLOOKUP(E5517,强化金币,2,1)*VLOOKUP(INDEX(装备!F:F,MATCH(属性!A5517,装备!A:A,0)),系数!$K$12:$M$15,3,0))</f>
        <v>450000</v>
      </c>
      <c r="L5517" s="17"/>
      <c r="M5517" s="17"/>
      <c r="N5517" s="17"/>
      <c r="O5517" s="17">
        <f>IF(E5517=1,"",VLOOKUP(E5517,系数!$S$2:$AB$12,MATCH(属性!C5517,评级,0),1))</f>
        <v>110</v>
      </c>
    </row>
    <row r="5518" spans="1:15" ht="17.25" thickBot="1" x14ac:dyDescent="0.4">
      <c r="A5518" s="17">
        <f t="shared" si="172"/>
        <v>7100046</v>
      </c>
      <c r="B5518" s="17" t="s">
        <v>114</v>
      </c>
      <c r="C5518" s="15">
        <f>INDEX(装备!G:G,MATCH(属性!A5518,装备!A:A,0))</f>
        <v>16</v>
      </c>
      <c r="D5518" s="15" t="str">
        <f>INDEX(装备!E:E,MATCH(属性!A5518,装备!A:A,0))</f>
        <v>trousers</v>
      </c>
      <c r="E5518" s="14">
        <v>116</v>
      </c>
      <c r="F5518" s="17">
        <f>INT((VLOOKUP($C5518,装备数值,2,0)+VLOOKUP($C5518,装备数值,5,0)*($E5518-1))*VLOOKUP($D5518,系数!$K$2:$O$7,2,0))</f>
        <v>6751</v>
      </c>
      <c r="G5518" s="17">
        <f>INT((VLOOKUP($C5518,装备数值,3,0)+VLOOKUP($C5518,装备数值,6,0)*($E5518-1))*VLOOKUP($D5518,系数!$K$2:$O$7,3,0))</f>
        <v>0</v>
      </c>
      <c r="H5518" s="17">
        <f t="shared" si="173"/>
        <v>0</v>
      </c>
      <c r="I5518" s="17">
        <f>INT((VLOOKUP($C5518,装备数值,4,0)+VLOOKUP($C5518,装备数值,7,0)*($E5518-1))*VLOOKUP($D5518,系数!$K$2:$O$7,4,0))</f>
        <v>0</v>
      </c>
      <c r="J5518" s="17">
        <f>INT((VLOOKUP($C5518,装备数值,4,0)+VLOOKUP($C5518,装备数值,7,0)*($E5518-1))*VLOOKUP($D5518,系数!$K$2:$O$7,5,0))</f>
        <v>0</v>
      </c>
      <c r="K5518" s="17">
        <f>INT(VLOOKUP(E5518,强化金币,2,1)*VLOOKUP(INDEX(装备!F:F,MATCH(属性!A5518,装备!A:A,0)),系数!$K$12:$M$15,3,0))</f>
        <v>450000</v>
      </c>
      <c r="L5518" s="17"/>
      <c r="M5518" s="17"/>
      <c r="N5518" s="17"/>
      <c r="O5518" s="17">
        <f>IF(E5518=1,"",VLOOKUP(E5518,系数!$S$2:$AB$12,MATCH(属性!C5518,评级,0),1))</f>
        <v>110</v>
      </c>
    </row>
    <row r="5519" spans="1:15" ht="17.25" thickBot="1" x14ac:dyDescent="0.4">
      <c r="A5519" s="17">
        <f t="shared" si="172"/>
        <v>7100046</v>
      </c>
      <c r="B5519" s="17" t="s">
        <v>114</v>
      </c>
      <c r="C5519" s="15">
        <f>INDEX(装备!G:G,MATCH(属性!A5519,装备!A:A,0))</f>
        <v>16</v>
      </c>
      <c r="D5519" s="15" t="str">
        <f>INDEX(装备!E:E,MATCH(属性!A5519,装备!A:A,0))</f>
        <v>trousers</v>
      </c>
      <c r="E5519" s="14">
        <v>117</v>
      </c>
      <c r="F5519" s="17">
        <f>INT((VLOOKUP($C5519,装备数值,2,0)+VLOOKUP($C5519,装备数值,5,0)*($E5519-1))*VLOOKUP($D5519,系数!$K$2:$O$7,2,0))</f>
        <v>6801</v>
      </c>
      <c r="G5519" s="17">
        <f>INT((VLOOKUP($C5519,装备数值,3,0)+VLOOKUP($C5519,装备数值,6,0)*($E5519-1))*VLOOKUP($D5519,系数!$K$2:$O$7,3,0))</f>
        <v>0</v>
      </c>
      <c r="H5519" s="17">
        <f t="shared" si="173"/>
        <v>0</v>
      </c>
      <c r="I5519" s="17">
        <f>INT((VLOOKUP($C5519,装备数值,4,0)+VLOOKUP($C5519,装备数值,7,0)*($E5519-1))*VLOOKUP($D5519,系数!$K$2:$O$7,4,0))</f>
        <v>0</v>
      </c>
      <c r="J5519" s="17">
        <f>INT((VLOOKUP($C5519,装备数值,4,0)+VLOOKUP($C5519,装备数值,7,0)*($E5519-1))*VLOOKUP($D5519,系数!$K$2:$O$7,5,0))</f>
        <v>0</v>
      </c>
      <c r="K5519" s="17">
        <f>INT(VLOOKUP(E5519,强化金币,2,1)*VLOOKUP(INDEX(装备!F:F,MATCH(属性!A5519,装备!A:A,0)),系数!$K$12:$M$15,3,0))</f>
        <v>450000</v>
      </c>
      <c r="L5519" s="17"/>
      <c r="M5519" s="17"/>
      <c r="N5519" s="17"/>
      <c r="O5519" s="17">
        <f>IF(E5519=1,"",VLOOKUP(E5519,系数!$S$2:$AB$12,MATCH(属性!C5519,评级,0),1))</f>
        <v>110</v>
      </c>
    </row>
    <row r="5520" spans="1:15" ht="17.25" thickBot="1" x14ac:dyDescent="0.4">
      <c r="A5520" s="17">
        <f t="shared" si="172"/>
        <v>7100046</v>
      </c>
      <c r="B5520" s="17" t="s">
        <v>114</v>
      </c>
      <c r="C5520" s="15">
        <f>INDEX(装备!G:G,MATCH(属性!A5520,装备!A:A,0))</f>
        <v>16</v>
      </c>
      <c r="D5520" s="15" t="str">
        <f>INDEX(装备!E:E,MATCH(属性!A5520,装备!A:A,0))</f>
        <v>trousers</v>
      </c>
      <c r="E5520" s="14">
        <v>118</v>
      </c>
      <c r="F5520" s="17">
        <f>INT((VLOOKUP($C5520,装备数值,2,0)+VLOOKUP($C5520,装备数值,5,0)*($E5520-1))*VLOOKUP($D5520,系数!$K$2:$O$7,2,0))</f>
        <v>6851</v>
      </c>
      <c r="G5520" s="17">
        <f>INT((VLOOKUP($C5520,装备数值,3,0)+VLOOKUP($C5520,装备数值,6,0)*($E5520-1))*VLOOKUP($D5520,系数!$K$2:$O$7,3,0))</f>
        <v>0</v>
      </c>
      <c r="H5520" s="17">
        <f t="shared" si="173"/>
        <v>0</v>
      </c>
      <c r="I5520" s="17">
        <f>INT((VLOOKUP($C5520,装备数值,4,0)+VLOOKUP($C5520,装备数值,7,0)*($E5520-1))*VLOOKUP($D5520,系数!$K$2:$O$7,4,0))</f>
        <v>0</v>
      </c>
      <c r="J5520" s="17">
        <f>INT((VLOOKUP($C5520,装备数值,4,0)+VLOOKUP($C5520,装备数值,7,0)*($E5520-1))*VLOOKUP($D5520,系数!$K$2:$O$7,5,0))</f>
        <v>0</v>
      </c>
      <c r="K5520" s="17">
        <f>INT(VLOOKUP(E5520,强化金币,2,1)*VLOOKUP(INDEX(装备!F:F,MATCH(属性!A5520,装备!A:A,0)),系数!$K$12:$M$15,3,0))</f>
        <v>450000</v>
      </c>
      <c r="L5520" s="17"/>
      <c r="M5520" s="17"/>
      <c r="N5520" s="17"/>
      <c r="O5520" s="17">
        <f>IF(E5520=1,"",VLOOKUP(E5520,系数!$S$2:$AB$12,MATCH(属性!C5520,评级,0),1))</f>
        <v>110</v>
      </c>
    </row>
    <row r="5521" spans="1:15" ht="17.25" thickBot="1" x14ac:dyDescent="0.4">
      <c r="A5521" s="17">
        <f t="shared" si="172"/>
        <v>7100046</v>
      </c>
      <c r="B5521" s="17" t="s">
        <v>114</v>
      </c>
      <c r="C5521" s="15">
        <f>INDEX(装备!G:G,MATCH(属性!A5521,装备!A:A,0))</f>
        <v>16</v>
      </c>
      <c r="D5521" s="15" t="str">
        <f>INDEX(装备!E:E,MATCH(属性!A5521,装备!A:A,0))</f>
        <v>trousers</v>
      </c>
      <c r="E5521" s="14">
        <v>119</v>
      </c>
      <c r="F5521" s="17">
        <f>INT((VLOOKUP($C5521,装备数值,2,0)+VLOOKUP($C5521,装备数值,5,0)*($E5521-1))*VLOOKUP($D5521,系数!$K$2:$O$7,2,0))</f>
        <v>6901</v>
      </c>
      <c r="G5521" s="17">
        <f>INT((VLOOKUP($C5521,装备数值,3,0)+VLOOKUP($C5521,装备数值,6,0)*($E5521-1))*VLOOKUP($D5521,系数!$K$2:$O$7,3,0))</f>
        <v>0</v>
      </c>
      <c r="H5521" s="17">
        <f t="shared" si="173"/>
        <v>0</v>
      </c>
      <c r="I5521" s="17">
        <f>INT((VLOOKUP($C5521,装备数值,4,0)+VLOOKUP($C5521,装备数值,7,0)*($E5521-1))*VLOOKUP($D5521,系数!$K$2:$O$7,4,0))</f>
        <v>0</v>
      </c>
      <c r="J5521" s="17">
        <f>INT((VLOOKUP($C5521,装备数值,4,0)+VLOOKUP($C5521,装备数值,7,0)*($E5521-1))*VLOOKUP($D5521,系数!$K$2:$O$7,5,0))</f>
        <v>0</v>
      </c>
      <c r="K5521" s="17">
        <f>INT(VLOOKUP(E5521,强化金币,2,1)*VLOOKUP(INDEX(装备!F:F,MATCH(属性!A5521,装备!A:A,0)),系数!$K$12:$M$15,3,0))</f>
        <v>450000</v>
      </c>
      <c r="L5521" s="17"/>
      <c r="M5521" s="17"/>
      <c r="N5521" s="17"/>
      <c r="O5521" s="17">
        <f>IF(E5521=1,"",VLOOKUP(E5521,系数!$S$2:$AB$12,MATCH(属性!C5521,评级,0),1))</f>
        <v>110</v>
      </c>
    </row>
    <row r="5522" spans="1:15" ht="17.25" thickBot="1" x14ac:dyDescent="0.4">
      <c r="A5522" s="17">
        <f t="shared" si="172"/>
        <v>7100046</v>
      </c>
      <c r="B5522" s="17" t="s">
        <v>114</v>
      </c>
      <c r="C5522" s="15">
        <f>INDEX(装备!G:G,MATCH(属性!A5522,装备!A:A,0))</f>
        <v>16</v>
      </c>
      <c r="D5522" s="15" t="str">
        <f>INDEX(装备!E:E,MATCH(属性!A5522,装备!A:A,0))</f>
        <v>trousers</v>
      </c>
      <c r="E5522" s="14">
        <v>120</v>
      </c>
      <c r="F5522" s="17">
        <f>INT((VLOOKUP($C5522,装备数值,2,0)+VLOOKUP($C5522,装备数值,5,0)*($E5522-1))*VLOOKUP($D5522,系数!$K$2:$O$7,2,0))</f>
        <v>6951</v>
      </c>
      <c r="G5522" s="17">
        <f>INT((VLOOKUP($C5522,装备数值,3,0)+VLOOKUP($C5522,装备数值,6,0)*($E5522-1))*VLOOKUP($D5522,系数!$K$2:$O$7,3,0))</f>
        <v>0</v>
      </c>
      <c r="H5522" s="17">
        <f t="shared" si="173"/>
        <v>0</v>
      </c>
      <c r="I5522" s="17">
        <f>INT((VLOOKUP($C5522,装备数值,4,0)+VLOOKUP($C5522,装备数值,7,0)*($E5522-1))*VLOOKUP($D5522,系数!$K$2:$O$7,4,0))</f>
        <v>0</v>
      </c>
      <c r="J5522" s="17">
        <f>INT((VLOOKUP($C5522,装备数值,4,0)+VLOOKUP($C5522,装备数值,7,0)*($E5522-1))*VLOOKUP($D5522,系数!$K$2:$O$7,5,0))</f>
        <v>0</v>
      </c>
      <c r="K5522" s="17">
        <f>INT(VLOOKUP(E5522,强化金币,2,1)*VLOOKUP(INDEX(装备!F:F,MATCH(属性!A5522,装备!A:A,0)),系数!$K$12:$M$15,3,0))</f>
        <v>450000</v>
      </c>
      <c r="L5522" s="17"/>
      <c r="M5522" s="17"/>
      <c r="N5522" s="17"/>
      <c r="O5522" s="17">
        <f>IF(E5522=1,"",VLOOKUP(E5522,系数!$S$2:$AB$12,MATCH(属性!C5522,评级,0),1))</f>
        <v>110</v>
      </c>
    </row>
    <row r="5523" spans="1:15" ht="17.25" thickBot="1" x14ac:dyDescent="0.4">
      <c r="A5523" s="15">
        <f t="shared" si="172"/>
        <v>7100047</v>
      </c>
      <c r="B5523" s="15" t="s">
        <v>116</v>
      </c>
      <c r="C5523" s="15">
        <f>INDEX(装备!G:G,MATCH(属性!A5523,装备!A:A,0))</f>
        <v>16</v>
      </c>
      <c r="D5523" s="15" t="str">
        <f>INDEX(装备!E:E,MATCH(属性!A5523,装备!A:A,0))</f>
        <v>necklace</v>
      </c>
      <c r="E5523" s="16">
        <v>1</v>
      </c>
      <c r="F5523" s="17">
        <f>INT((VLOOKUP($C5523,装备数值,2,0)+VLOOKUP($C5523,装备数值,5,0)*($E5523-1))*VLOOKUP($D5523,系数!$K$2:$O$7,2,0))</f>
        <v>0</v>
      </c>
      <c r="G5523" s="17">
        <f>INT((VLOOKUP($C5523,装备数值,3,0)+VLOOKUP($C5523,装备数值,6,0)*($E5523-1))*VLOOKUP($D5523,系数!$K$2:$O$7,3,0))</f>
        <v>200</v>
      </c>
      <c r="H5523" s="17">
        <f t="shared" si="173"/>
        <v>200</v>
      </c>
      <c r="I5523" s="17">
        <f>INT((VLOOKUP($C5523,装备数值,4,0)+VLOOKUP($C5523,装备数值,7,0)*($E5523-1))*VLOOKUP($D5523,系数!$K$2:$O$7,4,0))</f>
        <v>0</v>
      </c>
      <c r="J5523" s="17">
        <f>INT((VLOOKUP($C5523,装备数值,4,0)+VLOOKUP($C5523,装备数值,7,0)*($E5523-1))*VLOOKUP($D5523,系数!$K$2:$O$7,5,0))</f>
        <v>0</v>
      </c>
      <c r="K5523" s="17">
        <f>INT(VLOOKUP(E5523,强化金币,2,1)*VLOOKUP(INDEX(装备!F:F,MATCH(属性!A5523,装备!A:A,0)),系数!$K$12:$M$15,3,0))</f>
        <v>50</v>
      </c>
      <c r="L5523" s="17"/>
      <c r="M5523" s="17"/>
      <c r="N5523" s="17"/>
      <c r="O5523" s="17" t="str">
        <f>IF(E5523=1,"",VLOOKUP(E5523,系数!$S$2:$AB$12,MATCH(属性!C5523,评级,0),1))</f>
        <v/>
      </c>
    </row>
    <row r="5524" spans="1:15" ht="17.25" thickBot="1" x14ac:dyDescent="0.4">
      <c r="A5524" s="17">
        <f t="shared" si="172"/>
        <v>7100047</v>
      </c>
      <c r="B5524" s="17" t="s">
        <v>115</v>
      </c>
      <c r="C5524" s="15">
        <f>INDEX(装备!G:G,MATCH(属性!A5524,装备!A:A,0))</f>
        <v>16</v>
      </c>
      <c r="D5524" s="15" t="str">
        <f>INDEX(装备!E:E,MATCH(属性!A5524,装备!A:A,0))</f>
        <v>necklace</v>
      </c>
      <c r="E5524" s="14">
        <v>2</v>
      </c>
      <c r="F5524" s="17">
        <f>INT((VLOOKUP($C5524,装备数值,2,0)+VLOOKUP($C5524,装备数值,5,0)*($E5524-1))*VLOOKUP($D5524,系数!$K$2:$O$7,2,0))</f>
        <v>0</v>
      </c>
      <c r="G5524" s="17">
        <f>INT((VLOOKUP($C5524,装备数值,3,0)+VLOOKUP($C5524,装备数值,6,0)*($E5524-1))*VLOOKUP($D5524,系数!$K$2:$O$7,3,0))</f>
        <v>206</v>
      </c>
      <c r="H5524" s="17">
        <f t="shared" si="173"/>
        <v>206</v>
      </c>
      <c r="I5524" s="17">
        <f>INT((VLOOKUP($C5524,装备数值,4,0)+VLOOKUP($C5524,装备数值,7,0)*($E5524-1))*VLOOKUP($D5524,系数!$K$2:$O$7,4,0))</f>
        <v>0</v>
      </c>
      <c r="J5524" s="17">
        <f>INT((VLOOKUP($C5524,装备数值,4,0)+VLOOKUP($C5524,装备数值,7,0)*($E5524-1))*VLOOKUP($D5524,系数!$K$2:$O$7,5,0))</f>
        <v>0</v>
      </c>
      <c r="K5524" s="17">
        <f>INT(VLOOKUP(E5524,强化金币,2,1)*VLOOKUP(INDEX(装备!F:F,MATCH(属性!A5524,装备!A:A,0)),系数!$K$12:$M$15,3,0))</f>
        <v>80</v>
      </c>
      <c r="L5524" s="17"/>
      <c r="M5524" s="17"/>
      <c r="N5524" s="17"/>
      <c r="O5524" s="17">
        <f>IF(E5524=1,"",VLOOKUP(E5524,系数!$S$2:$AB$12,MATCH(属性!C5524,评级,0),1))</f>
        <v>10</v>
      </c>
    </row>
    <row r="5525" spans="1:15" ht="17.25" thickBot="1" x14ac:dyDescent="0.4">
      <c r="A5525" s="17">
        <f t="shared" si="172"/>
        <v>7100047</v>
      </c>
      <c r="B5525" s="17" t="s">
        <v>115</v>
      </c>
      <c r="C5525" s="15">
        <f>INDEX(装备!G:G,MATCH(属性!A5525,装备!A:A,0))</f>
        <v>16</v>
      </c>
      <c r="D5525" s="15" t="str">
        <f>INDEX(装备!E:E,MATCH(属性!A5525,装备!A:A,0))</f>
        <v>necklace</v>
      </c>
      <c r="E5525" s="14">
        <v>3</v>
      </c>
      <c r="F5525" s="17">
        <f>INT((VLOOKUP($C5525,装备数值,2,0)+VLOOKUP($C5525,装备数值,5,0)*($E5525-1))*VLOOKUP($D5525,系数!$K$2:$O$7,2,0))</f>
        <v>0</v>
      </c>
      <c r="G5525" s="17">
        <f>INT((VLOOKUP($C5525,装备数值,3,0)+VLOOKUP($C5525,装备数值,6,0)*($E5525-1))*VLOOKUP($D5525,系数!$K$2:$O$7,3,0))</f>
        <v>212</v>
      </c>
      <c r="H5525" s="17">
        <f t="shared" si="173"/>
        <v>212</v>
      </c>
      <c r="I5525" s="17">
        <f>INT((VLOOKUP($C5525,装备数值,4,0)+VLOOKUP($C5525,装备数值,7,0)*($E5525-1))*VLOOKUP($D5525,系数!$K$2:$O$7,4,0))</f>
        <v>0</v>
      </c>
      <c r="J5525" s="17">
        <f>INT((VLOOKUP($C5525,装备数值,4,0)+VLOOKUP($C5525,装备数值,7,0)*($E5525-1))*VLOOKUP($D5525,系数!$K$2:$O$7,5,0))</f>
        <v>0</v>
      </c>
      <c r="K5525" s="17">
        <f>INT(VLOOKUP(E5525,强化金币,2,1)*VLOOKUP(INDEX(装备!F:F,MATCH(属性!A5525,装备!A:A,0)),系数!$K$12:$M$15,3,0))</f>
        <v>100</v>
      </c>
      <c r="L5525" s="17"/>
      <c r="M5525" s="17"/>
      <c r="N5525" s="17"/>
      <c r="O5525" s="17">
        <f>IF(E5525=1,"",VLOOKUP(E5525,系数!$S$2:$AB$12,MATCH(属性!C5525,评级,0),1))</f>
        <v>10</v>
      </c>
    </row>
    <row r="5526" spans="1:15" ht="17.25" thickBot="1" x14ac:dyDescent="0.4">
      <c r="A5526" s="17">
        <f t="shared" si="172"/>
        <v>7100047</v>
      </c>
      <c r="B5526" s="17" t="s">
        <v>115</v>
      </c>
      <c r="C5526" s="15">
        <f>INDEX(装备!G:G,MATCH(属性!A5526,装备!A:A,0))</f>
        <v>16</v>
      </c>
      <c r="D5526" s="15" t="str">
        <f>INDEX(装备!E:E,MATCH(属性!A5526,装备!A:A,0))</f>
        <v>necklace</v>
      </c>
      <c r="E5526" s="14">
        <v>4</v>
      </c>
      <c r="F5526" s="17">
        <f>INT((VLOOKUP($C5526,装备数值,2,0)+VLOOKUP($C5526,装备数值,5,0)*($E5526-1))*VLOOKUP($D5526,系数!$K$2:$O$7,2,0))</f>
        <v>0</v>
      </c>
      <c r="G5526" s="17">
        <f>INT((VLOOKUP($C5526,装备数值,3,0)+VLOOKUP($C5526,装备数值,6,0)*($E5526-1))*VLOOKUP($D5526,系数!$K$2:$O$7,3,0))</f>
        <v>218</v>
      </c>
      <c r="H5526" s="17">
        <f t="shared" si="173"/>
        <v>218</v>
      </c>
      <c r="I5526" s="17">
        <f>INT((VLOOKUP($C5526,装备数值,4,0)+VLOOKUP($C5526,装备数值,7,0)*($E5526-1))*VLOOKUP($D5526,系数!$K$2:$O$7,4,0))</f>
        <v>0</v>
      </c>
      <c r="J5526" s="17">
        <f>INT((VLOOKUP($C5526,装备数值,4,0)+VLOOKUP($C5526,装备数值,7,0)*($E5526-1))*VLOOKUP($D5526,系数!$K$2:$O$7,5,0))</f>
        <v>0</v>
      </c>
      <c r="K5526" s="17">
        <f>INT(VLOOKUP(E5526,强化金币,2,1)*VLOOKUP(INDEX(装备!F:F,MATCH(属性!A5526,装备!A:A,0)),系数!$K$12:$M$15,3,0))</f>
        <v>200</v>
      </c>
      <c r="L5526" s="17"/>
      <c r="M5526" s="17"/>
      <c r="N5526" s="17"/>
      <c r="O5526" s="17">
        <f>IF(E5526=1,"",VLOOKUP(E5526,系数!$S$2:$AB$12,MATCH(属性!C5526,评级,0),1))</f>
        <v>10</v>
      </c>
    </row>
    <row r="5527" spans="1:15" ht="17.25" thickBot="1" x14ac:dyDescent="0.4">
      <c r="A5527" s="17">
        <f t="shared" si="172"/>
        <v>7100047</v>
      </c>
      <c r="B5527" s="17" t="s">
        <v>115</v>
      </c>
      <c r="C5527" s="15">
        <f>INDEX(装备!G:G,MATCH(属性!A5527,装备!A:A,0))</f>
        <v>16</v>
      </c>
      <c r="D5527" s="15" t="str">
        <f>INDEX(装备!E:E,MATCH(属性!A5527,装备!A:A,0))</f>
        <v>necklace</v>
      </c>
      <c r="E5527" s="14">
        <v>5</v>
      </c>
      <c r="F5527" s="17">
        <f>INT((VLOOKUP($C5527,装备数值,2,0)+VLOOKUP($C5527,装备数值,5,0)*($E5527-1))*VLOOKUP($D5527,系数!$K$2:$O$7,2,0))</f>
        <v>0</v>
      </c>
      <c r="G5527" s="17">
        <f>INT((VLOOKUP($C5527,装备数值,3,0)+VLOOKUP($C5527,装备数值,6,0)*($E5527-1))*VLOOKUP($D5527,系数!$K$2:$O$7,3,0))</f>
        <v>224</v>
      </c>
      <c r="H5527" s="17">
        <f t="shared" si="173"/>
        <v>224</v>
      </c>
      <c r="I5527" s="17">
        <f>INT((VLOOKUP($C5527,装备数值,4,0)+VLOOKUP($C5527,装备数值,7,0)*($E5527-1))*VLOOKUP($D5527,系数!$K$2:$O$7,4,0))</f>
        <v>0</v>
      </c>
      <c r="J5527" s="17">
        <f>INT((VLOOKUP($C5527,装备数值,4,0)+VLOOKUP($C5527,装备数值,7,0)*($E5527-1))*VLOOKUP($D5527,系数!$K$2:$O$7,5,0))</f>
        <v>0</v>
      </c>
      <c r="K5527" s="17">
        <f>INT(VLOOKUP(E5527,强化金币,2,1)*VLOOKUP(INDEX(装备!F:F,MATCH(属性!A5527,装备!A:A,0)),系数!$K$12:$M$15,3,0))</f>
        <v>300</v>
      </c>
      <c r="L5527" s="17"/>
      <c r="M5527" s="17"/>
      <c r="N5527" s="17"/>
      <c r="O5527" s="17">
        <f>IF(E5527=1,"",VLOOKUP(E5527,系数!$S$2:$AB$12,MATCH(属性!C5527,评级,0),1))</f>
        <v>10</v>
      </c>
    </row>
    <row r="5528" spans="1:15" ht="17.25" thickBot="1" x14ac:dyDescent="0.4">
      <c r="A5528" s="17">
        <f t="shared" si="172"/>
        <v>7100047</v>
      </c>
      <c r="B5528" s="17" t="s">
        <v>115</v>
      </c>
      <c r="C5528" s="15">
        <f>INDEX(装备!G:G,MATCH(属性!A5528,装备!A:A,0))</f>
        <v>16</v>
      </c>
      <c r="D5528" s="15" t="str">
        <f>INDEX(装备!E:E,MATCH(属性!A5528,装备!A:A,0))</f>
        <v>necklace</v>
      </c>
      <c r="E5528" s="14">
        <v>6</v>
      </c>
      <c r="F5528" s="17">
        <f>INT((VLOOKUP($C5528,装备数值,2,0)+VLOOKUP($C5528,装备数值,5,0)*($E5528-1))*VLOOKUP($D5528,系数!$K$2:$O$7,2,0))</f>
        <v>0</v>
      </c>
      <c r="G5528" s="17">
        <f>INT((VLOOKUP($C5528,装备数值,3,0)+VLOOKUP($C5528,装备数值,6,0)*($E5528-1))*VLOOKUP($D5528,系数!$K$2:$O$7,3,0))</f>
        <v>230</v>
      </c>
      <c r="H5528" s="17">
        <f t="shared" si="173"/>
        <v>230</v>
      </c>
      <c r="I5528" s="17">
        <f>INT((VLOOKUP($C5528,装备数值,4,0)+VLOOKUP($C5528,装备数值,7,0)*($E5528-1))*VLOOKUP($D5528,系数!$K$2:$O$7,4,0))</f>
        <v>0</v>
      </c>
      <c r="J5528" s="17">
        <f>INT((VLOOKUP($C5528,装备数值,4,0)+VLOOKUP($C5528,装备数值,7,0)*($E5528-1))*VLOOKUP($D5528,系数!$K$2:$O$7,5,0))</f>
        <v>0</v>
      </c>
      <c r="K5528" s="17">
        <f>INT(VLOOKUP(E5528,强化金币,2,1)*VLOOKUP(INDEX(装备!F:F,MATCH(属性!A5528,装备!A:A,0)),系数!$K$12:$M$15,3,0))</f>
        <v>400</v>
      </c>
      <c r="L5528" s="17"/>
      <c r="M5528" s="17"/>
      <c r="N5528" s="17"/>
      <c r="O5528" s="17">
        <f>IF(E5528=1,"",VLOOKUP(E5528,系数!$S$2:$AB$12,MATCH(属性!C5528,评级,0),1))</f>
        <v>10</v>
      </c>
    </row>
    <row r="5529" spans="1:15" ht="17.25" thickBot="1" x14ac:dyDescent="0.4">
      <c r="A5529" s="17">
        <f t="shared" si="172"/>
        <v>7100047</v>
      </c>
      <c r="B5529" s="17" t="s">
        <v>115</v>
      </c>
      <c r="C5529" s="15">
        <f>INDEX(装备!G:G,MATCH(属性!A5529,装备!A:A,0))</f>
        <v>16</v>
      </c>
      <c r="D5529" s="15" t="str">
        <f>INDEX(装备!E:E,MATCH(属性!A5529,装备!A:A,0))</f>
        <v>necklace</v>
      </c>
      <c r="E5529" s="14">
        <v>7</v>
      </c>
      <c r="F5529" s="17">
        <f>INT((VLOOKUP($C5529,装备数值,2,0)+VLOOKUP($C5529,装备数值,5,0)*($E5529-1))*VLOOKUP($D5529,系数!$K$2:$O$7,2,0))</f>
        <v>0</v>
      </c>
      <c r="G5529" s="17">
        <f>INT((VLOOKUP($C5529,装备数值,3,0)+VLOOKUP($C5529,装备数值,6,0)*($E5529-1))*VLOOKUP($D5529,系数!$K$2:$O$7,3,0))</f>
        <v>236</v>
      </c>
      <c r="H5529" s="17">
        <f t="shared" si="173"/>
        <v>236</v>
      </c>
      <c r="I5529" s="17">
        <f>INT((VLOOKUP($C5529,装备数值,4,0)+VLOOKUP($C5529,装备数值,7,0)*($E5529-1))*VLOOKUP($D5529,系数!$K$2:$O$7,4,0))</f>
        <v>0</v>
      </c>
      <c r="J5529" s="17">
        <f>INT((VLOOKUP($C5529,装备数值,4,0)+VLOOKUP($C5529,装备数值,7,0)*($E5529-1))*VLOOKUP($D5529,系数!$K$2:$O$7,5,0))</f>
        <v>0</v>
      </c>
      <c r="K5529" s="17">
        <f>INT(VLOOKUP(E5529,强化金币,2,1)*VLOOKUP(INDEX(装备!F:F,MATCH(属性!A5529,装备!A:A,0)),系数!$K$12:$M$15,3,0))</f>
        <v>500</v>
      </c>
      <c r="L5529" s="17"/>
      <c r="M5529" s="17"/>
      <c r="N5529" s="17"/>
      <c r="O5529" s="17">
        <f>IF(E5529=1,"",VLOOKUP(E5529,系数!$S$2:$AB$12,MATCH(属性!C5529,评级,0),1))</f>
        <v>10</v>
      </c>
    </row>
    <row r="5530" spans="1:15" ht="17.25" thickBot="1" x14ac:dyDescent="0.4">
      <c r="A5530" s="17">
        <f t="shared" si="172"/>
        <v>7100047</v>
      </c>
      <c r="B5530" s="17" t="s">
        <v>115</v>
      </c>
      <c r="C5530" s="15">
        <f>INDEX(装备!G:G,MATCH(属性!A5530,装备!A:A,0))</f>
        <v>16</v>
      </c>
      <c r="D5530" s="15" t="str">
        <f>INDEX(装备!E:E,MATCH(属性!A5530,装备!A:A,0))</f>
        <v>necklace</v>
      </c>
      <c r="E5530" s="14">
        <v>8</v>
      </c>
      <c r="F5530" s="17">
        <f>INT((VLOOKUP($C5530,装备数值,2,0)+VLOOKUP($C5530,装备数值,5,0)*($E5530-1))*VLOOKUP($D5530,系数!$K$2:$O$7,2,0))</f>
        <v>0</v>
      </c>
      <c r="G5530" s="17">
        <f>INT((VLOOKUP($C5530,装备数值,3,0)+VLOOKUP($C5530,装备数值,6,0)*($E5530-1))*VLOOKUP($D5530,系数!$K$2:$O$7,3,0))</f>
        <v>242</v>
      </c>
      <c r="H5530" s="17">
        <f t="shared" si="173"/>
        <v>242</v>
      </c>
      <c r="I5530" s="17">
        <f>INT((VLOOKUP($C5530,装备数值,4,0)+VLOOKUP($C5530,装备数值,7,0)*($E5530-1))*VLOOKUP($D5530,系数!$K$2:$O$7,4,0))</f>
        <v>0</v>
      </c>
      <c r="J5530" s="17">
        <f>INT((VLOOKUP($C5530,装备数值,4,0)+VLOOKUP($C5530,装备数值,7,0)*($E5530-1))*VLOOKUP($D5530,系数!$K$2:$O$7,5,0))</f>
        <v>0</v>
      </c>
      <c r="K5530" s="17">
        <f>INT(VLOOKUP(E5530,强化金币,2,1)*VLOOKUP(INDEX(装备!F:F,MATCH(属性!A5530,装备!A:A,0)),系数!$K$12:$M$15,3,0))</f>
        <v>600</v>
      </c>
      <c r="L5530" s="17"/>
      <c r="M5530" s="17"/>
      <c r="N5530" s="17"/>
      <c r="O5530" s="17">
        <f>IF(E5530=1,"",VLOOKUP(E5530,系数!$S$2:$AB$12,MATCH(属性!C5530,评级,0),1))</f>
        <v>10</v>
      </c>
    </row>
    <row r="5531" spans="1:15" ht="17.25" thickBot="1" x14ac:dyDescent="0.4">
      <c r="A5531" s="17">
        <f t="shared" si="172"/>
        <v>7100047</v>
      </c>
      <c r="B5531" s="17" t="s">
        <v>115</v>
      </c>
      <c r="C5531" s="15">
        <f>INDEX(装备!G:G,MATCH(属性!A5531,装备!A:A,0))</f>
        <v>16</v>
      </c>
      <c r="D5531" s="15" t="str">
        <f>INDEX(装备!E:E,MATCH(属性!A5531,装备!A:A,0))</f>
        <v>necklace</v>
      </c>
      <c r="E5531" s="14">
        <v>9</v>
      </c>
      <c r="F5531" s="17">
        <f>INT((VLOOKUP($C5531,装备数值,2,0)+VLOOKUP($C5531,装备数值,5,0)*($E5531-1))*VLOOKUP($D5531,系数!$K$2:$O$7,2,0))</f>
        <v>0</v>
      </c>
      <c r="G5531" s="17">
        <f>INT((VLOOKUP($C5531,装备数值,3,0)+VLOOKUP($C5531,装备数值,6,0)*($E5531-1))*VLOOKUP($D5531,系数!$K$2:$O$7,3,0))</f>
        <v>248</v>
      </c>
      <c r="H5531" s="17">
        <f t="shared" si="173"/>
        <v>248</v>
      </c>
      <c r="I5531" s="17">
        <f>INT((VLOOKUP($C5531,装备数值,4,0)+VLOOKUP($C5531,装备数值,7,0)*($E5531-1))*VLOOKUP($D5531,系数!$K$2:$O$7,4,0))</f>
        <v>0</v>
      </c>
      <c r="J5531" s="17">
        <f>INT((VLOOKUP($C5531,装备数值,4,0)+VLOOKUP($C5531,装备数值,7,0)*($E5531-1))*VLOOKUP($D5531,系数!$K$2:$O$7,5,0))</f>
        <v>0</v>
      </c>
      <c r="K5531" s="17">
        <f>INT(VLOOKUP(E5531,强化金币,2,1)*VLOOKUP(INDEX(装备!F:F,MATCH(属性!A5531,装备!A:A,0)),系数!$K$12:$M$15,3,0))</f>
        <v>700</v>
      </c>
      <c r="L5531" s="17"/>
      <c r="M5531" s="17"/>
      <c r="N5531" s="17"/>
      <c r="O5531" s="17">
        <f>IF(E5531=1,"",VLOOKUP(E5531,系数!$S$2:$AB$12,MATCH(属性!C5531,评级,0),1))</f>
        <v>10</v>
      </c>
    </row>
    <row r="5532" spans="1:15" ht="17.25" thickBot="1" x14ac:dyDescent="0.4">
      <c r="A5532" s="17">
        <f t="shared" si="172"/>
        <v>7100047</v>
      </c>
      <c r="B5532" s="17" t="s">
        <v>115</v>
      </c>
      <c r="C5532" s="15">
        <f>INDEX(装备!G:G,MATCH(属性!A5532,装备!A:A,0))</f>
        <v>16</v>
      </c>
      <c r="D5532" s="15" t="str">
        <f>INDEX(装备!E:E,MATCH(属性!A5532,装备!A:A,0))</f>
        <v>necklace</v>
      </c>
      <c r="E5532" s="14">
        <v>10</v>
      </c>
      <c r="F5532" s="17">
        <f>INT((VLOOKUP($C5532,装备数值,2,0)+VLOOKUP($C5532,装备数值,5,0)*($E5532-1))*VLOOKUP($D5532,系数!$K$2:$O$7,2,0))</f>
        <v>0</v>
      </c>
      <c r="G5532" s="17">
        <f>INT((VLOOKUP($C5532,装备数值,3,0)+VLOOKUP($C5532,装备数值,6,0)*($E5532-1))*VLOOKUP($D5532,系数!$K$2:$O$7,3,0))</f>
        <v>254</v>
      </c>
      <c r="H5532" s="17">
        <f t="shared" si="173"/>
        <v>254</v>
      </c>
      <c r="I5532" s="17">
        <f>INT((VLOOKUP($C5532,装备数值,4,0)+VLOOKUP($C5532,装备数值,7,0)*($E5532-1))*VLOOKUP($D5532,系数!$K$2:$O$7,4,0))</f>
        <v>0</v>
      </c>
      <c r="J5532" s="17">
        <f>INT((VLOOKUP($C5532,装备数值,4,0)+VLOOKUP($C5532,装备数值,7,0)*($E5532-1))*VLOOKUP($D5532,系数!$K$2:$O$7,5,0))</f>
        <v>0</v>
      </c>
      <c r="K5532" s="17">
        <f>INT(VLOOKUP(E5532,强化金币,2,1)*VLOOKUP(INDEX(装备!F:F,MATCH(属性!A5532,装备!A:A,0)),系数!$K$12:$M$15,3,0))</f>
        <v>800</v>
      </c>
      <c r="L5532" s="17"/>
      <c r="M5532" s="17"/>
      <c r="N5532" s="17"/>
      <c r="O5532" s="17">
        <f>IF(E5532=1,"",VLOOKUP(E5532,系数!$S$2:$AB$12,MATCH(属性!C5532,评级,0),1))</f>
        <v>20</v>
      </c>
    </row>
    <row r="5533" spans="1:15" ht="17.25" thickBot="1" x14ac:dyDescent="0.4">
      <c r="A5533" s="17">
        <f t="shared" si="172"/>
        <v>7100047</v>
      </c>
      <c r="B5533" s="17" t="s">
        <v>115</v>
      </c>
      <c r="C5533" s="15">
        <f>INDEX(装备!G:G,MATCH(属性!A5533,装备!A:A,0))</f>
        <v>16</v>
      </c>
      <c r="D5533" s="15" t="str">
        <f>INDEX(装备!E:E,MATCH(属性!A5533,装备!A:A,0))</f>
        <v>necklace</v>
      </c>
      <c r="E5533" s="14">
        <v>11</v>
      </c>
      <c r="F5533" s="17">
        <f>INT((VLOOKUP($C5533,装备数值,2,0)+VLOOKUP($C5533,装备数值,5,0)*($E5533-1))*VLOOKUP($D5533,系数!$K$2:$O$7,2,0))</f>
        <v>0</v>
      </c>
      <c r="G5533" s="17">
        <f>INT((VLOOKUP($C5533,装备数值,3,0)+VLOOKUP($C5533,装备数值,6,0)*($E5533-1))*VLOOKUP($D5533,系数!$K$2:$O$7,3,0))</f>
        <v>260</v>
      </c>
      <c r="H5533" s="17">
        <f t="shared" si="173"/>
        <v>260</v>
      </c>
      <c r="I5533" s="17">
        <f>INT((VLOOKUP($C5533,装备数值,4,0)+VLOOKUP($C5533,装备数值,7,0)*($E5533-1))*VLOOKUP($D5533,系数!$K$2:$O$7,4,0))</f>
        <v>0</v>
      </c>
      <c r="J5533" s="17">
        <f>INT((VLOOKUP($C5533,装备数值,4,0)+VLOOKUP($C5533,装备数值,7,0)*($E5533-1))*VLOOKUP($D5533,系数!$K$2:$O$7,5,0))</f>
        <v>0</v>
      </c>
      <c r="K5533" s="17">
        <f>INT(VLOOKUP(E5533,强化金币,2,1)*VLOOKUP(INDEX(装备!F:F,MATCH(属性!A5533,装备!A:A,0)),系数!$K$12:$M$15,3,0))</f>
        <v>900</v>
      </c>
      <c r="L5533" s="17"/>
      <c r="M5533" s="17"/>
      <c r="N5533" s="17"/>
      <c r="O5533" s="17">
        <f>IF(E5533=1,"",VLOOKUP(E5533,系数!$S$2:$AB$12,MATCH(属性!C5533,评级,0),1))</f>
        <v>20</v>
      </c>
    </row>
    <row r="5534" spans="1:15" ht="17.25" thickBot="1" x14ac:dyDescent="0.4">
      <c r="A5534" s="17">
        <f t="shared" si="172"/>
        <v>7100047</v>
      </c>
      <c r="B5534" s="17" t="s">
        <v>115</v>
      </c>
      <c r="C5534" s="15">
        <f>INDEX(装备!G:G,MATCH(属性!A5534,装备!A:A,0))</f>
        <v>16</v>
      </c>
      <c r="D5534" s="15" t="str">
        <f>INDEX(装备!E:E,MATCH(属性!A5534,装备!A:A,0))</f>
        <v>necklace</v>
      </c>
      <c r="E5534" s="14">
        <v>12</v>
      </c>
      <c r="F5534" s="17">
        <f>INT((VLOOKUP($C5534,装备数值,2,0)+VLOOKUP($C5534,装备数值,5,0)*($E5534-1))*VLOOKUP($D5534,系数!$K$2:$O$7,2,0))</f>
        <v>0</v>
      </c>
      <c r="G5534" s="17">
        <f>INT((VLOOKUP($C5534,装备数值,3,0)+VLOOKUP($C5534,装备数值,6,0)*($E5534-1))*VLOOKUP($D5534,系数!$K$2:$O$7,3,0))</f>
        <v>266</v>
      </c>
      <c r="H5534" s="17">
        <f t="shared" si="173"/>
        <v>266</v>
      </c>
      <c r="I5534" s="17">
        <f>INT((VLOOKUP($C5534,装备数值,4,0)+VLOOKUP($C5534,装备数值,7,0)*($E5534-1))*VLOOKUP($D5534,系数!$K$2:$O$7,4,0))</f>
        <v>0</v>
      </c>
      <c r="J5534" s="17">
        <f>INT((VLOOKUP($C5534,装备数值,4,0)+VLOOKUP($C5534,装备数值,7,0)*($E5534-1))*VLOOKUP($D5534,系数!$K$2:$O$7,5,0))</f>
        <v>0</v>
      </c>
      <c r="K5534" s="17">
        <f>INT(VLOOKUP(E5534,强化金币,2,1)*VLOOKUP(INDEX(装备!F:F,MATCH(属性!A5534,装备!A:A,0)),系数!$K$12:$M$15,3,0))</f>
        <v>1000</v>
      </c>
      <c r="L5534" s="17"/>
      <c r="M5534" s="17"/>
      <c r="N5534" s="17"/>
      <c r="O5534" s="17">
        <f>IF(E5534=1,"",VLOOKUP(E5534,系数!$S$2:$AB$12,MATCH(属性!C5534,评级,0),1))</f>
        <v>20</v>
      </c>
    </row>
    <row r="5535" spans="1:15" ht="17.25" thickBot="1" x14ac:dyDescent="0.4">
      <c r="A5535" s="17">
        <f t="shared" si="172"/>
        <v>7100047</v>
      </c>
      <c r="B5535" s="17" t="s">
        <v>115</v>
      </c>
      <c r="C5535" s="15">
        <f>INDEX(装备!G:G,MATCH(属性!A5535,装备!A:A,0))</f>
        <v>16</v>
      </c>
      <c r="D5535" s="15" t="str">
        <f>INDEX(装备!E:E,MATCH(属性!A5535,装备!A:A,0))</f>
        <v>necklace</v>
      </c>
      <c r="E5535" s="14">
        <v>13</v>
      </c>
      <c r="F5535" s="17">
        <f>INT((VLOOKUP($C5535,装备数值,2,0)+VLOOKUP($C5535,装备数值,5,0)*($E5535-1))*VLOOKUP($D5535,系数!$K$2:$O$7,2,0))</f>
        <v>0</v>
      </c>
      <c r="G5535" s="17">
        <f>INT((VLOOKUP($C5535,装备数值,3,0)+VLOOKUP($C5535,装备数值,6,0)*($E5535-1))*VLOOKUP($D5535,系数!$K$2:$O$7,3,0))</f>
        <v>272</v>
      </c>
      <c r="H5535" s="17">
        <f t="shared" si="173"/>
        <v>272</v>
      </c>
      <c r="I5535" s="17">
        <f>INT((VLOOKUP($C5535,装备数值,4,0)+VLOOKUP($C5535,装备数值,7,0)*($E5535-1))*VLOOKUP($D5535,系数!$K$2:$O$7,4,0))</f>
        <v>0</v>
      </c>
      <c r="J5535" s="17">
        <f>INT((VLOOKUP($C5535,装备数值,4,0)+VLOOKUP($C5535,装备数值,7,0)*($E5535-1))*VLOOKUP($D5535,系数!$K$2:$O$7,5,0))</f>
        <v>0</v>
      </c>
      <c r="K5535" s="17">
        <f>INT(VLOOKUP(E5535,强化金币,2,1)*VLOOKUP(INDEX(装备!F:F,MATCH(属性!A5535,装备!A:A,0)),系数!$K$12:$M$15,3,0))</f>
        <v>1200</v>
      </c>
      <c r="L5535" s="17"/>
      <c r="M5535" s="17"/>
      <c r="N5535" s="17"/>
      <c r="O5535" s="17">
        <f>IF(E5535=1,"",VLOOKUP(E5535,系数!$S$2:$AB$12,MATCH(属性!C5535,评级,0),1))</f>
        <v>20</v>
      </c>
    </row>
    <row r="5536" spans="1:15" ht="17.25" thickBot="1" x14ac:dyDescent="0.4">
      <c r="A5536" s="17">
        <f t="shared" si="172"/>
        <v>7100047</v>
      </c>
      <c r="B5536" s="17" t="s">
        <v>115</v>
      </c>
      <c r="C5536" s="15">
        <f>INDEX(装备!G:G,MATCH(属性!A5536,装备!A:A,0))</f>
        <v>16</v>
      </c>
      <c r="D5536" s="15" t="str">
        <f>INDEX(装备!E:E,MATCH(属性!A5536,装备!A:A,0))</f>
        <v>necklace</v>
      </c>
      <c r="E5536" s="14">
        <v>14</v>
      </c>
      <c r="F5536" s="17">
        <f>INT((VLOOKUP($C5536,装备数值,2,0)+VLOOKUP($C5536,装备数值,5,0)*($E5536-1))*VLOOKUP($D5536,系数!$K$2:$O$7,2,0))</f>
        <v>0</v>
      </c>
      <c r="G5536" s="17">
        <f>INT((VLOOKUP($C5536,装备数值,3,0)+VLOOKUP($C5536,装备数值,6,0)*($E5536-1))*VLOOKUP($D5536,系数!$K$2:$O$7,3,0))</f>
        <v>278</v>
      </c>
      <c r="H5536" s="17">
        <f t="shared" si="173"/>
        <v>278</v>
      </c>
      <c r="I5536" s="17">
        <f>INT((VLOOKUP($C5536,装备数值,4,0)+VLOOKUP($C5536,装备数值,7,0)*($E5536-1))*VLOOKUP($D5536,系数!$K$2:$O$7,4,0))</f>
        <v>0</v>
      </c>
      <c r="J5536" s="17">
        <f>INT((VLOOKUP($C5536,装备数值,4,0)+VLOOKUP($C5536,装备数值,7,0)*($E5536-1))*VLOOKUP($D5536,系数!$K$2:$O$7,5,0))</f>
        <v>0</v>
      </c>
      <c r="K5536" s="17">
        <f>INT(VLOOKUP(E5536,强化金币,2,1)*VLOOKUP(INDEX(装备!F:F,MATCH(属性!A5536,装备!A:A,0)),系数!$K$12:$M$15,3,0))</f>
        <v>1400</v>
      </c>
      <c r="L5536" s="17"/>
      <c r="M5536" s="17"/>
      <c r="N5536" s="17"/>
      <c r="O5536" s="17">
        <f>IF(E5536=1,"",VLOOKUP(E5536,系数!$S$2:$AB$12,MATCH(属性!C5536,评级,0),1))</f>
        <v>20</v>
      </c>
    </row>
    <row r="5537" spans="1:15" ht="17.25" thickBot="1" x14ac:dyDescent="0.4">
      <c r="A5537" s="17">
        <f t="shared" si="172"/>
        <v>7100047</v>
      </c>
      <c r="B5537" s="17" t="s">
        <v>115</v>
      </c>
      <c r="C5537" s="15">
        <f>INDEX(装备!G:G,MATCH(属性!A5537,装备!A:A,0))</f>
        <v>16</v>
      </c>
      <c r="D5537" s="15" t="str">
        <f>INDEX(装备!E:E,MATCH(属性!A5537,装备!A:A,0))</f>
        <v>necklace</v>
      </c>
      <c r="E5537" s="14">
        <v>15</v>
      </c>
      <c r="F5537" s="17">
        <f>INT((VLOOKUP($C5537,装备数值,2,0)+VLOOKUP($C5537,装备数值,5,0)*($E5537-1))*VLOOKUP($D5537,系数!$K$2:$O$7,2,0))</f>
        <v>0</v>
      </c>
      <c r="G5537" s="17">
        <f>INT((VLOOKUP($C5537,装备数值,3,0)+VLOOKUP($C5537,装备数值,6,0)*($E5537-1))*VLOOKUP($D5537,系数!$K$2:$O$7,3,0))</f>
        <v>284</v>
      </c>
      <c r="H5537" s="17">
        <f t="shared" si="173"/>
        <v>284</v>
      </c>
      <c r="I5537" s="17">
        <f>INT((VLOOKUP($C5537,装备数值,4,0)+VLOOKUP($C5537,装备数值,7,0)*($E5537-1))*VLOOKUP($D5537,系数!$K$2:$O$7,4,0))</f>
        <v>0</v>
      </c>
      <c r="J5537" s="17">
        <f>INT((VLOOKUP($C5537,装备数值,4,0)+VLOOKUP($C5537,装备数值,7,0)*($E5537-1))*VLOOKUP($D5537,系数!$K$2:$O$7,5,0))</f>
        <v>0</v>
      </c>
      <c r="K5537" s="17">
        <f>INT(VLOOKUP(E5537,强化金币,2,1)*VLOOKUP(INDEX(装备!F:F,MATCH(属性!A5537,装备!A:A,0)),系数!$K$12:$M$15,3,0))</f>
        <v>1600</v>
      </c>
      <c r="L5537" s="17"/>
      <c r="M5537" s="17"/>
      <c r="N5537" s="17"/>
      <c r="O5537" s="17">
        <f>IF(E5537=1,"",VLOOKUP(E5537,系数!$S$2:$AB$12,MATCH(属性!C5537,评级,0),1))</f>
        <v>20</v>
      </c>
    </row>
    <row r="5538" spans="1:15" ht="17.25" thickBot="1" x14ac:dyDescent="0.4">
      <c r="A5538" s="17">
        <f t="shared" si="172"/>
        <v>7100047</v>
      </c>
      <c r="B5538" s="17" t="s">
        <v>115</v>
      </c>
      <c r="C5538" s="15">
        <f>INDEX(装备!G:G,MATCH(属性!A5538,装备!A:A,0))</f>
        <v>16</v>
      </c>
      <c r="D5538" s="15" t="str">
        <f>INDEX(装备!E:E,MATCH(属性!A5538,装备!A:A,0))</f>
        <v>necklace</v>
      </c>
      <c r="E5538" s="14">
        <v>16</v>
      </c>
      <c r="F5538" s="17">
        <f>INT((VLOOKUP($C5538,装备数值,2,0)+VLOOKUP($C5538,装备数值,5,0)*($E5538-1))*VLOOKUP($D5538,系数!$K$2:$O$7,2,0))</f>
        <v>0</v>
      </c>
      <c r="G5538" s="17">
        <f>INT((VLOOKUP($C5538,装备数值,3,0)+VLOOKUP($C5538,装备数值,6,0)*($E5538-1))*VLOOKUP($D5538,系数!$K$2:$O$7,3,0))</f>
        <v>290</v>
      </c>
      <c r="H5538" s="17">
        <f t="shared" si="173"/>
        <v>290</v>
      </c>
      <c r="I5538" s="17">
        <f>INT((VLOOKUP($C5538,装备数值,4,0)+VLOOKUP($C5538,装备数值,7,0)*($E5538-1))*VLOOKUP($D5538,系数!$K$2:$O$7,4,0))</f>
        <v>0</v>
      </c>
      <c r="J5538" s="17">
        <f>INT((VLOOKUP($C5538,装备数值,4,0)+VLOOKUP($C5538,装备数值,7,0)*($E5538-1))*VLOOKUP($D5538,系数!$K$2:$O$7,5,0))</f>
        <v>0</v>
      </c>
      <c r="K5538" s="17">
        <f>INT(VLOOKUP(E5538,强化金币,2,1)*VLOOKUP(INDEX(装备!F:F,MATCH(属性!A5538,装备!A:A,0)),系数!$K$12:$M$15,3,0))</f>
        <v>1800</v>
      </c>
      <c r="L5538" s="17"/>
      <c r="M5538" s="17"/>
      <c r="N5538" s="17"/>
      <c r="O5538" s="17">
        <f>IF(E5538=1,"",VLOOKUP(E5538,系数!$S$2:$AB$12,MATCH(属性!C5538,评级,0),1))</f>
        <v>20</v>
      </c>
    </row>
    <row r="5539" spans="1:15" ht="17.25" thickBot="1" x14ac:dyDescent="0.4">
      <c r="A5539" s="17">
        <f t="shared" si="172"/>
        <v>7100047</v>
      </c>
      <c r="B5539" s="17" t="s">
        <v>115</v>
      </c>
      <c r="C5539" s="15">
        <f>INDEX(装备!G:G,MATCH(属性!A5539,装备!A:A,0))</f>
        <v>16</v>
      </c>
      <c r="D5539" s="15" t="str">
        <f>INDEX(装备!E:E,MATCH(属性!A5539,装备!A:A,0))</f>
        <v>necklace</v>
      </c>
      <c r="E5539" s="14">
        <v>17</v>
      </c>
      <c r="F5539" s="17">
        <f>INT((VLOOKUP($C5539,装备数值,2,0)+VLOOKUP($C5539,装备数值,5,0)*($E5539-1))*VLOOKUP($D5539,系数!$K$2:$O$7,2,0))</f>
        <v>0</v>
      </c>
      <c r="G5539" s="17">
        <f>INT((VLOOKUP($C5539,装备数值,3,0)+VLOOKUP($C5539,装备数值,6,0)*($E5539-1))*VLOOKUP($D5539,系数!$K$2:$O$7,3,0))</f>
        <v>296</v>
      </c>
      <c r="H5539" s="17">
        <f t="shared" si="173"/>
        <v>296</v>
      </c>
      <c r="I5539" s="17">
        <f>INT((VLOOKUP($C5539,装备数值,4,0)+VLOOKUP($C5539,装备数值,7,0)*($E5539-1))*VLOOKUP($D5539,系数!$K$2:$O$7,4,0))</f>
        <v>0</v>
      </c>
      <c r="J5539" s="17">
        <f>INT((VLOOKUP($C5539,装备数值,4,0)+VLOOKUP($C5539,装备数值,7,0)*($E5539-1))*VLOOKUP($D5539,系数!$K$2:$O$7,5,0))</f>
        <v>0</v>
      </c>
      <c r="K5539" s="17">
        <f>INT(VLOOKUP(E5539,强化金币,2,1)*VLOOKUP(INDEX(装备!F:F,MATCH(属性!A5539,装备!A:A,0)),系数!$K$12:$M$15,3,0))</f>
        <v>2000</v>
      </c>
      <c r="L5539" s="17"/>
      <c r="M5539" s="17"/>
      <c r="N5539" s="17"/>
      <c r="O5539" s="17">
        <f>IF(E5539=1,"",VLOOKUP(E5539,系数!$S$2:$AB$12,MATCH(属性!C5539,评级,0),1))</f>
        <v>20</v>
      </c>
    </row>
    <row r="5540" spans="1:15" ht="17.25" thickBot="1" x14ac:dyDescent="0.4">
      <c r="A5540" s="17">
        <f t="shared" si="172"/>
        <v>7100047</v>
      </c>
      <c r="B5540" s="17" t="s">
        <v>115</v>
      </c>
      <c r="C5540" s="15">
        <f>INDEX(装备!G:G,MATCH(属性!A5540,装备!A:A,0))</f>
        <v>16</v>
      </c>
      <c r="D5540" s="15" t="str">
        <f>INDEX(装备!E:E,MATCH(属性!A5540,装备!A:A,0))</f>
        <v>necklace</v>
      </c>
      <c r="E5540" s="14">
        <v>18</v>
      </c>
      <c r="F5540" s="17">
        <f>INT((VLOOKUP($C5540,装备数值,2,0)+VLOOKUP($C5540,装备数值,5,0)*($E5540-1))*VLOOKUP($D5540,系数!$K$2:$O$7,2,0))</f>
        <v>0</v>
      </c>
      <c r="G5540" s="17">
        <f>INT((VLOOKUP($C5540,装备数值,3,0)+VLOOKUP($C5540,装备数值,6,0)*($E5540-1))*VLOOKUP($D5540,系数!$K$2:$O$7,3,0))</f>
        <v>302</v>
      </c>
      <c r="H5540" s="17">
        <f t="shared" si="173"/>
        <v>302</v>
      </c>
      <c r="I5540" s="17">
        <f>INT((VLOOKUP($C5540,装备数值,4,0)+VLOOKUP($C5540,装备数值,7,0)*($E5540-1))*VLOOKUP($D5540,系数!$K$2:$O$7,4,0))</f>
        <v>0</v>
      </c>
      <c r="J5540" s="17">
        <f>INT((VLOOKUP($C5540,装备数值,4,0)+VLOOKUP($C5540,装备数值,7,0)*($E5540-1))*VLOOKUP($D5540,系数!$K$2:$O$7,5,0))</f>
        <v>0</v>
      </c>
      <c r="K5540" s="17">
        <f>INT(VLOOKUP(E5540,强化金币,2,1)*VLOOKUP(INDEX(装备!F:F,MATCH(属性!A5540,装备!A:A,0)),系数!$K$12:$M$15,3,0))</f>
        <v>2200</v>
      </c>
      <c r="L5540" s="17"/>
      <c r="M5540" s="17"/>
      <c r="N5540" s="17"/>
      <c r="O5540" s="17">
        <f>IF(E5540=1,"",VLOOKUP(E5540,系数!$S$2:$AB$12,MATCH(属性!C5540,评级,0),1))</f>
        <v>20</v>
      </c>
    </row>
    <row r="5541" spans="1:15" ht="17.25" thickBot="1" x14ac:dyDescent="0.4">
      <c r="A5541" s="17">
        <f t="shared" si="172"/>
        <v>7100047</v>
      </c>
      <c r="B5541" s="17" t="s">
        <v>115</v>
      </c>
      <c r="C5541" s="15">
        <f>INDEX(装备!G:G,MATCH(属性!A5541,装备!A:A,0))</f>
        <v>16</v>
      </c>
      <c r="D5541" s="15" t="str">
        <f>INDEX(装备!E:E,MATCH(属性!A5541,装备!A:A,0))</f>
        <v>necklace</v>
      </c>
      <c r="E5541" s="14">
        <v>19</v>
      </c>
      <c r="F5541" s="17">
        <f>INT((VLOOKUP($C5541,装备数值,2,0)+VLOOKUP($C5541,装备数值,5,0)*($E5541-1))*VLOOKUP($D5541,系数!$K$2:$O$7,2,0))</f>
        <v>0</v>
      </c>
      <c r="G5541" s="17">
        <f>INT((VLOOKUP($C5541,装备数值,3,0)+VLOOKUP($C5541,装备数值,6,0)*($E5541-1))*VLOOKUP($D5541,系数!$K$2:$O$7,3,0))</f>
        <v>308</v>
      </c>
      <c r="H5541" s="17">
        <f t="shared" si="173"/>
        <v>308</v>
      </c>
      <c r="I5541" s="17">
        <f>INT((VLOOKUP($C5541,装备数值,4,0)+VLOOKUP($C5541,装备数值,7,0)*($E5541-1))*VLOOKUP($D5541,系数!$K$2:$O$7,4,0))</f>
        <v>0</v>
      </c>
      <c r="J5541" s="17">
        <f>INT((VLOOKUP($C5541,装备数值,4,0)+VLOOKUP($C5541,装备数值,7,0)*($E5541-1))*VLOOKUP($D5541,系数!$K$2:$O$7,5,0))</f>
        <v>0</v>
      </c>
      <c r="K5541" s="17">
        <f>INT(VLOOKUP(E5541,强化金币,2,1)*VLOOKUP(INDEX(装备!F:F,MATCH(属性!A5541,装备!A:A,0)),系数!$K$12:$M$15,3,0))</f>
        <v>2400</v>
      </c>
      <c r="L5541" s="17"/>
      <c r="M5541" s="17"/>
      <c r="N5541" s="17"/>
      <c r="O5541" s="17">
        <f>IF(E5541=1,"",VLOOKUP(E5541,系数!$S$2:$AB$12,MATCH(属性!C5541,评级,0),1))</f>
        <v>20</v>
      </c>
    </row>
    <row r="5542" spans="1:15" ht="17.25" thickBot="1" x14ac:dyDescent="0.4">
      <c r="A5542" s="17">
        <f t="shared" si="172"/>
        <v>7100047</v>
      </c>
      <c r="B5542" s="17" t="s">
        <v>115</v>
      </c>
      <c r="C5542" s="15">
        <f>INDEX(装备!G:G,MATCH(属性!A5542,装备!A:A,0))</f>
        <v>16</v>
      </c>
      <c r="D5542" s="15" t="str">
        <f>INDEX(装备!E:E,MATCH(属性!A5542,装备!A:A,0))</f>
        <v>necklace</v>
      </c>
      <c r="E5542" s="14">
        <v>20</v>
      </c>
      <c r="F5542" s="17">
        <f>INT((VLOOKUP($C5542,装备数值,2,0)+VLOOKUP($C5542,装备数值,5,0)*($E5542-1))*VLOOKUP($D5542,系数!$K$2:$O$7,2,0))</f>
        <v>0</v>
      </c>
      <c r="G5542" s="17">
        <f>INT((VLOOKUP($C5542,装备数值,3,0)+VLOOKUP($C5542,装备数值,6,0)*($E5542-1))*VLOOKUP($D5542,系数!$K$2:$O$7,3,0))</f>
        <v>314</v>
      </c>
      <c r="H5542" s="17">
        <f t="shared" si="173"/>
        <v>314</v>
      </c>
      <c r="I5542" s="17">
        <f>INT((VLOOKUP($C5542,装备数值,4,0)+VLOOKUP($C5542,装备数值,7,0)*($E5542-1))*VLOOKUP($D5542,系数!$K$2:$O$7,4,0))</f>
        <v>0</v>
      </c>
      <c r="J5542" s="17">
        <f>INT((VLOOKUP($C5542,装备数值,4,0)+VLOOKUP($C5542,装备数值,7,0)*($E5542-1))*VLOOKUP($D5542,系数!$K$2:$O$7,5,0))</f>
        <v>0</v>
      </c>
      <c r="K5542" s="17">
        <f>INT(VLOOKUP(E5542,强化金币,2,1)*VLOOKUP(INDEX(装备!F:F,MATCH(属性!A5542,装备!A:A,0)),系数!$K$12:$M$15,3,0))</f>
        <v>2600</v>
      </c>
      <c r="L5542" s="17"/>
      <c r="M5542" s="17"/>
      <c r="N5542" s="17"/>
      <c r="O5542" s="17">
        <f>IF(E5542=1,"",VLOOKUP(E5542,系数!$S$2:$AB$12,MATCH(属性!C5542,评级,0),1))</f>
        <v>30</v>
      </c>
    </row>
    <row r="5543" spans="1:15" ht="17.25" thickBot="1" x14ac:dyDescent="0.4">
      <c r="A5543" s="17">
        <f t="shared" si="172"/>
        <v>7100047</v>
      </c>
      <c r="B5543" s="17" t="s">
        <v>115</v>
      </c>
      <c r="C5543" s="15">
        <f>INDEX(装备!G:G,MATCH(属性!A5543,装备!A:A,0))</f>
        <v>16</v>
      </c>
      <c r="D5543" s="15" t="str">
        <f>INDEX(装备!E:E,MATCH(属性!A5543,装备!A:A,0))</f>
        <v>necklace</v>
      </c>
      <c r="E5543" s="14">
        <v>21</v>
      </c>
      <c r="F5543" s="17">
        <f>INT((VLOOKUP($C5543,装备数值,2,0)+VLOOKUP($C5543,装备数值,5,0)*($E5543-1))*VLOOKUP($D5543,系数!$K$2:$O$7,2,0))</f>
        <v>0</v>
      </c>
      <c r="G5543" s="17">
        <f>INT((VLOOKUP($C5543,装备数值,3,0)+VLOOKUP($C5543,装备数值,6,0)*($E5543-1))*VLOOKUP($D5543,系数!$K$2:$O$7,3,0))</f>
        <v>320</v>
      </c>
      <c r="H5543" s="17">
        <f t="shared" si="173"/>
        <v>320</v>
      </c>
      <c r="I5543" s="17">
        <f>INT((VLOOKUP($C5543,装备数值,4,0)+VLOOKUP($C5543,装备数值,7,0)*($E5543-1))*VLOOKUP($D5543,系数!$K$2:$O$7,4,0))</f>
        <v>0</v>
      </c>
      <c r="J5543" s="17">
        <f>INT((VLOOKUP($C5543,装备数值,4,0)+VLOOKUP($C5543,装备数值,7,0)*($E5543-1))*VLOOKUP($D5543,系数!$K$2:$O$7,5,0))</f>
        <v>0</v>
      </c>
      <c r="K5543" s="17">
        <f>INT(VLOOKUP(E5543,强化金币,2,1)*VLOOKUP(INDEX(装备!F:F,MATCH(属性!A5543,装备!A:A,0)),系数!$K$12:$M$15,3,0))</f>
        <v>2800</v>
      </c>
      <c r="L5543" s="17"/>
      <c r="M5543" s="17"/>
      <c r="N5543" s="17"/>
      <c r="O5543" s="17">
        <f>IF(E5543=1,"",VLOOKUP(E5543,系数!$S$2:$AB$12,MATCH(属性!C5543,评级,0),1))</f>
        <v>30</v>
      </c>
    </row>
    <row r="5544" spans="1:15" ht="17.25" thickBot="1" x14ac:dyDescent="0.4">
      <c r="A5544" s="17">
        <f t="shared" si="172"/>
        <v>7100047</v>
      </c>
      <c r="B5544" s="17" t="s">
        <v>115</v>
      </c>
      <c r="C5544" s="15">
        <f>INDEX(装备!G:G,MATCH(属性!A5544,装备!A:A,0))</f>
        <v>16</v>
      </c>
      <c r="D5544" s="15" t="str">
        <f>INDEX(装备!E:E,MATCH(属性!A5544,装备!A:A,0))</f>
        <v>necklace</v>
      </c>
      <c r="E5544" s="14">
        <v>22</v>
      </c>
      <c r="F5544" s="17">
        <f>INT((VLOOKUP($C5544,装备数值,2,0)+VLOOKUP($C5544,装备数值,5,0)*($E5544-1))*VLOOKUP($D5544,系数!$K$2:$O$7,2,0))</f>
        <v>0</v>
      </c>
      <c r="G5544" s="17">
        <f>INT((VLOOKUP($C5544,装备数值,3,0)+VLOOKUP($C5544,装备数值,6,0)*($E5544-1))*VLOOKUP($D5544,系数!$K$2:$O$7,3,0))</f>
        <v>326</v>
      </c>
      <c r="H5544" s="17">
        <f t="shared" si="173"/>
        <v>326</v>
      </c>
      <c r="I5544" s="17">
        <f>INT((VLOOKUP($C5544,装备数值,4,0)+VLOOKUP($C5544,装备数值,7,0)*($E5544-1))*VLOOKUP($D5544,系数!$K$2:$O$7,4,0))</f>
        <v>0</v>
      </c>
      <c r="J5544" s="17">
        <f>INT((VLOOKUP($C5544,装备数值,4,0)+VLOOKUP($C5544,装备数值,7,0)*($E5544-1))*VLOOKUP($D5544,系数!$K$2:$O$7,5,0))</f>
        <v>0</v>
      </c>
      <c r="K5544" s="17">
        <f>INT(VLOOKUP(E5544,强化金币,2,1)*VLOOKUP(INDEX(装备!F:F,MATCH(属性!A5544,装备!A:A,0)),系数!$K$12:$M$15,3,0))</f>
        <v>3000</v>
      </c>
      <c r="L5544" s="17"/>
      <c r="M5544" s="17"/>
      <c r="N5544" s="17"/>
      <c r="O5544" s="17">
        <f>IF(E5544=1,"",VLOOKUP(E5544,系数!$S$2:$AB$12,MATCH(属性!C5544,评级,0),1))</f>
        <v>30</v>
      </c>
    </row>
    <row r="5545" spans="1:15" ht="17.25" thickBot="1" x14ac:dyDescent="0.4">
      <c r="A5545" s="17">
        <f t="shared" si="172"/>
        <v>7100047</v>
      </c>
      <c r="B5545" s="17" t="s">
        <v>115</v>
      </c>
      <c r="C5545" s="15">
        <f>INDEX(装备!G:G,MATCH(属性!A5545,装备!A:A,0))</f>
        <v>16</v>
      </c>
      <c r="D5545" s="15" t="str">
        <f>INDEX(装备!E:E,MATCH(属性!A5545,装备!A:A,0))</f>
        <v>necklace</v>
      </c>
      <c r="E5545" s="14">
        <v>23</v>
      </c>
      <c r="F5545" s="17">
        <f>INT((VLOOKUP($C5545,装备数值,2,0)+VLOOKUP($C5545,装备数值,5,0)*($E5545-1))*VLOOKUP($D5545,系数!$K$2:$O$7,2,0))</f>
        <v>0</v>
      </c>
      <c r="G5545" s="17">
        <f>INT((VLOOKUP($C5545,装备数值,3,0)+VLOOKUP($C5545,装备数值,6,0)*($E5545-1))*VLOOKUP($D5545,系数!$K$2:$O$7,3,0))</f>
        <v>332</v>
      </c>
      <c r="H5545" s="17">
        <f t="shared" si="173"/>
        <v>332</v>
      </c>
      <c r="I5545" s="17">
        <f>INT((VLOOKUP($C5545,装备数值,4,0)+VLOOKUP($C5545,装备数值,7,0)*($E5545-1))*VLOOKUP($D5545,系数!$K$2:$O$7,4,0))</f>
        <v>0</v>
      </c>
      <c r="J5545" s="17">
        <f>INT((VLOOKUP($C5545,装备数值,4,0)+VLOOKUP($C5545,装备数值,7,0)*($E5545-1))*VLOOKUP($D5545,系数!$K$2:$O$7,5,0))</f>
        <v>0</v>
      </c>
      <c r="K5545" s="17">
        <f>INT(VLOOKUP(E5545,强化金币,2,1)*VLOOKUP(INDEX(装备!F:F,MATCH(属性!A5545,装备!A:A,0)),系数!$K$12:$M$15,3,0))</f>
        <v>3200</v>
      </c>
      <c r="L5545" s="17"/>
      <c r="M5545" s="17"/>
      <c r="N5545" s="17"/>
      <c r="O5545" s="17">
        <f>IF(E5545=1,"",VLOOKUP(E5545,系数!$S$2:$AB$12,MATCH(属性!C5545,评级,0),1))</f>
        <v>30</v>
      </c>
    </row>
    <row r="5546" spans="1:15" ht="17.25" thickBot="1" x14ac:dyDescent="0.4">
      <c r="A5546" s="17">
        <f t="shared" si="172"/>
        <v>7100047</v>
      </c>
      <c r="B5546" s="17" t="s">
        <v>115</v>
      </c>
      <c r="C5546" s="15">
        <f>INDEX(装备!G:G,MATCH(属性!A5546,装备!A:A,0))</f>
        <v>16</v>
      </c>
      <c r="D5546" s="15" t="str">
        <f>INDEX(装备!E:E,MATCH(属性!A5546,装备!A:A,0))</f>
        <v>necklace</v>
      </c>
      <c r="E5546" s="14">
        <v>24</v>
      </c>
      <c r="F5546" s="17">
        <f>INT((VLOOKUP($C5546,装备数值,2,0)+VLOOKUP($C5546,装备数值,5,0)*($E5546-1))*VLOOKUP($D5546,系数!$K$2:$O$7,2,0))</f>
        <v>0</v>
      </c>
      <c r="G5546" s="17">
        <f>INT((VLOOKUP($C5546,装备数值,3,0)+VLOOKUP($C5546,装备数值,6,0)*($E5546-1))*VLOOKUP($D5546,系数!$K$2:$O$7,3,0))</f>
        <v>338</v>
      </c>
      <c r="H5546" s="17">
        <f t="shared" si="173"/>
        <v>338</v>
      </c>
      <c r="I5546" s="17">
        <f>INT((VLOOKUP($C5546,装备数值,4,0)+VLOOKUP($C5546,装备数值,7,0)*($E5546-1))*VLOOKUP($D5546,系数!$K$2:$O$7,4,0))</f>
        <v>0</v>
      </c>
      <c r="J5546" s="17">
        <f>INT((VLOOKUP($C5546,装备数值,4,0)+VLOOKUP($C5546,装备数值,7,0)*($E5546-1))*VLOOKUP($D5546,系数!$K$2:$O$7,5,0))</f>
        <v>0</v>
      </c>
      <c r="K5546" s="17">
        <f>INT(VLOOKUP(E5546,强化金币,2,1)*VLOOKUP(INDEX(装备!F:F,MATCH(属性!A5546,装备!A:A,0)),系数!$K$12:$M$15,3,0))</f>
        <v>3400</v>
      </c>
      <c r="L5546" s="17"/>
      <c r="M5546" s="17"/>
      <c r="N5546" s="17"/>
      <c r="O5546" s="17">
        <f>IF(E5546=1,"",VLOOKUP(E5546,系数!$S$2:$AB$12,MATCH(属性!C5546,评级,0),1))</f>
        <v>30</v>
      </c>
    </row>
    <row r="5547" spans="1:15" ht="17.25" thickBot="1" x14ac:dyDescent="0.4">
      <c r="A5547" s="17">
        <f t="shared" si="172"/>
        <v>7100047</v>
      </c>
      <c r="B5547" s="17" t="s">
        <v>115</v>
      </c>
      <c r="C5547" s="15">
        <f>INDEX(装备!G:G,MATCH(属性!A5547,装备!A:A,0))</f>
        <v>16</v>
      </c>
      <c r="D5547" s="15" t="str">
        <f>INDEX(装备!E:E,MATCH(属性!A5547,装备!A:A,0))</f>
        <v>necklace</v>
      </c>
      <c r="E5547" s="14">
        <v>25</v>
      </c>
      <c r="F5547" s="17">
        <f>INT((VLOOKUP($C5547,装备数值,2,0)+VLOOKUP($C5547,装备数值,5,0)*($E5547-1))*VLOOKUP($D5547,系数!$K$2:$O$7,2,0))</f>
        <v>0</v>
      </c>
      <c r="G5547" s="17">
        <f>INT((VLOOKUP($C5547,装备数值,3,0)+VLOOKUP($C5547,装备数值,6,0)*($E5547-1))*VLOOKUP($D5547,系数!$K$2:$O$7,3,0))</f>
        <v>344</v>
      </c>
      <c r="H5547" s="17">
        <f t="shared" si="173"/>
        <v>344</v>
      </c>
      <c r="I5547" s="17">
        <f>INT((VLOOKUP($C5547,装备数值,4,0)+VLOOKUP($C5547,装备数值,7,0)*($E5547-1))*VLOOKUP($D5547,系数!$K$2:$O$7,4,0))</f>
        <v>0</v>
      </c>
      <c r="J5547" s="17">
        <f>INT((VLOOKUP($C5547,装备数值,4,0)+VLOOKUP($C5547,装备数值,7,0)*($E5547-1))*VLOOKUP($D5547,系数!$K$2:$O$7,5,0))</f>
        <v>0</v>
      </c>
      <c r="K5547" s="17">
        <f>INT(VLOOKUP(E5547,强化金币,2,1)*VLOOKUP(INDEX(装备!F:F,MATCH(属性!A5547,装备!A:A,0)),系数!$K$12:$M$15,3,0))</f>
        <v>3600</v>
      </c>
      <c r="L5547" s="17"/>
      <c r="M5547" s="17"/>
      <c r="N5547" s="17"/>
      <c r="O5547" s="17">
        <f>IF(E5547=1,"",VLOOKUP(E5547,系数!$S$2:$AB$12,MATCH(属性!C5547,评级,0),1))</f>
        <v>30</v>
      </c>
    </row>
    <row r="5548" spans="1:15" ht="17.25" thickBot="1" x14ac:dyDescent="0.4">
      <c r="A5548" s="17">
        <f t="shared" si="172"/>
        <v>7100047</v>
      </c>
      <c r="B5548" s="17" t="s">
        <v>115</v>
      </c>
      <c r="C5548" s="15">
        <f>INDEX(装备!G:G,MATCH(属性!A5548,装备!A:A,0))</f>
        <v>16</v>
      </c>
      <c r="D5548" s="15" t="str">
        <f>INDEX(装备!E:E,MATCH(属性!A5548,装备!A:A,0))</f>
        <v>necklace</v>
      </c>
      <c r="E5548" s="14">
        <v>26</v>
      </c>
      <c r="F5548" s="17">
        <f>INT((VLOOKUP($C5548,装备数值,2,0)+VLOOKUP($C5548,装备数值,5,0)*($E5548-1))*VLOOKUP($D5548,系数!$K$2:$O$7,2,0))</f>
        <v>0</v>
      </c>
      <c r="G5548" s="17">
        <f>INT((VLOOKUP($C5548,装备数值,3,0)+VLOOKUP($C5548,装备数值,6,0)*($E5548-1))*VLOOKUP($D5548,系数!$K$2:$O$7,3,0))</f>
        <v>350</v>
      </c>
      <c r="H5548" s="17">
        <f t="shared" si="173"/>
        <v>350</v>
      </c>
      <c r="I5548" s="17">
        <f>INT((VLOOKUP($C5548,装备数值,4,0)+VLOOKUP($C5548,装备数值,7,0)*($E5548-1))*VLOOKUP($D5548,系数!$K$2:$O$7,4,0))</f>
        <v>0</v>
      </c>
      <c r="J5548" s="17">
        <f>INT((VLOOKUP($C5548,装备数值,4,0)+VLOOKUP($C5548,装备数值,7,0)*($E5548-1))*VLOOKUP($D5548,系数!$K$2:$O$7,5,0))</f>
        <v>0</v>
      </c>
      <c r="K5548" s="17">
        <f>INT(VLOOKUP(E5548,强化金币,2,1)*VLOOKUP(INDEX(装备!F:F,MATCH(属性!A5548,装备!A:A,0)),系数!$K$12:$M$15,3,0))</f>
        <v>3800</v>
      </c>
      <c r="L5548" s="17"/>
      <c r="M5548" s="17"/>
      <c r="N5548" s="17"/>
      <c r="O5548" s="17">
        <f>IF(E5548=1,"",VLOOKUP(E5548,系数!$S$2:$AB$12,MATCH(属性!C5548,评级,0),1))</f>
        <v>30</v>
      </c>
    </row>
    <row r="5549" spans="1:15" ht="17.25" thickBot="1" x14ac:dyDescent="0.4">
      <c r="A5549" s="17">
        <f t="shared" si="172"/>
        <v>7100047</v>
      </c>
      <c r="B5549" s="17" t="s">
        <v>115</v>
      </c>
      <c r="C5549" s="15">
        <f>INDEX(装备!G:G,MATCH(属性!A5549,装备!A:A,0))</f>
        <v>16</v>
      </c>
      <c r="D5549" s="15" t="str">
        <f>INDEX(装备!E:E,MATCH(属性!A5549,装备!A:A,0))</f>
        <v>necklace</v>
      </c>
      <c r="E5549" s="14">
        <v>27</v>
      </c>
      <c r="F5549" s="17">
        <f>INT((VLOOKUP($C5549,装备数值,2,0)+VLOOKUP($C5549,装备数值,5,0)*($E5549-1))*VLOOKUP($D5549,系数!$K$2:$O$7,2,0))</f>
        <v>0</v>
      </c>
      <c r="G5549" s="17">
        <f>INT((VLOOKUP($C5549,装备数值,3,0)+VLOOKUP($C5549,装备数值,6,0)*($E5549-1))*VLOOKUP($D5549,系数!$K$2:$O$7,3,0))</f>
        <v>356</v>
      </c>
      <c r="H5549" s="17">
        <f t="shared" si="173"/>
        <v>356</v>
      </c>
      <c r="I5549" s="17">
        <f>INT((VLOOKUP($C5549,装备数值,4,0)+VLOOKUP($C5549,装备数值,7,0)*($E5549-1))*VLOOKUP($D5549,系数!$K$2:$O$7,4,0))</f>
        <v>0</v>
      </c>
      <c r="J5549" s="17">
        <f>INT((VLOOKUP($C5549,装备数值,4,0)+VLOOKUP($C5549,装备数值,7,0)*($E5549-1))*VLOOKUP($D5549,系数!$K$2:$O$7,5,0))</f>
        <v>0</v>
      </c>
      <c r="K5549" s="17">
        <f>INT(VLOOKUP(E5549,强化金币,2,1)*VLOOKUP(INDEX(装备!F:F,MATCH(属性!A5549,装备!A:A,0)),系数!$K$12:$M$15,3,0))</f>
        <v>4000</v>
      </c>
      <c r="L5549" s="17"/>
      <c r="M5549" s="17"/>
      <c r="N5549" s="17"/>
      <c r="O5549" s="17">
        <f>IF(E5549=1,"",VLOOKUP(E5549,系数!$S$2:$AB$12,MATCH(属性!C5549,评级,0),1))</f>
        <v>30</v>
      </c>
    </row>
    <row r="5550" spans="1:15" ht="17.25" thickBot="1" x14ac:dyDescent="0.4">
      <c r="A5550" s="17">
        <f t="shared" si="172"/>
        <v>7100047</v>
      </c>
      <c r="B5550" s="17" t="s">
        <v>115</v>
      </c>
      <c r="C5550" s="15">
        <f>INDEX(装备!G:G,MATCH(属性!A5550,装备!A:A,0))</f>
        <v>16</v>
      </c>
      <c r="D5550" s="15" t="str">
        <f>INDEX(装备!E:E,MATCH(属性!A5550,装备!A:A,0))</f>
        <v>necklace</v>
      </c>
      <c r="E5550" s="14">
        <v>28</v>
      </c>
      <c r="F5550" s="17">
        <f>INT((VLOOKUP($C5550,装备数值,2,0)+VLOOKUP($C5550,装备数值,5,0)*($E5550-1))*VLOOKUP($D5550,系数!$K$2:$O$7,2,0))</f>
        <v>0</v>
      </c>
      <c r="G5550" s="17">
        <f>INT((VLOOKUP($C5550,装备数值,3,0)+VLOOKUP($C5550,装备数值,6,0)*($E5550-1))*VLOOKUP($D5550,系数!$K$2:$O$7,3,0))</f>
        <v>362</v>
      </c>
      <c r="H5550" s="17">
        <f t="shared" si="173"/>
        <v>362</v>
      </c>
      <c r="I5550" s="17">
        <f>INT((VLOOKUP($C5550,装备数值,4,0)+VLOOKUP($C5550,装备数值,7,0)*($E5550-1))*VLOOKUP($D5550,系数!$K$2:$O$7,4,0))</f>
        <v>0</v>
      </c>
      <c r="J5550" s="17">
        <f>INT((VLOOKUP($C5550,装备数值,4,0)+VLOOKUP($C5550,装备数值,7,0)*($E5550-1))*VLOOKUP($D5550,系数!$K$2:$O$7,5,0))</f>
        <v>0</v>
      </c>
      <c r="K5550" s="17">
        <f>INT(VLOOKUP(E5550,强化金币,2,1)*VLOOKUP(INDEX(装备!F:F,MATCH(属性!A5550,装备!A:A,0)),系数!$K$12:$M$15,3,0))</f>
        <v>4200</v>
      </c>
      <c r="L5550" s="17"/>
      <c r="M5550" s="17"/>
      <c r="N5550" s="17"/>
      <c r="O5550" s="17">
        <f>IF(E5550=1,"",VLOOKUP(E5550,系数!$S$2:$AB$12,MATCH(属性!C5550,评级,0),1))</f>
        <v>30</v>
      </c>
    </row>
    <row r="5551" spans="1:15" ht="17.25" thickBot="1" x14ac:dyDescent="0.4">
      <c r="A5551" s="17">
        <f t="shared" si="172"/>
        <v>7100047</v>
      </c>
      <c r="B5551" s="17" t="s">
        <v>115</v>
      </c>
      <c r="C5551" s="15">
        <f>INDEX(装备!G:G,MATCH(属性!A5551,装备!A:A,0))</f>
        <v>16</v>
      </c>
      <c r="D5551" s="15" t="str">
        <f>INDEX(装备!E:E,MATCH(属性!A5551,装备!A:A,0))</f>
        <v>necklace</v>
      </c>
      <c r="E5551" s="14">
        <v>29</v>
      </c>
      <c r="F5551" s="17">
        <f>INT((VLOOKUP($C5551,装备数值,2,0)+VLOOKUP($C5551,装备数值,5,0)*($E5551-1))*VLOOKUP($D5551,系数!$K$2:$O$7,2,0))</f>
        <v>0</v>
      </c>
      <c r="G5551" s="17">
        <f>INT((VLOOKUP($C5551,装备数值,3,0)+VLOOKUP($C5551,装备数值,6,0)*($E5551-1))*VLOOKUP($D5551,系数!$K$2:$O$7,3,0))</f>
        <v>368</v>
      </c>
      <c r="H5551" s="17">
        <f t="shared" si="173"/>
        <v>368</v>
      </c>
      <c r="I5551" s="17">
        <f>INT((VLOOKUP($C5551,装备数值,4,0)+VLOOKUP($C5551,装备数值,7,0)*($E5551-1))*VLOOKUP($D5551,系数!$K$2:$O$7,4,0))</f>
        <v>0</v>
      </c>
      <c r="J5551" s="17">
        <f>INT((VLOOKUP($C5551,装备数值,4,0)+VLOOKUP($C5551,装备数值,7,0)*($E5551-1))*VLOOKUP($D5551,系数!$K$2:$O$7,5,0))</f>
        <v>0</v>
      </c>
      <c r="K5551" s="17">
        <f>INT(VLOOKUP(E5551,强化金币,2,1)*VLOOKUP(INDEX(装备!F:F,MATCH(属性!A5551,装备!A:A,0)),系数!$K$12:$M$15,3,0))</f>
        <v>4500</v>
      </c>
      <c r="L5551" s="17"/>
      <c r="M5551" s="17"/>
      <c r="N5551" s="17"/>
      <c r="O5551" s="17">
        <f>IF(E5551=1,"",VLOOKUP(E5551,系数!$S$2:$AB$12,MATCH(属性!C5551,评级,0),1))</f>
        <v>30</v>
      </c>
    </row>
    <row r="5552" spans="1:15" ht="17.25" thickBot="1" x14ac:dyDescent="0.4">
      <c r="A5552" s="17">
        <f t="shared" si="172"/>
        <v>7100047</v>
      </c>
      <c r="B5552" s="17" t="s">
        <v>115</v>
      </c>
      <c r="C5552" s="15">
        <f>INDEX(装备!G:G,MATCH(属性!A5552,装备!A:A,0))</f>
        <v>16</v>
      </c>
      <c r="D5552" s="15" t="str">
        <f>INDEX(装备!E:E,MATCH(属性!A5552,装备!A:A,0))</f>
        <v>necklace</v>
      </c>
      <c r="E5552" s="14">
        <v>30</v>
      </c>
      <c r="F5552" s="17">
        <f>INT((VLOOKUP($C5552,装备数值,2,0)+VLOOKUP($C5552,装备数值,5,0)*($E5552-1))*VLOOKUP($D5552,系数!$K$2:$O$7,2,0))</f>
        <v>0</v>
      </c>
      <c r="G5552" s="17">
        <f>INT((VLOOKUP($C5552,装备数值,3,0)+VLOOKUP($C5552,装备数值,6,0)*($E5552-1))*VLOOKUP($D5552,系数!$K$2:$O$7,3,0))</f>
        <v>374</v>
      </c>
      <c r="H5552" s="17">
        <f t="shared" si="173"/>
        <v>374</v>
      </c>
      <c r="I5552" s="17">
        <f>INT((VLOOKUP($C5552,装备数值,4,0)+VLOOKUP($C5552,装备数值,7,0)*($E5552-1))*VLOOKUP($D5552,系数!$K$2:$O$7,4,0))</f>
        <v>0</v>
      </c>
      <c r="J5552" s="17">
        <f>INT((VLOOKUP($C5552,装备数值,4,0)+VLOOKUP($C5552,装备数值,7,0)*($E5552-1))*VLOOKUP($D5552,系数!$K$2:$O$7,5,0))</f>
        <v>0</v>
      </c>
      <c r="K5552" s="17">
        <f>INT(VLOOKUP(E5552,强化金币,2,1)*VLOOKUP(INDEX(装备!F:F,MATCH(属性!A5552,装备!A:A,0)),系数!$K$12:$M$15,3,0))</f>
        <v>5000</v>
      </c>
      <c r="L5552" s="17"/>
      <c r="M5552" s="17"/>
      <c r="N5552" s="17"/>
      <c r="O5552" s="17">
        <f>IF(E5552=1,"",VLOOKUP(E5552,系数!$S$2:$AB$12,MATCH(属性!C5552,评级,0),1))</f>
        <v>40</v>
      </c>
    </row>
    <row r="5553" spans="1:15" ht="17.25" thickBot="1" x14ac:dyDescent="0.4">
      <c r="A5553" s="17">
        <f t="shared" si="172"/>
        <v>7100047</v>
      </c>
      <c r="B5553" s="17" t="s">
        <v>115</v>
      </c>
      <c r="C5553" s="15">
        <f>INDEX(装备!G:G,MATCH(属性!A5553,装备!A:A,0))</f>
        <v>16</v>
      </c>
      <c r="D5553" s="15" t="str">
        <f>INDEX(装备!E:E,MATCH(属性!A5553,装备!A:A,0))</f>
        <v>necklace</v>
      </c>
      <c r="E5553" s="14">
        <v>31</v>
      </c>
      <c r="F5553" s="17">
        <f>INT((VLOOKUP($C5553,装备数值,2,0)+VLOOKUP($C5553,装备数值,5,0)*($E5553-1))*VLOOKUP($D5553,系数!$K$2:$O$7,2,0))</f>
        <v>0</v>
      </c>
      <c r="G5553" s="17">
        <f>INT((VLOOKUP($C5553,装备数值,3,0)+VLOOKUP($C5553,装备数值,6,0)*($E5553-1))*VLOOKUP($D5553,系数!$K$2:$O$7,3,0))</f>
        <v>380</v>
      </c>
      <c r="H5553" s="17">
        <f t="shared" si="173"/>
        <v>380</v>
      </c>
      <c r="I5553" s="17">
        <f>INT((VLOOKUP($C5553,装备数值,4,0)+VLOOKUP($C5553,装备数值,7,0)*($E5553-1))*VLOOKUP($D5553,系数!$K$2:$O$7,4,0))</f>
        <v>0</v>
      </c>
      <c r="J5553" s="17">
        <f>INT((VLOOKUP($C5553,装备数值,4,0)+VLOOKUP($C5553,装备数值,7,0)*($E5553-1))*VLOOKUP($D5553,系数!$K$2:$O$7,5,0))</f>
        <v>0</v>
      </c>
      <c r="K5553" s="17">
        <f>INT(VLOOKUP(E5553,强化金币,2,1)*VLOOKUP(INDEX(装备!F:F,MATCH(属性!A5553,装备!A:A,0)),系数!$K$12:$M$15,3,0))</f>
        <v>5500</v>
      </c>
      <c r="L5553" s="17"/>
      <c r="M5553" s="17"/>
      <c r="N5553" s="17"/>
      <c r="O5553" s="17">
        <f>IF(E5553=1,"",VLOOKUP(E5553,系数!$S$2:$AB$12,MATCH(属性!C5553,评级,0),1))</f>
        <v>40</v>
      </c>
    </row>
    <row r="5554" spans="1:15" ht="17.25" thickBot="1" x14ac:dyDescent="0.4">
      <c r="A5554" s="17">
        <f t="shared" si="172"/>
        <v>7100047</v>
      </c>
      <c r="B5554" s="17" t="s">
        <v>115</v>
      </c>
      <c r="C5554" s="15">
        <f>INDEX(装备!G:G,MATCH(属性!A5554,装备!A:A,0))</f>
        <v>16</v>
      </c>
      <c r="D5554" s="15" t="str">
        <f>INDEX(装备!E:E,MATCH(属性!A5554,装备!A:A,0))</f>
        <v>necklace</v>
      </c>
      <c r="E5554" s="14">
        <v>32</v>
      </c>
      <c r="F5554" s="17">
        <f>INT((VLOOKUP($C5554,装备数值,2,0)+VLOOKUP($C5554,装备数值,5,0)*($E5554-1))*VLOOKUP($D5554,系数!$K$2:$O$7,2,0))</f>
        <v>0</v>
      </c>
      <c r="G5554" s="17">
        <f>INT((VLOOKUP($C5554,装备数值,3,0)+VLOOKUP($C5554,装备数值,6,0)*($E5554-1))*VLOOKUP($D5554,系数!$K$2:$O$7,3,0))</f>
        <v>386</v>
      </c>
      <c r="H5554" s="17">
        <f t="shared" si="173"/>
        <v>386</v>
      </c>
      <c r="I5554" s="17">
        <f>INT((VLOOKUP($C5554,装备数值,4,0)+VLOOKUP($C5554,装备数值,7,0)*($E5554-1))*VLOOKUP($D5554,系数!$K$2:$O$7,4,0))</f>
        <v>0</v>
      </c>
      <c r="J5554" s="17">
        <f>INT((VLOOKUP($C5554,装备数值,4,0)+VLOOKUP($C5554,装备数值,7,0)*($E5554-1))*VLOOKUP($D5554,系数!$K$2:$O$7,5,0))</f>
        <v>0</v>
      </c>
      <c r="K5554" s="17">
        <f>INT(VLOOKUP(E5554,强化金币,2,1)*VLOOKUP(INDEX(装备!F:F,MATCH(属性!A5554,装备!A:A,0)),系数!$K$12:$M$15,3,0))</f>
        <v>6000</v>
      </c>
      <c r="L5554" s="17"/>
      <c r="M5554" s="17"/>
      <c r="N5554" s="17"/>
      <c r="O5554" s="17">
        <f>IF(E5554=1,"",VLOOKUP(E5554,系数!$S$2:$AB$12,MATCH(属性!C5554,评级,0),1))</f>
        <v>40</v>
      </c>
    </row>
    <row r="5555" spans="1:15" ht="17.25" thickBot="1" x14ac:dyDescent="0.4">
      <c r="A5555" s="17">
        <f t="shared" si="172"/>
        <v>7100047</v>
      </c>
      <c r="B5555" s="17" t="s">
        <v>115</v>
      </c>
      <c r="C5555" s="15">
        <f>INDEX(装备!G:G,MATCH(属性!A5555,装备!A:A,0))</f>
        <v>16</v>
      </c>
      <c r="D5555" s="15" t="str">
        <f>INDEX(装备!E:E,MATCH(属性!A5555,装备!A:A,0))</f>
        <v>necklace</v>
      </c>
      <c r="E5555" s="14">
        <v>33</v>
      </c>
      <c r="F5555" s="17">
        <f>INT((VLOOKUP($C5555,装备数值,2,0)+VLOOKUP($C5555,装备数值,5,0)*($E5555-1))*VLOOKUP($D5555,系数!$K$2:$O$7,2,0))</f>
        <v>0</v>
      </c>
      <c r="G5555" s="17">
        <f>INT((VLOOKUP($C5555,装备数值,3,0)+VLOOKUP($C5555,装备数值,6,0)*($E5555-1))*VLOOKUP($D5555,系数!$K$2:$O$7,3,0))</f>
        <v>392</v>
      </c>
      <c r="H5555" s="17">
        <f t="shared" si="173"/>
        <v>392</v>
      </c>
      <c r="I5555" s="17">
        <f>INT((VLOOKUP($C5555,装备数值,4,0)+VLOOKUP($C5555,装备数值,7,0)*($E5555-1))*VLOOKUP($D5555,系数!$K$2:$O$7,4,0))</f>
        <v>0</v>
      </c>
      <c r="J5555" s="17">
        <f>INT((VLOOKUP($C5555,装备数值,4,0)+VLOOKUP($C5555,装备数值,7,0)*($E5555-1))*VLOOKUP($D5555,系数!$K$2:$O$7,5,0))</f>
        <v>0</v>
      </c>
      <c r="K5555" s="17">
        <f>INT(VLOOKUP(E5555,强化金币,2,1)*VLOOKUP(INDEX(装备!F:F,MATCH(属性!A5555,装备!A:A,0)),系数!$K$12:$M$15,3,0))</f>
        <v>6500</v>
      </c>
      <c r="L5555" s="17"/>
      <c r="M5555" s="17"/>
      <c r="N5555" s="17"/>
      <c r="O5555" s="17">
        <f>IF(E5555=1,"",VLOOKUP(E5555,系数!$S$2:$AB$12,MATCH(属性!C5555,评级,0),1))</f>
        <v>40</v>
      </c>
    </row>
    <row r="5556" spans="1:15" ht="17.25" thickBot="1" x14ac:dyDescent="0.4">
      <c r="A5556" s="17">
        <f t="shared" si="172"/>
        <v>7100047</v>
      </c>
      <c r="B5556" s="17" t="s">
        <v>115</v>
      </c>
      <c r="C5556" s="15">
        <f>INDEX(装备!G:G,MATCH(属性!A5556,装备!A:A,0))</f>
        <v>16</v>
      </c>
      <c r="D5556" s="15" t="str">
        <f>INDEX(装备!E:E,MATCH(属性!A5556,装备!A:A,0))</f>
        <v>necklace</v>
      </c>
      <c r="E5556" s="14">
        <v>34</v>
      </c>
      <c r="F5556" s="17">
        <f>INT((VLOOKUP($C5556,装备数值,2,0)+VLOOKUP($C5556,装备数值,5,0)*($E5556-1))*VLOOKUP($D5556,系数!$K$2:$O$7,2,0))</f>
        <v>0</v>
      </c>
      <c r="G5556" s="17">
        <f>INT((VLOOKUP($C5556,装备数值,3,0)+VLOOKUP($C5556,装备数值,6,0)*($E5556-1))*VLOOKUP($D5556,系数!$K$2:$O$7,3,0))</f>
        <v>398</v>
      </c>
      <c r="H5556" s="17">
        <f t="shared" si="173"/>
        <v>398</v>
      </c>
      <c r="I5556" s="17">
        <f>INT((VLOOKUP($C5556,装备数值,4,0)+VLOOKUP($C5556,装备数值,7,0)*($E5556-1))*VLOOKUP($D5556,系数!$K$2:$O$7,4,0))</f>
        <v>0</v>
      </c>
      <c r="J5556" s="17">
        <f>INT((VLOOKUP($C5556,装备数值,4,0)+VLOOKUP($C5556,装备数值,7,0)*($E5556-1))*VLOOKUP($D5556,系数!$K$2:$O$7,5,0))</f>
        <v>0</v>
      </c>
      <c r="K5556" s="17">
        <f>INT(VLOOKUP(E5556,强化金币,2,1)*VLOOKUP(INDEX(装备!F:F,MATCH(属性!A5556,装备!A:A,0)),系数!$K$12:$M$15,3,0))</f>
        <v>7000</v>
      </c>
      <c r="L5556" s="17"/>
      <c r="M5556" s="17"/>
      <c r="N5556" s="17"/>
      <c r="O5556" s="17">
        <f>IF(E5556=1,"",VLOOKUP(E5556,系数!$S$2:$AB$12,MATCH(属性!C5556,评级,0),1))</f>
        <v>40</v>
      </c>
    </row>
    <row r="5557" spans="1:15" ht="17.25" thickBot="1" x14ac:dyDescent="0.4">
      <c r="A5557" s="17">
        <f t="shared" si="172"/>
        <v>7100047</v>
      </c>
      <c r="B5557" s="17" t="s">
        <v>115</v>
      </c>
      <c r="C5557" s="15">
        <f>INDEX(装备!G:G,MATCH(属性!A5557,装备!A:A,0))</f>
        <v>16</v>
      </c>
      <c r="D5557" s="15" t="str">
        <f>INDEX(装备!E:E,MATCH(属性!A5557,装备!A:A,0))</f>
        <v>necklace</v>
      </c>
      <c r="E5557" s="14">
        <v>35</v>
      </c>
      <c r="F5557" s="17">
        <f>INT((VLOOKUP($C5557,装备数值,2,0)+VLOOKUP($C5557,装备数值,5,0)*($E5557-1))*VLOOKUP($D5557,系数!$K$2:$O$7,2,0))</f>
        <v>0</v>
      </c>
      <c r="G5557" s="17">
        <f>INT((VLOOKUP($C5557,装备数值,3,0)+VLOOKUP($C5557,装备数值,6,0)*($E5557-1))*VLOOKUP($D5557,系数!$K$2:$O$7,3,0))</f>
        <v>404</v>
      </c>
      <c r="H5557" s="17">
        <f t="shared" si="173"/>
        <v>404</v>
      </c>
      <c r="I5557" s="17">
        <f>INT((VLOOKUP($C5557,装备数值,4,0)+VLOOKUP($C5557,装备数值,7,0)*($E5557-1))*VLOOKUP($D5557,系数!$K$2:$O$7,4,0))</f>
        <v>0</v>
      </c>
      <c r="J5557" s="17">
        <f>INT((VLOOKUP($C5557,装备数值,4,0)+VLOOKUP($C5557,装备数值,7,0)*($E5557-1))*VLOOKUP($D5557,系数!$K$2:$O$7,5,0))</f>
        <v>0</v>
      </c>
      <c r="K5557" s="17">
        <f>INT(VLOOKUP(E5557,强化金币,2,1)*VLOOKUP(INDEX(装备!F:F,MATCH(属性!A5557,装备!A:A,0)),系数!$K$12:$M$15,3,0))</f>
        <v>7500</v>
      </c>
      <c r="L5557" s="17"/>
      <c r="M5557" s="17"/>
      <c r="N5557" s="17"/>
      <c r="O5557" s="17">
        <f>IF(E5557=1,"",VLOOKUP(E5557,系数!$S$2:$AB$12,MATCH(属性!C5557,评级,0),1))</f>
        <v>40</v>
      </c>
    </row>
    <row r="5558" spans="1:15" ht="17.25" thickBot="1" x14ac:dyDescent="0.4">
      <c r="A5558" s="17">
        <f t="shared" si="172"/>
        <v>7100047</v>
      </c>
      <c r="B5558" s="17" t="s">
        <v>115</v>
      </c>
      <c r="C5558" s="15">
        <f>INDEX(装备!G:G,MATCH(属性!A5558,装备!A:A,0))</f>
        <v>16</v>
      </c>
      <c r="D5558" s="15" t="str">
        <f>INDEX(装备!E:E,MATCH(属性!A5558,装备!A:A,0))</f>
        <v>necklace</v>
      </c>
      <c r="E5558" s="14">
        <v>36</v>
      </c>
      <c r="F5558" s="17">
        <f>INT((VLOOKUP($C5558,装备数值,2,0)+VLOOKUP($C5558,装备数值,5,0)*($E5558-1))*VLOOKUP($D5558,系数!$K$2:$O$7,2,0))</f>
        <v>0</v>
      </c>
      <c r="G5558" s="17">
        <f>INT((VLOOKUP($C5558,装备数值,3,0)+VLOOKUP($C5558,装备数值,6,0)*($E5558-1))*VLOOKUP($D5558,系数!$K$2:$O$7,3,0))</f>
        <v>410</v>
      </c>
      <c r="H5558" s="17">
        <f t="shared" si="173"/>
        <v>410</v>
      </c>
      <c r="I5558" s="17">
        <f>INT((VLOOKUP($C5558,装备数值,4,0)+VLOOKUP($C5558,装备数值,7,0)*($E5558-1))*VLOOKUP($D5558,系数!$K$2:$O$7,4,0))</f>
        <v>0</v>
      </c>
      <c r="J5558" s="17">
        <f>INT((VLOOKUP($C5558,装备数值,4,0)+VLOOKUP($C5558,装备数值,7,0)*($E5558-1))*VLOOKUP($D5558,系数!$K$2:$O$7,5,0))</f>
        <v>0</v>
      </c>
      <c r="K5558" s="17">
        <f>INT(VLOOKUP(E5558,强化金币,2,1)*VLOOKUP(INDEX(装备!F:F,MATCH(属性!A5558,装备!A:A,0)),系数!$K$12:$M$15,3,0))</f>
        <v>8000</v>
      </c>
      <c r="L5558" s="17"/>
      <c r="M5558" s="17"/>
      <c r="N5558" s="17"/>
      <c r="O5558" s="17">
        <f>IF(E5558=1,"",VLOOKUP(E5558,系数!$S$2:$AB$12,MATCH(属性!C5558,评级,0),1))</f>
        <v>40</v>
      </c>
    </row>
    <row r="5559" spans="1:15" ht="17.25" thickBot="1" x14ac:dyDescent="0.4">
      <c r="A5559" s="17">
        <f t="shared" si="172"/>
        <v>7100047</v>
      </c>
      <c r="B5559" s="17" t="s">
        <v>115</v>
      </c>
      <c r="C5559" s="15">
        <f>INDEX(装备!G:G,MATCH(属性!A5559,装备!A:A,0))</f>
        <v>16</v>
      </c>
      <c r="D5559" s="15" t="str">
        <f>INDEX(装备!E:E,MATCH(属性!A5559,装备!A:A,0))</f>
        <v>necklace</v>
      </c>
      <c r="E5559" s="14">
        <v>37</v>
      </c>
      <c r="F5559" s="17">
        <f>INT((VLOOKUP($C5559,装备数值,2,0)+VLOOKUP($C5559,装备数值,5,0)*($E5559-1))*VLOOKUP($D5559,系数!$K$2:$O$7,2,0))</f>
        <v>0</v>
      </c>
      <c r="G5559" s="17">
        <f>INT((VLOOKUP($C5559,装备数值,3,0)+VLOOKUP($C5559,装备数值,6,0)*($E5559-1))*VLOOKUP($D5559,系数!$K$2:$O$7,3,0))</f>
        <v>416</v>
      </c>
      <c r="H5559" s="17">
        <f t="shared" si="173"/>
        <v>416</v>
      </c>
      <c r="I5559" s="17">
        <f>INT((VLOOKUP($C5559,装备数值,4,0)+VLOOKUP($C5559,装备数值,7,0)*($E5559-1))*VLOOKUP($D5559,系数!$K$2:$O$7,4,0))</f>
        <v>0</v>
      </c>
      <c r="J5559" s="17">
        <f>INT((VLOOKUP($C5559,装备数值,4,0)+VLOOKUP($C5559,装备数值,7,0)*($E5559-1))*VLOOKUP($D5559,系数!$K$2:$O$7,5,0))</f>
        <v>0</v>
      </c>
      <c r="K5559" s="17">
        <f>INT(VLOOKUP(E5559,强化金币,2,1)*VLOOKUP(INDEX(装备!F:F,MATCH(属性!A5559,装备!A:A,0)),系数!$K$12:$M$15,3,0))</f>
        <v>8500</v>
      </c>
      <c r="L5559" s="17"/>
      <c r="M5559" s="17"/>
      <c r="N5559" s="17"/>
      <c r="O5559" s="17">
        <f>IF(E5559=1,"",VLOOKUP(E5559,系数!$S$2:$AB$12,MATCH(属性!C5559,评级,0),1))</f>
        <v>40</v>
      </c>
    </row>
    <row r="5560" spans="1:15" ht="17.25" thickBot="1" x14ac:dyDescent="0.4">
      <c r="A5560" s="17">
        <f t="shared" si="172"/>
        <v>7100047</v>
      </c>
      <c r="B5560" s="17" t="s">
        <v>115</v>
      </c>
      <c r="C5560" s="15">
        <f>INDEX(装备!G:G,MATCH(属性!A5560,装备!A:A,0))</f>
        <v>16</v>
      </c>
      <c r="D5560" s="15" t="str">
        <f>INDEX(装备!E:E,MATCH(属性!A5560,装备!A:A,0))</f>
        <v>necklace</v>
      </c>
      <c r="E5560" s="14">
        <v>38</v>
      </c>
      <c r="F5560" s="17">
        <f>INT((VLOOKUP($C5560,装备数值,2,0)+VLOOKUP($C5560,装备数值,5,0)*($E5560-1))*VLOOKUP($D5560,系数!$K$2:$O$7,2,0))</f>
        <v>0</v>
      </c>
      <c r="G5560" s="17">
        <f>INT((VLOOKUP($C5560,装备数值,3,0)+VLOOKUP($C5560,装备数值,6,0)*($E5560-1))*VLOOKUP($D5560,系数!$K$2:$O$7,3,0))</f>
        <v>422</v>
      </c>
      <c r="H5560" s="17">
        <f t="shared" si="173"/>
        <v>422</v>
      </c>
      <c r="I5560" s="17">
        <f>INT((VLOOKUP($C5560,装备数值,4,0)+VLOOKUP($C5560,装备数值,7,0)*($E5560-1))*VLOOKUP($D5560,系数!$K$2:$O$7,4,0))</f>
        <v>0</v>
      </c>
      <c r="J5560" s="17">
        <f>INT((VLOOKUP($C5560,装备数值,4,0)+VLOOKUP($C5560,装备数值,7,0)*($E5560-1))*VLOOKUP($D5560,系数!$K$2:$O$7,5,0))</f>
        <v>0</v>
      </c>
      <c r="K5560" s="17">
        <f>INT(VLOOKUP(E5560,强化金币,2,1)*VLOOKUP(INDEX(装备!F:F,MATCH(属性!A5560,装备!A:A,0)),系数!$K$12:$M$15,3,0))</f>
        <v>9000</v>
      </c>
      <c r="L5560" s="17"/>
      <c r="M5560" s="17"/>
      <c r="N5560" s="17"/>
      <c r="O5560" s="17">
        <f>IF(E5560=1,"",VLOOKUP(E5560,系数!$S$2:$AB$12,MATCH(属性!C5560,评级,0),1))</f>
        <v>40</v>
      </c>
    </row>
    <row r="5561" spans="1:15" ht="17.25" thickBot="1" x14ac:dyDescent="0.4">
      <c r="A5561" s="17">
        <f t="shared" si="172"/>
        <v>7100047</v>
      </c>
      <c r="B5561" s="17" t="s">
        <v>115</v>
      </c>
      <c r="C5561" s="15">
        <f>INDEX(装备!G:G,MATCH(属性!A5561,装备!A:A,0))</f>
        <v>16</v>
      </c>
      <c r="D5561" s="15" t="str">
        <f>INDEX(装备!E:E,MATCH(属性!A5561,装备!A:A,0))</f>
        <v>necklace</v>
      </c>
      <c r="E5561" s="14">
        <v>39</v>
      </c>
      <c r="F5561" s="17">
        <f>INT((VLOOKUP($C5561,装备数值,2,0)+VLOOKUP($C5561,装备数值,5,0)*($E5561-1))*VLOOKUP($D5561,系数!$K$2:$O$7,2,0))</f>
        <v>0</v>
      </c>
      <c r="G5561" s="17">
        <f>INT((VLOOKUP($C5561,装备数值,3,0)+VLOOKUP($C5561,装备数值,6,0)*($E5561-1))*VLOOKUP($D5561,系数!$K$2:$O$7,3,0))</f>
        <v>428</v>
      </c>
      <c r="H5561" s="17">
        <f t="shared" si="173"/>
        <v>428</v>
      </c>
      <c r="I5561" s="17">
        <f>INT((VLOOKUP($C5561,装备数值,4,0)+VLOOKUP($C5561,装备数值,7,0)*($E5561-1))*VLOOKUP($D5561,系数!$K$2:$O$7,4,0))</f>
        <v>0</v>
      </c>
      <c r="J5561" s="17">
        <f>INT((VLOOKUP($C5561,装备数值,4,0)+VLOOKUP($C5561,装备数值,7,0)*($E5561-1))*VLOOKUP($D5561,系数!$K$2:$O$7,5,0))</f>
        <v>0</v>
      </c>
      <c r="K5561" s="17">
        <f>INT(VLOOKUP(E5561,强化金币,2,1)*VLOOKUP(INDEX(装备!F:F,MATCH(属性!A5561,装备!A:A,0)),系数!$K$12:$M$15,3,0))</f>
        <v>10000</v>
      </c>
      <c r="L5561" s="17"/>
      <c r="M5561" s="17"/>
      <c r="N5561" s="17"/>
      <c r="O5561" s="17">
        <f>IF(E5561=1,"",VLOOKUP(E5561,系数!$S$2:$AB$12,MATCH(属性!C5561,评级,0),1))</f>
        <v>40</v>
      </c>
    </row>
    <row r="5562" spans="1:15" ht="17.25" thickBot="1" x14ac:dyDescent="0.4">
      <c r="A5562" s="17">
        <f t="shared" si="172"/>
        <v>7100047</v>
      </c>
      <c r="B5562" s="17" t="s">
        <v>115</v>
      </c>
      <c r="C5562" s="15">
        <f>INDEX(装备!G:G,MATCH(属性!A5562,装备!A:A,0))</f>
        <v>16</v>
      </c>
      <c r="D5562" s="15" t="str">
        <f>INDEX(装备!E:E,MATCH(属性!A5562,装备!A:A,0))</f>
        <v>necklace</v>
      </c>
      <c r="E5562" s="14">
        <v>40</v>
      </c>
      <c r="F5562" s="17">
        <f>INT((VLOOKUP($C5562,装备数值,2,0)+VLOOKUP($C5562,装备数值,5,0)*($E5562-1))*VLOOKUP($D5562,系数!$K$2:$O$7,2,0))</f>
        <v>0</v>
      </c>
      <c r="G5562" s="17">
        <f>INT((VLOOKUP($C5562,装备数值,3,0)+VLOOKUP($C5562,装备数值,6,0)*($E5562-1))*VLOOKUP($D5562,系数!$K$2:$O$7,3,0))</f>
        <v>434</v>
      </c>
      <c r="H5562" s="17">
        <f t="shared" si="173"/>
        <v>434</v>
      </c>
      <c r="I5562" s="17">
        <f>INT((VLOOKUP($C5562,装备数值,4,0)+VLOOKUP($C5562,装备数值,7,0)*($E5562-1))*VLOOKUP($D5562,系数!$K$2:$O$7,4,0))</f>
        <v>0</v>
      </c>
      <c r="J5562" s="17">
        <f>INT((VLOOKUP($C5562,装备数值,4,0)+VLOOKUP($C5562,装备数值,7,0)*($E5562-1))*VLOOKUP($D5562,系数!$K$2:$O$7,5,0))</f>
        <v>0</v>
      </c>
      <c r="K5562" s="17">
        <f>INT(VLOOKUP(E5562,强化金币,2,1)*VLOOKUP(INDEX(装备!F:F,MATCH(属性!A5562,装备!A:A,0)),系数!$K$12:$M$15,3,0))</f>
        <v>12000</v>
      </c>
      <c r="L5562" s="17"/>
      <c r="M5562" s="17"/>
      <c r="N5562" s="17"/>
      <c r="O5562" s="17">
        <f>IF(E5562=1,"",VLOOKUP(E5562,系数!$S$2:$AB$12,MATCH(属性!C5562,评级,0),1))</f>
        <v>50</v>
      </c>
    </row>
    <row r="5563" spans="1:15" ht="17.25" thickBot="1" x14ac:dyDescent="0.4">
      <c r="A5563" s="17">
        <f t="shared" si="172"/>
        <v>7100047</v>
      </c>
      <c r="B5563" s="17" t="s">
        <v>115</v>
      </c>
      <c r="C5563" s="15">
        <f>INDEX(装备!G:G,MATCH(属性!A5563,装备!A:A,0))</f>
        <v>16</v>
      </c>
      <c r="D5563" s="15" t="str">
        <f>INDEX(装备!E:E,MATCH(属性!A5563,装备!A:A,0))</f>
        <v>necklace</v>
      </c>
      <c r="E5563" s="14">
        <v>41</v>
      </c>
      <c r="F5563" s="17">
        <f>INT((VLOOKUP($C5563,装备数值,2,0)+VLOOKUP($C5563,装备数值,5,0)*($E5563-1))*VLOOKUP($D5563,系数!$K$2:$O$7,2,0))</f>
        <v>0</v>
      </c>
      <c r="G5563" s="17">
        <f>INT((VLOOKUP($C5563,装备数值,3,0)+VLOOKUP($C5563,装备数值,6,0)*($E5563-1))*VLOOKUP($D5563,系数!$K$2:$O$7,3,0))</f>
        <v>440</v>
      </c>
      <c r="H5563" s="17">
        <f t="shared" si="173"/>
        <v>440</v>
      </c>
      <c r="I5563" s="17">
        <f>INT((VLOOKUP($C5563,装备数值,4,0)+VLOOKUP($C5563,装备数值,7,0)*($E5563-1))*VLOOKUP($D5563,系数!$K$2:$O$7,4,0))</f>
        <v>0</v>
      </c>
      <c r="J5563" s="17">
        <f>INT((VLOOKUP($C5563,装备数值,4,0)+VLOOKUP($C5563,装备数值,7,0)*($E5563-1))*VLOOKUP($D5563,系数!$K$2:$O$7,5,0))</f>
        <v>0</v>
      </c>
      <c r="K5563" s="17">
        <f>INT(VLOOKUP(E5563,强化金币,2,1)*VLOOKUP(INDEX(装备!F:F,MATCH(属性!A5563,装备!A:A,0)),系数!$K$12:$M$15,3,0))</f>
        <v>14000</v>
      </c>
      <c r="L5563" s="17"/>
      <c r="M5563" s="17"/>
      <c r="N5563" s="17"/>
      <c r="O5563" s="17">
        <f>IF(E5563=1,"",VLOOKUP(E5563,系数!$S$2:$AB$12,MATCH(属性!C5563,评级,0),1))</f>
        <v>50</v>
      </c>
    </row>
    <row r="5564" spans="1:15" ht="17.25" thickBot="1" x14ac:dyDescent="0.4">
      <c r="A5564" s="17">
        <f t="shared" ref="A5564:A5627" si="174">A5444+1</f>
        <v>7100047</v>
      </c>
      <c r="B5564" s="17" t="s">
        <v>115</v>
      </c>
      <c r="C5564" s="15">
        <f>INDEX(装备!G:G,MATCH(属性!A5564,装备!A:A,0))</f>
        <v>16</v>
      </c>
      <c r="D5564" s="15" t="str">
        <f>INDEX(装备!E:E,MATCH(属性!A5564,装备!A:A,0))</f>
        <v>necklace</v>
      </c>
      <c r="E5564" s="14">
        <v>42</v>
      </c>
      <c r="F5564" s="17">
        <f>INT((VLOOKUP($C5564,装备数值,2,0)+VLOOKUP($C5564,装备数值,5,0)*($E5564-1))*VLOOKUP($D5564,系数!$K$2:$O$7,2,0))</f>
        <v>0</v>
      </c>
      <c r="G5564" s="17">
        <f>INT((VLOOKUP($C5564,装备数值,3,0)+VLOOKUP($C5564,装备数值,6,0)*($E5564-1))*VLOOKUP($D5564,系数!$K$2:$O$7,3,0))</f>
        <v>446</v>
      </c>
      <c r="H5564" s="17">
        <f t="shared" si="173"/>
        <v>446</v>
      </c>
      <c r="I5564" s="17">
        <f>INT((VLOOKUP($C5564,装备数值,4,0)+VLOOKUP($C5564,装备数值,7,0)*($E5564-1))*VLOOKUP($D5564,系数!$K$2:$O$7,4,0))</f>
        <v>0</v>
      </c>
      <c r="J5564" s="17">
        <f>INT((VLOOKUP($C5564,装备数值,4,0)+VLOOKUP($C5564,装备数值,7,0)*($E5564-1))*VLOOKUP($D5564,系数!$K$2:$O$7,5,0))</f>
        <v>0</v>
      </c>
      <c r="K5564" s="17">
        <f>INT(VLOOKUP(E5564,强化金币,2,1)*VLOOKUP(INDEX(装备!F:F,MATCH(属性!A5564,装备!A:A,0)),系数!$K$12:$M$15,3,0))</f>
        <v>16000</v>
      </c>
      <c r="L5564" s="17"/>
      <c r="M5564" s="17"/>
      <c r="N5564" s="17"/>
      <c r="O5564" s="17">
        <f>IF(E5564=1,"",VLOOKUP(E5564,系数!$S$2:$AB$12,MATCH(属性!C5564,评级,0),1))</f>
        <v>50</v>
      </c>
    </row>
    <row r="5565" spans="1:15" ht="17.25" thickBot="1" x14ac:dyDescent="0.4">
      <c r="A5565" s="17">
        <f t="shared" si="174"/>
        <v>7100047</v>
      </c>
      <c r="B5565" s="17" t="s">
        <v>115</v>
      </c>
      <c r="C5565" s="15">
        <f>INDEX(装备!G:G,MATCH(属性!A5565,装备!A:A,0))</f>
        <v>16</v>
      </c>
      <c r="D5565" s="15" t="str">
        <f>INDEX(装备!E:E,MATCH(属性!A5565,装备!A:A,0))</f>
        <v>necklace</v>
      </c>
      <c r="E5565" s="14">
        <v>43</v>
      </c>
      <c r="F5565" s="17">
        <f>INT((VLOOKUP($C5565,装备数值,2,0)+VLOOKUP($C5565,装备数值,5,0)*($E5565-1))*VLOOKUP($D5565,系数!$K$2:$O$7,2,0))</f>
        <v>0</v>
      </c>
      <c r="G5565" s="17">
        <f>INT((VLOOKUP($C5565,装备数值,3,0)+VLOOKUP($C5565,装备数值,6,0)*($E5565-1))*VLOOKUP($D5565,系数!$K$2:$O$7,3,0))</f>
        <v>452</v>
      </c>
      <c r="H5565" s="17">
        <f t="shared" si="173"/>
        <v>452</v>
      </c>
      <c r="I5565" s="17">
        <f>INT((VLOOKUP($C5565,装备数值,4,0)+VLOOKUP($C5565,装备数值,7,0)*($E5565-1))*VLOOKUP($D5565,系数!$K$2:$O$7,4,0))</f>
        <v>0</v>
      </c>
      <c r="J5565" s="17">
        <f>INT((VLOOKUP($C5565,装备数值,4,0)+VLOOKUP($C5565,装备数值,7,0)*($E5565-1))*VLOOKUP($D5565,系数!$K$2:$O$7,5,0))</f>
        <v>0</v>
      </c>
      <c r="K5565" s="17">
        <f>INT(VLOOKUP(E5565,强化金币,2,1)*VLOOKUP(INDEX(装备!F:F,MATCH(属性!A5565,装备!A:A,0)),系数!$K$12:$M$15,3,0))</f>
        <v>18000</v>
      </c>
      <c r="L5565" s="17"/>
      <c r="M5565" s="17"/>
      <c r="N5565" s="17"/>
      <c r="O5565" s="17">
        <f>IF(E5565=1,"",VLOOKUP(E5565,系数!$S$2:$AB$12,MATCH(属性!C5565,评级,0),1))</f>
        <v>50</v>
      </c>
    </row>
    <row r="5566" spans="1:15" ht="17.25" thickBot="1" x14ac:dyDescent="0.4">
      <c r="A5566" s="17">
        <f t="shared" si="174"/>
        <v>7100047</v>
      </c>
      <c r="B5566" s="17" t="s">
        <v>115</v>
      </c>
      <c r="C5566" s="15">
        <f>INDEX(装备!G:G,MATCH(属性!A5566,装备!A:A,0))</f>
        <v>16</v>
      </c>
      <c r="D5566" s="15" t="str">
        <f>INDEX(装备!E:E,MATCH(属性!A5566,装备!A:A,0))</f>
        <v>necklace</v>
      </c>
      <c r="E5566" s="14">
        <v>44</v>
      </c>
      <c r="F5566" s="17">
        <f>INT((VLOOKUP($C5566,装备数值,2,0)+VLOOKUP($C5566,装备数值,5,0)*($E5566-1))*VLOOKUP($D5566,系数!$K$2:$O$7,2,0))</f>
        <v>0</v>
      </c>
      <c r="G5566" s="17">
        <f>INT((VLOOKUP($C5566,装备数值,3,0)+VLOOKUP($C5566,装备数值,6,0)*($E5566-1))*VLOOKUP($D5566,系数!$K$2:$O$7,3,0))</f>
        <v>458</v>
      </c>
      <c r="H5566" s="17">
        <f t="shared" si="173"/>
        <v>458</v>
      </c>
      <c r="I5566" s="17">
        <f>INT((VLOOKUP($C5566,装备数值,4,0)+VLOOKUP($C5566,装备数值,7,0)*($E5566-1))*VLOOKUP($D5566,系数!$K$2:$O$7,4,0))</f>
        <v>0</v>
      </c>
      <c r="J5566" s="17">
        <f>INT((VLOOKUP($C5566,装备数值,4,0)+VLOOKUP($C5566,装备数值,7,0)*($E5566-1))*VLOOKUP($D5566,系数!$K$2:$O$7,5,0))</f>
        <v>0</v>
      </c>
      <c r="K5566" s="17">
        <f>INT(VLOOKUP(E5566,强化金币,2,1)*VLOOKUP(INDEX(装备!F:F,MATCH(属性!A5566,装备!A:A,0)),系数!$K$12:$M$15,3,0))</f>
        <v>20000</v>
      </c>
      <c r="L5566" s="17"/>
      <c r="M5566" s="17"/>
      <c r="N5566" s="17"/>
      <c r="O5566" s="17">
        <f>IF(E5566=1,"",VLOOKUP(E5566,系数!$S$2:$AB$12,MATCH(属性!C5566,评级,0),1))</f>
        <v>50</v>
      </c>
    </row>
    <row r="5567" spans="1:15" ht="17.25" thickBot="1" x14ac:dyDescent="0.4">
      <c r="A5567" s="17">
        <f t="shared" si="174"/>
        <v>7100047</v>
      </c>
      <c r="B5567" s="17" t="s">
        <v>115</v>
      </c>
      <c r="C5567" s="15">
        <f>INDEX(装备!G:G,MATCH(属性!A5567,装备!A:A,0))</f>
        <v>16</v>
      </c>
      <c r="D5567" s="15" t="str">
        <f>INDEX(装备!E:E,MATCH(属性!A5567,装备!A:A,0))</f>
        <v>necklace</v>
      </c>
      <c r="E5567" s="14">
        <v>45</v>
      </c>
      <c r="F5567" s="17">
        <f>INT((VLOOKUP($C5567,装备数值,2,0)+VLOOKUP($C5567,装备数值,5,0)*($E5567-1))*VLOOKUP($D5567,系数!$K$2:$O$7,2,0))</f>
        <v>0</v>
      </c>
      <c r="G5567" s="17">
        <f>INT((VLOOKUP($C5567,装备数值,3,0)+VLOOKUP($C5567,装备数值,6,0)*($E5567-1))*VLOOKUP($D5567,系数!$K$2:$O$7,3,0))</f>
        <v>464</v>
      </c>
      <c r="H5567" s="17">
        <f t="shared" si="173"/>
        <v>464</v>
      </c>
      <c r="I5567" s="17">
        <f>INT((VLOOKUP($C5567,装备数值,4,0)+VLOOKUP($C5567,装备数值,7,0)*($E5567-1))*VLOOKUP($D5567,系数!$K$2:$O$7,4,0))</f>
        <v>0</v>
      </c>
      <c r="J5567" s="17">
        <f>INT((VLOOKUP($C5567,装备数值,4,0)+VLOOKUP($C5567,装备数值,7,0)*($E5567-1))*VLOOKUP($D5567,系数!$K$2:$O$7,5,0))</f>
        <v>0</v>
      </c>
      <c r="K5567" s="17">
        <f>INT(VLOOKUP(E5567,强化金币,2,1)*VLOOKUP(INDEX(装备!F:F,MATCH(属性!A5567,装备!A:A,0)),系数!$K$12:$M$15,3,0))</f>
        <v>22000</v>
      </c>
      <c r="L5567" s="17"/>
      <c r="M5567" s="17"/>
      <c r="N5567" s="17"/>
      <c r="O5567" s="17">
        <f>IF(E5567=1,"",VLOOKUP(E5567,系数!$S$2:$AB$12,MATCH(属性!C5567,评级,0),1))</f>
        <v>50</v>
      </c>
    </row>
    <row r="5568" spans="1:15" ht="17.25" thickBot="1" x14ac:dyDescent="0.4">
      <c r="A5568" s="17">
        <f t="shared" si="174"/>
        <v>7100047</v>
      </c>
      <c r="B5568" s="17" t="s">
        <v>115</v>
      </c>
      <c r="C5568" s="15">
        <f>INDEX(装备!G:G,MATCH(属性!A5568,装备!A:A,0))</f>
        <v>16</v>
      </c>
      <c r="D5568" s="15" t="str">
        <f>INDEX(装备!E:E,MATCH(属性!A5568,装备!A:A,0))</f>
        <v>necklace</v>
      </c>
      <c r="E5568" s="14">
        <v>46</v>
      </c>
      <c r="F5568" s="17">
        <f>INT((VLOOKUP($C5568,装备数值,2,0)+VLOOKUP($C5568,装备数值,5,0)*($E5568-1))*VLOOKUP($D5568,系数!$K$2:$O$7,2,0))</f>
        <v>0</v>
      </c>
      <c r="G5568" s="17">
        <f>INT((VLOOKUP($C5568,装备数值,3,0)+VLOOKUP($C5568,装备数值,6,0)*($E5568-1))*VLOOKUP($D5568,系数!$K$2:$O$7,3,0))</f>
        <v>470</v>
      </c>
      <c r="H5568" s="17">
        <f t="shared" si="173"/>
        <v>470</v>
      </c>
      <c r="I5568" s="17">
        <f>INT((VLOOKUP($C5568,装备数值,4,0)+VLOOKUP($C5568,装备数值,7,0)*($E5568-1))*VLOOKUP($D5568,系数!$K$2:$O$7,4,0))</f>
        <v>0</v>
      </c>
      <c r="J5568" s="17">
        <f>INT((VLOOKUP($C5568,装备数值,4,0)+VLOOKUP($C5568,装备数值,7,0)*($E5568-1))*VLOOKUP($D5568,系数!$K$2:$O$7,5,0))</f>
        <v>0</v>
      </c>
      <c r="K5568" s="17">
        <f>INT(VLOOKUP(E5568,强化金币,2,1)*VLOOKUP(INDEX(装备!F:F,MATCH(属性!A5568,装备!A:A,0)),系数!$K$12:$M$15,3,0))</f>
        <v>24000</v>
      </c>
      <c r="L5568" s="17"/>
      <c r="M5568" s="17"/>
      <c r="N5568" s="17"/>
      <c r="O5568" s="17">
        <f>IF(E5568=1,"",VLOOKUP(E5568,系数!$S$2:$AB$12,MATCH(属性!C5568,评级,0),1))</f>
        <v>50</v>
      </c>
    </row>
    <row r="5569" spans="1:15" ht="17.25" thickBot="1" x14ac:dyDescent="0.4">
      <c r="A5569" s="17">
        <f t="shared" si="174"/>
        <v>7100047</v>
      </c>
      <c r="B5569" s="17" t="s">
        <v>115</v>
      </c>
      <c r="C5569" s="15">
        <f>INDEX(装备!G:G,MATCH(属性!A5569,装备!A:A,0))</f>
        <v>16</v>
      </c>
      <c r="D5569" s="15" t="str">
        <f>INDEX(装备!E:E,MATCH(属性!A5569,装备!A:A,0))</f>
        <v>necklace</v>
      </c>
      <c r="E5569" s="14">
        <v>47</v>
      </c>
      <c r="F5569" s="17">
        <f>INT((VLOOKUP($C5569,装备数值,2,0)+VLOOKUP($C5569,装备数值,5,0)*($E5569-1))*VLOOKUP($D5569,系数!$K$2:$O$7,2,0))</f>
        <v>0</v>
      </c>
      <c r="G5569" s="17">
        <f>INT((VLOOKUP($C5569,装备数值,3,0)+VLOOKUP($C5569,装备数值,6,0)*($E5569-1))*VLOOKUP($D5569,系数!$K$2:$O$7,3,0))</f>
        <v>476</v>
      </c>
      <c r="H5569" s="17">
        <f t="shared" si="173"/>
        <v>476</v>
      </c>
      <c r="I5569" s="17">
        <f>INT((VLOOKUP($C5569,装备数值,4,0)+VLOOKUP($C5569,装备数值,7,0)*($E5569-1))*VLOOKUP($D5569,系数!$K$2:$O$7,4,0))</f>
        <v>0</v>
      </c>
      <c r="J5569" s="17">
        <f>INT((VLOOKUP($C5569,装备数值,4,0)+VLOOKUP($C5569,装备数值,7,0)*($E5569-1))*VLOOKUP($D5569,系数!$K$2:$O$7,5,0))</f>
        <v>0</v>
      </c>
      <c r="K5569" s="17">
        <f>INT(VLOOKUP(E5569,强化金币,2,1)*VLOOKUP(INDEX(装备!F:F,MATCH(属性!A5569,装备!A:A,0)),系数!$K$12:$M$15,3,0))</f>
        <v>26000</v>
      </c>
      <c r="L5569" s="17"/>
      <c r="M5569" s="17"/>
      <c r="N5569" s="17"/>
      <c r="O5569" s="17">
        <f>IF(E5569=1,"",VLOOKUP(E5569,系数!$S$2:$AB$12,MATCH(属性!C5569,评级,0),1))</f>
        <v>50</v>
      </c>
    </row>
    <row r="5570" spans="1:15" ht="17.25" thickBot="1" x14ac:dyDescent="0.4">
      <c r="A5570" s="17">
        <f t="shared" si="174"/>
        <v>7100047</v>
      </c>
      <c r="B5570" s="17" t="s">
        <v>115</v>
      </c>
      <c r="C5570" s="15">
        <f>INDEX(装备!G:G,MATCH(属性!A5570,装备!A:A,0))</f>
        <v>16</v>
      </c>
      <c r="D5570" s="15" t="str">
        <f>INDEX(装备!E:E,MATCH(属性!A5570,装备!A:A,0))</f>
        <v>necklace</v>
      </c>
      <c r="E5570" s="14">
        <v>48</v>
      </c>
      <c r="F5570" s="17">
        <f>INT((VLOOKUP($C5570,装备数值,2,0)+VLOOKUP($C5570,装备数值,5,0)*($E5570-1))*VLOOKUP($D5570,系数!$K$2:$O$7,2,0))</f>
        <v>0</v>
      </c>
      <c r="G5570" s="17">
        <f>INT((VLOOKUP($C5570,装备数值,3,0)+VLOOKUP($C5570,装备数值,6,0)*($E5570-1))*VLOOKUP($D5570,系数!$K$2:$O$7,3,0))</f>
        <v>482</v>
      </c>
      <c r="H5570" s="17">
        <f t="shared" si="173"/>
        <v>482</v>
      </c>
      <c r="I5570" s="17">
        <f>INT((VLOOKUP($C5570,装备数值,4,0)+VLOOKUP($C5570,装备数值,7,0)*($E5570-1))*VLOOKUP($D5570,系数!$K$2:$O$7,4,0))</f>
        <v>0</v>
      </c>
      <c r="J5570" s="17">
        <f>INT((VLOOKUP($C5570,装备数值,4,0)+VLOOKUP($C5570,装备数值,7,0)*($E5570-1))*VLOOKUP($D5570,系数!$K$2:$O$7,5,0))</f>
        <v>0</v>
      </c>
      <c r="K5570" s="17">
        <f>INT(VLOOKUP(E5570,强化金币,2,1)*VLOOKUP(INDEX(装备!F:F,MATCH(属性!A5570,装备!A:A,0)),系数!$K$12:$M$15,3,0))</f>
        <v>28000</v>
      </c>
      <c r="L5570" s="17"/>
      <c r="M5570" s="17"/>
      <c r="N5570" s="17"/>
      <c r="O5570" s="17">
        <f>IF(E5570=1,"",VLOOKUP(E5570,系数!$S$2:$AB$12,MATCH(属性!C5570,评级,0),1))</f>
        <v>50</v>
      </c>
    </row>
    <row r="5571" spans="1:15" ht="17.25" thickBot="1" x14ac:dyDescent="0.4">
      <c r="A5571" s="17">
        <f t="shared" si="174"/>
        <v>7100047</v>
      </c>
      <c r="B5571" s="17" t="s">
        <v>115</v>
      </c>
      <c r="C5571" s="15">
        <f>INDEX(装备!G:G,MATCH(属性!A5571,装备!A:A,0))</f>
        <v>16</v>
      </c>
      <c r="D5571" s="15" t="str">
        <f>INDEX(装备!E:E,MATCH(属性!A5571,装备!A:A,0))</f>
        <v>necklace</v>
      </c>
      <c r="E5571" s="14">
        <v>49</v>
      </c>
      <c r="F5571" s="17">
        <f>INT((VLOOKUP($C5571,装备数值,2,0)+VLOOKUP($C5571,装备数值,5,0)*($E5571-1))*VLOOKUP($D5571,系数!$K$2:$O$7,2,0))</f>
        <v>0</v>
      </c>
      <c r="G5571" s="17">
        <f>INT((VLOOKUP($C5571,装备数值,3,0)+VLOOKUP($C5571,装备数值,6,0)*($E5571-1))*VLOOKUP($D5571,系数!$K$2:$O$7,3,0))</f>
        <v>488</v>
      </c>
      <c r="H5571" s="17">
        <f t="shared" si="173"/>
        <v>488</v>
      </c>
      <c r="I5571" s="17">
        <f>INT((VLOOKUP($C5571,装备数值,4,0)+VLOOKUP($C5571,装备数值,7,0)*($E5571-1))*VLOOKUP($D5571,系数!$K$2:$O$7,4,0))</f>
        <v>0</v>
      </c>
      <c r="J5571" s="17">
        <f>INT((VLOOKUP($C5571,装备数值,4,0)+VLOOKUP($C5571,装备数值,7,0)*($E5571-1))*VLOOKUP($D5571,系数!$K$2:$O$7,5,0))</f>
        <v>0</v>
      </c>
      <c r="K5571" s="17">
        <f>INT(VLOOKUP(E5571,强化金币,2,1)*VLOOKUP(INDEX(装备!F:F,MATCH(属性!A5571,装备!A:A,0)),系数!$K$12:$M$15,3,0))</f>
        <v>30000</v>
      </c>
      <c r="L5571" s="17"/>
      <c r="M5571" s="17"/>
      <c r="N5571" s="17"/>
      <c r="O5571" s="17">
        <f>IF(E5571=1,"",VLOOKUP(E5571,系数!$S$2:$AB$12,MATCH(属性!C5571,评级,0),1))</f>
        <v>50</v>
      </c>
    </row>
    <row r="5572" spans="1:15" ht="17.25" thickBot="1" x14ac:dyDescent="0.4">
      <c r="A5572" s="17">
        <f t="shared" si="174"/>
        <v>7100047</v>
      </c>
      <c r="B5572" s="17" t="s">
        <v>115</v>
      </c>
      <c r="C5572" s="15">
        <f>INDEX(装备!G:G,MATCH(属性!A5572,装备!A:A,0))</f>
        <v>16</v>
      </c>
      <c r="D5572" s="15" t="str">
        <f>INDEX(装备!E:E,MATCH(属性!A5572,装备!A:A,0))</f>
        <v>necklace</v>
      </c>
      <c r="E5572" s="14">
        <v>50</v>
      </c>
      <c r="F5572" s="17">
        <f>INT((VLOOKUP($C5572,装备数值,2,0)+VLOOKUP($C5572,装备数值,5,0)*($E5572-1))*VLOOKUP($D5572,系数!$K$2:$O$7,2,0))</f>
        <v>0</v>
      </c>
      <c r="G5572" s="17">
        <f>INT((VLOOKUP($C5572,装备数值,3,0)+VLOOKUP($C5572,装备数值,6,0)*($E5572-1))*VLOOKUP($D5572,系数!$K$2:$O$7,3,0))</f>
        <v>494</v>
      </c>
      <c r="H5572" s="17">
        <f t="shared" ref="H5572:H5635" si="175">G5572</f>
        <v>494</v>
      </c>
      <c r="I5572" s="17">
        <f>INT((VLOOKUP($C5572,装备数值,4,0)+VLOOKUP($C5572,装备数值,7,0)*($E5572-1))*VLOOKUP($D5572,系数!$K$2:$O$7,4,0))</f>
        <v>0</v>
      </c>
      <c r="J5572" s="17">
        <f>INT((VLOOKUP($C5572,装备数值,4,0)+VLOOKUP($C5572,装备数值,7,0)*($E5572-1))*VLOOKUP($D5572,系数!$K$2:$O$7,5,0))</f>
        <v>0</v>
      </c>
      <c r="K5572" s="17">
        <f>INT(VLOOKUP(E5572,强化金币,2,1)*VLOOKUP(INDEX(装备!F:F,MATCH(属性!A5572,装备!A:A,0)),系数!$K$12:$M$15,3,0))</f>
        <v>32000</v>
      </c>
      <c r="L5572" s="17"/>
      <c r="M5572" s="17"/>
      <c r="N5572" s="17"/>
      <c r="O5572" s="17">
        <f>IF(E5572=1,"",VLOOKUP(E5572,系数!$S$2:$AB$12,MATCH(属性!C5572,评级,0),1))</f>
        <v>60</v>
      </c>
    </row>
    <row r="5573" spans="1:15" ht="17.25" thickBot="1" x14ac:dyDescent="0.4">
      <c r="A5573" s="17">
        <f t="shared" si="174"/>
        <v>7100047</v>
      </c>
      <c r="B5573" s="17" t="s">
        <v>115</v>
      </c>
      <c r="C5573" s="15">
        <f>INDEX(装备!G:G,MATCH(属性!A5573,装备!A:A,0))</f>
        <v>16</v>
      </c>
      <c r="D5573" s="15" t="str">
        <f>INDEX(装备!E:E,MATCH(属性!A5573,装备!A:A,0))</f>
        <v>necklace</v>
      </c>
      <c r="E5573" s="14">
        <v>51</v>
      </c>
      <c r="F5573" s="17">
        <f>INT((VLOOKUP($C5573,装备数值,2,0)+VLOOKUP($C5573,装备数值,5,0)*($E5573-1))*VLOOKUP($D5573,系数!$K$2:$O$7,2,0))</f>
        <v>0</v>
      </c>
      <c r="G5573" s="17">
        <f>INT((VLOOKUP($C5573,装备数值,3,0)+VLOOKUP($C5573,装备数值,6,0)*($E5573-1))*VLOOKUP($D5573,系数!$K$2:$O$7,3,0))</f>
        <v>501</v>
      </c>
      <c r="H5573" s="17">
        <f t="shared" si="175"/>
        <v>501</v>
      </c>
      <c r="I5573" s="17">
        <f>INT((VLOOKUP($C5573,装备数值,4,0)+VLOOKUP($C5573,装备数值,7,0)*($E5573-1))*VLOOKUP($D5573,系数!$K$2:$O$7,4,0))</f>
        <v>0</v>
      </c>
      <c r="J5573" s="17">
        <f>INT((VLOOKUP($C5573,装备数值,4,0)+VLOOKUP($C5573,装备数值,7,0)*($E5573-1))*VLOOKUP($D5573,系数!$K$2:$O$7,5,0))</f>
        <v>0</v>
      </c>
      <c r="K5573" s="17">
        <f>INT(VLOOKUP(E5573,强化金币,2,1)*VLOOKUP(INDEX(装备!F:F,MATCH(属性!A5573,装备!A:A,0)),系数!$K$12:$M$15,3,0))</f>
        <v>34000</v>
      </c>
      <c r="L5573" s="17"/>
      <c r="M5573" s="17"/>
      <c r="N5573" s="17"/>
      <c r="O5573" s="17">
        <f>IF(E5573=1,"",VLOOKUP(E5573,系数!$S$2:$AB$12,MATCH(属性!C5573,评级,0),1))</f>
        <v>60</v>
      </c>
    </row>
    <row r="5574" spans="1:15" ht="17.25" thickBot="1" x14ac:dyDescent="0.4">
      <c r="A5574" s="17">
        <f t="shared" si="174"/>
        <v>7100047</v>
      </c>
      <c r="B5574" s="17" t="s">
        <v>115</v>
      </c>
      <c r="C5574" s="15">
        <f>INDEX(装备!G:G,MATCH(属性!A5574,装备!A:A,0))</f>
        <v>16</v>
      </c>
      <c r="D5574" s="15" t="str">
        <f>INDEX(装备!E:E,MATCH(属性!A5574,装备!A:A,0))</f>
        <v>necklace</v>
      </c>
      <c r="E5574" s="14">
        <v>52</v>
      </c>
      <c r="F5574" s="17">
        <f>INT((VLOOKUP($C5574,装备数值,2,0)+VLOOKUP($C5574,装备数值,5,0)*($E5574-1))*VLOOKUP($D5574,系数!$K$2:$O$7,2,0))</f>
        <v>0</v>
      </c>
      <c r="G5574" s="17">
        <f>INT((VLOOKUP($C5574,装备数值,3,0)+VLOOKUP($C5574,装备数值,6,0)*($E5574-1))*VLOOKUP($D5574,系数!$K$2:$O$7,3,0))</f>
        <v>507</v>
      </c>
      <c r="H5574" s="17">
        <f t="shared" si="175"/>
        <v>507</v>
      </c>
      <c r="I5574" s="17">
        <f>INT((VLOOKUP($C5574,装备数值,4,0)+VLOOKUP($C5574,装备数值,7,0)*($E5574-1))*VLOOKUP($D5574,系数!$K$2:$O$7,4,0))</f>
        <v>0</v>
      </c>
      <c r="J5574" s="17">
        <f>INT((VLOOKUP($C5574,装备数值,4,0)+VLOOKUP($C5574,装备数值,7,0)*($E5574-1))*VLOOKUP($D5574,系数!$K$2:$O$7,5,0))</f>
        <v>0</v>
      </c>
      <c r="K5574" s="17">
        <f>INT(VLOOKUP(E5574,强化金币,2,1)*VLOOKUP(INDEX(装备!F:F,MATCH(属性!A5574,装备!A:A,0)),系数!$K$12:$M$15,3,0))</f>
        <v>36000</v>
      </c>
      <c r="L5574" s="17"/>
      <c r="M5574" s="17"/>
      <c r="N5574" s="17"/>
      <c r="O5574" s="17">
        <f>IF(E5574=1,"",VLOOKUP(E5574,系数!$S$2:$AB$12,MATCH(属性!C5574,评级,0),1))</f>
        <v>60</v>
      </c>
    </row>
    <row r="5575" spans="1:15" ht="17.25" thickBot="1" x14ac:dyDescent="0.4">
      <c r="A5575" s="17">
        <f t="shared" si="174"/>
        <v>7100047</v>
      </c>
      <c r="B5575" s="17" t="s">
        <v>115</v>
      </c>
      <c r="C5575" s="15">
        <f>INDEX(装备!G:G,MATCH(属性!A5575,装备!A:A,0))</f>
        <v>16</v>
      </c>
      <c r="D5575" s="15" t="str">
        <f>INDEX(装备!E:E,MATCH(属性!A5575,装备!A:A,0))</f>
        <v>necklace</v>
      </c>
      <c r="E5575" s="14">
        <v>53</v>
      </c>
      <c r="F5575" s="17">
        <f>INT((VLOOKUP($C5575,装备数值,2,0)+VLOOKUP($C5575,装备数值,5,0)*($E5575-1))*VLOOKUP($D5575,系数!$K$2:$O$7,2,0))</f>
        <v>0</v>
      </c>
      <c r="G5575" s="17">
        <f>INT((VLOOKUP($C5575,装备数值,3,0)+VLOOKUP($C5575,装备数值,6,0)*($E5575-1))*VLOOKUP($D5575,系数!$K$2:$O$7,3,0))</f>
        <v>513</v>
      </c>
      <c r="H5575" s="17">
        <f t="shared" si="175"/>
        <v>513</v>
      </c>
      <c r="I5575" s="17">
        <f>INT((VLOOKUP($C5575,装备数值,4,0)+VLOOKUP($C5575,装备数值,7,0)*($E5575-1))*VLOOKUP($D5575,系数!$K$2:$O$7,4,0))</f>
        <v>0</v>
      </c>
      <c r="J5575" s="17">
        <f>INT((VLOOKUP($C5575,装备数值,4,0)+VLOOKUP($C5575,装备数值,7,0)*($E5575-1))*VLOOKUP($D5575,系数!$K$2:$O$7,5,0))</f>
        <v>0</v>
      </c>
      <c r="K5575" s="17">
        <f>INT(VLOOKUP(E5575,强化金币,2,1)*VLOOKUP(INDEX(装备!F:F,MATCH(属性!A5575,装备!A:A,0)),系数!$K$12:$M$15,3,0))</f>
        <v>38000</v>
      </c>
      <c r="L5575" s="17"/>
      <c r="M5575" s="17"/>
      <c r="N5575" s="17"/>
      <c r="O5575" s="17">
        <f>IF(E5575=1,"",VLOOKUP(E5575,系数!$S$2:$AB$12,MATCH(属性!C5575,评级,0),1))</f>
        <v>60</v>
      </c>
    </row>
    <row r="5576" spans="1:15" ht="17.25" thickBot="1" x14ac:dyDescent="0.4">
      <c r="A5576" s="17">
        <f t="shared" si="174"/>
        <v>7100047</v>
      </c>
      <c r="B5576" s="17" t="s">
        <v>115</v>
      </c>
      <c r="C5576" s="15">
        <f>INDEX(装备!G:G,MATCH(属性!A5576,装备!A:A,0))</f>
        <v>16</v>
      </c>
      <c r="D5576" s="15" t="str">
        <f>INDEX(装备!E:E,MATCH(属性!A5576,装备!A:A,0))</f>
        <v>necklace</v>
      </c>
      <c r="E5576" s="14">
        <v>54</v>
      </c>
      <c r="F5576" s="17">
        <f>INT((VLOOKUP($C5576,装备数值,2,0)+VLOOKUP($C5576,装备数值,5,0)*($E5576-1))*VLOOKUP($D5576,系数!$K$2:$O$7,2,0))</f>
        <v>0</v>
      </c>
      <c r="G5576" s="17">
        <f>INT((VLOOKUP($C5576,装备数值,3,0)+VLOOKUP($C5576,装备数值,6,0)*($E5576-1))*VLOOKUP($D5576,系数!$K$2:$O$7,3,0))</f>
        <v>519</v>
      </c>
      <c r="H5576" s="17">
        <f t="shared" si="175"/>
        <v>519</v>
      </c>
      <c r="I5576" s="17">
        <f>INT((VLOOKUP($C5576,装备数值,4,0)+VLOOKUP($C5576,装备数值,7,0)*($E5576-1))*VLOOKUP($D5576,系数!$K$2:$O$7,4,0))</f>
        <v>0</v>
      </c>
      <c r="J5576" s="17">
        <f>INT((VLOOKUP($C5576,装备数值,4,0)+VLOOKUP($C5576,装备数值,7,0)*($E5576-1))*VLOOKUP($D5576,系数!$K$2:$O$7,5,0))</f>
        <v>0</v>
      </c>
      <c r="K5576" s="17">
        <f>INT(VLOOKUP(E5576,强化金币,2,1)*VLOOKUP(INDEX(装备!F:F,MATCH(属性!A5576,装备!A:A,0)),系数!$K$12:$M$15,3,0))</f>
        <v>40000</v>
      </c>
      <c r="L5576" s="17"/>
      <c r="M5576" s="17"/>
      <c r="N5576" s="17"/>
      <c r="O5576" s="17">
        <f>IF(E5576=1,"",VLOOKUP(E5576,系数!$S$2:$AB$12,MATCH(属性!C5576,评级,0),1))</f>
        <v>60</v>
      </c>
    </row>
    <row r="5577" spans="1:15" ht="17.25" thickBot="1" x14ac:dyDescent="0.4">
      <c r="A5577" s="17">
        <f t="shared" si="174"/>
        <v>7100047</v>
      </c>
      <c r="B5577" s="17" t="s">
        <v>115</v>
      </c>
      <c r="C5577" s="15">
        <f>INDEX(装备!G:G,MATCH(属性!A5577,装备!A:A,0))</f>
        <v>16</v>
      </c>
      <c r="D5577" s="15" t="str">
        <f>INDEX(装备!E:E,MATCH(属性!A5577,装备!A:A,0))</f>
        <v>necklace</v>
      </c>
      <c r="E5577" s="14">
        <v>55</v>
      </c>
      <c r="F5577" s="17">
        <f>INT((VLOOKUP($C5577,装备数值,2,0)+VLOOKUP($C5577,装备数值,5,0)*($E5577-1))*VLOOKUP($D5577,系数!$K$2:$O$7,2,0))</f>
        <v>0</v>
      </c>
      <c r="G5577" s="17">
        <f>INT((VLOOKUP($C5577,装备数值,3,0)+VLOOKUP($C5577,装备数值,6,0)*($E5577-1))*VLOOKUP($D5577,系数!$K$2:$O$7,3,0))</f>
        <v>525</v>
      </c>
      <c r="H5577" s="17">
        <f t="shared" si="175"/>
        <v>525</v>
      </c>
      <c r="I5577" s="17">
        <f>INT((VLOOKUP($C5577,装备数值,4,0)+VLOOKUP($C5577,装备数值,7,0)*($E5577-1))*VLOOKUP($D5577,系数!$K$2:$O$7,4,0))</f>
        <v>0</v>
      </c>
      <c r="J5577" s="17">
        <f>INT((VLOOKUP($C5577,装备数值,4,0)+VLOOKUP($C5577,装备数值,7,0)*($E5577-1))*VLOOKUP($D5577,系数!$K$2:$O$7,5,0))</f>
        <v>0</v>
      </c>
      <c r="K5577" s="17">
        <f>INT(VLOOKUP(E5577,强化金币,2,1)*VLOOKUP(INDEX(装备!F:F,MATCH(属性!A5577,装备!A:A,0)),系数!$K$12:$M$15,3,0))</f>
        <v>42000</v>
      </c>
      <c r="L5577" s="17"/>
      <c r="M5577" s="17"/>
      <c r="N5577" s="17"/>
      <c r="O5577" s="17">
        <f>IF(E5577=1,"",VLOOKUP(E5577,系数!$S$2:$AB$12,MATCH(属性!C5577,评级,0),1))</f>
        <v>60</v>
      </c>
    </row>
    <row r="5578" spans="1:15" ht="17.25" thickBot="1" x14ac:dyDescent="0.4">
      <c r="A5578" s="17">
        <f t="shared" si="174"/>
        <v>7100047</v>
      </c>
      <c r="B5578" s="17" t="s">
        <v>115</v>
      </c>
      <c r="C5578" s="15">
        <f>INDEX(装备!G:G,MATCH(属性!A5578,装备!A:A,0))</f>
        <v>16</v>
      </c>
      <c r="D5578" s="15" t="str">
        <f>INDEX(装备!E:E,MATCH(属性!A5578,装备!A:A,0))</f>
        <v>necklace</v>
      </c>
      <c r="E5578" s="14">
        <v>56</v>
      </c>
      <c r="F5578" s="17">
        <f>INT((VLOOKUP($C5578,装备数值,2,0)+VLOOKUP($C5578,装备数值,5,0)*($E5578-1))*VLOOKUP($D5578,系数!$K$2:$O$7,2,0))</f>
        <v>0</v>
      </c>
      <c r="G5578" s="17">
        <f>INT((VLOOKUP($C5578,装备数值,3,0)+VLOOKUP($C5578,装备数值,6,0)*($E5578-1))*VLOOKUP($D5578,系数!$K$2:$O$7,3,0))</f>
        <v>531</v>
      </c>
      <c r="H5578" s="17">
        <f t="shared" si="175"/>
        <v>531</v>
      </c>
      <c r="I5578" s="17">
        <f>INT((VLOOKUP($C5578,装备数值,4,0)+VLOOKUP($C5578,装备数值,7,0)*($E5578-1))*VLOOKUP($D5578,系数!$K$2:$O$7,4,0))</f>
        <v>0</v>
      </c>
      <c r="J5578" s="17">
        <f>INT((VLOOKUP($C5578,装备数值,4,0)+VLOOKUP($C5578,装备数值,7,0)*($E5578-1))*VLOOKUP($D5578,系数!$K$2:$O$7,5,0))</f>
        <v>0</v>
      </c>
      <c r="K5578" s="17">
        <f>INT(VLOOKUP(E5578,强化金币,2,1)*VLOOKUP(INDEX(装备!F:F,MATCH(属性!A5578,装备!A:A,0)),系数!$K$12:$M$15,3,0))</f>
        <v>44000</v>
      </c>
      <c r="L5578" s="17"/>
      <c r="M5578" s="17"/>
      <c r="N5578" s="17"/>
      <c r="O5578" s="17">
        <f>IF(E5578=1,"",VLOOKUP(E5578,系数!$S$2:$AB$12,MATCH(属性!C5578,评级,0),1))</f>
        <v>60</v>
      </c>
    </row>
    <row r="5579" spans="1:15" ht="17.25" thickBot="1" x14ac:dyDescent="0.4">
      <c r="A5579" s="17">
        <f t="shared" si="174"/>
        <v>7100047</v>
      </c>
      <c r="B5579" s="17" t="s">
        <v>115</v>
      </c>
      <c r="C5579" s="15">
        <f>INDEX(装备!G:G,MATCH(属性!A5579,装备!A:A,0))</f>
        <v>16</v>
      </c>
      <c r="D5579" s="15" t="str">
        <f>INDEX(装备!E:E,MATCH(属性!A5579,装备!A:A,0))</f>
        <v>necklace</v>
      </c>
      <c r="E5579" s="14">
        <v>57</v>
      </c>
      <c r="F5579" s="17">
        <f>INT((VLOOKUP($C5579,装备数值,2,0)+VLOOKUP($C5579,装备数值,5,0)*($E5579-1))*VLOOKUP($D5579,系数!$K$2:$O$7,2,0))</f>
        <v>0</v>
      </c>
      <c r="G5579" s="17">
        <f>INT((VLOOKUP($C5579,装备数值,3,0)+VLOOKUP($C5579,装备数值,6,0)*($E5579-1))*VLOOKUP($D5579,系数!$K$2:$O$7,3,0))</f>
        <v>537</v>
      </c>
      <c r="H5579" s="17">
        <f t="shared" si="175"/>
        <v>537</v>
      </c>
      <c r="I5579" s="17">
        <f>INT((VLOOKUP($C5579,装备数值,4,0)+VLOOKUP($C5579,装备数值,7,0)*($E5579-1))*VLOOKUP($D5579,系数!$K$2:$O$7,4,0))</f>
        <v>0</v>
      </c>
      <c r="J5579" s="17">
        <f>INT((VLOOKUP($C5579,装备数值,4,0)+VLOOKUP($C5579,装备数值,7,0)*($E5579-1))*VLOOKUP($D5579,系数!$K$2:$O$7,5,0))</f>
        <v>0</v>
      </c>
      <c r="K5579" s="17">
        <f>INT(VLOOKUP(E5579,强化金币,2,1)*VLOOKUP(INDEX(装备!F:F,MATCH(属性!A5579,装备!A:A,0)),系数!$K$12:$M$15,3,0))</f>
        <v>46000</v>
      </c>
      <c r="L5579" s="17"/>
      <c r="M5579" s="17"/>
      <c r="N5579" s="17"/>
      <c r="O5579" s="17">
        <f>IF(E5579=1,"",VLOOKUP(E5579,系数!$S$2:$AB$12,MATCH(属性!C5579,评级,0),1))</f>
        <v>60</v>
      </c>
    </row>
    <row r="5580" spans="1:15" ht="17.25" thickBot="1" x14ac:dyDescent="0.4">
      <c r="A5580" s="17">
        <f t="shared" si="174"/>
        <v>7100047</v>
      </c>
      <c r="B5580" s="17" t="s">
        <v>115</v>
      </c>
      <c r="C5580" s="15">
        <f>INDEX(装备!G:G,MATCH(属性!A5580,装备!A:A,0))</f>
        <v>16</v>
      </c>
      <c r="D5580" s="15" t="str">
        <f>INDEX(装备!E:E,MATCH(属性!A5580,装备!A:A,0))</f>
        <v>necklace</v>
      </c>
      <c r="E5580" s="14">
        <v>58</v>
      </c>
      <c r="F5580" s="17">
        <f>INT((VLOOKUP($C5580,装备数值,2,0)+VLOOKUP($C5580,装备数值,5,0)*($E5580-1))*VLOOKUP($D5580,系数!$K$2:$O$7,2,0))</f>
        <v>0</v>
      </c>
      <c r="G5580" s="17">
        <f>INT((VLOOKUP($C5580,装备数值,3,0)+VLOOKUP($C5580,装备数值,6,0)*($E5580-1))*VLOOKUP($D5580,系数!$K$2:$O$7,3,0))</f>
        <v>543</v>
      </c>
      <c r="H5580" s="17">
        <f t="shared" si="175"/>
        <v>543</v>
      </c>
      <c r="I5580" s="17">
        <f>INT((VLOOKUP($C5580,装备数值,4,0)+VLOOKUP($C5580,装备数值,7,0)*($E5580-1))*VLOOKUP($D5580,系数!$K$2:$O$7,4,0))</f>
        <v>0</v>
      </c>
      <c r="J5580" s="17">
        <f>INT((VLOOKUP($C5580,装备数值,4,0)+VLOOKUP($C5580,装备数值,7,0)*($E5580-1))*VLOOKUP($D5580,系数!$K$2:$O$7,5,0))</f>
        <v>0</v>
      </c>
      <c r="K5580" s="17">
        <f>INT(VLOOKUP(E5580,强化金币,2,1)*VLOOKUP(INDEX(装备!F:F,MATCH(属性!A5580,装备!A:A,0)),系数!$K$12:$M$15,3,0))</f>
        <v>48000</v>
      </c>
      <c r="L5580" s="17"/>
      <c r="M5580" s="17"/>
      <c r="N5580" s="17"/>
      <c r="O5580" s="17">
        <f>IF(E5580=1,"",VLOOKUP(E5580,系数!$S$2:$AB$12,MATCH(属性!C5580,评级,0),1))</f>
        <v>60</v>
      </c>
    </row>
    <row r="5581" spans="1:15" ht="17.25" thickBot="1" x14ac:dyDescent="0.4">
      <c r="A5581" s="17">
        <f t="shared" si="174"/>
        <v>7100047</v>
      </c>
      <c r="B5581" s="17" t="s">
        <v>115</v>
      </c>
      <c r="C5581" s="15">
        <f>INDEX(装备!G:G,MATCH(属性!A5581,装备!A:A,0))</f>
        <v>16</v>
      </c>
      <c r="D5581" s="15" t="str">
        <f>INDEX(装备!E:E,MATCH(属性!A5581,装备!A:A,0))</f>
        <v>necklace</v>
      </c>
      <c r="E5581" s="14">
        <v>59</v>
      </c>
      <c r="F5581" s="17">
        <f>INT((VLOOKUP($C5581,装备数值,2,0)+VLOOKUP($C5581,装备数值,5,0)*($E5581-1))*VLOOKUP($D5581,系数!$K$2:$O$7,2,0))</f>
        <v>0</v>
      </c>
      <c r="G5581" s="17">
        <f>INT((VLOOKUP($C5581,装备数值,3,0)+VLOOKUP($C5581,装备数值,6,0)*($E5581-1))*VLOOKUP($D5581,系数!$K$2:$O$7,3,0))</f>
        <v>549</v>
      </c>
      <c r="H5581" s="17">
        <f t="shared" si="175"/>
        <v>549</v>
      </c>
      <c r="I5581" s="17">
        <f>INT((VLOOKUP($C5581,装备数值,4,0)+VLOOKUP($C5581,装备数值,7,0)*($E5581-1))*VLOOKUP($D5581,系数!$K$2:$O$7,4,0))</f>
        <v>0</v>
      </c>
      <c r="J5581" s="17">
        <f>INT((VLOOKUP($C5581,装备数值,4,0)+VLOOKUP($C5581,装备数值,7,0)*($E5581-1))*VLOOKUP($D5581,系数!$K$2:$O$7,5,0))</f>
        <v>0</v>
      </c>
      <c r="K5581" s="17">
        <f>INT(VLOOKUP(E5581,强化金币,2,1)*VLOOKUP(INDEX(装备!F:F,MATCH(属性!A5581,装备!A:A,0)),系数!$K$12:$M$15,3,0))</f>
        <v>50000</v>
      </c>
      <c r="L5581" s="17"/>
      <c r="M5581" s="17"/>
      <c r="N5581" s="17"/>
      <c r="O5581" s="17">
        <f>IF(E5581=1,"",VLOOKUP(E5581,系数!$S$2:$AB$12,MATCH(属性!C5581,评级,0),1))</f>
        <v>60</v>
      </c>
    </row>
    <row r="5582" spans="1:15" ht="17.25" thickBot="1" x14ac:dyDescent="0.4">
      <c r="A5582" s="17">
        <f t="shared" si="174"/>
        <v>7100047</v>
      </c>
      <c r="B5582" s="17" t="s">
        <v>115</v>
      </c>
      <c r="C5582" s="15">
        <f>INDEX(装备!G:G,MATCH(属性!A5582,装备!A:A,0))</f>
        <v>16</v>
      </c>
      <c r="D5582" s="15" t="str">
        <f>INDEX(装备!E:E,MATCH(属性!A5582,装备!A:A,0))</f>
        <v>necklace</v>
      </c>
      <c r="E5582" s="14">
        <v>60</v>
      </c>
      <c r="F5582" s="17">
        <f>INT((VLOOKUP($C5582,装备数值,2,0)+VLOOKUP($C5582,装备数值,5,0)*($E5582-1))*VLOOKUP($D5582,系数!$K$2:$O$7,2,0))</f>
        <v>0</v>
      </c>
      <c r="G5582" s="17">
        <f>INT((VLOOKUP($C5582,装备数值,3,0)+VLOOKUP($C5582,装备数值,6,0)*($E5582-1))*VLOOKUP($D5582,系数!$K$2:$O$7,3,0))</f>
        <v>555</v>
      </c>
      <c r="H5582" s="17">
        <f t="shared" si="175"/>
        <v>555</v>
      </c>
      <c r="I5582" s="17">
        <f>INT((VLOOKUP($C5582,装备数值,4,0)+VLOOKUP($C5582,装备数值,7,0)*($E5582-1))*VLOOKUP($D5582,系数!$K$2:$O$7,4,0))</f>
        <v>0</v>
      </c>
      <c r="J5582" s="17">
        <f>INT((VLOOKUP($C5582,装备数值,4,0)+VLOOKUP($C5582,装备数值,7,0)*($E5582-1))*VLOOKUP($D5582,系数!$K$2:$O$7,5,0))</f>
        <v>0</v>
      </c>
      <c r="K5582" s="17">
        <f>INT(VLOOKUP(E5582,强化金币,2,1)*VLOOKUP(INDEX(装备!F:F,MATCH(属性!A5582,装备!A:A,0)),系数!$K$12:$M$15,3,0))</f>
        <v>52500</v>
      </c>
      <c r="L5582" s="17"/>
      <c r="M5582" s="17"/>
      <c r="N5582" s="17"/>
      <c r="O5582" s="17">
        <f>IF(E5582=1,"",VLOOKUP(E5582,系数!$S$2:$AB$12,MATCH(属性!C5582,评级,0),1))</f>
        <v>70</v>
      </c>
    </row>
    <row r="5583" spans="1:15" ht="17.25" thickBot="1" x14ac:dyDescent="0.4">
      <c r="A5583" s="17">
        <f t="shared" si="174"/>
        <v>7100047</v>
      </c>
      <c r="B5583" s="17" t="s">
        <v>115</v>
      </c>
      <c r="C5583" s="15">
        <f>INDEX(装备!G:G,MATCH(属性!A5583,装备!A:A,0))</f>
        <v>16</v>
      </c>
      <c r="D5583" s="15" t="str">
        <f>INDEX(装备!E:E,MATCH(属性!A5583,装备!A:A,0))</f>
        <v>necklace</v>
      </c>
      <c r="E5583" s="14">
        <v>61</v>
      </c>
      <c r="F5583" s="17">
        <f>INT((VLOOKUP($C5583,装备数值,2,0)+VLOOKUP($C5583,装备数值,5,0)*($E5583-1))*VLOOKUP($D5583,系数!$K$2:$O$7,2,0))</f>
        <v>0</v>
      </c>
      <c r="G5583" s="17">
        <f>INT((VLOOKUP($C5583,装备数值,3,0)+VLOOKUP($C5583,装备数值,6,0)*($E5583-1))*VLOOKUP($D5583,系数!$K$2:$O$7,3,0))</f>
        <v>561</v>
      </c>
      <c r="H5583" s="17">
        <f t="shared" si="175"/>
        <v>561</v>
      </c>
      <c r="I5583" s="17">
        <f>INT((VLOOKUP($C5583,装备数值,4,0)+VLOOKUP($C5583,装备数值,7,0)*($E5583-1))*VLOOKUP($D5583,系数!$K$2:$O$7,4,0))</f>
        <v>0</v>
      </c>
      <c r="J5583" s="17">
        <f>INT((VLOOKUP($C5583,装备数值,4,0)+VLOOKUP($C5583,装备数值,7,0)*($E5583-1))*VLOOKUP($D5583,系数!$K$2:$O$7,5,0))</f>
        <v>0</v>
      </c>
      <c r="K5583" s="17">
        <f>INT(VLOOKUP(E5583,强化金币,2,1)*VLOOKUP(INDEX(装备!F:F,MATCH(属性!A5583,装备!A:A,0)),系数!$K$12:$M$15,3,0))</f>
        <v>55000</v>
      </c>
      <c r="L5583" s="17"/>
      <c r="M5583" s="17"/>
      <c r="N5583" s="17"/>
      <c r="O5583" s="17">
        <f>IF(E5583=1,"",VLOOKUP(E5583,系数!$S$2:$AB$12,MATCH(属性!C5583,评级,0),1))</f>
        <v>70</v>
      </c>
    </row>
    <row r="5584" spans="1:15" ht="17.25" thickBot="1" x14ac:dyDescent="0.4">
      <c r="A5584" s="17">
        <f t="shared" si="174"/>
        <v>7100047</v>
      </c>
      <c r="B5584" s="17" t="s">
        <v>115</v>
      </c>
      <c r="C5584" s="15">
        <f>INDEX(装备!G:G,MATCH(属性!A5584,装备!A:A,0))</f>
        <v>16</v>
      </c>
      <c r="D5584" s="15" t="str">
        <f>INDEX(装备!E:E,MATCH(属性!A5584,装备!A:A,0))</f>
        <v>necklace</v>
      </c>
      <c r="E5584" s="14">
        <v>62</v>
      </c>
      <c r="F5584" s="17">
        <f>INT((VLOOKUP($C5584,装备数值,2,0)+VLOOKUP($C5584,装备数值,5,0)*($E5584-1))*VLOOKUP($D5584,系数!$K$2:$O$7,2,0))</f>
        <v>0</v>
      </c>
      <c r="G5584" s="17">
        <f>INT((VLOOKUP($C5584,装备数值,3,0)+VLOOKUP($C5584,装备数值,6,0)*($E5584-1))*VLOOKUP($D5584,系数!$K$2:$O$7,3,0))</f>
        <v>567</v>
      </c>
      <c r="H5584" s="17">
        <f t="shared" si="175"/>
        <v>567</v>
      </c>
      <c r="I5584" s="17">
        <f>INT((VLOOKUP($C5584,装备数值,4,0)+VLOOKUP($C5584,装备数值,7,0)*($E5584-1))*VLOOKUP($D5584,系数!$K$2:$O$7,4,0))</f>
        <v>0</v>
      </c>
      <c r="J5584" s="17">
        <f>INT((VLOOKUP($C5584,装备数值,4,0)+VLOOKUP($C5584,装备数值,7,0)*($E5584-1))*VLOOKUP($D5584,系数!$K$2:$O$7,5,0))</f>
        <v>0</v>
      </c>
      <c r="K5584" s="17">
        <f>INT(VLOOKUP(E5584,强化金币,2,1)*VLOOKUP(INDEX(装备!F:F,MATCH(属性!A5584,装备!A:A,0)),系数!$K$12:$M$15,3,0))</f>
        <v>57500</v>
      </c>
      <c r="L5584" s="17"/>
      <c r="M5584" s="17"/>
      <c r="N5584" s="17"/>
      <c r="O5584" s="17">
        <f>IF(E5584=1,"",VLOOKUP(E5584,系数!$S$2:$AB$12,MATCH(属性!C5584,评级,0),1))</f>
        <v>70</v>
      </c>
    </row>
    <row r="5585" spans="1:15" ht="17.25" thickBot="1" x14ac:dyDescent="0.4">
      <c r="A5585" s="17">
        <f t="shared" si="174"/>
        <v>7100047</v>
      </c>
      <c r="B5585" s="17" t="s">
        <v>115</v>
      </c>
      <c r="C5585" s="15">
        <f>INDEX(装备!G:G,MATCH(属性!A5585,装备!A:A,0))</f>
        <v>16</v>
      </c>
      <c r="D5585" s="15" t="str">
        <f>INDEX(装备!E:E,MATCH(属性!A5585,装备!A:A,0))</f>
        <v>necklace</v>
      </c>
      <c r="E5585" s="14">
        <v>63</v>
      </c>
      <c r="F5585" s="17">
        <f>INT((VLOOKUP($C5585,装备数值,2,0)+VLOOKUP($C5585,装备数值,5,0)*($E5585-1))*VLOOKUP($D5585,系数!$K$2:$O$7,2,0))</f>
        <v>0</v>
      </c>
      <c r="G5585" s="17">
        <f>INT((VLOOKUP($C5585,装备数值,3,0)+VLOOKUP($C5585,装备数值,6,0)*($E5585-1))*VLOOKUP($D5585,系数!$K$2:$O$7,3,0))</f>
        <v>573</v>
      </c>
      <c r="H5585" s="17">
        <f t="shared" si="175"/>
        <v>573</v>
      </c>
      <c r="I5585" s="17">
        <f>INT((VLOOKUP($C5585,装备数值,4,0)+VLOOKUP($C5585,装备数值,7,0)*($E5585-1))*VLOOKUP($D5585,系数!$K$2:$O$7,4,0))</f>
        <v>0</v>
      </c>
      <c r="J5585" s="17">
        <f>INT((VLOOKUP($C5585,装备数值,4,0)+VLOOKUP($C5585,装备数值,7,0)*($E5585-1))*VLOOKUP($D5585,系数!$K$2:$O$7,5,0))</f>
        <v>0</v>
      </c>
      <c r="K5585" s="17">
        <f>INT(VLOOKUP(E5585,强化金币,2,1)*VLOOKUP(INDEX(装备!F:F,MATCH(属性!A5585,装备!A:A,0)),系数!$K$12:$M$15,3,0))</f>
        <v>60000</v>
      </c>
      <c r="L5585" s="17"/>
      <c r="M5585" s="17"/>
      <c r="N5585" s="17"/>
      <c r="O5585" s="17">
        <f>IF(E5585=1,"",VLOOKUP(E5585,系数!$S$2:$AB$12,MATCH(属性!C5585,评级,0),1))</f>
        <v>70</v>
      </c>
    </row>
    <row r="5586" spans="1:15" ht="17.25" thickBot="1" x14ac:dyDescent="0.4">
      <c r="A5586" s="17">
        <f t="shared" si="174"/>
        <v>7100047</v>
      </c>
      <c r="B5586" s="17" t="s">
        <v>115</v>
      </c>
      <c r="C5586" s="15">
        <f>INDEX(装备!G:G,MATCH(属性!A5586,装备!A:A,0))</f>
        <v>16</v>
      </c>
      <c r="D5586" s="15" t="str">
        <f>INDEX(装备!E:E,MATCH(属性!A5586,装备!A:A,0))</f>
        <v>necklace</v>
      </c>
      <c r="E5586" s="14">
        <v>64</v>
      </c>
      <c r="F5586" s="17">
        <f>INT((VLOOKUP($C5586,装备数值,2,0)+VLOOKUP($C5586,装备数值,5,0)*($E5586-1))*VLOOKUP($D5586,系数!$K$2:$O$7,2,0))</f>
        <v>0</v>
      </c>
      <c r="G5586" s="17">
        <f>INT((VLOOKUP($C5586,装备数值,3,0)+VLOOKUP($C5586,装备数值,6,0)*($E5586-1))*VLOOKUP($D5586,系数!$K$2:$O$7,3,0))</f>
        <v>579</v>
      </c>
      <c r="H5586" s="17">
        <f t="shared" si="175"/>
        <v>579</v>
      </c>
      <c r="I5586" s="17">
        <f>INT((VLOOKUP($C5586,装备数值,4,0)+VLOOKUP($C5586,装备数值,7,0)*($E5586-1))*VLOOKUP($D5586,系数!$K$2:$O$7,4,0))</f>
        <v>0</v>
      </c>
      <c r="J5586" s="17">
        <f>INT((VLOOKUP($C5586,装备数值,4,0)+VLOOKUP($C5586,装备数值,7,0)*($E5586-1))*VLOOKUP($D5586,系数!$K$2:$O$7,5,0))</f>
        <v>0</v>
      </c>
      <c r="K5586" s="17">
        <f>INT(VLOOKUP(E5586,强化金币,2,1)*VLOOKUP(INDEX(装备!F:F,MATCH(属性!A5586,装备!A:A,0)),系数!$K$12:$M$15,3,0))</f>
        <v>62500</v>
      </c>
      <c r="L5586" s="17"/>
      <c r="M5586" s="17"/>
      <c r="N5586" s="17"/>
      <c r="O5586" s="17">
        <f>IF(E5586=1,"",VLOOKUP(E5586,系数!$S$2:$AB$12,MATCH(属性!C5586,评级,0),1))</f>
        <v>70</v>
      </c>
    </row>
    <row r="5587" spans="1:15" ht="17.25" thickBot="1" x14ac:dyDescent="0.4">
      <c r="A5587" s="17">
        <f t="shared" si="174"/>
        <v>7100047</v>
      </c>
      <c r="B5587" s="17" t="s">
        <v>115</v>
      </c>
      <c r="C5587" s="15">
        <f>INDEX(装备!G:G,MATCH(属性!A5587,装备!A:A,0))</f>
        <v>16</v>
      </c>
      <c r="D5587" s="15" t="str">
        <f>INDEX(装备!E:E,MATCH(属性!A5587,装备!A:A,0))</f>
        <v>necklace</v>
      </c>
      <c r="E5587" s="14">
        <v>65</v>
      </c>
      <c r="F5587" s="17">
        <f>INT((VLOOKUP($C5587,装备数值,2,0)+VLOOKUP($C5587,装备数值,5,0)*($E5587-1))*VLOOKUP($D5587,系数!$K$2:$O$7,2,0))</f>
        <v>0</v>
      </c>
      <c r="G5587" s="17">
        <f>INT((VLOOKUP($C5587,装备数值,3,0)+VLOOKUP($C5587,装备数值,6,0)*($E5587-1))*VLOOKUP($D5587,系数!$K$2:$O$7,3,0))</f>
        <v>585</v>
      </c>
      <c r="H5587" s="17">
        <f t="shared" si="175"/>
        <v>585</v>
      </c>
      <c r="I5587" s="17">
        <f>INT((VLOOKUP($C5587,装备数值,4,0)+VLOOKUP($C5587,装备数值,7,0)*($E5587-1))*VLOOKUP($D5587,系数!$K$2:$O$7,4,0))</f>
        <v>0</v>
      </c>
      <c r="J5587" s="17">
        <f>INT((VLOOKUP($C5587,装备数值,4,0)+VLOOKUP($C5587,装备数值,7,0)*($E5587-1))*VLOOKUP($D5587,系数!$K$2:$O$7,5,0))</f>
        <v>0</v>
      </c>
      <c r="K5587" s="17">
        <f>INT(VLOOKUP(E5587,强化金币,2,1)*VLOOKUP(INDEX(装备!F:F,MATCH(属性!A5587,装备!A:A,0)),系数!$K$12:$M$15,3,0))</f>
        <v>65000</v>
      </c>
      <c r="L5587" s="17"/>
      <c r="M5587" s="17"/>
      <c r="N5587" s="17"/>
      <c r="O5587" s="17">
        <f>IF(E5587=1,"",VLOOKUP(E5587,系数!$S$2:$AB$12,MATCH(属性!C5587,评级,0),1))</f>
        <v>70</v>
      </c>
    </row>
    <row r="5588" spans="1:15" ht="17.25" thickBot="1" x14ac:dyDescent="0.4">
      <c r="A5588" s="17">
        <f t="shared" si="174"/>
        <v>7100047</v>
      </c>
      <c r="B5588" s="17" t="s">
        <v>115</v>
      </c>
      <c r="C5588" s="15">
        <f>INDEX(装备!G:G,MATCH(属性!A5588,装备!A:A,0))</f>
        <v>16</v>
      </c>
      <c r="D5588" s="15" t="str">
        <f>INDEX(装备!E:E,MATCH(属性!A5588,装备!A:A,0))</f>
        <v>necklace</v>
      </c>
      <c r="E5588" s="14">
        <v>66</v>
      </c>
      <c r="F5588" s="17">
        <f>INT((VLOOKUP($C5588,装备数值,2,0)+VLOOKUP($C5588,装备数值,5,0)*($E5588-1))*VLOOKUP($D5588,系数!$K$2:$O$7,2,0))</f>
        <v>0</v>
      </c>
      <c r="G5588" s="17">
        <f>INT((VLOOKUP($C5588,装备数值,3,0)+VLOOKUP($C5588,装备数值,6,0)*($E5588-1))*VLOOKUP($D5588,系数!$K$2:$O$7,3,0))</f>
        <v>591</v>
      </c>
      <c r="H5588" s="17">
        <f t="shared" si="175"/>
        <v>591</v>
      </c>
      <c r="I5588" s="17">
        <f>INT((VLOOKUP($C5588,装备数值,4,0)+VLOOKUP($C5588,装备数值,7,0)*($E5588-1))*VLOOKUP($D5588,系数!$K$2:$O$7,4,0))</f>
        <v>0</v>
      </c>
      <c r="J5588" s="17">
        <f>INT((VLOOKUP($C5588,装备数值,4,0)+VLOOKUP($C5588,装备数值,7,0)*($E5588-1))*VLOOKUP($D5588,系数!$K$2:$O$7,5,0))</f>
        <v>0</v>
      </c>
      <c r="K5588" s="17">
        <f>INT(VLOOKUP(E5588,强化金币,2,1)*VLOOKUP(INDEX(装备!F:F,MATCH(属性!A5588,装备!A:A,0)),系数!$K$12:$M$15,3,0))</f>
        <v>67500</v>
      </c>
      <c r="L5588" s="17"/>
      <c r="M5588" s="17"/>
      <c r="N5588" s="17"/>
      <c r="O5588" s="17">
        <f>IF(E5588=1,"",VLOOKUP(E5588,系数!$S$2:$AB$12,MATCH(属性!C5588,评级,0),1))</f>
        <v>70</v>
      </c>
    </row>
    <row r="5589" spans="1:15" ht="17.25" thickBot="1" x14ac:dyDescent="0.4">
      <c r="A5589" s="17">
        <f t="shared" si="174"/>
        <v>7100047</v>
      </c>
      <c r="B5589" s="17" t="s">
        <v>115</v>
      </c>
      <c r="C5589" s="15">
        <f>INDEX(装备!G:G,MATCH(属性!A5589,装备!A:A,0))</f>
        <v>16</v>
      </c>
      <c r="D5589" s="15" t="str">
        <f>INDEX(装备!E:E,MATCH(属性!A5589,装备!A:A,0))</f>
        <v>necklace</v>
      </c>
      <c r="E5589" s="14">
        <v>67</v>
      </c>
      <c r="F5589" s="17">
        <f>INT((VLOOKUP($C5589,装备数值,2,0)+VLOOKUP($C5589,装备数值,5,0)*($E5589-1))*VLOOKUP($D5589,系数!$K$2:$O$7,2,0))</f>
        <v>0</v>
      </c>
      <c r="G5589" s="17">
        <f>INT((VLOOKUP($C5589,装备数值,3,0)+VLOOKUP($C5589,装备数值,6,0)*($E5589-1))*VLOOKUP($D5589,系数!$K$2:$O$7,3,0))</f>
        <v>597</v>
      </c>
      <c r="H5589" s="17">
        <f t="shared" si="175"/>
        <v>597</v>
      </c>
      <c r="I5589" s="17">
        <f>INT((VLOOKUP($C5589,装备数值,4,0)+VLOOKUP($C5589,装备数值,7,0)*($E5589-1))*VLOOKUP($D5589,系数!$K$2:$O$7,4,0))</f>
        <v>0</v>
      </c>
      <c r="J5589" s="17">
        <f>INT((VLOOKUP($C5589,装备数值,4,0)+VLOOKUP($C5589,装备数值,7,0)*($E5589-1))*VLOOKUP($D5589,系数!$K$2:$O$7,5,0))</f>
        <v>0</v>
      </c>
      <c r="K5589" s="17">
        <f>INT(VLOOKUP(E5589,强化金币,2,1)*VLOOKUP(INDEX(装备!F:F,MATCH(属性!A5589,装备!A:A,0)),系数!$K$12:$M$15,3,0))</f>
        <v>70000</v>
      </c>
      <c r="L5589" s="17"/>
      <c r="M5589" s="17"/>
      <c r="N5589" s="17"/>
      <c r="O5589" s="17">
        <f>IF(E5589=1,"",VLOOKUP(E5589,系数!$S$2:$AB$12,MATCH(属性!C5589,评级,0),1))</f>
        <v>70</v>
      </c>
    </row>
    <row r="5590" spans="1:15" ht="17.25" thickBot="1" x14ac:dyDescent="0.4">
      <c r="A5590" s="17">
        <f t="shared" si="174"/>
        <v>7100047</v>
      </c>
      <c r="B5590" s="17" t="s">
        <v>115</v>
      </c>
      <c r="C5590" s="15">
        <f>INDEX(装备!G:G,MATCH(属性!A5590,装备!A:A,0))</f>
        <v>16</v>
      </c>
      <c r="D5590" s="15" t="str">
        <f>INDEX(装备!E:E,MATCH(属性!A5590,装备!A:A,0))</f>
        <v>necklace</v>
      </c>
      <c r="E5590" s="14">
        <v>68</v>
      </c>
      <c r="F5590" s="17">
        <f>INT((VLOOKUP($C5590,装备数值,2,0)+VLOOKUP($C5590,装备数值,5,0)*($E5590-1))*VLOOKUP($D5590,系数!$K$2:$O$7,2,0))</f>
        <v>0</v>
      </c>
      <c r="G5590" s="17">
        <f>INT((VLOOKUP($C5590,装备数值,3,0)+VLOOKUP($C5590,装备数值,6,0)*($E5590-1))*VLOOKUP($D5590,系数!$K$2:$O$7,3,0))</f>
        <v>603</v>
      </c>
      <c r="H5590" s="17">
        <f t="shared" si="175"/>
        <v>603</v>
      </c>
      <c r="I5590" s="17">
        <f>INT((VLOOKUP($C5590,装备数值,4,0)+VLOOKUP($C5590,装备数值,7,0)*($E5590-1))*VLOOKUP($D5590,系数!$K$2:$O$7,4,0))</f>
        <v>0</v>
      </c>
      <c r="J5590" s="17">
        <f>INT((VLOOKUP($C5590,装备数值,4,0)+VLOOKUP($C5590,装备数值,7,0)*($E5590-1))*VLOOKUP($D5590,系数!$K$2:$O$7,5,0))</f>
        <v>0</v>
      </c>
      <c r="K5590" s="17">
        <f>INT(VLOOKUP(E5590,强化金币,2,1)*VLOOKUP(INDEX(装备!F:F,MATCH(属性!A5590,装备!A:A,0)),系数!$K$12:$M$15,3,0))</f>
        <v>72500</v>
      </c>
      <c r="L5590" s="17"/>
      <c r="M5590" s="17"/>
      <c r="N5590" s="17"/>
      <c r="O5590" s="17">
        <f>IF(E5590=1,"",VLOOKUP(E5590,系数!$S$2:$AB$12,MATCH(属性!C5590,评级,0),1))</f>
        <v>70</v>
      </c>
    </row>
    <row r="5591" spans="1:15" ht="17.25" thickBot="1" x14ac:dyDescent="0.4">
      <c r="A5591" s="17">
        <f t="shared" si="174"/>
        <v>7100047</v>
      </c>
      <c r="B5591" s="17" t="s">
        <v>115</v>
      </c>
      <c r="C5591" s="15">
        <f>INDEX(装备!G:G,MATCH(属性!A5591,装备!A:A,0))</f>
        <v>16</v>
      </c>
      <c r="D5591" s="15" t="str">
        <f>INDEX(装备!E:E,MATCH(属性!A5591,装备!A:A,0))</f>
        <v>necklace</v>
      </c>
      <c r="E5591" s="14">
        <v>69</v>
      </c>
      <c r="F5591" s="17">
        <f>INT((VLOOKUP($C5591,装备数值,2,0)+VLOOKUP($C5591,装备数值,5,0)*($E5591-1))*VLOOKUP($D5591,系数!$K$2:$O$7,2,0))</f>
        <v>0</v>
      </c>
      <c r="G5591" s="17">
        <f>INT((VLOOKUP($C5591,装备数值,3,0)+VLOOKUP($C5591,装备数值,6,0)*($E5591-1))*VLOOKUP($D5591,系数!$K$2:$O$7,3,0))</f>
        <v>609</v>
      </c>
      <c r="H5591" s="17">
        <f t="shared" si="175"/>
        <v>609</v>
      </c>
      <c r="I5591" s="17">
        <f>INT((VLOOKUP($C5591,装备数值,4,0)+VLOOKUP($C5591,装备数值,7,0)*($E5591-1))*VLOOKUP($D5591,系数!$K$2:$O$7,4,0))</f>
        <v>0</v>
      </c>
      <c r="J5591" s="17">
        <f>INT((VLOOKUP($C5591,装备数值,4,0)+VLOOKUP($C5591,装备数值,7,0)*($E5591-1))*VLOOKUP($D5591,系数!$K$2:$O$7,5,0))</f>
        <v>0</v>
      </c>
      <c r="K5591" s="17">
        <f>INT(VLOOKUP(E5591,强化金币,2,1)*VLOOKUP(INDEX(装备!F:F,MATCH(属性!A5591,装备!A:A,0)),系数!$K$12:$M$15,3,0))</f>
        <v>75000</v>
      </c>
      <c r="L5591" s="17"/>
      <c r="M5591" s="17"/>
      <c r="N5591" s="17"/>
      <c r="O5591" s="17">
        <f>IF(E5591=1,"",VLOOKUP(E5591,系数!$S$2:$AB$12,MATCH(属性!C5591,评级,0),1))</f>
        <v>70</v>
      </c>
    </row>
    <row r="5592" spans="1:15" ht="17.25" thickBot="1" x14ac:dyDescent="0.4">
      <c r="A5592" s="17">
        <f t="shared" si="174"/>
        <v>7100047</v>
      </c>
      <c r="B5592" s="17" t="s">
        <v>115</v>
      </c>
      <c r="C5592" s="15">
        <f>INDEX(装备!G:G,MATCH(属性!A5592,装备!A:A,0))</f>
        <v>16</v>
      </c>
      <c r="D5592" s="15" t="str">
        <f>INDEX(装备!E:E,MATCH(属性!A5592,装备!A:A,0))</f>
        <v>necklace</v>
      </c>
      <c r="E5592" s="14">
        <v>70</v>
      </c>
      <c r="F5592" s="17">
        <f>INT((VLOOKUP($C5592,装备数值,2,0)+VLOOKUP($C5592,装备数值,5,0)*($E5592-1))*VLOOKUP($D5592,系数!$K$2:$O$7,2,0))</f>
        <v>0</v>
      </c>
      <c r="G5592" s="17">
        <f>INT((VLOOKUP($C5592,装备数值,3,0)+VLOOKUP($C5592,装备数值,6,0)*($E5592-1))*VLOOKUP($D5592,系数!$K$2:$O$7,3,0))</f>
        <v>615</v>
      </c>
      <c r="H5592" s="17">
        <f t="shared" si="175"/>
        <v>615</v>
      </c>
      <c r="I5592" s="17">
        <f>INT((VLOOKUP($C5592,装备数值,4,0)+VLOOKUP($C5592,装备数值,7,0)*($E5592-1))*VLOOKUP($D5592,系数!$K$2:$O$7,4,0))</f>
        <v>0</v>
      </c>
      <c r="J5592" s="17">
        <f>INT((VLOOKUP($C5592,装备数值,4,0)+VLOOKUP($C5592,装备数值,7,0)*($E5592-1))*VLOOKUP($D5592,系数!$K$2:$O$7,5,0))</f>
        <v>0</v>
      </c>
      <c r="K5592" s="17">
        <f>INT(VLOOKUP(E5592,强化金币,2,1)*VLOOKUP(INDEX(装备!F:F,MATCH(属性!A5592,装备!A:A,0)),系数!$K$12:$M$15,3,0))</f>
        <v>77500</v>
      </c>
      <c r="L5592" s="17"/>
      <c r="M5592" s="17"/>
      <c r="N5592" s="17"/>
      <c r="O5592" s="17">
        <f>IF(E5592=1,"",VLOOKUP(E5592,系数!$S$2:$AB$12,MATCH(属性!C5592,评级,0),1))</f>
        <v>80</v>
      </c>
    </row>
    <row r="5593" spans="1:15" ht="17.25" thickBot="1" x14ac:dyDescent="0.4">
      <c r="A5593" s="17">
        <f t="shared" si="174"/>
        <v>7100047</v>
      </c>
      <c r="B5593" s="17" t="s">
        <v>115</v>
      </c>
      <c r="C5593" s="15">
        <f>INDEX(装备!G:G,MATCH(属性!A5593,装备!A:A,0))</f>
        <v>16</v>
      </c>
      <c r="D5593" s="15" t="str">
        <f>INDEX(装备!E:E,MATCH(属性!A5593,装备!A:A,0))</f>
        <v>necklace</v>
      </c>
      <c r="E5593" s="14">
        <v>71</v>
      </c>
      <c r="F5593" s="17">
        <f>INT((VLOOKUP($C5593,装备数值,2,0)+VLOOKUP($C5593,装备数值,5,0)*($E5593-1))*VLOOKUP($D5593,系数!$K$2:$O$7,2,0))</f>
        <v>0</v>
      </c>
      <c r="G5593" s="17">
        <f>INT((VLOOKUP($C5593,装备数值,3,0)+VLOOKUP($C5593,装备数值,6,0)*($E5593-1))*VLOOKUP($D5593,系数!$K$2:$O$7,3,0))</f>
        <v>621</v>
      </c>
      <c r="H5593" s="17">
        <f t="shared" si="175"/>
        <v>621</v>
      </c>
      <c r="I5593" s="17">
        <f>INT((VLOOKUP($C5593,装备数值,4,0)+VLOOKUP($C5593,装备数值,7,0)*($E5593-1))*VLOOKUP($D5593,系数!$K$2:$O$7,4,0))</f>
        <v>0</v>
      </c>
      <c r="J5593" s="17">
        <f>INT((VLOOKUP($C5593,装备数值,4,0)+VLOOKUP($C5593,装备数值,7,0)*($E5593-1))*VLOOKUP($D5593,系数!$K$2:$O$7,5,0))</f>
        <v>0</v>
      </c>
      <c r="K5593" s="17">
        <f>INT(VLOOKUP(E5593,强化金币,2,1)*VLOOKUP(INDEX(装备!F:F,MATCH(属性!A5593,装备!A:A,0)),系数!$K$12:$M$15,3,0))</f>
        <v>80000</v>
      </c>
      <c r="L5593" s="17"/>
      <c r="M5593" s="17"/>
      <c r="N5593" s="17"/>
      <c r="O5593" s="17">
        <f>IF(E5593=1,"",VLOOKUP(E5593,系数!$S$2:$AB$12,MATCH(属性!C5593,评级,0),1))</f>
        <v>80</v>
      </c>
    </row>
    <row r="5594" spans="1:15" ht="17.25" thickBot="1" x14ac:dyDescent="0.4">
      <c r="A5594" s="17">
        <f t="shared" si="174"/>
        <v>7100047</v>
      </c>
      <c r="B5594" s="17" t="s">
        <v>115</v>
      </c>
      <c r="C5594" s="15">
        <f>INDEX(装备!G:G,MATCH(属性!A5594,装备!A:A,0))</f>
        <v>16</v>
      </c>
      <c r="D5594" s="15" t="str">
        <f>INDEX(装备!E:E,MATCH(属性!A5594,装备!A:A,0))</f>
        <v>necklace</v>
      </c>
      <c r="E5594" s="14">
        <v>72</v>
      </c>
      <c r="F5594" s="17">
        <f>INT((VLOOKUP($C5594,装备数值,2,0)+VLOOKUP($C5594,装备数值,5,0)*($E5594-1))*VLOOKUP($D5594,系数!$K$2:$O$7,2,0))</f>
        <v>0</v>
      </c>
      <c r="G5594" s="17">
        <f>INT((VLOOKUP($C5594,装备数值,3,0)+VLOOKUP($C5594,装备数值,6,0)*($E5594-1))*VLOOKUP($D5594,系数!$K$2:$O$7,3,0))</f>
        <v>627</v>
      </c>
      <c r="H5594" s="17">
        <f t="shared" si="175"/>
        <v>627</v>
      </c>
      <c r="I5594" s="17">
        <f>INT((VLOOKUP($C5594,装备数值,4,0)+VLOOKUP($C5594,装备数值,7,0)*($E5594-1))*VLOOKUP($D5594,系数!$K$2:$O$7,4,0))</f>
        <v>0</v>
      </c>
      <c r="J5594" s="17">
        <f>INT((VLOOKUP($C5594,装备数值,4,0)+VLOOKUP($C5594,装备数值,7,0)*($E5594-1))*VLOOKUP($D5594,系数!$K$2:$O$7,5,0))</f>
        <v>0</v>
      </c>
      <c r="K5594" s="17">
        <f>INT(VLOOKUP(E5594,强化金币,2,1)*VLOOKUP(INDEX(装备!F:F,MATCH(属性!A5594,装备!A:A,0)),系数!$K$12:$M$15,3,0))</f>
        <v>82500</v>
      </c>
      <c r="L5594" s="17"/>
      <c r="M5594" s="17"/>
      <c r="N5594" s="17"/>
      <c r="O5594" s="17">
        <f>IF(E5594=1,"",VLOOKUP(E5594,系数!$S$2:$AB$12,MATCH(属性!C5594,评级,0),1))</f>
        <v>80</v>
      </c>
    </row>
    <row r="5595" spans="1:15" ht="17.25" thickBot="1" x14ac:dyDescent="0.4">
      <c r="A5595" s="17">
        <f t="shared" si="174"/>
        <v>7100047</v>
      </c>
      <c r="B5595" s="17" t="s">
        <v>115</v>
      </c>
      <c r="C5595" s="15">
        <f>INDEX(装备!G:G,MATCH(属性!A5595,装备!A:A,0))</f>
        <v>16</v>
      </c>
      <c r="D5595" s="15" t="str">
        <f>INDEX(装备!E:E,MATCH(属性!A5595,装备!A:A,0))</f>
        <v>necklace</v>
      </c>
      <c r="E5595" s="14">
        <v>73</v>
      </c>
      <c r="F5595" s="17">
        <f>INT((VLOOKUP($C5595,装备数值,2,0)+VLOOKUP($C5595,装备数值,5,0)*($E5595-1))*VLOOKUP($D5595,系数!$K$2:$O$7,2,0))</f>
        <v>0</v>
      </c>
      <c r="G5595" s="17">
        <f>INT((VLOOKUP($C5595,装备数值,3,0)+VLOOKUP($C5595,装备数值,6,0)*($E5595-1))*VLOOKUP($D5595,系数!$K$2:$O$7,3,0))</f>
        <v>633</v>
      </c>
      <c r="H5595" s="17">
        <f t="shared" si="175"/>
        <v>633</v>
      </c>
      <c r="I5595" s="17">
        <f>INT((VLOOKUP($C5595,装备数值,4,0)+VLOOKUP($C5595,装备数值,7,0)*($E5595-1))*VLOOKUP($D5595,系数!$K$2:$O$7,4,0))</f>
        <v>0</v>
      </c>
      <c r="J5595" s="17">
        <f>INT((VLOOKUP($C5595,装备数值,4,0)+VLOOKUP($C5595,装备数值,7,0)*($E5595-1))*VLOOKUP($D5595,系数!$K$2:$O$7,5,0))</f>
        <v>0</v>
      </c>
      <c r="K5595" s="17">
        <f>INT(VLOOKUP(E5595,强化金币,2,1)*VLOOKUP(INDEX(装备!F:F,MATCH(属性!A5595,装备!A:A,0)),系数!$K$12:$M$15,3,0))</f>
        <v>85000</v>
      </c>
      <c r="L5595" s="17"/>
      <c r="M5595" s="17"/>
      <c r="N5595" s="17"/>
      <c r="O5595" s="17">
        <f>IF(E5595=1,"",VLOOKUP(E5595,系数!$S$2:$AB$12,MATCH(属性!C5595,评级,0),1))</f>
        <v>80</v>
      </c>
    </row>
    <row r="5596" spans="1:15" ht="17.25" thickBot="1" x14ac:dyDescent="0.4">
      <c r="A5596" s="17">
        <f t="shared" si="174"/>
        <v>7100047</v>
      </c>
      <c r="B5596" s="17" t="s">
        <v>115</v>
      </c>
      <c r="C5596" s="15">
        <f>INDEX(装备!G:G,MATCH(属性!A5596,装备!A:A,0))</f>
        <v>16</v>
      </c>
      <c r="D5596" s="15" t="str">
        <f>INDEX(装备!E:E,MATCH(属性!A5596,装备!A:A,0))</f>
        <v>necklace</v>
      </c>
      <c r="E5596" s="14">
        <v>74</v>
      </c>
      <c r="F5596" s="17">
        <f>INT((VLOOKUP($C5596,装备数值,2,0)+VLOOKUP($C5596,装备数值,5,0)*($E5596-1))*VLOOKUP($D5596,系数!$K$2:$O$7,2,0))</f>
        <v>0</v>
      </c>
      <c r="G5596" s="17">
        <f>INT((VLOOKUP($C5596,装备数值,3,0)+VLOOKUP($C5596,装备数值,6,0)*($E5596-1))*VLOOKUP($D5596,系数!$K$2:$O$7,3,0))</f>
        <v>639</v>
      </c>
      <c r="H5596" s="17">
        <f t="shared" si="175"/>
        <v>639</v>
      </c>
      <c r="I5596" s="17">
        <f>INT((VLOOKUP($C5596,装备数值,4,0)+VLOOKUP($C5596,装备数值,7,0)*($E5596-1))*VLOOKUP($D5596,系数!$K$2:$O$7,4,0))</f>
        <v>0</v>
      </c>
      <c r="J5596" s="17">
        <f>INT((VLOOKUP($C5596,装备数值,4,0)+VLOOKUP($C5596,装备数值,7,0)*($E5596-1))*VLOOKUP($D5596,系数!$K$2:$O$7,5,0))</f>
        <v>0</v>
      </c>
      <c r="K5596" s="17">
        <f>INT(VLOOKUP(E5596,强化金币,2,1)*VLOOKUP(INDEX(装备!F:F,MATCH(属性!A5596,装备!A:A,0)),系数!$K$12:$M$15,3,0))</f>
        <v>87500</v>
      </c>
      <c r="L5596" s="17"/>
      <c r="M5596" s="17"/>
      <c r="N5596" s="17"/>
      <c r="O5596" s="17">
        <f>IF(E5596=1,"",VLOOKUP(E5596,系数!$S$2:$AB$12,MATCH(属性!C5596,评级,0),1))</f>
        <v>80</v>
      </c>
    </row>
    <row r="5597" spans="1:15" ht="17.25" thickBot="1" x14ac:dyDescent="0.4">
      <c r="A5597" s="17">
        <f t="shared" si="174"/>
        <v>7100047</v>
      </c>
      <c r="B5597" s="17" t="s">
        <v>115</v>
      </c>
      <c r="C5597" s="15">
        <f>INDEX(装备!G:G,MATCH(属性!A5597,装备!A:A,0))</f>
        <v>16</v>
      </c>
      <c r="D5597" s="15" t="str">
        <f>INDEX(装备!E:E,MATCH(属性!A5597,装备!A:A,0))</f>
        <v>necklace</v>
      </c>
      <c r="E5597" s="14">
        <v>75</v>
      </c>
      <c r="F5597" s="17">
        <f>INT((VLOOKUP($C5597,装备数值,2,0)+VLOOKUP($C5597,装备数值,5,0)*($E5597-1))*VLOOKUP($D5597,系数!$K$2:$O$7,2,0))</f>
        <v>0</v>
      </c>
      <c r="G5597" s="17">
        <f>INT((VLOOKUP($C5597,装备数值,3,0)+VLOOKUP($C5597,装备数值,6,0)*($E5597-1))*VLOOKUP($D5597,系数!$K$2:$O$7,3,0))</f>
        <v>645</v>
      </c>
      <c r="H5597" s="17">
        <f t="shared" si="175"/>
        <v>645</v>
      </c>
      <c r="I5597" s="17">
        <f>INT((VLOOKUP($C5597,装备数值,4,0)+VLOOKUP($C5597,装备数值,7,0)*($E5597-1))*VLOOKUP($D5597,系数!$K$2:$O$7,4,0))</f>
        <v>0</v>
      </c>
      <c r="J5597" s="17">
        <f>INT((VLOOKUP($C5597,装备数值,4,0)+VLOOKUP($C5597,装备数值,7,0)*($E5597-1))*VLOOKUP($D5597,系数!$K$2:$O$7,5,0))</f>
        <v>0</v>
      </c>
      <c r="K5597" s="17">
        <f>INT(VLOOKUP(E5597,强化金币,2,1)*VLOOKUP(INDEX(装备!F:F,MATCH(属性!A5597,装备!A:A,0)),系数!$K$12:$M$15,3,0))</f>
        <v>90000</v>
      </c>
      <c r="L5597" s="17"/>
      <c r="M5597" s="17"/>
      <c r="N5597" s="17"/>
      <c r="O5597" s="17">
        <f>IF(E5597=1,"",VLOOKUP(E5597,系数!$S$2:$AB$12,MATCH(属性!C5597,评级,0),1))</f>
        <v>80</v>
      </c>
    </row>
    <row r="5598" spans="1:15" ht="17.25" thickBot="1" x14ac:dyDescent="0.4">
      <c r="A5598" s="17">
        <f t="shared" si="174"/>
        <v>7100047</v>
      </c>
      <c r="B5598" s="17" t="s">
        <v>115</v>
      </c>
      <c r="C5598" s="15">
        <f>INDEX(装备!G:G,MATCH(属性!A5598,装备!A:A,0))</f>
        <v>16</v>
      </c>
      <c r="D5598" s="15" t="str">
        <f>INDEX(装备!E:E,MATCH(属性!A5598,装备!A:A,0))</f>
        <v>necklace</v>
      </c>
      <c r="E5598" s="14">
        <v>76</v>
      </c>
      <c r="F5598" s="17">
        <f>INT((VLOOKUP($C5598,装备数值,2,0)+VLOOKUP($C5598,装备数值,5,0)*($E5598-1))*VLOOKUP($D5598,系数!$K$2:$O$7,2,0))</f>
        <v>0</v>
      </c>
      <c r="G5598" s="17">
        <f>INT((VLOOKUP($C5598,装备数值,3,0)+VLOOKUP($C5598,装备数值,6,0)*($E5598-1))*VLOOKUP($D5598,系数!$K$2:$O$7,3,0))</f>
        <v>651</v>
      </c>
      <c r="H5598" s="17">
        <f t="shared" si="175"/>
        <v>651</v>
      </c>
      <c r="I5598" s="17">
        <f>INT((VLOOKUP($C5598,装备数值,4,0)+VLOOKUP($C5598,装备数值,7,0)*($E5598-1))*VLOOKUP($D5598,系数!$K$2:$O$7,4,0))</f>
        <v>0</v>
      </c>
      <c r="J5598" s="17">
        <f>INT((VLOOKUP($C5598,装备数值,4,0)+VLOOKUP($C5598,装备数值,7,0)*($E5598-1))*VLOOKUP($D5598,系数!$K$2:$O$7,5,0))</f>
        <v>0</v>
      </c>
      <c r="K5598" s="17">
        <f>INT(VLOOKUP(E5598,强化金币,2,1)*VLOOKUP(INDEX(装备!F:F,MATCH(属性!A5598,装备!A:A,0)),系数!$K$12:$M$15,3,0))</f>
        <v>92500</v>
      </c>
      <c r="L5598" s="17"/>
      <c r="M5598" s="17"/>
      <c r="N5598" s="17"/>
      <c r="O5598" s="17">
        <f>IF(E5598=1,"",VLOOKUP(E5598,系数!$S$2:$AB$12,MATCH(属性!C5598,评级,0),1))</f>
        <v>80</v>
      </c>
    </row>
    <row r="5599" spans="1:15" ht="17.25" thickBot="1" x14ac:dyDescent="0.4">
      <c r="A5599" s="17">
        <f t="shared" si="174"/>
        <v>7100047</v>
      </c>
      <c r="B5599" s="17" t="s">
        <v>115</v>
      </c>
      <c r="C5599" s="15">
        <f>INDEX(装备!G:G,MATCH(属性!A5599,装备!A:A,0))</f>
        <v>16</v>
      </c>
      <c r="D5599" s="15" t="str">
        <f>INDEX(装备!E:E,MATCH(属性!A5599,装备!A:A,0))</f>
        <v>necklace</v>
      </c>
      <c r="E5599" s="14">
        <v>77</v>
      </c>
      <c r="F5599" s="17">
        <f>INT((VLOOKUP($C5599,装备数值,2,0)+VLOOKUP($C5599,装备数值,5,0)*($E5599-1))*VLOOKUP($D5599,系数!$K$2:$O$7,2,0))</f>
        <v>0</v>
      </c>
      <c r="G5599" s="17">
        <f>INT((VLOOKUP($C5599,装备数值,3,0)+VLOOKUP($C5599,装备数值,6,0)*($E5599-1))*VLOOKUP($D5599,系数!$K$2:$O$7,3,0))</f>
        <v>657</v>
      </c>
      <c r="H5599" s="17">
        <f t="shared" si="175"/>
        <v>657</v>
      </c>
      <c r="I5599" s="17">
        <f>INT((VLOOKUP($C5599,装备数值,4,0)+VLOOKUP($C5599,装备数值,7,0)*($E5599-1))*VLOOKUP($D5599,系数!$K$2:$O$7,4,0))</f>
        <v>0</v>
      </c>
      <c r="J5599" s="17">
        <f>INT((VLOOKUP($C5599,装备数值,4,0)+VLOOKUP($C5599,装备数值,7,0)*($E5599-1))*VLOOKUP($D5599,系数!$K$2:$O$7,5,0))</f>
        <v>0</v>
      </c>
      <c r="K5599" s="17">
        <f>INT(VLOOKUP(E5599,强化金币,2,1)*VLOOKUP(INDEX(装备!F:F,MATCH(属性!A5599,装备!A:A,0)),系数!$K$12:$M$15,3,0))</f>
        <v>95000</v>
      </c>
      <c r="L5599" s="17"/>
      <c r="M5599" s="17"/>
      <c r="N5599" s="17"/>
      <c r="O5599" s="17">
        <f>IF(E5599=1,"",VLOOKUP(E5599,系数!$S$2:$AB$12,MATCH(属性!C5599,评级,0),1))</f>
        <v>80</v>
      </c>
    </row>
    <row r="5600" spans="1:15" ht="17.25" thickBot="1" x14ac:dyDescent="0.4">
      <c r="A5600" s="17">
        <f t="shared" si="174"/>
        <v>7100047</v>
      </c>
      <c r="B5600" s="17" t="s">
        <v>115</v>
      </c>
      <c r="C5600" s="15">
        <f>INDEX(装备!G:G,MATCH(属性!A5600,装备!A:A,0))</f>
        <v>16</v>
      </c>
      <c r="D5600" s="15" t="str">
        <f>INDEX(装备!E:E,MATCH(属性!A5600,装备!A:A,0))</f>
        <v>necklace</v>
      </c>
      <c r="E5600" s="14">
        <v>78</v>
      </c>
      <c r="F5600" s="17">
        <f>INT((VLOOKUP($C5600,装备数值,2,0)+VLOOKUP($C5600,装备数值,5,0)*($E5600-1))*VLOOKUP($D5600,系数!$K$2:$O$7,2,0))</f>
        <v>0</v>
      </c>
      <c r="G5600" s="17">
        <f>INT((VLOOKUP($C5600,装备数值,3,0)+VLOOKUP($C5600,装备数值,6,0)*($E5600-1))*VLOOKUP($D5600,系数!$K$2:$O$7,3,0))</f>
        <v>663</v>
      </c>
      <c r="H5600" s="17">
        <f t="shared" si="175"/>
        <v>663</v>
      </c>
      <c r="I5600" s="17">
        <f>INT((VLOOKUP($C5600,装备数值,4,0)+VLOOKUP($C5600,装备数值,7,0)*($E5600-1))*VLOOKUP($D5600,系数!$K$2:$O$7,4,0))</f>
        <v>0</v>
      </c>
      <c r="J5600" s="17">
        <f>INT((VLOOKUP($C5600,装备数值,4,0)+VLOOKUP($C5600,装备数值,7,0)*($E5600-1))*VLOOKUP($D5600,系数!$K$2:$O$7,5,0))</f>
        <v>0</v>
      </c>
      <c r="K5600" s="17">
        <f>INT(VLOOKUP(E5600,强化金币,2,1)*VLOOKUP(INDEX(装备!F:F,MATCH(属性!A5600,装备!A:A,0)),系数!$K$12:$M$15,3,0))</f>
        <v>97500</v>
      </c>
      <c r="L5600" s="17"/>
      <c r="M5600" s="17"/>
      <c r="N5600" s="17"/>
      <c r="O5600" s="17">
        <f>IF(E5600=1,"",VLOOKUP(E5600,系数!$S$2:$AB$12,MATCH(属性!C5600,评级,0),1))</f>
        <v>80</v>
      </c>
    </row>
    <row r="5601" spans="1:15" ht="17.25" thickBot="1" x14ac:dyDescent="0.4">
      <c r="A5601" s="17">
        <f t="shared" si="174"/>
        <v>7100047</v>
      </c>
      <c r="B5601" s="17" t="s">
        <v>115</v>
      </c>
      <c r="C5601" s="15">
        <f>INDEX(装备!G:G,MATCH(属性!A5601,装备!A:A,0))</f>
        <v>16</v>
      </c>
      <c r="D5601" s="15" t="str">
        <f>INDEX(装备!E:E,MATCH(属性!A5601,装备!A:A,0))</f>
        <v>necklace</v>
      </c>
      <c r="E5601" s="14">
        <v>79</v>
      </c>
      <c r="F5601" s="17">
        <f>INT((VLOOKUP($C5601,装备数值,2,0)+VLOOKUP($C5601,装备数值,5,0)*($E5601-1))*VLOOKUP($D5601,系数!$K$2:$O$7,2,0))</f>
        <v>0</v>
      </c>
      <c r="G5601" s="17">
        <f>INT((VLOOKUP($C5601,装备数值,3,0)+VLOOKUP($C5601,装备数值,6,0)*($E5601-1))*VLOOKUP($D5601,系数!$K$2:$O$7,3,0))</f>
        <v>669</v>
      </c>
      <c r="H5601" s="17">
        <f t="shared" si="175"/>
        <v>669</v>
      </c>
      <c r="I5601" s="17">
        <f>INT((VLOOKUP($C5601,装备数值,4,0)+VLOOKUP($C5601,装备数值,7,0)*($E5601-1))*VLOOKUP($D5601,系数!$K$2:$O$7,4,0))</f>
        <v>0</v>
      </c>
      <c r="J5601" s="17">
        <f>INT((VLOOKUP($C5601,装备数值,4,0)+VLOOKUP($C5601,装备数值,7,0)*($E5601-1))*VLOOKUP($D5601,系数!$K$2:$O$7,5,0))</f>
        <v>0</v>
      </c>
      <c r="K5601" s="17">
        <f>INT(VLOOKUP(E5601,强化金币,2,1)*VLOOKUP(INDEX(装备!F:F,MATCH(属性!A5601,装备!A:A,0)),系数!$K$12:$M$15,3,0))</f>
        <v>100000</v>
      </c>
      <c r="L5601" s="17"/>
      <c r="M5601" s="17"/>
      <c r="N5601" s="17"/>
      <c r="O5601" s="17">
        <f>IF(E5601=1,"",VLOOKUP(E5601,系数!$S$2:$AB$12,MATCH(属性!C5601,评级,0),1))</f>
        <v>80</v>
      </c>
    </row>
    <row r="5602" spans="1:15" ht="17.25" thickBot="1" x14ac:dyDescent="0.4">
      <c r="A5602" s="17">
        <f t="shared" si="174"/>
        <v>7100047</v>
      </c>
      <c r="B5602" s="17" t="s">
        <v>115</v>
      </c>
      <c r="C5602" s="15">
        <f>INDEX(装备!G:G,MATCH(属性!A5602,装备!A:A,0))</f>
        <v>16</v>
      </c>
      <c r="D5602" s="15" t="str">
        <f>INDEX(装备!E:E,MATCH(属性!A5602,装备!A:A,0))</f>
        <v>necklace</v>
      </c>
      <c r="E5602" s="14">
        <v>80</v>
      </c>
      <c r="F5602" s="17">
        <f>INT((VLOOKUP($C5602,装备数值,2,0)+VLOOKUP($C5602,装备数值,5,0)*($E5602-1))*VLOOKUP($D5602,系数!$K$2:$O$7,2,0))</f>
        <v>0</v>
      </c>
      <c r="G5602" s="17">
        <f>INT((VLOOKUP($C5602,装备数值,3,0)+VLOOKUP($C5602,装备数值,6,0)*($E5602-1))*VLOOKUP($D5602,系数!$K$2:$O$7,3,0))</f>
        <v>675</v>
      </c>
      <c r="H5602" s="17">
        <f t="shared" si="175"/>
        <v>675</v>
      </c>
      <c r="I5602" s="17">
        <f>INT((VLOOKUP($C5602,装备数值,4,0)+VLOOKUP($C5602,装备数值,7,0)*($E5602-1))*VLOOKUP($D5602,系数!$K$2:$O$7,4,0))</f>
        <v>0</v>
      </c>
      <c r="J5602" s="17">
        <f>INT((VLOOKUP($C5602,装备数值,4,0)+VLOOKUP($C5602,装备数值,7,0)*($E5602-1))*VLOOKUP($D5602,系数!$K$2:$O$7,5,0))</f>
        <v>0</v>
      </c>
      <c r="K5602" s="17">
        <f>INT(VLOOKUP(E5602,强化金币,2,1)*VLOOKUP(INDEX(装备!F:F,MATCH(属性!A5602,装备!A:A,0)),系数!$K$12:$M$15,3,0))</f>
        <v>120000</v>
      </c>
      <c r="L5602" s="17"/>
      <c r="M5602" s="17"/>
      <c r="N5602" s="17"/>
      <c r="O5602" s="17">
        <f>IF(E5602=1,"",VLOOKUP(E5602,系数!$S$2:$AB$12,MATCH(属性!C5602,评级,0),1))</f>
        <v>90</v>
      </c>
    </row>
    <row r="5603" spans="1:15" ht="17.25" thickBot="1" x14ac:dyDescent="0.4">
      <c r="A5603" s="17">
        <f t="shared" si="174"/>
        <v>7100047</v>
      </c>
      <c r="B5603" s="17" t="s">
        <v>115</v>
      </c>
      <c r="C5603" s="15">
        <f>INDEX(装备!G:G,MATCH(属性!A5603,装备!A:A,0))</f>
        <v>16</v>
      </c>
      <c r="D5603" s="15" t="str">
        <f>INDEX(装备!E:E,MATCH(属性!A5603,装备!A:A,0))</f>
        <v>necklace</v>
      </c>
      <c r="E5603" s="14">
        <v>81</v>
      </c>
      <c r="F5603" s="17">
        <f>INT((VLOOKUP($C5603,装备数值,2,0)+VLOOKUP($C5603,装备数值,5,0)*($E5603-1))*VLOOKUP($D5603,系数!$K$2:$O$7,2,0))</f>
        <v>0</v>
      </c>
      <c r="G5603" s="17">
        <f>INT((VLOOKUP($C5603,装备数值,3,0)+VLOOKUP($C5603,装备数值,6,0)*($E5603-1))*VLOOKUP($D5603,系数!$K$2:$O$7,3,0))</f>
        <v>681</v>
      </c>
      <c r="H5603" s="17">
        <f t="shared" si="175"/>
        <v>681</v>
      </c>
      <c r="I5603" s="17">
        <f>INT((VLOOKUP($C5603,装备数值,4,0)+VLOOKUP($C5603,装备数值,7,0)*($E5603-1))*VLOOKUP($D5603,系数!$K$2:$O$7,4,0))</f>
        <v>0</v>
      </c>
      <c r="J5603" s="17">
        <f>INT((VLOOKUP($C5603,装备数值,4,0)+VLOOKUP($C5603,装备数值,7,0)*($E5603-1))*VLOOKUP($D5603,系数!$K$2:$O$7,5,0))</f>
        <v>0</v>
      </c>
      <c r="K5603" s="17">
        <f>INT(VLOOKUP(E5603,强化金币,2,1)*VLOOKUP(INDEX(装备!F:F,MATCH(属性!A5603,装备!A:A,0)),系数!$K$12:$M$15,3,0))</f>
        <v>140000</v>
      </c>
      <c r="L5603" s="17"/>
      <c r="M5603" s="17"/>
      <c r="N5603" s="17"/>
      <c r="O5603" s="17">
        <f>IF(E5603=1,"",VLOOKUP(E5603,系数!$S$2:$AB$12,MATCH(属性!C5603,评级,0),1))</f>
        <v>90</v>
      </c>
    </row>
    <row r="5604" spans="1:15" ht="17.25" thickBot="1" x14ac:dyDescent="0.4">
      <c r="A5604" s="17">
        <f t="shared" si="174"/>
        <v>7100047</v>
      </c>
      <c r="B5604" s="17" t="s">
        <v>115</v>
      </c>
      <c r="C5604" s="15">
        <f>INDEX(装备!G:G,MATCH(属性!A5604,装备!A:A,0))</f>
        <v>16</v>
      </c>
      <c r="D5604" s="15" t="str">
        <f>INDEX(装备!E:E,MATCH(属性!A5604,装备!A:A,0))</f>
        <v>necklace</v>
      </c>
      <c r="E5604" s="14">
        <v>82</v>
      </c>
      <c r="F5604" s="17">
        <f>INT((VLOOKUP($C5604,装备数值,2,0)+VLOOKUP($C5604,装备数值,5,0)*($E5604-1))*VLOOKUP($D5604,系数!$K$2:$O$7,2,0))</f>
        <v>0</v>
      </c>
      <c r="G5604" s="17">
        <f>INT((VLOOKUP($C5604,装备数值,3,0)+VLOOKUP($C5604,装备数值,6,0)*($E5604-1))*VLOOKUP($D5604,系数!$K$2:$O$7,3,0))</f>
        <v>687</v>
      </c>
      <c r="H5604" s="17">
        <f t="shared" si="175"/>
        <v>687</v>
      </c>
      <c r="I5604" s="17">
        <f>INT((VLOOKUP($C5604,装备数值,4,0)+VLOOKUP($C5604,装备数值,7,0)*($E5604-1))*VLOOKUP($D5604,系数!$K$2:$O$7,4,0))</f>
        <v>0</v>
      </c>
      <c r="J5604" s="17">
        <f>INT((VLOOKUP($C5604,装备数值,4,0)+VLOOKUP($C5604,装备数值,7,0)*($E5604-1))*VLOOKUP($D5604,系数!$K$2:$O$7,5,0))</f>
        <v>0</v>
      </c>
      <c r="K5604" s="17">
        <f>INT(VLOOKUP(E5604,强化金币,2,1)*VLOOKUP(INDEX(装备!F:F,MATCH(属性!A5604,装备!A:A,0)),系数!$K$12:$M$15,3,0))</f>
        <v>160000</v>
      </c>
      <c r="L5604" s="17"/>
      <c r="M5604" s="17"/>
      <c r="N5604" s="17"/>
      <c r="O5604" s="17">
        <f>IF(E5604=1,"",VLOOKUP(E5604,系数!$S$2:$AB$12,MATCH(属性!C5604,评级,0),1))</f>
        <v>90</v>
      </c>
    </row>
    <row r="5605" spans="1:15" ht="17.25" thickBot="1" x14ac:dyDescent="0.4">
      <c r="A5605" s="17">
        <f t="shared" si="174"/>
        <v>7100047</v>
      </c>
      <c r="B5605" s="17" t="s">
        <v>115</v>
      </c>
      <c r="C5605" s="15">
        <f>INDEX(装备!G:G,MATCH(属性!A5605,装备!A:A,0))</f>
        <v>16</v>
      </c>
      <c r="D5605" s="15" t="str">
        <f>INDEX(装备!E:E,MATCH(属性!A5605,装备!A:A,0))</f>
        <v>necklace</v>
      </c>
      <c r="E5605" s="14">
        <v>83</v>
      </c>
      <c r="F5605" s="17">
        <f>INT((VLOOKUP($C5605,装备数值,2,0)+VLOOKUP($C5605,装备数值,5,0)*($E5605-1))*VLOOKUP($D5605,系数!$K$2:$O$7,2,0))</f>
        <v>0</v>
      </c>
      <c r="G5605" s="17">
        <f>INT((VLOOKUP($C5605,装备数值,3,0)+VLOOKUP($C5605,装备数值,6,0)*($E5605-1))*VLOOKUP($D5605,系数!$K$2:$O$7,3,0))</f>
        <v>693</v>
      </c>
      <c r="H5605" s="17">
        <f t="shared" si="175"/>
        <v>693</v>
      </c>
      <c r="I5605" s="17">
        <f>INT((VLOOKUP($C5605,装备数值,4,0)+VLOOKUP($C5605,装备数值,7,0)*($E5605-1))*VLOOKUP($D5605,系数!$K$2:$O$7,4,0))</f>
        <v>0</v>
      </c>
      <c r="J5605" s="17">
        <f>INT((VLOOKUP($C5605,装备数值,4,0)+VLOOKUP($C5605,装备数值,7,0)*($E5605-1))*VLOOKUP($D5605,系数!$K$2:$O$7,5,0))</f>
        <v>0</v>
      </c>
      <c r="K5605" s="17">
        <f>INT(VLOOKUP(E5605,强化金币,2,1)*VLOOKUP(INDEX(装备!F:F,MATCH(属性!A5605,装备!A:A,0)),系数!$K$12:$M$15,3,0))</f>
        <v>180000</v>
      </c>
      <c r="L5605" s="17"/>
      <c r="M5605" s="17"/>
      <c r="N5605" s="17"/>
      <c r="O5605" s="17">
        <f>IF(E5605=1,"",VLOOKUP(E5605,系数!$S$2:$AB$12,MATCH(属性!C5605,评级,0),1))</f>
        <v>90</v>
      </c>
    </row>
    <row r="5606" spans="1:15" ht="17.25" thickBot="1" x14ac:dyDescent="0.4">
      <c r="A5606" s="17">
        <f t="shared" si="174"/>
        <v>7100047</v>
      </c>
      <c r="B5606" s="17" t="s">
        <v>115</v>
      </c>
      <c r="C5606" s="15">
        <f>INDEX(装备!G:G,MATCH(属性!A5606,装备!A:A,0))</f>
        <v>16</v>
      </c>
      <c r="D5606" s="15" t="str">
        <f>INDEX(装备!E:E,MATCH(属性!A5606,装备!A:A,0))</f>
        <v>necklace</v>
      </c>
      <c r="E5606" s="14">
        <v>84</v>
      </c>
      <c r="F5606" s="17">
        <f>INT((VLOOKUP($C5606,装备数值,2,0)+VLOOKUP($C5606,装备数值,5,0)*($E5606-1))*VLOOKUP($D5606,系数!$K$2:$O$7,2,0))</f>
        <v>0</v>
      </c>
      <c r="G5606" s="17">
        <f>INT((VLOOKUP($C5606,装备数值,3,0)+VLOOKUP($C5606,装备数值,6,0)*($E5606-1))*VLOOKUP($D5606,系数!$K$2:$O$7,3,0))</f>
        <v>699</v>
      </c>
      <c r="H5606" s="17">
        <f t="shared" si="175"/>
        <v>699</v>
      </c>
      <c r="I5606" s="17">
        <f>INT((VLOOKUP($C5606,装备数值,4,0)+VLOOKUP($C5606,装备数值,7,0)*($E5606-1))*VLOOKUP($D5606,系数!$K$2:$O$7,4,0))</f>
        <v>0</v>
      </c>
      <c r="J5606" s="17">
        <f>INT((VLOOKUP($C5606,装备数值,4,0)+VLOOKUP($C5606,装备数值,7,0)*($E5606-1))*VLOOKUP($D5606,系数!$K$2:$O$7,5,0))</f>
        <v>0</v>
      </c>
      <c r="K5606" s="17">
        <f>INT(VLOOKUP(E5606,强化金币,2,1)*VLOOKUP(INDEX(装备!F:F,MATCH(属性!A5606,装备!A:A,0)),系数!$K$12:$M$15,3,0))</f>
        <v>200000</v>
      </c>
      <c r="L5606" s="17"/>
      <c r="M5606" s="17"/>
      <c r="N5606" s="17"/>
      <c r="O5606" s="17">
        <f>IF(E5606=1,"",VLOOKUP(E5606,系数!$S$2:$AB$12,MATCH(属性!C5606,评级,0),1))</f>
        <v>90</v>
      </c>
    </row>
    <row r="5607" spans="1:15" ht="17.25" thickBot="1" x14ac:dyDescent="0.4">
      <c r="A5607" s="17">
        <f t="shared" si="174"/>
        <v>7100047</v>
      </c>
      <c r="B5607" s="17" t="s">
        <v>115</v>
      </c>
      <c r="C5607" s="15">
        <f>INDEX(装备!G:G,MATCH(属性!A5607,装备!A:A,0))</f>
        <v>16</v>
      </c>
      <c r="D5607" s="15" t="str">
        <f>INDEX(装备!E:E,MATCH(属性!A5607,装备!A:A,0))</f>
        <v>necklace</v>
      </c>
      <c r="E5607" s="14">
        <v>85</v>
      </c>
      <c r="F5607" s="17">
        <f>INT((VLOOKUP($C5607,装备数值,2,0)+VLOOKUP($C5607,装备数值,5,0)*($E5607-1))*VLOOKUP($D5607,系数!$K$2:$O$7,2,0))</f>
        <v>0</v>
      </c>
      <c r="G5607" s="17">
        <f>INT((VLOOKUP($C5607,装备数值,3,0)+VLOOKUP($C5607,装备数值,6,0)*($E5607-1))*VLOOKUP($D5607,系数!$K$2:$O$7,3,0))</f>
        <v>705</v>
      </c>
      <c r="H5607" s="17">
        <f t="shared" si="175"/>
        <v>705</v>
      </c>
      <c r="I5607" s="17">
        <f>INT((VLOOKUP($C5607,装备数值,4,0)+VLOOKUP($C5607,装备数值,7,0)*($E5607-1))*VLOOKUP($D5607,系数!$K$2:$O$7,4,0))</f>
        <v>0</v>
      </c>
      <c r="J5607" s="17">
        <f>INT((VLOOKUP($C5607,装备数值,4,0)+VLOOKUP($C5607,装备数值,7,0)*($E5607-1))*VLOOKUP($D5607,系数!$K$2:$O$7,5,0))</f>
        <v>0</v>
      </c>
      <c r="K5607" s="17">
        <f>INT(VLOOKUP(E5607,强化金币,2,1)*VLOOKUP(INDEX(装备!F:F,MATCH(属性!A5607,装备!A:A,0)),系数!$K$12:$M$15,3,0))</f>
        <v>250000</v>
      </c>
      <c r="L5607" s="17"/>
      <c r="M5607" s="17"/>
      <c r="N5607" s="17"/>
      <c r="O5607" s="17">
        <f>IF(E5607=1,"",VLOOKUP(E5607,系数!$S$2:$AB$12,MATCH(属性!C5607,评级,0),1))</f>
        <v>90</v>
      </c>
    </row>
    <row r="5608" spans="1:15" ht="17.25" thickBot="1" x14ac:dyDescent="0.4">
      <c r="A5608" s="17">
        <f t="shared" si="174"/>
        <v>7100047</v>
      </c>
      <c r="B5608" s="17" t="s">
        <v>115</v>
      </c>
      <c r="C5608" s="15">
        <f>INDEX(装备!G:G,MATCH(属性!A5608,装备!A:A,0))</f>
        <v>16</v>
      </c>
      <c r="D5608" s="15" t="str">
        <f>INDEX(装备!E:E,MATCH(属性!A5608,装备!A:A,0))</f>
        <v>necklace</v>
      </c>
      <c r="E5608" s="14">
        <v>86</v>
      </c>
      <c r="F5608" s="17">
        <f>INT((VLOOKUP($C5608,装备数值,2,0)+VLOOKUP($C5608,装备数值,5,0)*($E5608-1))*VLOOKUP($D5608,系数!$K$2:$O$7,2,0))</f>
        <v>0</v>
      </c>
      <c r="G5608" s="17">
        <f>INT((VLOOKUP($C5608,装备数值,3,0)+VLOOKUP($C5608,装备数值,6,0)*($E5608-1))*VLOOKUP($D5608,系数!$K$2:$O$7,3,0))</f>
        <v>711</v>
      </c>
      <c r="H5608" s="17">
        <f t="shared" si="175"/>
        <v>711</v>
      </c>
      <c r="I5608" s="17">
        <f>INT((VLOOKUP($C5608,装备数值,4,0)+VLOOKUP($C5608,装备数值,7,0)*($E5608-1))*VLOOKUP($D5608,系数!$K$2:$O$7,4,0))</f>
        <v>0</v>
      </c>
      <c r="J5608" s="17">
        <f>INT((VLOOKUP($C5608,装备数值,4,0)+VLOOKUP($C5608,装备数值,7,0)*($E5608-1))*VLOOKUP($D5608,系数!$K$2:$O$7,5,0))</f>
        <v>0</v>
      </c>
      <c r="K5608" s="17">
        <f>INT(VLOOKUP(E5608,强化金币,2,1)*VLOOKUP(INDEX(装备!F:F,MATCH(属性!A5608,装备!A:A,0)),系数!$K$12:$M$15,3,0))</f>
        <v>300000</v>
      </c>
      <c r="L5608" s="17"/>
      <c r="M5608" s="17"/>
      <c r="N5608" s="17"/>
      <c r="O5608" s="17">
        <f>IF(E5608=1,"",VLOOKUP(E5608,系数!$S$2:$AB$12,MATCH(属性!C5608,评级,0),1))</f>
        <v>90</v>
      </c>
    </row>
    <row r="5609" spans="1:15" ht="17.25" thickBot="1" x14ac:dyDescent="0.4">
      <c r="A5609" s="17">
        <f t="shared" si="174"/>
        <v>7100047</v>
      </c>
      <c r="B5609" s="17" t="s">
        <v>115</v>
      </c>
      <c r="C5609" s="15">
        <f>INDEX(装备!G:G,MATCH(属性!A5609,装备!A:A,0))</f>
        <v>16</v>
      </c>
      <c r="D5609" s="15" t="str">
        <f>INDEX(装备!E:E,MATCH(属性!A5609,装备!A:A,0))</f>
        <v>necklace</v>
      </c>
      <c r="E5609" s="14">
        <v>87</v>
      </c>
      <c r="F5609" s="17">
        <f>INT((VLOOKUP($C5609,装备数值,2,0)+VLOOKUP($C5609,装备数值,5,0)*($E5609-1))*VLOOKUP($D5609,系数!$K$2:$O$7,2,0))</f>
        <v>0</v>
      </c>
      <c r="G5609" s="17">
        <f>INT((VLOOKUP($C5609,装备数值,3,0)+VLOOKUP($C5609,装备数值,6,0)*($E5609-1))*VLOOKUP($D5609,系数!$K$2:$O$7,3,0))</f>
        <v>717</v>
      </c>
      <c r="H5609" s="17">
        <f t="shared" si="175"/>
        <v>717</v>
      </c>
      <c r="I5609" s="17">
        <f>INT((VLOOKUP($C5609,装备数值,4,0)+VLOOKUP($C5609,装备数值,7,0)*($E5609-1))*VLOOKUP($D5609,系数!$K$2:$O$7,4,0))</f>
        <v>0</v>
      </c>
      <c r="J5609" s="17">
        <f>INT((VLOOKUP($C5609,装备数值,4,0)+VLOOKUP($C5609,装备数值,7,0)*($E5609-1))*VLOOKUP($D5609,系数!$K$2:$O$7,5,0))</f>
        <v>0</v>
      </c>
      <c r="K5609" s="17">
        <f>INT(VLOOKUP(E5609,强化金币,2,1)*VLOOKUP(INDEX(装备!F:F,MATCH(属性!A5609,装备!A:A,0)),系数!$K$12:$M$15,3,0))</f>
        <v>350000</v>
      </c>
      <c r="L5609" s="17"/>
      <c r="M5609" s="17"/>
      <c r="N5609" s="17"/>
      <c r="O5609" s="17">
        <f>IF(E5609=1,"",VLOOKUP(E5609,系数!$S$2:$AB$12,MATCH(属性!C5609,评级,0),1))</f>
        <v>90</v>
      </c>
    </row>
    <row r="5610" spans="1:15" ht="17.25" thickBot="1" x14ac:dyDescent="0.4">
      <c r="A5610" s="17">
        <f t="shared" si="174"/>
        <v>7100047</v>
      </c>
      <c r="B5610" s="17" t="s">
        <v>115</v>
      </c>
      <c r="C5610" s="15">
        <f>INDEX(装备!G:G,MATCH(属性!A5610,装备!A:A,0))</f>
        <v>16</v>
      </c>
      <c r="D5610" s="15" t="str">
        <f>INDEX(装备!E:E,MATCH(属性!A5610,装备!A:A,0))</f>
        <v>necklace</v>
      </c>
      <c r="E5610" s="14">
        <v>88</v>
      </c>
      <c r="F5610" s="17">
        <f>INT((VLOOKUP($C5610,装备数值,2,0)+VLOOKUP($C5610,装备数值,5,0)*($E5610-1))*VLOOKUP($D5610,系数!$K$2:$O$7,2,0))</f>
        <v>0</v>
      </c>
      <c r="G5610" s="17">
        <f>INT((VLOOKUP($C5610,装备数值,3,0)+VLOOKUP($C5610,装备数值,6,0)*($E5610-1))*VLOOKUP($D5610,系数!$K$2:$O$7,3,0))</f>
        <v>723</v>
      </c>
      <c r="H5610" s="17">
        <f t="shared" si="175"/>
        <v>723</v>
      </c>
      <c r="I5610" s="17">
        <f>INT((VLOOKUP($C5610,装备数值,4,0)+VLOOKUP($C5610,装备数值,7,0)*($E5610-1))*VLOOKUP($D5610,系数!$K$2:$O$7,4,0))</f>
        <v>0</v>
      </c>
      <c r="J5610" s="17">
        <f>INT((VLOOKUP($C5610,装备数值,4,0)+VLOOKUP($C5610,装备数值,7,0)*($E5610-1))*VLOOKUP($D5610,系数!$K$2:$O$7,5,0))</f>
        <v>0</v>
      </c>
      <c r="K5610" s="17">
        <f>INT(VLOOKUP(E5610,强化金币,2,1)*VLOOKUP(INDEX(装备!F:F,MATCH(属性!A5610,装备!A:A,0)),系数!$K$12:$M$15,3,0))</f>
        <v>400000</v>
      </c>
      <c r="L5610" s="17"/>
      <c r="M5610" s="17"/>
      <c r="N5610" s="17"/>
      <c r="O5610" s="17">
        <f>IF(E5610=1,"",VLOOKUP(E5610,系数!$S$2:$AB$12,MATCH(属性!C5610,评级,0),1))</f>
        <v>90</v>
      </c>
    </row>
    <row r="5611" spans="1:15" ht="17.25" thickBot="1" x14ac:dyDescent="0.4">
      <c r="A5611" s="17">
        <f t="shared" si="174"/>
        <v>7100047</v>
      </c>
      <c r="B5611" s="17" t="s">
        <v>115</v>
      </c>
      <c r="C5611" s="15">
        <f>INDEX(装备!G:G,MATCH(属性!A5611,装备!A:A,0))</f>
        <v>16</v>
      </c>
      <c r="D5611" s="15" t="str">
        <f>INDEX(装备!E:E,MATCH(属性!A5611,装备!A:A,0))</f>
        <v>necklace</v>
      </c>
      <c r="E5611" s="14">
        <v>89</v>
      </c>
      <c r="F5611" s="17">
        <f>INT((VLOOKUP($C5611,装备数值,2,0)+VLOOKUP($C5611,装备数值,5,0)*($E5611-1))*VLOOKUP($D5611,系数!$K$2:$O$7,2,0))</f>
        <v>0</v>
      </c>
      <c r="G5611" s="17">
        <f>INT((VLOOKUP($C5611,装备数值,3,0)+VLOOKUP($C5611,装备数值,6,0)*($E5611-1))*VLOOKUP($D5611,系数!$K$2:$O$7,3,0))</f>
        <v>729</v>
      </c>
      <c r="H5611" s="17">
        <f t="shared" si="175"/>
        <v>729</v>
      </c>
      <c r="I5611" s="17">
        <f>INT((VLOOKUP($C5611,装备数值,4,0)+VLOOKUP($C5611,装备数值,7,0)*($E5611-1))*VLOOKUP($D5611,系数!$K$2:$O$7,4,0))</f>
        <v>0</v>
      </c>
      <c r="J5611" s="17">
        <f>INT((VLOOKUP($C5611,装备数值,4,0)+VLOOKUP($C5611,装备数值,7,0)*($E5611-1))*VLOOKUP($D5611,系数!$K$2:$O$7,5,0))</f>
        <v>0</v>
      </c>
      <c r="K5611" s="17">
        <f>INT(VLOOKUP(E5611,强化金币,2,1)*VLOOKUP(INDEX(装备!F:F,MATCH(属性!A5611,装备!A:A,0)),系数!$K$12:$M$15,3,0))</f>
        <v>450000</v>
      </c>
      <c r="L5611" s="17"/>
      <c r="M5611" s="17"/>
      <c r="N5611" s="17"/>
      <c r="O5611" s="17">
        <f>IF(E5611=1,"",VLOOKUP(E5611,系数!$S$2:$AB$12,MATCH(属性!C5611,评级,0),1))</f>
        <v>90</v>
      </c>
    </row>
    <row r="5612" spans="1:15" ht="17.25" thickBot="1" x14ac:dyDescent="0.4">
      <c r="A5612" s="17">
        <f t="shared" si="174"/>
        <v>7100047</v>
      </c>
      <c r="B5612" s="17" t="s">
        <v>115</v>
      </c>
      <c r="C5612" s="15">
        <f>INDEX(装备!G:G,MATCH(属性!A5612,装备!A:A,0))</f>
        <v>16</v>
      </c>
      <c r="D5612" s="15" t="str">
        <f>INDEX(装备!E:E,MATCH(属性!A5612,装备!A:A,0))</f>
        <v>necklace</v>
      </c>
      <c r="E5612" s="14">
        <v>90</v>
      </c>
      <c r="F5612" s="17">
        <f>INT((VLOOKUP($C5612,装备数值,2,0)+VLOOKUP($C5612,装备数值,5,0)*($E5612-1))*VLOOKUP($D5612,系数!$K$2:$O$7,2,0))</f>
        <v>0</v>
      </c>
      <c r="G5612" s="17">
        <f>INT((VLOOKUP($C5612,装备数值,3,0)+VLOOKUP($C5612,装备数值,6,0)*($E5612-1))*VLOOKUP($D5612,系数!$K$2:$O$7,3,0))</f>
        <v>735</v>
      </c>
      <c r="H5612" s="17">
        <f t="shared" si="175"/>
        <v>735</v>
      </c>
      <c r="I5612" s="17">
        <f>INT((VLOOKUP($C5612,装备数值,4,0)+VLOOKUP($C5612,装备数值,7,0)*($E5612-1))*VLOOKUP($D5612,系数!$K$2:$O$7,4,0))</f>
        <v>0</v>
      </c>
      <c r="J5612" s="17">
        <f>INT((VLOOKUP($C5612,装备数值,4,0)+VLOOKUP($C5612,装备数值,7,0)*($E5612-1))*VLOOKUP($D5612,系数!$K$2:$O$7,5,0))</f>
        <v>0</v>
      </c>
      <c r="K5612" s="17">
        <f>INT(VLOOKUP(E5612,强化金币,2,1)*VLOOKUP(INDEX(装备!F:F,MATCH(属性!A5612,装备!A:A,0)),系数!$K$12:$M$15,3,0))</f>
        <v>450000</v>
      </c>
      <c r="L5612" s="17"/>
      <c r="M5612" s="17"/>
      <c r="N5612" s="17"/>
      <c r="O5612" s="17">
        <f>IF(E5612=1,"",VLOOKUP(E5612,系数!$S$2:$AB$12,MATCH(属性!C5612,评级,0),1))</f>
        <v>100</v>
      </c>
    </row>
    <row r="5613" spans="1:15" ht="17.25" thickBot="1" x14ac:dyDescent="0.4">
      <c r="A5613" s="17">
        <f t="shared" si="174"/>
        <v>7100047</v>
      </c>
      <c r="B5613" s="17" t="s">
        <v>115</v>
      </c>
      <c r="C5613" s="15">
        <f>INDEX(装备!G:G,MATCH(属性!A5613,装备!A:A,0))</f>
        <v>16</v>
      </c>
      <c r="D5613" s="15" t="str">
        <f>INDEX(装备!E:E,MATCH(属性!A5613,装备!A:A,0))</f>
        <v>necklace</v>
      </c>
      <c r="E5613" s="14">
        <v>91</v>
      </c>
      <c r="F5613" s="17">
        <f>INT((VLOOKUP($C5613,装备数值,2,0)+VLOOKUP($C5613,装备数值,5,0)*($E5613-1))*VLOOKUP($D5613,系数!$K$2:$O$7,2,0))</f>
        <v>0</v>
      </c>
      <c r="G5613" s="17">
        <f>INT((VLOOKUP($C5613,装备数值,3,0)+VLOOKUP($C5613,装备数值,6,0)*($E5613-1))*VLOOKUP($D5613,系数!$K$2:$O$7,3,0))</f>
        <v>741</v>
      </c>
      <c r="H5613" s="17">
        <f t="shared" si="175"/>
        <v>741</v>
      </c>
      <c r="I5613" s="17">
        <f>INT((VLOOKUP($C5613,装备数值,4,0)+VLOOKUP($C5613,装备数值,7,0)*($E5613-1))*VLOOKUP($D5613,系数!$K$2:$O$7,4,0))</f>
        <v>0</v>
      </c>
      <c r="J5613" s="17">
        <f>INT((VLOOKUP($C5613,装备数值,4,0)+VLOOKUP($C5613,装备数值,7,0)*($E5613-1))*VLOOKUP($D5613,系数!$K$2:$O$7,5,0))</f>
        <v>0</v>
      </c>
      <c r="K5613" s="17">
        <f>INT(VLOOKUP(E5613,强化金币,2,1)*VLOOKUP(INDEX(装备!F:F,MATCH(属性!A5613,装备!A:A,0)),系数!$K$12:$M$15,3,0))</f>
        <v>450000</v>
      </c>
      <c r="L5613" s="17"/>
      <c r="M5613" s="17"/>
      <c r="N5613" s="17"/>
      <c r="O5613" s="17">
        <f>IF(E5613=1,"",VLOOKUP(E5613,系数!$S$2:$AB$12,MATCH(属性!C5613,评级,0),1))</f>
        <v>100</v>
      </c>
    </row>
    <row r="5614" spans="1:15" ht="17.25" thickBot="1" x14ac:dyDescent="0.4">
      <c r="A5614" s="17">
        <f t="shared" si="174"/>
        <v>7100047</v>
      </c>
      <c r="B5614" s="17" t="s">
        <v>115</v>
      </c>
      <c r="C5614" s="15">
        <f>INDEX(装备!G:G,MATCH(属性!A5614,装备!A:A,0))</f>
        <v>16</v>
      </c>
      <c r="D5614" s="15" t="str">
        <f>INDEX(装备!E:E,MATCH(属性!A5614,装备!A:A,0))</f>
        <v>necklace</v>
      </c>
      <c r="E5614" s="14">
        <v>92</v>
      </c>
      <c r="F5614" s="17">
        <f>INT((VLOOKUP($C5614,装备数值,2,0)+VLOOKUP($C5614,装备数值,5,0)*($E5614-1))*VLOOKUP($D5614,系数!$K$2:$O$7,2,0))</f>
        <v>0</v>
      </c>
      <c r="G5614" s="17">
        <f>INT((VLOOKUP($C5614,装备数值,3,0)+VLOOKUP($C5614,装备数值,6,0)*($E5614-1))*VLOOKUP($D5614,系数!$K$2:$O$7,3,0))</f>
        <v>747</v>
      </c>
      <c r="H5614" s="17">
        <f t="shared" si="175"/>
        <v>747</v>
      </c>
      <c r="I5614" s="17">
        <f>INT((VLOOKUP($C5614,装备数值,4,0)+VLOOKUP($C5614,装备数值,7,0)*($E5614-1))*VLOOKUP($D5614,系数!$K$2:$O$7,4,0))</f>
        <v>0</v>
      </c>
      <c r="J5614" s="17">
        <f>INT((VLOOKUP($C5614,装备数值,4,0)+VLOOKUP($C5614,装备数值,7,0)*($E5614-1))*VLOOKUP($D5614,系数!$K$2:$O$7,5,0))</f>
        <v>0</v>
      </c>
      <c r="K5614" s="17">
        <f>INT(VLOOKUP(E5614,强化金币,2,1)*VLOOKUP(INDEX(装备!F:F,MATCH(属性!A5614,装备!A:A,0)),系数!$K$12:$M$15,3,0))</f>
        <v>450000</v>
      </c>
      <c r="L5614" s="17"/>
      <c r="M5614" s="17"/>
      <c r="N5614" s="17"/>
      <c r="O5614" s="17">
        <f>IF(E5614=1,"",VLOOKUP(E5614,系数!$S$2:$AB$12,MATCH(属性!C5614,评级,0),1))</f>
        <v>100</v>
      </c>
    </row>
    <row r="5615" spans="1:15" ht="17.25" thickBot="1" x14ac:dyDescent="0.4">
      <c r="A5615" s="17">
        <f t="shared" si="174"/>
        <v>7100047</v>
      </c>
      <c r="B5615" s="17" t="s">
        <v>115</v>
      </c>
      <c r="C5615" s="15">
        <f>INDEX(装备!G:G,MATCH(属性!A5615,装备!A:A,0))</f>
        <v>16</v>
      </c>
      <c r="D5615" s="15" t="str">
        <f>INDEX(装备!E:E,MATCH(属性!A5615,装备!A:A,0))</f>
        <v>necklace</v>
      </c>
      <c r="E5615" s="14">
        <v>93</v>
      </c>
      <c r="F5615" s="17">
        <f>INT((VLOOKUP($C5615,装备数值,2,0)+VLOOKUP($C5615,装备数值,5,0)*($E5615-1))*VLOOKUP($D5615,系数!$K$2:$O$7,2,0))</f>
        <v>0</v>
      </c>
      <c r="G5615" s="17">
        <f>INT((VLOOKUP($C5615,装备数值,3,0)+VLOOKUP($C5615,装备数值,6,0)*($E5615-1))*VLOOKUP($D5615,系数!$K$2:$O$7,3,0))</f>
        <v>753</v>
      </c>
      <c r="H5615" s="17">
        <f t="shared" si="175"/>
        <v>753</v>
      </c>
      <c r="I5615" s="17">
        <f>INT((VLOOKUP($C5615,装备数值,4,0)+VLOOKUP($C5615,装备数值,7,0)*($E5615-1))*VLOOKUP($D5615,系数!$K$2:$O$7,4,0))</f>
        <v>0</v>
      </c>
      <c r="J5615" s="17">
        <f>INT((VLOOKUP($C5615,装备数值,4,0)+VLOOKUP($C5615,装备数值,7,0)*($E5615-1))*VLOOKUP($D5615,系数!$K$2:$O$7,5,0))</f>
        <v>0</v>
      </c>
      <c r="K5615" s="17">
        <f>INT(VLOOKUP(E5615,强化金币,2,1)*VLOOKUP(INDEX(装备!F:F,MATCH(属性!A5615,装备!A:A,0)),系数!$K$12:$M$15,3,0))</f>
        <v>450000</v>
      </c>
      <c r="L5615" s="17"/>
      <c r="M5615" s="17"/>
      <c r="N5615" s="17"/>
      <c r="O5615" s="17">
        <f>IF(E5615=1,"",VLOOKUP(E5615,系数!$S$2:$AB$12,MATCH(属性!C5615,评级,0),1))</f>
        <v>100</v>
      </c>
    </row>
    <row r="5616" spans="1:15" ht="17.25" thickBot="1" x14ac:dyDescent="0.4">
      <c r="A5616" s="17">
        <f t="shared" si="174"/>
        <v>7100047</v>
      </c>
      <c r="B5616" s="17" t="s">
        <v>115</v>
      </c>
      <c r="C5616" s="15">
        <f>INDEX(装备!G:G,MATCH(属性!A5616,装备!A:A,0))</f>
        <v>16</v>
      </c>
      <c r="D5616" s="15" t="str">
        <f>INDEX(装备!E:E,MATCH(属性!A5616,装备!A:A,0))</f>
        <v>necklace</v>
      </c>
      <c r="E5616" s="14">
        <v>94</v>
      </c>
      <c r="F5616" s="17">
        <f>INT((VLOOKUP($C5616,装备数值,2,0)+VLOOKUP($C5616,装备数值,5,0)*($E5616-1))*VLOOKUP($D5616,系数!$K$2:$O$7,2,0))</f>
        <v>0</v>
      </c>
      <c r="G5616" s="17">
        <f>INT((VLOOKUP($C5616,装备数值,3,0)+VLOOKUP($C5616,装备数值,6,0)*($E5616-1))*VLOOKUP($D5616,系数!$K$2:$O$7,3,0))</f>
        <v>759</v>
      </c>
      <c r="H5616" s="17">
        <f t="shared" si="175"/>
        <v>759</v>
      </c>
      <c r="I5616" s="17">
        <f>INT((VLOOKUP($C5616,装备数值,4,0)+VLOOKUP($C5616,装备数值,7,0)*($E5616-1))*VLOOKUP($D5616,系数!$K$2:$O$7,4,0))</f>
        <v>0</v>
      </c>
      <c r="J5616" s="17">
        <f>INT((VLOOKUP($C5616,装备数值,4,0)+VLOOKUP($C5616,装备数值,7,0)*($E5616-1))*VLOOKUP($D5616,系数!$K$2:$O$7,5,0))</f>
        <v>0</v>
      </c>
      <c r="K5616" s="17">
        <f>INT(VLOOKUP(E5616,强化金币,2,1)*VLOOKUP(INDEX(装备!F:F,MATCH(属性!A5616,装备!A:A,0)),系数!$K$12:$M$15,3,0))</f>
        <v>450000</v>
      </c>
      <c r="L5616" s="17"/>
      <c r="M5616" s="17"/>
      <c r="N5616" s="17"/>
      <c r="O5616" s="17">
        <f>IF(E5616=1,"",VLOOKUP(E5616,系数!$S$2:$AB$12,MATCH(属性!C5616,评级,0),1))</f>
        <v>100</v>
      </c>
    </row>
    <row r="5617" spans="1:15" ht="17.25" thickBot="1" x14ac:dyDescent="0.4">
      <c r="A5617" s="17">
        <f t="shared" si="174"/>
        <v>7100047</v>
      </c>
      <c r="B5617" s="17" t="s">
        <v>115</v>
      </c>
      <c r="C5617" s="15">
        <f>INDEX(装备!G:G,MATCH(属性!A5617,装备!A:A,0))</f>
        <v>16</v>
      </c>
      <c r="D5617" s="15" t="str">
        <f>INDEX(装备!E:E,MATCH(属性!A5617,装备!A:A,0))</f>
        <v>necklace</v>
      </c>
      <c r="E5617" s="14">
        <v>95</v>
      </c>
      <c r="F5617" s="17">
        <f>INT((VLOOKUP($C5617,装备数值,2,0)+VLOOKUP($C5617,装备数值,5,0)*($E5617-1))*VLOOKUP($D5617,系数!$K$2:$O$7,2,0))</f>
        <v>0</v>
      </c>
      <c r="G5617" s="17">
        <f>INT((VLOOKUP($C5617,装备数值,3,0)+VLOOKUP($C5617,装备数值,6,0)*($E5617-1))*VLOOKUP($D5617,系数!$K$2:$O$7,3,0))</f>
        <v>765</v>
      </c>
      <c r="H5617" s="17">
        <f t="shared" si="175"/>
        <v>765</v>
      </c>
      <c r="I5617" s="17">
        <f>INT((VLOOKUP($C5617,装备数值,4,0)+VLOOKUP($C5617,装备数值,7,0)*($E5617-1))*VLOOKUP($D5617,系数!$K$2:$O$7,4,0))</f>
        <v>0</v>
      </c>
      <c r="J5617" s="17">
        <f>INT((VLOOKUP($C5617,装备数值,4,0)+VLOOKUP($C5617,装备数值,7,0)*($E5617-1))*VLOOKUP($D5617,系数!$K$2:$O$7,5,0))</f>
        <v>0</v>
      </c>
      <c r="K5617" s="17">
        <f>INT(VLOOKUP(E5617,强化金币,2,1)*VLOOKUP(INDEX(装备!F:F,MATCH(属性!A5617,装备!A:A,0)),系数!$K$12:$M$15,3,0))</f>
        <v>450000</v>
      </c>
      <c r="L5617" s="17"/>
      <c r="M5617" s="17"/>
      <c r="N5617" s="17"/>
      <c r="O5617" s="17">
        <f>IF(E5617=1,"",VLOOKUP(E5617,系数!$S$2:$AB$12,MATCH(属性!C5617,评级,0),1))</f>
        <v>100</v>
      </c>
    </row>
    <row r="5618" spans="1:15" ht="17.25" thickBot="1" x14ac:dyDescent="0.4">
      <c r="A5618" s="17">
        <f t="shared" si="174"/>
        <v>7100047</v>
      </c>
      <c r="B5618" s="17" t="s">
        <v>115</v>
      </c>
      <c r="C5618" s="15">
        <f>INDEX(装备!G:G,MATCH(属性!A5618,装备!A:A,0))</f>
        <v>16</v>
      </c>
      <c r="D5618" s="15" t="str">
        <f>INDEX(装备!E:E,MATCH(属性!A5618,装备!A:A,0))</f>
        <v>necklace</v>
      </c>
      <c r="E5618" s="14">
        <v>96</v>
      </c>
      <c r="F5618" s="17">
        <f>INT((VLOOKUP($C5618,装备数值,2,0)+VLOOKUP($C5618,装备数值,5,0)*($E5618-1))*VLOOKUP($D5618,系数!$K$2:$O$7,2,0))</f>
        <v>0</v>
      </c>
      <c r="G5618" s="17">
        <f>INT((VLOOKUP($C5618,装备数值,3,0)+VLOOKUP($C5618,装备数值,6,0)*($E5618-1))*VLOOKUP($D5618,系数!$K$2:$O$7,3,0))</f>
        <v>771</v>
      </c>
      <c r="H5618" s="17">
        <f t="shared" si="175"/>
        <v>771</v>
      </c>
      <c r="I5618" s="17">
        <f>INT((VLOOKUP($C5618,装备数值,4,0)+VLOOKUP($C5618,装备数值,7,0)*($E5618-1))*VLOOKUP($D5618,系数!$K$2:$O$7,4,0))</f>
        <v>0</v>
      </c>
      <c r="J5618" s="17">
        <f>INT((VLOOKUP($C5618,装备数值,4,0)+VLOOKUP($C5618,装备数值,7,0)*($E5618-1))*VLOOKUP($D5618,系数!$K$2:$O$7,5,0))</f>
        <v>0</v>
      </c>
      <c r="K5618" s="17">
        <f>INT(VLOOKUP(E5618,强化金币,2,1)*VLOOKUP(INDEX(装备!F:F,MATCH(属性!A5618,装备!A:A,0)),系数!$K$12:$M$15,3,0))</f>
        <v>450000</v>
      </c>
      <c r="L5618" s="17"/>
      <c r="M5618" s="17"/>
      <c r="N5618" s="17"/>
      <c r="O5618" s="17">
        <f>IF(E5618=1,"",VLOOKUP(E5618,系数!$S$2:$AB$12,MATCH(属性!C5618,评级,0),1))</f>
        <v>100</v>
      </c>
    </row>
    <row r="5619" spans="1:15" ht="17.25" thickBot="1" x14ac:dyDescent="0.4">
      <c r="A5619" s="17">
        <f t="shared" si="174"/>
        <v>7100047</v>
      </c>
      <c r="B5619" s="17" t="s">
        <v>115</v>
      </c>
      <c r="C5619" s="15">
        <f>INDEX(装备!G:G,MATCH(属性!A5619,装备!A:A,0))</f>
        <v>16</v>
      </c>
      <c r="D5619" s="15" t="str">
        <f>INDEX(装备!E:E,MATCH(属性!A5619,装备!A:A,0))</f>
        <v>necklace</v>
      </c>
      <c r="E5619" s="14">
        <v>97</v>
      </c>
      <c r="F5619" s="17">
        <f>INT((VLOOKUP($C5619,装备数值,2,0)+VLOOKUP($C5619,装备数值,5,0)*($E5619-1))*VLOOKUP($D5619,系数!$K$2:$O$7,2,0))</f>
        <v>0</v>
      </c>
      <c r="G5619" s="17">
        <f>INT((VLOOKUP($C5619,装备数值,3,0)+VLOOKUP($C5619,装备数值,6,0)*($E5619-1))*VLOOKUP($D5619,系数!$K$2:$O$7,3,0))</f>
        <v>777</v>
      </c>
      <c r="H5619" s="17">
        <f t="shared" si="175"/>
        <v>777</v>
      </c>
      <c r="I5619" s="17">
        <f>INT((VLOOKUP($C5619,装备数值,4,0)+VLOOKUP($C5619,装备数值,7,0)*($E5619-1))*VLOOKUP($D5619,系数!$K$2:$O$7,4,0))</f>
        <v>0</v>
      </c>
      <c r="J5619" s="17">
        <f>INT((VLOOKUP($C5619,装备数值,4,0)+VLOOKUP($C5619,装备数值,7,0)*($E5619-1))*VLOOKUP($D5619,系数!$K$2:$O$7,5,0))</f>
        <v>0</v>
      </c>
      <c r="K5619" s="17">
        <f>INT(VLOOKUP(E5619,强化金币,2,1)*VLOOKUP(INDEX(装备!F:F,MATCH(属性!A5619,装备!A:A,0)),系数!$K$12:$M$15,3,0))</f>
        <v>450000</v>
      </c>
      <c r="L5619" s="17"/>
      <c r="M5619" s="17"/>
      <c r="N5619" s="17"/>
      <c r="O5619" s="17">
        <f>IF(E5619=1,"",VLOOKUP(E5619,系数!$S$2:$AB$12,MATCH(属性!C5619,评级,0),1))</f>
        <v>100</v>
      </c>
    </row>
    <row r="5620" spans="1:15" ht="17.25" thickBot="1" x14ac:dyDescent="0.4">
      <c r="A5620" s="17">
        <f t="shared" si="174"/>
        <v>7100047</v>
      </c>
      <c r="B5620" s="17" t="s">
        <v>115</v>
      </c>
      <c r="C5620" s="15">
        <f>INDEX(装备!G:G,MATCH(属性!A5620,装备!A:A,0))</f>
        <v>16</v>
      </c>
      <c r="D5620" s="15" t="str">
        <f>INDEX(装备!E:E,MATCH(属性!A5620,装备!A:A,0))</f>
        <v>necklace</v>
      </c>
      <c r="E5620" s="14">
        <v>98</v>
      </c>
      <c r="F5620" s="17">
        <f>INT((VLOOKUP($C5620,装备数值,2,0)+VLOOKUP($C5620,装备数值,5,0)*($E5620-1))*VLOOKUP($D5620,系数!$K$2:$O$7,2,0))</f>
        <v>0</v>
      </c>
      <c r="G5620" s="17">
        <f>INT((VLOOKUP($C5620,装备数值,3,0)+VLOOKUP($C5620,装备数值,6,0)*($E5620-1))*VLOOKUP($D5620,系数!$K$2:$O$7,3,0))</f>
        <v>783</v>
      </c>
      <c r="H5620" s="17">
        <f t="shared" si="175"/>
        <v>783</v>
      </c>
      <c r="I5620" s="17">
        <f>INT((VLOOKUP($C5620,装备数值,4,0)+VLOOKUP($C5620,装备数值,7,0)*($E5620-1))*VLOOKUP($D5620,系数!$K$2:$O$7,4,0))</f>
        <v>0</v>
      </c>
      <c r="J5620" s="17">
        <f>INT((VLOOKUP($C5620,装备数值,4,0)+VLOOKUP($C5620,装备数值,7,0)*($E5620-1))*VLOOKUP($D5620,系数!$K$2:$O$7,5,0))</f>
        <v>0</v>
      </c>
      <c r="K5620" s="17">
        <f>INT(VLOOKUP(E5620,强化金币,2,1)*VLOOKUP(INDEX(装备!F:F,MATCH(属性!A5620,装备!A:A,0)),系数!$K$12:$M$15,3,0))</f>
        <v>450000</v>
      </c>
      <c r="L5620" s="17"/>
      <c r="M5620" s="17"/>
      <c r="N5620" s="17"/>
      <c r="O5620" s="17">
        <f>IF(E5620=1,"",VLOOKUP(E5620,系数!$S$2:$AB$12,MATCH(属性!C5620,评级,0),1))</f>
        <v>100</v>
      </c>
    </row>
    <row r="5621" spans="1:15" ht="17.25" thickBot="1" x14ac:dyDescent="0.4">
      <c r="A5621" s="17">
        <f t="shared" si="174"/>
        <v>7100047</v>
      </c>
      <c r="B5621" s="17" t="s">
        <v>115</v>
      </c>
      <c r="C5621" s="15">
        <f>INDEX(装备!G:G,MATCH(属性!A5621,装备!A:A,0))</f>
        <v>16</v>
      </c>
      <c r="D5621" s="15" t="str">
        <f>INDEX(装备!E:E,MATCH(属性!A5621,装备!A:A,0))</f>
        <v>necklace</v>
      </c>
      <c r="E5621" s="14">
        <v>99</v>
      </c>
      <c r="F5621" s="17">
        <f>INT((VLOOKUP($C5621,装备数值,2,0)+VLOOKUP($C5621,装备数值,5,0)*($E5621-1))*VLOOKUP($D5621,系数!$K$2:$O$7,2,0))</f>
        <v>0</v>
      </c>
      <c r="G5621" s="17">
        <f>INT((VLOOKUP($C5621,装备数值,3,0)+VLOOKUP($C5621,装备数值,6,0)*($E5621-1))*VLOOKUP($D5621,系数!$K$2:$O$7,3,0))</f>
        <v>789</v>
      </c>
      <c r="H5621" s="17">
        <f t="shared" si="175"/>
        <v>789</v>
      </c>
      <c r="I5621" s="17">
        <f>INT((VLOOKUP($C5621,装备数值,4,0)+VLOOKUP($C5621,装备数值,7,0)*($E5621-1))*VLOOKUP($D5621,系数!$K$2:$O$7,4,0))</f>
        <v>0</v>
      </c>
      <c r="J5621" s="17">
        <f>INT((VLOOKUP($C5621,装备数值,4,0)+VLOOKUP($C5621,装备数值,7,0)*($E5621-1))*VLOOKUP($D5621,系数!$K$2:$O$7,5,0))</f>
        <v>0</v>
      </c>
      <c r="K5621" s="17">
        <f>INT(VLOOKUP(E5621,强化金币,2,1)*VLOOKUP(INDEX(装备!F:F,MATCH(属性!A5621,装备!A:A,0)),系数!$K$12:$M$15,3,0))</f>
        <v>450000</v>
      </c>
      <c r="L5621" s="17"/>
      <c r="M5621" s="17"/>
      <c r="N5621" s="17"/>
      <c r="O5621" s="17">
        <f>IF(E5621=1,"",VLOOKUP(E5621,系数!$S$2:$AB$12,MATCH(属性!C5621,评级,0),1))</f>
        <v>100</v>
      </c>
    </row>
    <row r="5622" spans="1:15" ht="17.25" thickBot="1" x14ac:dyDescent="0.4">
      <c r="A5622" s="17">
        <f t="shared" si="174"/>
        <v>7100047</v>
      </c>
      <c r="B5622" s="17" t="s">
        <v>115</v>
      </c>
      <c r="C5622" s="15">
        <f>INDEX(装备!G:G,MATCH(属性!A5622,装备!A:A,0))</f>
        <v>16</v>
      </c>
      <c r="D5622" s="15" t="str">
        <f>INDEX(装备!E:E,MATCH(属性!A5622,装备!A:A,0))</f>
        <v>necklace</v>
      </c>
      <c r="E5622" s="14">
        <v>100</v>
      </c>
      <c r="F5622" s="17">
        <f>INT((VLOOKUP($C5622,装备数值,2,0)+VLOOKUP($C5622,装备数值,5,0)*($E5622-1))*VLOOKUP($D5622,系数!$K$2:$O$7,2,0))</f>
        <v>0</v>
      </c>
      <c r="G5622" s="17">
        <f>INT((VLOOKUP($C5622,装备数值,3,0)+VLOOKUP($C5622,装备数值,6,0)*($E5622-1))*VLOOKUP($D5622,系数!$K$2:$O$7,3,0))</f>
        <v>795</v>
      </c>
      <c r="H5622" s="17">
        <f t="shared" si="175"/>
        <v>795</v>
      </c>
      <c r="I5622" s="17">
        <f>INT((VLOOKUP($C5622,装备数值,4,0)+VLOOKUP($C5622,装备数值,7,0)*($E5622-1))*VLOOKUP($D5622,系数!$K$2:$O$7,4,0))</f>
        <v>0</v>
      </c>
      <c r="J5622" s="17">
        <f>INT((VLOOKUP($C5622,装备数值,4,0)+VLOOKUP($C5622,装备数值,7,0)*($E5622-1))*VLOOKUP($D5622,系数!$K$2:$O$7,5,0))</f>
        <v>0</v>
      </c>
      <c r="K5622" s="17">
        <f>INT(VLOOKUP(E5622,强化金币,2,1)*VLOOKUP(INDEX(装备!F:F,MATCH(属性!A5622,装备!A:A,0)),系数!$K$12:$M$15,3,0))</f>
        <v>450000</v>
      </c>
      <c r="L5622" s="17"/>
      <c r="M5622" s="17"/>
      <c r="N5622" s="17"/>
      <c r="O5622" s="17">
        <f>IF(E5622=1,"",VLOOKUP(E5622,系数!$S$2:$AB$12,MATCH(属性!C5622,评级,0),1))</f>
        <v>110</v>
      </c>
    </row>
    <row r="5623" spans="1:15" ht="17.25" thickBot="1" x14ac:dyDescent="0.4">
      <c r="A5623" s="17">
        <f t="shared" si="174"/>
        <v>7100047</v>
      </c>
      <c r="B5623" s="17" t="s">
        <v>115</v>
      </c>
      <c r="C5623" s="15">
        <f>INDEX(装备!G:G,MATCH(属性!A5623,装备!A:A,0))</f>
        <v>16</v>
      </c>
      <c r="D5623" s="15" t="str">
        <f>INDEX(装备!E:E,MATCH(属性!A5623,装备!A:A,0))</f>
        <v>necklace</v>
      </c>
      <c r="E5623" s="14">
        <v>101</v>
      </c>
      <c r="F5623" s="17">
        <f>INT((VLOOKUP($C5623,装备数值,2,0)+VLOOKUP($C5623,装备数值,5,0)*($E5623-1))*VLOOKUP($D5623,系数!$K$2:$O$7,2,0))</f>
        <v>0</v>
      </c>
      <c r="G5623" s="17">
        <f>INT((VLOOKUP($C5623,装备数值,3,0)+VLOOKUP($C5623,装备数值,6,0)*($E5623-1))*VLOOKUP($D5623,系数!$K$2:$O$7,3,0))</f>
        <v>801</v>
      </c>
      <c r="H5623" s="17">
        <f t="shared" si="175"/>
        <v>801</v>
      </c>
      <c r="I5623" s="17">
        <f>INT((VLOOKUP($C5623,装备数值,4,0)+VLOOKUP($C5623,装备数值,7,0)*($E5623-1))*VLOOKUP($D5623,系数!$K$2:$O$7,4,0))</f>
        <v>0</v>
      </c>
      <c r="J5623" s="17">
        <f>INT((VLOOKUP($C5623,装备数值,4,0)+VLOOKUP($C5623,装备数值,7,0)*($E5623-1))*VLOOKUP($D5623,系数!$K$2:$O$7,5,0))</f>
        <v>0</v>
      </c>
      <c r="K5623" s="17">
        <f>INT(VLOOKUP(E5623,强化金币,2,1)*VLOOKUP(INDEX(装备!F:F,MATCH(属性!A5623,装备!A:A,0)),系数!$K$12:$M$15,3,0))</f>
        <v>450000</v>
      </c>
      <c r="L5623" s="17"/>
      <c r="M5623" s="17"/>
      <c r="N5623" s="17"/>
      <c r="O5623" s="17">
        <f>IF(E5623=1,"",VLOOKUP(E5623,系数!$S$2:$AB$12,MATCH(属性!C5623,评级,0),1))</f>
        <v>110</v>
      </c>
    </row>
    <row r="5624" spans="1:15" ht="17.25" thickBot="1" x14ac:dyDescent="0.4">
      <c r="A5624" s="17">
        <f t="shared" si="174"/>
        <v>7100047</v>
      </c>
      <c r="B5624" s="17" t="s">
        <v>115</v>
      </c>
      <c r="C5624" s="15">
        <f>INDEX(装备!G:G,MATCH(属性!A5624,装备!A:A,0))</f>
        <v>16</v>
      </c>
      <c r="D5624" s="15" t="str">
        <f>INDEX(装备!E:E,MATCH(属性!A5624,装备!A:A,0))</f>
        <v>necklace</v>
      </c>
      <c r="E5624" s="14">
        <v>102</v>
      </c>
      <c r="F5624" s="17">
        <f>INT((VLOOKUP($C5624,装备数值,2,0)+VLOOKUP($C5624,装备数值,5,0)*($E5624-1))*VLOOKUP($D5624,系数!$K$2:$O$7,2,0))</f>
        <v>0</v>
      </c>
      <c r="G5624" s="17">
        <f>INT((VLOOKUP($C5624,装备数值,3,0)+VLOOKUP($C5624,装备数值,6,0)*($E5624-1))*VLOOKUP($D5624,系数!$K$2:$O$7,3,0))</f>
        <v>807</v>
      </c>
      <c r="H5624" s="17">
        <f t="shared" si="175"/>
        <v>807</v>
      </c>
      <c r="I5624" s="17">
        <f>INT((VLOOKUP($C5624,装备数值,4,0)+VLOOKUP($C5624,装备数值,7,0)*($E5624-1))*VLOOKUP($D5624,系数!$K$2:$O$7,4,0))</f>
        <v>0</v>
      </c>
      <c r="J5624" s="17">
        <f>INT((VLOOKUP($C5624,装备数值,4,0)+VLOOKUP($C5624,装备数值,7,0)*($E5624-1))*VLOOKUP($D5624,系数!$K$2:$O$7,5,0))</f>
        <v>0</v>
      </c>
      <c r="K5624" s="17">
        <f>INT(VLOOKUP(E5624,强化金币,2,1)*VLOOKUP(INDEX(装备!F:F,MATCH(属性!A5624,装备!A:A,0)),系数!$K$12:$M$15,3,0))</f>
        <v>450000</v>
      </c>
      <c r="L5624" s="17"/>
      <c r="M5624" s="17"/>
      <c r="N5624" s="17"/>
      <c r="O5624" s="17">
        <f>IF(E5624=1,"",VLOOKUP(E5624,系数!$S$2:$AB$12,MATCH(属性!C5624,评级,0),1))</f>
        <v>110</v>
      </c>
    </row>
    <row r="5625" spans="1:15" ht="17.25" thickBot="1" x14ac:dyDescent="0.4">
      <c r="A5625" s="17">
        <f t="shared" si="174"/>
        <v>7100047</v>
      </c>
      <c r="B5625" s="17" t="s">
        <v>115</v>
      </c>
      <c r="C5625" s="15">
        <f>INDEX(装备!G:G,MATCH(属性!A5625,装备!A:A,0))</f>
        <v>16</v>
      </c>
      <c r="D5625" s="15" t="str">
        <f>INDEX(装备!E:E,MATCH(属性!A5625,装备!A:A,0))</f>
        <v>necklace</v>
      </c>
      <c r="E5625" s="14">
        <v>103</v>
      </c>
      <c r="F5625" s="17">
        <f>INT((VLOOKUP($C5625,装备数值,2,0)+VLOOKUP($C5625,装备数值,5,0)*($E5625-1))*VLOOKUP($D5625,系数!$K$2:$O$7,2,0))</f>
        <v>0</v>
      </c>
      <c r="G5625" s="17">
        <f>INT((VLOOKUP($C5625,装备数值,3,0)+VLOOKUP($C5625,装备数值,6,0)*($E5625-1))*VLOOKUP($D5625,系数!$K$2:$O$7,3,0))</f>
        <v>813</v>
      </c>
      <c r="H5625" s="17">
        <f t="shared" si="175"/>
        <v>813</v>
      </c>
      <c r="I5625" s="17">
        <f>INT((VLOOKUP($C5625,装备数值,4,0)+VLOOKUP($C5625,装备数值,7,0)*($E5625-1))*VLOOKUP($D5625,系数!$K$2:$O$7,4,0))</f>
        <v>0</v>
      </c>
      <c r="J5625" s="17">
        <f>INT((VLOOKUP($C5625,装备数值,4,0)+VLOOKUP($C5625,装备数值,7,0)*($E5625-1))*VLOOKUP($D5625,系数!$K$2:$O$7,5,0))</f>
        <v>0</v>
      </c>
      <c r="K5625" s="17">
        <f>INT(VLOOKUP(E5625,强化金币,2,1)*VLOOKUP(INDEX(装备!F:F,MATCH(属性!A5625,装备!A:A,0)),系数!$K$12:$M$15,3,0))</f>
        <v>450000</v>
      </c>
      <c r="L5625" s="17"/>
      <c r="M5625" s="17"/>
      <c r="N5625" s="17"/>
      <c r="O5625" s="17">
        <f>IF(E5625=1,"",VLOOKUP(E5625,系数!$S$2:$AB$12,MATCH(属性!C5625,评级,0),1))</f>
        <v>110</v>
      </c>
    </row>
    <row r="5626" spans="1:15" ht="17.25" thickBot="1" x14ac:dyDescent="0.4">
      <c r="A5626" s="17">
        <f t="shared" si="174"/>
        <v>7100047</v>
      </c>
      <c r="B5626" s="17" t="s">
        <v>115</v>
      </c>
      <c r="C5626" s="15">
        <f>INDEX(装备!G:G,MATCH(属性!A5626,装备!A:A,0))</f>
        <v>16</v>
      </c>
      <c r="D5626" s="15" t="str">
        <f>INDEX(装备!E:E,MATCH(属性!A5626,装备!A:A,0))</f>
        <v>necklace</v>
      </c>
      <c r="E5626" s="14">
        <v>104</v>
      </c>
      <c r="F5626" s="17">
        <f>INT((VLOOKUP($C5626,装备数值,2,0)+VLOOKUP($C5626,装备数值,5,0)*($E5626-1))*VLOOKUP($D5626,系数!$K$2:$O$7,2,0))</f>
        <v>0</v>
      </c>
      <c r="G5626" s="17">
        <f>INT((VLOOKUP($C5626,装备数值,3,0)+VLOOKUP($C5626,装备数值,6,0)*($E5626-1))*VLOOKUP($D5626,系数!$K$2:$O$7,3,0))</f>
        <v>819</v>
      </c>
      <c r="H5626" s="17">
        <f t="shared" si="175"/>
        <v>819</v>
      </c>
      <c r="I5626" s="17">
        <f>INT((VLOOKUP($C5626,装备数值,4,0)+VLOOKUP($C5626,装备数值,7,0)*($E5626-1))*VLOOKUP($D5626,系数!$K$2:$O$7,4,0))</f>
        <v>0</v>
      </c>
      <c r="J5626" s="17">
        <f>INT((VLOOKUP($C5626,装备数值,4,0)+VLOOKUP($C5626,装备数值,7,0)*($E5626-1))*VLOOKUP($D5626,系数!$K$2:$O$7,5,0))</f>
        <v>0</v>
      </c>
      <c r="K5626" s="17">
        <f>INT(VLOOKUP(E5626,强化金币,2,1)*VLOOKUP(INDEX(装备!F:F,MATCH(属性!A5626,装备!A:A,0)),系数!$K$12:$M$15,3,0))</f>
        <v>450000</v>
      </c>
      <c r="L5626" s="17"/>
      <c r="M5626" s="17"/>
      <c r="N5626" s="17"/>
      <c r="O5626" s="17">
        <f>IF(E5626=1,"",VLOOKUP(E5626,系数!$S$2:$AB$12,MATCH(属性!C5626,评级,0),1))</f>
        <v>110</v>
      </c>
    </row>
    <row r="5627" spans="1:15" ht="17.25" thickBot="1" x14ac:dyDescent="0.4">
      <c r="A5627" s="17">
        <f t="shared" si="174"/>
        <v>7100047</v>
      </c>
      <c r="B5627" s="17" t="s">
        <v>115</v>
      </c>
      <c r="C5627" s="15">
        <f>INDEX(装备!G:G,MATCH(属性!A5627,装备!A:A,0))</f>
        <v>16</v>
      </c>
      <c r="D5627" s="15" t="str">
        <f>INDEX(装备!E:E,MATCH(属性!A5627,装备!A:A,0))</f>
        <v>necklace</v>
      </c>
      <c r="E5627" s="14">
        <v>105</v>
      </c>
      <c r="F5627" s="17">
        <f>INT((VLOOKUP($C5627,装备数值,2,0)+VLOOKUP($C5627,装备数值,5,0)*($E5627-1))*VLOOKUP($D5627,系数!$K$2:$O$7,2,0))</f>
        <v>0</v>
      </c>
      <c r="G5627" s="17">
        <f>INT((VLOOKUP($C5627,装备数值,3,0)+VLOOKUP($C5627,装备数值,6,0)*($E5627-1))*VLOOKUP($D5627,系数!$K$2:$O$7,3,0))</f>
        <v>825</v>
      </c>
      <c r="H5627" s="17">
        <f t="shared" si="175"/>
        <v>825</v>
      </c>
      <c r="I5627" s="17">
        <f>INT((VLOOKUP($C5627,装备数值,4,0)+VLOOKUP($C5627,装备数值,7,0)*($E5627-1))*VLOOKUP($D5627,系数!$K$2:$O$7,4,0))</f>
        <v>0</v>
      </c>
      <c r="J5627" s="17">
        <f>INT((VLOOKUP($C5627,装备数值,4,0)+VLOOKUP($C5627,装备数值,7,0)*($E5627-1))*VLOOKUP($D5627,系数!$K$2:$O$7,5,0))</f>
        <v>0</v>
      </c>
      <c r="K5627" s="17">
        <f>INT(VLOOKUP(E5627,强化金币,2,1)*VLOOKUP(INDEX(装备!F:F,MATCH(属性!A5627,装备!A:A,0)),系数!$K$12:$M$15,3,0))</f>
        <v>450000</v>
      </c>
      <c r="L5627" s="17"/>
      <c r="M5627" s="17"/>
      <c r="N5627" s="17"/>
      <c r="O5627" s="17">
        <f>IF(E5627=1,"",VLOOKUP(E5627,系数!$S$2:$AB$12,MATCH(属性!C5627,评级,0),1))</f>
        <v>110</v>
      </c>
    </row>
    <row r="5628" spans="1:15" ht="17.25" thickBot="1" x14ac:dyDescent="0.4">
      <c r="A5628" s="17">
        <f t="shared" ref="A5628:A5691" si="176">A5508+1</f>
        <v>7100047</v>
      </c>
      <c r="B5628" s="17" t="s">
        <v>115</v>
      </c>
      <c r="C5628" s="15">
        <f>INDEX(装备!G:G,MATCH(属性!A5628,装备!A:A,0))</f>
        <v>16</v>
      </c>
      <c r="D5628" s="15" t="str">
        <f>INDEX(装备!E:E,MATCH(属性!A5628,装备!A:A,0))</f>
        <v>necklace</v>
      </c>
      <c r="E5628" s="14">
        <v>106</v>
      </c>
      <c r="F5628" s="17">
        <f>INT((VLOOKUP($C5628,装备数值,2,0)+VLOOKUP($C5628,装备数值,5,0)*($E5628-1))*VLOOKUP($D5628,系数!$K$2:$O$7,2,0))</f>
        <v>0</v>
      </c>
      <c r="G5628" s="17">
        <f>INT((VLOOKUP($C5628,装备数值,3,0)+VLOOKUP($C5628,装备数值,6,0)*($E5628-1))*VLOOKUP($D5628,系数!$K$2:$O$7,3,0))</f>
        <v>831</v>
      </c>
      <c r="H5628" s="17">
        <f t="shared" si="175"/>
        <v>831</v>
      </c>
      <c r="I5628" s="17">
        <f>INT((VLOOKUP($C5628,装备数值,4,0)+VLOOKUP($C5628,装备数值,7,0)*($E5628-1))*VLOOKUP($D5628,系数!$K$2:$O$7,4,0))</f>
        <v>0</v>
      </c>
      <c r="J5628" s="17">
        <f>INT((VLOOKUP($C5628,装备数值,4,0)+VLOOKUP($C5628,装备数值,7,0)*($E5628-1))*VLOOKUP($D5628,系数!$K$2:$O$7,5,0))</f>
        <v>0</v>
      </c>
      <c r="K5628" s="17">
        <f>INT(VLOOKUP(E5628,强化金币,2,1)*VLOOKUP(INDEX(装备!F:F,MATCH(属性!A5628,装备!A:A,0)),系数!$K$12:$M$15,3,0))</f>
        <v>450000</v>
      </c>
      <c r="L5628" s="17"/>
      <c r="M5628" s="17"/>
      <c r="N5628" s="17"/>
      <c r="O5628" s="17">
        <f>IF(E5628=1,"",VLOOKUP(E5628,系数!$S$2:$AB$12,MATCH(属性!C5628,评级,0),1))</f>
        <v>110</v>
      </c>
    </row>
    <row r="5629" spans="1:15" ht="17.25" thickBot="1" x14ac:dyDescent="0.4">
      <c r="A5629" s="17">
        <f t="shared" si="176"/>
        <v>7100047</v>
      </c>
      <c r="B5629" s="17" t="s">
        <v>115</v>
      </c>
      <c r="C5629" s="15">
        <f>INDEX(装备!G:G,MATCH(属性!A5629,装备!A:A,0))</f>
        <v>16</v>
      </c>
      <c r="D5629" s="15" t="str">
        <f>INDEX(装备!E:E,MATCH(属性!A5629,装备!A:A,0))</f>
        <v>necklace</v>
      </c>
      <c r="E5629" s="14">
        <v>107</v>
      </c>
      <c r="F5629" s="17">
        <f>INT((VLOOKUP($C5629,装备数值,2,0)+VLOOKUP($C5629,装备数值,5,0)*($E5629-1))*VLOOKUP($D5629,系数!$K$2:$O$7,2,0))</f>
        <v>0</v>
      </c>
      <c r="G5629" s="17">
        <f>INT((VLOOKUP($C5629,装备数值,3,0)+VLOOKUP($C5629,装备数值,6,0)*($E5629-1))*VLOOKUP($D5629,系数!$K$2:$O$7,3,0))</f>
        <v>837</v>
      </c>
      <c r="H5629" s="17">
        <f t="shared" si="175"/>
        <v>837</v>
      </c>
      <c r="I5629" s="17">
        <f>INT((VLOOKUP($C5629,装备数值,4,0)+VLOOKUP($C5629,装备数值,7,0)*($E5629-1))*VLOOKUP($D5629,系数!$K$2:$O$7,4,0))</f>
        <v>0</v>
      </c>
      <c r="J5629" s="17">
        <f>INT((VLOOKUP($C5629,装备数值,4,0)+VLOOKUP($C5629,装备数值,7,0)*($E5629-1))*VLOOKUP($D5629,系数!$K$2:$O$7,5,0))</f>
        <v>0</v>
      </c>
      <c r="K5629" s="17">
        <f>INT(VLOOKUP(E5629,强化金币,2,1)*VLOOKUP(INDEX(装备!F:F,MATCH(属性!A5629,装备!A:A,0)),系数!$K$12:$M$15,3,0))</f>
        <v>450000</v>
      </c>
      <c r="L5629" s="17"/>
      <c r="M5629" s="17"/>
      <c r="N5629" s="17"/>
      <c r="O5629" s="17">
        <f>IF(E5629=1,"",VLOOKUP(E5629,系数!$S$2:$AB$12,MATCH(属性!C5629,评级,0),1))</f>
        <v>110</v>
      </c>
    </row>
    <row r="5630" spans="1:15" ht="17.25" thickBot="1" x14ac:dyDescent="0.4">
      <c r="A5630" s="17">
        <f t="shared" si="176"/>
        <v>7100047</v>
      </c>
      <c r="B5630" s="17" t="s">
        <v>115</v>
      </c>
      <c r="C5630" s="15">
        <f>INDEX(装备!G:G,MATCH(属性!A5630,装备!A:A,0))</f>
        <v>16</v>
      </c>
      <c r="D5630" s="15" t="str">
        <f>INDEX(装备!E:E,MATCH(属性!A5630,装备!A:A,0))</f>
        <v>necklace</v>
      </c>
      <c r="E5630" s="14">
        <v>108</v>
      </c>
      <c r="F5630" s="17">
        <f>INT((VLOOKUP($C5630,装备数值,2,0)+VLOOKUP($C5630,装备数值,5,0)*($E5630-1))*VLOOKUP($D5630,系数!$K$2:$O$7,2,0))</f>
        <v>0</v>
      </c>
      <c r="G5630" s="17">
        <f>INT((VLOOKUP($C5630,装备数值,3,0)+VLOOKUP($C5630,装备数值,6,0)*($E5630-1))*VLOOKUP($D5630,系数!$K$2:$O$7,3,0))</f>
        <v>843</v>
      </c>
      <c r="H5630" s="17">
        <f t="shared" si="175"/>
        <v>843</v>
      </c>
      <c r="I5630" s="17">
        <f>INT((VLOOKUP($C5630,装备数值,4,0)+VLOOKUP($C5630,装备数值,7,0)*($E5630-1))*VLOOKUP($D5630,系数!$K$2:$O$7,4,0))</f>
        <v>0</v>
      </c>
      <c r="J5630" s="17">
        <f>INT((VLOOKUP($C5630,装备数值,4,0)+VLOOKUP($C5630,装备数值,7,0)*($E5630-1))*VLOOKUP($D5630,系数!$K$2:$O$7,5,0))</f>
        <v>0</v>
      </c>
      <c r="K5630" s="17">
        <f>INT(VLOOKUP(E5630,强化金币,2,1)*VLOOKUP(INDEX(装备!F:F,MATCH(属性!A5630,装备!A:A,0)),系数!$K$12:$M$15,3,0))</f>
        <v>450000</v>
      </c>
      <c r="L5630" s="17"/>
      <c r="M5630" s="17"/>
      <c r="N5630" s="17"/>
      <c r="O5630" s="17">
        <f>IF(E5630=1,"",VLOOKUP(E5630,系数!$S$2:$AB$12,MATCH(属性!C5630,评级,0),1))</f>
        <v>110</v>
      </c>
    </row>
    <row r="5631" spans="1:15" ht="17.25" thickBot="1" x14ac:dyDescent="0.4">
      <c r="A5631" s="17">
        <f t="shared" si="176"/>
        <v>7100047</v>
      </c>
      <c r="B5631" s="17" t="s">
        <v>115</v>
      </c>
      <c r="C5631" s="15">
        <f>INDEX(装备!G:G,MATCH(属性!A5631,装备!A:A,0))</f>
        <v>16</v>
      </c>
      <c r="D5631" s="15" t="str">
        <f>INDEX(装备!E:E,MATCH(属性!A5631,装备!A:A,0))</f>
        <v>necklace</v>
      </c>
      <c r="E5631" s="14">
        <v>109</v>
      </c>
      <c r="F5631" s="17">
        <f>INT((VLOOKUP($C5631,装备数值,2,0)+VLOOKUP($C5631,装备数值,5,0)*($E5631-1))*VLOOKUP($D5631,系数!$K$2:$O$7,2,0))</f>
        <v>0</v>
      </c>
      <c r="G5631" s="17">
        <f>INT((VLOOKUP($C5631,装备数值,3,0)+VLOOKUP($C5631,装备数值,6,0)*($E5631-1))*VLOOKUP($D5631,系数!$K$2:$O$7,3,0))</f>
        <v>849</v>
      </c>
      <c r="H5631" s="17">
        <f t="shared" si="175"/>
        <v>849</v>
      </c>
      <c r="I5631" s="17">
        <f>INT((VLOOKUP($C5631,装备数值,4,0)+VLOOKUP($C5631,装备数值,7,0)*($E5631-1))*VLOOKUP($D5631,系数!$K$2:$O$7,4,0))</f>
        <v>0</v>
      </c>
      <c r="J5631" s="17">
        <f>INT((VLOOKUP($C5631,装备数值,4,0)+VLOOKUP($C5631,装备数值,7,0)*($E5631-1))*VLOOKUP($D5631,系数!$K$2:$O$7,5,0))</f>
        <v>0</v>
      </c>
      <c r="K5631" s="17">
        <f>INT(VLOOKUP(E5631,强化金币,2,1)*VLOOKUP(INDEX(装备!F:F,MATCH(属性!A5631,装备!A:A,0)),系数!$K$12:$M$15,3,0))</f>
        <v>450000</v>
      </c>
      <c r="L5631" s="17"/>
      <c r="M5631" s="17"/>
      <c r="N5631" s="17"/>
      <c r="O5631" s="17">
        <f>IF(E5631=1,"",VLOOKUP(E5631,系数!$S$2:$AB$12,MATCH(属性!C5631,评级,0),1))</f>
        <v>110</v>
      </c>
    </row>
    <row r="5632" spans="1:15" ht="17.25" thickBot="1" x14ac:dyDescent="0.4">
      <c r="A5632" s="17">
        <f t="shared" si="176"/>
        <v>7100047</v>
      </c>
      <c r="B5632" s="17" t="s">
        <v>115</v>
      </c>
      <c r="C5632" s="15">
        <f>INDEX(装备!G:G,MATCH(属性!A5632,装备!A:A,0))</f>
        <v>16</v>
      </c>
      <c r="D5632" s="15" t="str">
        <f>INDEX(装备!E:E,MATCH(属性!A5632,装备!A:A,0))</f>
        <v>necklace</v>
      </c>
      <c r="E5632" s="14">
        <v>110</v>
      </c>
      <c r="F5632" s="17">
        <f>INT((VLOOKUP($C5632,装备数值,2,0)+VLOOKUP($C5632,装备数值,5,0)*($E5632-1))*VLOOKUP($D5632,系数!$K$2:$O$7,2,0))</f>
        <v>0</v>
      </c>
      <c r="G5632" s="17">
        <f>INT((VLOOKUP($C5632,装备数值,3,0)+VLOOKUP($C5632,装备数值,6,0)*($E5632-1))*VLOOKUP($D5632,系数!$K$2:$O$7,3,0))</f>
        <v>855</v>
      </c>
      <c r="H5632" s="17">
        <f t="shared" si="175"/>
        <v>855</v>
      </c>
      <c r="I5632" s="17">
        <f>INT((VLOOKUP($C5632,装备数值,4,0)+VLOOKUP($C5632,装备数值,7,0)*($E5632-1))*VLOOKUP($D5632,系数!$K$2:$O$7,4,0))</f>
        <v>0</v>
      </c>
      <c r="J5632" s="17">
        <f>INT((VLOOKUP($C5632,装备数值,4,0)+VLOOKUP($C5632,装备数值,7,0)*($E5632-1))*VLOOKUP($D5632,系数!$K$2:$O$7,5,0))</f>
        <v>0</v>
      </c>
      <c r="K5632" s="17">
        <f>INT(VLOOKUP(E5632,强化金币,2,1)*VLOOKUP(INDEX(装备!F:F,MATCH(属性!A5632,装备!A:A,0)),系数!$K$12:$M$15,3,0))</f>
        <v>450000</v>
      </c>
      <c r="L5632" s="17"/>
      <c r="M5632" s="17"/>
      <c r="N5632" s="17"/>
      <c r="O5632" s="17">
        <f>IF(E5632=1,"",VLOOKUP(E5632,系数!$S$2:$AB$12,MATCH(属性!C5632,评级,0),1))</f>
        <v>110</v>
      </c>
    </row>
    <row r="5633" spans="1:15" ht="17.25" thickBot="1" x14ac:dyDescent="0.4">
      <c r="A5633" s="17">
        <f t="shared" si="176"/>
        <v>7100047</v>
      </c>
      <c r="B5633" s="17" t="s">
        <v>115</v>
      </c>
      <c r="C5633" s="15">
        <f>INDEX(装备!G:G,MATCH(属性!A5633,装备!A:A,0))</f>
        <v>16</v>
      </c>
      <c r="D5633" s="15" t="str">
        <f>INDEX(装备!E:E,MATCH(属性!A5633,装备!A:A,0))</f>
        <v>necklace</v>
      </c>
      <c r="E5633" s="14">
        <v>111</v>
      </c>
      <c r="F5633" s="17">
        <f>INT((VLOOKUP($C5633,装备数值,2,0)+VLOOKUP($C5633,装备数值,5,0)*($E5633-1))*VLOOKUP($D5633,系数!$K$2:$O$7,2,0))</f>
        <v>0</v>
      </c>
      <c r="G5633" s="17">
        <f>INT((VLOOKUP($C5633,装备数值,3,0)+VLOOKUP($C5633,装备数值,6,0)*($E5633-1))*VLOOKUP($D5633,系数!$K$2:$O$7,3,0))</f>
        <v>861</v>
      </c>
      <c r="H5633" s="17">
        <f t="shared" si="175"/>
        <v>861</v>
      </c>
      <c r="I5633" s="17">
        <f>INT((VLOOKUP($C5633,装备数值,4,0)+VLOOKUP($C5633,装备数值,7,0)*($E5633-1))*VLOOKUP($D5633,系数!$K$2:$O$7,4,0))</f>
        <v>0</v>
      </c>
      <c r="J5633" s="17">
        <f>INT((VLOOKUP($C5633,装备数值,4,0)+VLOOKUP($C5633,装备数值,7,0)*($E5633-1))*VLOOKUP($D5633,系数!$K$2:$O$7,5,0))</f>
        <v>0</v>
      </c>
      <c r="K5633" s="17">
        <f>INT(VLOOKUP(E5633,强化金币,2,1)*VLOOKUP(INDEX(装备!F:F,MATCH(属性!A5633,装备!A:A,0)),系数!$K$12:$M$15,3,0))</f>
        <v>450000</v>
      </c>
      <c r="L5633" s="17"/>
      <c r="M5633" s="17"/>
      <c r="N5633" s="17"/>
      <c r="O5633" s="17">
        <f>IF(E5633=1,"",VLOOKUP(E5633,系数!$S$2:$AB$12,MATCH(属性!C5633,评级,0),1))</f>
        <v>110</v>
      </c>
    </row>
    <row r="5634" spans="1:15" ht="17.25" thickBot="1" x14ac:dyDescent="0.4">
      <c r="A5634" s="17">
        <f t="shared" si="176"/>
        <v>7100047</v>
      </c>
      <c r="B5634" s="17" t="s">
        <v>115</v>
      </c>
      <c r="C5634" s="15">
        <f>INDEX(装备!G:G,MATCH(属性!A5634,装备!A:A,0))</f>
        <v>16</v>
      </c>
      <c r="D5634" s="15" t="str">
        <f>INDEX(装备!E:E,MATCH(属性!A5634,装备!A:A,0))</f>
        <v>necklace</v>
      </c>
      <c r="E5634" s="14">
        <v>112</v>
      </c>
      <c r="F5634" s="17">
        <f>INT((VLOOKUP($C5634,装备数值,2,0)+VLOOKUP($C5634,装备数值,5,0)*($E5634-1))*VLOOKUP($D5634,系数!$K$2:$O$7,2,0))</f>
        <v>0</v>
      </c>
      <c r="G5634" s="17">
        <f>INT((VLOOKUP($C5634,装备数值,3,0)+VLOOKUP($C5634,装备数值,6,0)*($E5634-1))*VLOOKUP($D5634,系数!$K$2:$O$7,3,0))</f>
        <v>867</v>
      </c>
      <c r="H5634" s="17">
        <f t="shared" si="175"/>
        <v>867</v>
      </c>
      <c r="I5634" s="17">
        <f>INT((VLOOKUP($C5634,装备数值,4,0)+VLOOKUP($C5634,装备数值,7,0)*($E5634-1))*VLOOKUP($D5634,系数!$K$2:$O$7,4,0))</f>
        <v>0</v>
      </c>
      <c r="J5634" s="17">
        <f>INT((VLOOKUP($C5634,装备数值,4,0)+VLOOKUP($C5634,装备数值,7,0)*($E5634-1))*VLOOKUP($D5634,系数!$K$2:$O$7,5,0))</f>
        <v>0</v>
      </c>
      <c r="K5634" s="17">
        <f>INT(VLOOKUP(E5634,强化金币,2,1)*VLOOKUP(INDEX(装备!F:F,MATCH(属性!A5634,装备!A:A,0)),系数!$K$12:$M$15,3,0))</f>
        <v>450000</v>
      </c>
      <c r="L5634" s="17"/>
      <c r="M5634" s="17"/>
      <c r="N5634" s="17"/>
      <c r="O5634" s="17">
        <f>IF(E5634=1,"",VLOOKUP(E5634,系数!$S$2:$AB$12,MATCH(属性!C5634,评级,0),1))</f>
        <v>110</v>
      </c>
    </row>
    <row r="5635" spans="1:15" ht="17.25" thickBot="1" x14ac:dyDescent="0.4">
      <c r="A5635" s="17">
        <f t="shared" si="176"/>
        <v>7100047</v>
      </c>
      <c r="B5635" s="17" t="s">
        <v>115</v>
      </c>
      <c r="C5635" s="15">
        <f>INDEX(装备!G:G,MATCH(属性!A5635,装备!A:A,0))</f>
        <v>16</v>
      </c>
      <c r="D5635" s="15" t="str">
        <f>INDEX(装备!E:E,MATCH(属性!A5635,装备!A:A,0))</f>
        <v>necklace</v>
      </c>
      <c r="E5635" s="14">
        <v>113</v>
      </c>
      <c r="F5635" s="17">
        <f>INT((VLOOKUP($C5635,装备数值,2,0)+VLOOKUP($C5635,装备数值,5,0)*($E5635-1))*VLOOKUP($D5635,系数!$K$2:$O$7,2,0))</f>
        <v>0</v>
      </c>
      <c r="G5635" s="17">
        <f>INT((VLOOKUP($C5635,装备数值,3,0)+VLOOKUP($C5635,装备数值,6,0)*($E5635-1))*VLOOKUP($D5635,系数!$K$2:$O$7,3,0))</f>
        <v>873</v>
      </c>
      <c r="H5635" s="17">
        <f t="shared" si="175"/>
        <v>873</v>
      </c>
      <c r="I5635" s="17">
        <f>INT((VLOOKUP($C5635,装备数值,4,0)+VLOOKUP($C5635,装备数值,7,0)*($E5635-1))*VLOOKUP($D5635,系数!$K$2:$O$7,4,0))</f>
        <v>0</v>
      </c>
      <c r="J5635" s="17">
        <f>INT((VLOOKUP($C5635,装备数值,4,0)+VLOOKUP($C5635,装备数值,7,0)*($E5635-1))*VLOOKUP($D5635,系数!$K$2:$O$7,5,0))</f>
        <v>0</v>
      </c>
      <c r="K5635" s="17">
        <f>INT(VLOOKUP(E5635,强化金币,2,1)*VLOOKUP(INDEX(装备!F:F,MATCH(属性!A5635,装备!A:A,0)),系数!$K$12:$M$15,3,0))</f>
        <v>450000</v>
      </c>
      <c r="L5635" s="17"/>
      <c r="M5635" s="17"/>
      <c r="N5635" s="17"/>
      <c r="O5635" s="17">
        <f>IF(E5635=1,"",VLOOKUP(E5635,系数!$S$2:$AB$12,MATCH(属性!C5635,评级,0),1))</f>
        <v>110</v>
      </c>
    </row>
    <row r="5636" spans="1:15" ht="17.25" thickBot="1" x14ac:dyDescent="0.4">
      <c r="A5636" s="17">
        <f t="shared" si="176"/>
        <v>7100047</v>
      </c>
      <c r="B5636" s="17" t="s">
        <v>115</v>
      </c>
      <c r="C5636" s="15">
        <f>INDEX(装备!G:G,MATCH(属性!A5636,装备!A:A,0))</f>
        <v>16</v>
      </c>
      <c r="D5636" s="15" t="str">
        <f>INDEX(装备!E:E,MATCH(属性!A5636,装备!A:A,0))</f>
        <v>necklace</v>
      </c>
      <c r="E5636" s="14">
        <v>114</v>
      </c>
      <c r="F5636" s="17">
        <f>INT((VLOOKUP($C5636,装备数值,2,0)+VLOOKUP($C5636,装备数值,5,0)*($E5636-1))*VLOOKUP($D5636,系数!$K$2:$O$7,2,0))</f>
        <v>0</v>
      </c>
      <c r="G5636" s="17">
        <f>INT((VLOOKUP($C5636,装备数值,3,0)+VLOOKUP($C5636,装备数值,6,0)*($E5636-1))*VLOOKUP($D5636,系数!$K$2:$O$7,3,0))</f>
        <v>879</v>
      </c>
      <c r="H5636" s="17">
        <f t="shared" ref="H5636:H5699" si="177">G5636</f>
        <v>879</v>
      </c>
      <c r="I5636" s="17">
        <f>INT((VLOOKUP($C5636,装备数值,4,0)+VLOOKUP($C5636,装备数值,7,0)*($E5636-1))*VLOOKUP($D5636,系数!$K$2:$O$7,4,0))</f>
        <v>0</v>
      </c>
      <c r="J5636" s="17">
        <f>INT((VLOOKUP($C5636,装备数值,4,0)+VLOOKUP($C5636,装备数值,7,0)*($E5636-1))*VLOOKUP($D5636,系数!$K$2:$O$7,5,0))</f>
        <v>0</v>
      </c>
      <c r="K5636" s="17">
        <f>INT(VLOOKUP(E5636,强化金币,2,1)*VLOOKUP(INDEX(装备!F:F,MATCH(属性!A5636,装备!A:A,0)),系数!$K$12:$M$15,3,0))</f>
        <v>450000</v>
      </c>
      <c r="L5636" s="17"/>
      <c r="M5636" s="17"/>
      <c r="N5636" s="17"/>
      <c r="O5636" s="17">
        <f>IF(E5636=1,"",VLOOKUP(E5636,系数!$S$2:$AB$12,MATCH(属性!C5636,评级,0),1))</f>
        <v>110</v>
      </c>
    </row>
    <row r="5637" spans="1:15" ht="17.25" thickBot="1" x14ac:dyDescent="0.4">
      <c r="A5637" s="17">
        <f t="shared" si="176"/>
        <v>7100047</v>
      </c>
      <c r="B5637" s="17" t="s">
        <v>115</v>
      </c>
      <c r="C5637" s="15">
        <f>INDEX(装备!G:G,MATCH(属性!A5637,装备!A:A,0))</f>
        <v>16</v>
      </c>
      <c r="D5637" s="15" t="str">
        <f>INDEX(装备!E:E,MATCH(属性!A5637,装备!A:A,0))</f>
        <v>necklace</v>
      </c>
      <c r="E5637" s="14">
        <v>115</v>
      </c>
      <c r="F5637" s="17">
        <f>INT((VLOOKUP($C5637,装备数值,2,0)+VLOOKUP($C5637,装备数值,5,0)*($E5637-1))*VLOOKUP($D5637,系数!$K$2:$O$7,2,0))</f>
        <v>0</v>
      </c>
      <c r="G5637" s="17">
        <f>INT((VLOOKUP($C5637,装备数值,3,0)+VLOOKUP($C5637,装备数值,6,0)*($E5637-1))*VLOOKUP($D5637,系数!$K$2:$O$7,3,0))</f>
        <v>885</v>
      </c>
      <c r="H5637" s="17">
        <f t="shared" si="177"/>
        <v>885</v>
      </c>
      <c r="I5637" s="17">
        <f>INT((VLOOKUP($C5637,装备数值,4,0)+VLOOKUP($C5637,装备数值,7,0)*($E5637-1))*VLOOKUP($D5637,系数!$K$2:$O$7,4,0))</f>
        <v>0</v>
      </c>
      <c r="J5637" s="17">
        <f>INT((VLOOKUP($C5637,装备数值,4,0)+VLOOKUP($C5637,装备数值,7,0)*($E5637-1))*VLOOKUP($D5637,系数!$K$2:$O$7,5,0))</f>
        <v>0</v>
      </c>
      <c r="K5637" s="17">
        <f>INT(VLOOKUP(E5637,强化金币,2,1)*VLOOKUP(INDEX(装备!F:F,MATCH(属性!A5637,装备!A:A,0)),系数!$K$12:$M$15,3,0))</f>
        <v>450000</v>
      </c>
      <c r="L5637" s="17"/>
      <c r="M5637" s="17"/>
      <c r="N5637" s="17"/>
      <c r="O5637" s="17">
        <f>IF(E5637=1,"",VLOOKUP(E5637,系数!$S$2:$AB$12,MATCH(属性!C5637,评级,0),1))</f>
        <v>110</v>
      </c>
    </row>
    <row r="5638" spans="1:15" ht="17.25" thickBot="1" x14ac:dyDescent="0.4">
      <c r="A5638" s="17">
        <f t="shared" si="176"/>
        <v>7100047</v>
      </c>
      <c r="B5638" s="17" t="s">
        <v>115</v>
      </c>
      <c r="C5638" s="15">
        <f>INDEX(装备!G:G,MATCH(属性!A5638,装备!A:A,0))</f>
        <v>16</v>
      </c>
      <c r="D5638" s="15" t="str">
        <f>INDEX(装备!E:E,MATCH(属性!A5638,装备!A:A,0))</f>
        <v>necklace</v>
      </c>
      <c r="E5638" s="14">
        <v>116</v>
      </c>
      <c r="F5638" s="17">
        <f>INT((VLOOKUP($C5638,装备数值,2,0)+VLOOKUP($C5638,装备数值,5,0)*($E5638-1))*VLOOKUP($D5638,系数!$K$2:$O$7,2,0))</f>
        <v>0</v>
      </c>
      <c r="G5638" s="17">
        <f>INT((VLOOKUP($C5638,装备数值,3,0)+VLOOKUP($C5638,装备数值,6,0)*($E5638-1))*VLOOKUP($D5638,系数!$K$2:$O$7,3,0))</f>
        <v>891</v>
      </c>
      <c r="H5638" s="17">
        <f t="shared" si="177"/>
        <v>891</v>
      </c>
      <c r="I5638" s="17">
        <f>INT((VLOOKUP($C5638,装备数值,4,0)+VLOOKUP($C5638,装备数值,7,0)*($E5638-1))*VLOOKUP($D5638,系数!$K$2:$O$7,4,0))</f>
        <v>0</v>
      </c>
      <c r="J5638" s="17">
        <f>INT((VLOOKUP($C5638,装备数值,4,0)+VLOOKUP($C5638,装备数值,7,0)*($E5638-1))*VLOOKUP($D5638,系数!$K$2:$O$7,5,0))</f>
        <v>0</v>
      </c>
      <c r="K5638" s="17">
        <f>INT(VLOOKUP(E5638,强化金币,2,1)*VLOOKUP(INDEX(装备!F:F,MATCH(属性!A5638,装备!A:A,0)),系数!$K$12:$M$15,3,0))</f>
        <v>450000</v>
      </c>
      <c r="L5638" s="17"/>
      <c r="M5638" s="17"/>
      <c r="N5638" s="17"/>
      <c r="O5638" s="17">
        <f>IF(E5638=1,"",VLOOKUP(E5638,系数!$S$2:$AB$12,MATCH(属性!C5638,评级,0),1))</f>
        <v>110</v>
      </c>
    </row>
    <row r="5639" spans="1:15" ht="17.25" thickBot="1" x14ac:dyDescent="0.4">
      <c r="A5639" s="17">
        <f t="shared" si="176"/>
        <v>7100047</v>
      </c>
      <c r="B5639" s="17" t="s">
        <v>115</v>
      </c>
      <c r="C5639" s="15">
        <f>INDEX(装备!G:G,MATCH(属性!A5639,装备!A:A,0))</f>
        <v>16</v>
      </c>
      <c r="D5639" s="15" t="str">
        <f>INDEX(装备!E:E,MATCH(属性!A5639,装备!A:A,0))</f>
        <v>necklace</v>
      </c>
      <c r="E5639" s="14">
        <v>117</v>
      </c>
      <c r="F5639" s="17">
        <f>INT((VLOOKUP($C5639,装备数值,2,0)+VLOOKUP($C5639,装备数值,5,0)*($E5639-1))*VLOOKUP($D5639,系数!$K$2:$O$7,2,0))</f>
        <v>0</v>
      </c>
      <c r="G5639" s="17">
        <f>INT((VLOOKUP($C5639,装备数值,3,0)+VLOOKUP($C5639,装备数值,6,0)*($E5639-1))*VLOOKUP($D5639,系数!$K$2:$O$7,3,0))</f>
        <v>897</v>
      </c>
      <c r="H5639" s="17">
        <f t="shared" si="177"/>
        <v>897</v>
      </c>
      <c r="I5639" s="17">
        <f>INT((VLOOKUP($C5639,装备数值,4,0)+VLOOKUP($C5639,装备数值,7,0)*($E5639-1))*VLOOKUP($D5639,系数!$K$2:$O$7,4,0))</f>
        <v>0</v>
      </c>
      <c r="J5639" s="17">
        <f>INT((VLOOKUP($C5639,装备数值,4,0)+VLOOKUP($C5639,装备数值,7,0)*($E5639-1))*VLOOKUP($D5639,系数!$K$2:$O$7,5,0))</f>
        <v>0</v>
      </c>
      <c r="K5639" s="17">
        <f>INT(VLOOKUP(E5639,强化金币,2,1)*VLOOKUP(INDEX(装备!F:F,MATCH(属性!A5639,装备!A:A,0)),系数!$K$12:$M$15,3,0))</f>
        <v>450000</v>
      </c>
      <c r="L5639" s="17"/>
      <c r="M5639" s="17"/>
      <c r="N5639" s="17"/>
      <c r="O5639" s="17">
        <f>IF(E5639=1,"",VLOOKUP(E5639,系数!$S$2:$AB$12,MATCH(属性!C5639,评级,0),1))</f>
        <v>110</v>
      </c>
    </row>
    <row r="5640" spans="1:15" ht="17.25" thickBot="1" x14ac:dyDescent="0.4">
      <c r="A5640" s="17">
        <f t="shared" si="176"/>
        <v>7100047</v>
      </c>
      <c r="B5640" s="17" t="s">
        <v>115</v>
      </c>
      <c r="C5640" s="15">
        <f>INDEX(装备!G:G,MATCH(属性!A5640,装备!A:A,0))</f>
        <v>16</v>
      </c>
      <c r="D5640" s="15" t="str">
        <f>INDEX(装备!E:E,MATCH(属性!A5640,装备!A:A,0))</f>
        <v>necklace</v>
      </c>
      <c r="E5640" s="14">
        <v>118</v>
      </c>
      <c r="F5640" s="17">
        <f>INT((VLOOKUP($C5640,装备数值,2,0)+VLOOKUP($C5640,装备数值,5,0)*($E5640-1))*VLOOKUP($D5640,系数!$K$2:$O$7,2,0))</f>
        <v>0</v>
      </c>
      <c r="G5640" s="17">
        <f>INT((VLOOKUP($C5640,装备数值,3,0)+VLOOKUP($C5640,装备数值,6,0)*($E5640-1))*VLOOKUP($D5640,系数!$K$2:$O$7,3,0))</f>
        <v>903</v>
      </c>
      <c r="H5640" s="17">
        <f t="shared" si="177"/>
        <v>903</v>
      </c>
      <c r="I5640" s="17">
        <f>INT((VLOOKUP($C5640,装备数值,4,0)+VLOOKUP($C5640,装备数值,7,0)*($E5640-1))*VLOOKUP($D5640,系数!$K$2:$O$7,4,0))</f>
        <v>0</v>
      </c>
      <c r="J5640" s="17">
        <f>INT((VLOOKUP($C5640,装备数值,4,0)+VLOOKUP($C5640,装备数值,7,0)*($E5640-1))*VLOOKUP($D5640,系数!$K$2:$O$7,5,0))</f>
        <v>0</v>
      </c>
      <c r="K5640" s="17">
        <f>INT(VLOOKUP(E5640,强化金币,2,1)*VLOOKUP(INDEX(装备!F:F,MATCH(属性!A5640,装备!A:A,0)),系数!$K$12:$M$15,3,0))</f>
        <v>450000</v>
      </c>
      <c r="L5640" s="17"/>
      <c r="M5640" s="17"/>
      <c r="N5640" s="17"/>
      <c r="O5640" s="17">
        <f>IF(E5640=1,"",VLOOKUP(E5640,系数!$S$2:$AB$12,MATCH(属性!C5640,评级,0),1))</f>
        <v>110</v>
      </c>
    </row>
    <row r="5641" spans="1:15" ht="17.25" thickBot="1" x14ac:dyDescent="0.4">
      <c r="A5641" s="17">
        <f t="shared" si="176"/>
        <v>7100047</v>
      </c>
      <c r="B5641" s="17" t="s">
        <v>115</v>
      </c>
      <c r="C5641" s="15">
        <f>INDEX(装备!G:G,MATCH(属性!A5641,装备!A:A,0))</f>
        <v>16</v>
      </c>
      <c r="D5641" s="15" t="str">
        <f>INDEX(装备!E:E,MATCH(属性!A5641,装备!A:A,0))</f>
        <v>necklace</v>
      </c>
      <c r="E5641" s="14">
        <v>119</v>
      </c>
      <c r="F5641" s="17">
        <f>INT((VLOOKUP($C5641,装备数值,2,0)+VLOOKUP($C5641,装备数值,5,0)*($E5641-1))*VLOOKUP($D5641,系数!$K$2:$O$7,2,0))</f>
        <v>0</v>
      </c>
      <c r="G5641" s="17">
        <f>INT((VLOOKUP($C5641,装备数值,3,0)+VLOOKUP($C5641,装备数值,6,0)*($E5641-1))*VLOOKUP($D5641,系数!$K$2:$O$7,3,0))</f>
        <v>909</v>
      </c>
      <c r="H5641" s="17">
        <f t="shared" si="177"/>
        <v>909</v>
      </c>
      <c r="I5641" s="17">
        <f>INT((VLOOKUP($C5641,装备数值,4,0)+VLOOKUP($C5641,装备数值,7,0)*($E5641-1))*VLOOKUP($D5641,系数!$K$2:$O$7,4,0))</f>
        <v>0</v>
      </c>
      <c r="J5641" s="17">
        <f>INT((VLOOKUP($C5641,装备数值,4,0)+VLOOKUP($C5641,装备数值,7,0)*($E5641-1))*VLOOKUP($D5641,系数!$K$2:$O$7,5,0))</f>
        <v>0</v>
      </c>
      <c r="K5641" s="17">
        <f>INT(VLOOKUP(E5641,强化金币,2,1)*VLOOKUP(INDEX(装备!F:F,MATCH(属性!A5641,装备!A:A,0)),系数!$K$12:$M$15,3,0))</f>
        <v>450000</v>
      </c>
      <c r="L5641" s="17"/>
      <c r="M5641" s="17"/>
      <c r="N5641" s="17"/>
      <c r="O5641" s="17">
        <f>IF(E5641=1,"",VLOOKUP(E5641,系数!$S$2:$AB$12,MATCH(属性!C5641,评级,0),1))</f>
        <v>110</v>
      </c>
    </row>
    <row r="5642" spans="1:15" ht="17.25" thickBot="1" x14ac:dyDescent="0.4">
      <c r="A5642" s="17">
        <f t="shared" si="176"/>
        <v>7100047</v>
      </c>
      <c r="B5642" s="17" t="s">
        <v>115</v>
      </c>
      <c r="C5642" s="15">
        <f>INDEX(装备!G:G,MATCH(属性!A5642,装备!A:A,0))</f>
        <v>16</v>
      </c>
      <c r="D5642" s="15" t="str">
        <f>INDEX(装备!E:E,MATCH(属性!A5642,装备!A:A,0))</f>
        <v>necklace</v>
      </c>
      <c r="E5642" s="14">
        <v>120</v>
      </c>
      <c r="F5642" s="17">
        <f>INT((VLOOKUP($C5642,装备数值,2,0)+VLOOKUP($C5642,装备数值,5,0)*($E5642-1))*VLOOKUP($D5642,系数!$K$2:$O$7,2,0))</f>
        <v>0</v>
      </c>
      <c r="G5642" s="17">
        <f>INT((VLOOKUP($C5642,装备数值,3,0)+VLOOKUP($C5642,装备数值,6,0)*($E5642-1))*VLOOKUP($D5642,系数!$K$2:$O$7,3,0))</f>
        <v>915</v>
      </c>
      <c r="H5642" s="17">
        <f t="shared" si="177"/>
        <v>915</v>
      </c>
      <c r="I5642" s="17">
        <f>INT((VLOOKUP($C5642,装备数值,4,0)+VLOOKUP($C5642,装备数值,7,0)*($E5642-1))*VLOOKUP($D5642,系数!$K$2:$O$7,4,0))</f>
        <v>0</v>
      </c>
      <c r="J5642" s="17">
        <f>INT((VLOOKUP($C5642,装备数值,4,0)+VLOOKUP($C5642,装备数值,7,0)*($E5642-1))*VLOOKUP($D5642,系数!$K$2:$O$7,5,0))</f>
        <v>0</v>
      </c>
      <c r="K5642" s="17">
        <f>INT(VLOOKUP(E5642,强化金币,2,1)*VLOOKUP(INDEX(装备!F:F,MATCH(属性!A5642,装备!A:A,0)),系数!$K$12:$M$15,3,0))</f>
        <v>450000</v>
      </c>
      <c r="L5642" s="17"/>
      <c r="M5642" s="17"/>
      <c r="N5642" s="17"/>
      <c r="O5642" s="17">
        <f>IF(E5642=1,"",VLOOKUP(E5642,系数!$S$2:$AB$12,MATCH(属性!C5642,评级,0),1))</f>
        <v>110</v>
      </c>
    </row>
    <row r="5643" spans="1:15" ht="17.25" thickBot="1" x14ac:dyDescent="0.4">
      <c r="A5643" s="15">
        <f t="shared" si="176"/>
        <v>7100048</v>
      </c>
      <c r="B5643" s="15" t="s">
        <v>117</v>
      </c>
      <c r="C5643" s="15">
        <f>INDEX(装备!G:G,MATCH(属性!A5643,装备!A:A,0))</f>
        <v>16</v>
      </c>
      <c r="D5643" s="15" t="str">
        <f>INDEX(装备!E:E,MATCH(属性!A5643,装备!A:A,0))</f>
        <v>ring</v>
      </c>
      <c r="E5643" s="16">
        <v>1</v>
      </c>
      <c r="F5643" s="17">
        <f>INT((VLOOKUP($C5643,装备数值,2,0)+VLOOKUP($C5643,装备数值,5,0)*($E5643-1))*VLOOKUP($D5643,系数!$K$2:$O$7,2,0))</f>
        <v>0</v>
      </c>
      <c r="G5643" s="17">
        <f>INT((VLOOKUP($C5643,装备数值,3,0)+VLOOKUP($C5643,装备数值,6,0)*($E5643-1))*VLOOKUP($D5643,系数!$K$2:$O$7,3,0))</f>
        <v>200</v>
      </c>
      <c r="H5643" s="17">
        <f t="shared" si="177"/>
        <v>200</v>
      </c>
      <c r="I5643" s="17">
        <f>INT((VLOOKUP($C5643,装备数值,4,0)+VLOOKUP($C5643,装备数值,7,0)*($E5643-1))*VLOOKUP($D5643,系数!$K$2:$O$7,4,0))</f>
        <v>0</v>
      </c>
      <c r="J5643" s="17">
        <f>INT((VLOOKUP($C5643,装备数值,4,0)+VLOOKUP($C5643,装备数值,7,0)*($E5643-1))*VLOOKUP($D5643,系数!$K$2:$O$7,5,0))</f>
        <v>0</v>
      </c>
      <c r="K5643" s="17">
        <f>INT(VLOOKUP(E5643,强化金币,2,1)*VLOOKUP(INDEX(装备!F:F,MATCH(属性!A5643,装备!A:A,0)),系数!$K$12:$M$15,3,0))</f>
        <v>50</v>
      </c>
      <c r="L5643" s="17"/>
      <c r="M5643" s="17"/>
      <c r="N5643" s="17"/>
      <c r="O5643" s="17" t="str">
        <f>IF(E5643=1,"",VLOOKUP(E5643,系数!$S$2:$AB$12,MATCH(属性!C5643,评级,0),1))</f>
        <v/>
      </c>
    </row>
    <row r="5644" spans="1:15" ht="17.25" thickBot="1" x14ac:dyDescent="0.4">
      <c r="A5644" s="17">
        <f t="shared" si="176"/>
        <v>7100048</v>
      </c>
      <c r="B5644" s="17" t="s">
        <v>54</v>
      </c>
      <c r="C5644" s="15">
        <f>INDEX(装备!G:G,MATCH(属性!A5644,装备!A:A,0))</f>
        <v>16</v>
      </c>
      <c r="D5644" s="15" t="str">
        <f>INDEX(装备!E:E,MATCH(属性!A5644,装备!A:A,0))</f>
        <v>ring</v>
      </c>
      <c r="E5644" s="14">
        <v>2</v>
      </c>
      <c r="F5644" s="17">
        <f>INT((VLOOKUP($C5644,装备数值,2,0)+VLOOKUP($C5644,装备数值,5,0)*($E5644-1))*VLOOKUP($D5644,系数!$K$2:$O$7,2,0))</f>
        <v>0</v>
      </c>
      <c r="G5644" s="17">
        <f>INT((VLOOKUP($C5644,装备数值,3,0)+VLOOKUP($C5644,装备数值,6,0)*($E5644-1))*VLOOKUP($D5644,系数!$K$2:$O$7,3,0))</f>
        <v>206</v>
      </c>
      <c r="H5644" s="17">
        <f t="shared" si="177"/>
        <v>206</v>
      </c>
      <c r="I5644" s="17">
        <f>INT((VLOOKUP($C5644,装备数值,4,0)+VLOOKUP($C5644,装备数值,7,0)*($E5644-1))*VLOOKUP($D5644,系数!$K$2:$O$7,4,0))</f>
        <v>0</v>
      </c>
      <c r="J5644" s="17">
        <f>INT((VLOOKUP($C5644,装备数值,4,0)+VLOOKUP($C5644,装备数值,7,0)*($E5644-1))*VLOOKUP($D5644,系数!$K$2:$O$7,5,0))</f>
        <v>0</v>
      </c>
      <c r="K5644" s="17">
        <f>INT(VLOOKUP(E5644,强化金币,2,1)*VLOOKUP(INDEX(装备!F:F,MATCH(属性!A5644,装备!A:A,0)),系数!$K$12:$M$15,3,0))</f>
        <v>80</v>
      </c>
      <c r="L5644" s="17"/>
      <c r="M5644" s="17"/>
      <c r="N5644" s="17"/>
      <c r="O5644" s="17">
        <f>IF(E5644=1,"",VLOOKUP(E5644,系数!$S$2:$AB$12,MATCH(属性!C5644,评级,0),1))</f>
        <v>10</v>
      </c>
    </row>
    <row r="5645" spans="1:15" ht="17.25" thickBot="1" x14ac:dyDescent="0.4">
      <c r="A5645" s="17">
        <f t="shared" si="176"/>
        <v>7100048</v>
      </c>
      <c r="B5645" s="17" t="s">
        <v>54</v>
      </c>
      <c r="C5645" s="15">
        <f>INDEX(装备!G:G,MATCH(属性!A5645,装备!A:A,0))</f>
        <v>16</v>
      </c>
      <c r="D5645" s="15" t="str">
        <f>INDEX(装备!E:E,MATCH(属性!A5645,装备!A:A,0))</f>
        <v>ring</v>
      </c>
      <c r="E5645" s="14">
        <v>3</v>
      </c>
      <c r="F5645" s="17">
        <f>INT((VLOOKUP($C5645,装备数值,2,0)+VLOOKUP($C5645,装备数值,5,0)*($E5645-1))*VLOOKUP($D5645,系数!$K$2:$O$7,2,0))</f>
        <v>0</v>
      </c>
      <c r="G5645" s="17">
        <f>INT((VLOOKUP($C5645,装备数值,3,0)+VLOOKUP($C5645,装备数值,6,0)*($E5645-1))*VLOOKUP($D5645,系数!$K$2:$O$7,3,0))</f>
        <v>212</v>
      </c>
      <c r="H5645" s="17">
        <f t="shared" si="177"/>
        <v>212</v>
      </c>
      <c r="I5645" s="17">
        <f>INT((VLOOKUP($C5645,装备数值,4,0)+VLOOKUP($C5645,装备数值,7,0)*($E5645-1))*VLOOKUP($D5645,系数!$K$2:$O$7,4,0))</f>
        <v>0</v>
      </c>
      <c r="J5645" s="17">
        <f>INT((VLOOKUP($C5645,装备数值,4,0)+VLOOKUP($C5645,装备数值,7,0)*($E5645-1))*VLOOKUP($D5645,系数!$K$2:$O$7,5,0))</f>
        <v>0</v>
      </c>
      <c r="K5645" s="17">
        <f>INT(VLOOKUP(E5645,强化金币,2,1)*VLOOKUP(INDEX(装备!F:F,MATCH(属性!A5645,装备!A:A,0)),系数!$K$12:$M$15,3,0))</f>
        <v>100</v>
      </c>
      <c r="L5645" s="17"/>
      <c r="M5645" s="17"/>
      <c r="N5645" s="17"/>
      <c r="O5645" s="17">
        <f>IF(E5645=1,"",VLOOKUP(E5645,系数!$S$2:$AB$12,MATCH(属性!C5645,评级,0),1))</f>
        <v>10</v>
      </c>
    </row>
    <row r="5646" spans="1:15" ht="17.25" thickBot="1" x14ac:dyDescent="0.4">
      <c r="A5646" s="17">
        <f t="shared" si="176"/>
        <v>7100048</v>
      </c>
      <c r="B5646" s="17" t="s">
        <v>54</v>
      </c>
      <c r="C5646" s="15">
        <f>INDEX(装备!G:G,MATCH(属性!A5646,装备!A:A,0))</f>
        <v>16</v>
      </c>
      <c r="D5646" s="15" t="str">
        <f>INDEX(装备!E:E,MATCH(属性!A5646,装备!A:A,0))</f>
        <v>ring</v>
      </c>
      <c r="E5646" s="14">
        <v>4</v>
      </c>
      <c r="F5646" s="17">
        <f>INT((VLOOKUP($C5646,装备数值,2,0)+VLOOKUP($C5646,装备数值,5,0)*($E5646-1))*VLOOKUP($D5646,系数!$K$2:$O$7,2,0))</f>
        <v>0</v>
      </c>
      <c r="G5646" s="17">
        <f>INT((VLOOKUP($C5646,装备数值,3,0)+VLOOKUP($C5646,装备数值,6,0)*($E5646-1))*VLOOKUP($D5646,系数!$K$2:$O$7,3,0))</f>
        <v>218</v>
      </c>
      <c r="H5646" s="17">
        <f t="shared" si="177"/>
        <v>218</v>
      </c>
      <c r="I5646" s="17">
        <f>INT((VLOOKUP($C5646,装备数值,4,0)+VLOOKUP($C5646,装备数值,7,0)*($E5646-1))*VLOOKUP($D5646,系数!$K$2:$O$7,4,0))</f>
        <v>0</v>
      </c>
      <c r="J5646" s="17">
        <f>INT((VLOOKUP($C5646,装备数值,4,0)+VLOOKUP($C5646,装备数值,7,0)*($E5646-1))*VLOOKUP($D5646,系数!$K$2:$O$7,5,0))</f>
        <v>0</v>
      </c>
      <c r="K5646" s="17">
        <f>INT(VLOOKUP(E5646,强化金币,2,1)*VLOOKUP(INDEX(装备!F:F,MATCH(属性!A5646,装备!A:A,0)),系数!$K$12:$M$15,3,0))</f>
        <v>200</v>
      </c>
      <c r="L5646" s="17"/>
      <c r="M5646" s="17"/>
      <c r="N5646" s="17"/>
      <c r="O5646" s="17">
        <f>IF(E5646=1,"",VLOOKUP(E5646,系数!$S$2:$AB$12,MATCH(属性!C5646,评级,0),1))</f>
        <v>10</v>
      </c>
    </row>
    <row r="5647" spans="1:15" ht="17.25" thickBot="1" x14ac:dyDescent="0.4">
      <c r="A5647" s="17">
        <f t="shared" si="176"/>
        <v>7100048</v>
      </c>
      <c r="B5647" s="17" t="s">
        <v>54</v>
      </c>
      <c r="C5647" s="15">
        <f>INDEX(装备!G:G,MATCH(属性!A5647,装备!A:A,0))</f>
        <v>16</v>
      </c>
      <c r="D5647" s="15" t="str">
        <f>INDEX(装备!E:E,MATCH(属性!A5647,装备!A:A,0))</f>
        <v>ring</v>
      </c>
      <c r="E5647" s="14">
        <v>5</v>
      </c>
      <c r="F5647" s="17">
        <f>INT((VLOOKUP($C5647,装备数值,2,0)+VLOOKUP($C5647,装备数值,5,0)*($E5647-1))*VLOOKUP($D5647,系数!$K$2:$O$7,2,0))</f>
        <v>0</v>
      </c>
      <c r="G5647" s="17">
        <f>INT((VLOOKUP($C5647,装备数值,3,0)+VLOOKUP($C5647,装备数值,6,0)*($E5647-1))*VLOOKUP($D5647,系数!$K$2:$O$7,3,0))</f>
        <v>224</v>
      </c>
      <c r="H5647" s="17">
        <f t="shared" si="177"/>
        <v>224</v>
      </c>
      <c r="I5647" s="17">
        <f>INT((VLOOKUP($C5647,装备数值,4,0)+VLOOKUP($C5647,装备数值,7,0)*($E5647-1))*VLOOKUP($D5647,系数!$K$2:$O$7,4,0))</f>
        <v>0</v>
      </c>
      <c r="J5647" s="17">
        <f>INT((VLOOKUP($C5647,装备数值,4,0)+VLOOKUP($C5647,装备数值,7,0)*($E5647-1))*VLOOKUP($D5647,系数!$K$2:$O$7,5,0))</f>
        <v>0</v>
      </c>
      <c r="K5647" s="17">
        <f>INT(VLOOKUP(E5647,强化金币,2,1)*VLOOKUP(INDEX(装备!F:F,MATCH(属性!A5647,装备!A:A,0)),系数!$K$12:$M$15,3,0))</f>
        <v>300</v>
      </c>
      <c r="L5647" s="17"/>
      <c r="M5647" s="17"/>
      <c r="N5647" s="17"/>
      <c r="O5647" s="17">
        <f>IF(E5647=1,"",VLOOKUP(E5647,系数!$S$2:$AB$12,MATCH(属性!C5647,评级,0),1))</f>
        <v>10</v>
      </c>
    </row>
    <row r="5648" spans="1:15" ht="17.25" thickBot="1" x14ac:dyDescent="0.4">
      <c r="A5648" s="17">
        <f t="shared" si="176"/>
        <v>7100048</v>
      </c>
      <c r="B5648" s="17" t="s">
        <v>54</v>
      </c>
      <c r="C5648" s="15">
        <f>INDEX(装备!G:G,MATCH(属性!A5648,装备!A:A,0))</f>
        <v>16</v>
      </c>
      <c r="D5648" s="15" t="str">
        <f>INDEX(装备!E:E,MATCH(属性!A5648,装备!A:A,0))</f>
        <v>ring</v>
      </c>
      <c r="E5648" s="14">
        <v>6</v>
      </c>
      <c r="F5648" s="17">
        <f>INT((VLOOKUP($C5648,装备数值,2,0)+VLOOKUP($C5648,装备数值,5,0)*($E5648-1))*VLOOKUP($D5648,系数!$K$2:$O$7,2,0))</f>
        <v>0</v>
      </c>
      <c r="G5648" s="17">
        <f>INT((VLOOKUP($C5648,装备数值,3,0)+VLOOKUP($C5648,装备数值,6,0)*($E5648-1))*VLOOKUP($D5648,系数!$K$2:$O$7,3,0))</f>
        <v>230</v>
      </c>
      <c r="H5648" s="17">
        <f t="shared" si="177"/>
        <v>230</v>
      </c>
      <c r="I5648" s="17">
        <f>INT((VLOOKUP($C5648,装备数值,4,0)+VLOOKUP($C5648,装备数值,7,0)*($E5648-1))*VLOOKUP($D5648,系数!$K$2:$O$7,4,0))</f>
        <v>0</v>
      </c>
      <c r="J5648" s="17">
        <f>INT((VLOOKUP($C5648,装备数值,4,0)+VLOOKUP($C5648,装备数值,7,0)*($E5648-1))*VLOOKUP($D5648,系数!$K$2:$O$7,5,0))</f>
        <v>0</v>
      </c>
      <c r="K5648" s="17">
        <f>INT(VLOOKUP(E5648,强化金币,2,1)*VLOOKUP(INDEX(装备!F:F,MATCH(属性!A5648,装备!A:A,0)),系数!$K$12:$M$15,3,0))</f>
        <v>400</v>
      </c>
      <c r="L5648" s="17"/>
      <c r="M5648" s="17"/>
      <c r="N5648" s="17"/>
      <c r="O5648" s="17">
        <f>IF(E5648=1,"",VLOOKUP(E5648,系数!$S$2:$AB$12,MATCH(属性!C5648,评级,0),1))</f>
        <v>10</v>
      </c>
    </row>
    <row r="5649" spans="1:15" ht="17.25" thickBot="1" x14ac:dyDescent="0.4">
      <c r="A5649" s="17">
        <f t="shared" si="176"/>
        <v>7100048</v>
      </c>
      <c r="B5649" s="17" t="s">
        <v>54</v>
      </c>
      <c r="C5649" s="15">
        <f>INDEX(装备!G:G,MATCH(属性!A5649,装备!A:A,0))</f>
        <v>16</v>
      </c>
      <c r="D5649" s="15" t="str">
        <f>INDEX(装备!E:E,MATCH(属性!A5649,装备!A:A,0))</f>
        <v>ring</v>
      </c>
      <c r="E5649" s="14">
        <v>7</v>
      </c>
      <c r="F5649" s="17">
        <f>INT((VLOOKUP($C5649,装备数值,2,0)+VLOOKUP($C5649,装备数值,5,0)*($E5649-1))*VLOOKUP($D5649,系数!$K$2:$O$7,2,0))</f>
        <v>0</v>
      </c>
      <c r="G5649" s="17">
        <f>INT((VLOOKUP($C5649,装备数值,3,0)+VLOOKUP($C5649,装备数值,6,0)*($E5649-1))*VLOOKUP($D5649,系数!$K$2:$O$7,3,0))</f>
        <v>236</v>
      </c>
      <c r="H5649" s="17">
        <f t="shared" si="177"/>
        <v>236</v>
      </c>
      <c r="I5649" s="17">
        <f>INT((VLOOKUP($C5649,装备数值,4,0)+VLOOKUP($C5649,装备数值,7,0)*($E5649-1))*VLOOKUP($D5649,系数!$K$2:$O$7,4,0))</f>
        <v>0</v>
      </c>
      <c r="J5649" s="17">
        <f>INT((VLOOKUP($C5649,装备数值,4,0)+VLOOKUP($C5649,装备数值,7,0)*($E5649-1))*VLOOKUP($D5649,系数!$K$2:$O$7,5,0))</f>
        <v>0</v>
      </c>
      <c r="K5649" s="17">
        <f>INT(VLOOKUP(E5649,强化金币,2,1)*VLOOKUP(INDEX(装备!F:F,MATCH(属性!A5649,装备!A:A,0)),系数!$K$12:$M$15,3,0))</f>
        <v>500</v>
      </c>
      <c r="L5649" s="17"/>
      <c r="M5649" s="17"/>
      <c r="N5649" s="17"/>
      <c r="O5649" s="17">
        <f>IF(E5649=1,"",VLOOKUP(E5649,系数!$S$2:$AB$12,MATCH(属性!C5649,评级,0),1))</f>
        <v>10</v>
      </c>
    </row>
    <row r="5650" spans="1:15" ht="17.25" thickBot="1" x14ac:dyDescent="0.4">
      <c r="A5650" s="17">
        <f t="shared" si="176"/>
        <v>7100048</v>
      </c>
      <c r="B5650" s="17" t="s">
        <v>54</v>
      </c>
      <c r="C5650" s="15">
        <f>INDEX(装备!G:G,MATCH(属性!A5650,装备!A:A,0))</f>
        <v>16</v>
      </c>
      <c r="D5650" s="15" t="str">
        <f>INDEX(装备!E:E,MATCH(属性!A5650,装备!A:A,0))</f>
        <v>ring</v>
      </c>
      <c r="E5650" s="14">
        <v>8</v>
      </c>
      <c r="F5650" s="17">
        <f>INT((VLOOKUP($C5650,装备数值,2,0)+VLOOKUP($C5650,装备数值,5,0)*($E5650-1))*VLOOKUP($D5650,系数!$K$2:$O$7,2,0))</f>
        <v>0</v>
      </c>
      <c r="G5650" s="17">
        <f>INT((VLOOKUP($C5650,装备数值,3,0)+VLOOKUP($C5650,装备数值,6,0)*($E5650-1))*VLOOKUP($D5650,系数!$K$2:$O$7,3,0))</f>
        <v>242</v>
      </c>
      <c r="H5650" s="17">
        <f t="shared" si="177"/>
        <v>242</v>
      </c>
      <c r="I5650" s="17">
        <f>INT((VLOOKUP($C5650,装备数值,4,0)+VLOOKUP($C5650,装备数值,7,0)*($E5650-1))*VLOOKUP($D5650,系数!$K$2:$O$7,4,0))</f>
        <v>0</v>
      </c>
      <c r="J5650" s="17">
        <f>INT((VLOOKUP($C5650,装备数值,4,0)+VLOOKUP($C5650,装备数值,7,0)*($E5650-1))*VLOOKUP($D5650,系数!$K$2:$O$7,5,0))</f>
        <v>0</v>
      </c>
      <c r="K5650" s="17">
        <f>INT(VLOOKUP(E5650,强化金币,2,1)*VLOOKUP(INDEX(装备!F:F,MATCH(属性!A5650,装备!A:A,0)),系数!$K$12:$M$15,3,0))</f>
        <v>600</v>
      </c>
      <c r="L5650" s="17"/>
      <c r="M5650" s="17"/>
      <c r="N5650" s="17"/>
      <c r="O5650" s="17">
        <f>IF(E5650=1,"",VLOOKUP(E5650,系数!$S$2:$AB$12,MATCH(属性!C5650,评级,0),1))</f>
        <v>10</v>
      </c>
    </row>
    <row r="5651" spans="1:15" ht="17.25" thickBot="1" x14ac:dyDescent="0.4">
      <c r="A5651" s="17">
        <f t="shared" si="176"/>
        <v>7100048</v>
      </c>
      <c r="B5651" s="17" t="s">
        <v>54</v>
      </c>
      <c r="C5651" s="15">
        <f>INDEX(装备!G:G,MATCH(属性!A5651,装备!A:A,0))</f>
        <v>16</v>
      </c>
      <c r="D5651" s="15" t="str">
        <f>INDEX(装备!E:E,MATCH(属性!A5651,装备!A:A,0))</f>
        <v>ring</v>
      </c>
      <c r="E5651" s="14">
        <v>9</v>
      </c>
      <c r="F5651" s="17">
        <f>INT((VLOOKUP($C5651,装备数值,2,0)+VLOOKUP($C5651,装备数值,5,0)*($E5651-1))*VLOOKUP($D5651,系数!$K$2:$O$7,2,0))</f>
        <v>0</v>
      </c>
      <c r="G5651" s="17">
        <f>INT((VLOOKUP($C5651,装备数值,3,0)+VLOOKUP($C5651,装备数值,6,0)*($E5651-1))*VLOOKUP($D5651,系数!$K$2:$O$7,3,0))</f>
        <v>248</v>
      </c>
      <c r="H5651" s="17">
        <f t="shared" si="177"/>
        <v>248</v>
      </c>
      <c r="I5651" s="17">
        <f>INT((VLOOKUP($C5651,装备数值,4,0)+VLOOKUP($C5651,装备数值,7,0)*($E5651-1))*VLOOKUP($D5651,系数!$K$2:$O$7,4,0))</f>
        <v>0</v>
      </c>
      <c r="J5651" s="17">
        <f>INT((VLOOKUP($C5651,装备数值,4,0)+VLOOKUP($C5651,装备数值,7,0)*($E5651-1))*VLOOKUP($D5651,系数!$K$2:$O$7,5,0))</f>
        <v>0</v>
      </c>
      <c r="K5651" s="17">
        <f>INT(VLOOKUP(E5651,强化金币,2,1)*VLOOKUP(INDEX(装备!F:F,MATCH(属性!A5651,装备!A:A,0)),系数!$K$12:$M$15,3,0))</f>
        <v>700</v>
      </c>
      <c r="L5651" s="17"/>
      <c r="M5651" s="17"/>
      <c r="N5651" s="17"/>
      <c r="O5651" s="17">
        <f>IF(E5651=1,"",VLOOKUP(E5651,系数!$S$2:$AB$12,MATCH(属性!C5651,评级,0),1))</f>
        <v>10</v>
      </c>
    </row>
    <row r="5652" spans="1:15" ht="17.25" thickBot="1" x14ac:dyDescent="0.4">
      <c r="A5652" s="17">
        <f t="shared" si="176"/>
        <v>7100048</v>
      </c>
      <c r="B5652" s="17" t="s">
        <v>54</v>
      </c>
      <c r="C5652" s="15">
        <f>INDEX(装备!G:G,MATCH(属性!A5652,装备!A:A,0))</f>
        <v>16</v>
      </c>
      <c r="D5652" s="15" t="str">
        <f>INDEX(装备!E:E,MATCH(属性!A5652,装备!A:A,0))</f>
        <v>ring</v>
      </c>
      <c r="E5652" s="14">
        <v>10</v>
      </c>
      <c r="F5652" s="17">
        <f>INT((VLOOKUP($C5652,装备数值,2,0)+VLOOKUP($C5652,装备数值,5,0)*($E5652-1))*VLOOKUP($D5652,系数!$K$2:$O$7,2,0))</f>
        <v>0</v>
      </c>
      <c r="G5652" s="17">
        <f>INT((VLOOKUP($C5652,装备数值,3,0)+VLOOKUP($C5652,装备数值,6,0)*($E5652-1))*VLOOKUP($D5652,系数!$K$2:$O$7,3,0))</f>
        <v>254</v>
      </c>
      <c r="H5652" s="17">
        <f t="shared" si="177"/>
        <v>254</v>
      </c>
      <c r="I5652" s="17">
        <f>INT((VLOOKUP($C5652,装备数值,4,0)+VLOOKUP($C5652,装备数值,7,0)*($E5652-1))*VLOOKUP($D5652,系数!$K$2:$O$7,4,0))</f>
        <v>0</v>
      </c>
      <c r="J5652" s="17">
        <f>INT((VLOOKUP($C5652,装备数值,4,0)+VLOOKUP($C5652,装备数值,7,0)*($E5652-1))*VLOOKUP($D5652,系数!$K$2:$O$7,5,0))</f>
        <v>0</v>
      </c>
      <c r="K5652" s="17">
        <f>INT(VLOOKUP(E5652,强化金币,2,1)*VLOOKUP(INDEX(装备!F:F,MATCH(属性!A5652,装备!A:A,0)),系数!$K$12:$M$15,3,0))</f>
        <v>800</v>
      </c>
      <c r="L5652" s="17"/>
      <c r="M5652" s="17"/>
      <c r="N5652" s="17"/>
      <c r="O5652" s="17">
        <f>IF(E5652=1,"",VLOOKUP(E5652,系数!$S$2:$AB$12,MATCH(属性!C5652,评级,0),1))</f>
        <v>20</v>
      </c>
    </row>
    <row r="5653" spans="1:15" ht="17.25" thickBot="1" x14ac:dyDescent="0.4">
      <c r="A5653" s="17">
        <f t="shared" si="176"/>
        <v>7100048</v>
      </c>
      <c r="B5653" s="17" t="s">
        <v>54</v>
      </c>
      <c r="C5653" s="15">
        <f>INDEX(装备!G:G,MATCH(属性!A5653,装备!A:A,0))</f>
        <v>16</v>
      </c>
      <c r="D5653" s="15" t="str">
        <f>INDEX(装备!E:E,MATCH(属性!A5653,装备!A:A,0))</f>
        <v>ring</v>
      </c>
      <c r="E5653" s="14">
        <v>11</v>
      </c>
      <c r="F5653" s="17">
        <f>INT((VLOOKUP($C5653,装备数值,2,0)+VLOOKUP($C5653,装备数值,5,0)*($E5653-1))*VLOOKUP($D5653,系数!$K$2:$O$7,2,0))</f>
        <v>0</v>
      </c>
      <c r="G5653" s="17">
        <f>INT((VLOOKUP($C5653,装备数值,3,0)+VLOOKUP($C5653,装备数值,6,0)*($E5653-1))*VLOOKUP($D5653,系数!$K$2:$O$7,3,0))</f>
        <v>260</v>
      </c>
      <c r="H5653" s="17">
        <f t="shared" si="177"/>
        <v>260</v>
      </c>
      <c r="I5653" s="17">
        <f>INT((VLOOKUP($C5653,装备数值,4,0)+VLOOKUP($C5653,装备数值,7,0)*($E5653-1))*VLOOKUP($D5653,系数!$K$2:$O$7,4,0))</f>
        <v>0</v>
      </c>
      <c r="J5653" s="17">
        <f>INT((VLOOKUP($C5653,装备数值,4,0)+VLOOKUP($C5653,装备数值,7,0)*($E5653-1))*VLOOKUP($D5653,系数!$K$2:$O$7,5,0))</f>
        <v>0</v>
      </c>
      <c r="K5653" s="17">
        <f>INT(VLOOKUP(E5653,强化金币,2,1)*VLOOKUP(INDEX(装备!F:F,MATCH(属性!A5653,装备!A:A,0)),系数!$K$12:$M$15,3,0))</f>
        <v>900</v>
      </c>
      <c r="L5653" s="17"/>
      <c r="M5653" s="17"/>
      <c r="N5653" s="17"/>
      <c r="O5653" s="17">
        <f>IF(E5653=1,"",VLOOKUP(E5653,系数!$S$2:$AB$12,MATCH(属性!C5653,评级,0),1))</f>
        <v>20</v>
      </c>
    </row>
    <row r="5654" spans="1:15" ht="17.25" thickBot="1" x14ac:dyDescent="0.4">
      <c r="A5654" s="17">
        <f t="shared" si="176"/>
        <v>7100048</v>
      </c>
      <c r="B5654" s="17" t="s">
        <v>54</v>
      </c>
      <c r="C5654" s="15">
        <f>INDEX(装备!G:G,MATCH(属性!A5654,装备!A:A,0))</f>
        <v>16</v>
      </c>
      <c r="D5654" s="15" t="str">
        <f>INDEX(装备!E:E,MATCH(属性!A5654,装备!A:A,0))</f>
        <v>ring</v>
      </c>
      <c r="E5654" s="14">
        <v>12</v>
      </c>
      <c r="F5654" s="17">
        <f>INT((VLOOKUP($C5654,装备数值,2,0)+VLOOKUP($C5654,装备数值,5,0)*($E5654-1))*VLOOKUP($D5654,系数!$K$2:$O$7,2,0))</f>
        <v>0</v>
      </c>
      <c r="G5654" s="17">
        <f>INT((VLOOKUP($C5654,装备数值,3,0)+VLOOKUP($C5654,装备数值,6,0)*($E5654-1))*VLOOKUP($D5654,系数!$K$2:$O$7,3,0))</f>
        <v>266</v>
      </c>
      <c r="H5654" s="17">
        <f t="shared" si="177"/>
        <v>266</v>
      </c>
      <c r="I5654" s="17">
        <f>INT((VLOOKUP($C5654,装备数值,4,0)+VLOOKUP($C5654,装备数值,7,0)*($E5654-1))*VLOOKUP($D5654,系数!$K$2:$O$7,4,0))</f>
        <v>0</v>
      </c>
      <c r="J5654" s="17">
        <f>INT((VLOOKUP($C5654,装备数值,4,0)+VLOOKUP($C5654,装备数值,7,0)*($E5654-1))*VLOOKUP($D5654,系数!$K$2:$O$7,5,0))</f>
        <v>0</v>
      </c>
      <c r="K5654" s="17">
        <f>INT(VLOOKUP(E5654,强化金币,2,1)*VLOOKUP(INDEX(装备!F:F,MATCH(属性!A5654,装备!A:A,0)),系数!$K$12:$M$15,3,0))</f>
        <v>1000</v>
      </c>
      <c r="L5654" s="17"/>
      <c r="M5654" s="17"/>
      <c r="N5654" s="17"/>
      <c r="O5654" s="17">
        <f>IF(E5654=1,"",VLOOKUP(E5654,系数!$S$2:$AB$12,MATCH(属性!C5654,评级,0),1))</f>
        <v>20</v>
      </c>
    </row>
    <row r="5655" spans="1:15" ht="17.25" thickBot="1" x14ac:dyDescent="0.4">
      <c r="A5655" s="17">
        <f t="shared" si="176"/>
        <v>7100048</v>
      </c>
      <c r="B5655" s="17" t="s">
        <v>54</v>
      </c>
      <c r="C5655" s="15">
        <f>INDEX(装备!G:G,MATCH(属性!A5655,装备!A:A,0))</f>
        <v>16</v>
      </c>
      <c r="D5655" s="15" t="str">
        <f>INDEX(装备!E:E,MATCH(属性!A5655,装备!A:A,0))</f>
        <v>ring</v>
      </c>
      <c r="E5655" s="14">
        <v>13</v>
      </c>
      <c r="F5655" s="17">
        <f>INT((VLOOKUP($C5655,装备数值,2,0)+VLOOKUP($C5655,装备数值,5,0)*($E5655-1))*VLOOKUP($D5655,系数!$K$2:$O$7,2,0))</f>
        <v>0</v>
      </c>
      <c r="G5655" s="17">
        <f>INT((VLOOKUP($C5655,装备数值,3,0)+VLOOKUP($C5655,装备数值,6,0)*($E5655-1))*VLOOKUP($D5655,系数!$K$2:$O$7,3,0))</f>
        <v>272</v>
      </c>
      <c r="H5655" s="17">
        <f t="shared" si="177"/>
        <v>272</v>
      </c>
      <c r="I5655" s="17">
        <f>INT((VLOOKUP($C5655,装备数值,4,0)+VLOOKUP($C5655,装备数值,7,0)*($E5655-1))*VLOOKUP($D5655,系数!$K$2:$O$7,4,0))</f>
        <v>0</v>
      </c>
      <c r="J5655" s="17">
        <f>INT((VLOOKUP($C5655,装备数值,4,0)+VLOOKUP($C5655,装备数值,7,0)*($E5655-1))*VLOOKUP($D5655,系数!$K$2:$O$7,5,0))</f>
        <v>0</v>
      </c>
      <c r="K5655" s="17">
        <f>INT(VLOOKUP(E5655,强化金币,2,1)*VLOOKUP(INDEX(装备!F:F,MATCH(属性!A5655,装备!A:A,0)),系数!$K$12:$M$15,3,0))</f>
        <v>1200</v>
      </c>
      <c r="L5655" s="17"/>
      <c r="M5655" s="17"/>
      <c r="N5655" s="17"/>
      <c r="O5655" s="17">
        <f>IF(E5655=1,"",VLOOKUP(E5655,系数!$S$2:$AB$12,MATCH(属性!C5655,评级,0),1))</f>
        <v>20</v>
      </c>
    </row>
    <row r="5656" spans="1:15" ht="17.25" thickBot="1" x14ac:dyDescent="0.4">
      <c r="A5656" s="17">
        <f t="shared" si="176"/>
        <v>7100048</v>
      </c>
      <c r="B5656" s="17" t="s">
        <v>54</v>
      </c>
      <c r="C5656" s="15">
        <f>INDEX(装备!G:G,MATCH(属性!A5656,装备!A:A,0))</f>
        <v>16</v>
      </c>
      <c r="D5656" s="15" t="str">
        <f>INDEX(装备!E:E,MATCH(属性!A5656,装备!A:A,0))</f>
        <v>ring</v>
      </c>
      <c r="E5656" s="14">
        <v>14</v>
      </c>
      <c r="F5656" s="17">
        <f>INT((VLOOKUP($C5656,装备数值,2,0)+VLOOKUP($C5656,装备数值,5,0)*($E5656-1))*VLOOKUP($D5656,系数!$K$2:$O$7,2,0))</f>
        <v>0</v>
      </c>
      <c r="G5656" s="17">
        <f>INT((VLOOKUP($C5656,装备数值,3,0)+VLOOKUP($C5656,装备数值,6,0)*($E5656-1))*VLOOKUP($D5656,系数!$K$2:$O$7,3,0))</f>
        <v>278</v>
      </c>
      <c r="H5656" s="17">
        <f t="shared" si="177"/>
        <v>278</v>
      </c>
      <c r="I5656" s="17">
        <f>INT((VLOOKUP($C5656,装备数值,4,0)+VLOOKUP($C5656,装备数值,7,0)*($E5656-1))*VLOOKUP($D5656,系数!$K$2:$O$7,4,0))</f>
        <v>0</v>
      </c>
      <c r="J5656" s="17">
        <f>INT((VLOOKUP($C5656,装备数值,4,0)+VLOOKUP($C5656,装备数值,7,0)*($E5656-1))*VLOOKUP($D5656,系数!$K$2:$O$7,5,0))</f>
        <v>0</v>
      </c>
      <c r="K5656" s="17">
        <f>INT(VLOOKUP(E5656,强化金币,2,1)*VLOOKUP(INDEX(装备!F:F,MATCH(属性!A5656,装备!A:A,0)),系数!$K$12:$M$15,3,0))</f>
        <v>1400</v>
      </c>
      <c r="L5656" s="17"/>
      <c r="M5656" s="17"/>
      <c r="N5656" s="17"/>
      <c r="O5656" s="17">
        <f>IF(E5656=1,"",VLOOKUP(E5656,系数!$S$2:$AB$12,MATCH(属性!C5656,评级,0),1))</f>
        <v>20</v>
      </c>
    </row>
    <row r="5657" spans="1:15" ht="17.25" thickBot="1" x14ac:dyDescent="0.4">
      <c r="A5657" s="17">
        <f t="shared" si="176"/>
        <v>7100048</v>
      </c>
      <c r="B5657" s="17" t="s">
        <v>54</v>
      </c>
      <c r="C5657" s="15">
        <f>INDEX(装备!G:G,MATCH(属性!A5657,装备!A:A,0))</f>
        <v>16</v>
      </c>
      <c r="D5657" s="15" t="str">
        <f>INDEX(装备!E:E,MATCH(属性!A5657,装备!A:A,0))</f>
        <v>ring</v>
      </c>
      <c r="E5657" s="14">
        <v>15</v>
      </c>
      <c r="F5657" s="17">
        <f>INT((VLOOKUP($C5657,装备数值,2,0)+VLOOKUP($C5657,装备数值,5,0)*($E5657-1))*VLOOKUP($D5657,系数!$K$2:$O$7,2,0))</f>
        <v>0</v>
      </c>
      <c r="G5657" s="17">
        <f>INT((VLOOKUP($C5657,装备数值,3,0)+VLOOKUP($C5657,装备数值,6,0)*($E5657-1))*VLOOKUP($D5657,系数!$K$2:$O$7,3,0))</f>
        <v>284</v>
      </c>
      <c r="H5657" s="17">
        <f t="shared" si="177"/>
        <v>284</v>
      </c>
      <c r="I5657" s="17">
        <f>INT((VLOOKUP($C5657,装备数值,4,0)+VLOOKUP($C5657,装备数值,7,0)*($E5657-1))*VLOOKUP($D5657,系数!$K$2:$O$7,4,0))</f>
        <v>0</v>
      </c>
      <c r="J5657" s="17">
        <f>INT((VLOOKUP($C5657,装备数值,4,0)+VLOOKUP($C5657,装备数值,7,0)*($E5657-1))*VLOOKUP($D5657,系数!$K$2:$O$7,5,0))</f>
        <v>0</v>
      </c>
      <c r="K5657" s="17">
        <f>INT(VLOOKUP(E5657,强化金币,2,1)*VLOOKUP(INDEX(装备!F:F,MATCH(属性!A5657,装备!A:A,0)),系数!$K$12:$M$15,3,0))</f>
        <v>1600</v>
      </c>
      <c r="L5657" s="17"/>
      <c r="M5657" s="17"/>
      <c r="N5657" s="17"/>
      <c r="O5657" s="17">
        <f>IF(E5657=1,"",VLOOKUP(E5657,系数!$S$2:$AB$12,MATCH(属性!C5657,评级,0),1))</f>
        <v>20</v>
      </c>
    </row>
    <row r="5658" spans="1:15" ht="17.25" thickBot="1" x14ac:dyDescent="0.4">
      <c r="A5658" s="17">
        <f t="shared" si="176"/>
        <v>7100048</v>
      </c>
      <c r="B5658" s="17" t="s">
        <v>54</v>
      </c>
      <c r="C5658" s="15">
        <f>INDEX(装备!G:G,MATCH(属性!A5658,装备!A:A,0))</f>
        <v>16</v>
      </c>
      <c r="D5658" s="15" t="str">
        <f>INDEX(装备!E:E,MATCH(属性!A5658,装备!A:A,0))</f>
        <v>ring</v>
      </c>
      <c r="E5658" s="14">
        <v>16</v>
      </c>
      <c r="F5658" s="17">
        <f>INT((VLOOKUP($C5658,装备数值,2,0)+VLOOKUP($C5658,装备数值,5,0)*($E5658-1))*VLOOKUP($D5658,系数!$K$2:$O$7,2,0))</f>
        <v>0</v>
      </c>
      <c r="G5658" s="17">
        <f>INT((VLOOKUP($C5658,装备数值,3,0)+VLOOKUP($C5658,装备数值,6,0)*($E5658-1))*VLOOKUP($D5658,系数!$K$2:$O$7,3,0))</f>
        <v>290</v>
      </c>
      <c r="H5658" s="17">
        <f t="shared" si="177"/>
        <v>290</v>
      </c>
      <c r="I5658" s="17">
        <f>INT((VLOOKUP($C5658,装备数值,4,0)+VLOOKUP($C5658,装备数值,7,0)*($E5658-1))*VLOOKUP($D5658,系数!$K$2:$O$7,4,0))</f>
        <v>0</v>
      </c>
      <c r="J5658" s="17">
        <f>INT((VLOOKUP($C5658,装备数值,4,0)+VLOOKUP($C5658,装备数值,7,0)*($E5658-1))*VLOOKUP($D5658,系数!$K$2:$O$7,5,0))</f>
        <v>0</v>
      </c>
      <c r="K5658" s="17">
        <f>INT(VLOOKUP(E5658,强化金币,2,1)*VLOOKUP(INDEX(装备!F:F,MATCH(属性!A5658,装备!A:A,0)),系数!$K$12:$M$15,3,0))</f>
        <v>1800</v>
      </c>
      <c r="L5658" s="17"/>
      <c r="M5658" s="17"/>
      <c r="N5658" s="17"/>
      <c r="O5658" s="17">
        <f>IF(E5658=1,"",VLOOKUP(E5658,系数!$S$2:$AB$12,MATCH(属性!C5658,评级,0),1))</f>
        <v>20</v>
      </c>
    </row>
    <row r="5659" spans="1:15" ht="17.25" thickBot="1" x14ac:dyDescent="0.4">
      <c r="A5659" s="17">
        <f t="shared" si="176"/>
        <v>7100048</v>
      </c>
      <c r="B5659" s="17" t="s">
        <v>54</v>
      </c>
      <c r="C5659" s="15">
        <f>INDEX(装备!G:G,MATCH(属性!A5659,装备!A:A,0))</f>
        <v>16</v>
      </c>
      <c r="D5659" s="15" t="str">
        <f>INDEX(装备!E:E,MATCH(属性!A5659,装备!A:A,0))</f>
        <v>ring</v>
      </c>
      <c r="E5659" s="14">
        <v>17</v>
      </c>
      <c r="F5659" s="17">
        <f>INT((VLOOKUP($C5659,装备数值,2,0)+VLOOKUP($C5659,装备数值,5,0)*($E5659-1))*VLOOKUP($D5659,系数!$K$2:$O$7,2,0))</f>
        <v>0</v>
      </c>
      <c r="G5659" s="17">
        <f>INT((VLOOKUP($C5659,装备数值,3,0)+VLOOKUP($C5659,装备数值,6,0)*($E5659-1))*VLOOKUP($D5659,系数!$K$2:$O$7,3,0))</f>
        <v>296</v>
      </c>
      <c r="H5659" s="17">
        <f t="shared" si="177"/>
        <v>296</v>
      </c>
      <c r="I5659" s="17">
        <f>INT((VLOOKUP($C5659,装备数值,4,0)+VLOOKUP($C5659,装备数值,7,0)*($E5659-1))*VLOOKUP($D5659,系数!$K$2:$O$7,4,0))</f>
        <v>0</v>
      </c>
      <c r="J5659" s="17">
        <f>INT((VLOOKUP($C5659,装备数值,4,0)+VLOOKUP($C5659,装备数值,7,0)*($E5659-1))*VLOOKUP($D5659,系数!$K$2:$O$7,5,0))</f>
        <v>0</v>
      </c>
      <c r="K5659" s="17">
        <f>INT(VLOOKUP(E5659,强化金币,2,1)*VLOOKUP(INDEX(装备!F:F,MATCH(属性!A5659,装备!A:A,0)),系数!$K$12:$M$15,3,0))</f>
        <v>2000</v>
      </c>
      <c r="L5659" s="17"/>
      <c r="M5659" s="17"/>
      <c r="N5659" s="17"/>
      <c r="O5659" s="17">
        <f>IF(E5659=1,"",VLOOKUP(E5659,系数!$S$2:$AB$12,MATCH(属性!C5659,评级,0),1))</f>
        <v>20</v>
      </c>
    </row>
    <row r="5660" spans="1:15" ht="17.25" thickBot="1" x14ac:dyDescent="0.4">
      <c r="A5660" s="17">
        <f t="shared" si="176"/>
        <v>7100048</v>
      </c>
      <c r="B5660" s="17" t="s">
        <v>54</v>
      </c>
      <c r="C5660" s="15">
        <f>INDEX(装备!G:G,MATCH(属性!A5660,装备!A:A,0))</f>
        <v>16</v>
      </c>
      <c r="D5660" s="15" t="str">
        <f>INDEX(装备!E:E,MATCH(属性!A5660,装备!A:A,0))</f>
        <v>ring</v>
      </c>
      <c r="E5660" s="14">
        <v>18</v>
      </c>
      <c r="F5660" s="17">
        <f>INT((VLOOKUP($C5660,装备数值,2,0)+VLOOKUP($C5660,装备数值,5,0)*($E5660-1))*VLOOKUP($D5660,系数!$K$2:$O$7,2,0))</f>
        <v>0</v>
      </c>
      <c r="G5660" s="17">
        <f>INT((VLOOKUP($C5660,装备数值,3,0)+VLOOKUP($C5660,装备数值,6,0)*($E5660-1))*VLOOKUP($D5660,系数!$K$2:$O$7,3,0))</f>
        <v>302</v>
      </c>
      <c r="H5660" s="17">
        <f t="shared" si="177"/>
        <v>302</v>
      </c>
      <c r="I5660" s="17">
        <f>INT((VLOOKUP($C5660,装备数值,4,0)+VLOOKUP($C5660,装备数值,7,0)*($E5660-1))*VLOOKUP($D5660,系数!$K$2:$O$7,4,0))</f>
        <v>0</v>
      </c>
      <c r="J5660" s="17">
        <f>INT((VLOOKUP($C5660,装备数值,4,0)+VLOOKUP($C5660,装备数值,7,0)*($E5660-1))*VLOOKUP($D5660,系数!$K$2:$O$7,5,0))</f>
        <v>0</v>
      </c>
      <c r="K5660" s="17">
        <f>INT(VLOOKUP(E5660,强化金币,2,1)*VLOOKUP(INDEX(装备!F:F,MATCH(属性!A5660,装备!A:A,0)),系数!$K$12:$M$15,3,0))</f>
        <v>2200</v>
      </c>
      <c r="L5660" s="17"/>
      <c r="M5660" s="17"/>
      <c r="N5660" s="17"/>
      <c r="O5660" s="17">
        <f>IF(E5660=1,"",VLOOKUP(E5660,系数!$S$2:$AB$12,MATCH(属性!C5660,评级,0),1))</f>
        <v>20</v>
      </c>
    </row>
    <row r="5661" spans="1:15" ht="17.25" thickBot="1" x14ac:dyDescent="0.4">
      <c r="A5661" s="17">
        <f t="shared" si="176"/>
        <v>7100048</v>
      </c>
      <c r="B5661" s="17" t="s">
        <v>54</v>
      </c>
      <c r="C5661" s="15">
        <f>INDEX(装备!G:G,MATCH(属性!A5661,装备!A:A,0))</f>
        <v>16</v>
      </c>
      <c r="D5661" s="15" t="str">
        <f>INDEX(装备!E:E,MATCH(属性!A5661,装备!A:A,0))</f>
        <v>ring</v>
      </c>
      <c r="E5661" s="14">
        <v>19</v>
      </c>
      <c r="F5661" s="17">
        <f>INT((VLOOKUP($C5661,装备数值,2,0)+VLOOKUP($C5661,装备数值,5,0)*($E5661-1))*VLOOKUP($D5661,系数!$K$2:$O$7,2,0))</f>
        <v>0</v>
      </c>
      <c r="G5661" s="17">
        <f>INT((VLOOKUP($C5661,装备数值,3,0)+VLOOKUP($C5661,装备数值,6,0)*($E5661-1))*VLOOKUP($D5661,系数!$K$2:$O$7,3,0))</f>
        <v>308</v>
      </c>
      <c r="H5661" s="17">
        <f t="shared" si="177"/>
        <v>308</v>
      </c>
      <c r="I5661" s="17">
        <f>INT((VLOOKUP($C5661,装备数值,4,0)+VLOOKUP($C5661,装备数值,7,0)*($E5661-1))*VLOOKUP($D5661,系数!$K$2:$O$7,4,0))</f>
        <v>0</v>
      </c>
      <c r="J5661" s="17">
        <f>INT((VLOOKUP($C5661,装备数值,4,0)+VLOOKUP($C5661,装备数值,7,0)*($E5661-1))*VLOOKUP($D5661,系数!$K$2:$O$7,5,0))</f>
        <v>0</v>
      </c>
      <c r="K5661" s="17">
        <f>INT(VLOOKUP(E5661,强化金币,2,1)*VLOOKUP(INDEX(装备!F:F,MATCH(属性!A5661,装备!A:A,0)),系数!$K$12:$M$15,3,0))</f>
        <v>2400</v>
      </c>
      <c r="L5661" s="17"/>
      <c r="M5661" s="17"/>
      <c r="N5661" s="17"/>
      <c r="O5661" s="17">
        <f>IF(E5661=1,"",VLOOKUP(E5661,系数!$S$2:$AB$12,MATCH(属性!C5661,评级,0),1))</f>
        <v>20</v>
      </c>
    </row>
    <row r="5662" spans="1:15" ht="17.25" thickBot="1" x14ac:dyDescent="0.4">
      <c r="A5662" s="17">
        <f t="shared" si="176"/>
        <v>7100048</v>
      </c>
      <c r="B5662" s="17" t="s">
        <v>54</v>
      </c>
      <c r="C5662" s="15">
        <f>INDEX(装备!G:G,MATCH(属性!A5662,装备!A:A,0))</f>
        <v>16</v>
      </c>
      <c r="D5662" s="15" t="str">
        <f>INDEX(装备!E:E,MATCH(属性!A5662,装备!A:A,0))</f>
        <v>ring</v>
      </c>
      <c r="E5662" s="14">
        <v>20</v>
      </c>
      <c r="F5662" s="17">
        <f>INT((VLOOKUP($C5662,装备数值,2,0)+VLOOKUP($C5662,装备数值,5,0)*($E5662-1))*VLOOKUP($D5662,系数!$K$2:$O$7,2,0))</f>
        <v>0</v>
      </c>
      <c r="G5662" s="17">
        <f>INT((VLOOKUP($C5662,装备数值,3,0)+VLOOKUP($C5662,装备数值,6,0)*($E5662-1))*VLOOKUP($D5662,系数!$K$2:$O$7,3,0))</f>
        <v>314</v>
      </c>
      <c r="H5662" s="17">
        <f t="shared" si="177"/>
        <v>314</v>
      </c>
      <c r="I5662" s="17">
        <f>INT((VLOOKUP($C5662,装备数值,4,0)+VLOOKUP($C5662,装备数值,7,0)*($E5662-1))*VLOOKUP($D5662,系数!$K$2:$O$7,4,0))</f>
        <v>0</v>
      </c>
      <c r="J5662" s="17">
        <f>INT((VLOOKUP($C5662,装备数值,4,0)+VLOOKUP($C5662,装备数值,7,0)*($E5662-1))*VLOOKUP($D5662,系数!$K$2:$O$7,5,0))</f>
        <v>0</v>
      </c>
      <c r="K5662" s="17">
        <f>INT(VLOOKUP(E5662,强化金币,2,1)*VLOOKUP(INDEX(装备!F:F,MATCH(属性!A5662,装备!A:A,0)),系数!$K$12:$M$15,3,0))</f>
        <v>2600</v>
      </c>
      <c r="L5662" s="17"/>
      <c r="M5662" s="17"/>
      <c r="N5662" s="17"/>
      <c r="O5662" s="17">
        <f>IF(E5662=1,"",VLOOKUP(E5662,系数!$S$2:$AB$12,MATCH(属性!C5662,评级,0),1))</f>
        <v>30</v>
      </c>
    </row>
    <row r="5663" spans="1:15" ht="17.25" thickBot="1" x14ac:dyDescent="0.4">
      <c r="A5663" s="17">
        <f t="shared" si="176"/>
        <v>7100048</v>
      </c>
      <c r="B5663" s="17" t="s">
        <v>54</v>
      </c>
      <c r="C5663" s="15">
        <f>INDEX(装备!G:G,MATCH(属性!A5663,装备!A:A,0))</f>
        <v>16</v>
      </c>
      <c r="D5663" s="15" t="str">
        <f>INDEX(装备!E:E,MATCH(属性!A5663,装备!A:A,0))</f>
        <v>ring</v>
      </c>
      <c r="E5663" s="14">
        <v>21</v>
      </c>
      <c r="F5663" s="17">
        <f>INT((VLOOKUP($C5663,装备数值,2,0)+VLOOKUP($C5663,装备数值,5,0)*($E5663-1))*VLOOKUP($D5663,系数!$K$2:$O$7,2,0))</f>
        <v>0</v>
      </c>
      <c r="G5663" s="17">
        <f>INT((VLOOKUP($C5663,装备数值,3,0)+VLOOKUP($C5663,装备数值,6,0)*($E5663-1))*VLOOKUP($D5663,系数!$K$2:$O$7,3,0))</f>
        <v>320</v>
      </c>
      <c r="H5663" s="17">
        <f t="shared" si="177"/>
        <v>320</v>
      </c>
      <c r="I5663" s="17">
        <f>INT((VLOOKUP($C5663,装备数值,4,0)+VLOOKUP($C5663,装备数值,7,0)*($E5663-1))*VLOOKUP($D5663,系数!$K$2:$O$7,4,0))</f>
        <v>0</v>
      </c>
      <c r="J5663" s="17">
        <f>INT((VLOOKUP($C5663,装备数值,4,0)+VLOOKUP($C5663,装备数值,7,0)*($E5663-1))*VLOOKUP($D5663,系数!$K$2:$O$7,5,0))</f>
        <v>0</v>
      </c>
      <c r="K5663" s="17">
        <f>INT(VLOOKUP(E5663,强化金币,2,1)*VLOOKUP(INDEX(装备!F:F,MATCH(属性!A5663,装备!A:A,0)),系数!$K$12:$M$15,3,0))</f>
        <v>2800</v>
      </c>
      <c r="L5663" s="17"/>
      <c r="M5663" s="17"/>
      <c r="N5663" s="17"/>
      <c r="O5663" s="17">
        <f>IF(E5663=1,"",VLOOKUP(E5663,系数!$S$2:$AB$12,MATCH(属性!C5663,评级,0),1))</f>
        <v>30</v>
      </c>
    </row>
    <row r="5664" spans="1:15" ht="17.25" thickBot="1" x14ac:dyDescent="0.4">
      <c r="A5664" s="17">
        <f t="shared" si="176"/>
        <v>7100048</v>
      </c>
      <c r="B5664" s="17" t="s">
        <v>54</v>
      </c>
      <c r="C5664" s="15">
        <f>INDEX(装备!G:G,MATCH(属性!A5664,装备!A:A,0))</f>
        <v>16</v>
      </c>
      <c r="D5664" s="15" t="str">
        <f>INDEX(装备!E:E,MATCH(属性!A5664,装备!A:A,0))</f>
        <v>ring</v>
      </c>
      <c r="E5664" s="14">
        <v>22</v>
      </c>
      <c r="F5664" s="17">
        <f>INT((VLOOKUP($C5664,装备数值,2,0)+VLOOKUP($C5664,装备数值,5,0)*($E5664-1))*VLOOKUP($D5664,系数!$K$2:$O$7,2,0))</f>
        <v>0</v>
      </c>
      <c r="G5664" s="17">
        <f>INT((VLOOKUP($C5664,装备数值,3,0)+VLOOKUP($C5664,装备数值,6,0)*($E5664-1))*VLOOKUP($D5664,系数!$K$2:$O$7,3,0))</f>
        <v>326</v>
      </c>
      <c r="H5664" s="17">
        <f t="shared" si="177"/>
        <v>326</v>
      </c>
      <c r="I5664" s="17">
        <f>INT((VLOOKUP($C5664,装备数值,4,0)+VLOOKUP($C5664,装备数值,7,0)*($E5664-1))*VLOOKUP($D5664,系数!$K$2:$O$7,4,0))</f>
        <v>0</v>
      </c>
      <c r="J5664" s="17">
        <f>INT((VLOOKUP($C5664,装备数值,4,0)+VLOOKUP($C5664,装备数值,7,0)*($E5664-1))*VLOOKUP($D5664,系数!$K$2:$O$7,5,0))</f>
        <v>0</v>
      </c>
      <c r="K5664" s="17">
        <f>INT(VLOOKUP(E5664,强化金币,2,1)*VLOOKUP(INDEX(装备!F:F,MATCH(属性!A5664,装备!A:A,0)),系数!$K$12:$M$15,3,0))</f>
        <v>3000</v>
      </c>
      <c r="L5664" s="17"/>
      <c r="M5664" s="17"/>
      <c r="N5664" s="17"/>
      <c r="O5664" s="17">
        <f>IF(E5664=1,"",VLOOKUP(E5664,系数!$S$2:$AB$12,MATCH(属性!C5664,评级,0),1))</f>
        <v>30</v>
      </c>
    </row>
    <row r="5665" spans="1:15" ht="17.25" thickBot="1" x14ac:dyDescent="0.4">
      <c r="A5665" s="17">
        <f t="shared" si="176"/>
        <v>7100048</v>
      </c>
      <c r="B5665" s="17" t="s">
        <v>54</v>
      </c>
      <c r="C5665" s="15">
        <f>INDEX(装备!G:G,MATCH(属性!A5665,装备!A:A,0))</f>
        <v>16</v>
      </c>
      <c r="D5665" s="15" t="str">
        <f>INDEX(装备!E:E,MATCH(属性!A5665,装备!A:A,0))</f>
        <v>ring</v>
      </c>
      <c r="E5665" s="14">
        <v>23</v>
      </c>
      <c r="F5665" s="17">
        <f>INT((VLOOKUP($C5665,装备数值,2,0)+VLOOKUP($C5665,装备数值,5,0)*($E5665-1))*VLOOKUP($D5665,系数!$K$2:$O$7,2,0))</f>
        <v>0</v>
      </c>
      <c r="G5665" s="17">
        <f>INT((VLOOKUP($C5665,装备数值,3,0)+VLOOKUP($C5665,装备数值,6,0)*($E5665-1))*VLOOKUP($D5665,系数!$K$2:$O$7,3,0))</f>
        <v>332</v>
      </c>
      <c r="H5665" s="17">
        <f t="shared" si="177"/>
        <v>332</v>
      </c>
      <c r="I5665" s="17">
        <f>INT((VLOOKUP($C5665,装备数值,4,0)+VLOOKUP($C5665,装备数值,7,0)*($E5665-1))*VLOOKUP($D5665,系数!$K$2:$O$7,4,0))</f>
        <v>0</v>
      </c>
      <c r="J5665" s="17">
        <f>INT((VLOOKUP($C5665,装备数值,4,0)+VLOOKUP($C5665,装备数值,7,0)*($E5665-1))*VLOOKUP($D5665,系数!$K$2:$O$7,5,0))</f>
        <v>0</v>
      </c>
      <c r="K5665" s="17">
        <f>INT(VLOOKUP(E5665,强化金币,2,1)*VLOOKUP(INDEX(装备!F:F,MATCH(属性!A5665,装备!A:A,0)),系数!$K$12:$M$15,3,0))</f>
        <v>3200</v>
      </c>
      <c r="L5665" s="17"/>
      <c r="M5665" s="17"/>
      <c r="N5665" s="17"/>
      <c r="O5665" s="17">
        <f>IF(E5665=1,"",VLOOKUP(E5665,系数!$S$2:$AB$12,MATCH(属性!C5665,评级,0),1))</f>
        <v>30</v>
      </c>
    </row>
    <row r="5666" spans="1:15" ht="17.25" thickBot="1" x14ac:dyDescent="0.4">
      <c r="A5666" s="17">
        <f t="shared" si="176"/>
        <v>7100048</v>
      </c>
      <c r="B5666" s="17" t="s">
        <v>54</v>
      </c>
      <c r="C5666" s="15">
        <f>INDEX(装备!G:G,MATCH(属性!A5666,装备!A:A,0))</f>
        <v>16</v>
      </c>
      <c r="D5666" s="15" t="str">
        <f>INDEX(装备!E:E,MATCH(属性!A5666,装备!A:A,0))</f>
        <v>ring</v>
      </c>
      <c r="E5666" s="14">
        <v>24</v>
      </c>
      <c r="F5666" s="17">
        <f>INT((VLOOKUP($C5666,装备数值,2,0)+VLOOKUP($C5666,装备数值,5,0)*($E5666-1))*VLOOKUP($D5666,系数!$K$2:$O$7,2,0))</f>
        <v>0</v>
      </c>
      <c r="G5666" s="17">
        <f>INT((VLOOKUP($C5666,装备数值,3,0)+VLOOKUP($C5666,装备数值,6,0)*($E5666-1))*VLOOKUP($D5666,系数!$K$2:$O$7,3,0))</f>
        <v>338</v>
      </c>
      <c r="H5666" s="17">
        <f t="shared" si="177"/>
        <v>338</v>
      </c>
      <c r="I5666" s="17">
        <f>INT((VLOOKUP($C5666,装备数值,4,0)+VLOOKUP($C5666,装备数值,7,0)*($E5666-1))*VLOOKUP($D5666,系数!$K$2:$O$7,4,0))</f>
        <v>0</v>
      </c>
      <c r="J5666" s="17">
        <f>INT((VLOOKUP($C5666,装备数值,4,0)+VLOOKUP($C5666,装备数值,7,0)*($E5666-1))*VLOOKUP($D5666,系数!$K$2:$O$7,5,0))</f>
        <v>0</v>
      </c>
      <c r="K5666" s="17">
        <f>INT(VLOOKUP(E5666,强化金币,2,1)*VLOOKUP(INDEX(装备!F:F,MATCH(属性!A5666,装备!A:A,0)),系数!$K$12:$M$15,3,0))</f>
        <v>3400</v>
      </c>
      <c r="L5666" s="17"/>
      <c r="M5666" s="17"/>
      <c r="N5666" s="17"/>
      <c r="O5666" s="17">
        <f>IF(E5666=1,"",VLOOKUP(E5666,系数!$S$2:$AB$12,MATCH(属性!C5666,评级,0),1))</f>
        <v>30</v>
      </c>
    </row>
    <row r="5667" spans="1:15" ht="17.25" thickBot="1" x14ac:dyDescent="0.4">
      <c r="A5667" s="17">
        <f t="shared" si="176"/>
        <v>7100048</v>
      </c>
      <c r="B5667" s="17" t="s">
        <v>54</v>
      </c>
      <c r="C5667" s="15">
        <f>INDEX(装备!G:G,MATCH(属性!A5667,装备!A:A,0))</f>
        <v>16</v>
      </c>
      <c r="D5667" s="15" t="str">
        <f>INDEX(装备!E:E,MATCH(属性!A5667,装备!A:A,0))</f>
        <v>ring</v>
      </c>
      <c r="E5667" s="14">
        <v>25</v>
      </c>
      <c r="F5667" s="17">
        <f>INT((VLOOKUP($C5667,装备数值,2,0)+VLOOKUP($C5667,装备数值,5,0)*($E5667-1))*VLOOKUP($D5667,系数!$K$2:$O$7,2,0))</f>
        <v>0</v>
      </c>
      <c r="G5667" s="17">
        <f>INT((VLOOKUP($C5667,装备数值,3,0)+VLOOKUP($C5667,装备数值,6,0)*($E5667-1))*VLOOKUP($D5667,系数!$K$2:$O$7,3,0))</f>
        <v>344</v>
      </c>
      <c r="H5667" s="17">
        <f t="shared" si="177"/>
        <v>344</v>
      </c>
      <c r="I5667" s="17">
        <f>INT((VLOOKUP($C5667,装备数值,4,0)+VLOOKUP($C5667,装备数值,7,0)*($E5667-1))*VLOOKUP($D5667,系数!$K$2:$O$7,4,0))</f>
        <v>0</v>
      </c>
      <c r="J5667" s="17">
        <f>INT((VLOOKUP($C5667,装备数值,4,0)+VLOOKUP($C5667,装备数值,7,0)*($E5667-1))*VLOOKUP($D5667,系数!$K$2:$O$7,5,0))</f>
        <v>0</v>
      </c>
      <c r="K5667" s="17">
        <f>INT(VLOOKUP(E5667,强化金币,2,1)*VLOOKUP(INDEX(装备!F:F,MATCH(属性!A5667,装备!A:A,0)),系数!$K$12:$M$15,3,0))</f>
        <v>3600</v>
      </c>
      <c r="L5667" s="17"/>
      <c r="M5667" s="17"/>
      <c r="N5667" s="17"/>
      <c r="O5667" s="17">
        <f>IF(E5667=1,"",VLOOKUP(E5667,系数!$S$2:$AB$12,MATCH(属性!C5667,评级,0),1))</f>
        <v>30</v>
      </c>
    </row>
    <row r="5668" spans="1:15" ht="17.25" thickBot="1" x14ac:dyDescent="0.4">
      <c r="A5668" s="17">
        <f t="shared" si="176"/>
        <v>7100048</v>
      </c>
      <c r="B5668" s="17" t="s">
        <v>54</v>
      </c>
      <c r="C5668" s="15">
        <f>INDEX(装备!G:G,MATCH(属性!A5668,装备!A:A,0))</f>
        <v>16</v>
      </c>
      <c r="D5668" s="15" t="str">
        <f>INDEX(装备!E:E,MATCH(属性!A5668,装备!A:A,0))</f>
        <v>ring</v>
      </c>
      <c r="E5668" s="14">
        <v>26</v>
      </c>
      <c r="F5668" s="17">
        <f>INT((VLOOKUP($C5668,装备数值,2,0)+VLOOKUP($C5668,装备数值,5,0)*($E5668-1))*VLOOKUP($D5668,系数!$K$2:$O$7,2,0))</f>
        <v>0</v>
      </c>
      <c r="G5668" s="17">
        <f>INT((VLOOKUP($C5668,装备数值,3,0)+VLOOKUP($C5668,装备数值,6,0)*($E5668-1))*VLOOKUP($D5668,系数!$K$2:$O$7,3,0))</f>
        <v>350</v>
      </c>
      <c r="H5668" s="17">
        <f t="shared" si="177"/>
        <v>350</v>
      </c>
      <c r="I5668" s="17">
        <f>INT((VLOOKUP($C5668,装备数值,4,0)+VLOOKUP($C5668,装备数值,7,0)*($E5668-1))*VLOOKUP($D5668,系数!$K$2:$O$7,4,0))</f>
        <v>0</v>
      </c>
      <c r="J5668" s="17">
        <f>INT((VLOOKUP($C5668,装备数值,4,0)+VLOOKUP($C5668,装备数值,7,0)*($E5668-1))*VLOOKUP($D5668,系数!$K$2:$O$7,5,0))</f>
        <v>0</v>
      </c>
      <c r="K5668" s="17">
        <f>INT(VLOOKUP(E5668,强化金币,2,1)*VLOOKUP(INDEX(装备!F:F,MATCH(属性!A5668,装备!A:A,0)),系数!$K$12:$M$15,3,0))</f>
        <v>3800</v>
      </c>
      <c r="L5668" s="17"/>
      <c r="M5668" s="17"/>
      <c r="N5668" s="17"/>
      <c r="O5668" s="17">
        <f>IF(E5668=1,"",VLOOKUP(E5668,系数!$S$2:$AB$12,MATCH(属性!C5668,评级,0),1))</f>
        <v>30</v>
      </c>
    </row>
    <row r="5669" spans="1:15" ht="17.25" thickBot="1" x14ac:dyDescent="0.4">
      <c r="A5669" s="17">
        <f t="shared" si="176"/>
        <v>7100048</v>
      </c>
      <c r="B5669" s="17" t="s">
        <v>54</v>
      </c>
      <c r="C5669" s="15">
        <f>INDEX(装备!G:G,MATCH(属性!A5669,装备!A:A,0))</f>
        <v>16</v>
      </c>
      <c r="D5669" s="15" t="str">
        <f>INDEX(装备!E:E,MATCH(属性!A5669,装备!A:A,0))</f>
        <v>ring</v>
      </c>
      <c r="E5669" s="14">
        <v>27</v>
      </c>
      <c r="F5669" s="17">
        <f>INT((VLOOKUP($C5669,装备数值,2,0)+VLOOKUP($C5669,装备数值,5,0)*($E5669-1))*VLOOKUP($D5669,系数!$K$2:$O$7,2,0))</f>
        <v>0</v>
      </c>
      <c r="G5669" s="17">
        <f>INT((VLOOKUP($C5669,装备数值,3,0)+VLOOKUP($C5669,装备数值,6,0)*($E5669-1))*VLOOKUP($D5669,系数!$K$2:$O$7,3,0))</f>
        <v>356</v>
      </c>
      <c r="H5669" s="17">
        <f t="shared" si="177"/>
        <v>356</v>
      </c>
      <c r="I5669" s="17">
        <f>INT((VLOOKUP($C5669,装备数值,4,0)+VLOOKUP($C5669,装备数值,7,0)*($E5669-1))*VLOOKUP($D5669,系数!$K$2:$O$7,4,0))</f>
        <v>0</v>
      </c>
      <c r="J5669" s="17">
        <f>INT((VLOOKUP($C5669,装备数值,4,0)+VLOOKUP($C5669,装备数值,7,0)*($E5669-1))*VLOOKUP($D5669,系数!$K$2:$O$7,5,0))</f>
        <v>0</v>
      </c>
      <c r="K5669" s="17">
        <f>INT(VLOOKUP(E5669,强化金币,2,1)*VLOOKUP(INDEX(装备!F:F,MATCH(属性!A5669,装备!A:A,0)),系数!$K$12:$M$15,3,0))</f>
        <v>4000</v>
      </c>
      <c r="L5669" s="17"/>
      <c r="M5669" s="17"/>
      <c r="N5669" s="17"/>
      <c r="O5669" s="17">
        <f>IF(E5669=1,"",VLOOKUP(E5669,系数!$S$2:$AB$12,MATCH(属性!C5669,评级,0),1))</f>
        <v>30</v>
      </c>
    </row>
    <row r="5670" spans="1:15" ht="17.25" thickBot="1" x14ac:dyDescent="0.4">
      <c r="A5670" s="17">
        <f t="shared" si="176"/>
        <v>7100048</v>
      </c>
      <c r="B5670" s="17" t="s">
        <v>54</v>
      </c>
      <c r="C5670" s="15">
        <f>INDEX(装备!G:G,MATCH(属性!A5670,装备!A:A,0))</f>
        <v>16</v>
      </c>
      <c r="D5670" s="15" t="str">
        <f>INDEX(装备!E:E,MATCH(属性!A5670,装备!A:A,0))</f>
        <v>ring</v>
      </c>
      <c r="E5670" s="14">
        <v>28</v>
      </c>
      <c r="F5670" s="17">
        <f>INT((VLOOKUP($C5670,装备数值,2,0)+VLOOKUP($C5670,装备数值,5,0)*($E5670-1))*VLOOKUP($D5670,系数!$K$2:$O$7,2,0))</f>
        <v>0</v>
      </c>
      <c r="G5670" s="17">
        <f>INT((VLOOKUP($C5670,装备数值,3,0)+VLOOKUP($C5670,装备数值,6,0)*($E5670-1))*VLOOKUP($D5670,系数!$K$2:$O$7,3,0))</f>
        <v>362</v>
      </c>
      <c r="H5670" s="17">
        <f t="shared" si="177"/>
        <v>362</v>
      </c>
      <c r="I5670" s="17">
        <f>INT((VLOOKUP($C5670,装备数值,4,0)+VLOOKUP($C5670,装备数值,7,0)*($E5670-1))*VLOOKUP($D5670,系数!$K$2:$O$7,4,0))</f>
        <v>0</v>
      </c>
      <c r="J5670" s="17">
        <f>INT((VLOOKUP($C5670,装备数值,4,0)+VLOOKUP($C5670,装备数值,7,0)*($E5670-1))*VLOOKUP($D5670,系数!$K$2:$O$7,5,0))</f>
        <v>0</v>
      </c>
      <c r="K5670" s="17">
        <f>INT(VLOOKUP(E5670,强化金币,2,1)*VLOOKUP(INDEX(装备!F:F,MATCH(属性!A5670,装备!A:A,0)),系数!$K$12:$M$15,3,0))</f>
        <v>4200</v>
      </c>
      <c r="L5670" s="17"/>
      <c r="M5670" s="17"/>
      <c r="N5670" s="17"/>
      <c r="O5670" s="17">
        <f>IF(E5670=1,"",VLOOKUP(E5670,系数!$S$2:$AB$12,MATCH(属性!C5670,评级,0),1))</f>
        <v>30</v>
      </c>
    </row>
    <row r="5671" spans="1:15" ht="17.25" thickBot="1" x14ac:dyDescent="0.4">
      <c r="A5671" s="17">
        <f t="shared" si="176"/>
        <v>7100048</v>
      </c>
      <c r="B5671" s="17" t="s">
        <v>54</v>
      </c>
      <c r="C5671" s="15">
        <f>INDEX(装备!G:G,MATCH(属性!A5671,装备!A:A,0))</f>
        <v>16</v>
      </c>
      <c r="D5671" s="15" t="str">
        <f>INDEX(装备!E:E,MATCH(属性!A5671,装备!A:A,0))</f>
        <v>ring</v>
      </c>
      <c r="E5671" s="14">
        <v>29</v>
      </c>
      <c r="F5671" s="17">
        <f>INT((VLOOKUP($C5671,装备数值,2,0)+VLOOKUP($C5671,装备数值,5,0)*($E5671-1))*VLOOKUP($D5671,系数!$K$2:$O$7,2,0))</f>
        <v>0</v>
      </c>
      <c r="G5671" s="17">
        <f>INT((VLOOKUP($C5671,装备数值,3,0)+VLOOKUP($C5671,装备数值,6,0)*($E5671-1))*VLOOKUP($D5671,系数!$K$2:$O$7,3,0))</f>
        <v>368</v>
      </c>
      <c r="H5671" s="17">
        <f t="shared" si="177"/>
        <v>368</v>
      </c>
      <c r="I5671" s="17">
        <f>INT((VLOOKUP($C5671,装备数值,4,0)+VLOOKUP($C5671,装备数值,7,0)*($E5671-1))*VLOOKUP($D5671,系数!$K$2:$O$7,4,0))</f>
        <v>0</v>
      </c>
      <c r="J5671" s="17">
        <f>INT((VLOOKUP($C5671,装备数值,4,0)+VLOOKUP($C5671,装备数值,7,0)*($E5671-1))*VLOOKUP($D5671,系数!$K$2:$O$7,5,0))</f>
        <v>0</v>
      </c>
      <c r="K5671" s="17">
        <f>INT(VLOOKUP(E5671,强化金币,2,1)*VLOOKUP(INDEX(装备!F:F,MATCH(属性!A5671,装备!A:A,0)),系数!$K$12:$M$15,3,0))</f>
        <v>4500</v>
      </c>
      <c r="L5671" s="17"/>
      <c r="M5671" s="17"/>
      <c r="N5671" s="17"/>
      <c r="O5671" s="17">
        <f>IF(E5671=1,"",VLOOKUP(E5671,系数!$S$2:$AB$12,MATCH(属性!C5671,评级,0),1))</f>
        <v>30</v>
      </c>
    </row>
    <row r="5672" spans="1:15" ht="17.25" thickBot="1" x14ac:dyDescent="0.4">
      <c r="A5672" s="17">
        <f t="shared" si="176"/>
        <v>7100048</v>
      </c>
      <c r="B5672" s="17" t="s">
        <v>54</v>
      </c>
      <c r="C5672" s="15">
        <f>INDEX(装备!G:G,MATCH(属性!A5672,装备!A:A,0))</f>
        <v>16</v>
      </c>
      <c r="D5672" s="15" t="str">
        <f>INDEX(装备!E:E,MATCH(属性!A5672,装备!A:A,0))</f>
        <v>ring</v>
      </c>
      <c r="E5672" s="14">
        <v>30</v>
      </c>
      <c r="F5672" s="17">
        <f>INT((VLOOKUP($C5672,装备数值,2,0)+VLOOKUP($C5672,装备数值,5,0)*($E5672-1))*VLOOKUP($D5672,系数!$K$2:$O$7,2,0))</f>
        <v>0</v>
      </c>
      <c r="G5672" s="17">
        <f>INT((VLOOKUP($C5672,装备数值,3,0)+VLOOKUP($C5672,装备数值,6,0)*($E5672-1))*VLOOKUP($D5672,系数!$K$2:$O$7,3,0))</f>
        <v>374</v>
      </c>
      <c r="H5672" s="17">
        <f t="shared" si="177"/>
        <v>374</v>
      </c>
      <c r="I5672" s="17">
        <f>INT((VLOOKUP($C5672,装备数值,4,0)+VLOOKUP($C5672,装备数值,7,0)*($E5672-1))*VLOOKUP($D5672,系数!$K$2:$O$7,4,0))</f>
        <v>0</v>
      </c>
      <c r="J5672" s="17">
        <f>INT((VLOOKUP($C5672,装备数值,4,0)+VLOOKUP($C5672,装备数值,7,0)*($E5672-1))*VLOOKUP($D5672,系数!$K$2:$O$7,5,0))</f>
        <v>0</v>
      </c>
      <c r="K5672" s="17">
        <f>INT(VLOOKUP(E5672,强化金币,2,1)*VLOOKUP(INDEX(装备!F:F,MATCH(属性!A5672,装备!A:A,0)),系数!$K$12:$M$15,3,0))</f>
        <v>5000</v>
      </c>
      <c r="L5672" s="17"/>
      <c r="M5672" s="17"/>
      <c r="N5672" s="17"/>
      <c r="O5672" s="17">
        <f>IF(E5672=1,"",VLOOKUP(E5672,系数!$S$2:$AB$12,MATCH(属性!C5672,评级,0),1))</f>
        <v>40</v>
      </c>
    </row>
    <row r="5673" spans="1:15" ht="17.25" thickBot="1" x14ac:dyDescent="0.4">
      <c r="A5673" s="17">
        <f t="shared" si="176"/>
        <v>7100048</v>
      </c>
      <c r="B5673" s="17" t="s">
        <v>54</v>
      </c>
      <c r="C5673" s="15">
        <f>INDEX(装备!G:G,MATCH(属性!A5673,装备!A:A,0))</f>
        <v>16</v>
      </c>
      <c r="D5673" s="15" t="str">
        <f>INDEX(装备!E:E,MATCH(属性!A5673,装备!A:A,0))</f>
        <v>ring</v>
      </c>
      <c r="E5673" s="14">
        <v>31</v>
      </c>
      <c r="F5673" s="17">
        <f>INT((VLOOKUP($C5673,装备数值,2,0)+VLOOKUP($C5673,装备数值,5,0)*($E5673-1))*VLOOKUP($D5673,系数!$K$2:$O$7,2,0))</f>
        <v>0</v>
      </c>
      <c r="G5673" s="17">
        <f>INT((VLOOKUP($C5673,装备数值,3,0)+VLOOKUP($C5673,装备数值,6,0)*($E5673-1))*VLOOKUP($D5673,系数!$K$2:$O$7,3,0))</f>
        <v>380</v>
      </c>
      <c r="H5673" s="17">
        <f t="shared" si="177"/>
        <v>380</v>
      </c>
      <c r="I5673" s="17">
        <f>INT((VLOOKUP($C5673,装备数值,4,0)+VLOOKUP($C5673,装备数值,7,0)*($E5673-1))*VLOOKUP($D5673,系数!$K$2:$O$7,4,0))</f>
        <v>0</v>
      </c>
      <c r="J5673" s="17">
        <f>INT((VLOOKUP($C5673,装备数值,4,0)+VLOOKUP($C5673,装备数值,7,0)*($E5673-1))*VLOOKUP($D5673,系数!$K$2:$O$7,5,0))</f>
        <v>0</v>
      </c>
      <c r="K5673" s="17">
        <f>INT(VLOOKUP(E5673,强化金币,2,1)*VLOOKUP(INDEX(装备!F:F,MATCH(属性!A5673,装备!A:A,0)),系数!$K$12:$M$15,3,0))</f>
        <v>5500</v>
      </c>
      <c r="L5673" s="17"/>
      <c r="M5673" s="17"/>
      <c r="N5673" s="17"/>
      <c r="O5673" s="17">
        <f>IF(E5673=1,"",VLOOKUP(E5673,系数!$S$2:$AB$12,MATCH(属性!C5673,评级,0),1))</f>
        <v>40</v>
      </c>
    </row>
    <row r="5674" spans="1:15" ht="17.25" thickBot="1" x14ac:dyDescent="0.4">
      <c r="A5674" s="17">
        <f t="shared" si="176"/>
        <v>7100048</v>
      </c>
      <c r="B5674" s="17" t="s">
        <v>54</v>
      </c>
      <c r="C5674" s="15">
        <f>INDEX(装备!G:G,MATCH(属性!A5674,装备!A:A,0))</f>
        <v>16</v>
      </c>
      <c r="D5674" s="15" t="str">
        <f>INDEX(装备!E:E,MATCH(属性!A5674,装备!A:A,0))</f>
        <v>ring</v>
      </c>
      <c r="E5674" s="14">
        <v>32</v>
      </c>
      <c r="F5674" s="17">
        <f>INT((VLOOKUP($C5674,装备数值,2,0)+VLOOKUP($C5674,装备数值,5,0)*($E5674-1))*VLOOKUP($D5674,系数!$K$2:$O$7,2,0))</f>
        <v>0</v>
      </c>
      <c r="G5674" s="17">
        <f>INT((VLOOKUP($C5674,装备数值,3,0)+VLOOKUP($C5674,装备数值,6,0)*($E5674-1))*VLOOKUP($D5674,系数!$K$2:$O$7,3,0))</f>
        <v>386</v>
      </c>
      <c r="H5674" s="17">
        <f t="shared" si="177"/>
        <v>386</v>
      </c>
      <c r="I5674" s="17">
        <f>INT((VLOOKUP($C5674,装备数值,4,0)+VLOOKUP($C5674,装备数值,7,0)*($E5674-1))*VLOOKUP($D5674,系数!$K$2:$O$7,4,0))</f>
        <v>0</v>
      </c>
      <c r="J5674" s="17">
        <f>INT((VLOOKUP($C5674,装备数值,4,0)+VLOOKUP($C5674,装备数值,7,0)*($E5674-1))*VLOOKUP($D5674,系数!$K$2:$O$7,5,0))</f>
        <v>0</v>
      </c>
      <c r="K5674" s="17">
        <f>INT(VLOOKUP(E5674,强化金币,2,1)*VLOOKUP(INDEX(装备!F:F,MATCH(属性!A5674,装备!A:A,0)),系数!$K$12:$M$15,3,0))</f>
        <v>6000</v>
      </c>
      <c r="L5674" s="17"/>
      <c r="M5674" s="17"/>
      <c r="N5674" s="17"/>
      <c r="O5674" s="17">
        <f>IF(E5674=1,"",VLOOKUP(E5674,系数!$S$2:$AB$12,MATCH(属性!C5674,评级,0),1))</f>
        <v>40</v>
      </c>
    </row>
    <row r="5675" spans="1:15" ht="17.25" thickBot="1" x14ac:dyDescent="0.4">
      <c r="A5675" s="17">
        <f t="shared" si="176"/>
        <v>7100048</v>
      </c>
      <c r="B5675" s="17" t="s">
        <v>54</v>
      </c>
      <c r="C5675" s="15">
        <f>INDEX(装备!G:G,MATCH(属性!A5675,装备!A:A,0))</f>
        <v>16</v>
      </c>
      <c r="D5675" s="15" t="str">
        <f>INDEX(装备!E:E,MATCH(属性!A5675,装备!A:A,0))</f>
        <v>ring</v>
      </c>
      <c r="E5675" s="14">
        <v>33</v>
      </c>
      <c r="F5675" s="17">
        <f>INT((VLOOKUP($C5675,装备数值,2,0)+VLOOKUP($C5675,装备数值,5,0)*($E5675-1))*VLOOKUP($D5675,系数!$K$2:$O$7,2,0))</f>
        <v>0</v>
      </c>
      <c r="G5675" s="17">
        <f>INT((VLOOKUP($C5675,装备数值,3,0)+VLOOKUP($C5675,装备数值,6,0)*($E5675-1))*VLOOKUP($D5675,系数!$K$2:$O$7,3,0))</f>
        <v>392</v>
      </c>
      <c r="H5675" s="17">
        <f t="shared" si="177"/>
        <v>392</v>
      </c>
      <c r="I5675" s="17">
        <f>INT((VLOOKUP($C5675,装备数值,4,0)+VLOOKUP($C5675,装备数值,7,0)*($E5675-1))*VLOOKUP($D5675,系数!$K$2:$O$7,4,0))</f>
        <v>0</v>
      </c>
      <c r="J5675" s="17">
        <f>INT((VLOOKUP($C5675,装备数值,4,0)+VLOOKUP($C5675,装备数值,7,0)*($E5675-1))*VLOOKUP($D5675,系数!$K$2:$O$7,5,0))</f>
        <v>0</v>
      </c>
      <c r="K5675" s="17">
        <f>INT(VLOOKUP(E5675,强化金币,2,1)*VLOOKUP(INDEX(装备!F:F,MATCH(属性!A5675,装备!A:A,0)),系数!$K$12:$M$15,3,0))</f>
        <v>6500</v>
      </c>
      <c r="L5675" s="17"/>
      <c r="M5675" s="17"/>
      <c r="N5675" s="17"/>
      <c r="O5675" s="17">
        <f>IF(E5675=1,"",VLOOKUP(E5675,系数!$S$2:$AB$12,MATCH(属性!C5675,评级,0),1))</f>
        <v>40</v>
      </c>
    </row>
    <row r="5676" spans="1:15" ht="17.25" thickBot="1" x14ac:dyDescent="0.4">
      <c r="A5676" s="17">
        <f t="shared" si="176"/>
        <v>7100048</v>
      </c>
      <c r="B5676" s="17" t="s">
        <v>54</v>
      </c>
      <c r="C5676" s="15">
        <f>INDEX(装备!G:G,MATCH(属性!A5676,装备!A:A,0))</f>
        <v>16</v>
      </c>
      <c r="D5676" s="15" t="str">
        <f>INDEX(装备!E:E,MATCH(属性!A5676,装备!A:A,0))</f>
        <v>ring</v>
      </c>
      <c r="E5676" s="14">
        <v>34</v>
      </c>
      <c r="F5676" s="17">
        <f>INT((VLOOKUP($C5676,装备数值,2,0)+VLOOKUP($C5676,装备数值,5,0)*($E5676-1))*VLOOKUP($D5676,系数!$K$2:$O$7,2,0))</f>
        <v>0</v>
      </c>
      <c r="G5676" s="17">
        <f>INT((VLOOKUP($C5676,装备数值,3,0)+VLOOKUP($C5676,装备数值,6,0)*($E5676-1))*VLOOKUP($D5676,系数!$K$2:$O$7,3,0))</f>
        <v>398</v>
      </c>
      <c r="H5676" s="17">
        <f t="shared" si="177"/>
        <v>398</v>
      </c>
      <c r="I5676" s="17">
        <f>INT((VLOOKUP($C5676,装备数值,4,0)+VLOOKUP($C5676,装备数值,7,0)*($E5676-1))*VLOOKUP($D5676,系数!$K$2:$O$7,4,0))</f>
        <v>0</v>
      </c>
      <c r="J5676" s="17">
        <f>INT((VLOOKUP($C5676,装备数值,4,0)+VLOOKUP($C5676,装备数值,7,0)*($E5676-1))*VLOOKUP($D5676,系数!$K$2:$O$7,5,0))</f>
        <v>0</v>
      </c>
      <c r="K5676" s="17">
        <f>INT(VLOOKUP(E5676,强化金币,2,1)*VLOOKUP(INDEX(装备!F:F,MATCH(属性!A5676,装备!A:A,0)),系数!$K$12:$M$15,3,0))</f>
        <v>7000</v>
      </c>
      <c r="L5676" s="17"/>
      <c r="M5676" s="17"/>
      <c r="N5676" s="17"/>
      <c r="O5676" s="17">
        <f>IF(E5676=1,"",VLOOKUP(E5676,系数!$S$2:$AB$12,MATCH(属性!C5676,评级,0),1))</f>
        <v>40</v>
      </c>
    </row>
    <row r="5677" spans="1:15" ht="17.25" thickBot="1" x14ac:dyDescent="0.4">
      <c r="A5677" s="17">
        <f t="shared" si="176"/>
        <v>7100048</v>
      </c>
      <c r="B5677" s="17" t="s">
        <v>54</v>
      </c>
      <c r="C5677" s="15">
        <f>INDEX(装备!G:G,MATCH(属性!A5677,装备!A:A,0))</f>
        <v>16</v>
      </c>
      <c r="D5677" s="15" t="str">
        <f>INDEX(装备!E:E,MATCH(属性!A5677,装备!A:A,0))</f>
        <v>ring</v>
      </c>
      <c r="E5677" s="14">
        <v>35</v>
      </c>
      <c r="F5677" s="17">
        <f>INT((VLOOKUP($C5677,装备数值,2,0)+VLOOKUP($C5677,装备数值,5,0)*($E5677-1))*VLOOKUP($D5677,系数!$K$2:$O$7,2,0))</f>
        <v>0</v>
      </c>
      <c r="G5677" s="17">
        <f>INT((VLOOKUP($C5677,装备数值,3,0)+VLOOKUP($C5677,装备数值,6,0)*($E5677-1))*VLOOKUP($D5677,系数!$K$2:$O$7,3,0))</f>
        <v>404</v>
      </c>
      <c r="H5677" s="17">
        <f t="shared" si="177"/>
        <v>404</v>
      </c>
      <c r="I5677" s="17">
        <f>INT((VLOOKUP($C5677,装备数值,4,0)+VLOOKUP($C5677,装备数值,7,0)*($E5677-1))*VLOOKUP($D5677,系数!$K$2:$O$7,4,0))</f>
        <v>0</v>
      </c>
      <c r="J5677" s="17">
        <f>INT((VLOOKUP($C5677,装备数值,4,0)+VLOOKUP($C5677,装备数值,7,0)*($E5677-1))*VLOOKUP($D5677,系数!$K$2:$O$7,5,0))</f>
        <v>0</v>
      </c>
      <c r="K5677" s="17">
        <f>INT(VLOOKUP(E5677,强化金币,2,1)*VLOOKUP(INDEX(装备!F:F,MATCH(属性!A5677,装备!A:A,0)),系数!$K$12:$M$15,3,0))</f>
        <v>7500</v>
      </c>
      <c r="L5677" s="17"/>
      <c r="M5677" s="17"/>
      <c r="N5677" s="17"/>
      <c r="O5677" s="17">
        <f>IF(E5677=1,"",VLOOKUP(E5677,系数!$S$2:$AB$12,MATCH(属性!C5677,评级,0),1))</f>
        <v>40</v>
      </c>
    </row>
    <row r="5678" spans="1:15" ht="17.25" thickBot="1" x14ac:dyDescent="0.4">
      <c r="A5678" s="17">
        <f t="shared" si="176"/>
        <v>7100048</v>
      </c>
      <c r="B5678" s="17" t="s">
        <v>54</v>
      </c>
      <c r="C5678" s="15">
        <f>INDEX(装备!G:G,MATCH(属性!A5678,装备!A:A,0))</f>
        <v>16</v>
      </c>
      <c r="D5678" s="15" t="str">
        <f>INDEX(装备!E:E,MATCH(属性!A5678,装备!A:A,0))</f>
        <v>ring</v>
      </c>
      <c r="E5678" s="14">
        <v>36</v>
      </c>
      <c r="F5678" s="17">
        <f>INT((VLOOKUP($C5678,装备数值,2,0)+VLOOKUP($C5678,装备数值,5,0)*($E5678-1))*VLOOKUP($D5678,系数!$K$2:$O$7,2,0))</f>
        <v>0</v>
      </c>
      <c r="G5678" s="17">
        <f>INT((VLOOKUP($C5678,装备数值,3,0)+VLOOKUP($C5678,装备数值,6,0)*($E5678-1))*VLOOKUP($D5678,系数!$K$2:$O$7,3,0))</f>
        <v>410</v>
      </c>
      <c r="H5678" s="17">
        <f t="shared" si="177"/>
        <v>410</v>
      </c>
      <c r="I5678" s="17">
        <f>INT((VLOOKUP($C5678,装备数值,4,0)+VLOOKUP($C5678,装备数值,7,0)*($E5678-1))*VLOOKUP($D5678,系数!$K$2:$O$7,4,0))</f>
        <v>0</v>
      </c>
      <c r="J5678" s="17">
        <f>INT((VLOOKUP($C5678,装备数值,4,0)+VLOOKUP($C5678,装备数值,7,0)*($E5678-1))*VLOOKUP($D5678,系数!$K$2:$O$7,5,0))</f>
        <v>0</v>
      </c>
      <c r="K5678" s="17">
        <f>INT(VLOOKUP(E5678,强化金币,2,1)*VLOOKUP(INDEX(装备!F:F,MATCH(属性!A5678,装备!A:A,0)),系数!$K$12:$M$15,3,0))</f>
        <v>8000</v>
      </c>
      <c r="L5678" s="17"/>
      <c r="M5678" s="17"/>
      <c r="N5678" s="17"/>
      <c r="O5678" s="17">
        <f>IF(E5678=1,"",VLOOKUP(E5678,系数!$S$2:$AB$12,MATCH(属性!C5678,评级,0),1))</f>
        <v>40</v>
      </c>
    </row>
    <row r="5679" spans="1:15" ht="17.25" thickBot="1" x14ac:dyDescent="0.4">
      <c r="A5679" s="17">
        <f t="shared" si="176"/>
        <v>7100048</v>
      </c>
      <c r="B5679" s="17" t="s">
        <v>54</v>
      </c>
      <c r="C5679" s="15">
        <f>INDEX(装备!G:G,MATCH(属性!A5679,装备!A:A,0))</f>
        <v>16</v>
      </c>
      <c r="D5679" s="15" t="str">
        <f>INDEX(装备!E:E,MATCH(属性!A5679,装备!A:A,0))</f>
        <v>ring</v>
      </c>
      <c r="E5679" s="14">
        <v>37</v>
      </c>
      <c r="F5679" s="17">
        <f>INT((VLOOKUP($C5679,装备数值,2,0)+VLOOKUP($C5679,装备数值,5,0)*($E5679-1))*VLOOKUP($D5679,系数!$K$2:$O$7,2,0))</f>
        <v>0</v>
      </c>
      <c r="G5679" s="17">
        <f>INT((VLOOKUP($C5679,装备数值,3,0)+VLOOKUP($C5679,装备数值,6,0)*($E5679-1))*VLOOKUP($D5679,系数!$K$2:$O$7,3,0))</f>
        <v>416</v>
      </c>
      <c r="H5679" s="17">
        <f t="shared" si="177"/>
        <v>416</v>
      </c>
      <c r="I5679" s="17">
        <f>INT((VLOOKUP($C5679,装备数值,4,0)+VLOOKUP($C5679,装备数值,7,0)*($E5679-1))*VLOOKUP($D5679,系数!$K$2:$O$7,4,0))</f>
        <v>0</v>
      </c>
      <c r="J5679" s="17">
        <f>INT((VLOOKUP($C5679,装备数值,4,0)+VLOOKUP($C5679,装备数值,7,0)*($E5679-1))*VLOOKUP($D5679,系数!$K$2:$O$7,5,0))</f>
        <v>0</v>
      </c>
      <c r="K5679" s="17">
        <f>INT(VLOOKUP(E5679,强化金币,2,1)*VLOOKUP(INDEX(装备!F:F,MATCH(属性!A5679,装备!A:A,0)),系数!$K$12:$M$15,3,0))</f>
        <v>8500</v>
      </c>
      <c r="L5679" s="17"/>
      <c r="M5679" s="17"/>
      <c r="N5679" s="17"/>
      <c r="O5679" s="17">
        <f>IF(E5679=1,"",VLOOKUP(E5679,系数!$S$2:$AB$12,MATCH(属性!C5679,评级,0),1))</f>
        <v>40</v>
      </c>
    </row>
    <row r="5680" spans="1:15" ht="17.25" thickBot="1" x14ac:dyDescent="0.4">
      <c r="A5680" s="17">
        <f t="shared" si="176"/>
        <v>7100048</v>
      </c>
      <c r="B5680" s="17" t="s">
        <v>54</v>
      </c>
      <c r="C5680" s="15">
        <f>INDEX(装备!G:G,MATCH(属性!A5680,装备!A:A,0))</f>
        <v>16</v>
      </c>
      <c r="D5680" s="15" t="str">
        <f>INDEX(装备!E:E,MATCH(属性!A5680,装备!A:A,0))</f>
        <v>ring</v>
      </c>
      <c r="E5680" s="14">
        <v>38</v>
      </c>
      <c r="F5680" s="17">
        <f>INT((VLOOKUP($C5680,装备数值,2,0)+VLOOKUP($C5680,装备数值,5,0)*($E5680-1))*VLOOKUP($D5680,系数!$K$2:$O$7,2,0))</f>
        <v>0</v>
      </c>
      <c r="G5680" s="17">
        <f>INT((VLOOKUP($C5680,装备数值,3,0)+VLOOKUP($C5680,装备数值,6,0)*($E5680-1))*VLOOKUP($D5680,系数!$K$2:$O$7,3,0))</f>
        <v>422</v>
      </c>
      <c r="H5680" s="17">
        <f t="shared" si="177"/>
        <v>422</v>
      </c>
      <c r="I5680" s="17">
        <f>INT((VLOOKUP($C5680,装备数值,4,0)+VLOOKUP($C5680,装备数值,7,0)*($E5680-1))*VLOOKUP($D5680,系数!$K$2:$O$7,4,0))</f>
        <v>0</v>
      </c>
      <c r="J5680" s="17">
        <f>INT((VLOOKUP($C5680,装备数值,4,0)+VLOOKUP($C5680,装备数值,7,0)*($E5680-1))*VLOOKUP($D5680,系数!$K$2:$O$7,5,0))</f>
        <v>0</v>
      </c>
      <c r="K5680" s="17">
        <f>INT(VLOOKUP(E5680,强化金币,2,1)*VLOOKUP(INDEX(装备!F:F,MATCH(属性!A5680,装备!A:A,0)),系数!$K$12:$M$15,3,0))</f>
        <v>9000</v>
      </c>
      <c r="L5680" s="17"/>
      <c r="M5680" s="17"/>
      <c r="N5680" s="17"/>
      <c r="O5680" s="17">
        <f>IF(E5680=1,"",VLOOKUP(E5680,系数!$S$2:$AB$12,MATCH(属性!C5680,评级,0),1))</f>
        <v>40</v>
      </c>
    </row>
    <row r="5681" spans="1:15" ht="17.25" thickBot="1" x14ac:dyDescent="0.4">
      <c r="A5681" s="17">
        <f t="shared" si="176"/>
        <v>7100048</v>
      </c>
      <c r="B5681" s="17" t="s">
        <v>54</v>
      </c>
      <c r="C5681" s="15">
        <f>INDEX(装备!G:G,MATCH(属性!A5681,装备!A:A,0))</f>
        <v>16</v>
      </c>
      <c r="D5681" s="15" t="str">
        <f>INDEX(装备!E:E,MATCH(属性!A5681,装备!A:A,0))</f>
        <v>ring</v>
      </c>
      <c r="E5681" s="14">
        <v>39</v>
      </c>
      <c r="F5681" s="17">
        <f>INT((VLOOKUP($C5681,装备数值,2,0)+VLOOKUP($C5681,装备数值,5,0)*($E5681-1))*VLOOKUP($D5681,系数!$K$2:$O$7,2,0))</f>
        <v>0</v>
      </c>
      <c r="G5681" s="17">
        <f>INT((VLOOKUP($C5681,装备数值,3,0)+VLOOKUP($C5681,装备数值,6,0)*($E5681-1))*VLOOKUP($D5681,系数!$K$2:$O$7,3,0))</f>
        <v>428</v>
      </c>
      <c r="H5681" s="17">
        <f t="shared" si="177"/>
        <v>428</v>
      </c>
      <c r="I5681" s="17">
        <f>INT((VLOOKUP($C5681,装备数值,4,0)+VLOOKUP($C5681,装备数值,7,0)*($E5681-1))*VLOOKUP($D5681,系数!$K$2:$O$7,4,0))</f>
        <v>0</v>
      </c>
      <c r="J5681" s="17">
        <f>INT((VLOOKUP($C5681,装备数值,4,0)+VLOOKUP($C5681,装备数值,7,0)*($E5681-1))*VLOOKUP($D5681,系数!$K$2:$O$7,5,0))</f>
        <v>0</v>
      </c>
      <c r="K5681" s="17">
        <f>INT(VLOOKUP(E5681,强化金币,2,1)*VLOOKUP(INDEX(装备!F:F,MATCH(属性!A5681,装备!A:A,0)),系数!$K$12:$M$15,3,0))</f>
        <v>10000</v>
      </c>
      <c r="L5681" s="17"/>
      <c r="M5681" s="17"/>
      <c r="N5681" s="17"/>
      <c r="O5681" s="17">
        <f>IF(E5681=1,"",VLOOKUP(E5681,系数!$S$2:$AB$12,MATCH(属性!C5681,评级,0),1))</f>
        <v>40</v>
      </c>
    </row>
    <row r="5682" spans="1:15" ht="17.25" thickBot="1" x14ac:dyDescent="0.4">
      <c r="A5682" s="17">
        <f t="shared" si="176"/>
        <v>7100048</v>
      </c>
      <c r="B5682" s="17" t="s">
        <v>54</v>
      </c>
      <c r="C5682" s="15">
        <f>INDEX(装备!G:G,MATCH(属性!A5682,装备!A:A,0))</f>
        <v>16</v>
      </c>
      <c r="D5682" s="15" t="str">
        <f>INDEX(装备!E:E,MATCH(属性!A5682,装备!A:A,0))</f>
        <v>ring</v>
      </c>
      <c r="E5682" s="14">
        <v>40</v>
      </c>
      <c r="F5682" s="17">
        <f>INT((VLOOKUP($C5682,装备数值,2,0)+VLOOKUP($C5682,装备数值,5,0)*($E5682-1))*VLOOKUP($D5682,系数!$K$2:$O$7,2,0))</f>
        <v>0</v>
      </c>
      <c r="G5682" s="17">
        <f>INT((VLOOKUP($C5682,装备数值,3,0)+VLOOKUP($C5682,装备数值,6,0)*($E5682-1))*VLOOKUP($D5682,系数!$K$2:$O$7,3,0))</f>
        <v>434</v>
      </c>
      <c r="H5682" s="17">
        <f t="shared" si="177"/>
        <v>434</v>
      </c>
      <c r="I5682" s="17">
        <f>INT((VLOOKUP($C5682,装备数值,4,0)+VLOOKUP($C5682,装备数值,7,0)*($E5682-1))*VLOOKUP($D5682,系数!$K$2:$O$7,4,0))</f>
        <v>0</v>
      </c>
      <c r="J5682" s="17">
        <f>INT((VLOOKUP($C5682,装备数值,4,0)+VLOOKUP($C5682,装备数值,7,0)*($E5682-1))*VLOOKUP($D5682,系数!$K$2:$O$7,5,0))</f>
        <v>0</v>
      </c>
      <c r="K5682" s="17">
        <f>INT(VLOOKUP(E5682,强化金币,2,1)*VLOOKUP(INDEX(装备!F:F,MATCH(属性!A5682,装备!A:A,0)),系数!$K$12:$M$15,3,0))</f>
        <v>12000</v>
      </c>
      <c r="L5682" s="17"/>
      <c r="M5682" s="17"/>
      <c r="N5682" s="17"/>
      <c r="O5682" s="17">
        <f>IF(E5682=1,"",VLOOKUP(E5682,系数!$S$2:$AB$12,MATCH(属性!C5682,评级,0),1))</f>
        <v>50</v>
      </c>
    </row>
    <row r="5683" spans="1:15" ht="17.25" thickBot="1" x14ac:dyDescent="0.4">
      <c r="A5683" s="17">
        <f t="shared" si="176"/>
        <v>7100048</v>
      </c>
      <c r="B5683" s="17" t="s">
        <v>54</v>
      </c>
      <c r="C5683" s="15">
        <f>INDEX(装备!G:G,MATCH(属性!A5683,装备!A:A,0))</f>
        <v>16</v>
      </c>
      <c r="D5683" s="15" t="str">
        <f>INDEX(装备!E:E,MATCH(属性!A5683,装备!A:A,0))</f>
        <v>ring</v>
      </c>
      <c r="E5683" s="14">
        <v>41</v>
      </c>
      <c r="F5683" s="17">
        <f>INT((VLOOKUP($C5683,装备数值,2,0)+VLOOKUP($C5683,装备数值,5,0)*($E5683-1))*VLOOKUP($D5683,系数!$K$2:$O$7,2,0))</f>
        <v>0</v>
      </c>
      <c r="G5683" s="17">
        <f>INT((VLOOKUP($C5683,装备数值,3,0)+VLOOKUP($C5683,装备数值,6,0)*($E5683-1))*VLOOKUP($D5683,系数!$K$2:$O$7,3,0))</f>
        <v>440</v>
      </c>
      <c r="H5683" s="17">
        <f t="shared" si="177"/>
        <v>440</v>
      </c>
      <c r="I5683" s="17">
        <f>INT((VLOOKUP($C5683,装备数值,4,0)+VLOOKUP($C5683,装备数值,7,0)*($E5683-1))*VLOOKUP($D5683,系数!$K$2:$O$7,4,0))</f>
        <v>0</v>
      </c>
      <c r="J5683" s="17">
        <f>INT((VLOOKUP($C5683,装备数值,4,0)+VLOOKUP($C5683,装备数值,7,0)*($E5683-1))*VLOOKUP($D5683,系数!$K$2:$O$7,5,0))</f>
        <v>0</v>
      </c>
      <c r="K5683" s="17">
        <f>INT(VLOOKUP(E5683,强化金币,2,1)*VLOOKUP(INDEX(装备!F:F,MATCH(属性!A5683,装备!A:A,0)),系数!$K$12:$M$15,3,0))</f>
        <v>14000</v>
      </c>
      <c r="L5683" s="17"/>
      <c r="M5683" s="17"/>
      <c r="N5683" s="17"/>
      <c r="O5683" s="17">
        <f>IF(E5683=1,"",VLOOKUP(E5683,系数!$S$2:$AB$12,MATCH(属性!C5683,评级,0),1))</f>
        <v>50</v>
      </c>
    </row>
    <row r="5684" spans="1:15" ht="17.25" thickBot="1" x14ac:dyDescent="0.4">
      <c r="A5684" s="17">
        <f t="shared" si="176"/>
        <v>7100048</v>
      </c>
      <c r="B5684" s="17" t="s">
        <v>54</v>
      </c>
      <c r="C5684" s="15">
        <f>INDEX(装备!G:G,MATCH(属性!A5684,装备!A:A,0))</f>
        <v>16</v>
      </c>
      <c r="D5684" s="15" t="str">
        <f>INDEX(装备!E:E,MATCH(属性!A5684,装备!A:A,0))</f>
        <v>ring</v>
      </c>
      <c r="E5684" s="14">
        <v>42</v>
      </c>
      <c r="F5684" s="17">
        <f>INT((VLOOKUP($C5684,装备数值,2,0)+VLOOKUP($C5684,装备数值,5,0)*($E5684-1))*VLOOKUP($D5684,系数!$K$2:$O$7,2,0))</f>
        <v>0</v>
      </c>
      <c r="G5684" s="17">
        <f>INT((VLOOKUP($C5684,装备数值,3,0)+VLOOKUP($C5684,装备数值,6,0)*($E5684-1))*VLOOKUP($D5684,系数!$K$2:$O$7,3,0))</f>
        <v>446</v>
      </c>
      <c r="H5684" s="17">
        <f t="shared" si="177"/>
        <v>446</v>
      </c>
      <c r="I5684" s="17">
        <f>INT((VLOOKUP($C5684,装备数值,4,0)+VLOOKUP($C5684,装备数值,7,0)*($E5684-1))*VLOOKUP($D5684,系数!$K$2:$O$7,4,0))</f>
        <v>0</v>
      </c>
      <c r="J5684" s="17">
        <f>INT((VLOOKUP($C5684,装备数值,4,0)+VLOOKUP($C5684,装备数值,7,0)*($E5684-1))*VLOOKUP($D5684,系数!$K$2:$O$7,5,0))</f>
        <v>0</v>
      </c>
      <c r="K5684" s="17">
        <f>INT(VLOOKUP(E5684,强化金币,2,1)*VLOOKUP(INDEX(装备!F:F,MATCH(属性!A5684,装备!A:A,0)),系数!$K$12:$M$15,3,0))</f>
        <v>16000</v>
      </c>
      <c r="L5684" s="17"/>
      <c r="M5684" s="17"/>
      <c r="N5684" s="17"/>
      <c r="O5684" s="17">
        <f>IF(E5684=1,"",VLOOKUP(E5684,系数!$S$2:$AB$12,MATCH(属性!C5684,评级,0),1))</f>
        <v>50</v>
      </c>
    </row>
    <row r="5685" spans="1:15" ht="17.25" thickBot="1" x14ac:dyDescent="0.4">
      <c r="A5685" s="17">
        <f t="shared" si="176"/>
        <v>7100048</v>
      </c>
      <c r="B5685" s="17" t="s">
        <v>54</v>
      </c>
      <c r="C5685" s="15">
        <f>INDEX(装备!G:G,MATCH(属性!A5685,装备!A:A,0))</f>
        <v>16</v>
      </c>
      <c r="D5685" s="15" t="str">
        <f>INDEX(装备!E:E,MATCH(属性!A5685,装备!A:A,0))</f>
        <v>ring</v>
      </c>
      <c r="E5685" s="14">
        <v>43</v>
      </c>
      <c r="F5685" s="17">
        <f>INT((VLOOKUP($C5685,装备数值,2,0)+VLOOKUP($C5685,装备数值,5,0)*($E5685-1))*VLOOKUP($D5685,系数!$K$2:$O$7,2,0))</f>
        <v>0</v>
      </c>
      <c r="G5685" s="17">
        <f>INT((VLOOKUP($C5685,装备数值,3,0)+VLOOKUP($C5685,装备数值,6,0)*($E5685-1))*VLOOKUP($D5685,系数!$K$2:$O$7,3,0))</f>
        <v>452</v>
      </c>
      <c r="H5685" s="17">
        <f t="shared" si="177"/>
        <v>452</v>
      </c>
      <c r="I5685" s="17">
        <f>INT((VLOOKUP($C5685,装备数值,4,0)+VLOOKUP($C5685,装备数值,7,0)*($E5685-1))*VLOOKUP($D5685,系数!$K$2:$O$7,4,0))</f>
        <v>0</v>
      </c>
      <c r="J5685" s="17">
        <f>INT((VLOOKUP($C5685,装备数值,4,0)+VLOOKUP($C5685,装备数值,7,0)*($E5685-1))*VLOOKUP($D5685,系数!$K$2:$O$7,5,0))</f>
        <v>0</v>
      </c>
      <c r="K5685" s="17">
        <f>INT(VLOOKUP(E5685,强化金币,2,1)*VLOOKUP(INDEX(装备!F:F,MATCH(属性!A5685,装备!A:A,0)),系数!$K$12:$M$15,3,0))</f>
        <v>18000</v>
      </c>
      <c r="L5685" s="17"/>
      <c r="M5685" s="17"/>
      <c r="N5685" s="17"/>
      <c r="O5685" s="17">
        <f>IF(E5685=1,"",VLOOKUP(E5685,系数!$S$2:$AB$12,MATCH(属性!C5685,评级,0),1))</f>
        <v>50</v>
      </c>
    </row>
    <row r="5686" spans="1:15" ht="17.25" thickBot="1" x14ac:dyDescent="0.4">
      <c r="A5686" s="17">
        <f t="shared" si="176"/>
        <v>7100048</v>
      </c>
      <c r="B5686" s="17" t="s">
        <v>54</v>
      </c>
      <c r="C5686" s="15">
        <f>INDEX(装备!G:G,MATCH(属性!A5686,装备!A:A,0))</f>
        <v>16</v>
      </c>
      <c r="D5686" s="15" t="str">
        <f>INDEX(装备!E:E,MATCH(属性!A5686,装备!A:A,0))</f>
        <v>ring</v>
      </c>
      <c r="E5686" s="14">
        <v>44</v>
      </c>
      <c r="F5686" s="17">
        <f>INT((VLOOKUP($C5686,装备数值,2,0)+VLOOKUP($C5686,装备数值,5,0)*($E5686-1))*VLOOKUP($D5686,系数!$K$2:$O$7,2,0))</f>
        <v>0</v>
      </c>
      <c r="G5686" s="17">
        <f>INT((VLOOKUP($C5686,装备数值,3,0)+VLOOKUP($C5686,装备数值,6,0)*($E5686-1))*VLOOKUP($D5686,系数!$K$2:$O$7,3,0))</f>
        <v>458</v>
      </c>
      <c r="H5686" s="17">
        <f t="shared" si="177"/>
        <v>458</v>
      </c>
      <c r="I5686" s="17">
        <f>INT((VLOOKUP($C5686,装备数值,4,0)+VLOOKUP($C5686,装备数值,7,0)*($E5686-1))*VLOOKUP($D5686,系数!$K$2:$O$7,4,0))</f>
        <v>0</v>
      </c>
      <c r="J5686" s="17">
        <f>INT((VLOOKUP($C5686,装备数值,4,0)+VLOOKUP($C5686,装备数值,7,0)*($E5686-1))*VLOOKUP($D5686,系数!$K$2:$O$7,5,0))</f>
        <v>0</v>
      </c>
      <c r="K5686" s="17">
        <f>INT(VLOOKUP(E5686,强化金币,2,1)*VLOOKUP(INDEX(装备!F:F,MATCH(属性!A5686,装备!A:A,0)),系数!$K$12:$M$15,3,0))</f>
        <v>20000</v>
      </c>
      <c r="L5686" s="17"/>
      <c r="M5686" s="17"/>
      <c r="N5686" s="17"/>
      <c r="O5686" s="17">
        <f>IF(E5686=1,"",VLOOKUP(E5686,系数!$S$2:$AB$12,MATCH(属性!C5686,评级,0),1))</f>
        <v>50</v>
      </c>
    </row>
    <row r="5687" spans="1:15" ht="17.25" thickBot="1" x14ac:dyDescent="0.4">
      <c r="A5687" s="17">
        <f t="shared" si="176"/>
        <v>7100048</v>
      </c>
      <c r="B5687" s="17" t="s">
        <v>54</v>
      </c>
      <c r="C5687" s="15">
        <f>INDEX(装备!G:G,MATCH(属性!A5687,装备!A:A,0))</f>
        <v>16</v>
      </c>
      <c r="D5687" s="15" t="str">
        <f>INDEX(装备!E:E,MATCH(属性!A5687,装备!A:A,0))</f>
        <v>ring</v>
      </c>
      <c r="E5687" s="14">
        <v>45</v>
      </c>
      <c r="F5687" s="17">
        <f>INT((VLOOKUP($C5687,装备数值,2,0)+VLOOKUP($C5687,装备数值,5,0)*($E5687-1))*VLOOKUP($D5687,系数!$K$2:$O$7,2,0))</f>
        <v>0</v>
      </c>
      <c r="G5687" s="17">
        <f>INT((VLOOKUP($C5687,装备数值,3,0)+VLOOKUP($C5687,装备数值,6,0)*($E5687-1))*VLOOKUP($D5687,系数!$K$2:$O$7,3,0))</f>
        <v>464</v>
      </c>
      <c r="H5687" s="17">
        <f t="shared" si="177"/>
        <v>464</v>
      </c>
      <c r="I5687" s="17">
        <f>INT((VLOOKUP($C5687,装备数值,4,0)+VLOOKUP($C5687,装备数值,7,0)*($E5687-1))*VLOOKUP($D5687,系数!$K$2:$O$7,4,0))</f>
        <v>0</v>
      </c>
      <c r="J5687" s="17">
        <f>INT((VLOOKUP($C5687,装备数值,4,0)+VLOOKUP($C5687,装备数值,7,0)*($E5687-1))*VLOOKUP($D5687,系数!$K$2:$O$7,5,0))</f>
        <v>0</v>
      </c>
      <c r="K5687" s="17">
        <f>INT(VLOOKUP(E5687,强化金币,2,1)*VLOOKUP(INDEX(装备!F:F,MATCH(属性!A5687,装备!A:A,0)),系数!$K$12:$M$15,3,0))</f>
        <v>22000</v>
      </c>
      <c r="L5687" s="17"/>
      <c r="M5687" s="17"/>
      <c r="N5687" s="17"/>
      <c r="O5687" s="17">
        <f>IF(E5687=1,"",VLOOKUP(E5687,系数!$S$2:$AB$12,MATCH(属性!C5687,评级,0),1))</f>
        <v>50</v>
      </c>
    </row>
    <row r="5688" spans="1:15" ht="17.25" thickBot="1" x14ac:dyDescent="0.4">
      <c r="A5688" s="17">
        <f t="shared" si="176"/>
        <v>7100048</v>
      </c>
      <c r="B5688" s="17" t="s">
        <v>54</v>
      </c>
      <c r="C5688" s="15">
        <f>INDEX(装备!G:G,MATCH(属性!A5688,装备!A:A,0))</f>
        <v>16</v>
      </c>
      <c r="D5688" s="15" t="str">
        <f>INDEX(装备!E:E,MATCH(属性!A5688,装备!A:A,0))</f>
        <v>ring</v>
      </c>
      <c r="E5688" s="14">
        <v>46</v>
      </c>
      <c r="F5688" s="17">
        <f>INT((VLOOKUP($C5688,装备数值,2,0)+VLOOKUP($C5688,装备数值,5,0)*($E5688-1))*VLOOKUP($D5688,系数!$K$2:$O$7,2,0))</f>
        <v>0</v>
      </c>
      <c r="G5688" s="17">
        <f>INT((VLOOKUP($C5688,装备数值,3,0)+VLOOKUP($C5688,装备数值,6,0)*($E5688-1))*VLOOKUP($D5688,系数!$K$2:$O$7,3,0))</f>
        <v>470</v>
      </c>
      <c r="H5688" s="17">
        <f t="shared" si="177"/>
        <v>470</v>
      </c>
      <c r="I5688" s="17">
        <f>INT((VLOOKUP($C5688,装备数值,4,0)+VLOOKUP($C5688,装备数值,7,0)*($E5688-1))*VLOOKUP($D5688,系数!$K$2:$O$7,4,0))</f>
        <v>0</v>
      </c>
      <c r="J5688" s="17">
        <f>INT((VLOOKUP($C5688,装备数值,4,0)+VLOOKUP($C5688,装备数值,7,0)*($E5688-1))*VLOOKUP($D5688,系数!$K$2:$O$7,5,0))</f>
        <v>0</v>
      </c>
      <c r="K5688" s="17">
        <f>INT(VLOOKUP(E5688,强化金币,2,1)*VLOOKUP(INDEX(装备!F:F,MATCH(属性!A5688,装备!A:A,0)),系数!$K$12:$M$15,3,0))</f>
        <v>24000</v>
      </c>
      <c r="L5688" s="17"/>
      <c r="M5688" s="17"/>
      <c r="N5688" s="17"/>
      <c r="O5688" s="17">
        <f>IF(E5688=1,"",VLOOKUP(E5688,系数!$S$2:$AB$12,MATCH(属性!C5688,评级,0),1))</f>
        <v>50</v>
      </c>
    </row>
    <row r="5689" spans="1:15" ht="17.25" thickBot="1" x14ac:dyDescent="0.4">
      <c r="A5689" s="17">
        <f t="shared" si="176"/>
        <v>7100048</v>
      </c>
      <c r="B5689" s="17" t="s">
        <v>54</v>
      </c>
      <c r="C5689" s="15">
        <f>INDEX(装备!G:G,MATCH(属性!A5689,装备!A:A,0))</f>
        <v>16</v>
      </c>
      <c r="D5689" s="15" t="str">
        <f>INDEX(装备!E:E,MATCH(属性!A5689,装备!A:A,0))</f>
        <v>ring</v>
      </c>
      <c r="E5689" s="14">
        <v>47</v>
      </c>
      <c r="F5689" s="17">
        <f>INT((VLOOKUP($C5689,装备数值,2,0)+VLOOKUP($C5689,装备数值,5,0)*($E5689-1))*VLOOKUP($D5689,系数!$K$2:$O$7,2,0))</f>
        <v>0</v>
      </c>
      <c r="G5689" s="17">
        <f>INT((VLOOKUP($C5689,装备数值,3,0)+VLOOKUP($C5689,装备数值,6,0)*($E5689-1))*VLOOKUP($D5689,系数!$K$2:$O$7,3,0))</f>
        <v>476</v>
      </c>
      <c r="H5689" s="17">
        <f t="shared" si="177"/>
        <v>476</v>
      </c>
      <c r="I5689" s="17">
        <f>INT((VLOOKUP($C5689,装备数值,4,0)+VLOOKUP($C5689,装备数值,7,0)*($E5689-1))*VLOOKUP($D5689,系数!$K$2:$O$7,4,0))</f>
        <v>0</v>
      </c>
      <c r="J5689" s="17">
        <f>INT((VLOOKUP($C5689,装备数值,4,0)+VLOOKUP($C5689,装备数值,7,0)*($E5689-1))*VLOOKUP($D5689,系数!$K$2:$O$7,5,0))</f>
        <v>0</v>
      </c>
      <c r="K5689" s="17">
        <f>INT(VLOOKUP(E5689,强化金币,2,1)*VLOOKUP(INDEX(装备!F:F,MATCH(属性!A5689,装备!A:A,0)),系数!$K$12:$M$15,3,0))</f>
        <v>26000</v>
      </c>
      <c r="L5689" s="17"/>
      <c r="M5689" s="17"/>
      <c r="N5689" s="17"/>
      <c r="O5689" s="17">
        <f>IF(E5689=1,"",VLOOKUP(E5689,系数!$S$2:$AB$12,MATCH(属性!C5689,评级,0),1))</f>
        <v>50</v>
      </c>
    </row>
    <row r="5690" spans="1:15" ht="17.25" thickBot="1" x14ac:dyDescent="0.4">
      <c r="A5690" s="17">
        <f t="shared" si="176"/>
        <v>7100048</v>
      </c>
      <c r="B5690" s="17" t="s">
        <v>54</v>
      </c>
      <c r="C5690" s="15">
        <f>INDEX(装备!G:G,MATCH(属性!A5690,装备!A:A,0))</f>
        <v>16</v>
      </c>
      <c r="D5690" s="15" t="str">
        <f>INDEX(装备!E:E,MATCH(属性!A5690,装备!A:A,0))</f>
        <v>ring</v>
      </c>
      <c r="E5690" s="14">
        <v>48</v>
      </c>
      <c r="F5690" s="17">
        <f>INT((VLOOKUP($C5690,装备数值,2,0)+VLOOKUP($C5690,装备数值,5,0)*($E5690-1))*VLOOKUP($D5690,系数!$K$2:$O$7,2,0))</f>
        <v>0</v>
      </c>
      <c r="G5690" s="17">
        <f>INT((VLOOKUP($C5690,装备数值,3,0)+VLOOKUP($C5690,装备数值,6,0)*($E5690-1))*VLOOKUP($D5690,系数!$K$2:$O$7,3,0))</f>
        <v>482</v>
      </c>
      <c r="H5690" s="17">
        <f t="shared" si="177"/>
        <v>482</v>
      </c>
      <c r="I5690" s="17">
        <f>INT((VLOOKUP($C5690,装备数值,4,0)+VLOOKUP($C5690,装备数值,7,0)*($E5690-1))*VLOOKUP($D5690,系数!$K$2:$O$7,4,0))</f>
        <v>0</v>
      </c>
      <c r="J5690" s="17">
        <f>INT((VLOOKUP($C5690,装备数值,4,0)+VLOOKUP($C5690,装备数值,7,0)*($E5690-1))*VLOOKUP($D5690,系数!$K$2:$O$7,5,0))</f>
        <v>0</v>
      </c>
      <c r="K5690" s="17">
        <f>INT(VLOOKUP(E5690,强化金币,2,1)*VLOOKUP(INDEX(装备!F:F,MATCH(属性!A5690,装备!A:A,0)),系数!$K$12:$M$15,3,0))</f>
        <v>28000</v>
      </c>
      <c r="L5690" s="17"/>
      <c r="M5690" s="17"/>
      <c r="N5690" s="17"/>
      <c r="O5690" s="17">
        <f>IF(E5690=1,"",VLOOKUP(E5690,系数!$S$2:$AB$12,MATCH(属性!C5690,评级,0),1))</f>
        <v>50</v>
      </c>
    </row>
    <row r="5691" spans="1:15" ht="17.25" thickBot="1" x14ac:dyDescent="0.4">
      <c r="A5691" s="17">
        <f t="shared" si="176"/>
        <v>7100048</v>
      </c>
      <c r="B5691" s="17" t="s">
        <v>54</v>
      </c>
      <c r="C5691" s="15">
        <f>INDEX(装备!G:G,MATCH(属性!A5691,装备!A:A,0))</f>
        <v>16</v>
      </c>
      <c r="D5691" s="15" t="str">
        <f>INDEX(装备!E:E,MATCH(属性!A5691,装备!A:A,0))</f>
        <v>ring</v>
      </c>
      <c r="E5691" s="14">
        <v>49</v>
      </c>
      <c r="F5691" s="17">
        <f>INT((VLOOKUP($C5691,装备数值,2,0)+VLOOKUP($C5691,装备数值,5,0)*($E5691-1))*VLOOKUP($D5691,系数!$K$2:$O$7,2,0))</f>
        <v>0</v>
      </c>
      <c r="G5691" s="17">
        <f>INT((VLOOKUP($C5691,装备数值,3,0)+VLOOKUP($C5691,装备数值,6,0)*($E5691-1))*VLOOKUP($D5691,系数!$K$2:$O$7,3,0))</f>
        <v>488</v>
      </c>
      <c r="H5691" s="17">
        <f t="shared" si="177"/>
        <v>488</v>
      </c>
      <c r="I5691" s="17">
        <f>INT((VLOOKUP($C5691,装备数值,4,0)+VLOOKUP($C5691,装备数值,7,0)*($E5691-1))*VLOOKUP($D5691,系数!$K$2:$O$7,4,0))</f>
        <v>0</v>
      </c>
      <c r="J5691" s="17">
        <f>INT((VLOOKUP($C5691,装备数值,4,0)+VLOOKUP($C5691,装备数值,7,0)*($E5691-1))*VLOOKUP($D5691,系数!$K$2:$O$7,5,0))</f>
        <v>0</v>
      </c>
      <c r="K5691" s="17">
        <f>INT(VLOOKUP(E5691,强化金币,2,1)*VLOOKUP(INDEX(装备!F:F,MATCH(属性!A5691,装备!A:A,0)),系数!$K$12:$M$15,3,0))</f>
        <v>30000</v>
      </c>
      <c r="L5691" s="17"/>
      <c r="M5691" s="17"/>
      <c r="N5691" s="17"/>
      <c r="O5691" s="17">
        <f>IF(E5691=1,"",VLOOKUP(E5691,系数!$S$2:$AB$12,MATCH(属性!C5691,评级,0),1))</f>
        <v>50</v>
      </c>
    </row>
    <row r="5692" spans="1:15" ht="17.25" thickBot="1" x14ac:dyDescent="0.4">
      <c r="A5692" s="17">
        <f t="shared" ref="A5692:A5755" si="178">A5572+1</f>
        <v>7100048</v>
      </c>
      <c r="B5692" s="17" t="s">
        <v>54</v>
      </c>
      <c r="C5692" s="15">
        <f>INDEX(装备!G:G,MATCH(属性!A5692,装备!A:A,0))</f>
        <v>16</v>
      </c>
      <c r="D5692" s="15" t="str">
        <f>INDEX(装备!E:E,MATCH(属性!A5692,装备!A:A,0))</f>
        <v>ring</v>
      </c>
      <c r="E5692" s="14">
        <v>50</v>
      </c>
      <c r="F5692" s="17">
        <f>INT((VLOOKUP($C5692,装备数值,2,0)+VLOOKUP($C5692,装备数值,5,0)*($E5692-1))*VLOOKUP($D5692,系数!$K$2:$O$7,2,0))</f>
        <v>0</v>
      </c>
      <c r="G5692" s="17">
        <f>INT((VLOOKUP($C5692,装备数值,3,0)+VLOOKUP($C5692,装备数值,6,0)*($E5692-1))*VLOOKUP($D5692,系数!$K$2:$O$7,3,0))</f>
        <v>494</v>
      </c>
      <c r="H5692" s="17">
        <f t="shared" si="177"/>
        <v>494</v>
      </c>
      <c r="I5692" s="17">
        <f>INT((VLOOKUP($C5692,装备数值,4,0)+VLOOKUP($C5692,装备数值,7,0)*($E5692-1))*VLOOKUP($D5692,系数!$K$2:$O$7,4,0))</f>
        <v>0</v>
      </c>
      <c r="J5692" s="17">
        <f>INT((VLOOKUP($C5692,装备数值,4,0)+VLOOKUP($C5692,装备数值,7,0)*($E5692-1))*VLOOKUP($D5692,系数!$K$2:$O$7,5,0))</f>
        <v>0</v>
      </c>
      <c r="K5692" s="17">
        <f>INT(VLOOKUP(E5692,强化金币,2,1)*VLOOKUP(INDEX(装备!F:F,MATCH(属性!A5692,装备!A:A,0)),系数!$K$12:$M$15,3,0))</f>
        <v>32000</v>
      </c>
      <c r="L5692" s="17"/>
      <c r="M5692" s="17"/>
      <c r="N5692" s="17"/>
      <c r="O5692" s="17">
        <f>IF(E5692=1,"",VLOOKUP(E5692,系数!$S$2:$AB$12,MATCH(属性!C5692,评级,0),1))</f>
        <v>60</v>
      </c>
    </row>
    <row r="5693" spans="1:15" ht="17.25" thickBot="1" x14ac:dyDescent="0.4">
      <c r="A5693" s="17">
        <f t="shared" si="178"/>
        <v>7100048</v>
      </c>
      <c r="B5693" s="17" t="s">
        <v>54</v>
      </c>
      <c r="C5693" s="15">
        <f>INDEX(装备!G:G,MATCH(属性!A5693,装备!A:A,0))</f>
        <v>16</v>
      </c>
      <c r="D5693" s="15" t="str">
        <f>INDEX(装备!E:E,MATCH(属性!A5693,装备!A:A,0))</f>
        <v>ring</v>
      </c>
      <c r="E5693" s="14">
        <v>51</v>
      </c>
      <c r="F5693" s="17">
        <f>INT((VLOOKUP($C5693,装备数值,2,0)+VLOOKUP($C5693,装备数值,5,0)*($E5693-1))*VLOOKUP($D5693,系数!$K$2:$O$7,2,0))</f>
        <v>0</v>
      </c>
      <c r="G5693" s="17">
        <f>INT((VLOOKUP($C5693,装备数值,3,0)+VLOOKUP($C5693,装备数值,6,0)*($E5693-1))*VLOOKUP($D5693,系数!$K$2:$O$7,3,0))</f>
        <v>501</v>
      </c>
      <c r="H5693" s="17">
        <f t="shared" si="177"/>
        <v>501</v>
      </c>
      <c r="I5693" s="17">
        <f>INT((VLOOKUP($C5693,装备数值,4,0)+VLOOKUP($C5693,装备数值,7,0)*($E5693-1))*VLOOKUP($D5693,系数!$K$2:$O$7,4,0))</f>
        <v>0</v>
      </c>
      <c r="J5693" s="17">
        <f>INT((VLOOKUP($C5693,装备数值,4,0)+VLOOKUP($C5693,装备数值,7,0)*($E5693-1))*VLOOKUP($D5693,系数!$K$2:$O$7,5,0))</f>
        <v>0</v>
      </c>
      <c r="K5693" s="17">
        <f>INT(VLOOKUP(E5693,强化金币,2,1)*VLOOKUP(INDEX(装备!F:F,MATCH(属性!A5693,装备!A:A,0)),系数!$K$12:$M$15,3,0))</f>
        <v>34000</v>
      </c>
      <c r="L5693" s="17"/>
      <c r="M5693" s="17"/>
      <c r="N5693" s="17"/>
      <c r="O5693" s="17">
        <f>IF(E5693=1,"",VLOOKUP(E5693,系数!$S$2:$AB$12,MATCH(属性!C5693,评级,0),1))</f>
        <v>60</v>
      </c>
    </row>
    <row r="5694" spans="1:15" ht="17.25" thickBot="1" x14ac:dyDescent="0.4">
      <c r="A5694" s="17">
        <f t="shared" si="178"/>
        <v>7100048</v>
      </c>
      <c r="B5694" s="17" t="s">
        <v>54</v>
      </c>
      <c r="C5694" s="15">
        <f>INDEX(装备!G:G,MATCH(属性!A5694,装备!A:A,0))</f>
        <v>16</v>
      </c>
      <c r="D5694" s="15" t="str">
        <f>INDEX(装备!E:E,MATCH(属性!A5694,装备!A:A,0))</f>
        <v>ring</v>
      </c>
      <c r="E5694" s="14">
        <v>52</v>
      </c>
      <c r="F5694" s="17">
        <f>INT((VLOOKUP($C5694,装备数值,2,0)+VLOOKUP($C5694,装备数值,5,0)*($E5694-1))*VLOOKUP($D5694,系数!$K$2:$O$7,2,0))</f>
        <v>0</v>
      </c>
      <c r="G5694" s="17">
        <f>INT((VLOOKUP($C5694,装备数值,3,0)+VLOOKUP($C5694,装备数值,6,0)*($E5694-1))*VLOOKUP($D5694,系数!$K$2:$O$7,3,0))</f>
        <v>507</v>
      </c>
      <c r="H5694" s="17">
        <f t="shared" si="177"/>
        <v>507</v>
      </c>
      <c r="I5694" s="17">
        <f>INT((VLOOKUP($C5694,装备数值,4,0)+VLOOKUP($C5694,装备数值,7,0)*($E5694-1))*VLOOKUP($D5694,系数!$K$2:$O$7,4,0))</f>
        <v>0</v>
      </c>
      <c r="J5694" s="17">
        <f>INT((VLOOKUP($C5694,装备数值,4,0)+VLOOKUP($C5694,装备数值,7,0)*($E5694-1))*VLOOKUP($D5694,系数!$K$2:$O$7,5,0))</f>
        <v>0</v>
      </c>
      <c r="K5694" s="17">
        <f>INT(VLOOKUP(E5694,强化金币,2,1)*VLOOKUP(INDEX(装备!F:F,MATCH(属性!A5694,装备!A:A,0)),系数!$K$12:$M$15,3,0))</f>
        <v>36000</v>
      </c>
      <c r="L5694" s="17"/>
      <c r="M5694" s="17"/>
      <c r="N5694" s="17"/>
      <c r="O5694" s="17">
        <f>IF(E5694=1,"",VLOOKUP(E5694,系数!$S$2:$AB$12,MATCH(属性!C5694,评级,0),1))</f>
        <v>60</v>
      </c>
    </row>
    <row r="5695" spans="1:15" ht="17.25" thickBot="1" x14ac:dyDescent="0.4">
      <c r="A5695" s="17">
        <f t="shared" si="178"/>
        <v>7100048</v>
      </c>
      <c r="B5695" s="17" t="s">
        <v>54</v>
      </c>
      <c r="C5695" s="15">
        <f>INDEX(装备!G:G,MATCH(属性!A5695,装备!A:A,0))</f>
        <v>16</v>
      </c>
      <c r="D5695" s="15" t="str">
        <f>INDEX(装备!E:E,MATCH(属性!A5695,装备!A:A,0))</f>
        <v>ring</v>
      </c>
      <c r="E5695" s="14">
        <v>53</v>
      </c>
      <c r="F5695" s="17">
        <f>INT((VLOOKUP($C5695,装备数值,2,0)+VLOOKUP($C5695,装备数值,5,0)*($E5695-1))*VLOOKUP($D5695,系数!$K$2:$O$7,2,0))</f>
        <v>0</v>
      </c>
      <c r="G5695" s="17">
        <f>INT((VLOOKUP($C5695,装备数值,3,0)+VLOOKUP($C5695,装备数值,6,0)*($E5695-1))*VLOOKUP($D5695,系数!$K$2:$O$7,3,0))</f>
        <v>513</v>
      </c>
      <c r="H5695" s="17">
        <f t="shared" si="177"/>
        <v>513</v>
      </c>
      <c r="I5695" s="17">
        <f>INT((VLOOKUP($C5695,装备数值,4,0)+VLOOKUP($C5695,装备数值,7,0)*($E5695-1))*VLOOKUP($D5695,系数!$K$2:$O$7,4,0))</f>
        <v>0</v>
      </c>
      <c r="J5695" s="17">
        <f>INT((VLOOKUP($C5695,装备数值,4,0)+VLOOKUP($C5695,装备数值,7,0)*($E5695-1))*VLOOKUP($D5695,系数!$K$2:$O$7,5,0))</f>
        <v>0</v>
      </c>
      <c r="K5695" s="17">
        <f>INT(VLOOKUP(E5695,强化金币,2,1)*VLOOKUP(INDEX(装备!F:F,MATCH(属性!A5695,装备!A:A,0)),系数!$K$12:$M$15,3,0))</f>
        <v>38000</v>
      </c>
      <c r="L5695" s="17"/>
      <c r="M5695" s="17"/>
      <c r="N5695" s="17"/>
      <c r="O5695" s="17">
        <f>IF(E5695=1,"",VLOOKUP(E5695,系数!$S$2:$AB$12,MATCH(属性!C5695,评级,0),1))</f>
        <v>60</v>
      </c>
    </row>
    <row r="5696" spans="1:15" ht="17.25" thickBot="1" x14ac:dyDescent="0.4">
      <c r="A5696" s="17">
        <f t="shared" si="178"/>
        <v>7100048</v>
      </c>
      <c r="B5696" s="17" t="s">
        <v>54</v>
      </c>
      <c r="C5696" s="15">
        <f>INDEX(装备!G:G,MATCH(属性!A5696,装备!A:A,0))</f>
        <v>16</v>
      </c>
      <c r="D5696" s="15" t="str">
        <f>INDEX(装备!E:E,MATCH(属性!A5696,装备!A:A,0))</f>
        <v>ring</v>
      </c>
      <c r="E5696" s="14">
        <v>54</v>
      </c>
      <c r="F5696" s="17">
        <f>INT((VLOOKUP($C5696,装备数值,2,0)+VLOOKUP($C5696,装备数值,5,0)*($E5696-1))*VLOOKUP($D5696,系数!$K$2:$O$7,2,0))</f>
        <v>0</v>
      </c>
      <c r="G5696" s="17">
        <f>INT((VLOOKUP($C5696,装备数值,3,0)+VLOOKUP($C5696,装备数值,6,0)*($E5696-1))*VLOOKUP($D5696,系数!$K$2:$O$7,3,0))</f>
        <v>519</v>
      </c>
      <c r="H5696" s="17">
        <f t="shared" si="177"/>
        <v>519</v>
      </c>
      <c r="I5696" s="17">
        <f>INT((VLOOKUP($C5696,装备数值,4,0)+VLOOKUP($C5696,装备数值,7,0)*($E5696-1))*VLOOKUP($D5696,系数!$K$2:$O$7,4,0))</f>
        <v>0</v>
      </c>
      <c r="J5696" s="17">
        <f>INT((VLOOKUP($C5696,装备数值,4,0)+VLOOKUP($C5696,装备数值,7,0)*($E5696-1))*VLOOKUP($D5696,系数!$K$2:$O$7,5,0))</f>
        <v>0</v>
      </c>
      <c r="K5696" s="17">
        <f>INT(VLOOKUP(E5696,强化金币,2,1)*VLOOKUP(INDEX(装备!F:F,MATCH(属性!A5696,装备!A:A,0)),系数!$K$12:$M$15,3,0))</f>
        <v>40000</v>
      </c>
      <c r="L5696" s="17"/>
      <c r="M5696" s="17"/>
      <c r="N5696" s="17"/>
      <c r="O5696" s="17">
        <f>IF(E5696=1,"",VLOOKUP(E5696,系数!$S$2:$AB$12,MATCH(属性!C5696,评级,0),1))</f>
        <v>60</v>
      </c>
    </row>
    <row r="5697" spans="1:15" ht="17.25" thickBot="1" x14ac:dyDescent="0.4">
      <c r="A5697" s="17">
        <f t="shared" si="178"/>
        <v>7100048</v>
      </c>
      <c r="B5697" s="17" t="s">
        <v>54</v>
      </c>
      <c r="C5697" s="15">
        <f>INDEX(装备!G:G,MATCH(属性!A5697,装备!A:A,0))</f>
        <v>16</v>
      </c>
      <c r="D5697" s="15" t="str">
        <f>INDEX(装备!E:E,MATCH(属性!A5697,装备!A:A,0))</f>
        <v>ring</v>
      </c>
      <c r="E5697" s="14">
        <v>55</v>
      </c>
      <c r="F5697" s="17">
        <f>INT((VLOOKUP($C5697,装备数值,2,0)+VLOOKUP($C5697,装备数值,5,0)*($E5697-1))*VLOOKUP($D5697,系数!$K$2:$O$7,2,0))</f>
        <v>0</v>
      </c>
      <c r="G5697" s="17">
        <f>INT((VLOOKUP($C5697,装备数值,3,0)+VLOOKUP($C5697,装备数值,6,0)*($E5697-1))*VLOOKUP($D5697,系数!$K$2:$O$7,3,0))</f>
        <v>525</v>
      </c>
      <c r="H5697" s="17">
        <f t="shared" si="177"/>
        <v>525</v>
      </c>
      <c r="I5697" s="17">
        <f>INT((VLOOKUP($C5697,装备数值,4,0)+VLOOKUP($C5697,装备数值,7,0)*($E5697-1))*VLOOKUP($D5697,系数!$K$2:$O$7,4,0))</f>
        <v>0</v>
      </c>
      <c r="J5697" s="17">
        <f>INT((VLOOKUP($C5697,装备数值,4,0)+VLOOKUP($C5697,装备数值,7,0)*($E5697-1))*VLOOKUP($D5697,系数!$K$2:$O$7,5,0))</f>
        <v>0</v>
      </c>
      <c r="K5697" s="17">
        <f>INT(VLOOKUP(E5697,强化金币,2,1)*VLOOKUP(INDEX(装备!F:F,MATCH(属性!A5697,装备!A:A,0)),系数!$K$12:$M$15,3,0))</f>
        <v>42000</v>
      </c>
      <c r="L5697" s="17"/>
      <c r="M5697" s="17"/>
      <c r="N5697" s="17"/>
      <c r="O5697" s="17">
        <f>IF(E5697=1,"",VLOOKUP(E5697,系数!$S$2:$AB$12,MATCH(属性!C5697,评级,0),1))</f>
        <v>60</v>
      </c>
    </row>
    <row r="5698" spans="1:15" ht="17.25" thickBot="1" x14ac:dyDescent="0.4">
      <c r="A5698" s="17">
        <f t="shared" si="178"/>
        <v>7100048</v>
      </c>
      <c r="B5698" s="17" t="s">
        <v>54</v>
      </c>
      <c r="C5698" s="15">
        <f>INDEX(装备!G:G,MATCH(属性!A5698,装备!A:A,0))</f>
        <v>16</v>
      </c>
      <c r="D5698" s="15" t="str">
        <f>INDEX(装备!E:E,MATCH(属性!A5698,装备!A:A,0))</f>
        <v>ring</v>
      </c>
      <c r="E5698" s="14">
        <v>56</v>
      </c>
      <c r="F5698" s="17">
        <f>INT((VLOOKUP($C5698,装备数值,2,0)+VLOOKUP($C5698,装备数值,5,0)*($E5698-1))*VLOOKUP($D5698,系数!$K$2:$O$7,2,0))</f>
        <v>0</v>
      </c>
      <c r="G5698" s="17">
        <f>INT((VLOOKUP($C5698,装备数值,3,0)+VLOOKUP($C5698,装备数值,6,0)*($E5698-1))*VLOOKUP($D5698,系数!$K$2:$O$7,3,0))</f>
        <v>531</v>
      </c>
      <c r="H5698" s="17">
        <f t="shared" si="177"/>
        <v>531</v>
      </c>
      <c r="I5698" s="17">
        <f>INT((VLOOKUP($C5698,装备数值,4,0)+VLOOKUP($C5698,装备数值,7,0)*($E5698-1))*VLOOKUP($D5698,系数!$K$2:$O$7,4,0))</f>
        <v>0</v>
      </c>
      <c r="J5698" s="17">
        <f>INT((VLOOKUP($C5698,装备数值,4,0)+VLOOKUP($C5698,装备数值,7,0)*($E5698-1))*VLOOKUP($D5698,系数!$K$2:$O$7,5,0))</f>
        <v>0</v>
      </c>
      <c r="K5698" s="17">
        <f>INT(VLOOKUP(E5698,强化金币,2,1)*VLOOKUP(INDEX(装备!F:F,MATCH(属性!A5698,装备!A:A,0)),系数!$K$12:$M$15,3,0))</f>
        <v>44000</v>
      </c>
      <c r="L5698" s="17"/>
      <c r="M5698" s="17"/>
      <c r="N5698" s="17"/>
      <c r="O5698" s="17">
        <f>IF(E5698=1,"",VLOOKUP(E5698,系数!$S$2:$AB$12,MATCH(属性!C5698,评级,0),1))</f>
        <v>60</v>
      </c>
    </row>
    <row r="5699" spans="1:15" ht="17.25" thickBot="1" x14ac:dyDescent="0.4">
      <c r="A5699" s="17">
        <f t="shared" si="178"/>
        <v>7100048</v>
      </c>
      <c r="B5699" s="17" t="s">
        <v>54</v>
      </c>
      <c r="C5699" s="15">
        <f>INDEX(装备!G:G,MATCH(属性!A5699,装备!A:A,0))</f>
        <v>16</v>
      </c>
      <c r="D5699" s="15" t="str">
        <f>INDEX(装备!E:E,MATCH(属性!A5699,装备!A:A,0))</f>
        <v>ring</v>
      </c>
      <c r="E5699" s="14">
        <v>57</v>
      </c>
      <c r="F5699" s="17">
        <f>INT((VLOOKUP($C5699,装备数值,2,0)+VLOOKUP($C5699,装备数值,5,0)*($E5699-1))*VLOOKUP($D5699,系数!$K$2:$O$7,2,0))</f>
        <v>0</v>
      </c>
      <c r="G5699" s="17">
        <f>INT((VLOOKUP($C5699,装备数值,3,0)+VLOOKUP($C5699,装备数值,6,0)*($E5699-1))*VLOOKUP($D5699,系数!$K$2:$O$7,3,0))</f>
        <v>537</v>
      </c>
      <c r="H5699" s="17">
        <f t="shared" si="177"/>
        <v>537</v>
      </c>
      <c r="I5699" s="17">
        <f>INT((VLOOKUP($C5699,装备数值,4,0)+VLOOKUP($C5699,装备数值,7,0)*($E5699-1))*VLOOKUP($D5699,系数!$K$2:$O$7,4,0))</f>
        <v>0</v>
      </c>
      <c r="J5699" s="17">
        <f>INT((VLOOKUP($C5699,装备数值,4,0)+VLOOKUP($C5699,装备数值,7,0)*($E5699-1))*VLOOKUP($D5699,系数!$K$2:$O$7,5,0))</f>
        <v>0</v>
      </c>
      <c r="K5699" s="17">
        <f>INT(VLOOKUP(E5699,强化金币,2,1)*VLOOKUP(INDEX(装备!F:F,MATCH(属性!A5699,装备!A:A,0)),系数!$K$12:$M$15,3,0))</f>
        <v>46000</v>
      </c>
      <c r="L5699" s="17"/>
      <c r="M5699" s="17"/>
      <c r="N5699" s="17"/>
      <c r="O5699" s="17">
        <f>IF(E5699=1,"",VLOOKUP(E5699,系数!$S$2:$AB$12,MATCH(属性!C5699,评级,0),1))</f>
        <v>60</v>
      </c>
    </row>
    <row r="5700" spans="1:15" ht="17.25" thickBot="1" x14ac:dyDescent="0.4">
      <c r="A5700" s="17">
        <f t="shared" si="178"/>
        <v>7100048</v>
      </c>
      <c r="B5700" s="17" t="s">
        <v>54</v>
      </c>
      <c r="C5700" s="15">
        <f>INDEX(装备!G:G,MATCH(属性!A5700,装备!A:A,0))</f>
        <v>16</v>
      </c>
      <c r="D5700" s="15" t="str">
        <f>INDEX(装备!E:E,MATCH(属性!A5700,装备!A:A,0))</f>
        <v>ring</v>
      </c>
      <c r="E5700" s="14">
        <v>58</v>
      </c>
      <c r="F5700" s="17">
        <f>INT((VLOOKUP($C5700,装备数值,2,0)+VLOOKUP($C5700,装备数值,5,0)*($E5700-1))*VLOOKUP($D5700,系数!$K$2:$O$7,2,0))</f>
        <v>0</v>
      </c>
      <c r="G5700" s="17">
        <f>INT((VLOOKUP($C5700,装备数值,3,0)+VLOOKUP($C5700,装备数值,6,0)*($E5700-1))*VLOOKUP($D5700,系数!$K$2:$O$7,3,0))</f>
        <v>543</v>
      </c>
      <c r="H5700" s="17">
        <f t="shared" ref="H5700:H5763" si="179">G5700</f>
        <v>543</v>
      </c>
      <c r="I5700" s="17">
        <f>INT((VLOOKUP($C5700,装备数值,4,0)+VLOOKUP($C5700,装备数值,7,0)*($E5700-1))*VLOOKUP($D5700,系数!$K$2:$O$7,4,0))</f>
        <v>0</v>
      </c>
      <c r="J5700" s="17">
        <f>INT((VLOOKUP($C5700,装备数值,4,0)+VLOOKUP($C5700,装备数值,7,0)*($E5700-1))*VLOOKUP($D5700,系数!$K$2:$O$7,5,0))</f>
        <v>0</v>
      </c>
      <c r="K5700" s="17">
        <f>INT(VLOOKUP(E5700,强化金币,2,1)*VLOOKUP(INDEX(装备!F:F,MATCH(属性!A5700,装备!A:A,0)),系数!$K$12:$M$15,3,0))</f>
        <v>48000</v>
      </c>
      <c r="L5700" s="17"/>
      <c r="M5700" s="17"/>
      <c r="N5700" s="17"/>
      <c r="O5700" s="17">
        <f>IF(E5700=1,"",VLOOKUP(E5700,系数!$S$2:$AB$12,MATCH(属性!C5700,评级,0),1))</f>
        <v>60</v>
      </c>
    </row>
    <row r="5701" spans="1:15" ht="17.25" thickBot="1" x14ac:dyDescent="0.4">
      <c r="A5701" s="17">
        <f t="shared" si="178"/>
        <v>7100048</v>
      </c>
      <c r="B5701" s="17" t="s">
        <v>54</v>
      </c>
      <c r="C5701" s="15">
        <f>INDEX(装备!G:G,MATCH(属性!A5701,装备!A:A,0))</f>
        <v>16</v>
      </c>
      <c r="D5701" s="15" t="str">
        <f>INDEX(装备!E:E,MATCH(属性!A5701,装备!A:A,0))</f>
        <v>ring</v>
      </c>
      <c r="E5701" s="14">
        <v>59</v>
      </c>
      <c r="F5701" s="17">
        <f>INT((VLOOKUP($C5701,装备数值,2,0)+VLOOKUP($C5701,装备数值,5,0)*($E5701-1))*VLOOKUP($D5701,系数!$K$2:$O$7,2,0))</f>
        <v>0</v>
      </c>
      <c r="G5701" s="17">
        <f>INT((VLOOKUP($C5701,装备数值,3,0)+VLOOKUP($C5701,装备数值,6,0)*($E5701-1))*VLOOKUP($D5701,系数!$K$2:$O$7,3,0))</f>
        <v>549</v>
      </c>
      <c r="H5701" s="17">
        <f t="shared" si="179"/>
        <v>549</v>
      </c>
      <c r="I5701" s="17">
        <f>INT((VLOOKUP($C5701,装备数值,4,0)+VLOOKUP($C5701,装备数值,7,0)*($E5701-1))*VLOOKUP($D5701,系数!$K$2:$O$7,4,0))</f>
        <v>0</v>
      </c>
      <c r="J5701" s="17">
        <f>INT((VLOOKUP($C5701,装备数值,4,0)+VLOOKUP($C5701,装备数值,7,0)*($E5701-1))*VLOOKUP($D5701,系数!$K$2:$O$7,5,0))</f>
        <v>0</v>
      </c>
      <c r="K5701" s="17">
        <f>INT(VLOOKUP(E5701,强化金币,2,1)*VLOOKUP(INDEX(装备!F:F,MATCH(属性!A5701,装备!A:A,0)),系数!$K$12:$M$15,3,0))</f>
        <v>50000</v>
      </c>
      <c r="L5701" s="17"/>
      <c r="M5701" s="17"/>
      <c r="N5701" s="17"/>
      <c r="O5701" s="17">
        <f>IF(E5701=1,"",VLOOKUP(E5701,系数!$S$2:$AB$12,MATCH(属性!C5701,评级,0),1))</f>
        <v>60</v>
      </c>
    </row>
    <row r="5702" spans="1:15" ht="17.25" thickBot="1" x14ac:dyDescent="0.4">
      <c r="A5702" s="17">
        <f t="shared" si="178"/>
        <v>7100048</v>
      </c>
      <c r="B5702" s="17" t="s">
        <v>54</v>
      </c>
      <c r="C5702" s="15">
        <f>INDEX(装备!G:G,MATCH(属性!A5702,装备!A:A,0))</f>
        <v>16</v>
      </c>
      <c r="D5702" s="15" t="str">
        <f>INDEX(装备!E:E,MATCH(属性!A5702,装备!A:A,0))</f>
        <v>ring</v>
      </c>
      <c r="E5702" s="14">
        <v>60</v>
      </c>
      <c r="F5702" s="17">
        <f>INT((VLOOKUP($C5702,装备数值,2,0)+VLOOKUP($C5702,装备数值,5,0)*($E5702-1))*VLOOKUP($D5702,系数!$K$2:$O$7,2,0))</f>
        <v>0</v>
      </c>
      <c r="G5702" s="17">
        <f>INT((VLOOKUP($C5702,装备数值,3,0)+VLOOKUP($C5702,装备数值,6,0)*($E5702-1))*VLOOKUP($D5702,系数!$K$2:$O$7,3,0))</f>
        <v>555</v>
      </c>
      <c r="H5702" s="17">
        <f t="shared" si="179"/>
        <v>555</v>
      </c>
      <c r="I5702" s="17">
        <f>INT((VLOOKUP($C5702,装备数值,4,0)+VLOOKUP($C5702,装备数值,7,0)*($E5702-1))*VLOOKUP($D5702,系数!$K$2:$O$7,4,0))</f>
        <v>0</v>
      </c>
      <c r="J5702" s="17">
        <f>INT((VLOOKUP($C5702,装备数值,4,0)+VLOOKUP($C5702,装备数值,7,0)*($E5702-1))*VLOOKUP($D5702,系数!$K$2:$O$7,5,0))</f>
        <v>0</v>
      </c>
      <c r="K5702" s="17">
        <f>INT(VLOOKUP(E5702,强化金币,2,1)*VLOOKUP(INDEX(装备!F:F,MATCH(属性!A5702,装备!A:A,0)),系数!$K$12:$M$15,3,0))</f>
        <v>52500</v>
      </c>
      <c r="L5702" s="17"/>
      <c r="M5702" s="17"/>
      <c r="N5702" s="17"/>
      <c r="O5702" s="17">
        <f>IF(E5702=1,"",VLOOKUP(E5702,系数!$S$2:$AB$12,MATCH(属性!C5702,评级,0),1))</f>
        <v>70</v>
      </c>
    </row>
    <row r="5703" spans="1:15" ht="17.25" thickBot="1" x14ac:dyDescent="0.4">
      <c r="A5703" s="17">
        <f t="shared" si="178"/>
        <v>7100048</v>
      </c>
      <c r="B5703" s="17" t="s">
        <v>54</v>
      </c>
      <c r="C5703" s="15">
        <f>INDEX(装备!G:G,MATCH(属性!A5703,装备!A:A,0))</f>
        <v>16</v>
      </c>
      <c r="D5703" s="15" t="str">
        <f>INDEX(装备!E:E,MATCH(属性!A5703,装备!A:A,0))</f>
        <v>ring</v>
      </c>
      <c r="E5703" s="14">
        <v>61</v>
      </c>
      <c r="F5703" s="17">
        <f>INT((VLOOKUP($C5703,装备数值,2,0)+VLOOKUP($C5703,装备数值,5,0)*($E5703-1))*VLOOKUP($D5703,系数!$K$2:$O$7,2,0))</f>
        <v>0</v>
      </c>
      <c r="G5703" s="17">
        <f>INT((VLOOKUP($C5703,装备数值,3,0)+VLOOKUP($C5703,装备数值,6,0)*($E5703-1))*VLOOKUP($D5703,系数!$K$2:$O$7,3,0))</f>
        <v>561</v>
      </c>
      <c r="H5703" s="17">
        <f t="shared" si="179"/>
        <v>561</v>
      </c>
      <c r="I5703" s="17">
        <f>INT((VLOOKUP($C5703,装备数值,4,0)+VLOOKUP($C5703,装备数值,7,0)*($E5703-1))*VLOOKUP($D5703,系数!$K$2:$O$7,4,0))</f>
        <v>0</v>
      </c>
      <c r="J5703" s="17">
        <f>INT((VLOOKUP($C5703,装备数值,4,0)+VLOOKUP($C5703,装备数值,7,0)*($E5703-1))*VLOOKUP($D5703,系数!$K$2:$O$7,5,0))</f>
        <v>0</v>
      </c>
      <c r="K5703" s="17">
        <f>INT(VLOOKUP(E5703,强化金币,2,1)*VLOOKUP(INDEX(装备!F:F,MATCH(属性!A5703,装备!A:A,0)),系数!$K$12:$M$15,3,0))</f>
        <v>55000</v>
      </c>
      <c r="L5703" s="17"/>
      <c r="M5703" s="17"/>
      <c r="N5703" s="17"/>
      <c r="O5703" s="17">
        <f>IF(E5703=1,"",VLOOKUP(E5703,系数!$S$2:$AB$12,MATCH(属性!C5703,评级,0),1))</f>
        <v>70</v>
      </c>
    </row>
    <row r="5704" spans="1:15" ht="17.25" thickBot="1" x14ac:dyDescent="0.4">
      <c r="A5704" s="17">
        <f t="shared" si="178"/>
        <v>7100048</v>
      </c>
      <c r="B5704" s="17" t="s">
        <v>54</v>
      </c>
      <c r="C5704" s="15">
        <f>INDEX(装备!G:G,MATCH(属性!A5704,装备!A:A,0))</f>
        <v>16</v>
      </c>
      <c r="D5704" s="15" t="str">
        <f>INDEX(装备!E:E,MATCH(属性!A5704,装备!A:A,0))</f>
        <v>ring</v>
      </c>
      <c r="E5704" s="14">
        <v>62</v>
      </c>
      <c r="F5704" s="17">
        <f>INT((VLOOKUP($C5704,装备数值,2,0)+VLOOKUP($C5704,装备数值,5,0)*($E5704-1))*VLOOKUP($D5704,系数!$K$2:$O$7,2,0))</f>
        <v>0</v>
      </c>
      <c r="G5704" s="17">
        <f>INT((VLOOKUP($C5704,装备数值,3,0)+VLOOKUP($C5704,装备数值,6,0)*($E5704-1))*VLOOKUP($D5704,系数!$K$2:$O$7,3,0))</f>
        <v>567</v>
      </c>
      <c r="H5704" s="17">
        <f t="shared" si="179"/>
        <v>567</v>
      </c>
      <c r="I5704" s="17">
        <f>INT((VLOOKUP($C5704,装备数值,4,0)+VLOOKUP($C5704,装备数值,7,0)*($E5704-1))*VLOOKUP($D5704,系数!$K$2:$O$7,4,0))</f>
        <v>0</v>
      </c>
      <c r="J5704" s="17">
        <f>INT((VLOOKUP($C5704,装备数值,4,0)+VLOOKUP($C5704,装备数值,7,0)*($E5704-1))*VLOOKUP($D5704,系数!$K$2:$O$7,5,0))</f>
        <v>0</v>
      </c>
      <c r="K5704" s="17">
        <f>INT(VLOOKUP(E5704,强化金币,2,1)*VLOOKUP(INDEX(装备!F:F,MATCH(属性!A5704,装备!A:A,0)),系数!$K$12:$M$15,3,0))</f>
        <v>57500</v>
      </c>
      <c r="L5704" s="17"/>
      <c r="M5704" s="17"/>
      <c r="N5704" s="17"/>
      <c r="O5704" s="17">
        <f>IF(E5704=1,"",VLOOKUP(E5704,系数!$S$2:$AB$12,MATCH(属性!C5704,评级,0),1))</f>
        <v>70</v>
      </c>
    </row>
    <row r="5705" spans="1:15" ht="17.25" thickBot="1" x14ac:dyDescent="0.4">
      <c r="A5705" s="17">
        <f t="shared" si="178"/>
        <v>7100048</v>
      </c>
      <c r="B5705" s="17" t="s">
        <v>54</v>
      </c>
      <c r="C5705" s="15">
        <f>INDEX(装备!G:G,MATCH(属性!A5705,装备!A:A,0))</f>
        <v>16</v>
      </c>
      <c r="D5705" s="15" t="str">
        <f>INDEX(装备!E:E,MATCH(属性!A5705,装备!A:A,0))</f>
        <v>ring</v>
      </c>
      <c r="E5705" s="14">
        <v>63</v>
      </c>
      <c r="F5705" s="17">
        <f>INT((VLOOKUP($C5705,装备数值,2,0)+VLOOKUP($C5705,装备数值,5,0)*($E5705-1))*VLOOKUP($D5705,系数!$K$2:$O$7,2,0))</f>
        <v>0</v>
      </c>
      <c r="G5705" s="17">
        <f>INT((VLOOKUP($C5705,装备数值,3,0)+VLOOKUP($C5705,装备数值,6,0)*($E5705-1))*VLOOKUP($D5705,系数!$K$2:$O$7,3,0))</f>
        <v>573</v>
      </c>
      <c r="H5705" s="17">
        <f t="shared" si="179"/>
        <v>573</v>
      </c>
      <c r="I5705" s="17">
        <f>INT((VLOOKUP($C5705,装备数值,4,0)+VLOOKUP($C5705,装备数值,7,0)*($E5705-1))*VLOOKUP($D5705,系数!$K$2:$O$7,4,0))</f>
        <v>0</v>
      </c>
      <c r="J5705" s="17">
        <f>INT((VLOOKUP($C5705,装备数值,4,0)+VLOOKUP($C5705,装备数值,7,0)*($E5705-1))*VLOOKUP($D5705,系数!$K$2:$O$7,5,0))</f>
        <v>0</v>
      </c>
      <c r="K5705" s="17">
        <f>INT(VLOOKUP(E5705,强化金币,2,1)*VLOOKUP(INDEX(装备!F:F,MATCH(属性!A5705,装备!A:A,0)),系数!$K$12:$M$15,3,0))</f>
        <v>60000</v>
      </c>
      <c r="L5705" s="17"/>
      <c r="M5705" s="17"/>
      <c r="N5705" s="17"/>
      <c r="O5705" s="17">
        <f>IF(E5705=1,"",VLOOKUP(E5705,系数!$S$2:$AB$12,MATCH(属性!C5705,评级,0),1))</f>
        <v>70</v>
      </c>
    </row>
    <row r="5706" spans="1:15" ht="17.25" thickBot="1" x14ac:dyDescent="0.4">
      <c r="A5706" s="17">
        <f t="shared" si="178"/>
        <v>7100048</v>
      </c>
      <c r="B5706" s="17" t="s">
        <v>54</v>
      </c>
      <c r="C5706" s="15">
        <f>INDEX(装备!G:G,MATCH(属性!A5706,装备!A:A,0))</f>
        <v>16</v>
      </c>
      <c r="D5706" s="15" t="str">
        <f>INDEX(装备!E:E,MATCH(属性!A5706,装备!A:A,0))</f>
        <v>ring</v>
      </c>
      <c r="E5706" s="14">
        <v>64</v>
      </c>
      <c r="F5706" s="17">
        <f>INT((VLOOKUP($C5706,装备数值,2,0)+VLOOKUP($C5706,装备数值,5,0)*($E5706-1))*VLOOKUP($D5706,系数!$K$2:$O$7,2,0))</f>
        <v>0</v>
      </c>
      <c r="G5706" s="17">
        <f>INT((VLOOKUP($C5706,装备数值,3,0)+VLOOKUP($C5706,装备数值,6,0)*($E5706-1))*VLOOKUP($D5706,系数!$K$2:$O$7,3,0))</f>
        <v>579</v>
      </c>
      <c r="H5706" s="17">
        <f t="shared" si="179"/>
        <v>579</v>
      </c>
      <c r="I5706" s="17">
        <f>INT((VLOOKUP($C5706,装备数值,4,0)+VLOOKUP($C5706,装备数值,7,0)*($E5706-1))*VLOOKUP($D5706,系数!$K$2:$O$7,4,0))</f>
        <v>0</v>
      </c>
      <c r="J5706" s="17">
        <f>INT((VLOOKUP($C5706,装备数值,4,0)+VLOOKUP($C5706,装备数值,7,0)*($E5706-1))*VLOOKUP($D5706,系数!$K$2:$O$7,5,0))</f>
        <v>0</v>
      </c>
      <c r="K5706" s="17">
        <f>INT(VLOOKUP(E5706,强化金币,2,1)*VLOOKUP(INDEX(装备!F:F,MATCH(属性!A5706,装备!A:A,0)),系数!$K$12:$M$15,3,0))</f>
        <v>62500</v>
      </c>
      <c r="L5706" s="17"/>
      <c r="M5706" s="17"/>
      <c r="N5706" s="17"/>
      <c r="O5706" s="17">
        <f>IF(E5706=1,"",VLOOKUP(E5706,系数!$S$2:$AB$12,MATCH(属性!C5706,评级,0),1))</f>
        <v>70</v>
      </c>
    </row>
    <row r="5707" spans="1:15" ht="17.25" thickBot="1" x14ac:dyDescent="0.4">
      <c r="A5707" s="17">
        <f t="shared" si="178"/>
        <v>7100048</v>
      </c>
      <c r="B5707" s="17" t="s">
        <v>54</v>
      </c>
      <c r="C5707" s="15">
        <f>INDEX(装备!G:G,MATCH(属性!A5707,装备!A:A,0))</f>
        <v>16</v>
      </c>
      <c r="D5707" s="15" t="str">
        <f>INDEX(装备!E:E,MATCH(属性!A5707,装备!A:A,0))</f>
        <v>ring</v>
      </c>
      <c r="E5707" s="14">
        <v>65</v>
      </c>
      <c r="F5707" s="17">
        <f>INT((VLOOKUP($C5707,装备数值,2,0)+VLOOKUP($C5707,装备数值,5,0)*($E5707-1))*VLOOKUP($D5707,系数!$K$2:$O$7,2,0))</f>
        <v>0</v>
      </c>
      <c r="G5707" s="17">
        <f>INT((VLOOKUP($C5707,装备数值,3,0)+VLOOKUP($C5707,装备数值,6,0)*($E5707-1))*VLOOKUP($D5707,系数!$K$2:$O$7,3,0))</f>
        <v>585</v>
      </c>
      <c r="H5707" s="17">
        <f t="shared" si="179"/>
        <v>585</v>
      </c>
      <c r="I5707" s="17">
        <f>INT((VLOOKUP($C5707,装备数值,4,0)+VLOOKUP($C5707,装备数值,7,0)*($E5707-1))*VLOOKUP($D5707,系数!$K$2:$O$7,4,0))</f>
        <v>0</v>
      </c>
      <c r="J5707" s="17">
        <f>INT((VLOOKUP($C5707,装备数值,4,0)+VLOOKUP($C5707,装备数值,7,0)*($E5707-1))*VLOOKUP($D5707,系数!$K$2:$O$7,5,0))</f>
        <v>0</v>
      </c>
      <c r="K5707" s="17">
        <f>INT(VLOOKUP(E5707,强化金币,2,1)*VLOOKUP(INDEX(装备!F:F,MATCH(属性!A5707,装备!A:A,0)),系数!$K$12:$M$15,3,0))</f>
        <v>65000</v>
      </c>
      <c r="L5707" s="17"/>
      <c r="M5707" s="17"/>
      <c r="N5707" s="17"/>
      <c r="O5707" s="17">
        <f>IF(E5707=1,"",VLOOKUP(E5707,系数!$S$2:$AB$12,MATCH(属性!C5707,评级,0),1))</f>
        <v>70</v>
      </c>
    </row>
    <row r="5708" spans="1:15" ht="17.25" thickBot="1" x14ac:dyDescent="0.4">
      <c r="A5708" s="17">
        <f t="shared" si="178"/>
        <v>7100048</v>
      </c>
      <c r="B5708" s="17" t="s">
        <v>54</v>
      </c>
      <c r="C5708" s="15">
        <f>INDEX(装备!G:G,MATCH(属性!A5708,装备!A:A,0))</f>
        <v>16</v>
      </c>
      <c r="D5708" s="15" t="str">
        <f>INDEX(装备!E:E,MATCH(属性!A5708,装备!A:A,0))</f>
        <v>ring</v>
      </c>
      <c r="E5708" s="14">
        <v>66</v>
      </c>
      <c r="F5708" s="17">
        <f>INT((VLOOKUP($C5708,装备数值,2,0)+VLOOKUP($C5708,装备数值,5,0)*($E5708-1))*VLOOKUP($D5708,系数!$K$2:$O$7,2,0))</f>
        <v>0</v>
      </c>
      <c r="G5708" s="17">
        <f>INT((VLOOKUP($C5708,装备数值,3,0)+VLOOKUP($C5708,装备数值,6,0)*($E5708-1))*VLOOKUP($D5708,系数!$K$2:$O$7,3,0))</f>
        <v>591</v>
      </c>
      <c r="H5708" s="17">
        <f t="shared" si="179"/>
        <v>591</v>
      </c>
      <c r="I5708" s="17">
        <f>INT((VLOOKUP($C5708,装备数值,4,0)+VLOOKUP($C5708,装备数值,7,0)*($E5708-1))*VLOOKUP($D5708,系数!$K$2:$O$7,4,0))</f>
        <v>0</v>
      </c>
      <c r="J5708" s="17">
        <f>INT((VLOOKUP($C5708,装备数值,4,0)+VLOOKUP($C5708,装备数值,7,0)*($E5708-1))*VLOOKUP($D5708,系数!$K$2:$O$7,5,0))</f>
        <v>0</v>
      </c>
      <c r="K5708" s="17">
        <f>INT(VLOOKUP(E5708,强化金币,2,1)*VLOOKUP(INDEX(装备!F:F,MATCH(属性!A5708,装备!A:A,0)),系数!$K$12:$M$15,3,0))</f>
        <v>67500</v>
      </c>
      <c r="L5708" s="17"/>
      <c r="M5708" s="17"/>
      <c r="N5708" s="17"/>
      <c r="O5708" s="17">
        <f>IF(E5708=1,"",VLOOKUP(E5708,系数!$S$2:$AB$12,MATCH(属性!C5708,评级,0),1))</f>
        <v>70</v>
      </c>
    </row>
    <row r="5709" spans="1:15" ht="17.25" thickBot="1" x14ac:dyDescent="0.4">
      <c r="A5709" s="17">
        <f t="shared" si="178"/>
        <v>7100048</v>
      </c>
      <c r="B5709" s="17" t="s">
        <v>54</v>
      </c>
      <c r="C5709" s="15">
        <f>INDEX(装备!G:G,MATCH(属性!A5709,装备!A:A,0))</f>
        <v>16</v>
      </c>
      <c r="D5709" s="15" t="str">
        <f>INDEX(装备!E:E,MATCH(属性!A5709,装备!A:A,0))</f>
        <v>ring</v>
      </c>
      <c r="E5709" s="14">
        <v>67</v>
      </c>
      <c r="F5709" s="17">
        <f>INT((VLOOKUP($C5709,装备数值,2,0)+VLOOKUP($C5709,装备数值,5,0)*($E5709-1))*VLOOKUP($D5709,系数!$K$2:$O$7,2,0))</f>
        <v>0</v>
      </c>
      <c r="G5709" s="17">
        <f>INT((VLOOKUP($C5709,装备数值,3,0)+VLOOKUP($C5709,装备数值,6,0)*($E5709-1))*VLOOKUP($D5709,系数!$K$2:$O$7,3,0))</f>
        <v>597</v>
      </c>
      <c r="H5709" s="17">
        <f t="shared" si="179"/>
        <v>597</v>
      </c>
      <c r="I5709" s="17">
        <f>INT((VLOOKUP($C5709,装备数值,4,0)+VLOOKUP($C5709,装备数值,7,0)*($E5709-1))*VLOOKUP($D5709,系数!$K$2:$O$7,4,0))</f>
        <v>0</v>
      </c>
      <c r="J5709" s="17">
        <f>INT((VLOOKUP($C5709,装备数值,4,0)+VLOOKUP($C5709,装备数值,7,0)*($E5709-1))*VLOOKUP($D5709,系数!$K$2:$O$7,5,0))</f>
        <v>0</v>
      </c>
      <c r="K5709" s="17">
        <f>INT(VLOOKUP(E5709,强化金币,2,1)*VLOOKUP(INDEX(装备!F:F,MATCH(属性!A5709,装备!A:A,0)),系数!$K$12:$M$15,3,0))</f>
        <v>70000</v>
      </c>
      <c r="L5709" s="17"/>
      <c r="M5709" s="17"/>
      <c r="N5709" s="17"/>
      <c r="O5709" s="17">
        <f>IF(E5709=1,"",VLOOKUP(E5709,系数!$S$2:$AB$12,MATCH(属性!C5709,评级,0),1))</f>
        <v>70</v>
      </c>
    </row>
    <row r="5710" spans="1:15" ht="17.25" thickBot="1" x14ac:dyDescent="0.4">
      <c r="A5710" s="17">
        <f t="shared" si="178"/>
        <v>7100048</v>
      </c>
      <c r="B5710" s="17" t="s">
        <v>54</v>
      </c>
      <c r="C5710" s="15">
        <f>INDEX(装备!G:G,MATCH(属性!A5710,装备!A:A,0))</f>
        <v>16</v>
      </c>
      <c r="D5710" s="15" t="str">
        <f>INDEX(装备!E:E,MATCH(属性!A5710,装备!A:A,0))</f>
        <v>ring</v>
      </c>
      <c r="E5710" s="14">
        <v>68</v>
      </c>
      <c r="F5710" s="17">
        <f>INT((VLOOKUP($C5710,装备数值,2,0)+VLOOKUP($C5710,装备数值,5,0)*($E5710-1))*VLOOKUP($D5710,系数!$K$2:$O$7,2,0))</f>
        <v>0</v>
      </c>
      <c r="G5710" s="17">
        <f>INT((VLOOKUP($C5710,装备数值,3,0)+VLOOKUP($C5710,装备数值,6,0)*($E5710-1))*VLOOKUP($D5710,系数!$K$2:$O$7,3,0))</f>
        <v>603</v>
      </c>
      <c r="H5710" s="17">
        <f t="shared" si="179"/>
        <v>603</v>
      </c>
      <c r="I5710" s="17">
        <f>INT((VLOOKUP($C5710,装备数值,4,0)+VLOOKUP($C5710,装备数值,7,0)*($E5710-1))*VLOOKUP($D5710,系数!$K$2:$O$7,4,0))</f>
        <v>0</v>
      </c>
      <c r="J5710" s="17">
        <f>INT((VLOOKUP($C5710,装备数值,4,0)+VLOOKUP($C5710,装备数值,7,0)*($E5710-1))*VLOOKUP($D5710,系数!$K$2:$O$7,5,0))</f>
        <v>0</v>
      </c>
      <c r="K5710" s="17">
        <f>INT(VLOOKUP(E5710,强化金币,2,1)*VLOOKUP(INDEX(装备!F:F,MATCH(属性!A5710,装备!A:A,0)),系数!$K$12:$M$15,3,0))</f>
        <v>72500</v>
      </c>
      <c r="L5710" s="17"/>
      <c r="M5710" s="17"/>
      <c r="N5710" s="17"/>
      <c r="O5710" s="17">
        <f>IF(E5710=1,"",VLOOKUP(E5710,系数!$S$2:$AB$12,MATCH(属性!C5710,评级,0),1))</f>
        <v>70</v>
      </c>
    </row>
    <row r="5711" spans="1:15" ht="17.25" thickBot="1" x14ac:dyDescent="0.4">
      <c r="A5711" s="17">
        <f t="shared" si="178"/>
        <v>7100048</v>
      </c>
      <c r="B5711" s="17" t="s">
        <v>54</v>
      </c>
      <c r="C5711" s="15">
        <f>INDEX(装备!G:G,MATCH(属性!A5711,装备!A:A,0))</f>
        <v>16</v>
      </c>
      <c r="D5711" s="15" t="str">
        <f>INDEX(装备!E:E,MATCH(属性!A5711,装备!A:A,0))</f>
        <v>ring</v>
      </c>
      <c r="E5711" s="14">
        <v>69</v>
      </c>
      <c r="F5711" s="17">
        <f>INT((VLOOKUP($C5711,装备数值,2,0)+VLOOKUP($C5711,装备数值,5,0)*($E5711-1))*VLOOKUP($D5711,系数!$K$2:$O$7,2,0))</f>
        <v>0</v>
      </c>
      <c r="G5711" s="17">
        <f>INT((VLOOKUP($C5711,装备数值,3,0)+VLOOKUP($C5711,装备数值,6,0)*($E5711-1))*VLOOKUP($D5711,系数!$K$2:$O$7,3,0))</f>
        <v>609</v>
      </c>
      <c r="H5711" s="17">
        <f t="shared" si="179"/>
        <v>609</v>
      </c>
      <c r="I5711" s="17">
        <f>INT((VLOOKUP($C5711,装备数值,4,0)+VLOOKUP($C5711,装备数值,7,0)*($E5711-1))*VLOOKUP($D5711,系数!$K$2:$O$7,4,0))</f>
        <v>0</v>
      </c>
      <c r="J5711" s="17">
        <f>INT((VLOOKUP($C5711,装备数值,4,0)+VLOOKUP($C5711,装备数值,7,0)*($E5711-1))*VLOOKUP($D5711,系数!$K$2:$O$7,5,0))</f>
        <v>0</v>
      </c>
      <c r="K5711" s="17">
        <f>INT(VLOOKUP(E5711,强化金币,2,1)*VLOOKUP(INDEX(装备!F:F,MATCH(属性!A5711,装备!A:A,0)),系数!$K$12:$M$15,3,0))</f>
        <v>75000</v>
      </c>
      <c r="L5711" s="17"/>
      <c r="M5711" s="17"/>
      <c r="N5711" s="17"/>
      <c r="O5711" s="17">
        <f>IF(E5711=1,"",VLOOKUP(E5711,系数!$S$2:$AB$12,MATCH(属性!C5711,评级,0),1))</f>
        <v>70</v>
      </c>
    </row>
    <row r="5712" spans="1:15" ht="17.25" thickBot="1" x14ac:dyDescent="0.4">
      <c r="A5712" s="17">
        <f t="shared" si="178"/>
        <v>7100048</v>
      </c>
      <c r="B5712" s="17" t="s">
        <v>54</v>
      </c>
      <c r="C5712" s="15">
        <f>INDEX(装备!G:G,MATCH(属性!A5712,装备!A:A,0))</f>
        <v>16</v>
      </c>
      <c r="D5712" s="15" t="str">
        <f>INDEX(装备!E:E,MATCH(属性!A5712,装备!A:A,0))</f>
        <v>ring</v>
      </c>
      <c r="E5712" s="14">
        <v>70</v>
      </c>
      <c r="F5712" s="17">
        <f>INT((VLOOKUP($C5712,装备数值,2,0)+VLOOKUP($C5712,装备数值,5,0)*($E5712-1))*VLOOKUP($D5712,系数!$K$2:$O$7,2,0))</f>
        <v>0</v>
      </c>
      <c r="G5712" s="17">
        <f>INT((VLOOKUP($C5712,装备数值,3,0)+VLOOKUP($C5712,装备数值,6,0)*($E5712-1))*VLOOKUP($D5712,系数!$K$2:$O$7,3,0))</f>
        <v>615</v>
      </c>
      <c r="H5712" s="17">
        <f t="shared" si="179"/>
        <v>615</v>
      </c>
      <c r="I5712" s="17">
        <f>INT((VLOOKUP($C5712,装备数值,4,0)+VLOOKUP($C5712,装备数值,7,0)*($E5712-1))*VLOOKUP($D5712,系数!$K$2:$O$7,4,0))</f>
        <v>0</v>
      </c>
      <c r="J5712" s="17">
        <f>INT((VLOOKUP($C5712,装备数值,4,0)+VLOOKUP($C5712,装备数值,7,0)*($E5712-1))*VLOOKUP($D5712,系数!$K$2:$O$7,5,0))</f>
        <v>0</v>
      </c>
      <c r="K5712" s="17">
        <f>INT(VLOOKUP(E5712,强化金币,2,1)*VLOOKUP(INDEX(装备!F:F,MATCH(属性!A5712,装备!A:A,0)),系数!$K$12:$M$15,3,0))</f>
        <v>77500</v>
      </c>
      <c r="L5712" s="17"/>
      <c r="M5712" s="17"/>
      <c r="N5712" s="17"/>
      <c r="O5712" s="17">
        <f>IF(E5712=1,"",VLOOKUP(E5712,系数!$S$2:$AB$12,MATCH(属性!C5712,评级,0),1))</f>
        <v>80</v>
      </c>
    </row>
    <row r="5713" spans="1:15" ht="17.25" thickBot="1" x14ac:dyDescent="0.4">
      <c r="A5713" s="17">
        <f t="shared" si="178"/>
        <v>7100048</v>
      </c>
      <c r="B5713" s="17" t="s">
        <v>54</v>
      </c>
      <c r="C5713" s="15">
        <f>INDEX(装备!G:G,MATCH(属性!A5713,装备!A:A,0))</f>
        <v>16</v>
      </c>
      <c r="D5713" s="15" t="str">
        <f>INDEX(装备!E:E,MATCH(属性!A5713,装备!A:A,0))</f>
        <v>ring</v>
      </c>
      <c r="E5713" s="14">
        <v>71</v>
      </c>
      <c r="F5713" s="17">
        <f>INT((VLOOKUP($C5713,装备数值,2,0)+VLOOKUP($C5713,装备数值,5,0)*($E5713-1))*VLOOKUP($D5713,系数!$K$2:$O$7,2,0))</f>
        <v>0</v>
      </c>
      <c r="G5713" s="17">
        <f>INT((VLOOKUP($C5713,装备数值,3,0)+VLOOKUP($C5713,装备数值,6,0)*($E5713-1))*VLOOKUP($D5713,系数!$K$2:$O$7,3,0))</f>
        <v>621</v>
      </c>
      <c r="H5713" s="17">
        <f t="shared" si="179"/>
        <v>621</v>
      </c>
      <c r="I5713" s="17">
        <f>INT((VLOOKUP($C5713,装备数值,4,0)+VLOOKUP($C5713,装备数值,7,0)*($E5713-1))*VLOOKUP($D5713,系数!$K$2:$O$7,4,0))</f>
        <v>0</v>
      </c>
      <c r="J5713" s="17">
        <f>INT((VLOOKUP($C5713,装备数值,4,0)+VLOOKUP($C5713,装备数值,7,0)*($E5713-1))*VLOOKUP($D5713,系数!$K$2:$O$7,5,0))</f>
        <v>0</v>
      </c>
      <c r="K5713" s="17">
        <f>INT(VLOOKUP(E5713,强化金币,2,1)*VLOOKUP(INDEX(装备!F:F,MATCH(属性!A5713,装备!A:A,0)),系数!$K$12:$M$15,3,0))</f>
        <v>80000</v>
      </c>
      <c r="L5713" s="17"/>
      <c r="M5713" s="17"/>
      <c r="N5713" s="17"/>
      <c r="O5713" s="17">
        <f>IF(E5713=1,"",VLOOKUP(E5713,系数!$S$2:$AB$12,MATCH(属性!C5713,评级,0),1))</f>
        <v>80</v>
      </c>
    </row>
    <row r="5714" spans="1:15" ht="17.25" thickBot="1" x14ac:dyDescent="0.4">
      <c r="A5714" s="17">
        <f t="shared" si="178"/>
        <v>7100048</v>
      </c>
      <c r="B5714" s="17" t="s">
        <v>54</v>
      </c>
      <c r="C5714" s="15">
        <f>INDEX(装备!G:G,MATCH(属性!A5714,装备!A:A,0))</f>
        <v>16</v>
      </c>
      <c r="D5714" s="15" t="str">
        <f>INDEX(装备!E:E,MATCH(属性!A5714,装备!A:A,0))</f>
        <v>ring</v>
      </c>
      <c r="E5714" s="14">
        <v>72</v>
      </c>
      <c r="F5714" s="17">
        <f>INT((VLOOKUP($C5714,装备数值,2,0)+VLOOKUP($C5714,装备数值,5,0)*($E5714-1))*VLOOKUP($D5714,系数!$K$2:$O$7,2,0))</f>
        <v>0</v>
      </c>
      <c r="G5714" s="17">
        <f>INT((VLOOKUP($C5714,装备数值,3,0)+VLOOKUP($C5714,装备数值,6,0)*($E5714-1))*VLOOKUP($D5714,系数!$K$2:$O$7,3,0))</f>
        <v>627</v>
      </c>
      <c r="H5714" s="17">
        <f t="shared" si="179"/>
        <v>627</v>
      </c>
      <c r="I5714" s="17">
        <f>INT((VLOOKUP($C5714,装备数值,4,0)+VLOOKUP($C5714,装备数值,7,0)*($E5714-1))*VLOOKUP($D5714,系数!$K$2:$O$7,4,0))</f>
        <v>0</v>
      </c>
      <c r="J5714" s="17">
        <f>INT((VLOOKUP($C5714,装备数值,4,0)+VLOOKUP($C5714,装备数值,7,0)*($E5714-1))*VLOOKUP($D5714,系数!$K$2:$O$7,5,0))</f>
        <v>0</v>
      </c>
      <c r="K5714" s="17">
        <f>INT(VLOOKUP(E5714,强化金币,2,1)*VLOOKUP(INDEX(装备!F:F,MATCH(属性!A5714,装备!A:A,0)),系数!$K$12:$M$15,3,0))</f>
        <v>82500</v>
      </c>
      <c r="L5714" s="17"/>
      <c r="M5714" s="17"/>
      <c r="N5714" s="17"/>
      <c r="O5714" s="17">
        <f>IF(E5714=1,"",VLOOKUP(E5714,系数!$S$2:$AB$12,MATCH(属性!C5714,评级,0),1))</f>
        <v>80</v>
      </c>
    </row>
    <row r="5715" spans="1:15" ht="17.25" thickBot="1" x14ac:dyDescent="0.4">
      <c r="A5715" s="17">
        <f t="shared" si="178"/>
        <v>7100048</v>
      </c>
      <c r="B5715" s="17" t="s">
        <v>54</v>
      </c>
      <c r="C5715" s="15">
        <f>INDEX(装备!G:G,MATCH(属性!A5715,装备!A:A,0))</f>
        <v>16</v>
      </c>
      <c r="D5715" s="15" t="str">
        <f>INDEX(装备!E:E,MATCH(属性!A5715,装备!A:A,0))</f>
        <v>ring</v>
      </c>
      <c r="E5715" s="14">
        <v>73</v>
      </c>
      <c r="F5715" s="17">
        <f>INT((VLOOKUP($C5715,装备数值,2,0)+VLOOKUP($C5715,装备数值,5,0)*($E5715-1))*VLOOKUP($D5715,系数!$K$2:$O$7,2,0))</f>
        <v>0</v>
      </c>
      <c r="G5715" s="17">
        <f>INT((VLOOKUP($C5715,装备数值,3,0)+VLOOKUP($C5715,装备数值,6,0)*($E5715-1))*VLOOKUP($D5715,系数!$K$2:$O$7,3,0))</f>
        <v>633</v>
      </c>
      <c r="H5715" s="17">
        <f t="shared" si="179"/>
        <v>633</v>
      </c>
      <c r="I5715" s="17">
        <f>INT((VLOOKUP($C5715,装备数值,4,0)+VLOOKUP($C5715,装备数值,7,0)*($E5715-1))*VLOOKUP($D5715,系数!$K$2:$O$7,4,0))</f>
        <v>0</v>
      </c>
      <c r="J5715" s="17">
        <f>INT((VLOOKUP($C5715,装备数值,4,0)+VLOOKUP($C5715,装备数值,7,0)*($E5715-1))*VLOOKUP($D5715,系数!$K$2:$O$7,5,0))</f>
        <v>0</v>
      </c>
      <c r="K5715" s="17">
        <f>INT(VLOOKUP(E5715,强化金币,2,1)*VLOOKUP(INDEX(装备!F:F,MATCH(属性!A5715,装备!A:A,0)),系数!$K$12:$M$15,3,0))</f>
        <v>85000</v>
      </c>
      <c r="L5715" s="17"/>
      <c r="M5715" s="17"/>
      <c r="N5715" s="17"/>
      <c r="O5715" s="17">
        <f>IF(E5715=1,"",VLOOKUP(E5715,系数!$S$2:$AB$12,MATCH(属性!C5715,评级,0),1))</f>
        <v>80</v>
      </c>
    </row>
    <row r="5716" spans="1:15" ht="17.25" thickBot="1" x14ac:dyDescent="0.4">
      <c r="A5716" s="17">
        <f t="shared" si="178"/>
        <v>7100048</v>
      </c>
      <c r="B5716" s="17" t="s">
        <v>54</v>
      </c>
      <c r="C5716" s="15">
        <f>INDEX(装备!G:G,MATCH(属性!A5716,装备!A:A,0))</f>
        <v>16</v>
      </c>
      <c r="D5716" s="15" t="str">
        <f>INDEX(装备!E:E,MATCH(属性!A5716,装备!A:A,0))</f>
        <v>ring</v>
      </c>
      <c r="E5716" s="14">
        <v>74</v>
      </c>
      <c r="F5716" s="17">
        <f>INT((VLOOKUP($C5716,装备数值,2,0)+VLOOKUP($C5716,装备数值,5,0)*($E5716-1))*VLOOKUP($D5716,系数!$K$2:$O$7,2,0))</f>
        <v>0</v>
      </c>
      <c r="G5716" s="17">
        <f>INT((VLOOKUP($C5716,装备数值,3,0)+VLOOKUP($C5716,装备数值,6,0)*($E5716-1))*VLOOKUP($D5716,系数!$K$2:$O$7,3,0))</f>
        <v>639</v>
      </c>
      <c r="H5716" s="17">
        <f t="shared" si="179"/>
        <v>639</v>
      </c>
      <c r="I5716" s="17">
        <f>INT((VLOOKUP($C5716,装备数值,4,0)+VLOOKUP($C5716,装备数值,7,0)*($E5716-1))*VLOOKUP($D5716,系数!$K$2:$O$7,4,0))</f>
        <v>0</v>
      </c>
      <c r="J5716" s="17">
        <f>INT((VLOOKUP($C5716,装备数值,4,0)+VLOOKUP($C5716,装备数值,7,0)*($E5716-1))*VLOOKUP($D5716,系数!$K$2:$O$7,5,0))</f>
        <v>0</v>
      </c>
      <c r="K5716" s="17">
        <f>INT(VLOOKUP(E5716,强化金币,2,1)*VLOOKUP(INDEX(装备!F:F,MATCH(属性!A5716,装备!A:A,0)),系数!$K$12:$M$15,3,0))</f>
        <v>87500</v>
      </c>
      <c r="L5716" s="17"/>
      <c r="M5716" s="17"/>
      <c r="N5716" s="17"/>
      <c r="O5716" s="17">
        <f>IF(E5716=1,"",VLOOKUP(E5716,系数!$S$2:$AB$12,MATCH(属性!C5716,评级,0),1))</f>
        <v>80</v>
      </c>
    </row>
    <row r="5717" spans="1:15" ht="17.25" thickBot="1" x14ac:dyDescent="0.4">
      <c r="A5717" s="17">
        <f t="shared" si="178"/>
        <v>7100048</v>
      </c>
      <c r="B5717" s="17" t="s">
        <v>54</v>
      </c>
      <c r="C5717" s="15">
        <f>INDEX(装备!G:G,MATCH(属性!A5717,装备!A:A,0))</f>
        <v>16</v>
      </c>
      <c r="D5717" s="15" t="str">
        <f>INDEX(装备!E:E,MATCH(属性!A5717,装备!A:A,0))</f>
        <v>ring</v>
      </c>
      <c r="E5717" s="14">
        <v>75</v>
      </c>
      <c r="F5717" s="17">
        <f>INT((VLOOKUP($C5717,装备数值,2,0)+VLOOKUP($C5717,装备数值,5,0)*($E5717-1))*VLOOKUP($D5717,系数!$K$2:$O$7,2,0))</f>
        <v>0</v>
      </c>
      <c r="G5717" s="17">
        <f>INT((VLOOKUP($C5717,装备数值,3,0)+VLOOKUP($C5717,装备数值,6,0)*($E5717-1))*VLOOKUP($D5717,系数!$K$2:$O$7,3,0))</f>
        <v>645</v>
      </c>
      <c r="H5717" s="17">
        <f t="shared" si="179"/>
        <v>645</v>
      </c>
      <c r="I5717" s="17">
        <f>INT((VLOOKUP($C5717,装备数值,4,0)+VLOOKUP($C5717,装备数值,7,0)*($E5717-1))*VLOOKUP($D5717,系数!$K$2:$O$7,4,0))</f>
        <v>0</v>
      </c>
      <c r="J5717" s="17">
        <f>INT((VLOOKUP($C5717,装备数值,4,0)+VLOOKUP($C5717,装备数值,7,0)*($E5717-1))*VLOOKUP($D5717,系数!$K$2:$O$7,5,0))</f>
        <v>0</v>
      </c>
      <c r="K5717" s="17">
        <f>INT(VLOOKUP(E5717,强化金币,2,1)*VLOOKUP(INDEX(装备!F:F,MATCH(属性!A5717,装备!A:A,0)),系数!$K$12:$M$15,3,0))</f>
        <v>90000</v>
      </c>
      <c r="L5717" s="17"/>
      <c r="M5717" s="17"/>
      <c r="N5717" s="17"/>
      <c r="O5717" s="17">
        <f>IF(E5717=1,"",VLOOKUP(E5717,系数!$S$2:$AB$12,MATCH(属性!C5717,评级,0),1))</f>
        <v>80</v>
      </c>
    </row>
    <row r="5718" spans="1:15" ht="17.25" thickBot="1" x14ac:dyDescent="0.4">
      <c r="A5718" s="17">
        <f t="shared" si="178"/>
        <v>7100048</v>
      </c>
      <c r="B5718" s="17" t="s">
        <v>54</v>
      </c>
      <c r="C5718" s="15">
        <f>INDEX(装备!G:G,MATCH(属性!A5718,装备!A:A,0))</f>
        <v>16</v>
      </c>
      <c r="D5718" s="15" t="str">
        <f>INDEX(装备!E:E,MATCH(属性!A5718,装备!A:A,0))</f>
        <v>ring</v>
      </c>
      <c r="E5718" s="14">
        <v>76</v>
      </c>
      <c r="F5718" s="17">
        <f>INT((VLOOKUP($C5718,装备数值,2,0)+VLOOKUP($C5718,装备数值,5,0)*($E5718-1))*VLOOKUP($D5718,系数!$K$2:$O$7,2,0))</f>
        <v>0</v>
      </c>
      <c r="G5718" s="17">
        <f>INT((VLOOKUP($C5718,装备数值,3,0)+VLOOKUP($C5718,装备数值,6,0)*($E5718-1))*VLOOKUP($D5718,系数!$K$2:$O$7,3,0))</f>
        <v>651</v>
      </c>
      <c r="H5718" s="17">
        <f t="shared" si="179"/>
        <v>651</v>
      </c>
      <c r="I5718" s="17">
        <f>INT((VLOOKUP($C5718,装备数值,4,0)+VLOOKUP($C5718,装备数值,7,0)*($E5718-1))*VLOOKUP($D5718,系数!$K$2:$O$7,4,0))</f>
        <v>0</v>
      </c>
      <c r="J5718" s="17">
        <f>INT((VLOOKUP($C5718,装备数值,4,0)+VLOOKUP($C5718,装备数值,7,0)*($E5718-1))*VLOOKUP($D5718,系数!$K$2:$O$7,5,0))</f>
        <v>0</v>
      </c>
      <c r="K5718" s="17">
        <f>INT(VLOOKUP(E5718,强化金币,2,1)*VLOOKUP(INDEX(装备!F:F,MATCH(属性!A5718,装备!A:A,0)),系数!$K$12:$M$15,3,0))</f>
        <v>92500</v>
      </c>
      <c r="L5718" s="17"/>
      <c r="M5718" s="17"/>
      <c r="N5718" s="17"/>
      <c r="O5718" s="17">
        <f>IF(E5718=1,"",VLOOKUP(E5718,系数!$S$2:$AB$12,MATCH(属性!C5718,评级,0),1))</f>
        <v>80</v>
      </c>
    </row>
    <row r="5719" spans="1:15" ht="17.25" thickBot="1" x14ac:dyDescent="0.4">
      <c r="A5719" s="17">
        <f t="shared" si="178"/>
        <v>7100048</v>
      </c>
      <c r="B5719" s="17" t="s">
        <v>54</v>
      </c>
      <c r="C5719" s="15">
        <f>INDEX(装备!G:G,MATCH(属性!A5719,装备!A:A,0))</f>
        <v>16</v>
      </c>
      <c r="D5719" s="15" t="str">
        <f>INDEX(装备!E:E,MATCH(属性!A5719,装备!A:A,0))</f>
        <v>ring</v>
      </c>
      <c r="E5719" s="14">
        <v>77</v>
      </c>
      <c r="F5719" s="17">
        <f>INT((VLOOKUP($C5719,装备数值,2,0)+VLOOKUP($C5719,装备数值,5,0)*($E5719-1))*VLOOKUP($D5719,系数!$K$2:$O$7,2,0))</f>
        <v>0</v>
      </c>
      <c r="G5719" s="17">
        <f>INT((VLOOKUP($C5719,装备数值,3,0)+VLOOKUP($C5719,装备数值,6,0)*($E5719-1))*VLOOKUP($D5719,系数!$K$2:$O$7,3,0))</f>
        <v>657</v>
      </c>
      <c r="H5719" s="17">
        <f t="shared" si="179"/>
        <v>657</v>
      </c>
      <c r="I5719" s="17">
        <f>INT((VLOOKUP($C5719,装备数值,4,0)+VLOOKUP($C5719,装备数值,7,0)*($E5719-1))*VLOOKUP($D5719,系数!$K$2:$O$7,4,0))</f>
        <v>0</v>
      </c>
      <c r="J5719" s="17">
        <f>INT((VLOOKUP($C5719,装备数值,4,0)+VLOOKUP($C5719,装备数值,7,0)*($E5719-1))*VLOOKUP($D5719,系数!$K$2:$O$7,5,0))</f>
        <v>0</v>
      </c>
      <c r="K5719" s="17">
        <f>INT(VLOOKUP(E5719,强化金币,2,1)*VLOOKUP(INDEX(装备!F:F,MATCH(属性!A5719,装备!A:A,0)),系数!$K$12:$M$15,3,0))</f>
        <v>95000</v>
      </c>
      <c r="L5719" s="17"/>
      <c r="M5719" s="17"/>
      <c r="N5719" s="17"/>
      <c r="O5719" s="17">
        <f>IF(E5719=1,"",VLOOKUP(E5719,系数!$S$2:$AB$12,MATCH(属性!C5719,评级,0),1))</f>
        <v>80</v>
      </c>
    </row>
    <row r="5720" spans="1:15" ht="17.25" thickBot="1" x14ac:dyDescent="0.4">
      <c r="A5720" s="17">
        <f t="shared" si="178"/>
        <v>7100048</v>
      </c>
      <c r="B5720" s="17" t="s">
        <v>54</v>
      </c>
      <c r="C5720" s="15">
        <f>INDEX(装备!G:G,MATCH(属性!A5720,装备!A:A,0))</f>
        <v>16</v>
      </c>
      <c r="D5720" s="15" t="str">
        <f>INDEX(装备!E:E,MATCH(属性!A5720,装备!A:A,0))</f>
        <v>ring</v>
      </c>
      <c r="E5720" s="14">
        <v>78</v>
      </c>
      <c r="F5720" s="17">
        <f>INT((VLOOKUP($C5720,装备数值,2,0)+VLOOKUP($C5720,装备数值,5,0)*($E5720-1))*VLOOKUP($D5720,系数!$K$2:$O$7,2,0))</f>
        <v>0</v>
      </c>
      <c r="G5720" s="17">
        <f>INT((VLOOKUP($C5720,装备数值,3,0)+VLOOKUP($C5720,装备数值,6,0)*($E5720-1))*VLOOKUP($D5720,系数!$K$2:$O$7,3,0))</f>
        <v>663</v>
      </c>
      <c r="H5720" s="17">
        <f t="shared" si="179"/>
        <v>663</v>
      </c>
      <c r="I5720" s="17">
        <f>INT((VLOOKUP($C5720,装备数值,4,0)+VLOOKUP($C5720,装备数值,7,0)*($E5720-1))*VLOOKUP($D5720,系数!$K$2:$O$7,4,0))</f>
        <v>0</v>
      </c>
      <c r="J5720" s="17">
        <f>INT((VLOOKUP($C5720,装备数值,4,0)+VLOOKUP($C5720,装备数值,7,0)*($E5720-1))*VLOOKUP($D5720,系数!$K$2:$O$7,5,0))</f>
        <v>0</v>
      </c>
      <c r="K5720" s="17">
        <f>INT(VLOOKUP(E5720,强化金币,2,1)*VLOOKUP(INDEX(装备!F:F,MATCH(属性!A5720,装备!A:A,0)),系数!$K$12:$M$15,3,0))</f>
        <v>97500</v>
      </c>
      <c r="L5720" s="17"/>
      <c r="M5720" s="17"/>
      <c r="N5720" s="17"/>
      <c r="O5720" s="17">
        <f>IF(E5720=1,"",VLOOKUP(E5720,系数!$S$2:$AB$12,MATCH(属性!C5720,评级,0),1))</f>
        <v>80</v>
      </c>
    </row>
    <row r="5721" spans="1:15" ht="17.25" thickBot="1" x14ac:dyDescent="0.4">
      <c r="A5721" s="17">
        <f t="shared" si="178"/>
        <v>7100048</v>
      </c>
      <c r="B5721" s="17" t="s">
        <v>54</v>
      </c>
      <c r="C5721" s="15">
        <f>INDEX(装备!G:G,MATCH(属性!A5721,装备!A:A,0))</f>
        <v>16</v>
      </c>
      <c r="D5721" s="15" t="str">
        <f>INDEX(装备!E:E,MATCH(属性!A5721,装备!A:A,0))</f>
        <v>ring</v>
      </c>
      <c r="E5721" s="14">
        <v>79</v>
      </c>
      <c r="F5721" s="17">
        <f>INT((VLOOKUP($C5721,装备数值,2,0)+VLOOKUP($C5721,装备数值,5,0)*($E5721-1))*VLOOKUP($D5721,系数!$K$2:$O$7,2,0))</f>
        <v>0</v>
      </c>
      <c r="G5721" s="17">
        <f>INT((VLOOKUP($C5721,装备数值,3,0)+VLOOKUP($C5721,装备数值,6,0)*($E5721-1))*VLOOKUP($D5721,系数!$K$2:$O$7,3,0))</f>
        <v>669</v>
      </c>
      <c r="H5721" s="17">
        <f t="shared" si="179"/>
        <v>669</v>
      </c>
      <c r="I5721" s="17">
        <f>INT((VLOOKUP($C5721,装备数值,4,0)+VLOOKUP($C5721,装备数值,7,0)*($E5721-1))*VLOOKUP($D5721,系数!$K$2:$O$7,4,0))</f>
        <v>0</v>
      </c>
      <c r="J5721" s="17">
        <f>INT((VLOOKUP($C5721,装备数值,4,0)+VLOOKUP($C5721,装备数值,7,0)*($E5721-1))*VLOOKUP($D5721,系数!$K$2:$O$7,5,0))</f>
        <v>0</v>
      </c>
      <c r="K5721" s="17">
        <f>INT(VLOOKUP(E5721,强化金币,2,1)*VLOOKUP(INDEX(装备!F:F,MATCH(属性!A5721,装备!A:A,0)),系数!$K$12:$M$15,3,0))</f>
        <v>100000</v>
      </c>
      <c r="L5721" s="17"/>
      <c r="M5721" s="17"/>
      <c r="N5721" s="17"/>
      <c r="O5721" s="17">
        <f>IF(E5721=1,"",VLOOKUP(E5721,系数!$S$2:$AB$12,MATCH(属性!C5721,评级,0),1))</f>
        <v>80</v>
      </c>
    </row>
    <row r="5722" spans="1:15" ht="17.25" thickBot="1" x14ac:dyDescent="0.4">
      <c r="A5722" s="17">
        <f t="shared" si="178"/>
        <v>7100048</v>
      </c>
      <c r="B5722" s="17" t="s">
        <v>54</v>
      </c>
      <c r="C5722" s="15">
        <f>INDEX(装备!G:G,MATCH(属性!A5722,装备!A:A,0))</f>
        <v>16</v>
      </c>
      <c r="D5722" s="15" t="str">
        <f>INDEX(装备!E:E,MATCH(属性!A5722,装备!A:A,0))</f>
        <v>ring</v>
      </c>
      <c r="E5722" s="14">
        <v>80</v>
      </c>
      <c r="F5722" s="17">
        <f>INT((VLOOKUP($C5722,装备数值,2,0)+VLOOKUP($C5722,装备数值,5,0)*($E5722-1))*VLOOKUP($D5722,系数!$K$2:$O$7,2,0))</f>
        <v>0</v>
      </c>
      <c r="G5722" s="17">
        <f>INT((VLOOKUP($C5722,装备数值,3,0)+VLOOKUP($C5722,装备数值,6,0)*($E5722-1))*VLOOKUP($D5722,系数!$K$2:$O$7,3,0))</f>
        <v>675</v>
      </c>
      <c r="H5722" s="17">
        <f t="shared" si="179"/>
        <v>675</v>
      </c>
      <c r="I5722" s="17">
        <f>INT((VLOOKUP($C5722,装备数值,4,0)+VLOOKUP($C5722,装备数值,7,0)*($E5722-1))*VLOOKUP($D5722,系数!$K$2:$O$7,4,0))</f>
        <v>0</v>
      </c>
      <c r="J5722" s="17">
        <f>INT((VLOOKUP($C5722,装备数值,4,0)+VLOOKUP($C5722,装备数值,7,0)*($E5722-1))*VLOOKUP($D5722,系数!$K$2:$O$7,5,0))</f>
        <v>0</v>
      </c>
      <c r="K5722" s="17">
        <f>INT(VLOOKUP(E5722,强化金币,2,1)*VLOOKUP(INDEX(装备!F:F,MATCH(属性!A5722,装备!A:A,0)),系数!$K$12:$M$15,3,0))</f>
        <v>120000</v>
      </c>
      <c r="L5722" s="17"/>
      <c r="M5722" s="17"/>
      <c r="N5722" s="17"/>
      <c r="O5722" s="17">
        <f>IF(E5722=1,"",VLOOKUP(E5722,系数!$S$2:$AB$12,MATCH(属性!C5722,评级,0),1))</f>
        <v>90</v>
      </c>
    </row>
    <row r="5723" spans="1:15" ht="17.25" thickBot="1" x14ac:dyDescent="0.4">
      <c r="A5723" s="17">
        <f t="shared" si="178"/>
        <v>7100048</v>
      </c>
      <c r="B5723" s="17" t="s">
        <v>54</v>
      </c>
      <c r="C5723" s="15">
        <f>INDEX(装备!G:G,MATCH(属性!A5723,装备!A:A,0))</f>
        <v>16</v>
      </c>
      <c r="D5723" s="15" t="str">
        <f>INDEX(装备!E:E,MATCH(属性!A5723,装备!A:A,0))</f>
        <v>ring</v>
      </c>
      <c r="E5723" s="14">
        <v>81</v>
      </c>
      <c r="F5723" s="17">
        <f>INT((VLOOKUP($C5723,装备数值,2,0)+VLOOKUP($C5723,装备数值,5,0)*($E5723-1))*VLOOKUP($D5723,系数!$K$2:$O$7,2,0))</f>
        <v>0</v>
      </c>
      <c r="G5723" s="17">
        <f>INT((VLOOKUP($C5723,装备数值,3,0)+VLOOKUP($C5723,装备数值,6,0)*($E5723-1))*VLOOKUP($D5723,系数!$K$2:$O$7,3,0))</f>
        <v>681</v>
      </c>
      <c r="H5723" s="17">
        <f t="shared" si="179"/>
        <v>681</v>
      </c>
      <c r="I5723" s="17">
        <f>INT((VLOOKUP($C5723,装备数值,4,0)+VLOOKUP($C5723,装备数值,7,0)*($E5723-1))*VLOOKUP($D5723,系数!$K$2:$O$7,4,0))</f>
        <v>0</v>
      </c>
      <c r="J5723" s="17">
        <f>INT((VLOOKUP($C5723,装备数值,4,0)+VLOOKUP($C5723,装备数值,7,0)*($E5723-1))*VLOOKUP($D5723,系数!$K$2:$O$7,5,0))</f>
        <v>0</v>
      </c>
      <c r="K5723" s="17">
        <f>INT(VLOOKUP(E5723,强化金币,2,1)*VLOOKUP(INDEX(装备!F:F,MATCH(属性!A5723,装备!A:A,0)),系数!$K$12:$M$15,3,0))</f>
        <v>140000</v>
      </c>
      <c r="L5723" s="17"/>
      <c r="M5723" s="17"/>
      <c r="N5723" s="17"/>
      <c r="O5723" s="17">
        <f>IF(E5723=1,"",VLOOKUP(E5723,系数!$S$2:$AB$12,MATCH(属性!C5723,评级,0),1))</f>
        <v>90</v>
      </c>
    </row>
    <row r="5724" spans="1:15" ht="17.25" thickBot="1" x14ac:dyDescent="0.4">
      <c r="A5724" s="17">
        <f t="shared" si="178"/>
        <v>7100048</v>
      </c>
      <c r="B5724" s="17" t="s">
        <v>54</v>
      </c>
      <c r="C5724" s="15">
        <f>INDEX(装备!G:G,MATCH(属性!A5724,装备!A:A,0))</f>
        <v>16</v>
      </c>
      <c r="D5724" s="15" t="str">
        <f>INDEX(装备!E:E,MATCH(属性!A5724,装备!A:A,0))</f>
        <v>ring</v>
      </c>
      <c r="E5724" s="14">
        <v>82</v>
      </c>
      <c r="F5724" s="17">
        <f>INT((VLOOKUP($C5724,装备数值,2,0)+VLOOKUP($C5724,装备数值,5,0)*($E5724-1))*VLOOKUP($D5724,系数!$K$2:$O$7,2,0))</f>
        <v>0</v>
      </c>
      <c r="G5724" s="17">
        <f>INT((VLOOKUP($C5724,装备数值,3,0)+VLOOKUP($C5724,装备数值,6,0)*($E5724-1))*VLOOKUP($D5724,系数!$K$2:$O$7,3,0))</f>
        <v>687</v>
      </c>
      <c r="H5724" s="17">
        <f t="shared" si="179"/>
        <v>687</v>
      </c>
      <c r="I5724" s="17">
        <f>INT((VLOOKUP($C5724,装备数值,4,0)+VLOOKUP($C5724,装备数值,7,0)*($E5724-1))*VLOOKUP($D5724,系数!$K$2:$O$7,4,0))</f>
        <v>0</v>
      </c>
      <c r="J5724" s="17">
        <f>INT((VLOOKUP($C5724,装备数值,4,0)+VLOOKUP($C5724,装备数值,7,0)*($E5724-1))*VLOOKUP($D5724,系数!$K$2:$O$7,5,0))</f>
        <v>0</v>
      </c>
      <c r="K5724" s="17">
        <f>INT(VLOOKUP(E5724,强化金币,2,1)*VLOOKUP(INDEX(装备!F:F,MATCH(属性!A5724,装备!A:A,0)),系数!$K$12:$M$15,3,0))</f>
        <v>160000</v>
      </c>
      <c r="L5724" s="17"/>
      <c r="M5724" s="17"/>
      <c r="N5724" s="17"/>
      <c r="O5724" s="17">
        <f>IF(E5724=1,"",VLOOKUP(E5724,系数!$S$2:$AB$12,MATCH(属性!C5724,评级,0),1))</f>
        <v>90</v>
      </c>
    </row>
    <row r="5725" spans="1:15" ht="17.25" thickBot="1" x14ac:dyDescent="0.4">
      <c r="A5725" s="17">
        <f t="shared" si="178"/>
        <v>7100048</v>
      </c>
      <c r="B5725" s="17" t="s">
        <v>54</v>
      </c>
      <c r="C5725" s="15">
        <f>INDEX(装备!G:G,MATCH(属性!A5725,装备!A:A,0))</f>
        <v>16</v>
      </c>
      <c r="D5725" s="15" t="str">
        <f>INDEX(装备!E:E,MATCH(属性!A5725,装备!A:A,0))</f>
        <v>ring</v>
      </c>
      <c r="E5725" s="14">
        <v>83</v>
      </c>
      <c r="F5725" s="17">
        <f>INT((VLOOKUP($C5725,装备数值,2,0)+VLOOKUP($C5725,装备数值,5,0)*($E5725-1))*VLOOKUP($D5725,系数!$K$2:$O$7,2,0))</f>
        <v>0</v>
      </c>
      <c r="G5725" s="17">
        <f>INT((VLOOKUP($C5725,装备数值,3,0)+VLOOKUP($C5725,装备数值,6,0)*($E5725-1))*VLOOKUP($D5725,系数!$K$2:$O$7,3,0))</f>
        <v>693</v>
      </c>
      <c r="H5725" s="17">
        <f t="shared" si="179"/>
        <v>693</v>
      </c>
      <c r="I5725" s="17">
        <f>INT((VLOOKUP($C5725,装备数值,4,0)+VLOOKUP($C5725,装备数值,7,0)*($E5725-1))*VLOOKUP($D5725,系数!$K$2:$O$7,4,0))</f>
        <v>0</v>
      </c>
      <c r="J5725" s="17">
        <f>INT((VLOOKUP($C5725,装备数值,4,0)+VLOOKUP($C5725,装备数值,7,0)*($E5725-1))*VLOOKUP($D5725,系数!$K$2:$O$7,5,0))</f>
        <v>0</v>
      </c>
      <c r="K5725" s="17">
        <f>INT(VLOOKUP(E5725,强化金币,2,1)*VLOOKUP(INDEX(装备!F:F,MATCH(属性!A5725,装备!A:A,0)),系数!$K$12:$M$15,3,0))</f>
        <v>180000</v>
      </c>
      <c r="L5725" s="17"/>
      <c r="M5725" s="17"/>
      <c r="N5725" s="17"/>
      <c r="O5725" s="17">
        <f>IF(E5725=1,"",VLOOKUP(E5725,系数!$S$2:$AB$12,MATCH(属性!C5725,评级,0),1))</f>
        <v>90</v>
      </c>
    </row>
    <row r="5726" spans="1:15" ht="17.25" thickBot="1" x14ac:dyDescent="0.4">
      <c r="A5726" s="17">
        <f t="shared" si="178"/>
        <v>7100048</v>
      </c>
      <c r="B5726" s="17" t="s">
        <v>54</v>
      </c>
      <c r="C5726" s="15">
        <f>INDEX(装备!G:G,MATCH(属性!A5726,装备!A:A,0))</f>
        <v>16</v>
      </c>
      <c r="D5726" s="15" t="str">
        <f>INDEX(装备!E:E,MATCH(属性!A5726,装备!A:A,0))</f>
        <v>ring</v>
      </c>
      <c r="E5726" s="14">
        <v>84</v>
      </c>
      <c r="F5726" s="17">
        <f>INT((VLOOKUP($C5726,装备数值,2,0)+VLOOKUP($C5726,装备数值,5,0)*($E5726-1))*VLOOKUP($D5726,系数!$K$2:$O$7,2,0))</f>
        <v>0</v>
      </c>
      <c r="G5726" s="17">
        <f>INT((VLOOKUP($C5726,装备数值,3,0)+VLOOKUP($C5726,装备数值,6,0)*($E5726-1))*VLOOKUP($D5726,系数!$K$2:$O$7,3,0))</f>
        <v>699</v>
      </c>
      <c r="H5726" s="17">
        <f t="shared" si="179"/>
        <v>699</v>
      </c>
      <c r="I5726" s="17">
        <f>INT((VLOOKUP($C5726,装备数值,4,0)+VLOOKUP($C5726,装备数值,7,0)*($E5726-1))*VLOOKUP($D5726,系数!$K$2:$O$7,4,0))</f>
        <v>0</v>
      </c>
      <c r="J5726" s="17">
        <f>INT((VLOOKUP($C5726,装备数值,4,0)+VLOOKUP($C5726,装备数值,7,0)*($E5726-1))*VLOOKUP($D5726,系数!$K$2:$O$7,5,0))</f>
        <v>0</v>
      </c>
      <c r="K5726" s="17">
        <f>INT(VLOOKUP(E5726,强化金币,2,1)*VLOOKUP(INDEX(装备!F:F,MATCH(属性!A5726,装备!A:A,0)),系数!$K$12:$M$15,3,0))</f>
        <v>200000</v>
      </c>
      <c r="L5726" s="17"/>
      <c r="M5726" s="17"/>
      <c r="N5726" s="17"/>
      <c r="O5726" s="17">
        <f>IF(E5726=1,"",VLOOKUP(E5726,系数!$S$2:$AB$12,MATCH(属性!C5726,评级,0),1))</f>
        <v>90</v>
      </c>
    </row>
    <row r="5727" spans="1:15" ht="17.25" thickBot="1" x14ac:dyDescent="0.4">
      <c r="A5727" s="17">
        <f t="shared" si="178"/>
        <v>7100048</v>
      </c>
      <c r="B5727" s="17" t="s">
        <v>54</v>
      </c>
      <c r="C5727" s="15">
        <f>INDEX(装备!G:G,MATCH(属性!A5727,装备!A:A,0))</f>
        <v>16</v>
      </c>
      <c r="D5727" s="15" t="str">
        <f>INDEX(装备!E:E,MATCH(属性!A5727,装备!A:A,0))</f>
        <v>ring</v>
      </c>
      <c r="E5727" s="14">
        <v>85</v>
      </c>
      <c r="F5727" s="17">
        <f>INT((VLOOKUP($C5727,装备数值,2,0)+VLOOKUP($C5727,装备数值,5,0)*($E5727-1))*VLOOKUP($D5727,系数!$K$2:$O$7,2,0))</f>
        <v>0</v>
      </c>
      <c r="G5727" s="17">
        <f>INT((VLOOKUP($C5727,装备数值,3,0)+VLOOKUP($C5727,装备数值,6,0)*($E5727-1))*VLOOKUP($D5727,系数!$K$2:$O$7,3,0))</f>
        <v>705</v>
      </c>
      <c r="H5727" s="17">
        <f t="shared" si="179"/>
        <v>705</v>
      </c>
      <c r="I5727" s="17">
        <f>INT((VLOOKUP($C5727,装备数值,4,0)+VLOOKUP($C5727,装备数值,7,0)*($E5727-1))*VLOOKUP($D5727,系数!$K$2:$O$7,4,0))</f>
        <v>0</v>
      </c>
      <c r="J5727" s="17">
        <f>INT((VLOOKUP($C5727,装备数值,4,0)+VLOOKUP($C5727,装备数值,7,0)*($E5727-1))*VLOOKUP($D5727,系数!$K$2:$O$7,5,0))</f>
        <v>0</v>
      </c>
      <c r="K5727" s="17">
        <f>INT(VLOOKUP(E5727,强化金币,2,1)*VLOOKUP(INDEX(装备!F:F,MATCH(属性!A5727,装备!A:A,0)),系数!$K$12:$M$15,3,0))</f>
        <v>250000</v>
      </c>
      <c r="L5727" s="17"/>
      <c r="M5727" s="17"/>
      <c r="N5727" s="17"/>
      <c r="O5727" s="17">
        <f>IF(E5727=1,"",VLOOKUP(E5727,系数!$S$2:$AB$12,MATCH(属性!C5727,评级,0),1))</f>
        <v>90</v>
      </c>
    </row>
    <row r="5728" spans="1:15" ht="17.25" thickBot="1" x14ac:dyDescent="0.4">
      <c r="A5728" s="17">
        <f t="shared" si="178"/>
        <v>7100048</v>
      </c>
      <c r="B5728" s="17" t="s">
        <v>54</v>
      </c>
      <c r="C5728" s="15">
        <f>INDEX(装备!G:G,MATCH(属性!A5728,装备!A:A,0))</f>
        <v>16</v>
      </c>
      <c r="D5728" s="15" t="str">
        <f>INDEX(装备!E:E,MATCH(属性!A5728,装备!A:A,0))</f>
        <v>ring</v>
      </c>
      <c r="E5728" s="14">
        <v>86</v>
      </c>
      <c r="F5728" s="17">
        <f>INT((VLOOKUP($C5728,装备数值,2,0)+VLOOKUP($C5728,装备数值,5,0)*($E5728-1))*VLOOKUP($D5728,系数!$K$2:$O$7,2,0))</f>
        <v>0</v>
      </c>
      <c r="G5728" s="17">
        <f>INT((VLOOKUP($C5728,装备数值,3,0)+VLOOKUP($C5728,装备数值,6,0)*($E5728-1))*VLOOKUP($D5728,系数!$K$2:$O$7,3,0))</f>
        <v>711</v>
      </c>
      <c r="H5728" s="17">
        <f t="shared" si="179"/>
        <v>711</v>
      </c>
      <c r="I5728" s="17">
        <f>INT((VLOOKUP($C5728,装备数值,4,0)+VLOOKUP($C5728,装备数值,7,0)*($E5728-1))*VLOOKUP($D5728,系数!$K$2:$O$7,4,0))</f>
        <v>0</v>
      </c>
      <c r="J5728" s="17">
        <f>INT((VLOOKUP($C5728,装备数值,4,0)+VLOOKUP($C5728,装备数值,7,0)*($E5728-1))*VLOOKUP($D5728,系数!$K$2:$O$7,5,0))</f>
        <v>0</v>
      </c>
      <c r="K5728" s="17">
        <f>INT(VLOOKUP(E5728,强化金币,2,1)*VLOOKUP(INDEX(装备!F:F,MATCH(属性!A5728,装备!A:A,0)),系数!$K$12:$M$15,3,0))</f>
        <v>300000</v>
      </c>
      <c r="L5728" s="17"/>
      <c r="M5728" s="17"/>
      <c r="N5728" s="17"/>
      <c r="O5728" s="17">
        <f>IF(E5728=1,"",VLOOKUP(E5728,系数!$S$2:$AB$12,MATCH(属性!C5728,评级,0),1))</f>
        <v>90</v>
      </c>
    </row>
    <row r="5729" spans="1:15" ht="17.25" thickBot="1" x14ac:dyDescent="0.4">
      <c r="A5729" s="17">
        <f t="shared" si="178"/>
        <v>7100048</v>
      </c>
      <c r="B5729" s="17" t="s">
        <v>54</v>
      </c>
      <c r="C5729" s="15">
        <f>INDEX(装备!G:G,MATCH(属性!A5729,装备!A:A,0))</f>
        <v>16</v>
      </c>
      <c r="D5729" s="15" t="str">
        <f>INDEX(装备!E:E,MATCH(属性!A5729,装备!A:A,0))</f>
        <v>ring</v>
      </c>
      <c r="E5729" s="14">
        <v>87</v>
      </c>
      <c r="F5729" s="17">
        <f>INT((VLOOKUP($C5729,装备数值,2,0)+VLOOKUP($C5729,装备数值,5,0)*($E5729-1))*VLOOKUP($D5729,系数!$K$2:$O$7,2,0))</f>
        <v>0</v>
      </c>
      <c r="G5729" s="17">
        <f>INT((VLOOKUP($C5729,装备数值,3,0)+VLOOKUP($C5729,装备数值,6,0)*($E5729-1))*VLOOKUP($D5729,系数!$K$2:$O$7,3,0))</f>
        <v>717</v>
      </c>
      <c r="H5729" s="17">
        <f t="shared" si="179"/>
        <v>717</v>
      </c>
      <c r="I5729" s="17">
        <f>INT((VLOOKUP($C5729,装备数值,4,0)+VLOOKUP($C5729,装备数值,7,0)*($E5729-1))*VLOOKUP($D5729,系数!$K$2:$O$7,4,0))</f>
        <v>0</v>
      </c>
      <c r="J5729" s="17">
        <f>INT((VLOOKUP($C5729,装备数值,4,0)+VLOOKUP($C5729,装备数值,7,0)*($E5729-1))*VLOOKUP($D5729,系数!$K$2:$O$7,5,0))</f>
        <v>0</v>
      </c>
      <c r="K5729" s="17">
        <f>INT(VLOOKUP(E5729,强化金币,2,1)*VLOOKUP(INDEX(装备!F:F,MATCH(属性!A5729,装备!A:A,0)),系数!$K$12:$M$15,3,0))</f>
        <v>350000</v>
      </c>
      <c r="L5729" s="17"/>
      <c r="M5729" s="17"/>
      <c r="N5729" s="17"/>
      <c r="O5729" s="17">
        <f>IF(E5729=1,"",VLOOKUP(E5729,系数!$S$2:$AB$12,MATCH(属性!C5729,评级,0),1))</f>
        <v>90</v>
      </c>
    </row>
    <row r="5730" spans="1:15" ht="17.25" thickBot="1" x14ac:dyDescent="0.4">
      <c r="A5730" s="17">
        <f t="shared" si="178"/>
        <v>7100048</v>
      </c>
      <c r="B5730" s="17" t="s">
        <v>54</v>
      </c>
      <c r="C5730" s="15">
        <f>INDEX(装备!G:G,MATCH(属性!A5730,装备!A:A,0))</f>
        <v>16</v>
      </c>
      <c r="D5730" s="15" t="str">
        <f>INDEX(装备!E:E,MATCH(属性!A5730,装备!A:A,0))</f>
        <v>ring</v>
      </c>
      <c r="E5730" s="14">
        <v>88</v>
      </c>
      <c r="F5730" s="17">
        <f>INT((VLOOKUP($C5730,装备数值,2,0)+VLOOKUP($C5730,装备数值,5,0)*($E5730-1))*VLOOKUP($D5730,系数!$K$2:$O$7,2,0))</f>
        <v>0</v>
      </c>
      <c r="G5730" s="17">
        <f>INT((VLOOKUP($C5730,装备数值,3,0)+VLOOKUP($C5730,装备数值,6,0)*($E5730-1))*VLOOKUP($D5730,系数!$K$2:$O$7,3,0))</f>
        <v>723</v>
      </c>
      <c r="H5730" s="17">
        <f t="shared" si="179"/>
        <v>723</v>
      </c>
      <c r="I5730" s="17">
        <f>INT((VLOOKUP($C5730,装备数值,4,0)+VLOOKUP($C5730,装备数值,7,0)*($E5730-1))*VLOOKUP($D5730,系数!$K$2:$O$7,4,0))</f>
        <v>0</v>
      </c>
      <c r="J5730" s="17">
        <f>INT((VLOOKUP($C5730,装备数值,4,0)+VLOOKUP($C5730,装备数值,7,0)*($E5730-1))*VLOOKUP($D5730,系数!$K$2:$O$7,5,0))</f>
        <v>0</v>
      </c>
      <c r="K5730" s="17">
        <f>INT(VLOOKUP(E5730,强化金币,2,1)*VLOOKUP(INDEX(装备!F:F,MATCH(属性!A5730,装备!A:A,0)),系数!$K$12:$M$15,3,0))</f>
        <v>400000</v>
      </c>
      <c r="L5730" s="17"/>
      <c r="M5730" s="17"/>
      <c r="N5730" s="17"/>
      <c r="O5730" s="17">
        <f>IF(E5730=1,"",VLOOKUP(E5730,系数!$S$2:$AB$12,MATCH(属性!C5730,评级,0),1))</f>
        <v>90</v>
      </c>
    </row>
    <row r="5731" spans="1:15" ht="17.25" thickBot="1" x14ac:dyDescent="0.4">
      <c r="A5731" s="17">
        <f t="shared" si="178"/>
        <v>7100048</v>
      </c>
      <c r="B5731" s="17" t="s">
        <v>54</v>
      </c>
      <c r="C5731" s="15">
        <f>INDEX(装备!G:G,MATCH(属性!A5731,装备!A:A,0))</f>
        <v>16</v>
      </c>
      <c r="D5731" s="15" t="str">
        <f>INDEX(装备!E:E,MATCH(属性!A5731,装备!A:A,0))</f>
        <v>ring</v>
      </c>
      <c r="E5731" s="14">
        <v>89</v>
      </c>
      <c r="F5731" s="17">
        <f>INT((VLOOKUP($C5731,装备数值,2,0)+VLOOKUP($C5731,装备数值,5,0)*($E5731-1))*VLOOKUP($D5731,系数!$K$2:$O$7,2,0))</f>
        <v>0</v>
      </c>
      <c r="G5731" s="17">
        <f>INT((VLOOKUP($C5731,装备数值,3,0)+VLOOKUP($C5731,装备数值,6,0)*($E5731-1))*VLOOKUP($D5731,系数!$K$2:$O$7,3,0))</f>
        <v>729</v>
      </c>
      <c r="H5731" s="17">
        <f t="shared" si="179"/>
        <v>729</v>
      </c>
      <c r="I5731" s="17">
        <f>INT((VLOOKUP($C5731,装备数值,4,0)+VLOOKUP($C5731,装备数值,7,0)*($E5731-1))*VLOOKUP($D5731,系数!$K$2:$O$7,4,0))</f>
        <v>0</v>
      </c>
      <c r="J5731" s="17">
        <f>INT((VLOOKUP($C5731,装备数值,4,0)+VLOOKUP($C5731,装备数值,7,0)*($E5731-1))*VLOOKUP($D5731,系数!$K$2:$O$7,5,0))</f>
        <v>0</v>
      </c>
      <c r="K5731" s="17">
        <f>INT(VLOOKUP(E5731,强化金币,2,1)*VLOOKUP(INDEX(装备!F:F,MATCH(属性!A5731,装备!A:A,0)),系数!$K$12:$M$15,3,0))</f>
        <v>450000</v>
      </c>
      <c r="L5731" s="17"/>
      <c r="M5731" s="17"/>
      <c r="N5731" s="17"/>
      <c r="O5731" s="17">
        <f>IF(E5731=1,"",VLOOKUP(E5731,系数!$S$2:$AB$12,MATCH(属性!C5731,评级,0),1))</f>
        <v>90</v>
      </c>
    </row>
    <row r="5732" spans="1:15" ht="17.25" thickBot="1" x14ac:dyDescent="0.4">
      <c r="A5732" s="17">
        <f t="shared" si="178"/>
        <v>7100048</v>
      </c>
      <c r="B5732" s="17" t="s">
        <v>54</v>
      </c>
      <c r="C5732" s="15">
        <f>INDEX(装备!G:G,MATCH(属性!A5732,装备!A:A,0))</f>
        <v>16</v>
      </c>
      <c r="D5732" s="15" t="str">
        <f>INDEX(装备!E:E,MATCH(属性!A5732,装备!A:A,0))</f>
        <v>ring</v>
      </c>
      <c r="E5732" s="14">
        <v>90</v>
      </c>
      <c r="F5732" s="17">
        <f>INT((VLOOKUP($C5732,装备数值,2,0)+VLOOKUP($C5732,装备数值,5,0)*($E5732-1))*VLOOKUP($D5732,系数!$K$2:$O$7,2,0))</f>
        <v>0</v>
      </c>
      <c r="G5732" s="17">
        <f>INT((VLOOKUP($C5732,装备数值,3,0)+VLOOKUP($C5732,装备数值,6,0)*($E5732-1))*VLOOKUP($D5732,系数!$K$2:$O$7,3,0))</f>
        <v>735</v>
      </c>
      <c r="H5732" s="17">
        <f t="shared" si="179"/>
        <v>735</v>
      </c>
      <c r="I5732" s="17">
        <f>INT((VLOOKUP($C5732,装备数值,4,0)+VLOOKUP($C5732,装备数值,7,0)*($E5732-1))*VLOOKUP($D5732,系数!$K$2:$O$7,4,0))</f>
        <v>0</v>
      </c>
      <c r="J5732" s="17">
        <f>INT((VLOOKUP($C5732,装备数值,4,0)+VLOOKUP($C5732,装备数值,7,0)*($E5732-1))*VLOOKUP($D5732,系数!$K$2:$O$7,5,0))</f>
        <v>0</v>
      </c>
      <c r="K5732" s="17">
        <f>INT(VLOOKUP(E5732,强化金币,2,1)*VLOOKUP(INDEX(装备!F:F,MATCH(属性!A5732,装备!A:A,0)),系数!$K$12:$M$15,3,0))</f>
        <v>450000</v>
      </c>
      <c r="L5732" s="17"/>
      <c r="M5732" s="17"/>
      <c r="N5732" s="17"/>
      <c r="O5732" s="17">
        <f>IF(E5732=1,"",VLOOKUP(E5732,系数!$S$2:$AB$12,MATCH(属性!C5732,评级,0),1))</f>
        <v>100</v>
      </c>
    </row>
    <row r="5733" spans="1:15" ht="17.25" thickBot="1" x14ac:dyDescent="0.4">
      <c r="A5733" s="17">
        <f t="shared" si="178"/>
        <v>7100048</v>
      </c>
      <c r="B5733" s="17" t="s">
        <v>54</v>
      </c>
      <c r="C5733" s="15">
        <f>INDEX(装备!G:G,MATCH(属性!A5733,装备!A:A,0))</f>
        <v>16</v>
      </c>
      <c r="D5733" s="15" t="str">
        <f>INDEX(装备!E:E,MATCH(属性!A5733,装备!A:A,0))</f>
        <v>ring</v>
      </c>
      <c r="E5733" s="14">
        <v>91</v>
      </c>
      <c r="F5733" s="17">
        <f>INT((VLOOKUP($C5733,装备数值,2,0)+VLOOKUP($C5733,装备数值,5,0)*($E5733-1))*VLOOKUP($D5733,系数!$K$2:$O$7,2,0))</f>
        <v>0</v>
      </c>
      <c r="G5733" s="17">
        <f>INT((VLOOKUP($C5733,装备数值,3,0)+VLOOKUP($C5733,装备数值,6,0)*($E5733-1))*VLOOKUP($D5733,系数!$K$2:$O$7,3,0))</f>
        <v>741</v>
      </c>
      <c r="H5733" s="17">
        <f t="shared" si="179"/>
        <v>741</v>
      </c>
      <c r="I5733" s="17">
        <f>INT((VLOOKUP($C5733,装备数值,4,0)+VLOOKUP($C5733,装备数值,7,0)*($E5733-1))*VLOOKUP($D5733,系数!$K$2:$O$7,4,0))</f>
        <v>0</v>
      </c>
      <c r="J5733" s="17">
        <f>INT((VLOOKUP($C5733,装备数值,4,0)+VLOOKUP($C5733,装备数值,7,0)*($E5733-1))*VLOOKUP($D5733,系数!$K$2:$O$7,5,0))</f>
        <v>0</v>
      </c>
      <c r="K5733" s="17">
        <f>INT(VLOOKUP(E5733,强化金币,2,1)*VLOOKUP(INDEX(装备!F:F,MATCH(属性!A5733,装备!A:A,0)),系数!$K$12:$M$15,3,0))</f>
        <v>450000</v>
      </c>
      <c r="L5733" s="17"/>
      <c r="M5733" s="17"/>
      <c r="N5733" s="17"/>
      <c r="O5733" s="17">
        <f>IF(E5733=1,"",VLOOKUP(E5733,系数!$S$2:$AB$12,MATCH(属性!C5733,评级,0),1))</f>
        <v>100</v>
      </c>
    </row>
    <row r="5734" spans="1:15" ht="17.25" thickBot="1" x14ac:dyDescent="0.4">
      <c r="A5734" s="17">
        <f t="shared" si="178"/>
        <v>7100048</v>
      </c>
      <c r="B5734" s="17" t="s">
        <v>54</v>
      </c>
      <c r="C5734" s="15">
        <f>INDEX(装备!G:G,MATCH(属性!A5734,装备!A:A,0))</f>
        <v>16</v>
      </c>
      <c r="D5734" s="15" t="str">
        <f>INDEX(装备!E:E,MATCH(属性!A5734,装备!A:A,0))</f>
        <v>ring</v>
      </c>
      <c r="E5734" s="14">
        <v>92</v>
      </c>
      <c r="F5734" s="17">
        <f>INT((VLOOKUP($C5734,装备数值,2,0)+VLOOKUP($C5734,装备数值,5,0)*($E5734-1))*VLOOKUP($D5734,系数!$K$2:$O$7,2,0))</f>
        <v>0</v>
      </c>
      <c r="G5734" s="17">
        <f>INT((VLOOKUP($C5734,装备数值,3,0)+VLOOKUP($C5734,装备数值,6,0)*($E5734-1))*VLOOKUP($D5734,系数!$K$2:$O$7,3,0))</f>
        <v>747</v>
      </c>
      <c r="H5734" s="17">
        <f t="shared" si="179"/>
        <v>747</v>
      </c>
      <c r="I5734" s="17">
        <f>INT((VLOOKUP($C5734,装备数值,4,0)+VLOOKUP($C5734,装备数值,7,0)*($E5734-1))*VLOOKUP($D5734,系数!$K$2:$O$7,4,0))</f>
        <v>0</v>
      </c>
      <c r="J5734" s="17">
        <f>INT((VLOOKUP($C5734,装备数值,4,0)+VLOOKUP($C5734,装备数值,7,0)*($E5734-1))*VLOOKUP($D5734,系数!$K$2:$O$7,5,0))</f>
        <v>0</v>
      </c>
      <c r="K5734" s="17">
        <f>INT(VLOOKUP(E5734,强化金币,2,1)*VLOOKUP(INDEX(装备!F:F,MATCH(属性!A5734,装备!A:A,0)),系数!$K$12:$M$15,3,0))</f>
        <v>450000</v>
      </c>
      <c r="L5734" s="17"/>
      <c r="M5734" s="17"/>
      <c r="N5734" s="17"/>
      <c r="O5734" s="17">
        <f>IF(E5734=1,"",VLOOKUP(E5734,系数!$S$2:$AB$12,MATCH(属性!C5734,评级,0),1))</f>
        <v>100</v>
      </c>
    </row>
    <row r="5735" spans="1:15" ht="17.25" thickBot="1" x14ac:dyDescent="0.4">
      <c r="A5735" s="17">
        <f t="shared" si="178"/>
        <v>7100048</v>
      </c>
      <c r="B5735" s="17" t="s">
        <v>54</v>
      </c>
      <c r="C5735" s="15">
        <f>INDEX(装备!G:G,MATCH(属性!A5735,装备!A:A,0))</f>
        <v>16</v>
      </c>
      <c r="D5735" s="15" t="str">
        <f>INDEX(装备!E:E,MATCH(属性!A5735,装备!A:A,0))</f>
        <v>ring</v>
      </c>
      <c r="E5735" s="14">
        <v>93</v>
      </c>
      <c r="F5735" s="17">
        <f>INT((VLOOKUP($C5735,装备数值,2,0)+VLOOKUP($C5735,装备数值,5,0)*($E5735-1))*VLOOKUP($D5735,系数!$K$2:$O$7,2,0))</f>
        <v>0</v>
      </c>
      <c r="G5735" s="17">
        <f>INT((VLOOKUP($C5735,装备数值,3,0)+VLOOKUP($C5735,装备数值,6,0)*($E5735-1))*VLOOKUP($D5735,系数!$K$2:$O$7,3,0))</f>
        <v>753</v>
      </c>
      <c r="H5735" s="17">
        <f t="shared" si="179"/>
        <v>753</v>
      </c>
      <c r="I5735" s="17">
        <f>INT((VLOOKUP($C5735,装备数值,4,0)+VLOOKUP($C5735,装备数值,7,0)*($E5735-1))*VLOOKUP($D5735,系数!$K$2:$O$7,4,0))</f>
        <v>0</v>
      </c>
      <c r="J5735" s="17">
        <f>INT((VLOOKUP($C5735,装备数值,4,0)+VLOOKUP($C5735,装备数值,7,0)*($E5735-1))*VLOOKUP($D5735,系数!$K$2:$O$7,5,0))</f>
        <v>0</v>
      </c>
      <c r="K5735" s="17">
        <f>INT(VLOOKUP(E5735,强化金币,2,1)*VLOOKUP(INDEX(装备!F:F,MATCH(属性!A5735,装备!A:A,0)),系数!$K$12:$M$15,3,0))</f>
        <v>450000</v>
      </c>
      <c r="L5735" s="17"/>
      <c r="M5735" s="17"/>
      <c r="N5735" s="17"/>
      <c r="O5735" s="17">
        <f>IF(E5735=1,"",VLOOKUP(E5735,系数!$S$2:$AB$12,MATCH(属性!C5735,评级,0),1))</f>
        <v>100</v>
      </c>
    </row>
    <row r="5736" spans="1:15" ht="17.25" thickBot="1" x14ac:dyDescent="0.4">
      <c r="A5736" s="17">
        <f t="shared" si="178"/>
        <v>7100048</v>
      </c>
      <c r="B5736" s="17" t="s">
        <v>54</v>
      </c>
      <c r="C5736" s="15">
        <f>INDEX(装备!G:G,MATCH(属性!A5736,装备!A:A,0))</f>
        <v>16</v>
      </c>
      <c r="D5736" s="15" t="str">
        <f>INDEX(装备!E:E,MATCH(属性!A5736,装备!A:A,0))</f>
        <v>ring</v>
      </c>
      <c r="E5736" s="14">
        <v>94</v>
      </c>
      <c r="F5736" s="17">
        <f>INT((VLOOKUP($C5736,装备数值,2,0)+VLOOKUP($C5736,装备数值,5,0)*($E5736-1))*VLOOKUP($D5736,系数!$K$2:$O$7,2,0))</f>
        <v>0</v>
      </c>
      <c r="G5736" s="17">
        <f>INT((VLOOKUP($C5736,装备数值,3,0)+VLOOKUP($C5736,装备数值,6,0)*($E5736-1))*VLOOKUP($D5736,系数!$K$2:$O$7,3,0))</f>
        <v>759</v>
      </c>
      <c r="H5736" s="17">
        <f t="shared" si="179"/>
        <v>759</v>
      </c>
      <c r="I5736" s="17">
        <f>INT((VLOOKUP($C5736,装备数值,4,0)+VLOOKUP($C5736,装备数值,7,0)*($E5736-1))*VLOOKUP($D5736,系数!$K$2:$O$7,4,0))</f>
        <v>0</v>
      </c>
      <c r="J5736" s="17">
        <f>INT((VLOOKUP($C5736,装备数值,4,0)+VLOOKUP($C5736,装备数值,7,0)*($E5736-1))*VLOOKUP($D5736,系数!$K$2:$O$7,5,0))</f>
        <v>0</v>
      </c>
      <c r="K5736" s="17">
        <f>INT(VLOOKUP(E5736,强化金币,2,1)*VLOOKUP(INDEX(装备!F:F,MATCH(属性!A5736,装备!A:A,0)),系数!$K$12:$M$15,3,0))</f>
        <v>450000</v>
      </c>
      <c r="L5736" s="17"/>
      <c r="M5736" s="17"/>
      <c r="N5736" s="17"/>
      <c r="O5736" s="17">
        <f>IF(E5736=1,"",VLOOKUP(E5736,系数!$S$2:$AB$12,MATCH(属性!C5736,评级,0),1))</f>
        <v>100</v>
      </c>
    </row>
    <row r="5737" spans="1:15" ht="17.25" thickBot="1" x14ac:dyDescent="0.4">
      <c r="A5737" s="17">
        <f t="shared" si="178"/>
        <v>7100048</v>
      </c>
      <c r="B5737" s="17" t="s">
        <v>54</v>
      </c>
      <c r="C5737" s="15">
        <f>INDEX(装备!G:G,MATCH(属性!A5737,装备!A:A,0))</f>
        <v>16</v>
      </c>
      <c r="D5737" s="15" t="str">
        <f>INDEX(装备!E:E,MATCH(属性!A5737,装备!A:A,0))</f>
        <v>ring</v>
      </c>
      <c r="E5737" s="14">
        <v>95</v>
      </c>
      <c r="F5737" s="17">
        <f>INT((VLOOKUP($C5737,装备数值,2,0)+VLOOKUP($C5737,装备数值,5,0)*($E5737-1))*VLOOKUP($D5737,系数!$K$2:$O$7,2,0))</f>
        <v>0</v>
      </c>
      <c r="G5737" s="17">
        <f>INT((VLOOKUP($C5737,装备数值,3,0)+VLOOKUP($C5737,装备数值,6,0)*($E5737-1))*VLOOKUP($D5737,系数!$K$2:$O$7,3,0))</f>
        <v>765</v>
      </c>
      <c r="H5737" s="17">
        <f t="shared" si="179"/>
        <v>765</v>
      </c>
      <c r="I5737" s="17">
        <f>INT((VLOOKUP($C5737,装备数值,4,0)+VLOOKUP($C5737,装备数值,7,0)*($E5737-1))*VLOOKUP($D5737,系数!$K$2:$O$7,4,0))</f>
        <v>0</v>
      </c>
      <c r="J5737" s="17">
        <f>INT((VLOOKUP($C5737,装备数值,4,0)+VLOOKUP($C5737,装备数值,7,0)*($E5737-1))*VLOOKUP($D5737,系数!$K$2:$O$7,5,0))</f>
        <v>0</v>
      </c>
      <c r="K5737" s="17">
        <f>INT(VLOOKUP(E5737,强化金币,2,1)*VLOOKUP(INDEX(装备!F:F,MATCH(属性!A5737,装备!A:A,0)),系数!$K$12:$M$15,3,0))</f>
        <v>450000</v>
      </c>
      <c r="L5737" s="17"/>
      <c r="M5737" s="17"/>
      <c r="N5737" s="17"/>
      <c r="O5737" s="17">
        <f>IF(E5737=1,"",VLOOKUP(E5737,系数!$S$2:$AB$12,MATCH(属性!C5737,评级,0),1))</f>
        <v>100</v>
      </c>
    </row>
    <row r="5738" spans="1:15" ht="17.25" thickBot="1" x14ac:dyDescent="0.4">
      <c r="A5738" s="17">
        <f t="shared" si="178"/>
        <v>7100048</v>
      </c>
      <c r="B5738" s="17" t="s">
        <v>54</v>
      </c>
      <c r="C5738" s="15">
        <f>INDEX(装备!G:G,MATCH(属性!A5738,装备!A:A,0))</f>
        <v>16</v>
      </c>
      <c r="D5738" s="15" t="str">
        <f>INDEX(装备!E:E,MATCH(属性!A5738,装备!A:A,0))</f>
        <v>ring</v>
      </c>
      <c r="E5738" s="14">
        <v>96</v>
      </c>
      <c r="F5738" s="17">
        <f>INT((VLOOKUP($C5738,装备数值,2,0)+VLOOKUP($C5738,装备数值,5,0)*($E5738-1))*VLOOKUP($D5738,系数!$K$2:$O$7,2,0))</f>
        <v>0</v>
      </c>
      <c r="G5738" s="17">
        <f>INT((VLOOKUP($C5738,装备数值,3,0)+VLOOKUP($C5738,装备数值,6,0)*($E5738-1))*VLOOKUP($D5738,系数!$K$2:$O$7,3,0))</f>
        <v>771</v>
      </c>
      <c r="H5738" s="17">
        <f t="shared" si="179"/>
        <v>771</v>
      </c>
      <c r="I5738" s="17">
        <f>INT((VLOOKUP($C5738,装备数值,4,0)+VLOOKUP($C5738,装备数值,7,0)*($E5738-1))*VLOOKUP($D5738,系数!$K$2:$O$7,4,0))</f>
        <v>0</v>
      </c>
      <c r="J5738" s="17">
        <f>INT((VLOOKUP($C5738,装备数值,4,0)+VLOOKUP($C5738,装备数值,7,0)*($E5738-1))*VLOOKUP($D5738,系数!$K$2:$O$7,5,0))</f>
        <v>0</v>
      </c>
      <c r="K5738" s="17">
        <f>INT(VLOOKUP(E5738,强化金币,2,1)*VLOOKUP(INDEX(装备!F:F,MATCH(属性!A5738,装备!A:A,0)),系数!$K$12:$M$15,3,0))</f>
        <v>450000</v>
      </c>
      <c r="L5738" s="17"/>
      <c r="M5738" s="17"/>
      <c r="N5738" s="17"/>
      <c r="O5738" s="17">
        <f>IF(E5738=1,"",VLOOKUP(E5738,系数!$S$2:$AB$12,MATCH(属性!C5738,评级,0),1))</f>
        <v>100</v>
      </c>
    </row>
    <row r="5739" spans="1:15" ht="17.25" thickBot="1" x14ac:dyDescent="0.4">
      <c r="A5739" s="17">
        <f t="shared" si="178"/>
        <v>7100048</v>
      </c>
      <c r="B5739" s="17" t="s">
        <v>54</v>
      </c>
      <c r="C5739" s="15">
        <f>INDEX(装备!G:G,MATCH(属性!A5739,装备!A:A,0))</f>
        <v>16</v>
      </c>
      <c r="D5739" s="15" t="str">
        <f>INDEX(装备!E:E,MATCH(属性!A5739,装备!A:A,0))</f>
        <v>ring</v>
      </c>
      <c r="E5739" s="14">
        <v>97</v>
      </c>
      <c r="F5739" s="17">
        <f>INT((VLOOKUP($C5739,装备数值,2,0)+VLOOKUP($C5739,装备数值,5,0)*($E5739-1))*VLOOKUP($D5739,系数!$K$2:$O$7,2,0))</f>
        <v>0</v>
      </c>
      <c r="G5739" s="17">
        <f>INT((VLOOKUP($C5739,装备数值,3,0)+VLOOKUP($C5739,装备数值,6,0)*($E5739-1))*VLOOKUP($D5739,系数!$K$2:$O$7,3,0))</f>
        <v>777</v>
      </c>
      <c r="H5739" s="17">
        <f t="shared" si="179"/>
        <v>777</v>
      </c>
      <c r="I5739" s="17">
        <f>INT((VLOOKUP($C5739,装备数值,4,0)+VLOOKUP($C5739,装备数值,7,0)*($E5739-1))*VLOOKUP($D5739,系数!$K$2:$O$7,4,0))</f>
        <v>0</v>
      </c>
      <c r="J5739" s="17">
        <f>INT((VLOOKUP($C5739,装备数值,4,0)+VLOOKUP($C5739,装备数值,7,0)*($E5739-1))*VLOOKUP($D5739,系数!$K$2:$O$7,5,0))</f>
        <v>0</v>
      </c>
      <c r="K5739" s="17">
        <f>INT(VLOOKUP(E5739,强化金币,2,1)*VLOOKUP(INDEX(装备!F:F,MATCH(属性!A5739,装备!A:A,0)),系数!$K$12:$M$15,3,0))</f>
        <v>450000</v>
      </c>
      <c r="L5739" s="17"/>
      <c r="M5739" s="17"/>
      <c r="N5739" s="17"/>
      <c r="O5739" s="17">
        <f>IF(E5739=1,"",VLOOKUP(E5739,系数!$S$2:$AB$12,MATCH(属性!C5739,评级,0),1))</f>
        <v>100</v>
      </c>
    </row>
    <row r="5740" spans="1:15" ht="17.25" thickBot="1" x14ac:dyDescent="0.4">
      <c r="A5740" s="17">
        <f t="shared" si="178"/>
        <v>7100048</v>
      </c>
      <c r="B5740" s="17" t="s">
        <v>54</v>
      </c>
      <c r="C5740" s="15">
        <f>INDEX(装备!G:G,MATCH(属性!A5740,装备!A:A,0))</f>
        <v>16</v>
      </c>
      <c r="D5740" s="15" t="str">
        <f>INDEX(装备!E:E,MATCH(属性!A5740,装备!A:A,0))</f>
        <v>ring</v>
      </c>
      <c r="E5740" s="14">
        <v>98</v>
      </c>
      <c r="F5740" s="17">
        <f>INT((VLOOKUP($C5740,装备数值,2,0)+VLOOKUP($C5740,装备数值,5,0)*($E5740-1))*VLOOKUP($D5740,系数!$K$2:$O$7,2,0))</f>
        <v>0</v>
      </c>
      <c r="G5740" s="17">
        <f>INT((VLOOKUP($C5740,装备数值,3,0)+VLOOKUP($C5740,装备数值,6,0)*($E5740-1))*VLOOKUP($D5740,系数!$K$2:$O$7,3,0))</f>
        <v>783</v>
      </c>
      <c r="H5740" s="17">
        <f t="shared" si="179"/>
        <v>783</v>
      </c>
      <c r="I5740" s="17">
        <f>INT((VLOOKUP($C5740,装备数值,4,0)+VLOOKUP($C5740,装备数值,7,0)*($E5740-1))*VLOOKUP($D5740,系数!$K$2:$O$7,4,0))</f>
        <v>0</v>
      </c>
      <c r="J5740" s="17">
        <f>INT((VLOOKUP($C5740,装备数值,4,0)+VLOOKUP($C5740,装备数值,7,0)*($E5740-1))*VLOOKUP($D5740,系数!$K$2:$O$7,5,0))</f>
        <v>0</v>
      </c>
      <c r="K5740" s="17">
        <f>INT(VLOOKUP(E5740,强化金币,2,1)*VLOOKUP(INDEX(装备!F:F,MATCH(属性!A5740,装备!A:A,0)),系数!$K$12:$M$15,3,0))</f>
        <v>450000</v>
      </c>
      <c r="L5740" s="17"/>
      <c r="M5740" s="17"/>
      <c r="N5740" s="17"/>
      <c r="O5740" s="17">
        <f>IF(E5740=1,"",VLOOKUP(E5740,系数!$S$2:$AB$12,MATCH(属性!C5740,评级,0),1))</f>
        <v>100</v>
      </c>
    </row>
    <row r="5741" spans="1:15" ht="17.25" thickBot="1" x14ac:dyDescent="0.4">
      <c r="A5741" s="17">
        <f t="shared" si="178"/>
        <v>7100048</v>
      </c>
      <c r="B5741" s="17" t="s">
        <v>54</v>
      </c>
      <c r="C5741" s="15">
        <f>INDEX(装备!G:G,MATCH(属性!A5741,装备!A:A,0))</f>
        <v>16</v>
      </c>
      <c r="D5741" s="15" t="str">
        <f>INDEX(装备!E:E,MATCH(属性!A5741,装备!A:A,0))</f>
        <v>ring</v>
      </c>
      <c r="E5741" s="14">
        <v>99</v>
      </c>
      <c r="F5741" s="17">
        <f>INT((VLOOKUP($C5741,装备数值,2,0)+VLOOKUP($C5741,装备数值,5,0)*($E5741-1))*VLOOKUP($D5741,系数!$K$2:$O$7,2,0))</f>
        <v>0</v>
      </c>
      <c r="G5741" s="17">
        <f>INT((VLOOKUP($C5741,装备数值,3,0)+VLOOKUP($C5741,装备数值,6,0)*($E5741-1))*VLOOKUP($D5741,系数!$K$2:$O$7,3,0))</f>
        <v>789</v>
      </c>
      <c r="H5741" s="17">
        <f t="shared" si="179"/>
        <v>789</v>
      </c>
      <c r="I5741" s="17">
        <f>INT((VLOOKUP($C5741,装备数值,4,0)+VLOOKUP($C5741,装备数值,7,0)*($E5741-1))*VLOOKUP($D5741,系数!$K$2:$O$7,4,0))</f>
        <v>0</v>
      </c>
      <c r="J5741" s="17">
        <f>INT((VLOOKUP($C5741,装备数值,4,0)+VLOOKUP($C5741,装备数值,7,0)*($E5741-1))*VLOOKUP($D5741,系数!$K$2:$O$7,5,0))</f>
        <v>0</v>
      </c>
      <c r="K5741" s="17">
        <f>INT(VLOOKUP(E5741,强化金币,2,1)*VLOOKUP(INDEX(装备!F:F,MATCH(属性!A5741,装备!A:A,0)),系数!$K$12:$M$15,3,0))</f>
        <v>450000</v>
      </c>
      <c r="L5741" s="17"/>
      <c r="M5741" s="17"/>
      <c r="N5741" s="17"/>
      <c r="O5741" s="17">
        <f>IF(E5741=1,"",VLOOKUP(E5741,系数!$S$2:$AB$12,MATCH(属性!C5741,评级,0),1))</f>
        <v>100</v>
      </c>
    </row>
    <row r="5742" spans="1:15" ht="17.25" thickBot="1" x14ac:dyDescent="0.4">
      <c r="A5742" s="17">
        <f t="shared" si="178"/>
        <v>7100048</v>
      </c>
      <c r="B5742" s="17" t="s">
        <v>54</v>
      </c>
      <c r="C5742" s="15">
        <f>INDEX(装备!G:G,MATCH(属性!A5742,装备!A:A,0))</f>
        <v>16</v>
      </c>
      <c r="D5742" s="15" t="str">
        <f>INDEX(装备!E:E,MATCH(属性!A5742,装备!A:A,0))</f>
        <v>ring</v>
      </c>
      <c r="E5742" s="14">
        <v>100</v>
      </c>
      <c r="F5742" s="17">
        <f>INT((VLOOKUP($C5742,装备数值,2,0)+VLOOKUP($C5742,装备数值,5,0)*($E5742-1))*VLOOKUP($D5742,系数!$K$2:$O$7,2,0))</f>
        <v>0</v>
      </c>
      <c r="G5742" s="17">
        <f>INT((VLOOKUP($C5742,装备数值,3,0)+VLOOKUP($C5742,装备数值,6,0)*($E5742-1))*VLOOKUP($D5742,系数!$K$2:$O$7,3,0))</f>
        <v>795</v>
      </c>
      <c r="H5742" s="17">
        <f t="shared" si="179"/>
        <v>795</v>
      </c>
      <c r="I5742" s="17">
        <f>INT((VLOOKUP($C5742,装备数值,4,0)+VLOOKUP($C5742,装备数值,7,0)*($E5742-1))*VLOOKUP($D5742,系数!$K$2:$O$7,4,0))</f>
        <v>0</v>
      </c>
      <c r="J5742" s="17">
        <f>INT((VLOOKUP($C5742,装备数值,4,0)+VLOOKUP($C5742,装备数值,7,0)*($E5742-1))*VLOOKUP($D5742,系数!$K$2:$O$7,5,0))</f>
        <v>0</v>
      </c>
      <c r="K5742" s="17">
        <f>INT(VLOOKUP(E5742,强化金币,2,1)*VLOOKUP(INDEX(装备!F:F,MATCH(属性!A5742,装备!A:A,0)),系数!$K$12:$M$15,3,0))</f>
        <v>450000</v>
      </c>
      <c r="L5742" s="17"/>
      <c r="M5742" s="17"/>
      <c r="N5742" s="17"/>
      <c r="O5742" s="17">
        <f>IF(E5742=1,"",VLOOKUP(E5742,系数!$S$2:$AB$12,MATCH(属性!C5742,评级,0),1))</f>
        <v>110</v>
      </c>
    </row>
    <row r="5743" spans="1:15" ht="17.25" thickBot="1" x14ac:dyDescent="0.4">
      <c r="A5743" s="17">
        <f t="shared" si="178"/>
        <v>7100048</v>
      </c>
      <c r="B5743" s="17" t="s">
        <v>54</v>
      </c>
      <c r="C5743" s="15">
        <f>INDEX(装备!G:G,MATCH(属性!A5743,装备!A:A,0))</f>
        <v>16</v>
      </c>
      <c r="D5743" s="15" t="str">
        <f>INDEX(装备!E:E,MATCH(属性!A5743,装备!A:A,0))</f>
        <v>ring</v>
      </c>
      <c r="E5743" s="14">
        <v>101</v>
      </c>
      <c r="F5743" s="17">
        <f>INT((VLOOKUP($C5743,装备数值,2,0)+VLOOKUP($C5743,装备数值,5,0)*($E5743-1))*VLOOKUP($D5743,系数!$K$2:$O$7,2,0))</f>
        <v>0</v>
      </c>
      <c r="G5743" s="17">
        <f>INT((VLOOKUP($C5743,装备数值,3,0)+VLOOKUP($C5743,装备数值,6,0)*($E5743-1))*VLOOKUP($D5743,系数!$K$2:$O$7,3,0))</f>
        <v>801</v>
      </c>
      <c r="H5743" s="17">
        <f t="shared" si="179"/>
        <v>801</v>
      </c>
      <c r="I5743" s="17">
        <f>INT((VLOOKUP($C5743,装备数值,4,0)+VLOOKUP($C5743,装备数值,7,0)*($E5743-1))*VLOOKUP($D5743,系数!$K$2:$O$7,4,0))</f>
        <v>0</v>
      </c>
      <c r="J5743" s="17">
        <f>INT((VLOOKUP($C5743,装备数值,4,0)+VLOOKUP($C5743,装备数值,7,0)*($E5743-1))*VLOOKUP($D5743,系数!$K$2:$O$7,5,0))</f>
        <v>0</v>
      </c>
      <c r="K5743" s="17">
        <f>INT(VLOOKUP(E5743,强化金币,2,1)*VLOOKUP(INDEX(装备!F:F,MATCH(属性!A5743,装备!A:A,0)),系数!$K$12:$M$15,3,0))</f>
        <v>450000</v>
      </c>
      <c r="L5743" s="17"/>
      <c r="M5743" s="17"/>
      <c r="N5743" s="17"/>
      <c r="O5743" s="17">
        <f>IF(E5743=1,"",VLOOKUP(E5743,系数!$S$2:$AB$12,MATCH(属性!C5743,评级,0),1))</f>
        <v>110</v>
      </c>
    </row>
    <row r="5744" spans="1:15" ht="17.25" thickBot="1" x14ac:dyDescent="0.4">
      <c r="A5744" s="17">
        <f t="shared" si="178"/>
        <v>7100048</v>
      </c>
      <c r="B5744" s="17" t="s">
        <v>54</v>
      </c>
      <c r="C5744" s="15">
        <f>INDEX(装备!G:G,MATCH(属性!A5744,装备!A:A,0))</f>
        <v>16</v>
      </c>
      <c r="D5744" s="15" t="str">
        <f>INDEX(装备!E:E,MATCH(属性!A5744,装备!A:A,0))</f>
        <v>ring</v>
      </c>
      <c r="E5744" s="14">
        <v>102</v>
      </c>
      <c r="F5744" s="17">
        <f>INT((VLOOKUP($C5744,装备数值,2,0)+VLOOKUP($C5744,装备数值,5,0)*($E5744-1))*VLOOKUP($D5744,系数!$K$2:$O$7,2,0))</f>
        <v>0</v>
      </c>
      <c r="G5744" s="17">
        <f>INT((VLOOKUP($C5744,装备数值,3,0)+VLOOKUP($C5744,装备数值,6,0)*($E5744-1))*VLOOKUP($D5744,系数!$K$2:$O$7,3,0))</f>
        <v>807</v>
      </c>
      <c r="H5744" s="17">
        <f t="shared" si="179"/>
        <v>807</v>
      </c>
      <c r="I5744" s="17">
        <f>INT((VLOOKUP($C5744,装备数值,4,0)+VLOOKUP($C5744,装备数值,7,0)*($E5744-1))*VLOOKUP($D5744,系数!$K$2:$O$7,4,0))</f>
        <v>0</v>
      </c>
      <c r="J5744" s="17">
        <f>INT((VLOOKUP($C5744,装备数值,4,0)+VLOOKUP($C5744,装备数值,7,0)*($E5744-1))*VLOOKUP($D5744,系数!$K$2:$O$7,5,0))</f>
        <v>0</v>
      </c>
      <c r="K5744" s="17">
        <f>INT(VLOOKUP(E5744,强化金币,2,1)*VLOOKUP(INDEX(装备!F:F,MATCH(属性!A5744,装备!A:A,0)),系数!$K$12:$M$15,3,0))</f>
        <v>450000</v>
      </c>
      <c r="L5744" s="17"/>
      <c r="M5744" s="17"/>
      <c r="N5744" s="17"/>
      <c r="O5744" s="17">
        <f>IF(E5744=1,"",VLOOKUP(E5744,系数!$S$2:$AB$12,MATCH(属性!C5744,评级,0),1))</f>
        <v>110</v>
      </c>
    </row>
    <row r="5745" spans="1:15" ht="17.25" thickBot="1" x14ac:dyDescent="0.4">
      <c r="A5745" s="17">
        <f t="shared" si="178"/>
        <v>7100048</v>
      </c>
      <c r="B5745" s="17" t="s">
        <v>54</v>
      </c>
      <c r="C5745" s="15">
        <f>INDEX(装备!G:G,MATCH(属性!A5745,装备!A:A,0))</f>
        <v>16</v>
      </c>
      <c r="D5745" s="15" t="str">
        <f>INDEX(装备!E:E,MATCH(属性!A5745,装备!A:A,0))</f>
        <v>ring</v>
      </c>
      <c r="E5745" s="14">
        <v>103</v>
      </c>
      <c r="F5745" s="17">
        <f>INT((VLOOKUP($C5745,装备数值,2,0)+VLOOKUP($C5745,装备数值,5,0)*($E5745-1))*VLOOKUP($D5745,系数!$K$2:$O$7,2,0))</f>
        <v>0</v>
      </c>
      <c r="G5745" s="17">
        <f>INT((VLOOKUP($C5745,装备数值,3,0)+VLOOKUP($C5745,装备数值,6,0)*($E5745-1))*VLOOKUP($D5745,系数!$K$2:$O$7,3,0))</f>
        <v>813</v>
      </c>
      <c r="H5745" s="17">
        <f t="shared" si="179"/>
        <v>813</v>
      </c>
      <c r="I5745" s="17">
        <f>INT((VLOOKUP($C5745,装备数值,4,0)+VLOOKUP($C5745,装备数值,7,0)*($E5745-1))*VLOOKUP($D5745,系数!$K$2:$O$7,4,0))</f>
        <v>0</v>
      </c>
      <c r="J5745" s="17">
        <f>INT((VLOOKUP($C5745,装备数值,4,0)+VLOOKUP($C5745,装备数值,7,0)*($E5745-1))*VLOOKUP($D5745,系数!$K$2:$O$7,5,0))</f>
        <v>0</v>
      </c>
      <c r="K5745" s="17">
        <f>INT(VLOOKUP(E5745,强化金币,2,1)*VLOOKUP(INDEX(装备!F:F,MATCH(属性!A5745,装备!A:A,0)),系数!$K$12:$M$15,3,0))</f>
        <v>450000</v>
      </c>
      <c r="L5745" s="17"/>
      <c r="M5745" s="17"/>
      <c r="N5745" s="17"/>
      <c r="O5745" s="17">
        <f>IF(E5745=1,"",VLOOKUP(E5745,系数!$S$2:$AB$12,MATCH(属性!C5745,评级,0),1))</f>
        <v>110</v>
      </c>
    </row>
    <row r="5746" spans="1:15" ht="17.25" thickBot="1" x14ac:dyDescent="0.4">
      <c r="A5746" s="17">
        <f t="shared" si="178"/>
        <v>7100048</v>
      </c>
      <c r="B5746" s="17" t="s">
        <v>54</v>
      </c>
      <c r="C5746" s="15">
        <f>INDEX(装备!G:G,MATCH(属性!A5746,装备!A:A,0))</f>
        <v>16</v>
      </c>
      <c r="D5746" s="15" t="str">
        <f>INDEX(装备!E:E,MATCH(属性!A5746,装备!A:A,0))</f>
        <v>ring</v>
      </c>
      <c r="E5746" s="14">
        <v>104</v>
      </c>
      <c r="F5746" s="17">
        <f>INT((VLOOKUP($C5746,装备数值,2,0)+VLOOKUP($C5746,装备数值,5,0)*($E5746-1))*VLOOKUP($D5746,系数!$K$2:$O$7,2,0))</f>
        <v>0</v>
      </c>
      <c r="G5746" s="17">
        <f>INT((VLOOKUP($C5746,装备数值,3,0)+VLOOKUP($C5746,装备数值,6,0)*($E5746-1))*VLOOKUP($D5746,系数!$K$2:$O$7,3,0))</f>
        <v>819</v>
      </c>
      <c r="H5746" s="17">
        <f t="shared" si="179"/>
        <v>819</v>
      </c>
      <c r="I5746" s="17">
        <f>INT((VLOOKUP($C5746,装备数值,4,0)+VLOOKUP($C5746,装备数值,7,0)*($E5746-1))*VLOOKUP($D5746,系数!$K$2:$O$7,4,0))</f>
        <v>0</v>
      </c>
      <c r="J5746" s="17">
        <f>INT((VLOOKUP($C5746,装备数值,4,0)+VLOOKUP($C5746,装备数值,7,0)*($E5746-1))*VLOOKUP($D5746,系数!$K$2:$O$7,5,0))</f>
        <v>0</v>
      </c>
      <c r="K5746" s="17">
        <f>INT(VLOOKUP(E5746,强化金币,2,1)*VLOOKUP(INDEX(装备!F:F,MATCH(属性!A5746,装备!A:A,0)),系数!$K$12:$M$15,3,0))</f>
        <v>450000</v>
      </c>
      <c r="L5746" s="17"/>
      <c r="M5746" s="17"/>
      <c r="N5746" s="17"/>
      <c r="O5746" s="17">
        <f>IF(E5746=1,"",VLOOKUP(E5746,系数!$S$2:$AB$12,MATCH(属性!C5746,评级,0),1))</f>
        <v>110</v>
      </c>
    </row>
    <row r="5747" spans="1:15" ht="17.25" thickBot="1" x14ac:dyDescent="0.4">
      <c r="A5747" s="17">
        <f t="shared" si="178"/>
        <v>7100048</v>
      </c>
      <c r="B5747" s="17" t="s">
        <v>54</v>
      </c>
      <c r="C5747" s="15">
        <f>INDEX(装备!G:G,MATCH(属性!A5747,装备!A:A,0))</f>
        <v>16</v>
      </c>
      <c r="D5747" s="15" t="str">
        <f>INDEX(装备!E:E,MATCH(属性!A5747,装备!A:A,0))</f>
        <v>ring</v>
      </c>
      <c r="E5747" s="14">
        <v>105</v>
      </c>
      <c r="F5747" s="17">
        <f>INT((VLOOKUP($C5747,装备数值,2,0)+VLOOKUP($C5747,装备数值,5,0)*($E5747-1))*VLOOKUP($D5747,系数!$K$2:$O$7,2,0))</f>
        <v>0</v>
      </c>
      <c r="G5747" s="17">
        <f>INT((VLOOKUP($C5747,装备数值,3,0)+VLOOKUP($C5747,装备数值,6,0)*($E5747-1))*VLOOKUP($D5747,系数!$K$2:$O$7,3,0))</f>
        <v>825</v>
      </c>
      <c r="H5747" s="17">
        <f t="shared" si="179"/>
        <v>825</v>
      </c>
      <c r="I5747" s="17">
        <f>INT((VLOOKUP($C5747,装备数值,4,0)+VLOOKUP($C5747,装备数值,7,0)*($E5747-1))*VLOOKUP($D5747,系数!$K$2:$O$7,4,0))</f>
        <v>0</v>
      </c>
      <c r="J5747" s="17">
        <f>INT((VLOOKUP($C5747,装备数值,4,0)+VLOOKUP($C5747,装备数值,7,0)*($E5747-1))*VLOOKUP($D5747,系数!$K$2:$O$7,5,0))</f>
        <v>0</v>
      </c>
      <c r="K5747" s="17">
        <f>INT(VLOOKUP(E5747,强化金币,2,1)*VLOOKUP(INDEX(装备!F:F,MATCH(属性!A5747,装备!A:A,0)),系数!$K$12:$M$15,3,0))</f>
        <v>450000</v>
      </c>
      <c r="L5747" s="17"/>
      <c r="M5747" s="17"/>
      <c r="N5747" s="17"/>
      <c r="O5747" s="17">
        <f>IF(E5747=1,"",VLOOKUP(E5747,系数!$S$2:$AB$12,MATCH(属性!C5747,评级,0),1))</f>
        <v>110</v>
      </c>
    </row>
    <row r="5748" spans="1:15" ht="17.25" thickBot="1" x14ac:dyDescent="0.4">
      <c r="A5748" s="17">
        <f t="shared" si="178"/>
        <v>7100048</v>
      </c>
      <c r="B5748" s="17" t="s">
        <v>54</v>
      </c>
      <c r="C5748" s="15">
        <f>INDEX(装备!G:G,MATCH(属性!A5748,装备!A:A,0))</f>
        <v>16</v>
      </c>
      <c r="D5748" s="15" t="str">
        <f>INDEX(装备!E:E,MATCH(属性!A5748,装备!A:A,0))</f>
        <v>ring</v>
      </c>
      <c r="E5748" s="14">
        <v>106</v>
      </c>
      <c r="F5748" s="17">
        <f>INT((VLOOKUP($C5748,装备数值,2,0)+VLOOKUP($C5748,装备数值,5,0)*($E5748-1))*VLOOKUP($D5748,系数!$K$2:$O$7,2,0))</f>
        <v>0</v>
      </c>
      <c r="G5748" s="17">
        <f>INT((VLOOKUP($C5748,装备数值,3,0)+VLOOKUP($C5748,装备数值,6,0)*($E5748-1))*VLOOKUP($D5748,系数!$K$2:$O$7,3,0))</f>
        <v>831</v>
      </c>
      <c r="H5748" s="17">
        <f t="shared" si="179"/>
        <v>831</v>
      </c>
      <c r="I5748" s="17">
        <f>INT((VLOOKUP($C5748,装备数值,4,0)+VLOOKUP($C5748,装备数值,7,0)*($E5748-1))*VLOOKUP($D5748,系数!$K$2:$O$7,4,0))</f>
        <v>0</v>
      </c>
      <c r="J5748" s="17">
        <f>INT((VLOOKUP($C5748,装备数值,4,0)+VLOOKUP($C5748,装备数值,7,0)*($E5748-1))*VLOOKUP($D5748,系数!$K$2:$O$7,5,0))</f>
        <v>0</v>
      </c>
      <c r="K5748" s="17">
        <f>INT(VLOOKUP(E5748,强化金币,2,1)*VLOOKUP(INDEX(装备!F:F,MATCH(属性!A5748,装备!A:A,0)),系数!$K$12:$M$15,3,0))</f>
        <v>450000</v>
      </c>
      <c r="L5748" s="17"/>
      <c r="M5748" s="17"/>
      <c r="N5748" s="17"/>
      <c r="O5748" s="17">
        <f>IF(E5748=1,"",VLOOKUP(E5748,系数!$S$2:$AB$12,MATCH(属性!C5748,评级,0),1))</f>
        <v>110</v>
      </c>
    </row>
    <row r="5749" spans="1:15" ht="17.25" thickBot="1" x14ac:dyDescent="0.4">
      <c r="A5749" s="17">
        <f t="shared" si="178"/>
        <v>7100048</v>
      </c>
      <c r="B5749" s="17" t="s">
        <v>54</v>
      </c>
      <c r="C5749" s="15">
        <f>INDEX(装备!G:G,MATCH(属性!A5749,装备!A:A,0))</f>
        <v>16</v>
      </c>
      <c r="D5749" s="15" t="str">
        <f>INDEX(装备!E:E,MATCH(属性!A5749,装备!A:A,0))</f>
        <v>ring</v>
      </c>
      <c r="E5749" s="14">
        <v>107</v>
      </c>
      <c r="F5749" s="17">
        <f>INT((VLOOKUP($C5749,装备数值,2,0)+VLOOKUP($C5749,装备数值,5,0)*($E5749-1))*VLOOKUP($D5749,系数!$K$2:$O$7,2,0))</f>
        <v>0</v>
      </c>
      <c r="G5749" s="17">
        <f>INT((VLOOKUP($C5749,装备数值,3,0)+VLOOKUP($C5749,装备数值,6,0)*($E5749-1))*VLOOKUP($D5749,系数!$K$2:$O$7,3,0))</f>
        <v>837</v>
      </c>
      <c r="H5749" s="17">
        <f t="shared" si="179"/>
        <v>837</v>
      </c>
      <c r="I5749" s="17">
        <f>INT((VLOOKUP($C5749,装备数值,4,0)+VLOOKUP($C5749,装备数值,7,0)*($E5749-1))*VLOOKUP($D5749,系数!$K$2:$O$7,4,0))</f>
        <v>0</v>
      </c>
      <c r="J5749" s="17">
        <f>INT((VLOOKUP($C5749,装备数值,4,0)+VLOOKUP($C5749,装备数值,7,0)*($E5749-1))*VLOOKUP($D5749,系数!$K$2:$O$7,5,0))</f>
        <v>0</v>
      </c>
      <c r="K5749" s="17">
        <f>INT(VLOOKUP(E5749,强化金币,2,1)*VLOOKUP(INDEX(装备!F:F,MATCH(属性!A5749,装备!A:A,0)),系数!$K$12:$M$15,3,0))</f>
        <v>450000</v>
      </c>
      <c r="L5749" s="17"/>
      <c r="M5749" s="17"/>
      <c r="N5749" s="17"/>
      <c r="O5749" s="17">
        <f>IF(E5749=1,"",VLOOKUP(E5749,系数!$S$2:$AB$12,MATCH(属性!C5749,评级,0),1))</f>
        <v>110</v>
      </c>
    </row>
    <row r="5750" spans="1:15" ht="17.25" thickBot="1" x14ac:dyDescent="0.4">
      <c r="A5750" s="17">
        <f t="shared" si="178"/>
        <v>7100048</v>
      </c>
      <c r="B5750" s="17" t="s">
        <v>54</v>
      </c>
      <c r="C5750" s="15">
        <f>INDEX(装备!G:G,MATCH(属性!A5750,装备!A:A,0))</f>
        <v>16</v>
      </c>
      <c r="D5750" s="15" t="str">
        <f>INDEX(装备!E:E,MATCH(属性!A5750,装备!A:A,0))</f>
        <v>ring</v>
      </c>
      <c r="E5750" s="14">
        <v>108</v>
      </c>
      <c r="F5750" s="17">
        <f>INT((VLOOKUP($C5750,装备数值,2,0)+VLOOKUP($C5750,装备数值,5,0)*($E5750-1))*VLOOKUP($D5750,系数!$K$2:$O$7,2,0))</f>
        <v>0</v>
      </c>
      <c r="G5750" s="17">
        <f>INT((VLOOKUP($C5750,装备数值,3,0)+VLOOKUP($C5750,装备数值,6,0)*($E5750-1))*VLOOKUP($D5750,系数!$K$2:$O$7,3,0))</f>
        <v>843</v>
      </c>
      <c r="H5750" s="17">
        <f t="shared" si="179"/>
        <v>843</v>
      </c>
      <c r="I5750" s="17">
        <f>INT((VLOOKUP($C5750,装备数值,4,0)+VLOOKUP($C5750,装备数值,7,0)*($E5750-1))*VLOOKUP($D5750,系数!$K$2:$O$7,4,0))</f>
        <v>0</v>
      </c>
      <c r="J5750" s="17">
        <f>INT((VLOOKUP($C5750,装备数值,4,0)+VLOOKUP($C5750,装备数值,7,0)*($E5750-1))*VLOOKUP($D5750,系数!$K$2:$O$7,5,0))</f>
        <v>0</v>
      </c>
      <c r="K5750" s="17">
        <f>INT(VLOOKUP(E5750,强化金币,2,1)*VLOOKUP(INDEX(装备!F:F,MATCH(属性!A5750,装备!A:A,0)),系数!$K$12:$M$15,3,0))</f>
        <v>450000</v>
      </c>
      <c r="L5750" s="17"/>
      <c r="M5750" s="17"/>
      <c r="N5750" s="17"/>
      <c r="O5750" s="17">
        <f>IF(E5750=1,"",VLOOKUP(E5750,系数!$S$2:$AB$12,MATCH(属性!C5750,评级,0),1))</f>
        <v>110</v>
      </c>
    </row>
    <row r="5751" spans="1:15" ht="17.25" thickBot="1" x14ac:dyDescent="0.4">
      <c r="A5751" s="17">
        <f t="shared" si="178"/>
        <v>7100048</v>
      </c>
      <c r="B5751" s="17" t="s">
        <v>54</v>
      </c>
      <c r="C5751" s="15">
        <f>INDEX(装备!G:G,MATCH(属性!A5751,装备!A:A,0))</f>
        <v>16</v>
      </c>
      <c r="D5751" s="15" t="str">
        <f>INDEX(装备!E:E,MATCH(属性!A5751,装备!A:A,0))</f>
        <v>ring</v>
      </c>
      <c r="E5751" s="14">
        <v>109</v>
      </c>
      <c r="F5751" s="17">
        <f>INT((VLOOKUP($C5751,装备数值,2,0)+VLOOKUP($C5751,装备数值,5,0)*($E5751-1))*VLOOKUP($D5751,系数!$K$2:$O$7,2,0))</f>
        <v>0</v>
      </c>
      <c r="G5751" s="17">
        <f>INT((VLOOKUP($C5751,装备数值,3,0)+VLOOKUP($C5751,装备数值,6,0)*($E5751-1))*VLOOKUP($D5751,系数!$K$2:$O$7,3,0))</f>
        <v>849</v>
      </c>
      <c r="H5751" s="17">
        <f t="shared" si="179"/>
        <v>849</v>
      </c>
      <c r="I5751" s="17">
        <f>INT((VLOOKUP($C5751,装备数值,4,0)+VLOOKUP($C5751,装备数值,7,0)*($E5751-1))*VLOOKUP($D5751,系数!$K$2:$O$7,4,0))</f>
        <v>0</v>
      </c>
      <c r="J5751" s="17">
        <f>INT((VLOOKUP($C5751,装备数值,4,0)+VLOOKUP($C5751,装备数值,7,0)*($E5751-1))*VLOOKUP($D5751,系数!$K$2:$O$7,5,0))</f>
        <v>0</v>
      </c>
      <c r="K5751" s="17">
        <f>INT(VLOOKUP(E5751,强化金币,2,1)*VLOOKUP(INDEX(装备!F:F,MATCH(属性!A5751,装备!A:A,0)),系数!$K$12:$M$15,3,0))</f>
        <v>450000</v>
      </c>
      <c r="L5751" s="17"/>
      <c r="M5751" s="17"/>
      <c r="N5751" s="17"/>
      <c r="O5751" s="17">
        <f>IF(E5751=1,"",VLOOKUP(E5751,系数!$S$2:$AB$12,MATCH(属性!C5751,评级,0),1))</f>
        <v>110</v>
      </c>
    </row>
    <row r="5752" spans="1:15" ht="17.25" thickBot="1" x14ac:dyDescent="0.4">
      <c r="A5752" s="17">
        <f t="shared" si="178"/>
        <v>7100048</v>
      </c>
      <c r="B5752" s="17" t="s">
        <v>54</v>
      </c>
      <c r="C5752" s="15">
        <f>INDEX(装备!G:G,MATCH(属性!A5752,装备!A:A,0))</f>
        <v>16</v>
      </c>
      <c r="D5752" s="15" t="str">
        <f>INDEX(装备!E:E,MATCH(属性!A5752,装备!A:A,0))</f>
        <v>ring</v>
      </c>
      <c r="E5752" s="14">
        <v>110</v>
      </c>
      <c r="F5752" s="17">
        <f>INT((VLOOKUP($C5752,装备数值,2,0)+VLOOKUP($C5752,装备数值,5,0)*($E5752-1))*VLOOKUP($D5752,系数!$K$2:$O$7,2,0))</f>
        <v>0</v>
      </c>
      <c r="G5752" s="17">
        <f>INT((VLOOKUP($C5752,装备数值,3,0)+VLOOKUP($C5752,装备数值,6,0)*($E5752-1))*VLOOKUP($D5752,系数!$K$2:$O$7,3,0))</f>
        <v>855</v>
      </c>
      <c r="H5752" s="17">
        <f t="shared" si="179"/>
        <v>855</v>
      </c>
      <c r="I5752" s="17">
        <f>INT((VLOOKUP($C5752,装备数值,4,0)+VLOOKUP($C5752,装备数值,7,0)*($E5752-1))*VLOOKUP($D5752,系数!$K$2:$O$7,4,0))</f>
        <v>0</v>
      </c>
      <c r="J5752" s="17">
        <f>INT((VLOOKUP($C5752,装备数值,4,0)+VLOOKUP($C5752,装备数值,7,0)*($E5752-1))*VLOOKUP($D5752,系数!$K$2:$O$7,5,0))</f>
        <v>0</v>
      </c>
      <c r="K5752" s="17">
        <f>INT(VLOOKUP(E5752,强化金币,2,1)*VLOOKUP(INDEX(装备!F:F,MATCH(属性!A5752,装备!A:A,0)),系数!$K$12:$M$15,3,0))</f>
        <v>450000</v>
      </c>
      <c r="L5752" s="17"/>
      <c r="M5752" s="17"/>
      <c r="N5752" s="17"/>
      <c r="O5752" s="17">
        <f>IF(E5752=1,"",VLOOKUP(E5752,系数!$S$2:$AB$12,MATCH(属性!C5752,评级,0),1))</f>
        <v>110</v>
      </c>
    </row>
    <row r="5753" spans="1:15" ht="17.25" thickBot="1" x14ac:dyDescent="0.4">
      <c r="A5753" s="17">
        <f t="shared" si="178"/>
        <v>7100048</v>
      </c>
      <c r="B5753" s="17" t="s">
        <v>54</v>
      </c>
      <c r="C5753" s="15">
        <f>INDEX(装备!G:G,MATCH(属性!A5753,装备!A:A,0))</f>
        <v>16</v>
      </c>
      <c r="D5753" s="15" t="str">
        <f>INDEX(装备!E:E,MATCH(属性!A5753,装备!A:A,0))</f>
        <v>ring</v>
      </c>
      <c r="E5753" s="14">
        <v>111</v>
      </c>
      <c r="F5753" s="17">
        <f>INT((VLOOKUP($C5753,装备数值,2,0)+VLOOKUP($C5753,装备数值,5,0)*($E5753-1))*VLOOKUP($D5753,系数!$K$2:$O$7,2,0))</f>
        <v>0</v>
      </c>
      <c r="G5753" s="17">
        <f>INT((VLOOKUP($C5753,装备数值,3,0)+VLOOKUP($C5753,装备数值,6,0)*($E5753-1))*VLOOKUP($D5753,系数!$K$2:$O$7,3,0))</f>
        <v>861</v>
      </c>
      <c r="H5753" s="17">
        <f t="shared" si="179"/>
        <v>861</v>
      </c>
      <c r="I5753" s="17">
        <f>INT((VLOOKUP($C5753,装备数值,4,0)+VLOOKUP($C5753,装备数值,7,0)*($E5753-1))*VLOOKUP($D5753,系数!$K$2:$O$7,4,0))</f>
        <v>0</v>
      </c>
      <c r="J5753" s="17">
        <f>INT((VLOOKUP($C5753,装备数值,4,0)+VLOOKUP($C5753,装备数值,7,0)*($E5753-1))*VLOOKUP($D5753,系数!$K$2:$O$7,5,0))</f>
        <v>0</v>
      </c>
      <c r="K5753" s="17">
        <f>INT(VLOOKUP(E5753,强化金币,2,1)*VLOOKUP(INDEX(装备!F:F,MATCH(属性!A5753,装备!A:A,0)),系数!$K$12:$M$15,3,0))</f>
        <v>450000</v>
      </c>
      <c r="L5753" s="17"/>
      <c r="M5753" s="17"/>
      <c r="N5753" s="17"/>
      <c r="O5753" s="17">
        <f>IF(E5753=1,"",VLOOKUP(E5753,系数!$S$2:$AB$12,MATCH(属性!C5753,评级,0),1))</f>
        <v>110</v>
      </c>
    </row>
    <row r="5754" spans="1:15" ht="17.25" thickBot="1" x14ac:dyDescent="0.4">
      <c r="A5754" s="17">
        <f t="shared" si="178"/>
        <v>7100048</v>
      </c>
      <c r="B5754" s="17" t="s">
        <v>54</v>
      </c>
      <c r="C5754" s="15">
        <f>INDEX(装备!G:G,MATCH(属性!A5754,装备!A:A,0))</f>
        <v>16</v>
      </c>
      <c r="D5754" s="15" t="str">
        <f>INDEX(装备!E:E,MATCH(属性!A5754,装备!A:A,0))</f>
        <v>ring</v>
      </c>
      <c r="E5754" s="14">
        <v>112</v>
      </c>
      <c r="F5754" s="17">
        <f>INT((VLOOKUP($C5754,装备数值,2,0)+VLOOKUP($C5754,装备数值,5,0)*($E5754-1))*VLOOKUP($D5754,系数!$K$2:$O$7,2,0))</f>
        <v>0</v>
      </c>
      <c r="G5754" s="17">
        <f>INT((VLOOKUP($C5754,装备数值,3,0)+VLOOKUP($C5754,装备数值,6,0)*($E5754-1))*VLOOKUP($D5754,系数!$K$2:$O$7,3,0))</f>
        <v>867</v>
      </c>
      <c r="H5754" s="17">
        <f t="shared" si="179"/>
        <v>867</v>
      </c>
      <c r="I5754" s="17">
        <f>INT((VLOOKUP($C5754,装备数值,4,0)+VLOOKUP($C5754,装备数值,7,0)*($E5754-1))*VLOOKUP($D5754,系数!$K$2:$O$7,4,0))</f>
        <v>0</v>
      </c>
      <c r="J5754" s="17">
        <f>INT((VLOOKUP($C5754,装备数值,4,0)+VLOOKUP($C5754,装备数值,7,0)*($E5754-1))*VLOOKUP($D5754,系数!$K$2:$O$7,5,0))</f>
        <v>0</v>
      </c>
      <c r="K5754" s="17">
        <f>INT(VLOOKUP(E5754,强化金币,2,1)*VLOOKUP(INDEX(装备!F:F,MATCH(属性!A5754,装备!A:A,0)),系数!$K$12:$M$15,3,0))</f>
        <v>450000</v>
      </c>
      <c r="L5754" s="17"/>
      <c r="M5754" s="17"/>
      <c r="N5754" s="17"/>
      <c r="O5754" s="17">
        <f>IF(E5754=1,"",VLOOKUP(E5754,系数!$S$2:$AB$12,MATCH(属性!C5754,评级,0),1))</f>
        <v>110</v>
      </c>
    </row>
    <row r="5755" spans="1:15" ht="17.25" thickBot="1" x14ac:dyDescent="0.4">
      <c r="A5755" s="17">
        <f t="shared" si="178"/>
        <v>7100048</v>
      </c>
      <c r="B5755" s="17" t="s">
        <v>54</v>
      </c>
      <c r="C5755" s="15">
        <f>INDEX(装备!G:G,MATCH(属性!A5755,装备!A:A,0))</f>
        <v>16</v>
      </c>
      <c r="D5755" s="15" t="str">
        <f>INDEX(装备!E:E,MATCH(属性!A5755,装备!A:A,0))</f>
        <v>ring</v>
      </c>
      <c r="E5755" s="14">
        <v>113</v>
      </c>
      <c r="F5755" s="17">
        <f>INT((VLOOKUP($C5755,装备数值,2,0)+VLOOKUP($C5755,装备数值,5,0)*($E5755-1))*VLOOKUP($D5755,系数!$K$2:$O$7,2,0))</f>
        <v>0</v>
      </c>
      <c r="G5755" s="17">
        <f>INT((VLOOKUP($C5755,装备数值,3,0)+VLOOKUP($C5755,装备数值,6,0)*($E5755-1))*VLOOKUP($D5755,系数!$K$2:$O$7,3,0))</f>
        <v>873</v>
      </c>
      <c r="H5755" s="17">
        <f t="shared" si="179"/>
        <v>873</v>
      </c>
      <c r="I5755" s="17">
        <f>INT((VLOOKUP($C5755,装备数值,4,0)+VLOOKUP($C5755,装备数值,7,0)*($E5755-1))*VLOOKUP($D5755,系数!$K$2:$O$7,4,0))</f>
        <v>0</v>
      </c>
      <c r="J5755" s="17">
        <f>INT((VLOOKUP($C5755,装备数值,4,0)+VLOOKUP($C5755,装备数值,7,0)*($E5755-1))*VLOOKUP($D5755,系数!$K$2:$O$7,5,0))</f>
        <v>0</v>
      </c>
      <c r="K5755" s="17">
        <f>INT(VLOOKUP(E5755,强化金币,2,1)*VLOOKUP(INDEX(装备!F:F,MATCH(属性!A5755,装备!A:A,0)),系数!$K$12:$M$15,3,0))</f>
        <v>450000</v>
      </c>
      <c r="L5755" s="17"/>
      <c r="M5755" s="17"/>
      <c r="N5755" s="17"/>
      <c r="O5755" s="17">
        <f>IF(E5755=1,"",VLOOKUP(E5755,系数!$S$2:$AB$12,MATCH(属性!C5755,评级,0),1))</f>
        <v>110</v>
      </c>
    </row>
    <row r="5756" spans="1:15" ht="17.25" thickBot="1" x14ac:dyDescent="0.4">
      <c r="A5756" s="17">
        <f t="shared" ref="A5756:A5819" si="180">A5636+1</f>
        <v>7100048</v>
      </c>
      <c r="B5756" s="17" t="s">
        <v>54</v>
      </c>
      <c r="C5756" s="15">
        <f>INDEX(装备!G:G,MATCH(属性!A5756,装备!A:A,0))</f>
        <v>16</v>
      </c>
      <c r="D5756" s="15" t="str">
        <f>INDEX(装备!E:E,MATCH(属性!A5756,装备!A:A,0))</f>
        <v>ring</v>
      </c>
      <c r="E5756" s="14">
        <v>114</v>
      </c>
      <c r="F5756" s="17">
        <f>INT((VLOOKUP($C5756,装备数值,2,0)+VLOOKUP($C5756,装备数值,5,0)*($E5756-1))*VLOOKUP($D5756,系数!$K$2:$O$7,2,0))</f>
        <v>0</v>
      </c>
      <c r="G5756" s="17">
        <f>INT((VLOOKUP($C5756,装备数值,3,0)+VLOOKUP($C5756,装备数值,6,0)*($E5756-1))*VLOOKUP($D5756,系数!$K$2:$O$7,3,0))</f>
        <v>879</v>
      </c>
      <c r="H5756" s="17">
        <f t="shared" si="179"/>
        <v>879</v>
      </c>
      <c r="I5756" s="17">
        <f>INT((VLOOKUP($C5756,装备数值,4,0)+VLOOKUP($C5756,装备数值,7,0)*($E5756-1))*VLOOKUP($D5756,系数!$K$2:$O$7,4,0))</f>
        <v>0</v>
      </c>
      <c r="J5756" s="17">
        <f>INT((VLOOKUP($C5756,装备数值,4,0)+VLOOKUP($C5756,装备数值,7,0)*($E5756-1))*VLOOKUP($D5756,系数!$K$2:$O$7,5,0))</f>
        <v>0</v>
      </c>
      <c r="K5756" s="17">
        <f>INT(VLOOKUP(E5756,强化金币,2,1)*VLOOKUP(INDEX(装备!F:F,MATCH(属性!A5756,装备!A:A,0)),系数!$K$12:$M$15,3,0))</f>
        <v>450000</v>
      </c>
      <c r="L5756" s="17"/>
      <c r="M5756" s="17"/>
      <c r="N5756" s="17"/>
      <c r="O5756" s="17">
        <f>IF(E5756=1,"",VLOOKUP(E5756,系数!$S$2:$AB$12,MATCH(属性!C5756,评级,0),1))</f>
        <v>110</v>
      </c>
    </row>
    <row r="5757" spans="1:15" ht="17.25" thickBot="1" x14ac:dyDescent="0.4">
      <c r="A5757" s="17">
        <f t="shared" si="180"/>
        <v>7100048</v>
      </c>
      <c r="B5757" s="17" t="s">
        <v>54</v>
      </c>
      <c r="C5757" s="15">
        <f>INDEX(装备!G:G,MATCH(属性!A5757,装备!A:A,0))</f>
        <v>16</v>
      </c>
      <c r="D5757" s="15" t="str">
        <f>INDEX(装备!E:E,MATCH(属性!A5757,装备!A:A,0))</f>
        <v>ring</v>
      </c>
      <c r="E5757" s="14">
        <v>115</v>
      </c>
      <c r="F5757" s="17">
        <f>INT((VLOOKUP($C5757,装备数值,2,0)+VLOOKUP($C5757,装备数值,5,0)*($E5757-1))*VLOOKUP($D5757,系数!$K$2:$O$7,2,0))</f>
        <v>0</v>
      </c>
      <c r="G5757" s="17">
        <f>INT((VLOOKUP($C5757,装备数值,3,0)+VLOOKUP($C5757,装备数值,6,0)*($E5757-1))*VLOOKUP($D5757,系数!$K$2:$O$7,3,0))</f>
        <v>885</v>
      </c>
      <c r="H5757" s="17">
        <f t="shared" si="179"/>
        <v>885</v>
      </c>
      <c r="I5757" s="17">
        <f>INT((VLOOKUP($C5757,装备数值,4,0)+VLOOKUP($C5757,装备数值,7,0)*($E5757-1))*VLOOKUP($D5757,系数!$K$2:$O$7,4,0))</f>
        <v>0</v>
      </c>
      <c r="J5757" s="17">
        <f>INT((VLOOKUP($C5757,装备数值,4,0)+VLOOKUP($C5757,装备数值,7,0)*($E5757-1))*VLOOKUP($D5757,系数!$K$2:$O$7,5,0))</f>
        <v>0</v>
      </c>
      <c r="K5757" s="17">
        <f>INT(VLOOKUP(E5757,强化金币,2,1)*VLOOKUP(INDEX(装备!F:F,MATCH(属性!A5757,装备!A:A,0)),系数!$K$12:$M$15,3,0))</f>
        <v>450000</v>
      </c>
      <c r="L5757" s="17"/>
      <c r="M5757" s="17"/>
      <c r="N5757" s="17"/>
      <c r="O5757" s="17">
        <f>IF(E5757=1,"",VLOOKUP(E5757,系数!$S$2:$AB$12,MATCH(属性!C5757,评级,0),1))</f>
        <v>110</v>
      </c>
    </row>
    <row r="5758" spans="1:15" ht="17.25" thickBot="1" x14ac:dyDescent="0.4">
      <c r="A5758" s="17">
        <f t="shared" si="180"/>
        <v>7100048</v>
      </c>
      <c r="B5758" s="17" t="s">
        <v>54</v>
      </c>
      <c r="C5758" s="15">
        <f>INDEX(装备!G:G,MATCH(属性!A5758,装备!A:A,0))</f>
        <v>16</v>
      </c>
      <c r="D5758" s="15" t="str">
        <f>INDEX(装备!E:E,MATCH(属性!A5758,装备!A:A,0))</f>
        <v>ring</v>
      </c>
      <c r="E5758" s="14">
        <v>116</v>
      </c>
      <c r="F5758" s="17">
        <f>INT((VLOOKUP($C5758,装备数值,2,0)+VLOOKUP($C5758,装备数值,5,0)*($E5758-1))*VLOOKUP($D5758,系数!$K$2:$O$7,2,0))</f>
        <v>0</v>
      </c>
      <c r="G5758" s="17">
        <f>INT((VLOOKUP($C5758,装备数值,3,0)+VLOOKUP($C5758,装备数值,6,0)*($E5758-1))*VLOOKUP($D5758,系数!$K$2:$O$7,3,0))</f>
        <v>891</v>
      </c>
      <c r="H5758" s="17">
        <f t="shared" si="179"/>
        <v>891</v>
      </c>
      <c r="I5758" s="17">
        <f>INT((VLOOKUP($C5758,装备数值,4,0)+VLOOKUP($C5758,装备数值,7,0)*($E5758-1))*VLOOKUP($D5758,系数!$K$2:$O$7,4,0))</f>
        <v>0</v>
      </c>
      <c r="J5758" s="17">
        <f>INT((VLOOKUP($C5758,装备数值,4,0)+VLOOKUP($C5758,装备数值,7,0)*($E5758-1))*VLOOKUP($D5758,系数!$K$2:$O$7,5,0))</f>
        <v>0</v>
      </c>
      <c r="K5758" s="17">
        <f>INT(VLOOKUP(E5758,强化金币,2,1)*VLOOKUP(INDEX(装备!F:F,MATCH(属性!A5758,装备!A:A,0)),系数!$K$12:$M$15,3,0))</f>
        <v>450000</v>
      </c>
      <c r="L5758" s="17"/>
      <c r="M5758" s="17"/>
      <c r="N5758" s="17"/>
      <c r="O5758" s="17">
        <f>IF(E5758=1,"",VLOOKUP(E5758,系数!$S$2:$AB$12,MATCH(属性!C5758,评级,0),1))</f>
        <v>110</v>
      </c>
    </row>
    <row r="5759" spans="1:15" ht="17.25" thickBot="1" x14ac:dyDescent="0.4">
      <c r="A5759" s="17">
        <f t="shared" si="180"/>
        <v>7100048</v>
      </c>
      <c r="B5759" s="17" t="s">
        <v>54</v>
      </c>
      <c r="C5759" s="15">
        <f>INDEX(装备!G:G,MATCH(属性!A5759,装备!A:A,0))</f>
        <v>16</v>
      </c>
      <c r="D5759" s="15" t="str">
        <f>INDEX(装备!E:E,MATCH(属性!A5759,装备!A:A,0))</f>
        <v>ring</v>
      </c>
      <c r="E5759" s="14">
        <v>117</v>
      </c>
      <c r="F5759" s="17">
        <f>INT((VLOOKUP($C5759,装备数值,2,0)+VLOOKUP($C5759,装备数值,5,0)*($E5759-1))*VLOOKUP($D5759,系数!$K$2:$O$7,2,0))</f>
        <v>0</v>
      </c>
      <c r="G5759" s="17">
        <f>INT((VLOOKUP($C5759,装备数值,3,0)+VLOOKUP($C5759,装备数值,6,0)*($E5759-1))*VLOOKUP($D5759,系数!$K$2:$O$7,3,0))</f>
        <v>897</v>
      </c>
      <c r="H5759" s="17">
        <f t="shared" si="179"/>
        <v>897</v>
      </c>
      <c r="I5759" s="17">
        <f>INT((VLOOKUP($C5759,装备数值,4,0)+VLOOKUP($C5759,装备数值,7,0)*($E5759-1))*VLOOKUP($D5759,系数!$K$2:$O$7,4,0))</f>
        <v>0</v>
      </c>
      <c r="J5759" s="17">
        <f>INT((VLOOKUP($C5759,装备数值,4,0)+VLOOKUP($C5759,装备数值,7,0)*($E5759-1))*VLOOKUP($D5759,系数!$K$2:$O$7,5,0))</f>
        <v>0</v>
      </c>
      <c r="K5759" s="17">
        <f>INT(VLOOKUP(E5759,强化金币,2,1)*VLOOKUP(INDEX(装备!F:F,MATCH(属性!A5759,装备!A:A,0)),系数!$K$12:$M$15,3,0))</f>
        <v>450000</v>
      </c>
      <c r="L5759" s="17"/>
      <c r="M5759" s="17"/>
      <c r="N5759" s="17"/>
      <c r="O5759" s="17">
        <f>IF(E5759=1,"",VLOOKUP(E5759,系数!$S$2:$AB$12,MATCH(属性!C5759,评级,0),1))</f>
        <v>110</v>
      </c>
    </row>
    <row r="5760" spans="1:15" ht="17.25" thickBot="1" x14ac:dyDescent="0.4">
      <c r="A5760" s="17">
        <f t="shared" si="180"/>
        <v>7100048</v>
      </c>
      <c r="B5760" s="17" t="s">
        <v>54</v>
      </c>
      <c r="C5760" s="15">
        <f>INDEX(装备!G:G,MATCH(属性!A5760,装备!A:A,0))</f>
        <v>16</v>
      </c>
      <c r="D5760" s="15" t="str">
        <f>INDEX(装备!E:E,MATCH(属性!A5760,装备!A:A,0))</f>
        <v>ring</v>
      </c>
      <c r="E5760" s="14">
        <v>118</v>
      </c>
      <c r="F5760" s="17">
        <f>INT((VLOOKUP($C5760,装备数值,2,0)+VLOOKUP($C5760,装备数值,5,0)*($E5760-1))*VLOOKUP($D5760,系数!$K$2:$O$7,2,0))</f>
        <v>0</v>
      </c>
      <c r="G5760" s="17">
        <f>INT((VLOOKUP($C5760,装备数值,3,0)+VLOOKUP($C5760,装备数值,6,0)*($E5760-1))*VLOOKUP($D5760,系数!$K$2:$O$7,3,0))</f>
        <v>903</v>
      </c>
      <c r="H5760" s="17">
        <f t="shared" si="179"/>
        <v>903</v>
      </c>
      <c r="I5760" s="17">
        <f>INT((VLOOKUP($C5760,装备数值,4,0)+VLOOKUP($C5760,装备数值,7,0)*($E5760-1))*VLOOKUP($D5760,系数!$K$2:$O$7,4,0))</f>
        <v>0</v>
      </c>
      <c r="J5760" s="17">
        <f>INT((VLOOKUP($C5760,装备数值,4,0)+VLOOKUP($C5760,装备数值,7,0)*($E5760-1))*VLOOKUP($D5760,系数!$K$2:$O$7,5,0))</f>
        <v>0</v>
      </c>
      <c r="K5760" s="17">
        <f>INT(VLOOKUP(E5760,强化金币,2,1)*VLOOKUP(INDEX(装备!F:F,MATCH(属性!A5760,装备!A:A,0)),系数!$K$12:$M$15,3,0))</f>
        <v>450000</v>
      </c>
      <c r="L5760" s="17"/>
      <c r="M5760" s="17"/>
      <c r="N5760" s="17"/>
      <c r="O5760" s="17">
        <f>IF(E5760=1,"",VLOOKUP(E5760,系数!$S$2:$AB$12,MATCH(属性!C5760,评级,0),1))</f>
        <v>110</v>
      </c>
    </row>
    <row r="5761" spans="1:15" ht="17.25" thickBot="1" x14ac:dyDescent="0.4">
      <c r="A5761" s="17">
        <f t="shared" si="180"/>
        <v>7100048</v>
      </c>
      <c r="B5761" s="17" t="s">
        <v>54</v>
      </c>
      <c r="C5761" s="15">
        <f>INDEX(装备!G:G,MATCH(属性!A5761,装备!A:A,0))</f>
        <v>16</v>
      </c>
      <c r="D5761" s="15" t="str">
        <f>INDEX(装备!E:E,MATCH(属性!A5761,装备!A:A,0))</f>
        <v>ring</v>
      </c>
      <c r="E5761" s="14">
        <v>119</v>
      </c>
      <c r="F5761" s="17">
        <f>INT((VLOOKUP($C5761,装备数值,2,0)+VLOOKUP($C5761,装备数值,5,0)*($E5761-1))*VLOOKUP($D5761,系数!$K$2:$O$7,2,0))</f>
        <v>0</v>
      </c>
      <c r="G5761" s="17">
        <f>INT((VLOOKUP($C5761,装备数值,3,0)+VLOOKUP($C5761,装备数值,6,0)*($E5761-1))*VLOOKUP($D5761,系数!$K$2:$O$7,3,0))</f>
        <v>909</v>
      </c>
      <c r="H5761" s="17">
        <f t="shared" si="179"/>
        <v>909</v>
      </c>
      <c r="I5761" s="17">
        <f>INT((VLOOKUP($C5761,装备数值,4,0)+VLOOKUP($C5761,装备数值,7,0)*($E5761-1))*VLOOKUP($D5761,系数!$K$2:$O$7,4,0))</f>
        <v>0</v>
      </c>
      <c r="J5761" s="17">
        <f>INT((VLOOKUP($C5761,装备数值,4,0)+VLOOKUP($C5761,装备数值,7,0)*($E5761-1))*VLOOKUP($D5761,系数!$K$2:$O$7,5,0))</f>
        <v>0</v>
      </c>
      <c r="K5761" s="17">
        <f>INT(VLOOKUP(E5761,强化金币,2,1)*VLOOKUP(INDEX(装备!F:F,MATCH(属性!A5761,装备!A:A,0)),系数!$K$12:$M$15,3,0))</f>
        <v>450000</v>
      </c>
      <c r="L5761" s="17"/>
      <c r="M5761" s="17"/>
      <c r="N5761" s="17"/>
      <c r="O5761" s="17">
        <f>IF(E5761=1,"",VLOOKUP(E5761,系数!$S$2:$AB$12,MATCH(属性!C5761,评级,0),1))</f>
        <v>110</v>
      </c>
    </row>
    <row r="5762" spans="1:15" ht="17.25" thickBot="1" x14ac:dyDescent="0.4">
      <c r="A5762" s="17">
        <f t="shared" si="180"/>
        <v>7100048</v>
      </c>
      <c r="B5762" s="17" t="s">
        <v>54</v>
      </c>
      <c r="C5762" s="15">
        <f>INDEX(装备!G:G,MATCH(属性!A5762,装备!A:A,0))</f>
        <v>16</v>
      </c>
      <c r="D5762" s="15" t="str">
        <f>INDEX(装备!E:E,MATCH(属性!A5762,装备!A:A,0))</f>
        <v>ring</v>
      </c>
      <c r="E5762" s="14">
        <v>120</v>
      </c>
      <c r="F5762" s="17">
        <f>INT((VLOOKUP($C5762,装备数值,2,0)+VLOOKUP($C5762,装备数值,5,0)*($E5762-1))*VLOOKUP($D5762,系数!$K$2:$O$7,2,0))</f>
        <v>0</v>
      </c>
      <c r="G5762" s="17">
        <f>INT((VLOOKUP($C5762,装备数值,3,0)+VLOOKUP($C5762,装备数值,6,0)*($E5762-1))*VLOOKUP($D5762,系数!$K$2:$O$7,3,0))</f>
        <v>915</v>
      </c>
      <c r="H5762" s="17">
        <f t="shared" si="179"/>
        <v>915</v>
      </c>
      <c r="I5762" s="17">
        <f>INT((VLOOKUP($C5762,装备数值,4,0)+VLOOKUP($C5762,装备数值,7,0)*($E5762-1))*VLOOKUP($D5762,系数!$K$2:$O$7,4,0))</f>
        <v>0</v>
      </c>
      <c r="J5762" s="17">
        <f>INT((VLOOKUP($C5762,装备数值,4,0)+VLOOKUP($C5762,装备数值,7,0)*($E5762-1))*VLOOKUP($D5762,系数!$K$2:$O$7,5,0))</f>
        <v>0</v>
      </c>
      <c r="K5762" s="17">
        <f>INT(VLOOKUP(E5762,强化金币,2,1)*VLOOKUP(INDEX(装备!F:F,MATCH(属性!A5762,装备!A:A,0)),系数!$K$12:$M$15,3,0))</f>
        <v>450000</v>
      </c>
      <c r="L5762" s="17"/>
      <c r="M5762" s="17"/>
      <c r="N5762" s="17"/>
      <c r="O5762" s="17">
        <f>IF(E5762=1,"",VLOOKUP(E5762,系数!$S$2:$AB$12,MATCH(属性!C5762,评级,0),1))</f>
        <v>110</v>
      </c>
    </row>
    <row r="5763" spans="1:15" ht="17.25" thickBot="1" x14ac:dyDescent="0.4">
      <c r="A5763" s="15">
        <f t="shared" si="180"/>
        <v>7100049</v>
      </c>
      <c r="B5763" s="15" t="s">
        <v>215</v>
      </c>
      <c r="C5763" s="15">
        <f>INDEX(装备!G:G,MATCH(属性!A5763,装备!A:A,0))</f>
        <v>18</v>
      </c>
      <c r="D5763" s="15" t="str">
        <f>INDEX(装备!E:E,MATCH(属性!A5763,装备!A:A,0))</f>
        <v>weapon</v>
      </c>
      <c r="E5763" s="16">
        <v>1</v>
      </c>
      <c r="F5763" s="17">
        <f>INT((VLOOKUP($C5763,装备数值,2,0)+VLOOKUP($C5763,装备数值,5,0)*($E5763-1))*VLOOKUP($D5763,系数!$K$2:$O$7,2,0))</f>
        <v>0</v>
      </c>
      <c r="G5763" s="17">
        <f>INT((VLOOKUP($C5763,装备数值,3,0)+VLOOKUP($C5763,装备数值,6,0)*($E5763-1))*VLOOKUP($D5763,系数!$K$2:$O$7,3,0))</f>
        <v>300</v>
      </c>
      <c r="H5763" s="17">
        <f t="shared" si="179"/>
        <v>300</v>
      </c>
      <c r="I5763" s="17">
        <f>INT((VLOOKUP($C5763,装备数值,4,0)+VLOOKUP($C5763,装备数值,7,0)*($E5763-1))*VLOOKUP($D5763,系数!$K$2:$O$7,4,0))</f>
        <v>0</v>
      </c>
      <c r="J5763" s="17">
        <f>INT((VLOOKUP($C5763,装备数值,4,0)+VLOOKUP($C5763,装备数值,7,0)*($E5763-1))*VLOOKUP($D5763,系数!$K$2:$O$7,5,0))</f>
        <v>0</v>
      </c>
      <c r="K5763" s="17">
        <f>INT(VLOOKUP(E5763,强化金币,2,1)*VLOOKUP(INDEX(装备!F:F,MATCH(属性!A5763,装备!A:A,0)),系数!$K$12:$M$15,3,0))</f>
        <v>50</v>
      </c>
      <c r="L5763" s="17"/>
      <c r="M5763" s="17"/>
      <c r="N5763" s="17"/>
      <c r="O5763" s="17" t="str">
        <f>IF(E5763=1,"",VLOOKUP(E5763,系数!$S$2:$AB$12,MATCH(属性!C5763,评级,0),1))</f>
        <v/>
      </c>
    </row>
    <row r="5764" spans="1:15" ht="17.25" thickBot="1" x14ac:dyDescent="0.4">
      <c r="A5764" s="17">
        <f t="shared" si="180"/>
        <v>7100049</v>
      </c>
      <c r="B5764" s="17" t="s">
        <v>215</v>
      </c>
      <c r="C5764" s="15">
        <f>INDEX(装备!G:G,MATCH(属性!A5764,装备!A:A,0))</f>
        <v>18</v>
      </c>
      <c r="D5764" s="15" t="str">
        <f>INDEX(装备!E:E,MATCH(属性!A5764,装备!A:A,0))</f>
        <v>weapon</v>
      </c>
      <c r="E5764" s="14">
        <v>2</v>
      </c>
      <c r="F5764" s="17">
        <f>INT((VLOOKUP($C5764,装备数值,2,0)+VLOOKUP($C5764,装备数值,5,0)*($E5764-1))*VLOOKUP($D5764,系数!$K$2:$O$7,2,0))</f>
        <v>0</v>
      </c>
      <c r="G5764" s="17">
        <f>INT((VLOOKUP($C5764,装备数值,3,0)+VLOOKUP($C5764,装备数值,6,0)*($E5764-1))*VLOOKUP($D5764,系数!$K$2:$O$7,3,0))</f>
        <v>312</v>
      </c>
      <c r="H5764" s="17">
        <f t="shared" ref="H5764:H5827" si="181">G5764</f>
        <v>312</v>
      </c>
      <c r="I5764" s="17">
        <f>INT((VLOOKUP($C5764,装备数值,4,0)+VLOOKUP($C5764,装备数值,7,0)*($E5764-1))*VLOOKUP($D5764,系数!$K$2:$O$7,4,0))</f>
        <v>0</v>
      </c>
      <c r="J5764" s="17">
        <f>INT((VLOOKUP($C5764,装备数值,4,0)+VLOOKUP($C5764,装备数值,7,0)*($E5764-1))*VLOOKUP($D5764,系数!$K$2:$O$7,5,0))</f>
        <v>0</v>
      </c>
      <c r="K5764" s="17">
        <f>INT(VLOOKUP(E5764,强化金币,2,1)*VLOOKUP(INDEX(装备!F:F,MATCH(属性!A5764,装备!A:A,0)),系数!$K$12:$M$15,3,0))</f>
        <v>80</v>
      </c>
      <c r="L5764" s="17"/>
      <c r="M5764" s="17"/>
      <c r="N5764" s="17"/>
      <c r="O5764" s="17">
        <f>IF(E5764=1,"",VLOOKUP(E5764,系数!$S$2:$AB$12,MATCH(属性!C5764,评级,0),1))</f>
        <v>40</v>
      </c>
    </row>
    <row r="5765" spans="1:15" ht="17.25" thickBot="1" x14ac:dyDescent="0.4">
      <c r="A5765" s="17">
        <f t="shared" si="180"/>
        <v>7100049</v>
      </c>
      <c r="B5765" s="17" t="s">
        <v>215</v>
      </c>
      <c r="C5765" s="15">
        <f>INDEX(装备!G:G,MATCH(属性!A5765,装备!A:A,0))</f>
        <v>18</v>
      </c>
      <c r="D5765" s="15" t="str">
        <f>INDEX(装备!E:E,MATCH(属性!A5765,装备!A:A,0))</f>
        <v>weapon</v>
      </c>
      <c r="E5765" s="14">
        <v>3</v>
      </c>
      <c r="F5765" s="17">
        <f>INT((VLOOKUP($C5765,装备数值,2,0)+VLOOKUP($C5765,装备数值,5,0)*($E5765-1))*VLOOKUP($D5765,系数!$K$2:$O$7,2,0))</f>
        <v>0</v>
      </c>
      <c r="G5765" s="17">
        <f>INT((VLOOKUP($C5765,装备数值,3,0)+VLOOKUP($C5765,装备数值,6,0)*($E5765-1))*VLOOKUP($D5765,系数!$K$2:$O$7,3,0))</f>
        <v>324</v>
      </c>
      <c r="H5765" s="17">
        <f t="shared" si="181"/>
        <v>324</v>
      </c>
      <c r="I5765" s="17">
        <f>INT((VLOOKUP($C5765,装备数值,4,0)+VLOOKUP($C5765,装备数值,7,0)*($E5765-1))*VLOOKUP($D5765,系数!$K$2:$O$7,4,0))</f>
        <v>0</v>
      </c>
      <c r="J5765" s="17">
        <f>INT((VLOOKUP($C5765,装备数值,4,0)+VLOOKUP($C5765,装备数值,7,0)*($E5765-1))*VLOOKUP($D5765,系数!$K$2:$O$7,5,0))</f>
        <v>0</v>
      </c>
      <c r="K5765" s="17">
        <f>INT(VLOOKUP(E5765,强化金币,2,1)*VLOOKUP(INDEX(装备!F:F,MATCH(属性!A5765,装备!A:A,0)),系数!$K$12:$M$15,3,0))</f>
        <v>100</v>
      </c>
      <c r="L5765" s="17"/>
      <c r="M5765" s="17"/>
      <c r="N5765" s="17"/>
      <c r="O5765" s="17">
        <f>IF(E5765=1,"",VLOOKUP(E5765,系数!$S$2:$AB$12,MATCH(属性!C5765,评级,0),1))</f>
        <v>40</v>
      </c>
    </row>
    <row r="5766" spans="1:15" ht="17.25" thickBot="1" x14ac:dyDescent="0.4">
      <c r="A5766" s="17">
        <f t="shared" si="180"/>
        <v>7100049</v>
      </c>
      <c r="B5766" s="17" t="s">
        <v>215</v>
      </c>
      <c r="C5766" s="15">
        <f>INDEX(装备!G:G,MATCH(属性!A5766,装备!A:A,0))</f>
        <v>18</v>
      </c>
      <c r="D5766" s="15" t="str">
        <f>INDEX(装备!E:E,MATCH(属性!A5766,装备!A:A,0))</f>
        <v>weapon</v>
      </c>
      <c r="E5766" s="14">
        <v>4</v>
      </c>
      <c r="F5766" s="17">
        <f>INT((VLOOKUP($C5766,装备数值,2,0)+VLOOKUP($C5766,装备数值,5,0)*($E5766-1))*VLOOKUP($D5766,系数!$K$2:$O$7,2,0))</f>
        <v>0</v>
      </c>
      <c r="G5766" s="17">
        <f>INT((VLOOKUP($C5766,装备数值,3,0)+VLOOKUP($C5766,装备数值,6,0)*($E5766-1))*VLOOKUP($D5766,系数!$K$2:$O$7,3,0))</f>
        <v>336</v>
      </c>
      <c r="H5766" s="17">
        <f t="shared" si="181"/>
        <v>336</v>
      </c>
      <c r="I5766" s="17">
        <f>INT((VLOOKUP($C5766,装备数值,4,0)+VLOOKUP($C5766,装备数值,7,0)*($E5766-1))*VLOOKUP($D5766,系数!$K$2:$O$7,4,0))</f>
        <v>0</v>
      </c>
      <c r="J5766" s="17">
        <f>INT((VLOOKUP($C5766,装备数值,4,0)+VLOOKUP($C5766,装备数值,7,0)*($E5766-1))*VLOOKUP($D5766,系数!$K$2:$O$7,5,0))</f>
        <v>0</v>
      </c>
      <c r="K5766" s="17">
        <f>INT(VLOOKUP(E5766,强化金币,2,1)*VLOOKUP(INDEX(装备!F:F,MATCH(属性!A5766,装备!A:A,0)),系数!$K$12:$M$15,3,0))</f>
        <v>200</v>
      </c>
      <c r="L5766" s="17"/>
      <c r="M5766" s="17"/>
      <c r="N5766" s="17"/>
      <c r="O5766" s="17">
        <f>IF(E5766=1,"",VLOOKUP(E5766,系数!$S$2:$AB$12,MATCH(属性!C5766,评级,0),1))</f>
        <v>40</v>
      </c>
    </row>
    <row r="5767" spans="1:15" ht="17.25" thickBot="1" x14ac:dyDescent="0.4">
      <c r="A5767" s="17">
        <f t="shared" si="180"/>
        <v>7100049</v>
      </c>
      <c r="B5767" s="17" t="s">
        <v>215</v>
      </c>
      <c r="C5767" s="15">
        <f>INDEX(装备!G:G,MATCH(属性!A5767,装备!A:A,0))</f>
        <v>18</v>
      </c>
      <c r="D5767" s="15" t="str">
        <f>INDEX(装备!E:E,MATCH(属性!A5767,装备!A:A,0))</f>
        <v>weapon</v>
      </c>
      <c r="E5767" s="14">
        <v>5</v>
      </c>
      <c r="F5767" s="17">
        <f>INT((VLOOKUP($C5767,装备数值,2,0)+VLOOKUP($C5767,装备数值,5,0)*($E5767-1))*VLOOKUP($D5767,系数!$K$2:$O$7,2,0))</f>
        <v>0</v>
      </c>
      <c r="G5767" s="17">
        <f>INT((VLOOKUP($C5767,装备数值,3,0)+VLOOKUP($C5767,装备数值,6,0)*($E5767-1))*VLOOKUP($D5767,系数!$K$2:$O$7,3,0))</f>
        <v>348</v>
      </c>
      <c r="H5767" s="17">
        <f t="shared" si="181"/>
        <v>348</v>
      </c>
      <c r="I5767" s="17">
        <f>INT((VLOOKUP($C5767,装备数值,4,0)+VLOOKUP($C5767,装备数值,7,0)*($E5767-1))*VLOOKUP($D5767,系数!$K$2:$O$7,4,0))</f>
        <v>0</v>
      </c>
      <c r="J5767" s="17">
        <f>INT((VLOOKUP($C5767,装备数值,4,0)+VLOOKUP($C5767,装备数值,7,0)*($E5767-1))*VLOOKUP($D5767,系数!$K$2:$O$7,5,0))</f>
        <v>0</v>
      </c>
      <c r="K5767" s="17">
        <f>INT(VLOOKUP(E5767,强化金币,2,1)*VLOOKUP(INDEX(装备!F:F,MATCH(属性!A5767,装备!A:A,0)),系数!$K$12:$M$15,3,0))</f>
        <v>300</v>
      </c>
      <c r="L5767" s="17"/>
      <c r="M5767" s="17"/>
      <c r="N5767" s="17"/>
      <c r="O5767" s="17">
        <f>IF(E5767=1,"",VLOOKUP(E5767,系数!$S$2:$AB$12,MATCH(属性!C5767,评级,0),1))</f>
        <v>40</v>
      </c>
    </row>
    <row r="5768" spans="1:15" ht="17.25" thickBot="1" x14ac:dyDescent="0.4">
      <c r="A5768" s="17">
        <f t="shared" si="180"/>
        <v>7100049</v>
      </c>
      <c r="B5768" s="17" t="s">
        <v>215</v>
      </c>
      <c r="C5768" s="15">
        <f>INDEX(装备!G:G,MATCH(属性!A5768,装备!A:A,0))</f>
        <v>18</v>
      </c>
      <c r="D5768" s="15" t="str">
        <f>INDEX(装备!E:E,MATCH(属性!A5768,装备!A:A,0))</f>
        <v>weapon</v>
      </c>
      <c r="E5768" s="14">
        <v>6</v>
      </c>
      <c r="F5768" s="17">
        <f>INT((VLOOKUP($C5768,装备数值,2,0)+VLOOKUP($C5768,装备数值,5,0)*($E5768-1))*VLOOKUP($D5768,系数!$K$2:$O$7,2,0))</f>
        <v>0</v>
      </c>
      <c r="G5768" s="17">
        <f>INT((VLOOKUP($C5768,装备数值,3,0)+VLOOKUP($C5768,装备数值,6,0)*($E5768-1))*VLOOKUP($D5768,系数!$K$2:$O$7,3,0))</f>
        <v>360</v>
      </c>
      <c r="H5768" s="17">
        <f t="shared" si="181"/>
        <v>360</v>
      </c>
      <c r="I5768" s="17">
        <f>INT((VLOOKUP($C5768,装备数值,4,0)+VLOOKUP($C5768,装备数值,7,0)*($E5768-1))*VLOOKUP($D5768,系数!$K$2:$O$7,4,0))</f>
        <v>0</v>
      </c>
      <c r="J5768" s="17">
        <f>INT((VLOOKUP($C5768,装备数值,4,0)+VLOOKUP($C5768,装备数值,7,0)*($E5768-1))*VLOOKUP($D5768,系数!$K$2:$O$7,5,0))</f>
        <v>0</v>
      </c>
      <c r="K5768" s="17">
        <f>INT(VLOOKUP(E5768,强化金币,2,1)*VLOOKUP(INDEX(装备!F:F,MATCH(属性!A5768,装备!A:A,0)),系数!$K$12:$M$15,3,0))</f>
        <v>400</v>
      </c>
      <c r="L5768" s="17"/>
      <c r="M5768" s="17"/>
      <c r="N5768" s="17"/>
      <c r="O5768" s="17">
        <f>IF(E5768=1,"",VLOOKUP(E5768,系数!$S$2:$AB$12,MATCH(属性!C5768,评级,0),1))</f>
        <v>40</v>
      </c>
    </row>
    <row r="5769" spans="1:15" ht="17.25" thickBot="1" x14ac:dyDescent="0.4">
      <c r="A5769" s="17">
        <f t="shared" si="180"/>
        <v>7100049</v>
      </c>
      <c r="B5769" s="17" t="s">
        <v>215</v>
      </c>
      <c r="C5769" s="15">
        <f>INDEX(装备!G:G,MATCH(属性!A5769,装备!A:A,0))</f>
        <v>18</v>
      </c>
      <c r="D5769" s="15" t="str">
        <f>INDEX(装备!E:E,MATCH(属性!A5769,装备!A:A,0))</f>
        <v>weapon</v>
      </c>
      <c r="E5769" s="14">
        <v>7</v>
      </c>
      <c r="F5769" s="17">
        <f>INT((VLOOKUP($C5769,装备数值,2,0)+VLOOKUP($C5769,装备数值,5,0)*($E5769-1))*VLOOKUP($D5769,系数!$K$2:$O$7,2,0))</f>
        <v>0</v>
      </c>
      <c r="G5769" s="17">
        <f>INT((VLOOKUP($C5769,装备数值,3,0)+VLOOKUP($C5769,装备数值,6,0)*($E5769-1))*VLOOKUP($D5769,系数!$K$2:$O$7,3,0))</f>
        <v>372</v>
      </c>
      <c r="H5769" s="17">
        <f t="shared" si="181"/>
        <v>372</v>
      </c>
      <c r="I5769" s="17">
        <f>INT((VLOOKUP($C5769,装备数值,4,0)+VLOOKUP($C5769,装备数值,7,0)*($E5769-1))*VLOOKUP($D5769,系数!$K$2:$O$7,4,0))</f>
        <v>0</v>
      </c>
      <c r="J5769" s="17">
        <f>INT((VLOOKUP($C5769,装备数值,4,0)+VLOOKUP($C5769,装备数值,7,0)*($E5769-1))*VLOOKUP($D5769,系数!$K$2:$O$7,5,0))</f>
        <v>0</v>
      </c>
      <c r="K5769" s="17">
        <f>INT(VLOOKUP(E5769,强化金币,2,1)*VLOOKUP(INDEX(装备!F:F,MATCH(属性!A5769,装备!A:A,0)),系数!$K$12:$M$15,3,0))</f>
        <v>500</v>
      </c>
      <c r="L5769" s="17"/>
      <c r="M5769" s="17"/>
      <c r="N5769" s="17"/>
      <c r="O5769" s="17">
        <f>IF(E5769=1,"",VLOOKUP(E5769,系数!$S$2:$AB$12,MATCH(属性!C5769,评级,0),1))</f>
        <v>40</v>
      </c>
    </row>
    <row r="5770" spans="1:15" ht="17.25" thickBot="1" x14ac:dyDescent="0.4">
      <c r="A5770" s="17">
        <f t="shared" si="180"/>
        <v>7100049</v>
      </c>
      <c r="B5770" s="17" t="s">
        <v>215</v>
      </c>
      <c r="C5770" s="15">
        <f>INDEX(装备!G:G,MATCH(属性!A5770,装备!A:A,0))</f>
        <v>18</v>
      </c>
      <c r="D5770" s="15" t="str">
        <f>INDEX(装备!E:E,MATCH(属性!A5770,装备!A:A,0))</f>
        <v>weapon</v>
      </c>
      <c r="E5770" s="14">
        <v>8</v>
      </c>
      <c r="F5770" s="17">
        <f>INT((VLOOKUP($C5770,装备数值,2,0)+VLOOKUP($C5770,装备数值,5,0)*($E5770-1))*VLOOKUP($D5770,系数!$K$2:$O$7,2,0))</f>
        <v>0</v>
      </c>
      <c r="G5770" s="17">
        <f>INT((VLOOKUP($C5770,装备数值,3,0)+VLOOKUP($C5770,装备数值,6,0)*($E5770-1))*VLOOKUP($D5770,系数!$K$2:$O$7,3,0))</f>
        <v>384</v>
      </c>
      <c r="H5770" s="17">
        <f t="shared" si="181"/>
        <v>384</v>
      </c>
      <c r="I5770" s="17">
        <f>INT((VLOOKUP($C5770,装备数值,4,0)+VLOOKUP($C5770,装备数值,7,0)*($E5770-1))*VLOOKUP($D5770,系数!$K$2:$O$7,4,0))</f>
        <v>0</v>
      </c>
      <c r="J5770" s="17">
        <f>INT((VLOOKUP($C5770,装备数值,4,0)+VLOOKUP($C5770,装备数值,7,0)*($E5770-1))*VLOOKUP($D5770,系数!$K$2:$O$7,5,0))</f>
        <v>0</v>
      </c>
      <c r="K5770" s="17">
        <f>INT(VLOOKUP(E5770,强化金币,2,1)*VLOOKUP(INDEX(装备!F:F,MATCH(属性!A5770,装备!A:A,0)),系数!$K$12:$M$15,3,0))</f>
        <v>600</v>
      </c>
      <c r="L5770" s="17"/>
      <c r="M5770" s="17"/>
      <c r="N5770" s="17"/>
      <c r="O5770" s="17">
        <f>IF(E5770=1,"",VLOOKUP(E5770,系数!$S$2:$AB$12,MATCH(属性!C5770,评级,0),1))</f>
        <v>40</v>
      </c>
    </row>
    <row r="5771" spans="1:15" ht="17.25" thickBot="1" x14ac:dyDescent="0.4">
      <c r="A5771" s="17">
        <f t="shared" si="180"/>
        <v>7100049</v>
      </c>
      <c r="B5771" s="17" t="s">
        <v>215</v>
      </c>
      <c r="C5771" s="15">
        <f>INDEX(装备!G:G,MATCH(属性!A5771,装备!A:A,0))</f>
        <v>18</v>
      </c>
      <c r="D5771" s="15" t="str">
        <f>INDEX(装备!E:E,MATCH(属性!A5771,装备!A:A,0))</f>
        <v>weapon</v>
      </c>
      <c r="E5771" s="14">
        <v>9</v>
      </c>
      <c r="F5771" s="17">
        <f>INT((VLOOKUP($C5771,装备数值,2,0)+VLOOKUP($C5771,装备数值,5,0)*($E5771-1))*VLOOKUP($D5771,系数!$K$2:$O$7,2,0))</f>
        <v>0</v>
      </c>
      <c r="G5771" s="17">
        <f>INT((VLOOKUP($C5771,装备数值,3,0)+VLOOKUP($C5771,装备数值,6,0)*($E5771-1))*VLOOKUP($D5771,系数!$K$2:$O$7,3,0))</f>
        <v>396</v>
      </c>
      <c r="H5771" s="17">
        <f t="shared" si="181"/>
        <v>396</v>
      </c>
      <c r="I5771" s="17">
        <f>INT((VLOOKUP($C5771,装备数值,4,0)+VLOOKUP($C5771,装备数值,7,0)*($E5771-1))*VLOOKUP($D5771,系数!$K$2:$O$7,4,0))</f>
        <v>0</v>
      </c>
      <c r="J5771" s="17">
        <f>INT((VLOOKUP($C5771,装备数值,4,0)+VLOOKUP($C5771,装备数值,7,0)*($E5771-1))*VLOOKUP($D5771,系数!$K$2:$O$7,5,0))</f>
        <v>0</v>
      </c>
      <c r="K5771" s="17">
        <f>INT(VLOOKUP(E5771,强化金币,2,1)*VLOOKUP(INDEX(装备!F:F,MATCH(属性!A5771,装备!A:A,0)),系数!$K$12:$M$15,3,0))</f>
        <v>700</v>
      </c>
      <c r="L5771" s="17"/>
      <c r="M5771" s="17"/>
      <c r="N5771" s="17"/>
      <c r="O5771" s="17">
        <f>IF(E5771=1,"",VLOOKUP(E5771,系数!$S$2:$AB$12,MATCH(属性!C5771,评级,0),1))</f>
        <v>40</v>
      </c>
    </row>
    <row r="5772" spans="1:15" ht="17.25" thickBot="1" x14ac:dyDescent="0.4">
      <c r="A5772" s="17">
        <f t="shared" si="180"/>
        <v>7100049</v>
      </c>
      <c r="B5772" s="17" t="s">
        <v>215</v>
      </c>
      <c r="C5772" s="15">
        <f>INDEX(装备!G:G,MATCH(属性!A5772,装备!A:A,0))</f>
        <v>18</v>
      </c>
      <c r="D5772" s="15" t="str">
        <f>INDEX(装备!E:E,MATCH(属性!A5772,装备!A:A,0))</f>
        <v>weapon</v>
      </c>
      <c r="E5772" s="14">
        <v>10</v>
      </c>
      <c r="F5772" s="17">
        <f>INT((VLOOKUP($C5772,装备数值,2,0)+VLOOKUP($C5772,装备数值,5,0)*($E5772-1))*VLOOKUP($D5772,系数!$K$2:$O$7,2,0))</f>
        <v>0</v>
      </c>
      <c r="G5772" s="17">
        <f>INT((VLOOKUP($C5772,装备数值,3,0)+VLOOKUP($C5772,装备数值,6,0)*($E5772-1))*VLOOKUP($D5772,系数!$K$2:$O$7,3,0))</f>
        <v>408</v>
      </c>
      <c r="H5772" s="17">
        <f t="shared" si="181"/>
        <v>408</v>
      </c>
      <c r="I5772" s="17">
        <f>INT((VLOOKUP($C5772,装备数值,4,0)+VLOOKUP($C5772,装备数值,7,0)*($E5772-1))*VLOOKUP($D5772,系数!$K$2:$O$7,4,0))</f>
        <v>0</v>
      </c>
      <c r="J5772" s="17">
        <f>INT((VLOOKUP($C5772,装备数值,4,0)+VLOOKUP($C5772,装备数值,7,0)*($E5772-1))*VLOOKUP($D5772,系数!$K$2:$O$7,5,0))</f>
        <v>0</v>
      </c>
      <c r="K5772" s="17">
        <f>INT(VLOOKUP(E5772,强化金币,2,1)*VLOOKUP(INDEX(装备!F:F,MATCH(属性!A5772,装备!A:A,0)),系数!$K$12:$M$15,3,0))</f>
        <v>800</v>
      </c>
      <c r="L5772" s="17"/>
      <c r="M5772" s="17"/>
      <c r="N5772" s="17"/>
      <c r="O5772" s="17">
        <f>IF(E5772=1,"",VLOOKUP(E5772,系数!$S$2:$AB$12,MATCH(属性!C5772,评级,0),1))</f>
        <v>80</v>
      </c>
    </row>
    <row r="5773" spans="1:15" ht="17.25" thickBot="1" x14ac:dyDescent="0.4">
      <c r="A5773" s="17">
        <f t="shared" si="180"/>
        <v>7100049</v>
      </c>
      <c r="B5773" s="17" t="s">
        <v>215</v>
      </c>
      <c r="C5773" s="15">
        <f>INDEX(装备!G:G,MATCH(属性!A5773,装备!A:A,0))</f>
        <v>18</v>
      </c>
      <c r="D5773" s="15" t="str">
        <f>INDEX(装备!E:E,MATCH(属性!A5773,装备!A:A,0))</f>
        <v>weapon</v>
      </c>
      <c r="E5773" s="14">
        <v>11</v>
      </c>
      <c r="F5773" s="17">
        <f>INT((VLOOKUP($C5773,装备数值,2,0)+VLOOKUP($C5773,装备数值,5,0)*($E5773-1))*VLOOKUP($D5773,系数!$K$2:$O$7,2,0))</f>
        <v>0</v>
      </c>
      <c r="G5773" s="17">
        <f>INT((VLOOKUP($C5773,装备数值,3,0)+VLOOKUP($C5773,装备数值,6,0)*($E5773-1))*VLOOKUP($D5773,系数!$K$2:$O$7,3,0))</f>
        <v>420</v>
      </c>
      <c r="H5773" s="17">
        <f t="shared" si="181"/>
        <v>420</v>
      </c>
      <c r="I5773" s="17">
        <f>INT((VLOOKUP($C5773,装备数值,4,0)+VLOOKUP($C5773,装备数值,7,0)*($E5773-1))*VLOOKUP($D5773,系数!$K$2:$O$7,4,0))</f>
        <v>0</v>
      </c>
      <c r="J5773" s="17">
        <f>INT((VLOOKUP($C5773,装备数值,4,0)+VLOOKUP($C5773,装备数值,7,0)*($E5773-1))*VLOOKUP($D5773,系数!$K$2:$O$7,5,0))</f>
        <v>0</v>
      </c>
      <c r="K5773" s="17">
        <f>INT(VLOOKUP(E5773,强化金币,2,1)*VLOOKUP(INDEX(装备!F:F,MATCH(属性!A5773,装备!A:A,0)),系数!$K$12:$M$15,3,0))</f>
        <v>900</v>
      </c>
      <c r="L5773" s="17"/>
      <c r="M5773" s="17"/>
      <c r="N5773" s="17"/>
      <c r="O5773" s="17">
        <f>IF(E5773=1,"",VLOOKUP(E5773,系数!$S$2:$AB$12,MATCH(属性!C5773,评级,0),1))</f>
        <v>80</v>
      </c>
    </row>
    <row r="5774" spans="1:15" ht="17.25" thickBot="1" x14ac:dyDescent="0.4">
      <c r="A5774" s="17">
        <f t="shared" si="180"/>
        <v>7100049</v>
      </c>
      <c r="B5774" s="17" t="s">
        <v>215</v>
      </c>
      <c r="C5774" s="15">
        <f>INDEX(装备!G:G,MATCH(属性!A5774,装备!A:A,0))</f>
        <v>18</v>
      </c>
      <c r="D5774" s="15" t="str">
        <f>INDEX(装备!E:E,MATCH(属性!A5774,装备!A:A,0))</f>
        <v>weapon</v>
      </c>
      <c r="E5774" s="14">
        <v>12</v>
      </c>
      <c r="F5774" s="17">
        <f>INT((VLOOKUP($C5774,装备数值,2,0)+VLOOKUP($C5774,装备数值,5,0)*($E5774-1))*VLOOKUP($D5774,系数!$K$2:$O$7,2,0))</f>
        <v>0</v>
      </c>
      <c r="G5774" s="17">
        <f>INT((VLOOKUP($C5774,装备数值,3,0)+VLOOKUP($C5774,装备数值,6,0)*($E5774-1))*VLOOKUP($D5774,系数!$K$2:$O$7,3,0))</f>
        <v>432</v>
      </c>
      <c r="H5774" s="17">
        <f t="shared" si="181"/>
        <v>432</v>
      </c>
      <c r="I5774" s="17">
        <f>INT((VLOOKUP($C5774,装备数值,4,0)+VLOOKUP($C5774,装备数值,7,0)*($E5774-1))*VLOOKUP($D5774,系数!$K$2:$O$7,4,0))</f>
        <v>0</v>
      </c>
      <c r="J5774" s="17">
        <f>INT((VLOOKUP($C5774,装备数值,4,0)+VLOOKUP($C5774,装备数值,7,0)*($E5774-1))*VLOOKUP($D5774,系数!$K$2:$O$7,5,0))</f>
        <v>0</v>
      </c>
      <c r="K5774" s="17">
        <f>INT(VLOOKUP(E5774,强化金币,2,1)*VLOOKUP(INDEX(装备!F:F,MATCH(属性!A5774,装备!A:A,0)),系数!$K$12:$M$15,3,0))</f>
        <v>1000</v>
      </c>
      <c r="L5774" s="17"/>
      <c r="M5774" s="17"/>
      <c r="N5774" s="17"/>
      <c r="O5774" s="17">
        <f>IF(E5774=1,"",VLOOKUP(E5774,系数!$S$2:$AB$12,MATCH(属性!C5774,评级,0),1))</f>
        <v>80</v>
      </c>
    </row>
    <row r="5775" spans="1:15" ht="17.25" thickBot="1" x14ac:dyDescent="0.4">
      <c r="A5775" s="17">
        <f t="shared" si="180"/>
        <v>7100049</v>
      </c>
      <c r="B5775" s="17" t="s">
        <v>215</v>
      </c>
      <c r="C5775" s="15">
        <f>INDEX(装备!G:G,MATCH(属性!A5775,装备!A:A,0))</f>
        <v>18</v>
      </c>
      <c r="D5775" s="15" t="str">
        <f>INDEX(装备!E:E,MATCH(属性!A5775,装备!A:A,0))</f>
        <v>weapon</v>
      </c>
      <c r="E5775" s="14">
        <v>13</v>
      </c>
      <c r="F5775" s="17">
        <f>INT((VLOOKUP($C5775,装备数值,2,0)+VLOOKUP($C5775,装备数值,5,0)*($E5775-1))*VLOOKUP($D5775,系数!$K$2:$O$7,2,0))</f>
        <v>0</v>
      </c>
      <c r="G5775" s="17">
        <f>INT((VLOOKUP($C5775,装备数值,3,0)+VLOOKUP($C5775,装备数值,6,0)*($E5775-1))*VLOOKUP($D5775,系数!$K$2:$O$7,3,0))</f>
        <v>444</v>
      </c>
      <c r="H5775" s="17">
        <f t="shared" si="181"/>
        <v>444</v>
      </c>
      <c r="I5775" s="17">
        <f>INT((VLOOKUP($C5775,装备数值,4,0)+VLOOKUP($C5775,装备数值,7,0)*($E5775-1))*VLOOKUP($D5775,系数!$K$2:$O$7,4,0))</f>
        <v>0</v>
      </c>
      <c r="J5775" s="17">
        <f>INT((VLOOKUP($C5775,装备数值,4,0)+VLOOKUP($C5775,装备数值,7,0)*($E5775-1))*VLOOKUP($D5775,系数!$K$2:$O$7,5,0))</f>
        <v>0</v>
      </c>
      <c r="K5775" s="17">
        <f>INT(VLOOKUP(E5775,强化金币,2,1)*VLOOKUP(INDEX(装备!F:F,MATCH(属性!A5775,装备!A:A,0)),系数!$K$12:$M$15,3,0))</f>
        <v>1200</v>
      </c>
      <c r="L5775" s="17"/>
      <c r="M5775" s="17"/>
      <c r="N5775" s="17"/>
      <c r="O5775" s="17">
        <f>IF(E5775=1,"",VLOOKUP(E5775,系数!$S$2:$AB$12,MATCH(属性!C5775,评级,0),1))</f>
        <v>80</v>
      </c>
    </row>
    <row r="5776" spans="1:15" ht="17.25" thickBot="1" x14ac:dyDescent="0.4">
      <c r="A5776" s="17">
        <f t="shared" si="180"/>
        <v>7100049</v>
      </c>
      <c r="B5776" s="17" t="s">
        <v>215</v>
      </c>
      <c r="C5776" s="15">
        <f>INDEX(装备!G:G,MATCH(属性!A5776,装备!A:A,0))</f>
        <v>18</v>
      </c>
      <c r="D5776" s="15" t="str">
        <f>INDEX(装备!E:E,MATCH(属性!A5776,装备!A:A,0))</f>
        <v>weapon</v>
      </c>
      <c r="E5776" s="14">
        <v>14</v>
      </c>
      <c r="F5776" s="17">
        <f>INT((VLOOKUP($C5776,装备数值,2,0)+VLOOKUP($C5776,装备数值,5,0)*($E5776-1))*VLOOKUP($D5776,系数!$K$2:$O$7,2,0))</f>
        <v>0</v>
      </c>
      <c r="G5776" s="17">
        <f>INT((VLOOKUP($C5776,装备数值,3,0)+VLOOKUP($C5776,装备数值,6,0)*($E5776-1))*VLOOKUP($D5776,系数!$K$2:$O$7,3,0))</f>
        <v>456</v>
      </c>
      <c r="H5776" s="17">
        <f t="shared" si="181"/>
        <v>456</v>
      </c>
      <c r="I5776" s="17">
        <f>INT((VLOOKUP($C5776,装备数值,4,0)+VLOOKUP($C5776,装备数值,7,0)*($E5776-1))*VLOOKUP($D5776,系数!$K$2:$O$7,4,0))</f>
        <v>0</v>
      </c>
      <c r="J5776" s="17">
        <f>INT((VLOOKUP($C5776,装备数值,4,0)+VLOOKUP($C5776,装备数值,7,0)*($E5776-1))*VLOOKUP($D5776,系数!$K$2:$O$7,5,0))</f>
        <v>0</v>
      </c>
      <c r="K5776" s="17">
        <f>INT(VLOOKUP(E5776,强化金币,2,1)*VLOOKUP(INDEX(装备!F:F,MATCH(属性!A5776,装备!A:A,0)),系数!$K$12:$M$15,3,0))</f>
        <v>1400</v>
      </c>
      <c r="L5776" s="17"/>
      <c r="M5776" s="17"/>
      <c r="N5776" s="17"/>
      <c r="O5776" s="17">
        <f>IF(E5776=1,"",VLOOKUP(E5776,系数!$S$2:$AB$12,MATCH(属性!C5776,评级,0),1))</f>
        <v>80</v>
      </c>
    </row>
    <row r="5777" spans="1:15" ht="17.25" thickBot="1" x14ac:dyDescent="0.4">
      <c r="A5777" s="17">
        <f t="shared" si="180"/>
        <v>7100049</v>
      </c>
      <c r="B5777" s="17" t="s">
        <v>215</v>
      </c>
      <c r="C5777" s="15">
        <f>INDEX(装备!G:G,MATCH(属性!A5777,装备!A:A,0))</f>
        <v>18</v>
      </c>
      <c r="D5777" s="15" t="str">
        <f>INDEX(装备!E:E,MATCH(属性!A5777,装备!A:A,0))</f>
        <v>weapon</v>
      </c>
      <c r="E5777" s="14">
        <v>15</v>
      </c>
      <c r="F5777" s="17">
        <f>INT((VLOOKUP($C5777,装备数值,2,0)+VLOOKUP($C5777,装备数值,5,0)*($E5777-1))*VLOOKUP($D5777,系数!$K$2:$O$7,2,0))</f>
        <v>0</v>
      </c>
      <c r="G5777" s="17">
        <f>INT((VLOOKUP($C5777,装备数值,3,0)+VLOOKUP($C5777,装备数值,6,0)*($E5777-1))*VLOOKUP($D5777,系数!$K$2:$O$7,3,0))</f>
        <v>468</v>
      </c>
      <c r="H5777" s="17">
        <f t="shared" si="181"/>
        <v>468</v>
      </c>
      <c r="I5777" s="17">
        <f>INT((VLOOKUP($C5777,装备数值,4,0)+VLOOKUP($C5777,装备数值,7,0)*($E5777-1))*VLOOKUP($D5777,系数!$K$2:$O$7,4,0))</f>
        <v>0</v>
      </c>
      <c r="J5777" s="17">
        <f>INT((VLOOKUP($C5777,装备数值,4,0)+VLOOKUP($C5777,装备数值,7,0)*($E5777-1))*VLOOKUP($D5777,系数!$K$2:$O$7,5,0))</f>
        <v>0</v>
      </c>
      <c r="K5777" s="17">
        <f>INT(VLOOKUP(E5777,强化金币,2,1)*VLOOKUP(INDEX(装备!F:F,MATCH(属性!A5777,装备!A:A,0)),系数!$K$12:$M$15,3,0))</f>
        <v>1600</v>
      </c>
      <c r="L5777" s="17"/>
      <c r="M5777" s="17"/>
      <c r="N5777" s="17"/>
      <c r="O5777" s="17">
        <f>IF(E5777=1,"",VLOOKUP(E5777,系数!$S$2:$AB$12,MATCH(属性!C5777,评级,0),1))</f>
        <v>80</v>
      </c>
    </row>
    <row r="5778" spans="1:15" ht="17.25" thickBot="1" x14ac:dyDescent="0.4">
      <c r="A5778" s="17">
        <f t="shared" si="180"/>
        <v>7100049</v>
      </c>
      <c r="B5778" s="17" t="s">
        <v>215</v>
      </c>
      <c r="C5778" s="15">
        <f>INDEX(装备!G:G,MATCH(属性!A5778,装备!A:A,0))</f>
        <v>18</v>
      </c>
      <c r="D5778" s="15" t="str">
        <f>INDEX(装备!E:E,MATCH(属性!A5778,装备!A:A,0))</f>
        <v>weapon</v>
      </c>
      <c r="E5778" s="14">
        <v>16</v>
      </c>
      <c r="F5778" s="17">
        <f>INT((VLOOKUP($C5778,装备数值,2,0)+VLOOKUP($C5778,装备数值,5,0)*($E5778-1))*VLOOKUP($D5778,系数!$K$2:$O$7,2,0))</f>
        <v>0</v>
      </c>
      <c r="G5778" s="17">
        <f>INT((VLOOKUP($C5778,装备数值,3,0)+VLOOKUP($C5778,装备数值,6,0)*($E5778-1))*VLOOKUP($D5778,系数!$K$2:$O$7,3,0))</f>
        <v>480</v>
      </c>
      <c r="H5778" s="17">
        <f t="shared" si="181"/>
        <v>480</v>
      </c>
      <c r="I5778" s="17">
        <f>INT((VLOOKUP($C5778,装备数值,4,0)+VLOOKUP($C5778,装备数值,7,0)*($E5778-1))*VLOOKUP($D5778,系数!$K$2:$O$7,4,0))</f>
        <v>0</v>
      </c>
      <c r="J5778" s="17">
        <f>INT((VLOOKUP($C5778,装备数值,4,0)+VLOOKUP($C5778,装备数值,7,0)*($E5778-1))*VLOOKUP($D5778,系数!$K$2:$O$7,5,0))</f>
        <v>0</v>
      </c>
      <c r="K5778" s="17">
        <f>INT(VLOOKUP(E5778,强化金币,2,1)*VLOOKUP(INDEX(装备!F:F,MATCH(属性!A5778,装备!A:A,0)),系数!$K$12:$M$15,3,0))</f>
        <v>1800</v>
      </c>
      <c r="L5778" s="17"/>
      <c r="M5778" s="17"/>
      <c r="N5778" s="17"/>
      <c r="O5778" s="17">
        <f>IF(E5778=1,"",VLOOKUP(E5778,系数!$S$2:$AB$12,MATCH(属性!C5778,评级,0),1))</f>
        <v>80</v>
      </c>
    </row>
    <row r="5779" spans="1:15" ht="17.25" thickBot="1" x14ac:dyDescent="0.4">
      <c r="A5779" s="17">
        <f t="shared" si="180"/>
        <v>7100049</v>
      </c>
      <c r="B5779" s="17" t="s">
        <v>215</v>
      </c>
      <c r="C5779" s="15">
        <f>INDEX(装备!G:G,MATCH(属性!A5779,装备!A:A,0))</f>
        <v>18</v>
      </c>
      <c r="D5779" s="15" t="str">
        <f>INDEX(装备!E:E,MATCH(属性!A5779,装备!A:A,0))</f>
        <v>weapon</v>
      </c>
      <c r="E5779" s="14">
        <v>17</v>
      </c>
      <c r="F5779" s="17">
        <f>INT((VLOOKUP($C5779,装备数值,2,0)+VLOOKUP($C5779,装备数值,5,0)*($E5779-1))*VLOOKUP($D5779,系数!$K$2:$O$7,2,0))</f>
        <v>0</v>
      </c>
      <c r="G5779" s="17">
        <f>INT((VLOOKUP($C5779,装备数值,3,0)+VLOOKUP($C5779,装备数值,6,0)*($E5779-1))*VLOOKUP($D5779,系数!$K$2:$O$7,3,0))</f>
        <v>492</v>
      </c>
      <c r="H5779" s="17">
        <f t="shared" si="181"/>
        <v>492</v>
      </c>
      <c r="I5779" s="17">
        <f>INT((VLOOKUP($C5779,装备数值,4,0)+VLOOKUP($C5779,装备数值,7,0)*($E5779-1))*VLOOKUP($D5779,系数!$K$2:$O$7,4,0))</f>
        <v>0</v>
      </c>
      <c r="J5779" s="17">
        <f>INT((VLOOKUP($C5779,装备数值,4,0)+VLOOKUP($C5779,装备数值,7,0)*($E5779-1))*VLOOKUP($D5779,系数!$K$2:$O$7,5,0))</f>
        <v>0</v>
      </c>
      <c r="K5779" s="17">
        <f>INT(VLOOKUP(E5779,强化金币,2,1)*VLOOKUP(INDEX(装备!F:F,MATCH(属性!A5779,装备!A:A,0)),系数!$K$12:$M$15,3,0))</f>
        <v>2000</v>
      </c>
      <c r="L5779" s="17"/>
      <c r="M5779" s="17"/>
      <c r="N5779" s="17"/>
      <c r="O5779" s="17">
        <f>IF(E5779=1,"",VLOOKUP(E5779,系数!$S$2:$AB$12,MATCH(属性!C5779,评级,0),1))</f>
        <v>80</v>
      </c>
    </row>
    <row r="5780" spans="1:15" ht="17.25" thickBot="1" x14ac:dyDescent="0.4">
      <c r="A5780" s="17">
        <f t="shared" si="180"/>
        <v>7100049</v>
      </c>
      <c r="B5780" s="17" t="s">
        <v>215</v>
      </c>
      <c r="C5780" s="15">
        <f>INDEX(装备!G:G,MATCH(属性!A5780,装备!A:A,0))</f>
        <v>18</v>
      </c>
      <c r="D5780" s="15" t="str">
        <f>INDEX(装备!E:E,MATCH(属性!A5780,装备!A:A,0))</f>
        <v>weapon</v>
      </c>
      <c r="E5780" s="14">
        <v>18</v>
      </c>
      <c r="F5780" s="17">
        <f>INT((VLOOKUP($C5780,装备数值,2,0)+VLOOKUP($C5780,装备数值,5,0)*($E5780-1))*VLOOKUP($D5780,系数!$K$2:$O$7,2,0))</f>
        <v>0</v>
      </c>
      <c r="G5780" s="17">
        <f>INT((VLOOKUP($C5780,装备数值,3,0)+VLOOKUP($C5780,装备数值,6,0)*($E5780-1))*VLOOKUP($D5780,系数!$K$2:$O$7,3,0))</f>
        <v>505</v>
      </c>
      <c r="H5780" s="17">
        <f t="shared" si="181"/>
        <v>505</v>
      </c>
      <c r="I5780" s="17">
        <f>INT((VLOOKUP($C5780,装备数值,4,0)+VLOOKUP($C5780,装备数值,7,0)*($E5780-1))*VLOOKUP($D5780,系数!$K$2:$O$7,4,0))</f>
        <v>0</v>
      </c>
      <c r="J5780" s="17">
        <f>INT((VLOOKUP($C5780,装备数值,4,0)+VLOOKUP($C5780,装备数值,7,0)*($E5780-1))*VLOOKUP($D5780,系数!$K$2:$O$7,5,0))</f>
        <v>0</v>
      </c>
      <c r="K5780" s="17">
        <f>INT(VLOOKUP(E5780,强化金币,2,1)*VLOOKUP(INDEX(装备!F:F,MATCH(属性!A5780,装备!A:A,0)),系数!$K$12:$M$15,3,0))</f>
        <v>2200</v>
      </c>
      <c r="L5780" s="17"/>
      <c r="M5780" s="17"/>
      <c r="N5780" s="17"/>
      <c r="O5780" s="17">
        <f>IF(E5780=1,"",VLOOKUP(E5780,系数!$S$2:$AB$12,MATCH(属性!C5780,评级,0),1))</f>
        <v>80</v>
      </c>
    </row>
    <row r="5781" spans="1:15" ht="17.25" thickBot="1" x14ac:dyDescent="0.4">
      <c r="A5781" s="17">
        <f t="shared" si="180"/>
        <v>7100049</v>
      </c>
      <c r="B5781" s="17" t="s">
        <v>215</v>
      </c>
      <c r="C5781" s="15">
        <f>INDEX(装备!G:G,MATCH(属性!A5781,装备!A:A,0))</f>
        <v>18</v>
      </c>
      <c r="D5781" s="15" t="str">
        <f>INDEX(装备!E:E,MATCH(属性!A5781,装备!A:A,0))</f>
        <v>weapon</v>
      </c>
      <c r="E5781" s="14">
        <v>19</v>
      </c>
      <c r="F5781" s="17">
        <f>INT((VLOOKUP($C5781,装备数值,2,0)+VLOOKUP($C5781,装备数值,5,0)*($E5781-1))*VLOOKUP($D5781,系数!$K$2:$O$7,2,0))</f>
        <v>0</v>
      </c>
      <c r="G5781" s="17">
        <f>INT((VLOOKUP($C5781,装备数值,3,0)+VLOOKUP($C5781,装备数值,6,0)*($E5781-1))*VLOOKUP($D5781,系数!$K$2:$O$7,3,0))</f>
        <v>517</v>
      </c>
      <c r="H5781" s="17">
        <f t="shared" si="181"/>
        <v>517</v>
      </c>
      <c r="I5781" s="17">
        <f>INT((VLOOKUP($C5781,装备数值,4,0)+VLOOKUP($C5781,装备数值,7,0)*($E5781-1))*VLOOKUP($D5781,系数!$K$2:$O$7,4,0))</f>
        <v>0</v>
      </c>
      <c r="J5781" s="17">
        <f>INT((VLOOKUP($C5781,装备数值,4,0)+VLOOKUP($C5781,装备数值,7,0)*($E5781-1))*VLOOKUP($D5781,系数!$K$2:$O$7,5,0))</f>
        <v>0</v>
      </c>
      <c r="K5781" s="17">
        <f>INT(VLOOKUP(E5781,强化金币,2,1)*VLOOKUP(INDEX(装备!F:F,MATCH(属性!A5781,装备!A:A,0)),系数!$K$12:$M$15,3,0))</f>
        <v>2400</v>
      </c>
      <c r="L5781" s="17"/>
      <c r="M5781" s="17"/>
      <c r="N5781" s="17"/>
      <c r="O5781" s="17">
        <f>IF(E5781=1,"",VLOOKUP(E5781,系数!$S$2:$AB$12,MATCH(属性!C5781,评级,0),1))</f>
        <v>80</v>
      </c>
    </row>
    <row r="5782" spans="1:15" ht="17.25" thickBot="1" x14ac:dyDescent="0.4">
      <c r="A5782" s="17">
        <f t="shared" si="180"/>
        <v>7100049</v>
      </c>
      <c r="B5782" s="17" t="s">
        <v>215</v>
      </c>
      <c r="C5782" s="15">
        <f>INDEX(装备!G:G,MATCH(属性!A5782,装备!A:A,0))</f>
        <v>18</v>
      </c>
      <c r="D5782" s="15" t="str">
        <f>INDEX(装备!E:E,MATCH(属性!A5782,装备!A:A,0))</f>
        <v>weapon</v>
      </c>
      <c r="E5782" s="14">
        <v>20</v>
      </c>
      <c r="F5782" s="17">
        <f>INT((VLOOKUP($C5782,装备数值,2,0)+VLOOKUP($C5782,装备数值,5,0)*($E5782-1))*VLOOKUP($D5782,系数!$K$2:$O$7,2,0))</f>
        <v>0</v>
      </c>
      <c r="G5782" s="17">
        <f>INT((VLOOKUP($C5782,装备数值,3,0)+VLOOKUP($C5782,装备数值,6,0)*($E5782-1))*VLOOKUP($D5782,系数!$K$2:$O$7,3,0))</f>
        <v>529</v>
      </c>
      <c r="H5782" s="17">
        <f t="shared" si="181"/>
        <v>529</v>
      </c>
      <c r="I5782" s="17">
        <f>INT((VLOOKUP($C5782,装备数值,4,0)+VLOOKUP($C5782,装备数值,7,0)*($E5782-1))*VLOOKUP($D5782,系数!$K$2:$O$7,4,0))</f>
        <v>0</v>
      </c>
      <c r="J5782" s="17">
        <f>INT((VLOOKUP($C5782,装备数值,4,0)+VLOOKUP($C5782,装备数值,7,0)*($E5782-1))*VLOOKUP($D5782,系数!$K$2:$O$7,5,0))</f>
        <v>0</v>
      </c>
      <c r="K5782" s="17">
        <f>INT(VLOOKUP(E5782,强化金币,2,1)*VLOOKUP(INDEX(装备!F:F,MATCH(属性!A5782,装备!A:A,0)),系数!$K$12:$M$15,3,0))</f>
        <v>2600</v>
      </c>
      <c r="L5782" s="17"/>
      <c r="M5782" s="17"/>
      <c r="N5782" s="17"/>
      <c r="O5782" s="17">
        <f>IF(E5782=1,"",VLOOKUP(E5782,系数!$S$2:$AB$12,MATCH(属性!C5782,评级,0),1))</f>
        <v>120</v>
      </c>
    </row>
    <row r="5783" spans="1:15" ht="17.25" thickBot="1" x14ac:dyDescent="0.4">
      <c r="A5783" s="17">
        <f t="shared" si="180"/>
        <v>7100049</v>
      </c>
      <c r="B5783" s="17" t="s">
        <v>215</v>
      </c>
      <c r="C5783" s="15">
        <f>INDEX(装备!G:G,MATCH(属性!A5783,装备!A:A,0))</f>
        <v>18</v>
      </c>
      <c r="D5783" s="15" t="str">
        <f>INDEX(装备!E:E,MATCH(属性!A5783,装备!A:A,0))</f>
        <v>weapon</v>
      </c>
      <c r="E5783" s="14">
        <v>21</v>
      </c>
      <c r="F5783" s="17">
        <f>INT((VLOOKUP($C5783,装备数值,2,0)+VLOOKUP($C5783,装备数值,5,0)*($E5783-1))*VLOOKUP($D5783,系数!$K$2:$O$7,2,0))</f>
        <v>0</v>
      </c>
      <c r="G5783" s="17">
        <f>INT((VLOOKUP($C5783,装备数值,3,0)+VLOOKUP($C5783,装备数值,6,0)*($E5783-1))*VLOOKUP($D5783,系数!$K$2:$O$7,3,0))</f>
        <v>541</v>
      </c>
      <c r="H5783" s="17">
        <f t="shared" si="181"/>
        <v>541</v>
      </c>
      <c r="I5783" s="17">
        <f>INT((VLOOKUP($C5783,装备数值,4,0)+VLOOKUP($C5783,装备数值,7,0)*($E5783-1))*VLOOKUP($D5783,系数!$K$2:$O$7,4,0))</f>
        <v>0</v>
      </c>
      <c r="J5783" s="17">
        <f>INT((VLOOKUP($C5783,装备数值,4,0)+VLOOKUP($C5783,装备数值,7,0)*($E5783-1))*VLOOKUP($D5783,系数!$K$2:$O$7,5,0))</f>
        <v>0</v>
      </c>
      <c r="K5783" s="17">
        <f>INT(VLOOKUP(E5783,强化金币,2,1)*VLOOKUP(INDEX(装备!F:F,MATCH(属性!A5783,装备!A:A,0)),系数!$K$12:$M$15,3,0))</f>
        <v>2800</v>
      </c>
      <c r="L5783" s="17"/>
      <c r="M5783" s="17"/>
      <c r="N5783" s="17"/>
      <c r="O5783" s="17">
        <f>IF(E5783=1,"",VLOOKUP(E5783,系数!$S$2:$AB$12,MATCH(属性!C5783,评级,0),1))</f>
        <v>120</v>
      </c>
    </row>
    <row r="5784" spans="1:15" ht="17.25" thickBot="1" x14ac:dyDescent="0.4">
      <c r="A5784" s="17">
        <f t="shared" si="180"/>
        <v>7100049</v>
      </c>
      <c r="B5784" s="17" t="s">
        <v>215</v>
      </c>
      <c r="C5784" s="15">
        <f>INDEX(装备!G:G,MATCH(属性!A5784,装备!A:A,0))</f>
        <v>18</v>
      </c>
      <c r="D5784" s="15" t="str">
        <f>INDEX(装备!E:E,MATCH(属性!A5784,装备!A:A,0))</f>
        <v>weapon</v>
      </c>
      <c r="E5784" s="14">
        <v>22</v>
      </c>
      <c r="F5784" s="17">
        <f>INT((VLOOKUP($C5784,装备数值,2,0)+VLOOKUP($C5784,装备数值,5,0)*($E5784-1))*VLOOKUP($D5784,系数!$K$2:$O$7,2,0))</f>
        <v>0</v>
      </c>
      <c r="G5784" s="17">
        <f>INT((VLOOKUP($C5784,装备数值,3,0)+VLOOKUP($C5784,装备数值,6,0)*($E5784-1))*VLOOKUP($D5784,系数!$K$2:$O$7,3,0))</f>
        <v>553</v>
      </c>
      <c r="H5784" s="17">
        <f t="shared" si="181"/>
        <v>553</v>
      </c>
      <c r="I5784" s="17">
        <f>INT((VLOOKUP($C5784,装备数值,4,0)+VLOOKUP($C5784,装备数值,7,0)*($E5784-1))*VLOOKUP($D5784,系数!$K$2:$O$7,4,0))</f>
        <v>0</v>
      </c>
      <c r="J5784" s="17">
        <f>INT((VLOOKUP($C5784,装备数值,4,0)+VLOOKUP($C5784,装备数值,7,0)*($E5784-1))*VLOOKUP($D5784,系数!$K$2:$O$7,5,0))</f>
        <v>0</v>
      </c>
      <c r="K5784" s="17">
        <f>INT(VLOOKUP(E5784,强化金币,2,1)*VLOOKUP(INDEX(装备!F:F,MATCH(属性!A5784,装备!A:A,0)),系数!$K$12:$M$15,3,0))</f>
        <v>3000</v>
      </c>
      <c r="L5784" s="17"/>
      <c r="M5784" s="17"/>
      <c r="N5784" s="17"/>
      <c r="O5784" s="17">
        <f>IF(E5784=1,"",VLOOKUP(E5784,系数!$S$2:$AB$12,MATCH(属性!C5784,评级,0),1))</f>
        <v>120</v>
      </c>
    </row>
    <row r="5785" spans="1:15" ht="17.25" thickBot="1" x14ac:dyDescent="0.4">
      <c r="A5785" s="17">
        <f t="shared" si="180"/>
        <v>7100049</v>
      </c>
      <c r="B5785" s="17" t="s">
        <v>215</v>
      </c>
      <c r="C5785" s="15">
        <f>INDEX(装备!G:G,MATCH(属性!A5785,装备!A:A,0))</f>
        <v>18</v>
      </c>
      <c r="D5785" s="15" t="str">
        <f>INDEX(装备!E:E,MATCH(属性!A5785,装备!A:A,0))</f>
        <v>weapon</v>
      </c>
      <c r="E5785" s="14">
        <v>23</v>
      </c>
      <c r="F5785" s="17">
        <f>INT((VLOOKUP($C5785,装备数值,2,0)+VLOOKUP($C5785,装备数值,5,0)*($E5785-1))*VLOOKUP($D5785,系数!$K$2:$O$7,2,0))</f>
        <v>0</v>
      </c>
      <c r="G5785" s="17">
        <f>INT((VLOOKUP($C5785,装备数值,3,0)+VLOOKUP($C5785,装备数值,6,0)*($E5785-1))*VLOOKUP($D5785,系数!$K$2:$O$7,3,0))</f>
        <v>565</v>
      </c>
      <c r="H5785" s="17">
        <f t="shared" si="181"/>
        <v>565</v>
      </c>
      <c r="I5785" s="17">
        <f>INT((VLOOKUP($C5785,装备数值,4,0)+VLOOKUP($C5785,装备数值,7,0)*($E5785-1))*VLOOKUP($D5785,系数!$K$2:$O$7,4,0))</f>
        <v>0</v>
      </c>
      <c r="J5785" s="17">
        <f>INT((VLOOKUP($C5785,装备数值,4,0)+VLOOKUP($C5785,装备数值,7,0)*($E5785-1))*VLOOKUP($D5785,系数!$K$2:$O$7,5,0))</f>
        <v>0</v>
      </c>
      <c r="K5785" s="17">
        <f>INT(VLOOKUP(E5785,强化金币,2,1)*VLOOKUP(INDEX(装备!F:F,MATCH(属性!A5785,装备!A:A,0)),系数!$K$12:$M$15,3,0))</f>
        <v>3200</v>
      </c>
      <c r="L5785" s="17"/>
      <c r="M5785" s="17"/>
      <c r="N5785" s="17"/>
      <c r="O5785" s="17">
        <f>IF(E5785=1,"",VLOOKUP(E5785,系数!$S$2:$AB$12,MATCH(属性!C5785,评级,0),1))</f>
        <v>120</v>
      </c>
    </row>
    <row r="5786" spans="1:15" ht="17.25" thickBot="1" x14ac:dyDescent="0.4">
      <c r="A5786" s="17">
        <f t="shared" si="180"/>
        <v>7100049</v>
      </c>
      <c r="B5786" s="17" t="s">
        <v>215</v>
      </c>
      <c r="C5786" s="15">
        <f>INDEX(装备!G:G,MATCH(属性!A5786,装备!A:A,0))</f>
        <v>18</v>
      </c>
      <c r="D5786" s="15" t="str">
        <f>INDEX(装备!E:E,MATCH(属性!A5786,装备!A:A,0))</f>
        <v>weapon</v>
      </c>
      <c r="E5786" s="14">
        <v>24</v>
      </c>
      <c r="F5786" s="17">
        <f>INT((VLOOKUP($C5786,装备数值,2,0)+VLOOKUP($C5786,装备数值,5,0)*($E5786-1))*VLOOKUP($D5786,系数!$K$2:$O$7,2,0))</f>
        <v>0</v>
      </c>
      <c r="G5786" s="17">
        <f>INT((VLOOKUP($C5786,装备数值,3,0)+VLOOKUP($C5786,装备数值,6,0)*($E5786-1))*VLOOKUP($D5786,系数!$K$2:$O$7,3,0))</f>
        <v>577</v>
      </c>
      <c r="H5786" s="17">
        <f t="shared" si="181"/>
        <v>577</v>
      </c>
      <c r="I5786" s="17">
        <f>INT((VLOOKUP($C5786,装备数值,4,0)+VLOOKUP($C5786,装备数值,7,0)*($E5786-1))*VLOOKUP($D5786,系数!$K$2:$O$7,4,0))</f>
        <v>0</v>
      </c>
      <c r="J5786" s="17">
        <f>INT((VLOOKUP($C5786,装备数值,4,0)+VLOOKUP($C5786,装备数值,7,0)*($E5786-1))*VLOOKUP($D5786,系数!$K$2:$O$7,5,0))</f>
        <v>0</v>
      </c>
      <c r="K5786" s="17">
        <f>INT(VLOOKUP(E5786,强化金币,2,1)*VLOOKUP(INDEX(装备!F:F,MATCH(属性!A5786,装备!A:A,0)),系数!$K$12:$M$15,3,0))</f>
        <v>3400</v>
      </c>
      <c r="L5786" s="17"/>
      <c r="M5786" s="17"/>
      <c r="N5786" s="17"/>
      <c r="O5786" s="17">
        <f>IF(E5786=1,"",VLOOKUP(E5786,系数!$S$2:$AB$12,MATCH(属性!C5786,评级,0),1))</f>
        <v>120</v>
      </c>
    </row>
    <row r="5787" spans="1:15" ht="17.25" thickBot="1" x14ac:dyDescent="0.4">
      <c r="A5787" s="17">
        <f t="shared" si="180"/>
        <v>7100049</v>
      </c>
      <c r="B5787" s="17" t="s">
        <v>215</v>
      </c>
      <c r="C5787" s="15">
        <f>INDEX(装备!G:G,MATCH(属性!A5787,装备!A:A,0))</f>
        <v>18</v>
      </c>
      <c r="D5787" s="15" t="str">
        <f>INDEX(装备!E:E,MATCH(属性!A5787,装备!A:A,0))</f>
        <v>weapon</v>
      </c>
      <c r="E5787" s="14">
        <v>25</v>
      </c>
      <c r="F5787" s="17">
        <f>INT((VLOOKUP($C5787,装备数值,2,0)+VLOOKUP($C5787,装备数值,5,0)*($E5787-1))*VLOOKUP($D5787,系数!$K$2:$O$7,2,0))</f>
        <v>0</v>
      </c>
      <c r="G5787" s="17">
        <f>INT((VLOOKUP($C5787,装备数值,3,0)+VLOOKUP($C5787,装备数值,6,0)*($E5787-1))*VLOOKUP($D5787,系数!$K$2:$O$7,3,0))</f>
        <v>589</v>
      </c>
      <c r="H5787" s="17">
        <f t="shared" si="181"/>
        <v>589</v>
      </c>
      <c r="I5787" s="17">
        <f>INT((VLOOKUP($C5787,装备数值,4,0)+VLOOKUP($C5787,装备数值,7,0)*($E5787-1))*VLOOKUP($D5787,系数!$K$2:$O$7,4,0))</f>
        <v>0</v>
      </c>
      <c r="J5787" s="17">
        <f>INT((VLOOKUP($C5787,装备数值,4,0)+VLOOKUP($C5787,装备数值,7,0)*($E5787-1))*VLOOKUP($D5787,系数!$K$2:$O$7,5,0))</f>
        <v>0</v>
      </c>
      <c r="K5787" s="17">
        <f>INT(VLOOKUP(E5787,强化金币,2,1)*VLOOKUP(INDEX(装备!F:F,MATCH(属性!A5787,装备!A:A,0)),系数!$K$12:$M$15,3,0))</f>
        <v>3600</v>
      </c>
      <c r="L5787" s="17"/>
      <c r="M5787" s="17"/>
      <c r="N5787" s="17"/>
      <c r="O5787" s="17">
        <f>IF(E5787=1,"",VLOOKUP(E5787,系数!$S$2:$AB$12,MATCH(属性!C5787,评级,0),1))</f>
        <v>120</v>
      </c>
    </row>
    <row r="5788" spans="1:15" ht="17.25" thickBot="1" x14ac:dyDescent="0.4">
      <c r="A5788" s="17">
        <f t="shared" si="180"/>
        <v>7100049</v>
      </c>
      <c r="B5788" s="17" t="s">
        <v>215</v>
      </c>
      <c r="C5788" s="15">
        <f>INDEX(装备!G:G,MATCH(属性!A5788,装备!A:A,0))</f>
        <v>18</v>
      </c>
      <c r="D5788" s="15" t="str">
        <f>INDEX(装备!E:E,MATCH(属性!A5788,装备!A:A,0))</f>
        <v>weapon</v>
      </c>
      <c r="E5788" s="14">
        <v>26</v>
      </c>
      <c r="F5788" s="17">
        <f>INT((VLOOKUP($C5788,装备数值,2,0)+VLOOKUP($C5788,装备数值,5,0)*($E5788-1))*VLOOKUP($D5788,系数!$K$2:$O$7,2,0))</f>
        <v>0</v>
      </c>
      <c r="G5788" s="17">
        <f>INT((VLOOKUP($C5788,装备数值,3,0)+VLOOKUP($C5788,装备数值,6,0)*($E5788-1))*VLOOKUP($D5788,系数!$K$2:$O$7,3,0))</f>
        <v>601</v>
      </c>
      <c r="H5788" s="17">
        <f t="shared" si="181"/>
        <v>601</v>
      </c>
      <c r="I5788" s="17">
        <f>INT((VLOOKUP($C5788,装备数值,4,0)+VLOOKUP($C5788,装备数值,7,0)*($E5788-1))*VLOOKUP($D5788,系数!$K$2:$O$7,4,0))</f>
        <v>0</v>
      </c>
      <c r="J5788" s="17">
        <f>INT((VLOOKUP($C5788,装备数值,4,0)+VLOOKUP($C5788,装备数值,7,0)*($E5788-1))*VLOOKUP($D5788,系数!$K$2:$O$7,5,0))</f>
        <v>0</v>
      </c>
      <c r="K5788" s="17">
        <f>INT(VLOOKUP(E5788,强化金币,2,1)*VLOOKUP(INDEX(装备!F:F,MATCH(属性!A5788,装备!A:A,0)),系数!$K$12:$M$15,3,0))</f>
        <v>3800</v>
      </c>
      <c r="L5788" s="17"/>
      <c r="M5788" s="17"/>
      <c r="N5788" s="17"/>
      <c r="O5788" s="17">
        <f>IF(E5788=1,"",VLOOKUP(E5788,系数!$S$2:$AB$12,MATCH(属性!C5788,评级,0),1))</f>
        <v>120</v>
      </c>
    </row>
    <row r="5789" spans="1:15" ht="17.25" thickBot="1" x14ac:dyDescent="0.4">
      <c r="A5789" s="17">
        <f t="shared" si="180"/>
        <v>7100049</v>
      </c>
      <c r="B5789" s="17" t="s">
        <v>215</v>
      </c>
      <c r="C5789" s="15">
        <f>INDEX(装备!G:G,MATCH(属性!A5789,装备!A:A,0))</f>
        <v>18</v>
      </c>
      <c r="D5789" s="15" t="str">
        <f>INDEX(装备!E:E,MATCH(属性!A5789,装备!A:A,0))</f>
        <v>weapon</v>
      </c>
      <c r="E5789" s="14">
        <v>27</v>
      </c>
      <c r="F5789" s="17">
        <f>INT((VLOOKUP($C5789,装备数值,2,0)+VLOOKUP($C5789,装备数值,5,0)*($E5789-1))*VLOOKUP($D5789,系数!$K$2:$O$7,2,0))</f>
        <v>0</v>
      </c>
      <c r="G5789" s="17">
        <f>INT((VLOOKUP($C5789,装备数值,3,0)+VLOOKUP($C5789,装备数值,6,0)*($E5789-1))*VLOOKUP($D5789,系数!$K$2:$O$7,3,0))</f>
        <v>613</v>
      </c>
      <c r="H5789" s="17">
        <f t="shared" si="181"/>
        <v>613</v>
      </c>
      <c r="I5789" s="17">
        <f>INT((VLOOKUP($C5789,装备数值,4,0)+VLOOKUP($C5789,装备数值,7,0)*($E5789-1))*VLOOKUP($D5789,系数!$K$2:$O$7,4,0))</f>
        <v>0</v>
      </c>
      <c r="J5789" s="17">
        <f>INT((VLOOKUP($C5789,装备数值,4,0)+VLOOKUP($C5789,装备数值,7,0)*($E5789-1))*VLOOKUP($D5789,系数!$K$2:$O$7,5,0))</f>
        <v>0</v>
      </c>
      <c r="K5789" s="17">
        <f>INT(VLOOKUP(E5789,强化金币,2,1)*VLOOKUP(INDEX(装备!F:F,MATCH(属性!A5789,装备!A:A,0)),系数!$K$12:$M$15,3,0))</f>
        <v>4000</v>
      </c>
      <c r="L5789" s="17"/>
      <c r="M5789" s="17"/>
      <c r="N5789" s="17"/>
      <c r="O5789" s="17">
        <f>IF(E5789=1,"",VLOOKUP(E5789,系数!$S$2:$AB$12,MATCH(属性!C5789,评级,0),1))</f>
        <v>120</v>
      </c>
    </row>
    <row r="5790" spans="1:15" ht="17.25" thickBot="1" x14ac:dyDescent="0.4">
      <c r="A5790" s="17">
        <f t="shared" si="180"/>
        <v>7100049</v>
      </c>
      <c r="B5790" s="17" t="s">
        <v>215</v>
      </c>
      <c r="C5790" s="15">
        <f>INDEX(装备!G:G,MATCH(属性!A5790,装备!A:A,0))</f>
        <v>18</v>
      </c>
      <c r="D5790" s="15" t="str">
        <f>INDEX(装备!E:E,MATCH(属性!A5790,装备!A:A,0))</f>
        <v>weapon</v>
      </c>
      <c r="E5790" s="14">
        <v>28</v>
      </c>
      <c r="F5790" s="17">
        <f>INT((VLOOKUP($C5790,装备数值,2,0)+VLOOKUP($C5790,装备数值,5,0)*($E5790-1))*VLOOKUP($D5790,系数!$K$2:$O$7,2,0))</f>
        <v>0</v>
      </c>
      <c r="G5790" s="17">
        <f>INT((VLOOKUP($C5790,装备数值,3,0)+VLOOKUP($C5790,装备数值,6,0)*($E5790-1))*VLOOKUP($D5790,系数!$K$2:$O$7,3,0))</f>
        <v>625</v>
      </c>
      <c r="H5790" s="17">
        <f t="shared" si="181"/>
        <v>625</v>
      </c>
      <c r="I5790" s="17">
        <f>INT((VLOOKUP($C5790,装备数值,4,0)+VLOOKUP($C5790,装备数值,7,0)*($E5790-1))*VLOOKUP($D5790,系数!$K$2:$O$7,4,0))</f>
        <v>0</v>
      </c>
      <c r="J5790" s="17">
        <f>INT((VLOOKUP($C5790,装备数值,4,0)+VLOOKUP($C5790,装备数值,7,0)*($E5790-1))*VLOOKUP($D5790,系数!$K$2:$O$7,5,0))</f>
        <v>0</v>
      </c>
      <c r="K5790" s="17">
        <f>INT(VLOOKUP(E5790,强化金币,2,1)*VLOOKUP(INDEX(装备!F:F,MATCH(属性!A5790,装备!A:A,0)),系数!$K$12:$M$15,3,0))</f>
        <v>4200</v>
      </c>
      <c r="L5790" s="17"/>
      <c r="M5790" s="17"/>
      <c r="N5790" s="17"/>
      <c r="O5790" s="17">
        <f>IF(E5790=1,"",VLOOKUP(E5790,系数!$S$2:$AB$12,MATCH(属性!C5790,评级,0),1))</f>
        <v>120</v>
      </c>
    </row>
    <row r="5791" spans="1:15" ht="17.25" thickBot="1" x14ac:dyDescent="0.4">
      <c r="A5791" s="17">
        <f t="shared" si="180"/>
        <v>7100049</v>
      </c>
      <c r="B5791" s="17" t="s">
        <v>215</v>
      </c>
      <c r="C5791" s="15">
        <f>INDEX(装备!G:G,MATCH(属性!A5791,装备!A:A,0))</f>
        <v>18</v>
      </c>
      <c r="D5791" s="15" t="str">
        <f>INDEX(装备!E:E,MATCH(属性!A5791,装备!A:A,0))</f>
        <v>weapon</v>
      </c>
      <c r="E5791" s="14">
        <v>29</v>
      </c>
      <c r="F5791" s="17">
        <f>INT((VLOOKUP($C5791,装备数值,2,0)+VLOOKUP($C5791,装备数值,5,0)*($E5791-1))*VLOOKUP($D5791,系数!$K$2:$O$7,2,0))</f>
        <v>0</v>
      </c>
      <c r="G5791" s="17">
        <f>INT((VLOOKUP($C5791,装备数值,3,0)+VLOOKUP($C5791,装备数值,6,0)*($E5791-1))*VLOOKUP($D5791,系数!$K$2:$O$7,3,0))</f>
        <v>637</v>
      </c>
      <c r="H5791" s="17">
        <f t="shared" si="181"/>
        <v>637</v>
      </c>
      <c r="I5791" s="17">
        <f>INT((VLOOKUP($C5791,装备数值,4,0)+VLOOKUP($C5791,装备数值,7,0)*($E5791-1))*VLOOKUP($D5791,系数!$K$2:$O$7,4,0))</f>
        <v>0</v>
      </c>
      <c r="J5791" s="17">
        <f>INT((VLOOKUP($C5791,装备数值,4,0)+VLOOKUP($C5791,装备数值,7,0)*($E5791-1))*VLOOKUP($D5791,系数!$K$2:$O$7,5,0))</f>
        <v>0</v>
      </c>
      <c r="K5791" s="17">
        <f>INT(VLOOKUP(E5791,强化金币,2,1)*VLOOKUP(INDEX(装备!F:F,MATCH(属性!A5791,装备!A:A,0)),系数!$K$12:$M$15,3,0))</f>
        <v>4500</v>
      </c>
      <c r="L5791" s="17"/>
      <c r="M5791" s="17"/>
      <c r="N5791" s="17"/>
      <c r="O5791" s="17">
        <f>IF(E5791=1,"",VLOOKUP(E5791,系数!$S$2:$AB$12,MATCH(属性!C5791,评级,0),1))</f>
        <v>120</v>
      </c>
    </row>
    <row r="5792" spans="1:15" ht="17.25" thickBot="1" x14ac:dyDescent="0.4">
      <c r="A5792" s="17">
        <f t="shared" si="180"/>
        <v>7100049</v>
      </c>
      <c r="B5792" s="17" t="s">
        <v>215</v>
      </c>
      <c r="C5792" s="15">
        <f>INDEX(装备!G:G,MATCH(属性!A5792,装备!A:A,0))</f>
        <v>18</v>
      </c>
      <c r="D5792" s="15" t="str">
        <f>INDEX(装备!E:E,MATCH(属性!A5792,装备!A:A,0))</f>
        <v>weapon</v>
      </c>
      <c r="E5792" s="14">
        <v>30</v>
      </c>
      <c r="F5792" s="17">
        <f>INT((VLOOKUP($C5792,装备数值,2,0)+VLOOKUP($C5792,装备数值,5,0)*($E5792-1))*VLOOKUP($D5792,系数!$K$2:$O$7,2,0))</f>
        <v>0</v>
      </c>
      <c r="G5792" s="17">
        <f>INT((VLOOKUP($C5792,装备数值,3,0)+VLOOKUP($C5792,装备数值,6,0)*($E5792-1))*VLOOKUP($D5792,系数!$K$2:$O$7,3,0))</f>
        <v>649</v>
      </c>
      <c r="H5792" s="17">
        <f t="shared" si="181"/>
        <v>649</v>
      </c>
      <c r="I5792" s="17">
        <f>INT((VLOOKUP($C5792,装备数值,4,0)+VLOOKUP($C5792,装备数值,7,0)*($E5792-1))*VLOOKUP($D5792,系数!$K$2:$O$7,4,0))</f>
        <v>0</v>
      </c>
      <c r="J5792" s="17">
        <f>INT((VLOOKUP($C5792,装备数值,4,0)+VLOOKUP($C5792,装备数值,7,0)*($E5792-1))*VLOOKUP($D5792,系数!$K$2:$O$7,5,0))</f>
        <v>0</v>
      </c>
      <c r="K5792" s="17">
        <f>INT(VLOOKUP(E5792,强化金币,2,1)*VLOOKUP(INDEX(装备!F:F,MATCH(属性!A5792,装备!A:A,0)),系数!$K$12:$M$15,3,0))</f>
        <v>5000</v>
      </c>
      <c r="L5792" s="17"/>
      <c r="M5792" s="17"/>
      <c r="N5792" s="17"/>
      <c r="O5792" s="17">
        <f>IF(E5792=1,"",VLOOKUP(E5792,系数!$S$2:$AB$12,MATCH(属性!C5792,评级,0),1))</f>
        <v>160</v>
      </c>
    </row>
    <row r="5793" spans="1:15" ht="17.25" thickBot="1" x14ac:dyDescent="0.4">
      <c r="A5793" s="17">
        <f t="shared" si="180"/>
        <v>7100049</v>
      </c>
      <c r="B5793" s="17" t="s">
        <v>215</v>
      </c>
      <c r="C5793" s="15">
        <f>INDEX(装备!G:G,MATCH(属性!A5793,装备!A:A,0))</f>
        <v>18</v>
      </c>
      <c r="D5793" s="15" t="str">
        <f>INDEX(装备!E:E,MATCH(属性!A5793,装备!A:A,0))</f>
        <v>weapon</v>
      </c>
      <c r="E5793" s="14">
        <v>31</v>
      </c>
      <c r="F5793" s="17">
        <f>INT((VLOOKUP($C5793,装备数值,2,0)+VLOOKUP($C5793,装备数值,5,0)*($E5793-1))*VLOOKUP($D5793,系数!$K$2:$O$7,2,0))</f>
        <v>0</v>
      </c>
      <c r="G5793" s="17">
        <f>INT((VLOOKUP($C5793,装备数值,3,0)+VLOOKUP($C5793,装备数值,6,0)*($E5793-1))*VLOOKUP($D5793,系数!$K$2:$O$7,3,0))</f>
        <v>661</v>
      </c>
      <c r="H5793" s="17">
        <f t="shared" si="181"/>
        <v>661</v>
      </c>
      <c r="I5793" s="17">
        <f>INT((VLOOKUP($C5793,装备数值,4,0)+VLOOKUP($C5793,装备数值,7,0)*($E5793-1))*VLOOKUP($D5793,系数!$K$2:$O$7,4,0))</f>
        <v>0</v>
      </c>
      <c r="J5793" s="17">
        <f>INT((VLOOKUP($C5793,装备数值,4,0)+VLOOKUP($C5793,装备数值,7,0)*($E5793-1))*VLOOKUP($D5793,系数!$K$2:$O$7,5,0))</f>
        <v>0</v>
      </c>
      <c r="K5793" s="17">
        <f>INT(VLOOKUP(E5793,强化金币,2,1)*VLOOKUP(INDEX(装备!F:F,MATCH(属性!A5793,装备!A:A,0)),系数!$K$12:$M$15,3,0))</f>
        <v>5500</v>
      </c>
      <c r="L5793" s="17"/>
      <c r="M5793" s="17"/>
      <c r="N5793" s="17"/>
      <c r="O5793" s="17">
        <f>IF(E5793=1,"",VLOOKUP(E5793,系数!$S$2:$AB$12,MATCH(属性!C5793,评级,0),1))</f>
        <v>160</v>
      </c>
    </row>
    <row r="5794" spans="1:15" ht="17.25" thickBot="1" x14ac:dyDescent="0.4">
      <c r="A5794" s="17">
        <f t="shared" si="180"/>
        <v>7100049</v>
      </c>
      <c r="B5794" s="17" t="s">
        <v>215</v>
      </c>
      <c r="C5794" s="15">
        <f>INDEX(装备!G:G,MATCH(属性!A5794,装备!A:A,0))</f>
        <v>18</v>
      </c>
      <c r="D5794" s="15" t="str">
        <f>INDEX(装备!E:E,MATCH(属性!A5794,装备!A:A,0))</f>
        <v>weapon</v>
      </c>
      <c r="E5794" s="14">
        <v>32</v>
      </c>
      <c r="F5794" s="17">
        <f>INT((VLOOKUP($C5794,装备数值,2,0)+VLOOKUP($C5794,装备数值,5,0)*($E5794-1))*VLOOKUP($D5794,系数!$K$2:$O$7,2,0))</f>
        <v>0</v>
      </c>
      <c r="G5794" s="17">
        <f>INT((VLOOKUP($C5794,装备数值,3,0)+VLOOKUP($C5794,装备数值,6,0)*($E5794-1))*VLOOKUP($D5794,系数!$K$2:$O$7,3,0))</f>
        <v>673</v>
      </c>
      <c r="H5794" s="17">
        <f t="shared" si="181"/>
        <v>673</v>
      </c>
      <c r="I5794" s="17">
        <f>INT((VLOOKUP($C5794,装备数值,4,0)+VLOOKUP($C5794,装备数值,7,0)*($E5794-1))*VLOOKUP($D5794,系数!$K$2:$O$7,4,0))</f>
        <v>0</v>
      </c>
      <c r="J5794" s="17">
        <f>INT((VLOOKUP($C5794,装备数值,4,0)+VLOOKUP($C5794,装备数值,7,0)*($E5794-1))*VLOOKUP($D5794,系数!$K$2:$O$7,5,0))</f>
        <v>0</v>
      </c>
      <c r="K5794" s="17">
        <f>INT(VLOOKUP(E5794,强化金币,2,1)*VLOOKUP(INDEX(装备!F:F,MATCH(属性!A5794,装备!A:A,0)),系数!$K$12:$M$15,3,0))</f>
        <v>6000</v>
      </c>
      <c r="L5794" s="17"/>
      <c r="M5794" s="17"/>
      <c r="N5794" s="17"/>
      <c r="O5794" s="17">
        <f>IF(E5794=1,"",VLOOKUP(E5794,系数!$S$2:$AB$12,MATCH(属性!C5794,评级,0),1))</f>
        <v>160</v>
      </c>
    </row>
    <row r="5795" spans="1:15" ht="17.25" thickBot="1" x14ac:dyDescent="0.4">
      <c r="A5795" s="17">
        <f t="shared" si="180"/>
        <v>7100049</v>
      </c>
      <c r="B5795" s="17" t="s">
        <v>215</v>
      </c>
      <c r="C5795" s="15">
        <f>INDEX(装备!G:G,MATCH(属性!A5795,装备!A:A,0))</f>
        <v>18</v>
      </c>
      <c r="D5795" s="15" t="str">
        <f>INDEX(装备!E:E,MATCH(属性!A5795,装备!A:A,0))</f>
        <v>weapon</v>
      </c>
      <c r="E5795" s="14">
        <v>33</v>
      </c>
      <c r="F5795" s="17">
        <f>INT((VLOOKUP($C5795,装备数值,2,0)+VLOOKUP($C5795,装备数值,5,0)*($E5795-1))*VLOOKUP($D5795,系数!$K$2:$O$7,2,0))</f>
        <v>0</v>
      </c>
      <c r="G5795" s="17">
        <f>INT((VLOOKUP($C5795,装备数值,3,0)+VLOOKUP($C5795,装备数值,6,0)*($E5795-1))*VLOOKUP($D5795,系数!$K$2:$O$7,3,0))</f>
        <v>685</v>
      </c>
      <c r="H5795" s="17">
        <f t="shared" si="181"/>
        <v>685</v>
      </c>
      <c r="I5795" s="17">
        <f>INT((VLOOKUP($C5795,装备数值,4,0)+VLOOKUP($C5795,装备数值,7,0)*($E5795-1))*VLOOKUP($D5795,系数!$K$2:$O$7,4,0))</f>
        <v>0</v>
      </c>
      <c r="J5795" s="17">
        <f>INT((VLOOKUP($C5795,装备数值,4,0)+VLOOKUP($C5795,装备数值,7,0)*($E5795-1))*VLOOKUP($D5795,系数!$K$2:$O$7,5,0))</f>
        <v>0</v>
      </c>
      <c r="K5795" s="17">
        <f>INT(VLOOKUP(E5795,强化金币,2,1)*VLOOKUP(INDEX(装备!F:F,MATCH(属性!A5795,装备!A:A,0)),系数!$K$12:$M$15,3,0))</f>
        <v>6500</v>
      </c>
      <c r="L5795" s="17"/>
      <c r="M5795" s="17"/>
      <c r="N5795" s="17"/>
      <c r="O5795" s="17">
        <f>IF(E5795=1,"",VLOOKUP(E5795,系数!$S$2:$AB$12,MATCH(属性!C5795,评级,0),1))</f>
        <v>160</v>
      </c>
    </row>
    <row r="5796" spans="1:15" ht="17.25" thickBot="1" x14ac:dyDescent="0.4">
      <c r="A5796" s="17">
        <f t="shared" si="180"/>
        <v>7100049</v>
      </c>
      <c r="B5796" s="17" t="s">
        <v>215</v>
      </c>
      <c r="C5796" s="15">
        <f>INDEX(装备!G:G,MATCH(属性!A5796,装备!A:A,0))</f>
        <v>18</v>
      </c>
      <c r="D5796" s="15" t="str">
        <f>INDEX(装备!E:E,MATCH(属性!A5796,装备!A:A,0))</f>
        <v>weapon</v>
      </c>
      <c r="E5796" s="14">
        <v>34</v>
      </c>
      <c r="F5796" s="17">
        <f>INT((VLOOKUP($C5796,装备数值,2,0)+VLOOKUP($C5796,装备数值,5,0)*($E5796-1))*VLOOKUP($D5796,系数!$K$2:$O$7,2,0))</f>
        <v>0</v>
      </c>
      <c r="G5796" s="17">
        <f>INT((VLOOKUP($C5796,装备数值,3,0)+VLOOKUP($C5796,装备数值,6,0)*($E5796-1))*VLOOKUP($D5796,系数!$K$2:$O$7,3,0))</f>
        <v>697</v>
      </c>
      <c r="H5796" s="17">
        <f t="shared" si="181"/>
        <v>697</v>
      </c>
      <c r="I5796" s="17">
        <f>INT((VLOOKUP($C5796,装备数值,4,0)+VLOOKUP($C5796,装备数值,7,0)*($E5796-1))*VLOOKUP($D5796,系数!$K$2:$O$7,4,0))</f>
        <v>0</v>
      </c>
      <c r="J5796" s="17">
        <f>INT((VLOOKUP($C5796,装备数值,4,0)+VLOOKUP($C5796,装备数值,7,0)*($E5796-1))*VLOOKUP($D5796,系数!$K$2:$O$7,5,0))</f>
        <v>0</v>
      </c>
      <c r="K5796" s="17">
        <f>INT(VLOOKUP(E5796,强化金币,2,1)*VLOOKUP(INDEX(装备!F:F,MATCH(属性!A5796,装备!A:A,0)),系数!$K$12:$M$15,3,0))</f>
        <v>7000</v>
      </c>
      <c r="L5796" s="17"/>
      <c r="M5796" s="17"/>
      <c r="N5796" s="17"/>
      <c r="O5796" s="17">
        <f>IF(E5796=1,"",VLOOKUP(E5796,系数!$S$2:$AB$12,MATCH(属性!C5796,评级,0),1))</f>
        <v>160</v>
      </c>
    </row>
    <row r="5797" spans="1:15" ht="17.25" thickBot="1" x14ac:dyDescent="0.4">
      <c r="A5797" s="17">
        <f t="shared" si="180"/>
        <v>7100049</v>
      </c>
      <c r="B5797" s="17" t="s">
        <v>215</v>
      </c>
      <c r="C5797" s="15">
        <f>INDEX(装备!G:G,MATCH(属性!A5797,装备!A:A,0))</f>
        <v>18</v>
      </c>
      <c r="D5797" s="15" t="str">
        <f>INDEX(装备!E:E,MATCH(属性!A5797,装备!A:A,0))</f>
        <v>weapon</v>
      </c>
      <c r="E5797" s="14">
        <v>35</v>
      </c>
      <c r="F5797" s="17">
        <f>INT((VLOOKUP($C5797,装备数值,2,0)+VLOOKUP($C5797,装备数值,5,0)*($E5797-1))*VLOOKUP($D5797,系数!$K$2:$O$7,2,0))</f>
        <v>0</v>
      </c>
      <c r="G5797" s="17">
        <f>INT((VLOOKUP($C5797,装备数值,3,0)+VLOOKUP($C5797,装备数值,6,0)*($E5797-1))*VLOOKUP($D5797,系数!$K$2:$O$7,3,0))</f>
        <v>709</v>
      </c>
      <c r="H5797" s="17">
        <f t="shared" si="181"/>
        <v>709</v>
      </c>
      <c r="I5797" s="17">
        <f>INT((VLOOKUP($C5797,装备数值,4,0)+VLOOKUP($C5797,装备数值,7,0)*($E5797-1))*VLOOKUP($D5797,系数!$K$2:$O$7,4,0))</f>
        <v>0</v>
      </c>
      <c r="J5797" s="17">
        <f>INT((VLOOKUP($C5797,装备数值,4,0)+VLOOKUP($C5797,装备数值,7,0)*($E5797-1))*VLOOKUP($D5797,系数!$K$2:$O$7,5,0))</f>
        <v>0</v>
      </c>
      <c r="K5797" s="17">
        <f>INT(VLOOKUP(E5797,强化金币,2,1)*VLOOKUP(INDEX(装备!F:F,MATCH(属性!A5797,装备!A:A,0)),系数!$K$12:$M$15,3,0))</f>
        <v>7500</v>
      </c>
      <c r="L5797" s="17"/>
      <c r="M5797" s="17"/>
      <c r="N5797" s="17"/>
      <c r="O5797" s="17">
        <f>IF(E5797=1,"",VLOOKUP(E5797,系数!$S$2:$AB$12,MATCH(属性!C5797,评级,0),1))</f>
        <v>160</v>
      </c>
    </row>
    <row r="5798" spans="1:15" ht="17.25" thickBot="1" x14ac:dyDescent="0.4">
      <c r="A5798" s="17">
        <f t="shared" si="180"/>
        <v>7100049</v>
      </c>
      <c r="B5798" s="17" t="s">
        <v>215</v>
      </c>
      <c r="C5798" s="15">
        <f>INDEX(装备!G:G,MATCH(属性!A5798,装备!A:A,0))</f>
        <v>18</v>
      </c>
      <c r="D5798" s="15" t="str">
        <f>INDEX(装备!E:E,MATCH(属性!A5798,装备!A:A,0))</f>
        <v>weapon</v>
      </c>
      <c r="E5798" s="14">
        <v>36</v>
      </c>
      <c r="F5798" s="17">
        <f>INT((VLOOKUP($C5798,装备数值,2,0)+VLOOKUP($C5798,装备数值,5,0)*($E5798-1))*VLOOKUP($D5798,系数!$K$2:$O$7,2,0))</f>
        <v>0</v>
      </c>
      <c r="G5798" s="17">
        <f>INT((VLOOKUP($C5798,装备数值,3,0)+VLOOKUP($C5798,装备数值,6,0)*($E5798-1))*VLOOKUP($D5798,系数!$K$2:$O$7,3,0))</f>
        <v>721</v>
      </c>
      <c r="H5798" s="17">
        <f t="shared" si="181"/>
        <v>721</v>
      </c>
      <c r="I5798" s="17">
        <f>INT((VLOOKUP($C5798,装备数值,4,0)+VLOOKUP($C5798,装备数值,7,0)*($E5798-1))*VLOOKUP($D5798,系数!$K$2:$O$7,4,0))</f>
        <v>0</v>
      </c>
      <c r="J5798" s="17">
        <f>INT((VLOOKUP($C5798,装备数值,4,0)+VLOOKUP($C5798,装备数值,7,0)*($E5798-1))*VLOOKUP($D5798,系数!$K$2:$O$7,5,0))</f>
        <v>0</v>
      </c>
      <c r="K5798" s="17">
        <f>INT(VLOOKUP(E5798,强化金币,2,1)*VLOOKUP(INDEX(装备!F:F,MATCH(属性!A5798,装备!A:A,0)),系数!$K$12:$M$15,3,0))</f>
        <v>8000</v>
      </c>
      <c r="L5798" s="17"/>
      <c r="M5798" s="17"/>
      <c r="N5798" s="17"/>
      <c r="O5798" s="17">
        <f>IF(E5798=1,"",VLOOKUP(E5798,系数!$S$2:$AB$12,MATCH(属性!C5798,评级,0),1))</f>
        <v>160</v>
      </c>
    </row>
    <row r="5799" spans="1:15" ht="17.25" thickBot="1" x14ac:dyDescent="0.4">
      <c r="A5799" s="17">
        <f t="shared" si="180"/>
        <v>7100049</v>
      </c>
      <c r="B5799" s="17" t="s">
        <v>215</v>
      </c>
      <c r="C5799" s="15">
        <f>INDEX(装备!G:G,MATCH(属性!A5799,装备!A:A,0))</f>
        <v>18</v>
      </c>
      <c r="D5799" s="15" t="str">
        <f>INDEX(装备!E:E,MATCH(属性!A5799,装备!A:A,0))</f>
        <v>weapon</v>
      </c>
      <c r="E5799" s="14">
        <v>37</v>
      </c>
      <c r="F5799" s="17">
        <f>INT((VLOOKUP($C5799,装备数值,2,0)+VLOOKUP($C5799,装备数值,5,0)*($E5799-1))*VLOOKUP($D5799,系数!$K$2:$O$7,2,0))</f>
        <v>0</v>
      </c>
      <c r="G5799" s="17">
        <f>INT((VLOOKUP($C5799,装备数值,3,0)+VLOOKUP($C5799,装备数值,6,0)*($E5799-1))*VLOOKUP($D5799,系数!$K$2:$O$7,3,0))</f>
        <v>733</v>
      </c>
      <c r="H5799" s="17">
        <f t="shared" si="181"/>
        <v>733</v>
      </c>
      <c r="I5799" s="17">
        <f>INT((VLOOKUP($C5799,装备数值,4,0)+VLOOKUP($C5799,装备数值,7,0)*($E5799-1))*VLOOKUP($D5799,系数!$K$2:$O$7,4,0))</f>
        <v>0</v>
      </c>
      <c r="J5799" s="17">
        <f>INT((VLOOKUP($C5799,装备数值,4,0)+VLOOKUP($C5799,装备数值,7,0)*($E5799-1))*VLOOKUP($D5799,系数!$K$2:$O$7,5,0))</f>
        <v>0</v>
      </c>
      <c r="K5799" s="17">
        <f>INT(VLOOKUP(E5799,强化金币,2,1)*VLOOKUP(INDEX(装备!F:F,MATCH(属性!A5799,装备!A:A,0)),系数!$K$12:$M$15,3,0))</f>
        <v>8500</v>
      </c>
      <c r="L5799" s="17"/>
      <c r="M5799" s="17"/>
      <c r="N5799" s="17"/>
      <c r="O5799" s="17">
        <f>IF(E5799=1,"",VLOOKUP(E5799,系数!$S$2:$AB$12,MATCH(属性!C5799,评级,0),1))</f>
        <v>160</v>
      </c>
    </row>
    <row r="5800" spans="1:15" ht="17.25" thickBot="1" x14ac:dyDescent="0.4">
      <c r="A5800" s="17">
        <f t="shared" si="180"/>
        <v>7100049</v>
      </c>
      <c r="B5800" s="17" t="s">
        <v>215</v>
      </c>
      <c r="C5800" s="15">
        <f>INDEX(装备!G:G,MATCH(属性!A5800,装备!A:A,0))</f>
        <v>18</v>
      </c>
      <c r="D5800" s="15" t="str">
        <f>INDEX(装备!E:E,MATCH(属性!A5800,装备!A:A,0))</f>
        <v>weapon</v>
      </c>
      <c r="E5800" s="14">
        <v>38</v>
      </c>
      <c r="F5800" s="17">
        <f>INT((VLOOKUP($C5800,装备数值,2,0)+VLOOKUP($C5800,装备数值,5,0)*($E5800-1))*VLOOKUP($D5800,系数!$K$2:$O$7,2,0))</f>
        <v>0</v>
      </c>
      <c r="G5800" s="17">
        <f>INT((VLOOKUP($C5800,装备数值,3,0)+VLOOKUP($C5800,装备数值,6,0)*($E5800-1))*VLOOKUP($D5800,系数!$K$2:$O$7,3,0))</f>
        <v>745</v>
      </c>
      <c r="H5800" s="17">
        <f t="shared" si="181"/>
        <v>745</v>
      </c>
      <c r="I5800" s="17">
        <f>INT((VLOOKUP($C5800,装备数值,4,0)+VLOOKUP($C5800,装备数值,7,0)*($E5800-1))*VLOOKUP($D5800,系数!$K$2:$O$7,4,0))</f>
        <v>0</v>
      </c>
      <c r="J5800" s="17">
        <f>INT((VLOOKUP($C5800,装备数值,4,0)+VLOOKUP($C5800,装备数值,7,0)*($E5800-1))*VLOOKUP($D5800,系数!$K$2:$O$7,5,0))</f>
        <v>0</v>
      </c>
      <c r="K5800" s="17">
        <f>INT(VLOOKUP(E5800,强化金币,2,1)*VLOOKUP(INDEX(装备!F:F,MATCH(属性!A5800,装备!A:A,0)),系数!$K$12:$M$15,3,0))</f>
        <v>9000</v>
      </c>
      <c r="L5800" s="17"/>
      <c r="M5800" s="17"/>
      <c r="N5800" s="17"/>
      <c r="O5800" s="17">
        <f>IF(E5800=1,"",VLOOKUP(E5800,系数!$S$2:$AB$12,MATCH(属性!C5800,评级,0),1))</f>
        <v>160</v>
      </c>
    </row>
    <row r="5801" spans="1:15" ht="17.25" thickBot="1" x14ac:dyDescent="0.4">
      <c r="A5801" s="17">
        <f t="shared" si="180"/>
        <v>7100049</v>
      </c>
      <c r="B5801" s="17" t="s">
        <v>215</v>
      </c>
      <c r="C5801" s="15">
        <f>INDEX(装备!G:G,MATCH(属性!A5801,装备!A:A,0))</f>
        <v>18</v>
      </c>
      <c r="D5801" s="15" t="str">
        <f>INDEX(装备!E:E,MATCH(属性!A5801,装备!A:A,0))</f>
        <v>weapon</v>
      </c>
      <c r="E5801" s="14">
        <v>39</v>
      </c>
      <c r="F5801" s="17">
        <f>INT((VLOOKUP($C5801,装备数值,2,0)+VLOOKUP($C5801,装备数值,5,0)*($E5801-1))*VLOOKUP($D5801,系数!$K$2:$O$7,2,0))</f>
        <v>0</v>
      </c>
      <c r="G5801" s="17">
        <f>INT((VLOOKUP($C5801,装备数值,3,0)+VLOOKUP($C5801,装备数值,6,0)*($E5801-1))*VLOOKUP($D5801,系数!$K$2:$O$7,3,0))</f>
        <v>757</v>
      </c>
      <c r="H5801" s="17">
        <f t="shared" si="181"/>
        <v>757</v>
      </c>
      <c r="I5801" s="17">
        <f>INT((VLOOKUP($C5801,装备数值,4,0)+VLOOKUP($C5801,装备数值,7,0)*($E5801-1))*VLOOKUP($D5801,系数!$K$2:$O$7,4,0))</f>
        <v>0</v>
      </c>
      <c r="J5801" s="17">
        <f>INT((VLOOKUP($C5801,装备数值,4,0)+VLOOKUP($C5801,装备数值,7,0)*($E5801-1))*VLOOKUP($D5801,系数!$K$2:$O$7,5,0))</f>
        <v>0</v>
      </c>
      <c r="K5801" s="17">
        <f>INT(VLOOKUP(E5801,强化金币,2,1)*VLOOKUP(INDEX(装备!F:F,MATCH(属性!A5801,装备!A:A,0)),系数!$K$12:$M$15,3,0))</f>
        <v>10000</v>
      </c>
      <c r="L5801" s="17"/>
      <c r="M5801" s="17"/>
      <c r="N5801" s="17"/>
      <c r="O5801" s="17">
        <f>IF(E5801=1,"",VLOOKUP(E5801,系数!$S$2:$AB$12,MATCH(属性!C5801,评级,0),1))</f>
        <v>160</v>
      </c>
    </row>
    <row r="5802" spans="1:15" ht="17.25" thickBot="1" x14ac:dyDescent="0.4">
      <c r="A5802" s="17">
        <f t="shared" si="180"/>
        <v>7100049</v>
      </c>
      <c r="B5802" s="17" t="s">
        <v>215</v>
      </c>
      <c r="C5802" s="15">
        <f>INDEX(装备!G:G,MATCH(属性!A5802,装备!A:A,0))</f>
        <v>18</v>
      </c>
      <c r="D5802" s="15" t="str">
        <f>INDEX(装备!E:E,MATCH(属性!A5802,装备!A:A,0))</f>
        <v>weapon</v>
      </c>
      <c r="E5802" s="14">
        <v>40</v>
      </c>
      <c r="F5802" s="17">
        <f>INT((VLOOKUP($C5802,装备数值,2,0)+VLOOKUP($C5802,装备数值,5,0)*($E5802-1))*VLOOKUP($D5802,系数!$K$2:$O$7,2,0))</f>
        <v>0</v>
      </c>
      <c r="G5802" s="17">
        <f>INT((VLOOKUP($C5802,装备数值,3,0)+VLOOKUP($C5802,装备数值,6,0)*($E5802-1))*VLOOKUP($D5802,系数!$K$2:$O$7,3,0))</f>
        <v>769</v>
      </c>
      <c r="H5802" s="17">
        <f t="shared" si="181"/>
        <v>769</v>
      </c>
      <c r="I5802" s="17">
        <f>INT((VLOOKUP($C5802,装备数值,4,0)+VLOOKUP($C5802,装备数值,7,0)*($E5802-1))*VLOOKUP($D5802,系数!$K$2:$O$7,4,0))</f>
        <v>0</v>
      </c>
      <c r="J5802" s="17">
        <f>INT((VLOOKUP($C5802,装备数值,4,0)+VLOOKUP($C5802,装备数值,7,0)*($E5802-1))*VLOOKUP($D5802,系数!$K$2:$O$7,5,0))</f>
        <v>0</v>
      </c>
      <c r="K5802" s="17">
        <f>INT(VLOOKUP(E5802,强化金币,2,1)*VLOOKUP(INDEX(装备!F:F,MATCH(属性!A5802,装备!A:A,0)),系数!$K$12:$M$15,3,0))</f>
        <v>12000</v>
      </c>
      <c r="L5802" s="17"/>
      <c r="M5802" s="17"/>
      <c r="N5802" s="17"/>
      <c r="O5802" s="17">
        <f>IF(E5802=1,"",VLOOKUP(E5802,系数!$S$2:$AB$12,MATCH(属性!C5802,评级,0),1))</f>
        <v>200</v>
      </c>
    </row>
    <row r="5803" spans="1:15" ht="17.25" thickBot="1" x14ac:dyDescent="0.4">
      <c r="A5803" s="17">
        <f t="shared" si="180"/>
        <v>7100049</v>
      </c>
      <c r="B5803" s="17" t="s">
        <v>215</v>
      </c>
      <c r="C5803" s="15">
        <f>INDEX(装备!G:G,MATCH(属性!A5803,装备!A:A,0))</f>
        <v>18</v>
      </c>
      <c r="D5803" s="15" t="str">
        <f>INDEX(装备!E:E,MATCH(属性!A5803,装备!A:A,0))</f>
        <v>weapon</v>
      </c>
      <c r="E5803" s="14">
        <v>41</v>
      </c>
      <c r="F5803" s="17">
        <f>INT((VLOOKUP($C5803,装备数值,2,0)+VLOOKUP($C5803,装备数值,5,0)*($E5803-1))*VLOOKUP($D5803,系数!$K$2:$O$7,2,0))</f>
        <v>0</v>
      </c>
      <c r="G5803" s="17">
        <f>INT((VLOOKUP($C5803,装备数值,3,0)+VLOOKUP($C5803,装备数值,6,0)*($E5803-1))*VLOOKUP($D5803,系数!$K$2:$O$7,3,0))</f>
        <v>781</v>
      </c>
      <c r="H5803" s="17">
        <f t="shared" si="181"/>
        <v>781</v>
      </c>
      <c r="I5803" s="17">
        <f>INT((VLOOKUP($C5803,装备数值,4,0)+VLOOKUP($C5803,装备数值,7,0)*($E5803-1))*VLOOKUP($D5803,系数!$K$2:$O$7,4,0))</f>
        <v>0</v>
      </c>
      <c r="J5803" s="17">
        <f>INT((VLOOKUP($C5803,装备数值,4,0)+VLOOKUP($C5803,装备数值,7,0)*($E5803-1))*VLOOKUP($D5803,系数!$K$2:$O$7,5,0))</f>
        <v>0</v>
      </c>
      <c r="K5803" s="17">
        <f>INT(VLOOKUP(E5803,强化金币,2,1)*VLOOKUP(INDEX(装备!F:F,MATCH(属性!A5803,装备!A:A,0)),系数!$K$12:$M$15,3,0))</f>
        <v>14000</v>
      </c>
      <c r="L5803" s="17"/>
      <c r="M5803" s="17"/>
      <c r="N5803" s="17"/>
      <c r="O5803" s="17">
        <f>IF(E5803=1,"",VLOOKUP(E5803,系数!$S$2:$AB$12,MATCH(属性!C5803,评级,0),1))</f>
        <v>200</v>
      </c>
    </row>
    <row r="5804" spans="1:15" ht="17.25" thickBot="1" x14ac:dyDescent="0.4">
      <c r="A5804" s="17">
        <f t="shared" si="180"/>
        <v>7100049</v>
      </c>
      <c r="B5804" s="17" t="s">
        <v>215</v>
      </c>
      <c r="C5804" s="15">
        <f>INDEX(装备!G:G,MATCH(属性!A5804,装备!A:A,0))</f>
        <v>18</v>
      </c>
      <c r="D5804" s="15" t="str">
        <f>INDEX(装备!E:E,MATCH(属性!A5804,装备!A:A,0))</f>
        <v>weapon</v>
      </c>
      <c r="E5804" s="14">
        <v>42</v>
      </c>
      <c r="F5804" s="17">
        <f>INT((VLOOKUP($C5804,装备数值,2,0)+VLOOKUP($C5804,装备数值,5,0)*($E5804-1))*VLOOKUP($D5804,系数!$K$2:$O$7,2,0))</f>
        <v>0</v>
      </c>
      <c r="G5804" s="17">
        <f>INT((VLOOKUP($C5804,装备数值,3,0)+VLOOKUP($C5804,装备数值,6,0)*($E5804-1))*VLOOKUP($D5804,系数!$K$2:$O$7,3,0))</f>
        <v>793</v>
      </c>
      <c r="H5804" s="17">
        <f t="shared" si="181"/>
        <v>793</v>
      </c>
      <c r="I5804" s="17">
        <f>INT((VLOOKUP($C5804,装备数值,4,0)+VLOOKUP($C5804,装备数值,7,0)*($E5804-1))*VLOOKUP($D5804,系数!$K$2:$O$7,4,0))</f>
        <v>0</v>
      </c>
      <c r="J5804" s="17">
        <f>INT((VLOOKUP($C5804,装备数值,4,0)+VLOOKUP($C5804,装备数值,7,0)*($E5804-1))*VLOOKUP($D5804,系数!$K$2:$O$7,5,0))</f>
        <v>0</v>
      </c>
      <c r="K5804" s="17">
        <f>INT(VLOOKUP(E5804,强化金币,2,1)*VLOOKUP(INDEX(装备!F:F,MATCH(属性!A5804,装备!A:A,0)),系数!$K$12:$M$15,3,0))</f>
        <v>16000</v>
      </c>
      <c r="L5804" s="17"/>
      <c r="M5804" s="17"/>
      <c r="N5804" s="17"/>
      <c r="O5804" s="17">
        <f>IF(E5804=1,"",VLOOKUP(E5804,系数!$S$2:$AB$12,MATCH(属性!C5804,评级,0),1))</f>
        <v>200</v>
      </c>
    </row>
    <row r="5805" spans="1:15" ht="17.25" thickBot="1" x14ac:dyDescent="0.4">
      <c r="A5805" s="17">
        <f t="shared" si="180"/>
        <v>7100049</v>
      </c>
      <c r="B5805" s="17" t="s">
        <v>215</v>
      </c>
      <c r="C5805" s="15">
        <f>INDEX(装备!G:G,MATCH(属性!A5805,装备!A:A,0))</f>
        <v>18</v>
      </c>
      <c r="D5805" s="15" t="str">
        <f>INDEX(装备!E:E,MATCH(属性!A5805,装备!A:A,0))</f>
        <v>weapon</v>
      </c>
      <c r="E5805" s="14">
        <v>43</v>
      </c>
      <c r="F5805" s="17">
        <f>INT((VLOOKUP($C5805,装备数值,2,0)+VLOOKUP($C5805,装备数值,5,0)*($E5805-1))*VLOOKUP($D5805,系数!$K$2:$O$7,2,0))</f>
        <v>0</v>
      </c>
      <c r="G5805" s="17">
        <f>INT((VLOOKUP($C5805,装备数值,3,0)+VLOOKUP($C5805,装备数值,6,0)*($E5805-1))*VLOOKUP($D5805,系数!$K$2:$O$7,3,0))</f>
        <v>805</v>
      </c>
      <c r="H5805" s="17">
        <f t="shared" si="181"/>
        <v>805</v>
      </c>
      <c r="I5805" s="17">
        <f>INT((VLOOKUP($C5805,装备数值,4,0)+VLOOKUP($C5805,装备数值,7,0)*($E5805-1))*VLOOKUP($D5805,系数!$K$2:$O$7,4,0))</f>
        <v>0</v>
      </c>
      <c r="J5805" s="17">
        <f>INT((VLOOKUP($C5805,装备数值,4,0)+VLOOKUP($C5805,装备数值,7,0)*($E5805-1))*VLOOKUP($D5805,系数!$K$2:$O$7,5,0))</f>
        <v>0</v>
      </c>
      <c r="K5805" s="17">
        <f>INT(VLOOKUP(E5805,强化金币,2,1)*VLOOKUP(INDEX(装备!F:F,MATCH(属性!A5805,装备!A:A,0)),系数!$K$12:$M$15,3,0))</f>
        <v>18000</v>
      </c>
      <c r="L5805" s="17"/>
      <c r="M5805" s="17"/>
      <c r="N5805" s="17"/>
      <c r="O5805" s="17">
        <f>IF(E5805=1,"",VLOOKUP(E5805,系数!$S$2:$AB$12,MATCH(属性!C5805,评级,0),1))</f>
        <v>200</v>
      </c>
    </row>
    <row r="5806" spans="1:15" ht="17.25" thickBot="1" x14ac:dyDescent="0.4">
      <c r="A5806" s="17">
        <f t="shared" si="180"/>
        <v>7100049</v>
      </c>
      <c r="B5806" s="17" t="s">
        <v>215</v>
      </c>
      <c r="C5806" s="15">
        <f>INDEX(装备!G:G,MATCH(属性!A5806,装备!A:A,0))</f>
        <v>18</v>
      </c>
      <c r="D5806" s="15" t="str">
        <f>INDEX(装备!E:E,MATCH(属性!A5806,装备!A:A,0))</f>
        <v>weapon</v>
      </c>
      <c r="E5806" s="14">
        <v>44</v>
      </c>
      <c r="F5806" s="17">
        <f>INT((VLOOKUP($C5806,装备数值,2,0)+VLOOKUP($C5806,装备数值,5,0)*($E5806-1))*VLOOKUP($D5806,系数!$K$2:$O$7,2,0))</f>
        <v>0</v>
      </c>
      <c r="G5806" s="17">
        <f>INT((VLOOKUP($C5806,装备数值,3,0)+VLOOKUP($C5806,装备数值,6,0)*($E5806-1))*VLOOKUP($D5806,系数!$K$2:$O$7,3,0))</f>
        <v>817</v>
      </c>
      <c r="H5806" s="17">
        <f t="shared" si="181"/>
        <v>817</v>
      </c>
      <c r="I5806" s="17">
        <f>INT((VLOOKUP($C5806,装备数值,4,0)+VLOOKUP($C5806,装备数值,7,0)*($E5806-1))*VLOOKUP($D5806,系数!$K$2:$O$7,4,0))</f>
        <v>0</v>
      </c>
      <c r="J5806" s="17">
        <f>INT((VLOOKUP($C5806,装备数值,4,0)+VLOOKUP($C5806,装备数值,7,0)*($E5806-1))*VLOOKUP($D5806,系数!$K$2:$O$7,5,0))</f>
        <v>0</v>
      </c>
      <c r="K5806" s="17">
        <f>INT(VLOOKUP(E5806,强化金币,2,1)*VLOOKUP(INDEX(装备!F:F,MATCH(属性!A5806,装备!A:A,0)),系数!$K$12:$M$15,3,0))</f>
        <v>20000</v>
      </c>
      <c r="L5806" s="17"/>
      <c r="M5806" s="17"/>
      <c r="N5806" s="17"/>
      <c r="O5806" s="17">
        <f>IF(E5806=1,"",VLOOKUP(E5806,系数!$S$2:$AB$12,MATCH(属性!C5806,评级,0),1))</f>
        <v>200</v>
      </c>
    </row>
    <row r="5807" spans="1:15" ht="17.25" thickBot="1" x14ac:dyDescent="0.4">
      <c r="A5807" s="17">
        <f t="shared" si="180"/>
        <v>7100049</v>
      </c>
      <c r="B5807" s="17" t="s">
        <v>215</v>
      </c>
      <c r="C5807" s="15">
        <f>INDEX(装备!G:G,MATCH(属性!A5807,装备!A:A,0))</f>
        <v>18</v>
      </c>
      <c r="D5807" s="15" t="str">
        <f>INDEX(装备!E:E,MATCH(属性!A5807,装备!A:A,0))</f>
        <v>weapon</v>
      </c>
      <c r="E5807" s="14">
        <v>45</v>
      </c>
      <c r="F5807" s="17">
        <f>INT((VLOOKUP($C5807,装备数值,2,0)+VLOOKUP($C5807,装备数值,5,0)*($E5807-1))*VLOOKUP($D5807,系数!$K$2:$O$7,2,0))</f>
        <v>0</v>
      </c>
      <c r="G5807" s="17">
        <f>INT((VLOOKUP($C5807,装备数值,3,0)+VLOOKUP($C5807,装备数值,6,0)*($E5807-1))*VLOOKUP($D5807,系数!$K$2:$O$7,3,0))</f>
        <v>829</v>
      </c>
      <c r="H5807" s="17">
        <f t="shared" si="181"/>
        <v>829</v>
      </c>
      <c r="I5807" s="17">
        <f>INT((VLOOKUP($C5807,装备数值,4,0)+VLOOKUP($C5807,装备数值,7,0)*($E5807-1))*VLOOKUP($D5807,系数!$K$2:$O$7,4,0))</f>
        <v>0</v>
      </c>
      <c r="J5807" s="17">
        <f>INT((VLOOKUP($C5807,装备数值,4,0)+VLOOKUP($C5807,装备数值,7,0)*($E5807-1))*VLOOKUP($D5807,系数!$K$2:$O$7,5,0))</f>
        <v>0</v>
      </c>
      <c r="K5807" s="17">
        <f>INT(VLOOKUP(E5807,强化金币,2,1)*VLOOKUP(INDEX(装备!F:F,MATCH(属性!A5807,装备!A:A,0)),系数!$K$12:$M$15,3,0))</f>
        <v>22000</v>
      </c>
      <c r="L5807" s="17"/>
      <c r="M5807" s="17"/>
      <c r="N5807" s="17"/>
      <c r="O5807" s="17">
        <f>IF(E5807=1,"",VLOOKUP(E5807,系数!$S$2:$AB$12,MATCH(属性!C5807,评级,0),1))</f>
        <v>200</v>
      </c>
    </row>
    <row r="5808" spans="1:15" ht="17.25" thickBot="1" x14ac:dyDescent="0.4">
      <c r="A5808" s="17">
        <f t="shared" si="180"/>
        <v>7100049</v>
      </c>
      <c r="B5808" s="17" t="s">
        <v>215</v>
      </c>
      <c r="C5808" s="15">
        <f>INDEX(装备!G:G,MATCH(属性!A5808,装备!A:A,0))</f>
        <v>18</v>
      </c>
      <c r="D5808" s="15" t="str">
        <f>INDEX(装备!E:E,MATCH(属性!A5808,装备!A:A,0))</f>
        <v>weapon</v>
      </c>
      <c r="E5808" s="14">
        <v>46</v>
      </c>
      <c r="F5808" s="17">
        <f>INT((VLOOKUP($C5808,装备数值,2,0)+VLOOKUP($C5808,装备数值,5,0)*($E5808-1))*VLOOKUP($D5808,系数!$K$2:$O$7,2,0))</f>
        <v>0</v>
      </c>
      <c r="G5808" s="17">
        <f>INT((VLOOKUP($C5808,装备数值,3,0)+VLOOKUP($C5808,装备数值,6,0)*($E5808-1))*VLOOKUP($D5808,系数!$K$2:$O$7,3,0))</f>
        <v>841</v>
      </c>
      <c r="H5808" s="17">
        <f t="shared" si="181"/>
        <v>841</v>
      </c>
      <c r="I5808" s="17">
        <f>INT((VLOOKUP($C5808,装备数值,4,0)+VLOOKUP($C5808,装备数值,7,0)*($E5808-1))*VLOOKUP($D5808,系数!$K$2:$O$7,4,0))</f>
        <v>0</v>
      </c>
      <c r="J5808" s="17">
        <f>INT((VLOOKUP($C5808,装备数值,4,0)+VLOOKUP($C5808,装备数值,7,0)*($E5808-1))*VLOOKUP($D5808,系数!$K$2:$O$7,5,0))</f>
        <v>0</v>
      </c>
      <c r="K5808" s="17">
        <f>INT(VLOOKUP(E5808,强化金币,2,1)*VLOOKUP(INDEX(装备!F:F,MATCH(属性!A5808,装备!A:A,0)),系数!$K$12:$M$15,3,0))</f>
        <v>24000</v>
      </c>
      <c r="L5808" s="17"/>
      <c r="M5808" s="17"/>
      <c r="N5808" s="17"/>
      <c r="O5808" s="17">
        <f>IF(E5808=1,"",VLOOKUP(E5808,系数!$S$2:$AB$12,MATCH(属性!C5808,评级,0),1))</f>
        <v>200</v>
      </c>
    </row>
    <row r="5809" spans="1:15" ht="17.25" thickBot="1" x14ac:dyDescent="0.4">
      <c r="A5809" s="17">
        <f t="shared" si="180"/>
        <v>7100049</v>
      </c>
      <c r="B5809" s="17" t="s">
        <v>215</v>
      </c>
      <c r="C5809" s="15">
        <f>INDEX(装备!G:G,MATCH(属性!A5809,装备!A:A,0))</f>
        <v>18</v>
      </c>
      <c r="D5809" s="15" t="str">
        <f>INDEX(装备!E:E,MATCH(属性!A5809,装备!A:A,0))</f>
        <v>weapon</v>
      </c>
      <c r="E5809" s="14">
        <v>47</v>
      </c>
      <c r="F5809" s="17">
        <f>INT((VLOOKUP($C5809,装备数值,2,0)+VLOOKUP($C5809,装备数值,5,0)*($E5809-1))*VLOOKUP($D5809,系数!$K$2:$O$7,2,0))</f>
        <v>0</v>
      </c>
      <c r="G5809" s="17">
        <f>INT((VLOOKUP($C5809,装备数值,3,0)+VLOOKUP($C5809,装备数值,6,0)*($E5809-1))*VLOOKUP($D5809,系数!$K$2:$O$7,3,0))</f>
        <v>853</v>
      </c>
      <c r="H5809" s="17">
        <f t="shared" si="181"/>
        <v>853</v>
      </c>
      <c r="I5809" s="17">
        <f>INT((VLOOKUP($C5809,装备数值,4,0)+VLOOKUP($C5809,装备数值,7,0)*($E5809-1))*VLOOKUP($D5809,系数!$K$2:$O$7,4,0))</f>
        <v>0</v>
      </c>
      <c r="J5809" s="17">
        <f>INT((VLOOKUP($C5809,装备数值,4,0)+VLOOKUP($C5809,装备数值,7,0)*($E5809-1))*VLOOKUP($D5809,系数!$K$2:$O$7,5,0))</f>
        <v>0</v>
      </c>
      <c r="K5809" s="17">
        <f>INT(VLOOKUP(E5809,强化金币,2,1)*VLOOKUP(INDEX(装备!F:F,MATCH(属性!A5809,装备!A:A,0)),系数!$K$12:$M$15,3,0))</f>
        <v>26000</v>
      </c>
      <c r="L5809" s="17"/>
      <c r="M5809" s="17"/>
      <c r="N5809" s="17"/>
      <c r="O5809" s="17">
        <f>IF(E5809=1,"",VLOOKUP(E5809,系数!$S$2:$AB$12,MATCH(属性!C5809,评级,0),1))</f>
        <v>200</v>
      </c>
    </row>
    <row r="5810" spans="1:15" ht="17.25" thickBot="1" x14ac:dyDescent="0.4">
      <c r="A5810" s="17">
        <f t="shared" si="180"/>
        <v>7100049</v>
      </c>
      <c r="B5810" s="17" t="s">
        <v>215</v>
      </c>
      <c r="C5810" s="15">
        <f>INDEX(装备!G:G,MATCH(属性!A5810,装备!A:A,0))</f>
        <v>18</v>
      </c>
      <c r="D5810" s="15" t="str">
        <f>INDEX(装备!E:E,MATCH(属性!A5810,装备!A:A,0))</f>
        <v>weapon</v>
      </c>
      <c r="E5810" s="14">
        <v>48</v>
      </c>
      <c r="F5810" s="17">
        <f>INT((VLOOKUP($C5810,装备数值,2,0)+VLOOKUP($C5810,装备数值,5,0)*($E5810-1))*VLOOKUP($D5810,系数!$K$2:$O$7,2,0))</f>
        <v>0</v>
      </c>
      <c r="G5810" s="17">
        <f>INT((VLOOKUP($C5810,装备数值,3,0)+VLOOKUP($C5810,装备数值,6,0)*($E5810-1))*VLOOKUP($D5810,系数!$K$2:$O$7,3,0))</f>
        <v>865</v>
      </c>
      <c r="H5810" s="17">
        <f t="shared" si="181"/>
        <v>865</v>
      </c>
      <c r="I5810" s="17">
        <f>INT((VLOOKUP($C5810,装备数值,4,0)+VLOOKUP($C5810,装备数值,7,0)*($E5810-1))*VLOOKUP($D5810,系数!$K$2:$O$7,4,0))</f>
        <v>0</v>
      </c>
      <c r="J5810" s="17">
        <f>INT((VLOOKUP($C5810,装备数值,4,0)+VLOOKUP($C5810,装备数值,7,0)*($E5810-1))*VLOOKUP($D5810,系数!$K$2:$O$7,5,0))</f>
        <v>0</v>
      </c>
      <c r="K5810" s="17">
        <f>INT(VLOOKUP(E5810,强化金币,2,1)*VLOOKUP(INDEX(装备!F:F,MATCH(属性!A5810,装备!A:A,0)),系数!$K$12:$M$15,3,0))</f>
        <v>28000</v>
      </c>
      <c r="L5810" s="17"/>
      <c r="M5810" s="17"/>
      <c r="N5810" s="17"/>
      <c r="O5810" s="17">
        <f>IF(E5810=1,"",VLOOKUP(E5810,系数!$S$2:$AB$12,MATCH(属性!C5810,评级,0),1))</f>
        <v>200</v>
      </c>
    </row>
    <row r="5811" spans="1:15" ht="17.25" thickBot="1" x14ac:dyDescent="0.4">
      <c r="A5811" s="17">
        <f t="shared" si="180"/>
        <v>7100049</v>
      </c>
      <c r="B5811" s="17" t="s">
        <v>215</v>
      </c>
      <c r="C5811" s="15">
        <f>INDEX(装备!G:G,MATCH(属性!A5811,装备!A:A,0))</f>
        <v>18</v>
      </c>
      <c r="D5811" s="15" t="str">
        <f>INDEX(装备!E:E,MATCH(属性!A5811,装备!A:A,0))</f>
        <v>weapon</v>
      </c>
      <c r="E5811" s="14">
        <v>49</v>
      </c>
      <c r="F5811" s="17">
        <f>INT((VLOOKUP($C5811,装备数值,2,0)+VLOOKUP($C5811,装备数值,5,0)*($E5811-1))*VLOOKUP($D5811,系数!$K$2:$O$7,2,0))</f>
        <v>0</v>
      </c>
      <c r="G5811" s="17">
        <f>INT((VLOOKUP($C5811,装备数值,3,0)+VLOOKUP($C5811,装备数值,6,0)*($E5811-1))*VLOOKUP($D5811,系数!$K$2:$O$7,3,0))</f>
        <v>877</v>
      </c>
      <c r="H5811" s="17">
        <f t="shared" si="181"/>
        <v>877</v>
      </c>
      <c r="I5811" s="17">
        <f>INT((VLOOKUP($C5811,装备数值,4,0)+VLOOKUP($C5811,装备数值,7,0)*($E5811-1))*VLOOKUP($D5811,系数!$K$2:$O$7,4,0))</f>
        <v>0</v>
      </c>
      <c r="J5811" s="17">
        <f>INT((VLOOKUP($C5811,装备数值,4,0)+VLOOKUP($C5811,装备数值,7,0)*($E5811-1))*VLOOKUP($D5811,系数!$K$2:$O$7,5,0))</f>
        <v>0</v>
      </c>
      <c r="K5811" s="17">
        <f>INT(VLOOKUP(E5811,强化金币,2,1)*VLOOKUP(INDEX(装备!F:F,MATCH(属性!A5811,装备!A:A,0)),系数!$K$12:$M$15,3,0))</f>
        <v>30000</v>
      </c>
      <c r="L5811" s="17"/>
      <c r="M5811" s="17"/>
      <c r="N5811" s="17"/>
      <c r="O5811" s="17">
        <f>IF(E5811=1,"",VLOOKUP(E5811,系数!$S$2:$AB$12,MATCH(属性!C5811,评级,0),1))</f>
        <v>200</v>
      </c>
    </row>
    <row r="5812" spans="1:15" ht="17.25" thickBot="1" x14ac:dyDescent="0.4">
      <c r="A5812" s="17">
        <f t="shared" si="180"/>
        <v>7100049</v>
      </c>
      <c r="B5812" s="17" t="s">
        <v>215</v>
      </c>
      <c r="C5812" s="15">
        <f>INDEX(装备!G:G,MATCH(属性!A5812,装备!A:A,0))</f>
        <v>18</v>
      </c>
      <c r="D5812" s="15" t="str">
        <f>INDEX(装备!E:E,MATCH(属性!A5812,装备!A:A,0))</f>
        <v>weapon</v>
      </c>
      <c r="E5812" s="14">
        <v>50</v>
      </c>
      <c r="F5812" s="17">
        <f>INT((VLOOKUP($C5812,装备数值,2,0)+VLOOKUP($C5812,装备数值,5,0)*($E5812-1))*VLOOKUP($D5812,系数!$K$2:$O$7,2,0))</f>
        <v>0</v>
      </c>
      <c r="G5812" s="17">
        <f>INT((VLOOKUP($C5812,装备数值,3,0)+VLOOKUP($C5812,装备数值,6,0)*($E5812-1))*VLOOKUP($D5812,系数!$K$2:$O$7,3,0))</f>
        <v>889</v>
      </c>
      <c r="H5812" s="17">
        <f t="shared" si="181"/>
        <v>889</v>
      </c>
      <c r="I5812" s="17">
        <f>INT((VLOOKUP($C5812,装备数值,4,0)+VLOOKUP($C5812,装备数值,7,0)*($E5812-1))*VLOOKUP($D5812,系数!$K$2:$O$7,4,0))</f>
        <v>0</v>
      </c>
      <c r="J5812" s="17">
        <f>INT((VLOOKUP($C5812,装备数值,4,0)+VLOOKUP($C5812,装备数值,7,0)*($E5812-1))*VLOOKUP($D5812,系数!$K$2:$O$7,5,0))</f>
        <v>0</v>
      </c>
      <c r="K5812" s="17">
        <f>INT(VLOOKUP(E5812,强化金币,2,1)*VLOOKUP(INDEX(装备!F:F,MATCH(属性!A5812,装备!A:A,0)),系数!$K$12:$M$15,3,0))</f>
        <v>32000</v>
      </c>
      <c r="L5812" s="17"/>
      <c r="M5812" s="17"/>
      <c r="N5812" s="17"/>
      <c r="O5812" s="17">
        <f>IF(E5812=1,"",VLOOKUP(E5812,系数!$S$2:$AB$12,MATCH(属性!C5812,评级,0),1))</f>
        <v>240</v>
      </c>
    </row>
    <row r="5813" spans="1:15" ht="17.25" thickBot="1" x14ac:dyDescent="0.4">
      <c r="A5813" s="17">
        <f t="shared" si="180"/>
        <v>7100049</v>
      </c>
      <c r="B5813" s="17" t="s">
        <v>215</v>
      </c>
      <c r="C5813" s="15">
        <f>INDEX(装备!G:G,MATCH(属性!A5813,装备!A:A,0))</f>
        <v>18</v>
      </c>
      <c r="D5813" s="15" t="str">
        <f>INDEX(装备!E:E,MATCH(属性!A5813,装备!A:A,0))</f>
        <v>weapon</v>
      </c>
      <c r="E5813" s="14">
        <v>51</v>
      </c>
      <c r="F5813" s="17">
        <f>INT((VLOOKUP($C5813,装备数值,2,0)+VLOOKUP($C5813,装备数值,5,0)*($E5813-1))*VLOOKUP($D5813,系数!$K$2:$O$7,2,0))</f>
        <v>0</v>
      </c>
      <c r="G5813" s="17">
        <f>INT((VLOOKUP($C5813,装备数值,3,0)+VLOOKUP($C5813,装备数值,6,0)*($E5813-1))*VLOOKUP($D5813,系数!$K$2:$O$7,3,0))</f>
        <v>901</v>
      </c>
      <c r="H5813" s="17">
        <f t="shared" si="181"/>
        <v>901</v>
      </c>
      <c r="I5813" s="17">
        <f>INT((VLOOKUP($C5813,装备数值,4,0)+VLOOKUP($C5813,装备数值,7,0)*($E5813-1))*VLOOKUP($D5813,系数!$K$2:$O$7,4,0))</f>
        <v>0</v>
      </c>
      <c r="J5813" s="17">
        <f>INT((VLOOKUP($C5813,装备数值,4,0)+VLOOKUP($C5813,装备数值,7,0)*($E5813-1))*VLOOKUP($D5813,系数!$K$2:$O$7,5,0))</f>
        <v>0</v>
      </c>
      <c r="K5813" s="17">
        <f>INT(VLOOKUP(E5813,强化金币,2,1)*VLOOKUP(INDEX(装备!F:F,MATCH(属性!A5813,装备!A:A,0)),系数!$K$12:$M$15,3,0))</f>
        <v>34000</v>
      </c>
      <c r="L5813" s="17"/>
      <c r="M5813" s="17"/>
      <c r="N5813" s="17"/>
      <c r="O5813" s="17">
        <f>IF(E5813=1,"",VLOOKUP(E5813,系数!$S$2:$AB$12,MATCH(属性!C5813,评级,0),1))</f>
        <v>240</v>
      </c>
    </row>
    <row r="5814" spans="1:15" ht="17.25" thickBot="1" x14ac:dyDescent="0.4">
      <c r="A5814" s="17">
        <f t="shared" si="180"/>
        <v>7100049</v>
      </c>
      <c r="B5814" s="17" t="s">
        <v>215</v>
      </c>
      <c r="C5814" s="15">
        <f>INDEX(装备!G:G,MATCH(属性!A5814,装备!A:A,0))</f>
        <v>18</v>
      </c>
      <c r="D5814" s="15" t="str">
        <f>INDEX(装备!E:E,MATCH(属性!A5814,装备!A:A,0))</f>
        <v>weapon</v>
      </c>
      <c r="E5814" s="14">
        <v>52</v>
      </c>
      <c r="F5814" s="17">
        <f>INT((VLOOKUP($C5814,装备数值,2,0)+VLOOKUP($C5814,装备数值,5,0)*($E5814-1))*VLOOKUP($D5814,系数!$K$2:$O$7,2,0))</f>
        <v>0</v>
      </c>
      <c r="G5814" s="17">
        <f>INT((VLOOKUP($C5814,装备数值,3,0)+VLOOKUP($C5814,装备数值,6,0)*($E5814-1))*VLOOKUP($D5814,系数!$K$2:$O$7,3,0))</f>
        <v>913</v>
      </c>
      <c r="H5814" s="17">
        <f t="shared" si="181"/>
        <v>913</v>
      </c>
      <c r="I5814" s="17">
        <f>INT((VLOOKUP($C5814,装备数值,4,0)+VLOOKUP($C5814,装备数值,7,0)*($E5814-1))*VLOOKUP($D5814,系数!$K$2:$O$7,4,0))</f>
        <v>0</v>
      </c>
      <c r="J5814" s="17">
        <f>INT((VLOOKUP($C5814,装备数值,4,0)+VLOOKUP($C5814,装备数值,7,0)*($E5814-1))*VLOOKUP($D5814,系数!$K$2:$O$7,5,0))</f>
        <v>0</v>
      </c>
      <c r="K5814" s="17">
        <f>INT(VLOOKUP(E5814,强化金币,2,1)*VLOOKUP(INDEX(装备!F:F,MATCH(属性!A5814,装备!A:A,0)),系数!$K$12:$M$15,3,0))</f>
        <v>36000</v>
      </c>
      <c r="L5814" s="17"/>
      <c r="M5814" s="17"/>
      <c r="N5814" s="17"/>
      <c r="O5814" s="17">
        <f>IF(E5814=1,"",VLOOKUP(E5814,系数!$S$2:$AB$12,MATCH(属性!C5814,评级,0),1))</f>
        <v>240</v>
      </c>
    </row>
    <row r="5815" spans="1:15" ht="17.25" thickBot="1" x14ac:dyDescent="0.4">
      <c r="A5815" s="17">
        <f t="shared" si="180"/>
        <v>7100049</v>
      </c>
      <c r="B5815" s="17" t="s">
        <v>215</v>
      </c>
      <c r="C5815" s="15">
        <f>INDEX(装备!G:G,MATCH(属性!A5815,装备!A:A,0))</f>
        <v>18</v>
      </c>
      <c r="D5815" s="15" t="str">
        <f>INDEX(装备!E:E,MATCH(属性!A5815,装备!A:A,0))</f>
        <v>weapon</v>
      </c>
      <c r="E5815" s="14">
        <v>53</v>
      </c>
      <c r="F5815" s="17">
        <f>INT((VLOOKUP($C5815,装备数值,2,0)+VLOOKUP($C5815,装备数值,5,0)*($E5815-1))*VLOOKUP($D5815,系数!$K$2:$O$7,2,0))</f>
        <v>0</v>
      </c>
      <c r="G5815" s="17">
        <f>INT((VLOOKUP($C5815,装备数值,3,0)+VLOOKUP($C5815,装备数值,6,0)*($E5815-1))*VLOOKUP($D5815,系数!$K$2:$O$7,3,0))</f>
        <v>925</v>
      </c>
      <c r="H5815" s="17">
        <f t="shared" si="181"/>
        <v>925</v>
      </c>
      <c r="I5815" s="17">
        <f>INT((VLOOKUP($C5815,装备数值,4,0)+VLOOKUP($C5815,装备数值,7,0)*($E5815-1))*VLOOKUP($D5815,系数!$K$2:$O$7,4,0))</f>
        <v>0</v>
      </c>
      <c r="J5815" s="17">
        <f>INT((VLOOKUP($C5815,装备数值,4,0)+VLOOKUP($C5815,装备数值,7,0)*($E5815-1))*VLOOKUP($D5815,系数!$K$2:$O$7,5,0))</f>
        <v>0</v>
      </c>
      <c r="K5815" s="17">
        <f>INT(VLOOKUP(E5815,强化金币,2,1)*VLOOKUP(INDEX(装备!F:F,MATCH(属性!A5815,装备!A:A,0)),系数!$K$12:$M$15,3,0))</f>
        <v>38000</v>
      </c>
      <c r="L5815" s="17"/>
      <c r="M5815" s="17"/>
      <c r="N5815" s="17"/>
      <c r="O5815" s="17">
        <f>IF(E5815=1,"",VLOOKUP(E5815,系数!$S$2:$AB$12,MATCH(属性!C5815,评级,0),1))</f>
        <v>240</v>
      </c>
    </row>
    <row r="5816" spans="1:15" ht="17.25" thickBot="1" x14ac:dyDescent="0.4">
      <c r="A5816" s="17">
        <f t="shared" si="180"/>
        <v>7100049</v>
      </c>
      <c r="B5816" s="17" t="s">
        <v>215</v>
      </c>
      <c r="C5816" s="15">
        <f>INDEX(装备!G:G,MATCH(属性!A5816,装备!A:A,0))</f>
        <v>18</v>
      </c>
      <c r="D5816" s="15" t="str">
        <f>INDEX(装备!E:E,MATCH(属性!A5816,装备!A:A,0))</f>
        <v>weapon</v>
      </c>
      <c r="E5816" s="14">
        <v>54</v>
      </c>
      <c r="F5816" s="17">
        <f>INT((VLOOKUP($C5816,装备数值,2,0)+VLOOKUP($C5816,装备数值,5,0)*($E5816-1))*VLOOKUP($D5816,系数!$K$2:$O$7,2,0))</f>
        <v>0</v>
      </c>
      <c r="G5816" s="17">
        <f>INT((VLOOKUP($C5816,装备数值,3,0)+VLOOKUP($C5816,装备数值,6,0)*($E5816-1))*VLOOKUP($D5816,系数!$K$2:$O$7,3,0))</f>
        <v>937</v>
      </c>
      <c r="H5816" s="17">
        <f t="shared" si="181"/>
        <v>937</v>
      </c>
      <c r="I5816" s="17">
        <f>INT((VLOOKUP($C5816,装备数值,4,0)+VLOOKUP($C5816,装备数值,7,0)*($E5816-1))*VLOOKUP($D5816,系数!$K$2:$O$7,4,0))</f>
        <v>0</v>
      </c>
      <c r="J5816" s="17">
        <f>INT((VLOOKUP($C5816,装备数值,4,0)+VLOOKUP($C5816,装备数值,7,0)*($E5816-1))*VLOOKUP($D5816,系数!$K$2:$O$7,5,0))</f>
        <v>0</v>
      </c>
      <c r="K5816" s="17">
        <f>INT(VLOOKUP(E5816,强化金币,2,1)*VLOOKUP(INDEX(装备!F:F,MATCH(属性!A5816,装备!A:A,0)),系数!$K$12:$M$15,3,0))</f>
        <v>40000</v>
      </c>
      <c r="L5816" s="17"/>
      <c r="M5816" s="17"/>
      <c r="N5816" s="17"/>
      <c r="O5816" s="17">
        <f>IF(E5816=1,"",VLOOKUP(E5816,系数!$S$2:$AB$12,MATCH(属性!C5816,评级,0),1))</f>
        <v>240</v>
      </c>
    </row>
    <row r="5817" spans="1:15" ht="17.25" thickBot="1" x14ac:dyDescent="0.4">
      <c r="A5817" s="17">
        <f t="shared" si="180"/>
        <v>7100049</v>
      </c>
      <c r="B5817" s="17" t="s">
        <v>215</v>
      </c>
      <c r="C5817" s="15">
        <f>INDEX(装备!G:G,MATCH(属性!A5817,装备!A:A,0))</f>
        <v>18</v>
      </c>
      <c r="D5817" s="15" t="str">
        <f>INDEX(装备!E:E,MATCH(属性!A5817,装备!A:A,0))</f>
        <v>weapon</v>
      </c>
      <c r="E5817" s="14">
        <v>55</v>
      </c>
      <c r="F5817" s="17">
        <f>INT((VLOOKUP($C5817,装备数值,2,0)+VLOOKUP($C5817,装备数值,5,0)*($E5817-1))*VLOOKUP($D5817,系数!$K$2:$O$7,2,0))</f>
        <v>0</v>
      </c>
      <c r="G5817" s="17">
        <f>INT((VLOOKUP($C5817,装备数值,3,0)+VLOOKUP($C5817,装备数值,6,0)*($E5817-1))*VLOOKUP($D5817,系数!$K$2:$O$7,3,0))</f>
        <v>949</v>
      </c>
      <c r="H5817" s="17">
        <f t="shared" si="181"/>
        <v>949</v>
      </c>
      <c r="I5817" s="17">
        <f>INT((VLOOKUP($C5817,装备数值,4,0)+VLOOKUP($C5817,装备数值,7,0)*($E5817-1))*VLOOKUP($D5817,系数!$K$2:$O$7,4,0))</f>
        <v>0</v>
      </c>
      <c r="J5817" s="17">
        <f>INT((VLOOKUP($C5817,装备数值,4,0)+VLOOKUP($C5817,装备数值,7,0)*($E5817-1))*VLOOKUP($D5817,系数!$K$2:$O$7,5,0))</f>
        <v>0</v>
      </c>
      <c r="K5817" s="17">
        <f>INT(VLOOKUP(E5817,强化金币,2,1)*VLOOKUP(INDEX(装备!F:F,MATCH(属性!A5817,装备!A:A,0)),系数!$K$12:$M$15,3,0))</f>
        <v>42000</v>
      </c>
      <c r="L5817" s="17"/>
      <c r="M5817" s="17"/>
      <c r="N5817" s="17"/>
      <c r="O5817" s="17">
        <f>IF(E5817=1,"",VLOOKUP(E5817,系数!$S$2:$AB$12,MATCH(属性!C5817,评级,0),1))</f>
        <v>240</v>
      </c>
    </row>
    <row r="5818" spans="1:15" ht="17.25" thickBot="1" x14ac:dyDescent="0.4">
      <c r="A5818" s="17">
        <f t="shared" si="180"/>
        <v>7100049</v>
      </c>
      <c r="B5818" s="17" t="s">
        <v>215</v>
      </c>
      <c r="C5818" s="15">
        <f>INDEX(装备!G:G,MATCH(属性!A5818,装备!A:A,0))</f>
        <v>18</v>
      </c>
      <c r="D5818" s="15" t="str">
        <f>INDEX(装备!E:E,MATCH(属性!A5818,装备!A:A,0))</f>
        <v>weapon</v>
      </c>
      <c r="E5818" s="14">
        <v>56</v>
      </c>
      <c r="F5818" s="17">
        <f>INT((VLOOKUP($C5818,装备数值,2,0)+VLOOKUP($C5818,装备数值,5,0)*($E5818-1))*VLOOKUP($D5818,系数!$K$2:$O$7,2,0))</f>
        <v>0</v>
      </c>
      <c r="G5818" s="17">
        <f>INT((VLOOKUP($C5818,装备数值,3,0)+VLOOKUP($C5818,装备数值,6,0)*($E5818-1))*VLOOKUP($D5818,系数!$K$2:$O$7,3,0))</f>
        <v>961</v>
      </c>
      <c r="H5818" s="17">
        <f t="shared" si="181"/>
        <v>961</v>
      </c>
      <c r="I5818" s="17">
        <f>INT((VLOOKUP($C5818,装备数值,4,0)+VLOOKUP($C5818,装备数值,7,0)*($E5818-1))*VLOOKUP($D5818,系数!$K$2:$O$7,4,0))</f>
        <v>0</v>
      </c>
      <c r="J5818" s="17">
        <f>INT((VLOOKUP($C5818,装备数值,4,0)+VLOOKUP($C5818,装备数值,7,0)*($E5818-1))*VLOOKUP($D5818,系数!$K$2:$O$7,5,0))</f>
        <v>0</v>
      </c>
      <c r="K5818" s="17">
        <f>INT(VLOOKUP(E5818,强化金币,2,1)*VLOOKUP(INDEX(装备!F:F,MATCH(属性!A5818,装备!A:A,0)),系数!$K$12:$M$15,3,0))</f>
        <v>44000</v>
      </c>
      <c r="L5818" s="17"/>
      <c r="M5818" s="17"/>
      <c r="N5818" s="17"/>
      <c r="O5818" s="17">
        <f>IF(E5818=1,"",VLOOKUP(E5818,系数!$S$2:$AB$12,MATCH(属性!C5818,评级,0),1))</f>
        <v>240</v>
      </c>
    </row>
    <row r="5819" spans="1:15" ht="17.25" thickBot="1" x14ac:dyDescent="0.4">
      <c r="A5819" s="17">
        <f t="shared" si="180"/>
        <v>7100049</v>
      </c>
      <c r="B5819" s="17" t="s">
        <v>215</v>
      </c>
      <c r="C5819" s="15">
        <f>INDEX(装备!G:G,MATCH(属性!A5819,装备!A:A,0))</f>
        <v>18</v>
      </c>
      <c r="D5819" s="15" t="str">
        <f>INDEX(装备!E:E,MATCH(属性!A5819,装备!A:A,0))</f>
        <v>weapon</v>
      </c>
      <c r="E5819" s="14">
        <v>57</v>
      </c>
      <c r="F5819" s="17">
        <f>INT((VLOOKUP($C5819,装备数值,2,0)+VLOOKUP($C5819,装备数值,5,0)*($E5819-1))*VLOOKUP($D5819,系数!$K$2:$O$7,2,0))</f>
        <v>0</v>
      </c>
      <c r="G5819" s="17">
        <f>INT((VLOOKUP($C5819,装备数值,3,0)+VLOOKUP($C5819,装备数值,6,0)*($E5819-1))*VLOOKUP($D5819,系数!$K$2:$O$7,3,0))</f>
        <v>973</v>
      </c>
      <c r="H5819" s="17">
        <f t="shared" si="181"/>
        <v>973</v>
      </c>
      <c r="I5819" s="17">
        <f>INT((VLOOKUP($C5819,装备数值,4,0)+VLOOKUP($C5819,装备数值,7,0)*($E5819-1))*VLOOKUP($D5819,系数!$K$2:$O$7,4,0))</f>
        <v>0</v>
      </c>
      <c r="J5819" s="17">
        <f>INT((VLOOKUP($C5819,装备数值,4,0)+VLOOKUP($C5819,装备数值,7,0)*($E5819-1))*VLOOKUP($D5819,系数!$K$2:$O$7,5,0))</f>
        <v>0</v>
      </c>
      <c r="K5819" s="17">
        <f>INT(VLOOKUP(E5819,强化金币,2,1)*VLOOKUP(INDEX(装备!F:F,MATCH(属性!A5819,装备!A:A,0)),系数!$K$12:$M$15,3,0))</f>
        <v>46000</v>
      </c>
      <c r="L5819" s="17"/>
      <c r="M5819" s="17"/>
      <c r="N5819" s="17"/>
      <c r="O5819" s="17">
        <f>IF(E5819=1,"",VLOOKUP(E5819,系数!$S$2:$AB$12,MATCH(属性!C5819,评级,0),1))</f>
        <v>240</v>
      </c>
    </row>
    <row r="5820" spans="1:15" ht="17.25" thickBot="1" x14ac:dyDescent="0.4">
      <c r="A5820" s="17">
        <f t="shared" ref="A5820:A5883" si="182">A5700+1</f>
        <v>7100049</v>
      </c>
      <c r="B5820" s="17" t="s">
        <v>215</v>
      </c>
      <c r="C5820" s="15">
        <f>INDEX(装备!G:G,MATCH(属性!A5820,装备!A:A,0))</f>
        <v>18</v>
      </c>
      <c r="D5820" s="15" t="str">
        <f>INDEX(装备!E:E,MATCH(属性!A5820,装备!A:A,0))</f>
        <v>weapon</v>
      </c>
      <c r="E5820" s="14">
        <v>58</v>
      </c>
      <c r="F5820" s="17">
        <f>INT((VLOOKUP($C5820,装备数值,2,0)+VLOOKUP($C5820,装备数值,5,0)*($E5820-1))*VLOOKUP($D5820,系数!$K$2:$O$7,2,0))</f>
        <v>0</v>
      </c>
      <c r="G5820" s="17">
        <f>INT((VLOOKUP($C5820,装备数值,3,0)+VLOOKUP($C5820,装备数值,6,0)*($E5820-1))*VLOOKUP($D5820,系数!$K$2:$O$7,3,0))</f>
        <v>985</v>
      </c>
      <c r="H5820" s="17">
        <f t="shared" si="181"/>
        <v>985</v>
      </c>
      <c r="I5820" s="17">
        <f>INT((VLOOKUP($C5820,装备数值,4,0)+VLOOKUP($C5820,装备数值,7,0)*($E5820-1))*VLOOKUP($D5820,系数!$K$2:$O$7,4,0))</f>
        <v>0</v>
      </c>
      <c r="J5820" s="17">
        <f>INT((VLOOKUP($C5820,装备数值,4,0)+VLOOKUP($C5820,装备数值,7,0)*($E5820-1))*VLOOKUP($D5820,系数!$K$2:$O$7,5,0))</f>
        <v>0</v>
      </c>
      <c r="K5820" s="17">
        <f>INT(VLOOKUP(E5820,强化金币,2,1)*VLOOKUP(INDEX(装备!F:F,MATCH(属性!A5820,装备!A:A,0)),系数!$K$12:$M$15,3,0))</f>
        <v>48000</v>
      </c>
      <c r="L5820" s="17"/>
      <c r="M5820" s="17"/>
      <c r="N5820" s="17"/>
      <c r="O5820" s="17">
        <f>IF(E5820=1,"",VLOOKUP(E5820,系数!$S$2:$AB$12,MATCH(属性!C5820,评级,0),1))</f>
        <v>240</v>
      </c>
    </row>
    <row r="5821" spans="1:15" ht="17.25" thickBot="1" x14ac:dyDescent="0.4">
      <c r="A5821" s="17">
        <f t="shared" si="182"/>
        <v>7100049</v>
      </c>
      <c r="B5821" s="17" t="s">
        <v>215</v>
      </c>
      <c r="C5821" s="15">
        <f>INDEX(装备!G:G,MATCH(属性!A5821,装备!A:A,0))</f>
        <v>18</v>
      </c>
      <c r="D5821" s="15" t="str">
        <f>INDEX(装备!E:E,MATCH(属性!A5821,装备!A:A,0))</f>
        <v>weapon</v>
      </c>
      <c r="E5821" s="14">
        <v>59</v>
      </c>
      <c r="F5821" s="17">
        <f>INT((VLOOKUP($C5821,装备数值,2,0)+VLOOKUP($C5821,装备数值,5,0)*($E5821-1))*VLOOKUP($D5821,系数!$K$2:$O$7,2,0))</f>
        <v>0</v>
      </c>
      <c r="G5821" s="17">
        <f>INT((VLOOKUP($C5821,装备数值,3,0)+VLOOKUP($C5821,装备数值,6,0)*($E5821-1))*VLOOKUP($D5821,系数!$K$2:$O$7,3,0))</f>
        <v>997</v>
      </c>
      <c r="H5821" s="17">
        <f t="shared" si="181"/>
        <v>997</v>
      </c>
      <c r="I5821" s="17">
        <f>INT((VLOOKUP($C5821,装备数值,4,0)+VLOOKUP($C5821,装备数值,7,0)*($E5821-1))*VLOOKUP($D5821,系数!$K$2:$O$7,4,0))</f>
        <v>0</v>
      </c>
      <c r="J5821" s="17">
        <f>INT((VLOOKUP($C5821,装备数值,4,0)+VLOOKUP($C5821,装备数值,7,0)*($E5821-1))*VLOOKUP($D5821,系数!$K$2:$O$7,5,0))</f>
        <v>0</v>
      </c>
      <c r="K5821" s="17">
        <f>INT(VLOOKUP(E5821,强化金币,2,1)*VLOOKUP(INDEX(装备!F:F,MATCH(属性!A5821,装备!A:A,0)),系数!$K$12:$M$15,3,0))</f>
        <v>50000</v>
      </c>
      <c r="L5821" s="17"/>
      <c r="M5821" s="17"/>
      <c r="N5821" s="17"/>
      <c r="O5821" s="17">
        <f>IF(E5821=1,"",VLOOKUP(E5821,系数!$S$2:$AB$12,MATCH(属性!C5821,评级,0),1))</f>
        <v>240</v>
      </c>
    </row>
    <row r="5822" spans="1:15" ht="17.25" thickBot="1" x14ac:dyDescent="0.4">
      <c r="A5822" s="17">
        <f t="shared" si="182"/>
        <v>7100049</v>
      </c>
      <c r="B5822" s="17" t="s">
        <v>215</v>
      </c>
      <c r="C5822" s="15">
        <f>INDEX(装备!G:G,MATCH(属性!A5822,装备!A:A,0))</f>
        <v>18</v>
      </c>
      <c r="D5822" s="15" t="str">
        <f>INDEX(装备!E:E,MATCH(属性!A5822,装备!A:A,0))</f>
        <v>weapon</v>
      </c>
      <c r="E5822" s="14">
        <v>60</v>
      </c>
      <c r="F5822" s="17">
        <f>INT((VLOOKUP($C5822,装备数值,2,0)+VLOOKUP($C5822,装备数值,5,0)*($E5822-1))*VLOOKUP($D5822,系数!$K$2:$O$7,2,0))</f>
        <v>0</v>
      </c>
      <c r="G5822" s="17">
        <f>INT((VLOOKUP($C5822,装备数值,3,0)+VLOOKUP($C5822,装备数值,6,0)*($E5822-1))*VLOOKUP($D5822,系数!$K$2:$O$7,3,0))</f>
        <v>1010</v>
      </c>
      <c r="H5822" s="17">
        <f t="shared" si="181"/>
        <v>1010</v>
      </c>
      <c r="I5822" s="17">
        <f>INT((VLOOKUP($C5822,装备数值,4,0)+VLOOKUP($C5822,装备数值,7,0)*($E5822-1))*VLOOKUP($D5822,系数!$K$2:$O$7,4,0))</f>
        <v>0</v>
      </c>
      <c r="J5822" s="17">
        <f>INT((VLOOKUP($C5822,装备数值,4,0)+VLOOKUP($C5822,装备数值,7,0)*($E5822-1))*VLOOKUP($D5822,系数!$K$2:$O$7,5,0))</f>
        <v>0</v>
      </c>
      <c r="K5822" s="17">
        <f>INT(VLOOKUP(E5822,强化金币,2,1)*VLOOKUP(INDEX(装备!F:F,MATCH(属性!A5822,装备!A:A,0)),系数!$K$12:$M$15,3,0))</f>
        <v>52500</v>
      </c>
      <c r="L5822" s="17"/>
      <c r="M5822" s="17"/>
      <c r="N5822" s="17"/>
      <c r="O5822" s="17">
        <f>IF(E5822=1,"",VLOOKUP(E5822,系数!$S$2:$AB$12,MATCH(属性!C5822,评级,0),1))</f>
        <v>280</v>
      </c>
    </row>
    <row r="5823" spans="1:15" ht="17.25" thickBot="1" x14ac:dyDescent="0.4">
      <c r="A5823" s="17">
        <f t="shared" si="182"/>
        <v>7100049</v>
      </c>
      <c r="B5823" s="17" t="s">
        <v>215</v>
      </c>
      <c r="C5823" s="15">
        <f>INDEX(装备!G:G,MATCH(属性!A5823,装备!A:A,0))</f>
        <v>18</v>
      </c>
      <c r="D5823" s="15" t="str">
        <f>INDEX(装备!E:E,MATCH(属性!A5823,装备!A:A,0))</f>
        <v>weapon</v>
      </c>
      <c r="E5823" s="14">
        <v>61</v>
      </c>
      <c r="F5823" s="17">
        <f>INT((VLOOKUP($C5823,装备数值,2,0)+VLOOKUP($C5823,装备数值,5,0)*($E5823-1))*VLOOKUP($D5823,系数!$K$2:$O$7,2,0))</f>
        <v>0</v>
      </c>
      <c r="G5823" s="17">
        <f>INT((VLOOKUP($C5823,装备数值,3,0)+VLOOKUP($C5823,装备数值,6,0)*($E5823-1))*VLOOKUP($D5823,系数!$K$2:$O$7,3,0))</f>
        <v>1022</v>
      </c>
      <c r="H5823" s="17">
        <f t="shared" si="181"/>
        <v>1022</v>
      </c>
      <c r="I5823" s="17">
        <f>INT((VLOOKUP($C5823,装备数值,4,0)+VLOOKUP($C5823,装备数值,7,0)*($E5823-1))*VLOOKUP($D5823,系数!$K$2:$O$7,4,0))</f>
        <v>0</v>
      </c>
      <c r="J5823" s="17">
        <f>INT((VLOOKUP($C5823,装备数值,4,0)+VLOOKUP($C5823,装备数值,7,0)*($E5823-1))*VLOOKUP($D5823,系数!$K$2:$O$7,5,0))</f>
        <v>0</v>
      </c>
      <c r="K5823" s="17">
        <f>INT(VLOOKUP(E5823,强化金币,2,1)*VLOOKUP(INDEX(装备!F:F,MATCH(属性!A5823,装备!A:A,0)),系数!$K$12:$M$15,3,0))</f>
        <v>55000</v>
      </c>
      <c r="L5823" s="17"/>
      <c r="M5823" s="17"/>
      <c r="N5823" s="17"/>
      <c r="O5823" s="17">
        <f>IF(E5823=1,"",VLOOKUP(E5823,系数!$S$2:$AB$12,MATCH(属性!C5823,评级,0),1))</f>
        <v>280</v>
      </c>
    </row>
    <row r="5824" spans="1:15" ht="17.25" thickBot="1" x14ac:dyDescent="0.4">
      <c r="A5824" s="17">
        <f t="shared" si="182"/>
        <v>7100049</v>
      </c>
      <c r="B5824" s="17" t="s">
        <v>215</v>
      </c>
      <c r="C5824" s="15">
        <f>INDEX(装备!G:G,MATCH(属性!A5824,装备!A:A,0))</f>
        <v>18</v>
      </c>
      <c r="D5824" s="15" t="str">
        <f>INDEX(装备!E:E,MATCH(属性!A5824,装备!A:A,0))</f>
        <v>weapon</v>
      </c>
      <c r="E5824" s="14">
        <v>62</v>
      </c>
      <c r="F5824" s="17">
        <f>INT((VLOOKUP($C5824,装备数值,2,0)+VLOOKUP($C5824,装备数值,5,0)*($E5824-1))*VLOOKUP($D5824,系数!$K$2:$O$7,2,0))</f>
        <v>0</v>
      </c>
      <c r="G5824" s="17">
        <f>INT((VLOOKUP($C5824,装备数值,3,0)+VLOOKUP($C5824,装备数值,6,0)*($E5824-1))*VLOOKUP($D5824,系数!$K$2:$O$7,3,0))</f>
        <v>1034</v>
      </c>
      <c r="H5824" s="17">
        <f t="shared" si="181"/>
        <v>1034</v>
      </c>
      <c r="I5824" s="17">
        <f>INT((VLOOKUP($C5824,装备数值,4,0)+VLOOKUP($C5824,装备数值,7,0)*($E5824-1))*VLOOKUP($D5824,系数!$K$2:$O$7,4,0))</f>
        <v>0</v>
      </c>
      <c r="J5824" s="17">
        <f>INT((VLOOKUP($C5824,装备数值,4,0)+VLOOKUP($C5824,装备数值,7,0)*($E5824-1))*VLOOKUP($D5824,系数!$K$2:$O$7,5,0))</f>
        <v>0</v>
      </c>
      <c r="K5824" s="17">
        <f>INT(VLOOKUP(E5824,强化金币,2,1)*VLOOKUP(INDEX(装备!F:F,MATCH(属性!A5824,装备!A:A,0)),系数!$K$12:$M$15,3,0))</f>
        <v>57500</v>
      </c>
      <c r="L5824" s="17"/>
      <c r="M5824" s="17"/>
      <c r="N5824" s="17"/>
      <c r="O5824" s="17">
        <f>IF(E5824=1,"",VLOOKUP(E5824,系数!$S$2:$AB$12,MATCH(属性!C5824,评级,0),1))</f>
        <v>280</v>
      </c>
    </row>
    <row r="5825" spans="1:15" ht="17.25" thickBot="1" x14ac:dyDescent="0.4">
      <c r="A5825" s="17">
        <f t="shared" si="182"/>
        <v>7100049</v>
      </c>
      <c r="B5825" s="17" t="s">
        <v>215</v>
      </c>
      <c r="C5825" s="15">
        <f>INDEX(装备!G:G,MATCH(属性!A5825,装备!A:A,0))</f>
        <v>18</v>
      </c>
      <c r="D5825" s="15" t="str">
        <f>INDEX(装备!E:E,MATCH(属性!A5825,装备!A:A,0))</f>
        <v>weapon</v>
      </c>
      <c r="E5825" s="14">
        <v>63</v>
      </c>
      <c r="F5825" s="17">
        <f>INT((VLOOKUP($C5825,装备数值,2,0)+VLOOKUP($C5825,装备数值,5,0)*($E5825-1))*VLOOKUP($D5825,系数!$K$2:$O$7,2,0))</f>
        <v>0</v>
      </c>
      <c r="G5825" s="17">
        <f>INT((VLOOKUP($C5825,装备数值,3,0)+VLOOKUP($C5825,装备数值,6,0)*($E5825-1))*VLOOKUP($D5825,系数!$K$2:$O$7,3,0))</f>
        <v>1046</v>
      </c>
      <c r="H5825" s="17">
        <f t="shared" si="181"/>
        <v>1046</v>
      </c>
      <c r="I5825" s="17">
        <f>INT((VLOOKUP($C5825,装备数值,4,0)+VLOOKUP($C5825,装备数值,7,0)*($E5825-1))*VLOOKUP($D5825,系数!$K$2:$O$7,4,0))</f>
        <v>0</v>
      </c>
      <c r="J5825" s="17">
        <f>INT((VLOOKUP($C5825,装备数值,4,0)+VLOOKUP($C5825,装备数值,7,0)*($E5825-1))*VLOOKUP($D5825,系数!$K$2:$O$7,5,0))</f>
        <v>0</v>
      </c>
      <c r="K5825" s="17">
        <f>INT(VLOOKUP(E5825,强化金币,2,1)*VLOOKUP(INDEX(装备!F:F,MATCH(属性!A5825,装备!A:A,0)),系数!$K$12:$M$15,3,0))</f>
        <v>60000</v>
      </c>
      <c r="L5825" s="17"/>
      <c r="M5825" s="17"/>
      <c r="N5825" s="17"/>
      <c r="O5825" s="17">
        <f>IF(E5825=1,"",VLOOKUP(E5825,系数!$S$2:$AB$12,MATCH(属性!C5825,评级,0),1))</f>
        <v>280</v>
      </c>
    </row>
    <row r="5826" spans="1:15" ht="17.25" thickBot="1" x14ac:dyDescent="0.4">
      <c r="A5826" s="17">
        <f t="shared" si="182"/>
        <v>7100049</v>
      </c>
      <c r="B5826" s="17" t="s">
        <v>215</v>
      </c>
      <c r="C5826" s="15">
        <f>INDEX(装备!G:G,MATCH(属性!A5826,装备!A:A,0))</f>
        <v>18</v>
      </c>
      <c r="D5826" s="15" t="str">
        <f>INDEX(装备!E:E,MATCH(属性!A5826,装备!A:A,0))</f>
        <v>weapon</v>
      </c>
      <c r="E5826" s="14">
        <v>64</v>
      </c>
      <c r="F5826" s="17">
        <f>INT((VLOOKUP($C5826,装备数值,2,0)+VLOOKUP($C5826,装备数值,5,0)*($E5826-1))*VLOOKUP($D5826,系数!$K$2:$O$7,2,0))</f>
        <v>0</v>
      </c>
      <c r="G5826" s="17">
        <f>INT((VLOOKUP($C5826,装备数值,3,0)+VLOOKUP($C5826,装备数值,6,0)*($E5826-1))*VLOOKUP($D5826,系数!$K$2:$O$7,3,0))</f>
        <v>1058</v>
      </c>
      <c r="H5826" s="17">
        <f t="shared" si="181"/>
        <v>1058</v>
      </c>
      <c r="I5826" s="17">
        <f>INT((VLOOKUP($C5826,装备数值,4,0)+VLOOKUP($C5826,装备数值,7,0)*($E5826-1))*VLOOKUP($D5826,系数!$K$2:$O$7,4,0))</f>
        <v>0</v>
      </c>
      <c r="J5826" s="17">
        <f>INT((VLOOKUP($C5826,装备数值,4,0)+VLOOKUP($C5826,装备数值,7,0)*($E5826-1))*VLOOKUP($D5826,系数!$K$2:$O$7,5,0))</f>
        <v>0</v>
      </c>
      <c r="K5826" s="17">
        <f>INT(VLOOKUP(E5826,强化金币,2,1)*VLOOKUP(INDEX(装备!F:F,MATCH(属性!A5826,装备!A:A,0)),系数!$K$12:$M$15,3,0))</f>
        <v>62500</v>
      </c>
      <c r="L5826" s="17"/>
      <c r="M5826" s="17"/>
      <c r="N5826" s="17"/>
      <c r="O5826" s="17">
        <f>IF(E5826=1,"",VLOOKUP(E5826,系数!$S$2:$AB$12,MATCH(属性!C5826,评级,0),1))</f>
        <v>280</v>
      </c>
    </row>
    <row r="5827" spans="1:15" ht="17.25" thickBot="1" x14ac:dyDescent="0.4">
      <c r="A5827" s="17">
        <f t="shared" si="182"/>
        <v>7100049</v>
      </c>
      <c r="B5827" s="17" t="s">
        <v>215</v>
      </c>
      <c r="C5827" s="15">
        <f>INDEX(装备!G:G,MATCH(属性!A5827,装备!A:A,0))</f>
        <v>18</v>
      </c>
      <c r="D5827" s="15" t="str">
        <f>INDEX(装备!E:E,MATCH(属性!A5827,装备!A:A,0))</f>
        <v>weapon</v>
      </c>
      <c r="E5827" s="14">
        <v>65</v>
      </c>
      <c r="F5827" s="17">
        <f>INT((VLOOKUP($C5827,装备数值,2,0)+VLOOKUP($C5827,装备数值,5,0)*($E5827-1))*VLOOKUP($D5827,系数!$K$2:$O$7,2,0))</f>
        <v>0</v>
      </c>
      <c r="G5827" s="17">
        <f>INT((VLOOKUP($C5827,装备数值,3,0)+VLOOKUP($C5827,装备数值,6,0)*($E5827-1))*VLOOKUP($D5827,系数!$K$2:$O$7,3,0))</f>
        <v>1070</v>
      </c>
      <c r="H5827" s="17">
        <f t="shared" si="181"/>
        <v>1070</v>
      </c>
      <c r="I5827" s="17">
        <f>INT((VLOOKUP($C5827,装备数值,4,0)+VLOOKUP($C5827,装备数值,7,0)*($E5827-1))*VLOOKUP($D5827,系数!$K$2:$O$7,4,0))</f>
        <v>0</v>
      </c>
      <c r="J5827" s="17">
        <f>INT((VLOOKUP($C5827,装备数值,4,0)+VLOOKUP($C5827,装备数值,7,0)*($E5827-1))*VLOOKUP($D5827,系数!$K$2:$O$7,5,0))</f>
        <v>0</v>
      </c>
      <c r="K5827" s="17">
        <f>INT(VLOOKUP(E5827,强化金币,2,1)*VLOOKUP(INDEX(装备!F:F,MATCH(属性!A5827,装备!A:A,0)),系数!$K$12:$M$15,3,0))</f>
        <v>65000</v>
      </c>
      <c r="L5827" s="17"/>
      <c r="M5827" s="17"/>
      <c r="N5827" s="17"/>
      <c r="O5827" s="17">
        <f>IF(E5827=1,"",VLOOKUP(E5827,系数!$S$2:$AB$12,MATCH(属性!C5827,评级,0),1))</f>
        <v>280</v>
      </c>
    </row>
    <row r="5828" spans="1:15" ht="17.25" thickBot="1" x14ac:dyDescent="0.4">
      <c r="A5828" s="17">
        <f t="shared" si="182"/>
        <v>7100049</v>
      </c>
      <c r="B5828" s="17" t="s">
        <v>215</v>
      </c>
      <c r="C5828" s="15">
        <f>INDEX(装备!G:G,MATCH(属性!A5828,装备!A:A,0))</f>
        <v>18</v>
      </c>
      <c r="D5828" s="15" t="str">
        <f>INDEX(装备!E:E,MATCH(属性!A5828,装备!A:A,0))</f>
        <v>weapon</v>
      </c>
      <c r="E5828" s="14">
        <v>66</v>
      </c>
      <c r="F5828" s="17">
        <f>INT((VLOOKUP($C5828,装备数值,2,0)+VLOOKUP($C5828,装备数值,5,0)*($E5828-1))*VLOOKUP($D5828,系数!$K$2:$O$7,2,0))</f>
        <v>0</v>
      </c>
      <c r="G5828" s="17">
        <f>INT((VLOOKUP($C5828,装备数值,3,0)+VLOOKUP($C5828,装备数值,6,0)*($E5828-1))*VLOOKUP($D5828,系数!$K$2:$O$7,3,0))</f>
        <v>1082</v>
      </c>
      <c r="H5828" s="17">
        <f t="shared" ref="H5828:H5891" si="183">G5828</f>
        <v>1082</v>
      </c>
      <c r="I5828" s="17">
        <f>INT((VLOOKUP($C5828,装备数值,4,0)+VLOOKUP($C5828,装备数值,7,0)*($E5828-1))*VLOOKUP($D5828,系数!$K$2:$O$7,4,0))</f>
        <v>0</v>
      </c>
      <c r="J5828" s="17">
        <f>INT((VLOOKUP($C5828,装备数值,4,0)+VLOOKUP($C5828,装备数值,7,0)*($E5828-1))*VLOOKUP($D5828,系数!$K$2:$O$7,5,0))</f>
        <v>0</v>
      </c>
      <c r="K5828" s="17">
        <f>INT(VLOOKUP(E5828,强化金币,2,1)*VLOOKUP(INDEX(装备!F:F,MATCH(属性!A5828,装备!A:A,0)),系数!$K$12:$M$15,3,0))</f>
        <v>67500</v>
      </c>
      <c r="L5828" s="17"/>
      <c r="M5828" s="17"/>
      <c r="N5828" s="17"/>
      <c r="O5828" s="17">
        <f>IF(E5828=1,"",VLOOKUP(E5828,系数!$S$2:$AB$12,MATCH(属性!C5828,评级,0),1))</f>
        <v>280</v>
      </c>
    </row>
    <row r="5829" spans="1:15" ht="17.25" thickBot="1" x14ac:dyDescent="0.4">
      <c r="A5829" s="17">
        <f t="shared" si="182"/>
        <v>7100049</v>
      </c>
      <c r="B5829" s="17" t="s">
        <v>215</v>
      </c>
      <c r="C5829" s="15">
        <f>INDEX(装备!G:G,MATCH(属性!A5829,装备!A:A,0))</f>
        <v>18</v>
      </c>
      <c r="D5829" s="15" t="str">
        <f>INDEX(装备!E:E,MATCH(属性!A5829,装备!A:A,0))</f>
        <v>weapon</v>
      </c>
      <c r="E5829" s="14">
        <v>67</v>
      </c>
      <c r="F5829" s="17">
        <f>INT((VLOOKUP($C5829,装备数值,2,0)+VLOOKUP($C5829,装备数值,5,0)*($E5829-1))*VLOOKUP($D5829,系数!$K$2:$O$7,2,0))</f>
        <v>0</v>
      </c>
      <c r="G5829" s="17">
        <f>INT((VLOOKUP($C5829,装备数值,3,0)+VLOOKUP($C5829,装备数值,6,0)*($E5829-1))*VLOOKUP($D5829,系数!$K$2:$O$7,3,0))</f>
        <v>1094</v>
      </c>
      <c r="H5829" s="17">
        <f t="shared" si="183"/>
        <v>1094</v>
      </c>
      <c r="I5829" s="17">
        <f>INT((VLOOKUP($C5829,装备数值,4,0)+VLOOKUP($C5829,装备数值,7,0)*($E5829-1))*VLOOKUP($D5829,系数!$K$2:$O$7,4,0))</f>
        <v>0</v>
      </c>
      <c r="J5829" s="17">
        <f>INT((VLOOKUP($C5829,装备数值,4,0)+VLOOKUP($C5829,装备数值,7,0)*($E5829-1))*VLOOKUP($D5829,系数!$K$2:$O$7,5,0))</f>
        <v>0</v>
      </c>
      <c r="K5829" s="17">
        <f>INT(VLOOKUP(E5829,强化金币,2,1)*VLOOKUP(INDEX(装备!F:F,MATCH(属性!A5829,装备!A:A,0)),系数!$K$12:$M$15,3,0))</f>
        <v>70000</v>
      </c>
      <c r="L5829" s="17"/>
      <c r="M5829" s="17"/>
      <c r="N5829" s="17"/>
      <c r="O5829" s="17">
        <f>IF(E5829=1,"",VLOOKUP(E5829,系数!$S$2:$AB$12,MATCH(属性!C5829,评级,0),1))</f>
        <v>280</v>
      </c>
    </row>
    <row r="5830" spans="1:15" ht="17.25" thickBot="1" x14ac:dyDescent="0.4">
      <c r="A5830" s="17">
        <f t="shared" si="182"/>
        <v>7100049</v>
      </c>
      <c r="B5830" s="17" t="s">
        <v>215</v>
      </c>
      <c r="C5830" s="15">
        <f>INDEX(装备!G:G,MATCH(属性!A5830,装备!A:A,0))</f>
        <v>18</v>
      </c>
      <c r="D5830" s="15" t="str">
        <f>INDEX(装备!E:E,MATCH(属性!A5830,装备!A:A,0))</f>
        <v>weapon</v>
      </c>
      <c r="E5830" s="14">
        <v>68</v>
      </c>
      <c r="F5830" s="17">
        <f>INT((VLOOKUP($C5830,装备数值,2,0)+VLOOKUP($C5830,装备数值,5,0)*($E5830-1))*VLOOKUP($D5830,系数!$K$2:$O$7,2,0))</f>
        <v>0</v>
      </c>
      <c r="G5830" s="17">
        <f>INT((VLOOKUP($C5830,装备数值,3,0)+VLOOKUP($C5830,装备数值,6,0)*($E5830-1))*VLOOKUP($D5830,系数!$K$2:$O$7,3,0))</f>
        <v>1106</v>
      </c>
      <c r="H5830" s="17">
        <f t="shared" si="183"/>
        <v>1106</v>
      </c>
      <c r="I5830" s="17">
        <f>INT((VLOOKUP($C5830,装备数值,4,0)+VLOOKUP($C5830,装备数值,7,0)*($E5830-1))*VLOOKUP($D5830,系数!$K$2:$O$7,4,0))</f>
        <v>0</v>
      </c>
      <c r="J5830" s="17">
        <f>INT((VLOOKUP($C5830,装备数值,4,0)+VLOOKUP($C5830,装备数值,7,0)*($E5830-1))*VLOOKUP($D5830,系数!$K$2:$O$7,5,0))</f>
        <v>0</v>
      </c>
      <c r="K5830" s="17">
        <f>INT(VLOOKUP(E5830,强化金币,2,1)*VLOOKUP(INDEX(装备!F:F,MATCH(属性!A5830,装备!A:A,0)),系数!$K$12:$M$15,3,0))</f>
        <v>72500</v>
      </c>
      <c r="L5830" s="17"/>
      <c r="M5830" s="17"/>
      <c r="N5830" s="17"/>
      <c r="O5830" s="17">
        <f>IF(E5830=1,"",VLOOKUP(E5830,系数!$S$2:$AB$12,MATCH(属性!C5830,评级,0),1))</f>
        <v>280</v>
      </c>
    </row>
    <row r="5831" spans="1:15" ht="17.25" thickBot="1" x14ac:dyDescent="0.4">
      <c r="A5831" s="17">
        <f t="shared" si="182"/>
        <v>7100049</v>
      </c>
      <c r="B5831" s="17" t="s">
        <v>215</v>
      </c>
      <c r="C5831" s="15">
        <f>INDEX(装备!G:G,MATCH(属性!A5831,装备!A:A,0))</f>
        <v>18</v>
      </c>
      <c r="D5831" s="15" t="str">
        <f>INDEX(装备!E:E,MATCH(属性!A5831,装备!A:A,0))</f>
        <v>weapon</v>
      </c>
      <c r="E5831" s="14">
        <v>69</v>
      </c>
      <c r="F5831" s="17">
        <f>INT((VLOOKUP($C5831,装备数值,2,0)+VLOOKUP($C5831,装备数值,5,0)*($E5831-1))*VLOOKUP($D5831,系数!$K$2:$O$7,2,0))</f>
        <v>0</v>
      </c>
      <c r="G5831" s="17">
        <f>INT((VLOOKUP($C5831,装备数值,3,0)+VLOOKUP($C5831,装备数值,6,0)*($E5831-1))*VLOOKUP($D5831,系数!$K$2:$O$7,3,0))</f>
        <v>1118</v>
      </c>
      <c r="H5831" s="17">
        <f t="shared" si="183"/>
        <v>1118</v>
      </c>
      <c r="I5831" s="17">
        <f>INT((VLOOKUP($C5831,装备数值,4,0)+VLOOKUP($C5831,装备数值,7,0)*($E5831-1))*VLOOKUP($D5831,系数!$K$2:$O$7,4,0))</f>
        <v>0</v>
      </c>
      <c r="J5831" s="17">
        <f>INT((VLOOKUP($C5831,装备数值,4,0)+VLOOKUP($C5831,装备数值,7,0)*($E5831-1))*VLOOKUP($D5831,系数!$K$2:$O$7,5,0))</f>
        <v>0</v>
      </c>
      <c r="K5831" s="17">
        <f>INT(VLOOKUP(E5831,强化金币,2,1)*VLOOKUP(INDEX(装备!F:F,MATCH(属性!A5831,装备!A:A,0)),系数!$K$12:$M$15,3,0))</f>
        <v>75000</v>
      </c>
      <c r="L5831" s="17"/>
      <c r="M5831" s="17"/>
      <c r="N5831" s="17"/>
      <c r="O5831" s="17">
        <f>IF(E5831=1,"",VLOOKUP(E5831,系数!$S$2:$AB$12,MATCH(属性!C5831,评级,0),1))</f>
        <v>280</v>
      </c>
    </row>
    <row r="5832" spans="1:15" ht="17.25" thickBot="1" x14ac:dyDescent="0.4">
      <c r="A5832" s="17">
        <f t="shared" si="182"/>
        <v>7100049</v>
      </c>
      <c r="B5832" s="17" t="s">
        <v>215</v>
      </c>
      <c r="C5832" s="15">
        <f>INDEX(装备!G:G,MATCH(属性!A5832,装备!A:A,0))</f>
        <v>18</v>
      </c>
      <c r="D5832" s="15" t="str">
        <f>INDEX(装备!E:E,MATCH(属性!A5832,装备!A:A,0))</f>
        <v>weapon</v>
      </c>
      <c r="E5832" s="14">
        <v>70</v>
      </c>
      <c r="F5832" s="17">
        <f>INT((VLOOKUP($C5832,装备数值,2,0)+VLOOKUP($C5832,装备数值,5,0)*($E5832-1))*VLOOKUP($D5832,系数!$K$2:$O$7,2,0))</f>
        <v>0</v>
      </c>
      <c r="G5832" s="17">
        <f>INT((VLOOKUP($C5832,装备数值,3,0)+VLOOKUP($C5832,装备数值,6,0)*($E5832-1))*VLOOKUP($D5832,系数!$K$2:$O$7,3,0))</f>
        <v>1130</v>
      </c>
      <c r="H5832" s="17">
        <f t="shared" si="183"/>
        <v>1130</v>
      </c>
      <c r="I5832" s="17">
        <f>INT((VLOOKUP($C5832,装备数值,4,0)+VLOOKUP($C5832,装备数值,7,0)*($E5832-1))*VLOOKUP($D5832,系数!$K$2:$O$7,4,0))</f>
        <v>0</v>
      </c>
      <c r="J5832" s="17">
        <f>INT((VLOOKUP($C5832,装备数值,4,0)+VLOOKUP($C5832,装备数值,7,0)*($E5832-1))*VLOOKUP($D5832,系数!$K$2:$O$7,5,0))</f>
        <v>0</v>
      </c>
      <c r="K5832" s="17">
        <f>INT(VLOOKUP(E5832,强化金币,2,1)*VLOOKUP(INDEX(装备!F:F,MATCH(属性!A5832,装备!A:A,0)),系数!$K$12:$M$15,3,0))</f>
        <v>77500</v>
      </c>
      <c r="L5832" s="17"/>
      <c r="M5832" s="17"/>
      <c r="N5832" s="17"/>
      <c r="O5832" s="17">
        <f>IF(E5832=1,"",VLOOKUP(E5832,系数!$S$2:$AB$12,MATCH(属性!C5832,评级,0),1))</f>
        <v>320</v>
      </c>
    </row>
    <row r="5833" spans="1:15" ht="17.25" thickBot="1" x14ac:dyDescent="0.4">
      <c r="A5833" s="17">
        <f t="shared" si="182"/>
        <v>7100049</v>
      </c>
      <c r="B5833" s="17" t="s">
        <v>215</v>
      </c>
      <c r="C5833" s="15">
        <f>INDEX(装备!G:G,MATCH(属性!A5833,装备!A:A,0))</f>
        <v>18</v>
      </c>
      <c r="D5833" s="15" t="str">
        <f>INDEX(装备!E:E,MATCH(属性!A5833,装备!A:A,0))</f>
        <v>weapon</v>
      </c>
      <c r="E5833" s="14">
        <v>71</v>
      </c>
      <c r="F5833" s="17">
        <f>INT((VLOOKUP($C5833,装备数值,2,0)+VLOOKUP($C5833,装备数值,5,0)*($E5833-1))*VLOOKUP($D5833,系数!$K$2:$O$7,2,0))</f>
        <v>0</v>
      </c>
      <c r="G5833" s="17">
        <f>INT((VLOOKUP($C5833,装备数值,3,0)+VLOOKUP($C5833,装备数值,6,0)*($E5833-1))*VLOOKUP($D5833,系数!$K$2:$O$7,3,0))</f>
        <v>1142</v>
      </c>
      <c r="H5833" s="17">
        <f t="shared" si="183"/>
        <v>1142</v>
      </c>
      <c r="I5833" s="17">
        <f>INT((VLOOKUP($C5833,装备数值,4,0)+VLOOKUP($C5833,装备数值,7,0)*($E5833-1))*VLOOKUP($D5833,系数!$K$2:$O$7,4,0))</f>
        <v>0</v>
      </c>
      <c r="J5833" s="17">
        <f>INT((VLOOKUP($C5833,装备数值,4,0)+VLOOKUP($C5833,装备数值,7,0)*($E5833-1))*VLOOKUP($D5833,系数!$K$2:$O$7,5,0))</f>
        <v>0</v>
      </c>
      <c r="K5833" s="17">
        <f>INT(VLOOKUP(E5833,强化金币,2,1)*VLOOKUP(INDEX(装备!F:F,MATCH(属性!A5833,装备!A:A,0)),系数!$K$12:$M$15,3,0))</f>
        <v>80000</v>
      </c>
      <c r="L5833" s="17"/>
      <c r="M5833" s="17"/>
      <c r="N5833" s="17"/>
      <c r="O5833" s="17">
        <f>IF(E5833=1,"",VLOOKUP(E5833,系数!$S$2:$AB$12,MATCH(属性!C5833,评级,0),1))</f>
        <v>320</v>
      </c>
    </row>
    <row r="5834" spans="1:15" ht="17.25" thickBot="1" x14ac:dyDescent="0.4">
      <c r="A5834" s="17">
        <f t="shared" si="182"/>
        <v>7100049</v>
      </c>
      <c r="B5834" s="17" t="s">
        <v>215</v>
      </c>
      <c r="C5834" s="15">
        <f>INDEX(装备!G:G,MATCH(属性!A5834,装备!A:A,0))</f>
        <v>18</v>
      </c>
      <c r="D5834" s="15" t="str">
        <f>INDEX(装备!E:E,MATCH(属性!A5834,装备!A:A,0))</f>
        <v>weapon</v>
      </c>
      <c r="E5834" s="14">
        <v>72</v>
      </c>
      <c r="F5834" s="17">
        <f>INT((VLOOKUP($C5834,装备数值,2,0)+VLOOKUP($C5834,装备数值,5,0)*($E5834-1))*VLOOKUP($D5834,系数!$K$2:$O$7,2,0))</f>
        <v>0</v>
      </c>
      <c r="G5834" s="17">
        <f>INT((VLOOKUP($C5834,装备数值,3,0)+VLOOKUP($C5834,装备数值,6,0)*($E5834-1))*VLOOKUP($D5834,系数!$K$2:$O$7,3,0))</f>
        <v>1154</v>
      </c>
      <c r="H5834" s="17">
        <f t="shared" si="183"/>
        <v>1154</v>
      </c>
      <c r="I5834" s="17">
        <f>INT((VLOOKUP($C5834,装备数值,4,0)+VLOOKUP($C5834,装备数值,7,0)*($E5834-1))*VLOOKUP($D5834,系数!$K$2:$O$7,4,0))</f>
        <v>0</v>
      </c>
      <c r="J5834" s="17">
        <f>INT((VLOOKUP($C5834,装备数值,4,0)+VLOOKUP($C5834,装备数值,7,0)*($E5834-1))*VLOOKUP($D5834,系数!$K$2:$O$7,5,0))</f>
        <v>0</v>
      </c>
      <c r="K5834" s="17">
        <f>INT(VLOOKUP(E5834,强化金币,2,1)*VLOOKUP(INDEX(装备!F:F,MATCH(属性!A5834,装备!A:A,0)),系数!$K$12:$M$15,3,0))</f>
        <v>82500</v>
      </c>
      <c r="L5834" s="17"/>
      <c r="M5834" s="17"/>
      <c r="N5834" s="17"/>
      <c r="O5834" s="17">
        <f>IF(E5834=1,"",VLOOKUP(E5834,系数!$S$2:$AB$12,MATCH(属性!C5834,评级,0),1))</f>
        <v>320</v>
      </c>
    </row>
    <row r="5835" spans="1:15" ht="17.25" thickBot="1" x14ac:dyDescent="0.4">
      <c r="A5835" s="17">
        <f t="shared" si="182"/>
        <v>7100049</v>
      </c>
      <c r="B5835" s="17" t="s">
        <v>215</v>
      </c>
      <c r="C5835" s="15">
        <f>INDEX(装备!G:G,MATCH(属性!A5835,装备!A:A,0))</f>
        <v>18</v>
      </c>
      <c r="D5835" s="15" t="str">
        <f>INDEX(装备!E:E,MATCH(属性!A5835,装备!A:A,0))</f>
        <v>weapon</v>
      </c>
      <c r="E5835" s="14">
        <v>73</v>
      </c>
      <c r="F5835" s="17">
        <f>INT((VLOOKUP($C5835,装备数值,2,0)+VLOOKUP($C5835,装备数值,5,0)*($E5835-1))*VLOOKUP($D5835,系数!$K$2:$O$7,2,0))</f>
        <v>0</v>
      </c>
      <c r="G5835" s="17">
        <f>INT((VLOOKUP($C5835,装备数值,3,0)+VLOOKUP($C5835,装备数值,6,0)*($E5835-1))*VLOOKUP($D5835,系数!$K$2:$O$7,3,0))</f>
        <v>1166</v>
      </c>
      <c r="H5835" s="17">
        <f t="shared" si="183"/>
        <v>1166</v>
      </c>
      <c r="I5835" s="17">
        <f>INT((VLOOKUP($C5835,装备数值,4,0)+VLOOKUP($C5835,装备数值,7,0)*($E5835-1))*VLOOKUP($D5835,系数!$K$2:$O$7,4,0))</f>
        <v>0</v>
      </c>
      <c r="J5835" s="17">
        <f>INT((VLOOKUP($C5835,装备数值,4,0)+VLOOKUP($C5835,装备数值,7,0)*($E5835-1))*VLOOKUP($D5835,系数!$K$2:$O$7,5,0))</f>
        <v>0</v>
      </c>
      <c r="K5835" s="17">
        <f>INT(VLOOKUP(E5835,强化金币,2,1)*VLOOKUP(INDEX(装备!F:F,MATCH(属性!A5835,装备!A:A,0)),系数!$K$12:$M$15,3,0))</f>
        <v>85000</v>
      </c>
      <c r="L5835" s="17"/>
      <c r="M5835" s="17"/>
      <c r="N5835" s="17"/>
      <c r="O5835" s="17">
        <f>IF(E5835=1,"",VLOOKUP(E5835,系数!$S$2:$AB$12,MATCH(属性!C5835,评级,0),1))</f>
        <v>320</v>
      </c>
    </row>
    <row r="5836" spans="1:15" ht="17.25" thickBot="1" x14ac:dyDescent="0.4">
      <c r="A5836" s="17">
        <f t="shared" si="182"/>
        <v>7100049</v>
      </c>
      <c r="B5836" s="17" t="s">
        <v>215</v>
      </c>
      <c r="C5836" s="15">
        <f>INDEX(装备!G:G,MATCH(属性!A5836,装备!A:A,0))</f>
        <v>18</v>
      </c>
      <c r="D5836" s="15" t="str">
        <f>INDEX(装备!E:E,MATCH(属性!A5836,装备!A:A,0))</f>
        <v>weapon</v>
      </c>
      <c r="E5836" s="14">
        <v>74</v>
      </c>
      <c r="F5836" s="17">
        <f>INT((VLOOKUP($C5836,装备数值,2,0)+VLOOKUP($C5836,装备数值,5,0)*($E5836-1))*VLOOKUP($D5836,系数!$K$2:$O$7,2,0))</f>
        <v>0</v>
      </c>
      <c r="G5836" s="17">
        <f>INT((VLOOKUP($C5836,装备数值,3,0)+VLOOKUP($C5836,装备数值,6,0)*($E5836-1))*VLOOKUP($D5836,系数!$K$2:$O$7,3,0))</f>
        <v>1178</v>
      </c>
      <c r="H5836" s="17">
        <f t="shared" si="183"/>
        <v>1178</v>
      </c>
      <c r="I5836" s="17">
        <f>INT((VLOOKUP($C5836,装备数值,4,0)+VLOOKUP($C5836,装备数值,7,0)*($E5836-1))*VLOOKUP($D5836,系数!$K$2:$O$7,4,0))</f>
        <v>0</v>
      </c>
      <c r="J5836" s="17">
        <f>INT((VLOOKUP($C5836,装备数值,4,0)+VLOOKUP($C5836,装备数值,7,0)*($E5836-1))*VLOOKUP($D5836,系数!$K$2:$O$7,5,0))</f>
        <v>0</v>
      </c>
      <c r="K5836" s="17">
        <f>INT(VLOOKUP(E5836,强化金币,2,1)*VLOOKUP(INDEX(装备!F:F,MATCH(属性!A5836,装备!A:A,0)),系数!$K$12:$M$15,3,0))</f>
        <v>87500</v>
      </c>
      <c r="L5836" s="17"/>
      <c r="M5836" s="17"/>
      <c r="N5836" s="17"/>
      <c r="O5836" s="17">
        <f>IF(E5836=1,"",VLOOKUP(E5836,系数!$S$2:$AB$12,MATCH(属性!C5836,评级,0),1))</f>
        <v>320</v>
      </c>
    </row>
    <row r="5837" spans="1:15" ht="17.25" thickBot="1" x14ac:dyDescent="0.4">
      <c r="A5837" s="17">
        <f t="shared" si="182"/>
        <v>7100049</v>
      </c>
      <c r="B5837" s="17" t="s">
        <v>215</v>
      </c>
      <c r="C5837" s="15">
        <f>INDEX(装备!G:G,MATCH(属性!A5837,装备!A:A,0))</f>
        <v>18</v>
      </c>
      <c r="D5837" s="15" t="str">
        <f>INDEX(装备!E:E,MATCH(属性!A5837,装备!A:A,0))</f>
        <v>weapon</v>
      </c>
      <c r="E5837" s="14">
        <v>75</v>
      </c>
      <c r="F5837" s="17">
        <f>INT((VLOOKUP($C5837,装备数值,2,0)+VLOOKUP($C5837,装备数值,5,0)*($E5837-1))*VLOOKUP($D5837,系数!$K$2:$O$7,2,0))</f>
        <v>0</v>
      </c>
      <c r="G5837" s="17">
        <f>INT((VLOOKUP($C5837,装备数值,3,0)+VLOOKUP($C5837,装备数值,6,0)*($E5837-1))*VLOOKUP($D5837,系数!$K$2:$O$7,3,0))</f>
        <v>1190</v>
      </c>
      <c r="H5837" s="17">
        <f t="shared" si="183"/>
        <v>1190</v>
      </c>
      <c r="I5837" s="17">
        <f>INT((VLOOKUP($C5837,装备数值,4,0)+VLOOKUP($C5837,装备数值,7,0)*($E5837-1))*VLOOKUP($D5837,系数!$K$2:$O$7,4,0))</f>
        <v>0</v>
      </c>
      <c r="J5837" s="17">
        <f>INT((VLOOKUP($C5837,装备数值,4,0)+VLOOKUP($C5837,装备数值,7,0)*($E5837-1))*VLOOKUP($D5837,系数!$K$2:$O$7,5,0))</f>
        <v>0</v>
      </c>
      <c r="K5837" s="17">
        <f>INT(VLOOKUP(E5837,强化金币,2,1)*VLOOKUP(INDEX(装备!F:F,MATCH(属性!A5837,装备!A:A,0)),系数!$K$12:$M$15,3,0))</f>
        <v>90000</v>
      </c>
      <c r="L5837" s="17"/>
      <c r="M5837" s="17"/>
      <c r="N5837" s="17"/>
      <c r="O5837" s="17">
        <f>IF(E5837=1,"",VLOOKUP(E5837,系数!$S$2:$AB$12,MATCH(属性!C5837,评级,0),1))</f>
        <v>320</v>
      </c>
    </row>
    <row r="5838" spans="1:15" ht="17.25" thickBot="1" x14ac:dyDescent="0.4">
      <c r="A5838" s="17">
        <f t="shared" si="182"/>
        <v>7100049</v>
      </c>
      <c r="B5838" s="17" t="s">
        <v>215</v>
      </c>
      <c r="C5838" s="15">
        <f>INDEX(装备!G:G,MATCH(属性!A5838,装备!A:A,0))</f>
        <v>18</v>
      </c>
      <c r="D5838" s="15" t="str">
        <f>INDEX(装备!E:E,MATCH(属性!A5838,装备!A:A,0))</f>
        <v>weapon</v>
      </c>
      <c r="E5838" s="14">
        <v>76</v>
      </c>
      <c r="F5838" s="17">
        <f>INT((VLOOKUP($C5838,装备数值,2,0)+VLOOKUP($C5838,装备数值,5,0)*($E5838-1))*VLOOKUP($D5838,系数!$K$2:$O$7,2,0))</f>
        <v>0</v>
      </c>
      <c r="G5838" s="17">
        <f>INT((VLOOKUP($C5838,装备数值,3,0)+VLOOKUP($C5838,装备数值,6,0)*($E5838-1))*VLOOKUP($D5838,系数!$K$2:$O$7,3,0))</f>
        <v>1202</v>
      </c>
      <c r="H5838" s="17">
        <f t="shared" si="183"/>
        <v>1202</v>
      </c>
      <c r="I5838" s="17">
        <f>INT((VLOOKUP($C5838,装备数值,4,0)+VLOOKUP($C5838,装备数值,7,0)*($E5838-1))*VLOOKUP($D5838,系数!$K$2:$O$7,4,0))</f>
        <v>0</v>
      </c>
      <c r="J5838" s="17">
        <f>INT((VLOOKUP($C5838,装备数值,4,0)+VLOOKUP($C5838,装备数值,7,0)*($E5838-1))*VLOOKUP($D5838,系数!$K$2:$O$7,5,0))</f>
        <v>0</v>
      </c>
      <c r="K5838" s="17">
        <f>INT(VLOOKUP(E5838,强化金币,2,1)*VLOOKUP(INDEX(装备!F:F,MATCH(属性!A5838,装备!A:A,0)),系数!$K$12:$M$15,3,0))</f>
        <v>92500</v>
      </c>
      <c r="L5838" s="17"/>
      <c r="M5838" s="17"/>
      <c r="N5838" s="17"/>
      <c r="O5838" s="17">
        <f>IF(E5838=1,"",VLOOKUP(E5838,系数!$S$2:$AB$12,MATCH(属性!C5838,评级,0),1))</f>
        <v>320</v>
      </c>
    </row>
    <row r="5839" spans="1:15" ht="17.25" thickBot="1" x14ac:dyDescent="0.4">
      <c r="A5839" s="17">
        <f t="shared" si="182"/>
        <v>7100049</v>
      </c>
      <c r="B5839" s="17" t="s">
        <v>215</v>
      </c>
      <c r="C5839" s="15">
        <f>INDEX(装备!G:G,MATCH(属性!A5839,装备!A:A,0))</f>
        <v>18</v>
      </c>
      <c r="D5839" s="15" t="str">
        <f>INDEX(装备!E:E,MATCH(属性!A5839,装备!A:A,0))</f>
        <v>weapon</v>
      </c>
      <c r="E5839" s="14">
        <v>77</v>
      </c>
      <c r="F5839" s="17">
        <f>INT((VLOOKUP($C5839,装备数值,2,0)+VLOOKUP($C5839,装备数值,5,0)*($E5839-1))*VLOOKUP($D5839,系数!$K$2:$O$7,2,0))</f>
        <v>0</v>
      </c>
      <c r="G5839" s="17">
        <f>INT((VLOOKUP($C5839,装备数值,3,0)+VLOOKUP($C5839,装备数值,6,0)*($E5839-1))*VLOOKUP($D5839,系数!$K$2:$O$7,3,0))</f>
        <v>1214</v>
      </c>
      <c r="H5839" s="17">
        <f t="shared" si="183"/>
        <v>1214</v>
      </c>
      <c r="I5839" s="17">
        <f>INT((VLOOKUP($C5839,装备数值,4,0)+VLOOKUP($C5839,装备数值,7,0)*($E5839-1))*VLOOKUP($D5839,系数!$K$2:$O$7,4,0))</f>
        <v>0</v>
      </c>
      <c r="J5839" s="17">
        <f>INT((VLOOKUP($C5839,装备数值,4,0)+VLOOKUP($C5839,装备数值,7,0)*($E5839-1))*VLOOKUP($D5839,系数!$K$2:$O$7,5,0))</f>
        <v>0</v>
      </c>
      <c r="K5839" s="17">
        <f>INT(VLOOKUP(E5839,强化金币,2,1)*VLOOKUP(INDEX(装备!F:F,MATCH(属性!A5839,装备!A:A,0)),系数!$K$12:$M$15,3,0))</f>
        <v>95000</v>
      </c>
      <c r="L5839" s="17"/>
      <c r="M5839" s="17"/>
      <c r="N5839" s="17"/>
      <c r="O5839" s="17">
        <f>IF(E5839=1,"",VLOOKUP(E5839,系数!$S$2:$AB$12,MATCH(属性!C5839,评级,0),1))</f>
        <v>320</v>
      </c>
    </row>
    <row r="5840" spans="1:15" ht="17.25" thickBot="1" x14ac:dyDescent="0.4">
      <c r="A5840" s="17">
        <f t="shared" si="182"/>
        <v>7100049</v>
      </c>
      <c r="B5840" s="17" t="s">
        <v>215</v>
      </c>
      <c r="C5840" s="15">
        <f>INDEX(装备!G:G,MATCH(属性!A5840,装备!A:A,0))</f>
        <v>18</v>
      </c>
      <c r="D5840" s="15" t="str">
        <f>INDEX(装备!E:E,MATCH(属性!A5840,装备!A:A,0))</f>
        <v>weapon</v>
      </c>
      <c r="E5840" s="14">
        <v>78</v>
      </c>
      <c r="F5840" s="17">
        <f>INT((VLOOKUP($C5840,装备数值,2,0)+VLOOKUP($C5840,装备数值,5,0)*($E5840-1))*VLOOKUP($D5840,系数!$K$2:$O$7,2,0))</f>
        <v>0</v>
      </c>
      <c r="G5840" s="17">
        <f>INT((VLOOKUP($C5840,装备数值,3,0)+VLOOKUP($C5840,装备数值,6,0)*($E5840-1))*VLOOKUP($D5840,系数!$K$2:$O$7,3,0))</f>
        <v>1226</v>
      </c>
      <c r="H5840" s="17">
        <f t="shared" si="183"/>
        <v>1226</v>
      </c>
      <c r="I5840" s="17">
        <f>INT((VLOOKUP($C5840,装备数值,4,0)+VLOOKUP($C5840,装备数值,7,0)*($E5840-1))*VLOOKUP($D5840,系数!$K$2:$O$7,4,0))</f>
        <v>0</v>
      </c>
      <c r="J5840" s="17">
        <f>INT((VLOOKUP($C5840,装备数值,4,0)+VLOOKUP($C5840,装备数值,7,0)*($E5840-1))*VLOOKUP($D5840,系数!$K$2:$O$7,5,0))</f>
        <v>0</v>
      </c>
      <c r="K5840" s="17">
        <f>INT(VLOOKUP(E5840,强化金币,2,1)*VLOOKUP(INDEX(装备!F:F,MATCH(属性!A5840,装备!A:A,0)),系数!$K$12:$M$15,3,0))</f>
        <v>97500</v>
      </c>
      <c r="L5840" s="17"/>
      <c r="M5840" s="17"/>
      <c r="N5840" s="17"/>
      <c r="O5840" s="17">
        <f>IF(E5840=1,"",VLOOKUP(E5840,系数!$S$2:$AB$12,MATCH(属性!C5840,评级,0),1))</f>
        <v>320</v>
      </c>
    </row>
    <row r="5841" spans="1:15" ht="17.25" thickBot="1" x14ac:dyDescent="0.4">
      <c r="A5841" s="17">
        <f t="shared" si="182"/>
        <v>7100049</v>
      </c>
      <c r="B5841" s="17" t="s">
        <v>215</v>
      </c>
      <c r="C5841" s="15">
        <f>INDEX(装备!G:G,MATCH(属性!A5841,装备!A:A,0))</f>
        <v>18</v>
      </c>
      <c r="D5841" s="15" t="str">
        <f>INDEX(装备!E:E,MATCH(属性!A5841,装备!A:A,0))</f>
        <v>weapon</v>
      </c>
      <c r="E5841" s="14">
        <v>79</v>
      </c>
      <c r="F5841" s="17">
        <f>INT((VLOOKUP($C5841,装备数值,2,0)+VLOOKUP($C5841,装备数值,5,0)*($E5841-1))*VLOOKUP($D5841,系数!$K$2:$O$7,2,0))</f>
        <v>0</v>
      </c>
      <c r="G5841" s="17">
        <f>INT((VLOOKUP($C5841,装备数值,3,0)+VLOOKUP($C5841,装备数值,6,0)*($E5841-1))*VLOOKUP($D5841,系数!$K$2:$O$7,3,0))</f>
        <v>1238</v>
      </c>
      <c r="H5841" s="17">
        <f t="shared" si="183"/>
        <v>1238</v>
      </c>
      <c r="I5841" s="17">
        <f>INT((VLOOKUP($C5841,装备数值,4,0)+VLOOKUP($C5841,装备数值,7,0)*($E5841-1))*VLOOKUP($D5841,系数!$K$2:$O$7,4,0))</f>
        <v>0</v>
      </c>
      <c r="J5841" s="17">
        <f>INT((VLOOKUP($C5841,装备数值,4,0)+VLOOKUP($C5841,装备数值,7,0)*($E5841-1))*VLOOKUP($D5841,系数!$K$2:$O$7,5,0))</f>
        <v>0</v>
      </c>
      <c r="K5841" s="17">
        <f>INT(VLOOKUP(E5841,强化金币,2,1)*VLOOKUP(INDEX(装备!F:F,MATCH(属性!A5841,装备!A:A,0)),系数!$K$12:$M$15,3,0))</f>
        <v>100000</v>
      </c>
      <c r="L5841" s="17"/>
      <c r="M5841" s="17"/>
      <c r="N5841" s="17"/>
      <c r="O5841" s="17">
        <f>IF(E5841=1,"",VLOOKUP(E5841,系数!$S$2:$AB$12,MATCH(属性!C5841,评级,0),1))</f>
        <v>320</v>
      </c>
    </row>
    <row r="5842" spans="1:15" ht="17.25" thickBot="1" x14ac:dyDescent="0.4">
      <c r="A5842" s="17">
        <f t="shared" si="182"/>
        <v>7100049</v>
      </c>
      <c r="B5842" s="17" t="s">
        <v>215</v>
      </c>
      <c r="C5842" s="15">
        <f>INDEX(装备!G:G,MATCH(属性!A5842,装备!A:A,0))</f>
        <v>18</v>
      </c>
      <c r="D5842" s="15" t="str">
        <f>INDEX(装备!E:E,MATCH(属性!A5842,装备!A:A,0))</f>
        <v>weapon</v>
      </c>
      <c r="E5842" s="14">
        <v>80</v>
      </c>
      <c r="F5842" s="17">
        <f>INT((VLOOKUP($C5842,装备数值,2,0)+VLOOKUP($C5842,装备数值,5,0)*($E5842-1))*VLOOKUP($D5842,系数!$K$2:$O$7,2,0))</f>
        <v>0</v>
      </c>
      <c r="G5842" s="17">
        <f>INT((VLOOKUP($C5842,装备数值,3,0)+VLOOKUP($C5842,装备数值,6,0)*($E5842-1))*VLOOKUP($D5842,系数!$K$2:$O$7,3,0))</f>
        <v>1250</v>
      </c>
      <c r="H5842" s="17">
        <f t="shared" si="183"/>
        <v>1250</v>
      </c>
      <c r="I5842" s="17">
        <f>INT((VLOOKUP($C5842,装备数值,4,0)+VLOOKUP($C5842,装备数值,7,0)*($E5842-1))*VLOOKUP($D5842,系数!$K$2:$O$7,4,0))</f>
        <v>0</v>
      </c>
      <c r="J5842" s="17">
        <f>INT((VLOOKUP($C5842,装备数值,4,0)+VLOOKUP($C5842,装备数值,7,0)*($E5842-1))*VLOOKUP($D5842,系数!$K$2:$O$7,5,0))</f>
        <v>0</v>
      </c>
      <c r="K5842" s="17">
        <f>INT(VLOOKUP(E5842,强化金币,2,1)*VLOOKUP(INDEX(装备!F:F,MATCH(属性!A5842,装备!A:A,0)),系数!$K$12:$M$15,3,0))</f>
        <v>120000</v>
      </c>
      <c r="L5842" s="17"/>
      <c r="M5842" s="17"/>
      <c r="N5842" s="17"/>
      <c r="O5842" s="17">
        <f>IF(E5842=1,"",VLOOKUP(E5842,系数!$S$2:$AB$12,MATCH(属性!C5842,评级,0),1))</f>
        <v>360</v>
      </c>
    </row>
    <row r="5843" spans="1:15" ht="17.25" thickBot="1" x14ac:dyDescent="0.4">
      <c r="A5843" s="17">
        <f t="shared" si="182"/>
        <v>7100049</v>
      </c>
      <c r="B5843" s="17" t="s">
        <v>215</v>
      </c>
      <c r="C5843" s="15">
        <f>INDEX(装备!G:G,MATCH(属性!A5843,装备!A:A,0))</f>
        <v>18</v>
      </c>
      <c r="D5843" s="15" t="str">
        <f>INDEX(装备!E:E,MATCH(属性!A5843,装备!A:A,0))</f>
        <v>weapon</v>
      </c>
      <c r="E5843" s="14">
        <v>81</v>
      </c>
      <c r="F5843" s="17">
        <f>INT((VLOOKUP($C5843,装备数值,2,0)+VLOOKUP($C5843,装备数值,5,0)*($E5843-1))*VLOOKUP($D5843,系数!$K$2:$O$7,2,0))</f>
        <v>0</v>
      </c>
      <c r="G5843" s="17">
        <f>INT((VLOOKUP($C5843,装备数值,3,0)+VLOOKUP($C5843,装备数值,6,0)*($E5843-1))*VLOOKUP($D5843,系数!$K$2:$O$7,3,0))</f>
        <v>1262</v>
      </c>
      <c r="H5843" s="17">
        <f t="shared" si="183"/>
        <v>1262</v>
      </c>
      <c r="I5843" s="17">
        <f>INT((VLOOKUP($C5843,装备数值,4,0)+VLOOKUP($C5843,装备数值,7,0)*($E5843-1))*VLOOKUP($D5843,系数!$K$2:$O$7,4,0))</f>
        <v>0</v>
      </c>
      <c r="J5843" s="17">
        <f>INT((VLOOKUP($C5843,装备数值,4,0)+VLOOKUP($C5843,装备数值,7,0)*($E5843-1))*VLOOKUP($D5843,系数!$K$2:$O$7,5,0))</f>
        <v>0</v>
      </c>
      <c r="K5843" s="17">
        <f>INT(VLOOKUP(E5843,强化金币,2,1)*VLOOKUP(INDEX(装备!F:F,MATCH(属性!A5843,装备!A:A,0)),系数!$K$12:$M$15,3,0))</f>
        <v>140000</v>
      </c>
      <c r="L5843" s="17"/>
      <c r="M5843" s="17"/>
      <c r="N5843" s="17"/>
      <c r="O5843" s="17">
        <f>IF(E5843=1,"",VLOOKUP(E5843,系数!$S$2:$AB$12,MATCH(属性!C5843,评级,0),1))</f>
        <v>360</v>
      </c>
    </row>
    <row r="5844" spans="1:15" ht="17.25" thickBot="1" x14ac:dyDescent="0.4">
      <c r="A5844" s="17">
        <f t="shared" si="182"/>
        <v>7100049</v>
      </c>
      <c r="B5844" s="17" t="s">
        <v>215</v>
      </c>
      <c r="C5844" s="15">
        <f>INDEX(装备!G:G,MATCH(属性!A5844,装备!A:A,0))</f>
        <v>18</v>
      </c>
      <c r="D5844" s="15" t="str">
        <f>INDEX(装备!E:E,MATCH(属性!A5844,装备!A:A,0))</f>
        <v>weapon</v>
      </c>
      <c r="E5844" s="14">
        <v>82</v>
      </c>
      <c r="F5844" s="17">
        <f>INT((VLOOKUP($C5844,装备数值,2,0)+VLOOKUP($C5844,装备数值,5,0)*($E5844-1))*VLOOKUP($D5844,系数!$K$2:$O$7,2,0))</f>
        <v>0</v>
      </c>
      <c r="G5844" s="17">
        <f>INT((VLOOKUP($C5844,装备数值,3,0)+VLOOKUP($C5844,装备数值,6,0)*($E5844-1))*VLOOKUP($D5844,系数!$K$2:$O$7,3,0))</f>
        <v>1274</v>
      </c>
      <c r="H5844" s="17">
        <f t="shared" si="183"/>
        <v>1274</v>
      </c>
      <c r="I5844" s="17">
        <f>INT((VLOOKUP($C5844,装备数值,4,0)+VLOOKUP($C5844,装备数值,7,0)*($E5844-1))*VLOOKUP($D5844,系数!$K$2:$O$7,4,0))</f>
        <v>0</v>
      </c>
      <c r="J5844" s="17">
        <f>INT((VLOOKUP($C5844,装备数值,4,0)+VLOOKUP($C5844,装备数值,7,0)*($E5844-1))*VLOOKUP($D5844,系数!$K$2:$O$7,5,0))</f>
        <v>0</v>
      </c>
      <c r="K5844" s="17">
        <f>INT(VLOOKUP(E5844,强化金币,2,1)*VLOOKUP(INDEX(装备!F:F,MATCH(属性!A5844,装备!A:A,0)),系数!$K$12:$M$15,3,0))</f>
        <v>160000</v>
      </c>
      <c r="L5844" s="17"/>
      <c r="M5844" s="17"/>
      <c r="N5844" s="17"/>
      <c r="O5844" s="17">
        <f>IF(E5844=1,"",VLOOKUP(E5844,系数!$S$2:$AB$12,MATCH(属性!C5844,评级,0),1))</f>
        <v>360</v>
      </c>
    </row>
    <row r="5845" spans="1:15" ht="17.25" thickBot="1" x14ac:dyDescent="0.4">
      <c r="A5845" s="17">
        <f t="shared" si="182"/>
        <v>7100049</v>
      </c>
      <c r="B5845" s="17" t="s">
        <v>215</v>
      </c>
      <c r="C5845" s="15">
        <f>INDEX(装备!G:G,MATCH(属性!A5845,装备!A:A,0))</f>
        <v>18</v>
      </c>
      <c r="D5845" s="15" t="str">
        <f>INDEX(装备!E:E,MATCH(属性!A5845,装备!A:A,0))</f>
        <v>weapon</v>
      </c>
      <c r="E5845" s="14">
        <v>83</v>
      </c>
      <c r="F5845" s="17">
        <f>INT((VLOOKUP($C5845,装备数值,2,0)+VLOOKUP($C5845,装备数值,5,0)*($E5845-1))*VLOOKUP($D5845,系数!$K$2:$O$7,2,0))</f>
        <v>0</v>
      </c>
      <c r="G5845" s="17">
        <f>INT((VLOOKUP($C5845,装备数值,3,0)+VLOOKUP($C5845,装备数值,6,0)*($E5845-1))*VLOOKUP($D5845,系数!$K$2:$O$7,3,0))</f>
        <v>1286</v>
      </c>
      <c r="H5845" s="17">
        <f t="shared" si="183"/>
        <v>1286</v>
      </c>
      <c r="I5845" s="17">
        <f>INT((VLOOKUP($C5845,装备数值,4,0)+VLOOKUP($C5845,装备数值,7,0)*($E5845-1))*VLOOKUP($D5845,系数!$K$2:$O$7,4,0))</f>
        <v>0</v>
      </c>
      <c r="J5845" s="17">
        <f>INT((VLOOKUP($C5845,装备数值,4,0)+VLOOKUP($C5845,装备数值,7,0)*($E5845-1))*VLOOKUP($D5845,系数!$K$2:$O$7,5,0))</f>
        <v>0</v>
      </c>
      <c r="K5845" s="17">
        <f>INT(VLOOKUP(E5845,强化金币,2,1)*VLOOKUP(INDEX(装备!F:F,MATCH(属性!A5845,装备!A:A,0)),系数!$K$12:$M$15,3,0))</f>
        <v>180000</v>
      </c>
      <c r="L5845" s="17"/>
      <c r="M5845" s="17"/>
      <c r="N5845" s="17"/>
      <c r="O5845" s="17">
        <f>IF(E5845=1,"",VLOOKUP(E5845,系数!$S$2:$AB$12,MATCH(属性!C5845,评级,0),1))</f>
        <v>360</v>
      </c>
    </row>
    <row r="5846" spans="1:15" ht="17.25" thickBot="1" x14ac:dyDescent="0.4">
      <c r="A5846" s="17">
        <f t="shared" si="182"/>
        <v>7100049</v>
      </c>
      <c r="B5846" s="17" t="s">
        <v>215</v>
      </c>
      <c r="C5846" s="15">
        <f>INDEX(装备!G:G,MATCH(属性!A5846,装备!A:A,0))</f>
        <v>18</v>
      </c>
      <c r="D5846" s="15" t="str">
        <f>INDEX(装备!E:E,MATCH(属性!A5846,装备!A:A,0))</f>
        <v>weapon</v>
      </c>
      <c r="E5846" s="14">
        <v>84</v>
      </c>
      <c r="F5846" s="17">
        <f>INT((VLOOKUP($C5846,装备数值,2,0)+VLOOKUP($C5846,装备数值,5,0)*($E5846-1))*VLOOKUP($D5846,系数!$K$2:$O$7,2,0))</f>
        <v>0</v>
      </c>
      <c r="G5846" s="17">
        <f>INT((VLOOKUP($C5846,装备数值,3,0)+VLOOKUP($C5846,装备数值,6,0)*($E5846-1))*VLOOKUP($D5846,系数!$K$2:$O$7,3,0))</f>
        <v>1298</v>
      </c>
      <c r="H5846" s="17">
        <f t="shared" si="183"/>
        <v>1298</v>
      </c>
      <c r="I5846" s="17">
        <f>INT((VLOOKUP($C5846,装备数值,4,0)+VLOOKUP($C5846,装备数值,7,0)*($E5846-1))*VLOOKUP($D5846,系数!$K$2:$O$7,4,0))</f>
        <v>0</v>
      </c>
      <c r="J5846" s="17">
        <f>INT((VLOOKUP($C5846,装备数值,4,0)+VLOOKUP($C5846,装备数值,7,0)*($E5846-1))*VLOOKUP($D5846,系数!$K$2:$O$7,5,0))</f>
        <v>0</v>
      </c>
      <c r="K5846" s="17">
        <f>INT(VLOOKUP(E5846,强化金币,2,1)*VLOOKUP(INDEX(装备!F:F,MATCH(属性!A5846,装备!A:A,0)),系数!$K$12:$M$15,3,0))</f>
        <v>200000</v>
      </c>
      <c r="L5846" s="17"/>
      <c r="M5846" s="17"/>
      <c r="N5846" s="17"/>
      <c r="O5846" s="17">
        <f>IF(E5846=1,"",VLOOKUP(E5846,系数!$S$2:$AB$12,MATCH(属性!C5846,评级,0),1))</f>
        <v>360</v>
      </c>
    </row>
    <row r="5847" spans="1:15" ht="17.25" thickBot="1" x14ac:dyDescent="0.4">
      <c r="A5847" s="17">
        <f t="shared" si="182"/>
        <v>7100049</v>
      </c>
      <c r="B5847" s="17" t="s">
        <v>215</v>
      </c>
      <c r="C5847" s="15">
        <f>INDEX(装备!G:G,MATCH(属性!A5847,装备!A:A,0))</f>
        <v>18</v>
      </c>
      <c r="D5847" s="15" t="str">
        <f>INDEX(装备!E:E,MATCH(属性!A5847,装备!A:A,0))</f>
        <v>weapon</v>
      </c>
      <c r="E5847" s="14">
        <v>85</v>
      </c>
      <c r="F5847" s="17">
        <f>INT((VLOOKUP($C5847,装备数值,2,0)+VLOOKUP($C5847,装备数值,5,0)*($E5847-1))*VLOOKUP($D5847,系数!$K$2:$O$7,2,0))</f>
        <v>0</v>
      </c>
      <c r="G5847" s="17">
        <f>INT((VLOOKUP($C5847,装备数值,3,0)+VLOOKUP($C5847,装备数值,6,0)*($E5847-1))*VLOOKUP($D5847,系数!$K$2:$O$7,3,0))</f>
        <v>1310</v>
      </c>
      <c r="H5847" s="17">
        <f t="shared" si="183"/>
        <v>1310</v>
      </c>
      <c r="I5847" s="17">
        <f>INT((VLOOKUP($C5847,装备数值,4,0)+VLOOKUP($C5847,装备数值,7,0)*($E5847-1))*VLOOKUP($D5847,系数!$K$2:$O$7,4,0))</f>
        <v>0</v>
      </c>
      <c r="J5847" s="17">
        <f>INT((VLOOKUP($C5847,装备数值,4,0)+VLOOKUP($C5847,装备数值,7,0)*($E5847-1))*VLOOKUP($D5847,系数!$K$2:$O$7,5,0))</f>
        <v>0</v>
      </c>
      <c r="K5847" s="17">
        <f>INT(VLOOKUP(E5847,强化金币,2,1)*VLOOKUP(INDEX(装备!F:F,MATCH(属性!A5847,装备!A:A,0)),系数!$K$12:$M$15,3,0))</f>
        <v>250000</v>
      </c>
      <c r="L5847" s="17"/>
      <c r="M5847" s="17"/>
      <c r="N5847" s="17"/>
      <c r="O5847" s="17">
        <f>IF(E5847=1,"",VLOOKUP(E5847,系数!$S$2:$AB$12,MATCH(属性!C5847,评级,0),1))</f>
        <v>360</v>
      </c>
    </row>
    <row r="5848" spans="1:15" ht="17.25" thickBot="1" x14ac:dyDescent="0.4">
      <c r="A5848" s="17">
        <f t="shared" si="182"/>
        <v>7100049</v>
      </c>
      <c r="B5848" s="17" t="s">
        <v>215</v>
      </c>
      <c r="C5848" s="15">
        <f>INDEX(装备!G:G,MATCH(属性!A5848,装备!A:A,0))</f>
        <v>18</v>
      </c>
      <c r="D5848" s="15" t="str">
        <f>INDEX(装备!E:E,MATCH(属性!A5848,装备!A:A,0))</f>
        <v>weapon</v>
      </c>
      <c r="E5848" s="14">
        <v>86</v>
      </c>
      <c r="F5848" s="17">
        <f>INT((VLOOKUP($C5848,装备数值,2,0)+VLOOKUP($C5848,装备数值,5,0)*($E5848-1))*VLOOKUP($D5848,系数!$K$2:$O$7,2,0))</f>
        <v>0</v>
      </c>
      <c r="G5848" s="17">
        <f>INT((VLOOKUP($C5848,装备数值,3,0)+VLOOKUP($C5848,装备数值,6,0)*($E5848-1))*VLOOKUP($D5848,系数!$K$2:$O$7,3,0))</f>
        <v>1322</v>
      </c>
      <c r="H5848" s="17">
        <f t="shared" si="183"/>
        <v>1322</v>
      </c>
      <c r="I5848" s="17">
        <f>INT((VLOOKUP($C5848,装备数值,4,0)+VLOOKUP($C5848,装备数值,7,0)*($E5848-1))*VLOOKUP($D5848,系数!$K$2:$O$7,4,0))</f>
        <v>0</v>
      </c>
      <c r="J5848" s="17">
        <f>INT((VLOOKUP($C5848,装备数值,4,0)+VLOOKUP($C5848,装备数值,7,0)*($E5848-1))*VLOOKUP($D5848,系数!$K$2:$O$7,5,0))</f>
        <v>0</v>
      </c>
      <c r="K5848" s="17">
        <f>INT(VLOOKUP(E5848,强化金币,2,1)*VLOOKUP(INDEX(装备!F:F,MATCH(属性!A5848,装备!A:A,0)),系数!$K$12:$M$15,3,0))</f>
        <v>300000</v>
      </c>
      <c r="L5848" s="17"/>
      <c r="M5848" s="17"/>
      <c r="N5848" s="17"/>
      <c r="O5848" s="17">
        <f>IF(E5848=1,"",VLOOKUP(E5848,系数!$S$2:$AB$12,MATCH(属性!C5848,评级,0),1))</f>
        <v>360</v>
      </c>
    </row>
    <row r="5849" spans="1:15" ht="17.25" thickBot="1" x14ac:dyDescent="0.4">
      <c r="A5849" s="17">
        <f t="shared" si="182"/>
        <v>7100049</v>
      </c>
      <c r="B5849" s="17" t="s">
        <v>215</v>
      </c>
      <c r="C5849" s="15">
        <f>INDEX(装备!G:G,MATCH(属性!A5849,装备!A:A,0))</f>
        <v>18</v>
      </c>
      <c r="D5849" s="15" t="str">
        <f>INDEX(装备!E:E,MATCH(属性!A5849,装备!A:A,0))</f>
        <v>weapon</v>
      </c>
      <c r="E5849" s="14">
        <v>87</v>
      </c>
      <c r="F5849" s="17">
        <f>INT((VLOOKUP($C5849,装备数值,2,0)+VLOOKUP($C5849,装备数值,5,0)*($E5849-1))*VLOOKUP($D5849,系数!$K$2:$O$7,2,0))</f>
        <v>0</v>
      </c>
      <c r="G5849" s="17">
        <f>INT((VLOOKUP($C5849,装备数值,3,0)+VLOOKUP($C5849,装备数值,6,0)*($E5849-1))*VLOOKUP($D5849,系数!$K$2:$O$7,3,0))</f>
        <v>1334</v>
      </c>
      <c r="H5849" s="17">
        <f t="shared" si="183"/>
        <v>1334</v>
      </c>
      <c r="I5849" s="17">
        <f>INT((VLOOKUP($C5849,装备数值,4,0)+VLOOKUP($C5849,装备数值,7,0)*($E5849-1))*VLOOKUP($D5849,系数!$K$2:$O$7,4,0))</f>
        <v>0</v>
      </c>
      <c r="J5849" s="17">
        <f>INT((VLOOKUP($C5849,装备数值,4,0)+VLOOKUP($C5849,装备数值,7,0)*($E5849-1))*VLOOKUP($D5849,系数!$K$2:$O$7,5,0))</f>
        <v>0</v>
      </c>
      <c r="K5849" s="17">
        <f>INT(VLOOKUP(E5849,强化金币,2,1)*VLOOKUP(INDEX(装备!F:F,MATCH(属性!A5849,装备!A:A,0)),系数!$K$12:$M$15,3,0))</f>
        <v>350000</v>
      </c>
      <c r="L5849" s="17"/>
      <c r="M5849" s="17"/>
      <c r="N5849" s="17"/>
      <c r="O5849" s="17">
        <f>IF(E5849=1,"",VLOOKUP(E5849,系数!$S$2:$AB$12,MATCH(属性!C5849,评级,0),1))</f>
        <v>360</v>
      </c>
    </row>
    <row r="5850" spans="1:15" ht="17.25" thickBot="1" x14ac:dyDescent="0.4">
      <c r="A5850" s="17">
        <f t="shared" si="182"/>
        <v>7100049</v>
      </c>
      <c r="B5850" s="17" t="s">
        <v>215</v>
      </c>
      <c r="C5850" s="15">
        <f>INDEX(装备!G:G,MATCH(属性!A5850,装备!A:A,0))</f>
        <v>18</v>
      </c>
      <c r="D5850" s="15" t="str">
        <f>INDEX(装备!E:E,MATCH(属性!A5850,装备!A:A,0))</f>
        <v>weapon</v>
      </c>
      <c r="E5850" s="14">
        <v>88</v>
      </c>
      <c r="F5850" s="17">
        <f>INT((VLOOKUP($C5850,装备数值,2,0)+VLOOKUP($C5850,装备数值,5,0)*($E5850-1))*VLOOKUP($D5850,系数!$K$2:$O$7,2,0))</f>
        <v>0</v>
      </c>
      <c r="G5850" s="17">
        <f>INT((VLOOKUP($C5850,装备数值,3,0)+VLOOKUP($C5850,装备数值,6,0)*($E5850-1))*VLOOKUP($D5850,系数!$K$2:$O$7,3,0))</f>
        <v>1346</v>
      </c>
      <c r="H5850" s="17">
        <f t="shared" si="183"/>
        <v>1346</v>
      </c>
      <c r="I5850" s="17">
        <f>INT((VLOOKUP($C5850,装备数值,4,0)+VLOOKUP($C5850,装备数值,7,0)*($E5850-1))*VLOOKUP($D5850,系数!$K$2:$O$7,4,0))</f>
        <v>0</v>
      </c>
      <c r="J5850" s="17">
        <f>INT((VLOOKUP($C5850,装备数值,4,0)+VLOOKUP($C5850,装备数值,7,0)*($E5850-1))*VLOOKUP($D5850,系数!$K$2:$O$7,5,0))</f>
        <v>0</v>
      </c>
      <c r="K5850" s="17">
        <f>INT(VLOOKUP(E5850,强化金币,2,1)*VLOOKUP(INDEX(装备!F:F,MATCH(属性!A5850,装备!A:A,0)),系数!$K$12:$M$15,3,0))</f>
        <v>400000</v>
      </c>
      <c r="L5850" s="17"/>
      <c r="M5850" s="17"/>
      <c r="N5850" s="17"/>
      <c r="O5850" s="17">
        <f>IF(E5850=1,"",VLOOKUP(E5850,系数!$S$2:$AB$12,MATCH(属性!C5850,评级,0),1))</f>
        <v>360</v>
      </c>
    </row>
    <row r="5851" spans="1:15" ht="17.25" thickBot="1" x14ac:dyDescent="0.4">
      <c r="A5851" s="17">
        <f t="shared" si="182"/>
        <v>7100049</v>
      </c>
      <c r="B5851" s="17" t="s">
        <v>215</v>
      </c>
      <c r="C5851" s="15">
        <f>INDEX(装备!G:G,MATCH(属性!A5851,装备!A:A,0))</f>
        <v>18</v>
      </c>
      <c r="D5851" s="15" t="str">
        <f>INDEX(装备!E:E,MATCH(属性!A5851,装备!A:A,0))</f>
        <v>weapon</v>
      </c>
      <c r="E5851" s="14">
        <v>89</v>
      </c>
      <c r="F5851" s="17">
        <f>INT((VLOOKUP($C5851,装备数值,2,0)+VLOOKUP($C5851,装备数值,5,0)*($E5851-1))*VLOOKUP($D5851,系数!$K$2:$O$7,2,0))</f>
        <v>0</v>
      </c>
      <c r="G5851" s="17">
        <f>INT((VLOOKUP($C5851,装备数值,3,0)+VLOOKUP($C5851,装备数值,6,0)*($E5851-1))*VLOOKUP($D5851,系数!$K$2:$O$7,3,0))</f>
        <v>1358</v>
      </c>
      <c r="H5851" s="17">
        <f t="shared" si="183"/>
        <v>1358</v>
      </c>
      <c r="I5851" s="17">
        <f>INT((VLOOKUP($C5851,装备数值,4,0)+VLOOKUP($C5851,装备数值,7,0)*($E5851-1))*VLOOKUP($D5851,系数!$K$2:$O$7,4,0))</f>
        <v>0</v>
      </c>
      <c r="J5851" s="17">
        <f>INT((VLOOKUP($C5851,装备数值,4,0)+VLOOKUP($C5851,装备数值,7,0)*($E5851-1))*VLOOKUP($D5851,系数!$K$2:$O$7,5,0))</f>
        <v>0</v>
      </c>
      <c r="K5851" s="17">
        <f>INT(VLOOKUP(E5851,强化金币,2,1)*VLOOKUP(INDEX(装备!F:F,MATCH(属性!A5851,装备!A:A,0)),系数!$K$12:$M$15,3,0))</f>
        <v>450000</v>
      </c>
      <c r="L5851" s="17"/>
      <c r="M5851" s="17"/>
      <c r="N5851" s="17"/>
      <c r="O5851" s="17">
        <f>IF(E5851=1,"",VLOOKUP(E5851,系数!$S$2:$AB$12,MATCH(属性!C5851,评级,0),1))</f>
        <v>360</v>
      </c>
    </row>
    <row r="5852" spans="1:15" ht="17.25" thickBot="1" x14ac:dyDescent="0.4">
      <c r="A5852" s="17">
        <f t="shared" si="182"/>
        <v>7100049</v>
      </c>
      <c r="B5852" s="17" t="s">
        <v>215</v>
      </c>
      <c r="C5852" s="15">
        <f>INDEX(装备!G:G,MATCH(属性!A5852,装备!A:A,0))</f>
        <v>18</v>
      </c>
      <c r="D5852" s="15" t="str">
        <f>INDEX(装备!E:E,MATCH(属性!A5852,装备!A:A,0))</f>
        <v>weapon</v>
      </c>
      <c r="E5852" s="14">
        <v>90</v>
      </c>
      <c r="F5852" s="17">
        <f>INT((VLOOKUP($C5852,装备数值,2,0)+VLOOKUP($C5852,装备数值,5,0)*($E5852-1))*VLOOKUP($D5852,系数!$K$2:$O$7,2,0))</f>
        <v>0</v>
      </c>
      <c r="G5852" s="17">
        <f>INT((VLOOKUP($C5852,装备数值,3,0)+VLOOKUP($C5852,装备数值,6,0)*($E5852-1))*VLOOKUP($D5852,系数!$K$2:$O$7,3,0))</f>
        <v>1370</v>
      </c>
      <c r="H5852" s="17">
        <f t="shared" si="183"/>
        <v>1370</v>
      </c>
      <c r="I5852" s="17">
        <f>INT((VLOOKUP($C5852,装备数值,4,0)+VLOOKUP($C5852,装备数值,7,0)*($E5852-1))*VLOOKUP($D5852,系数!$K$2:$O$7,4,0))</f>
        <v>0</v>
      </c>
      <c r="J5852" s="17">
        <f>INT((VLOOKUP($C5852,装备数值,4,0)+VLOOKUP($C5852,装备数值,7,0)*($E5852-1))*VLOOKUP($D5852,系数!$K$2:$O$7,5,0))</f>
        <v>0</v>
      </c>
      <c r="K5852" s="17">
        <f>INT(VLOOKUP(E5852,强化金币,2,1)*VLOOKUP(INDEX(装备!F:F,MATCH(属性!A5852,装备!A:A,0)),系数!$K$12:$M$15,3,0))</f>
        <v>450000</v>
      </c>
      <c r="L5852" s="17"/>
      <c r="M5852" s="17"/>
      <c r="N5852" s="17"/>
      <c r="O5852" s="17">
        <f>IF(E5852=1,"",VLOOKUP(E5852,系数!$S$2:$AB$12,MATCH(属性!C5852,评级,0),1))</f>
        <v>400</v>
      </c>
    </row>
    <row r="5853" spans="1:15" ht="17.25" thickBot="1" x14ac:dyDescent="0.4">
      <c r="A5853" s="17">
        <f t="shared" si="182"/>
        <v>7100049</v>
      </c>
      <c r="B5853" s="17" t="s">
        <v>215</v>
      </c>
      <c r="C5853" s="15">
        <f>INDEX(装备!G:G,MATCH(属性!A5853,装备!A:A,0))</f>
        <v>18</v>
      </c>
      <c r="D5853" s="15" t="str">
        <f>INDEX(装备!E:E,MATCH(属性!A5853,装备!A:A,0))</f>
        <v>weapon</v>
      </c>
      <c r="E5853" s="14">
        <v>91</v>
      </c>
      <c r="F5853" s="17">
        <f>INT((VLOOKUP($C5853,装备数值,2,0)+VLOOKUP($C5853,装备数值,5,0)*($E5853-1))*VLOOKUP($D5853,系数!$K$2:$O$7,2,0))</f>
        <v>0</v>
      </c>
      <c r="G5853" s="17">
        <f>INT((VLOOKUP($C5853,装备数值,3,0)+VLOOKUP($C5853,装备数值,6,0)*($E5853-1))*VLOOKUP($D5853,系数!$K$2:$O$7,3,0))</f>
        <v>1382</v>
      </c>
      <c r="H5853" s="17">
        <f t="shared" si="183"/>
        <v>1382</v>
      </c>
      <c r="I5853" s="17">
        <f>INT((VLOOKUP($C5853,装备数值,4,0)+VLOOKUP($C5853,装备数值,7,0)*($E5853-1))*VLOOKUP($D5853,系数!$K$2:$O$7,4,0))</f>
        <v>0</v>
      </c>
      <c r="J5853" s="17">
        <f>INT((VLOOKUP($C5853,装备数值,4,0)+VLOOKUP($C5853,装备数值,7,0)*($E5853-1))*VLOOKUP($D5853,系数!$K$2:$O$7,5,0))</f>
        <v>0</v>
      </c>
      <c r="K5853" s="17">
        <f>INT(VLOOKUP(E5853,强化金币,2,1)*VLOOKUP(INDEX(装备!F:F,MATCH(属性!A5853,装备!A:A,0)),系数!$K$12:$M$15,3,0))</f>
        <v>450000</v>
      </c>
      <c r="L5853" s="17"/>
      <c r="M5853" s="17"/>
      <c r="N5853" s="17"/>
      <c r="O5853" s="17">
        <f>IF(E5853=1,"",VLOOKUP(E5853,系数!$S$2:$AB$12,MATCH(属性!C5853,评级,0),1))</f>
        <v>400</v>
      </c>
    </row>
    <row r="5854" spans="1:15" ht="17.25" thickBot="1" x14ac:dyDescent="0.4">
      <c r="A5854" s="17">
        <f t="shared" si="182"/>
        <v>7100049</v>
      </c>
      <c r="B5854" s="17" t="s">
        <v>215</v>
      </c>
      <c r="C5854" s="15">
        <f>INDEX(装备!G:G,MATCH(属性!A5854,装备!A:A,0))</f>
        <v>18</v>
      </c>
      <c r="D5854" s="15" t="str">
        <f>INDEX(装备!E:E,MATCH(属性!A5854,装备!A:A,0))</f>
        <v>weapon</v>
      </c>
      <c r="E5854" s="14">
        <v>92</v>
      </c>
      <c r="F5854" s="17">
        <f>INT((VLOOKUP($C5854,装备数值,2,0)+VLOOKUP($C5854,装备数值,5,0)*($E5854-1))*VLOOKUP($D5854,系数!$K$2:$O$7,2,0))</f>
        <v>0</v>
      </c>
      <c r="G5854" s="17">
        <f>INT((VLOOKUP($C5854,装备数值,3,0)+VLOOKUP($C5854,装备数值,6,0)*($E5854-1))*VLOOKUP($D5854,系数!$K$2:$O$7,3,0))</f>
        <v>1394</v>
      </c>
      <c r="H5854" s="17">
        <f t="shared" si="183"/>
        <v>1394</v>
      </c>
      <c r="I5854" s="17">
        <f>INT((VLOOKUP($C5854,装备数值,4,0)+VLOOKUP($C5854,装备数值,7,0)*($E5854-1))*VLOOKUP($D5854,系数!$K$2:$O$7,4,0))</f>
        <v>0</v>
      </c>
      <c r="J5854" s="17">
        <f>INT((VLOOKUP($C5854,装备数值,4,0)+VLOOKUP($C5854,装备数值,7,0)*($E5854-1))*VLOOKUP($D5854,系数!$K$2:$O$7,5,0))</f>
        <v>0</v>
      </c>
      <c r="K5854" s="17">
        <f>INT(VLOOKUP(E5854,强化金币,2,1)*VLOOKUP(INDEX(装备!F:F,MATCH(属性!A5854,装备!A:A,0)),系数!$K$12:$M$15,3,0))</f>
        <v>450000</v>
      </c>
      <c r="L5854" s="17"/>
      <c r="M5854" s="17"/>
      <c r="N5854" s="17"/>
      <c r="O5854" s="17">
        <f>IF(E5854=1,"",VLOOKUP(E5854,系数!$S$2:$AB$12,MATCH(属性!C5854,评级,0),1))</f>
        <v>400</v>
      </c>
    </row>
    <row r="5855" spans="1:15" ht="17.25" thickBot="1" x14ac:dyDescent="0.4">
      <c r="A5855" s="17">
        <f t="shared" si="182"/>
        <v>7100049</v>
      </c>
      <c r="B5855" s="17" t="s">
        <v>215</v>
      </c>
      <c r="C5855" s="15">
        <f>INDEX(装备!G:G,MATCH(属性!A5855,装备!A:A,0))</f>
        <v>18</v>
      </c>
      <c r="D5855" s="15" t="str">
        <f>INDEX(装备!E:E,MATCH(属性!A5855,装备!A:A,0))</f>
        <v>weapon</v>
      </c>
      <c r="E5855" s="14">
        <v>93</v>
      </c>
      <c r="F5855" s="17">
        <f>INT((VLOOKUP($C5855,装备数值,2,0)+VLOOKUP($C5855,装备数值,5,0)*($E5855-1))*VLOOKUP($D5855,系数!$K$2:$O$7,2,0))</f>
        <v>0</v>
      </c>
      <c r="G5855" s="17">
        <f>INT((VLOOKUP($C5855,装备数值,3,0)+VLOOKUP($C5855,装备数值,6,0)*($E5855-1))*VLOOKUP($D5855,系数!$K$2:$O$7,3,0))</f>
        <v>1406</v>
      </c>
      <c r="H5855" s="17">
        <f t="shared" si="183"/>
        <v>1406</v>
      </c>
      <c r="I5855" s="17">
        <f>INT((VLOOKUP($C5855,装备数值,4,0)+VLOOKUP($C5855,装备数值,7,0)*($E5855-1))*VLOOKUP($D5855,系数!$K$2:$O$7,4,0))</f>
        <v>0</v>
      </c>
      <c r="J5855" s="17">
        <f>INT((VLOOKUP($C5855,装备数值,4,0)+VLOOKUP($C5855,装备数值,7,0)*($E5855-1))*VLOOKUP($D5855,系数!$K$2:$O$7,5,0))</f>
        <v>0</v>
      </c>
      <c r="K5855" s="17">
        <f>INT(VLOOKUP(E5855,强化金币,2,1)*VLOOKUP(INDEX(装备!F:F,MATCH(属性!A5855,装备!A:A,0)),系数!$K$12:$M$15,3,0))</f>
        <v>450000</v>
      </c>
      <c r="L5855" s="17"/>
      <c r="M5855" s="17"/>
      <c r="N5855" s="17"/>
      <c r="O5855" s="17">
        <f>IF(E5855=1,"",VLOOKUP(E5855,系数!$S$2:$AB$12,MATCH(属性!C5855,评级,0),1))</f>
        <v>400</v>
      </c>
    </row>
    <row r="5856" spans="1:15" ht="17.25" thickBot="1" x14ac:dyDescent="0.4">
      <c r="A5856" s="17">
        <f t="shared" si="182"/>
        <v>7100049</v>
      </c>
      <c r="B5856" s="17" t="s">
        <v>215</v>
      </c>
      <c r="C5856" s="15">
        <f>INDEX(装备!G:G,MATCH(属性!A5856,装备!A:A,0))</f>
        <v>18</v>
      </c>
      <c r="D5856" s="15" t="str">
        <f>INDEX(装备!E:E,MATCH(属性!A5856,装备!A:A,0))</f>
        <v>weapon</v>
      </c>
      <c r="E5856" s="14">
        <v>94</v>
      </c>
      <c r="F5856" s="17">
        <f>INT((VLOOKUP($C5856,装备数值,2,0)+VLOOKUP($C5856,装备数值,5,0)*($E5856-1))*VLOOKUP($D5856,系数!$K$2:$O$7,2,0))</f>
        <v>0</v>
      </c>
      <c r="G5856" s="17">
        <f>INT((VLOOKUP($C5856,装备数值,3,0)+VLOOKUP($C5856,装备数值,6,0)*($E5856-1))*VLOOKUP($D5856,系数!$K$2:$O$7,3,0))</f>
        <v>1418</v>
      </c>
      <c r="H5856" s="17">
        <f t="shared" si="183"/>
        <v>1418</v>
      </c>
      <c r="I5856" s="17">
        <f>INT((VLOOKUP($C5856,装备数值,4,0)+VLOOKUP($C5856,装备数值,7,0)*($E5856-1))*VLOOKUP($D5856,系数!$K$2:$O$7,4,0))</f>
        <v>0</v>
      </c>
      <c r="J5856" s="17">
        <f>INT((VLOOKUP($C5856,装备数值,4,0)+VLOOKUP($C5856,装备数值,7,0)*($E5856-1))*VLOOKUP($D5856,系数!$K$2:$O$7,5,0))</f>
        <v>0</v>
      </c>
      <c r="K5856" s="17">
        <f>INT(VLOOKUP(E5856,强化金币,2,1)*VLOOKUP(INDEX(装备!F:F,MATCH(属性!A5856,装备!A:A,0)),系数!$K$12:$M$15,3,0))</f>
        <v>450000</v>
      </c>
      <c r="L5856" s="17"/>
      <c r="M5856" s="17"/>
      <c r="N5856" s="17"/>
      <c r="O5856" s="17">
        <f>IF(E5856=1,"",VLOOKUP(E5856,系数!$S$2:$AB$12,MATCH(属性!C5856,评级,0),1))</f>
        <v>400</v>
      </c>
    </row>
    <row r="5857" spans="1:15" ht="17.25" thickBot="1" x14ac:dyDescent="0.4">
      <c r="A5857" s="17">
        <f t="shared" si="182"/>
        <v>7100049</v>
      </c>
      <c r="B5857" s="17" t="s">
        <v>215</v>
      </c>
      <c r="C5857" s="15">
        <f>INDEX(装备!G:G,MATCH(属性!A5857,装备!A:A,0))</f>
        <v>18</v>
      </c>
      <c r="D5857" s="15" t="str">
        <f>INDEX(装备!E:E,MATCH(属性!A5857,装备!A:A,0))</f>
        <v>weapon</v>
      </c>
      <c r="E5857" s="14">
        <v>95</v>
      </c>
      <c r="F5857" s="17">
        <f>INT((VLOOKUP($C5857,装备数值,2,0)+VLOOKUP($C5857,装备数值,5,0)*($E5857-1))*VLOOKUP($D5857,系数!$K$2:$O$7,2,0))</f>
        <v>0</v>
      </c>
      <c r="G5857" s="17">
        <f>INT((VLOOKUP($C5857,装备数值,3,0)+VLOOKUP($C5857,装备数值,6,0)*($E5857-1))*VLOOKUP($D5857,系数!$K$2:$O$7,3,0))</f>
        <v>1430</v>
      </c>
      <c r="H5857" s="17">
        <f t="shared" si="183"/>
        <v>1430</v>
      </c>
      <c r="I5857" s="17">
        <f>INT((VLOOKUP($C5857,装备数值,4,0)+VLOOKUP($C5857,装备数值,7,0)*($E5857-1))*VLOOKUP($D5857,系数!$K$2:$O$7,4,0))</f>
        <v>0</v>
      </c>
      <c r="J5857" s="17">
        <f>INT((VLOOKUP($C5857,装备数值,4,0)+VLOOKUP($C5857,装备数值,7,0)*($E5857-1))*VLOOKUP($D5857,系数!$K$2:$O$7,5,0))</f>
        <v>0</v>
      </c>
      <c r="K5857" s="17">
        <f>INT(VLOOKUP(E5857,强化金币,2,1)*VLOOKUP(INDEX(装备!F:F,MATCH(属性!A5857,装备!A:A,0)),系数!$K$12:$M$15,3,0))</f>
        <v>450000</v>
      </c>
      <c r="L5857" s="17"/>
      <c r="M5857" s="17"/>
      <c r="N5857" s="17"/>
      <c r="O5857" s="17">
        <f>IF(E5857=1,"",VLOOKUP(E5857,系数!$S$2:$AB$12,MATCH(属性!C5857,评级,0),1))</f>
        <v>400</v>
      </c>
    </row>
    <row r="5858" spans="1:15" ht="17.25" thickBot="1" x14ac:dyDescent="0.4">
      <c r="A5858" s="17">
        <f t="shared" si="182"/>
        <v>7100049</v>
      </c>
      <c r="B5858" s="17" t="s">
        <v>215</v>
      </c>
      <c r="C5858" s="15">
        <f>INDEX(装备!G:G,MATCH(属性!A5858,装备!A:A,0))</f>
        <v>18</v>
      </c>
      <c r="D5858" s="15" t="str">
        <f>INDEX(装备!E:E,MATCH(属性!A5858,装备!A:A,0))</f>
        <v>weapon</v>
      </c>
      <c r="E5858" s="14">
        <v>96</v>
      </c>
      <c r="F5858" s="17">
        <f>INT((VLOOKUP($C5858,装备数值,2,0)+VLOOKUP($C5858,装备数值,5,0)*($E5858-1))*VLOOKUP($D5858,系数!$K$2:$O$7,2,0))</f>
        <v>0</v>
      </c>
      <c r="G5858" s="17">
        <f>INT((VLOOKUP($C5858,装备数值,3,0)+VLOOKUP($C5858,装备数值,6,0)*($E5858-1))*VLOOKUP($D5858,系数!$K$2:$O$7,3,0))</f>
        <v>1442</v>
      </c>
      <c r="H5858" s="17">
        <f t="shared" si="183"/>
        <v>1442</v>
      </c>
      <c r="I5858" s="17">
        <f>INT((VLOOKUP($C5858,装备数值,4,0)+VLOOKUP($C5858,装备数值,7,0)*($E5858-1))*VLOOKUP($D5858,系数!$K$2:$O$7,4,0))</f>
        <v>0</v>
      </c>
      <c r="J5858" s="17">
        <f>INT((VLOOKUP($C5858,装备数值,4,0)+VLOOKUP($C5858,装备数值,7,0)*($E5858-1))*VLOOKUP($D5858,系数!$K$2:$O$7,5,0))</f>
        <v>0</v>
      </c>
      <c r="K5858" s="17">
        <f>INT(VLOOKUP(E5858,强化金币,2,1)*VLOOKUP(INDEX(装备!F:F,MATCH(属性!A5858,装备!A:A,0)),系数!$K$12:$M$15,3,0))</f>
        <v>450000</v>
      </c>
      <c r="L5858" s="17"/>
      <c r="M5858" s="17"/>
      <c r="N5858" s="17"/>
      <c r="O5858" s="17">
        <f>IF(E5858=1,"",VLOOKUP(E5858,系数!$S$2:$AB$12,MATCH(属性!C5858,评级,0),1))</f>
        <v>400</v>
      </c>
    </row>
    <row r="5859" spans="1:15" ht="17.25" thickBot="1" x14ac:dyDescent="0.4">
      <c r="A5859" s="17">
        <f t="shared" si="182"/>
        <v>7100049</v>
      </c>
      <c r="B5859" s="17" t="s">
        <v>215</v>
      </c>
      <c r="C5859" s="15">
        <f>INDEX(装备!G:G,MATCH(属性!A5859,装备!A:A,0))</f>
        <v>18</v>
      </c>
      <c r="D5859" s="15" t="str">
        <f>INDEX(装备!E:E,MATCH(属性!A5859,装备!A:A,0))</f>
        <v>weapon</v>
      </c>
      <c r="E5859" s="14">
        <v>97</v>
      </c>
      <c r="F5859" s="17">
        <f>INT((VLOOKUP($C5859,装备数值,2,0)+VLOOKUP($C5859,装备数值,5,0)*($E5859-1))*VLOOKUP($D5859,系数!$K$2:$O$7,2,0))</f>
        <v>0</v>
      </c>
      <c r="G5859" s="17">
        <f>INT((VLOOKUP($C5859,装备数值,3,0)+VLOOKUP($C5859,装备数值,6,0)*($E5859-1))*VLOOKUP($D5859,系数!$K$2:$O$7,3,0))</f>
        <v>1454</v>
      </c>
      <c r="H5859" s="17">
        <f t="shared" si="183"/>
        <v>1454</v>
      </c>
      <c r="I5859" s="17">
        <f>INT((VLOOKUP($C5859,装备数值,4,0)+VLOOKUP($C5859,装备数值,7,0)*($E5859-1))*VLOOKUP($D5859,系数!$K$2:$O$7,4,0))</f>
        <v>0</v>
      </c>
      <c r="J5859" s="17">
        <f>INT((VLOOKUP($C5859,装备数值,4,0)+VLOOKUP($C5859,装备数值,7,0)*($E5859-1))*VLOOKUP($D5859,系数!$K$2:$O$7,5,0))</f>
        <v>0</v>
      </c>
      <c r="K5859" s="17">
        <f>INT(VLOOKUP(E5859,强化金币,2,1)*VLOOKUP(INDEX(装备!F:F,MATCH(属性!A5859,装备!A:A,0)),系数!$K$12:$M$15,3,0))</f>
        <v>450000</v>
      </c>
      <c r="L5859" s="17"/>
      <c r="M5859" s="17"/>
      <c r="N5859" s="17"/>
      <c r="O5859" s="17">
        <f>IF(E5859=1,"",VLOOKUP(E5859,系数!$S$2:$AB$12,MATCH(属性!C5859,评级,0),1))</f>
        <v>400</v>
      </c>
    </row>
    <row r="5860" spans="1:15" ht="17.25" thickBot="1" x14ac:dyDescent="0.4">
      <c r="A5860" s="17">
        <f t="shared" si="182"/>
        <v>7100049</v>
      </c>
      <c r="B5860" s="17" t="s">
        <v>215</v>
      </c>
      <c r="C5860" s="15">
        <f>INDEX(装备!G:G,MATCH(属性!A5860,装备!A:A,0))</f>
        <v>18</v>
      </c>
      <c r="D5860" s="15" t="str">
        <f>INDEX(装备!E:E,MATCH(属性!A5860,装备!A:A,0))</f>
        <v>weapon</v>
      </c>
      <c r="E5860" s="14">
        <v>98</v>
      </c>
      <c r="F5860" s="17">
        <f>INT((VLOOKUP($C5860,装备数值,2,0)+VLOOKUP($C5860,装备数值,5,0)*($E5860-1))*VLOOKUP($D5860,系数!$K$2:$O$7,2,0))</f>
        <v>0</v>
      </c>
      <c r="G5860" s="17">
        <f>INT((VLOOKUP($C5860,装备数值,3,0)+VLOOKUP($C5860,装备数值,6,0)*($E5860-1))*VLOOKUP($D5860,系数!$K$2:$O$7,3,0))</f>
        <v>1466</v>
      </c>
      <c r="H5860" s="17">
        <f t="shared" si="183"/>
        <v>1466</v>
      </c>
      <c r="I5860" s="17">
        <f>INT((VLOOKUP($C5860,装备数值,4,0)+VLOOKUP($C5860,装备数值,7,0)*($E5860-1))*VLOOKUP($D5860,系数!$K$2:$O$7,4,0))</f>
        <v>0</v>
      </c>
      <c r="J5860" s="17">
        <f>INT((VLOOKUP($C5860,装备数值,4,0)+VLOOKUP($C5860,装备数值,7,0)*($E5860-1))*VLOOKUP($D5860,系数!$K$2:$O$7,5,0))</f>
        <v>0</v>
      </c>
      <c r="K5860" s="17">
        <f>INT(VLOOKUP(E5860,强化金币,2,1)*VLOOKUP(INDEX(装备!F:F,MATCH(属性!A5860,装备!A:A,0)),系数!$K$12:$M$15,3,0))</f>
        <v>450000</v>
      </c>
      <c r="L5860" s="17"/>
      <c r="M5860" s="17"/>
      <c r="N5860" s="17"/>
      <c r="O5860" s="17">
        <f>IF(E5860=1,"",VLOOKUP(E5860,系数!$S$2:$AB$12,MATCH(属性!C5860,评级,0),1))</f>
        <v>400</v>
      </c>
    </row>
    <row r="5861" spans="1:15" ht="17.25" thickBot="1" x14ac:dyDescent="0.4">
      <c r="A5861" s="17">
        <f t="shared" si="182"/>
        <v>7100049</v>
      </c>
      <c r="B5861" s="17" t="s">
        <v>215</v>
      </c>
      <c r="C5861" s="15">
        <f>INDEX(装备!G:G,MATCH(属性!A5861,装备!A:A,0))</f>
        <v>18</v>
      </c>
      <c r="D5861" s="15" t="str">
        <f>INDEX(装备!E:E,MATCH(属性!A5861,装备!A:A,0))</f>
        <v>weapon</v>
      </c>
      <c r="E5861" s="14">
        <v>99</v>
      </c>
      <c r="F5861" s="17">
        <f>INT((VLOOKUP($C5861,装备数值,2,0)+VLOOKUP($C5861,装备数值,5,0)*($E5861-1))*VLOOKUP($D5861,系数!$K$2:$O$7,2,0))</f>
        <v>0</v>
      </c>
      <c r="G5861" s="17">
        <f>INT((VLOOKUP($C5861,装备数值,3,0)+VLOOKUP($C5861,装备数值,6,0)*($E5861-1))*VLOOKUP($D5861,系数!$K$2:$O$7,3,0))</f>
        <v>1478</v>
      </c>
      <c r="H5861" s="17">
        <f t="shared" si="183"/>
        <v>1478</v>
      </c>
      <c r="I5861" s="17">
        <f>INT((VLOOKUP($C5861,装备数值,4,0)+VLOOKUP($C5861,装备数值,7,0)*($E5861-1))*VLOOKUP($D5861,系数!$K$2:$O$7,4,0))</f>
        <v>0</v>
      </c>
      <c r="J5861" s="17">
        <f>INT((VLOOKUP($C5861,装备数值,4,0)+VLOOKUP($C5861,装备数值,7,0)*($E5861-1))*VLOOKUP($D5861,系数!$K$2:$O$7,5,0))</f>
        <v>0</v>
      </c>
      <c r="K5861" s="17">
        <f>INT(VLOOKUP(E5861,强化金币,2,1)*VLOOKUP(INDEX(装备!F:F,MATCH(属性!A5861,装备!A:A,0)),系数!$K$12:$M$15,3,0))</f>
        <v>450000</v>
      </c>
      <c r="L5861" s="17"/>
      <c r="M5861" s="17"/>
      <c r="N5861" s="17"/>
      <c r="O5861" s="17">
        <f>IF(E5861=1,"",VLOOKUP(E5861,系数!$S$2:$AB$12,MATCH(属性!C5861,评级,0),1))</f>
        <v>400</v>
      </c>
    </row>
    <row r="5862" spans="1:15" ht="17.25" thickBot="1" x14ac:dyDescent="0.4">
      <c r="A5862" s="17">
        <f t="shared" si="182"/>
        <v>7100049</v>
      </c>
      <c r="B5862" s="17" t="s">
        <v>215</v>
      </c>
      <c r="C5862" s="15">
        <f>INDEX(装备!G:G,MATCH(属性!A5862,装备!A:A,0))</f>
        <v>18</v>
      </c>
      <c r="D5862" s="15" t="str">
        <f>INDEX(装备!E:E,MATCH(属性!A5862,装备!A:A,0))</f>
        <v>weapon</v>
      </c>
      <c r="E5862" s="14">
        <v>100</v>
      </c>
      <c r="F5862" s="17">
        <f>INT((VLOOKUP($C5862,装备数值,2,0)+VLOOKUP($C5862,装备数值,5,0)*($E5862-1))*VLOOKUP($D5862,系数!$K$2:$O$7,2,0))</f>
        <v>0</v>
      </c>
      <c r="G5862" s="17">
        <f>INT((VLOOKUP($C5862,装备数值,3,0)+VLOOKUP($C5862,装备数值,6,0)*($E5862-1))*VLOOKUP($D5862,系数!$K$2:$O$7,3,0))</f>
        <v>1490</v>
      </c>
      <c r="H5862" s="17">
        <f t="shared" si="183"/>
        <v>1490</v>
      </c>
      <c r="I5862" s="17">
        <f>INT((VLOOKUP($C5862,装备数值,4,0)+VLOOKUP($C5862,装备数值,7,0)*($E5862-1))*VLOOKUP($D5862,系数!$K$2:$O$7,4,0))</f>
        <v>0</v>
      </c>
      <c r="J5862" s="17">
        <f>INT((VLOOKUP($C5862,装备数值,4,0)+VLOOKUP($C5862,装备数值,7,0)*($E5862-1))*VLOOKUP($D5862,系数!$K$2:$O$7,5,0))</f>
        <v>0</v>
      </c>
      <c r="K5862" s="17">
        <f>INT(VLOOKUP(E5862,强化金币,2,1)*VLOOKUP(INDEX(装备!F:F,MATCH(属性!A5862,装备!A:A,0)),系数!$K$12:$M$15,3,0))</f>
        <v>450000</v>
      </c>
      <c r="L5862" s="17"/>
      <c r="M5862" s="17"/>
      <c r="N5862" s="17"/>
      <c r="O5862" s="17">
        <f>IF(E5862=1,"",VLOOKUP(E5862,系数!$S$2:$AB$12,MATCH(属性!C5862,评级,0),1))</f>
        <v>440</v>
      </c>
    </row>
    <row r="5863" spans="1:15" ht="17.25" thickBot="1" x14ac:dyDescent="0.4">
      <c r="A5863" s="17">
        <f t="shared" si="182"/>
        <v>7100049</v>
      </c>
      <c r="B5863" s="17" t="s">
        <v>215</v>
      </c>
      <c r="C5863" s="15">
        <f>INDEX(装备!G:G,MATCH(属性!A5863,装备!A:A,0))</f>
        <v>18</v>
      </c>
      <c r="D5863" s="15" t="str">
        <f>INDEX(装备!E:E,MATCH(属性!A5863,装备!A:A,0))</f>
        <v>weapon</v>
      </c>
      <c r="E5863" s="14">
        <v>101</v>
      </c>
      <c r="F5863" s="17">
        <f>INT((VLOOKUP($C5863,装备数值,2,0)+VLOOKUP($C5863,装备数值,5,0)*($E5863-1))*VLOOKUP($D5863,系数!$K$2:$O$7,2,0))</f>
        <v>0</v>
      </c>
      <c r="G5863" s="17">
        <f>INT((VLOOKUP($C5863,装备数值,3,0)+VLOOKUP($C5863,装备数值,6,0)*($E5863-1))*VLOOKUP($D5863,系数!$K$2:$O$7,3,0))</f>
        <v>1503</v>
      </c>
      <c r="H5863" s="17">
        <f t="shared" si="183"/>
        <v>1503</v>
      </c>
      <c r="I5863" s="17">
        <f>INT((VLOOKUP($C5863,装备数值,4,0)+VLOOKUP($C5863,装备数值,7,0)*($E5863-1))*VLOOKUP($D5863,系数!$K$2:$O$7,4,0))</f>
        <v>0</v>
      </c>
      <c r="J5863" s="17">
        <f>INT((VLOOKUP($C5863,装备数值,4,0)+VLOOKUP($C5863,装备数值,7,0)*($E5863-1))*VLOOKUP($D5863,系数!$K$2:$O$7,5,0))</f>
        <v>0</v>
      </c>
      <c r="K5863" s="17">
        <f>INT(VLOOKUP(E5863,强化金币,2,1)*VLOOKUP(INDEX(装备!F:F,MATCH(属性!A5863,装备!A:A,0)),系数!$K$12:$M$15,3,0))</f>
        <v>450000</v>
      </c>
      <c r="L5863" s="17"/>
      <c r="M5863" s="17"/>
      <c r="N5863" s="17"/>
      <c r="O5863" s="17">
        <f>IF(E5863=1,"",VLOOKUP(E5863,系数!$S$2:$AB$12,MATCH(属性!C5863,评级,0),1))</f>
        <v>440</v>
      </c>
    </row>
    <row r="5864" spans="1:15" ht="17.25" thickBot="1" x14ac:dyDescent="0.4">
      <c r="A5864" s="17">
        <f t="shared" si="182"/>
        <v>7100049</v>
      </c>
      <c r="B5864" s="17" t="s">
        <v>215</v>
      </c>
      <c r="C5864" s="15">
        <f>INDEX(装备!G:G,MATCH(属性!A5864,装备!A:A,0))</f>
        <v>18</v>
      </c>
      <c r="D5864" s="15" t="str">
        <f>INDEX(装备!E:E,MATCH(属性!A5864,装备!A:A,0))</f>
        <v>weapon</v>
      </c>
      <c r="E5864" s="14">
        <v>102</v>
      </c>
      <c r="F5864" s="17">
        <f>INT((VLOOKUP($C5864,装备数值,2,0)+VLOOKUP($C5864,装备数值,5,0)*($E5864-1))*VLOOKUP($D5864,系数!$K$2:$O$7,2,0))</f>
        <v>0</v>
      </c>
      <c r="G5864" s="17">
        <f>INT((VLOOKUP($C5864,装备数值,3,0)+VLOOKUP($C5864,装备数值,6,0)*($E5864-1))*VLOOKUP($D5864,系数!$K$2:$O$7,3,0))</f>
        <v>1515</v>
      </c>
      <c r="H5864" s="17">
        <f t="shared" si="183"/>
        <v>1515</v>
      </c>
      <c r="I5864" s="17">
        <f>INT((VLOOKUP($C5864,装备数值,4,0)+VLOOKUP($C5864,装备数值,7,0)*($E5864-1))*VLOOKUP($D5864,系数!$K$2:$O$7,4,0))</f>
        <v>0</v>
      </c>
      <c r="J5864" s="17">
        <f>INT((VLOOKUP($C5864,装备数值,4,0)+VLOOKUP($C5864,装备数值,7,0)*($E5864-1))*VLOOKUP($D5864,系数!$K$2:$O$7,5,0))</f>
        <v>0</v>
      </c>
      <c r="K5864" s="17">
        <f>INT(VLOOKUP(E5864,强化金币,2,1)*VLOOKUP(INDEX(装备!F:F,MATCH(属性!A5864,装备!A:A,0)),系数!$K$12:$M$15,3,0))</f>
        <v>450000</v>
      </c>
      <c r="L5864" s="17"/>
      <c r="M5864" s="17"/>
      <c r="N5864" s="17"/>
      <c r="O5864" s="17">
        <f>IF(E5864=1,"",VLOOKUP(E5864,系数!$S$2:$AB$12,MATCH(属性!C5864,评级,0),1))</f>
        <v>440</v>
      </c>
    </row>
    <row r="5865" spans="1:15" ht="17.25" thickBot="1" x14ac:dyDescent="0.4">
      <c r="A5865" s="17">
        <f t="shared" si="182"/>
        <v>7100049</v>
      </c>
      <c r="B5865" s="17" t="s">
        <v>215</v>
      </c>
      <c r="C5865" s="15">
        <f>INDEX(装备!G:G,MATCH(属性!A5865,装备!A:A,0))</f>
        <v>18</v>
      </c>
      <c r="D5865" s="15" t="str">
        <f>INDEX(装备!E:E,MATCH(属性!A5865,装备!A:A,0))</f>
        <v>weapon</v>
      </c>
      <c r="E5865" s="14">
        <v>103</v>
      </c>
      <c r="F5865" s="17">
        <f>INT((VLOOKUP($C5865,装备数值,2,0)+VLOOKUP($C5865,装备数值,5,0)*($E5865-1))*VLOOKUP($D5865,系数!$K$2:$O$7,2,0))</f>
        <v>0</v>
      </c>
      <c r="G5865" s="17">
        <f>INT((VLOOKUP($C5865,装备数值,3,0)+VLOOKUP($C5865,装备数值,6,0)*($E5865-1))*VLOOKUP($D5865,系数!$K$2:$O$7,3,0))</f>
        <v>1527</v>
      </c>
      <c r="H5865" s="17">
        <f t="shared" si="183"/>
        <v>1527</v>
      </c>
      <c r="I5865" s="17">
        <f>INT((VLOOKUP($C5865,装备数值,4,0)+VLOOKUP($C5865,装备数值,7,0)*($E5865-1))*VLOOKUP($D5865,系数!$K$2:$O$7,4,0))</f>
        <v>0</v>
      </c>
      <c r="J5865" s="17">
        <f>INT((VLOOKUP($C5865,装备数值,4,0)+VLOOKUP($C5865,装备数值,7,0)*($E5865-1))*VLOOKUP($D5865,系数!$K$2:$O$7,5,0))</f>
        <v>0</v>
      </c>
      <c r="K5865" s="17">
        <f>INT(VLOOKUP(E5865,强化金币,2,1)*VLOOKUP(INDEX(装备!F:F,MATCH(属性!A5865,装备!A:A,0)),系数!$K$12:$M$15,3,0))</f>
        <v>450000</v>
      </c>
      <c r="L5865" s="17"/>
      <c r="M5865" s="17"/>
      <c r="N5865" s="17"/>
      <c r="O5865" s="17">
        <f>IF(E5865=1,"",VLOOKUP(E5865,系数!$S$2:$AB$12,MATCH(属性!C5865,评级,0),1))</f>
        <v>440</v>
      </c>
    </row>
    <row r="5866" spans="1:15" ht="17.25" thickBot="1" x14ac:dyDescent="0.4">
      <c r="A5866" s="17">
        <f t="shared" si="182"/>
        <v>7100049</v>
      </c>
      <c r="B5866" s="17" t="s">
        <v>215</v>
      </c>
      <c r="C5866" s="15">
        <f>INDEX(装备!G:G,MATCH(属性!A5866,装备!A:A,0))</f>
        <v>18</v>
      </c>
      <c r="D5866" s="15" t="str">
        <f>INDEX(装备!E:E,MATCH(属性!A5866,装备!A:A,0))</f>
        <v>weapon</v>
      </c>
      <c r="E5866" s="14">
        <v>104</v>
      </c>
      <c r="F5866" s="17">
        <f>INT((VLOOKUP($C5866,装备数值,2,0)+VLOOKUP($C5866,装备数值,5,0)*($E5866-1))*VLOOKUP($D5866,系数!$K$2:$O$7,2,0))</f>
        <v>0</v>
      </c>
      <c r="G5866" s="17">
        <f>INT((VLOOKUP($C5866,装备数值,3,0)+VLOOKUP($C5866,装备数值,6,0)*($E5866-1))*VLOOKUP($D5866,系数!$K$2:$O$7,3,0))</f>
        <v>1539</v>
      </c>
      <c r="H5866" s="17">
        <f t="shared" si="183"/>
        <v>1539</v>
      </c>
      <c r="I5866" s="17">
        <f>INT((VLOOKUP($C5866,装备数值,4,0)+VLOOKUP($C5866,装备数值,7,0)*($E5866-1))*VLOOKUP($D5866,系数!$K$2:$O$7,4,0))</f>
        <v>0</v>
      </c>
      <c r="J5866" s="17">
        <f>INT((VLOOKUP($C5866,装备数值,4,0)+VLOOKUP($C5866,装备数值,7,0)*($E5866-1))*VLOOKUP($D5866,系数!$K$2:$O$7,5,0))</f>
        <v>0</v>
      </c>
      <c r="K5866" s="17">
        <f>INT(VLOOKUP(E5866,强化金币,2,1)*VLOOKUP(INDEX(装备!F:F,MATCH(属性!A5866,装备!A:A,0)),系数!$K$12:$M$15,3,0))</f>
        <v>450000</v>
      </c>
      <c r="L5866" s="17"/>
      <c r="M5866" s="17"/>
      <c r="N5866" s="17"/>
      <c r="O5866" s="17">
        <f>IF(E5866=1,"",VLOOKUP(E5866,系数!$S$2:$AB$12,MATCH(属性!C5866,评级,0),1))</f>
        <v>440</v>
      </c>
    </row>
    <row r="5867" spans="1:15" ht="17.25" thickBot="1" x14ac:dyDescent="0.4">
      <c r="A5867" s="17">
        <f t="shared" si="182"/>
        <v>7100049</v>
      </c>
      <c r="B5867" s="17" t="s">
        <v>215</v>
      </c>
      <c r="C5867" s="15">
        <f>INDEX(装备!G:G,MATCH(属性!A5867,装备!A:A,0))</f>
        <v>18</v>
      </c>
      <c r="D5867" s="15" t="str">
        <f>INDEX(装备!E:E,MATCH(属性!A5867,装备!A:A,0))</f>
        <v>weapon</v>
      </c>
      <c r="E5867" s="14">
        <v>105</v>
      </c>
      <c r="F5867" s="17">
        <f>INT((VLOOKUP($C5867,装备数值,2,0)+VLOOKUP($C5867,装备数值,5,0)*($E5867-1))*VLOOKUP($D5867,系数!$K$2:$O$7,2,0))</f>
        <v>0</v>
      </c>
      <c r="G5867" s="17">
        <f>INT((VLOOKUP($C5867,装备数值,3,0)+VLOOKUP($C5867,装备数值,6,0)*($E5867-1))*VLOOKUP($D5867,系数!$K$2:$O$7,3,0))</f>
        <v>1551</v>
      </c>
      <c r="H5867" s="17">
        <f t="shared" si="183"/>
        <v>1551</v>
      </c>
      <c r="I5867" s="17">
        <f>INT((VLOOKUP($C5867,装备数值,4,0)+VLOOKUP($C5867,装备数值,7,0)*($E5867-1))*VLOOKUP($D5867,系数!$K$2:$O$7,4,0))</f>
        <v>0</v>
      </c>
      <c r="J5867" s="17">
        <f>INT((VLOOKUP($C5867,装备数值,4,0)+VLOOKUP($C5867,装备数值,7,0)*($E5867-1))*VLOOKUP($D5867,系数!$K$2:$O$7,5,0))</f>
        <v>0</v>
      </c>
      <c r="K5867" s="17">
        <f>INT(VLOOKUP(E5867,强化金币,2,1)*VLOOKUP(INDEX(装备!F:F,MATCH(属性!A5867,装备!A:A,0)),系数!$K$12:$M$15,3,0))</f>
        <v>450000</v>
      </c>
      <c r="L5867" s="17"/>
      <c r="M5867" s="17"/>
      <c r="N5867" s="17"/>
      <c r="O5867" s="17">
        <f>IF(E5867=1,"",VLOOKUP(E5867,系数!$S$2:$AB$12,MATCH(属性!C5867,评级,0),1))</f>
        <v>440</v>
      </c>
    </row>
    <row r="5868" spans="1:15" ht="17.25" thickBot="1" x14ac:dyDescent="0.4">
      <c r="A5868" s="17">
        <f t="shared" si="182"/>
        <v>7100049</v>
      </c>
      <c r="B5868" s="17" t="s">
        <v>215</v>
      </c>
      <c r="C5868" s="15">
        <f>INDEX(装备!G:G,MATCH(属性!A5868,装备!A:A,0))</f>
        <v>18</v>
      </c>
      <c r="D5868" s="15" t="str">
        <f>INDEX(装备!E:E,MATCH(属性!A5868,装备!A:A,0))</f>
        <v>weapon</v>
      </c>
      <c r="E5868" s="14">
        <v>106</v>
      </c>
      <c r="F5868" s="17">
        <f>INT((VLOOKUP($C5868,装备数值,2,0)+VLOOKUP($C5868,装备数值,5,0)*($E5868-1))*VLOOKUP($D5868,系数!$K$2:$O$7,2,0))</f>
        <v>0</v>
      </c>
      <c r="G5868" s="17">
        <f>INT((VLOOKUP($C5868,装备数值,3,0)+VLOOKUP($C5868,装备数值,6,0)*($E5868-1))*VLOOKUP($D5868,系数!$K$2:$O$7,3,0))</f>
        <v>1563</v>
      </c>
      <c r="H5868" s="17">
        <f t="shared" si="183"/>
        <v>1563</v>
      </c>
      <c r="I5868" s="17">
        <f>INT((VLOOKUP($C5868,装备数值,4,0)+VLOOKUP($C5868,装备数值,7,0)*($E5868-1))*VLOOKUP($D5868,系数!$K$2:$O$7,4,0))</f>
        <v>0</v>
      </c>
      <c r="J5868" s="17">
        <f>INT((VLOOKUP($C5868,装备数值,4,0)+VLOOKUP($C5868,装备数值,7,0)*($E5868-1))*VLOOKUP($D5868,系数!$K$2:$O$7,5,0))</f>
        <v>0</v>
      </c>
      <c r="K5868" s="17">
        <f>INT(VLOOKUP(E5868,强化金币,2,1)*VLOOKUP(INDEX(装备!F:F,MATCH(属性!A5868,装备!A:A,0)),系数!$K$12:$M$15,3,0))</f>
        <v>450000</v>
      </c>
      <c r="L5868" s="17"/>
      <c r="M5868" s="17"/>
      <c r="N5868" s="17"/>
      <c r="O5868" s="17">
        <f>IF(E5868=1,"",VLOOKUP(E5868,系数!$S$2:$AB$12,MATCH(属性!C5868,评级,0),1))</f>
        <v>440</v>
      </c>
    </row>
    <row r="5869" spans="1:15" ht="17.25" thickBot="1" x14ac:dyDescent="0.4">
      <c r="A5869" s="17">
        <f t="shared" si="182"/>
        <v>7100049</v>
      </c>
      <c r="B5869" s="17" t="s">
        <v>215</v>
      </c>
      <c r="C5869" s="15">
        <f>INDEX(装备!G:G,MATCH(属性!A5869,装备!A:A,0))</f>
        <v>18</v>
      </c>
      <c r="D5869" s="15" t="str">
        <f>INDEX(装备!E:E,MATCH(属性!A5869,装备!A:A,0))</f>
        <v>weapon</v>
      </c>
      <c r="E5869" s="14">
        <v>107</v>
      </c>
      <c r="F5869" s="17">
        <f>INT((VLOOKUP($C5869,装备数值,2,0)+VLOOKUP($C5869,装备数值,5,0)*($E5869-1))*VLOOKUP($D5869,系数!$K$2:$O$7,2,0))</f>
        <v>0</v>
      </c>
      <c r="G5869" s="17">
        <f>INT((VLOOKUP($C5869,装备数值,3,0)+VLOOKUP($C5869,装备数值,6,0)*($E5869-1))*VLOOKUP($D5869,系数!$K$2:$O$7,3,0))</f>
        <v>1575</v>
      </c>
      <c r="H5869" s="17">
        <f t="shared" si="183"/>
        <v>1575</v>
      </c>
      <c r="I5869" s="17">
        <f>INT((VLOOKUP($C5869,装备数值,4,0)+VLOOKUP($C5869,装备数值,7,0)*($E5869-1))*VLOOKUP($D5869,系数!$K$2:$O$7,4,0))</f>
        <v>0</v>
      </c>
      <c r="J5869" s="17">
        <f>INT((VLOOKUP($C5869,装备数值,4,0)+VLOOKUP($C5869,装备数值,7,0)*($E5869-1))*VLOOKUP($D5869,系数!$K$2:$O$7,5,0))</f>
        <v>0</v>
      </c>
      <c r="K5869" s="17">
        <f>INT(VLOOKUP(E5869,强化金币,2,1)*VLOOKUP(INDEX(装备!F:F,MATCH(属性!A5869,装备!A:A,0)),系数!$K$12:$M$15,3,0))</f>
        <v>450000</v>
      </c>
      <c r="L5869" s="17"/>
      <c r="M5869" s="17"/>
      <c r="N5869" s="17"/>
      <c r="O5869" s="17">
        <f>IF(E5869=1,"",VLOOKUP(E5869,系数!$S$2:$AB$12,MATCH(属性!C5869,评级,0),1))</f>
        <v>440</v>
      </c>
    </row>
    <row r="5870" spans="1:15" ht="17.25" thickBot="1" x14ac:dyDescent="0.4">
      <c r="A5870" s="17">
        <f t="shared" si="182"/>
        <v>7100049</v>
      </c>
      <c r="B5870" s="17" t="s">
        <v>215</v>
      </c>
      <c r="C5870" s="15">
        <f>INDEX(装备!G:G,MATCH(属性!A5870,装备!A:A,0))</f>
        <v>18</v>
      </c>
      <c r="D5870" s="15" t="str">
        <f>INDEX(装备!E:E,MATCH(属性!A5870,装备!A:A,0))</f>
        <v>weapon</v>
      </c>
      <c r="E5870" s="14">
        <v>108</v>
      </c>
      <c r="F5870" s="17">
        <f>INT((VLOOKUP($C5870,装备数值,2,0)+VLOOKUP($C5870,装备数值,5,0)*($E5870-1))*VLOOKUP($D5870,系数!$K$2:$O$7,2,0))</f>
        <v>0</v>
      </c>
      <c r="G5870" s="17">
        <f>INT((VLOOKUP($C5870,装备数值,3,0)+VLOOKUP($C5870,装备数值,6,0)*($E5870-1))*VLOOKUP($D5870,系数!$K$2:$O$7,3,0))</f>
        <v>1587</v>
      </c>
      <c r="H5870" s="17">
        <f t="shared" si="183"/>
        <v>1587</v>
      </c>
      <c r="I5870" s="17">
        <f>INT((VLOOKUP($C5870,装备数值,4,0)+VLOOKUP($C5870,装备数值,7,0)*($E5870-1))*VLOOKUP($D5870,系数!$K$2:$O$7,4,0))</f>
        <v>0</v>
      </c>
      <c r="J5870" s="17">
        <f>INT((VLOOKUP($C5870,装备数值,4,0)+VLOOKUP($C5870,装备数值,7,0)*($E5870-1))*VLOOKUP($D5870,系数!$K$2:$O$7,5,0))</f>
        <v>0</v>
      </c>
      <c r="K5870" s="17">
        <f>INT(VLOOKUP(E5870,强化金币,2,1)*VLOOKUP(INDEX(装备!F:F,MATCH(属性!A5870,装备!A:A,0)),系数!$K$12:$M$15,3,0))</f>
        <v>450000</v>
      </c>
      <c r="L5870" s="17"/>
      <c r="M5870" s="17"/>
      <c r="N5870" s="17"/>
      <c r="O5870" s="17">
        <f>IF(E5870=1,"",VLOOKUP(E5870,系数!$S$2:$AB$12,MATCH(属性!C5870,评级,0),1))</f>
        <v>440</v>
      </c>
    </row>
    <row r="5871" spans="1:15" ht="17.25" thickBot="1" x14ac:dyDescent="0.4">
      <c r="A5871" s="17">
        <f t="shared" si="182"/>
        <v>7100049</v>
      </c>
      <c r="B5871" s="17" t="s">
        <v>215</v>
      </c>
      <c r="C5871" s="15">
        <f>INDEX(装备!G:G,MATCH(属性!A5871,装备!A:A,0))</f>
        <v>18</v>
      </c>
      <c r="D5871" s="15" t="str">
        <f>INDEX(装备!E:E,MATCH(属性!A5871,装备!A:A,0))</f>
        <v>weapon</v>
      </c>
      <c r="E5871" s="14">
        <v>109</v>
      </c>
      <c r="F5871" s="17">
        <f>INT((VLOOKUP($C5871,装备数值,2,0)+VLOOKUP($C5871,装备数值,5,0)*($E5871-1))*VLOOKUP($D5871,系数!$K$2:$O$7,2,0))</f>
        <v>0</v>
      </c>
      <c r="G5871" s="17">
        <f>INT((VLOOKUP($C5871,装备数值,3,0)+VLOOKUP($C5871,装备数值,6,0)*($E5871-1))*VLOOKUP($D5871,系数!$K$2:$O$7,3,0))</f>
        <v>1599</v>
      </c>
      <c r="H5871" s="17">
        <f t="shared" si="183"/>
        <v>1599</v>
      </c>
      <c r="I5871" s="17">
        <f>INT((VLOOKUP($C5871,装备数值,4,0)+VLOOKUP($C5871,装备数值,7,0)*($E5871-1))*VLOOKUP($D5871,系数!$K$2:$O$7,4,0))</f>
        <v>0</v>
      </c>
      <c r="J5871" s="17">
        <f>INT((VLOOKUP($C5871,装备数值,4,0)+VLOOKUP($C5871,装备数值,7,0)*($E5871-1))*VLOOKUP($D5871,系数!$K$2:$O$7,5,0))</f>
        <v>0</v>
      </c>
      <c r="K5871" s="17">
        <f>INT(VLOOKUP(E5871,强化金币,2,1)*VLOOKUP(INDEX(装备!F:F,MATCH(属性!A5871,装备!A:A,0)),系数!$K$12:$M$15,3,0))</f>
        <v>450000</v>
      </c>
      <c r="L5871" s="17"/>
      <c r="M5871" s="17"/>
      <c r="N5871" s="17"/>
      <c r="O5871" s="17">
        <f>IF(E5871=1,"",VLOOKUP(E5871,系数!$S$2:$AB$12,MATCH(属性!C5871,评级,0),1))</f>
        <v>440</v>
      </c>
    </row>
    <row r="5872" spans="1:15" ht="17.25" thickBot="1" x14ac:dyDescent="0.4">
      <c r="A5872" s="17">
        <f t="shared" si="182"/>
        <v>7100049</v>
      </c>
      <c r="B5872" s="17" t="s">
        <v>215</v>
      </c>
      <c r="C5872" s="15">
        <f>INDEX(装备!G:G,MATCH(属性!A5872,装备!A:A,0))</f>
        <v>18</v>
      </c>
      <c r="D5872" s="15" t="str">
        <f>INDEX(装备!E:E,MATCH(属性!A5872,装备!A:A,0))</f>
        <v>weapon</v>
      </c>
      <c r="E5872" s="14">
        <v>110</v>
      </c>
      <c r="F5872" s="17">
        <f>INT((VLOOKUP($C5872,装备数值,2,0)+VLOOKUP($C5872,装备数值,5,0)*($E5872-1))*VLOOKUP($D5872,系数!$K$2:$O$7,2,0))</f>
        <v>0</v>
      </c>
      <c r="G5872" s="17">
        <f>INT((VLOOKUP($C5872,装备数值,3,0)+VLOOKUP($C5872,装备数值,6,0)*($E5872-1))*VLOOKUP($D5872,系数!$K$2:$O$7,3,0))</f>
        <v>1611</v>
      </c>
      <c r="H5872" s="17">
        <f t="shared" si="183"/>
        <v>1611</v>
      </c>
      <c r="I5872" s="17">
        <f>INT((VLOOKUP($C5872,装备数值,4,0)+VLOOKUP($C5872,装备数值,7,0)*($E5872-1))*VLOOKUP($D5872,系数!$K$2:$O$7,4,0))</f>
        <v>0</v>
      </c>
      <c r="J5872" s="17">
        <f>INT((VLOOKUP($C5872,装备数值,4,0)+VLOOKUP($C5872,装备数值,7,0)*($E5872-1))*VLOOKUP($D5872,系数!$K$2:$O$7,5,0))</f>
        <v>0</v>
      </c>
      <c r="K5872" s="17">
        <f>INT(VLOOKUP(E5872,强化金币,2,1)*VLOOKUP(INDEX(装备!F:F,MATCH(属性!A5872,装备!A:A,0)),系数!$K$12:$M$15,3,0))</f>
        <v>450000</v>
      </c>
      <c r="L5872" s="17"/>
      <c r="M5872" s="17"/>
      <c r="N5872" s="17"/>
      <c r="O5872" s="17">
        <f>IF(E5872=1,"",VLOOKUP(E5872,系数!$S$2:$AB$12,MATCH(属性!C5872,评级,0),1))</f>
        <v>440</v>
      </c>
    </row>
    <row r="5873" spans="1:15" ht="17.25" thickBot="1" x14ac:dyDescent="0.4">
      <c r="A5873" s="17">
        <f t="shared" si="182"/>
        <v>7100049</v>
      </c>
      <c r="B5873" s="17" t="s">
        <v>215</v>
      </c>
      <c r="C5873" s="15">
        <f>INDEX(装备!G:G,MATCH(属性!A5873,装备!A:A,0))</f>
        <v>18</v>
      </c>
      <c r="D5873" s="15" t="str">
        <f>INDEX(装备!E:E,MATCH(属性!A5873,装备!A:A,0))</f>
        <v>weapon</v>
      </c>
      <c r="E5873" s="14">
        <v>111</v>
      </c>
      <c r="F5873" s="17">
        <f>INT((VLOOKUP($C5873,装备数值,2,0)+VLOOKUP($C5873,装备数值,5,0)*($E5873-1))*VLOOKUP($D5873,系数!$K$2:$O$7,2,0))</f>
        <v>0</v>
      </c>
      <c r="G5873" s="17">
        <f>INT((VLOOKUP($C5873,装备数值,3,0)+VLOOKUP($C5873,装备数值,6,0)*($E5873-1))*VLOOKUP($D5873,系数!$K$2:$O$7,3,0))</f>
        <v>1623</v>
      </c>
      <c r="H5873" s="17">
        <f t="shared" si="183"/>
        <v>1623</v>
      </c>
      <c r="I5873" s="17">
        <f>INT((VLOOKUP($C5873,装备数值,4,0)+VLOOKUP($C5873,装备数值,7,0)*($E5873-1))*VLOOKUP($D5873,系数!$K$2:$O$7,4,0))</f>
        <v>0</v>
      </c>
      <c r="J5873" s="17">
        <f>INT((VLOOKUP($C5873,装备数值,4,0)+VLOOKUP($C5873,装备数值,7,0)*($E5873-1))*VLOOKUP($D5873,系数!$K$2:$O$7,5,0))</f>
        <v>0</v>
      </c>
      <c r="K5873" s="17">
        <f>INT(VLOOKUP(E5873,强化金币,2,1)*VLOOKUP(INDEX(装备!F:F,MATCH(属性!A5873,装备!A:A,0)),系数!$K$12:$M$15,3,0))</f>
        <v>450000</v>
      </c>
      <c r="L5873" s="17"/>
      <c r="M5873" s="17"/>
      <c r="N5873" s="17"/>
      <c r="O5873" s="17">
        <f>IF(E5873=1,"",VLOOKUP(E5873,系数!$S$2:$AB$12,MATCH(属性!C5873,评级,0),1))</f>
        <v>440</v>
      </c>
    </row>
    <row r="5874" spans="1:15" ht="17.25" thickBot="1" x14ac:dyDescent="0.4">
      <c r="A5874" s="17">
        <f t="shared" si="182"/>
        <v>7100049</v>
      </c>
      <c r="B5874" s="17" t="s">
        <v>215</v>
      </c>
      <c r="C5874" s="15">
        <f>INDEX(装备!G:G,MATCH(属性!A5874,装备!A:A,0))</f>
        <v>18</v>
      </c>
      <c r="D5874" s="15" t="str">
        <f>INDEX(装备!E:E,MATCH(属性!A5874,装备!A:A,0))</f>
        <v>weapon</v>
      </c>
      <c r="E5874" s="14">
        <v>112</v>
      </c>
      <c r="F5874" s="17">
        <f>INT((VLOOKUP($C5874,装备数值,2,0)+VLOOKUP($C5874,装备数值,5,0)*($E5874-1))*VLOOKUP($D5874,系数!$K$2:$O$7,2,0))</f>
        <v>0</v>
      </c>
      <c r="G5874" s="17">
        <f>INT((VLOOKUP($C5874,装备数值,3,0)+VLOOKUP($C5874,装备数值,6,0)*($E5874-1))*VLOOKUP($D5874,系数!$K$2:$O$7,3,0))</f>
        <v>1635</v>
      </c>
      <c r="H5874" s="17">
        <f t="shared" si="183"/>
        <v>1635</v>
      </c>
      <c r="I5874" s="17">
        <f>INT((VLOOKUP($C5874,装备数值,4,0)+VLOOKUP($C5874,装备数值,7,0)*($E5874-1))*VLOOKUP($D5874,系数!$K$2:$O$7,4,0))</f>
        <v>0</v>
      </c>
      <c r="J5874" s="17">
        <f>INT((VLOOKUP($C5874,装备数值,4,0)+VLOOKUP($C5874,装备数值,7,0)*($E5874-1))*VLOOKUP($D5874,系数!$K$2:$O$7,5,0))</f>
        <v>0</v>
      </c>
      <c r="K5874" s="17">
        <f>INT(VLOOKUP(E5874,强化金币,2,1)*VLOOKUP(INDEX(装备!F:F,MATCH(属性!A5874,装备!A:A,0)),系数!$K$12:$M$15,3,0))</f>
        <v>450000</v>
      </c>
      <c r="L5874" s="17"/>
      <c r="M5874" s="17"/>
      <c r="N5874" s="17"/>
      <c r="O5874" s="17">
        <f>IF(E5874=1,"",VLOOKUP(E5874,系数!$S$2:$AB$12,MATCH(属性!C5874,评级,0),1))</f>
        <v>440</v>
      </c>
    </row>
    <row r="5875" spans="1:15" ht="17.25" thickBot="1" x14ac:dyDescent="0.4">
      <c r="A5875" s="17">
        <f t="shared" si="182"/>
        <v>7100049</v>
      </c>
      <c r="B5875" s="17" t="s">
        <v>215</v>
      </c>
      <c r="C5875" s="15">
        <f>INDEX(装备!G:G,MATCH(属性!A5875,装备!A:A,0))</f>
        <v>18</v>
      </c>
      <c r="D5875" s="15" t="str">
        <f>INDEX(装备!E:E,MATCH(属性!A5875,装备!A:A,0))</f>
        <v>weapon</v>
      </c>
      <c r="E5875" s="14">
        <v>113</v>
      </c>
      <c r="F5875" s="17">
        <f>INT((VLOOKUP($C5875,装备数值,2,0)+VLOOKUP($C5875,装备数值,5,0)*($E5875-1))*VLOOKUP($D5875,系数!$K$2:$O$7,2,0))</f>
        <v>0</v>
      </c>
      <c r="G5875" s="17">
        <f>INT((VLOOKUP($C5875,装备数值,3,0)+VLOOKUP($C5875,装备数值,6,0)*($E5875-1))*VLOOKUP($D5875,系数!$K$2:$O$7,3,0))</f>
        <v>1647</v>
      </c>
      <c r="H5875" s="17">
        <f t="shared" si="183"/>
        <v>1647</v>
      </c>
      <c r="I5875" s="17">
        <f>INT((VLOOKUP($C5875,装备数值,4,0)+VLOOKUP($C5875,装备数值,7,0)*($E5875-1))*VLOOKUP($D5875,系数!$K$2:$O$7,4,0))</f>
        <v>0</v>
      </c>
      <c r="J5875" s="17">
        <f>INT((VLOOKUP($C5875,装备数值,4,0)+VLOOKUP($C5875,装备数值,7,0)*($E5875-1))*VLOOKUP($D5875,系数!$K$2:$O$7,5,0))</f>
        <v>0</v>
      </c>
      <c r="K5875" s="17">
        <f>INT(VLOOKUP(E5875,强化金币,2,1)*VLOOKUP(INDEX(装备!F:F,MATCH(属性!A5875,装备!A:A,0)),系数!$K$12:$M$15,3,0))</f>
        <v>450000</v>
      </c>
      <c r="L5875" s="17"/>
      <c r="M5875" s="17"/>
      <c r="N5875" s="17"/>
      <c r="O5875" s="17">
        <f>IF(E5875=1,"",VLOOKUP(E5875,系数!$S$2:$AB$12,MATCH(属性!C5875,评级,0),1))</f>
        <v>440</v>
      </c>
    </row>
    <row r="5876" spans="1:15" ht="17.25" thickBot="1" x14ac:dyDescent="0.4">
      <c r="A5876" s="17">
        <f t="shared" si="182"/>
        <v>7100049</v>
      </c>
      <c r="B5876" s="17" t="s">
        <v>215</v>
      </c>
      <c r="C5876" s="15">
        <f>INDEX(装备!G:G,MATCH(属性!A5876,装备!A:A,0))</f>
        <v>18</v>
      </c>
      <c r="D5876" s="15" t="str">
        <f>INDEX(装备!E:E,MATCH(属性!A5876,装备!A:A,0))</f>
        <v>weapon</v>
      </c>
      <c r="E5876" s="14">
        <v>114</v>
      </c>
      <c r="F5876" s="17">
        <f>INT((VLOOKUP($C5876,装备数值,2,0)+VLOOKUP($C5876,装备数值,5,0)*($E5876-1))*VLOOKUP($D5876,系数!$K$2:$O$7,2,0))</f>
        <v>0</v>
      </c>
      <c r="G5876" s="17">
        <f>INT((VLOOKUP($C5876,装备数值,3,0)+VLOOKUP($C5876,装备数值,6,0)*($E5876-1))*VLOOKUP($D5876,系数!$K$2:$O$7,3,0))</f>
        <v>1659</v>
      </c>
      <c r="H5876" s="17">
        <f t="shared" si="183"/>
        <v>1659</v>
      </c>
      <c r="I5876" s="17">
        <f>INT((VLOOKUP($C5876,装备数值,4,0)+VLOOKUP($C5876,装备数值,7,0)*($E5876-1))*VLOOKUP($D5876,系数!$K$2:$O$7,4,0))</f>
        <v>0</v>
      </c>
      <c r="J5876" s="17">
        <f>INT((VLOOKUP($C5876,装备数值,4,0)+VLOOKUP($C5876,装备数值,7,0)*($E5876-1))*VLOOKUP($D5876,系数!$K$2:$O$7,5,0))</f>
        <v>0</v>
      </c>
      <c r="K5876" s="17">
        <f>INT(VLOOKUP(E5876,强化金币,2,1)*VLOOKUP(INDEX(装备!F:F,MATCH(属性!A5876,装备!A:A,0)),系数!$K$12:$M$15,3,0))</f>
        <v>450000</v>
      </c>
      <c r="L5876" s="17"/>
      <c r="M5876" s="17"/>
      <c r="N5876" s="17"/>
      <c r="O5876" s="17">
        <f>IF(E5876=1,"",VLOOKUP(E5876,系数!$S$2:$AB$12,MATCH(属性!C5876,评级,0),1))</f>
        <v>440</v>
      </c>
    </row>
    <row r="5877" spans="1:15" ht="17.25" thickBot="1" x14ac:dyDescent="0.4">
      <c r="A5877" s="17">
        <f t="shared" si="182"/>
        <v>7100049</v>
      </c>
      <c r="B5877" s="17" t="s">
        <v>215</v>
      </c>
      <c r="C5877" s="15">
        <f>INDEX(装备!G:G,MATCH(属性!A5877,装备!A:A,0))</f>
        <v>18</v>
      </c>
      <c r="D5877" s="15" t="str">
        <f>INDEX(装备!E:E,MATCH(属性!A5877,装备!A:A,0))</f>
        <v>weapon</v>
      </c>
      <c r="E5877" s="14">
        <v>115</v>
      </c>
      <c r="F5877" s="17">
        <f>INT((VLOOKUP($C5877,装备数值,2,0)+VLOOKUP($C5877,装备数值,5,0)*($E5877-1))*VLOOKUP($D5877,系数!$K$2:$O$7,2,0))</f>
        <v>0</v>
      </c>
      <c r="G5877" s="17">
        <f>INT((VLOOKUP($C5877,装备数值,3,0)+VLOOKUP($C5877,装备数值,6,0)*($E5877-1))*VLOOKUP($D5877,系数!$K$2:$O$7,3,0))</f>
        <v>1671</v>
      </c>
      <c r="H5877" s="17">
        <f t="shared" si="183"/>
        <v>1671</v>
      </c>
      <c r="I5877" s="17">
        <f>INT((VLOOKUP($C5877,装备数值,4,0)+VLOOKUP($C5877,装备数值,7,0)*($E5877-1))*VLOOKUP($D5877,系数!$K$2:$O$7,4,0))</f>
        <v>0</v>
      </c>
      <c r="J5877" s="17">
        <f>INT((VLOOKUP($C5877,装备数值,4,0)+VLOOKUP($C5877,装备数值,7,0)*($E5877-1))*VLOOKUP($D5877,系数!$K$2:$O$7,5,0))</f>
        <v>0</v>
      </c>
      <c r="K5877" s="17">
        <f>INT(VLOOKUP(E5877,强化金币,2,1)*VLOOKUP(INDEX(装备!F:F,MATCH(属性!A5877,装备!A:A,0)),系数!$K$12:$M$15,3,0))</f>
        <v>450000</v>
      </c>
      <c r="L5877" s="17"/>
      <c r="M5877" s="17"/>
      <c r="N5877" s="17"/>
      <c r="O5877" s="17">
        <f>IF(E5877=1,"",VLOOKUP(E5877,系数!$S$2:$AB$12,MATCH(属性!C5877,评级,0),1))</f>
        <v>440</v>
      </c>
    </row>
    <row r="5878" spans="1:15" ht="17.25" thickBot="1" x14ac:dyDescent="0.4">
      <c r="A5878" s="17">
        <f t="shared" si="182"/>
        <v>7100049</v>
      </c>
      <c r="B5878" s="17" t="s">
        <v>215</v>
      </c>
      <c r="C5878" s="15">
        <f>INDEX(装备!G:G,MATCH(属性!A5878,装备!A:A,0))</f>
        <v>18</v>
      </c>
      <c r="D5878" s="15" t="str">
        <f>INDEX(装备!E:E,MATCH(属性!A5878,装备!A:A,0))</f>
        <v>weapon</v>
      </c>
      <c r="E5878" s="14">
        <v>116</v>
      </c>
      <c r="F5878" s="17">
        <f>INT((VLOOKUP($C5878,装备数值,2,0)+VLOOKUP($C5878,装备数值,5,0)*($E5878-1))*VLOOKUP($D5878,系数!$K$2:$O$7,2,0))</f>
        <v>0</v>
      </c>
      <c r="G5878" s="17">
        <f>INT((VLOOKUP($C5878,装备数值,3,0)+VLOOKUP($C5878,装备数值,6,0)*($E5878-1))*VLOOKUP($D5878,系数!$K$2:$O$7,3,0))</f>
        <v>1683</v>
      </c>
      <c r="H5878" s="17">
        <f t="shared" si="183"/>
        <v>1683</v>
      </c>
      <c r="I5878" s="17">
        <f>INT((VLOOKUP($C5878,装备数值,4,0)+VLOOKUP($C5878,装备数值,7,0)*($E5878-1))*VLOOKUP($D5878,系数!$K$2:$O$7,4,0))</f>
        <v>0</v>
      </c>
      <c r="J5878" s="17">
        <f>INT((VLOOKUP($C5878,装备数值,4,0)+VLOOKUP($C5878,装备数值,7,0)*($E5878-1))*VLOOKUP($D5878,系数!$K$2:$O$7,5,0))</f>
        <v>0</v>
      </c>
      <c r="K5878" s="17">
        <f>INT(VLOOKUP(E5878,强化金币,2,1)*VLOOKUP(INDEX(装备!F:F,MATCH(属性!A5878,装备!A:A,0)),系数!$K$12:$M$15,3,0))</f>
        <v>450000</v>
      </c>
      <c r="L5878" s="17"/>
      <c r="M5878" s="17"/>
      <c r="N5878" s="17"/>
      <c r="O5878" s="17">
        <f>IF(E5878=1,"",VLOOKUP(E5878,系数!$S$2:$AB$12,MATCH(属性!C5878,评级,0),1))</f>
        <v>440</v>
      </c>
    </row>
    <row r="5879" spans="1:15" ht="17.25" thickBot="1" x14ac:dyDescent="0.4">
      <c r="A5879" s="17">
        <f t="shared" si="182"/>
        <v>7100049</v>
      </c>
      <c r="B5879" s="17" t="s">
        <v>215</v>
      </c>
      <c r="C5879" s="15">
        <f>INDEX(装备!G:G,MATCH(属性!A5879,装备!A:A,0))</f>
        <v>18</v>
      </c>
      <c r="D5879" s="15" t="str">
        <f>INDEX(装备!E:E,MATCH(属性!A5879,装备!A:A,0))</f>
        <v>weapon</v>
      </c>
      <c r="E5879" s="14">
        <v>117</v>
      </c>
      <c r="F5879" s="17">
        <f>INT((VLOOKUP($C5879,装备数值,2,0)+VLOOKUP($C5879,装备数值,5,0)*($E5879-1))*VLOOKUP($D5879,系数!$K$2:$O$7,2,0))</f>
        <v>0</v>
      </c>
      <c r="G5879" s="17">
        <f>INT((VLOOKUP($C5879,装备数值,3,0)+VLOOKUP($C5879,装备数值,6,0)*($E5879-1))*VLOOKUP($D5879,系数!$K$2:$O$7,3,0))</f>
        <v>1695</v>
      </c>
      <c r="H5879" s="17">
        <f t="shared" si="183"/>
        <v>1695</v>
      </c>
      <c r="I5879" s="17">
        <f>INT((VLOOKUP($C5879,装备数值,4,0)+VLOOKUP($C5879,装备数值,7,0)*($E5879-1))*VLOOKUP($D5879,系数!$K$2:$O$7,4,0))</f>
        <v>0</v>
      </c>
      <c r="J5879" s="17">
        <f>INT((VLOOKUP($C5879,装备数值,4,0)+VLOOKUP($C5879,装备数值,7,0)*($E5879-1))*VLOOKUP($D5879,系数!$K$2:$O$7,5,0))</f>
        <v>0</v>
      </c>
      <c r="K5879" s="17">
        <f>INT(VLOOKUP(E5879,强化金币,2,1)*VLOOKUP(INDEX(装备!F:F,MATCH(属性!A5879,装备!A:A,0)),系数!$K$12:$M$15,3,0))</f>
        <v>450000</v>
      </c>
      <c r="L5879" s="17"/>
      <c r="M5879" s="17"/>
      <c r="N5879" s="17"/>
      <c r="O5879" s="17">
        <f>IF(E5879=1,"",VLOOKUP(E5879,系数!$S$2:$AB$12,MATCH(属性!C5879,评级,0),1))</f>
        <v>440</v>
      </c>
    </row>
    <row r="5880" spans="1:15" ht="17.25" thickBot="1" x14ac:dyDescent="0.4">
      <c r="A5880" s="17">
        <f t="shared" si="182"/>
        <v>7100049</v>
      </c>
      <c r="B5880" s="17" t="s">
        <v>215</v>
      </c>
      <c r="C5880" s="15">
        <f>INDEX(装备!G:G,MATCH(属性!A5880,装备!A:A,0))</f>
        <v>18</v>
      </c>
      <c r="D5880" s="15" t="str">
        <f>INDEX(装备!E:E,MATCH(属性!A5880,装备!A:A,0))</f>
        <v>weapon</v>
      </c>
      <c r="E5880" s="14">
        <v>118</v>
      </c>
      <c r="F5880" s="17">
        <f>INT((VLOOKUP($C5880,装备数值,2,0)+VLOOKUP($C5880,装备数值,5,0)*($E5880-1))*VLOOKUP($D5880,系数!$K$2:$O$7,2,0))</f>
        <v>0</v>
      </c>
      <c r="G5880" s="17">
        <f>INT((VLOOKUP($C5880,装备数值,3,0)+VLOOKUP($C5880,装备数值,6,0)*($E5880-1))*VLOOKUP($D5880,系数!$K$2:$O$7,3,0))</f>
        <v>1707</v>
      </c>
      <c r="H5880" s="17">
        <f t="shared" si="183"/>
        <v>1707</v>
      </c>
      <c r="I5880" s="17">
        <f>INT((VLOOKUP($C5880,装备数值,4,0)+VLOOKUP($C5880,装备数值,7,0)*($E5880-1))*VLOOKUP($D5880,系数!$K$2:$O$7,4,0))</f>
        <v>0</v>
      </c>
      <c r="J5880" s="17">
        <f>INT((VLOOKUP($C5880,装备数值,4,0)+VLOOKUP($C5880,装备数值,7,0)*($E5880-1))*VLOOKUP($D5880,系数!$K$2:$O$7,5,0))</f>
        <v>0</v>
      </c>
      <c r="K5880" s="17">
        <f>INT(VLOOKUP(E5880,强化金币,2,1)*VLOOKUP(INDEX(装备!F:F,MATCH(属性!A5880,装备!A:A,0)),系数!$K$12:$M$15,3,0))</f>
        <v>450000</v>
      </c>
      <c r="L5880" s="17"/>
      <c r="M5880" s="17"/>
      <c r="N5880" s="17"/>
      <c r="O5880" s="17">
        <f>IF(E5880=1,"",VLOOKUP(E5880,系数!$S$2:$AB$12,MATCH(属性!C5880,评级,0),1))</f>
        <v>440</v>
      </c>
    </row>
    <row r="5881" spans="1:15" ht="17.25" thickBot="1" x14ac:dyDescent="0.4">
      <c r="A5881" s="17">
        <f t="shared" si="182"/>
        <v>7100049</v>
      </c>
      <c r="B5881" s="17" t="s">
        <v>215</v>
      </c>
      <c r="C5881" s="15">
        <f>INDEX(装备!G:G,MATCH(属性!A5881,装备!A:A,0))</f>
        <v>18</v>
      </c>
      <c r="D5881" s="15" t="str">
        <f>INDEX(装备!E:E,MATCH(属性!A5881,装备!A:A,0))</f>
        <v>weapon</v>
      </c>
      <c r="E5881" s="14">
        <v>119</v>
      </c>
      <c r="F5881" s="17">
        <f>INT((VLOOKUP($C5881,装备数值,2,0)+VLOOKUP($C5881,装备数值,5,0)*($E5881-1))*VLOOKUP($D5881,系数!$K$2:$O$7,2,0))</f>
        <v>0</v>
      </c>
      <c r="G5881" s="17">
        <f>INT((VLOOKUP($C5881,装备数值,3,0)+VLOOKUP($C5881,装备数值,6,0)*($E5881-1))*VLOOKUP($D5881,系数!$K$2:$O$7,3,0))</f>
        <v>1719</v>
      </c>
      <c r="H5881" s="17">
        <f t="shared" si="183"/>
        <v>1719</v>
      </c>
      <c r="I5881" s="17">
        <f>INT((VLOOKUP($C5881,装备数值,4,0)+VLOOKUP($C5881,装备数值,7,0)*($E5881-1))*VLOOKUP($D5881,系数!$K$2:$O$7,4,0))</f>
        <v>0</v>
      </c>
      <c r="J5881" s="17">
        <f>INT((VLOOKUP($C5881,装备数值,4,0)+VLOOKUP($C5881,装备数值,7,0)*($E5881-1))*VLOOKUP($D5881,系数!$K$2:$O$7,5,0))</f>
        <v>0</v>
      </c>
      <c r="K5881" s="17">
        <f>INT(VLOOKUP(E5881,强化金币,2,1)*VLOOKUP(INDEX(装备!F:F,MATCH(属性!A5881,装备!A:A,0)),系数!$K$12:$M$15,3,0))</f>
        <v>450000</v>
      </c>
      <c r="L5881" s="17"/>
      <c r="M5881" s="17"/>
      <c r="N5881" s="17"/>
      <c r="O5881" s="17">
        <f>IF(E5881=1,"",VLOOKUP(E5881,系数!$S$2:$AB$12,MATCH(属性!C5881,评级,0),1))</f>
        <v>440</v>
      </c>
    </row>
    <row r="5882" spans="1:15" ht="17.25" thickBot="1" x14ac:dyDescent="0.4">
      <c r="A5882" s="17">
        <f t="shared" si="182"/>
        <v>7100049</v>
      </c>
      <c r="B5882" s="17" t="s">
        <v>215</v>
      </c>
      <c r="C5882" s="15">
        <f>INDEX(装备!G:G,MATCH(属性!A5882,装备!A:A,0))</f>
        <v>18</v>
      </c>
      <c r="D5882" s="15" t="str">
        <f>INDEX(装备!E:E,MATCH(属性!A5882,装备!A:A,0))</f>
        <v>weapon</v>
      </c>
      <c r="E5882" s="14">
        <v>120</v>
      </c>
      <c r="F5882" s="17">
        <f>INT((VLOOKUP($C5882,装备数值,2,0)+VLOOKUP($C5882,装备数值,5,0)*($E5882-1))*VLOOKUP($D5882,系数!$K$2:$O$7,2,0))</f>
        <v>0</v>
      </c>
      <c r="G5882" s="17">
        <f>INT((VLOOKUP($C5882,装备数值,3,0)+VLOOKUP($C5882,装备数值,6,0)*($E5882-1))*VLOOKUP($D5882,系数!$K$2:$O$7,3,0))</f>
        <v>1731</v>
      </c>
      <c r="H5882" s="17">
        <f t="shared" si="183"/>
        <v>1731</v>
      </c>
      <c r="I5882" s="17">
        <f>INT((VLOOKUP($C5882,装备数值,4,0)+VLOOKUP($C5882,装备数值,7,0)*($E5882-1))*VLOOKUP($D5882,系数!$K$2:$O$7,4,0))</f>
        <v>0</v>
      </c>
      <c r="J5882" s="17">
        <f>INT((VLOOKUP($C5882,装备数值,4,0)+VLOOKUP($C5882,装备数值,7,0)*($E5882-1))*VLOOKUP($D5882,系数!$K$2:$O$7,5,0))</f>
        <v>0</v>
      </c>
      <c r="K5882" s="17">
        <f>INT(VLOOKUP(E5882,强化金币,2,1)*VLOOKUP(INDEX(装备!F:F,MATCH(属性!A5882,装备!A:A,0)),系数!$K$12:$M$15,3,0))</f>
        <v>450000</v>
      </c>
      <c r="L5882" s="17"/>
      <c r="M5882" s="17"/>
      <c r="N5882" s="17"/>
      <c r="O5882" s="17">
        <f>IF(E5882=1,"",VLOOKUP(E5882,系数!$S$2:$AB$12,MATCH(属性!C5882,评级,0),1))</f>
        <v>440</v>
      </c>
    </row>
    <row r="5883" spans="1:15" ht="17.25" thickBot="1" x14ac:dyDescent="0.4">
      <c r="A5883" s="15">
        <f t="shared" si="182"/>
        <v>7100050</v>
      </c>
      <c r="B5883" s="15" t="s">
        <v>216</v>
      </c>
      <c r="C5883" s="15">
        <f>INDEX(装备!G:G,MATCH(属性!A5883,装备!A:A,0))</f>
        <v>18</v>
      </c>
      <c r="D5883" s="15" t="str">
        <f>INDEX(装备!E:E,MATCH(属性!A5883,装备!A:A,0))</f>
        <v>helmet</v>
      </c>
      <c r="E5883" s="16">
        <v>1</v>
      </c>
      <c r="F5883" s="17">
        <f>INT((VLOOKUP($C5883,装备数值,2,0)+VLOOKUP($C5883,装备数值,5,0)*($E5883-1))*VLOOKUP($D5883,系数!$K$2:$O$7,2,0))</f>
        <v>1500</v>
      </c>
      <c r="G5883" s="17">
        <f>INT((VLOOKUP($C5883,装备数值,3,0)+VLOOKUP($C5883,装备数值,6,0)*($E5883-1))*VLOOKUP($D5883,系数!$K$2:$O$7,3,0))</f>
        <v>0</v>
      </c>
      <c r="H5883" s="17">
        <f t="shared" si="183"/>
        <v>0</v>
      </c>
      <c r="I5883" s="17">
        <f>INT((VLOOKUP($C5883,装备数值,4,0)+VLOOKUP($C5883,装备数值,7,0)*($E5883-1))*VLOOKUP($D5883,系数!$K$2:$O$7,4,0))</f>
        <v>0</v>
      </c>
      <c r="J5883" s="17">
        <f>INT((VLOOKUP($C5883,装备数值,4,0)+VLOOKUP($C5883,装备数值,7,0)*($E5883-1))*VLOOKUP($D5883,系数!$K$2:$O$7,5,0))</f>
        <v>0</v>
      </c>
      <c r="K5883" s="17">
        <f>INT(VLOOKUP(E5883,强化金币,2,1)*VLOOKUP(INDEX(装备!F:F,MATCH(属性!A5883,装备!A:A,0)),系数!$K$12:$M$15,3,0))</f>
        <v>50</v>
      </c>
      <c r="L5883" s="17"/>
      <c r="M5883" s="17"/>
      <c r="N5883" s="17"/>
      <c r="O5883" s="17" t="str">
        <f>IF(E5883=1,"",VLOOKUP(E5883,系数!$S$2:$AB$12,MATCH(属性!C5883,评级,0),1))</f>
        <v/>
      </c>
    </row>
    <row r="5884" spans="1:15" ht="17.25" thickBot="1" x14ac:dyDescent="0.4">
      <c r="A5884" s="17">
        <f t="shared" ref="A5884:A5947" si="184">A5764+1</f>
        <v>7100050</v>
      </c>
      <c r="B5884" s="17" t="s">
        <v>216</v>
      </c>
      <c r="C5884" s="15">
        <f>INDEX(装备!G:G,MATCH(属性!A5884,装备!A:A,0))</f>
        <v>18</v>
      </c>
      <c r="D5884" s="15" t="str">
        <f>INDEX(装备!E:E,MATCH(属性!A5884,装备!A:A,0))</f>
        <v>helmet</v>
      </c>
      <c r="E5884" s="14">
        <v>2</v>
      </c>
      <c r="F5884" s="17">
        <f>INT((VLOOKUP($C5884,装备数值,2,0)+VLOOKUP($C5884,装备数值,5,0)*($E5884-1))*VLOOKUP($D5884,系数!$K$2:$O$7,2,0))</f>
        <v>1575</v>
      </c>
      <c r="G5884" s="17">
        <f>INT((VLOOKUP($C5884,装备数值,3,0)+VLOOKUP($C5884,装备数值,6,0)*($E5884-1))*VLOOKUP($D5884,系数!$K$2:$O$7,3,0))</f>
        <v>0</v>
      </c>
      <c r="H5884" s="17">
        <f t="shared" si="183"/>
        <v>0</v>
      </c>
      <c r="I5884" s="17">
        <f>INT((VLOOKUP($C5884,装备数值,4,0)+VLOOKUP($C5884,装备数值,7,0)*($E5884-1))*VLOOKUP($D5884,系数!$K$2:$O$7,4,0))</f>
        <v>0</v>
      </c>
      <c r="J5884" s="17">
        <f>INT((VLOOKUP($C5884,装备数值,4,0)+VLOOKUP($C5884,装备数值,7,0)*($E5884-1))*VLOOKUP($D5884,系数!$K$2:$O$7,5,0))</f>
        <v>0</v>
      </c>
      <c r="K5884" s="17">
        <f>INT(VLOOKUP(E5884,强化金币,2,1)*VLOOKUP(INDEX(装备!F:F,MATCH(属性!A5884,装备!A:A,0)),系数!$K$12:$M$15,3,0))</f>
        <v>80</v>
      </c>
      <c r="L5884" s="17"/>
      <c r="M5884" s="17"/>
      <c r="N5884" s="17"/>
      <c r="O5884" s="17">
        <f>IF(E5884=1,"",VLOOKUP(E5884,系数!$S$2:$AB$12,MATCH(属性!C5884,评级,0),1))</f>
        <v>40</v>
      </c>
    </row>
    <row r="5885" spans="1:15" ht="17.25" thickBot="1" x14ac:dyDescent="0.4">
      <c r="A5885" s="17">
        <f t="shared" si="184"/>
        <v>7100050</v>
      </c>
      <c r="B5885" s="17" t="s">
        <v>216</v>
      </c>
      <c r="C5885" s="15">
        <f>INDEX(装备!G:G,MATCH(属性!A5885,装备!A:A,0))</f>
        <v>18</v>
      </c>
      <c r="D5885" s="15" t="str">
        <f>INDEX(装备!E:E,MATCH(属性!A5885,装备!A:A,0))</f>
        <v>helmet</v>
      </c>
      <c r="E5885" s="14">
        <v>3</v>
      </c>
      <c r="F5885" s="17">
        <f>INT((VLOOKUP($C5885,装备数值,2,0)+VLOOKUP($C5885,装备数值,5,0)*($E5885-1))*VLOOKUP($D5885,系数!$K$2:$O$7,2,0))</f>
        <v>1650</v>
      </c>
      <c r="G5885" s="17">
        <f>INT((VLOOKUP($C5885,装备数值,3,0)+VLOOKUP($C5885,装备数值,6,0)*($E5885-1))*VLOOKUP($D5885,系数!$K$2:$O$7,3,0))</f>
        <v>0</v>
      </c>
      <c r="H5885" s="17">
        <f t="shared" si="183"/>
        <v>0</v>
      </c>
      <c r="I5885" s="17">
        <f>INT((VLOOKUP($C5885,装备数值,4,0)+VLOOKUP($C5885,装备数值,7,0)*($E5885-1))*VLOOKUP($D5885,系数!$K$2:$O$7,4,0))</f>
        <v>0</v>
      </c>
      <c r="J5885" s="17">
        <f>INT((VLOOKUP($C5885,装备数值,4,0)+VLOOKUP($C5885,装备数值,7,0)*($E5885-1))*VLOOKUP($D5885,系数!$K$2:$O$7,5,0))</f>
        <v>0</v>
      </c>
      <c r="K5885" s="17">
        <f>INT(VLOOKUP(E5885,强化金币,2,1)*VLOOKUP(INDEX(装备!F:F,MATCH(属性!A5885,装备!A:A,0)),系数!$K$12:$M$15,3,0))</f>
        <v>100</v>
      </c>
      <c r="L5885" s="17"/>
      <c r="M5885" s="17"/>
      <c r="N5885" s="17"/>
      <c r="O5885" s="17">
        <f>IF(E5885=1,"",VLOOKUP(E5885,系数!$S$2:$AB$12,MATCH(属性!C5885,评级,0),1))</f>
        <v>40</v>
      </c>
    </row>
    <row r="5886" spans="1:15" ht="17.25" thickBot="1" x14ac:dyDescent="0.4">
      <c r="A5886" s="17">
        <f t="shared" si="184"/>
        <v>7100050</v>
      </c>
      <c r="B5886" s="17" t="s">
        <v>216</v>
      </c>
      <c r="C5886" s="15">
        <f>INDEX(装备!G:G,MATCH(属性!A5886,装备!A:A,0))</f>
        <v>18</v>
      </c>
      <c r="D5886" s="15" t="str">
        <f>INDEX(装备!E:E,MATCH(属性!A5886,装备!A:A,0))</f>
        <v>helmet</v>
      </c>
      <c r="E5886" s="14">
        <v>4</v>
      </c>
      <c r="F5886" s="17">
        <f>INT((VLOOKUP($C5886,装备数值,2,0)+VLOOKUP($C5886,装备数值,5,0)*($E5886-1))*VLOOKUP($D5886,系数!$K$2:$O$7,2,0))</f>
        <v>1725</v>
      </c>
      <c r="G5886" s="17">
        <f>INT((VLOOKUP($C5886,装备数值,3,0)+VLOOKUP($C5886,装备数值,6,0)*($E5886-1))*VLOOKUP($D5886,系数!$K$2:$O$7,3,0))</f>
        <v>0</v>
      </c>
      <c r="H5886" s="17">
        <f t="shared" si="183"/>
        <v>0</v>
      </c>
      <c r="I5886" s="17">
        <f>INT((VLOOKUP($C5886,装备数值,4,0)+VLOOKUP($C5886,装备数值,7,0)*($E5886-1))*VLOOKUP($D5886,系数!$K$2:$O$7,4,0))</f>
        <v>0</v>
      </c>
      <c r="J5886" s="17">
        <f>INT((VLOOKUP($C5886,装备数值,4,0)+VLOOKUP($C5886,装备数值,7,0)*($E5886-1))*VLOOKUP($D5886,系数!$K$2:$O$7,5,0))</f>
        <v>0</v>
      </c>
      <c r="K5886" s="17">
        <f>INT(VLOOKUP(E5886,强化金币,2,1)*VLOOKUP(INDEX(装备!F:F,MATCH(属性!A5886,装备!A:A,0)),系数!$K$12:$M$15,3,0))</f>
        <v>200</v>
      </c>
      <c r="L5886" s="17"/>
      <c r="M5886" s="17"/>
      <c r="N5886" s="17"/>
      <c r="O5886" s="17">
        <f>IF(E5886=1,"",VLOOKUP(E5886,系数!$S$2:$AB$12,MATCH(属性!C5886,评级,0),1))</f>
        <v>40</v>
      </c>
    </row>
    <row r="5887" spans="1:15" ht="17.25" thickBot="1" x14ac:dyDescent="0.4">
      <c r="A5887" s="17">
        <f t="shared" si="184"/>
        <v>7100050</v>
      </c>
      <c r="B5887" s="17" t="s">
        <v>216</v>
      </c>
      <c r="C5887" s="15">
        <f>INDEX(装备!G:G,MATCH(属性!A5887,装备!A:A,0))</f>
        <v>18</v>
      </c>
      <c r="D5887" s="15" t="str">
        <f>INDEX(装备!E:E,MATCH(属性!A5887,装备!A:A,0))</f>
        <v>helmet</v>
      </c>
      <c r="E5887" s="14">
        <v>5</v>
      </c>
      <c r="F5887" s="17">
        <f>INT((VLOOKUP($C5887,装备数值,2,0)+VLOOKUP($C5887,装备数值,5,0)*($E5887-1))*VLOOKUP($D5887,系数!$K$2:$O$7,2,0))</f>
        <v>1800</v>
      </c>
      <c r="G5887" s="17">
        <f>INT((VLOOKUP($C5887,装备数值,3,0)+VLOOKUP($C5887,装备数值,6,0)*($E5887-1))*VLOOKUP($D5887,系数!$K$2:$O$7,3,0))</f>
        <v>0</v>
      </c>
      <c r="H5887" s="17">
        <f t="shared" si="183"/>
        <v>0</v>
      </c>
      <c r="I5887" s="17">
        <f>INT((VLOOKUP($C5887,装备数值,4,0)+VLOOKUP($C5887,装备数值,7,0)*($E5887-1))*VLOOKUP($D5887,系数!$K$2:$O$7,4,0))</f>
        <v>0</v>
      </c>
      <c r="J5887" s="17">
        <f>INT((VLOOKUP($C5887,装备数值,4,0)+VLOOKUP($C5887,装备数值,7,0)*($E5887-1))*VLOOKUP($D5887,系数!$K$2:$O$7,5,0))</f>
        <v>0</v>
      </c>
      <c r="K5887" s="17">
        <f>INT(VLOOKUP(E5887,强化金币,2,1)*VLOOKUP(INDEX(装备!F:F,MATCH(属性!A5887,装备!A:A,0)),系数!$K$12:$M$15,3,0))</f>
        <v>300</v>
      </c>
      <c r="L5887" s="17"/>
      <c r="M5887" s="17"/>
      <c r="N5887" s="17"/>
      <c r="O5887" s="17">
        <f>IF(E5887=1,"",VLOOKUP(E5887,系数!$S$2:$AB$12,MATCH(属性!C5887,评级,0),1))</f>
        <v>40</v>
      </c>
    </row>
    <row r="5888" spans="1:15" ht="17.25" thickBot="1" x14ac:dyDescent="0.4">
      <c r="A5888" s="17">
        <f t="shared" si="184"/>
        <v>7100050</v>
      </c>
      <c r="B5888" s="17" t="s">
        <v>216</v>
      </c>
      <c r="C5888" s="15">
        <f>INDEX(装备!G:G,MATCH(属性!A5888,装备!A:A,0))</f>
        <v>18</v>
      </c>
      <c r="D5888" s="15" t="str">
        <f>INDEX(装备!E:E,MATCH(属性!A5888,装备!A:A,0))</f>
        <v>helmet</v>
      </c>
      <c r="E5888" s="14">
        <v>6</v>
      </c>
      <c r="F5888" s="17">
        <f>INT((VLOOKUP($C5888,装备数值,2,0)+VLOOKUP($C5888,装备数值,5,0)*($E5888-1))*VLOOKUP($D5888,系数!$K$2:$O$7,2,0))</f>
        <v>1875</v>
      </c>
      <c r="G5888" s="17">
        <f>INT((VLOOKUP($C5888,装备数值,3,0)+VLOOKUP($C5888,装备数值,6,0)*($E5888-1))*VLOOKUP($D5888,系数!$K$2:$O$7,3,0))</f>
        <v>0</v>
      </c>
      <c r="H5888" s="17">
        <f t="shared" si="183"/>
        <v>0</v>
      </c>
      <c r="I5888" s="17">
        <f>INT((VLOOKUP($C5888,装备数值,4,0)+VLOOKUP($C5888,装备数值,7,0)*($E5888-1))*VLOOKUP($D5888,系数!$K$2:$O$7,4,0))</f>
        <v>0</v>
      </c>
      <c r="J5888" s="17">
        <f>INT((VLOOKUP($C5888,装备数值,4,0)+VLOOKUP($C5888,装备数值,7,0)*($E5888-1))*VLOOKUP($D5888,系数!$K$2:$O$7,5,0))</f>
        <v>0</v>
      </c>
      <c r="K5888" s="17">
        <f>INT(VLOOKUP(E5888,强化金币,2,1)*VLOOKUP(INDEX(装备!F:F,MATCH(属性!A5888,装备!A:A,0)),系数!$K$12:$M$15,3,0))</f>
        <v>400</v>
      </c>
      <c r="L5888" s="17"/>
      <c r="M5888" s="17"/>
      <c r="N5888" s="17"/>
      <c r="O5888" s="17">
        <f>IF(E5888=1,"",VLOOKUP(E5888,系数!$S$2:$AB$12,MATCH(属性!C5888,评级,0),1))</f>
        <v>40</v>
      </c>
    </row>
    <row r="5889" spans="1:15" ht="17.25" thickBot="1" x14ac:dyDescent="0.4">
      <c r="A5889" s="17">
        <f t="shared" si="184"/>
        <v>7100050</v>
      </c>
      <c r="B5889" s="17" t="s">
        <v>216</v>
      </c>
      <c r="C5889" s="15">
        <f>INDEX(装备!G:G,MATCH(属性!A5889,装备!A:A,0))</f>
        <v>18</v>
      </c>
      <c r="D5889" s="15" t="str">
        <f>INDEX(装备!E:E,MATCH(属性!A5889,装备!A:A,0))</f>
        <v>helmet</v>
      </c>
      <c r="E5889" s="14">
        <v>7</v>
      </c>
      <c r="F5889" s="17">
        <f>INT((VLOOKUP($C5889,装备数值,2,0)+VLOOKUP($C5889,装备数值,5,0)*($E5889-1))*VLOOKUP($D5889,系数!$K$2:$O$7,2,0))</f>
        <v>1950</v>
      </c>
      <c r="G5889" s="17">
        <f>INT((VLOOKUP($C5889,装备数值,3,0)+VLOOKUP($C5889,装备数值,6,0)*($E5889-1))*VLOOKUP($D5889,系数!$K$2:$O$7,3,0))</f>
        <v>0</v>
      </c>
      <c r="H5889" s="17">
        <f t="shared" si="183"/>
        <v>0</v>
      </c>
      <c r="I5889" s="17">
        <f>INT((VLOOKUP($C5889,装备数值,4,0)+VLOOKUP($C5889,装备数值,7,0)*($E5889-1))*VLOOKUP($D5889,系数!$K$2:$O$7,4,0))</f>
        <v>0</v>
      </c>
      <c r="J5889" s="17">
        <f>INT((VLOOKUP($C5889,装备数值,4,0)+VLOOKUP($C5889,装备数值,7,0)*($E5889-1))*VLOOKUP($D5889,系数!$K$2:$O$7,5,0))</f>
        <v>0</v>
      </c>
      <c r="K5889" s="17">
        <f>INT(VLOOKUP(E5889,强化金币,2,1)*VLOOKUP(INDEX(装备!F:F,MATCH(属性!A5889,装备!A:A,0)),系数!$K$12:$M$15,3,0))</f>
        <v>500</v>
      </c>
      <c r="L5889" s="17"/>
      <c r="M5889" s="17"/>
      <c r="N5889" s="17"/>
      <c r="O5889" s="17">
        <f>IF(E5889=1,"",VLOOKUP(E5889,系数!$S$2:$AB$12,MATCH(属性!C5889,评级,0),1))</f>
        <v>40</v>
      </c>
    </row>
    <row r="5890" spans="1:15" ht="17.25" thickBot="1" x14ac:dyDescent="0.4">
      <c r="A5890" s="17">
        <f t="shared" si="184"/>
        <v>7100050</v>
      </c>
      <c r="B5890" s="17" t="s">
        <v>216</v>
      </c>
      <c r="C5890" s="15">
        <f>INDEX(装备!G:G,MATCH(属性!A5890,装备!A:A,0))</f>
        <v>18</v>
      </c>
      <c r="D5890" s="15" t="str">
        <f>INDEX(装备!E:E,MATCH(属性!A5890,装备!A:A,0))</f>
        <v>helmet</v>
      </c>
      <c r="E5890" s="14">
        <v>8</v>
      </c>
      <c r="F5890" s="17">
        <f>INT((VLOOKUP($C5890,装备数值,2,0)+VLOOKUP($C5890,装备数值,5,0)*($E5890-1))*VLOOKUP($D5890,系数!$K$2:$O$7,2,0))</f>
        <v>2025</v>
      </c>
      <c r="G5890" s="17">
        <f>INT((VLOOKUP($C5890,装备数值,3,0)+VLOOKUP($C5890,装备数值,6,0)*($E5890-1))*VLOOKUP($D5890,系数!$K$2:$O$7,3,0))</f>
        <v>0</v>
      </c>
      <c r="H5890" s="17">
        <f t="shared" si="183"/>
        <v>0</v>
      </c>
      <c r="I5890" s="17">
        <f>INT((VLOOKUP($C5890,装备数值,4,0)+VLOOKUP($C5890,装备数值,7,0)*($E5890-1))*VLOOKUP($D5890,系数!$K$2:$O$7,4,0))</f>
        <v>0</v>
      </c>
      <c r="J5890" s="17">
        <f>INT((VLOOKUP($C5890,装备数值,4,0)+VLOOKUP($C5890,装备数值,7,0)*($E5890-1))*VLOOKUP($D5890,系数!$K$2:$O$7,5,0))</f>
        <v>0</v>
      </c>
      <c r="K5890" s="17">
        <f>INT(VLOOKUP(E5890,强化金币,2,1)*VLOOKUP(INDEX(装备!F:F,MATCH(属性!A5890,装备!A:A,0)),系数!$K$12:$M$15,3,0))</f>
        <v>600</v>
      </c>
      <c r="L5890" s="17"/>
      <c r="M5890" s="17"/>
      <c r="N5890" s="17"/>
      <c r="O5890" s="17">
        <f>IF(E5890=1,"",VLOOKUP(E5890,系数!$S$2:$AB$12,MATCH(属性!C5890,评级,0),1))</f>
        <v>40</v>
      </c>
    </row>
    <row r="5891" spans="1:15" ht="17.25" thickBot="1" x14ac:dyDescent="0.4">
      <c r="A5891" s="17">
        <f t="shared" si="184"/>
        <v>7100050</v>
      </c>
      <c r="B5891" s="17" t="s">
        <v>216</v>
      </c>
      <c r="C5891" s="15">
        <f>INDEX(装备!G:G,MATCH(属性!A5891,装备!A:A,0))</f>
        <v>18</v>
      </c>
      <c r="D5891" s="15" t="str">
        <f>INDEX(装备!E:E,MATCH(属性!A5891,装备!A:A,0))</f>
        <v>helmet</v>
      </c>
      <c r="E5891" s="14">
        <v>9</v>
      </c>
      <c r="F5891" s="17">
        <f>INT((VLOOKUP($C5891,装备数值,2,0)+VLOOKUP($C5891,装备数值,5,0)*($E5891-1))*VLOOKUP($D5891,系数!$K$2:$O$7,2,0))</f>
        <v>2100</v>
      </c>
      <c r="G5891" s="17">
        <f>INT((VLOOKUP($C5891,装备数值,3,0)+VLOOKUP($C5891,装备数值,6,0)*($E5891-1))*VLOOKUP($D5891,系数!$K$2:$O$7,3,0))</f>
        <v>0</v>
      </c>
      <c r="H5891" s="17">
        <f t="shared" si="183"/>
        <v>0</v>
      </c>
      <c r="I5891" s="17">
        <f>INT((VLOOKUP($C5891,装备数值,4,0)+VLOOKUP($C5891,装备数值,7,0)*($E5891-1))*VLOOKUP($D5891,系数!$K$2:$O$7,4,0))</f>
        <v>0</v>
      </c>
      <c r="J5891" s="17">
        <f>INT((VLOOKUP($C5891,装备数值,4,0)+VLOOKUP($C5891,装备数值,7,0)*($E5891-1))*VLOOKUP($D5891,系数!$K$2:$O$7,5,0))</f>
        <v>0</v>
      </c>
      <c r="K5891" s="17">
        <f>INT(VLOOKUP(E5891,强化金币,2,1)*VLOOKUP(INDEX(装备!F:F,MATCH(属性!A5891,装备!A:A,0)),系数!$K$12:$M$15,3,0))</f>
        <v>700</v>
      </c>
      <c r="L5891" s="17"/>
      <c r="M5891" s="17"/>
      <c r="N5891" s="17"/>
      <c r="O5891" s="17">
        <f>IF(E5891=1,"",VLOOKUP(E5891,系数!$S$2:$AB$12,MATCH(属性!C5891,评级,0),1))</f>
        <v>40</v>
      </c>
    </row>
    <row r="5892" spans="1:15" ht="17.25" thickBot="1" x14ac:dyDescent="0.4">
      <c r="A5892" s="17">
        <f t="shared" si="184"/>
        <v>7100050</v>
      </c>
      <c r="B5892" s="17" t="s">
        <v>216</v>
      </c>
      <c r="C5892" s="15">
        <f>INDEX(装备!G:G,MATCH(属性!A5892,装备!A:A,0))</f>
        <v>18</v>
      </c>
      <c r="D5892" s="15" t="str">
        <f>INDEX(装备!E:E,MATCH(属性!A5892,装备!A:A,0))</f>
        <v>helmet</v>
      </c>
      <c r="E5892" s="14">
        <v>10</v>
      </c>
      <c r="F5892" s="17">
        <f>INT((VLOOKUP($C5892,装备数值,2,0)+VLOOKUP($C5892,装备数值,5,0)*($E5892-1))*VLOOKUP($D5892,系数!$K$2:$O$7,2,0))</f>
        <v>2175</v>
      </c>
      <c r="G5892" s="17">
        <f>INT((VLOOKUP($C5892,装备数值,3,0)+VLOOKUP($C5892,装备数值,6,0)*($E5892-1))*VLOOKUP($D5892,系数!$K$2:$O$7,3,0))</f>
        <v>0</v>
      </c>
      <c r="H5892" s="17">
        <f t="shared" ref="H5892:H5955" si="185">G5892</f>
        <v>0</v>
      </c>
      <c r="I5892" s="17">
        <f>INT((VLOOKUP($C5892,装备数值,4,0)+VLOOKUP($C5892,装备数值,7,0)*($E5892-1))*VLOOKUP($D5892,系数!$K$2:$O$7,4,0))</f>
        <v>0</v>
      </c>
      <c r="J5892" s="17">
        <f>INT((VLOOKUP($C5892,装备数值,4,0)+VLOOKUP($C5892,装备数值,7,0)*($E5892-1))*VLOOKUP($D5892,系数!$K$2:$O$7,5,0))</f>
        <v>0</v>
      </c>
      <c r="K5892" s="17">
        <f>INT(VLOOKUP(E5892,强化金币,2,1)*VLOOKUP(INDEX(装备!F:F,MATCH(属性!A5892,装备!A:A,0)),系数!$K$12:$M$15,3,0))</f>
        <v>800</v>
      </c>
      <c r="L5892" s="17"/>
      <c r="M5892" s="17"/>
      <c r="N5892" s="17"/>
      <c r="O5892" s="17">
        <f>IF(E5892=1,"",VLOOKUP(E5892,系数!$S$2:$AB$12,MATCH(属性!C5892,评级,0),1))</f>
        <v>80</v>
      </c>
    </row>
    <row r="5893" spans="1:15" ht="17.25" thickBot="1" x14ac:dyDescent="0.4">
      <c r="A5893" s="17">
        <f t="shared" si="184"/>
        <v>7100050</v>
      </c>
      <c r="B5893" s="17" t="s">
        <v>216</v>
      </c>
      <c r="C5893" s="15">
        <f>INDEX(装备!G:G,MATCH(属性!A5893,装备!A:A,0))</f>
        <v>18</v>
      </c>
      <c r="D5893" s="15" t="str">
        <f>INDEX(装备!E:E,MATCH(属性!A5893,装备!A:A,0))</f>
        <v>helmet</v>
      </c>
      <c r="E5893" s="14">
        <v>11</v>
      </c>
      <c r="F5893" s="17">
        <f>INT((VLOOKUP($C5893,装备数值,2,0)+VLOOKUP($C5893,装备数值,5,0)*($E5893-1))*VLOOKUP($D5893,系数!$K$2:$O$7,2,0))</f>
        <v>2250</v>
      </c>
      <c r="G5893" s="17">
        <f>INT((VLOOKUP($C5893,装备数值,3,0)+VLOOKUP($C5893,装备数值,6,0)*($E5893-1))*VLOOKUP($D5893,系数!$K$2:$O$7,3,0))</f>
        <v>0</v>
      </c>
      <c r="H5893" s="17">
        <f t="shared" si="185"/>
        <v>0</v>
      </c>
      <c r="I5893" s="17">
        <f>INT((VLOOKUP($C5893,装备数值,4,0)+VLOOKUP($C5893,装备数值,7,0)*($E5893-1))*VLOOKUP($D5893,系数!$K$2:$O$7,4,0))</f>
        <v>0</v>
      </c>
      <c r="J5893" s="17">
        <f>INT((VLOOKUP($C5893,装备数值,4,0)+VLOOKUP($C5893,装备数值,7,0)*($E5893-1))*VLOOKUP($D5893,系数!$K$2:$O$7,5,0))</f>
        <v>0</v>
      </c>
      <c r="K5893" s="17">
        <f>INT(VLOOKUP(E5893,强化金币,2,1)*VLOOKUP(INDEX(装备!F:F,MATCH(属性!A5893,装备!A:A,0)),系数!$K$12:$M$15,3,0))</f>
        <v>900</v>
      </c>
      <c r="L5893" s="17"/>
      <c r="M5893" s="17"/>
      <c r="N5893" s="17"/>
      <c r="O5893" s="17">
        <f>IF(E5893=1,"",VLOOKUP(E5893,系数!$S$2:$AB$12,MATCH(属性!C5893,评级,0),1))</f>
        <v>80</v>
      </c>
    </row>
    <row r="5894" spans="1:15" ht="17.25" thickBot="1" x14ac:dyDescent="0.4">
      <c r="A5894" s="17">
        <f t="shared" si="184"/>
        <v>7100050</v>
      </c>
      <c r="B5894" s="17" t="s">
        <v>216</v>
      </c>
      <c r="C5894" s="15">
        <f>INDEX(装备!G:G,MATCH(属性!A5894,装备!A:A,0))</f>
        <v>18</v>
      </c>
      <c r="D5894" s="15" t="str">
        <f>INDEX(装备!E:E,MATCH(属性!A5894,装备!A:A,0))</f>
        <v>helmet</v>
      </c>
      <c r="E5894" s="14">
        <v>12</v>
      </c>
      <c r="F5894" s="17">
        <f>INT((VLOOKUP($C5894,装备数值,2,0)+VLOOKUP($C5894,装备数值,5,0)*($E5894-1))*VLOOKUP($D5894,系数!$K$2:$O$7,2,0))</f>
        <v>2325</v>
      </c>
      <c r="G5894" s="17">
        <f>INT((VLOOKUP($C5894,装备数值,3,0)+VLOOKUP($C5894,装备数值,6,0)*($E5894-1))*VLOOKUP($D5894,系数!$K$2:$O$7,3,0))</f>
        <v>0</v>
      </c>
      <c r="H5894" s="17">
        <f t="shared" si="185"/>
        <v>0</v>
      </c>
      <c r="I5894" s="17">
        <f>INT((VLOOKUP($C5894,装备数值,4,0)+VLOOKUP($C5894,装备数值,7,0)*($E5894-1))*VLOOKUP($D5894,系数!$K$2:$O$7,4,0))</f>
        <v>0</v>
      </c>
      <c r="J5894" s="17">
        <f>INT((VLOOKUP($C5894,装备数值,4,0)+VLOOKUP($C5894,装备数值,7,0)*($E5894-1))*VLOOKUP($D5894,系数!$K$2:$O$7,5,0))</f>
        <v>0</v>
      </c>
      <c r="K5894" s="17">
        <f>INT(VLOOKUP(E5894,强化金币,2,1)*VLOOKUP(INDEX(装备!F:F,MATCH(属性!A5894,装备!A:A,0)),系数!$K$12:$M$15,3,0))</f>
        <v>1000</v>
      </c>
      <c r="L5894" s="17"/>
      <c r="M5894" s="17"/>
      <c r="N5894" s="17"/>
      <c r="O5894" s="17">
        <f>IF(E5894=1,"",VLOOKUP(E5894,系数!$S$2:$AB$12,MATCH(属性!C5894,评级,0),1))</f>
        <v>80</v>
      </c>
    </row>
    <row r="5895" spans="1:15" ht="17.25" thickBot="1" x14ac:dyDescent="0.4">
      <c r="A5895" s="17">
        <f t="shared" si="184"/>
        <v>7100050</v>
      </c>
      <c r="B5895" s="17" t="s">
        <v>216</v>
      </c>
      <c r="C5895" s="15">
        <f>INDEX(装备!G:G,MATCH(属性!A5895,装备!A:A,0))</f>
        <v>18</v>
      </c>
      <c r="D5895" s="15" t="str">
        <f>INDEX(装备!E:E,MATCH(属性!A5895,装备!A:A,0))</f>
        <v>helmet</v>
      </c>
      <c r="E5895" s="14">
        <v>13</v>
      </c>
      <c r="F5895" s="17">
        <f>INT((VLOOKUP($C5895,装备数值,2,0)+VLOOKUP($C5895,装备数值,5,0)*($E5895-1))*VLOOKUP($D5895,系数!$K$2:$O$7,2,0))</f>
        <v>2400</v>
      </c>
      <c r="G5895" s="17">
        <f>INT((VLOOKUP($C5895,装备数值,3,0)+VLOOKUP($C5895,装备数值,6,0)*($E5895-1))*VLOOKUP($D5895,系数!$K$2:$O$7,3,0))</f>
        <v>0</v>
      </c>
      <c r="H5895" s="17">
        <f t="shared" si="185"/>
        <v>0</v>
      </c>
      <c r="I5895" s="17">
        <f>INT((VLOOKUP($C5895,装备数值,4,0)+VLOOKUP($C5895,装备数值,7,0)*($E5895-1))*VLOOKUP($D5895,系数!$K$2:$O$7,4,0))</f>
        <v>0</v>
      </c>
      <c r="J5895" s="17">
        <f>INT((VLOOKUP($C5895,装备数值,4,0)+VLOOKUP($C5895,装备数值,7,0)*($E5895-1))*VLOOKUP($D5895,系数!$K$2:$O$7,5,0))</f>
        <v>0</v>
      </c>
      <c r="K5895" s="17">
        <f>INT(VLOOKUP(E5895,强化金币,2,1)*VLOOKUP(INDEX(装备!F:F,MATCH(属性!A5895,装备!A:A,0)),系数!$K$12:$M$15,3,0))</f>
        <v>1200</v>
      </c>
      <c r="L5895" s="17"/>
      <c r="M5895" s="17"/>
      <c r="N5895" s="17"/>
      <c r="O5895" s="17">
        <f>IF(E5895=1,"",VLOOKUP(E5895,系数!$S$2:$AB$12,MATCH(属性!C5895,评级,0),1))</f>
        <v>80</v>
      </c>
    </row>
    <row r="5896" spans="1:15" ht="17.25" thickBot="1" x14ac:dyDescent="0.4">
      <c r="A5896" s="17">
        <f t="shared" si="184"/>
        <v>7100050</v>
      </c>
      <c r="B5896" s="17" t="s">
        <v>216</v>
      </c>
      <c r="C5896" s="15">
        <f>INDEX(装备!G:G,MATCH(属性!A5896,装备!A:A,0))</f>
        <v>18</v>
      </c>
      <c r="D5896" s="15" t="str">
        <f>INDEX(装备!E:E,MATCH(属性!A5896,装备!A:A,0))</f>
        <v>helmet</v>
      </c>
      <c r="E5896" s="14">
        <v>14</v>
      </c>
      <c r="F5896" s="17">
        <f>INT((VLOOKUP($C5896,装备数值,2,0)+VLOOKUP($C5896,装备数值,5,0)*($E5896-1))*VLOOKUP($D5896,系数!$K$2:$O$7,2,0))</f>
        <v>2475</v>
      </c>
      <c r="G5896" s="17">
        <f>INT((VLOOKUP($C5896,装备数值,3,0)+VLOOKUP($C5896,装备数值,6,0)*($E5896-1))*VLOOKUP($D5896,系数!$K$2:$O$7,3,0))</f>
        <v>0</v>
      </c>
      <c r="H5896" s="17">
        <f t="shared" si="185"/>
        <v>0</v>
      </c>
      <c r="I5896" s="17">
        <f>INT((VLOOKUP($C5896,装备数值,4,0)+VLOOKUP($C5896,装备数值,7,0)*($E5896-1))*VLOOKUP($D5896,系数!$K$2:$O$7,4,0))</f>
        <v>0</v>
      </c>
      <c r="J5896" s="17">
        <f>INT((VLOOKUP($C5896,装备数值,4,0)+VLOOKUP($C5896,装备数值,7,0)*($E5896-1))*VLOOKUP($D5896,系数!$K$2:$O$7,5,0))</f>
        <v>0</v>
      </c>
      <c r="K5896" s="17">
        <f>INT(VLOOKUP(E5896,强化金币,2,1)*VLOOKUP(INDEX(装备!F:F,MATCH(属性!A5896,装备!A:A,0)),系数!$K$12:$M$15,3,0))</f>
        <v>1400</v>
      </c>
      <c r="L5896" s="17"/>
      <c r="M5896" s="17"/>
      <c r="N5896" s="17"/>
      <c r="O5896" s="17">
        <f>IF(E5896=1,"",VLOOKUP(E5896,系数!$S$2:$AB$12,MATCH(属性!C5896,评级,0),1))</f>
        <v>80</v>
      </c>
    </row>
    <row r="5897" spans="1:15" ht="17.25" thickBot="1" x14ac:dyDescent="0.4">
      <c r="A5897" s="17">
        <f t="shared" si="184"/>
        <v>7100050</v>
      </c>
      <c r="B5897" s="17" t="s">
        <v>216</v>
      </c>
      <c r="C5897" s="15">
        <f>INDEX(装备!G:G,MATCH(属性!A5897,装备!A:A,0))</f>
        <v>18</v>
      </c>
      <c r="D5897" s="15" t="str">
        <f>INDEX(装备!E:E,MATCH(属性!A5897,装备!A:A,0))</f>
        <v>helmet</v>
      </c>
      <c r="E5897" s="14">
        <v>15</v>
      </c>
      <c r="F5897" s="17">
        <f>INT((VLOOKUP($C5897,装备数值,2,0)+VLOOKUP($C5897,装备数值,5,0)*($E5897-1))*VLOOKUP($D5897,系数!$K$2:$O$7,2,0))</f>
        <v>2550</v>
      </c>
      <c r="G5897" s="17">
        <f>INT((VLOOKUP($C5897,装备数值,3,0)+VLOOKUP($C5897,装备数值,6,0)*($E5897-1))*VLOOKUP($D5897,系数!$K$2:$O$7,3,0))</f>
        <v>0</v>
      </c>
      <c r="H5897" s="17">
        <f t="shared" si="185"/>
        <v>0</v>
      </c>
      <c r="I5897" s="17">
        <f>INT((VLOOKUP($C5897,装备数值,4,0)+VLOOKUP($C5897,装备数值,7,0)*($E5897-1))*VLOOKUP($D5897,系数!$K$2:$O$7,4,0))</f>
        <v>0</v>
      </c>
      <c r="J5897" s="17">
        <f>INT((VLOOKUP($C5897,装备数值,4,0)+VLOOKUP($C5897,装备数值,7,0)*($E5897-1))*VLOOKUP($D5897,系数!$K$2:$O$7,5,0))</f>
        <v>0</v>
      </c>
      <c r="K5897" s="17">
        <f>INT(VLOOKUP(E5897,强化金币,2,1)*VLOOKUP(INDEX(装备!F:F,MATCH(属性!A5897,装备!A:A,0)),系数!$K$12:$M$15,3,0))</f>
        <v>1600</v>
      </c>
      <c r="L5897" s="17"/>
      <c r="M5897" s="17"/>
      <c r="N5897" s="17"/>
      <c r="O5897" s="17">
        <f>IF(E5897=1,"",VLOOKUP(E5897,系数!$S$2:$AB$12,MATCH(属性!C5897,评级,0),1))</f>
        <v>80</v>
      </c>
    </row>
    <row r="5898" spans="1:15" ht="17.25" thickBot="1" x14ac:dyDescent="0.4">
      <c r="A5898" s="17">
        <f t="shared" si="184"/>
        <v>7100050</v>
      </c>
      <c r="B5898" s="17" t="s">
        <v>216</v>
      </c>
      <c r="C5898" s="15">
        <f>INDEX(装备!G:G,MATCH(属性!A5898,装备!A:A,0))</f>
        <v>18</v>
      </c>
      <c r="D5898" s="15" t="str">
        <f>INDEX(装备!E:E,MATCH(属性!A5898,装备!A:A,0))</f>
        <v>helmet</v>
      </c>
      <c r="E5898" s="14">
        <v>16</v>
      </c>
      <c r="F5898" s="17">
        <f>INT((VLOOKUP($C5898,装备数值,2,0)+VLOOKUP($C5898,装备数值,5,0)*($E5898-1))*VLOOKUP($D5898,系数!$K$2:$O$7,2,0))</f>
        <v>2625</v>
      </c>
      <c r="G5898" s="17">
        <f>INT((VLOOKUP($C5898,装备数值,3,0)+VLOOKUP($C5898,装备数值,6,0)*($E5898-1))*VLOOKUP($D5898,系数!$K$2:$O$7,3,0))</f>
        <v>0</v>
      </c>
      <c r="H5898" s="17">
        <f t="shared" si="185"/>
        <v>0</v>
      </c>
      <c r="I5898" s="17">
        <f>INT((VLOOKUP($C5898,装备数值,4,0)+VLOOKUP($C5898,装备数值,7,0)*($E5898-1))*VLOOKUP($D5898,系数!$K$2:$O$7,4,0))</f>
        <v>0</v>
      </c>
      <c r="J5898" s="17">
        <f>INT((VLOOKUP($C5898,装备数值,4,0)+VLOOKUP($C5898,装备数值,7,0)*($E5898-1))*VLOOKUP($D5898,系数!$K$2:$O$7,5,0))</f>
        <v>0</v>
      </c>
      <c r="K5898" s="17">
        <f>INT(VLOOKUP(E5898,强化金币,2,1)*VLOOKUP(INDEX(装备!F:F,MATCH(属性!A5898,装备!A:A,0)),系数!$K$12:$M$15,3,0))</f>
        <v>1800</v>
      </c>
      <c r="L5898" s="17"/>
      <c r="M5898" s="17"/>
      <c r="N5898" s="17"/>
      <c r="O5898" s="17">
        <f>IF(E5898=1,"",VLOOKUP(E5898,系数!$S$2:$AB$12,MATCH(属性!C5898,评级,0),1))</f>
        <v>80</v>
      </c>
    </row>
    <row r="5899" spans="1:15" ht="17.25" thickBot="1" x14ac:dyDescent="0.4">
      <c r="A5899" s="17">
        <f t="shared" si="184"/>
        <v>7100050</v>
      </c>
      <c r="B5899" s="17" t="s">
        <v>216</v>
      </c>
      <c r="C5899" s="15">
        <f>INDEX(装备!G:G,MATCH(属性!A5899,装备!A:A,0))</f>
        <v>18</v>
      </c>
      <c r="D5899" s="15" t="str">
        <f>INDEX(装备!E:E,MATCH(属性!A5899,装备!A:A,0))</f>
        <v>helmet</v>
      </c>
      <c r="E5899" s="14">
        <v>17</v>
      </c>
      <c r="F5899" s="17">
        <f>INT((VLOOKUP($C5899,装备数值,2,0)+VLOOKUP($C5899,装备数值,5,0)*($E5899-1))*VLOOKUP($D5899,系数!$K$2:$O$7,2,0))</f>
        <v>2700</v>
      </c>
      <c r="G5899" s="17">
        <f>INT((VLOOKUP($C5899,装备数值,3,0)+VLOOKUP($C5899,装备数值,6,0)*($E5899-1))*VLOOKUP($D5899,系数!$K$2:$O$7,3,0))</f>
        <v>0</v>
      </c>
      <c r="H5899" s="17">
        <f t="shared" si="185"/>
        <v>0</v>
      </c>
      <c r="I5899" s="17">
        <f>INT((VLOOKUP($C5899,装备数值,4,0)+VLOOKUP($C5899,装备数值,7,0)*($E5899-1))*VLOOKUP($D5899,系数!$K$2:$O$7,4,0))</f>
        <v>0</v>
      </c>
      <c r="J5899" s="17">
        <f>INT((VLOOKUP($C5899,装备数值,4,0)+VLOOKUP($C5899,装备数值,7,0)*($E5899-1))*VLOOKUP($D5899,系数!$K$2:$O$7,5,0))</f>
        <v>0</v>
      </c>
      <c r="K5899" s="17">
        <f>INT(VLOOKUP(E5899,强化金币,2,1)*VLOOKUP(INDEX(装备!F:F,MATCH(属性!A5899,装备!A:A,0)),系数!$K$12:$M$15,3,0))</f>
        <v>2000</v>
      </c>
      <c r="L5899" s="17"/>
      <c r="M5899" s="17"/>
      <c r="N5899" s="17"/>
      <c r="O5899" s="17">
        <f>IF(E5899=1,"",VLOOKUP(E5899,系数!$S$2:$AB$12,MATCH(属性!C5899,评级,0),1))</f>
        <v>80</v>
      </c>
    </row>
    <row r="5900" spans="1:15" ht="17.25" thickBot="1" x14ac:dyDescent="0.4">
      <c r="A5900" s="17">
        <f t="shared" si="184"/>
        <v>7100050</v>
      </c>
      <c r="B5900" s="17" t="s">
        <v>216</v>
      </c>
      <c r="C5900" s="15">
        <f>INDEX(装备!G:G,MATCH(属性!A5900,装备!A:A,0))</f>
        <v>18</v>
      </c>
      <c r="D5900" s="15" t="str">
        <f>INDEX(装备!E:E,MATCH(属性!A5900,装备!A:A,0))</f>
        <v>helmet</v>
      </c>
      <c r="E5900" s="14">
        <v>18</v>
      </c>
      <c r="F5900" s="17">
        <f>INT((VLOOKUP($C5900,装备数值,2,0)+VLOOKUP($C5900,装备数值,5,0)*($E5900-1))*VLOOKUP($D5900,系数!$K$2:$O$7,2,0))</f>
        <v>2775</v>
      </c>
      <c r="G5900" s="17">
        <f>INT((VLOOKUP($C5900,装备数值,3,0)+VLOOKUP($C5900,装备数值,6,0)*($E5900-1))*VLOOKUP($D5900,系数!$K$2:$O$7,3,0))</f>
        <v>0</v>
      </c>
      <c r="H5900" s="17">
        <f t="shared" si="185"/>
        <v>0</v>
      </c>
      <c r="I5900" s="17">
        <f>INT((VLOOKUP($C5900,装备数值,4,0)+VLOOKUP($C5900,装备数值,7,0)*($E5900-1))*VLOOKUP($D5900,系数!$K$2:$O$7,4,0))</f>
        <v>0</v>
      </c>
      <c r="J5900" s="17">
        <f>INT((VLOOKUP($C5900,装备数值,4,0)+VLOOKUP($C5900,装备数值,7,0)*($E5900-1))*VLOOKUP($D5900,系数!$K$2:$O$7,5,0))</f>
        <v>0</v>
      </c>
      <c r="K5900" s="17">
        <f>INT(VLOOKUP(E5900,强化金币,2,1)*VLOOKUP(INDEX(装备!F:F,MATCH(属性!A5900,装备!A:A,0)),系数!$K$12:$M$15,3,0))</f>
        <v>2200</v>
      </c>
      <c r="L5900" s="17"/>
      <c r="M5900" s="17"/>
      <c r="N5900" s="17"/>
      <c r="O5900" s="17">
        <f>IF(E5900=1,"",VLOOKUP(E5900,系数!$S$2:$AB$12,MATCH(属性!C5900,评级,0),1))</f>
        <v>80</v>
      </c>
    </row>
    <row r="5901" spans="1:15" ht="17.25" thickBot="1" x14ac:dyDescent="0.4">
      <c r="A5901" s="17">
        <f t="shared" si="184"/>
        <v>7100050</v>
      </c>
      <c r="B5901" s="17" t="s">
        <v>216</v>
      </c>
      <c r="C5901" s="15">
        <f>INDEX(装备!G:G,MATCH(属性!A5901,装备!A:A,0))</f>
        <v>18</v>
      </c>
      <c r="D5901" s="15" t="str">
        <f>INDEX(装备!E:E,MATCH(属性!A5901,装备!A:A,0))</f>
        <v>helmet</v>
      </c>
      <c r="E5901" s="14">
        <v>19</v>
      </c>
      <c r="F5901" s="17">
        <f>INT((VLOOKUP($C5901,装备数值,2,0)+VLOOKUP($C5901,装备数值,5,0)*($E5901-1))*VLOOKUP($D5901,系数!$K$2:$O$7,2,0))</f>
        <v>2850</v>
      </c>
      <c r="G5901" s="17">
        <f>INT((VLOOKUP($C5901,装备数值,3,0)+VLOOKUP($C5901,装备数值,6,0)*($E5901-1))*VLOOKUP($D5901,系数!$K$2:$O$7,3,0))</f>
        <v>0</v>
      </c>
      <c r="H5901" s="17">
        <f t="shared" si="185"/>
        <v>0</v>
      </c>
      <c r="I5901" s="17">
        <f>INT((VLOOKUP($C5901,装备数值,4,0)+VLOOKUP($C5901,装备数值,7,0)*($E5901-1))*VLOOKUP($D5901,系数!$K$2:$O$7,4,0))</f>
        <v>0</v>
      </c>
      <c r="J5901" s="17">
        <f>INT((VLOOKUP($C5901,装备数值,4,0)+VLOOKUP($C5901,装备数值,7,0)*($E5901-1))*VLOOKUP($D5901,系数!$K$2:$O$7,5,0))</f>
        <v>0</v>
      </c>
      <c r="K5901" s="17">
        <f>INT(VLOOKUP(E5901,强化金币,2,1)*VLOOKUP(INDEX(装备!F:F,MATCH(属性!A5901,装备!A:A,0)),系数!$K$12:$M$15,3,0))</f>
        <v>2400</v>
      </c>
      <c r="L5901" s="17"/>
      <c r="M5901" s="17"/>
      <c r="N5901" s="17"/>
      <c r="O5901" s="17">
        <f>IF(E5901=1,"",VLOOKUP(E5901,系数!$S$2:$AB$12,MATCH(属性!C5901,评级,0),1))</f>
        <v>80</v>
      </c>
    </row>
    <row r="5902" spans="1:15" ht="17.25" thickBot="1" x14ac:dyDescent="0.4">
      <c r="A5902" s="17">
        <f t="shared" si="184"/>
        <v>7100050</v>
      </c>
      <c r="B5902" s="17" t="s">
        <v>216</v>
      </c>
      <c r="C5902" s="15">
        <f>INDEX(装备!G:G,MATCH(属性!A5902,装备!A:A,0))</f>
        <v>18</v>
      </c>
      <c r="D5902" s="15" t="str">
        <f>INDEX(装备!E:E,MATCH(属性!A5902,装备!A:A,0))</f>
        <v>helmet</v>
      </c>
      <c r="E5902" s="14">
        <v>20</v>
      </c>
      <c r="F5902" s="17">
        <f>INT((VLOOKUP($C5902,装备数值,2,0)+VLOOKUP($C5902,装备数值,5,0)*($E5902-1))*VLOOKUP($D5902,系数!$K$2:$O$7,2,0))</f>
        <v>2925</v>
      </c>
      <c r="G5902" s="17">
        <f>INT((VLOOKUP($C5902,装备数值,3,0)+VLOOKUP($C5902,装备数值,6,0)*($E5902-1))*VLOOKUP($D5902,系数!$K$2:$O$7,3,0))</f>
        <v>0</v>
      </c>
      <c r="H5902" s="17">
        <f t="shared" si="185"/>
        <v>0</v>
      </c>
      <c r="I5902" s="17">
        <f>INT((VLOOKUP($C5902,装备数值,4,0)+VLOOKUP($C5902,装备数值,7,0)*($E5902-1))*VLOOKUP($D5902,系数!$K$2:$O$7,4,0))</f>
        <v>0</v>
      </c>
      <c r="J5902" s="17">
        <f>INT((VLOOKUP($C5902,装备数值,4,0)+VLOOKUP($C5902,装备数值,7,0)*($E5902-1))*VLOOKUP($D5902,系数!$K$2:$O$7,5,0))</f>
        <v>0</v>
      </c>
      <c r="K5902" s="17">
        <f>INT(VLOOKUP(E5902,强化金币,2,1)*VLOOKUP(INDEX(装备!F:F,MATCH(属性!A5902,装备!A:A,0)),系数!$K$12:$M$15,3,0))</f>
        <v>2600</v>
      </c>
      <c r="L5902" s="17"/>
      <c r="M5902" s="17"/>
      <c r="N5902" s="17"/>
      <c r="O5902" s="17">
        <f>IF(E5902=1,"",VLOOKUP(E5902,系数!$S$2:$AB$12,MATCH(属性!C5902,评级,0),1))</f>
        <v>120</v>
      </c>
    </row>
    <row r="5903" spans="1:15" ht="17.25" thickBot="1" x14ac:dyDescent="0.4">
      <c r="A5903" s="17">
        <f t="shared" si="184"/>
        <v>7100050</v>
      </c>
      <c r="B5903" s="17" t="s">
        <v>216</v>
      </c>
      <c r="C5903" s="15">
        <f>INDEX(装备!G:G,MATCH(属性!A5903,装备!A:A,0))</f>
        <v>18</v>
      </c>
      <c r="D5903" s="15" t="str">
        <f>INDEX(装备!E:E,MATCH(属性!A5903,装备!A:A,0))</f>
        <v>helmet</v>
      </c>
      <c r="E5903" s="14">
        <v>21</v>
      </c>
      <c r="F5903" s="17">
        <f>INT((VLOOKUP($C5903,装备数值,2,0)+VLOOKUP($C5903,装备数值,5,0)*($E5903-1))*VLOOKUP($D5903,系数!$K$2:$O$7,2,0))</f>
        <v>3000</v>
      </c>
      <c r="G5903" s="17">
        <f>INT((VLOOKUP($C5903,装备数值,3,0)+VLOOKUP($C5903,装备数值,6,0)*($E5903-1))*VLOOKUP($D5903,系数!$K$2:$O$7,3,0))</f>
        <v>0</v>
      </c>
      <c r="H5903" s="17">
        <f t="shared" si="185"/>
        <v>0</v>
      </c>
      <c r="I5903" s="17">
        <f>INT((VLOOKUP($C5903,装备数值,4,0)+VLOOKUP($C5903,装备数值,7,0)*($E5903-1))*VLOOKUP($D5903,系数!$K$2:$O$7,4,0))</f>
        <v>0</v>
      </c>
      <c r="J5903" s="17">
        <f>INT((VLOOKUP($C5903,装备数值,4,0)+VLOOKUP($C5903,装备数值,7,0)*($E5903-1))*VLOOKUP($D5903,系数!$K$2:$O$7,5,0))</f>
        <v>0</v>
      </c>
      <c r="K5903" s="17">
        <f>INT(VLOOKUP(E5903,强化金币,2,1)*VLOOKUP(INDEX(装备!F:F,MATCH(属性!A5903,装备!A:A,0)),系数!$K$12:$M$15,3,0))</f>
        <v>2800</v>
      </c>
      <c r="L5903" s="17"/>
      <c r="M5903" s="17"/>
      <c r="N5903" s="17"/>
      <c r="O5903" s="17">
        <f>IF(E5903=1,"",VLOOKUP(E5903,系数!$S$2:$AB$12,MATCH(属性!C5903,评级,0),1))</f>
        <v>120</v>
      </c>
    </row>
    <row r="5904" spans="1:15" ht="17.25" thickBot="1" x14ac:dyDescent="0.4">
      <c r="A5904" s="17">
        <f t="shared" si="184"/>
        <v>7100050</v>
      </c>
      <c r="B5904" s="17" t="s">
        <v>216</v>
      </c>
      <c r="C5904" s="15">
        <f>INDEX(装备!G:G,MATCH(属性!A5904,装备!A:A,0))</f>
        <v>18</v>
      </c>
      <c r="D5904" s="15" t="str">
        <f>INDEX(装备!E:E,MATCH(属性!A5904,装备!A:A,0))</f>
        <v>helmet</v>
      </c>
      <c r="E5904" s="14">
        <v>22</v>
      </c>
      <c r="F5904" s="17">
        <f>INT((VLOOKUP($C5904,装备数值,2,0)+VLOOKUP($C5904,装备数值,5,0)*($E5904-1))*VLOOKUP($D5904,系数!$K$2:$O$7,2,0))</f>
        <v>3075</v>
      </c>
      <c r="G5904" s="17">
        <f>INT((VLOOKUP($C5904,装备数值,3,0)+VLOOKUP($C5904,装备数值,6,0)*($E5904-1))*VLOOKUP($D5904,系数!$K$2:$O$7,3,0))</f>
        <v>0</v>
      </c>
      <c r="H5904" s="17">
        <f t="shared" si="185"/>
        <v>0</v>
      </c>
      <c r="I5904" s="17">
        <f>INT((VLOOKUP($C5904,装备数值,4,0)+VLOOKUP($C5904,装备数值,7,0)*($E5904-1))*VLOOKUP($D5904,系数!$K$2:$O$7,4,0))</f>
        <v>0</v>
      </c>
      <c r="J5904" s="17">
        <f>INT((VLOOKUP($C5904,装备数值,4,0)+VLOOKUP($C5904,装备数值,7,0)*($E5904-1))*VLOOKUP($D5904,系数!$K$2:$O$7,5,0))</f>
        <v>0</v>
      </c>
      <c r="K5904" s="17">
        <f>INT(VLOOKUP(E5904,强化金币,2,1)*VLOOKUP(INDEX(装备!F:F,MATCH(属性!A5904,装备!A:A,0)),系数!$K$12:$M$15,3,0))</f>
        <v>3000</v>
      </c>
      <c r="L5904" s="17"/>
      <c r="M5904" s="17"/>
      <c r="N5904" s="17"/>
      <c r="O5904" s="17">
        <f>IF(E5904=1,"",VLOOKUP(E5904,系数!$S$2:$AB$12,MATCH(属性!C5904,评级,0),1))</f>
        <v>120</v>
      </c>
    </row>
    <row r="5905" spans="1:15" ht="17.25" thickBot="1" x14ac:dyDescent="0.4">
      <c r="A5905" s="17">
        <f t="shared" si="184"/>
        <v>7100050</v>
      </c>
      <c r="B5905" s="17" t="s">
        <v>216</v>
      </c>
      <c r="C5905" s="15">
        <f>INDEX(装备!G:G,MATCH(属性!A5905,装备!A:A,0))</f>
        <v>18</v>
      </c>
      <c r="D5905" s="15" t="str">
        <f>INDEX(装备!E:E,MATCH(属性!A5905,装备!A:A,0))</f>
        <v>helmet</v>
      </c>
      <c r="E5905" s="14">
        <v>23</v>
      </c>
      <c r="F5905" s="17">
        <f>INT((VLOOKUP($C5905,装备数值,2,0)+VLOOKUP($C5905,装备数值,5,0)*($E5905-1))*VLOOKUP($D5905,系数!$K$2:$O$7,2,0))</f>
        <v>3150</v>
      </c>
      <c r="G5905" s="17">
        <f>INT((VLOOKUP($C5905,装备数值,3,0)+VLOOKUP($C5905,装备数值,6,0)*($E5905-1))*VLOOKUP($D5905,系数!$K$2:$O$7,3,0))</f>
        <v>0</v>
      </c>
      <c r="H5905" s="17">
        <f t="shared" si="185"/>
        <v>0</v>
      </c>
      <c r="I5905" s="17">
        <f>INT((VLOOKUP($C5905,装备数值,4,0)+VLOOKUP($C5905,装备数值,7,0)*($E5905-1))*VLOOKUP($D5905,系数!$K$2:$O$7,4,0))</f>
        <v>0</v>
      </c>
      <c r="J5905" s="17">
        <f>INT((VLOOKUP($C5905,装备数值,4,0)+VLOOKUP($C5905,装备数值,7,0)*($E5905-1))*VLOOKUP($D5905,系数!$K$2:$O$7,5,0))</f>
        <v>0</v>
      </c>
      <c r="K5905" s="17">
        <f>INT(VLOOKUP(E5905,强化金币,2,1)*VLOOKUP(INDEX(装备!F:F,MATCH(属性!A5905,装备!A:A,0)),系数!$K$12:$M$15,3,0))</f>
        <v>3200</v>
      </c>
      <c r="L5905" s="17"/>
      <c r="M5905" s="17"/>
      <c r="N5905" s="17"/>
      <c r="O5905" s="17">
        <f>IF(E5905=1,"",VLOOKUP(E5905,系数!$S$2:$AB$12,MATCH(属性!C5905,评级,0),1))</f>
        <v>120</v>
      </c>
    </row>
    <row r="5906" spans="1:15" ht="17.25" thickBot="1" x14ac:dyDescent="0.4">
      <c r="A5906" s="17">
        <f t="shared" si="184"/>
        <v>7100050</v>
      </c>
      <c r="B5906" s="17" t="s">
        <v>216</v>
      </c>
      <c r="C5906" s="15">
        <f>INDEX(装备!G:G,MATCH(属性!A5906,装备!A:A,0))</f>
        <v>18</v>
      </c>
      <c r="D5906" s="15" t="str">
        <f>INDEX(装备!E:E,MATCH(属性!A5906,装备!A:A,0))</f>
        <v>helmet</v>
      </c>
      <c r="E5906" s="14">
        <v>24</v>
      </c>
      <c r="F5906" s="17">
        <f>INT((VLOOKUP($C5906,装备数值,2,0)+VLOOKUP($C5906,装备数值,5,0)*($E5906-1))*VLOOKUP($D5906,系数!$K$2:$O$7,2,0))</f>
        <v>3225</v>
      </c>
      <c r="G5906" s="17">
        <f>INT((VLOOKUP($C5906,装备数值,3,0)+VLOOKUP($C5906,装备数值,6,0)*($E5906-1))*VLOOKUP($D5906,系数!$K$2:$O$7,3,0))</f>
        <v>0</v>
      </c>
      <c r="H5906" s="17">
        <f t="shared" si="185"/>
        <v>0</v>
      </c>
      <c r="I5906" s="17">
        <f>INT((VLOOKUP($C5906,装备数值,4,0)+VLOOKUP($C5906,装备数值,7,0)*($E5906-1))*VLOOKUP($D5906,系数!$K$2:$O$7,4,0))</f>
        <v>0</v>
      </c>
      <c r="J5906" s="17">
        <f>INT((VLOOKUP($C5906,装备数值,4,0)+VLOOKUP($C5906,装备数值,7,0)*($E5906-1))*VLOOKUP($D5906,系数!$K$2:$O$7,5,0))</f>
        <v>0</v>
      </c>
      <c r="K5906" s="17">
        <f>INT(VLOOKUP(E5906,强化金币,2,1)*VLOOKUP(INDEX(装备!F:F,MATCH(属性!A5906,装备!A:A,0)),系数!$K$12:$M$15,3,0))</f>
        <v>3400</v>
      </c>
      <c r="L5906" s="17"/>
      <c r="M5906" s="17"/>
      <c r="N5906" s="17"/>
      <c r="O5906" s="17">
        <f>IF(E5906=1,"",VLOOKUP(E5906,系数!$S$2:$AB$12,MATCH(属性!C5906,评级,0),1))</f>
        <v>120</v>
      </c>
    </row>
    <row r="5907" spans="1:15" ht="17.25" thickBot="1" x14ac:dyDescent="0.4">
      <c r="A5907" s="17">
        <f t="shared" si="184"/>
        <v>7100050</v>
      </c>
      <c r="B5907" s="17" t="s">
        <v>216</v>
      </c>
      <c r="C5907" s="15">
        <f>INDEX(装备!G:G,MATCH(属性!A5907,装备!A:A,0))</f>
        <v>18</v>
      </c>
      <c r="D5907" s="15" t="str">
        <f>INDEX(装备!E:E,MATCH(属性!A5907,装备!A:A,0))</f>
        <v>helmet</v>
      </c>
      <c r="E5907" s="14">
        <v>25</v>
      </c>
      <c r="F5907" s="17">
        <f>INT((VLOOKUP($C5907,装备数值,2,0)+VLOOKUP($C5907,装备数值,5,0)*($E5907-1))*VLOOKUP($D5907,系数!$K$2:$O$7,2,0))</f>
        <v>3300</v>
      </c>
      <c r="G5907" s="17">
        <f>INT((VLOOKUP($C5907,装备数值,3,0)+VLOOKUP($C5907,装备数值,6,0)*($E5907-1))*VLOOKUP($D5907,系数!$K$2:$O$7,3,0))</f>
        <v>0</v>
      </c>
      <c r="H5907" s="17">
        <f t="shared" si="185"/>
        <v>0</v>
      </c>
      <c r="I5907" s="17">
        <f>INT((VLOOKUP($C5907,装备数值,4,0)+VLOOKUP($C5907,装备数值,7,0)*($E5907-1))*VLOOKUP($D5907,系数!$K$2:$O$7,4,0))</f>
        <v>0</v>
      </c>
      <c r="J5907" s="17">
        <f>INT((VLOOKUP($C5907,装备数值,4,0)+VLOOKUP($C5907,装备数值,7,0)*($E5907-1))*VLOOKUP($D5907,系数!$K$2:$O$7,5,0))</f>
        <v>0</v>
      </c>
      <c r="K5907" s="17">
        <f>INT(VLOOKUP(E5907,强化金币,2,1)*VLOOKUP(INDEX(装备!F:F,MATCH(属性!A5907,装备!A:A,0)),系数!$K$12:$M$15,3,0))</f>
        <v>3600</v>
      </c>
      <c r="L5907" s="17"/>
      <c r="M5907" s="17"/>
      <c r="N5907" s="17"/>
      <c r="O5907" s="17">
        <f>IF(E5907=1,"",VLOOKUP(E5907,系数!$S$2:$AB$12,MATCH(属性!C5907,评级,0),1))</f>
        <v>120</v>
      </c>
    </row>
    <row r="5908" spans="1:15" ht="17.25" thickBot="1" x14ac:dyDescent="0.4">
      <c r="A5908" s="17">
        <f t="shared" si="184"/>
        <v>7100050</v>
      </c>
      <c r="B5908" s="17" t="s">
        <v>216</v>
      </c>
      <c r="C5908" s="15">
        <f>INDEX(装备!G:G,MATCH(属性!A5908,装备!A:A,0))</f>
        <v>18</v>
      </c>
      <c r="D5908" s="15" t="str">
        <f>INDEX(装备!E:E,MATCH(属性!A5908,装备!A:A,0))</f>
        <v>helmet</v>
      </c>
      <c r="E5908" s="14">
        <v>26</v>
      </c>
      <c r="F5908" s="17">
        <f>INT((VLOOKUP($C5908,装备数值,2,0)+VLOOKUP($C5908,装备数值,5,0)*($E5908-1))*VLOOKUP($D5908,系数!$K$2:$O$7,2,0))</f>
        <v>3375</v>
      </c>
      <c r="G5908" s="17">
        <f>INT((VLOOKUP($C5908,装备数值,3,0)+VLOOKUP($C5908,装备数值,6,0)*($E5908-1))*VLOOKUP($D5908,系数!$K$2:$O$7,3,0))</f>
        <v>0</v>
      </c>
      <c r="H5908" s="17">
        <f t="shared" si="185"/>
        <v>0</v>
      </c>
      <c r="I5908" s="17">
        <f>INT((VLOOKUP($C5908,装备数值,4,0)+VLOOKUP($C5908,装备数值,7,0)*($E5908-1))*VLOOKUP($D5908,系数!$K$2:$O$7,4,0))</f>
        <v>0</v>
      </c>
      <c r="J5908" s="17">
        <f>INT((VLOOKUP($C5908,装备数值,4,0)+VLOOKUP($C5908,装备数值,7,0)*($E5908-1))*VLOOKUP($D5908,系数!$K$2:$O$7,5,0))</f>
        <v>0</v>
      </c>
      <c r="K5908" s="17">
        <f>INT(VLOOKUP(E5908,强化金币,2,1)*VLOOKUP(INDEX(装备!F:F,MATCH(属性!A5908,装备!A:A,0)),系数!$K$12:$M$15,3,0))</f>
        <v>3800</v>
      </c>
      <c r="L5908" s="17"/>
      <c r="M5908" s="17"/>
      <c r="N5908" s="17"/>
      <c r="O5908" s="17">
        <f>IF(E5908=1,"",VLOOKUP(E5908,系数!$S$2:$AB$12,MATCH(属性!C5908,评级,0),1))</f>
        <v>120</v>
      </c>
    </row>
    <row r="5909" spans="1:15" ht="17.25" thickBot="1" x14ac:dyDescent="0.4">
      <c r="A5909" s="17">
        <f t="shared" si="184"/>
        <v>7100050</v>
      </c>
      <c r="B5909" s="17" t="s">
        <v>216</v>
      </c>
      <c r="C5909" s="15">
        <f>INDEX(装备!G:G,MATCH(属性!A5909,装备!A:A,0))</f>
        <v>18</v>
      </c>
      <c r="D5909" s="15" t="str">
        <f>INDEX(装备!E:E,MATCH(属性!A5909,装备!A:A,0))</f>
        <v>helmet</v>
      </c>
      <c r="E5909" s="14">
        <v>27</v>
      </c>
      <c r="F5909" s="17">
        <f>INT((VLOOKUP($C5909,装备数值,2,0)+VLOOKUP($C5909,装备数值,5,0)*($E5909-1))*VLOOKUP($D5909,系数!$K$2:$O$7,2,0))</f>
        <v>3450</v>
      </c>
      <c r="G5909" s="17">
        <f>INT((VLOOKUP($C5909,装备数值,3,0)+VLOOKUP($C5909,装备数值,6,0)*($E5909-1))*VLOOKUP($D5909,系数!$K$2:$O$7,3,0))</f>
        <v>0</v>
      </c>
      <c r="H5909" s="17">
        <f t="shared" si="185"/>
        <v>0</v>
      </c>
      <c r="I5909" s="17">
        <f>INT((VLOOKUP($C5909,装备数值,4,0)+VLOOKUP($C5909,装备数值,7,0)*($E5909-1))*VLOOKUP($D5909,系数!$K$2:$O$7,4,0))</f>
        <v>0</v>
      </c>
      <c r="J5909" s="17">
        <f>INT((VLOOKUP($C5909,装备数值,4,0)+VLOOKUP($C5909,装备数值,7,0)*($E5909-1))*VLOOKUP($D5909,系数!$K$2:$O$7,5,0))</f>
        <v>0</v>
      </c>
      <c r="K5909" s="17">
        <f>INT(VLOOKUP(E5909,强化金币,2,1)*VLOOKUP(INDEX(装备!F:F,MATCH(属性!A5909,装备!A:A,0)),系数!$K$12:$M$15,3,0))</f>
        <v>4000</v>
      </c>
      <c r="L5909" s="17"/>
      <c r="M5909" s="17"/>
      <c r="N5909" s="17"/>
      <c r="O5909" s="17">
        <f>IF(E5909=1,"",VLOOKUP(E5909,系数!$S$2:$AB$12,MATCH(属性!C5909,评级,0),1))</f>
        <v>120</v>
      </c>
    </row>
    <row r="5910" spans="1:15" ht="17.25" thickBot="1" x14ac:dyDescent="0.4">
      <c r="A5910" s="17">
        <f t="shared" si="184"/>
        <v>7100050</v>
      </c>
      <c r="B5910" s="17" t="s">
        <v>216</v>
      </c>
      <c r="C5910" s="15">
        <f>INDEX(装备!G:G,MATCH(属性!A5910,装备!A:A,0))</f>
        <v>18</v>
      </c>
      <c r="D5910" s="15" t="str">
        <f>INDEX(装备!E:E,MATCH(属性!A5910,装备!A:A,0))</f>
        <v>helmet</v>
      </c>
      <c r="E5910" s="14">
        <v>28</v>
      </c>
      <c r="F5910" s="17">
        <f>INT((VLOOKUP($C5910,装备数值,2,0)+VLOOKUP($C5910,装备数值,5,0)*($E5910-1))*VLOOKUP($D5910,系数!$K$2:$O$7,2,0))</f>
        <v>3525</v>
      </c>
      <c r="G5910" s="17">
        <f>INT((VLOOKUP($C5910,装备数值,3,0)+VLOOKUP($C5910,装备数值,6,0)*($E5910-1))*VLOOKUP($D5910,系数!$K$2:$O$7,3,0))</f>
        <v>0</v>
      </c>
      <c r="H5910" s="17">
        <f t="shared" si="185"/>
        <v>0</v>
      </c>
      <c r="I5910" s="17">
        <f>INT((VLOOKUP($C5910,装备数值,4,0)+VLOOKUP($C5910,装备数值,7,0)*($E5910-1))*VLOOKUP($D5910,系数!$K$2:$O$7,4,0))</f>
        <v>0</v>
      </c>
      <c r="J5910" s="17">
        <f>INT((VLOOKUP($C5910,装备数值,4,0)+VLOOKUP($C5910,装备数值,7,0)*($E5910-1))*VLOOKUP($D5910,系数!$K$2:$O$7,5,0))</f>
        <v>0</v>
      </c>
      <c r="K5910" s="17">
        <f>INT(VLOOKUP(E5910,强化金币,2,1)*VLOOKUP(INDEX(装备!F:F,MATCH(属性!A5910,装备!A:A,0)),系数!$K$12:$M$15,3,0))</f>
        <v>4200</v>
      </c>
      <c r="L5910" s="17"/>
      <c r="M5910" s="17"/>
      <c r="N5910" s="17"/>
      <c r="O5910" s="17">
        <f>IF(E5910=1,"",VLOOKUP(E5910,系数!$S$2:$AB$12,MATCH(属性!C5910,评级,0),1))</f>
        <v>120</v>
      </c>
    </row>
    <row r="5911" spans="1:15" ht="17.25" thickBot="1" x14ac:dyDescent="0.4">
      <c r="A5911" s="17">
        <f t="shared" si="184"/>
        <v>7100050</v>
      </c>
      <c r="B5911" s="17" t="s">
        <v>216</v>
      </c>
      <c r="C5911" s="15">
        <f>INDEX(装备!G:G,MATCH(属性!A5911,装备!A:A,0))</f>
        <v>18</v>
      </c>
      <c r="D5911" s="15" t="str">
        <f>INDEX(装备!E:E,MATCH(属性!A5911,装备!A:A,0))</f>
        <v>helmet</v>
      </c>
      <c r="E5911" s="14">
        <v>29</v>
      </c>
      <c r="F5911" s="17">
        <f>INT((VLOOKUP($C5911,装备数值,2,0)+VLOOKUP($C5911,装备数值,5,0)*($E5911-1))*VLOOKUP($D5911,系数!$K$2:$O$7,2,0))</f>
        <v>3600</v>
      </c>
      <c r="G5911" s="17">
        <f>INT((VLOOKUP($C5911,装备数值,3,0)+VLOOKUP($C5911,装备数值,6,0)*($E5911-1))*VLOOKUP($D5911,系数!$K$2:$O$7,3,0))</f>
        <v>0</v>
      </c>
      <c r="H5911" s="17">
        <f t="shared" si="185"/>
        <v>0</v>
      </c>
      <c r="I5911" s="17">
        <f>INT((VLOOKUP($C5911,装备数值,4,0)+VLOOKUP($C5911,装备数值,7,0)*($E5911-1))*VLOOKUP($D5911,系数!$K$2:$O$7,4,0))</f>
        <v>0</v>
      </c>
      <c r="J5911" s="17">
        <f>INT((VLOOKUP($C5911,装备数值,4,0)+VLOOKUP($C5911,装备数值,7,0)*($E5911-1))*VLOOKUP($D5911,系数!$K$2:$O$7,5,0))</f>
        <v>0</v>
      </c>
      <c r="K5911" s="17">
        <f>INT(VLOOKUP(E5911,强化金币,2,1)*VLOOKUP(INDEX(装备!F:F,MATCH(属性!A5911,装备!A:A,0)),系数!$K$12:$M$15,3,0))</f>
        <v>4500</v>
      </c>
      <c r="L5911" s="17"/>
      <c r="M5911" s="17"/>
      <c r="N5911" s="17"/>
      <c r="O5911" s="17">
        <f>IF(E5911=1,"",VLOOKUP(E5911,系数!$S$2:$AB$12,MATCH(属性!C5911,评级,0),1))</f>
        <v>120</v>
      </c>
    </row>
    <row r="5912" spans="1:15" ht="17.25" thickBot="1" x14ac:dyDescent="0.4">
      <c r="A5912" s="17">
        <f t="shared" si="184"/>
        <v>7100050</v>
      </c>
      <c r="B5912" s="17" t="s">
        <v>216</v>
      </c>
      <c r="C5912" s="15">
        <f>INDEX(装备!G:G,MATCH(属性!A5912,装备!A:A,0))</f>
        <v>18</v>
      </c>
      <c r="D5912" s="15" t="str">
        <f>INDEX(装备!E:E,MATCH(属性!A5912,装备!A:A,0))</f>
        <v>helmet</v>
      </c>
      <c r="E5912" s="14">
        <v>30</v>
      </c>
      <c r="F5912" s="17">
        <f>INT((VLOOKUP($C5912,装备数值,2,0)+VLOOKUP($C5912,装备数值,5,0)*($E5912-1))*VLOOKUP($D5912,系数!$K$2:$O$7,2,0))</f>
        <v>3675</v>
      </c>
      <c r="G5912" s="17">
        <f>INT((VLOOKUP($C5912,装备数值,3,0)+VLOOKUP($C5912,装备数值,6,0)*($E5912-1))*VLOOKUP($D5912,系数!$K$2:$O$7,3,0))</f>
        <v>0</v>
      </c>
      <c r="H5912" s="17">
        <f t="shared" si="185"/>
        <v>0</v>
      </c>
      <c r="I5912" s="17">
        <f>INT((VLOOKUP($C5912,装备数值,4,0)+VLOOKUP($C5912,装备数值,7,0)*($E5912-1))*VLOOKUP($D5912,系数!$K$2:$O$7,4,0))</f>
        <v>0</v>
      </c>
      <c r="J5912" s="17">
        <f>INT((VLOOKUP($C5912,装备数值,4,0)+VLOOKUP($C5912,装备数值,7,0)*($E5912-1))*VLOOKUP($D5912,系数!$K$2:$O$7,5,0))</f>
        <v>0</v>
      </c>
      <c r="K5912" s="17">
        <f>INT(VLOOKUP(E5912,强化金币,2,1)*VLOOKUP(INDEX(装备!F:F,MATCH(属性!A5912,装备!A:A,0)),系数!$K$12:$M$15,3,0))</f>
        <v>5000</v>
      </c>
      <c r="L5912" s="17"/>
      <c r="M5912" s="17"/>
      <c r="N5912" s="17"/>
      <c r="O5912" s="17">
        <f>IF(E5912=1,"",VLOOKUP(E5912,系数!$S$2:$AB$12,MATCH(属性!C5912,评级,0),1))</f>
        <v>160</v>
      </c>
    </row>
    <row r="5913" spans="1:15" ht="17.25" thickBot="1" x14ac:dyDescent="0.4">
      <c r="A5913" s="17">
        <f t="shared" si="184"/>
        <v>7100050</v>
      </c>
      <c r="B5913" s="17" t="s">
        <v>216</v>
      </c>
      <c r="C5913" s="15">
        <f>INDEX(装备!G:G,MATCH(属性!A5913,装备!A:A,0))</f>
        <v>18</v>
      </c>
      <c r="D5913" s="15" t="str">
        <f>INDEX(装备!E:E,MATCH(属性!A5913,装备!A:A,0))</f>
        <v>helmet</v>
      </c>
      <c r="E5913" s="14">
        <v>31</v>
      </c>
      <c r="F5913" s="17">
        <f>INT((VLOOKUP($C5913,装备数值,2,0)+VLOOKUP($C5913,装备数值,5,0)*($E5913-1))*VLOOKUP($D5913,系数!$K$2:$O$7,2,0))</f>
        <v>3750</v>
      </c>
      <c r="G5913" s="17">
        <f>INT((VLOOKUP($C5913,装备数值,3,0)+VLOOKUP($C5913,装备数值,6,0)*($E5913-1))*VLOOKUP($D5913,系数!$K$2:$O$7,3,0))</f>
        <v>0</v>
      </c>
      <c r="H5913" s="17">
        <f t="shared" si="185"/>
        <v>0</v>
      </c>
      <c r="I5913" s="17">
        <f>INT((VLOOKUP($C5913,装备数值,4,0)+VLOOKUP($C5913,装备数值,7,0)*($E5913-1))*VLOOKUP($D5913,系数!$K$2:$O$7,4,0))</f>
        <v>0</v>
      </c>
      <c r="J5913" s="17">
        <f>INT((VLOOKUP($C5913,装备数值,4,0)+VLOOKUP($C5913,装备数值,7,0)*($E5913-1))*VLOOKUP($D5913,系数!$K$2:$O$7,5,0))</f>
        <v>0</v>
      </c>
      <c r="K5913" s="17">
        <f>INT(VLOOKUP(E5913,强化金币,2,1)*VLOOKUP(INDEX(装备!F:F,MATCH(属性!A5913,装备!A:A,0)),系数!$K$12:$M$15,3,0))</f>
        <v>5500</v>
      </c>
      <c r="L5913" s="17"/>
      <c r="M5913" s="17"/>
      <c r="N5913" s="17"/>
      <c r="O5913" s="17">
        <f>IF(E5913=1,"",VLOOKUP(E5913,系数!$S$2:$AB$12,MATCH(属性!C5913,评级,0),1))</f>
        <v>160</v>
      </c>
    </row>
    <row r="5914" spans="1:15" ht="17.25" thickBot="1" x14ac:dyDescent="0.4">
      <c r="A5914" s="17">
        <f t="shared" si="184"/>
        <v>7100050</v>
      </c>
      <c r="B5914" s="17" t="s">
        <v>216</v>
      </c>
      <c r="C5914" s="15">
        <f>INDEX(装备!G:G,MATCH(属性!A5914,装备!A:A,0))</f>
        <v>18</v>
      </c>
      <c r="D5914" s="15" t="str">
        <f>INDEX(装备!E:E,MATCH(属性!A5914,装备!A:A,0))</f>
        <v>helmet</v>
      </c>
      <c r="E5914" s="14">
        <v>32</v>
      </c>
      <c r="F5914" s="17">
        <f>INT((VLOOKUP($C5914,装备数值,2,0)+VLOOKUP($C5914,装备数值,5,0)*($E5914-1))*VLOOKUP($D5914,系数!$K$2:$O$7,2,0))</f>
        <v>3825</v>
      </c>
      <c r="G5914" s="17">
        <f>INT((VLOOKUP($C5914,装备数值,3,0)+VLOOKUP($C5914,装备数值,6,0)*($E5914-1))*VLOOKUP($D5914,系数!$K$2:$O$7,3,0))</f>
        <v>0</v>
      </c>
      <c r="H5914" s="17">
        <f t="shared" si="185"/>
        <v>0</v>
      </c>
      <c r="I5914" s="17">
        <f>INT((VLOOKUP($C5914,装备数值,4,0)+VLOOKUP($C5914,装备数值,7,0)*($E5914-1))*VLOOKUP($D5914,系数!$K$2:$O$7,4,0))</f>
        <v>0</v>
      </c>
      <c r="J5914" s="17">
        <f>INT((VLOOKUP($C5914,装备数值,4,0)+VLOOKUP($C5914,装备数值,7,0)*($E5914-1))*VLOOKUP($D5914,系数!$K$2:$O$7,5,0))</f>
        <v>0</v>
      </c>
      <c r="K5914" s="17">
        <f>INT(VLOOKUP(E5914,强化金币,2,1)*VLOOKUP(INDEX(装备!F:F,MATCH(属性!A5914,装备!A:A,0)),系数!$K$12:$M$15,3,0))</f>
        <v>6000</v>
      </c>
      <c r="L5914" s="17"/>
      <c r="M5914" s="17"/>
      <c r="N5914" s="17"/>
      <c r="O5914" s="17">
        <f>IF(E5914=1,"",VLOOKUP(E5914,系数!$S$2:$AB$12,MATCH(属性!C5914,评级,0),1))</f>
        <v>160</v>
      </c>
    </row>
    <row r="5915" spans="1:15" ht="17.25" thickBot="1" x14ac:dyDescent="0.4">
      <c r="A5915" s="17">
        <f t="shared" si="184"/>
        <v>7100050</v>
      </c>
      <c r="B5915" s="17" t="s">
        <v>216</v>
      </c>
      <c r="C5915" s="15">
        <f>INDEX(装备!G:G,MATCH(属性!A5915,装备!A:A,0))</f>
        <v>18</v>
      </c>
      <c r="D5915" s="15" t="str">
        <f>INDEX(装备!E:E,MATCH(属性!A5915,装备!A:A,0))</f>
        <v>helmet</v>
      </c>
      <c r="E5915" s="14">
        <v>33</v>
      </c>
      <c r="F5915" s="17">
        <f>INT((VLOOKUP($C5915,装备数值,2,0)+VLOOKUP($C5915,装备数值,5,0)*($E5915-1))*VLOOKUP($D5915,系数!$K$2:$O$7,2,0))</f>
        <v>3900</v>
      </c>
      <c r="G5915" s="17">
        <f>INT((VLOOKUP($C5915,装备数值,3,0)+VLOOKUP($C5915,装备数值,6,0)*($E5915-1))*VLOOKUP($D5915,系数!$K$2:$O$7,3,0))</f>
        <v>0</v>
      </c>
      <c r="H5915" s="17">
        <f t="shared" si="185"/>
        <v>0</v>
      </c>
      <c r="I5915" s="17">
        <f>INT((VLOOKUP($C5915,装备数值,4,0)+VLOOKUP($C5915,装备数值,7,0)*($E5915-1))*VLOOKUP($D5915,系数!$K$2:$O$7,4,0))</f>
        <v>0</v>
      </c>
      <c r="J5915" s="17">
        <f>INT((VLOOKUP($C5915,装备数值,4,0)+VLOOKUP($C5915,装备数值,7,0)*($E5915-1))*VLOOKUP($D5915,系数!$K$2:$O$7,5,0))</f>
        <v>0</v>
      </c>
      <c r="K5915" s="17">
        <f>INT(VLOOKUP(E5915,强化金币,2,1)*VLOOKUP(INDEX(装备!F:F,MATCH(属性!A5915,装备!A:A,0)),系数!$K$12:$M$15,3,0))</f>
        <v>6500</v>
      </c>
      <c r="L5915" s="17"/>
      <c r="M5915" s="17"/>
      <c r="N5915" s="17"/>
      <c r="O5915" s="17">
        <f>IF(E5915=1,"",VLOOKUP(E5915,系数!$S$2:$AB$12,MATCH(属性!C5915,评级,0),1))</f>
        <v>160</v>
      </c>
    </row>
    <row r="5916" spans="1:15" ht="17.25" thickBot="1" x14ac:dyDescent="0.4">
      <c r="A5916" s="17">
        <f t="shared" si="184"/>
        <v>7100050</v>
      </c>
      <c r="B5916" s="17" t="s">
        <v>216</v>
      </c>
      <c r="C5916" s="15">
        <f>INDEX(装备!G:G,MATCH(属性!A5916,装备!A:A,0))</f>
        <v>18</v>
      </c>
      <c r="D5916" s="15" t="str">
        <f>INDEX(装备!E:E,MATCH(属性!A5916,装备!A:A,0))</f>
        <v>helmet</v>
      </c>
      <c r="E5916" s="14">
        <v>34</v>
      </c>
      <c r="F5916" s="17">
        <f>INT((VLOOKUP($C5916,装备数值,2,0)+VLOOKUP($C5916,装备数值,5,0)*($E5916-1))*VLOOKUP($D5916,系数!$K$2:$O$7,2,0))</f>
        <v>3975</v>
      </c>
      <c r="G5916" s="17">
        <f>INT((VLOOKUP($C5916,装备数值,3,0)+VLOOKUP($C5916,装备数值,6,0)*($E5916-1))*VLOOKUP($D5916,系数!$K$2:$O$7,3,0))</f>
        <v>0</v>
      </c>
      <c r="H5916" s="17">
        <f t="shared" si="185"/>
        <v>0</v>
      </c>
      <c r="I5916" s="17">
        <f>INT((VLOOKUP($C5916,装备数值,4,0)+VLOOKUP($C5916,装备数值,7,0)*($E5916-1))*VLOOKUP($D5916,系数!$K$2:$O$7,4,0))</f>
        <v>0</v>
      </c>
      <c r="J5916" s="17">
        <f>INT((VLOOKUP($C5916,装备数值,4,0)+VLOOKUP($C5916,装备数值,7,0)*($E5916-1))*VLOOKUP($D5916,系数!$K$2:$O$7,5,0))</f>
        <v>0</v>
      </c>
      <c r="K5916" s="17">
        <f>INT(VLOOKUP(E5916,强化金币,2,1)*VLOOKUP(INDEX(装备!F:F,MATCH(属性!A5916,装备!A:A,0)),系数!$K$12:$M$15,3,0))</f>
        <v>7000</v>
      </c>
      <c r="L5916" s="17"/>
      <c r="M5916" s="17"/>
      <c r="N5916" s="17"/>
      <c r="O5916" s="17">
        <f>IF(E5916=1,"",VLOOKUP(E5916,系数!$S$2:$AB$12,MATCH(属性!C5916,评级,0),1))</f>
        <v>160</v>
      </c>
    </row>
    <row r="5917" spans="1:15" ht="17.25" thickBot="1" x14ac:dyDescent="0.4">
      <c r="A5917" s="17">
        <f t="shared" si="184"/>
        <v>7100050</v>
      </c>
      <c r="B5917" s="17" t="s">
        <v>216</v>
      </c>
      <c r="C5917" s="15">
        <f>INDEX(装备!G:G,MATCH(属性!A5917,装备!A:A,0))</f>
        <v>18</v>
      </c>
      <c r="D5917" s="15" t="str">
        <f>INDEX(装备!E:E,MATCH(属性!A5917,装备!A:A,0))</f>
        <v>helmet</v>
      </c>
      <c r="E5917" s="14">
        <v>35</v>
      </c>
      <c r="F5917" s="17">
        <f>INT((VLOOKUP($C5917,装备数值,2,0)+VLOOKUP($C5917,装备数值,5,0)*($E5917-1))*VLOOKUP($D5917,系数!$K$2:$O$7,2,0))</f>
        <v>4050</v>
      </c>
      <c r="G5917" s="17">
        <f>INT((VLOOKUP($C5917,装备数值,3,0)+VLOOKUP($C5917,装备数值,6,0)*($E5917-1))*VLOOKUP($D5917,系数!$K$2:$O$7,3,0))</f>
        <v>0</v>
      </c>
      <c r="H5917" s="17">
        <f t="shared" si="185"/>
        <v>0</v>
      </c>
      <c r="I5917" s="17">
        <f>INT((VLOOKUP($C5917,装备数值,4,0)+VLOOKUP($C5917,装备数值,7,0)*($E5917-1))*VLOOKUP($D5917,系数!$K$2:$O$7,4,0))</f>
        <v>0</v>
      </c>
      <c r="J5917" s="17">
        <f>INT((VLOOKUP($C5917,装备数值,4,0)+VLOOKUP($C5917,装备数值,7,0)*($E5917-1))*VLOOKUP($D5917,系数!$K$2:$O$7,5,0))</f>
        <v>0</v>
      </c>
      <c r="K5917" s="17">
        <f>INT(VLOOKUP(E5917,强化金币,2,1)*VLOOKUP(INDEX(装备!F:F,MATCH(属性!A5917,装备!A:A,0)),系数!$K$12:$M$15,3,0))</f>
        <v>7500</v>
      </c>
      <c r="L5917" s="17"/>
      <c r="M5917" s="17"/>
      <c r="N5917" s="17"/>
      <c r="O5917" s="17">
        <f>IF(E5917=1,"",VLOOKUP(E5917,系数!$S$2:$AB$12,MATCH(属性!C5917,评级,0),1))</f>
        <v>160</v>
      </c>
    </row>
    <row r="5918" spans="1:15" ht="17.25" thickBot="1" x14ac:dyDescent="0.4">
      <c r="A5918" s="17">
        <f t="shared" si="184"/>
        <v>7100050</v>
      </c>
      <c r="B5918" s="17" t="s">
        <v>216</v>
      </c>
      <c r="C5918" s="15">
        <f>INDEX(装备!G:G,MATCH(属性!A5918,装备!A:A,0))</f>
        <v>18</v>
      </c>
      <c r="D5918" s="15" t="str">
        <f>INDEX(装备!E:E,MATCH(属性!A5918,装备!A:A,0))</f>
        <v>helmet</v>
      </c>
      <c r="E5918" s="14">
        <v>36</v>
      </c>
      <c r="F5918" s="17">
        <f>INT((VLOOKUP($C5918,装备数值,2,0)+VLOOKUP($C5918,装备数值,5,0)*($E5918-1))*VLOOKUP($D5918,系数!$K$2:$O$7,2,0))</f>
        <v>4125</v>
      </c>
      <c r="G5918" s="17">
        <f>INT((VLOOKUP($C5918,装备数值,3,0)+VLOOKUP($C5918,装备数值,6,0)*($E5918-1))*VLOOKUP($D5918,系数!$K$2:$O$7,3,0))</f>
        <v>0</v>
      </c>
      <c r="H5918" s="17">
        <f t="shared" si="185"/>
        <v>0</v>
      </c>
      <c r="I5918" s="17">
        <f>INT((VLOOKUP($C5918,装备数值,4,0)+VLOOKUP($C5918,装备数值,7,0)*($E5918-1))*VLOOKUP($D5918,系数!$K$2:$O$7,4,0))</f>
        <v>0</v>
      </c>
      <c r="J5918" s="17">
        <f>INT((VLOOKUP($C5918,装备数值,4,0)+VLOOKUP($C5918,装备数值,7,0)*($E5918-1))*VLOOKUP($D5918,系数!$K$2:$O$7,5,0))</f>
        <v>0</v>
      </c>
      <c r="K5918" s="17">
        <f>INT(VLOOKUP(E5918,强化金币,2,1)*VLOOKUP(INDEX(装备!F:F,MATCH(属性!A5918,装备!A:A,0)),系数!$K$12:$M$15,3,0))</f>
        <v>8000</v>
      </c>
      <c r="L5918" s="17"/>
      <c r="M5918" s="17"/>
      <c r="N5918" s="17"/>
      <c r="O5918" s="17">
        <f>IF(E5918=1,"",VLOOKUP(E5918,系数!$S$2:$AB$12,MATCH(属性!C5918,评级,0),1))</f>
        <v>160</v>
      </c>
    </row>
    <row r="5919" spans="1:15" ht="17.25" thickBot="1" x14ac:dyDescent="0.4">
      <c r="A5919" s="17">
        <f t="shared" si="184"/>
        <v>7100050</v>
      </c>
      <c r="B5919" s="17" t="s">
        <v>216</v>
      </c>
      <c r="C5919" s="15">
        <f>INDEX(装备!G:G,MATCH(属性!A5919,装备!A:A,0))</f>
        <v>18</v>
      </c>
      <c r="D5919" s="15" t="str">
        <f>INDEX(装备!E:E,MATCH(属性!A5919,装备!A:A,0))</f>
        <v>helmet</v>
      </c>
      <c r="E5919" s="14">
        <v>37</v>
      </c>
      <c r="F5919" s="17">
        <f>INT((VLOOKUP($C5919,装备数值,2,0)+VLOOKUP($C5919,装备数值,5,0)*($E5919-1))*VLOOKUP($D5919,系数!$K$2:$O$7,2,0))</f>
        <v>4200</v>
      </c>
      <c r="G5919" s="17">
        <f>INT((VLOOKUP($C5919,装备数值,3,0)+VLOOKUP($C5919,装备数值,6,0)*($E5919-1))*VLOOKUP($D5919,系数!$K$2:$O$7,3,0))</f>
        <v>0</v>
      </c>
      <c r="H5919" s="17">
        <f t="shared" si="185"/>
        <v>0</v>
      </c>
      <c r="I5919" s="17">
        <f>INT((VLOOKUP($C5919,装备数值,4,0)+VLOOKUP($C5919,装备数值,7,0)*($E5919-1))*VLOOKUP($D5919,系数!$K$2:$O$7,4,0))</f>
        <v>0</v>
      </c>
      <c r="J5919" s="17">
        <f>INT((VLOOKUP($C5919,装备数值,4,0)+VLOOKUP($C5919,装备数值,7,0)*($E5919-1))*VLOOKUP($D5919,系数!$K$2:$O$7,5,0))</f>
        <v>0</v>
      </c>
      <c r="K5919" s="17">
        <f>INT(VLOOKUP(E5919,强化金币,2,1)*VLOOKUP(INDEX(装备!F:F,MATCH(属性!A5919,装备!A:A,0)),系数!$K$12:$M$15,3,0))</f>
        <v>8500</v>
      </c>
      <c r="L5919" s="17"/>
      <c r="M5919" s="17"/>
      <c r="N5919" s="17"/>
      <c r="O5919" s="17">
        <f>IF(E5919=1,"",VLOOKUP(E5919,系数!$S$2:$AB$12,MATCH(属性!C5919,评级,0),1))</f>
        <v>160</v>
      </c>
    </row>
    <row r="5920" spans="1:15" ht="17.25" thickBot="1" x14ac:dyDescent="0.4">
      <c r="A5920" s="17">
        <f t="shared" si="184"/>
        <v>7100050</v>
      </c>
      <c r="B5920" s="17" t="s">
        <v>216</v>
      </c>
      <c r="C5920" s="15">
        <f>INDEX(装备!G:G,MATCH(属性!A5920,装备!A:A,0))</f>
        <v>18</v>
      </c>
      <c r="D5920" s="15" t="str">
        <f>INDEX(装备!E:E,MATCH(属性!A5920,装备!A:A,0))</f>
        <v>helmet</v>
      </c>
      <c r="E5920" s="14">
        <v>38</v>
      </c>
      <c r="F5920" s="17">
        <f>INT((VLOOKUP($C5920,装备数值,2,0)+VLOOKUP($C5920,装备数值,5,0)*($E5920-1))*VLOOKUP($D5920,系数!$K$2:$O$7,2,0))</f>
        <v>4275</v>
      </c>
      <c r="G5920" s="17">
        <f>INT((VLOOKUP($C5920,装备数值,3,0)+VLOOKUP($C5920,装备数值,6,0)*($E5920-1))*VLOOKUP($D5920,系数!$K$2:$O$7,3,0))</f>
        <v>0</v>
      </c>
      <c r="H5920" s="17">
        <f t="shared" si="185"/>
        <v>0</v>
      </c>
      <c r="I5920" s="17">
        <f>INT((VLOOKUP($C5920,装备数值,4,0)+VLOOKUP($C5920,装备数值,7,0)*($E5920-1))*VLOOKUP($D5920,系数!$K$2:$O$7,4,0))</f>
        <v>0</v>
      </c>
      <c r="J5920" s="17">
        <f>INT((VLOOKUP($C5920,装备数值,4,0)+VLOOKUP($C5920,装备数值,7,0)*($E5920-1))*VLOOKUP($D5920,系数!$K$2:$O$7,5,0))</f>
        <v>0</v>
      </c>
      <c r="K5920" s="17">
        <f>INT(VLOOKUP(E5920,强化金币,2,1)*VLOOKUP(INDEX(装备!F:F,MATCH(属性!A5920,装备!A:A,0)),系数!$K$12:$M$15,3,0))</f>
        <v>9000</v>
      </c>
      <c r="L5920" s="17"/>
      <c r="M5920" s="17"/>
      <c r="N5920" s="17"/>
      <c r="O5920" s="17">
        <f>IF(E5920=1,"",VLOOKUP(E5920,系数!$S$2:$AB$12,MATCH(属性!C5920,评级,0),1))</f>
        <v>160</v>
      </c>
    </row>
    <row r="5921" spans="1:15" ht="17.25" thickBot="1" x14ac:dyDescent="0.4">
      <c r="A5921" s="17">
        <f t="shared" si="184"/>
        <v>7100050</v>
      </c>
      <c r="B5921" s="17" t="s">
        <v>216</v>
      </c>
      <c r="C5921" s="15">
        <f>INDEX(装备!G:G,MATCH(属性!A5921,装备!A:A,0))</f>
        <v>18</v>
      </c>
      <c r="D5921" s="15" t="str">
        <f>INDEX(装备!E:E,MATCH(属性!A5921,装备!A:A,0))</f>
        <v>helmet</v>
      </c>
      <c r="E5921" s="14">
        <v>39</v>
      </c>
      <c r="F5921" s="17">
        <f>INT((VLOOKUP($C5921,装备数值,2,0)+VLOOKUP($C5921,装备数值,5,0)*($E5921-1))*VLOOKUP($D5921,系数!$K$2:$O$7,2,0))</f>
        <v>4350</v>
      </c>
      <c r="G5921" s="17">
        <f>INT((VLOOKUP($C5921,装备数值,3,0)+VLOOKUP($C5921,装备数值,6,0)*($E5921-1))*VLOOKUP($D5921,系数!$K$2:$O$7,3,0))</f>
        <v>0</v>
      </c>
      <c r="H5921" s="17">
        <f t="shared" si="185"/>
        <v>0</v>
      </c>
      <c r="I5921" s="17">
        <f>INT((VLOOKUP($C5921,装备数值,4,0)+VLOOKUP($C5921,装备数值,7,0)*($E5921-1))*VLOOKUP($D5921,系数!$K$2:$O$7,4,0))</f>
        <v>0</v>
      </c>
      <c r="J5921" s="17">
        <f>INT((VLOOKUP($C5921,装备数值,4,0)+VLOOKUP($C5921,装备数值,7,0)*($E5921-1))*VLOOKUP($D5921,系数!$K$2:$O$7,5,0))</f>
        <v>0</v>
      </c>
      <c r="K5921" s="17">
        <f>INT(VLOOKUP(E5921,强化金币,2,1)*VLOOKUP(INDEX(装备!F:F,MATCH(属性!A5921,装备!A:A,0)),系数!$K$12:$M$15,3,0))</f>
        <v>10000</v>
      </c>
      <c r="L5921" s="17"/>
      <c r="M5921" s="17"/>
      <c r="N5921" s="17"/>
      <c r="O5921" s="17">
        <f>IF(E5921=1,"",VLOOKUP(E5921,系数!$S$2:$AB$12,MATCH(属性!C5921,评级,0),1))</f>
        <v>160</v>
      </c>
    </row>
    <row r="5922" spans="1:15" ht="17.25" thickBot="1" x14ac:dyDescent="0.4">
      <c r="A5922" s="17">
        <f t="shared" si="184"/>
        <v>7100050</v>
      </c>
      <c r="B5922" s="17" t="s">
        <v>216</v>
      </c>
      <c r="C5922" s="15">
        <f>INDEX(装备!G:G,MATCH(属性!A5922,装备!A:A,0))</f>
        <v>18</v>
      </c>
      <c r="D5922" s="15" t="str">
        <f>INDEX(装备!E:E,MATCH(属性!A5922,装备!A:A,0))</f>
        <v>helmet</v>
      </c>
      <c r="E5922" s="14">
        <v>40</v>
      </c>
      <c r="F5922" s="17">
        <f>INT((VLOOKUP($C5922,装备数值,2,0)+VLOOKUP($C5922,装备数值,5,0)*($E5922-1))*VLOOKUP($D5922,系数!$K$2:$O$7,2,0))</f>
        <v>4425</v>
      </c>
      <c r="G5922" s="17">
        <f>INT((VLOOKUP($C5922,装备数值,3,0)+VLOOKUP($C5922,装备数值,6,0)*($E5922-1))*VLOOKUP($D5922,系数!$K$2:$O$7,3,0))</f>
        <v>0</v>
      </c>
      <c r="H5922" s="17">
        <f t="shared" si="185"/>
        <v>0</v>
      </c>
      <c r="I5922" s="17">
        <f>INT((VLOOKUP($C5922,装备数值,4,0)+VLOOKUP($C5922,装备数值,7,0)*($E5922-1))*VLOOKUP($D5922,系数!$K$2:$O$7,4,0))</f>
        <v>0</v>
      </c>
      <c r="J5922" s="17">
        <f>INT((VLOOKUP($C5922,装备数值,4,0)+VLOOKUP($C5922,装备数值,7,0)*($E5922-1))*VLOOKUP($D5922,系数!$K$2:$O$7,5,0))</f>
        <v>0</v>
      </c>
      <c r="K5922" s="17">
        <f>INT(VLOOKUP(E5922,强化金币,2,1)*VLOOKUP(INDEX(装备!F:F,MATCH(属性!A5922,装备!A:A,0)),系数!$K$12:$M$15,3,0))</f>
        <v>12000</v>
      </c>
      <c r="L5922" s="17"/>
      <c r="M5922" s="17"/>
      <c r="N5922" s="17"/>
      <c r="O5922" s="17">
        <f>IF(E5922=1,"",VLOOKUP(E5922,系数!$S$2:$AB$12,MATCH(属性!C5922,评级,0),1))</f>
        <v>200</v>
      </c>
    </row>
    <row r="5923" spans="1:15" ht="17.25" thickBot="1" x14ac:dyDescent="0.4">
      <c r="A5923" s="17">
        <f t="shared" si="184"/>
        <v>7100050</v>
      </c>
      <c r="B5923" s="17" t="s">
        <v>216</v>
      </c>
      <c r="C5923" s="15">
        <f>INDEX(装备!G:G,MATCH(属性!A5923,装备!A:A,0))</f>
        <v>18</v>
      </c>
      <c r="D5923" s="15" t="str">
        <f>INDEX(装备!E:E,MATCH(属性!A5923,装备!A:A,0))</f>
        <v>helmet</v>
      </c>
      <c r="E5923" s="14">
        <v>41</v>
      </c>
      <c r="F5923" s="17">
        <f>INT((VLOOKUP($C5923,装备数值,2,0)+VLOOKUP($C5923,装备数值,5,0)*($E5923-1))*VLOOKUP($D5923,系数!$K$2:$O$7,2,0))</f>
        <v>4500</v>
      </c>
      <c r="G5923" s="17">
        <f>INT((VLOOKUP($C5923,装备数值,3,0)+VLOOKUP($C5923,装备数值,6,0)*($E5923-1))*VLOOKUP($D5923,系数!$K$2:$O$7,3,0))</f>
        <v>0</v>
      </c>
      <c r="H5923" s="17">
        <f t="shared" si="185"/>
        <v>0</v>
      </c>
      <c r="I5923" s="17">
        <f>INT((VLOOKUP($C5923,装备数值,4,0)+VLOOKUP($C5923,装备数值,7,0)*($E5923-1))*VLOOKUP($D5923,系数!$K$2:$O$7,4,0))</f>
        <v>0</v>
      </c>
      <c r="J5923" s="17">
        <f>INT((VLOOKUP($C5923,装备数值,4,0)+VLOOKUP($C5923,装备数值,7,0)*($E5923-1))*VLOOKUP($D5923,系数!$K$2:$O$7,5,0))</f>
        <v>0</v>
      </c>
      <c r="K5923" s="17">
        <f>INT(VLOOKUP(E5923,强化金币,2,1)*VLOOKUP(INDEX(装备!F:F,MATCH(属性!A5923,装备!A:A,0)),系数!$K$12:$M$15,3,0))</f>
        <v>14000</v>
      </c>
      <c r="L5923" s="17"/>
      <c r="M5923" s="17"/>
      <c r="N5923" s="17"/>
      <c r="O5923" s="17">
        <f>IF(E5923=1,"",VLOOKUP(E5923,系数!$S$2:$AB$12,MATCH(属性!C5923,评级,0),1))</f>
        <v>200</v>
      </c>
    </row>
    <row r="5924" spans="1:15" ht="17.25" thickBot="1" x14ac:dyDescent="0.4">
      <c r="A5924" s="17">
        <f t="shared" si="184"/>
        <v>7100050</v>
      </c>
      <c r="B5924" s="17" t="s">
        <v>216</v>
      </c>
      <c r="C5924" s="15">
        <f>INDEX(装备!G:G,MATCH(属性!A5924,装备!A:A,0))</f>
        <v>18</v>
      </c>
      <c r="D5924" s="15" t="str">
        <f>INDEX(装备!E:E,MATCH(属性!A5924,装备!A:A,0))</f>
        <v>helmet</v>
      </c>
      <c r="E5924" s="14">
        <v>42</v>
      </c>
      <c r="F5924" s="17">
        <f>INT((VLOOKUP($C5924,装备数值,2,0)+VLOOKUP($C5924,装备数值,5,0)*($E5924-1))*VLOOKUP($D5924,系数!$K$2:$O$7,2,0))</f>
        <v>4575</v>
      </c>
      <c r="G5924" s="17">
        <f>INT((VLOOKUP($C5924,装备数值,3,0)+VLOOKUP($C5924,装备数值,6,0)*($E5924-1))*VLOOKUP($D5924,系数!$K$2:$O$7,3,0))</f>
        <v>0</v>
      </c>
      <c r="H5924" s="17">
        <f t="shared" si="185"/>
        <v>0</v>
      </c>
      <c r="I5924" s="17">
        <f>INT((VLOOKUP($C5924,装备数值,4,0)+VLOOKUP($C5924,装备数值,7,0)*($E5924-1))*VLOOKUP($D5924,系数!$K$2:$O$7,4,0))</f>
        <v>0</v>
      </c>
      <c r="J5924" s="17">
        <f>INT((VLOOKUP($C5924,装备数值,4,0)+VLOOKUP($C5924,装备数值,7,0)*($E5924-1))*VLOOKUP($D5924,系数!$K$2:$O$7,5,0))</f>
        <v>0</v>
      </c>
      <c r="K5924" s="17">
        <f>INT(VLOOKUP(E5924,强化金币,2,1)*VLOOKUP(INDEX(装备!F:F,MATCH(属性!A5924,装备!A:A,0)),系数!$K$12:$M$15,3,0))</f>
        <v>16000</v>
      </c>
      <c r="L5924" s="17"/>
      <c r="M5924" s="17"/>
      <c r="N5924" s="17"/>
      <c r="O5924" s="17">
        <f>IF(E5924=1,"",VLOOKUP(E5924,系数!$S$2:$AB$12,MATCH(属性!C5924,评级,0),1))</f>
        <v>200</v>
      </c>
    </row>
    <row r="5925" spans="1:15" ht="17.25" thickBot="1" x14ac:dyDescent="0.4">
      <c r="A5925" s="17">
        <f t="shared" si="184"/>
        <v>7100050</v>
      </c>
      <c r="B5925" s="17" t="s">
        <v>216</v>
      </c>
      <c r="C5925" s="15">
        <f>INDEX(装备!G:G,MATCH(属性!A5925,装备!A:A,0))</f>
        <v>18</v>
      </c>
      <c r="D5925" s="15" t="str">
        <f>INDEX(装备!E:E,MATCH(属性!A5925,装备!A:A,0))</f>
        <v>helmet</v>
      </c>
      <c r="E5925" s="14">
        <v>43</v>
      </c>
      <c r="F5925" s="17">
        <f>INT((VLOOKUP($C5925,装备数值,2,0)+VLOOKUP($C5925,装备数值,5,0)*($E5925-1))*VLOOKUP($D5925,系数!$K$2:$O$7,2,0))</f>
        <v>4650</v>
      </c>
      <c r="G5925" s="17">
        <f>INT((VLOOKUP($C5925,装备数值,3,0)+VLOOKUP($C5925,装备数值,6,0)*($E5925-1))*VLOOKUP($D5925,系数!$K$2:$O$7,3,0))</f>
        <v>0</v>
      </c>
      <c r="H5925" s="17">
        <f t="shared" si="185"/>
        <v>0</v>
      </c>
      <c r="I5925" s="17">
        <f>INT((VLOOKUP($C5925,装备数值,4,0)+VLOOKUP($C5925,装备数值,7,0)*($E5925-1))*VLOOKUP($D5925,系数!$K$2:$O$7,4,0))</f>
        <v>0</v>
      </c>
      <c r="J5925" s="17">
        <f>INT((VLOOKUP($C5925,装备数值,4,0)+VLOOKUP($C5925,装备数值,7,0)*($E5925-1))*VLOOKUP($D5925,系数!$K$2:$O$7,5,0))</f>
        <v>0</v>
      </c>
      <c r="K5925" s="17">
        <f>INT(VLOOKUP(E5925,强化金币,2,1)*VLOOKUP(INDEX(装备!F:F,MATCH(属性!A5925,装备!A:A,0)),系数!$K$12:$M$15,3,0))</f>
        <v>18000</v>
      </c>
      <c r="L5925" s="17"/>
      <c r="M5925" s="17"/>
      <c r="N5925" s="17"/>
      <c r="O5925" s="17">
        <f>IF(E5925=1,"",VLOOKUP(E5925,系数!$S$2:$AB$12,MATCH(属性!C5925,评级,0),1))</f>
        <v>200</v>
      </c>
    </row>
    <row r="5926" spans="1:15" ht="17.25" thickBot="1" x14ac:dyDescent="0.4">
      <c r="A5926" s="17">
        <f t="shared" si="184"/>
        <v>7100050</v>
      </c>
      <c r="B5926" s="17" t="s">
        <v>216</v>
      </c>
      <c r="C5926" s="15">
        <f>INDEX(装备!G:G,MATCH(属性!A5926,装备!A:A,0))</f>
        <v>18</v>
      </c>
      <c r="D5926" s="15" t="str">
        <f>INDEX(装备!E:E,MATCH(属性!A5926,装备!A:A,0))</f>
        <v>helmet</v>
      </c>
      <c r="E5926" s="14">
        <v>44</v>
      </c>
      <c r="F5926" s="17">
        <f>INT((VLOOKUP($C5926,装备数值,2,0)+VLOOKUP($C5926,装备数值,5,0)*($E5926-1))*VLOOKUP($D5926,系数!$K$2:$O$7,2,0))</f>
        <v>4725</v>
      </c>
      <c r="G5926" s="17">
        <f>INT((VLOOKUP($C5926,装备数值,3,0)+VLOOKUP($C5926,装备数值,6,0)*($E5926-1))*VLOOKUP($D5926,系数!$K$2:$O$7,3,0))</f>
        <v>0</v>
      </c>
      <c r="H5926" s="17">
        <f t="shared" si="185"/>
        <v>0</v>
      </c>
      <c r="I5926" s="17">
        <f>INT((VLOOKUP($C5926,装备数值,4,0)+VLOOKUP($C5926,装备数值,7,0)*($E5926-1))*VLOOKUP($D5926,系数!$K$2:$O$7,4,0))</f>
        <v>0</v>
      </c>
      <c r="J5926" s="17">
        <f>INT((VLOOKUP($C5926,装备数值,4,0)+VLOOKUP($C5926,装备数值,7,0)*($E5926-1))*VLOOKUP($D5926,系数!$K$2:$O$7,5,0))</f>
        <v>0</v>
      </c>
      <c r="K5926" s="17">
        <f>INT(VLOOKUP(E5926,强化金币,2,1)*VLOOKUP(INDEX(装备!F:F,MATCH(属性!A5926,装备!A:A,0)),系数!$K$12:$M$15,3,0))</f>
        <v>20000</v>
      </c>
      <c r="L5926" s="17"/>
      <c r="M5926" s="17"/>
      <c r="N5926" s="17"/>
      <c r="O5926" s="17">
        <f>IF(E5926=1,"",VLOOKUP(E5926,系数!$S$2:$AB$12,MATCH(属性!C5926,评级,0),1))</f>
        <v>200</v>
      </c>
    </row>
    <row r="5927" spans="1:15" ht="17.25" thickBot="1" x14ac:dyDescent="0.4">
      <c r="A5927" s="17">
        <f t="shared" si="184"/>
        <v>7100050</v>
      </c>
      <c r="B5927" s="17" t="s">
        <v>216</v>
      </c>
      <c r="C5927" s="15">
        <f>INDEX(装备!G:G,MATCH(属性!A5927,装备!A:A,0))</f>
        <v>18</v>
      </c>
      <c r="D5927" s="15" t="str">
        <f>INDEX(装备!E:E,MATCH(属性!A5927,装备!A:A,0))</f>
        <v>helmet</v>
      </c>
      <c r="E5927" s="14">
        <v>45</v>
      </c>
      <c r="F5927" s="17">
        <f>INT((VLOOKUP($C5927,装备数值,2,0)+VLOOKUP($C5927,装备数值,5,0)*($E5927-1))*VLOOKUP($D5927,系数!$K$2:$O$7,2,0))</f>
        <v>4800</v>
      </c>
      <c r="G5927" s="17">
        <f>INT((VLOOKUP($C5927,装备数值,3,0)+VLOOKUP($C5927,装备数值,6,0)*($E5927-1))*VLOOKUP($D5927,系数!$K$2:$O$7,3,0))</f>
        <v>0</v>
      </c>
      <c r="H5927" s="17">
        <f t="shared" si="185"/>
        <v>0</v>
      </c>
      <c r="I5927" s="17">
        <f>INT((VLOOKUP($C5927,装备数值,4,0)+VLOOKUP($C5927,装备数值,7,0)*($E5927-1))*VLOOKUP($D5927,系数!$K$2:$O$7,4,0))</f>
        <v>0</v>
      </c>
      <c r="J5927" s="17">
        <f>INT((VLOOKUP($C5927,装备数值,4,0)+VLOOKUP($C5927,装备数值,7,0)*($E5927-1))*VLOOKUP($D5927,系数!$K$2:$O$7,5,0))</f>
        <v>0</v>
      </c>
      <c r="K5927" s="17">
        <f>INT(VLOOKUP(E5927,强化金币,2,1)*VLOOKUP(INDEX(装备!F:F,MATCH(属性!A5927,装备!A:A,0)),系数!$K$12:$M$15,3,0))</f>
        <v>22000</v>
      </c>
      <c r="L5927" s="17"/>
      <c r="M5927" s="17"/>
      <c r="N5927" s="17"/>
      <c r="O5927" s="17">
        <f>IF(E5927=1,"",VLOOKUP(E5927,系数!$S$2:$AB$12,MATCH(属性!C5927,评级,0),1))</f>
        <v>200</v>
      </c>
    </row>
    <row r="5928" spans="1:15" ht="17.25" thickBot="1" x14ac:dyDescent="0.4">
      <c r="A5928" s="17">
        <f t="shared" si="184"/>
        <v>7100050</v>
      </c>
      <c r="B5928" s="17" t="s">
        <v>216</v>
      </c>
      <c r="C5928" s="15">
        <f>INDEX(装备!G:G,MATCH(属性!A5928,装备!A:A,0))</f>
        <v>18</v>
      </c>
      <c r="D5928" s="15" t="str">
        <f>INDEX(装备!E:E,MATCH(属性!A5928,装备!A:A,0))</f>
        <v>helmet</v>
      </c>
      <c r="E5928" s="14">
        <v>46</v>
      </c>
      <c r="F5928" s="17">
        <f>INT((VLOOKUP($C5928,装备数值,2,0)+VLOOKUP($C5928,装备数值,5,0)*($E5928-1))*VLOOKUP($D5928,系数!$K$2:$O$7,2,0))</f>
        <v>4875</v>
      </c>
      <c r="G5928" s="17">
        <f>INT((VLOOKUP($C5928,装备数值,3,0)+VLOOKUP($C5928,装备数值,6,0)*($E5928-1))*VLOOKUP($D5928,系数!$K$2:$O$7,3,0))</f>
        <v>0</v>
      </c>
      <c r="H5928" s="17">
        <f t="shared" si="185"/>
        <v>0</v>
      </c>
      <c r="I5928" s="17">
        <f>INT((VLOOKUP($C5928,装备数值,4,0)+VLOOKUP($C5928,装备数值,7,0)*($E5928-1))*VLOOKUP($D5928,系数!$K$2:$O$7,4,0))</f>
        <v>0</v>
      </c>
      <c r="J5928" s="17">
        <f>INT((VLOOKUP($C5928,装备数值,4,0)+VLOOKUP($C5928,装备数值,7,0)*($E5928-1))*VLOOKUP($D5928,系数!$K$2:$O$7,5,0))</f>
        <v>0</v>
      </c>
      <c r="K5928" s="17">
        <f>INT(VLOOKUP(E5928,强化金币,2,1)*VLOOKUP(INDEX(装备!F:F,MATCH(属性!A5928,装备!A:A,0)),系数!$K$12:$M$15,3,0))</f>
        <v>24000</v>
      </c>
      <c r="L5928" s="17"/>
      <c r="M5928" s="17"/>
      <c r="N5928" s="17"/>
      <c r="O5928" s="17">
        <f>IF(E5928=1,"",VLOOKUP(E5928,系数!$S$2:$AB$12,MATCH(属性!C5928,评级,0),1))</f>
        <v>200</v>
      </c>
    </row>
    <row r="5929" spans="1:15" ht="17.25" thickBot="1" x14ac:dyDescent="0.4">
      <c r="A5929" s="17">
        <f t="shared" si="184"/>
        <v>7100050</v>
      </c>
      <c r="B5929" s="17" t="s">
        <v>216</v>
      </c>
      <c r="C5929" s="15">
        <f>INDEX(装备!G:G,MATCH(属性!A5929,装备!A:A,0))</f>
        <v>18</v>
      </c>
      <c r="D5929" s="15" t="str">
        <f>INDEX(装备!E:E,MATCH(属性!A5929,装备!A:A,0))</f>
        <v>helmet</v>
      </c>
      <c r="E5929" s="14">
        <v>47</v>
      </c>
      <c r="F5929" s="17">
        <f>INT((VLOOKUP($C5929,装备数值,2,0)+VLOOKUP($C5929,装备数值,5,0)*($E5929-1))*VLOOKUP($D5929,系数!$K$2:$O$7,2,0))</f>
        <v>4950</v>
      </c>
      <c r="G5929" s="17">
        <f>INT((VLOOKUP($C5929,装备数值,3,0)+VLOOKUP($C5929,装备数值,6,0)*($E5929-1))*VLOOKUP($D5929,系数!$K$2:$O$7,3,0))</f>
        <v>0</v>
      </c>
      <c r="H5929" s="17">
        <f t="shared" si="185"/>
        <v>0</v>
      </c>
      <c r="I5929" s="17">
        <f>INT((VLOOKUP($C5929,装备数值,4,0)+VLOOKUP($C5929,装备数值,7,0)*($E5929-1))*VLOOKUP($D5929,系数!$K$2:$O$7,4,0))</f>
        <v>0</v>
      </c>
      <c r="J5929" s="17">
        <f>INT((VLOOKUP($C5929,装备数值,4,0)+VLOOKUP($C5929,装备数值,7,0)*($E5929-1))*VLOOKUP($D5929,系数!$K$2:$O$7,5,0))</f>
        <v>0</v>
      </c>
      <c r="K5929" s="17">
        <f>INT(VLOOKUP(E5929,强化金币,2,1)*VLOOKUP(INDEX(装备!F:F,MATCH(属性!A5929,装备!A:A,0)),系数!$K$12:$M$15,3,0))</f>
        <v>26000</v>
      </c>
      <c r="L5929" s="17"/>
      <c r="M5929" s="17"/>
      <c r="N5929" s="17"/>
      <c r="O5929" s="17">
        <f>IF(E5929=1,"",VLOOKUP(E5929,系数!$S$2:$AB$12,MATCH(属性!C5929,评级,0),1))</f>
        <v>200</v>
      </c>
    </row>
    <row r="5930" spans="1:15" ht="17.25" thickBot="1" x14ac:dyDescent="0.4">
      <c r="A5930" s="17">
        <f t="shared" si="184"/>
        <v>7100050</v>
      </c>
      <c r="B5930" s="17" t="s">
        <v>216</v>
      </c>
      <c r="C5930" s="15">
        <f>INDEX(装备!G:G,MATCH(属性!A5930,装备!A:A,0))</f>
        <v>18</v>
      </c>
      <c r="D5930" s="15" t="str">
        <f>INDEX(装备!E:E,MATCH(属性!A5930,装备!A:A,0))</f>
        <v>helmet</v>
      </c>
      <c r="E5930" s="14">
        <v>48</v>
      </c>
      <c r="F5930" s="17">
        <f>INT((VLOOKUP($C5930,装备数值,2,0)+VLOOKUP($C5930,装备数值,5,0)*($E5930-1))*VLOOKUP($D5930,系数!$K$2:$O$7,2,0))</f>
        <v>5026</v>
      </c>
      <c r="G5930" s="17">
        <f>INT((VLOOKUP($C5930,装备数值,3,0)+VLOOKUP($C5930,装备数值,6,0)*($E5930-1))*VLOOKUP($D5930,系数!$K$2:$O$7,3,0))</f>
        <v>0</v>
      </c>
      <c r="H5930" s="17">
        <f t="shared" si="185"/>
        <v>0</v>
      </c>
      <c r="I5930" s="17">
        <f>INT((VLOOKUP($C5930,装备数值,4,0)+VLOOKUP($C5930,装备数值,7,0)*($E5930-1))*VLOOKUP($D5930,系数!$K$2:$O$7,4,0))</f>
        <v>0</v>
      </c>
      <c r="J5930" s="17">
        <f>INT((VLOOKUP($C5930,装备数值,4,0)+VLOOKUP($C5930,装备数值,7,0)*($E5930-1))*VLOOKUP($D5930,系数!$K$2:$O$7,5,0))</f>
        <v>0</v>
      </c>
      <c r="K5930" s="17">
        <f>INT(VLOOKUP(E5930,强化金币,2,1)*VLOOKUP(INDEX(装备!F:F,MATCH(属性!A5930,装备!A:A,0)),系数!$K$12:$M$15,3,0))</f>
        <v>28000</v>
      </c>
      <c r="L5930" s="17"/>
      <c r="M5930" s="17"/>
      <c r="N5930" s="17"/>
      <c r="O5930" s="17">
        <f>IF(E5930=1,"",VLOOKUP(E5930,系数!$S$2:$AB$12,MATCH(属性!C5930,评级,0),1))</f>
        <v>200</v>
      </c>
    </row>
    <row r="5931" spans="1:15" ht="17.25" thickBot="1" x14ac:dyDescent="0.4">
      <c r="A5931" s="17">
        <f t="shared" si="184"/>
        <v>7100050</v>
      </c>
      <c r="B5931" s="17" t="s">
        <v>216</v>
      </c>
      <c r="C5931" s="15">
        <f>INDEX(装备!G:G,MATCH(属性!A5931,装备!A:A,0))</f>
        <v>18</v>
      </c>
      <c r="D5931" s="15" t="str">
        <f>INDEX(装备!E:E,MATCH(属性!A5931,装备!A:A,0))</f>
        <v>helmet</v>
      </c>
      <c r="E5931" s="14">
        <v>49</v>
      </c>
      <c r="F5931" s="17">
        <f>INT((VLOOKUP($C5931,装备数值,2,0)+VLOOKUP($C5931,装备数值,5,0)*($E5931-1))*VLOOKUP($D5931,系数!$K$2:$O$7,2,0))</f>
        <v>5101</v>
      </c>
      <c r="G5931" s="17">
        <f>INT((VLOOKUP($C5931,装备数值,3,0)+VLOOKUP($C5931,装备数值,6,0)*($E5931-1))*VLOOKUP($D5931,系数!$K$2:$O$7,3,0))</f>
        <v>0</v>
      </c>
      <c r="H5931" s="17">
        <f t="shared" si="185"/>
        <v>0</v>
      </c>
      <c r="I5931" s="17">
        <f>INT((VLOOKUP($C5931,装备数值,4,0)+VLOOKUP($C5931,装备数值,7,0)*($E5931-1))*VLOOKUP($D5931,系数!$K$2:$O$7,4,0))</f>
        <v>0</v>
      </c>
      <c r="J5931" s="17">
        <f>INT((VLOOKUP($C5931,装备数值,4,0)+VLOOKUP($C5931,装备数值,7,0)*($E5931-1))*VLOOKUP($D5931,系数!$K$2:$O$7,5,0))</f>
        <v>0</v>
      </c>
      <c r="K5931" s="17">
        <f>INT(VLOOKUP(E5931,强化金币,2,1)*VLOOKUP(INDEX(装备!F:F,MATCH(属性!A5931,装备!A:A,0)),系数!$K$12:$M$15,3,0))</f>
        <v>30000</v>
      </c>
      <c r="L5931" s="17"/>
      <c r="M5931" s="17"/>
      <c r="N5931" s="17"/>
      <c r="O5931" s="17">
        <f>IF(E5931=1,"",VLOOKUP(E5931,系数!$S$2:$AB$12,MATCH(属性!C5931,评级,0),1))</f>
        <v>200</v>
      </c>
    </row>
    <row r="5932" spans="1:15" ht="17.25" thickBot="1" x14ac:dyDescent="0.4">
      <c r="A5932" s="17">
        <f t="shared" si="184"/>
        <v>7100050</v>
      </c>
      <c r="B5932" s="17" t="s">
        <v>216</v>
      </c>
      <c r="C5932" s="15">
        <f>INDEX(装备!G:G,MATCH(属性!A5932,装备!A:A,0))</f>
        <v>18</v>
      </c>
      <c r="D5932" s="15" t="str">
        <f>INDEX(装备!E:E,MATCH(属性!A5932,装备!A:A,0))</f>
        <v>helmet</v>
      </c>
      <c r="E5932" s="14">
        <v>50</v>
      </c>
      <c r="F5932" s="17">
        <f>INT((VLOOKUP($C5932,装备数值,2,0)+VLOOKUP($C5932,装备数值,5,0)*($E5932-1))*VLOOKUP($D5932,系数!$K$2:$O$7,2,0))</f>
        <v>5176</v>
      </c>
      <c r="G5932" s="17">
        <f>INT((VLOOKUP($C5932,装备数值,3,0)+VLOOKUP($C5932,装备数值,6,0)*($E5932-1))*VLOOKUP($D5932,系数!$K$2:$O$7,3,0))</f>
        <v>0</v>
      </c>
      <c r="H5932" s="17">
        <f t="shared" si="185"/>
        <v>0</v>
      </c>
      <c r="I5932" s="17">
        <f>INT((VLOOKUP($C5932,装备数值,4,0)+VLOOKUP($C5932,装备数值,7,0)*($E5932-1))*VLOOKUP($D5932,系数!$K$2:$O$7,4,0))</f>
        <v>0</v>
      </c>
      <c r="J5932" s="17">
        <f>INT((VLOOKUP($C5932,装备数值,4,0)+VLOOKUP($C5932,装备数值,7,0)*($E5932-1))*VLOOKUP($D5932,系数!$K$2:$O$7,5,0))</f>
        <v>0</v>
      </c>
      <c r="K5932" s="17">
        <f>INT(VLOOKUP(E5932,强化金币,2,1)*VLOOKUP(INDEX(装备!F:F,MATCH(属性!A5932,装备!A:A,0)),系数!$K$12:$M$15,3,0))</f>
        <v>32000</v>
      </c>
      <c r="L5932" s="17"/>
      <c r="M5932" s="17"/>
      <c r="N5932" s="17"/>
      <c r="O5932" s="17">
        <f>IF(E5932=1,"",VLOOKUP(E5932,系数!$S$2:$AB$12,MATCH(属性!C5932,评级,0),1))</f>
        <v>240</v>
      </c>
    </row>
    <row r="5933" spans="1:15" ht="17.25" thickBot="1" x14ac:dyDescent="0.4">
      <c r="A5933" s="17">
        <f t="shared" si="184"/>
        <v>7100050</v>
      </c>
      <c r="B5933" s="17" t="s">
        <v>216</v>
      </c>
      <c r="C5933" s="15">
        <f>INDEX(装备!G:G,MATCH(属性!A5933,装备!A:A,0))</f>
        <v>18</v>
      </c>
      <c r="D5933" s="15" t="str">
        <f>INDEX(装备!E:E,MATCH(属性!A5933,装备!A:A,0))</f>
        <v>helmet</v>
      </c>
      <c r="E5933" s="14">
        <v>51</v>
      </c>
      <c r="F5933" s="17">
        <f>INT((VLOOKUP($C5933,装备数值,2,0)+VLOOKUP($C5933,装备数值,5,0)*($E5933-1))*VLOOKUP($D5933,系数!$K$2:$O$7,2,0))</f>
        <v>5251</v>
      </c>
      <c r="G5933" s="17">
        <f>INT((VLOOKUP($C5933,装备数值,3,0)+VLOOKUP($C5933,装备数值,6,0)*($E5933-1))*VLOOKUP($D5933,系数!$K$2:$O$7,3,0))</f>
        <v>0</v>
      </c>
      <c r="H5933" s="17">
        <f t="shared" si="185"/>
        <v>0</v>
      </c>
      <c r="I5933" s="17">
        <f>INT((VLOOKUP($C5933,装备数值,4,0)+VLOOKUP($C5933,装备数值,7,0)*($E5933-1))*VLOOKUP($D5933,系数!$K$2:$O$7,4,0))</f>
        <v>0</v>
      </c>
      <c r="J5933" s="17">
        <f>INT((VLOOKUP($C5933,装备数值,4,0)+VLOOKUP($C5933,装备数值,7,0)*($E5933-1))*VLOOKUP($D5933,系数!$K$2:$O$7,5,0))</f>
        <v>0</v>
      </c>
      <c r="K5933" s="17">
        <f>INT(VLOOKUP(E5933,强化金币,2,1)*VLOOKUP(INDEX(装备!F:F,MATCH(属性!A5933,装备!A:A,0)),系数!$K$12:$M$15,3,0))</f>
        <v>34000</v>
      </c>
      <c r="L5933" s="17"/>
      <c r="M5933" s="17"/>
      <c r="N5933" s="17"/>
      <c r="O5933" s="17">
        <f>IF(E5933=1,"",VLOOKUP(E5933,系数!$S$2:$AB$12,MATCH(属性!C5933,评级,0),1))</f>
        <v>240</v>
      </c>
    </row>
    <row r="5934" spans="1:15" ht="17.25" thickBot="1" x14ac:dyDescent="0.4">
      <c r="A5934" s="17">
        <f t="shared" si="184"/>
        <v>7100050</v>
      </c>
      <c r="B5934" s="17" t="s">
        <v>216</v>
      </c>
      <c r="C5934" s="15">
        <f>INDEX(装备!G:G,MATCH(属性!A5934,装备!A:A,0))</f>
        <v>18</v>
      </c>
      <c r="D5934" s="15" t="str">
        <f>INDEX(装备!E:E,MATCH(属性!A5934,装备!A:A,0))</f>
        <v>helmet</v>
      </c>
      <c r="E5934" s="14">
        <v>52</v>
      </c>
      <c r="F5934" s="17">
        <f>INT((VLOOKUP($C5934,装备数值,2,0)+VLOOKUP($C5934,装备数值,5,0)*($E5934-1))*VLOOKUP($D5934,系数!$K$2:$O$7,2,0))</f>
        <v>5326</v>
      </c>
      <c r="G5934" s="17">
        <f>INT((VLOOKUP($C5934,装备数值,3,0)+VLOOKUP($C5934,装备数值,6,0)*($E5934-1))*VLOOKUP($D5934,系数!$K$2:$O$7,3,0))</f>
        <v>0</v>
      </c>
      <c r="H5934" s="17">
        <f t="shared" si="185"/>
        <v>0</v>
      </c>
      <c r="I5934" s="17">
        <f>INT((VLOOKUP($C5934,装备数值,4,0)+VLOOKUP($C5934,装备数值,7,0)*($E5934-1))*VLOOKUP($D5934,系数!$K$2:$O$7,4,0))</f>
        <v>0</v>
      </c>
      <c r="J5934" s="17">
        <f>INT((VLOOKUP($C5934,装备数值,4,0)+VLOOKUP($C5934,装备数值,7,0)*($E5934-1))*VLOOKUP($D5934,系数!$K$2:$O$7,5,0))</f>
        <v>0</v>
      </c>
      <c r="K5934" s="17">
        <f>INT(VLOOKUP(E5934,强化金币,2,1)*VLOOKUP(INDEX(装备!F:F,MATCH(属性!A5934,装备!A:A,0)),系数!$K$12:$M$15,3,0))</f>
        <v>36000</v>
      </c>
      <c r="L5934" s="17"/>
      <c r="M5934" s="17"/>
      <c r="N5934" s="17"/>
      <c r="O5934" s="17">
        <f>IF(E5934=1,"",VLOOKUP(E5934,系数!$S$2:$AB$12,MATCH(属性!C5934,评级,0),1))</f>
        <v>240</v>
      </c>
    </row>
    <row r="5935" spans="1:15" ht="17.25" thickBot="1" x14ac:dyDescent="0.4">
      <c r="A5935" s="17">
        <f t="shared" si="184"/>
        <v>7100050</v>
      </c>
      <c r="B5935" s="17" t="s">
        <v>216</v>
      </c>
      <c r="C5935" s="15">
        <f>INDEX(装备!G:G,MATCH(属性!A5935,装备!A:A,0))</f>
        <v>18</v>
      </c>
      <c r="D5935" s="15" t="str">
        <f>INDEX(装备!E:E,MATCH(属性!A5935,装备!A:A,0))</f>
        <v>helmet</v>
      </c>
      <c r="E5935" s="14">
        <v>53</v>
      </c>
      <c r="F5935" s="17">
        <f>INT((VLOOKUP($C5935,装备数值,2,0)+VLOOKUP($C5935,装备数值,5,0)*($E5935-1))*VLOOKUP($D5935,系数!$K$2:$O$7,2,0))</f>
        <v>5401</v>
      </c>
      <c r="G5935" s="17">
        <f>INT((VLOOKUP($C5935,装备数值,3,0)+VLOOKUP($C5935,装备数值,6,0)*($E5935-1))*VLOOKUP($D5935,系数!$K$2:$O$7,3,0))</f>
        <v>0</v>
      </c>
      <c r="H5935" s="17">
        <f t="shared" si="185"/>
        <v>0</v>
      </c>
      <c r="I5935" s="17">
        <f>INT((VLOOKUP($C5935,装备数值,4,0)+VLOOKUP($C5935,装备数值,7,0)*($E5935-1))*VLOOKUP($D5935,系数!$K$2:$O$7,4,0))</f>
        <v>0</v>
      </c>
      <c r="J5935" s="17">
        <f>INT((VLOOKUP($C5935,装备数值,4,0)+VLOOKUP($C5935,装备数值,7,0)*($E5935-1))*VLOOKUP($D5935,系数!$K$2:$O$7,5,0))</f>
        <v>0</v>
      </c>
      <c r="K5935" s="17">
        <f>INT(VLOOKUP(E5935,强化金币,2,1)*VLOOKUP(INDEX(装备!F:F,MATCH(属性!A5935,装备!A:A,0)),系数!$K$12:$M$15,3,0))</f>
        <v>38000</v>
      </c>
      <c r="L5935" s="17"/>
      <c r="M5935" s="17"/>
      <c r="N5935" s="17"/>
      <c r="O5935" s="17">
        <f>IF(E5935=1,"",VLOOKUP(E5935,系数!$S$2:$AB$12,MATCH(属性!C5935,评级,0),1))</f>
        <v>240</v>
      </c>
    </row>
    <row r="5936" spans="1:15" ht="17.25" thickBot="1" x14ac:dyDescent="0.4">
      <c r="A5936" s="17">
        <f t="shared" si="184"/>
        <v>7100050</v>
      </c>
      <c r="B5936" s="17" t="s">
        <v>216</v>
      </c>
      <c r="C5936" s="15">
        <f>INDEX(装备!G:G,MATCH(属性!A5936,装备!A:A,0))</f>
        <v>18</v>
      </c>
      <c r="D5936" s="15" t="str">
        <f>INDEX(装备!E:E,MATCH(属性!A5936,装备!A:A,0))</f>
        <v>helmet</v>
      </c>
      <c r="E5936" s="14">
        <v>54</v>
      </c>
      <c r="F5936" s="17">
        <f>INT((VLOOKUP($C5936,装备数值,2,0)+VLOOKUP($C5936,装备数值,5,0)*($E5936-1))*VLOOKUP($D5936,系数!$K$2:$O$7,2,0))</f>
        <v>5476</v>
      </c>
      <c r="G5936" s="17">
        <f>INT((VLOOKUP($C5936,装备数值,3,0)+VLOOKUP($C5936,装备数值,6,0)*($E5936-1))*VLOOKUP($D5936,系数!$K$2:$O$7,3,0))</f>
        <v>0</v>
      </c>
      <c r="H5936" s="17">
        <f t="shared" si="185"/>
        <v>0</v>
      </c>
      <c r="I5936" s="17">
        <f>INT((VLOOKUP($C5936,装备数值,4,0)+VLOOKUP($C5936,装备数值,7,0)*($E5936-1))*VLOOKUP($D5936,系数!$K$2:$O$7,4,0))</f>
        <v>0</v>
      </c>
      <c r="J5936" s="17">
        <f>INT((VLOOKUP($C5936,装备数值,4,0)+VLOOKUP($C5936,装备数值,7,0)*($E5936-1))*VLOOKUP($D5936,系数!$K$2:$O$7,5,0))</f>
        <v>0</v>
      </c>
      <c r="K5936" s="17">
        <f>INT(VLOOKUP(E5936,强化金币,2,1)*VLOOKUP(INDEX(装备!F:F,MATCH(属性!A5936,装备!A:A,0)),系数!$K$12:$M$15,3,0))</f>
        <v>40000</v>
      </c>
      <c r="L5936" s="17"/>
      <c r="M5936" s="17"/>
      <c r="N5936" s="17"/>
      <c r="O5936" s="17">
        <f>IF(E5936=1,"",VLOOKUP(E5936,系数!$S$2:$AB$12,MATCH(属性!C5936,评级,0),1))</f>
        <v>240</v>
      </c>
    </row>
    <row r="5937" spans="1:15" ht="17.25" thickBot="1" x14ac:dyDescent="0.4">
      <c r="A5937" s="17">
        <f t="shared" si="184"/>
        <v>7100050</v>
      </c>
      <c r="B5937" s="17" t="s">
        <v>216</v>
      </c>
      <c r="C5937" s="15">
        <f>INDEX(装备!G:G,MATCH(属性!A5937,装备!A:A,0))</f>
        <v>18</v>
      </c>
      <c r="D5937" s="15" t="str">
        <f>INDEX(装备!E:E,MATCH(属性!A5937,装备!A:A,0))</f>
        <v>helmet</v>
      </c>
      <c r="E5937" s="14">
        <v>55</v>
      </c>
      <c r="F5937" s="17">
        <f>INT((VLOOKUP($C5937,装备数值,2,0)+VLOOKUP($C5937,装备数值,5,0)*($E5937-1))*VLOOKUP($D5937,系数!$K$2:$O$7,2,0))</f>
        <v>5551</v>
      </c>
      <c r="G5937" s="17">
        <f>INT((VLOOKUP($C5937,装备数值,3,0)+VLOOKUP($C5937,装备数值,6,0)*($E5937-1))*VLOOKUP($D5937,系数!$K$2:$O$7,3,0))</f>
        <v>0</v>
      </c>
      <c r="H5937" s="17">
        <f t="shared" si="185"/>
        <v>0</v>
      </c>
      <c r="I5937" s="17">
        <f>INT((VLOOKUP($C5937,装备数值,4,0)+VLOOKUP($C5937,装备数值,7,0)*($E5937-1))*VLOOKUP($D5937,系数!$K$2:$O$7,4,0))</f>
        <v>0</v>
      </c>
      <c r="J5937" s="17">
        <f>INT((VLOOKUP($C5937,装备数值,4,0)+VLOOKUP($C5937,装备数值,7,0)*($E5937-1))*VLOOKUP($D5937,系数!$K$2:$O$7,5,0))</f>
        <v>0</v>
      </c>
      <c r="K5937" s="17">
        <f>INT(VLOOKUP(E5937,强化金币,2,1)*VLOOKUP(INDEX(装备!F:F,MATCH(属性!A5937,装备!A:A,0)),系数!$K$12:$M$15,3,0))</f>
        <v>42000</v>
      </c>
      <c r="L5937" s="17"/>
      <c r="M5937" s="17"/>
      <c r="N5937" s="17"/>
      <c r="O5937" s="17">
        <f>IF(E5937=1,"",VLOOKUP(E5937,系数!$S$2:$AB$12,MATCH(属性!C5937,评级,0),1))</f>
        <v>240</v>
      </c>
    </row>
    <row r="5938" spans="1:15" ht="17.25" thickBot="1" x14ac:dyDescent="0.4">
      <c r="A5938" s="17">
        <f t="shared" si="184"/>
        <v>7100050</v>
      </c>
      <c r="B5938" s="17" t="s">
        <v>216</v>
      </c>
      <c r="C5938" s="15">
        <f>INDEX(装备!G:G,MATCH(属性!A5938,装备!A:A,0))</f>
        <v>18</v>
      </c>
      <c r="D5938" s="15" t="str">
        <f>INDEX(装备!E:E,MATCH(属性!A5938,装备!A:A,0))</f>
        <v>helmet</v>
      </c>
      <c r="E5938" s="14">
        <v>56</v>
      </c>
      <c r="F5938" s="17">
        <f>INT((VLOOKUP($C5938,装备数值,2,0)+VLOOKUP($C5938,装备数值,5,0)*($E5938-1))*VLOOKUP($D5938,系数!$K$2:$O$7,2,0))</f>
        <v>5626</v>
      </c>
      <c r="G5938" s="17">
        <f>INT((VLOOKUP($C5938,装备数值,3,0)+VLOOKUP($C5938,装备数值,6,0)*($E5938-1))*VLOOKUP($D5938,系数!$K$2:$O$7,3,0))</f>
        <v>0</v>
      </c>
      <c r="H5938" s="17">
        <f t="shared" si="185"/>
        <v>0</v>
      </c>
      <c r="I5938" s="17">
        <f>INT((VLOOKUP($C5938,装备数值,4,0)+VLOOKUP($C5938,装备数值,7,0)*($E5938-1))*VLOOKUP($D5938,系数!$K$2:$O$7,4,0))</f>
        <v>0</v>
      </c>
      <c r="J5938" s="17">
        <f>INT((VLOOKUP($C5938,装备数值,4,0)+VLOOKUP($C5938,装备数值,7,0)*($E5938-1))*VLOOKUP($D5938,系数!$K$2:$O$7,5,0))</f>
        <v>0</v>
      </c>
      <c r="K5938" s="17">
        <f>INT(VLOOKUP(E5938,强化金币,2,1)*VLOOKUP(INDEX(装备!F:F,MATCH(属性!A5938,装备!A:A,0)),系数!$K$12:$M$15,3,0))</f>
        <v>44000</v>
      </c>
      <c r="L5938" s="17"/>
      <c r="M5938" s="17"/>
      <c r="N5938" s="17"/>
      <c r="O5938" s="17">
        <f>IF(E5938=1,"",VLOOKUP(E5938,系数!$S$2:$AB$12,MATCH(属性!C5938,评级,0),1))</f>
        <v>240</v>
      </c>
    </row>
    <row r="5939" spans="1:15" ht="17.25" thickBot="1" x14ac:dyDescent="0.4">
      <c r="A5939" s="17">
        <f t="shared" si="184"/>
        <v>7100050</v>
      </c>
      <c r="B5939" s="17" t="s">
        <v>216</v>
      </c>
      <c r="C5939" s="15">
        <f>INDEX(装备!G:G,MATCH(属性!A5939,装备!A:A,0))</f>
        <v>18</v>
      </c>
      <c r="D5939" s="15" t="str">
        <f>INDEX(装备!E:E,MATCH(属性!A5939,装备!A:A,0))</f>
        <v>helmet</v>
      </c>
      <c r="E5939" s="14">
        <v>57</v>
      </c>
      <c r="F5939" s="17">
        <f>INT((VLOOKUP($C5939,装备数值,2,0)+VLOOKUP($C5939,装备数值,5,0)*($E5939-1))*VLOOKUP($D5939,系数!$K$2:$O$7,2,0))</f>
        <v>5701</v>
      </c>
      <c r="G5939" s="17">
        <f>INT((VLOOKUP($C5939,装备数值,3,0)+VLOOKUP($C5939,装备数值,6,0)*($E5939-1))*VLOOKUP($D5939,系数!$K$2:$O$7,3,0))</f>
        <v>0</v>
      </c>
      <c r="H5939" s="17">
        <f t="shared" si="185"/>
        <v>0</v>
      </c>
      <c r="I5939" s="17">
        <f>INT((VLOOKUP($C5939,装备数值,4,0)+VLOOKUP($C5939,装备数值,7,0)*($E5939-1))*VLOOKUP($D5939,系数!$K$2:$O$7,4,0))</f>
        <v>0</v>
      </c>
      <c r="J5939" s="17">
        <f>INT((VLOOKUP($C5939,装备数值,4,0)+VLOOKUP($C5939,装备数值,7,0)*($E5939-1))*VLOOKUP($D5939,系数!$K$2:$O$7,5,0))</f>
        <v>0</v>
      </c>
      <c r="K5939" s="17">
        <f>INT(VLOOKUP(E5939,强化金币,2,1)*VLOOKUP(INDEX(装备!F:F,MATCH(属性!A5939,装备!A:A,0)),系数!$K$12:$M$15,3,0))</f>
        <v>46000</v>
      </c>
      <c r="L5939" s="17"/>
      <c r="M5939" s="17"/>
      <c r="N5939" s="17"/>
      <c r="O5939" s="17">
        <f>IF(E5939=1,"",VLOOKUP(E5939,系数!$S$2:$AB$12,MATCH(属性!C5939,评级,0),1))</f>
        <v>240</v>
      </c>
    </row>
    <row r="5940" spans="1:15" ht="17.25" thickBot="1" x14ac:dyDescent="0.4">
      <c r="A5940" s="17">
        <f t="shared" si="184"/>
        <v>7100050</v>
      </c>
      <c r="B5940" s="17" t="s">
        <v>216</v>
      </c>
      <c r="C5940" s="15">
        <f>INDEX(装备!G:G,MATCH(属性!A5940,装备!A:A,0))</f>
        <v>18</v>
      </c>
      <c r="D5940" s="15" t="str">
        <f>INDEX(装备!E:E,MATCH(属性!A5940,装备!A:A,0))</f>
        <v>helmet</v>
      </c>
      <c r="E5940" s="14">
        <v>58</v>
      </c>
      <c r="F5940" s="17">
        <f>INT((VLOOKUP($C5940,装备数值,2,0)+VLOOKUP($C5940,装备数值,5,0)*($E5940-1))*VLOOKUP($D5940,系数!$K$2:$O$7,2,0))</f>
        <v>5776</v>
      </c>
      <c r="G5940" s="17">
        <f>INT((VLOOKUP($C5940,装备数值,3,0)+VLOOKUP($C5940,装备数值,6,0)*($E5940-1))*VLOOKUP($D5940,系数!$K$2:$O$7,3,0))</f>
        <v>0</v>
      </c>
      <c r="H5940" s="17">
        <f t="shared" si="185"/>
        <v>0</v>
      </c>
      <c r="I5940" s="17">
        <f>INT((VLOOKUP($C5940,装备数值,4,0)+VLOOKUP($C5940,装备数值,7,0)*($E5940-1))*VLOOKUP($D5940,系数!$K$2:$O$7,4,0))</f>
        <v>0</v>
      </c>
      <c r="J5940" s="17">
        <f>INT((VLOOKUP($C5940,装备数值,4,0)+VLOOKUP($C5940,装备数值,7,0)*($E5940-1))*VLOOKUP($D5940,系数!$K$2:$O$7,5,0))</f>
        <v>0</v>
      </c>
      <c r="K5940" s="17">
        <f>INT(VLOOKUP(E5940,强化金币,2,1)*VLOOKUP(INDEX(装备!F:F,MATCH(属性!A5940,装备!A:A,0)),系数!$K$12:$M$15,3,0))</f>
        <v>48000</v>
      </c>
      <c r="L5940" s="17"/>
      <c r="M5940" s="17"/>
      <c r="N5940" s="17"/>
      <c r="O5940" s="17">
        <f>IF(E5940=1,"",VLOOKUP(E5940,系数!$S$2:$AB$12,MATCH(属性!C5940,评级,0),1))</f>
        <v>240</v>
      </c>
    </row>
    <row r="5941" spans="1:15" ht="17.25" thickBot="1" x14ac:dyDescent="0.4">
      <c r="A5941" s="17">
        <f t="shared" si="184"/>
        <v>7100050</v>
      </c>
      <c r="B5941" s="17" t="s">
        <v>216</v>
      </c>
      <c r="C5941" s="15">
        <f>INDEX(装备!G:G,MATCH(属性!A5941,装备!A:A,0))</f>
        <v>18</v>
      </c>
      <c r="D5941" s="15" t="str">
        <f>INDEX(装备!E:E,MATCH(属性!A5941,装备!A:A,0))</f>
        <v>helmet</v>
      </c>
      <c r="E5941" s="14">
        <v>59</v>
      </c>
      <c r="F5941" s="17">
        <f>INT((VLOOKUP($C5941,装备数值,2,0)+VLOOKUP($C5941,装备数值,5,0)*($E5941-1))*VLOOKUP($D5941,系数!$K$2:$O$7,2,0))</f>
        <v>5851</v>
      </c>
      <c r="G5941" s="17">
        <f>INT((VLOOKUP($C5941,装备数值,3,0)+VLOOKUP($C5941,装备数值,6,0)*($E5941-1))*VLOOKUP($D5941,系数!$K$2:$O$7,3,0))</f>
        <v>0</v>
      </c>
      <c r="H5941" s="17">
        <f t="shared" si="185"/>
        <v>0</v>
      </c>
      <c r="I5941" s="17">
        <f>INT((VLOOKUP($C5941,装备数值,4,0)+VLOOKUP($C5941,装备数值,7,0)*($E5941-1))*VLOOKUP($D5941,系数!$K$2:$O$7,4,0))</f>
        <v>0</v>
      </c>
      <c r="J5941" s="17">
        <f>INT((VLOOKUP($C5941,装备数值,4,0)+VLOOKUP($C5941,装备数值,7,0)*($E5941-1))*VLOOKUP($D5941,系数!$K$2:$O$7,5,0))</f>
        <v>0</v>
      </c>
      <c r="K5941" s="17">
        <f>INT(VLOOKUP(E5941,强化金币,2,1)*VLOOKUP(INDEX(装备!F:F,MATCH(属性!A5941,装备!A:A,0)),系数!$K$12:$M$15,3,0))</f>
        <v>50000</v>
      </c>
      <c r="L5941" s="17"/>
      <c r="M5941" s="17"/>
      <c r="N5941" s="17"/>
      <c r="O5941" s="17">
        <f>IF(E5941=1,"",VLOOKUP(E5941,系数!$S$2:$AB$12,MATCH(属性!C5941,评级,0),1))</f>
        <v>240</v>
      </c>
    </row>
    <row r="5942" spans="1:15" ht="17.25" thickBot="1" x14ac:dyDescent="0.4">
      <c r="A5942" s="17">
        <f t="shared" si="184"/>
        <v>7100050</v>
      </c>
      <c r="B5942" s="17" t="s">
        <v>216</v>
      </c>
      <c r="C5942" s="15">
        <f>INDEX(装备!G:G,MATCH(属性!A5942,装备!A:A,0))</f>
        <v>18</v>
      </c>
      <c r="D5942" s="15" t="str">
        <f>INDEX(装备!E:E,MATCH(属性!A5942,装备!A:A,0))</f>
        <v>helmet</v>
      </c>
      <c r="E5942" s="14">
        <v>60</v>
      </c>
      <c r="F5942" s="17">
        <f>INT((VLOOKUP($C5942,装备数值,2,0)+VLOOKUP($C5942,装备数值,5,0)*($E5942-1))*VLOOKUP($D5942,系数!$K$2:$O$7,2,0))</f>
        <v>5926</v>
      </c>
      <c r="G5942" s="17">
        <f>INT((VLOOKUP($C5942,装备数值,3,0)+VLOOKUP($C5942,装备数值,6,0)*($E5942-1))*VLOOKUP($D5942,系数!$K$2:$O$7,3,0))</f>
        <v>0</v>
      </c>
      <c r="H5942" s="17">
        <f t="shared" si="185"/>
        <v>0</v>
      </c>
      <c r="I5942" s="17">
        <f>INT((VLOOKUP($C5942,装备数值,4,0)+VLOOKUP($C5942,装备数值,7,0)*($E5942-1))*VLOOKUP($D5942,系数!$K$2:$O$7,4,0))</f>
        <v>0</v>
      </c>
      <c r="J5942" s="17">
        <f>INT((VLOOKUP($C5942,装备数值,4,0)+VLOOKUP($C5942,装备数值,7,0)*($E5942-1))*VLOOKUP($D5942,系数!$K$2:$O$7,5,0))</f>
        <v>0</v>
      </c>
      <c r="K5942" s="17">
        <f>INT(VLOOKUP(E5942,强化金币,2,1)*VLOOKUP(INDEX(装备!F:F,MATCH(属性!A5942,装备!A:A,0)),系数!$K$12:$M$15,3,0))</f>
        <v>52500</v>
      </c>
      <c r="L5942" s="17"/>
      <c r="M5942" s="17"/>
      <c r="N5942" s="17"/>
      <c r="O5942" s="17">
        <f>IF(E5942=1,"",VLOOKUP(E5942,系数!$S$2:$AB$12,MATCH(属性!C5942,评级,0),1))</f>
        <v>280</v>
      </c>
    </row>
    <row r="5943" spans="1:15" ht="17.25" thickBot="1" x14ac:dyDescent="0.4">
      <c r="A5943" s="17">
        <f t="shared" si="184"/>
        <v>7100050</v>
      </c>
      <c r="B5943" s="17" t="s">
        <v>216</v>
      </c>
      <c r="C5943" s="15">
        <f>INDEX(装备!G:G,MATCH(属性!A5943,装备!A:A,0))</f>
        <v>18</v>
      </c>
      <c r="D5943" s="15" t="str">
        <f>INDEX(装备!E:E,MATCH(属性!A5943,装备!A:A,0))</f>
        <v>helmet</v>
      </c>
      <c r="E5943" s="14">
        <v>61</v>
      </c>
      <c r="F5943" s="17">
        <f>INT((VLOOKUP($C5943,装备数值,2,0)+VLOOKUP($C5943,装备数值,5,0)*($E5943-1))*VLOOKUP($D5943,系数!$K$2:$O$7,2,0))</f>
        <v>6001</v>
      </c>
      <c r="G5943" s="17">
        <f>INT((VLOOKUP($C5943,装备数值,3,0)+VLOOKUP($C5943,装备数值,6,0)*($E5943-1))*VLOOKUP($D5943,系数!$K$2:$O$7,3,0))</f>
        <v>0</v>
      </c>
      <c r="H5943" s="17">
        <f t="shared" si="185"/>
        <v>0</v>
      </c>
      <c r="I5943" s="17">
        <f>INT((VLOOKUP($C5943,装备数值,4,0)+VLOOKUP($C5943,装备数值,7,0)*($E5943-1))*VLOOKUP($D5943,系数!$K$2:$O$7,4,0))</f>
        <v>0</v>
      </c>
      <c r="J5943" s="17">
        <f>INT((VLOOKUP($C5943,装备数值,4,0)+VLOOKUP($C5943,装备数值,7,0)*($E5943-1))*VLOOKUP($D5943,系数!$K$2:$O$7,5,0))</f>
        <v>0</v>
      </c>
      <c r="K5943" s="17">
        <f>INT(VLOOKUP(E5943,强化金币,2,1)*VLOOKUP(INDEX(装备!F:F,MATCH(属性!A5943,装备!A:A,0)),系数!$K$12:$M$15,3,0))</f>
        <v>55000</v>
      </c>
      <c r="L5943" s="17"/>
      <c r="M5943" s="17"/>
      <c r="N5943" s="17"/>
      <c r="O5943" s="17">
        <f>IF(E5943=1,"",VLOOKUP(E5943,系数!$S$2:$AB$12,MATCH(属性!C5943,评级,0),1))</f>
        <v>280</v>
      </c>
    </row>
    <row r="5944" spans="1:15" ht="17.25" thickBot="1" x14ac:dyDescent="0.4">
      <c r="A5944" s="17">
        <f t="shared" si="184"/>
        <v>7100050</v>
      </c>
      <c r="B5944" s="17" t="s">
        <v>216</v>
      </c>
      <c r="C5944" s="15">
        <f>INDEX(装备!G:G,MATCH(属性!A5944,装备!A:A,0))</f>
        <v>18</v>
      </c>
      <c r="D5944" s="15" t="str">
        <f>INDEX(装备!E:E,MATCH(属性!A5944,装备!A:A,0))</f>
        <v>helmet</v>
      </c>
      <c r="E5944" s="14">
        <v>62</v>
      </c>
      <c r="F5944" s="17">
        <f>INT((VLOOKUP($C5944,装备数值,2,0)+VLOOKUP($C5944,装备数值,5,0)*($E5944-1))*VLOOKUP($D5944,系数!$K$2:$O$7,2,0))</f>
        <v>6076</v>
      </c>
      <c r="G5944" s="17">
        <f>INT((VLOOKUP($C5944,装备数值,3,0)+VLOOKUP($C5944,装备数值,6,0)*($E5944-1))*VLOOKUP($D5944,系数!$K$2:$O$7,3,0))</f>
        <v>0</v>
      </c>
      <c r="H5944" s="17">
        <f t="shared" si="185"/>
        <v>0</v>
      </c>
      <c r="I5944" s="17">
        <f>INT((VLOOKUP($C5944,装备数值,4,0)+VLOOKUP($C5944,装备数值,7,0)*($E5944-1))*VLOOKUP($D5944,系数!$K$2:$O$7,4,0))</f>
        <v>0</v>
      </c>
      <c r="J5944" s="17">
        <f>INT((VLOOKUP($C5944,装备数值,4,0)+VLOOKUP($C5944,装备数值,7,0)*($E5944-1))*VLOOKUP($D5944,系数!$K$2:$O$7,5,0))</f>
        <v>0</v>
      </c>
      <c r="K5944" s="17">
        <f>INT(VLOOKUP(E5944,强化金币,2,1)*VLOOKUP(INDEX(装备!F:F,MATCH(属性!A5944,装备!A:A,0)),系数!$K$12:$M$15,3,0))</f>
        <v>57500</v>
      </c>
      <c r="L5944" s="17"/>
      <c r="M5944" s="17"/>
      <c r="N5944" s="17"/>
      <c r="O5944" s="17">
        <f>IF(E5944=1,"",VLOOKUP(E5944,系数!$S$2:$AB$12,MATCH(属性!C5944,评级,0),1))</f>
        <v>280</v>
      </c>
    </row>
    <row r="5945" spans="1:15" ht="17.25" thickBot="1" x14ac:dyDescent="0.4">
      <c r="A5945" s="17">
        <f t="shared" si="184"/>
        <v>7100050</v>
      </c>
      <c r="B5945" s="17" t="s">
        <v>216</v>
      </c>
      <c r="C5945" s="15">
        <f>INDEX(装备!G:G,MATCH(属性!A5945,装备!A:A,0))</f>
        <v>18</v>
      </c>
      <c r="D5945" s="15" t="str">
        <f>INDEX(装备!E:E,MATCH(属性!A5945,装备!A:A,0))</f>
        <v>helmet</v>
      </c>
      <c r="E5945" s="14">
        <v>63</v>
      </c>
      <c r="F5945" s="17">
        <f>INT((VLOOKUP($C5945,装备数值,2,0)+VLOOKUP($C5945,装备数值,5,0)*($E5945-1))*VLOOKUP($D5945,系数!$K$2:$O$7,2,0))</f>
        <v>6151</v>
      </c>
      <c r="G5945" s="17">
        <f>INT((VLOOKUP($C5945,装备数值,3,0)+VLOOKUP($C5945,装备数值,6,0)*($E5945-1))*VLOOKUP($D5945,系数!$K$2:$O$7,3,0))</f>
        <v>0</v>
      </c>
      <c r="H5945" s="17">
        <f t="shared" si="185"/>
        <v>0</v>
      </c>
      <c r="I5945" s="17">
        <f>INT((VLOOKUP($C5945,装备数值,4,0)+VLOOKUP($C5945,装备数值,7,0)*($E5945-1))*VLOOKUP($D5945,系数!$K$2:$O$7,4,0))</f>
        <v>0</v>
      </c>
      <c r="J5945" s="17">
        <f>INT((VLOOKUP($C5945,装备数值,4,0)+VLOOKUP($C5945,装备数值,7,0)*($E5945-1))*VLOOKUP($D5945,系数!$K$2:$O$7,5,0))</f>
        <v>0</v>
      </c>
      <c r="K5945" s="17">
        <f>INT(VLOOKUP(E5945,强化金币,2,1)*VLOOKUP(INDEX(装备!F:F,MATCH(属性!A5945,装备!A:A,0)),系数!$K$12:$M$15,3,0))</f>
        <v>60000</v>
      </c>
      <c r="L5945" s="17"/>
      <c r="M5945" s="17"/>
      <c r="N5945" s="17"/>
      <c r="O5945" s="17">
        <f>IF(E5945=1,"",VLOOKUP(E5945,系数!$S$2:$AB$12,MATCH(属性!C5945,评级,0),1))</f>
        <v>280</v>
      </c>
    </row>
    <row r="5946" spans="1:15" ht="17.25" thickBot="1" x14ac:dyDescent="0.4">
      <c r="A5946" s="17">
        <f t="shared" si="184"/>
        <v>7100050</v>
      </c>
      <c r="B5946" s="17" t="s">
        <v>216</v>
      </c>
      <c r="C5946" s="15">
        <f>INDEX(装备!G:G,MATCH(属性!A5946,装备!A:A,0))</f>
        <v>18</v>
      </c>
      <c r="D5946" s="15" t="str">
        <f>INDEX(装备!E:E,MATCH(属性!A5946,装备!A:A,0))</f>
        <v>helmet</v>
      </c>
      <c r="E5946" s="14">
        <v>64</v>
      </c>
      <c r="F5946" s="17">
        <f>INT((VLOOKUP($C5946,装备数值,2,0)+VLOOKUP($C5946,装备数值,5,0)*($E5946-1))*VLOOKUP($D5946,系数!$K$2:$O$7,2,0))</f>
        <v>6226</v>
      </c>
      <c r="G5946" s="17">
        <f>INT((VLOOKUP($C5946,装备数值,3,0)+VLOOKUP($C5946,装备数值,6,0)*($E5946-1))*VLOOKUP($D5946,系数!$K$2:$O$7,3,0))</f>
        <v>0</v>
      </c>
      <c r="H5946" s="17">
        <f t="shared" si="185"/>
        <v>0</v>
      </c>
      <c r="I5946" s="17">
        <f>INT((VLOOKUP($C5946,装备数值,4,0)+VLOOKUP($C5946,装备数值,7,0)*($E5946-1))*VLOOKUP($D5946,系数!$K$2:$O$7,4,0))</f>
        <v>0</v>
      </c>
      <c r="J5946" s="17">
        <f>INT((VLOOKUP($C5946,装备数值,4,0)+VLOOKUP($C5946,装备数值,7,0)*($E5946-1))*VLOOKUP($D5946,系数!$K$2:$O$7,5,0))</f>
        <v>0</v>
      </c>
      <c r="K5946" s="17">
        <f>INT(VLOOKUP(E5946,强化金币,2,1)*VLOOKUP(INDEX(装备!F:F,MATCH(属性!A5946,装备!A:A,0)),系数!$K$12:$M$15,3,0))</f>
        <v>62500</v>
      </c>
      <c r="L5946" s="17"/>
      <c r="M5946" s="17"/>
      <c r="N5946" s="17"/>
      <c r="O5946" s="17">
        <f>IF(E5946=1,"",VLOOKUP(E5946,系数!$S$2:$AB$12,MATCH(属性!C5946,评级,0),1))</f>
        <v>280</v>
      </c>
    </row>
    <row r="5947" spans="1:15" ht="17.25" thickBot="1" x14ac:dyDescent="0.4">
      <c r="A5947" s="17">
        <f t="shared" si="184"/>
        <v>7100050</v>
      </c>
      <c r="B5947" s="17" t="s">
        <v>216</v>
      </c>
      <c r="C5947" s="15">
        <f>INDEX(装备!G:G,MATCH(属性!A5947,装备!A:A,0))</f>
        <v>18</v>
      </c>
      <c r="D5947" s="15" t="str">
        <f>INDEX(装备!E:E,MATCH(属性!A5947,装备!A:A,0))</f>
        <v>helmet</v>
      </c>
      <c r="E5947" s="14">
        <v>65</v>
      </c>
      <c r="F5947" s="17">
        <f>INT((VLOOKUP($C5947,装备数值,2,0)+VLOOKUP($C5947,装备数值,5,0)*($E5947-1))*VLOOKUP($D5947,系数!$K$2:$O$7,2,0))</f>
        <v>6301</v>
      </c>
      <c r="G5947" s="17">
        <f>INT((VLOOKUP($C5947,装备数值,3,0)+VLOOKUP($C5947,装备数值,6,0)*($E5947-1))*VLOOKUP($D5947,系数!$K$2:$O$7,3,0))</f>
        <v>0</v>
      </c>
      <c r="H5947" s="17">
        <f t="shared" si="185"/>
        <v>0</v>
      </c>
      <c r="I5947" s="17">
        <f>INT((VLOOKUP($C5947,装备数值,4,0)+VLOOKUP($C5947,装备数值,7,0)*($E5947-1))*VLOOKUP($D5947,系数!$K$2:$O$7,4,0))</f>
        <v>0</v>
      </c>
      <c r="J5947" s="17">
        <f>INT((VLOOKUP($C5947,装备数值,4,0)+VLOOKUP($C5947,装备数值,7,0)*($E5947-1))*VLOOKUP($D5947,系数!$K$2:$O$7,5,0))</f>
        <v>0</v>
      </c>
      <c r="K5947" s="17">
        <f>INT(VLOOKUP(E5947,强化金币,2,1)*VLOOKUP(INDEX(装备!F:F,MATCH(属性!A5947,装备!A:A,0)),系数!$K$12:$M$15,3,0))</f>
        <v>65000</v>
      </c>
      <c r="L5947" s="17"/>
      <c r="M5947" s="17"/>
      <c r="N5947" s="17"/>
      <c r="O5947" s="17">
        <f>IF(E5947=1,"",VLOOKUP(E5947,系数!$S$2:$AB$12,MATCH(属性!C5947,评级,0),1))</f>
        <v>280</v>
      </c>
    </row>
    <row r="5948" spans="1:15" ht="17.25" thickBot="1" x14ac:dyDescent="0.4">
      <c r="A5948" s="17">
        <f t="shared" ref="A5948:A6011" si="186">A5828+1</f>
        <v>7100050</v>
      </c>
      <c r="B5948" s="17" t="s">
        <v>216</v>
      </c>
      <c r="C5948" s="15">
        <f>INDEX(装备!G:G,MATCH(属性!A5948,装备!A:A,0))</f>
        <v>18</v>
      </c>
      <c r="D5948" s="15" t="str">
        <f>INDEX(装备!E:E,MATCH(属性!A5948,装备!A:A,0))</f>
        <v>helmet</v>
      </c>
      <c r="E5948" s="14">
        <v>66</v>
      </c>
      <c r="F5948" s="17">
        <f>INT((VLOOKUP($C5948,装备数值,2,0)+VLOOKUP($C5948,装备数值,5,0)*($E5948-1))*VLOOKUP($D5948,系数!$K$2:$O$7,2,0))</f>
        <v>6376</v>
      </c>
      <c r="G5948" s="17">
        <f>INT((VLOOKUP($C5948,装备数值,3,0)+VLOOKUP($C5948,装备数值,6,0)*($E5948-1))*VLOOKUP($D5948,系数!$K$2:$O$7,3,0))</f>
        <v>0</v>
      </c>
      <c r="H5948" s="17">
        <f t="shared" si="185"/>
        <v>0</v>
      </c>
      <c r="I5948" s="17">
        <f>INT((VLOOKUP($C5948,装备数值,4,0)+VLOOKUP($C5948,装备数值,7,0)*($E5948-1))*VLOOKUP($D5948,系数!$K$2:$O$7,4,0))</f>
        <v>0</v>
      </c>
      <c r="J5948" s="17">
        <f>INT((VLOOKUP($C5948,装备数值,4,0)+VLOOKUP($C5948,装备数值,7,0)*($E5948-1))*VLOOKUP($D5948,系数!$K$2:$O$7,5,0))</f>
        <v>0</v>
      </c>
      <c r="K5948" s="17">
        <f>INT(VLOOKUP(E5948,强化金币,2,1)*VLOOKUP(INDEX(装备!F:F,MATCH(属性!A5948,装备!A:A,0)),系数!$K$12:$M$15,3,0))</f>
        <v>67500</v>
      </c>
      <c r="L5948" s="17"/>
      <c r="M5948" s="17"/>
      <c r="N5948" s="17"/>
      <c r="O5948" s="17">
        <f>IF(E5948=1,"",VLOOKUP(E5948,系数!$S$2:$AB$12,MATCH(属性!C5948,评级,0),1))</f>
        <v>280</v>
      </c>
    </row>
    <row r="5949" spans="1:15" ht="17.25" thickBot="1" x14ac:dyDescent="0.4">
      <c r="A5949" s="17">
        <f t="shared" si="186"/>
        <v>7100050</v>
      </c>
      <c r="B5949" s="17" t="s">
        <v>216</v>
      </c>
      <c r="C5949" s="15">
        <f>INDEX(装备!G:G,MATCH(属性!A5949,装备!A:A,0))</f>
        <v>18</v>
      </c>
      <c r="D5949" s="15" t="str">
        <f>INDEX(装备!E:E,MATCH(属性!A5949,装备!A:A,0))</f>
        <v>helmet</v>
      </c>
      <c r="E5949" s="14">
        <v>67</v>
      </c>
      <c r="F5949" s="17">
        <f>INT((VLOOKUP($C5949,装备数值,2,0)+VLOOKUP($C5949,装备数值,5,0)*($E5949-1))*VLOOKUP($D5949,系数!$K$2:$O$7,2,0))</f>
        <v>6451</v>
      </c>
      <c r="G5949" s="17">
        <f>INT((VLOOKUP($C5949,装备数值,3,0)+VLOOKUP($C5949,装备数值,6,0)*($E5949-1))*VLOOKUP($D5949,系数!$K$2:$O$7,3,0))</f>
        <v>0</v>
      </c>
      <c r="H5949" s="17">
        <f t="shared" si="185"/>
        <v>0</v>
      </c>
      <c r="I5949" s="17">
        <f>INT((VLOOKUP($C5949,装备数值,4,0)+VLOOKUP($C5949,装备数值,7,0)*($E5949-1))*VLOOKUP($D5949,系数!$K$2:$O$7,4,0))</f>
        <v>0</v>
      </c>
      <c r="J5949" s="17">
        <f>INT((VLOOKUP($C5949,装备数值,4,0)+VLOOKUP($C5949,装备数值,7,0)*($E5949-1))*VLOOKUP($D5949,系数!$K$2:$O$7,5,0))</f>
        <v>0</v>
      </c>
      <c r="K5949" s="17">
        <f>INT(VLOOKUP(E5949,强化金币,2,1)*VLOOKUP(INDEX(装备!F:F,MATCH(属性!A5949,装备!A:A,0)),系数!$K$12:$M$15,3,0))</f>
        <v>70000</v>
      </c>
      <c r="L5949" s="17"/>
      <c r="M5949" s="17"/>
      <c r="N5949" s="17"/>
      <c r="O5949" s="17">
        <f>IF(E5949=1,"",VLOOKUP(E5949,系数!$S$2:$AB$12,MATCH(属性!C5949,评级,0),1))</f>
        <v>280</v>
      </c>
    </row>
    <row r="5950" spans="1:15" ht="17.25" thickBot="1" x14ac:dyDescent="0.4">
      <c r="A5950" s="17">
        <f t="shared" si="186"/>
        <v>7100050</v>
      </c>
      <c r="B5950" s="17" t="s">
        <v>216</v>
      </c>
      <c r="C5950" s="15">
        <f>INDEX(装备!G:G,MATCH(属性!A5950,装备!A:A,0))</f>
        <v>18</v>
      </c>
      <c r="D5950" s="15" t="str">
        <f>INDEX(装备!E:E,MATCH(属性!A5950,装备!A:A,0))</f>
        <v>helmet</v>
      </c>
      <c r="E5950" s="14">
        <v>68</v>
      </c>
      <c r="F5950" s="17">
        <f>INT((VLOOKUP($C5950,装备数值,2,0)+VLOOKUP($C5950,装备数值,5,0)*($E5950-1))*VLOOKUP($D5950,系数!$K$2:$O$7,2,0))</f>
        <v>6526</v>
      </c>
      <c r="G5950" s="17">
        <f>INT((VLOOKUP($C5950,装备数值,3,0)+VLOOKUP($C5950,装备数值,6,0)*($E5950-1))*VLOOKUP($D5950,系数!$K$2:$O$7,3,0))</f>
        <v>0</v>
      </c>
      <c r="H5950" s="17">
        <f t="shared" si="185"/>
        <v>0</v>
      </c>
      <c r="I5950" s="17">
        <f>INT((VLOOKUP($C5950,装备数值,4,0)+VLOOKUP($C5950,装备数值,7,0)*($E5950-1))*VLOOKUP($D5950,系数!$K$2:$O$7,4,0))</f>
        <v>0</v>
      </c>
      <c r="J5950" s="17">
        <f>INT((VLOOKUP($C5950,装备数值,4,0)+VLOOKUP($C5950,装备数值,7,0)*($E5950-1))*VLOOKUP($D5950,系数!$K$2:$O$7,5,0))</f>
        <v>0</v>
      </c>
      <c r="K5950" s="17">
        <f>INT(VLOOKUP(E5950,强化金币,2,1)*VLOOKUP(INDEX(装备!F:F,MATCH(属性!A5950,装备!A:A,0)),系数!$K$12:$M$15,3,0))</f>
        <v>72500</v>
      </c>
      <c r="L5950" s="17"/>
      <c r="M5950" s="17"/>
      <c r="N5950" s="17"/>
      <c r="O5950" s="17">
        <f>IF(E5950=1,"",VLOOKUP(E5950,系数!$S$2:$AB$12,MATCH(属性!C5950,评级,0),1))</f>
        <v>280</v>
      </c>
    </row>
    <row r="5951" spans="1:15" ht="17.25" thickBot="1" x14ac:dyDescent="0.4">
      <c r="A5951" s="17">
        <f t="shared" si="186"/>
        <v>7100050</v>
      </c>
      <c r="B5951" s="17" t="s">
        <v>216</v>
      </c>
      <c r="C5951" s="15">
        <f>INDEX(装备!G:G,MATCH(属性!A5951,装备!A:A,0))</f>
        <v>18</v>
      </c>
      <c r="D5951" s="15" t="str">
        <f>INDEX(装备!E:E,MATCH(属性!A5951,装备!A:A,0))</f>
        <v>helmet</v>
      </c>
      <c r="E5951" s="14">
        <v>69</v>
      </c>
      <c r="F5951" s="17">
        <f>INT((VLOOKUP($C5951,装备数值,2,0)+VLOOKUP($C5951,装备数值,5,0)*($E5951-1))*VLOOKUP($D5951,系数!$K$2:$O$7,2,0))</f>
        <v>6601</v>
      </c>
      <c r="G5951" s="17">
        <f>INT((VLOOKUP($C5951,装备数值,3,0)+VLOOKUP($C5951,装备数值,6,0)*($E5951-1))*VLOOKUP($D5951,系数!$K$2:$O$7,3,0))</f>
        <v>0</v>
      </c>
      <c r="H5951" s="17">
        <f t="shared" si="185"/>
        <v>0</v>
      </c>
      <c r="I5951" s="17">
        <f>INT((VLOOKUP($C5951,装备数值,4,0)+VLOOKUP($C5951,装备数值,7,0)*($E5951-1))*VLOOKUP($D5951,系数!$K$2:$O$7,4,0))</f>
        <v>0</v>
      </c>
      <c r="J5951" s="17">
        <f>INT((VLOOKUP($C5951,装备数值,4,0)+VLOOKUP($C5951,装备数值,7,0)*($E5951-1))*VLOOKUP($D5951,系数!$K$2:$O$7,5,0))</f>
        <v>0</v>
      </c>
      <c r="K5951" s="17">
        <f>INT(VLOOKUP(E5951,强化金币,2,1)*VLOOKUP(INDEX(装备!F:F,MATCH(属性!A5951,装备!A:A,0)),系数!$K$12:$M$15,3,0))</f>
        <v>75000</v>
      </c>
      <c r="L5951" s="17"/>
      <c r="M5951" s="17"/>
      <c r="N5951" s="17"/>
      <c r="O5951" s="17">
        <f>IF(E5951=1,"",VLOOKUP(E5951,系数!$S$2:$AB$12,MATCH(属性!C5951,评级,0),1))</f>
        <v>280</v>
      </c>
    </row>
    <row r="5952" spans="1:15" ht="17.25" thickBot="1" x14ac:dyDescent="0.4">
      <c r="A5952" s="17">
        <f t="shared" si="186"/>
        <v>7100050</v>
      </c>
      <c r="B5952" s="17" t="s">
        <v>216</v>
      </c>
      <c r="C5952" s="15">
        <f>INDEX(装备!G:G,MATCH(属性!A5952,装备!A:A,0))</f>
        <v>18</v>
      </c>
      <c r="D5952" s="15" t="str">
        <f>INDEX(装备!E:E,MATCH(属性!A5952,装备!A:A,0))</f>
        <v>helmet</v>
      </c>
      <c r="E5952" s="14">
        <v>70</v>
      </c>
      <c r="F5952" s="17">
        <f>INT((VLOOKUP($C5952,装备数值,2,0)+VLOOKUP($C5952,装备数值,5,0)*($E5952-1))*VLOOKUP($D5952,系数!$K$2:$O$7,2,0))</f>
        <v>6676</v>
      </c>
      <c r="G5952" s="17">
        <f>INT((VLOOKUP($C5952,装备数值,3,0)+VLOOKUP($C5952,装备数值,6,0)*($E5952-1))*VLOOKUP($D5952,系数!$K$2:$O$7,3,0))</f>
        <v>0</v>
      </c>
      <c r="H5952" s="17">
        <f t="shared" si="185"/>
        <v>0</v>
      </c>
      <c r="I5952" s="17">
        <f>INT((VLOOKUP($C5952,装备数值,4,0)+VLOOKUP($C5952,装备数值,7,0)*($E5952-1))*VLOOKUP($D5952,系数!$K$2:$O$7,4,0))</f>
        <v>0</v>
      </c>
      <c r="J5952" s="17">
        <f>INT((VLOOKUP($C5952,装备数值,4,0)+VLOOKUP($C5952,装备数值,7,0)*($E5952-1))*VLOOKUP($D5952,系数!$K$2:$O$7,5,0))</f>
        <v>0</v>
      </c>
      <c r="K5952" s="17">
        <f>INT(VLOOKUP(E5952,强化金币,2,1)*VLOOKUP(INDEX(装备!F:F,MATCH(属性!A5952,装备!A:A,0)),系数!$K$12:$M$15,3,0))</f>
        <v>77500</v>
      </c>
      <c r="L5952" s="17"/>
      <c r="M5952" s="17"/>
      <c r="N5952" s="17"/>
      <c r="O5952" s="17">
        <f>IF(E5952=1,"",VLOOKUP(E5952,系数!$S$2:$AB$12,MATCH(属性!C5952,评级,0),1))</f>
        <v>320</v>
      </c>
    </row>
    <row r="5953" spans="1:15" ht="17.25" thickBot="1" x14ac:dyDescent="0.4">
      <c r="A5953" s="17">
        <f t="shared" si="186"/>
        <v>7100050</v>
      </c>
      <c r="B5953" s="17" t="s">
        <v>216</v>
      </c>
      <c r="C5953" s="15">
        <f>INDEX(装备!G:G,MATCH(属性!A5953,装备!A:A,0))</f>
        <v>18</v>
      </c>
      <c r="D5953" s="15" t="str">
        <f>INDEX(装备!E:E,MATCH(属性!A5953,装备!A:A,0))</f>
        <v>helmet</v>
      </c>
      <c r="E5953" s="14">
        <v>71</v>
      </c>
      <c r="F5953" s="17">
        <f>INT((VLOOKUP($C5953,装备数值,2,0)+VLOOKUP($C5953,装备数值,5,0)*($E5953-1))*VLOOKUP($D5953,系数!$K$2:$O$7,2,0))</f>
        <v>6751</v>
      </c>
      <c r="G5953" s="17">
        <f>INT((VLOOKUP($C5953,装备数值,3,0)+VLOOKUP($C5953,装备数值,6,0)*($E5953-1))*VLOOKUP($D5953,系数!$K$2:$O$7,3,0))</f>
        <v>0</v>
      </c>
      <c r="H5953" s="17">
        <f t="shared" si="185"/>
        <v>0</v>
      </c>
      <c r="I5953" s="17">
        <f>INT((VLOOKUP($C5953,装备数值,4,0)+VLOOKUP($C5953,装备数值,7,0)*($E5953-1))*VLOOKUP($D5953,系数!$K$2:$O$7,4,0))</f>
        <v>0</v>
      </c>
      <c r="J5953" s="17">
        <f>INT((VLOOKUP($C5953,装备数值,4,0)+VLOOKUP($C5953,装备数值,7,0)*($E5953-1))*VLOOKUP($D5953,系数!$K$2:$O$7,5,0))</f>
        <v>0</v>
      </c>
      <c r="K5953" s="17">
        <f>INT(VLOOKUP(E5953,强化金币,2,1)*VLOOKUP(INDEX(装备!F:F,MATCH(属性!A5953,装备!A:A,0)),系数!$K$12:$M$15,3,0))</f>
        <v>80000</v>
      </c>
      <c r="L5953" s="17"/>
      <c r="M5953" s="17"/>
      <c r="N5953" s="17"/>
      <c r="O5953" s="17">
        <f>IF(E5953=1,"",VLOOKUP(E5953,系数!$S$2:$AB$12,MATCH(属性!C5953,评级,0),1))</f>
        <v>320</v>
      </c>
    </row>
    <row r="5954" spans="1:15" ht="17.25" thickBot="1" x14ac:dyDescent="0.4">
      <c r="A5954" s="17">
        <f t="shared" si="186"/>
        <v>7100050</v>
      </c>
      <c r="B5954" s="17" t="s">
        <v>216</v>
      </c>
      <c r="C5954" s="15">
        <f>INDEX(装备!G:G,MATCH(属性!A5954,装备!A:A,0))</f>
        <v>18</v>
      </c>
      <c r="D5954" s="15" t="str">
        <f>INDEX(装备!E:E,MATCH(属性!A5954,装备!A:A,0))</f>
        <v>helmet</v>
      </c>
      <c r="E5954" s="14">
        <v>72</v>
      </c>
      <c r="F5954" s="17">
        <f>INT((VLOOKUP($C5954,装备数值,2,0)+VLOOKUP($C5954,装备数值,5,0)*($E5954-1))*VLOOKUP($D5954,系数!$K$2:$O$7,2,0))</f>
        <v>6826</v>
      </c>
      <c r="G5954" s="17">
        <f>INT((VLOOKUP($C5954,装备数值,3,0)+VLOOKUP($C5954,装备数值,6,0)*($E5954-1))*VLOOKUP($D5954,系数!$K$2:$O$7,3,0))</f>
        <v>0</v>
      </c>
      <c r="H5954" s="17">
        <f t="shared" si="185"/>
        <v>0</v>
      </c>
      <c r="I5954" s="17">
        <f>INT((VLOOKUP($C5954,装备数值,4,0)+VLOOKUP($C5954,装备数值,7,0)*($E5954-1))*VLOOKUP($D5954,系数!$K$2:$O$7,4,0))</f>
        <v>0</v>
      </c>
      <c r="J5954" s="17">
        <f>INT((VLOOKUP($C5954,装备数值,4,0)+VLOOKUP($C5954,装备数值,7,0)*($E5954-1))*VLOOKUP($D5954,系数!$K$2:$O$7,5,0))</f>
        <v>0</v>
      </c>
      <c r="K5954" s="17">
        <f>INT(VLOOKUP(E5954,强化金币,2,1)*VLOOKUP(INDEX(装备!F:F,MATCH(属性!A5954,装备!A:A,0)),系数!$K$12:$M$15,3,0))</f>
        <v>82500</v>
      </c>
      <c r="L5954" s="17"/>
      <c r="M5954" s="17"/>
      <c r="N5954" s="17"/>
      <c r="O5954" s="17">
        <f>IF(E5954=1,"",VLOOKUP(E5954,系数!$S$2:$AB$12,MATCH(属性!C5954,评级,0),1))</f>
        <v>320</v>
      </c>
    </row>
    <row r="5955" spans="1:15" ht="17.25" thickBot="1" x14ac:dyDescent="0.4">
      <c r="A5955" s="17">
        <f t="shared" si="186"/>
        <v>7100050</v>
      </c>
      <c r="B5955" s="17" t="s">
        <v>216</v>
      </c>
      <c r="C5955" s="15">
        <f>INDEX(装备!G:G,MATCH(属性!A5955,装备!A:A,0))</f>
        <v>18</v>
      </c>
      <c r="D5955" s="15" t="str">
        <f>INDEX(装备!E:E,MATCH(属性!A5955,装备!A:A,0))</f>
        <v>helmet</v>
      </c>
      <c r="E5955" s="14">
        <v>73</v>
      </c>
      <c r="F5955" s="17">
        <f>INT((VLOOKUP($C5955,装备数值,2,0)+VLOOKUP($C5955,装备数值,5,0)*($E5955-1))*VLOOKUP($D5955,系数!$K$2:$O$7,2,0))</f>
        <v>6901</v>
      </c>
      <c r="G5955" s="17">
        <f>INT((VLOOKUP($C5955,装备数值,3,0)+VLOOKUP($C5955,装备数值,6,0)*($E5955-1))*VLOOKUP($D5955,系数!$K$2:$O$7,3,0))</f>
        <v>0</v>
      </c>
      <c r="H5955" s="17">
        <f t="shared" si="185"/>
        <v>0</v>
      </c>
      <c r="I5955" s="17">
        <f>INT((VLOOKUP($C5955,装备数值,4,0)+VLOOKUP($C5955,装备数值,7,0)*($E5955-1))*VLOOKUP($D5955,系数!$K$2:$O$7,4,0))</f>
        <v>0</v>
      </c>
      <c r="J5955" s="17">
        <f>INT((VLOOKUP($C5955,装备数值,4,0)+VLOOKUP($C5955,装备数值,7,0)*($E5955-1))*VLOOKUP($D5955,系数!$K$2:$O$7,5,0))</f>
        <v>0</v>
      </c>
      <c r="K5955" s="17">
        <f>INT(VLOOKUP(E5955,强化金币,2,1)*VLOOKUP(INDEX(装备!F:F,MATCH(属性!A5955,装备!A:A,0)),系数!$K$12:$M$15,3,0))</f>
        <v>85000</v>
      </c>
      <c r="L5955" s="17"/>
      <c r="M5955" s="17"/>
      <c r="N5955" s="17"/>
      <c r="O5955" s="17">
        <f>IF(E5955=1,"",VLOOKUP(E5955,系数!$S$2:$AB$12,MATCH(属性!C5955,评级,0),1))</f>
        <v>320</v>
      </c>
    </row>
    <row r="5956" spans="1:15" ht="17.25" thickBot="1" x14ac:dyDescent="0.4">
      <c r="A5956" s="17">
        <f t="shared" si="186"/>
        <v>7100050</v>
      </c>
      <c r="B5956" s="17" t="s">
        <v>216</v>
      </c>
      <c r="C5956" s="15">
        <f>INDEX(装备!G:G,MATCH(属性!A5956,装备!A:A,0))</f>
        <v>18</v>
      </c>
      <c r="D5956" s="15" t="str">
        <f>INDEX(装备!E:E,MATCH(属性!A5956,装备!A:A,0))</f>
        <v>helmet</v>
      </c>
      <c r="E5956" s="14">
        <v>74</v>
      </c>
      <c r="F5956" s="17">
        <f>INT((VLOOKUP($C5956,装备数值,2,0)+VLOOKUP($C5956,装备数值,5,0)*($E5956-1))*VLOOKUP($D5956,系数!$K$2:$O$7,2,0))</f>
        <v>6976</v>
      </c>
      <c r="G5956" s="17">
        <f>INT((VLOOKUP($C5956,装备数值,3,0)+VLOOKUP($C5956,装备数值,6,0)*($E5956-1))*VLOOKUP($D5956,系数!$K$2:$O$7,3,0))</f>
        <v>0</v>
      </c>
      <c r="H5956" s="17">
        <f t="shared" ref="H5956:H6019" si="187">G5956</f>
        <v>0</v>
      </c>
      <c r="I5956" s="17">
        <f>INT((VLOOKUP($C5956,装备数值,4,0)+VLOOKUP($C5956,装备数值,7,0)*($E5956-1))*VLOOKUP($D5956,系数!$K$2:$O$7,4,0))</f>
        <v>0</v>
      </c>
      <c r="J5956" s="17">
        <f>INT((VLOOKUP($C5956,装备数值,4,0)+VLOOKUP($C5956,装备数值,7,0)*($E5956-1))*VLOOKUP($D5956,系数!$K$2:$O$7,5,0))</f>
        <v>0</v>
      </c>
      <c r="K5956" s="17">
        <f>INT(VLOOKUP(E5956,强化金币,2,1)*VLOOKUP(INDEX(装备!F:F,MATCH(属性!A5956,装备!A:A,0)),系数!$K$12:$M$15,3,0))</f>
        <v>87500</v>
      </c>
      <c r="L5956" s="17"/>
      <c r="M5956" s="17"/>
      <c r="N5956" s="17"/>
      <c r="O5956" s="17">
        <f>IF(E5956=1,"",VLOOKUP(E5956,系数!$S$2:$AB$12,MATCH(属性!C5956,评级,0),1))</f>
        <v>320</v>
      </c>
    </row>
    <row r="5957" spans="1:15" ht="17.25" thickBot="1" x14ac:dyDescent="0.4">
      <c r="A5957" s="17">
        <f t="shared" si="186"/>
        <v>7100050</v>
      </c>
      <c r="B5957" s="17" t="s">
        <v>216</v>
      </c>
      <c r="C5957" s="15">
        <f>INDEX(装备!G:G,MATCH(属性!A5957,装备!A:A,0))</f>
        <v>18</v>
      </c>
      <c r="D5957" s="15" t="str">
        <f>INDEX(装备!E:E,MATCH(属性!A5957,装备!A:A,0))</f>
        <v>helmet</v>
      </c>
      <c r="E5957" s="14">
        <v>75</v>
      </c>
      <c r="F5957" s="17">
        <f>INT((VLOOKUP($C5957,装备数值,2,0)+VLOOKUP($C5957,装备数值,5,0)*($E5957-1))*VLOOKUP($D5957,系数!$K$2:$O$7,2,0))</f>
        <v>7051</v>
      </c>
      <c r="G5957" s="17">
        <f>INT((VLOOKUP($C5957,装备数值,3,0)+VLOOKUP($C5957,装备数值,6,0)*($E5957-1))*VLOOKUP($D5957,系数!$K$2:$O$7,3,0))</f>
        <v>0</v>
      </c>
      <c r="H5957" s="17">
        <f t="shared" si="187"/>
        <v>0</v>
      </c>
      <c r="I5957" s="17">
        <f>INT((VLOOKUP($C5957,装备数值,4,0)+VLOOKUP($C5957,装备数值,7,0)*($E5957-1))*VLOOKUP($D5957,系数!$K$2:$O$7,4,0))</f>
        <v>0</v>
      </c>
      <c r="J5957" s="17">
        <f>INT((VLOOKUP($C5957,装备数值,4,0)+VLOOKUP($C5957,装备数值,7,0)*($E5957-1))*VLOOKUP($D5957,系数!$K$2:$O$7,5,0))</f>
        <v>0</v>
      </c>
      <c r="K5957" s="17">
        <f>INT(VLOOKUP(E5957,强化金币,2,1)*VLOOKUP(INDEX(装备!F:F,MATCH(属性!A5957,装备!A:A,0)),系数!$K$12:$M$15,3,0))</f>
        <v>90000</v>
      </c>
      <c r="L5957" s="17"/>
      <c r="M5957" s="17"/>
      <c r="N5957" s="17"/>
      <c r="O5957" s="17">
        <f>IF(E5957=1,"",VLOOKUP(E5957,系数!$S$2:$AB$12,MATCH(属性!C5957,评级,0),1))</f>
        <v>320</v>
      </c>
    </row>
    <row r="5958" spans="1:15" ht="17.25" thickBot="1" x14ac:dyDescent="0.4">
      <c r="A5958" s="17">
        <f t="shared" si="186"/>
        <v>7100050</v>
      </c>
      <c r="B5958" s="17" t="s">
        <v>216</v>
      </c>
      <c r="C5958" s="15">
        <f>INDEX(装备!G:G,MATCH(属性!A5958,装备!A:A,0))</f>
        <v>18</v>
      </c>
      <c r="D5958" s="15" t="str">
        <f>INDEX(装备!E:E,MATCH(属性!A5958,装备!A:A,0))</f>
        <v>helmet</v>
      </c>
      <c r="E5958" s="14">
        <v>76</v>
      </c>
      <c r="F5958" s="17">
        <f>INT((VLOOKUP($C5958,装备数值,2,0)+VLOOKUP($C5958,装备数值,5,0)*($E5958-1))*VLOOKUP($D5958,系数!$K$2:$O$7,2,0))</f>
        <v>7126</v>
      </c>
      <c r="G5958" s="17">
        <f>INT((VLOOKUP($C5958,装备数值,3,0)+VLOOKUP($C5958,装备数值,6,0)*($E5958-1))*VLOOKUP($D5958,系数!$K$2:$O$7,3,0))</f>
        <v>0</v>
      </c>
      <c r="H5958" s="17">
        <f t="shared" si="187"/>
        <v>0</v>
      </c>
      <c r="I5958" s="17">
        <f>INT((VLOOKUP($C5958,装备数值,4,0)+VLOOKUP($C5958,装备数值,7,0)*($E5958-1))*VLOOKUP($D5958,系数!$K$2:$O$7,4,0))</f>
        <v>0</v>
      </c>
      <c r="J5958" s="17">
        <f>INT((VLOOKUP($C5958,装备数值,4,0)+VLOOKUP($C5958,装备数值,7,0)*($E5958-1))*VLOOKUP($D5958,系数!$K$2:$O$7,5,0))</f>
        <v>0</v>
      </c>
      <c r="K5958" s="17">
        <f>INT(VLOOKUP(E5958,强化金币,2,1)*VLOOKUP(INDEX(装备!F:F,MATCH(属性!A5958,装备!A:A,0)),系数!$K$12:$M$15,3,0))</f>
        <v>92500</v>
      </c>
      <c r="L5958" s="17"/>
      <c r="M5958" s="17"/>
      <c r="N5958" s="17"/>
      <c r="O5958" s="17">
        <f>IF(E5958=1,"",VLOOKUP(E5958,系数!$S$2:$AB$12,MATCH(属性!C5958,评级,0),1))</f>
        <v>320</v>
      </c>
    </row>
    <row r="5959" spans="1:15" ht="17.25" thickBot="1" x14ac:dyDescent="0.4">
      <c r="A5959" s="17">
        <f t="shared" si="186"/>
        <v>7100050</v>
      </c>
      <c r="B5959" s="17" t="s">
        <v>216</v>
      </c>
      <c r="C5959" s="15">
        <f>INDEX(装备!G:G,MATCH(属性!A5959,装备!A:A,0))</f>
        <v>18</v>
      </c>
      <c r="D5959" s="15" t="str">
        <f>INDEX(装备!E:E,MATCH(属性!A5959,装备!A:A,0))</f>
        <v>helmet</v>
      </c>
      <c r="E5959" s="14">
        <v>77</v>
      </c>
      <c r="F5959" s="17">
        <f>INT((VLOOKUP($C5959,装备数值,2,0)+VLOOKUP($C5959,装备数值,5,0)*($E5959-1))*VLOOKUP($D5959,系数!$K$2:$O$7,2,0))</f>
        <v>7201</v>
      </c>
      <c r="G5959" s="17">
        <f>INT((VLOOKUP($C5959,装备数值,3,0)+VLOOKUP($C5959,装备数值,6,0)*($E5959-1))*VLOOKUP($D5959,系数!$K$2:$O$7,3,0))</f>
        <v>0</v>
      </c>
      <c r="H5959" s="17">
        <f t="shared" si="187"/>
        <v>0</v>
      </c>
      <c r="I5959" s="17">
        <f>INT((VLOOKUP($C5959,装备数值,4,0)+VLOOKUP($C5959,装备数值,7,0)*($E5959-1))*VLOOKUP($D5959,系数!$K$2:$O$7,4,0))</f>
        <v>0</v>
      </c>
      <c r="J5959" s="17">
        <f>INT((VLOOKUP($C5959,装备数值,4,0)+VLOOKUP($C5959,装备数值,7,0)*($E5959-1))*VLOOKUP($D5959,系数!$K$2:$O$7,5,0))</f>
        <v>0</v>
      </c>
      <c r="K5959" s="17">
        <f>INT(VLOOKUP(E5959,强化金币,2,1)*VLOOKUP(INDEX(装备!F:F,MATCH(属性!A5959,装备!A:A,0)),系数!$K$12:$M$15,3,0))</f>
        <v>95000</v>
      </c>
      <c r="L5959" s="17"/>
      <c r="M5959" s="17"/>
      <c r="N5959" s="17"/>
      <c r="O5959" s="17">
        <f>IF(E5959=1,"",VLOOKUP(E5959,系数!$S$2:$AB$12,MATCH(属性!C5959,评级,0),1))</f>
        <v>320</v>
      </c>
    </row>
    <row r="5960" spans="1:15" ht="17.25" thickBot="1" x14ac:dyDescent="0.4">
      <c r="A5960" s="17">
        <f t="shared" si="186"/>
        <v>7100050</v>
      </c>
      <c r="B5960" s="17" t="s">
        <v>216</v>
      </c>
      <c r="C5960" s="15">
        <f>INDEX(装备!G:G,MATCH(属性!A5960,装备!A:A,0))</f>
        <v>18</v>
      </c>
      <c r="D5960" s="15" t="str">
        <f>INDEX(装备!E:E,MATCH(属性!A5960,装备!A:A,0))</f>
        <v>helmet</v>
      </c>
      <c r="E5960" s="14">
        <v>78</v>
      </c>
      <c r="F5960" s="17">
        <f>INT((VLOOKUP($C5960,装备数值,2,0)+VLOOKUP($C5960,装备数值,5,0)*($E5960-1))*VLOOKUP($D5960,系数!$K$2:$O$7,2,0))</f>
        <v>7276</v>
      </c>
      <c r="G5960" s="17">
        <f>INT((VLOOKUP($C5960,装备数值,3,0)+VLOOKUP($C5960,装备数值,6,0)*($E5960-1))*VLOOKUP($D5960,系数!$K$2:$O$7,3,0))</f>
        <v>0</v>
      </c>
      <c r="H5960" s="17">
        <f t="shared" si="187"/>
        <v>0</v>
      </c>
      <c r="I5960" s="17">
        <f>INT((VLOOKUP($C5960,装备数值,4,0)+VLOOKUP($C5960,装备数值,7,0)*($E5960-1))*VLOOKUP($D5960,系数!$K$2:$O$7,4,0))</f>
        <v>0</v>
      </c>
      <c r="J5960" s="17">
        <f>INT((VLOOKUP($C5960,装备数值,4,0)+VLOOKUP($C5960,装备数值,7,0)*($E5960-1))*VLOOKUP($D5960,系数!$K$2:$O$7,5,0))</f>
        <v>0</v>
      </c>
      <c r="K5960" s="17">
        <f>INT(VLOOKUP(E5960,强化金币,2,1)*VLOOKUP(INDEX(装备!F:F,MATCH(属性!A5960,装备!A:A,0)),系数!$K$12:$M$15,3,0))</f>
        <v>97500</v>
      </c>
      <c r="L5960" s="17"/>
      <c r="M5960" s="17"/>
      <c r="N5960" s="17"/>
      <c r="O5960" s="17">
        <f>IF(E5960=1,"",VLOOKUP(E5960,系数!$S$2:$AB$12,MATCH(属性!C5960,评级,0),1))</f>
        <v>320</v>
      </c>
    </row>
    <row r="5961" spans="1:15" ht="17.25" thickBot="1" x14ac:dyDescent="0.4">
      <c r="A5961" s="17">
        <f t="shared" si="186"/>
        <v>7100050</v>
      </c>
      <c r="B5961" s="17" t="s">
        <v>216</v>
      </c>
      <c r="C5961" s="15">
        <f>INDEX(装备!G:G,MATCH(属性!A5961,装备!A:A,0))</f>
        <v>18</v>
      </c>
      <c r="D5961" s="15" t="str">
        <f>INDEX(装备!E:E,MATCH(属性!A5961,装备!A:A,0))</f>
        <v>helmet</v>
      </c>
      <c r="E5961" s="14">
        <v>79</v>
      </c>
      <c r="F5961" s="17">
        <f>INT((VLOOKUP($C5961,装备数值,2,0)+VLOOKUP($C5961,装备数值,5,0)*($E5961-1))*VLOOKUP($D5961,系数!$K$2:$O$7,2,0))</f>
        <v>7351</v>
      </c>
      <c r="G5961" s="17">
        <f>INT((VLOOKUP($C5961,装备数值,3,0)+VLOOKUP($C5961,装备数值,6,0)*($E5961-1))*VLOOKUP($D5961,系数!$K$2:$O$7,3,0))</f>
        <v>0</v>
      </c>
      <c r="H5961" s="17">
        <f t="shared" si="187"/>
        <v>0</v>
      </c>
      <c r="I5961" s="17">
        <f>INT((VLOOKUP($C5961,装备数值,4,0)+VLOOKUP($C5961,装备数值,7,0)*($E5961-1))*VLOOKUP($D5961,系数!$K$2:$O$7,4,0))</f>
        <v>0</v>
      </c>
      <c r="J5961" s="17">
        <f>INT((VLOOKUP($C5961,装备数值,4,0)+VLOOKUP($C5961,装备数值,7,0)*($E5961-1))*VLOOKUP($D5961,系数!$K$2:$O$7,5,0))</f>
        <v>0</v>
      </c>
      <c r="K5961" s="17">
        <f>INT(VLOOKUP(E5961,强化金币,2,1)*VLOOKUP(INDEX(装备!F:F,MATCH(属性!A5961,装备!A:A,0)),系数!$K$12:$M$15,3,0))</f>
        <v>100000</v>
      </c>
      <c r="L5961" s="17"/>
      <c r="M5961" s="17"/>
      <c r="N5961" s="17"/>
      <c r="O5961" s="17">
        <f>IF(E5961=1,"",VLOOKUP(E5961,系数!$S$2:$AB$12,MATCH(属性!C5961,评级,0),1))</f>
        <v>320</v>
      </c>
    </row>
    <row r="5962" spans="1:15" ht="17.25" thickBot="1" x14ac:dyDescent="0.4">
      <c r="A5962" s="17">
        <f t="shared" si="186"/>
        <v>7100050</v>
      </c>
      <c r="B5962" s="17" t="s">
        <v>216</v>
      </c>
      <c r="C5962" s="15">
        <f>INDEX(装备!G:G,MATCH(属性!A5962,装备!A:A,0))</f>
        <v>18</v>
      </c>
      <c r="D5962" s="15" t="str">
        <f>INDEX(装备!E:E,MATCH(属性!A5962,装备!A:A,0))</f>
        <v>helmet</v>
      </c>
      <c r="E5962" s="14">
        <v>80</v>
      </c>
      <c r="F5962" s="17">
        <f>INT((VLOOKUP($C5962,装备数值,2,0)+VLOOKUP($C5962,装备数值,5,0)*($E5962-1))*VLOOKUP($D5962,系数!$K$2:$O$7,2,0))</f>
        <v>7426</v>
      </c>
      <c r="G5962" s="17">
        <f>INT((VLOOKUP($C5962,装备数值,3,0)+VLOOKUP($C5962,装备数值,6,0)*($E5962-1))*VLOOKUP($D5962,系数!$K$2:$O$7,3,0))</f>
        <v>0</v>
      </c>
      <c r="H5962" s="17">
        <f t="shared" si="187"/>
        <v>0</v>
      </c>
      <c r="I5962" s="17">
        <f>INT((VLOOKUP($C5962,装备数值,4,0)+VLOOKUP($C5962,装备数值,7,0)*($E5962-1))*VLOOKUP($D5962,系数!$K$2:$O$7,4,0))</f>
        <v>0</v>
      </c>
      <c r="J5962" s="17">
        <f>INT((VLOOKUP($C5962,装备数值,4,0)+VLOOKUP($C5962,装备数值,7,0)*($E5962-1))*VLOOKUP($D5962,系数!$K$2:$O$7,5,0))</f>
        <v>0</v>
      </c>
      <c r="K5962" s="17">
        <f>INT(VLOOKUP(E5962,强化金币,2,1)*VLOOKUP(INDEX(装备!F:F,MATCH(属性!A5962,装备!A:A,0)),系数!$K$12:$M$15,3,0))</f>
        <v>120000</v>
      </c>
      <c r="L5962" s="17"/>
      <c r="M5962" s="17"/>
      <c r="N5962" s="17"/>
      <c r="O5962" s="17">
        <f>IF(E5962=1,"",VLOOKUP(E5962,系数!$S$2:$AB$12,MATCH(属性!C5962,评级,0),1))</f>
        <v>360</v>
      </c>
    </row>
    <row r="5963" spans="1:15" ht="17.25" thickBot="1" x14ac:dyDescent="0.4">
      <c r="A5963" s="17">
        <f t="shared" si="186"/>
        <v>7100050</v>
      </c>
      <c r="B5963" s="17" t="s">
        <v>216</v>
      </c>
      <c r="C5963" s="15">
        <f>INDEX(装备!G:G,MATCH(属性!A5963,装备!A:A,0))</f>
        <v>18</v>
      </c>
      <c r="D5963" s="15" t="str">
        <f>INDEX(装备!E:E,MATCH(属性!A5963,装备!A:A,0))</f>
        <v>helmet</v>
      </c>
      <c r="E5963" s="14">
        <v>81</v>
      </c>
      <c r="F5963" s="17">
        <f>INT((VLOOKUP($C5963,装备数值,2,0)+VLOOKUP($C5963,装备数值,5,0)*($E5963-1))*VLOOKUP($D5963,系数!$K$2:$O$7,2,0))</f>
        <v>7501</v>
      </c>
      <c r="G5963" s="17">
        <f>INT((VLOOKUP($C5963,装备数值,3,0)+VLOOKUP($C5963,装备数值,6,0)*($E5963-1))*VLOOKUP($D5963,系数!$K$2:$O$7,3,0))</f>
        <v>0</v>
      </c>
      <c r="H5963" s="17">
        <f t="shared" si="187"/>
        <v>0</v>
      </c>
      <c r="I5963" s="17">
        <f>INT((VLOOKUP($C5963,装备数值,4,0)+VLOOKUP($C5963,装备数值,7,0)*($E5963-1))*VLOOKUP($D5963,系数!$K$2:$O$7,4,0))</f>
        <v>0</v>
      </c>
      <c r="J5963" s="17">
        <f>INT((VLOOKUP($C5963,装备数值,4,0)+VLOOKUP($C5963,装备数值,7,0)*($E5963-1))*VLOOKUP($D5963,系数!$K$2:$O$7,5,0))</f>
        <v>0</v>
      </c>
      <c r="K5963" s="17">
        <f>INT(VLOOKUP(E5963,强化金币,2,1)*VLOOKUP(INDEX(装备!F:F,MATCH(属性!A5963,装备!A:A,0)),系数!$K$12:$M$15,3,0))</f>
        <v>140000</v>
      </c>
      <c r="L5963" s="17"/>
      <c r="M5963" s="17"/>
      <c r="N5963" s="17"/>
      <c r="O5963" s="17">
        <f>IF(E5963=1,"",VLOOKUP(E5963,系数!$S$2:$AB$12,MATCH(属性!C5963,评级,0),1))</f>
        <v>360</v>
      </c>
    </row>
    <row r="5964" spans="1:15" ht="17.25" thickBot="1" x14ac:dyDescent="0.4">
      <c r="A5964" s="17">
        <f t="shared" si="186"/>
        <v>7100050</v>
      </c>
      <c r="B5964" s="17" t="s">
        <v>216</v>
      </c>
      <c r="C5964" s="15">
        <f>INDEX(装备!G:G,MATCH(属性!A5964,装备!A:A,0))</f>
        <v>18</v>
      </c>
      <c r="D5964" s="15" t="str">
        <f>INDEX(装备!E:E,MATCH(属性!A5964,装备!A:A,0))</f>
        <v>helmet</v>
      </c>
      <c r="E5964" s="14">
        <v>82</v>
      </c>
      <c r="F5964" s="17">
        <f>INT((VLOOKUP($C5964,装备数值,2,0)+VLOOKUP($C5964,装备数值,5,0)*($E5964-1))*VLOOKUP($D5964,系数!$K$2:$O$7,2,0))</f>
        <v>7576</v>
      </c>
      <c r="G5964" s="17">
        <f>INT((VLOOKUP($C5964,装备数值,3,0)+VLOOKUP($C5964,装备数值,6,0)*($E5964-1))*VLOOKUP($D5964,系数!$K$2:$O$7,3,0))</f>
        <v>0</v>
      </c>
      <c r="H5964" s="17">
        <f t="shared" si="187"/>
        <v>0</v>
      </c>
      <c r="I5964" s="17">
        <f>INT((VLOOKUP($C5964,装备数值,4,0)+VLOOKUP($C5964,装备数值,7,0)*($E5964-1))*VLOOKUP($D5964,系数!$K$2:$O$7,4,0))</f>
        <v>0</v>
      </c>
      <c r="J5964" s="17">
        <f>INT((VLOOKUP($C5964,装备数值,4,0)+VLOOKUP($C5964,装备数值,7,0)*($E5964-1))*VLOOKUP($D5964,系数!$K$2:$O$7,5,0))</f>
        <v>0</v>
      </c>
      <c r="K5964" s="17">
        <f>INT(VLOOKUP(E5964,强化金币,2,1)*VLOOKUP(INDEX(装备!F:F,MATCH(属性!A5964,装备!A:A,0)),系数!$K$12:$M$15,3,0))</f>
        <v>160000</v>
      </c>
      <c r="L5964" s="17"/>
      <c r="M5964" s="17"/>
      <c r="N5964" s="17"/>
      <c r="O5964" s="17">
        <f>IF(E5964=1,"",VLOOKUP(E5964,系数!$S$2:$AB$12,MATCH(属性!C5964,评级,0),1))</f>
        <v>360</v>
      </c>
    </row>
    <row r="5965" spans="1:15" ht="17.25" thickBot="1" x14ac:dyDescent="0.4">
      <c r="A5965" s="17">
        <f t="shared" si="186"/>
        <v>7100050</v>
      </c>
      <c r="B5965" s="17" t="s">
        <v>216</v>
      </c>
      <c r="C5965" s="15">
        <f>INDEX(装备!G:G,MATCH(属性!A5965,装备!A:A,0))</f>
        <v>18</v>
      </c>
      <c r="D5965" s="15" t="str">
        <f>INDEX(装备!E:E,MATCH(属性!A5965,装备!A:A,0))</f>
        <v>helmet</v>
      </c>
      <c r="E5965" s="14">
        <v>83</v>
      </c>
      <c r="F5965" s="17">
        <f>INT((VLOOKUP($C5965,装备数值,2,0)+VLOOKUP($C5965,装备数值,5,0)*($E5965-1))*VLOOKUP($D5965,系数!$K$2:$O$7,2,0))</f>
        <v>7651</v>
      </c>
      <c r="G5965" s="17">
        <f>INT((VLOOKUP($C5965,装备数值,3,0)+VLOOKUP($C5965,装备数值,6,0)*($E5965-1))*VLOOKUP($D5965,系数!$K$2:$O$7,3,0))</f>
        <v>0</v>
      </c>
      <c r="H5965" s="17">
        <f t="shared" si="187"/>
        <v>0</v>
      </c>
      <c r="I5965" s="17">
        <f>INT((VLOOKUP($C5965,装备数值,4,0)+VLOOKUP($C5965,装备数值,7,0)*($E5965-1))*VLOOKUP($D5965,系数!$K$2:$O$7,4,0))</f>
        <v>0</v>
      </c>
      <c r="J5965" s="17">
        <f>INT((VLOOKUP($C5965,装备数值,4,0)+VLOOKUP($C5965,装备数值,7,0)*($E5965-1))*VLOOKUP($D5965,系数!$K$2:$O$7,5,0))</f>
        <v>0</v>
      </c>
      <c r="K5965" s="17">
        <f>INT(VLOOKUP(E5965,强化金币,2,1)*VLOOKUP(INDEX(装备!F:F,MATCH(属性!A5965,装备!A:A,0)),系数!$K$12:$M$15,3,0))</f>
        <v>180000</v>
      </c>
      <c r="L5965" s="17"/>
      <c r="M5965" s="17"/>
      <c r="N5965" s="17"/>
      <c r="O5965" s="17">
        <f>IF(E5965=1,"",VLOOKUP(E5965,系数!$S$2:$AB$12,MATCH(属性!C5965,评级,0),1))</f>
        <v>360</v>
      </c>
    </row>
    <row r="5966" spans="1:15" ht="17.25" thickBot="1" x14ac:dyDescent="0.4">
      <c r="A5966" s="17">
        <f t="shared" si="186"/>
        <v>7100050</v>
      </c>
      <c r="B5966" s="17" t="s">
        <v>216</v>
      </c>
      <c r="C5966" s="15">
        <f>INDEX(装备!G:G,MATCH(属性!A5966,装备!A:A,0))</f>
        <v>18</v>
      </c>
      <c r="D5966" s="15" t="str">
        <f>INDEX(装备!E:E,MATCH(属性!A5966,装备!A:A,0))</f>
        <v>helmet</v>
      </c>
      <c r="E5966" s="14">
        <v>84</v>
      </c>
      <c r="F5966" s="17">
        <f>INT((VLOOKUP($C5966,装备数值,2,0)+VLOOKUP($C5966,装备数值,5,0)*($E5966-1))*VLOOKUP($D5966,系数!$K$2:$O$7,2,0))</f>
        <v>7726</v>
      </c>
      <c r="G5966" s="17">
        <f>INT((VLOOKUP($C5966,装备数值,3,0)+VLOOKUP($C5966,装备数值,6,0)*($E5966-1))*VLOOKUP($D5966,系数!$K$2:$O$7,3,0))</f>
        <v>0</v>
      </c>
      <c r="H5966" s="17">
        <f t="shared" si="187"/>
        <v>0</v>
      </c>
      <c r="I5966" s="17">
        <f>INT((VLOOKUP($C5966,装备数值,4,0)+VLOOKUP($C5966,装备数值,7,0)*($E5966-1))*VLOOKUP($D5966,系数!$K$2:$O$7,4,0))</f>
        <v>0</v>
      </c>
      <c r="J5966" s="17">
        <f>INT((VLOOKUP($C5966,装备数值,4,0)+VLOOKUP($C5966,装备数值,7,0)*($E5966-1))*VLOOKUP($D5966,系数!$K$2:$O$7,5,0))</f>
        <v>0</v>
      </c>
      <c r="K5966" s="17">
        <f>INT(VLOOKUP(E5966,强化金币,2,1)*VLOOKUP(INDEX(装备!F:F,MATCH(属性!A5966,装备!A:A,0)),系数!$K$12:$M$15,3,0))</f>
        <v>200000</v>
      </c>
      <c r="L5966" s="17"/>
      <c r="M5966" s="17"/>
      <c r="N5966" s="17"/>
      <c r="O5966" s="17">
        <f>IF(E5966=1,"",VLOOKUP(E5966,系数!$S$2:$AB$12,MATCH(属性!C5966,评级,0),1))</f>
        <v>360</v>
      </c>
    </row>
    <row r="5967" spans="1:15" ht="17.25" thickBot="1" x14ac:dyDescent="0.4">
      <c r="A5967" s="17">
        <f t="shared" si="186"/>
        <v>7100050</v>
      </c>
      <c r="B5967" s="17" t="s">
        <v>216</v>
      </c>
      <c r="C5967" s="15">
        <f>INDEX(装备!G:G,MATCH(属性!A5967,装备!A:A,0))</f>
        <v>18</v>
      </c>
      <c r="D5967" s="15" t="str">
        <f>INDEX(装备!E:E,MATCH(属性!A5967,装备!A:A,0))</f>
        <v>helmet</v>
      </c>
      <c r="E5967" s="14">
        <v>85</v>
      </c>
      <c r="F5967" s="17">
        <f>INT((VLOOKUP($C5967,装备数值,2,0)+VLOOKUP($C5967,装备数值,5,0)*($E5967-1))*VLOOKUP($D5967,系数!$K$2:$O$7,2,0))</f>
        <v>7801</v>
      </c>
      <c r="G5967" s="17">
        <f>INT((VLOOKUP($C5967,装备数值,3,0)+VLOOKUP($C5967,装备数值,6,0)*($E5967-1))*VLOOKUP($D5967,系数!$K$2:$O$7,3,0))</f>
        <v>0</v>
      </c>
      <c r="H5967" s="17">
        <f t="shared" si="187"/>
        <v>0</v>
      </c>
      <c r="I5967" s="17">
        <f>INT((VLOOKUP($C5967,装备数值,4,0)+VLOOKUP($C5967,装备数值,7,0)*($E5967-1))*VLOOKUP($D5967,系数!$K$2:$O$7,4,0))</f>
        <v>0</v>
      </c>
      <c r="J5967" s="17">
        <f>INT((VLOOKUP($C5967,装备数值,4,0)+VLOOKUP($C5967,装备数值,7,0)*($E5967-1))*VLOOKUP($D5967,系数!$K$2:$O$7,5,0))</f>
        <v>0</v>
      </c>
      <c r="K5967" s="17">
        <f>INT(VLOOKUP(E5967,强化金币,2,1)*VLOOKUP(INDEX(装备!F:F,MATCH(属性!A5967,装备!A:A,0)),系数!$K$12:$M$15,3,0))</f>
        <v>250000</v>
      </c>
      <c r="L5967" s="17"/>
      <c r="M5967" s="17"/>
      <c r="N5967" s="17"/>
      <c r="O5967" s="17">
        <f>IF(E5967=1,"",VLOOKUP(E5967,系数!$S$2:$AB$12,MATCH(属性!C5967,评级,0),1))</f>
        <v>360</v>
      </c>
    </row>
    <row r="5968" spans="1:15" ht="17.25" thickBot="1" x14ac:dyDescent="0.4">
      <c r="A5968" s="17">
        <f t="shared" si="186"/>
        <v>7100050</v>
      </c>
      <c r="B5968" s="17" t="s">
        <v>216</v>
      </c>
      <c r="C5968" s="15">
        <f>INDEX(装备!G:G,MATCH(属性!A5968,装备!A:A,0))</f>
        <v>18</v>
      </c>
      <c r="D5968" s="15" t="str">
        <f>INDEX(装备!E:E,MATCH(属性!A5968,装备!A:A,0))</f>
        <v>helmet</v>
      </c>
      <c r="E5968" s="14">
        <v>86</v>
      </c>
      <c r="F5968" s="17">
        <f>INT((VLOOKUP($C5968,装备数值,2,0)+VLOOKUP($C5968,装备数值,5,0)*($E5968-1))*VLOOKUP($D5968,系数!$K$2:$O$7,2,0))</f>
        <v>7876</v>
      </c>
      <c r="G5968" s="17">
        <f>INT((VLOOKUP($C5968,装备数值,3,0)+VLOOKUP($C5968,装备数值,6,0)*($E5968-1))*VLOOKUP($D5968,系数!$K$2:$O$7,3,0))</f>
        <v>0</v>
      </c>
      <c r="H5968" s="17">
        <f t="shared" si="187"/>
        <v>0</v>
      </c>
      <c r="I5968" s="17">
        <f>INT((VLOOKUP($C5968,装备数值,4,0)+VLOOKUP($C5968,装备数值,7,0)*($E5968-1))*VLOOKUP($D5968,系数!$K$2:$O$7,4,0))</f>
        <v>0</v>
      </c>
      <c r="J5968" s="17">
        <f>INT((VLOOKUP($C5968,装备数值,4,0)+VLOOKUP($C5968,装备数值,7,0)*($E5968-1))*VLOOKUP($D5968,系数!$K$2:$O$7,5,0))</f>
        <v>0</v>
      </c>
      <c r="K5968" s="17">
        <f>INT(VLOOKUP(E5968,强化金币,2,1)*VLOOKUP(INDEX(装备!F:F,MATCH(属性!A5968,装备!A:A,0)),系数!$K$12:$M$15,3,0))</f>
        <v>300000</v>
      </c>
      <c r="L5968" s="17"/>
      <c r="M5968" s="17"/>
      <c r="N5968" s="17"/>
      <c r="O5968" s="17">
        <f>IF(E5968=1,"",VLOOKUP(E5968,系数!$S$2:$AB$12,MATCH(属性!C5968,评级,0),1))</f>
        <v>360</v>
      </c>
    </row>
    <row r="5969" spans="1:15" ht="17.25" thickBot="1" x14ac:dyDescent="0.4">
      <c r="A5969" s="17">
        <f t="shared" si="186"/>
        <v>7100050</v>
      </c>
      <c r="B5969" s="17" t="s">
        <v>216</v>
      </c>
      <c r="C5969" s="15">
        <f>INDEX(装备!G:G,MATCH(属性!A5969,装备!A:A,0))</f>
        <v>18</v>
      </c>
      <c r="D5969" s="15" t="str">
        <f>INDEX(装备!E:E,MATCH(属性!A5969,装备!A:A,0))</f>
        <v>helmet</v>
      </c>
      <c r="E5969" s="14">
        <v>87</v>
      </c>
      <c r="F5969" s="17">
        <f>INT((VLOOKUP($C5969,装备数值,2,0)+VLOOKUP($C5969,装备数值,5,0)*($E5969-1))*VLOOKUP($D5969,系数!$K$2:$O$7,2,0))</f>
        <v>7951</v>
      </c>
      <c r="G5969" s="17">
        <f>INT((VLOOKUP($C5969,装备数值,3,0)+VLOOKUP($C5969,装备数值,6,0)*($E5969-1))*VLOOKUP($D5969,系数!$K$2:$O$7,3,0))</f>
        <v>0</v>
      </c>
      <c r="H5969" s="17">
        <f t="shared" si="187"/>
        <v>0</v>
      </c>
      <c r="I5969" s="17">
        <f>INT((VLOOKUP($C5969,装备数值,4,0)+VLOOKUP($C5969,装备数值,7,0)*($E5969-1))*VLOOKUP($D5969,系数!$K$2:$O$7,4,0))</f>
        <v>0</v>
      </c>
      <c r="J5969" s="17">
        <f>INT((VLOOKUP($C5969,装备数值,4,0)+VLOOKUP($C5969,装备数值,7,0)*($E5969-1))*VLOOKUP($D5969,系数!$K$2:$O$7,5,0))</f>
        <v>0</v>
      </c>
      <c r="K5969" s="17">
        <f>INT(VLOOKUP(E5969,强化金币,2,1)*VLOOKUP(INDEX(装备!F:F,MATCH(属性!A5969,装备!A:A,0)),系数!$K$12:$M$15,3,0))</f>
        <v>350000</v>
      </c>
      <c r="L5969" s="17"/>
      <c r="M5969" s="17"/>
      <c r="N5969" s="17"/>
      <c r="O5969" s="17">
        <f>IF(E5969=1,"",VLOOKUP(E5969,系数!$S$2:$AB$12,MATCH(属性!C5969,评级,0),1))</f>
        <v>360</v>
      </c>
    </row>
    <row r="5970" spans="1:15" ht="17.25" thickBot="1" x14ac:dyDescent="0.4">
      <c r="A5970" s="17">
        <f t="shared" si="186"/>
        <v>7100050</v>
      </c>
      <c r="B5970" s="17" t="s">
        <v>216</v>
      </c>
      <c r="C5970" s="15">
        <f>INDEX(装备!G:G,MATCH(属性!A5970,装备!A:A,0))</f>
        <v>18</v>
      </c>
      <c r="D5970" s="15" t="str">
        <f>INDEX(装备!E:E,MATCH(属性!A5970,装备!A:A,0))</f>
        <v>helmet</v>
      </c>
      <c r="E5970" s="14">
        <v>88</v>
      </c>
      <c r="F5970" s="17">
        <f>INT((VLOOKUP($C5970,装备数值,2,0)+VLOOKUP($C5970,装备数值,5,0)*($E5970-1))*VLOOKUP($D5970,系数!$K$2:$O$7,2,0))</f>
        <v>8026</v>
      </c>
      <c r="G5970" s="17">
        <f>INT((VLOOKUP($C5970,装备数值,3,0)+VLOOKUP($C5970,装备数值,6,0)*($E5970-1))*VLOOKUP($D5970,系数!$K$2:$O$7,3,0))</f>
        <v>0</v>
      </c>
      <c r="H5970" s="17">
        <f t="shared" si="187"/>
        <v>0</v>
      </c>
      <c r="I5970" s="17">
        <f>INT((VLOOKUP($C5970,装备数值,4,0)+VLOOKUP($C5970,装备数值,7,0)*($E5970-1))*VLOOKUP($D5970,系数!$K$2:$O$7,4,0))</f>
        <v>0</v>
      </c>
      <c r="J5970" s="17">
        <f>INT((VLOOKUP($C5970,装备数值,4,0)+VLOOKUP($C5970,装备数值,7,0)*($E5970-1))*VLOOKUP($D5970,系数!$K$2:$O$7,5,0))</f>
        <v>0</v>
      </c>
      <c r="K5970" s="17">
        <f>INT(VLOOKUP(E5970,强化金币,2,1)*VLOOKUP(INDEX(装备!F:F,MATCH(属性!A5970,装备!A:A,0)),系数!$K$12:$M$15,3,0))</f>
        <v>400000</v>
      </c>
      <c r="L5970" s="17"/>
      <c r="M5970" s="17"/>
      <c r="N5970" s="17"/>
      <c r="O5970" s="17">
        <f>IF(E5970=1,"",VLOOKUP(E5970,系数!$S$2:$AB$12,MATCH(属性!C5970,评级,0),1))</f>
        <v>360</v>
      </c>
    </row>
    <row r="5971" spans="1:15" ht="17.25" thickBot="1" x14ac:dyDescent="0.4">
      <c r="A5971" s="17">
        <f t="shared" si="186"/>
        <v>7100050</v>
      </c>
      <c r="B5971" s="17" t="s">
        <v>216</v>
      </c>
      <c r="C5971" s="15">
        <f>INDEX(装备!G:G,MATCH(属性!A5971,装备!A:A,0))</f>
        <v>18</v>
      </c>
      <c r="D5971" s="15" t="str">
        <f>INDEX(装备!E:E,MATCH(属性!A5971,装备!A:A,0))</f>
        <v>helmet</v>
      </c>
      <c r="E5971" s="14">
        <v>89</v>
      </c>
      <c r="F5971" s="17">
        <f>INT((VLOOKUP($C5971,装备数值,2,0)+VLOOKUP($C5971,装备数值,5,0)*($E5971-1))*VLOOKUP($D5971,系数!$K$2:$O$7,2,0))</f>
        <v>8101</v>
      </c>
      <c r="G5971" s="17">
        <f>INT((VLOOKUP($C5971,装备数值,3,0)+VLOOKUP($C5971,装备数值,6,0)*($E5971-1))*VLOOKUP($D5971,系数!$K$2:$O$7,3,0))</f>
        <v>0</v>
      </c>
      <c r="H5971" s="17">
        <f t="shared" si="187"/>
        <v>0</v>
      </c>
      <c r="I5971" s="17">
        <f>INT((VLOOKUP($C5971,装备数值,4,0)+VLOOKUP($C5971,装备数值,7,0)*($E5971-1))*VLOOKUP($D5971,系数!$K$2:$O$7,4,0))</f>
        <v>0</v>
      </c>
      <c r="J5971" s="17">
        <f>INT((VLOOKUP($C5971,装备数值,4,0)+VLOOKUP($C5971,装备数值,7,0)*($E5971-1))*VLOOKUP($D5971,系数!$K$2:$O$7,5,0))</f>
        <v>0</v>
      </c>
      <c r="K5971" s="17">
        <f>INT(VLOOKUP(E5971,强化金币,2,1)*VLOOKUP(INDEX(装备!F:F,MATCH(属性!A5971,装备!A:A,0)),系数!$K$12:$M$15,3,0))</f>
        <v>450000</v>
      </c>
      <c r="L5971" s="17"/>
      <c r="M5971" s="17"/>
      <c r="N5971" s="17"/>
      <c r="O5971" s="17">
        <f>IF(E5971=1,"",VLOOKUP(E5971,系数!$S$2:$AB$12,MATCH(属性!C5971,评级,0),1))</f>
        <v>360</v>
      </c>
    </row>
    <row r="5972" spans="1:15" ht="17.25" thickBot="1" x14ac:dyDescent="0.4">
      <c r="A5972" s="17">
        <f t="shared" si="186"/>
        <v>7100050</v>
      </c>
      <c r="B5972" s="17" t="s">
        <v>216</v>
      </c>
      <c r="C5972" s="15">
        <f>INDEX(装备!G:G,MATCH(属性!A5972,装备!A:A,0))</f>
        <v>18</v>
      </c>
      <c r="D5972" s="15" t="str">
        <f>INDEX(装备!E:E,MATCH(属性!A5972,装备!A:A,0))</f>
        <v>helmet</v>
      </c>
      <c r="E5972" s="14">
        <v>90</v>
      </c>
      <c r="F5972" s="17">
        <f>INT((VLOOKUP($C5972,装备数值,2,0)+VLOOKUP($C5972,装备数值,5,0)*($E5972-1))*VLOOKUP($D5972,系数!$K$2:$O$7,2,0))</f>
        <v>8176</v>
      </c>
      <c r="G5972" s="17">
        <f>INT((VLOOKUP($C5972,装备数值,3,0)+VLOOKUP($C5972,装备数值,6,0)*($E5972-1))*VLOOKUP($D5972,系数!$K$2:$O$7,3,0))</f>
        <v>0</v>
      </c>
      <c r="H5972" s="17">
        <f t="shared" si="187"/>
        <v>0</v>
      </c>
      <c r="I5972" s="17">
        <f>INT((VLOOKUP($C5972,装备数值,4,0)+VLOOKUP($C5972,装备数值,7,0)*($E5972-1))*VLOOKUP($D5972,系数!$K$2:$O$7,4,0))</f>
        <v>0</v>
      </c>
      <c r="J5972" s="17">
        <f>INT((VLOOKUP($C5972,装备数值,4,0)+VLOOKUP($C5972,装备数值,7,0)*($E5972-1))*VLOOKUP($D5972,系数!$K$2:$O$7,5,0))</f>
        <v>0</v>
      </c>
      <c r="K5972" s="17">
        <f>INT(VLOOKUP(E5972,强化金币,2,1)*VLOOKUP(INDEX(装备!F:F,MATCH(属性!A5972,装备!A:A,0)),系数!$K$12:$M$15,3,0))</f>
        <v>450000</v>
      </c>
      <c r="L5972" s="17"/>
      <c r="M5972" s="17"/>
      <c r="N5972" s="17"/>
      <c r="O5972" s="17">
        <f>IF(E5972=1,"",VLOOKUP(E5972,系数!$S$2:$AB$12,MATCH(属性!C5972,评级,0),1))</f>
        <v>400</v>
      </c>
    </row>
    <row r="5973" spans="1:15" ht="17.25" thickBot="1" x14ac:dyDescent="0.4">
      <c r="A5973" s="17">
        <f t="shared" si="186"/>
        <v>7100050</v>
      </c>
      <c r="B5973" s="17" t="s">
        <v>216</v>
      </c>
      <c r="C5973" s="15">
        <f>INDEX(装备!G:G,MATCH(属性!A5973,装备!A:A,0))</f>
        <v>18</v>
      </c>
      <c r="D5973" s="15" t="str">
        <f>INDEX(装备!E:E,MATCH(属性!A5973,装备!A:A,0))</f>
        <v>helmet</v>
      </c>
      <c r="E5973" s="14">
        <v>91</v>
      </c>
      <c r="F5973" s="17">
        <f>INT((VLOOKUP($C5973,装备数值,2,0)+VLOOKUP($C5973,装备数值,5,0)*($E5973-1))*VLOOKUP($D5973,系数!$K$2:$O$7,2,0))</f>
        <v>8251</v>
      </c>
      <c r="G5973" s="17">
        <f>INT((VLOOKUP($C5973,装备数值,3,0)+VLOOKUP($C5973,装备数值,6,0)*($E5973-1))*VLOOKUP($D5973,系数!$K$2:$O$7,3,0))</f>
        <v>0</v>
      </c>
      <c r="H5973" s="17">
        <f t="shared" si="187"/>
        <v>0</v>
      </c>
      <c r="I5973" s="17">
        <f>INT((VLOOKUP($C5973,装备数值,4,0)+VLOOKUP($C5973,装备数值,7,0)*($E5973-1))*VLOOKUP($D5973,系数!$K$2:$O$7,4,0))</f>
        <v>0</v>
      </c>
      <c r="J5973" s="17">
        <f>INT((VLOOKUP($C5973,装备数值,4,0)+VLOOKUP($C5973,装备数值,7,0)*($E5973-1))*VLOOKUP($D5973,系数!$K$2:$O$7,5,0))</f>
        <v>0</v>
      </c>
      <c r="K5973" s="17">
        <f>INT(VLOOKUP(E5973,强化金币,2,1)*VLOOKUP(INDEX(装备!F:F,MATCH(属性!A5973,装备!A:A,0)),系数!$K$12:$M$15,3,0))</f>
        <v>450000</v>
      </c>
      <c r="L5973" s="17"/>
      <c r="M5973" s="17"/>
      <c r="N5973" s="17"/>
      <c r="O5973" s="17">
        <f>IF(E5973=1,"",VLOOKUP(E5973,系数!$S$2:$AB$12,MATCH(属性!C5973,评级,0),1))</f>
        <v>400</v>
      </c>
    </row>
    <row r="5974" spans="1:15" ht="17.25" thickBot="1" x14ac:dyDescent="0.4">
      <c r="A5974" s="17">
        <f t="shared" si="186"/>
        <v>7100050</v>
      </c>
      <c r="B5974" s="17" t="s">
        <v>216</v>
      </c>
      <c r="C5974" s="15">
        <f>INDEX(装备!G:G,MATCH(属性!A5974,装备!A:A,0))</f>
        <v>18</v>
      </c>
      <c r="D5974" s="15" t="str">
        <f>INDEX(装备!E:E,MATCH(属性!A5974,装备!A:A,0))</f>
        <v>helmet</v>
      </c>
      <c r="E5974" s="14">
        <v>92</v>
      </c>
      <c r="F5974" s="17">
        <f>INT((VLOOKUP($C5974,装备数值,2,0)+VLOOKUP($C5974,装备数值,5,0)*($E5974-1))*VLOOKUP($D5974,系数!$K$2:$O$7,2,0))</f>
        <v>8326</v>
      </c>
      <c r="G5974" s="17">
        <f>INT((VLOOKUP($C5974,装备数值,3,0)+VLOOKUP($C5974,装备数值,6,0)*($E5974-1))*VLOOKUP($D5974,系数!$K$2:$O$7,3,0))</f>
        <v>0</v>
      </c>
      <c r="H5974" s="17">
        <f t="shared" si="187"/>
        <v>0</v>
      </c>
      <c r="I5974" s="17">
        <f>INT((VLOOKUP($C5974,装备数值,4,0)+VLOOKUP($C5974,装备数值,7,0)*($E5974-1))*VLOOKUP($D5974,系数!$K$2:$O$7,4,0))</f>
        <v>0</v>
      </c>
      <c r="J5974" s="17">
        <f>INT((VLOOKUP($C5974,装备数值,4,0)+VLOOKUP($C5974,装备数值,7,0)*($E5974-1))*VLOOKUP($D5974,系数!$K$2:$O$7,5,0))</f>
        <v>0</v>
      </c>
      <c r="K5974" s="17">
        <f>INT(VLOOKUP(E5974,强化金币,2,1)*VLOOKUP(INDEX(装备!F:F,MATCH(属性!A5974,装备!A:A,0)),系数!$K$12:$M$15,3,0))</f>
        <v>450000</v>
      </c>
      <c r="L5974" s="17"/>
      <c r="M5974" s="17"/>
      <c r="N5974" s="17"/>
      <c r="O5974" s="17">
        <f>IF(E5974=1,"",VLOOKUP(E5974,系数!$S$2:$AB$12,MATCH(属性!C5974,评级,0),1))</f>
        <v>400</v>
      </c>
    </row>
    <row r="5975" spans="1:15" ht="17.25" thickBot="1" x14ac:dyDescent="0.4">
      <c r="A5975" s="17">
        <f t="shared" si="186"/>
        <v>7100050</v>
      </c>
      <c r="B5975" s="17" t="s">
        <v>216</v>
      </c>
      <c r="C5975" s="15">
        <f>INDEX(装备!G:G,MATCH(属性!A5975,装备!A:A,0))</f>
        <v>18</v>
      </c>
      <c r="D5975" s="15" t="str">
        <f>INDEX(装备!E:E,MATCH(属性!A5975,装备!A:A,0))</f>
        <v>helmet</v>
      </c>
      <c r="E5975" s="14">
        <v>93</v>
      </c>
      <c r="F5975" s="17">
        <f>INT((VLOOKUP($C5975,装备数值,2,0)+VLOOKUP($C5975,装备数值,5,0)*($E5975-1))*VLOOKUP($D5975,系数!$K$2:$O$7,2,0))</f>
        <v>8401</v>
      </c>
      <c r="G5975" s="17">
        <f>INT((VLOOKUP($C5975,装备数值,3,0)+VLOOKUP($C5975,装备数值,6,0)*($E5975-1))*VLOOKUP($D5975,系数!$K$2:$O$7,3,0))</f>
        <v>0</v>
      </c>
      <c r="H5975" s="17">
        <f t="shared" si="187"/>
        <v>0</v>
      </c>
      <c r="I5975" s="17">
        <f>INT((VLOOKUP($C5975,装备数值,4,0)+VLOOKUP($C5975,装备数值,7,0)*($E5975-1))*VLOOKUP($D5975,系数!$K$2:$O$7,4,0))</f>
        <v>0</v>
      </c>
      <c r="J5975" s="17">
        <f>INT((VLOOKUP($C5975,装备数值,4,0)+VLOOKUP($C5975,装备数值,7,0)*($E5975-1))*VLOOKUP($D5975,系数!$K$2:$O$7,5,0))</f>
        <v>0</v>
      </c>
      <c r="K5975" s="17">
        <f>INT(VLOOKUP(E5975,强化金币,2,1)*VLOOKUP(INDEX(装备!F:F,MATCH(属性!A5975,装备!A:A,0)),系数!$K$12:$M$15,3,0))</f>
        <v>450000</v>
      </c>
      <c r="L5975" s="17"/>
      <c r="M5975" s="17"/>
      <c r="N5975" s="17"/>
      <c r="O5975" s="17">
        <f>IF(E5975=1,"",VLOOKUP(E5975,系数!$S$2:$AB$12,MATCH(属性!C5975,评级,0),1))</f>
        <v>400</v>
      </c>
    </row>
    <row r="5976" spans="1:15" ht="17.25" thickBot="1" x14ac:dyDescent="0.4">
      <c r="A5976" s="17">
        <f t="shared" si="186"/>
        <v>7100050</v>
      </c>
      <c r="B5976" s="17" t="s">
        <v>216</v>
      </c>
      <c r="C5976" s="15">
        <f>INDEX(装备!G:G,MATCH(属性!A5976,装备!A:A,0))</f>
        <v>18</v>
      </c>
      <c r="D5976" s="15" t="str">
        <f>INDEX(装备!E:E,MATCH(属性!A5976,装备!A:A,0))</f>
        <v>helmet</v>
      </c>
      <c r="E5976" s="14">
        <v>94</v>
      </c>
      <c r="F5976" s="17">
        <f>INT((VLOOKUP($C5976,装备数值,2,0)+VLOOKUP($C5976,装备数值,5,0)*($E5976-1))*VLOOKUP($D5976,系数!$K$2:$O$7,2,0))</f>
        <v>8476</v>
      </c>
      <c r="G5976" s="17">
        <f>INT((VLOOKUP($C5976,装备数值,3,0)+VLOOKUP($C5976,装备数值,6,0)*($E5976-1))*VLOOKUP($D5976,系数!$K$2:$O$7,3,0))</f>
        <v>0</v>
      </c>
      <c r="H5976" s="17">
        <f t="shared" si="187"/>
        <v>0</v>
      </c>
      <c r="I5976" s="17">
        <f>INT((VLOOKUP($C5976,装备数值,4,0)+VLOOKUP($C5976,装备数值,7,0)*($E5976-1))*VLOOKUP($D5976,系数!$K$2:$O$7,4,0))</f>
        <v>0</v>
      </c>
      <c r="J5976" s="17">
        <f>INT((VLOOKUP($C5976,装备数值,4,0)+VLOOKUP($C5976,装备数值,7,0)*($E5976-1))*VLOOKUP($D5976,系数!$K$2:$O$7,5,0))</f>
        <v>0</v>
      </c>
      <c r="K5976" s="17">
        <f>INT(VLOOKUP(E5976,强化金币,2,1)*VLOOKUP(INDEX(装备!F:F,MATCH(属性!A5976,装备!A:A,0)),系数!$K$12:$M$15,3,0))</f>
        <v>450000</v>
      </c>
      <c r="L5976" s="17"/>
      <c r="M5976" s="17"/>
      <c r="N5976" s="17"/>
      <c r="O5976" s="17">
        <f>IF(E5976=1,"",VLOOKUP(E5976,系数!$S$2:$AB$12,MATCH(属性!C5976,评级,0),1))</f>
        <v>400</v>
      </c>
    </row>
    <row r="5977" spans="1:15" ht="17.25" thickBot="1" x14ac:dyDescent="0.4">
      <c r="A5977" s="17">
        <f t="shared" si="186"/>
        <v>7100050</v>
      </c>
      <c r="B5977" s="17" t="s">
        <v>216</v>
      </c>
      <c r="C5977" s="15">
        <f>INDEX(装备!G:G,MATCH(属性!A5977,装备!A:A,0))</f>
        <v>18</v>
      </c>
      <c r="D5977" s="15" t="str">
        <f>INDEX(装备!E:E,MATCH(属性!A5977,装备!A:A,0))</f>
        <v>helmet</v>
      </c>
      <c r="E5977" s="14">
        <v>95</v>
      </c>
      <c r="F5977" s="17">
        <f>INT((VLOOKUP($C5977,装备数值,2,0)+VLOOKUP($C5977,装备数值,5,0)*($E5977-1))*VLOOKUP($D5977,系数!$K$2:$O$7,2,0))</f>
        <v>8551</v>
      </c>
      <c r="G5977" s="17">
        <f>INT((VLOOKUP($C5977,装备数值,3,0)+VLOOKUP($C5977,装备数值,6,0)*($E5977-1))*VLOOKUP($D5977,系数!$K$2:$O$7,3,0))</f>
        <v>0</v>
      </c>
      <c r="H5977" s="17">
        <f t="shared" si="187"/>
        <v>0</v>
      </c>
      <c r="I5977" s="17">
        <f>INT((VLOOKUP($C5977,装备数值,4,0)+VLOOKUP($C5977,装备数值,7,0)*($E5977-1))*VLOOKUP($D5977,系数!$K$2:$O$7,4,0))</f>
        <v>0</v>
      </c>
      <c r="J5977" s="17">
        <f>INT((VLOOKUP($C5977,装备数值,4,0)+VLOOKUP($C5977,装备数值,7,0)*($E5977-1))*VLOOKUP($D5977,系数!$K$2:$O$7,5,0))</f>
        <v>0</v>
      </c>
      <c r="K5977" s="17">
        <f>INT(VLOOKUP(E5977,强化金币,2,1)*VLOOKUP(INDEX(装备!F:F,MATCH(属性!A5977,装备!A:A,0)),系数!$K$12:$M$15,3,0))</f>
        <v>450000</v>
      </c>
      <c r="L5977" s="17"/>
      <c r="M5977" s="17"/>
      <c r="N5977" s="17"/>
      <c r="O5977" s="17">
        <f>IF(E5977=1,"",VLOOKUP(E5977,系数!$S$2:$AB$12,MATCH(属性!C5977,评级,0),1))</f>
        <v>400</v>
      </c>
    </row>
    <row r="5978" spans="1:15" ht="17.25" thickBot="1" x14ac:dyDescent="0.4">
      <c r="A5978" s="17">
        <f t="shared" si="186"/>
        <v>7100050</v>
      </c>
      <c r="B5978" s="17" t="s">
        <v>216</v>
      </c>
      <c r="C5978" s="15">
        <f>INDEX(装备!G:G,MATCH(属性!A5978,装备!A:A,0))</f>
        <v>18</v>
      </c>
      <c r="D5978" s="15" t="str">
        <f>INDEX(装备!E:E,MATCH(属性!A5978,装备!A:A,0))</f>
        <v>helmet</v>
      </c>
      <c r="E5978" s="14">
        <v>96</v>
      </c>
      <c r="F5978" s="17">
        <f>INT((VLOOKUP($C5978,装备数值,2,0)+VLOOKUP($C5978,装备数值,5,0)*($E5978-1))*VLOOKUP($D5978,系数!$K$2:$O$7,2,0))</f>
        <v>8626</v>
      </c>
      <c r="G5978" s="17">
        <f>INT((VLOOKUP($C5978,装备数值,3,0)+VLOOKUP($C5978,装备数值,6,0)*($E5978-1))*VLOOKUP($D5978,系数!$K$2:$O$7,3,0))</f>
        <v>0</v>
      </c>
      <c r="H5978" s="17">
        <f t="shared" si="187"/>
        <v>0</v>
      </c>
      <c r="I5978" s="17">
        <f>INT((VLOOKUP($C5978,装备数值,4,0)+VLOOKUP($C5978,装备数值,7,0)*($E5978-1))*VLOOKUP($D5978,系数!$K$2:$O$7,4,0))</f>
        <v>0</v>
      </c>
      <c r="J5978" s="17">
        <f>INT((VLOOKUP($C5978,装备数值,4,0)+VLOOKUP($C5978,装备数值,7,0)*($E5978-1))*VLOOKUP($D5978,系数!$K$2:$O$7,5,0))</f>
        <v>0</v>
      </c>
      <c r="K5978" s="17">
        <f>INT(VLOOKUP(E5978,强化金币,2,1)*VLOOKUP(INDEX(装备!F:F,MATCH(属性!A5978,装备!A:A,0)),系数!$K$12:$M$15,3,0))</f>
        <v>450000</v>
      </c>
      <c r="L5978" s="17"/>
      <c r="M5978" s="17"/>
      <c r="N5978" s="17"/>
      <c r="O5978" s="17">
        <f>IF(E5978=1,"",VLOOKUP(E5978,系数!$S$2:$AB$12,MATCH(属性!C5978,评级,0),1))</f>
        <v>400</v>
      </c>
    </row>
    <row r="5979" spans="1:15" ht="17.25" thickBot="1" x14ac:dyDescent="0.4">
      <c r="A5979" s="17">
        <f t="shared" si="186"/>
        <v>7100050</v>
      </c>
      <c r="B5979" s="17" t="s">
        <v>216</v>
      </c>
      <c r="C5979" s="15">
        <f>INDEX(装备!G:G,MATCH(属性!A5979,装备!A:A,0))</f>
        <v>18</v>
      </c>
      <c r="D5979" s="15" t="str">
        <f>INDEX(装备!E:E,MATCH(属性!A5979,装备!A:A,0))</f>
        <v>helmet</v>
      </c>
      <c r="E5979" s="14">
        <v>97</v>
      </c>
      <c r="F5979" s="17">
        <f>INT((VLOOKUP($C5979,装备数值,2,0)+VLOOKUP($C5979,装备数值,5,0)*($E5979-1))*VLOOKUP($D5979,系数!$K$2:$O$7,2,0))</f>
        <v>8701</v>
      </c>
      <c r="G5979" s="17">
        <f>INT((VLOOKUP($C5979,装备数值,3,0)+VLOOKUP($C5979,装备数值,6,0)*($E5979-1))*VLOOKUP($D5979,系数!$K$2:$O$7,3,0))</f>
        <v>0</v>
      </c>
      <c r="H5979" s="17">
        <f t="shared" si="187"/>
        <v>0</v>
      </c>
      <c r="I5979" s="17">
        <f>INT((VLOOKUP($C5979,装备数值,4,0)+VLOOKUP($C5979,装备数值,7,0)*($E5979-1))*VLOOKUP($D5979,系数!$K$2:$O$7,4,0))</f>
        <v>0</v>
      </c>
      <c r="J5979" s="17">
        <f>INT((VLOOKUP($C5979,装备数值,4,0)+VLOOKUP($C5979,装备数值,7,0)*($E5979-1))*VLOOKUP($D5979,系数!$K$2:$O$7,5,0))</f>
        <v>0</v>
      </c>
      <c r="K5979" s="17">
        <f>INT(VLOOKUP(E5979,强化金币,2,1)*VLOOKUP(INDEX(装备!F:F,MATCH(属性!A5979,装备!A:A,0)),系数!$K$12:$M$15,3,0))</f>
        <v>450000</v>
      </c>
      <c r="L5979" s="17"/>
      <c r="M5979" s="17"/>
      <c r="N5979" s="17"/>
      <c r="O5979" s="17">
        <f>IF(E5979=1,"",VLOOKUP(E5979,系数!$S$2:$AB$12,MATCH(属性!C5979,评级,0),1))</f>
        <v>400</v>
      </c>
    </row>
    <row r="5980" spans="1:15" ht="17.25" thickBot="1" x14ac:dyDescent="0.4">
      <c r="A5980" s="17">
        <f t="shared" si="186"/>
        <v>7100050</v>
      </c>
      <c r="B5980" s="17" t="s">
        <v>216</v>
      </c>
      <c r="C5980" s="15">
        <f>INDEX(装备!G:G,MATCH(属性!A5980,装备!A:A,0))</f>
        <v>18</v>
      </c>
      <c r="D5980" s="15" t="str">
        <f>INDEX(装备!E:E,MATCH(属性!A5980,装备!A:A,0))</f>
        <v>helmet</v>
      </c>
      <c r="E5980" s="14">
        <v>98</v>
      </c>
      <c r="F5980" s="17">
        <f>INT((VLOOKUP($C5980,装备数值,2,0)+VLOOKUP($C5980,装备数值,5,0)*($E5980-1))*VLOOKUP($D5980,系数!$K$2:$O$7,2,0))</f>
        <v>8776</v>
      </c>
      <c r="G5980" s="17">
        <f>INT((VLOOKUP($C5980,装备数值,3,0)+VLOOKUP($C5980,装备数值,6,0)*($E5980-1))*VLOOKUP($D5980,系数!$K$2:$O$7,3,0))</f>
        <v>0</v>
      </c>
      <c r="H5980" s="17">
        <f t="shared" si="187"/>
        <v>0</v>
      </c>
      <c r="I5980" s="17">
        <f>INT((VLOOKUP($C5980,装备数值,4,0)+VLOOKUP($C5980,装备数值,7,0)*($E5980-1))*VLOOKUP($D5980,系数!$K$2:$O$7,4,0))</f>
        <v>0</v>
      </c>
      <c r="J5980" s="17">
        <f>INT((VLOOKUP($C5980,装备数值,4,0)+VLOOKUP($C5980,装备数值,7,0)*($E5980-1))*VLOOKUP($D5980,系数!$K$2:$O$7,5,0))</f>
        <v>0</v>
      </c>
      <c r="K5980" s="17">
        <f>INT(VLOOKUP(E5980,强化金币,2,1)*VLOOKUP(INDEX(装备!F:F,MATCH(属性!A5980,装备!A:A,0)),系数!$K$12:$M$15,3,0))</f>
        <v>450000</v>
      </c>
      <c r="L5980" s="17"/>
      <c r="M5980" s="17"/>
      <c r="N5980" s="17"/>
      <c r="O5980" s="17">
        <f>IF(E5980=1,"",VLOOKUP(E5980,系数!$S$2:$AB$12,MATCH(属性!C5980,评级,0),1))</f>
        <v>400</v>
      </c>
    </row>
    <row r="5981" spans="1:15" ht="17.25" thickBot="1" x14ac:dyDescent="0.4">
      <c r="A5981" s="17">
        <f t="shared" si="186"/>
        <v>7100050</v>
      </c>
      <c r="B5981" s="17" t="s">
        <v>216</v>
      </c>
      <c r="C5981" s="15">
        <f>INDEX(装备!G:G,MATCH(属性!A5981,装备!A:A,0))</f>
        <v>18</v>
      </c>
      <c r="D5981" s="15" t="str">
        <f>INDEX(装备!E:E,MATCH(属性!A5981,装备!A:A,0))</f>
        <v>helmet</v>
      </c>
      <c r="E5981" s="14">
        <v>99</v>
      </c>
      <c r="F5981" s="17">
        <f>INT((VLOOKUP($C5981,装备数值,2,0)+VLOOKUP($C5981,装备数值,5,0)*($E5981-1))*VLOOKUP($D5981,系数!$K$2:$O$7,2,0))</f>
        <v>8851</v>
      </c>
      <c r="G5981" s="17">
        <f>INT((VLOOKUP($C5981,装备数值,3,0)+VLOOKUP($C5981,装备数值,6,0)*($E5981-1))*VLOOKUP($D5981,系数!$K$2:$O$7,3,0))</f>
        <v>0</v>
      </c>
      <c r="H5981" s="17">
        <f t="shared" si="187"/>
        <v>0</v>
      </c>
      <c r="I5981" s="17">
        <f>INT((VLOOKUP($C5981,装备数值,4,0)+VLOOKUP($C5981,装备数值,7,0)*($E5981-1))*VLOOKUP($D5981,系数!$K$2:$O$7,4,0))</f>
        <v>0</v>
      </c>
      <c r="J5981" s="17">
        <f>INT((VLOOKUP($C5981,装备数值,4,0)+VLOOKUP($C5981,装备数值,7,0)*($E5981-1))*VLOOKUP($D5981,系数!$K$2:$O$7,5,0))</f>
        <v>0</v>
      </c>
      <c r="K5981" s="17">
        <f>INT(VLOOKUP(E5981,强化金币,2,1)*VLOOKUP(INDEX(装备!F:F,MATCH(属性!A5981,装备!A:A,0)),系数!$K$12:$M$15,3,0))</f>
        <v>450000</v>
      </c>
      <c r="L5981" s="17"/>
      <c r="M5981" s="17"/>
      <c r="N5981" s="17"/>
      <c r="O5981" s="17">
        <f>IF(E5981=1,"",VLOOKUP(E5981,系数!$S$2:$AB$12,MATCH(属性!C5981,评级,0),1))</f>
        <v>400</v>
      </c>
    </row>
    <row r="5982" spans="1:15" ht="17.25" thickBot="1" x14ac:dyDescent="0.4">
      <c r="A5982" s="17">
        <f t="shared" si="186"/>
        <v>7100050</v>
      </c>
      <c r="B5982" s="17" t="s">
        <v>216</v>
      </c>
      <c r="C5982" s="15">
        <f>INDEX(装备!G:G,MATCH(属性!A5982,装备!A:A,0))</f>
        <v>18</v>
      </c>
      <c r="D5982" s="15" t="str">
        <f>INDEX(装备!E:E,MATCH(属性!A5982,装备!A:A,0))</f>
        <v>helmet</v>
      </c>
      <c r="E5982" s="14">
        <v>100</v>
      </c>
      <c r="F5982" s="17">
        <f>INT((VLOOKUP($C5982,装备数值,2,0)+VLOOKUP($C5982,装备数值,5,0)*($E5982-1))*VLOOKUP($D5982,系数!$K$2:$O$7,2,0))</f>
        <v>8926</v>
      </c>
      <c r="G5982" s="17">
        <f>INT((VLOOKUP($C5982,装备数值,3,0)+VLOOKUP($C5982,装备数值,6,0)*($E5982-1))*VLOOKUP($D5982,系数!$K$2:$O$7,3,0))</f>
        <v>0</v>
      </c>
      <c r="H5982" s="17">
        <f t="shared" si="187"/>
        <v>0</v>
      </c>
      <c r="I5982" s="17">
        <f>INT((VLOOKUP($C5982,装备数值,4,0)+VLOOKUP($C5982,装备数值,7,0)*($E5982-1))*VLOOKUP($D5982,系数!$K$2:$O$7,4,0))</f>
        <v>0</v>
      </c>
      <c r="J5982" s="17">
        <f>INT((VLOOKUP($C5982,装备数值,4,0)+VLOOKUP($C5982,装备数值,7,0)*($E5982-1))*VLOOKUP($D5982,系数!$K$2:$O$7,5,0))</f>
        <v>0</v>
      </c>
      <c r="K5982" s="17">
        <f>INT(VLOOKUP(E5982,强化金币,2,1)*VLOOKUP(INDEX(装备!F:F,MATCH(属性!A5982,装备!A:A,0)),系数!$K$12:$M$15,3,0))</f>
        <v>450000</v>
      </c>
      <c r="L5982" s="17"/>
      <c r="M5982" s="17"/>
      <c r="N5982" s="17"/>
      <c r="O5982" s="17">
        <f>IF(E5982=1,"",VLOOKUP(E5982,系数!$S$2:$AB$12,MATCH(属性!C5982,评级,0),1))</f>
        <v>440</v>
      </c>
    </row>
    <row r="5983" spans="1:15" ht="17.25" thickBot="1" x14ac:dyDescent="0.4">
      <c r="A5983" s="17">
        <f t="shared" si="186"/>
        <v>7100050</v>
      </c>
      <c r="B5983" s="17" t="s">
        <v>216</v>
      </c>
      <c r="C5983" s="15">
        <f>INDEX(装备!G:G,MATCH(属性!A5983,装备!A:A,0))</f>
        <v>18</v>
      </c>
      <c r="D5983" s="15" t="str">
        <f>INDEX(装备!E:E,MATCH(属性!A5983,装备!A:A,0))</f>
        <v>helmet</v>
      </c>
      <c r="E5983" s="14">
        <v>101</v>
      </c>
      <c r="F5983" s="17">
        <f>INT((VLOOKUP($C5983,装备数值,2,0)+VLOOKUP($C5983,装备数值,5,0)*($E5983-1))*VLOOKUP($D5983,系数!$K$2:$O$7,2,0))</f>
        <v>9001</v>
      </c>
      <c r="G5983" s="17">
        <f>INT((VLOOKUP($C5983,装备数值,3,0)+VLOOKUP($C5983,装备数值,6,0)*($E5983-1))*VLOOKUP($D5983,系数!$K$2:$O$7,3,0))</f>
        <v>0</v>
      </c>
      <c r="H5983" s="17">
        <f t="shared" si="187"/>
        <v>0</v>
      </c>
      <c r="I5983" s="17">
        <f>INT((VLOOKUP($C5983,装备数值,4,0)+VLOOKUP($C5983,装备数值,7,0)*($E5983-1))*VLOOKUP($D5983,系数!$K$2:$O$7,4,0))</f>
        <v>0</v>
      </c>
      <c r="J5983" s="17">
        <f>INT((VLOOKUP($C5983,装备数值,4,0)+VLOOKUP($C5983,装备数值,7,0)*($E5983-1))*VLOOKUP($D5983,系数!$K$2:$O$7,5,0))</f>
        <v>0</v>
      </c>
      <c r="K5983" s="17">
        <f>INT(VLOOKUP(E5983,强化金币,2,1)*VLOOKUP(INDEX(装备!F:F,MATCH(属性!A5983,装备!A:A,0)),系数!$K$12:$M$15,3,0))</f>
        <v>450000</v>
      </c>
      <c r="L5983" s="17"/>
      <c r="M5983" s="17"/>
      <c r="N5983" s="17"/>
      <c r="O5983" s="17">
        <f>IF(E5983=1,"",VLOOKUP(E5983,系数!$S$2:$AB$12,MATCH(属性!C5983,评级,0),1))</f>
        <v>440</v>
      </c>
    </row>
    <row r="5984" spans="1:15" ht="17.25" thickBot="1" x14ac:dyDescent="0.4">
      <c r="A5984" s="17">
        <f t="shared" si="186"/>
        <v>7100050</v>
      </c>
      <c r="B5984" s="17" t="s">
        <v>216</v>
      </c>
      <c r="C5984" s="15">
        <f>INDEX(装备!G:G,MATCH(属性!A5984,装备!A:A,0))</f>
        <v>18</v>
      </c>
      <c r="D5984" s="15" t="str">
        <f>INDEX(装备!E:E,MATCH(属性!A5984,装备!A:A,0))</f>
        <v>helmet</v>
      </c>
      <c r="E5984" s="14">
        <v>102</v>
      </c>
      <c r="F5984" s="17">
        <f>INT((VLOOKUP($C5984,装备数值,2,0)+VLOOKUP($C5984,装备数值,5,0)*($E5984-1))*VLOOKUP($D5984,系数!$K$2:$O$7,2,0))</f>
        <v>9076</v>
      </c>
      <c r="G5984" s="17">
        <f>INT((VLOOKUP($C5984,装备数值,3,0)+VLOOKUP($C5984,装备数值,6,0)*($E5984-1))*VLOOKUP($D5984,系数!$K$2:$O$7,3,0))</f>
        <v>0</v>
      </c>
      <c r="H5984" s="17">
        <f t="shared" si="187"/>
        <v>0</v>
      </c>
      <c r="I5984" s="17">
        <f>INT((VLOOKUP($C5984,装备数值,4,0)+VLOOKUP($C5984,装备数值,7,0)*($E5984-1))*VLOOKUP($D5984,系数!$K$2:$O$7,4,0))</f>
        <v>0</v>
      </c>
      <c r="J5984" s="17">
        <f>INT((VLOOKUP($C5984,装备数值,4,0)+VLOOKUP($C5984,装备数值,7,0)*($E5984-1))*VLOOKUP($D5984,系数!$K$2:$O$7,5,0))</f>
        <v>0</v>
      </c>
      <c r="K5984" s="17">
        <f>INT(VLOOKUP(E5984,强化金币,2,1)*VLOOKUP(INDEX(装备!F:F,MATCH(属性!A5984,装备!A:A,0)),系数!$K$12:$M$15,3,0))</f>
        <v>450000</v>
      </c>
      <c r="L5984" s="17"/>
      <c r="M5984" s="17"/>
      <c r="N5984" s="17"/>
      <c r="O5984" s="17">
        <f>IF(E5984=1,"",VLOOKUP(E5984,系数!$S$2:$AB$12,MATCH(属性!C5984,评级,0),1))</f>
        <v>440</v>
      </c>
    </row>
    <row r="5985" spans="1:15" ht="17.25" thickBot="1" x14ac:dyDescent="0.4">
      <c r="A5985" s="17">
        <f t="shared" si="186"/>
        <v>7100050</v>
      </c>
      <c r="B5985" s="17" t="s">
        <v>216</v>
      </c>
      <c r="C5985" s="15">
        <f>INDEX(装备!G:G,MATCH(属性!A5985,装备!A:A,0))</f>
        <v>18</v>
      </c>
      <c r="D5985" s="15" t="str">
        <f>INDEX(装备!E:E,MATCH(属性!A5985,装备!A:A,0))</f>
        <v>helmet</v>
      </c>
      <c r="E5985" s="14">
        <v>103</v>
      </c>
      <c r="F5985" s="17">
        <f>INT((VLOOKUP($C5985,装备数值,2,0)+VLOOKUP($C5985,装备数值,5,0)*($E5985-1))*VLOOKUP($D5985,系数!$K$2:$O$7,2,0))</f>
        <v>9151</v>
      </c>
      <c r="G5985" s="17">
        <f>INT((VLOOKUP($C5985,装备数值,3,0)+VLOOKUP($C5985,装备数值,6,0)*($E5985-1))*VLOOKUP($D5985,系数!$K$2:$O$7,3,0))</f>
        <v>0</v>
      </c>
      <c r="H5985" s="17">
        <f t="shared" si="187"/>
        <v>0</v>
      </c>
      <c r="I5985" s="17">
        <f>INT((VLOOKUP($C5985,装备数值,4,0)+VLOOKUP($C5985,装备数值,7,0)*($E5985-1))*VLOOKUP($D5985,系数!$K$2:$O$7,4,0))</f>
        <v>0</v>
      </c>
      <c r="J5985" s="17">
        <f>INT((VLOOKUP($C5985,装备数值,4,0)+VLOOKUP($C5985,装备数值,7,0)*($E5985-1))*VLOOKUP($D5985,系数!$K$2:$O$7,5,0))</f>
        <v>0</v>
      </c>
      <c r="K5985" s="17">
        <f>INT(VLOOKUP(E5985,强化金币,2,1)*VLOOKUP(INDEX(装备!F:F,MATCH(属性!A5985,装备!A:A,0)),系数!$K$12:$M$15,3,0))</f>
        <v>450000</v>
      </c>
      <c r="L5985" s="17"/>
      <c r="M5985" s="17"/>
      <c r="N5985" s="17"/>
      <c r="O5985" s="17">
        <f>IF(E5985=1,"",VLOOKUP(E5985,系数!$S$2:$AB$12,MATCH(属性!C5985,评级,0),1))</f>
        <v>440</v>
      </c>
    </row>
    <row r="5986" spans="1:15" ht="17.25" thickBot="1" x14ac:dyDescent="0.4">
      <c r="A5986" s="17">
        <f t="shared" si="186"/>
        <v>7100050</v>
      </c>
      <c r="B5986" s="17" t="s">
        <v>216</v>
      </c>
      <c r="C5986" s="15">
        <f>INDEX(装备!G:G,MATCH(属性!A5986,装备!A:A,0))</f>
        <v>18</v>
      </c>
      <c r="D5986" s="15" t="str">
        <f>INDEX(装备!E:E,MATCH(属性!A5986,装备!A:A,0))</f>
        <v>helmet</v>
      </c>
      <c r="E5986" s="14">
        <v>104</v>
      </c>
      <c r="F5986" s="17">
        <f>INT((VLOOKUP($C5986,装备数值,2,0)+VLOOKUP($C5986,装备数值,5,0)*($E5986-1))*VLOOKUP($D5986,系数!$K$2:$O$7,2,0))</f>
        <v>9226</v>
      </c>
      <c r="G5986" s="17">
        <f>INT((VLOOKUP($C5986,装备数值,3,0)+VLOOKUP($C5986,装备数值,6,0)*($E5986-1))*VLOOKUP($D5986,系数!$K$2:$O$7,3,0))</f>
        <v>0</v>
      </c>
      <c r="H5986" s="17">
        <f t="shared" si="187"/>
        <v>0</v>
      </c>
      <c r="I5986" s="17">
        <f>INT((VLOOKUP($C5986,装备数值,4,0)+VLOOKUP($C5986,装备数值,7,0)*($E5986-1))*VLOOKUP($D5986,系数!$K$2:$O$7,4,0))</f>
        <v>0</v>
      </c>
      <c r="J5986" s="17">
        <f>INT((VLOOKUP($C5986,装备数值,4,0)+VLOOKUP($C5986,装备数值,7,0)*($E5986-1))*VLOOKUP($D5986,系数!$K$2:$O$7,5,0))</f>
        <v>0</v>
      </c>
      <c r="K5986" s="17">
        <f>INT(VLOOKUP(E5986,强化金币,2,1)*VLOOKUP(INDEX(装备!F:F,MATCH(属性!A5986,装备!A:A,0)),系数!$K$12:$M$15,3,0))</f>
        <v>450000</v>
      </c>
      <c r="L5986" s="17"/>
      <c r="M5986" s="17"/>
      <c r="N5986" s="17"/>
      <c r="O5986" s="17">
        <f>IF(E5986=1,"",VLOOKUP(E5986,系数!$S$2:$AB$12,MATCH(属性!C5986,评级,0),1))</f>
        <v>440</v>
      </c>
    </row>
    <row r="5987" spans="1:15" ht="17.25" thickBot="1" x14ac:dyDescent="0.4">
      <c r="A5987" s="17">
        <f t="shared" si="186"/>
        <v>7100050</v>
      </c>
      <c r="B5987" s="17" t="s">
        <v>216</v>
      </c>
      <c r="C5987" s="15">
        <f>INDEX(装备!G:G,MATCH(属性!A5987,装备!A:A,0))</f>
        <v>18</v>
      </c>
      <c r="D5987" s="15" t="str">
        <f>INDEX(装备!E:E,MATCH(属性!A5987,装备!A:A,0))</f>
        <v>helmet</v>
      </c>
      <c r="E5987" s="14">
        <v>105</v>
      </c>
      <c r="F5987" s="17">
        <f>INT((VLOOKUP($C5987,装备数值,2,0)+VLOOKUP($C5987,装备数值,5,0)*($E5987-1))*VLOOKUP($D5987,系数!$K$2:$O$7,2,0))</f>
        <v>9301</v>
      </c>
      <c r="G5987" s="17">
        <f>INT((VLOOKUP($C5987,装备数值,3,0)+VLOOKUP($C5987,装备数值,6,0)*($E5987-1))*VLOOKUP($D5987,系数!$K$2:$O$7,3,0))</f>
        <v>0</v>
      </c>
      <c r="H5987" s="17">
        <f t="shared" si="187"/>
        <v>0</v>
      </c>
      <c r="I5987" s="17">
        <f>INT((VLOOKUP($C5987,装备数值,4,0)+VLOOKUP($C5987,装备数值,7,0)*($E5987-1))*VLOOKUP($D5987,系数!$K$2:$O$7,4,0))</f>
        <v>0</v>
      </c>
      <c r="J5987" s="17">
        <f>INT((VLOOKUP($C5987,装备数值,4,0)+VLOOKUP($C5987,装备数值,7,0)*($E5987-1))*VLOOKUP($D5987,系数!$K$2:$O$7,5,0))</f>
        <v>0</v>
      </c>
      <c r="K5987" s="17">
        <f>INT(VLOOKUP(E5987,强化金币,2,1)*VLOOKUP(INDEX(装备!F:F,MATCH(属性!A5987,装备!A:A,0)),系数!$K$12:$M$15,3,0))</f>
        <v>450000</v>
      </c>
      <c r="L5987" s="17"/>
      <c r="M5987" s="17"/>
      <c r="N5987" s="17"/>
      <c r="O5987" s="17">
        <f>IF(E5987=1,"",VLOOKUP(E5987,系数!$S$2:$AB$12,MATCH(属性!C5987,评级,0),1))</f>
        <v>440</v>
      </c>
    </row>
    <row r="5988" spans="1:15" ht="17.25" thickBot="1" x14ac:dyDescent="0.4">
      <c r="A5988" s="17">
        <f t="shared" si="186"/>
        <v>7100050</v>
      </c>
      <c r="B5988" s="17" t="s">
        <v>216</v>
      </c>
      <c r="C5988" s="15">
        <f>INDEX(装备!G:G,MATCH(属性!A5988,装备!A:A,0))</f>
        <v>18</v>
      </c>
      <c r="D5988" s="15" t="str">
        <f>INDEX(装备!E:E,MATCH(属性!A5988,装备!A:A,0))</f>
        <v>helmet</v>
      </c>
      <c r="E5988" s="14">
        <v>106</v>
      </c>
      <c r="F5988" s="17">
        <f>INT((VLOOKUP($C5988,装备数值,2,0)+VLOOKUP($C5988,装备数值,5,0)*($E5988-1))*VLOOKUP($D5988,系数!$K$2:$O$7,2,0))</f>
        <v>9376</v>
      </c>
      <c r="G5988" s="17">
        <f>INT((VLOOKUP($C5988,装备数值,3,0)+VLOOKUP($C5988,装备数值,6,0)*($E5988-1))*VLOOKUP($D5988,系数!$K$2:$O$7,3,0))</f>
        <v>0</v>
      </c>
      <c r="H5988" s="17">
        <f t="shared" si="187"/>
        <v>0</v>
      </c>
      <c r="I5988" s="17">
        <f>INT((VLOOKUP($C5988,装备数值,4,0)+VLOOKUP($C5988,装备数值,7,0)*($E5988-1))*VLOOKUP($D5988,系数!$K$2:$O$7,4,0))</f>
        <v>0</v>
      </c>
      <c r="J5988" s="17">
        <f>INT((VLOOKUP($C5988,装备数值,4,0)+VLOOKUP($C5988,装备数值,7,0)*($E5988-1))*VLOOKUP($D5988,系数!$K$2:$O$7,5,0))</f>
        <v>0</v>
      </c>
      <c r="K5988" s="17">
        <f>INT(VLOOKUP(E5988,强化金币,2,1)*VLOOKUP(INDEX(装备!F:F,MATCH(属性!A5988,装备!A:A,0)),系数!$K$12:$M$15,3,0))</f>
        <v>450000</v>
      </c>
      <c r="L5988" s="17"/>
      <c r="M5988" s="17"/>
      <c r="N5988" s="17"/>
      <c r="O5988" s="17">
        <f>IF(E5988=1,"",VLOOKUP(E5988,系数!$S$2:$AB$12,MATCH(属性!C5988,评级,0),1))</f>
        <v>440</v>
      </c>
    </row>
    <row r="5989" spans="1:15" ht="17.25" thickBot="1" x14ac:dyDescent="0.4">
      <c r="A5989" s="17">
        <f t="shared" si="186"/>
        <v>7100050</v>
      </c>
      <c r="B5989" s="17" t="s">
        <v>216</v>
      </c>
      <c r="C5989" s="15">
        <f>INDEX(装备!G:G,MATCH(属性!A5989,装备!A:A,0))</f>
        <v>18</v>
      </c>
      <c r="D5989" s="15" t="str">
        <f>INDEX(装备!E:E,MATCH(属性!A5989,装备!A:A,0))</f>
        <v>helmet</v>
      </c>
      <c r="E5989" s="14">
        <v>107</v>
      </c>
      <c r="F5989" s="17">
        <f>INT((VLOOKUP($C5989,装备数值,2,0)+VLOOKUP($C5989,装备数值,5,0)*($E5989-1))*VLOOKUP($D5989,系数!$K$2:$O$7,2,0))</f>
        <v>9451</v>
      </c>
      <c r="G5989" s="17">
        <f>INT((VLOOKUP($C5989,装备数值,3,0)+VLOOKUP($C5989,装备数值,6,0)*($E5989-1))*VLOOKUP($D5989,系数!$K$2:$O$7,3,0))</f>
        <v>0</v>
      </c>
      <c r="H5989" s="17">
        <f t="shared" si="187"/>
        <v>0</v>
      </c>
      <c r="I5989" s="17">
        <f>INT((VLOOKUP($C5989,装备数值,4,0)+VLOOKUP($C5989,装备数值,7,0)*($E5989-1))*VLOOKUP($D5989,系数!$K$2:$O$7,4,0))</f>
        <v>0</v>
      </c>
      <c r="J5989" s="17">
        <f>INT((VLOOKUP($C5989,装备数值,4,0)+VLOOKUP($C5989,装备数值,7,0)*($E5989-1))*VLOOKUP($D5989,系数!$K$2:$O$7,5,0))</f>
        <v>0</v>
      </c>
      <c r="K5989" s="17">
        <f>INT(VLOOKUP(E5989,强化金币,2,1)*VLOOKUP(INDEX(装备!F:F,MATCH(属性!A5989,装备!A:A,0)),系数!$K$12:$M$15,3,0))</f>
        <v>450000</v>
      </c>
      <c r="L5989" s="17"/>
      <c r="M5989" s="17"/>
      <c r="N5989" s="17"/>
      <c r="O5989" s="17">
        <f>IF(E5989=1,"",VLOOKUP(E5989,系数!$S$2:$AB$12,MATCH(属性!C5989,评级,0),1))</f>
        <v>440</v>
      </c>
    </row>
    <row r="5990" spans="1:15" ht="17.25" thickBot="1" x14ac:dyDescent="0.4">
      <c r="A5990" s="17">
        <f t="shared" si="186"/>
        <v>7100050</v>
      </c>
      <c r="B5990" s="17" t="s">
        <v>216</v>
      </c>
      <c r="C5990" s="15">
        <f>INDEX(装备!G:G,MATCH(属性!A5990,装备!A:A,0))</f>
        <v>18</v>
      </c>
      <c r="D5990" s="15" t="str">
        <f>INDEX(装备!E:E,MATCH(属性!A5990,装备!A:A,0))</f>
        <v>helmet</v>
      </c>
      <c r="E5990" s="14">
        <v>108</v>
      </c>
      <c r="F5990" s="17">
        <f>INT((VLOOKUP($C5990,装备数值,2,0)+VLOOKUP($C5990,装备数值,5,0)*($E5990-1))*VLOOKUP($D5990,系数!$K$2:$O$7,2,0))</f>
        <v>9526</v>
      </c>
      <c r="G5990" s="17">
        <f>INT((VLOOKUP($C5990,装备数值,3,0)+VLOOKUP($C5990,装备数值,6,0)*($E5990-1))*VLOOKUP($D5990,系数!$K$2:$O$7,3,0))</f>
        <v>0</v>
      </c>
      <c r="H5990" s="17">
        <f t="shared" si="187"/>
        <v>0</v>
      </c>
      <c r="I5990" s="17">
        <f>INT((VLOOKUP($C5990,装备数值,4,0)+VLOOKUP($C5990,装备数值,7,0)*($E5990-1))*VLOOKUP($D5990,系数!$K$2:$O$7,4,0))</f>
        <v>0</v>
      </c>
      <c r="J5990" s="17">
        <f>INT((VLOOKUP($C5990,装备数值,4,0)+VLOOKUP($C5990,装备数值,7,0)*($E5990-1))*VLOOKUP($D5990,系数!$K$2:$O$7,5,0))</f>
        <v>0</v>
      </c>
      <c r="K5990" s="17">
        <f>INT(VLOOKUP(E5990,强化金币,2,1)*VLOOKUP(INDEX(装备!F:F,MATCH(属性!A5990,装备!A:A,0)),系数!$K$12:$M$15,3,0))</f>
        <v>450000</v>
      </c>
      <c r="L5990" s="17"/>
      <c r="M5990" s="17"/>
      <c r="N5990" s="17"/>
      <c r="O5990" s="17">
        <f>IF(E5990=1,"",VLOOKUP(E5990,系数!$S$2:$AB$12,MATCH(属性!C5990,评级,0),1))</f>
        <v>440</v>
      </c>
    </row>
    <row r="5991" spans="1:15" ht="17.25" thickBot="1" x14ac:dyDescent="0.4">
      <c r="A5991" s="17">
        <f t="shared" si="186"/>
        <v>7100050</v>
      </c>
      <c r="B5991" s="17" t="s">
        <v>216</v>
      </c>
      <c r="C5991" s="15">
        <f>INDEX(装备!G:G,MATCH(属性!A5991,装备!A:A,0))</f>
        <v>18</v>
      </c>
      <c r="D5991" s="15" t="str">
        <f>INDEX(装备!E:E,MATCH(属性!A5991,装备!A:A,0))</f>
        <v>helmet</v>
      </c>
      <c r="E5991" s="14">
        <v>109</v>
      </c>
      <c r="F5991" s="17">
        <f>INT((VLOOKUP($C5991,装备数值,2,0)+VLOOKUP($C5991,装备数值,5,0)*($E5991-1))*VLOOKUP($D5991,系数!$K$2:$O$7,2,0))</f>
        <v>9601</v>
      </c>
      <c r="G5991" s="17">
        <f>INT((VLOOKUP($C5991,装备数值,3,0)+VLOOKUP($C5991,装备数值,6,0)*($E5991-1))*VLOOKUP($D5991,系数!$K$2:$O$7,3,0))</f>
        <v>0</v>
      </c>
      <c r="H5991" s="17">
        <f t="shared" si="187"/>
        <v>0</v>
      </c>
      <c r="I5991" s="17">
        <f>INT((VLOOKUP($C5991,装备数值,4,0)+VLOOKUP($C5991,装备数值,7,0)*($E5991-1))*VLOOKUP($D5991,系数!$K$2:$O$7,4,0))</f>
        <v>0</v>
      </c>
      <c r="J5991" s="17">
        <f>INT((VLOOKUP($C5991,装备数值,4,0)+VLOOKUP($C5991,装备数值,7,0)*($E5991-1))*VLOOKUP($D5991,系数!$K$2:$O$7,5,0))</f>
        <v>0</v>
      </c>
      <c r="K5991" s="17">
        <f>INT(VLOOKUP(E5991,强化金币,2,1)*VLOOKUP(INDEX(装备!F:F,MATCH(属性!A5991,装备!A:A,0)),系数!$K$12:$M$15,3,0))</f>
        <v>450000</v>
      </c>
      <c r="L5991" s="17"/>
      <c r="M5991" s="17"/>
      <c r="N5991" s="17"/>
      <c r="O5991" s="17">
        <f>IF(E5991=1,"",VLOOKUP(E5991,系数!$S$2:$AB$12,MATCH(属性!C5991,评级,0),1))</f>
        <v>440</v>
      </c>
    </row>
    <row r="5992" spans="1:15" ht="17.25" thickBot="1" x14ac:dyDescent="0.4">
      <c r="A5992" s="17">
        <f t="shared" si="186"/>
        <v>7100050</v>
      </c>
      <c r="B5992" s="17" t="s">
        <v>216</v>
      </c>
      <c r="C5992" s="15">
        <f>INDEX(装备!G:G,MATCH(属性!A5992,装备!A:A,0))</f>
        <v>18</v>
      </c>
      <c r="D5992" s="15" t="str">
        <f>INDEX(装备!E:E,MATCH(属性!A5992,装备!A:A,0))</f>
        <v>helmet</v>
      </c>
      <c r="E5992" s="14">
        <v>110</v>
      </c>
      <c r="F5992" s="17">
        <f>INT((VLOOKUP($C5992,装备数值,2,0)+VLOOKUP($C5992,装备数值,5,0)*($E5992-1))*VLOOKUP($D5992,系数!$K$2:$O$7,2,0))</f>
        <v>9676</v>
      </c>
      <c r="G5992" s="17">
        <f>INT((VLOOKUP($C5992,装备数值,3,0)+VLOOKUP($C5992,装备数值,6,0)*($E5992-1))*VLOOKUP($D5992,系数!$K$2:$O$7,3,0))</f>
        <v>0</v>
      </c>
      <c r="H5992" s="17">
        <f t="shared" si="187"/>
        <v>0</v>
      </c>
      <c r="I5992" s="17">
        <f>INT((VLOOKUP($C5992,装备数值,4,0)+VLOOKUP($C5992,装备数值,7,0)*($E5992-1))*VLOOKUP($D5992,系数!$K$2:$O$7,4,0))</f>
        <v>0</v>
      </c>
      <c r="J5992" s="17">
        <f>INT((VLOOKUP($C5992,装备数值,4,0)+VLOOKUP($C5992,装备数值,7,0)*($E5992-1))*VLOOKUP($D5992,系数!$K$2:$O$7,5,0))</f>
        <v>0</v>
      </c>
      <c r="K5992" s="17">
        <f>INT(VLOOKUP(E5992,强化金币,2,1)*VLOOKUP(INDEX(装备!F:F,MATCH(属性!A5992,装备!A:A,0)),系数!$K$12:$M$15,3,0))</f>
        <v>450000</v>
      </c>
      <c r="L5992" s="17"/>
      <c r="M5992" s="17"/>
      <c r="N5992" s="17"/>
      <c r="O5992" s="17">
        <f>IF(E5992=1,"",VLOOKUP(E5992,系数!$S$2:$AB$12,MATCH(属性!C5992,评级,0),1))</f>
        <v>440</v>
      </c>
    </row>
    <row r="5993" spans="1:15" ht="17.25" thickBot="1" x14ac:dyDescent="0.4">
      <c r="A5993" s="17">
        <f t="shared" si="186"/>
        <v>7100050</v>
      </c>
      <c r="B5993" s="17" t="s">
        <v>216</v>
      </c>
      <c r="C5993" s="15">
        <f>INDEX(装备!G:G,MATCH(属性!A5993,装备!A:A,0))</f>
        <v>18</v>
      </c>
      <c r="D5993" s="15" t="str">
        <f>INDEX(装备!E:E,MATCH(属性!A5993,装备!A:A,0))</f>
        <v>helmet</v>
      </c>
      <c r="E5993" s="14">
        <v>111</v>
      </c>
      <c r="F5993" s="17">
        <f>INT((VLOOKUP($C5993,装备数值,2,0)+VLOOKUP($C5993,装备数值,5,0)*($E5993-1))*VLOOKUP($D5993,系数!$K$2:$O$7,2,0))</f>
        <v>9751</v>
      </c>
      <c r="G5993" s="17">
        <f>INT((VLOOKUP($C5993,装备数值,3,0)+VLOOKUP($C5993,装备数值,6,0)*($E5993-1))*VLOOKUP($D5993,系数!$K$2:$O$7,3,0))</f>
        <v>0</v>
      </c>
      <c r="H5993" s="17">
        <f t="shared" si="187"/>
        <v>0</v>
      </c>
      <c r="I5993" s="17">
        <f>INT((VLOOKUP($C5993,装备数值,4,0)+VLOOKUP($C5993,装备数值,7,0)*($E5993-1))*VLOOKUP($D5993,系数!$K$2:$O$7,4,0))</f>
        <v>0</v>
      </c>
      <c r="J5993" s="17">
        <f>INT((VLOOKUP($C5993,装备数值,4,0)+VLOOKUP($C5993,装备数值,7,0)*($E5993-1))*VLOOKUP($D5993,系数!$K$2:$O$7,5,0))</f>
        <v>0</v>
      </c>
      <c r="K5993" s="17">
        <f>INT(VLOOKUP(E5993,强化金币,2,1)*VLOOKUP(INDEX(装备!F:F,MATCH(属性!A5993,装备!A:A,0)),系数!$K$12:$M$15,3,0))</f>
        <v>450000</v>
      </c>
      <c r="L5993" s="17"/>
      <c r="M5993" s="17"/>
      <c r="N5993" s="17"/>
      <c r="O5993" s="17">
        <f>IF(E5993=1,"",VLOOKUP(E5993,系数!$S$2:$AB$12,MATCH(属性!C5993,评级,0),1))</f>
        <v>440</v>
      </c>
    </row>
    <row r="5994" spans="1:15" ht="17.25" thickBot="1" x14ac:dyDescent="0.4">
      <c r="A5994" s="17">
        <f t="shared" si="186"/>
        <v>7100050</v>
      </c>
      <c r="B5994" s="17" t="s">
        <v>216</v>
      </c>
      <c r="C5994" s="15">
        <f>INDEX(装备!G:G,MATCH(属性!A5994,装备!A:A,0))</f>
        <v>18</v>
      </c>
      <c r="D5994" s="15" t="str">
        <f>INDEX(装备!E:E,MATCH(属性!A5994,装备!A:A,0))</f>
        <v>helmet</v>
      </c>
      <c r="E5994" s="14">
        <v>112</v>
      </c>
      <c r="F5994" s="17">
        <f>INT((VLOOKUP($C5994,装备数值,2,0)+VLOOKUP($C5994,装备数值,5,0)*($E5994-1))*VLOOKUP($D5994,系数!$K$2:$O$7,2,0))</f>
        <v>9826</v>
      </c>
      <c r="G5994" s="17">
        <f>INT((VLOOKUP($C5994,装备数值,3,0)+VLOOKUP($C5994,装备数值,6,0)*($E5994-1))*VLOOKUP($D5994,系数!$K$2:$O$7,3,0))</f>
        <v>0</v>
      </c>
      <c r="H5994" s="17">
        <f t="shared" si="187"/>
        <v>0</v>
      </c>
      <c r="I5994" s="17">
        <f>INT((VLOOKUP($C5994,装备数值,4,0)+VLOOKUP($C5994,装备数值,7,0)*($E5994-1))*VLOOKUP($D5994,系数!$K$2:$O$7,4,0))</f>
        <v>0</v>
      </c>
      <c r="J5994" s="17">
        <f>INT((VLOOKUP($C5994,装备数值,4,0)+VLOOKUP($C5994,装备数值,7,0)*($E5994-1))*VLOOKUP($D5994,系数!$K$2:$O$7,5,0))</f>
        <v>0</v>
      </c>
      <c r="K5994" s="17">
        <f>INT(VLOOKUP(E5994,强化金币,2,1)*VLOOKUP(INDEX(装备!F:F,MATCH(属性!A5994,装备!A:A,0)),系数!$K$12:$M$15,3,0))</f>
        <v>450000</v>
      </c>
      <c r="L5994" s="17"/>
      <c r="M5994" s="17"/>
      <c r="N5994" s="17"/>
      <c r="O5994" s="17">
        <f>IF(E5994=1,"",VLOOKUP(E5994,系数!$S$2:$AB$12,MATCH(属性!C5994,评级,0),1))</f>
        <v>440</v>
      </c>
    </row>
    <row r="5995" spans="1:15" ht="17.25" thickBot="1" x14ac:dyDescent="0.4">
      <c r="A5995" s="17">
        <f t="shared" si="186"/>
        <v>7100050</v>
      </c>
      <c r="B5995" s="17" t="s">
        <v>216</v>
      </c>
      <c r="C5995" s="15">
        <f>INDEX(装备!G:G,MATCH(属性!A5995,装备!A:A,0))</f>
        <v>18</v>
      </c>
      <c r="D5995" s="15" t="str">
        <f>INDEX(装备!E:E,MATCH(属性!A5995,装备!A:A,0))</f>
        <v>helmet</v>
      </c>
      <c r="E5995" s="14">
        <v>113</v>
      </c>
      <c r="F5995" s="17">
        <f>INT((VLOOKUP($C5995,装备数值,2,0)+VLOOKUP($C5995,装备数值,5,0)*($E5995-1))*VLOOKUP($D5995,系数!$K$2:$O$7,2,0))</f>
        <v>9901</v>
      </c>
      <c r="G5995" s="17">
        <f>INT((VLOOKUP($C5995,装备数值,3,0)+VLOOKUP($C5995,装备数值,6,0)*($E5995-1))*VLOOKUP($D5995,系数!$K$2:$O$7,3,0))</f>
        <v>0</v>
      </c>
      <c r="H5995" s="17">
        <f t="shared" si="187"/>
        <v>0</v>
      </c>
      <c r="I5995" s="17">
        <f>INT((VLOOKUP($C5995,装备数值,4,0)+VLOOKUP($C5995,装备数值,7,0)*($E5995-1))*VLOOKUP($D5995,系数!$K$2:$O$7,4,0))</f>
        <v>0</v>
      </c>
      <c r="J5995" s="17">
        <f>INT((VLOOKUP($C5995,装备数值,4,0)+VLOOKUP($C5995,装备数值,7,0)*($E5995-1))*VLOOKUP($D5995,系数!$K$2:$O$7,5,0))</f>
        <v>0</v>
      </c>
      <c r="K5995" s="17">
        <f>INT(VLOOKUP(E5995,强化金币,2,1)*VLOOKUP(INDEX(装备!F:F,MATCH(属性!A5995,装备!A:A,0)),系数!$K$12:$M$15,3,0))</f>
        <v>450000</v>
      </c>
      <c r="L5995" s="17"/>
      <c r="M5995" s="17"/>
      <c r="N5995" s="17"/>
      <c r="O5995" s="17">
        <f>IF(E5995=1,"",VLOOKUP(E5995,系数!$S$2:$AB$12,MATCH(属性!C5995,评级,0),1))</f>
        <v>440</v>
      </c>
    </row>
    <row r="5996" spans="1:15" ht="17.25" thickBot="1" x14ac:dyDescent="0.4">
      <c r="A5996" s="17">
        <f t="shared" si="186"/>
        <v>7100050</v>
      </c>
      <c r="B5996" s="17" t="s">
        <v>216</v>
      </c>
      <c r="C5996" s="15">
        <f>INDEX(装备!G:G,MATCH(属性!A5996,装备!A:A,0))</f>
        <v>18</v>
      </c>
      <c r="D5996" s="15" t="str">
        <f>INDEX(装备!E:E,MATCH(属性!A5996,装备!A:A,0))</f>
        <v>helmet</v>
      </c>
      <c r="E5996" s="14">
        <v>114</v>
      </c>
      <c r="F5996" s="17">
        <f>INT((VLOOKUP($C5996,装备数值,2,0)+VLOOKUP($C5996,装备数值,5,0)*($E5996-1))*VLOOKUP($D5996,系数!$K$2:$O$7,2,0))</f>
        <v>9976</v>
      </c>
      <c r="G5996" s="17">
        <f>INT((VLOOKUP($C5996,装备数值,3,0)+VLOOKUP($C5996,装备数值,6,0)*($E5996-1))*VLOOKUP($D5996,系数!$K$2:$O$7,3,0))</f>
        <v>0</v>
      </c>
      <c r="H5996" s="17">
        <f t="shared" si="187"/>
        <v>0</v>
      </c>
      <c r="I5996" s="17">
        <f>INT((VLOOKUP($C5996,装备数值,4,0)+VLOOKUP($C5996,装备数值,7,0)*($E5996-1))*VLOOKUP($D5996,系数!$K$2:$O$7,4,0))</f>
        <v>0</v>
      </c>
      <c r="J5996" s="17">
        <f>INT((VLOOKUP($C5996,装备数值,4,0)+VLOOKUP($C5996,装备数值,7,0)*($E5996-1))*VLOOKUP($D5996,系数!$K$2:$O$7,5,0))</f>
        <v>0</v>
      </c>
      <c r="K5996" s="17">
        <f>INT(VLOOKUP(E5996,强化金币,2,1)*VLOOKUP(INDEX(装备!F:F,MATCH(属性!A5996,装备!A:A,0)),系数!$K$12:$M$15,3,0))</f>
        <v>450000</v>
      </c>
      <c r="L5996" s="17"/>
      <c r="M5996" s="17"/>
      <c r="N5996" s="17"/>
      <c r="O5996" s="17">
        <f>IF(E5996=1,"",VLOOKUP(E5996,系数!$S$2:$AB$12,MATCH(属性!C5996,评级,0),1))</f>
        <v>440</v>
      </c>
    </row>
    <row r="5997" spans="1:15" ht="17.25" thickBot="1" x14ac:dyDescent="0.4">
      <c r="A5997" s="17">
        <f t="shared" si="186"/>
        <v>7100050</v>
      </c>
      <c r="B5997" s="17" t="s">
        <v>216</v>
      </c>
      <c r="C5997" s="15">
        <f>INDEX(装备!G:G,MATCH(属性!A5997,装备!A:A,0))</f>
        <v>18</v>
      </c>
      <c r="D5997" s="15" t="str">
        <f>INDEX(装备!E:E,MATCH(属性!A5997,装备!A:A,0))</f>
        <v>helmet</v>
      </c>
      <c r="E5997" s="14">
        <v>115</v>
      </c>
      <c r="F5997" s="17">
        <f>INT((VLOOKUP($C5997,装备数值,2,0)+VLOOKUP($C5997,装备数值,5,0)*($E5997-1))*VLOOKUP($D5997,系数!$K$2:$O$7,2,0))</f>
        <v>10052</v>
      </c>
      <c r="G5997" s="17">
        <f>INT((VLOOKUP($C5997,装备数值,3,0)+VLOOKUP($C5997,装备数值,6,0)*($E5997-1))*VLOOKUP($D5997,系数!$K$2:$O$7,3,0))</f>
        <v>0</v>
      </c>
      <c r="H5997" s="17">
        <f t="shared" si="187"/>
        <v>0</v>
      </c>
      <c r="I5997" s="17">
        <f>INT((VLOOKUP($C5997,装备数值,4,0)+VLOOKUP($C5997,装备数值,7,0)*($E5997-1))*VLOOKUP($D5997,系数!$K$2:$O$7,4,0))</f>
        <v>0</v>
      </c>
      <c r="J5997" s="17">
        <f>INT((VLOOKUP($C5997,装备数值,4,0)+VLOOKUP($C5997,装备数值,7,0)*($E5997-1))*VLOOKUP($D5997,系数!$K$2:$O$7,5,0))</f>
        <v>0</v>
      </c>
      <c r="K5997" s="17">
        <f>INT(VLOOKUP(E5997,强化金币,2,1)*VLOOKUP(INDEX(装备!F:F,MATCH(属性!A5997,装备!A:A,0)),系数!$K$12:$M$15,3,0))</f>
        <v>450000</v>
      </c>
      <c r="L5997" s="17"/>
      <c r="M5997" s="17"/>
      <c r="N5997" s="17"/>
      <c r="O5997" s="17">
        <f>IF(E5997=1,"",VLOOKUP(E5997,系数!$S$2:$AB$12,MATCH(属性!C5997,评级,0),1))</f>
        <v>440</v>
      </c>
    </row>
    <row r="5998" spans="1:15" ht="17.25" thickBot="1" x14ac:dyDescent="0.4">
      <c r="A5998" s="17">
        <f t="shared" si="186"/>
        <v>7100050</v>
      </c>
      <c r="B5998" s="17" t="s">
        <v>216</v>
      </c>
      <c r="C5998" s="15">
        <f>INDEX(装备!G:G,MATCH(属性!A5998,装备!A:A,0))</f>
        <v>18</v>
      </c>
      <c r="D5998" s="15" t="str">
        <f>INDEX(装备!E:E,MATCH(属性!A5998,装备!A:A,0))</f>
        <v>helmet</v>
      </c>
      <c r="E5998" s="14">
        <v>116</v>
      </c>
      <c r="F5998" s="17">
        <f>INT((VLOOKUP($C5998,装备数值,2,0)+VLOOKUP($C5998,装备数值,5,0)*($E5998-1))*VLOOKUP($D5998,系数!$K$2:$O$7,2,0))</f>
        <v>10127</v>
      </c>
      <c r="G5998" s="17">
        <f>INT((VLOOKUP($C5998,装备数值,3,0)+VLOOKUP($C5998,装备数值,6,0)*($E5998-1))*VLOOKUP($D5998,系数!$K$2:$O$7,3,0))</f>
        <v>0</v>
      </c>
      <c r="H5998" s="17">
        <f t="shared" si="187"/>
        <v>0</v>
      </c>
      <c r="I5998" s="17">
        <f>INT((VLOOKUP($C5998,装备数值,4,0)+VLOOKUP($C5998,装备数值,7,0)*($E5998-1))*VLOOKUP($D5998,系数!$K$2:$O$7,4,0))</f>
        <v>0</v>
      </c>
      <c r="J5998" s="17">
        <f>INT((VLOOKUP($C5998,装备数值,4,0)+VLOOKUP($C5998,装备数值,7,0)*($E5998-1))*VLOOKUP($D5998,系数!$K$2:$O$7,5,0))</f>
        <v>0</v>
      </c>
      <c r="K5998" s="17">
        <f>INT(VLOOKUP(E5998,强化金币,2,1)*VLOOKUP(INDEX(装备!F:F,MATCH(属性!A5998,装备!A:A,0)),系数!$K$12:$M$15,3,0))</f>
        <v>450000</v>
      </c>
      <c r="L5998" s="17"/>
      <c r="M5998" s="17"/>
      <c r="N5998" s="17"/>
      <c r="O5998" s="17">
        <f>IF(E5998=1,"",VLOOKUP(E5998,系数!$S$2:$AB$12,MATCH(属性!C5998,评级,0),1))</f>
        <v>440</v>
      </c>
    </row>
    <row r="5999" spans="1:15" ht="17.25" thickBot="1" x14ac:dyDescent="0.4">
      <c r="A5999" s="17">
        <f t="shared" si="186"/>
        <v>7100050</v>
      </c>
      <c r="B5999" s="17" t="s">
        <v>216</v>
      </c>
      <c r="C5999" s="15">
        <f>INDEX(装备!G:G,MATCH(属性!A5999,装备!A:A,0))</f>
        <v>18</v>
      </c>
      <c r="D5999" s="15" t="str">
        <f>INDEX(装备!E:E,MATCH(属性!A5999,装备!A:A,0))</f>
        <v>helmet</v>
      </c>
      <c r="E5999" s="14">
        <v>117</v>
      </c>
      <c r="F5999" s="17">
        <f>INT((VLOOKUP($C5999,装备数值,2,0)+VLOOKUP($C5999,装备数值,5,0)*($E5999-1))*VLOOKUP($D5999,系数!$K$2:$O$7,2,0))</f>
        <v>10202</v>
      </c>
      <c r="G5999" s="17">
        <f>INT((VLOOKUP($C5999,装备数值,3,0)+VLOOKUP($C5999,装备数值,6,0)*($E5999-1))*VLOOKUP($D5999,系数!$K$2:$O$7,3,0))</f>
        <v>0</v>
      </c>
      <c r="H5999" s="17">
        <f t="shared" si="187"/>
        <v>0</v>
      </c>
      <c r="I5999" s="17">
        <f>INT((VLOOKUP($C5999,装备数值,4,0)+VLOOKUP($C5999,装备数值,7,0)*($E5999-1))*VLOOKUP($D5999,系数!$K$2:$O$7,4,0))</f>
        <v>0</v>
      </c>
      <c r="J5999" s="17">
        <f>INT((VLOOKUP($C5999,装备数值,4,0)+VLOOKUP($C5999,装备数值,7,0)*($E5999-1))*VLOOKUP($D5999,系数!$K$2:$O$7,5,0))</f>
        <v>0</v>
      </c>
      <c r="K5999" s="17">
        <f>INT(VLOOKUP(E5999,强化金币,2,1)*VLOOKUP(INDEX(装备!F:F,MATCH(属性!A5999,装备!A:A,0)),系数!$K$12:$M$15,3,0))</f>
        <v>450000</v>
      </c>
      <c r="L5999" s="17"/>
      <c r="M5999" s="17"/>
      <c r="N5999" s="17"/>
      <c r="O5999" s="17">
        <f>IF(E5999=1,"",VLOOKUP(E5999,系数!$S$2:$AB$12,MATCH(属性!C5999,评级,0),1))</f>
        <v>440</v>
      </c>
    </row>
    <row r="6000" spans="1:15" ht="17.25" thickBot="1" x14ac:dyDescent="0.4">
      <c r="A6000" s="17">
        <f t="shared" si="186"/>
        <v>7100050</v>
      </c>
      <c r="B6000" s="17" t="s">
        <v>216</v>
      </c>
      <c r="C6000" s="15">
        <f>INDEX(装备!G:G,MATCH(属性!A6000,装备!A:A,0))</f>
        <v>18</v>
      </c>
      <c r="D6000" s="15" t="str">
        <f>INDEX(装备!E:E,MATCH(属性!A6000,装备!A:A,0))</f>
        <v>helmet</v>
      </c>
      <c r="E6000" s="14">
        <v>118</v>
      </c>
      <c r="F6000" s="17">
        <f>INT((VLOOKUP($C6000,装备数值,2,0)+VLOOKUP($C6000,装备数值,5,0)*($E6000-1))*VLOOKUP($D6000,系数!$K$2:$O$7,2,0))</f>
        <v>10277</v>
      </c>
      <c r="G6000" s="17">
        <f>INT((VLOOKUP($C6000,装备数值,3,0)+VLOOKUP($C6000,装备数值,6,0)*($E6000-1))*VLOOKUP($D6000,系数!$K$2:$O$7,3,0))</f>
        <v>0</v>
      </c>
      <c r="H6000" s="17">
        <f t="shared" si="187"/>
        <v>0</v>
      </c>
      <c r="I6000" s="17">
        <f>INT((VLOOKUP($C6000,装备数值,4,0)+VLOOKUP($C6000,装备数值,7,0)*($E6000-1))*VLOOKUP($D6000,系数!$K$2:$O$7,4,0))</f>
        <v>0</v>
      </c>
      <c r="J6000" s="17">
        <f>INT((VLOOKUP($C6000,装备数值,4,0)+VLOOKUP($C6000,装备数值,7,0)*($E6000-1))*VLOOKUP($D6000,系数!$K$2:$O$7,5,0))</f>
        <v>0</v>
      </c>
      <c r="K6000" s="17">
        <f>INT(VLOOKUP(E6000,强化金币,2,1)*VLOOKUP(INDEX(装备!F:F,MATCH(属性!A6000,装备!A:A,0)),系数!$K$12:$M$15,3,0))</f>
        <v>450000</v>
      </c>
      <c r="L6000" s="17"/>
      <c r="M6000" s="17"/>
      <c r="N6000" s="17"/>
      <c r="O6000" s="17">
        <f>IF(E6000=1,"",VLOOKUP(E6000,系数!$S$2:$AB$12,MATCH(属性!C6000,评级,0),1))</f>
        <v>440</v>
      </c>
    </row>
    <row r="6001" spans="1:15" ht="17.25" thickBot="1" x14ac:dyDescent="0.4">
      <c r="A6001" s="17">
        <f t="shared" si="186"/>
        <v>7100050</v>
      </c>
      <c r="B6001" s="17" t="s">
        <v>216</v>
      </c>
      <c r="C6001" s="15">
        <f>INDEX(装备!G:G,MATCH(属性!A6001,装备!A:A,0))</f>
        <v>18</v>
      </c>
      <c r="D6001" s="15" t="str">
        <f>INDEX(装备!E:E,MATCH(属性!A6001,装备!A:A,0))</f>
        <v>helmet</v>
      </c>
      <c r="E6001" s="14">
        <v>119</v>
      </c>
      <c r="F6001" s="17">
        <f>INT((VLOOKUP($C6001,装备数值,2,0)+VLOOKUP($C6001,装备数值,5,0)*($E6001-1))*VLOOKUP($D6001,系数!$K$2:$O$7,2,0))</f>
        <v>10352</v>
      </c>
      <c r="G6001" s="17">
        <f>INT((VLOOKUP($C6001,装备数值,3,0)+VLOOKUP($C6001,装备数值,6,0)*($E6001-1))*VLOOKUP($D6001,系数!$K$2:$O$7,3,0))</f>
        <v>0</v>
      </c>
      <c r="H6001" s="17">
        <f t="shared" si="187"/>
        <v>0</v>
      </c>
      <c r="I6001" s="17">
        <f>INT((VLOOKUP($C6001,装备数值,4,0)+VLOOKUP($C6001,装备数值,7,0)*($E6001-1))*VLOOKUP($D6001,系数!$K$2:$O$7,4,0))</f>
        <v>0</v>
      </c>
      <c r="J6001" s="17">
        <f>INT((VLOOKUP($C6001,装备数值,4,0)+VLOOKUP($C6001,装备数值,7,0)*($E6001-1))*VLOOKUP($D6001,系数!$K$2:$O$7,5,0))</f>
        <v>0</v>
      </c>
      <c r="K6001" s="17">
        <f>INT(VLOOKUP(E6001,强化金币,2,1)*VLOOKUP(INDEX(装备!F:F,MATCH(属性!A6001,装备!A:A,0)),系数!$K$12:$M$15,3,0))</f>
        <v>450000</v>
      </c>
      <c r="L6001" s="17"/>
      <c r="M6001" s="17"/>
      <c r="N6001" s="17"/>
      <c r="O6001" s="17">
        <f>IF(E6001=1,"",VLOOKUP(E6001,系数!$S$2:$AB$12,MATCH(属性!C6001,评级,0),1))</f>
        <v>440</v>
      </c>
    </row>
    <row r="6002" spans="1:15" ht="17.25" thickBot="1" x14ac:dyDescent="0.4">
      <c r="A6002" s="17">
        <f t="shared" si="186"/>
        <v>7100050</v>
      </c>
      <c r="B6002" s="17" t="s">
        <v>216</v>
      </c>
      <c r="C6002" s="15">
        <f>INDEX(装备!G:G,MATCH(属性!A6002,装备!A:A,0))</f>
        <v>18</v>
      </c>
      <c r="D6002" s="15" t="str">
        <f>INDEX(装备!E:E,MATCH(属性!A6002,装备!A:A,0))</f>
        <v>helmet</v>
      </c>
      <c r="E6002" s="14">
        <v>120</v>
      </c>
      <c r="F6002" s="17">
        <f>INT((VLOOKUP($C6002,装备数值,2,0)+VLOOKUP($C6002,装备数值,5,0)*($E6002-1))*VLOOKUP($D6002,系数!$K$2:$O$7,2,0))</f>
        <v>10427</v>
      </c>
      <c r="G6002" s="17">
        <f>INT((VLOOKUP($C6002,装备数值,3,0)+VLOOKUP($C6002,装备数值,6,0)*($E6002-1))*VLOOKUP($D6002,系数!$K$2:$O$7,3,0))</f>
        <v>0</v>
      </c>
      <c r="H6002" s="17">
        <f t="shared" si="187"/>
        <v>0</v>
      </c>
      <c r="I6002" s="17">
        <f>INT((VLOOKUP($C6002,装备数值,4,0)+VLOOKUP($C6002,装备数值,7,0)*($E6002-1))*VLOOKUP($D6002,系数!$K$2:$O$7,4,0))</f>
        <v>0</v>
      </c>
      <c r="J6002" s="17">
        <f>INT((VLOOKUP($C6002,装备数值,4,0)+VLOOKUP($C6002,装备数值,7,0)*($E6002-1))*VLOOKUP($D6002,系数!$K$2:$O$7,5,0))</f>
        <v>0</v>
      </c>
      <c r="K6002" s="17">
        <f>INT(VLOOKUP(E6002,强化金币,2,1)*VLOOKUP(INDEX(装备!F:F,MATCH(属性!A6002,装备!A:A,0)),系数!$K$12:$M$15,3,0))</f>
        <v>450000</v>
      </c>
      <c r="L6002" s="17"/>
      <c r="M6002" s="17"/>
      <c r="N6002" s="17"/>
      <c r="O6002" s="17">
        <f>IF(E6002=1,"",VLOOKUP(E6002,系数!$S$2:$AB$12,MATCH(属性!C6002,评级,0),1))</f>
        <v>440</v>
      </c>
    </row>
    <row r="6003" spans="1:15" ht="17.25" thickBot="1" x14ac:dyDescent="0.4">
      <c r="A6003" s="15">
        <f t="shared" si="186"/>
        <v>7100051</v>
      </c>
      <c r="B6003" s="15" t="s">
        <v>217</v>
      </c>
      <c r="C6003" s="15">
        <f>INDEX(装备!G:G,MATCH(属性!A6003,装备!A:A,0))</f>
        <v>18</v>
      </c>
      <c r="D6003" s="15" t="str">
        <f>INDEX(装备!E:E,MATCH(属性!A6003,装备!A:A,0))</f>
        <v>armour</v>
      </c>
      <c r="E6003" s="16">
        <v>1</v>
      </c>
      <c r="F6003" s="17">
        <f>INT((VLOOKUP($C6003,装备数值,2,0)+VLOOKUP($C6003,装备数值,5,0)*($E6003-1))*VLOOKUP($D6003,系数!$K$2:$O$7,2,0))</f>
        <v>1500</v>
      </c>
      <c r="G6003" s="17">
        <f>INT((VLOOKUP($C6003,装备数值,3,0)+VLOOKUP($C6003,装备数值,6,0)*($E6003-1))*VLOOKUP($D6003,系数!$K$2:$O$7,3,0))</f>
        <v>0</v>
      </c>
      <c r="H6003" s="17">
        <f t="shared" si="187"/>
        <v>0</v>
      </c>
      <c r="I6003" s="17">
        <f>INT((VLOOKUP($C6003,装备数值,4,0)+VLOOKUP($C6003,装备数值,7,0)*($E6003-1))*VLOOKUP($D6003,系数!$K$2:$O$7,4,0))</f>
        <v>0</v>
      </c>
      <c r="J6003" s="17">
        <f>INT((VLOOKUP($C6003,装备数值,4,0)+VLOOKUP($C6003,装备数值,7,0)*($E6003-1))*VLOOKUP($D6003,系数!$K$2:$O$7,5,0))</f>
        <v>0</v>
      </c>
      <c r="K6003" s="17">
        <f>INT(VLOOKUP(E6003,强化金币,2,1)*VLOOKUP(INDEX(装备!F:F,MATCH(属性!A6003,装备!A:A,0)),系数!$K$12:$M$15,3,0))</f>
        <v>50</v>
      </c>
      <c r="L6003" s="17"/>
      <c r="M6003" s="17"/>
      <c r="N6003" s="17"/>
      <c r="O6003" s="17" t="str">
        <f>IF(E6003=1,"",VLOOKUP(E6003,系数!$S$2:$AB$12,MATCH(属性!C6003,评级,0),1))</f>
        <v/>
      </c>
    </row>
    <row r="6004" spans="1:15" ht="17.25" thickBot="1" x14ac:dyDescent="0.4">
      <c r="A6004" s="17">
        <f t="shared" si="186"/>
        <v>7100051</v>
      </c>
      <c r="B6004" s="17" t="s">
        <v>217</v>
      </c>
      <c r="C6004" s="15">
        <f>INDEX(装备!G:G,MATCH(属性!A6004,装备!A:A,0))</f>
        <v>18</v>
      </c>
      <c r="D6004" s="15" t="str">
        <f>INDEX(装备!E:E,MATCH(属性!A6004,装备!A:A,0))</f>
        <v>armour</v>
      </c>
      <c r="E6004" s="14">
        <v>2</v>
      </c>
      <c r="F6004" s="17">
        <f>INT((VLOOKUP($C6004,装备数值,2,0)+VLOOKUP($C6004,装备数值,5,0)*($E6004-1))*VLOOKUP($D6004,系数!$K$2:$O$7,2,0))</f>
        <v>1575</v>
      </c>
      <c r="G6004" s="17">
        <f>INT((VLOOKUP($C6004,装备数值,3,0)+VLOOKUP($C6004,装备数值,6,0)*($E6004-1))*VLOOKUP($D6004,系数!$K$2:$O$7,3,0))</f>
        <v>0</v>
      </c>
      <c r="H6004" s="17">
        <f t="shared" si="187"/>
        <v>0</v>
      </c>
      <c r="I6004" s="17">
        <f>INT((VLOOKUP($C6004,装备数值,4,0)+VLOOKUP($C6004,装备数值,7,0)*($E6004-1))*VLOOKUP($D6004,系数!$K$2:$O$7,4,0))</f>
        <v>0</v>
      </c>
      <c r="J6004" s="17">
        <f>INT((VLOOKUP($C6004,装备数值,4,0)+VLOOKUP($C6004,装备数值,7,0)*($E6004-1))*VLOOKUP($D6004,系数!$K$2:$O$7,5,0))</f>
        <v>0</v>
      </c>
      <c r="K6004" s="17">
        <f>INT(VLOOKUP(E6004,强化金币,2,1)*VLOOKUP(INDEX(装备!F:F,MATCH(属性!A6004,装备!A:A,0)),系数!$K$12:$M$15,3,0))</f>
        <v>80</v>
      </c>
      <c r="L6004" s="17"/>
      <c r="M6004" s="17"/>
      <c r="N6004" s="17"/>
      <c r="O6004" s="17">
        <f>IF(E6004=1,"",VLOOKUP(E6004,系数!$S$2:$AB$12,MATCH(属性!C6004,评级,0),1))</f>
        <v>40</v>
      </c>
    </row>
    <row r="6005" spans="1:15" ht="17.25" thickBot="1" x14ac:dyDescent="0.4">
      <c r="A6005" s="17">
        <f t="shared" si="186"/>
        <v>7100051</v>
      </c>
      <c r="B6005" s="17" t="s">
        <v>217</v>
      </c>
      <c r="C6005" s="15">
        <f>INDEX(装备!G:G,MATCH(属性!A6005,装备!A:A,0))</f>
        <v>18</v>
      </c>
      <c r="D6005" s="15" t="str">
        <f>INDEX(装备!E:E,MATCH(属性!A6005,装备!A:A,0))</f>
        <v>armour</v>
      </c>
      <c r="E6005" s="14">
        <v>3</v>
      </c>
      <c r="F6005" s="17">
        <f>INT((VLOOKUP($C6005,装备数值,2,0)+VLOOKUP($C6005,装备数值,5,0)*($E6005-1))*VLOOKUP($D6005,系数!$K$2:$O$7,2,0))</f>
        <v>1650</v>
      </c>
      <c r="G6005" s="17">
        <f>INT((VLOOKUP($C6005,装备数值,3,0)+VLOOKUP($C6005,装备数值,6,0)*($E6005-1))*VLOOKUP($D6005,系数!$K$2:$O$7,3,0))</f>
        <v>0</v>
      </c>
      <c r="H6005" s="17">
        <f t="shared" si="187"/>
        <v>0</v>
      </c>
      <c r="I6005" s="17">
        <f>INT((VLOOKUP($C6005,装备数值,4,0)+VLOOKUP($C6005,装备数值,7,0)*($E6005-1))*VLOOKUP($D6005,系数!$K$2:$O$7,4,0))</f>
        <v>0</v>
      </c>
      <c r="J6005" s="17">
        <f>INT((VLOOKUP($C6005,装备数值,4,0)+VLOOKUP($C6005,装备数值,7,0)*($E6005-1))*VLOOKUP($D6005,系数!$K$2:$O$7,5,0))</f>
        <v>0</v>
      </c>
      <c r="K6005" s="17">
        <f>INT(VLOOKUP(E6005,强化金币,2,1)*VLOOKUP(INDEX(装备!F:F,MATCH(属性!A6005,装备!A:A,0)),系数!$K$12:$M$15,3,0))</f>
        <v>100</v>
      </c>
      <c r="L6005" s="17"/>
      <c r="M6005" s="17"/>
      <c r="N6005" s="17"/>
      <c r="O6005" s="17">
        <f>IF(E6005=1,"",VLOOKUP(E6005,系数!$S$2:$AB$12,MATCH(属性!C6005,评级,0),1))</f>
        <v>40</v>
      </c>
    </row>
    <row r="6006" spans="1:15" ht="17.25" thickBot="1" x14ac:dyDescent="0.4">
      <c r="A6006" s="17">
        <f t="shared" si="186"/>
        <v>7100051</v>
      </c>
      <c r="B6006" s="17" t="s">
        <v>217</v>
      </c>
      <c r="C6006" s="15">
        <f>INDEX(装备!G:G,MATCH(属性!A6006,装备!A:A,0))</f>
        <v>18</v>
      </c>
      <c r="D6006" s="15" t="str">
        <f>INDEX(装备!E:E,MATCH(属性!A6006,装备!A:A,0))</f>
        <v>armour</v>
      </c>
      <c r="E6006" s="14">
        <v>4</v>
      </c>
      <c r="F6006" s="17">
        <f>INT((VLOOKUP($C6006,装备数值,2,0)+VLOOKUP($C6006,装备数值,5,0)*($E6006-1))*VLOOKUP($D6006,系数!$K$2:$O$7,2,0))</f>
        <v>1725</v>
      </c>
      <c r="G6006" s="17">
        <f>INT((VLOOKUP($C6006,装备数值,3,0)+VLOOKUP($C6006,装备数值,6,0)*($E6006-1))*VLOOKUP($D6006,系数!$K$2:$O$7,3,0))</f>
        <v>0</v>
      </c>
      <c r="H6006" s="17">
        <f t="shared" si="187"/>
        <v>0</v>
      </c>
      <c r="I6006" s="17">
        <f>INT((VLOOKUP($C6006,装备数值,4,0)+VLOOKUP($C6006,装备数值,7,0)*($E6006-1))*VLOOKUP($D6006,系数!$K$2:$O$7,4,0))</f>
        <v>0</v>
      </c>
      <c r="J6006" s="17">
        <f>INT((VLOOKUP($C6006,装备数值,4,0)+VLOOKUP($C6006,装备数值,7,0)*($E6006-1))*VLOOKUP($D6006,系数!$K$2:$O$7,5,0))</f>
        <v>0</v>
      </c>
      <c r="K6006" s="17">
        <f>INT(VLOOKUP(E6006,强化金币,2,1)*VLOOKUP(INDEX(装备!F:F,MATCH(属性!A6006,装备!A:A,0)),系数!$K$12:$M$15,3,0))</f>
        <v>200</v>
      </c>
      <c r="L6006" s="17"/>
      <c r="M6006" s="17"/>
      <c r="N6006" s="17"/>
      <c r="O6006" s="17">
        <f>IF(E6006=1,"",VLOOKUP(E6006,系数!$S$2:$AB$12,MATCH(属性!C6006,评级,0),1))</f>
        <v>40</v>
      </c>
    </row>
    <row r="6007" spans="1:15" ht="17.25" thickBot="1" x14ac:dyDescent="0.4">
      <c r="A6007" s="17">
        <f t="shared" si="186"/>
        <v>7100051</v>
      </c>
      <c r="B6007" s="17" t="s">
        <v>217</v>
      </c>
      <c r="C6007" s="15">
        <f>INDEX(装备!G:G,MATCH(属性!A6007,装备!A:A,0))</f>
        <v>18</v>
      </c>
      <c r="D6007" s="15" t="str">
        <f>INDEX(装备!E:E,MATCH(属性!A6007,装备!A:A,0))</f>
        <v>armour</v>
      </c>
      <c r="E6007" s="14">
        <v>5</v>
      </c>
      <c r="F6007" s="17">
        <f>INT((VLOOKUP($C6007,装备数值,2,0)+VLOOKUP($C6007,装备数值,5,0)*($E6007-1))*VLOOKUP($D6007,系数!$K$2:$O$7,2,0))</f>
        <v>1800</v>
      </c>
      <c r="G6007" s="17">
        <f>INT((VLOOKUP($C6007,装备数值,3,0)+VLOOKUP($C6007,装备数值,6,0)*($E6007-1))*VLOOKUP($D6007,系数!$K$2:$O$7,3,0))</f>
        <v>0</v>
      </c>
      <c r="H6007" s="17">
        <f t="shared" si="187"/>
        <v>0</v>
      </c>
      <c r="I6007" s="17">
        <f>INT((VLOOKUP($C6007,装备数值,4,0)+VLOOKUP($C6007,装备数值,7,0)*($E6007-1))*VLOOKUP($D6007,系数!$K$2:$O$7,4,0))</f>
        <v>0</v>
      </c>
      <c r="J6007" s="17">
        <f>INT((VLOOKUP($C6007,装备数值,4,0)+VLOOKUP($C6007,装备数值,7,0)*($E6007-1))*VLOOKUP($D6007,系数!$K$2:$O$7,5,0))</f>
        <v>0</v>
      </c>
      <c r="K6007" s="17">
        <f>INT(VLOOKUP(E6007,强化金币,2,1)*VLOOKUP(INDEX(装备!F:F,MATCH(属性!A6007,装备!A:A,0)),系数!$K$12:$M$15,3,0))</f>
        <v>300</v>
      </c>
      <c r="L6007" s="17"/>
      <c r="M6007" s="17"/>
      <c r="N6007" s="17"/>
      <c r="O6007" s="17">
        <f>IF(E6007=1,"",VLOOKUP(E6007,系数!$S$2:$AB$12,MATCH(属性!C6007,评级,0),1))</f>
        <v>40</v>
      </c>
    </row>
    <row r="6008" spans="1:15" ht="17.25" thickBot="1" x14ac:dyDescent="0.4">
      <c r="A6008" s="17">
        <f t="shared" si="186"/>
        <v>7100051</v>
      </c>
      <c r="B6008" s="17" t="s">
        <v>217</v>
      </c>
      <c r="C6008" s="15">
        <f>INDEX(装备!G:G,MATCH(属性!A6008,装备!A:A,0))</f>
        <v>18</v>
      </c>
      <c r="D6008" s="15" t="str">
        <f>INDEX(装备!E:E,MATCH(属性!A6008,装备!A:A,0))</f>
        <v>armour</v>
      </c>
      <c r="E6008" s="14">
        <v>6</v>
      </c>
      <c r="F6008" s="17">
        <f>INT((VLOOKUP($C6008,装备数值,2,0)+VLOOKUP($C6008,装备数值,5,0)*($E6008-1))*VLOOKUP($D6008,系数!$K$2:$O$7,2,0))</f>
        <v>1875</v>
      </c>
      <c r="G6008" s="17">
        <f>INT((VLOOKUP($C6008,装备数值,3,0)+VLOOKUP($C6008,装备数值,6,0)*($E6008-1))*VLOOKUP($D6008,系数!$K$2:$O$7,3,0))</f>
        <v>0</v>
      </c>
      <c r="H6008" s="17">
        <f t="shared" si="187"/>
        <v>0</v>
      </c>
      <c r="I6008" s="17">
        <f>INT((VLOOKUP($C6008,装备数值,4,0)+VLOOKUP($C6008,装备数值,7,0)*($E6008-1))*VLOOKUP($D6008,系数!$K$2:$O$7,4,0))</f>
        <v>0</v>
      </c>
      <c r="J6008" s="17">
        <f>INT((VLOOKUP($C6008,装备数值,4,0)+VLOOKUP($C6008,装备数值,7,0)*($E6008-1))*VLOOKUP($D6008,系数!$K$2:$O$7,5,0))</f>
        <v>0</v>
      </c>
      <c r="K6008" s="17">
        <f>INT(VLOOKUP(E6008,强化金币,2,1)*VLOOKUP(INDEX(装备!F:F,MATCH(属性!A6008,装备!A:A,0)),系数!$K$12:$M$15,3,0))</f>
        <v>400</v>
      </c>
      <c r="L6008" s="17"/>
      <c r="M6008" s="17"/>
      <c r="N6008" s="17"/>
      <c r="O6008" s="17">
        <f>IF(E6008=1,"",VLOOKUP(E6008,系数!$S$2:$AB$12,MATCH(属性!C6008,评级,0),1))</f>
        <v>40</v>
      </c>
    </row>
    <row r="6009" spans="1:15" ht="17.25" thickBot="1" x14ac:dyDescent="0.4">
      <c r="A6009" s="17">
        <f t="shared" si="186"/>
        <v>7100051</v>
      </c>
      <c r="B6009" s="17" t="s">
        <v>217</v>
      </c>
      <c r="C6009" s="15">
        <f>INDEX(装备!G:G,MATCH(属性!A6009,装备!A:A,0))</f>
        <v>18</v>
      </c>
      <c r="D6009" s="15" t="str">
        <f>INDEX(装备!E:E,MATCH(属性!A6009,装备!A:A,0))</f>
        <v>armour</v>
      </c>
      <c r="E6009" s="14">
        <v>7</v>
      </c>
      <c r="F6009" s="17">
        <f>INT((VLOOKUP($C6009,装备数值,2,0)+VLOOKUP($C6009,装备数值,5,0)*($E6009-1))*VLOOKUP($D6009,系数!$K$2:$O$7,2,0))</f>
        <v>1950</v>
      </c>
      <c r="G6009" s="17">
        <f>INT((VLOOKUP($C6009,装备数值,3,0)+VLOOKUP($C6009,装备数值,6,0)*($E6009-1))*VLOOKUP($D6009,系数!$K$2:$O$7,3,0))</f>
        <v>0</v>
      </c>
      <c r="H6009" s="17">
        <f t="shared" si="187"/>
        <v>0</v>
      </c>
      <c r="I6009" s="17">
        <f>INT((VLOOKUP($C6009,装备数值,4,0)+VLOOKUP($C6009,装备数值,7,0)*($E6009-1))*VLOOKUP($D6009,系数!$K$2:$O$7,4,0))</f>
        <v>0</v>
      </c>
      <c r="J6009" s="17">
        <f>INT((VLOOKUP($C6009,装备数值,4,0)+VLOOKUP($C6009,装备数值,7,0)*($E6009-1))*VLOOKUP($D6009,系数!$K$2:$O$7,5,0))</f>
        <v>0</v>
      </c>
      <c r="K6009" s="17">
        <f>INT(VLOOKUP(E6009,强化金币,2,1)*VLOOKUP(INDEX(装备!F:F,MATCH(属性!A6009,装备!A:A,0)),系数!$K$12:$M$15,3,0))</f>
        <v>500</v>
      </c>
      <c r="L6009" s="17"/>
      <c r="M6009" s="17"/>
      <c r="N6009" s="17"/>
      <c r="O6009" s="17">
        <f>IF(E6009=1,"",VLOOKUP(E6009,系数!$S$2:$AB$12,MATCH(属性!C6009,评级,0),1))</f>
        <v>40</v>
      </c>
    </row>
    <row r="6010" spans="1:15" ht="17.25" thickBot="1" x14ac:dyDescent="0.4">
      <c r="A6010" s="17">
        <f t="shared" si="186"/>
        <v>7100051</v>
      </c>
      <c r="B6010" s="17" t="s">
        <v>217</v>
      </c>
      <c r="C6010" s="15">
        <f>INDEX(装备!G:G,MATCH(属性!A6010,装备!A:A,0))</f>
        <v>18</v>
      </c>
      <c r="D6010" s="15" t="str">
        <f>INDEX(装备!E:E,MATCH(属性!A6010,装备!A:A,0))</f>
        <v>armour</v>
      </c>
      <c r="E6010" s="14">
        <v>8</v>
      </c>
      <c r="F6010" s="17">
        <f>INT((VLOOKUP($C6010,装备数值,2,0)+VLOOKUP($C6010,装备数值,5,0)*($E6010-1))*VLOOKUP($D6010,系数!$K$2:$O$7,2,0))</f>
        <v>2025</v>
      </c>
      <c r="G6010" s="17">
        <f>INT((VLOOKUP($C6010,装备数值,3,0)+VLOOKUP($C6010,装备数值,6,0)*($E6010-1))*VLOOKUP($D6010,系数!$K$2:$O$7,3,0))</f>
        <v>0</v>
      </c>
      <c r="H6010" s="17">
        <f t="shared" si="187"/>
        <v>0</v>
      </c>
      <c r="I6010" s="17">
        <f>INT((VLOOKUP($C6010,装备数值,4,0)+VLOOKUP($C6010,装备数值,7,0)*($E6010-1))*VLOOKUP($D6010,系数!$K$2:$O$7,4,0))</f>
        <v>0</v>
      </c>
      <c r="J6010" s="17">
        <f>INT((VLOOKUP($C6010,装备数值,4,0)+VLOOKUP($C6010,装备数值,7,0)*($E6010-1))*VLOOKUP($D6010,系数!$K$2:$O$7,5,0))</f>
        <v>0</v>
      </c>
      <c r="K6010" s="17">
        <f>INT(VLOOKUP(E6010,强化金币,2,1)*VLOOKUP(INDEX(装备!F:F,MATCH(属性!A6010,装备!A:A,0)),系数!$K$12:$M$15,3,0))</f>
        <v>600</v>
      </c>
      <c r="L6010" s="17"/>
      <c r="M6010" s="17"/>
      <c r="N6010" s="17"/>
      <c r="O6010" s="17">
        <f>IF(E6010=1,"",VLOOKUP(E6010,系数!$S$2:$AB$12,MATCH(属性!C6010,评级,0),1))</f>
        <v>40</v>
      </c>
    </row>
    <row r="6011" spans="1:15" ht="17.25" thickBot="1" x14ac:dyDescent="0.4">
      <c r="A6011" s="17">
        <f t="shared" si="186"/>
        <v>7100051</v>
      </c>
      <c r="B6011" s="17" t="s">
        <v>217</v>
      </c>
      <c r="C6011" s="15">
        <f>INDEX(装备!G:G,MATCH(属性!A6011,装备!A:A,0))</f>
        <v>18</v>
      </c>
      <c r="D6011" s="15" t="str">
        <f>INDEX(装备!E:E,MATCH(属性!A6011,装备!A:A,0))</f>
        <v>armour</v>
      </c>
      <c r="E6011" s="14">
        <v>9</v>
      </c>
      <c r="F6011" s="17">
        <f>INT((VLOOKUP($C6011,装备数值,2,0)+VLOOKUP($C6011,装备数值,5,0)*($E6011-1))*VLOOKUP($D6011,系数!$K$2:$O$7,2,0))</f>
        <v>2100</v>
      </c>
      <c r="G6011" s="17">
        <f>INT((VLOOKUP($C6011,装备数值,3,0)+VLOOKUP($C6011,装备数值,6,0)*($E6011-1))*VLOOKUP($D6011,系数!$K$2:$O$7,3,0))</f>
        <v>0</v>
      </c>
      <c r="H6011" s="17">
        <f t="shared" si="187"/>
        <v>0</v>
      </c>
      <c r="I6011" s="17">
        <f>INT((VLOOKUP($C6011,装备数值,4,0)+VLOOKUP($C6011,装备数值,7,0)*($E6011-1))*VLOOKUP($D6011,系数!$K$2:$O$7,4,0))</f>
        <v>0</v>
      </c>
      <c r="J6011" s="17">
        <f>INT((VLOOKUP($C6011,装备数值,4,0)+VLOOKUP($C6011,装备数值,7,0)*($E6011-1))*VLOOKUP($D6011,系数!$K$2:$O$7,5,0))</f>
        <v>0</v>
      </c>
      <c r="K6011" s="17">
        <f>INT(VLOOKUP(E6011,强化金币,2,1)*VLOOKUP(INDEX(装备!F:F,MATCH(属性!A6011,装备!A:A,0)),系数!$K$12:$M$15,3,0))</f>
        <v>700</v>
      </c>
      <c r="L6011" s="17"/>
      <c r="M6011" s="17"/>
      <c r="N6011" s="17"/>
      <c r="O6011" s="17">
        <f>IF(E6011=1,"",VLOOKUP(E6011,系数!$S$2:$AB$12,MATCH(属性!C6011,评级,0),1))</f>
        <v>40</v>
      </c>
    </row>
    <row r="6012" spans="1:15" ht="17.25" thickBot="1" x14ac:dyDescent="0.4">
      <c r="A6012" s="17">
        <f t="shared" ref="A6012:A6075" si="188">A5892+1</f>
        <v>7100051</v>
      </c>
      <c r="B6012" s="17" t="s">
        <v>217</v>
      </c>
      <c r="C6012" s="15">
        <f>INDEX(装备!G:G,MATCH(属性!A6012,装备!A:A,0))</f>
        <v>18</v>
      </c>
      <c r="D6012" s="15" t="str">
        <f>INDEX(装备!E:E,MATCH(属性!A6012,装备!A:A,0))</f>
        <v>armour</v>
      </c>
      <c r="E6012" s="14">
        <v>10</v>
      </c>
      <c r="F6012" s="17">
        <f>INT((VLOOKUP($C6012,装备数值,2,0)+VLOOKUP($C6012,装备数值,5,0)*($E6012-1))*VLOOKUP($D6012,系数!$K$2:$O$7,2,0))</f>
        <v>2175</v>
      </c>
      <c r="G6012" s="17">
        <f>INT((VLOOKUP($C6012,装备数值,3,0)+VLOOKUP($C6012,装备数值,6,0)*($E6012-1))*VLOOKUP($D6012,系数!$K$2:$O$7,3,0))</f>
        <v>0</v>
      </c>
      <c r="H6012" s="17">
        <f t="shared" si="187"/>
        <v>0</v>
      </c>
      <c r="I6012" s="17">
        <f>INT((VLOOKUP($C6012,装备数值,4,0)+VLOOKUP($C6012,装备数值,7,0)*($E6012-1))*VLOOKUP($D6012,系数!$K$2:$O$7,4,0))</f>
        <v>0</v>
      </c>
      <c r="J6012" s="17">
        <f>INT((VLOOKUP($C6012,装备数值,4,0)+VLOOKUP($C6012,装备数值,7,0)*($E6012-1))*VLOOKUP($D6012,系数!$K$2:$O$7,5,0))</f>
        <v>0</v>
      </c>
      <c r="K6012" s="17">
        <f>INT(VLOOKUP(E6012,强化金币,2,1)*VLOOKUP(INDEX(装备!F:F,MATCH(属性!A6012,装备!A:A,0)),系数!$K$12:$M$15,3,0))</f>
        <v>800</v>
      </c>
      <c r="L6012" s="17"/>
      <c r="M6012" s="17"/>
      <c r="N6012" s="17"/>
      <c r="O6012" s="17">
        <f>IF(E6012=1,"",VLOOKUP(E6012,系数!$S$2:$AB$12,MATCH(属性!C6012,评级,0),1))</f>
        <v>80</v>
      </c>
    </row>
    <row r="6013" spans="1:15" ht="17.25" thickBot="1" x14ac:dyDescent="0.4">
      <c r="A6013" s="17">
        <f t="shared" si="188"/>
        <v>7100051</v>
      </c>
      <c r="B6013" s="17" t="s">
        <v>217</v>
      </c>
      <c r="C6013" s="15">
        <f>INDEX(装备!G:G,MATCH(属性!A6013,装备!A:A,0))</f>
        <v>18</v>
      </c>
      <c r="D6013" s="15" t="str">
        <f>INDEX(装备!E:E,MATCH(属性!A6013,装备!A:A,0))</f>
        <v>armour</v>
      </c>
      <c r="E6013" s="14">
        <v>11</v>
      </c>
      <c r="F6013" s="17">
        <f>INT((VLOOKUP($C6013,装备数值,2,0)+VLOOKUP($C6013,装备数值,5,0)*($E6013-1))*VLOOKUP($D6013,系数!$K$2:$O$7,2,0))</f>
        <v>2250</v>
      </c>
      <c r="G6013" s="17">
        <f>INT((VLOOKUP($C6013,装备数值,3,0)+VLOOKUP($C6013,装备数值,6,0)*($E6013-1))*VLOOKUP($D6013,系数!$K$2:$O$7,3,0))</f>
        <v>0</v>
      </c>
      <c r="H6013" s="17">
        <f t="shared" si="187"/>
        <v>0</v>
      </c>
      <c r="I6013" s="17">
        <f>INT((VLOOKUP($C6013,装备数值,4,0)+VLOOKUP($C6013,装备数值,7,0)*($E6013-1))*VLOOKUP($D6013,系数!$K$2:$O$7,4,0))</f>
        <v>0</v>
      </c>
      <c r="J6013" s="17">
        <f>INT((VLOOKUP($C6013,装备数值,4,0)+VLOOKUP($C6013,装备数值,7,0)*($E6013-1))*VLOOKUP($D6013,系数!$K$2:$O$7,5,0))</f>
        <v>0</v>
      </c>
      <c r="K6013" s="17">
        <f>INT(VLOOKUP(E6013,强化金币,2,1)*VLOOKUP(INDEX(装备!F:F,MATCH(属性!A6013,装备!A:A,0)),系数!$K$12:$M$15,3,0))</f>
        <v>900</v>
      </c>
      <c r="L6013" s="17"/>
      <c r="M6013" s="17"/>
      <c r="N6013" s="17"/>
      <c r="O6013" s="17">
        <f>IF(E6013=1,"",VLOOKUP(E6013,系数!$S$2:$AB$12,MATCH(属性!C6013,评级,0),1))</f>
        <v>80</v>
      </c>
    </row>
    <row r="6014" spans="1:15" ht="17.25" thickBot="1" x14ac:dyDescent="0.4">
      <c r="A6014" s="17">
        <f t="shared" si="188"/>
        <v>7100051</v>
      </c>
      <c r="B6014" s="17" t="s">
        <v>217</v>
      </c>
      <c r="C6014" s="15">
        <f>INDEX(装备!G:G,MATCH(属性!A6014,装备!A:A,0))</f>
        <v>18</v>
      </c>
      <c r="D6014" s="15" t="str">
        <f>INDEX(装备!E:E,MATCH(属性!A6014,装备!A:A,0))</f>
        <v>armour</v>
      </c>
      <c r="E6014" s="14">
        <v>12</v>
      </c>
      <c r="F6014" s="17">
        <f>INT((VLOOKUP($C6014,装备数值,2,0)+VLOOKUP($C6014,装备数值,5,0)*($E6014-1))*VLOOKUP($D6014,系数!$K$2:$O$7,2,0))</f>
        <v>2325</v>
      </c>
      <c r="G6014" s="17">
        <f>INT((VLOOKUP($C6014,装备数值,3,0)+VLOOKUP($C6014,装备数值,6,0)*($E6014-1))*VLOOKUP($D6014,系数!$K$2:$O$7,3,0))</f>
        <v>0</v>
      </c>
      <c r="H6014" s="17">
        <f t="shared" si="187"/>
        <v>0</v>
      </c>
      <c r="I6014" s="17">
        <f>INT((VLOOKUP($C6014,装备数值,4,0)+VLOOKUP($C6014,装备数值,7,0)*($E6014-1))*VLOOKUP($D6014,系数!$K$2:$O$7,4,0))</f>
        <v>0</v>
      </c>
      <c r="J6014" s="17">
        <f>INT((VLOOKUP($C6014,装备数值,4,0)+VLOOKUP($C6014,装备数值,7,0)*($E6014-1))*VLOOKUP($D6014,系数!$K$2:$O$7,5,0))</f>
        <v>0</v>
      </c>
      <c r="K6014" s="17">
        <f>INT(VLOOKUP(E6014,强化金币,2,1)*VLOOKUP(INDEX(装备!F:F,MATCH(属性!A6014,装备!A:A,0)),系数!$K$12:$M$15,3,0))</f>
        <v>1000</v>
      </c>
      <c r="L6014" s="17"/>
      <c r="M6014" s="17"/>
      <c r="N6014" s="17"/>
      <c r="O6014" s="17">
        <f>IF(E6014=1,"",VLOOKUP(E6014,系数!$S$2:$AB$12,MATCH(属性!C6014,评级,0),1))</f>
        <v>80</v>
      </c>
    </row>
    <row r="6015" spans="1:15" ht="17.25" thickBot="1" x14ac:dyDescent="0.4">
      <c r="A6015" s="17">
        <f t="shared" si="188"/>
        <v>7100051</v>
      </c>
      <c r="B6015" s="17" t="s">
        <v>217</v>
      </c>
      <c r="C6015" s="15">
        <f>INDEX(装备!G:G,MATCH(属性!A6015,装备!A:A,0))</f>
        <v>18</v>
      </c>
      <c r="D6015" s="15" t="str">
        <f>INDEX(装备!E:E,MATCH(属性!A6015,装备!A:A,0))</f>
        <v>armour</v>
      </c>
      <c r="E6015" s="14">
        <v>13</v>
      </c>
      <c r="F6015" s="17">
        <f>INT((VLOOKUP($C6015,装备数值,2,0)+VLOOKUP($C6015,装备数值,5,0)*($E6015-1))*VLOOKUP($D6015,系数!$K$2:$O$7,2,0))</f>
        <v>2400</v>
      </c>
      <c r="G6015" s="17">
        <f>INT((VLOOKUP($C6015,装备数值,3,0)+VLOOKUP($C6015,装备数值,6,0)*($E6015-1))*VLOOKUP($D6015,系数!$K$2:$O$7,3,0))</f>
        <v>0</v>
      </c>
      <c r="H6015" s="17">
        <f t="shared" si="187"/>
        <v>0</v>
      </c>
      <c r="I6015" s="17">
        <f>INT((VLOOKUP($C6015,装备数值,4,0)+VLOOKUP($C6015,装备数值,7,0)*($E6015-1))*VLOOKUP($D6015,系数!$K$2:$O$7,4,0))</f>
        <v>0</v>
      </c>
      <c r="J6015" s="17">
        <f>INT((VLOOKUP($C6015,装备数值,4,0)+VLOOKUP($C6015,装备数值,7,0)*($E6015-1))*VLOOKUP($D6015,系数!$K$2:$O$7,5,0))</f>
        <v>0</v>
      </c>
      <c r="K6015" s="17">
        <f>INT(VLOOKUP(E6015,强化金币,2,1)*VLOOKUP(INDEX(装备!F:F,MATCH(属性!A6015,装备!A:A,0)),系数!$K$12:$M$15,3,0))</f>
        <v>1200</v>
      </c>
      <c r="L6015" s="17"/>
      <c r="M6015" s="17"/>
      <c r="N6015" s="17"/>
      <c r="O6015" s="17">
        <f>IF(E6015=1,"",VLOOKUP(E6015,系数!$S$2:$AB$12,MATCH(属性!C6015,评级,0),1))</f>
        <v>80</v>
      </c>
    </row>
    <row r="6016" spans="1:15" ht="17.25" thickBot="1" x14ac:dyDescent="0.4">
      <c r="A6016" s="17">
        <f t="shared" si="188"/>
        <v>7100051</v>
      </c>
      <c r="B6016" s="17" t="s">
        <v>217</v>
      </c>
      <c r="C6016" s="15">
        <f>INDEX(装备!G:G,MATCH(属性!A6016,装备!A:A,0))</f>
        <v>18</v>
      </c>
      <c r="D6016" s="15" t="str">
        <f>INDEX(装备!E:E,MATCH(属性!A6016,装备!A:A,0))</f>
        <v>armour</v>
      </c>
      <c r="E6016" s="14">
        <v>14</v>
      </c>
      <c r="F6016" s="17">
        <f>INT((VLOOKUP($C6016,装备数值,2,0)+VLOOKUP($C6016,装备数值,5,0)*($E6016-1))*VLOOKUP($D6016,系数!$K$2:$O$7,2,0))</f>
        <v>2475</v>
      </c>
      <c r="G6016" s="17">
        <f>INT((VLOOKUP($C6016,装备数值,3,0)+VLOOKUP($C6016,装备数值,6,0)*($E6016-1))*VLOOKUP($D6016,系数!$K$2:$O$7,3,0))</f>
        <v>0</v>
      </c>
      <c r="H6016" s="17">
        <f t="shared" si="187"/>
        <v>0</v>
      </c>
      <c r="I6016" s="17">
        <f>INT((VLOOKUP($C6016,装备数值,4,0)+VLOOKUP($C6016,装备数值,7,0)*($E6016-1))*VLOOKUP($D6016,系数!$K$2:$O$7,4,0))</f>
        <v>0</v>
      </c>
      <c r="J6016" s="17">
        <f>INT((VLOOKUP($C6016,装备数值,4,0)+VLOOKUP($C6016,装备数值,7,0)*($E6016-1))*VLOOKUP($D6016,系数!$K$2:$O$7,5,0))</f>
        <v>0</v>
      </c>
      <c r="K6016" s="17">
        <f>INT(VLOOKUP(E6016,强化金币,2,1)*VLOOKUP(INDEX(装备!F:F,MATCH(属性!A6016,装备!A:A,0)),系数!$K$12:$M$15,3,0))</f>
        <v>1400</v>
      </c>
      <c r="L6016" s="17"/>
      <c r="M6016" s="17"/>
      <c r="N6016" s="17"/>
      <c r="O6016" s="17">
        <f>IF(E6016=1,"",VLOOKUP(E6016,系数!$S$2:$AB$12,MATCH(属性!C6016,评级,0),1))</f>
        <v>80</v>
      </c>
    </row>
    <row r="6017" spans="1:15" ht="17.25" thickBot="1" x14ac:dyDescent="0.4">
      <c r="A6017" s="17">
        <f t="shared" si="188"/>
        <v>7100051</v>
      </c>
      <c r="B6017" s="17" t="s">
        <v>217</v>
      </c>
      <c r="C6017" s="15">
        <f>INDEX(装备!G:G,MATCH(属性!A6017,装备!A:A,0))</f>
        <v>18</v>
      </c>
      <c r="D6017" s="15" t="str">
        <f>INDEX(装备!E:E,MATCH(属性!A6017,装备!A:A,0))</f>
        <v>armour</v>
      </c>
      <c r="E6017" s="14">
        <v>15</v>
      </c>
      <c r="F6017" s="17">
        <f>INT((VLOOKUP($C6017,装备数值,2,0)+VLOOKUP($C6017,装备数值,5,0)*($E6017-1))*VLOOKUP($D6017,系数!$K$2:$O$7,2,0))</f>
        <v>2550</v>
      </c>
      <c r="G6017" s="17">
        <f>INT((VLOOKUP($C6017,装备数值,3,0)+VLOOKUP($C6017,装备数值,6,0)*($E6017-1))*VLOOKUP($D6017,系数!$K$2:$O$7,3,0))</f>
        <v>0</v>
      </c>
      <c r="H6017" s="17">
        <f t="shared" si="187"/>
        <v>0</v>
      </c>
      <c r="I6017" s="17">
        <f>INT((VLOOKUP($C6017,装备数值,4,0)+VLOOKUP($C6017,装备数值,7,0)*($E6017-1))*VLOOKUP($D6017,系数!$K$2:$O$7,4,0))</f>
        <v>0</v>
      </c>
      <c r="J6017" s="17">
        <f>INT((VLOOKUP($C6017,装备数值,4,0)+VLOOKUP($C6017,装备数值,7,0)*($E6017-1))*VLOOKUP($D6017,系数!$K$2:$O$7,5,0))</f>
        <v>0</v>
      </c>
      <c r="K6017" s="17">
        <f>INT(VLOOKUP(E6017,强化金币,2,1)*VLOOKUP(INDEX(装备!F:F,MATCH(属性!A6017,装备!A:A,0)),系数!$K$12:$M$15,3,0))</f>
        <v>1600</v>
      </c>
      <c r="L6017" s="17"/>
      <c r="M6017" s="17"/>
      <c r="N6017" s="17"/>
      <c r="O6017" s="17">
        <f>IF(E6017=1,"",VLOOKUP(E6017,系数!$S$2:$AB$12,MATCH(属性!C6017,评级,0),1))</f>
        <v>80</v>
      </c>
    </row>
    <row r="6018" spans="1:15" ht="17.25" thickBot="1" x14ac:dyDescent="0.4">
      <c r="A6018" s="17">
        <f t="shared" si="188"/>
        <v>7100051</v>
      </c>
      <c r="B6018" s="17" t="s">
        <v>217</v>
      </c>
      <c r="C6018" s="15">
        <f>INDEX(装备!G:G,MATCH(属性!A6018,装备!A:A,0))</f>
        <v>18</v>
      </c>
      <c r="D6018" s="15" t="str">
        <f>INDEX(装备!E:E,MATCH(属性!A6018,装备!A:A,0))</f>
        <v>armour</v>
      </c>
      <c r="E6018" s="14">
        <v>16</v>
      </c>
      <c r="F6018" s="17">
        <f>INT((VLOOKUP($C6018,装备数值,2,0)+VLOOKUP($C6018,装备数值,5,0)*($E6018-1))*VLOOKUP($D6018,系数!$K$2:$O$7,2,0))</f>
        <v>2625</v>
      </c>
      <c r="G6018" s="17">
        <f>INT((VLOOKUP($C6018,装备数值,3,0)+VLOOKUP($C6018,装备数值,6,0)*($E6018-1))*VLOOKUP($D6018,系数!$K$2:$O$7,3,0))</f>
        <v>0</v>
      </c>
      <c r="H6018" s="17">
        <f t="shared" si="187"/>
        <v>0</v>
      </c>
      <c r="I6018" s="17">
        <f>INT((VLOOKUP($C6018,装备数值,4,0)+VLOOKUP($C6018,装备数值,7,0)*($E6018-1))*VLOOKUP($D6018,系数!$K$2:$O$7,4,0))</f>
        <v>0</v>
      </c>
      <c r="J6018" s="17">
        <f>INT((VLOOKUP($C6018,装备数值,4,0)+VLOOKUP($C6018,装备数值,7,0)*($E6018-1))*VLOOKUP($D6018,系数!$K$2:$O$7,5,0))</f>
        <v>0</v>
      </c>
      <c r="K6018" s="17">
        <f>INT(VLOOKUP(E6018,强化金币,2,1)*VLOOKUP(INDEX(装备!F:F,MATCH(属性!A6018,装备!A:A,0)),系数!$K$12:$M$15,3,0))</f>
        <v>1800</v>
      </c>
      <c r="L6018" s="17"/>
      <c r="M6018" s="17"/>
      <c r="N6018" s="17"/>
      <c r="O6018" s="17">
        <f>IF(E6018=1,"",VLOOKUP(E6018,系数!$S$2:$AB$12,MATCH(属性!C6018,评级,0),1))</f>
        <v>80</v>
      </c>
    </row>
    <row r="6019" spans="1:15" ht="17.25" thickBot="1" x14ac:dyDescent="0.4">
      <c r="A6019" s="17">
        <f t="shared" si="188"/>
        <v>7100051</v>
      </c>
      <c r="B6019" s="17" t="s">
        <v>217</v>
      </c>
      <c r="C6019" s="15">
        <f>INDEX(装备!G:G,MATCH(属性!A6019,装备!A:A,0))</f>
        <v>18</v>
      </c>
      <c r="D6019" s="15" t="str">
        <f>INDEX(装备!E:E,MATCH(属性!A6019,装备!A:A,0))</f>
        <v>armour</v>
      </c>
      <c r="E6019" s="14">
        <v>17</v>
      </c>
      <c r="F6019" s="17">
        <f>INT((VLOOKUP($C6019,装备数值,2,0)+VLOOKUP($C6019,装备数值,5,0)*($E6019-1))*VLOOKUP($D6019,系数!$K$2:$O$7,2,0))</f>
        <v>2700</v>
      </c>
      <c r="G6019" s="17">
        <f>INT((VLOOKUP($C6019,装备数值,3,0)+VLOOKUP($C6019,装备数值,6,0)*($E6019-1))*VLOOKUP($D6019,系数!$K$2:$O$7,3,0))</f>
        <v>0</v>
      </c>
      <c r="H6019" s="17">
        <f t="shared" si="187"/>
        <v>0</v>
      </c>
      <c r="I6019" s="17">
        <f>INT((VLOOKUP($C6019,装备数值,4,0)+VLOOKUP($C6019,装备数值,7,0)*($E6019-1))*VLOOKUP($D6019,系数!$K$2:$O$7,4,0))</f>
        <v>0</v>
      </c>
      <c r="J6019" s="17">
        <f>INT((VLOOKUP($C6019,装备数值,4,0)+VLOOKUP($C6019,装备数值,7,0)*($E6019-1))*VLOOKUP($D6019,系数!$K$2:$O$7,5,0))</f>
        <v>0</v>
      </c>
      <c r="K6019" s="17">
        <f>INT(VLOOKUP(E6019,强化金币,2,1)*VLOOKUP(INDEX(装备!F:F,MATCH(属性!A6019,装备!A:A,0)),系数!$K$12:$M$15,3,0))</f>
        <v>2000</v>
      </c>
      <c r="L6019" s="17"/>
      <c r="M6019" s="17"/>
      <c r="N6019" s="17"/>
      <c r="O6019" s="17">
        <f>IF(E6019=1,"",VLOOKUP(E6019,系数!$S$2:$AB$12,MATCH(属性!C6019,评级,0),1))</f>
        <v>80</v>
      </c>
    </row>
    <row r="6020" spans="1:15" ht="17.25" thickBot="1" x14ac:dyDescent="0.4">
      <c r="A6020" s="17">
        <f t="shared" si="188"/>
        <v>7100051</v>
      </c>
      <c r="B6020" s="17" t="s">
        <v>217</v>
      </c>
      <c r="C6020" s="15">
        <f>INDEX(装备!G:G,MATCH(属性!A6020,装备!A:A,0))</f>
        <v>18</v>
      </c>
      <c r="D6020" s="15" t="str">
        <f>INDEX(装备!E:E,MATCH(属性!A6020,装备!A:A,0))</f>
        <v>armour</v>
      </c>
      <c r="E6020" s="14">
        <v>18</v>
      </c>
      <c r="F6020" s="17">
        <f>INT((VLOOKUP($C6020,装备数值,2,0)+VLOOKUP($C6020,装备数值,5,0)*($E6020-1))*VLOOKUP($D6020,系数!$K$2:$O$7,2,0))</f>
        <v>2775</v>
      </c>
      <c r="G6020" s="17">
        <f>INT((VLOOKUP($C6020,装备数值,3,0)+VLOOKUP($C6020,装备数值,6,0)*($E6020-1))*VLOOKUP($D6020,系数!$K$2:$O$7,3,0))</f>
        <v>0</v>
      </c>
      <c r="H6020" s="17">
        <f t="shared" ref="H6020:H6083" si="189">G6020</f>
        <v>0</v>
      </c>
      <c r="I6020" s="17">
        <f>INT((VLOOKUP($C6020,装备数值,4,0)+VLOOKUP($C6020,装备数值,7,0)*($E6020-1))*VLOOKUP($D6020,系数!$K$2:$O$7,4,0))</f>
        <v>0</v>
      </c>
      <c r="J6020" s="17">
        <f>INT((VLOOKUP($C6020,装备数值,4,0)+VLOOKUP($C6020,装备数值,7,0)*($E6020-1))*VLOOKUP($D6020,系数!$K$2:$O$7,5,0))</f>
        <v>0</v>
      </c>
      <c r="K6020" s="17">
        <f>INT(VLOOKUP(E6020,强化金币,2,1)*VLOOKUP(INDEX(装备!F:F,MATCH(属性!A6020,装备!A:A,0)),系数!$K$12:$M$15,3,0))</f>
        <v>2200</v>
      </c>
      <c r="L6020" s="17"/>
      <c r="M6020" s="17"/>
      <c r="N6020" s="17"/>
      <c r="O6020" s="17">
        <f>IF(E6020=1,"",VLOOKUP(E6020,系数!$S$2:$AB$12,MATCH(属性!C6020,评级,0),1))</f>
        <v>80</v>
      </c>
    </row>
    <row r="6021" spans="1:15" ht="17.25" thickBot="1" x14ac:dyDescent="0.4">
      <c r="A6021" s="17">
        <f t="shared" si="188"/>
        <v>7100051</v>
      </c>
      <c r="B6021" s="17" t="s">
        <v>217</v>
      </c>
      <c r="C6021" s="15">
        <f>INDEX(装备!G:G,MATCH(属性!A6021,装备!A:A,0))</f>
        <v>18</v>
      </c>
      <c r="D6021" s="15" t="str">
        <f>INDEX(装备!E:E,MATCH(属性!A6021,装备!A:A,0))</f>
        <v>armour</v>
      </c>
      <c r="E6021" s="14">
        <v>19</v>
      </c>
      <c r="F6021" s="17">
        <f>INT((VLOOKUP($C6021,装备数值,2,0)+VLOOKUP($C6021,装备数值,5,0)*($E6021-1))*VLOOKUP($D6021,系数!$K$2:$O$7,2,0))</f>
        <v>2850</v>
      </c>
      <c r="G6021" s="17">
        <f>INT((VLOOKUP($C6021,装备数值,3,0)+VLOOKUP($C6021,装备数值,6,0)*($E6021-1))*VLOOKUP($D6021,系数!$K$2:$O$7,3,0))</f>
        <v>0</v>
      </c>
      <c r="H6021" s="17">
        <f t="shared" si="189"/>
        <v>0</v>
      </c>
      <c r="I6021" s="17">
        <f>INT((VLOOKUP($C6021,装备数值,4,0)+VLOOKUP($C6021,装备数值,7,0)*($E6021-1))*VLOOKUP($D6021,系数!$K$2:$O$7,4,0))</f>
        <v>0</v>
      </c>
      <c r="J6021" s="17">
        <f>INT((VLOOKUP($C6021,装备数值,4,0)+VLOOKUP($C6021,装备数值,7,0)*($E6021-1))*VLOOKUP($D6021,系数!$K$2:$O$7,5,0))</f>
        <v>0</v>
      </c>
      <c r="K6021" s="17">
        <f>INT(VLOOKUP(E6021,强化金币,2,1)*VLOOKUP(INDEX(装备!F:F,MATCH(属性!A6021,装备!A:A,0)),系数!$K$12:$M$15,3,0))</f>
        <v>2400</v>
      </c>
      <c r="L6021" s="17"/>
      <c r="M6021" s="17"/>
      <c r="N6021" s="17"/>
      <c r="O6021" s="17">
        <f>IF(E6021=1,"",VLOOKUP(E6021,系数!$S$2:$AB$12,MATCH(属性!C6021,评级,0),1))</f>
        <v>80</v>
      </c>
    </row>
    <row r="6022" spans="1:15" ht="17.25" thickBot="1" x14ac:dyDescent="0.4">
      <c r="A6022" s="17">
        <f t="shared" si="188"/>
        <v>7100051</v>
      </c>
      <c r="B6022" s="17" t="s">
        <v>217</v>
      </c>
      <c r="C6022" s="15">
        <f>INDEX(装备!G:G,MATCH(属性!A6022,装备!A:A,0))</f>
        <v>18</v>
      </c>
      <c r="D6022" s="15" t="str">
        <f>INDEX(装备!E:E,MATCH(属性!A6022,装备!A:A,0))</f>
        <v>armour</v>
      </c>
      <c r="E6022" s="14">
        <v>20</v>
      </c>
      <c r="F6022" s="17">
        <f>INT((VLOOKUP($C6022,装备数值,2,0)+VLOOKUP($C6022,装备数值,5,0)*($E6022-1))*VLOOKUP($D6022,系数!$K$2:$O$7,2,0))</f>
        <v>2925</v>
      </c>
      <c r="G6022" s="17">
        <f>INT((VLOOKUP($C6022,装备数值,3,0)+VLOOKUP($C6022,装备数值,6,0)*($E6022-1))*VLOOKUP($D6022,系数!$K$2:$O$7,3,0))</f>
        <v>0</v>
      </c>
      <c r="H6022" s="17">
        <f t="shared" si="189"/>
        <v>0</v>
      </c>
      <c r="I6022" s="17">
        <f>INT((VLOOKUP($C6022,装备数值,4,0)+VLOOKUP($C6022,装备数值,7,0)*($E6022-1))*VLOOKUP($D6022,系数!$K$2:$O$7,4,0))</f>
        <v>0</v>
      </c>
      <c r="J6022" s="17">
        <f>INT((VLOOKUP($C6022,装备数值,4,0)+VLOOKUP($C6022,装备数值,7,0)*($E6022-1))*VLOOKUP($D6022,系数!$K$2:$O$7,5,0))</f>
        <v>0</v>
      </c>
      <c r="K6022" s="17">
        <f>INT(VLOOKUP(E6022,强化金币,2,1)*VLOOKUP(INDEX(装备!F:F,MATCH(属性!A6022,装备!A:A,0)),系数!$K$12:$M$15,3,0))</f>
        <v>2600</v>
      </c>
      <c r="L6022" s="17"/>
      <c r="M6022" s="17"/>
      <c r="N6022" s="17"/>
      <c r="O6022" s="17">
        <f>IF(E6022=1,"",VLOOKUP(E6022,系数!$S$2:$AB$12,MATCH(属性!C6022,评级,0),1))</f>
        <v>120</v>
      </c>
    </row>
    <row r="6023" spans="1:15" ht="17.25" thickBot="1" x14ac:dyDescent="0.4">
      <c r="A6023" s="17">
        <f t="shared" si="188"/>
        <v>7100051</v>
      </c>
      <c r="B6023" s="17" t="s">
        <v>217</v>
      </c>
      <c r="C6023" s="15">
        <f>INDEX(装备!G:G,MATCH(属性!A6023,装备!A:A,0))</f>
        <v>18</v>
      </c>
      <c r="D6023" s="15" t="str">
        <f>INDEX(装备!E:E,MATCH(属性!A6023,装备!A:A,0))</f>
        <v>armour</v>
      </c>
      <c r="E6023" s="14">
        <v>21</v>
      </c>
      <c r="F6023" s="17">
        <f>INT((VLOOKUP($C6023,装备数值,2,0)+VLOOKUP($C6023,装备数值,5,0)*($E6023-1))*VLOOKUP($D6023,系数!$K$2:$O$7,2,0))</f>
        <v>3000</v>
      </c>
      <c r="G6023" s="17">
        <f>INT((VLOOKUP($C6023,装备数值,3,0)+VLOOKUP($C6023,装备数值,6,0)*($E6023-1))*VLOOKUP($D6023,系数!$K$2:$O$7,3,0))</f>
        <v>0</v>
      </c>
      <c r="H6023" s="17">
        <f t="shared" si="189"/>
        <v>0</v>
      </c>
      <c r="I6023" s="17">
        <f>INT((VLOOKUP($C6023,装备数值,4,0)+VLOOKUP($C6023,装备数值,7,0)*($E6023-1))*VLOOKUP($D6023,系数!$K$2:$O$7,4,0))</f>
        <v>0</v>
      </c>
      <c r="J6023" s="17">
        <f>INT((VLOOKUP($C6023,装备数值,4,0)+VLOOKUP($C6023,装备数值,7,0)*($E6023-1))*VLOOKUP($D6023,系数!$K$2:$O$7,5,0))</f>
        <v>0</v>
      </c>
      <c r="K6023" s="17">
        <f>INT(VLOOKUP(E6023,强化金币,2,1)*VLOOKUP(INDEX(装备!F:F,MATCH(属性!A6023,装备!A:A,0)),系数!$K$12:$M$15,3,0))</f>
        <v>2800</v>
      </c>
      <c r="L6023" s="17"/>
      <c r="M6023" s="17"/>
      <c r="N6023" s="17"/>
      <c r="O6023" s="17">
        <f>IF(E6023=1,"",VLOOKUP(E6023,系数!$S$2:$AB$12,MATCH(属性!C6023,评级,0),1))</f>
        <v>120</v>
      </c>
    </row>
    <row r="6024" spans="1:15" ht="17.25" thickBot="1" x14ac:dyDescent="0.4">
      <c r="A6024" s="17">
        <f t="shared" si="188"/>
        <v>7100051</v>
      </c>
      <c r="B6024" s="17" t="s">
        <v>217</v>
      </c>
      <c r="C6024" s="15">
        <f>INDEX(装备!G:G,MATCH(属性!A6024,装备!A:A,0))</f>
        <v>18</v>
      </c>
      <c r="D6024" s="15" t="str">
        <f>INDEX(装备!E:E,MATCH(属性!A6024,装备!A:A,0))</f>
        <v>armour</v>
      </c>
      <c r="E6024" s="14">
        <v>22</v>
      </c>
      <c r="F6024" s="17">
        <f>INT((VLOOKUP($C6024,装备数值,2,0)+VLOOKUP($C6024,装备数值,5,0)*($E6024-1))*VLOOKUP($D6024,系数!$K$2:$O$7,2,0))</f>
        <v>3075</v>
      </c>
      <c r="G6024" s="17">
        <f>INT((VLOOKUP($C6024,装备数值,3,0)+VLOOKUP($C6024,装备数值,6,0)*($E6024-1))*VLOOKUP($D6024,系数!$K$2:$O$7,3,0))</f>
        <v>0</v>
      </c>
      <c r="H6024" s="17">
        <f t="shared" si="189"/>
        <v>0</v>
      </c>
      <c r="I6024" s="17">
        <f>INT((VLOOKUP($C6024,装备数值,4,0)+VLOOKUP($C6024,装备数值,7,0)*($E6024-1))*VLOOKUP($D6024,系数!$K$2:$O$7,4,0))</f>
        <v>0</v>
      </c>
      <c r="J6024" s="17">
        <f>INT((VLOOKUP($C6024,装备数值,4,0)+VLOOKUP($C6024,装备数值,7,0)*($E6024-1))*VLOOKUP($D6024,系数!$K$2:$O$7,5,0))</f>
        <v>0</v>
      </c>
      <c r="K6024" s="17">
        <f>INT(VLOOKUP(E6024,强化金币,2,1)*VLOOKUP(INDEX(装备!F:F,MATCH(属性!A6024,装备!A:A,0)),系数!$K$12:$M$15,3,0))</f>
        <v>3000</v>
      </c>
      <c r="L6024" s="17"/>
      <c r="M6024" s="17"/>
      <c r="N6024" s="17"/>
      <c r="O6024" s="17">
        <f>IF(E6024=1,"",VLOOKUP(E6024,系数!$S$2:$AB$12,MATCH(属性!C6024,评级,0),1))</f>
        <v>120</v>
      </c>
    </row>
    <row r="6025" spans="1:15" ht="17.25" thickBot="1" x14ac:dyDescent="0.4">
      <c r="A6025" s="17">
        <f t="shared" si="188"/>
        <v>7100051</v>
      </c>
      <c r="B6025" s="17" t="s">
        <v>217</v>
      </c>
      <c r="C6025" s="15">
        <f>INDEX(装备!G:G,MATCH(属性!A6025,装备!A:A,0))</f>
        <v>18</v>
      </c>
      <c r="D6025" s="15" t="str">
        <f>INDEX(装备!E:E,MATCH(属性!A6025,装备!A:A,0))</f>
        <v>armour</v>
      </c>
      <c r="E6025" s="14">
        <v>23</v>
      </c>
      <c r="F6025" s="17">
        <f>INT((VLOOKUP($C6025,装备数值,2,0)+VLOOKUP($C6025,装备数值,5,0)*($E6025-1))*VLOOKUP($D6025,系数!$K$2:$O$7,2,0))</f>
        <v>3150</v>
      </c>
      <c r="G6025" s="17">
        <f>INT((VLOOKUP($C6025,装备数值,3,0)+VLOOKUP($C6025,装备数值,6,0)*($E6025-1))*VLOOKUP($D6025,系数!$K$2:$O$7,3,0))</f>
        <v>0</v>
      </c>
      <c r="H6025" s="17">
        <f t="shared" si="189"/>
        <v>0</v>
      </c>
      <c r="I6025" s="17">
        <f>INT((VLOOKUP($C6025,装备数值,4,0)+VLOOKUP($C6025,装备数值,7,0)*($E6025-1))*VLOOKUP($D6025,系数!$K$2:$O$7,4,0))</f>
        <v>0</v>
      </c>
      <c r="J6025" s="17">
        <f>INT((VLOOKUP($C6025,装备数值,4,0)+VLOOKUP($C6025,装备数值,7,0)*($E6025-1))*VLOOKUP($D6025,系数!$K$2:$O$7,5,0))</f>
        <v>0</v>
      </c>
      <c r="K6025" s="17">
        <f>INT(VLOOKUP(E6025,强化金币,2,1)*VLOOKUP(INDEX(装备!F:F,MATCH(属性!A6025,装备!A:A,0)),系数!$K$12:$M$15,3,0))</f>
        <v>3200</v>
      </c>
      <c r="L6025" s="17"/>
      <c r="M6025" s="17"/>
      <c r="N6025" s="17"/>
      <c r="O6025" s="17">
        <f>IF(E6025=1,"",VLOOKUP(E6025,系数!$S$2:$AB$12,MATCH(属性!C6025,评级,0),1))</f>
        <v>120</v>
      </c>
    </row>
    <row r="6026" spans="1:15" ht="17.25" thickBot="1" x14ac:dyDescent="0.4">
      <c r="A6026" s="17">
        <f t="shared" si="188"/>
        <v>7100051</v>
      </c>
      <c r="B6026" s="17" t="s">
        <v>217</v>
      </c>
      <c r="C6026" s="15">
        <f>INDEX(装备!G:G,MATCH(属性!A6026,装备!A:A,0))</f>
        <v>18</v>
      </c>
      <c r="D6026" s="15" t="str">
        <f>INDEX(装备!E:E,MATCH(属性!A6026,装备!A:A,0))</f>
        <v>armour</v>
      </c>
      <c r="E6026" s="14">
        <v>24</v>
      </c>
      <c r="F6026" s="17">
        <f>INT((VLOOKUP($C6026,装备数值,2,0)+VLOOKUP($C6026,装备数值,5,0)*($E6026-1))*VLOOKUP($D6026,系数!$K$2:$O$7,2,0))</f>
        <v>3225</v>
      </c>
      <c r="G6026" s="17">
        <f>INT((VLOOKUP($C6026,装备数值,3,0)+VLOOKUP($C6026,装备数值,6,0)*($E6026-1))*VLOOKUP($D6026,系数!$K$2:$O$7,3,0))</f>
        <v>0</v>
      </c>
      <c r="H6026" s="17">
        <f t="shared" si="189"/>
        <v>0</v>
      </c>
      <c r="I6026" s="17">
        <f>INT((VLOOKUP($C6026,装备数值,4,0)+VLOOKUP($C6026,装备数值,7,0)*($E6026-1))*VLOOKUP($D6026,系数!$K$2:$O$7,4,0))</f>
        <v>0</v>
      </c>
      <c r="J6026" s="17">
        <f>INT((VLOOKUP($C6026,装备数值,4,0)+VLOOKUP($C6026,装备数值,7,0)*($E6026-1))*VLOOKUP($D6026,系数!$K$2:$O$7,5,0))</f>
        <v>0</v>
      </c>
      <c r="K6026" s="17">
        <f>INT(VLOOKUP(E6026,强化金币,2,1)*VLOOKUP(INDEX(装备!F:F,MATCH(属性!A6026,装备!A:A,0)),系数!$K$12:$M$15,3,0))</f>
        <v>3400</v>
      </c>
      <c r="L6026" s="17"/>
      <c r="M6026" s="17"/>
      <c r="N6026" s="17"/>
      <c r="O6026" s="17">
        <f>IF(E6026=1,"",VLOOKUP(E6026,系数!$S$2:$AB$12,MATCH(属性!C6026,评级,0),1))</f>
        <v>120</v>
      </c>
    </row>
    <row r="6027" spans="1:15" ht="17.25" thickBot="1" x14ac:dyDescent="0.4">
      <c r="A6027" s="17">
        <f t="shared" si="188"/>
        <v>7100051</v>
      </c>
      <c r="B6027" s="17" t="s">
        <v>217</v>
      </c>
      <c r="C6027" s="15">
        <f>INDEX(装备!G:G,MATCH(属性!A6027,装备!A:A,0))</f>
        <v>18</v>
      </c>
      <c r="D6027" s="15" t="str">
        <f>INDEX(装备!E:E,MATCH(属性!A6027,装备!A:A,0))</f>
        <v>armour</v>
      </c>
      <c r="E6027" s="14">
        <v>25</v>
      </c>
      <c r="F6027" s="17">
        <f>INT((VLOOKUP($C6027,装备数值,2,0)+VLOOKUP($C6027,装备数值,5,0)*($E6027-1))*VLOOKUP($D6027,系数!$K$2:$O$7,2,0))</f>
        <v>3300</v>
      </c>
      <c r="G6027" s="17">
        <f>INT((VLOOKUP($C6027,装备数值,3,0)+VLOOKUP($C6027,装备数值,6,0)*($E6027-1))*VLOOKUP($D6027,系数!$K$2:$O$7,3,0))</f>
        <v>0</v>
      </c>
      <c r="H6027" s="17">
        <f t="shared" si="189"/>
        <v>0</v>
      </c>
      <c r="I6027" s="17">
        <f>INT((VLOOKUP($C6027,装备数值,4,0)+VLOOKUP($C6027,装备数值,7,0)*($E6027-1))*VLOOKUP($D6027,系数!$K$2:$O$7,4,0))</f>
        <v>0</v>
      </c>
      <c r="J6027" s="17">
        <f>INT((VLOOKUP($C6027,装备数值,4,0)+VLOOKUP($C6027,装备数值,7,0)*($E6027-1))*VLOOKUP($D6027,系数!$K$2:$O$7,5,0))</f>
        <v>0</v>
      </c>
      <c r="K6027" s="17">
        <f>INT(VLOOKUP(E6027,强化金币,2,1)*VLOOKUP(INDEX(装备!F:F,MATCH(属性!A6027,装备!A:A,0)),系数!$K$12:$M$15,3,0))</f>
        <v>3600</v>
      </c>
      <c r="L6027" s="17"/>
      <c r="M6027" s="17"/>
      <c r="N6027" s="17"/>
      <c r="O6027" s="17">
        <f>IF(E6027=1,"",VLOOKUP(E6027,系数!$S$2:$AB$12,MATCH(属性!C6027,评级,0),1))</f>
        <v>120</v>
      </c>
    </row>
    <row r="6028" spans="1:15" ht="17.25" thickBot="1" x14ac:dyDescent="0.4">
      <c r="A6028" s="17">
        <f t="shared" si="188"/>
        <v>7100051</v>
      </c>
      <c r="B6028" s="17" t="s">
        <v>217</v>
      </c>
      <c r="C6028" s="15">
        <f>INDEX(装备!G:G,MATCH(属性!A6028,装备!A:A,0))</f>
        <v>18</v>
      </c>
      <c r="D6028" s="15" t="str">
        <f>INDEX(装备!E:E,MATCH(属性!A6028,装备!A:A,0))</f>
        <v>armour</v>
      </c>
      <c r="E6028" s="14">
        <v>26</v>
      </c>
      <c r="F6028" s="17">
        <f>INT((VLOOKUP($C6028,装备数值,2,0)+VLOOKUP($C6028,装备数值,5,0)*($E6028-1))*VLOOKUP($D6028,系数!$K$2:$O$7,2,0))</f>
        <v>3375</v>
      </c>
      <c r="G6028" s="17">
        <f>INT((VLOOKUP($C6028,装备数值,3,0)+VLOOKUP($C6028,装备数值,6,0)*($E6028-1))*VLOOKUP($D6028,系数!$K$2:$O$7,3,0))</f>
        <v>0</v>
      </c>
      <c r="H6028" s="17">
        <f t="shared" si="189"/>
        <v>0</v>
      </c>
      <c r="I6028" s="17">
        <f>INT((VLOOKUP($C6028,装备数值,4,0)+VLOOKUP($C6028,装备数值,7,0)*($E6028-1))*VLOOKUP($D6028,系数!$K$2:$O$7,4,0))</f>
        <v>0</v>
      </c>
      <c r="J6028" s="17">
        <f>INT((VLOOKUP($C6028,装备数值,4,0)+VLOOKUP($C6028,装备数值,7,0)*($E6028-1))*VLOOKUP($D6028,系数!$K$2:$O$7,5,0))</f>
        <v>0</v>
      </c>
      <c r="K6028" s="17">
        <f>INT(VLOOKUP(E6028,强化金币,2,1)*VLOOKUP(INDEX(装备!F:F,MATCH(属性!A6028,装备!A:A,0)),系数!$K$12:$M$15,3,0))</f>
        <v>3800</v>
      </c>
      <c r="L6028" s="17"/>
      <c r="M6028" s="17"/>
      <c r="N6028" s="17"/>
      <c r="O6028" s="17">
        <f>IF(E6028=1,"",VLOOKUP(E6028,系数!$S$2:$AB$12,MATCH(属性!C6028,评级,0),1))</f>
        <v>120</v>
      </c>
    </row>
    <row r="6029" spans="1:15" ht="17.25" thickBot="1" x14ac:dyDescent="0.4">
      <c r="A6029" s="17">
        <f t="shared" si="188"/>
        <v>7100051</v>
      </c>
      <c r="B6029" s="17" t="s">
        <v>217</v>
      </c>
      <c r="C6029" s="15">
        <f>INDEX(装备!G:G,MATCH(属性!A6029,装备!A:A,0))</f>
        <v>18</v>
      </c>
      <c r="D6029" s="15" t="str">
        <f>INDEX(装备!E:E,MATCH(属性!A6029,装备!A:A,0))</f>
        <v>armour</v>
      </c>
      <c r="E6029" s="14">
        <v>27</v>
      </c>
      <c r="F6029" s="17">
        <f>INT((VLOOKUP($C6029,装备数值,2,0)+VLOOKUP($C6029,装备数值,5,0)*($E6029-1))*VLOOKUP($D6029,系数!$K$2:$O$7,2,0))</f>
        <v>3450</v>
      </c>
      <c r="G6029" s="17">
        <f>INT((VLOOKUP($C6029,装备数值,3,0)+VLOOKUP($C6029,装备数值,6,0)*($E6029-1))*VLOOKUP($D6029,系数!$K$2:$O$7,3,0))</f>
        <v>0</v>
      </c>
      <c r="H6029" s="17">
        <f t="shared" si="189"/>
        <v>0</v>
      </c>
      <c r="I6029" s="17">
        <f>INT((VLOOKUP($C6029,装备数值,4,0)+VLOOKUP($C6029,装备数值,7,0)*($E6029-1))*VLOOKUP($D6029,系数!$K$2:$O$7,4,0))</f>
        <v>0</v>
      </c>
      <c r="J6029" s="17">
        <f>INT((VLOOKUP($C6029,装备数值,4,0)+VLOOKUP($C6029,装备数值,7,0)*($E6029-1))*VLOOKUP($D6029,系数!$K$2:$O$7,5,0))</f>
        <v>0</v>
      </c>
      <c r="K6029" s="17">
        <f>INT(VLOOKUP(E6029,强化金币,2,1)*VLOOKUP(INDEX(装备!F:F,MATCH(属性!A6029,装备!A:A,0)),系数!$K$12:$M$15,3,0))</f>
        <v>4000</v>
      </c>
      <c r="L6029" s="17"/>
      <c r="M6029" s="17"/>
      <c r="N6029" s="17"/>
      <c r="O6029" s="17">
        <f>IF(E6029=1,"",VLOOKUP(E6029,系数!$S$2:$AB$12,MATCH(属性!C6029,评级,0),1))</f>
        <v>120</v>
      </c>
    </row>
    <row r="6030" spans="1:15" ht="17.25" thickBot="1" x14ac:dyDescent="0.4">
      <c r="A6030" s="17">
        <f t="shared" si="188"/>
        <v>7100051</v>
      </c>
      <c r="B6030" s="17" t="s">
        <v>217</v>
      </c>
      <c r="C6030" s="15">
        <f>INDEX(装备!G:G,MATCH(属性!A6030,装备!A:A,0))</f>
        <v>18</v>
      </c>
      <c r="D6030" s="15" t="str">
        <f>INDEX(装备!E:E,MATCH(属性!A6030,装备!A:A,0))</f>
        <v>armour</v>
      </c>
      <c r="E6030" s="14">
        <v>28</v>
      </c>
      <c r="F6030" s="17">
        <f>INT((VLOOKUP($C6030,装备数值,2,0)+VLOOKUP($C6030,装备数值,5,0)*($E6030-1))*VLOOKUP($D6030,系数!$K$2:$O$7,2,0))</f>
        <v>3525</v>
      </c>
      <c r="G6030" s="17">
        <f>INT((VLOOKUP($C6030,装备数值,3,0)+VLOOKUP($C6030,装备数值,6,0)*($E6030-1))*VLOOKUP($D6030,系数!$K$2:$O$7,3,0))</f>
        <v>0</v>
      </c>
      <c r="H6030" s="17">
        <f t="shared" si="189"/>
        <v>0</v>
      </c>
      <c r="I6030" s="17">
        <f>INT((VLOOKUP($C6030,装备数值,4,0)+VLOOKUP($C6030,装备数值,7,0)*($E6030-1))*VLOOKUP($D6030,系数!$K$2:$O$7,4,0))</f>
        <v>0</v>
      </c>
      <c r="J6030" s="17">
        <f>INT((VLOOKUP($C6030,装备数值,4,0)+VLOOKUP($C6030,装备数值,7,0)*($E6030-1))*VLOOKUP($D6030,系数!$K$2:$O$7,5,0))</f>
        <v>0</v>
      </c>
      <c r="K6030" s="17">
        <f>INT(VLOOKUP(E6030,强化金币,2,1)*VLOOKUP(INDEX(装备!F:F,MATCH(属性!A6030,装备!A:A,0)),系数!$K$12:$M$15,3,0))</f>
        <v>4200</v>
      </c>
      <c r="L6030" s="17"/>
      <c r="M6030" s="17"/>
      <c r="N6030" s="17"/>
      <c r="O6030" s="17">
        <f>IF(E6030=1,"",VLOOKUP(E6030,系数!$S$2:$AB$12,MATCH(属性!C6030,评级,0),1))</f>
        <v>120</v>
      </c>
    </row>
    <row r="6031" spans="1:15" ht="17.25" thickBot="1" x14ac:dyDescent="0.4">
      <c r="A6031" s="17">
        <f t="shared" si="188"/>
        <v>7100051</v>
      </c>
      <c r="B6031" s="17" t="s">
        <v>217</v>
      </c>
      <c r="C6031" s="15">
        <f>INDEX(装备!G:G,MATCH(属性!A6031,装备!A:A,0))</f>
        <v>18</v>
      </c>
      <c r="D6031" s="15" t="str">
        <f>INDEX(装备!E:E,MATCH(属性!A6031,装备!A:A,0))</f>
        <v>armour</v>
      </c>
      <c r="E6031" s="14">
        <v>29</v>
      </c>
      <c r="F6031" s="17">
        <f>INT((VLOOKUP($C6031,装备数值,2,0)+VLOOKUP($C6031,装备数值,5,0)*($E6031-1))*VLOOKUP($D6031,系数!$K$2:$O$7,2,0))</f>
        <v>3600</v>
      </c>
      <c r="G6031" s="17">
        <f>INT((VLOOKUP($C6031,装备数值,3,0)+VLOOKUP($C6031,装备数值,6,0)*($E6031-1))*VLOOKUP($D6031,系数!$K$2:$O$7,3,0))</f>
        <v>0</v>
      </c>
      <c r="H6031" s="17">
        <f t="shared" si="189"/>
        <v>0</v>
      </c>
      <c r="I6031" s="17">
        <f>INT((VLOOKUP($C6031,装备数值,4,0)+VLOOKUP($C6031,装备数值,7,0)*($E6031-1))*VLOOKUP($D6031,系数!$K$2:$O$7,4,0))</f>
        <v>0</v>
      </c>
      <c r="J6031" s="17">
        <f>INT((VLOOKUP($C6031,装备数值,4,0)+VLOOKUP($C6031,装备数值,7,0)*($E6031-1))*VLOOKUP($D6031,系数!$K$2:$O$7,5,0))</f>
        <v>0</v>
      </c>
      <c r="K6031" s="17">
        <f>INT(VLOOKUP(E6031,强化金币,2,1)*VLOOKUP(INDEX(装备!F:F,MATCH(属性!A6031,装备!A:A,0)),系数!$K$12:$M$15,3,0))</f>
        <v>4500</v>
      </c>
      <c r="L6031" s="17"/>
      <c r="M6031" s="17"/>
      <c r="N6031" s="17"/>
      <c r="O6031" s="17">
        <f>IF(E6031=1,"",VLOOKUP(E6031,系数!$S$2:$AB$12,MATCH(属性!C6031,评级,0),1))</f>
        <v>120</v>
      </c>
    </row>
    <row r="6032" spans="1:15" ht="17.25" thickBot="1" x14ac:dyDescent="0.4">
      <c r="A6032" s="17">
        <f t="shared" si="188"/>
        <v>7100051</v>
      </c>
      <c r="B6032" s="17" t="s">
        <v>217</v>
      </c>
      <c r="C6032" s="15">
        <f>INDEX(装备!G:G,MATCH(属性!A6032,装备!A:A,0))</f>
        <v>18</v>
      </c>
      <c r="D6032" s="15" t="str">
        <f>INDEX(装备!E:E,MATCH(属性!A6032,装备!A:A,0))</f>
        <v>armour</v>
      </c>
      <c r="E6032" s="14">
        <v>30</v>
      </c>
      <c r="F6032" s="17">
        <f>INT((VLOOKUP($C6032,装备数值,2,0)+VLOOKUP($C6032,装备数值,5,0)*($E6032-1))*VLOOKUP($D6032,系数!$K$2:$O$7,2,0))</f>
        <v>3675</v>
      </c>
      <c r="G6032" s="17">
        <f>INT((VLOOKUP($C6032,装备数值,3,0)+VLOOKUP($C6032,装备数值,6,0)*($E6032-1))*VLOOKUP($D6032,系数!$K$2:$O$7,3,0))</f>
        <v>0</v>
      </c>
      <c r="H6032" s="17">
        <f t="shared" si="189"/>
        <v>0</v>
      </c>
      <c r="I6032" s="17">
        <f>INT((VLOOKUP($C6032,装备数值,4,0)+VLOOKUP($C6032,装备数值,7,0)*($E6032-1))*VLOOKUP($D6032,系数!$K$2:$O$7,4,0))</f>
        <v>0</v>
      </c>
      <c r="J6032" s="17">
        <f>INT((VLOOKUP($C6032,装备数值,4,0)+VLOOKUP($C6032,装备数值,7,0)*($E6032-1))*VLOOKUP($D6032,系数!$K$2:$O$7,5,0))</f>
        <v>0</v>
      </c>
      <c r="K6032" s="17">
        <f>INT(VLOOKUP(E6032,强化金币,2,1)*VLOOKUP(INDEX(装备!F:F,MATCH(属性!A6032,装备!A:A,0)),系数!$K$12:$M$15,3,0))</f>
        <v>5000</v>
      </c>
      <c r="L6032" s="17"/>
      <c r="M6032" s="17"/>
      <c r="N6032" s="17"/>
      <c r="O6032" s="17">
        <f>IF(E6032=1,"",VLOOKUP(E6032,系数!$S$2:$AB$12,MATCH(属性!C6032,评级,0),1))</f>
        <v>160</v>
      </c>
    </row>
    <row r="6033" spans="1:15" ht="17.25" thickBot="1" x14ac:dyDescent="0.4">
      <c r="A6033" s="17">
        <f t="shared" si="188"/>
        <v>7100051</v>
      </c>
      <c r="B6033" s="17" t="s">
        <v>217</v>
      </c>
      <c r="C6033" s="15">
        <f>INDEX(装备!G:G,MATCH(属性!A6033,装备!A:A,0))</f>
        <v>18</v>
      </c>
      <c r="D6033" s="15" t="str">
        <f>INDEX(装备!E:E,MATCH(属性!A6033,装备!A:A,0))</f>
        <v>armour</v>
      </c>
      <c r="E6033" s="14">
        <v>31</v>
      </c>
      <c r="F6033" s="17">
        <f>INT((VLOOKUP($C6033,装备数值,2,0)+VLOOKUP($C6033,装备数值,5,0)*($E6033-1))*VLOOKUP($D6033,系数!$K$2:$O$7,2,0))</f>
        <v>3750</v>
      </c>
      <c r="G6033" s="17">
        <f>INT((VLOOKUP($C6033,装备数值,3,0)+VLOOKUP($C6033,装备数值,6,0)*($E6033-1))*VLOOKUP($D6033,系数!$K$2:$O$7,3,0))</f>
        <v>0</v>
      </c>
      <c r="H6033" s="17">
        <f t="shared" si="189"/>
        <v>0</v>
      </c>
      <c r="I6033" s="17">
        <f>INT((VLOOKUP($C6033,装备数值,4,0)+VLOOKUP($C6033,装备数值,7,0)*($E6033-1))*VLOOKUP($D6033,系数!$K$2:$O$7,4,0))</f>
        <v>0</v>
      </c>
      <c r="J6033" s="17">
        <f>INT((VLOOKUP($C6033,装备数值,4,0)+VLOOKUP($C6033,装备数值,7,0)*($E6033-1))*VLOOKUP($D6033,系数!$K$2:$O$7,5,0))</f>
        <v>0</v>
      </c>
      <c r="K6033" s="17">
        <f>INT(VLOOKUP(E6033,强化金币,2,1)*VLOOKUP(INDEX(装备!F:F,MATCH(属性!A6033,装备!A:A,0)),系数!$K$12:$M$15,3,0))</f>
        <v>5500</v>
      </c>
      <c r="L6033" s="17"/>
      <c r="M6033" s="17"/>
      <c r="N6033" s="17"/>
      <c r="O6033" s="17">
        <f>IF(E6033=1,"",VLOOKUP(E6033,系数!$S$2:$AB$12,MATCH(属性!C6033,评级,0),1))</f>
        <v>160</v>
      </c>
    </row>
    <row r="6034" spans="1:15" ht="17.25" thickBot="1" x14ac:dyDescent="0.4">
      <c r="A6034" s="17">
        <f t="shared" si="188"/>
        <v>7100051</v>
      </c>
      <c r="B6034" s="17" t="s">
        <v>217</v>
      </c>
      <c r="C6034" s="15">
        <f>INDEX(装备!G:G,MATCH(属性!A6034,装备!A:A,0))</f>
        <v>18</v>
      </c>
      <c r="D6034" s="15" t="str">
        <f>INDEX(装备!E:E,MATCH(属性!A6034,装备!A:A,0))</f>
        <v>armour</v>
      </c>
      <c r="E6034" s="14">
        <v>32</v>
      </c>
      <c r="F6034" s="17">
        <f>INT((VLOOKUP($C6034,装备数值,2,0)+VLOOKUP($C6034,装备数值,5,0)*($E6034-1))*VLOOKUP($D6034,系数!$K$2:$O$7,2,0))</f>
        <v>3825</v>
      </c>
      <c r="G6034" s="17">
        <f>INT((VLOOKUP($C6034,装备数值,3,0)+VLOOKUP($C6034,装备数值,6,0)*($E6034-1))*VLOOKUP($D6034,系数!$K$2:$O$7,3,0))</f>
        <v>0</v>
      </c>
      <c r="H6034" s="17">
        <f t="shared" si="189"/>
        <v>0</v>
      </c>
      <c r="I6034" s="17">
        <f>INT((VLOOKUP($C6034,装备数值,4,0)+VLOOKUP($C6034,装备数值,7,0)*($E6034-1))*VLOOKUP($D6034,系数!$K$2:$O$7,4,0))</f>
        <v>0</v>
      </c>
      <c r="J6034" s="17">
        <f>INT((VLOOKUP($C6034,装备数值,4,0)+VLOOKUP($C6034,装备数值,7,0)*($E6034-1))*VLOOKUP($D6034,系数!$K$2:$O$7,5,0))</f>
        <v>0</v>
      </c>
      <c r="K6034" s="17">
        <f>INT(VLOOKUP(E6034,强化金币,2,1)*VLOOKUP(INDEX(装备!F:F,MATCH(属性!A6034,装备!A:A,0)),系数!$K$12:$M$15,3,0))</f>
        <v>6000</v>
      </c>
      <c r="L6034" s="17"/>
      <c r="M6034" s="17"/>
      <c r="N6034" s="17"/>
      <c r="O6034" s="17">
        <f>IF(E6034=1,"",VLOOKUP(E6034,系数!$S$2:$AB$12,MATCH(属性!C6034,评级,0),1))</f>
        <v>160</v>
      </c>
    </row>
    <row r="6035" spans="1:15" ht="17.25" thickBot="1" x14ac:dyDescent="0.4">
      <c r="A6035" s="17">
        <f t="shared" si="188"/>
        <v>7100051</v>
      </c>
      <c r="B6035" s="17" t="s">
        <v>217</v>
      </c>
      <c r="C6035" s="15">
        <f>INDEX(装备!G:G,MATCH(属性!A6035,装备!A:A,0))</f>
        <v>18</v>
      </c>
      <c r="D6035" s="15" t="str">
        <f>INDEX(装备!E:E,MATCH(属性!A6035,装备!A:A,0))</f>
        <v>armour</v>
      </c>
      <c r="E6035" s="14">
        <v>33</v>
      </c>
      <c r="F6035" s="17">
        <f>INT((VLOOKUP($C6035,装备数值,2,0)+VLOOKUP($C6035,装备数值,5,0)*($E6035-1))*VLOOKUP($D6035,系数!$K$2:$O$7,2,0))</f>
        <v>3900</v>
      </c>
      <c r="G6035" s="17">
        <f>INT((VLOOKUP($C6035,装备数值,3,0)+VLOOKUP($C6035,装备数值,6,0)*($E6035-1))*VLOOKUP($D6035,系数!$K$2:$O$7,3,0))</f>
        <v>0</v>
      </c>
      <c r="H6035" s="17">
        <f t="shared" si="189"/>
        <v>0</v>
      </c>
      <c r="I6035" s="17">
        <f>INT((VLOOKUP($C6035,装备数值,4,0)+VLOOKUP($C6035,装备数值,7,0)*($E6035-1))*VLOOKUP($D6035,系数!$K$2:$O$7,4,0))</f>
        <v>0</v>
      </c>
      <c r="J6035" s="17">
        <f>INT((VLOOKUP($C6035,装备数值,4,0)+VLOOKUP($C6035,装备数值,7,0)*($E6035-1))*VLOOKUP($D6035,系数!$K$2:$O$7,5,0))</f>
        <v>0</v>
      </c>
      <c r="K6035" s="17">
        <f>INT(VLOOKUP(E6035,强化金币,2,1)*VLOOKUP(INDEX(装备!F:F,MATCH(属性!A6035,装备!A:A,0)),系数!$K$12:$M$15,3,0))</f>
        <v>6500</v>
      </c>
      <c r="L6035" s="17"/>
      <c r="M6035" s="17"/>
      <c r="N6035" s="17"/>
      <c r="O6035" s="17">
        <f>IF(E6035=1,"",VLOOKUP(E6035,系数!$S$2:$AB$12,MATCH(属性!C6035,评级,0),1))</f>
        <v>160</v>
      </c>
    </row>
    <row r="6036" spans="1:15" ht="17.25" thickBot="1" x14ac:dyDescent="0.4">
      <c r="A6036" s="17">
        <f t="shared" si="188"/>
        <v>7100051</v>
      </c>
      <c r="B6036" s="17" t="s">
        <v>217</v>
      </c>
      <c r="C6036" s="15">
        <f>INDEX(装备!G:G,MATCH(属性!A6036,装备!A:A,0))</f>
        <v>18</v>
      </c>
      <c r="D6036" s="15" t="str">
        <f>INDEX(装备!E:E,MATCH(属性!A6036,装备!A:A,0))</f>
        <v>armour</v>
      </c>
      <c r="E6036" s="14">
        <v>34</v>
      </c>
      <c r="F6036" s="17">
        <f>INT((VLOOKUP($C6036,装备数值,2,0)+VLOOKUP($C6036,装备数值,5,0)*($E6036-1))*VLOOKUP($D6036,系数!$K$2:$O$7,2,0))</f>
        <v>3975</v>
      </c>
      <c r="G6036" s="17">
        <f>INT((VLOOKUP($C6036,装备数值,3,0)+VLOOKUP($C6036,装备数值,6,0)*($E6036-1))*VLOOKUP($D6036,系数!$K$2:$O$7,3,0))</f>
        <v>0</v>
      </c>
      <c r="H6036" s="17">
        <f t="shared" si="189"/>
        <v>0</v>
      </c>
      <c r="I6036" s="17">
        <f>INT((VLOOKUP($C6036,装备数值,4,0)+VLOOKUP($C6036,装备数值,7,0)*($E6036-1))*VLOOKUP($D6036,系数!$K$2:$O$7,4,0))</f>
        <v>0</v>
      </c>
      <c r="J6036" s="17">
        <f>INT((VLOOKUP($C6036,装备数值,4,0)+VLOOKUP($C6036,装备数值,7,0)*($E6036-1))*VLOOKUP($D6036,系数!$K$2:$O$7,5,0))</f>
        <v>0</v>
      </c>
      <c r="K6036" s="17">
        <f>INT(VLOOKUP(E6036,强化金币,2,1)*VLOOKUP(INDEX(装备!F:F,MATCH(属性!A6036,装备!A:A,0)),系数!$K$12:$M$15,3,0))</f>
        <v>7000</v>
      </c>
      <c r="L6036" s="17"/>
      <c r="M6036" s="17"/>
      <c r="N6036" s="17"/>
      <c r="O6036" s="17">
        <f>IF(E6036=1,"",VLOOKUP(E6036,系数!$S$2:$AB$12,MATCH(属性!C6036,评级,0),1))</f>
        <v>160</v>
      </c>
    </row>
    <row r="6037" spans="1:15" ht="17.25" thickBot="1" x14ac:dyDescent="0.4">
      <c r="A6037" s="17">
        <f t="shared" si="188"/>
        <v>7100051</v>
      </c>
      <c r="B6037" s="17" t="s">
        <v>217</v>
      </c>
      <c r="C6037" s="15">
        <f>INDEX(装备!G:G,MATCH(属性!A6037,装备!A:A,0))</f>
        <v>18</v>
      </c>
      <c r="D6037" s="15" t="str">
        <f>INDEX(装备!E:E,MATCH(属性!A6037,装备!A:A,0))</f>
        <v>armour</v>
      </c>
      <c r="E6037" s="14">
        <v>35</v>
      </c>
      <c r="F6037" s="17">
        <f>INT((VLOOKUP($C6037,装备数值,2,0)+VLOOKUP($C6037,装备数值,5,0)*($E6037-1))*VLOOKUP($D6037,系数!$K$2:$O$7,2,0))</f>
        <v>4050</v>
      </c>
      <c r="G6037" s="17">
        <f>INT((VLOOKUP($C6037,装备数值,3,0)+VLOOKUP($C6037,装备数值,6,0)*($E6037-1))*VLOOKUP($D6037,系数!$K$2:$O$7,3,0))</f>
        <v>0</v>
      </c>
      <c r="H6037" s="17">
        <f t="shared" si="189"/>
        <v>0</v>
      </c>
      <c r="I6037" s="17">
        <f>INT((VLOOKUP($C6037,装备数值,4,0)+VLOOKUP($C6037,装备数值,7,0)*($E6037-1))*VLOOKUP($D6037,系数!$K$2:$O$7,4,0))</f>
        <v>0</v>
      </c>
      <c r="J6037" s="17">
        <f>INT((VLOOKUP($C6037,装备数值,4,0)+VLOOKUP($C6037,装备数值,7,0)*($E6037-1))*VLOOKUP($D6037,系数!$K$2:$O$7,5,0))</f>
        <v>0</v>
      </c>
      <c r="K6037" s="17">
        <f>INT(VLOOKUP(E6037,强化金币,2,1)*VLOOKUP(INDEX(装备!F:F,MATCH(属性!A6037,装备!A:A,0)),系数!$K$12:$M$15,3,0))</f>
        <v>7500</v>
      </c>
      <c r="L6037" s="17"/>
      <c r="M6037" s="17"/>
      <c r="N6037" s="17"/>
      <c r="O6037" s="17">
        <f>IF(E6037=1,"",VLOOKUP(E6037,系数!$S$2:$AB$12,MATCH(属性!C6037,评级,0),1))</f>
        <v>160</v>
      </c>
    </row>
    <row r="6038" spans="1:15" ht="17.25" thickBot="1" x14ac:dyDescent="0.4">
      <c r="A6038" s="17">
        <f t="shared" si="188"/>
        <v>7100051</v>
      </c>
      <c r="B6038" s="17" t="s">
        <v>217</v>
      </c>
      <c r="C6038" s="15">
        <f>INDEX(装备!G:G,MATCH(属性!A6038,装备!A:A,0))</f>
        <v>18</v>
      </c>
      <c r="D6038" s="15" t="str">
        <f>INDEX(装备!E:E,MATCH(属性!A6038,装备!A:A,0))</f>
        <v>armour</v>
      </c>
      <c r="E6038" s="14">
        <v>36</v>
      </c>
      <c r="F6038" s="17">
        <f>INT((VLOOKUP($C6038,装备数值,2,0)+VLOOKUP($C6038,装备数值,5,0)*($E6038-1))*VLOOKUP($D6038,系数!$K$2:$O$7,2,0))</f>
        <v>4125</v>
      </c>
      <c r="G6038" s="17">
        <f>INT((VLOOKUP($C6038,装备数值,3,0)+VLOOKUP($C6038,装备数值,6,0)*($E6038-1))*VLOOKUP($D6038,系数!$K$2:$O$7,3,0))</f>
        <v>0</v>
      </c>
      <c r="H6038" s="17">
        <f t="shared" si="189"/>
        <v>0</v>
      </c>
      <c r="I6038" s="17">
        <f>INT((VLOOKUP($C6038,装备数值,4,0)+VLOOKUP($C6038,装备数值,7,0)*($E6038-1))*VLOOKUP($D6038,系数!$K$2:$O$7,4,0))</f>
        <v>0</v>
      </c>
      <c r="J6038" s="17">
        <f>INT((VLOOKUP($C6038,装备数值,4,0)+VLOOKUP($C6038,装备数值,7,0)*($E6038-1))*VLOOKUP($D6038,系数!$K$2:$O$7,5,0))</f>
        <v>0</v>
      </c>
      <c r="K6038" s="17">
        <f>INT(VLOOKUP(E6038,强化金币,2,1)*VLOOKUP(INDEX(装备!F:F,MATCH(属性!A6038,装备!A:A,0)),系数!$K$12:$M$15,3,0))</f>
        <v>8000</v>
      </c>
      <c r="L6038" s="17"/>
      <c r="M6038" s="17"/>
      <c r="N6038" s="17"/>
      <c r="O6038" s="17">
        <f>IF(E6038=1,"",VLOOKUP(E6038,系数!$S$2:$AB$12,MATCH(属性!C6038,评级,0),1))</f>
        <v>160</v>
      </c>
    </row>
    <row r="6039" spans="1:15" ht="17.25" thickBot="1" x14ac:dyDescent="0.4">
      <c r="A6039" s="17">
        <f t="shared" si="188"/>
        <v>7100051</v>
      </c>
      <c r="B6039" s="17" t="s">
        <v>217</v>
      </c>
      <c r="C6039" s="15">
        <f>INDEX(装备!G:G,MATCH(属性!A6039,装备!A:A,0))</f>
        <v>18</v>
      </c>
      <c r="D6039" s="15" t="str">
        <f>INDEX(装备!E:E,MATCH(属性!A6039,装备!A:A,0))</f>
        <v>armour</v>
      </c>
      <c r="E6039" s="14">
        <v>37</v>
      </c>
      <c r="F6039" s="17">
        <f>INT((VLOOKUP($C6039,装备数值,2,0)+VLOOKUP($C6039,装备数值,5,0)*($E6039-1))*VLOOKUP($D6039,系数!$K$2:$O$7,2,0))</f>
        <v>4200</v>
      </c>
      <c r="G6039" s="17">
        <f>INT((VLOOKUP($C6039,装备数值,3,0)+VLOOKUP($C6039,装备数值,6,0)*($E6039-1))*VLOOKUP($D6039,系数!$K$2:$O$7,3,0))</f>
        <v>0</v>
      </c>
      <c r="H6039" s="17">
        <f t="shared" si="189"/>
        <v>0</v>
      </c>
      <c r="I6039" s="17">
        <f>INT((VLOOKUP($C6039,装备数值,4,0)+VLOOKUP($C6039,装备数值,7,0)*($E6039-1))*VLOOKUP($D6039,系数!$K$2:$O$7,4,0))</f>
        <v>0</v>
      </c>
      <c r="J6039" s="17">
        <f>INT((VLOOKUP($C6039,装备数值,4,0)+VLOOKUP($C6039,装备数值,7,0)*($E6039-1))*VLOOKUP($D6039,系数!$K$2:$O$7,5,0))</f>
        <v>0</v>
      </c>
      <c r="K6039" s="17">
        <f>INT(VLOOKUP(E6039,强化金币,2,1)*VLOOKUP(INDEX(装备!F:F,MATCH(属性!A6039,装备!A:A,0)),系数!$K$12:$M$15,3,0))</f>
        <v>8500</v>
      </c>
      <c r="L6039" s="17"/>
      <c r="M6039" s="17"/>
      <c r="N6039" s="17"/>
      <c r="O6039" s="17">
        <f>IF(E6039=1,"",VLOOKUP(E6039,系数!$S$2:$AB$12,MATCH(属性!C6039,评级,0),1))</f>
        <v>160</v>
      </c>
    </row>
    <row r="6040" spans="1:15" ht="17.25" thickBot="1" x14ac:dyDescent="0.4">
      <c r="A6040" s="17">
        <f t="shared" si="188"/>
        <v>7100051</v>
      </c>
      <c r="B6040" s="17" t="s">
        <v>217</v>
      </c>
      <c r="C6040" s="15">
        <f>INDEX(装备!G:G,MATCH(属性!A6040,装备!A:A,0))</f>
        <v>18</v>
      </c>
      <c r="D6040" s="15" t="str">
        <f>INDEX(装备!E:E,MATCH(属性!A6040,装备!A:A,0))</f>
        <v>armour</v>
      </c>
      <c r="E6040" s="14">
        <v>38</v>
      </c>
      <c r="F6040" s="17">
        <f>INT((VLOOKUP($C6040,装备数值,2,0)+VLOOKUP($C6040,装备数值,5,0)*($E6040-1))*VLOOKUP($D6040,系数!$K$2:$O$7,2,0))</f>
        <v>4275</v>
      </c>
      <c r="G6040" s="17">
        <f>INT((VLOOKUP($C6040,装备数值,3,0)+VLOOKUP($C6040,装备数值,6,0)*($E6040-1))*VLOOKUP($D6040,系数!$K$2:$O$7,3,0))</f>
        <v>0</v>
      </c>
      <c r="H6040" s="17">
        <f t="shared" si="189"/>
        <v>0</v>
      </c>
      <c r="I6040" s="17">
        <f>INT((VLOOKUP($C6040,装备数值,4,0)+VLOOKUP($C6040,装备数值,7,0)*($E6040-1))*VLOOKUP($D6040,系数!$K$2:$O$7,4,0))</f>
        <v>0</v>
      </c>
      <c r="J6040" s="17">
        <f>INT((VLOOKUP($C6040,装备数值,4,0)+VLOOKUP($C6040,装备数值,7,0)*($E6040-1))*VLOOKUP($D6040,系数!$K$2:$O$7,5,0))</f>
        <v>0</v>
      </c>
      <c r="K6040" s="17">
        <f>INT(VLOOKUP(E6040,强化金币,2,1)*VLOOKUP(INDEX(装备!F:F,MATCH(属性!A6040,装备!A:A,0)),系数!$K$12:$M$15,3,0))</f>
        <v>9000</v>
      </c>
      <c r="L6040" s="17"/>
      <c r="M6040" s="17"/>
      <c r="N6040" s="17"/>
      <c r="O6040" s="17">
        <f>IF(E6040=1,"",VLOOKUP(E6040,系数!$S$2:$AB$12,MATCH(属性!C6040,评级,0),1))</f>
        <v>160</v>
      </c>
    </row>
    <row r="6041" spans="1:15" ht="17.25" thickBot="1" x14ac:dyDescent="0.4">
      <c r="A6041" s="17">
        <f t="shared" si="188"/>
        <v>7100051</v>
      </c>
      <c r="B6041" s="17" t="s">
        <v>217</v>
      </c>
      <c r="C6041" s="15">
        <f>INDEX(装备!G:G,MATCH(属性!A6041,装备!A:A,0))</f>
        <v>18</v>
      </c>
      <c r="D6041" s="15" t="str">
        <f>INDEX(装备!E:E,MATCH(属性!A6041,装备!A:A,0))</f>
        <v>armour</v>
      </c>
      <c r="E6041" s="14">
        <v>39</v>
      </c>
      <c r="F6041" s="17">
        <f>INT((VLOOKUP($C6041,装备数值,2,0)+VLOOKUP($C6041,装备数值,5,0)*($E6041-1))*VLOOKUP($D6041,系数!$K$2:$O$7,2,0))</f>
        <v>4350</v>
      </c>
      <c r="G6041" s="17">
        <f>INT((VLOOKUP($C6041,装备数值,3,0)+VLOOKUP($C6041,装备数值,6,0)*($E6041-1))*VLOOKUP($D6041,系数!$K$2:$O$7,3,0))</f>
        <v>0</v>
      </c>
      <c r="H6041" s="17">
        <f t="shared" si="189"/>
        <v>0</v>
      </c>
      <c r="I6041" s="17">
        <f>INT((VLOOKUP($C6041,装备数值,4,0)+VLOOKUP($C6041,装备数值,7,0)*($E6041-1))*VLOOKUP($D6041,系数!$K$2:$O$7,4,0))</f>
        <v>0</v>
      </c>
      <c r="J6041" s="17">
        <f>INT((VLOOKUP($C6041,装备数值,4,0)+VLOOKUP($C6041,装备数值,7,0)*($E6041-1))*VLOOKUP($D6041,系数!$K$2:$O$7,5,0))</f>
        <v>0</v>
      </c>
      <c r="K6041" s="17">
        <f>INT(VLOOKUP(E6041,强化金币,2,1)*VLOOKUP(INDEX(装备!F:F,MATCH(属性!A6041,装备!A:A,0)),系数!$K$12:$M$15,3,0))</f>
        <v>10000</v>
      </c>
      <c r="L6041" s="17"/>
      <c r="M6041" s="17"/>
      <c r="N6041" s="17"/>
      <c r="O6041" s="17">
        <f>IF(E6041=1,"",VLOOKUP(E6041,系数!$S$2:$AB$12,MATCH(属性!C6041,评级,0),1))</f>
        <v>160</v>
      </c>
    </row>
    <row r="6042" spans="1:15" ht="17.25" thickBot="1" x14ac:dyDescent="0.4">
      <c r="A6042" s="17">
        <f t="shared" si="188"/>
        <v>7100051</v>
      </c>
      <c r="B6042" s="17" t="s">
        <v>217</v>
      </c>
      <c r="C6042" s="15">
        <f>INDEX(装备!G:G,MATCH(属性!A6042,装备!A:A,0))</f>
        <v>18</v>
      </c>
      <c r="D6042" s="15" t="str">
        <f>INDEX(装备!E:E,MATCH(属性!A6042,装备!A:A,0))</f>
        <v>armour</v>
      </c>
      <c r="E6042" s="14">
        <v>40</v>
      </c>
      <c r="F6042" s="17">
        <f>INT((VLOOKUP($C6042,装备数值,2,0)+VLOOKUP($C6042,装备数值,5,0)*($E6042-1))*VLOOKUP($D6042,系数!$K$2:$O$7,2,0))</f>
        <v>4425</v>
      </c>
      <c r="G6042" s="17">
        <f>INT((VLOOKUP($C6042,装备数值,3,0)+VLOOKUP($C6042,装备数值,6,0)*($E6042-1))*VLOOKUP($D6042,系数!$K$2:$O$7,3,0))</f>
        <v>0</v>
      </c>
      <c r="H6042" s="17">
        <f t="shared" si="189"/>
        <v>0</v>
      </c>
      <c r="I6042" s="17">
        <f>INT((VLOOKUP($C6042,装备数值,4,0)+VLOOKUP($C6042,装备数值,7,0)*($E6042-1))*VLOOKUP($D6042,系数!$K$2:$O$7,4,0))</f>
        <v>0</v>
      </c>
      <c r="J6042" s="17">
        <f>INT((VLOOKUP($C6042,装备数值,4,0)+VLOOKUP($C6042,装备数值,7,0)*($E6042-1))*VLOOKUP($D6042,系数!$K$2:$O$7,5,0))</f>
        <v>0</v>
      </c>
      <c r="K6042" s="17">
        <f>INT(VLOOKUP(E6042,强化金币,2,1)*VLOOKUP(INDEX(装备!F:F,MATCH(属性!A6042,装备!A:A,0)),系数!$K$12:$M$15,3,0))</f>
        <v>12000</v>
      </c>
      <c r="L6042" s="17"/>
      <c r="M6042" s="17"/>
      <c r="N6042" s="17"/>
      <c r="O6042" s="17">
        <f>IF(E6042=1,"",VLOOKUP(E6042,系数!$S$2:$AB$12,MATCH(属性!C6042,评级,0),1))</f>
        <v>200</v>
      </c>
    </row>
    <row r="6043" spans="1:15" ht="17.25" thickBot="1" x14ac:dyDescent="0.4">
      <c r="A6043" s="17">
        <f t="shared" si="188"/>
        <v>7100051</v>
      </c>
      <c r="B6043" s="17" t="s">
        <v>217</v>
      </c>
      <c r="C6043" s="15">
        <f>INDEX(装备!G:G,MATCH(属性!A6043,装备!A:A,0))</f>
        <v>18</v>
      </c>
      <c r="D6043" s="15" t="str">
        <f>INDEX(装备!E:E,MATCH(属性!A6043,装备!A:A,0))</f>
        <v>armour</v>
      </c>
      <c r="E6043" s="14">
        <v>41</v>
      </c>
      <c r="F6043" s="17">
        <f>INT((VLOOKUP($C6043,装备数值,2,0)+VLOOKUP($C6043,装备数值,5,0)*($E6043-1))*VLOOKUP($D6043,系数!$K$2:$O$7,2,0))</f>
        <v>4500</v>
      </c>
      <c r="G6043" s="17">
        <f>INT((VLOOKUP($C6043,装备数值,3,0)+VLOOKUP($C6043,装备数值,6,0)*($E6043-1))*VLOOKUP($D6043,系数!$K$2:$O$7,3,0))</f>
        <v>0</v>
      </c>
      <c r="H6043" s="17">
        <f t="shared" si="189"/>
        <v>0</v>
      </c>
      <c r="I6043" s="17">
        <f>INT((VLOOKUP($C6043,装备数值,4,0)+VLOOKUP($C6043,装备数值,7,0)*($E6043-1))*VLOOKUP($D6043,系数!$K$2:$O$7,4,0))</f>
        <v>0</v>
      </c>
      <c r="J6043" s="17">
        <f>INT((VLOOKUP($C6043,装备数值,4,0)+VLOOKUP($C6043,装备数值,7,0)*($E6043-1))*VLOOKUP($D6043,系数!$K$2:$O$7,5,0))</f>
        <v>0</v>
      </c>
      <c r="K6043" s="17">
        <f>INT(VLOOKUP(E6043,强化金币,2,1)*VLOOKUP(INDEX(装备!F:F,MATCH(属性!A6043,装备!A:A,0)),系数!$K$12:$M$15,3,0))</f>
        <v>14000</v>
      </c>
      <c r="L6043" s="17"/>
      <c r="M6043" s="17"/>
      <c r="N6043" s="17"/>
      <c r="O6043" s="17">
        <f>IF(E6043=1,"",VLOOKUP(E6043,系数!$S$2:$AB$12,MATCH(属性!C6043,评级,0),1))</f>
        <v>200</v>
      </c>
    </row>
    <row r="6044" spans="1:15" ht="17.25" thickBot="1" x14ac:dyDescent="0.4">
      <c r="A6044" s="17">
        <f t="shared" si="188"/>
        <v>7100051</v>
      </c>
      <c r="B6044" s="17" t="s">
        <v>217</v>
      </c>
      <c r="C6044" s="15">
        <f>INDEX(装备!G:G,MATCH(属性!A6044,装备!A:A,0))</f>
        <v>18</v>
      </c>
      <c r="D6044" s="15" t="str">
        <f>INDEX(装备!E:E,MATCH(属性!A6044,装备!A:A,0))</f>
        <v>armour</v>
      </c>
      <c r="E6044" s="14">
        <v>42</v>
      </c>
      <c r="F6044" s="17">
        <f>INT((VLOOKUP($C6044,装备数值,2,0)+VLOOKUP($C6044,装备数值,5,0)*($E6044-1))*VLOOKUP($D6044,系数!$K$2:$O$7,2,0))</f>
        <v>4575</v>
      </c>
      <c r="G6044" s="17">
        <f>INT((VLOOKUP($C6044,装备数值,3,0)+VLOOKUP($C6044,装备数值,6,0)*($E6044-1))*VLOOKUP($D6044,系数!$K$2:$O$7,3,0))</f>
        <v>0</v>
      </c>
      <c r="H6044" s="17">
        <f t="shared" si="189"/>
        <v>0</v>
      </c>
      <c r="I6044" s="17">
        <f>INT((VLOOKUP($C6044,装备数值,4,0)+VLOOKUP($C6044,装备数值,7,0)*($E6044-1))*VLOOKUP($D6044,系数!$K$2:$O$7,4,0))</f>
        <v>0</v>
      </c>
      <c r="J6044" s="17">
        <f>INT((VLOOKUP($C6044,装备数值,4,0)+VLOOKUP($C6044,装备数值,7,0)*($E6044-1))*VLOOKUP($D6044,系数!$K$2:$O$7,5,0))</f>
        <v>0</v>
      </c>
      <c r="K6044" s="17">
        <f>INT(VLOOKUP(E6044,强化金币,2,1)*VLOOKUP(INDEX(装备!F:F,MATCH(属性!A6044,装备!A:A,0)),系数!$K$12:$M$15,3,0))</f>
        <v>16000</v>
      </c>
      <c r="L6044" s="17"/>
      <c r="M6044" s="17"/>
      <c r="N6044" s="17"/>
      <c r="O6044" s="17">
        <f>IF(E6044=1,"",VLOOKUP(E6044,系数!$S$2:$AB$12,MATCH(属性!C6044,评级,0),1))</f>
        <v>200</v>
      </c>
    </row>
    <row r="6045" spans="1:15" ht="17.25" thickBot="1" x14ac:dyDescent="0.4">
      <c r="A6045" s="17">
        <f t="shared" si="188"/>
        <v>7100051</v>
      </c>
      <c r="B6045" s="17" t="s">
        <v>217</v>
      </c>
      <c r="C6045" s="15">
        <f>INDEX(装备!G:G,MATCH(属性!A6045,装备!A:A,0))</f>
        <v>18</v>
      </c>
      <c r="D6045" s="15" t="str">
        <f>INDEX(装备!E:E,MATCH(属性!A6045,装备!A:A,0))</f>
        <v>armour</v>
      </c>
      <c r="E6045" s="14">
        <v>43</v>
      </c>
      <c r="F6045" s="17">
        <f>INT((VLOOKUP($C6045,装备数值,2,0)+VLOOKUP($C6045,装备数值,5,0)*($E6045-1))*VLOOKUP($D6045,系数!$K$2:$O$7,2,0))</f>
        <v>4650</v>
      </c>
      <c r="G6045" s="17">
        <f>INT((VLOOKUP($C6045,装备数值,3,0)+VLOOKUP($C6045,装备数值,6,0)*($E6045-1))*VLOOKUP($D6045,系数!$K$2:$O$7,3,0))</f>
        <v>0</v>
      </c>
      <c r="H6045" s="17">
        <f t="shared" si="189"/>
        <v>0</v>
      </c>
      <c r="I6045" s="17">
        <f>INT((VLOOKUP($C6045,装备数值,4,0)+VLOOKUP($C6045,装备数值,7,0)*($E6045-1))*VLOOKUP($D6045,系数!$K$2:$O$7,4,0))</f>
        <v>0</v>
      </c>
      <c r="J6045" s="17">
        <f>INT((VLOOKUP($C6045,装备数值,4,0)+VLOOKUP($C6045,装备数值,7,0)*($E6045-1))*VLOOKUP($D6045,系数!$K$2:$O$7,5,0))</f>
        <v>0</v>
      </c>
      <c r="K6045" s="17">
        <f>INT(VLOOKUP(E6045,强化金币,2,1)*VLOOKUP(INDEX(装备!F:F,MATCH(属性!A6045,装备!A:A,0)),系数!$K$12:$M$15,3,0))</f>
        <v>18000</v>
      </c>
      <c r="L6045" s="17"/>
      <c r="M6045" s="17"/>
      <c r="N6045" s="17"/>
      <c r="O6045" s="17">
        <f>IF(E6045=1,"",VLOOKUP(E6045,系数!$S$2:$AB$12,MATCH(属性!C6045,评级,0),1))</f>
        <v>200</v>
      </c>
    </row>
    <row r="6046" spans="1:15" ht="17.25" thickBot="1" x14ac:dyDescent="0.4">
      <c r="A6046" s="17">
        <f t="shared" si="188"/>
        <v>7100051</v>
      </c>
      <c r="B6046" s="17" t="s">
        <v>217</v>
      </c>
      <c r="C6046" s="15">
        <f>INDEX(装备!G:G,MATCH(属性!A6046,装备!A:A,0))</f>
        <v>18</v>
      </c>
      <c r="D6046" s="15" t="str">
        <f>INDEX(装备!E:E,MATCH(属性!A6046,装备!A:A,0))</f>
        <v>armour</v>
      </c>
      <c r="E6046" s="14">
        <v>44</v>
      </c>
      <c r="F6046" s="17">
        <f>INT((VLOOKUP($C6046,装备数值,2,0)+VLOOKUP($C6046,装备数值,5,0)*($E6046-1))*VLOOKUP($D6046,系数!$K$2:$O$7,2,0))</f>
        <v>4725</v>
      </c>
      <c r="G6046" s="17">
        <f>INT((VLOOKUP($C6046,装备数值,3,0)+VLOOKUP($C6046,装备数值,6,0)*($E6046-1))*VLOOKUP($D6046,系数!$K$2:$O$7,3,0))</f>
        <v>0</v>
      </c>
      <c r="H6046" s="17">
        <f t="shared" si="189"/>
        <v>0</v>
      </c>
      <c r="I6046" s="17">
        <f>INT((VLOOKUP($C6046,装备数值,4,0)+VLOOKUP($C6046,装备数值,7,0)*($E6046-1))*VLOOKUP($D6046,系数!$K$2:$O$7,4,0))</f>
        <v>0</v>
      </c>
      <c r="J6046" s="17">
        <f>INT((VLOOKUP($C6046,装备数值,4,0)+VLOOKUP($C6046,装备数值,7,0)*($E6046-1))*VLOOKUP($D6046,系数!$K$2:$O$7,5,0))</f>
        <v>0</v>
      </c>
      <c r="K6046" s="17">
        <f>INT(VLOOKUP(E6046,强化金币,2,1)*VLOOKUP(INDEX(装备!F:F,MATCH(属性!A6046,装备!A:A,0)),系数!$K$12:$M$15,3,0))</f>
        <v>20000</v>
      </c>
      <c r="L6046" s="17"/>
      <c r="M6046" s="17"/>
      <c r="N6046" s="17"/>
      <c r="O6046" s="17">
        <f>IF(E6046=1,"",VLOOKUP(E6046,系数!$S$2:$AB$12,MATCH(属性!C6046,评级,0),1))</f>
        <v>200</v>
      </c>
    </row>
    <row r="6047" spans="1:15" ht="17.25" thickBot="1" x14ac:dyDescent="0.4">
      <c r="A6047" s="17">
        <f t="shared" si="188"/>
        <v>7100051</v>
      </c>
      <c r="B6047" s="17" t="s">
        <v>217</v>
      </c>
      <c r="C6047" s="15">
        <f>INDEX(装备!G:G,MATCH(属性!A6047,装备!A:A,0))</f>
        <v>18</v>
      </c>
      <c r="D6047" s="15" t="str">
        <f>INDEX(装备!E:E,MATCH(属性!A6047,装备!A:A,0))</f>
        <v>armour</v>
      </c>
      <c r="E6047" s="14">
        <v>45</v>
      </c>
      <c r="F6047" s="17">
        <f>INT((VLOOKUP($C6047,装备数值,2,0)+VLOOKUP($C6047,装备数值,5,0)*($E6047-1))*VLOOKUP($D6047,系数!$K$2:$O$7,2,0))</f>
        <v>4800</v>
      </c>
      <c r="G6047" s="17">
        <f>INT((VLOOKUP($C6047,装备数值,3,0)+VLOOKUP($C6047,装备数值,6,0)*($E6047-1))*VLOOKUP($D6047,系数!$K$2:$O$7,3,0))</f>
        <v>0</v>
      </c>
      <c r="H6047" s="17">
        <f t="shared" si="189"/>
        <v>0</v>
      </c>
      <c r="I6047" s="17">
        <f>INT((VLOOKUP($C6047,装备数值,4,0)+VLOOKUP($C6047,装备数值,7,0)*($E6047-1))*VLOOKUP($D6047,系数!$K$2:$O$7,4,0))</f>
        <v>0</v>
      </c>
      <c r="J6047" s="17">
        <f>INT((VLOOKUP($C6047,装备数值,4,0)+VLOOKUP($C6047,装备数值,7,0)*($E6047-1))*VLOOKUP($D6047,系数!$K$2:$O$7,5,0))</f>
        <v>0</v>
      </c>
      <c r="K6047" s="17">
        <f>INT(VLOOKUP(E6047,强化金币,2,1)*VLOOKUP(INDEX(装备!F:F,MATCH(属性!A6047,装备!A:A,0)),系数!$K$12:$M$15,3,0))</f>
        <v>22000</v>
      </c>
      <c r="L6047" s="17"/>
      <c r="M6047" s="17"/>
      <c r="N6047" s="17"/>
      <c r="O6047" s="17">
        <f>IF(E6047=1,"",VLOOKUP(E6047,系数!$S$2:$AB$12,MATCH(属性!C6047,评级,0),1))</f>
        <v>200</v>
      </c>
    </row>
    <row r="6048" spans="1:15" ht="17.25" thickBot="1" x14ac:dyDescent="0.4">
      <c r="A6048" s="17">
        <f t="shared" si="188"/>
        <v>7100051</v>
      </c>
      <c r="B6048" s="17" t="s">
        <v>217</v>
      </c>
      <c r="C6048" s="15">
        <f>INDEX(装备!G:G,MATCH(属性!A6048,装备!A:A,0))</f>
        <v>18</v>
      </c>
      <c r="D6048" s="15" t="str">
        <f>INDEX(装备!E:E,MATCH(属性!A6048,装备!A:A,0))</f>
        <v>armour</v>
      </c>
      <c r="E6048" s="14">
        <v>46</v>
      </c>
      <c r="F6048" s="17">
        <f>INT((VLOOKUP($C6048,装备数值,2,0)+VLOOKUP($C6048,装备数值,5,0)*($E6048-1))*VLOOKUP($D6048,系数!$K$2:$O$7,2,0))</f>
        <v>4875</v>
      </c>
      <c r="G6048" s="17">
        <f>INT((VLOOKUP($C6048,装备数值,3,0)+VLOOKUP($C6048,装备数值,6,0)*($E6048-1))*VLOOKUP($D6048,系数!$K$2:$O$7,3,0))</f>
        <v>0</v>
      </c>
      <c r="H6048" s="17">
        <f t="shared" si="189"/>
        <v>0</v>
      </c>
      <c r="I6048" s="17">
        <f>INT((VLOOKUP($C6048,装备数值,4,0)+VLOOKUP($C6048,装备数值,7,0)*($E6048-1))*VLOOKUP($D6048,系数!$K$2:$O$7,4,0))</f>
        <v>0</v>
      </c>
      <c r="J6048" s="17">
        <f>INT((VLOOKUP($C6048,装备数值,4,0)+VLOOKUP($C6048,装备数值,7,0)*($E6048-1))*VLOOKUP($D6048,系数!$K$2:$O$7,5,0))</f>
        <v>0</v>
      </c>
      <c r="K6048" s="17">
        <f>INT(VLOOKUP(E6048,强化金币,2,1)*VLOOKUP(INDEX(装备!F:F,MATCH(属性!A6048,装备!A:A,0)),系数!$K$12:$M$15,3,0))</f>
        <v>24000</v>
      </c>
      <c r="L6048" s="17"/>
      <c r="M6048" s="17"/>
      <c r="N6048" s="17"/>
      <c r="O6048" s="17">
        <f>IF(E6048=1,"",VLOOKUP(E6048,系数!$S$2:$AB$12,MATCH(属性!C6048,评级,0),1))</f>
        <v>200</v>
      </c>
    </row>
    <row r="6049" spans="1:15" ht="17.25" thickBot="1" x14ac:dyDescent="0.4">
      <c r="A6049" s="17">
        <f t="shared" si="188"/>
        <v>7100051</v>
      </c>
      <c r="B6049" s="17" t="s">
        <v>217</v>
      </c>
      <c r="C6049" s="15">
        <f>INDEX(装备!G:G,MATCH(属性!A6049,装备!A:A,0))</f>
        <v>18</v>
      </c>
      <c r="D6049" s="15" t="str">
        <f>INDEX(装备!E:E,MATCH(属性!A6049,装备!A:A,0))</f>
        <v>armour</v>
      </c>
      <c r="E6049" s="14">
        <v>47</v>
      </c>
      <c r="F6049" s="17">
        <f>INT((VLOOKUP($C6049,装备数值,2,0)+VLOOKUP($C6049,装备数值,5,0)*($E6049-1))*VLOOKUP($D6049,系数!$K$2:$O$7,2,0))</f>
        <v>4950</v>
      </c>
      <c r="G6049" s="17">
        <f>INT((VLOOKUP($C6049,装备数值,3,0)+VLOOKUP($C6049,装备数值,6,0)*($E6049-1))*VLOOKUP($D6049,系数!$K$2:$O$7,3,0))</f>
        <v>0</v>
      </c>
      <c r="H6049" s="17">
        <f t="shared" si="189"/>
        <v>0</v>
      </c>
      <c r="I6049" s="17">
        <f>INT((VLOOKUP($C6049,装备数值,4,0)+VLOOKUP($C6049,装备数值,7,0)*($E6049-1))*VLOOKUP($D6049,系数!$K$2:$O$7,4,0))</f>
        <v>0</v>
      </c>
      <c r="J6049" s="17">
        <f>INT((VLOOKUP($C6049,装备数值,4,0)+VLOOKUP($C6049,装备数值,7,0)*($E6049-1))*VLOOKUP($D6049,系数!$K$2:$O$7,5,0))</f>
        <v>0</v>
      </c>
      <c r="K6049" s="17">
        <f>INT(VLOOKUP(E6049,强化金币,2,1)*VLOOKUP(INDEX(装备!F:F,MATCH(属性!A6049,装备!A:A,0)),系数!$K$12:$M$15,3,0))</f>
        <v>26000</v>
      </c>
      <c r="L6049" s="17"/>
      <c r="M6049" s="17"/>
      <c r="N6049" s="17"/>
      <c r="O6049" s="17">
        <f>IF(E6049=1,"",VLOOKUP(E6049,系数!$S$2:$AB$12,MATCH(属性!C6049,评级,0),1))</f>
        <v>200</v>
      </c>
    </row>
    <row r="6050" spans="1:15" ht="17.25" thickBot="1" x14ac:dyDescent="0.4">
      <c r="A6050" s="17">
        <f t="shared" si="188"/>
        <v>7100051</v>
      </c>
      <c r="B6050" s="17" t="s">
        <v>217</v>
      </c>
      <c r="C6050" s="15">
        <f>INDEX(装备!G:G,MATCH(属性!A6050,装备!A:A,0))</f>
        <v>18</v>
      </c>
      <c r="D6050" s="15" t="str">
        <f>INDEX(装备!E:E,MATCH(属性!A6050,装备!A:A,0))</f>
        <v>armour</v>
      </c>
      <c r="E6050" s="14">
        <v>48</v>
      </c>
      <c r="F6050" s="17">
        <f>INT((VLOOKUP($C6050,装备数值,2,0)+VLOOKUP($C6050,装备数值,5,0)*($E6050-1))*VLOOKUP($D6050,系数!$K$2:$O$7,2,0))</f>
        <v>5026</v>
      </c>
      <c r="G6050" s="17">
        <f>INT((VLOOKUP($C6050,装备数值,3,0)+VLOOKUP($C6050,装备数值,6,0)*($E6050-1))*VLOOKUP($D6050,系数!$K$2:$O$7,3,0))</f>
        <v>0</v>
      </c>
      <c r="H6050" s="17">
        <f t="shared" si="189"/>
        <v>0</v>
      </c>
      <c r="I6050" s="17">
        <f>INT((VLOOKUP($C6050,装备数值,4,0)+VLOOKUP($C6050,装备数值,7,0)*($E6050-1))*VLOOKUP($D6050,系数!$K$2:$O$7,4,0))</f>
        <v>0</v>
      </c>
      <c r="J6050" s="17">
        <f>INT((VLOOKUP($C6050,装备数值,4,0)+VLOOKUP($C6050,装备数值,7,0)*($E6050-1))*VLOOKUP($D6050,系数!$K$2:$O$7,5,0))</f>
        <v>0</v>
      </c>
      <c r="K6050" s="17">
        <f>INT(VLOOKUP(E6050,强化金币,2,1)*VLOOKUP(INDEX(装备!F:F,MATCH(属性!A6050,装备!A:A,0)),系数!$K$12:$M$15,3,0))</f>
        <v>28000</v>
      </c>
      <c r="L6050" s="17"/>
      <c r="M6050" s="17"/>
      <c r="N6050" s="17"/>
      <c r="O6050" s="17">
        <f>IF(E6050=1,"",VLOOKUP(E6050,系数!$S$2:$AB$12,MATCH(属性!C6050,评级,0),1))</f>
        <v>200</v>
      </c>
    </row>
    <row r="6051" spans="1:15" ht="17.25" thickBot="1" x14ac:dyDescent="0.4">
      <c r="A6051" s="17">
        <f t="shared" si="188"/>
        <v>7100051</v>
      </c>
      <c r="B6051" s="17" t="s">
        <v>217</v>
      </c>
      <c r="C6051" s="15">
        <f>INDEX(装备!G:G,MATCH(属性!A6051,装备!A:A,0))</f>
        <v>18</v>
      </c>
      <c r="D6051" s="15" t="str">
        <f>INDEX(装备!E:E,MATCH(属性!A6051,装备!A:A,0))</f>
        <v>armour</v>
      </c>
      <c r="E6051" s="14">
        <v>49</v>
      </c>
      <c r="F6051" s="17">
        <f>INT((VLOOKUP($C6051,装备数值,2,0)+VLOOKUP($C6051,装备数值,5,0)*($E6051-1))*VLOOKUP($D6051,系数!$K$2:$O$7,2,0))</f>
        <v>5101</v>
      </c>
      <c r="G6051" s="17">
        <f>INT((VLOOKUP($C6051,装备数值,3,0)+VLOOKUP($C6051,装备数值,6,0)*($E6051-1))*VLOOKUP($D6051,系数!$K$2:$O$7,3,0))</f>
        <v>0</v>
      </c>
      <c r="H6051" s="17">
        <f t="shared" si="189"/>
        <v>0</v>
      </c>
      <c r="I6051" s="17">
        <f>INT((VLOOKUP($C6051,装备数值,4,0)+VLOOKUP($C6051,装备数值,7,0)*($E6051-1))*VLOOKUP($D6051,系数!$K$2:$O$7,4,0))</f>
        <v>0</v>
      </c>
      <c r="J6051" s="17">
        <f>INT((VLOOKUP($C6051,装备数值,4,0)+VLOOKUP($C6051,装备数值,7,0)*($E6051-1))*VLOOKUP($D6051,系数!$K$2:$O$7,5,0))</f>
        <v>0</v>
      </c>
      <c r="K6051" s="17">
        <f>INT(VLOOKUP(E6051,强化金币,2,1)*VLOOKUP(INDEX(装备!F:F,MATCH(属性!A6051,装备!A:A,0)),系数!$K$12:$M$15,3,0))</f>
        <v>30000</v>
      </c>
      <c r="L6051" s="17"/>
      <c r="M6051" s="17"/>
      <c r="N6051" s="17"/>
      <c r="O6051" s="17">
        <f>IF(E6051=1,"",VLOOKUP(E6051,系数!$S$2:$AB$12,MATCH(属性!C6051,评级,0),1))</f>
        <v>200</v>
      </c>
    </row>
    <row r="6052" spans="1:15" ht="17.25" thickBot="1" x14ac:dyDescent="0.4">
      <c r="A6052" s="17">
        <f t="shared" si="188"/>
        <v>7100051</v>
      </c>
      <c r="B6052" s="17" t="s">
        <v>217</v>
      </c>
      <c r="C6052" s="15">
        <f>INDEX(装备!G:G,MATCH(属性!A6052,装备!A:A,0))</f>
        <v>18</v>
      </c>
      <c r="D6052" s="15" t="str">
        <f>INDEX(装备!E:E,MATCH(属性!A6052,装备!A:A,0))</f>
        <v>armour</v>
      </c>
      <c r="E6052" s="14">
        <v>50</v>
      </c>
      <c r="F6052" s="17">
        <f>INT((VLOOKUP($C6052,装备数值,2,0)+VLOOKUP($C6052,装备数值,5,0)*($E6052-1))*VLOOKUP($D6052,系数!$K$2:$O$7,2,0))</f>
        <v>5176</v>
      </c>
      <c r="G6052" s="17">
        <f>INT((VLOOKUP($C6052,装备数值,3,0)+VLOOKUP($C6052,装备数值,6,0)*($E6052-1))*VLOOKUP($D6052,系数!$K$2:$O$7,3,0))</f>
        <v>0</v>
      </c>
      <c r="H6052" s="17">
        <f t="shared" si="189"/>
        <v>0</v>
      </c>
      <c r="I6052" s="17">
        <f>INT((VLOOKUP($C6052,装备数值,4,0)+VLOOKUP($C6052,装备数值,7,0)*($E6052-1))*VLOOKUP($D6052,系数!$K$2:$O$7,4,0))</f>
        <v>0</v>
      </c>
      <c r="J6052" s="17">
        <f>INT((VLOOKUP($C6052,装备数值,4,0)+VLOOKUP($C6052,装备数值,7,0)*($E6052-1))*VLOOKUP($D6052,系数!$K$2:$O$7,5,0))</f>
        <v>0</v>
      </c>
      <c r="K6052" s="17">
        <f>INT(VLOOKUP(E6052,强化金币,2,1)*VLOOKUP(INDEX(装备!F:F,MATCH(属性!A6052,装备!A:A,0)),系数!$K$12:$M$15,3,0))</f>
        <v>32000</v>
      </c>
      <c r="L6052" s="17"/>
      <c r="M6052" s="17"/>
      <c r="N6052" s="17"/>
      <c r="O6052" s="17">
        <f>IF(E6052=1,"",VLOOKUP(E6052,系数!$S$2:$AB$12,MATCH(属性!C6052,评级,0),1))</f>
        <v>240</v>
      </c>
    </row>
    <row r="6053" spans="1:15" ht="17.25" thickBot="1" x14ac:dyDescent="0.4">
      <c r="A6053" s="17">
        <f t="shared" si="188"/>
        <v>7100051</v>
      </c>
      <c r="B6053" s="17" t="s">
        <v>217</v>
      </c>
      <c r="C6053" s="15">
        <f>INDEX(装备!G:G,MATCH(属性!A6053,装备!A:A,0))</f>
        <v>18</v>
      </c>
      <c r="D6053" s="15" t="str">
        <f>INDEX(装备!E:E,MATCH(属性!A6053,装备!A:A,0))</f>
        <v>armour</v>
      </c>
      <c r="E6053" s="14">
        <v>51</v>
      </c>
      <c r="F6053" s="17">
        <f>INT((VLOOKUP($C6053,装备数值,2,0)+VLOOKUP($C6053,装备数值,5,0)*($E6053-1))*VLOOKUP($D6053,系数!$K$2:$O$7,2,0))</f>
        <v>5251</v>
      </c>
      <c r="G6053" s="17">
        <f>INT((VLOOKUP($C6053,装备数值,3,0)+VLOOKUP($C6053,装备数值,6,0)*($E6053-1))*VLOOKUP($D6053,系数!$K$2:$O$7,3,0))</f>
        <v>0</v>
      </c>
      <c r="H6053" s="17">
        <f t="shared" si="189"/>
        <v>0</v>
      </c>
      <c r="I6053" s="17">
        <f>INT((VLOOKUP($C6053,装备数值,4,0)+VLOOKUP($C6053,装备数值,7,0)*($E6053-1))*VLOOKUP($D6053,系数!$K$2:$O$7,4,0))</f>
        <v>0</v>
      </c>
      <c r="J6053" s="17">
        <f>INT((VLOOKUP($C6053,装备数值,4,0)+VLOOKUP($C6053,装备数值,7,0)*($E6053-1))*VLOOKUP($D6053,系数!$K$2:$O$7,5,0))</f>
        <v>0</v>
      </c>
      <c r="K6053" s="17">
        <f>INT(VLOOKUP(E6053,强化金币,2,1)*VLOOKUP(INDEX(装备!F:F,MATCH(属性!A6053,装备!A:A,0)),系数!$K$12:$M$15,3,0))</f>
        <v>34000</v>
      </c>
      <c r="L6053" s="17"/>
      <c r="M6053" s="17"/>
      <c r="N6053" s="17"/>
      <c r="O6053" s="17">
        <f>IF(E6053=1,"",VLOOKUP(E6053,系数!$S$2:$AB$12,MATCH(属性!C6053,评级,0),1))</f>
        <v>240</v>
      </c>
    </row>
    <row r="6054" spans="1:15" ht="17.25" thickBot="1" x14ac:dyDescent="0.4">
      <c r="A6054" s="17">
        <f t="shared" si="188"/>
        <v>7100051</v>
      </c>
      <c r="B6054" s="17" t="s">
        <v>217</v>
      </c>
      <c r="C6054" s="15">
        <f>INDEX(装备!G:G,MATCH(属性!A6054,装备!A:A,0))</f>
        <v>18</v>
      </c>
      <c r="D6054" s="15" t="str">
        <f>INDEX(装备!E:E,MATCH(属性!A6054,装备!A:A,0))</f>
        <v>armour</v>
      </c>
      <c r="E6054" s="14">
        <v>52</v>
      </c>
      <c r="F6054" s="17">
        <f>INT((VLOOKUP($C6054,装备数值,2,0)+VLOOKUP($C6054,装备数值,5,0)*($E6054-1))*VLOOKUP($D6054,系数!$K$2:$O$7,2,0))</f>
        <v>5326</v>
      </c>
      <c r="G6054" s="17">
        <f>INT((VLOOKUP($C6054,装备数值,3,0)+VLOOKUP($C6054,装备数值,6,0)*($E6054-1))*VLOOKUP($D6054,系数!$K$2:$O$7,3,0))</f>
        <v>0</v>
      </c>
      <c r="H6054" s="17">
        <f t="shared" si="189"/>
        <v>0</v>
      </c>
      <c r="I6054" s="17">
        <f>INT((VLOOKUP($C6054,装备数值,4,0)+VLOOKUP($C6054,装备数值,7,0)*($E6054-1))*VLOOKUP($D6054,系数!$K$2:$O$7,4,0))</f>
        <v>0</v>
      </c>
      <c r="J6054" s="17">
        <f>INT((VLOOKUP($C6054,装备数值,4,0)+VLOOKUP($C6054,装备数值,7,0)*($E6054-1))*VLOOKUP($D6054,系数!$K$2:$O$7,5,0))</f>
        <v>0</v>
      </c>
      <c r="K6054" s="17">
        <f>INT(VLOOKUP(E6054,强化金币,2,1)*VLOOKUP(INDEX(装备!F:F,MATCH(属性!A6054,装备!A:A,0)),系数!$K$12:$M$15,3,0))</f>
        <v>36000</v>
      </c>
      <c r="L6054" s="17"/>
      <c r="M6054" s="17"/>
      <c r="N6054" s="17"/>
      <c r="O6054" s="17">
        <f>IF(E6054=1,"",VLOOKUP(E6054,系数!$S$2:$AB$12,MATCH(属性!C6054,评级,0),1))</f>
        <v>240</v>
      </c>
    </row>
    <row r="6055" spans="1:15" ht="17.25" thickBot="1" x14ac:dyDescent="0.4">
      <c r="A6055" s="17">
        <f t="shared" si="188"/>
        <v>7100051</v>
      </c>
      <c r="B6055" s="17" t="s">
        <v>217</v>
      </c>
      <c r="C6055" s="15">
        <f>INDEX(装备!G:G,MATCH(属性!A6055,装备!A:A,0))</f>
        <v>18</v>
      </c>
      <c r="D6055" s="15" t="str">
        <f>INDEX(装备!E:E,MATCH(属性!A6055,装备!A:A,0))</f>
        <v>armour</v>
      </c>
      <c r="E6055" s="14">
        <v>53</v>
      </c>
      <c r="F6055" s="17">
        <f>INT((VLOOKUP($C6055,装备数值,2,0)+VLOOKUP($C6055,装备数值,5,0)*($E6055-1))*VLOOKUP($D6055,系数!$K$2:$O$7,2,0))</f>
        <v>5401</v>
      </c>
      <c r="G6055" s="17">
        <f>INT((VLOOKUP($C6055,装备数值,3,0)+VLOOKUP($C6055,装备数值,6,0)*($E6055-1))*VLOOKUP($D6055,系数!$K$2:$O$7,3,0))</f>
        <v>0</v>
      </c>
      <c r="H6055" s="17">
        <f t="shared" si="189"/>
        <v>0</v>
      </c>
      <c r="I6055" s="17">
        <f>INT((VLOOKUP($C6055,装备数值,4,0)+VLOOKUP($C6055,装备数值,7,0)*($E6055-1))*VLOOKUP($D6055,系数!$K$2:$O$7,4,0))</f>
        <v>0</v>
      </c>
      <c r="J6055" s="17">
        <f>INT((VLOOKUP($C6055,装备数值,4,0)+VLOOKUP($C6055,装备数值,7,0)*($E6055-1))*VLOOKUP($D6055,系数!$K$2:$O$7,5,0))</f>
        <v>0</v>
      </c>
      <c r="K6055" s="17">
        <f>INT(VLOOKUP(E6055,强化金币,2,1)*VLOOKUP(INDEX(装备!F:F,MATCH(属性!A6055,装备!A:A,0)),系数!$K$12:$M$15,3,0))</f>
        <v>38000</v>
      </c>
      <c r="L6055" s="17"/>
      <c r="M6055" s="17"/>
      <c r="N6055" s="17"/>
      <c r="O6055" s="17">
        <f>IF(E6055=1,"",VLOOKUP(E6055,系数!$S$2:$AB$12,MATCH(属性!C6055,评级,0),1))</f>
        <v>240</v>
      </c>
    </row>
    <row r="6056" spans="1:15" ht="17.25" thickBot="1" x14ac:dyDescent="0.4">
      <c r="A6056" s="17">
        <f t="shared" si="188"/>
        <v>7100051</v>
      </c>
      <c r="B6056" s="17" t="s">
        <v>217</v>
      </c>
      <c r="C6056" s="15">
        <f>INDEX(装备!G:G,MATCH(属性!A6056,装备!A:A,0))</f>
        <v>18</v>
      </c>
      <c r="D6056" s="15" t="str">
        <f>INDEX(装备!E:E,MATCH(属性!A6056,装备!A:A,0))</f>
        <v>armour</v>
      </c>
      <c r="E6056" s="14">
        <v>54</v>
      </c>
      <c r="F6056" s="17">
        <f>INT((VLOOKUP($C6056,装备数值,2,0)+VLOOKUP($C6056,装备数值,5,0)*($E6056-1))*VLOOKUP($D6056,系数!$K$2:$O$7,2,0))</f>
        <v>5476</v>
      </c>
      <c r="G6056" s="17">
        <f>INT((VLOOKUP($C6056,装备数值,3,0)+VLOOKUP($C6056,装备数值,6,0)*($E6056-1))*VLOOKUP($D6056,系数!$K$2:$O$7,3,0))</f>
        <v>0</v>
      </c>
      <c r="H6056" s="17">
        <f t="shared" si="189"/>
        <v>0</v>
      </c>
      <c r="I6056" s="17">
        <f>INT((VLOOKUP($C6056,装备数值,4,0)+VLOOKUP($C6056,装备数值,7,0)*($E6056-1))*VLOOKUP($D6056,系数!$K$2:$O$7,4,0))</f>
        <v>0</v>
      </c>
      <c r="J6056" s="17">
        <f>INT((VLOOKUP($C6056,装备数值,4,0)+VLOOKUP($C6056,装备数值,7,0)*($E6056-1))*VLOOKUP($D6056,系数!$K$2:$O$7,5,0))</f>
        <v>0</v>
      </c>
      <c r="K6056" s="17">
        <f>INT(VLOOKUP(E6056,强化金币,2,1)*VLOOKUP(INDEX(装备!F:F,MATCH(属性!A6056,装备!A:A,0)),系数!$K$12:$M$15,3,0))</f>
        <v>40000</v>
      </c>
      <c r="L6056" s="17"/>
      <c r="M6056" s="17"/>
      <c r="N6056" s="17"/>
      <c r="O6056" s="17">
        <f>IF(E6056=1,"",VLOOKUP(E6056,系数!$S$2:$AB$12,MATCH(属性!C6056,评级,0),1))</f>
        <v>240</v>
      </c>
    </row>
    <row r="6057" spans="1:15" ht="17.25" thickBot="1" x14ac:dyDescent="0.4">
      <c r="A6057" s="17">
        <f t="shared" si="188"/>
        <v>7100051</v>
      </c>
      <c r="B6057" s="17" t="s">
        <v>217</v>
      </c>
      <c r="C6057" s="15">
        <f>INDEX(装备!G:G,MATCH(属性!A6057,装备!A:A,0))</f>
        <v>18</v>
      </c>
      <c r="D6057" s="15" t="str">
        <f>INDEX(装备!E:E,MATCH(属性!A6057,装备!A:A,0))</f>
        <v>armour</v>
      </c>
      <c r="E6057" s="14">
        <v>55</v>
      </c>
      <c r="F6057" s="17">
        <f>INT((VLOOKUP($C6057,装备数值,2,0)+VLOOKUP($C6057,装备数值,5,0)*($E6057-1))*VLOOKUP($D6057,系数!$K$2:$O$7,2,0))</f>
        <v>5551</v>
      </c>
      <c r="G6057" s="17">
        <f>INT((VLOOKUP($C6057,装备数值,3,0)+VLOOKUP($C6057,装备数值,6,0)*($E6057-1))*VLOOKUP($D6057,系数!$K$2:$O$7,3,0))</f>
        <v>0</v>
      </c>
      <c r="H6057" s="17">
        <f t="shared" si="189"/>
        <v>0</v>
      </c>
      <c r="I6057" s="17">
        <f>INT((VLOOKUP($C6057,装备数值,4,0)+VLOOKUP($C6057,装备数值,7,0)*($E6057-1))*VLOOKUP($D6057,系数!$K$2:$O$7,4,0))</f>
        <v>0</v>
      </c>
      <c r="J6057" s="17">
        <f>INT((VLOOKUP($C6057,装备数值,4,0)+VLOOKUP($C6057,装备数值,7,0)*($E6057-1))*VLOOKUP($D6057,系数!$K$2:$O$7,5,0))</f>
        <v>0</v>
      </c>
      <c r="K6057" s="17">
        <f>INT(VLOOKUP(E6057,强化金币,2,1)*VLOOKUP(INDEX(装备!F:F,MATCH(属性!A6057,装备!A:A,0)),系数!$K$12:$M$15,3,0))</f>
        <v>42000</v>
      </c>
      <c r="L6057" s="17"/>
      <c r="M6057" s="17"/>
      <c r="N6057" s="17"/>
      <c r="O6057" s="17">
        <f>IF(E6057=1,"",VLOOKUP(E6057,系数!$S$2:$AB$12,MATCH(属性!C6057,评级,0),1))</f>
        <v>240</v>
      </c>
    </row>
    <row r="6058" spans="1:15" ht="17.25" thickBot="1" x14ac:dyDescent="0.4">
      <c r="A6058" s="17">
        <f t="shared" si="188"/>
        <v>7100051</v>
      </c>
      <c r="B6058" s="17" t="s">
        <v>217</v>
      </c>
      <c r="C6058" s="15">
        <f>INDEX(装备!G:G,MATCH(属性!A6058,装备!A:A,0))</f>
        <v>18</v>
      </c>
      <c r="D6058" s="15" t="str">
        <f>INDEX(装备!E:E,MATCH(属性!A6058,装备!A:A,0))</f>
        <v>armour</v>
      </c>
      <c r="E6058" s="14">
        <v>56</v>
      </c>
      <c r="F6058" s="17">
        <f>INT((VLOOKUP($C6058,装备数值,2,0)+VLOOKUP($C6058,装备数值,5,0)*($E6058-1))*VLOOKUP($D6058,系数!$K$2:$O$7,2,0))</f>
        <v>5626</v>
      </c>
      <c r="G6058" s="17">
        <f>INT((VLOOKUP($C6058,装备数值,3,0)+VLOOKUP($C6058,装备数值,6,0)*($E6058-1))*VLOOKUP($D6058,系数!$K$2:$O$7,3,0))</f>
        <v>0</v>
      </c>
      <c r="H6058" s="17">
        <f t="shared" si="189"/>
        <v>0</v>
      </c>
      <c r="I6058" s="17">
        <f>INT((VLOOKUP($C6058,装备数值,4,0)+VLOOKUP($C6058,装备数值,7,0)*($E6058-1))*VLOOKUP($D6058,系数!$K$2:$O$7,4,0))</f>
        <v>0</v>
      </c>
      <c r="J6058" s="17">
        <f>INT((VLOOKUP($C6058,装备数值,4,0)+VLOOKUP($C6058,装备数值,7,0)*($E6058-1))*VLOOKUP($D6058,系数!$K$2:$O$7,5,0))</f>
        <v>0</v>
      </c>
      <c r="K6058" s="17">
        <f>INT(VLOOKUP(E6058,强化金币,2,1)*VLOOKUP(INDEX(装备!F:F,MATCH(属性!A6058,装备!A:A,0)),系数!$K$12:$M$15,3,0))</f>
        <v>44000</v>
      </c>
      <c r="L6058" s="17"/>
      <c r="M6058" s="17"/>
      <c r="N6058" s="17"/>
      <c r="O6058" s="17">
        <f>IF(E6058=1,"",VLOOKUP(E6058,系数!$S$2:$AB$12,MATCH(属性!C6058,评级,0),1))</f>
        <v>240</v>
      </c>
    </row>
    <row r="6059" spans="1:15" ht="17.25" thickBot="1" x14ac:dyDescent="0.4">
      <c r="A6059" s="17">
        <f t="shared" si="188"/>
        <v>7100051</v>
      </c>
      <c r="B6059" s="17" t="s">
        <v>217</v>
      </c>
      <c r="C6059" s="15">
        <f>INDEX(装备!G:G,MATCH(属性!A6059,装备!A:A,0))</f>
        <v>18</v>
      </c>
      <c r="D6059" s="15" t="str">
        <f>INDEX(装备!E:E,MATCH(属性!A6059,装备!A:A,0))</f>
        <v>armour</v>
      </c>
      <c r="E6059" s="14">
        <v>57</v>
      </c>
      <c r="F6059" s="17">
        <f>INT((VLOOKUP($C6059,装备数值,2,0)+VLOOKUP($C6059,装备数值,5,0)*($E6059-1))*VLOOKUP($D6059,系数!$K$2:$O$7,2,0))</f>
        <v>5701</v>
      </c>
      <c r="G6059" s="17">
        <f>INT((VLOOKUP($C6059,装备数值,3,0)+VLOOKUP($C6059,装备数值,6,0)*($E6059-1))*VLOOKUP($D6059,系数!$K$2:$O$7,3,0))</f>
        <v>0</v>
      </c>
      <c r="H6059" s="17">
        <f t="shared" si="189"/>
        <v>0</v>
      </c>
      <c r="I6059" s="17">
        <f>INT((VLOOKUP($C6059,装备数值,4,0)+VLOOKUP($C6059,装备数值,7,0)*($E6059-1))*VLOOKUP($D6059,系数!$K$2:$O$7,4,0))</f>
        <v>0</v>
      </c>
      <c r="J6059" s="17">
        <f>INT((VLOOKUP($C6059,装备数值,4,0)+VLOOKUP($C6059,装备数值,7,0)*($E6059-1))*VLOOKUP($D6059,系数!$K$2:$O$7,5,0))</f>
        <v>0</v>
      </c>
      <c r="K6059" s="17">
        <f>INT(VLOOKUP(E6059,强化金币,2,1)*VLOOKUP(INDEX(装备!F:F,MATCH(属性!A6059,装备!A:A,0)),系数!$K$12:$M$15,3,0))</f>
        <v>46000</v>
      </c>
      <c r="L6059" s="17"/>
      <c r="M6059" s="17"/>
      <c r="N6059" s="17"/>
      <c r="O6059" s="17">
        <f>IF(E6059=1,"",VLOOKUP(E6059,系数!$S$2:$AB$12,MATCH(属性!C6059,评级,0),1))</f>
        <v>240</v>
      </c>
    </row>
    <row r="6060" spans="1:15" ht="17.25" thickBot="1" x14ac:dyDescent="0.4">
      <c r="A6060" s="17">
        <f t="shared" si="188"/>
        <v>7100051</v>
      </c>
      <c r="B6060" s="17" t="s">
        <v>217</v>
      </c>
      <c r="C6060" s="15">
        <f>INDEX(装备!G:G,MATCH(属性!A6060,装备!A:A,0))</f>
        <v>18</v>
      </c>
      <c r="D6060" s="15" t="str">
        <f>INDEX(装备!E:E,MATCH(属性!A6060,装备!A:A,0))</f>
        <v>armour</v>
      </c>
      <c r="E6060" s="14">
        <v>58</v>
      </c>
      <c r="F6060" s="17">
        <f>INT((VLOOKUP($C6060,装备数值,2,0)+VLOOKUP($C6060,装备数值,5,0)*($E6060-1))*VLOOKUP($D6060,系数!$K$2:$O$7,2,0))</f>
        <v>5776</v>
      </c>
      <c r="G6060" s="17">
        <f>INT((VLOOKUP($C6060,装备数值,3,0)+VLOOKUP($C6060,装备数值,6,0)*($E6060-1))*VLOOKUP($D6060,系数!$K$2:$O$7,3,0))</f>
        <v>0</v>
      </c>
      <c r="H6060" s="17">
        <f t="shared" si="189"/>
        <v>0</v>
      </c>
      <c r="I6060" s="17">
        <f>INT((VLOOKUP($C6060,装备数值,4,0)+VLOOKUP($C6060,装备数值,7,0)*($E6060-1))*VLOOKUP($D6060,系数!$K$2:$O$7,4,0))</f>
        <v>0</v>
      </c>
      <c r="J6060" s="17">
        <f>INT((VLOOKUP($C6060,装备数值,4,0)+VLOOKUP($C6060,装备数值,7,0)*($E6060-1))*VLOOKUP($D6060,系数!$K$2:$O$7,5,0))</f>
        <v>0</v>
      </c>
      <c r="K6060" s="17">
        <f>INT(VLOOKUP(E6060,强化金币,2,1)*VLOOKUP(INDEX(装备!F:F,MATCH(属性!A6060,装备!A:A,0)),系数!$K$12:$M$15,3,0))</f>
        <v>48000</v>
      </c>
      <c r="L6060" s="17"/>
      <c r="M6060" s="17"/>
      <c r="N6060" s="17"/>
      <c r="O6060" s="17">
        <f>IF(E6060=1,"",VLOOKUP(E6060,系数!$S$2:$AB$12,MATCH(属性!C6060,评级,0),1))</f>
        <v>240</v>
      </c>
    </row>
    <row r="6061" spans="1:15" ht="17.25" thickBot="1" x14ac:dyDescent="0.4">
      <c r="A6061" s="17">
        <f t="shared" si="188"/>
        <v>7100051</v>
      </c>
      <c r="B6061" s="17" t="s">
        <v>217</v>
      </c>
      <c r="C6061" s="15">
        <f>INDEX(装备!G:G,MATCH(属性!A6061,装备!A:A,0))</f>
        <v>18</v>
      </c>
      <c r="D6061" s="15" t="str">
        <f>INDEX(装备!E:E,MATCH(属性!A6061,装备!A:A,0))</f>
        <v>armour</v>
      </c>
      <c r="E6061" s="14">
        <v>59</v>
      </c>
      <c r="F6061" s="17">
        <f>INT((VLOOKUP($C6061,装备数值,2,0)+VLOOKUP($C6061,装备数值,5,0)*($E6061-1))*VLOOKUP($D6061,系数!$K$2:$O$7,2,0))</f>
        <v>5851</v>
      </c>
      <c r="G6061" s="17">
        <f>INT((VLOOKUP($C6061,装备数值,3,0)+VLOOKUP($C6061,装备数值,6,0)*($E6061-1))*VLOOKUP($D6061,系数!$K$2:$O$7,3,0))</f>
        <v>0</v>
      </c>
      <c r="H6061" s="17">
        <f t="shared" si="189"/>
        <v>0</v>
      </c>
      <c r="I6061" s="17">
        <f>INT((VLOOKUP($C6061,装备数值,4,0)+VLOOKUP($C6061,装备数值,7,0)*($E6061-1))*VLOOKUP($D6061,系数!$K$2:$O$7,4,0))</f>
        <v>0</v>
      </c>
      <c r="J6061" s="17">
        <f>INT((VLOOKUP($C6061,装备数值,4,0)+VLOOKUP($C6061,装备数值,7,0)*($E6061-1))*VLOOKUP($D6061,系数!$K$2:$O$7,5,0))</f>
        <v>0</v>
      </c>
      <c r="K6061" s="17">
        <f>INT(VLOOKUP(E6061,强化金币,2,1)*VLOOKUP(INDEX(装备!F:F,MATCH(属性!A6061,装备!A:A,0)),系数!$K$12:$M$15,3,0))</f>
        <v>50000</v>
      </c>
      <c r="L6061" s="17"/>
      <c r="M6061" s="17"/>
      <c r="N6061" s="17"/>
      <c r="O6061" s="17">
        <f>IF(E6061=1,"",VLOOKUP(E6061,系数!$S$2:$AB$12,MATCH(属性!C6061,评级,0),1))</f>
        <v>240</v>
      </c>
    </row>
    <row r="6062" spans="1:15" ht="17.25" thickBot="1" x14ac:dyDescent="0.4">
      <c r="A6062" s="17">
        <f t="shared" si="188"/>
        <v>7100051</v>
      </c>
      <c r="B6062" s="17" t="s">
        <v>217</v>
      </c>
      <c r="C6062" s="15">
        <f>INDEX(装备!G:G,MATCH(属性!A6062,装备!A:A,0))</f>
        <v>18</v>
      </c>
      <c r="D6062" s="15" t="str">
        <f>INDEX(装备!E:E,MATCH(属性!A6062,装备!A:A,0))</f>
        <v>armour</v>
      </c>
      <c r="E6062" s="14">
        <v>60</v>
      </c>
      <c r="F6062" s="17">
        <f>INT((VLOOKUP($C6062,装备数值,2,0)+VLOOKUP($C6062,装备数值,5,0)*($E6062-1))*VLOOKUP($D6062,系数!$K$2:$O$7,2,0))</f>
        <v>5926</v>
      </c>
      <c r="G6062" s="17">
        <f>INT((VLOOKUP($C6062,装备数值,3,0)+VLOOKUP($C6062,装备数值,6,0)*($E6062-1))*VLOOKUP($D6062,系数!$K$2:$O$7,3,0))</f>
        <v>0</v>
      </c>
      <c r="H6062" s="17">
        <f t="shared" si="189"/>
        <v>0</v>
      </c>
      <c r="I6062" s="17">
        <f>INT((VLOOKUP($C6062,装备数值,4,0)+VLOOKUP($C6062,装备数值,7,0)*($E6062-1))*VLOOKUP($D6062,系数!$K$2:$O$7,4,0))</f>
        <v>0</v>
      </c>
      <c r="J6062" s="17">
        <f>INT((VLOOKUP($C6062,装备数值,4,0)+VLOOKUP($C6062,装备数值,7,0)*($E6062-1))*VLOOKUP($D6062,系数!$K$2:$O$7,5,0))</f>
        <v>0</v>
      </c>
      <c r="K6062" s="17">
        <f>INT(VLOOKUP(E6062,强化金币,2,1)*VLOOKUP(INDEX(装备!F:F,MATCH(属性!A6062,装备!A:A,0)),系数!$K$12:$M$15,3,0))</f>
        <v>52500</v>
      </c>
      <c r="L6062" s="17"/>
      <c r="M6062" s="17"/>
      <c r="N6062" s="17"/>
      <c r="O6062" s="17">
        <f>IF(E6062=1,"",VLOOKUP(E6062,系数!$S$2:$AB$12,MATCH(属性!C6062,评级,0),1))</f>
        <v>280</v>
      </c>
    </row>
    <row r="6063" spans="1:15" ht="17.25" thickBot="1" x14ac:dyDescent="0.4">
      <c r="A6063" s="17">
        <f t="shared" si="188"/>
        <v>7100051</v>
      </c>
      <c r="B6063" s="17" t="s">
        <v>217</v>
      </c>
      <c r="C6063" s="15">
        <f>INDEX(装备!G:G,MATCH(属性!A6063,装备!A:A,0))</f>
        <v>18</v>
      </c>
      <c r="D6063" s="15" t="str">
        <f>INDEX(装备!E:E,MATCH(属性!A6063,装备!A:A,0))</f>
        <v>armour</v>
      </c>
      <c r="E6063" s="14">
        <v>61</v>
      </c>
      <c r="F6063" s="17">
        <f>INT((VLOOKUP($C6063,装备数值,2,0)+VLOOKUP($C6063,装备数值,5,0)*($E6063-1))*VLOOKUP($D6063,系数!$K$2:$O$7,2,0))</f>
        <v>6001</v>
      </c>
      <c r="G6063" s="17">
        <f>INT((VLOOKUP($C6063,装备数值,3,0)+VLOOKUP($C6063,装备数值,6,0)*($E6063-1))*VLOOKUP($D6063,系数!$K$2:$O$7,3,0))</f>
        <v>0</v>
      </c>
      <c r="H6063" s="17">
        <f t="shared" si="189"/>
        <v>0</v>
      </c>
      <c r="I6063" s="17">
        <f>INT((VLOOKUP($C6063,装备数值,4,0)+VLOOKUP($C6063,装备数值,7,0)*($E6063-1))*VLOOKUP($D6063,系数!$K$2:$O$7,4,0))</f>
        <v>0</v>
      </c>
      <c r="J6063" s="17">
        <f>INT((VLOOKUP($C6063,装备数值,4,0)+VLOOKUP($C6063,装备数值,7,0)*($E6063-1))*VLOOKUP($D6063,系数!$K$2:$O$7,5,0))</f>
        <v>0</v>
      </c>
      <c r="K6063" s="17">
        <f>INT(VLOOKUP(E6063,强化金币,2,1)*VLOOKUP(INDEX(装备!F:F,MATCH(属性!A6063,装备!A:A,0)),系数!$K$12:$M$15,3,0))</f>
        <v>55000</v>
      </c>
      <c r="L6063" s="17"/>
      <c r="M6063" s="17"/>
      <c r="N6063" s="17"/>
      <c r="O6063" s="17">
        <f>IF(E6063=1,"",VLOOKUP(E6063,系数!$S$2:$AB$12,MATCH(属性!C6063,评级,0),1))</f>
        <v>280</v>
      </c>
    </row>
    <row r="6064" spans="1:15" ht="17.25" thickBot="1" x14ac:dyDescent="0.4">
      <c r="A6064" s="17">
        <f t="shared" si="188"/>
        <v>7100051</v>
      </c>
      <c r="B6064" s="17" t="s">
        <v>217</v>
      </c>
      <c r="C6064" s="15">
        <f>INDEX(装备!G:G,MATCH(属性!A6064,装备!A:A,0))</f>
        <v>18</v>
      </c>
      <c r="D6064" s="15" t="str">
        <f>INDEX(装备!E:E,MATCH(属性!A6064,装备!A:A,0))</f>
        <v>armour</v>
      </c>
      <c r="E6064" s="14">
        <v>62</v>
      </c>
      <c r="F6064" s="17">
        <f>INT((VLOOKUP($C6064,装备数值,2,0)+VLOOKUP($C6064,装备数值,5,0)*($E6064-1))*VLOOKUP($D6064,系数!$K$2:$O$7,2,0))</f>
        <v>6076</v>
      </c>
      <c r="G6064" s="17">
        <f>INT((VLOOKUP($C6064,装备数值,3,0)+VLOOKUP($C6064,装备数值,6,0)*($E6064-1))*VLOOKUP($D6064,系数!$K$2:$O$7,3,0))</f>
        <v>0</v>
      </c>
      <c r="H6064" s="17">
        <f t="shared" si="189"/>
        <v>0</v>
      </c>
      <c r="I6064" s="17">
        <f>INT((VLOOKUP($C6064,装备数值,4,0)+VLOOKUP($C6064,装备数值,7,0)*($E6064-1))*VLOOKUP($D6064,系数!$K$2:$O$7,4,0))</f>
        <v>0</v>
      </c>
      <c r="J6064" s="17">
        <f>INT((VLOOKUP($C6064,装备数值,4,0)+VLOOKUP($C6064,装备数值,7,0)*($E6064-1))*VLOOKUP($D6064,系数!$K$2:$O$7,5,0))</f>
        <v>0</v>
      </c>
      <c r="K6064" s="17">
        <f>INT(VLOOKUP(E6064,强化金币,2,1)*VLOOKUP(INDEX(装备!F:F,MATCH(属性!A6064,装备!A:A,0)),系数!$K$12:$M$15,3,0))</f>
        <v>57500</v>
      </c>
      <c r="L6064" s="17"/>
      <c r="M6064" s="17"/>
      <c r="N6064" s="17"/>
      <c r="O6064" s="17">
        <f>IF(E6064=1,"",VLOOKUP(E6064,系数!$S$2:$AB$12,MATCH(属性!C6064,评级,0),1))</f>
        <v>280</v>
      </c>
    </row>
    <row r="6065" spans="1:15" ht="17.25" thickBot="1" x14ac:dyDescent="0.4">
      <c r="A6065" s="17">
        <f t="shared" si="188"/>
        <v>7100051</v>
      </c>
      <c r="B6065" s="17" t="s">
        <v>217</v>
      </c>
      <c r="C6065" s="15">
        <f>INDEX(装备!G:G,MATCH(属性!A6065,装备!A:A,0))</f>
        <v>18</v>
      </c>
      <c r="D6065" s="15" t="str">
        <f>INDEX(装备!E:E,MATCH(属性!A6065,装备!A:A,0))</f>
        <v>armour</v>
      </c>
      <c r="E6065" s="14">
        <v>63</v>
      </c>
      <c r="F6065" s="17">
        <f>INT((VLOOKUP($C6065,装备数值,2,0)+VLOOKUP($C6065,装备数值,5,0)*($E6065-1))*VLOOKUP($D6065,系数!$K$2:$O$7,2,0))</f>
        <v>6151</v>
      </c>
      <c r="G6065" s="17">
        <f>INT((VLOOKUP($C6065,装备数值,3,0)+VLOOKUP($C6065,装备数值,6,0)*($E6065-1))*VLOOKUP($D6065,系数!$K$2:$O$7,3,0))</f>
        <v>0</v>
      </c>
      <c r="H6065" s="17">
        <f t="shared" si="189"/>
        <v>0</v>
      </c>
      <c r="I6065" s="17">
        <f>INT((VLOOKUP($C6065,装备数值,4,0)+VLOOKUP($C6065,装备数值,7,0)*($E6065-1))*VLOOKUP($D6065,系数!$K$2:$O$7,4,0))</f>
        <v>0</v>
      </c>
      <c r="J6065" s="17">
        <f>INT((VLOOKUP($C6065,装备数值,4,0)+VLOOKUP($C6065,装备数值,7,0)*($E6065-1))*VLOOKUP($D6065,系数!$K$2:$O$7,5,0))</f>
        <v>0</v>
      </c>
      <c r="K6065" s="17">
        <f>INT(VLOOKUP(E6065,强化金币,2,1)*VLOOKUP(INDEX(装备!F:F,MATCH(属性!A6065,装备!A:A,0)),系数!$K$12:$M$15,3,0))</f>
        <v>60000</v>
      </c>
      <c r="L6065" s="17"/>
      <c r="M6065" s="17"/>
      <c r="N6065" s="17"/>
      <c r="O6065" s="17">
        <f>IF(E6065=1,"",VLOOKUP(E6065,系数!$S$2:$AB$12,MATCH(属性!C6065,评级,0),1))</f>
        <v>280</v>
      </c>
    </row>
    <row r="6066" spans="1:15" ht="17.25" thickBot="1" x14ac:dyDescent="0.4">
      <c r="A6066" s="17">
        <f t="shared" si="188"/>
        <v>7100051</v>
      </c>
      <c r="B6066" s="17" t="s">
        <v>217</v>
      </c>
      <c r="C6066" s="15">
        <f>INDEX(装备!G:G,MATCH(属性!A6066,装备!A:A,0))</f>
        <v>18</v>
      </c>
      <c r="D6066" s="15" t="str">
        <f>INDEX(装备!E:E,MATCH(属性!A6066,装备!A:A,0))</f>
        <v>armour</v>
      </c>
      <c r="E6066" s="14">
        <v>64</v>
      </c>
      <c r="F6066" s="17">
        <f>INT((VLOOKUP($C6066,装备数值,2,0)+VLOOKUP($C6066,装备数值,5,0)*($E6066-1))*VLOOKUP($D6066,系数!$K$2:$O$7,2,0))</f>
        <v>6226</v>
      </c>
      <c r="G6066" s="17">
        <f>INT((VLOOKUP($C6066,装备数值,3,0)+VLOOKUP($C6066,装备数值,6,0)*($E6066-1))*VLOOKUP($D6066,系数!$K$2:$O$7,3,0))</f>
        <v>0</v>
      </c>
      <c r="H6066" s="17">
        <f t="shared" si="189"/>
        <v>0</v>
      </c>
      <c r="I6066" s="17">
        <f>INT((VLOOKUP($C6066,装备数值,4,0)+VLOOKUP($C6066,装备数值,7,0)*($E6066-1))*VLOOKUP($D6066,系数!$K$2:$O$7,4,0))</f>
        <v>0</v>
      </c>
      <c r="J6066" s="17">
        <f>INT((VLOOKUP($C6066,装备数值,4,0)+VLOOKUP($C6066,装备数值,7,0)*($E6066-1))*VLOOKUP($D6066,系数!$K$2:$O$7,5,0))</f>
        <v>0</v>
      </c>
      <c r="K6066" s="17">
        <f>INT(VLOOKUP(E6066,强化金币,2,1)*VLOOKUP(INDEX(装备!F:F,MATCH(属性!A6066,装备!A:A,0)),系数!$K$12:$M$15,3,0))</f>
        <v>62500</v>
      </c>
      <c r="L6066" s="17"/>
      <c r="M6066" s="17"/>
      <c r="N6066" s="17"/>
      <c r="O6066" s="17">
        <f>IF(E6066=1,"",VLOOKUP(E6066,系数!$S$2:$AB$12,MATCH(属性!C6066,评级,0),1))</f>
        <v>280</v>
      </c>
    </row>
    <row r="6067" spans="1:15" ht="17.25" thickBot="1" x14ac:dyDescent="0.4">
      <c r="A6067" s="17">
        <f t="shared" si="188"/>
        <v>7100051</v>
      </c>
      <c r="B6067" s="17" t="s">
        <v>217</v>
      </c>
      <c r="C6067" s="15">
        <f>INDEX(装备!G:G,MATCH(属性!A6067,装备!A:A,0))</f>
        <v>18</v>
      </c>
      <c r="D6067" s="15" t="str">
        <f>INDEX(装备!E:E,MATCH(属性!A6067,装备!A:A,0))</f>
        <v>armour</v>
      </c>
      <c r="E6067" s="14">
        <v>65</v>
      </c>
      <c r="F6067" s="17">
        <f>INT((VLOOKUP($C6067,装备数值,2,0)+VLOOKUP($C6067,装备数值,5,0)*($E6067-1))*VLOOKUP($D6067,系数!$K$2:$O$7,2,0))</f>
        <v>6301</v>
      </c>
      <c r="G6067" s="17">
        <f>INT((VLOOKUP($C6067,装备数值,3,0)+VLOOKUP($C6067,装备数值,6,0)*($E6067-1))*VLOOKUP($D6067,系数!$K$2:$O$7,3,0))</f>
        <v>0</v>
      </c>
      <c r="H6067" s="17">
        <f t="shared" si="189"/>
        <v>0</v>
      </c>
      <c r="I6067" s="17">
        <f>INT((VLOOKUP($C6067,装备数值,4,0)+VLOOKUP($C6067,装备数值,7,0)*($E6067-1))*VLOOKUP($D6067,系数!$K$2:$O$7,4,0))</f>
        <v>0</v>
      </c>
      <c r="J6067" s="17">
        <f>INT((VLOOKUP($C6067,装备数值,4,0)+VLOOKUP($C6067,装备数值,7,0)*($E6067-1))*VLOOKUP($D6067,系数!$K$2:$O$7,5,0))</f>
        <v>0</v>
      </c>
      <c r="K6067" s="17">
        <f>INT(VLOOKUP(E6067,强化金币,2,1)*VLOOKUP(INDEX(装备!F:F,MATCH(属性!A6067,装备!A:A,0)),系数!$K$12:$M$15,3,0))</f>
        <v>65000</v>
      </c>
      <c r="L6067" s="17"/>
      <c r="M6067" s="17"/>
      <c r="N6067" s="17"/>
      <c r="O6067" s="17">
        <f>IF(E6067=1,"",VLOOKUP(E6067,系数!$S$2:$AB$12,MATCH(属性!C6067,评级,0),1))</f>
        <v>280</v>
      </c>
    </row>
    <row r="6068" spans="1:15" ht="17.25" thickBot="1" x14ac:dyDescent="0.4">
      <c r="A6068" s="17">
        <f t="shared" si="188"/>
        <v>7100051</v>
      </c>
      <c r="B6068" s="17" t="s">
        <v>217</v>
      </c>
      <c r="C6068" s="15">
        <f>INDEX(装备!G:G,MATCH(属性!A6068,装备!A:A,0))</f>
        <v>18</v>
      </c>
      <c r="D6068" s="15" t="str">
        <f>INDEX(装备!E:E,MATCH(属性!A6068,装备!A:A,0))</f>
        <v>armour</v>
      </c>
      <c r="E6068" s="14">
        <v>66</v>
      </c>
      <c r="F6068" s="17">
        <f>INT((VLOOKUP($C6068,装备数值,2,0)+VLOOKUP($C6068,装备数值,5,0)*($E6068-1))*VLOOKUP($D6068,系数!$K$2:$O$7,2,0))</f>
        <v>6376</v>
      </c>
      <c r="G6068" s="17">
        <f>INT((VLOOKUP($C6068,装备数值,3,0)+VLOOKUP($C6068,装备数值,6,0)*($E6068-1))*VLOOKUP($D6068,系数!$K$2:$O$7,3,0))</f>
        <v>0</v>
      </c>
      <c r="H6068" s="17">
        <f t="shared" si="189"/>
        <v>0</v>
      </c>
      <c r="I6068" s="17">
        <f>INT((VLOOKUP($C6068,装备数值,4,0)+VLOOKUP($C6068,装备数值,7,0)*($E6068-1))*VLOOKUP($D6068,系数!$K$2:$O$7,4,0))</f>
        <v>0</v>
      </c>
      <c r="J6068" s="17">
        <f>INT((VLOOKUP($C6068,装备数值,4,0)+VLOOKUP($C6068,装备数值,7,0)*($E6068-1))*VLOOKUP($D6068,系数!$K$2:$O$7,5,0))</f>
        <v>0</v>
      </c>
      <c r="K6068" s="17">
        <f>INT(VLOOKUP(E6068,强化金币,2,1)*VLOOKUP(INDEX(装备!F:F,MATCH(属性!A6068,装备!A:A,0)),系数!$K$12:$M$15,3,0))</f>
        <v>67500</v>
      </c>
      <c r="L6068" s="17"/>
      <c r="M6068" s="17"/>
      <c r="N6068" s="17"/>
      <c r="O6068" s="17">
        <f>IF(E6068=1,"",VLOOKUP(E6068,系数!$S$2:$AB$12,MATCH(属性!C6068,评级,0),1))</f>
        <v>280</v>
      </c>
    </row>
    <row r="6069" spans="1:15" ht="17.25" thickBot="1" x14ac:dyDescent="0.4">
      <c r="A6069" s="17">
        <f t="shared" si="188"/>
        <v>7100051</v>
      </c>
      <c r="B6069" s="17" t="s">
        <v>217</v>
      </c>
      <c r="C6069" s="15">
        <f>INDEX(装备!G:G,MATCH(属性!A6069,装备!A:A,0))</f>
        <v>18</v>
      </c>
      <c r="D6069" s="15" t="str">
        <f>INDEX(装备!E:E,MATCH(属性!A6069,装备!A:A,0))</f>
        <v>armour</v>
      </c>
      <c r="E6069" s="14">
        <v>67</v>
      </c>
      <c r="F6069" s="17">
        <f>INT((VLOOKUP($C6069,装备数值,2,0)+VLOOKUP($C6069,装备数值,5,0)*($E6069-1))*VLOOKUP($D6069,系数!$K$2:$O$7,2,0))</f>
        <v>6451</v>
      </c>
      <c r="G6069" s="17">
        <f>INT((VLOOKUP($C6069,装备数值,3,0)+VLOOKUP($C6069,装备数值,6,0)*($E6069-1))*VLOOKUP($D6069,系数!$K$2:$O$7,3,0))</f>
        <v>0</v>
      </c>
      <c r="H6069" s="17">
        <f t="shared" si="189"/>
        <v>0</v>
      </c>
      <c r="I6069" s="17">
        <f>INT((VLOOKUP($C6069,装备数值,4,0)+VLOOKUP($C6069,装备数值,7,0)*($E6069-1))*VLOOKUP($D6069,系数!$K$2:$O$7,4,0))</f>
        <v>0</v>
      </c>
      <c r="J6069" s="17">
        <f>INT((VLOOKUP($C6069,装备数值,4,0)+VLOOKUP($C6069,装备数值,7,0)*($E6069-1))*VLOOKUP($D6069,系数!$K$2:$O$7,5,0))</f>
        <v>0</v>
      </c>
      <c r="K6069" s="17">
        <f>INT(VLOOKUP(E6069,强化金币,2,1)*VLOOKUP(INDEX(装备!F:F,MATCH(属性!A6069,装备!A:A,0)),系数!$K$12:$M$15,3,0))</f>
        <v>70000</v>
      </c>
      <c r="L6069" s="17"/>
      <c r="M6069" s="17"/>
      <c r="N6069" s="17"/>
      <c r="O6069" s="17">
        <f>IF(E6069=1,"",VLOOKUP(E6069,系数!$S$2:$AB$12,MATCH(属性!C6069,评级,0),1))</f>
        <v>280</v>
      </c>
    </row>
    <row r="6070" spans="1:15" ht="17.25" thickBot="1" x14ac:dyDescent="0.4">
      <c r="A6070" s="17">
        <f t="shared" si="188"/>
        <v>7100051</v>
      </c>
      <c r="B6070" s="17" t="s">
        <v>217</v>
      </c>
      <c r="C6070" s="15">
        <f>INDEX(装备!G:G,MATCH(属性!A6070,装备!A:A,0))</f>
        <v>18</v>
      </c>
      <c r="D6070" s="15" t="str">
        <f>INDEX(装备!E:E,MATCH(属性!A6070,装备!A:A,0))</f>
        <v>armour</v>
      </c>
      <c r="E6070" s="14">
        <v>68</v>
      </c>
      <c r="F6070" s="17">
        <f>INT((VLOOKUP($C6070,装备数值,2,0)+VLOOKUP($C6070,装备数值,5,0)*($E6070-1))*VLOOKUP($D6070,系数!$K$2:$O$7,2,0))</f>
        <v>6526</v>
      </c>
      <c r="G6070" s="17">
        <f>INT((VLOOKUP($C6070,装备数值,3,0)+VLOOKUP($C6070,装备数值,6,0)*($E6070-1))*VLOOKUP($D6070,系数!$K$2:$O$7,3,0))</f>
        <v>0</v>
      </c>
      <c r="H6070" s="17">
        <f t="shared" si="189"/>
        <v>0</v>
      </c>
      <c r="I6070" s="17">
        <f>INT((VLOOKUP($C6070,装备数值,4,0)+VLOOKUP($C6070,装备数值,7,0)*($E6070-1))*VLOOKUP($D6070,系数!$K$2:$O$7,4,0))</f>
        <v>0</v>
      </c>
      <c r="J6070" s="17">
        <f>INT((VLOOKUP($C6070,装备数值,4,0)+VLOOKUP($C6070,装备数值,7,0)*($E6070-1))*VLOOKUP($D6070,系数!$K$2:$O$7,5,0))</f>
        <v>0</v>
      </c>
      <c r="K6070" s="17">
        <f>INT(VLOOKUP(E6070,强化金币,2,1)*VLOOKUP(INDEX(装备!F:F,MATCH(属性!A6070,装备!A:A,0)),系数!$K$12:$M$15,3,0))</f>
        <v>72500</v>
      </c>
      <c r="L6070" s="17"/>
      <c r="M6070" s="17"/>
      <c r="N6070" s="17"/>
      <c r="O6070" s="17">
        <f>IF(E6070=1,"",VLOOKUP(E6070,系数!$S$2:$AB$12,MATCH(属性!C6070,评级,0),1))</f>
        <v>280</v>
      </c>
    </row>
    <row r="6071" spans="1:15" ht="17.25" thickBot="1" x14ac:dyDescent="0.4">
      <c r="A6071" s="17">
        <f t="shared" si="188"/>
        <v>7100051</v>
      </c>
      <c r="B6071" s="17" t="s">
        <v>217</v>
      </c>
      <c r="C6071" s="15">
        <f>INDEX(装备!G:G,MATCH(属性!A6071,装备!A:A,0))</f>
        <v>18</v>
      </c>
      <c r="D6071" s="15" t="str">
        <f>INDEX(装备!E:E,MATCH(属性!A6071,装备!A:A,0))</f>
        <v>armour</v>
      </c>
      <c r="E6071" s="14">
        <v>69</v>
      </c>
      <c r="F6071" s="17">
        <f>INT((VLOOKUP($C6071,装备数值,2,0)+VLOOKUP($C6071,装备数值,5,0)*($E6071-1))*VLOOKUP($D6071,系数!$K$2:$O$7,2,0))</f>
        <v>6601</v>
      </c>
      <c r="G6071" s="17">
        <f>INT((VLOOKUP($C6071,装备数值,3,0)+VLOOKUP($C6071,装备数值,6,0)*($E6071-1))*VLOOKUP($D6071,系数!$K$2:$O$7,3,0))</f>
        <v>0</v>
      </c>
      <c r="H6071" s="17">
        <f t="shared" si="189"/>
        <v>0</v>
      </c>
      <c r="I6071" s="17">
        <f>INT((VLOOKUP($C6071,装备数值,4,0)+VLOOKUP($C6071,装备数值,7,0)*($E6071-1))*VLOOKUP($D6071,系数!$K$2:$O$7,4,0))</f>
        <v>0</v>
      </c>
      <c r="J6071" s="17">
        <f>INT((VLOOKUP($C6071,装备数值,4,0)+VLOOKUP($C6071,装备数值,7,0)*($E6071-1))*VLOOKUP($D6071,系数!$K$2:$O$7,5,0))</f>
        <v>0</v>
      </c>
      <c r="K6071" s="17">
        <f>INT(VLOOKUP(E6071,强化金币,2,1)*VLOOKUP(INDEX(装备!F:F,MATCH(属性!A6071,装备!A:A,0)),系数!$K$12:$M$15,3,0))</f>
        <v>75000</v>
      </c>
      <c r="L6071" s="17"/>
      <c r="M6071" s="17"/>
      <c r="N6071" s="17"/>
      <c r="O6071" s="17">
        <f>IF(E6071=1,"",VLOOKUP(E6071,系数!$S$2:$AB$12,MATCH(属性!C6071,评级,0),1))</f>
        <v>280</v>
      </c>
    </row>
    <row r="6072" spans="1:15" ht="17.25" thickBot="1" x14ac:dyDescent="0.4">
      <c r="A6072" s="17">
        <f t="shared" si="188"/>
        <v>7100051</v>
      </c>
      <c r="B6072" s="17" t="s">
        <v>217</v>
      </c>
      <c r="C6072" s="15">
        <f>INDEX(装备!G:G,MATCH(属性!A6072,装备!A:A,0))</f>
        <v>18</v>
      </c>
      <c r="D6072" s="15" t="str">
        <f>INDEX(装备!E:E,MATCH(属性!A6072,装备!A:A,0))</f>
        <v>armour</v>
      </c>
      <c r="E6072" s="14">
        <v>70</v>
      </c>
      <c r="F6072" s="17">
        <f>INT((VLOOKUP($C6072,装备数值,2,0)+VLOOKUP($C6072,装备数值,5,0)*($E6072-1))*VLOOKUP($D6072,系数!$K$2:$O$7,2,0))</f>
        <v>6676</v>
      </c>
      <c r="G6072" s="17">
        <f>INT((VLOOKUP($C6072,装备数值,3,0)+VLOOKUP($C6072,装备数值,6,0)*($E6072-1))*VLOOKUP($D6072,系数!$K$2:$O$7,3,0))</f>
        <v>0</v>
      </c>
      <c r="H6072" s="17">
        <f t="shared" si="189"/>
        <v>0</v>
      </c>
      <c r="I6072" s="17">
        <f>INT((VLOOKUP($C6072,装备数值,4,0)+VLOOKUP($C6072,装备数值,7,0)*($E6072-1))*VLOOKUP($D6072,系数!$K$2:$O$7,4,0))</f>
        <v>0</v>
      </c>
      <c r="J6072" s="17">
        <f>INT((VLOOKUP($C6072,装备数值,4,0)+VLOOKUP($C6072,装备数值,7,0)*($E6072-1))*VLOOKUP($D6072,系数!$K$2:$O$7,5,0))</f>
        <v>0</v>
      </c>
      <c r="K6072" s="17">
        <f>INT(VLOOKUP(E6072,强化金币,2,1)*VLOOKUP(INDEX(装备!F:F,MATCH(属性!A6072,装备!A:A,0)),系数!$K$12:$M$15,3,0))</f>
        <v>77500</v>
      </c>
      <c r="L6072" s="17"/>
      <c r="M6072" s="17"/>
      <c r="N6072" s="17"/>
      <c r="O6072" s="17">
        <f>IF(E6072=1,"",VLOOKUP(E6072,系数!$S$2:$AB$12,MATCH(属性!C6072,评级,0),1))</f>
        <v>320</v>
      </c>
    </row>
    <row r="6073" spans="1:15" ht="17.25" thickBot="1" x14ac:dyDescent="0.4">
      <c r="A6073" s="17">
        <f t="shared" si="188"/>
        <v>7100051</v>
      </c>
      <c r="B6073" s="17" t="s">
        <v>217</v>
      </c>
      <c r="C6073" s="15">
        <f>INDEX(装备!G:G,MATCH(属性!A6073,装备!A:A,0))</f>
        <v>18</v>
      </c>
      <c r="D6073" s="15" t="str">
        <f>INDEX(装备!E:E,MATCH(属性!A6073,装备!A:A,0))</f>
        <v>armour</v>
      </c>
      <c r="E6073" s="14">
        <v>71</v>
      </c>
      <c r="F6073" s="17">
        <f>INT((VLOOKUP($C6073,装备数值,2,0)+VLOOKUP($C6073,装备数值,5,0)*($E6073-1))*VLOOKUP($D6073,系数!$K$2:$O$7,2,0))</f>
        <v>6751</v>
      </c>
      <c r="G6073" s="17">
        <f>INT((VLOOKUP($C6073,装备数值,3,0)+VLOOKUP($C6073,装备数值,6,0)*($E6073-1))*VLOOKUP($D6073,系数!$K$2:$O$7,3,0))</f>
        <v>0</v>
      </c>
      <c r="H6073" s="17">
        <f t="shared" si="189"/>
        <v>0</v>
      </c>
      <c r="I6073" s="17">
        <f>INT((VLOOKUP($C6073,装备数值,4,0)+VLOOKUP($C6073,装备数值,7,0)*($E6073-1))*VLOOKUP($D6073,系数!$K$2:$O$7,4,0))</f>
        <v>0</v>
      </c>
      <c r="J6073" s="17">
        <f>INT((VLOOKUP($C6073,装备数值,4,0)+VLOOKUP($C6073,装备数值,7,0)*($E6073-1))*VLOOKUP($D6073,系数!$K$2:$O$7,5,0))</f>
        <v>0</v>
      </c>
      <c r="K6073" s="17">
        <f>INT(VLOOKUP(E6073,强化金币,2,1)*VLOOKUP(INDEX(装备!F:F,MATCH(属性!A6073,装备!A:A,0)),系数!$K$12:$M$15,3,0))</f>
        <v>80000</v>
      </c>
      <c r="L6073" s="17"/>
      <c r="M6073" s="17"/>
      <c r="N6073" s="17"/>
      <c r="O6073" s="17">
        <f>IF(E6073=1,"",VLOOKUP(E6073,系数!$S$2:$AB$12,MATCH(属性!C6073,评级,0),1))</f>
        <v>320</v>
      </c>
    </row>
    <row r="6074" spans="1:15" ht="17.25" thickBot="1" x14ac:dyDescent="0.4">
      <c r="A6074" s="17">
        <f t="shared" si="188"/>
        <v>7100051</v>
      </c>
      <c r="B6074" s="17" t="s">
        <v>217</v>
      </c>
      <c r="C6074" s="15">
        <f>INDEX(装备!G:G,MATCH(属性!A6074,装备!A:A,0))</f>
        <v>18</v>
      </c>
      <c r="D6074" s="15" t="str">
        <f>INDEX(装备!E:E,MATCH(属性!A6074,装备!A:A,0))</f>
        <v>armour</v>
      </c>
      <c r="E6074" s="14">
        <v>72</v>
      </c>
      <c r="F6074" s="17">
        <f>INT((VLOOKUP($C6074,装备数值,2,0)+VLOOKUP($C6074,装备数值,5,0)*($E6074-1))*VLOOKUP($D6074,系数!$K$2:$O$7,2,0))</f>
        <v>6826</v>
      </c>
      <c r="G6074" s="17">
        <f>INT((VLOOKUP($C6074,装备数值,3,0)+VLOOKUP($C6074,装备数值,6,0)*($E6074-1))*VLOOKUP($D6074,系数!$K$2:$O$7,3,0))</f>
        <v>0</v>
      </c>
      <c r="H6074" s="17">
        <f t="shared" si="189"/>
        <v>0</v>
      </c>
      <c r="I6074" s="17">
        <f>INT((VLOOKUP($C6074,装备数值,4,0)+VLOOKUP($C6074,装备数值,7,0)*($E6074-1))*VLOOKUP($D6074,系数!$K$2:$O$7,4,0))</f>
        <v>0</v>
      </c>
      <c r="J6074" s="17">
        <f>INT((VLOOKUP($C6074,装备数值,4,0)+VLOOKUP($C6074,装备数值,7,0)*($E6074-1))*VLOOKUP($D6074,系数!$K$2:$O$7,5,0))</f>
        <v>0</v>
      </c>
      <c r="K6074" s="17">
        <f>INT(VLOOKUP(E6074,强化金币,2,1)*VLOOKUP(INDEX(装备!F:F,MATCH(属性!A6074,装备!A:A,0)),系数!$K$12:$M$15,3,0))</f>
        <v>82500</v>
      </c>
      <c r="L6074" s="17"/>
      <c r="M6074" s="17"/>
      <c r="N6074" s="17"/>
      <c r="O6074" s="17">
        <f>IF(E6074=1,"",VLOOKUP(E6074,系数!$S$2:$AB$12,MATCH(属性!C6074,评级,0),1))</f>
        <v>320</v>
      </c>
    </row>
    <row r="6075" spans="1:15" ht="17.25" thickBot="1" x14ac:dyDescent="0.4">
      <c r="A6075" s="17">
        <f t="shared" si="188"/>
        <v>7100051</v>
      </c>
      <c r="B6075" s="17" t="s">
        <v>217</v>
      </c>
      <c r="C6075" s="15">
        <f>INDEX(装备!G:G,MATCH(属性!A6075,装备!A:A,0))</f>
        <v>18</v>
      </c>
      <c r="D6075" s="15" t="str">
        <f>INDEX(装备!E:E,MATCH(属性!A6075,装备!A:A,0))</f>
        <v>armour</v>
      </c>
      <c r="E6075" s="14">
        <v>73</v>
      </c>
      <c r="F6075" s="17">
        <f>INT((VLOOKUP($C6075,装备数值,2,0)+VLOOKUP($C6075,装备数值,5,0)*($E6075-1))*VLOOKUP($D6075,系数!$K$2:$O$7,2,0))</f>
        <v>6901</v>
      </c>
      <c r="G6075" s="17">
        <f>INT((VLOOKUP($C6075,装备数值,3,0)+VLOOKUP($C6075,装备数值,6,0)*($E6075-1))*VLOOKUP($D6075,系数!$K$2:$O$7,3,0))</f>
        <v>0</v>
      </c>
      <c r="H6075" s="17">
        <f t="shared" si="189"/>
        <v>0</v>
      </c>
      <c r="I6075" s="17">
        <f>INT((VLOOKUP($C6075,装备数值,4,0)+VLOOKUP($C6075,装备数值,7,0)*($E6075-1))*VLOOKUP($D6075,系数!$K$2:$O$7,4,0))</f>
        <v>0</v>
      </c>
      <c r="J6075" s="17">
        <f>INT((VLOOKUP($C6075,装备数值,4,0)+VLOOKUP($C6075,装备数值,7,0)*($E6075-1))*VLOOKUP($D6075,系数!$K$2:$O$7,5,0))</f>
        <v>0</v>
      </c>
      <c r="K6075" s="17">
        <f>INT(VLOOKUP(E6075,强化金币,2,1)*VLOOKUP(INDEX(装备!F:F,MATCH(属性!A6075,装备!A:A,0)),系数!$K$12:$M$15,3,0))</f>
        <v>85000</v>
      </c>
      <c r="L6075" s="17"/>
      <c r="M6075" s="17"/>
      <c r="N6075" s="17"/>
      <c r="O6075" s="17">
        <f>IF(E6075=1,"",VLOOKUP(E6075,系数!$S$2:$AB$12,MATCH(属性!C6075,评级,0),1))</f>
        <v>320</v>
      </c>
    </row>
    <row r="6076" spans="1:15" ht="17.25" thickBot="1" x14ac:dyDescent="0.4">
      <c r="A6076" s="17">
        <f t="shared" ref="A6076:A6139" si="190">A5956+1</f>
        <v>7100051</v>
      </c>
      <c r="B6076" s="17" t="s">
        <v>217</v>
      </c>
      <c r="C6076" s="15">
        <f>INDEX(装备!G:G,MATCH(属性!A6076,装备!A:A,0))</f>
        <v>18</v>
      </c>
      <c r="D6076" s="15" t="str">
        <f>INDEX(装备!E:E,MATCH(属性!A6076,装备!A:A,0))</f>
        <v>armour</v>
      </c>
      <c r="E6076" s="14">
        <v>74</v>
      </c>
      <c r="F6076" s="17">
        <f>INT((VLOOKUP($C6076,装备数值,2,0)+VLOOKUP($C6076,装备数值,5,0)*($E6076-1))*VLOOKUP($D6076,系数!$K$2:$O$7,2,0))</f>
        <v>6976</v>
      </c>
      <c r="G6076" s="17">
        <f>INT((VLOOKUP($C6076,装备数值,3,0)+VLOOKUP($C6076,装备数值,6,0)*($E6076-1))*VLOOKUP($D6076,系数!$K$2:$O$7,3,0))</f>
        <v>0</v>
      </c>
      <c r="H6076" s="17">
        <f t="shared" si="189"/>
        <v>0</v>
      </c>
      <c r="I6076" s="17">
        <f>INT((VLOOKUP($C6076,装备数值,4,0)+VLOOKUP($C6076,装备数值,7,0)*($E6076-1))*VLOOKUP($D6076,系数!$K$2:$O$7,4,0))</f>
        <v>0</v>
      </c>
      <c r="J6076" s="17">
        <f>INT((VLOOKUP($C6076,装备数值,4,0)+VLOOKUP($C6076,装备数值,7,0)*($E6076-1))*VLOOKUP($D6076,系数!$K$2:$O$7,5,0))</f>
        <v>0</v>
      </c>
      <c r="K6076" s="17">
        <f>INT(VLOOKUP(E6076,强化金币,2,1)*VLOOKUP(INDEX(装备!F:F,MATCH(属性!A6076,装备!A:A,0)),系数!$K$12:$M$15,3,0))</f>
        <v>87500</v>
      </c>
      <c r="L6076" s="17"/>
      <c r="M6076" s="17"/>
      <c r="N6076" s="17"/>
      <c r="O6076" s="17">
        <f>IF(E6076=1,"",VLOOKUP(E6076,系数!$S$2:$AB$12,MATCH(属性!C6076,评级,0),1))</f>
        <v>320</v>
      </c>
    </row>
    <row r="6077" spans="1:15" ht="17.25" thickBot="1" x14ac:dyDescent="0.4">
      <c r="A6077" s="17">
        <f t="shared" si="190"/>
        <v>7100051</v>
      </c>
      <c r="B6077" s="17" t="s">
        <v>217</v>
      </c>
      <c r="C6077" s="15">
        <f>INDEX(装备!G:G,MATCH(属性!A6077,装备!A:A,0))</f>
        <v>18</v>
      </c>
      <c r="D6077" s="15" t="str">
        <f>INDEX(装备!E:E,MATCH(属性!A6077,装备!A:A,0))</f>
        <v>armour</v>
      </c>
      <c r="E6077" s="14">
        <v>75</v>
      </c>
      <c r="F6077" s="17">
        <f>INT((VLOOKUP($C6077,装备数值,2,0)+VLOOKUP($C6077,装备数值,5,0)*($E6077-1))*VLOOKUP($D6077,系数!$K$2:$O$7,2,0))</f>
        <v>7051</v>
      </c>
      <c r="G6077" s="17">
        <f>INT((VLOOKUP($C6077,装备数值,3,0)+VLOOKUP($C6077,装备数值,6,0)*($E6077-1))*VLOOKUP($D6077,系数!$K$2:$O$7,3,0))</f>
        <v>0</v>
      </c>
      <c r="H6077" s="17">
        <f t="shared" si="189"/>
        <v>0</v>
      </c>
      <c r="I6077" s="17">
        <f>INT((VLOOKUP($C6077,装备数值,4,0)+VLOOKUP($C6077,装备数值,7,0)*($E6077-1))*VLOOKUP($D6077,系数!$K$2:$O$7,4,0))</f>
        <v>0</v>
      </c>
      <c r="J6077" s="17">
        <f>INT((VLOOKUP($C6077,装备数值,4,0)+VLOOKUP($C6077,装备数值,7,0)*($E6077-1))*VLOOKUP($D6077,系数!$K$2:$O$7,5,0))</f>
        <v>0</v>
      </c>
      <c r="K6077" s="17">
        <f>INT(VLOOKUP(E6077,强化金币,2,1)*VLOOKUP(INDEX(装备!F:F,MATCH(属性!A6077,装备!A:A,0)),系数!$K$12:$M$15,3,0))</f>
        <v>90000</v>
      </c>
      <c r="L6077" s="17"/>
      <c r="M6077" s="17"/>
      <c r="N6077" s="17"/>
      <c r="O6077" s="17">
        <f>IF(E6077=1,"",VLOOKUP(E6077,系数!$S$2:$AB$12,MATCH(属性!C6077,评级,0),1))</f>
        <v>320</v>
      </c>
    </row>
    <row r="6078" spans="1:15" ht="17.25" thickBot="1" x14ac:dyDescent="0.4">
      <c r="A6078" s="17">
        <f t="shared" si="190"/>
        <v>7100051</v>
      </c>
      <c r="B6078" s="17" t="s">
        <v>217</v>
      </c>
      <c r="C6078" s="15">
        <f>INDEX(装备!G:G,MATCH(属性!A6078,装备!A:A,0))</f>
        <v>18</v>
      </c>
      <c r="D6078" s="15" t="str">
        <f>INDEX(装备!E:E,MATCH(属性!A6078,装备!A:A,0))</f>
        <v>armour</v>
      </c>
      <c r="E6078" s="14">
        <v>76</v>
      </c>
      <c r="F6078" s="17">
        <f>INT((VLOOKUP($C6078,装备数值,2,0)+VLOOKUP($C6078,装备数值,5,0)*($E6078-1))*VLOOKUP($D6078,系数!$K$2:$O$7,2,0))</f>
        <v>7126</v>
      </c>
      <c r="G6078" s="17">
        <f>INT((VLOOKUP($C6078,装备数值,3,0)+VLOOKUP($C6078,装备数值,6,0)*($E6078-1))*VLOOKUP($D6078,系数!$K$2:$O$7,3,0))</f>
        <v>0</v>
      </c>
      <c r="H6078" s="17">
        <f t="shared" si="189"/>
        <v>0</v>
      </c>
      <c r="I6078" s="17">
        <f>INT((VLOOKUP($C6078,装备数值,4,0)+VLOOKUP($C6078,装备数值,7,0)*($E6078-1))*VLOOKUP($D6078,系数!$K$2:$O$7,4,0))</f>
        <v>0</v>
      </c>
      <c r="J6078" s="17">
        <f>INT((VLOOKUP($C6078,装备数值,4,0)+VLOOKUP($C6078,装备数值,7,0)*($E6078-1))*VLOOKUP($D6078,系数!$K$2:$O$7,5,0))</f>
        <v>0</v>
      </c>
      <c r="K6078" s="17">
        <f>INT(VLOOKUP(E6078,强化金币,2,1)*VLOOKUP(INDEX(装备!F:F,MATCH(属性!A6078,装备!A:A,0)),系数!$K$12:$M$15,3,0))</f>
        <v>92500</v>
      </c>
      <c r="L6078" s="17"/>
      <c r="M6078" s="17"/>
      <c r="N6078" s="17"/>
      <c r="O6078" s="17">
        <f>IF(E6078=1,"",VLOOKUP(E6078,系数!$S$2:$AB$12,MATCH(属性!C6078,评级,0),1))</f>
        <v>320</v>
      </c>
    </row>
    <row r="6079" spans="1:15" ht="17.25" thickBot="1" x14ac:dyDescent="0.4">
      <c r="A6079" s="17">
        <f t="shared" si="190"/>
        <v>7100051</v>
      </c>
      <c r="B6079" s="17" t="s">
        <v>217</v>
      </c>
      <c r="C6079" s="15">
        <f>INDEX(装备!G:G,MATCH(属性!A6079,装备!A:A,0))</f>
        <v>18</v>
      </c>
      <c r="D6079" s="15" t="str">
        <f>INDEX(装备!E:E,MATCH(属性!A6079,装备!A:A,0))</f>
        <v>armour</v>
      </c>
      <c r="E6079" s="14">
        <v>77</v>
      </c>
      <c r="F6079" s="17">
        <f>INT((VLOOKUP($C6079,装备数值,2,0)+VLOOKUP($C6079,装备数值,5,0)*($E6079-1))*VLOOKUP($D6079,系数!$K$2:$O$7,2,0))</f>
        <v>7201</v>
      </c>
      <c r="G6079" s="17">
        <f>INT((VLOOKUP($C6079,装备数值,3,0)+VLOOKUP($C6079,装备数值,6,0)*($E6079-1))*VLOOKUP($D6079,系数!$K$2:$O$7,3,0))</f>
        <v>0</v>
      </c>
      <c r="H6079" s="17">
        <f t="shared" si="189"/>
        <v>0</v>
      </c>
      <c r="I6079" s="17">
        <f>INT((VLOOKUP($C6079,装备数值,4,0)+VLOOKUP($C6079,装备数值,7,0)*($E6079-1))*VLOOKUP($D6079,系数!$K$2:$O$7,4,0))</f>
        <v>0</v>
      </c>
      <c r="J6079" s="17">
        <f>INT((VLOOKUP($C6079,装备数值,4,0)+VLOOKUP($C6079,装备数值,7,0)*($E6079-1))*VLOOKUP($D6079,系数!$K$2:$O$7,5,0))</f>
        <v>0</v>
      </c>
      <c r="K6079" s="17">
        <f>INT(VLOOKUP(E6079,强化金币,2,1)*VLOOKUP(INDEX(装备!F:F,MATCH(属性!A6079,装备!A:A,0)),系数!$K$12:$M$15,3,0))</f>
        <v>95000</v>
      </c>
      <c r="L6079" s="17"/>
      <c r="M6079" s="17"/>
      <c r="N6079" s="17"/>
      <c r="O6079" s="17">
        <f>IF(E6079=1,"",VLOOKUP(E6079,系数!$S$2:$AB$12,MATCH(属性!C6079,评级,0),1))</f>
        <v>320</v>
      </c>
    </row>
    <row r="6080" spans="1:15" ht="17.25" thickBot="1" x14ac:dyDescent="0.4">
      <c r="A6080" s="17">
        <f t="shared" si="190"/>
        <v>7100051</v>
      </c>
      <c r="B6080" s="17" t="s">
        <v>217</v>
      </c>
      <c r="C6080" s="15">
        <f>INDEX(装备!G:G,MATCH(属性!A6080,装备!A:A,0))</f>
        <v>18</v>
      </c>
      <c r="D6080" s="15" t="str">
        <f>INDEX(装备!E:E,MATCH(属性!A6080,装备!A:A,0))</f>
        <v>armour</v>
      </c>
      <c r="E6080" s="14">
        <v>78</v>
      </c>
      <c r="F6080" s="17">
        <f>INT((VLOOKUP($C6080,装备数值,2,0)+VLOOKUP($C6080,装备数值,5,0)*($E6080-1))*VLOOKUP($D6080,系数!$K$2:$O$7,2,0))</f>
        <v>7276</v>
      </c>
      <c r="G6080" s="17">
        <f>INT((VLOOKUP($C6080,装备数值,3,0)+VLOOKUP($C6080,装备数值,6,0)*($E6080-1))*VLOOKUP($D6080,系数!$K$2:$O$7,3,0))</f>
        <v>0</v>
      </c>
      <c r="H6080" s="17">
        <f t="shared" si="189"/>
        <v>0</v>
      </c>
      <c r="I6080" s="17">
        <f>INT((VLOOKUP($C6080,装备数值,4,0)+VLOOKUP($C6080,装备数值,7,0)*($E6080-1))*VLOOKUP($D6080,系数!$K$2:$O$7,4,0))</f>
        <v>0</v>
      </c>
      <c r="J6080" s="17">
        <f>INT((VLOOKUP($C6080,装备数值,4,0)+VLOOKUP($C6080,装备数值,7,0)*($E6080-1))*VLOOKUP($D6080,系数!$K$2:$O$7,5,0))</f>
        <v>0</v>
      </c>
      <c r="K6080" s="17">
        <f>INT(VLOOKUP(E6080,强化金币,2,1)*VLOOKUP(INDEX(装备!F:F,MATCH(属性!A6080,装备!A:A,0)),系数!$K$12:$M$15,3,0))</f>
        <v>97500</v>
      </c>
      <c r="L6080" s="17"/>
      <c r="M6080" s="17"/>
      <c r="N6080" s="17"/>
      <c r="O6080" s="17">
        <f>IF(E6080=1,"",VLOOKUP(E6080,系数!$S$2:$AB$12,MATCH(属性!C6080,评级,0),1))</f>
        <v>320</v>
      </c>
    </row>
    <row r="6081" spans="1:15" ht="17.25" thickBot="1" x14ac:dyDescent="0.4">
      <c r="A6081" s="17">
        <f t="shared" si="190"/>
        <v>7100051</v>
      </c>
      <c r="B6081" s="17" t="s">
        <v>217</v>
      </c>
      <c r="C6081" s="15">
        <f>INDEX(装备!G:G,MATCH(属性!A6081,装备!A:A,0))</f>
        <v>18</v>
      </c>
      <c r="D6081" s="15" t="str">
        <f>INDEX(装备!E:E,MATCH(属性!A6081,装备!A:A,0))</f>
        <v>armour</v>
      </c>
      <c r="E6081" s="14">
        <v>79</v>
      </c>
      <c r="F6081" s="17">
        <f>INT((VLOOKUP($C6081,装备数值,2,0)+VLOOKUP($C6081,装备数值,5,0)*($E6081-1))*VLOOKUP($D6081,系数!$K$2:$O$7,2,0))</f>
        <v>7351</v>
      </c>
      <c r="G6081" s="17">
        <f>INT((VLOOKUP($C6081,装备数值,3,0)+VLOOKUP($C6081,装备数值,6,0)*($E6081-1))*VLOOKUP($D6081,系数!$K$2:$O$7,3,0))</f>
        <v>0</v>
      </c>
      <c r="H6081" s="17">
        <f t="shared" si="189"/>
        <v>0</v>
      </c>
      <c r="I6081" s="17">
        <f>INT((VLOOKUP($C6081,装备数值,4,0)+VLOOKUP($C6081,装备数值,7,0)*($E6081-1))*VLOOKUP($D6081,系数!$K$2:$O$7,4,0))</f>
        <v>0</v>
      </c>
      <c r="J6081" s="17">
        <f>INT((VLOOKUP($C6081,装备数值,4,0)+VLOOKUP($C6081,装备数值,7,0)*($E6081-1))*VLOOKUP($D6081,系数!$K$2:$O$7,5,0))</f>
        <v>0</v>
      </c>
      <c r="K6081" s="17">
        <f>INT(VLOOKUP(E6081,强化金币,2,1)*VLOOKUP(INDEX(装备!F:F,MATCH(属性!A6081,装备!A:A,0)),系数!$K$12:$M$15,3,0))</f>
        <v>100000</v>
      </c>
      <c r="L6081" s="17"/>
      <c r="M6081" s="17"/>
      <c r="N6081" s="17"/>
      <c r="O6081" s="17">
        <f>IF(E6081=1,"",VLOOKUP(E6081,系数!$S$2:$AB$12,MATCH(属性!C6081,评级,0),1))</f>
        <v>320</v>
      </c>
    </row>
    <row r="6082" spans="1:15" ht="17.25" thickBot="1" x14ac:dyDescent="0.4">
      <c r="A6082" s="17">
        <f t="shared" si="190"/>
        <v>7100051</v>
      </c>
      <c r="B6082" s="17" t="s">
        <v>217</v>
      </c>
      <c r="C6082" s="15">
        <f>INDEX(装备!G:G,MATCH(属性!A6082,装备!A:A,0))</f>
        <v>18</v>
      </c>
      <c r="D6082" s="15" t="str">
        <f>INDEX(装备!E:E,MATCH(属性!A6082,装备!A:A,0))</f>
        <v>armour</v>
      </c>
      <c r="E6082" s="14">
        <v>80</v>
      </c>
      <c r="F6082" s="17">
        <f>INT((VLOOKUP($C6082,装备数值,2,0)+VLOOKUP($C6082,装备数值,5,0)*($E6082-1))*VLOOKUP($D6082,系数!$K$2:$O$7,2,0))</f>
        <v>7426</v>
      </c>
      <c r="G6082" s="17">
        <f>INT((VLOOKUP($C6082,装备数值,3,0)+VLOOKUP($C6082,装备数值,6,0)*($E6082-1))*VLOOKUP($D6082,系数!$K$2:$O$7,3,0))</f>
        <v>0</v>
      </c>
      <c r="H6082" s="17">
        <f t="shared" si="189"/>
        <v>0</v>
      </c>
      <c r="I6082" s="17">
        <f>INT((VLOOKUP($C6082,装备数值,4,0)+VLOOKUP($C6082,装备数值,7,0)*($E6082-1))*VLOOKUP($D6082,系数!$K$2:$O$7,4,0))</f>
        <v>0</v>
      </c>
      <c r="J6082" s="17">
        <f>INT((VLOOKUP($C6082,装备数值,4,0)+VLOOKUP($C6082,装备数值,7,0)*($E6082-1))*VLOOKUP($D6082,系数!$K$2:$O$7,5,0))</f>
        <v>0</v>
      </c>
      <c r="K6082" s="17">
        <f>INT(VLOOKUP(E6082,强化金币,2,1)*VLOOKUP(INDEX(装备!F:F,MATCH(属性!A6082,装备!A:A,0)),系数!$K$12:$M$15,3,0))</f>
        <v>120000</v>
      </c>
      <c r="L6082" s="17"/>
      <c r="M6082" s="17"/>
      <c r="N6082" s="17"/>
      <c r="O6082" s="17">
        <f>IF(E6082=1,"",VLOOKUP(E6082,系数!$S$2:$AB$12,MATCH(属性!C6082,评级,0),1))</f>
        <v>360</v>
      </c>
    </row>
    <row r="6083" spans="1:15" ht="17.25" thickBot="1" x14ac:dyDescent="0.4">
      <c r="A6083" s="17">
        <f t="shared" si="190"/>
        <v>7100051</v>
      </c>
      <c r="B6083" s="17" t="s">
        <v>217</v>
      </c>
      <c r="C6083" s="15">
        <f>INDEX(装备!G:G,MATCH(属性!A6083,装备!A:A,0))</f>
        <v>18</v>
      </c>
      <c r="D6083" s="15" t="str">
        <f>INDEX(装备!E:E,MATCH(属性!A6083,装备!A:A,0))</f>
        <v>armour</v>
      </c>
      <c r="E6083" s="14">
        <v>81</v>
      </c>
      <c r="F6083" s="17">
        <f>INT((VLOOKUP($C6083,装备数值,2,0)+VLOOKUP($C6083,装备数值,5,0)*($E6083-1))*VLOOKUP($D6083,系数!$K$2:$O$7,2,0))</f>
        <v>7501</v>
      </c>
      <c r="G6083" s="17">
        <f>INT((VLOOKUP($C6083,装备数值,3,0)+VLOOKUP($C6083,装备数值,6,0)*($E6083-1))*VLOOKUP($D6083,系数!$K$2:$O$7,3,0))</f>
        <v>0</v>
      </c>
      <c r="H6083" s="17">
        <f t="shared" si="189"/>
        <v>0</v>
      </c>
      <c r="I6083" s="17">
        <f>INT((VLOOKUP($C6083,装备数值,4,0)+VLOOKUP($C6083,装备数值,7,0)*($E6083-1))*VLOOKUP($D6083,系数!$K$2:$O$7,4,0))</f>
        <v>0</v>
      </c>
      <c r="J6083" s="17">
        <f>INT((VLOOKUP($C6083,装备数值,4,0)+VLOOKUP($C6083,装备数值,7,0)*($E6083-1))*VLOOKUP($D6083,系数!$K$2:$O$7,5,0))</f>
        <v>0</v>
      </c>
      <c r="K6083" s="17">
        <f>INT(VLOOKUP(E6083,强化金币,2,1)*VLOOKUP(INDEX(装备!F:F,MATCH(属性!A6083,装备!A:A,0)),系数!$K$12:$M$15,3,0))</f>
        <v>140000</v>
      </c>
      <c r="L6083" s="17"/>
      <c r="M6083" s="17"/>
      <c r="N6083" s="17"/>
      <c r="O6083" s="17">
        <f>IF(E6083=1,"",VLOOKUP(E6083,系数!$S$2:$AB$12,MATCH(属性!C6083,评级,0),1))</f>
        <v>360</v>
      </c>
    </row>
    <row r="6084" spans="1:15" ht="17.25" thickBot="1" x14ac:dyDescent="0.4">
      <c r="A6084" s="17">
        <f t="shared" si="190"/>
        <v>7100051</v>
      </c>
      <c r="B6084" s="17" t="s">
        <v>217</v>
      </c>
      <c r="C6084" s="15">
        <f>INDEX(装备!G:G,MATCH(属性!A6084,装备!A:A,0))</f>
        <v>18</v>
      </c>
      <c r="D6084" s="15" t="str">
        <f>INDEX(装备!E:E,MATCH(属性!A6084,装备!A:A,0))</f>
        <v>armour</v>
      </c>
      <c r="E6084" s="14">
        <v>82</v>
      </c>
      <c r="F6084" s="17">
        <f>INT((VLOOKUP($C6084,装备数值,2,0)+VLOOKUP($C6084,装备数值,5,0)*($E6084-1))*VLOOKUP($D6084,系数!$K$2:$O$7,2,0))</f>
        <v>7576</v>
      </c>
      <c r="G6084" s="17">
        <f>INT((VLOOKUP($C6084,装备数值,3,0)+VLOOKUP($C6084,装备数值,6,0)*($E6084-1))*VLOOKUP($D6084,系数!$K$2:$O$7,3,0))</f>
        <v>0</v>
      </c>
      <c r="H6084" s="17">
        <f t="shared" ref="H6084:H6147" si="191">G6084</f>
        <v>0</v>
      </c>
      <c r="I6084" s="17">
        <f>INT((VLOOKUP($C6084,装备数值,4,0)+VLOOKUP($C6084,装备数值,7,0)*($E6084-1))*VLOOKUP($D6084,系数!$K$2:$O$7,4,0))</f>
        <v>0</v>
      </c>
      <c r="J6084" s="17">
        <f>INT((VLOOKUP($C6084,装备数值,4,0)+VLOOKUP($C6084,装备数值,7,0)*($E6084-1))*VLOOKUP($D6084,系数!$K$2:$O$7,5,0))</f>
        <v>0</v>
      </c>
      <c r="K6084" s="17">
        <f>INT(VLOOKUP(E6084,强化金币,2,1)*VLOOKUP(INDEX(装备!F:F,MATCH(属性!A6084,装备!A:A,0)),系数!$K$12:$M$15,3,0))</f>
        <v>160000</v>
      </c>
      <c r="L6084" s="17"/>
      <c r="M6084" s="17"/>
      <c r="N6084" s="17"/>
      <c r="O6084" s="17">
        <f>IF(E6084=1,"",VLOOKUP(E6084,系数!$S$2:$AB$12,MATCH(属性!C6084,评级,0),1))</f>
        <v>360</v>
      </c>
    </row>
    <row r="6085" spans="1:15" ht="17.25" thickBot="1" x14ac:dyDescent="0.4">
      <c r="A6085" s="17">
        <f t="shared" si="190"/>
        <v>7100051</v>
      </c>
      <c r="B6085" s="17" t="s">
        <v>217</v>
      </c>
      <c r="C6085" s="15">
        <f>INDEX(装备!G:G,MATCH(属性!A6085,装备!A:A,0))</f>
        <v>18</v>
      </c>
      <c r="D6085" s="15" t="str">
        <f>INDEX(装备!E:E,MATCH(属性!A6085,装备!A:A,0))</f>
        <v>armour</v>
      </c>
      <c r="E6085" s="14">
        <v>83</v>
      </c>
      <c r="F6085" s="17">
        <f>INT((VLOOKUP($C6085,装备数值,2,0)+VLOOKUP($C6085,装备数值,5,0)*($E6085-1))*VLOOKUP($D6085,系数!$K$2:$O$7,2,0))</f>
        <v>7651</v>
      </c>
      <c r="G6085" s="17">
        <f>INT((VLOOKUP($C6085,装备数值,3,0)+VLOOKUP($C6085,装备数值,6,0)*($E6085-1))*VLOOKUP($D6085,系数!$K$2:$O$7,3,0))</f>
        <v>0</v>
      </c>
      <c r="H6085" s="17">
        <f t="shared" si="191"/>
        <v>0</v>
      </c>
      <c r="I6085" s="17">
        <f>INT((VLOOKUP($C6085,装备数值,4,0)+VLOOKUP($C6085,装备数值,7,0)*($E6085-1))*VLOOKUP($D6085,系数!$K$2:$O$7,4,0))</f>
        <v>0</v>
      </c>
      <c r="J6085" s="17">
        <f>INT((VLOOKUP($C6085,装备数值,4,0)+VLOOKUP($C6085,装备数值,7,0)*($E6085-1))*VLOOKUP($D6085,系数!$K$2:$O$7,5,0))</f>
        <v>0</v>
      </c>
      <c r="K6085" s="17">
        <f>INT(VLOOKUP(E6085,强化金币,2,1)*VLOOKUP(INDEX(装备!F:F,MATCH(属性!A6085,装备!A:A,0)),系数!$K$12:$M$15,3,0))</f>
        <v>180000</v>
      </c>
      <c r="L6085" s="17"/>
      <c r="M6085" s="17"/>
      <c r="N6085" s="17"/>
      <c r="O6085" s="17">
        <f>IF(E6085=1,"",VLOOKUP(E6085,系数!$S$2:$AB$12,MATCH(属性!C6085,评级,0),1))</f>
        <v>360</v>
      </c>
    </row>
    <row r="6086" spans="1:15" ht="17.25" thickBot="1" x14ac:dyDescent="0.4">
      <c r="A6086" s="17">
        <f t="shared" si="190"/>
        <v>7100051</v>
      </c>
      <c r="B6086" s="17" t="s">
        <v>217</v>
      </c>
      <c r="C6086" s="15">
        <f>INDEX(装备!G:G,MATCH(属性!A6086,装备!A:A,0))</f>
        <v>18</v>
      </c>
      <c r="D6086" s="15" t="str">
        <f>INDEX(装备!E:E,MATCH(属性!A6086,装备!A:A,0))</f>
        <v>armour</v>
      </c>
      <c r="E6086" s="14">
        <v>84</v>
      </c>
      <c r="F6086" s="17">
        <f>INT((VLOOKUP($C6086,装备数值,2,0)+VLOOKUP($C6086,装备数值,5,0)*($E6086-1))*VLOOKUP($D6086,系数!$K$2:$O$7,2,0))</f>
        <v>7726</v>
      </c>
      <c r="G6086" s="17">
        <f>INT((VLOOKUP($C6086,装备数值,3,0)+VLOOKUP($C6086,装备数值,6,0)*($E6086-1))*VLOOKUP($D6086,系数!$K$2:$O$7,3,0))</f>
        <v>0</v>
      </c>
      <c r="H6086" s="17">
        <f t="shared" si="191"/>
        <v>0</v>
      </c>
      <c r="I6086" s="17">
        <f>INT((VLOOKUP($C6086,装备数值,4,0)+VLOOKUP($C6086,装备数值,7,0)*($E6086-1))*VLOOKUP($D6086,系数!$K$2:$O$7,4,0))</f>
        <v>0</v>
      </c>
      <c r="J6086" s="17">
        <f>INT((VLOOKUP($C6086,装备数值,4,0)+VLOOKUP($C6086,装备数值,7,0)*($E6086-1))*VLOOKUP($D6086,系数!$K$2:$O$7,5,0))</f>
        <v>0</v>
      </c>
      <c r="K6086" s="17">
        <f>INT(VLOOKUP(E6086,强化金币,2,1)*VLOOKUP(INDEX(装备!F:F,MATCH(属性!A6086,装备!A:A,0)),系数!$K$12:$M$15,3,0))</f>
        <v>200000</v>
      </c>
      <c r="L6086" s="17"/>
      <c r="M6086" s="17"/>
      <c r="N6086" s="17"/>
      <c r="O6086" s="17">
        <f>IF(E6086=1,"",VLOOKUP(E6086,系数!$S$2:$AB$12,MATCH(属性!C6086,评级,0),1))</f>
        <v>360</v>
      </c>
    </row>
    <row r="6087" spans="1:15" ht="17.25" thickBot="1" x14ac:dyDescent="0.4">
      <c r="A6087" s="17">
        <f t="shared" si="190"/>
        <v>7100051</v>
      </c>
      <c r="B6087" s="17" t="s">
        <v>217</v>
      </c>
      <c r="C6087" s="15">
        <f>INDEX(装备!G:G,MATCH(属性!A6087,装备!A:A,0))</f>
        <v>18</v>
      </c>
      <c r="D6087" s="15" t="str">
        <f>INDEX(装备!E:E,MATCH(属性!A6087,装备!A:A,0))</f>
        <v>armour</v>
      </c>
      <c r="E6087" s="14">
        <v>85</v>
      </c>
      <c r="F6087" s="17">
        <f>INT((VLOOKUP($C6087,装备数值,2,0)+VLOOKUP($C6087,装备数值,5,0)*($E6087-1))*VLOOKUP($D6087,系数!$K$2:$O$7,2,0))</f>
        <v>7801</v>
      </c>
      <c r="G6087" s="17">
        <f>INT((VLOOKUP($C6087,装备数值,3,0)+VLOOKUP($C6087,装备数值,6,0)*($E6087-1))*VLOOKUP($D6087,系数!$K$2:$O$7,3,0))</f>
        <v>0</v>
      </c>
      <c r="H6087" s="17">
        <f t="shared" si="191"/>
        <v>0</v>
      </c>
      <c r="I6087" s="17">
        <f>INT((VLOOKUP($C6087,装备数值,4,0)+VLOOKUP($C6087,装备数值,7,0)*($E6087-1))*VLOOKUP($D6087,系数!$K$2:$O$7,4,0))</f>
        <v>0</v>
      </c>
      <c r="J6087" s="17">
        <f>INT((VLOOKUP($C6087,装备数值,4,0)+VLOOKUP($C6087,装备数值,7,0)*($E6087-1))*VLOOKUP($D6087,系数!$K$2:$O$7,5,0))</f>
        <v>0</v>
      </c>
      <c r="K6087" s="17">
        <f>INT(VLOOKUP(E6087,强化金币,2,1)*VLOOKUP(INDEX(装备!F:F,MATCH(属性!A6087,装备!A:A,0)),系数!$K$12:$M$15,3,0))</f>
        <v>250000</v>
      </c>
      <c r="L6087" s="17"/>
      <c r="M6087" s="17"/>
      <c r="N6087" s="17"/>
      <c r="O6087" s="17">
        <f>IF(E6087=1,"",VLOOKUP(E6087,系数!$S$2:$AB$12,MATCH(属性!C6087,评级,0),1))</f>
        <v>360</v>
      </c>
    </row>
    <row r="6088" spans="1:15" ht="17.25" thickBot="1" x14ac:dyDescent="0.4">
      <c r="A6088" s="17">
        <f t="shared" si="190"/>
        <v>7100051</v>
      </c>
      <c r="B6088" s="17" t="s">
        <v>217</v>
      </c>
      <c r="C6088" s="15">
        <f>INDEX(装备!G:G,MATCH(属性!A6088,装备!A:A,0))</f>
        <v>18</v>
      </c>
      <c r="D6088" s="15" t="str">
        <f>INDEX(装备!E:E,MATCH(属性!A6088,装备!A:A,0))</f>
        <v>armour</v>
      </c>
      <c r="E6088" s="14">
        <v>86</v>
      </c>
      <c r="F6088" s="17">
        <f>INT((VLOOKUP($C6088,装备数值,2,0)+VLOOKUP($C6088,装备数值,5,0)*($E6088-1))*VLOOKUP($D6088,系数!$K$2:$O$7,2,0))</f>
        <v>7876</v>
      </c>
      <c r="G6088" s="17">
        <f>INT((VLOOKUP($C6088,装备数值,3,0)+VLOOKUP($C6088,装备数值,6,0)*($E6088-1))*VLOOKUP($D6088,系数!$K$2:$O$7,3,0))</f>
        <v>0</v>
      </c>
      <c r="H6088" s="17">
        <f t="shared" si="191"/>
        <v>0</v>
      </c>
      <c r="I6088" s="17">
        <f>INT((VLOOKUP($C6088,装备数值,4,0)+VLOOKUP($C6088,装备数值,7,0)*($E6088-1))*VLOOKUP($D6088,系数!$K$2:$O$7,4,0))</f>
        <v>0</v>
      </c>
      <c r="J6088" s="17">
        <f>INT((VLOOKUP($C6088,装备数值,4,0)+VLOOKUP($C6088,装备数值,7,0)*($E6088-1))*VLOOKUP($D6088,系数!$K$2:$O$7,5,0))</f>
        <v>0</v>
      </c>
      <c r="K6088" s="17">
        <f>INT(VLOOKUP(E6088,强化金币,2,1)*VLOOKUP(INDEX(装备!F:F,MATCH(属性!A6088,装备!A:A,0)),系数!$K$12:$M$15,3,0))</f>
        <v>300000</v>
      </c>
      <c r="L6088" s="17"/>
      <c r="M6088" s="17"/>
      <c r="N6088" s="17"/>
      <c r="O6088" s="17">
        <f>IF(E6088=1,"",VLOOKUP(E6088,系数!$S$2:$AB$12,MATCH(属性!C6088,评级,0),1))</f>
        <v>360</v>
      </c>
    </row>
    <row r="6089" spans="1:15" ht="17.25" thickBot="1" x14ac:dyDescent="0.4">
      <c r="A6089" s="17">
        <f t="shared" si="190"/>
        <v>7100051</v>
      </c>
      <c r="B6089" s="17" t="s">
        <v>217</v>
      </c>
      <c r="C6089" s="15">
        <f>INDEX(装备!G:G,MATCH(属性!A6089,装备!A:A,0))</f>
        <v>18</v>
      </c>
      <c r="D6089" s="15" t="str">
        <f>INDEX(装备!E:E,MATCH(属性!A6089,装备!A:A,0))</f>
        <v>armour</v>
      </c>
      <c r="E6089" s="14">
        <v>87</v>
      </c>
      <c r="F6089" s="17">
        <f>INT((VLOOKUP($C6089,装备数值,2,0)+VLOOKUP($C6089,装备数值,5,0)*($E6089-1))*VLOOKUP($D6089,系数!$K$2:$O$7,2,0))</f>
        <v>7951</v>
      </c>
      <c r="G6089" s="17">
        <f>INT((VLOOKUP($C6089,装备数值,3,0)+VLOOKUP($C6089,装备数值,6,0)*($E6089-1))*VLOOKUP($D6089,系数!$K$2:$O$7,3,0))</f>
        <v>0</v>
      </c>
      <c r="H6089" s="17">
        <f t="shared" si="191"/>
        <v>0</v>
      </c>
      <c r="I6089" s="17">
        <f>INT((VLOOKUP($C6089,装备数值,4,0)+VLOOKUP($C6089,装备数值,7,0)*($E6089-1))*VLOOKUP($D6089,系数!$K$2:$O$7,4,0))</f>
        <v>0</v>
      </c>
      <c r="J6089" s="17">
        <f>INT((VLOOKUP($C6089,装备数值,4,0)+VLOOKUP($C6089,装备数值,7,0)*($E6089-1))*VLOOKUP($D6089,系数!$K$2:$O$7,5,0))</f>
        <v>0</v>
      </c>
      <c r="K6089" s="17">
        <f>INT(VLOOKUP(E6089,强化金币,2,1)*VLOOKUP(INDEX(装备!F:F,MATCH(属性!A6089,装备!A:A,0)),系数!$K$12:$M$15,3,0))</f>
        <v>350000</v>
      </c>
      <c r="L6089" s="17"/>
      <c r="M6089" s="17"/>
      <c r="N6089" s="17"/>
      <c r="O6089" s="17">
        <f>IF(E6089=1,"",VLOOKUP(E6089,系数!$S$2:$AB$12,MATCH(属性!C6089,评级,0),1))</f>
        <v>360</v>
      </c>
    </row>
    <row r="6090" spans="1:15" ht="17.25" thickBot="1" x14ac:dyDescent="0.4">
      <c r="A6090" s="17">
        <f t="shared" si="190"/>
        <v>7100051</v>
      </c>
      <c r="B6090" s="17" t="s">
        <v>217</v>
      </c>
      <c r="C6090" s="15">
        <f>INDEX(装备!G:G,MATCH(属性!A6090,装备!A:A,0))</f>
        <v>18</v>
      </c>
      <c r="D6090" s="15" t="str">
        <f>INDEX(装备!E:E,MATCH(属性!A6090,装备!A:A,0))</f>
        <v>armour</v>
      </c>
      <c r="E6090" s="14">
        <v>88</v>
      </c>
      <c r="F6090" s="17">
        <f>INT((VLOOKUP($C6090,装备数值,2,0)+VLOOKUP($C6090,装备数值,5,0)*($E6090-1))*VLOOKUP($D6090,系数!$K$2:$O$7,2,0))</f>
        <v>8026</v>
      </c>
      <c r="G6090" s="17">
        <f>INT((VLOOKUP($C6090,装备数值,3,0)+VLOOKUP($C6090,装备数值,6,0)*($E6090-1))*VLOOKUP($D6090,系数!$K$2:$O$7,3,0))</f>
        <v>0</v>
      </c>
      <c r="H6090" s="17">
        <f t="shared" si="191"/>
        <v>0</v>
      </c>
      <c r="I6090" s="17">
        <f>INT((VLOOKUP($C6090,装备数值,4,0)+VLOOKUP($C6090,装备数值,7,0)*($E6090-1))*VLOOKUP($D6090,系数!$K$2:$O$7,4,0))</f>
        <v>0</v>
      </c>
      <c r="J6090" s="17">
        <f>INT((VLOOKUP($C6090,装备数值,4,0)+VLOOKUP($C6090,装备数值,7,0)*($E6090-1))*VLOOKUP($D6090,系数!$K$2:$O$7,5,0))</f>
        <v>0</v>
      </c>
      <c r="K6090" s="17">
        <f>INT(VLOOKUP(E6090,强化金币,2,1)*VLOOKUP(INDEX(装备!F:F,MATCH(属性!A6090,装备!A:A,0)),系数!$K$12:$M$15,3,0))</f>
        <v>400000</v>
      </c>
      <c r="L6090" s="17"/>
      <c r="M6090" s="17"/>
      <c r="N6090" s="17"/>
      <c r="O6090" s="17">
        <f>IF(E6090=1,"",VLOOKUP(E6090,系数!$S$2:$AB$12,MATCH(属性!C6090,评级,0),1))</f>
        <v>360</v>
      </c>
    </row>
    <row r="6091" spans="1:15" ht="17.25" thickBot="1" x14ac:dyDescent="0.4">
      <c r="A6091" s="17">
        <f t="shared" si="190"/>
        <v>7100051</v>
      </c>
      <c r="B6091" s="17" t="s">
        <v>217</v>
      </c>
      <c r="C6091" s="15">
        <f>INDEX(装备!G:G,MATCH(属性!A6091,装备!A:A,0))</f>
        <v>18</v>
      </c>
      <c r="D6091" s="15" t="str">
        <f>INDEX(装备!E:E,MATCH(属性!A6091,装备!A:A,0))</f>
        <v>armour</v>
      </c>
      <c r="E6091" s="14">
        <v>89</v>
      </c>
      <c r="F6091" s="17">
        <f>INT((VLOOKUP($C6091,装备数值,2,0)+VLOOKUP($C6091,装备数值,5,0)*($E6091-1))*VLOOKUP($D6091,系数!$K$2:$O$7,2,0))</f>
        <v>8101</v>
      </c>
      <c r="G6091" s="17">
        <f>INT((VLOOKUP($C6091,装备数值,3,0)+VLOOKUP($C6091,装备数值,6,0)*($E6091-1))*VLOOKUP($D6091,系数!$K$2:$O$7,3,0))</f>
        <v>0</v>
      </c>
      <c r="H6091" s="17">
        <f t="shared" si="191"/>
        <v>0</v>
      </c>
      <c r="I6091" s="17">
        <f>INT((VLOOKUP($C6091,装备数值,4,0)+VLOOKUP($C6091,装备数值,7,0)*($E6091-1))*VLOOKUP($D6091,系数!$K$2:$O$7,4,0))</f>
        <v>0</v>
      </c>
      <c r="J6091" s="17">
        <f>INT((VLOOKUP($C6091,装备数值,4,0)+VLOOKUP($C6091,装备数值,7,0)*($E6091-1))*VLOOKUP($D6091,系数!$K$2:$O$7,5,0))</f>
        <v>0</v>
      </c>
      <c r="K6091" s="17">
        <f>INT(VLOOKUP(E6091,强化金币,2,1)*VLOOKUP(INDEX(装备!F:F,MATCH(属性!A6091,装备!A:A,0)),系数!$K$12:$M$15,3,0))</f>
        <v>450000</v>
      </c>
      <c r="L6091" s="17"/>
      <c r="M6091" s="17"/>
      <c r="N6091" s="17"/>
      <c r="O6091" s="17">
        <f>IF(E6091=1,"",VLOOKUP(E6091,系数!$S$2:$AB$12,MATCH(属性!C6091,评级,0),1))</f>
        <v>360</v>
      </c>
    </row>
    <row r="6092" spans="1:15" ht="17.25" thickBot="1" x14ac:dyDescent="0.4">
      <c r="A6092" s="17">
        <f t="shared" si="190"/>
        <v>7100051</v>
      </c>
      <c r="B6092" s="17" t="s">
        <v>217</v>
      </c>
      <c r="C6092" s="15">
        <f>INDEX(装备!G:G,MATCH(属性!A6092,装备!A:A,0))</f>
        <v>18</v>
      </c>
      <c r="D6092" s="15" t="str">
        <f>INDEX(装备!E:E,MATCH(属性!A6092,装备!A:A,0))</f>
        <v>armour</v>
      </c>
      <c r="E6092" s="14">
        <v>90</v>
      </c>
      <c r="F6092" s="17">
        <f>INT((VLOOKUP($C6092,装备数值,2,0)+VLOOKUP($C6092,装备数值,5,0)*($E6092-1))*VLOOKUP($D6092,系数!$K$2:$O$7,2,0))</f>
        <v>8176</v>
      </c>
      <c r="G6092" s="17">
        <f>INT((VLOOKUP($C6092,装备数值,3,0)+VLOOKUP($C6092,装备数值,6,0)*($E6092-1))*VLOOKUP($D6092,系数!$K$2:$O$7,3,0))</f>
        <v>0</v>
      </c>
      <c r="H6092" s="17">
        <f t="shared" si="191"/>
        <v>0</v>
      </c>
      <c r="I6092" s="17">
        <f>INT((VLOOKUP($C6092,装备数值,4,0)+VLOOKUP($C6092,装备数值,7,0)*($E6092-1))*VLOOKUP($D6092,系数!$K$2:$O$7,4,0))</f>
        <v>0</v>
      </c>
      <c r="J6092" s="17">
        <f>INT((VLOOKUP($C6092,装备数值,4,0)+VLOOKUP($C6092,装备数值,7,0)*($E6092-1))*VLOOKUP($D6092,系数!$K$2:$O$7,5,0))</f>
        <v>0</v>
      </c>
      <c r="K6092" s="17">
        <f>INT(VLOOKUP(E6092,强化金币,2,1)*VLOOKUP(INDEX(装备!F:F,MATCH(属性!A6092,装备!A:A,0)),系数!$K$12:$M$15,3,0))</f>
        <v>450000</v>
      </c>
      <c r="L6092" s="17"/>
      <c r="M6092" s="17"/>
      <c r="N6092" s="17"/>
      <c r="O6092" s="17">
        <f>IF(E6092=1,"",VLOOKUP(E6092,系数!$S$2:$AB$12,MATCH(属性!C6092,评级,0),1))</f>
        <v>400</v>
      </c>
    </row>
    <row r="6093" spans="1:15" ht="17.25" thickBot="1" x14ac:dyDescent="0.4">
      <c r="A6093" s="17">
        <f t="shared" si="190"/>
        <v>7100051</v>
      </c>
      <c r="B6093" s="17" t="s">
        <v>217</v>
      </c>
      <c r="C6093" s="15">
        <f>INDEX(装备!G:G,MATCH(属性!A6093,装备!A:A,0))</f>
        <v>18</v>
      </c>
      <c r="D6093" s="15" t="str">
        <f>INDEX(装备!E:E,MATCH(属性!A6093,装备!A:A,0))</f>
        <v>armour</v>
      </c>
      <c r="E6093" s="14">
        <v>91</v>
      </c>
      <c r="F6093" s="17">
        <f>INT((VLOOKUP($C6093,装备数值,2,0)+VLOOKUP($C6093,装备数值,5,0)*($E6093-1))*VLOOKUP($D6093,系数!$K$2:$O$7,2,0))</f>
        <v>8251</v>
      </c>
      <c r="G6093" s="17">
        <f>INT((VLOOKUP($C6093,装备数值,3,0)+VLOOKUP($C6093,装备数值,6,0)*($E6093-1))*VLOOKUP($D6093,系数!$K$2:$O$7,3,0))</f>
        <v>0</v>
      </c>
      <c r="H6093" s="17">
        <f t="shared" si="191"/>
        <v>0</v>
      </c>
      <c r="I6093" s="17">
        <f>INT((VLOOKUP($C6093,装备数值,4,0)+VLOOKUP($C6093,装备数值,7,0)*($E6093-1))*VLOOKUP($D6093,系数!$K$2:$O$7,4,0))</f>
        <v>0</v>
      </c>
      <c r="J6093" s="17">
        <f>INT((VLOOKUP($C6093,装备数值,4,0)+VLOOKUP($C6093,装备数值,7,0)*($E6093-1))*VLOOKUP($D6093,系数!$K$2:$O$7,5,0))</f>
        <v>0</v>
      </c>
      <c r="K6093" s="17">
        <f>INT(VLOOKUP(E6093,强化金币,2,1)*VLOOKUP(INDEX(装备!F:F,MATCH(属性!A6093,装备!A:A,0)),系数!$K$12:$M$15,3,0))</f>
        <v>450000</v>
      </c>
      <c r="L6093" s="17"/>
      <c r="M6093" s="17"/>
      <c r="N6093" s="17"/>
      <c r="O6093" s="17">
        <f>IF(E6093=1,"",VLOOKUP(E6093,系数!$S$2:$AB$12,MATCH(属性!C6093,评级,0),1))</f>
        <v>400</v>
      </c>
    </row>
    <row r="6094" spans="1:15" ht="17.25" thickBot="1" x14ac:dyDescent="0.4">
      <c r="A6094" s="17">
        <f t="shared" si="190"/>
        <v>7100051</v>
      </c>
      <c r="B6094" s="17" t="s">
        <v>217</v>
      </c>
      <c r="C6094" s="15">
        <f>INDEX(装备!G:G,MATCH(属性!A6094,装备!A:A,0))</f>
        <v>18</v>
      </c>
      <c r="D6094" s="15" t="str">
        <f>INDEX(装备!E:E,MATCH(属性!A6094,装备!A:A,0))</f>
        <v>armour</v>
      </c>
      <c r="E6094" s="14">
        <v>92</v>
      </c>
      <c r="F6094" s="17">
        <f>INT((VLOOKUP($C6094,装备数值,2,0)+VLOOKUP($C6094,装备数值,5,0)*($E6094-1))*VLOOKUP($D6094,系数!$K$2:$O$7,2,0))</f>
        <v>8326</v>
      </c>
      <c r="G6094" s="17">
        <f>INT((VLOOKUP($C6094,装备数值,3,0)+VLOOKUP($C6094,装备数值,6,0)*($E6094-1))*VLOOKUP($D6094,系数!$K$2:$O$7,3,0))</f>
        <v>0</v>
      </c>
      <c r="H6094" s="17">
        <f t="shared" si="191"/>
        <v>0</v>
      </c>
      <c r="I6094" s="17">
        <f>INT((VLOOKUP($C6094,装备数值,4,0)+VLOOKUP($C6094,装备数值,7,0)*($E6094-1))*VLOOKUP($D6094,系数!$K$2:$O$7,4,0))</f>
        <v>0</v>
      </c>
      <c r="J6094" s="17">
        <f>INT((VLOOKUP($C6094,装备数值,4,0)+VLOOKUP($C6094,装备数值,7,0)*($E6094-1))*VLOOKUP($D6094,系数!$K$2:$O$7,5,0))</f>
        <v>0</v>
      </c>
      <c r="K6094" s="17">
        <f>INT(VLOOKUP(E6094,强化金币,2,1)*VLOOKUP(INDEX(装备!F:F,MATCH(属性!A6094,装备!A:A,0)),系数!$K$12:$M$15,3,0))</f>
        <v>450000</v>
      </c>
      <c r="L6094" s="17"/>
      <c r="M6094" s="17"/>
      <c r="N6094" s="17"/>
      <c r="O6094" s="17">
        <f>IF(E6094=1,"",VLOOKUP(E6094,系数!$S$2:$AB$12,MATCH(属性!C6094,评级,0),1))</f>
        <v>400</v>
      </c>
    </row>
    <row r="6095" spans="1:15" ht="17.25" thickBot="1" x14ac:dyDescent="0.4">
      <c r="A6095" s="17">
        <f t="shared" si="190"/>
        <v>7100051</v>
      </c>
      <c r="B6095" s="17" t="s">
        <v>217</v>
      </c>
      <c r="C6095" s="15">
        <f>INDEX(装备!G:G,MATCH(属性!A6095,装备!A:A,0))</f>
        <v>18</v>
      </c>
      <c r="D6095" s="15" t="str">
        <f>INDEX(装备!E:E,MATCH(属性!A6095,装备!A:A,0))</f>
        <v>armour</v>
      </c>
      <c r="E6095" s="14">
        <v>93</v>
      </c>
      <c r="F6095" s="17">
        <f>INT((VLOOKUP($C6095,装备数值,2,0)+VLOOKUP($C6095,装备数值,5,0)*($E6095-1))*VLOOKUP($D6095,系数!$K$2:$O$7,2,0))</f>
        <v>8401</v>
      </c>
      <c r="G6095" s="17">
        <f>INT((VLOOKUP($C6095,装备数值,3,0)+VLOOKUP($C6095,装备数值,6,0)*($E6095-1))*VLOOKUP($D6095,系数!$K$2:$O$7,3,0))</f>
        <v>0</v>
      </c>
      <c r="H6095" s="17">
        <f t="shared" si="191"/>
        <v>0</v>
      </c>
      <c r="I6095" s="17">
        <f>INT((VLOOKUP($C6095,装备数值,4,0)+VLOOKUP($C6095,装备数值,7,0)*($E6095-1))*VLOOKUP($D6095,系数!$K$2:$O$7,4,0))</f>
        <v>0</v>
      </c>
      <c r="J6095" s="17">
        <f>INT((VLOOKUP($C6095,装备数值,4,0)+VLOOKUP($C6095,装备数值,7,0)*($E6095-1))*VLOOKUP($D6095,系数!$K$2:$O$7,5,0))</f>
        <v>0</v>
      </c>
      <c r="K6095" s="17">
        <f>INT(VLOOKUP(E6095,强化金币,2,1)*VLOOKUP(INDEX(装备!F:F,MATCH(属性!A6095,装备!A:A,0)),系数!$K$12:$M$15,3,0))</f>
        <v>450000</v>
      </c>
      <c r="L6095" s="17"/>
      <c r="M6095" s="17"/>
      <c r="N6095" s="17"/>
      <c r="O6095" s="17">
        <f>IF(E6095=1,"",VLOOKUP(E6095,系数!$S$2:$AB$12,MATCH(属性!C6095,评级,0),1))</f>
        <v>400</v>
      </c>
    </row>
    <row r="6096" spans="1:15" ht="17.25" thickBot="1" x14ac:dyDescent="0.4">
      <c r="A6096" s="17">
        <f t="shared" si="190"/>
        <v>7100051</v>
      </c>
      <c r="B6096" s="17" t="s">
        <v>217</v>
      </c>
      <c r="C6096" s="15">
        <f>INDEX(装备!G:G,MATCH(属性!A6096,装备!A:A,0))</f>
        <v>18</v>
      </c>
      <c r="D6096" s="15" t="str">
        <f>INDEX(装备!E:E,MATCH(属性!A6096,装备!A:A,0))</f>
        <v>armour</v>
      </c>
      <c r="E6096" s="14">
        <v>94</v>
      </c>
      <c r="F6096" s="17">
        <f>INT((VLOOKUP($C6096,装备数值,2,0)+VLOOKUP($C6096,装备数值,5,0)*($E6096-1))*VLOOKUP($D6096,系数!$K$2:$O$7,2,0))</f>
        <v>8476</v>
      </c>
      <c r="G6096" s="17">
        <f>INT((VLOOKUP($C6096,装备数值,3,0)+VLOOKUP($C6096,装备数值,6,0)*($E6096-1))*VLOOKUP($D6096,系数!$K$2:$O$7,3,0))</f>
        <v>0</v>
      </c>
      <c r="H6096" s="17">
        <f t="shared" si="191"/>
        <v>0</v>
      </c>
      <c r="I6096" s="17">
        <f>INT((VLOOKUP($C6096,装备数值,4,0)+VLOOKUP($C6096,装备数值,7,0)*($E6096-1))*VLOOKUP($D6096,系数!$K$2:$O$7,4,0))</f>
        <v>0</v>
      </c>
      <c r="J6096" s="17">
        <f>INT((VLOOKUP($C6096,装备数值,4,0)+VLOOKUP($C6096,装备数值,7,0)*($E6096-1))*VLOOKUP($D6096,系数!$K$2:$O$7,5,0))</f>
        <v>0</v>
      </c>
      <c r="K6096" s="17">
        <f>INT(VLOOKUP(E6096,强化金币,2,1)*VLOOKUP(INDEX(装备!F:F,MATCH(属性!A6096,装备!A:A,0)),系数!$K$12:$M$15,3,0))</f>
        <v>450000</v>
      </c>
      <c r="L6096" s="17"/>
      <c r="M6096" s="17"/>
      <c r="N6096" s="17"/>
      <c r="O6096" s="17">
        <f>IF(E6096=1,"",VLOOKUP(E6096,系数!$S$2:$AB$12,MATCH(属性!C6096,评级,0),1))</f>
        <v>400</v>
      </c>
    </row>
    <row r="6097" spans="1:15" ht="17.25" thickBot="1" x14ac:dyDescent="0.4">
      <c r="A6097" s="17">
        <f t="shared" si="190"/>
        <v>7100051</v>
      </c>
      <c r="B6097" s="17" t="s">
        <v>217</v>
      </c>
      <c r="C6097" s="15">
        <f>INDEX(装备!G:G,MATCH(属性!A6097,装备!A:A,0))</f>
        <v>18</v>
      </c>
      <c r="D6097" s="15" t="str">
        <f>INDEX(装备!E:E,MATCH(属性!A6097,装备!A:A,0))</f>
        <v>armour</v>
      </c>
      <c r="E6097" s="14">
        <v>95</v>
      </c>
      <c r="F6097" s="17">
        <f>INT((VLOOKUP($C6097,装备数值,2,0)+VLOOKUP($C6097,装备数值,5,0)*($E6097-1))*VLOOKUP($D6097,系数!$K$2:$O$7,2,0))</f>
        <v>8551</v>
      </c>
      <c r="G6097" s="17">
        <f>INT((VLOOKUP($C6097,装备数值,3,0)+VLOOKUP($C6097,装备数值,6,0)*($E6097-1))*VLOOKUP($D6097,系数!$K$2:$O$7,3,0))</f>
        <v>0</v>
      </c>
      <c r="H6097" s="17">
        <f t="shared" si="191"/>
        <v>0</v>
      </c>
      <c r="I6097" s="17">
        <f>INT((VLOOKUP($C6097,装备数值,4,0)+VLOOKUP($C6097,装备数值,7,0)*($E6097-1))*VLOOKUP($D6097,系数!$K$2:$O$7,4,0))</f>
        <v>0</v>
      </c>
      <c r="J6097" s="17">
        <f>INT((VLOOKUP($C6097,装备数值,4,0)+VLOOKUP($C6097,装备数值,7,0)*($E6097-1))*VLOOKUP($D6097,系数!$K$2:$O$7,5,0))</f>
        <v>0</v>
      </c>
      <c r="K6097" s="17">
        <f>INT(VLOOKUP(E6097,强化金币,2,1)*VLOOKUP(INDEX(装备!F:F,MATCH(属性!A6097,装备!A:A,0)),系数!$K$12:$M$15,3,0))</f>
        <v>450000</v>
      </c>
      <c r="L6097" s="17"/>
      <c r="M6097" s="17"/>
      <c r="N6097" s="17"/>
      <c r="O6097" s="17">
        <f>IF(E6097=1,"",VLOOKUP(E6097,系数!$S$2:$AB$12,MATCH(属性!C6097,评级,0),1))</f>
        <v>400</v>
      </c>
    </row>
    <row r="6098" spans="1:15" ht="17.25" thickBot="1" x14ac:dyDescent="0.4">
      <c r="A6098" s="17">
        <f t="shared" si="190"/>
        <v>7100051</v>
      </c>
      <c r="B6098" s="17" t="s">
        <v>217</v>
      </c>
      <c r="C6098" s="15">
        <f>INDEX(装备!G:G,MATCH(属性!A6098,装备!A:A,0))</f>
        <v>18</v>
      </c>
      <c r="D6098" s="15" t="str">
        <f>INDEX(装备!E:E,MATCH(属性!A6098,装备!A:A,0))</f>
        <v>armour</v>
      </c>
      <c r="E6098" s="14">
        <v>96</v>
      </c>
      <c r="F6098" s="17">
        <f>INT((VLOOKUP($C6098,装备数值,2,0)+VLOOKUP($C6098,装备数值,5,0)*($E6098-1))*VLOOKUP($D6098,系数!$K$2:$O$7,2,0))</f>
        <v>8626</v>
      </c>
      <c r="G6098" s="17">
        <f>INT((VLOOKUP($C6098,装备数值,3,0)+VLOOKUP($C6098,装备数值,6,0)*($E6098-1))*VLOOKUP($D6098,系数!$K$2:$O$7,3,0))</f>
        <v>0</v>
      </c>
      <c r="H6098" s="17">
        <f t="shared" si="191"/>
        <v>0</v>
      </c>
      <c r="I6098" s="17">
        <f>INT((VLOOKUP($C6098,装备数值,4,0)+VLOOKUP($C6098,装备数值,7,0)*($E6098-1))*VLOOKUP($D6098,系数!$K$2:$O$7,4,0))</f>
        <v>0</v>
      </c>
      <c r="J6098" s="17">
        <f>INT((VLOOKUP($C6098,装备数值,4,0)+VLOOKUP($C6098,装备数值,7,0)*($E6098-1))*VLOOKUP($D6098,系数!$K$2:$O$7,5,0))</f>
        <v>0</v>
      </c>
      <c r="K6098" s="17">
        <f>INT(VLOOKUP(E6098,强化金币,2,1)*VLOOKUP(INDEX(装备!F:F,MATCH(属性!A6098,装备!A:A,0)),系数!$K$12:$M$15,3,0))</f>
        <v>450000</v>
      </c>
      <c r="L6098" s="17"/>
      <c r="M6098" s="17"/>
      <c r="N6098" s="17"/>
      <c r="O6098" s="17">
        <f>IF(E6098=1,"",VLOOKUP(E6098,系数!$S$2:$AB$12,MATCH(属性!C6098,评级,0),1))</f>
        <v>400</v>
      </c>
    </row>
    <row r="6099" spans="1:15" ht="17.25" thickBot="1" x14ac:dyDescent="0.4">
      <c r="A6099" s="17">
        <f t="shared" si="190"/>
        <v>7100051</v>
      </c>
      <c r="B6099" s="17" t="s">
        <v>217</v>
      </c>
      <c r="C6099" s="15">
        <f>INDEX(装备!G:G,MATCH(属性!A6099,装备!A:A,0))</f>
        <v>18</v>
      </c>
      <c r="D6099" s="15" t="str">
        <f>INDEX(装备!E:E,MATCH(属性!A6099,装备!A:A,0))</f>
        <v>armour</v>
      </c>
      <c r="E6099" s="14">
        <v>97</v>
      </c>
      <c r="F6099" s="17">
        <f>INT((VLOOKUP($C6099,装备数值,2,0)+VLOOKUP($C6099,装备数值,5,0)*($E6099-1))*VLOOKUP($D6099,系数!$K$2:$O$7,2,0))</f>
        <v>8701</v>
      </c>
      <c r="G6099" s="17">
        <f>INT((VLOOKUP($C6099,装备数值,3,0)+VLOOKUP($C6099,装备数值,6,0)*($E6099-1))*VLOOKUP($D6099,系数!$K$2:$O$7,3,0))</f>
        <v>0</v>
      </c>
      <c r="H6099" s="17">
        <f t="shared" si="191"/>
        <v>0</v>
      </c>
      <c r="I6099" s="17">
        <f>INT((VLOOKUP($C6099,装备数值,4,0)+VLOOKUP($C6099,装备数值,7,0)*($E6099-1))*VLOOKUP($D6099,系数!$K$2:$O$7,4,0))</f>
        <v>0</v>
      </c>
      <c r="J6099" s="17">
        <f>INT((VLOOKUP($C6099,装备数值,4,0)+VLOOKUP($C6099,装备数值,7,0)*($E6099-1))*VLOOKUP($D6099,系数!$K$2:$O$7,5,0))</f>
        <v>0</v>
      </c>
      <c r="K6099" s="17">
        <f>INT(VLOOKUP(E6099,强化金币,2,1)*VLOOKUP(INDEX(装备!F:F,MATCH(属性!A6099,装备!A:A,0)),系数!$K$12:$M$15,3,0))</f>
        <v>450000</v>
      </c>
      <c r="L6099" s="17"/>
      <c r="M6099" s="17"/>
      <c r="N6099" s="17"/>
      <c r="O6099" s="17">
        <f>IF(E6099=1,"",VLOOKUP(E6099,系数!$S$2:$AB$12,MATCH(属性!C6099,评级,0),1))</f>
        <v>400</v>
      </c>
    </row>
    <row r="6100" spans="1:15" ht="17.25" thickBot="1" x14ac:dyDescent="0.4">
      <c r="A6100" s="17">
        <f t="shared" si="190"/>
        <v>7100051</v>
      </c>
      <c r="B6100" s="17" t="s">
        <v>217</v>
      </c>
      <c r="C6100" s="15">
        <f>INDEX(装备!G:G,MATCH(属性!A6100,装备!A:A,0))</f>
        <v>18</v>
      </c>
      <c r="D6100" s="15" t="str">
        <f>INDEX(装备!E:E,MATCH(属性!A6100,装备!A:A,0))</f>
        <v>armour</v>
      </c>
      <c r="E6100" s="14">
        <v>98</v>
      </c>
      <c r="F6100" s="17">
        <f>INT((VLOOKUP($C6100,装备数值,2,0)+VLOOKUP($C6100,装备数值,5,0)*($E6100-1))*VLOOKUP($D6100,系数!$K$2:$O$7,2,0))</f>
        <v>8776</v>
      </c>
      <c r="G6100" s="17">
        <f>INT((VLOOKUP($C6100,装备数值,3,0)+VLOOKUP($C6100,装备数值,6,0)*($E6100-1))*VLOOKUP($D6100,系数!$K$2:$O$7,3,0))</f>
        <v>0</v>
      </c>
      <c r="H6100" s="17">
        <f t="shared" si="191"/>
        <v>0</v>
      </c>
      <c r="I6100" s="17">
        <f>INT((VLOOKUP($C6100,装备数值,4,0)+VLOOKUP($C6100,装备数值,7,0)*($E6100-1))*VLOOKUP($D6100,系数!$K$2:$O$7,4,0))</f>
        <v>0</v>
      </c>
      <c r="J6100" s="17">
        <f>INT((VLOOKUP($C6100,装备数值,4,0)+VLOOKUP($C6100,装备数值,7,0)*($E6100-1))*VLOOKUP($D6100,系数!$K$2:$O$7,5,0))</f>
        <v>0</v>
      </c>
      <c r="K6100" s="17">
        <f>INT(VLOOKUP(E6100,强化金币,2,1)*VLOOKUP(INDEX(装备!F:F,MATCH(属性!A6100,装备!A:A,0)),系数!$K$12:$M$15,3,0))</f>
        <v>450000</v>
      </c>
      <c r="L6100" s="17"/>
      <c r="M6100" s="17"/>
      <c r="N6100" s="17"/>
      <c r="O6100" s="17">
        <f>IF(E6100=1,"",VLOOKUP(E6100,系数!$S$2:$AB$12,MATCH(属性!C6100,评级,0),1))</f>
        <v>400</v>
      </c>
    </row>
    <row r="6101" spans="1:15" ht="17.25" thickBot="1" x14ac:dyDescent="0.4">
      <c r="A6101" s="17">
        <f t="shared" si="190"/>
        <v>7100051</v>
      </c>
      <c r="B6101" s="17" t="s">
        <v>217</v>
      </c>
      <c r="C6101" s="15">
        <f>INDEX(装备!G:G,MATCH(属性!A6101,装备!A:A,0))</f>
        <v>18</v>
      </c>
      <c r="D6101" s="15" t="str">
        <f>INDEX(装备!E:E,MATCH(属性!A6101,装备!A:A,0))</f>
        <v>armour</v>
      </c>
      <c r="E6101" s="14">
        <v>99</v>
      </c>
      <c r="F6101" s="17">
        <f>INT((VLOOKUP($C6101,装备数值,2,0)+VLOOKUP($C6101,装备数值,5,0)*($E6101-1))*VLOOKUP($D6101,系数!$K$2:$O$7,2,0))</f>
        <v>8851</v>
      </c>
      <c r="G6101" s="17">
        <f>INT((VLOOKUP($C6101,装备数值,3,0)+VLOOKUP($C6101,装备数值,6,0)*($E6101-1))*VLOOKUP($D6101,系数!$K$2:$O$7,3,0))</f>
        <v>0</v>
      </c>
      <c r="H6101" s="17">
        <f t="shared" si="191"/>
        <v>0</v>
      </c>
      <c r="I6101" s="17">
        <f>INT((VLOOKUP($C6101,装备数值,4,0)+VLOOKUP($C6101,装备数值,7,0)*($E6101-1))*VLOOKUP($D6101,系数!$K$2:$O$7,4,0))</f>
        <v>0</v>
      </c>
      <c r="J6101" s="17">
        <f>INT((VLOOKUP($C6101,装备数值,4,0)+VLOOKUP($C6101,装备数值,7,0)*($E6101-1))*VLOOKUP($D6101,系数!$K$2:$O$7,5,0))</f>
        <v>0</v>
      </c>
      <c r="K6101" s="17">
        <f>INT(VLOOKUP(E6101,强化金币,2,1)*VLOOKUP(INDEX(装备!F:F,MATCH(属性!A6101,装备!A:A,0)),系数!$K$12:$M$15,3,0))</f>
        <v>450000</v>
      </c>
      <c r="L6101" s="17"/>
      <c r="M6101" s="17"/>
      <c r="N6101" s="17"/>
      <c r="O6101" s="17">
        <f>IF(E6101=1,"",VLOOKUP(E6101,系数!$S$2:$AB$12,MATCH(属性!C6101,评级,0),1))</f>
        <v>400</v>
      </c>
    </row>
    <row r="6102" spans="1:15" ht="17.25" thickBot="1" x14ac:dyDescent="0.4">
      <c r="A6102" s="17">
        <f t="shared" si="190"/>
        <v>7100051</v>
      </c>
      <c r="B6102" s="17" t="s">
        <v>217</v>
      </c>
      <c r="C6102" s="15">
        <f>INDEX(装备!G:G,MATCH(属性!A6102,装备!A:A,0))</f>
        <v>18</v>
      </c>
      <c r="D6102" s="15" t="str">
        <f>INDEX(装备!E:E,MATCH(属性!A6102,装备!A:A,0))</f>
        <v>armour</v>
      </c>
      <c r="E6102" s="14">
        <v>100</v>
      </c>
      <c r="F6102" s="17">
        <f>INT((VLOOKUP($C6102,装备数值,2,0)+VLOOKUP($C6102,装备数值,5,0)*($E6102-1))*VLOOKUP($D6102,系数!$K$2:$O$7,2,0))</f>
        <v>8926</v>
      </c>
      <c r="G6102" s="17">
        <f>INT((VLOOKUP($C6102,装备数值,3,0)+VLOOKUP($C6102,装备数值,6,0)*($E6102-1))*VLOOKUP($D6102,系数!$K$2:$O$7,3,0))</f>
        <v>0</v>
      </c>
      <c r="H6102" s="17">
        <f t="shared" si="191"/>
        <v>0</v>
      </c>
      <c r="I6102" s="17">
        <f>INT((VLOOKUP($C6102,装备数值,4,0)+VLOOKUP($C6102,装备数值,7,0)*($E6102-1))*VLOOKUP($D6102,系数!$K$2:$O$7,4,0))</f>
        <v>0</v>
      </c>
      <c r="J6102" s="17">
        <f>INT((VLOOKUP($C6102,装备数值,4,0)+VLOOKUP($C6102,装备数值,7,0)*($E6102-1))*VLOOKUP($D6102,系数!$K$2:$O$7,5,0))</f>
        <v>0</v>
      </c>
      <c r="K6102" s="17">
        <f>INT(VLOOKUP(E6102,强化金币,2,1)*VLOOKUP(INDEX(装备!F:F,MATCH(属性!A6102,装备!A:A,0)),系数!$K$12:$M$15,3,0))</f>
        <v>450000</v>
      </c>
      <c r="L6102" s="17"/>
      <c r="M6102" s="17"/>
      <c r="N6102" s="17"/>
      <c r="O6102" s="17">
        <f>IF(E6102=1,"",VLOOKUP(E6102,系数!$S$2:$AB$12,MATCH(属性!C6102,评级,0),1))</f>
        <v>440</v>
      </c>
    </row>
    <row r="6103" spans="1:15" ht="17.25" thickBot="1" x14ac:dyDescent="0.4">
      <c r="A6103" s="17">
        <f t="shared" si="190"/>
        <v>7100051</v>
      </c>
      <c r="B6103" s="17" t="s">
        <v>217</v>
      </c>
      <c r="C6103" s="15">
        <f>INDEX(装备!G:G,MATCH(属性!A6103,装备!A:A,0))</f>
        <v>18</v>
      </c>
      <c r="D6103" s="15" t="str">
        <f>INDEX(装备!E:E,MATCH(属性!A6103,装备!A:A,0))</f>
        <v>armour</v>
      </c>
      <c r="E6103" s="14">
        <v>101</v>
      </c>
      <c r="F6103" s="17">
        <f>INT((VLOOKUP($C6103,装备数值,2,0)+VLOOKUP($C6103,装备数值,5,0)*($E6103-1))*VLOOKUP($D6103,系数!$K$2:$O$7,2,0))</f>
        <v>9001</v>
      </c>
      <c r="G6103" s="17">
        <f>INT((VLOOKUP($C6103,装备数值,3,0)+VLOOKUP($C6103,装备数值,6,0)*($E6103-1))*VLOOKUP($D6103,系数!$K$2:$O$7,3,0))</f>
        <v>0</v>
      </c>
      <c r="H6103" s="17">
        <f t="shared" si="191"/>
        <v>0</v>
      </c>
      <c r="I6103" s="17">
        <f>INT((VLOOKUP($C6103,装备数值,4,0)+VLOOKUP($C6103,装备数值,7,0)*($E6103-1))*VLOOKUP($D6103,系数!$K$2:$O$7,4,0))</f>
        <v>0</v>
      </c>
      <c r="J6103" s="17">
        <f>INT((VLOOKUP($C6103,装备数值,4,0)+VLOOKUP($C6103,装备数值,7,0)*($E6103-1))*VLOOKUP($D6103,系数!$K$2:$O$7,5,0))</f>
        <v>0</v>
      </c>
      <c r="K6103" s="17">
        <f>INT(VLOOKUP(E6103,强化金币,2,1)*VLOOKUP(INDEX(装备!F:F,MATCH(属性!A6103,装备!A:A,0)),系数!$K$12:$M$15,3,0))</f>
        <v>450000</v>
      </c>
      <c r="L6103" s="17"/>
      <c r="M6103" s="17"/>
      <c r="N6103" s="17"/>
      <c r="O6103" s="17">
        <f>IF(E6103=1,"",VLOOKUP(E6103,系数!$S$2:$AB$12,MATCH(属性!C6103,评级,0),1))</f>
        <v>440</v>
      </c>
    </row>
    <row r="6104" spans="1:15" ht="17.25" thickBot="1" x14ac:dyDescent="0.4">
      <c r="A6104" s="17">
        <f t="shared" si="190"/>
        <v>7100051</v>
      </c>
      <c r="B6104" s="17" t="s">
        <v>217</v>
      </c>
      <c r="C6104" s="15">
        <f>INDEX(装备!G:G,MATCH(属性!A6104,装备!A:A,0))</f>
        <v>18</v>
      </c>
      <c r="D6104" s="15" t="str">
        <f>INDEX(装备!E:E,MATCH(属性!A6104,装备!A:A,0))</f>
        <v>armour</v>
      </c>
      <c r="E6104" s="14">
        <v>102</v>
      </c>
      <c r="F6104" s="17">
        <f>INT((VLOOKUP($C6104,装备数值,2,0)+VLOOKUP($C6104,装备数值,5,0)*($E6104-1))*VLOOKUP($D6104,系数!$K$2:$O$7,2,0))</f>
        <v>9076</v>
      </c>
      <c r="G6104" s="17">
        <f>INT((VLOOKUP($C6104,装备数值,3,0)+VLOOKUP($C6104,装备数值,6,0)*($E6104-1))*VLOOKUP($D6104,系数!$K$2:$O$7,3,0))</f>
        <v>0</v>
      </c>
      <c r="H6104" s="17">
        <f t="shared" si="191"/>
        <v>0</v>
      </c>
      <c r="I6104" s="17">
        <f>INT((VLOOKUP($C6104,装备数值,4,0)+VLOOKUP($C6104,装备数值,7,0)*($E6104-1))*VLOOKUP($D6104,系数!$K$2:$O$7,4,0))</f>
        <v>0</v>
      </c>
      <c r="J6104" s="17">
        <f>INT((VLOOKUP($C6104,装备数值,4,0)+VLOOKUP($C6104,装备数值,7,0)*($E6104-1))*VLOOKUP($D6104,系数!$K$2:$O$7,5,0))</f>
        <v>0</v>
      </c>
      <c r="K6104" s="17">
        <f>INT(VLOOKUP(E6104,强化金币,2,1)*VLOOKUP(INDEX(装备!F:F,MATCH(属性!A6104,装备!A:A,0)),系数!$K$12:$M$15,3,0))</f>
        <v>450000</v>
      </c>
      <c r="L6104" s="17"/>
      <c r="M6104" s="17"/>
      <c r="N6104" s="17"/>
      <c r="O6104" s="17">
        <f>IF(E6104=1,"",VLOOKUP(E6104,系数!$S$2:$AB$12,MATCH(属性!C6104,评级,0),1))</f>
        <v>440</v>
      </c>
    </row>
    <row r="6105" spans="1:15" ht="17.25" thickBot="1" x14ac:dyDescent="0.4">
      <c r="A6105" s="17">
        <f t="shared" si="190"/>
        <v>7100051</v>
      </c>
      <c r="B6105" s="17" t="s">
        <v>217</v>
      </c>
      <c r="C6105" s="15">
        <f>INDEX(装备!G:G,MATCH(属性!A6105,装备!A:A,0))</f>
        <v>18</v>
      </c>
      <c r="D6105" s="15" t="str">
        <f>INDEX(装备!E:E,MATCH(属性!A6105,装备!A:A,0))</f>
        <v>armour</v>
      </c>
      <c r="E6105" s="14">
        <v>103</v>
      </c>
      <c r="F6105" s="17">
        <f>INT((VLOOKUP($C6105,装备数值,2,0)+VLOOKUP($C6105,装备数值,5,0)*($E6105-1))*VLOOKUP($D6105,系数!$K$2:$O$7,2,0))</f>
        <v>9151</v>
      </c>
      <c r="G6105" s="17">
        <f>INT((VLOOKUP($C6105,装备数值,3,0)+VLOOKUP($C6105,装备数值,6,0)*($E6105-1))*VLOOKUP($D6105,系数!$K$2:$O$7,3,0))</f>
        <v>0</v>
      </c>
      <c r="H6105" s="17">
        <f t="shared" si="191"/>
        <v>0</v>
      </c>
      <c r="I6105" s="17">
        <f>INT((VLOOKUP($C6105,装备数值,4,0)+VLOOKUP($C6105,装备数值,7,0)*($E6105-1))*VLOOKUP($D6105,系数!$K$2:$O$7,4,0))</f>
        <v>0</v>
      </c>
      <c r="J6105" s="17">
        <f>INT((VLOOKUP($C6105,装备数值,4,0)+VLOOKUP($C6105,装备数值,7,0)*($E6105-1))*VLOOKUP($D6105,系数!$K$2:$O$7,5,0))</f>
        <v>0</v>
      </c>
      <c r="K6105" s="17">
        <f>INT(VLOOKUP(E6105,强化金币,2,1)*VLOOKUP(INDEX(装备!F:F,MATCH(属性!A6105,装备!A:A,0)),系数!$K$12:$M$15,3,0))</f>
        <v>450000</v>
      </c>
      <c r="L6105" s="17"/>
      <c r="M6105" s="17"/>
      <c r="N6105" s="17"/>
      <c r="O6105" s="17">
        <f>IF(E6105=1,"",VLOOKUP(E6105,系数!$S$2:$AB$12,MATCH(属性!C6105,评级,0),1))</f>
        <v>440</v>
      </c>
    </row>
    <row r="6106" spans="1:15" ht="17.25" thickBot="1" x14ac:dyDescent="0.4">
      <c r="A6106" s="17">
        <f t="shared" si="190"/>
        <v>7100051</v>
      </c>
      <c r="B6106" s="17" t="s">
        <v>217</v>
      </c>
      <c r="C6106" s="15">
        <f>INDEX(装备!G:G,MATCH(属性!A6106,装备!A:A,0))</f>
        <v>18</v>
      </c>
      <c r="D6106" s="15" t="str">
        <f>INDEX(装备!E:E,MATCH(属性!A6106,装备!A:A,0))</f>
        <v>armour</v>
      </c>
      <c r="E6106" s="14">
        <v>104</v>
      </c>
      <c r="F6106" s="17">
        <f>INT((VLOOKUP($C6106,装备数值,2,0)+VLOOKUP($C6106,装备数值,5,0)*($E6106-1))*VLOOKUP($D6106,系数!$K$2:$O$7,2,0))</f>
        <v>9226</v>
      </c>
      <c r="G6106" s="17">
        <f>INT((VLOOKUP($C6106,装备数值,3,0)+VLOOKUP($C6106,装备数值,6,0)*($E6106-1))*VLOOKUP($D6106,系数!$K$2:$O$7,3,0))</f>
        <v>0</v>
      </c>
      <c r="H6106" s="17">
        <f t="shared" si="191"/>
        <v>0</v>
      </c>
      <c r="I6106" s="17">
        <f>INT((VLOOKUP($C6106,装备数值,4,0)+VLOOKUP($C6106,装备数值,7,0)*($E6106-1))*VLOOKUP($D6106,系数!$K$2:$O$7,4,0))</f>
        <v>0</v>
      </c>
      <c r="J6106" s="17">
        <f>INT((VLOOKUP($C6106,装备数值,4,0)+VLOOKUP($C6106,装备数值,7,0)*($E6106-1))*VLOOKUP($D6106,系数!$K$2:$O$7,5,0))</f>
        <v>0</v>
      </c>
      <c r="K6106" s="17">
        <f>INT(VLOOKUP(E6106,强化金币,2,1)*VLOOKUP(INDEX(装备!F:F,MATCH(属性!A6106,装备!A:A,0)),系数!$K$12:$M$15,3,0))</f>
        <v>450000</v>
      </c>
      <c r="L6106" s="17"/>
      <c r="M6106" s="17"/>
      <c r="N6106" s="17"/>
      <c r="O6106" s="17">
        <f>IF(E6106=1,"",VLOOKUP(E6106,系数!$S$2:$AB$12,MATCH(属性!C6106,评级,0),1))</f>
        <v>440</v>
      </c>
    </row>
    <row r="6107" spans="1:15" ht="17.25" thickBot="1" x14ac:dyDescent="0.4">
      <c r="A6107" s="17">
        <f t="shared" si="190"/>
        <v>7100051</v>
      </c>
      <c r="B6107" s="17" t="s">
        <v>217</v>
      </c>
      <c r="C6107" s="15">
        <f>INDEX(装备!G:G,MATCH(属性!A6107,装备!A:A,0))</f>
        <v>18</v>
      </c>
      <c r="D6107" s="15" t="str">
        <f>INDEX(装备!E:E,MATCH(属性!A6107,装备!A:A,0))</f>
        <v>armour</v>
      </c>
      <c r="E6107" s="14">
        <v>105</v>
      </c>
      <c r="F6107" s="17">
        <f>INT((VLOOKUP($C6107,装备数值,2,0)+VLOOKUP($C6107,装备数值,5,0)*($E6107-1))*VLOOKUP($D6107,系数!$K$2:$O$7,2,0))</f>
        <v>9301</v>
      </c>
      <c r="G6107" s="17">
        <f>INT((VLOOKUP($C6107,装备数值,3,0)+VLOOKUP($C6107,装备数值,6,0)*($E6107-1))*VLOOKUP($D6107,系数!$K$2:$O$7,3,0))</f>
        <v>0</v>
      </c>
      <c r="H6107" s="17">
        <f t="shared" si="191"/>
        <v>0</v>
      </c>
      <c r="I6107" s="17">
        <f>INT((VLOOKUP($C6107,装备数值,4,0)+VLOOKUP($C6107,装备数值,7,0)*($E6107-1))*VLOOKUP($D6107,系数!$K$2:$O$7,4,0))</f>
        <v>0</v>
      </c>
      <c r="J6107" s="17">
        <f>INT((VLOOKUP($C6107,装备数值,4,0)+VLOOKUP($C6107,装备数值,7,0)*($E6107-1))*VLOOKUP($D6107,系数!$K$2:$O$7,5,0))</f>
        <v>0</v>
      </c>
      <c r="K6107" s="17">
        <f>INT(VLOOKUP(E6107,强化金币,2,1)*VLOOKUP(INDEX(装备!F:F,MATCH(属性!A6107,装备!A:A,0)),系数!$K$12:$M$15,3,0))</f>
        <v>450000</v>
      </c>
      <c r="L6107" s="17"/>
      <c r="M6107" s="17"/>
      <c r="N6107" s="17"/>
      <c r="O6107" s="17">
        <f>IF(E6107=1,"",VLOOKUP(E6107,系数!$S$2:$AB$12,MATCH(属性!C6107,评级,0),1))</f>
        <v>440</v>
      </c>
    </row>
    <row r="6108" spans="1:15" ht="17.25" thickBot="1" x14ac:dyDescent="0.4">
      <c r="A6108" s="17">
        <f t="shared" si="190"/>
        <v>7100051</v>
      </c>
      <c r="B6108" s="17" t="s">
        <v>217</v>
      </c>
      <c r="C6108" s="15">
        <f>INDEX(装备!G:G,MATCH(属性!A6108,装备!A:A,0))</f>
        <v>18</v>
      </c>
      <c r="D6108" s="15" t="str">
        <f>INDEX(装备!E:E,MATCH(属性!A6108,装备!A:A,0))</f>
        <v>armour</v>
      </c>
      <c r="E6108" s="14">
        <v>106</v>
      </c>
      <c r="F6108" s="17">
        <f>INT((VLOOKUP($C6108,装备数值,2,0)+VLOOKUP($C6108,装备数值,5,0)*($E6108-1))*VLOOKUP($D6108,系数!$K$2:$O$7,2,0))</f>
        <v>9376</v>
      </c>
      <c r="G6108" s="17">
        <f>INT((VLOOKUP($C6108,装备数值,3,0)+VLOOKUP($C6108,装备数值,6,0)*($E6108-1))*VLOOKUP($D6108,系数!$K$2:$O$7,3,0))</f>
        <v>0</v>
      </c>
      <c r="H6108" s="17">
        <f t="shared" si="191"/>
        <v>0</v>
      </c>
      <c r="I6108" s="17">
        <f>INT((VLOOKUP($C6108,装备数值,4,0)+VLOOKUP($C6108,装备数值,7,0)*($E6108-1))*VLOOKUP($D6108,系数!$K$2:$O$7,4,0))</f>
        <v>0</v>
      </c>
      <c r="J6108" s="17">
        <f>INT((VLOOKUP($C6108,装备数值,4,0)+VLOOKUP($C6108,装备数值,7,0)*($E6108-1))*VLOOKUP($D6108,系数!$K$2:$O$7,5,0))</f>
        <v>0</v>
      </c>
      <c r="K6108" s="17">
        <f>INT(VLOOKUP(E6108,强化金币,2,1)*VLOOKUP(INDEX(装备!F:F,MATCH(属性!A6108,装备!A:A,0)),系数!$K$12:$M$15,3,0))</f>
        <v>450000</v>
      </c>
      <c r="L6108" s="17"/>
      <c r="M6108" s="17"/>
      <c r="N6108" s="17"/>
      <c r="O6108" s="17">
        <f>IF(E6108=1,"",VLOOKUP(E6108,系数!$S$2:$AB$12,MATCH(属性!C6108,评级,0),1))</f>
        <v>440</v>
      </c>
    </row>
    <row r="6109" spans="1:15" ht="17.25" thickBot="1" x14ac:dyDescent="0.4">
      <c r="A6109" s="17">
        <f t="shared" si="190"/>
        <v>7100051</v>
      </c>
      <c r="B6109" s="17" t="s">
        <v>217</v>
      </c>
      <c r="C6109" s="15">
        <f>INDEX(装备!G:G,MATCH(属性!A6109,装备!A:A,0))</f>
        <v>18</v>
      </c>
      <c r="D6109" s="15" t="str">
        <f>INDEX(装备!E:E,MATCH(属性!A6109,装备!A:A,0))</f>
        <v>armour</v>
      </c>
      <c r="E6109" s="14">
        <v>107</v>
      </c>
      <c r="F6109" s="17">
        <f>INT((VLOOKUP($C6109,装备数值,2,0)+VLOOKUP($C6109,装备数值,5,0)*($E6109-1))*VLOOKUP($D6109,系数!$K$2:$O$7,2,0))</f>
        <v>9451</v>
      </c>
      <c r="G6109" s="17">
        <f>INT((VLOOKUP($C6109,装备数值,3,0)+VLOOKUP($C6109,装备数值,6,0)*($E6109-1))*VLOOKUP($D6109,系数!$K$2:$O$7,3,0))</f>
        <v>0</v>
      </c>
      <c r="H6109" s="17">
        <f t="shared" si="191"/>
        <v>0</v>
      </c>
      <c r="I6109" s="17">
        <f>INT((VLOOKUP($C6109,装备数值,4,0)+VLOOKUP($C6109,装备数值,7,0)*($E6109-1))*VLOOKUP($D6109,系数!$K$2:$O$7,4,0))</f>
        <v>0</v>
      </c>
      <c r="J6109" s="17">
        <f>INT((VLOOKUP($C6109,装备数值,4,0)+VLOOKUP($C6109,装备数值,7,0)*($E6109-1))*VLOOKUP($D6109,系数!$K$2:$O$7,5,0))</f>
        <v>0</v>
      </c>
      <c r="K6109" s="17">
        <f>INT(VLOOKUP(E6109,强化金币,2,1)*VLOOKUP(INDEX(装备!F:F,MATCH(属性!A6109,装备!A:A,0)),系数!$K$12:$M$15,3,0))</f>
        <v>450000</v>
      </c>
      <c r="L6109" s="17"/>
      <c r="M6109" s="17"/>
      <c r="N6109" s="17"/>
      <c r="O6109" s="17">
        <f>IF(E6109=1,"",VLOOKUP(E6109,系数!$S$2:$AB$12,MATCH(属性!C6109,评级,0),1))</f>
        <v>440</v>
      </c>
    </row>
    <row r="6110" spans="1:15" ht="17.25" thickBot="1" x14ac:dyDescent="0.4">
      <c r="A6110" s="17">
        <f t="shared" si="190"/>
        <v>7100051</v>
      </c>
      <c r="B6110" s="17" t="s">
        <v>217</v>
      </c>
      <c r="C6110" s="15">
        <f>INDEX(装备!G:G,MATCH(属性!A6110,装备!A:A,0))</f>
        <v>18</v>
      </c>
      <c r="D6110" s="15" t="str">
        <f>INDEX(装备!E:E,MATCH(属性!A6110,装备!A:A,0))</f>
        <v>armour</v>
      </c>
      <c r="E6110" s="14">
        <v>108</v>
      </c>
      <c r="F6110" s="17">
        <f>INT((VLOOKUP($C6110,装备数值,2,0)+VLOOKUP($C6110,装备数值,5,0)*($E6110-1))*VLOOKUP($D6110,系数!$K$2:$O$7,2,0))</f>
        <v>9526</v>
      </c>
      <c r="G6110" s="17">
        <f>INT((VLOOKUP($C6110,装备数值,3,0)+VLOOKUP($C6110,装备数值,6,0)*($E6110-1))*VLOOKUP($D6110,系数!$K$2:$O$7,3,0))</f>
        <v>0</v>
      </c>
      <c r="H6110" s="17">
        <f t="shared" si="191"/>
        <v>0</v>
      </c>
      <c r="I6110" s="17">
        <f>INT((VLOOKUP($C6110,装备数值,4,0)+VLOOKUP($C6110,装备数值,7,0)*($E6110-1))*VLOOKUP($D6110,系数!$K$2:$O$7,4,0))</f>
        <v>0</v>
      </c>
      <c r="J6110" s="17">
        <f>INT((VLOOKUP($C6110,装备数值,4,0)+VLOOKUP($C6110,装备数值,7,0)*($E6110-1))*VLOOKUP($D6110,系数!$K$2:$O$7,5,0))</f>
        <v>0</v>
      </c>
      <c r="K6110" s="17">
        <f>INT(VLOOKUP(E6110,强化金币,2,1)*VLOOKUP(INDEX(装备!F:F,MATCH(属性!A6110,装备!A:A,0)),系数!$K$12:$M$15,3,0))</f>
        <v>450000</v>
      </c>
      <c r="L6110" s="17"/>
      <c r="M6110" s="17"/>
      <c r="N6110" s="17"/>
      <c r="O6110" s="17">
        <f>IF(E6110=1,"",VLOOKUP(E6110,系数!$S$2:$AB$12,MATCH(属性!C6110,评级,0),1))</f>
        <v>440</v>
      </c>
    </row>
    <row r="6111" spans="1:15" ht="17.25" thickBot="1" x14ac:dyDescent="0.4">
      <c r="A6111" s="17">
        <f t="shared" si="190"/>
        <v>7100051</v>
      </c>
      <c r="B6111" s="17" t="s">
        <v>217</v>
      </c>
      <c r="C6111" s="15">
        <f>INDEX(装备!G:G,MATCH(属性!A6111,装备!A:A,0))</f>
        <v>18</v>
      </c>
      <c r="D6111" s="15" t="str">
        <f>INDEX(装备!E:E,MATCH(属性!A6111,装备!A:A,0))</f>
        <v>armour</v>
      </c>
      <c r="E6111" s="14">
        <v>109</v>
      </c>
      <c r="F6111" s="17">
        <f>INT((VLOOKUP($C6111,装备数值,2,0)+VLOOKUP($C6111,装备数值,5,0)*($E6111-1))*VLOOKUP($D6111,系数!$K$2:$O$7,2,0))</f>
        <v>9601</v>
      </c>
      <c r="G6111" s="17">
        <f>INT((VLOOKUP($C6111,装备数值,3,0)+VLOOKUP($C6111,装备数值,6,0)*($E6111-1))*VLOOKUP($D6111,系数!$K$2:$O$7,3,0))</f>
        <v>0</v>
      </c>
      <c r="H6111" s="17">
        <f t="shared" si="191"/>
        <v>0</v>
      </c>
      <c r="I6111" s="17">
        <f>INT((VLOOKUP($C6111,装备数值,4,0)+VLOOKUP($C6111,装备数值,7,0)*($E6111-1))*VLOOKUP($D6111,系数!$K$2:$O$7,4,0))</f>
        <v>0</v>
      </c>
      <c r="J6111" s="17">
        <f>INT((VLOOKUP($C6111,装备数值,4,0)+VLOOKUP($C6111,装备数值,7,0)*($E6111-1))*VLOOKUP($D6111,系数!$K$2:$O$7,5,0))</f>
        <v>0</v>
      </c>
      <c r="K6111" s="17">
        <f>INT(VLOOKUP(E6111,强化金币,2,1)*VLOOKUP(INDEX(装备!F:F,MATCH(属性!A6111,装备!A:A,0)),系数!$K$12:$M$15,3,0))</f>
        <v>450000</v>
      </c>
      <c r="L6111" s="17"/>
      <c r="M6111" s="17"/>
      <c r="N6111" s="17"/>
      <c r="O6111" s="17">
        <f>IF(E6111=1,"",VLOOKUP(E6111,系数!$S$2:$AB$12,MATCH(属性!C6111,评级,0),1))</f>
        <v>440</v>
      </c>
    </row>
    <row r="6112" spans="1:15" ht="17.25" thickBot="1" x14ac:dyDescent="0.4">
      <c r="A6112" s="17">
        <f t="shared" si="190"/>
        <v>7100051</v>
      </c>
      <c r="B6112" s="17" t="s">
        <v>217</v>
      </c>
      <c r="C6112" s="15">
        <f>INDEX(装备!G:G,MATCH(属性!A6112,装备!A:A,0))</f>
        <v>18</v>
      </c>
      <c r="D6112" s="15" t="str">
        <f>INDEX(装备!E:E,MATCH(属性!A6112,装备!A:A,0))</f>
        <v>armour</v>
      </c>
      <c r="E6112" s="14">
        <v>110</v>
      </c>
      <c r="F6112" s="17">
        <f>INT((VLOOKUP($C6112,装备数值,2,0)+VLOOKUP($C6112,装备数值,5,0)*($E6112-1))*VLOOKUP($D6112,系数!$K$2:$O$7,2,0))</f>
        <v>9676</v>
      </c>
      <c r="G6112" s="17">
        <f>INT((VLOOKUP($C6112,装备数值,3,0)+VLOOKUP($C6112,装备数值,6,0)*($E6112-1))*VLOOKUP($D6112,系数!$K$2:$O$7,3,0))</f>
        <v>0</v>
      </c>
      <c r="H6112" s="17">
        <f t="shared" si="191"/>
        <v>0</v>
      </c>
      <c r="I6112" s="17">
        <f>INT((VLOOKUP($C6112,装备数值,4,0)+VLOOKUP($C6112,装备数值,7,0)*($E6112-1))*VLOOKUP($D6112,系数!$K$2:$O$7,4,0))</f>
        <v>0</v>
      </c>
      <c r="J6112" s="17">
        <f>INT((VLOOKUP($C6112,装备数值,4,0)+VLOOKUP($C6112,装备数值,7,0)*($E6112-1))*VLOOKUP($D6112,系数!$K$2:$O$7,5,0))</f>
        <v>0</v>
      </c>
      <c r="K6112" s="17">
        <f>INT(VLOOKUP(E6112,强化金币,2,1)*VLOOKUP(INDEX(装备!F:F,MATCH(属性!A6112,装备!A:A,0)),系数!$K$12:$M$15,3,0))</f>
        <v>450000</v>
      </c>
      <c r="L6112" s="17"/>
      <c r="M6112" s="17"/>
      <c r="N6112" s="17"/>
      <c r="O6112" s="17">
        <f>IF(E6112=1,"",VLOOKUP(E6112,系数!$S$2:$AB$12,MATCH(属性!C6112,评级,0),1))</f>
        <v>440</v>
      </c>
    </row>
    <row r="6113" spans="1:15" ht="17.25" thickBot="1" x14ac:dyDescent="0.4">
      <c r="A6113" s="17">
        <f t="shared" si="190"/>
        <v>7100051</v>
      </c>
      <c r="B6113" s="17" t="s">
        <v>217</v>
      </c>
      <c r="C6113" s="15">
        <f>INDEX(装备!G:G,MATCH(属性!A6113,装备!A:A,0))</f>
        <v>18</v>
      </c>
      <c r="D6113" s="15" t="str">
        <f>INDEX(装备!E:E,MATCH(属性!A6113,装备!A:A,0))</f>
        <v>armour</v>
      </c>
      <c r="E6113" s="14">
        <v>111</v>
      </c>
      <c r="F6113" s="17">
        <f>INT((VLOOKUP($C6113,装备数值,2,0)+VLOOKUP($C6113,装备数值,5,0)*($E6113-1))*VLOOKUP($D6113,系数!$K$2:$O$7,2,0))</f>
        <v>9751</v>
      </c>
      <c r="G6113" s="17">
        <f>INT((VLOOKUP($C6113,装备数值,3,0)+VLOOKUP($C6113,装备数值,6,0)*($E6113-1))*VLOOKUP($D6113,系数!$K$2:$O$7,3,0))</f>
        <v>0</v>
      </c>
      <c r="H6113" s="17">
        <f t="shared" si="191"/>
        <v>0</v>
      </c>
      <c r="I6113" s="17">
        <f>INT((VLOOKUP($C6113,装备数值,4,0)+VLOOKUP($C6113,装备数值,7,0)*($E6113-1))*VLOOKUP($D6113,系数!$K$2:$O$7,4,0))</f>
        <v>0</v>
      </c>
      <c r="J6113" s="17">
        <f>INT((VLOOKUP($C6113,装备数值,4,0)+VLOOKUP($C6113,装备数值,7,0)*($E6113-1))*VLOOKUP($D6113,系数!$K$2:$O$7,5,0))</f>
        <v>0</v>
      </c>
      <c r="K6113" s="17">
        <f>INT(VLOOKUP(E6113,强化金币,2,1)*VLOOKUP(INDEX(装备!F:F,MATCH(属性!A6113,装备!A:A,0)),系数!$K$12:$M$15,3,0))</f>
        <v>450000</v>
      </c>
      <c r="L6113" s="17"/>
      <c r="M6113" s="17"/>
      <c r="N6113" s="17"/>
      <c r="O6113" s="17">
        <f>IF(E6113=1,"",VLOOKUP(E6113,系数!$S$2:$AB$12,MATCH(属性!C6113,评级,0),1))</f>
        <v>440</v>
      </c>
    </row>
    <row r="6114" spans="1:15" ht="17.25" thickBot="1" x14ac:dyDescent="0.4">
      <c r="A6114" s="17">
        <f t="shared" si="190"/>
        <v>7100051</v>
      </c>
      <c r="B6114" s="17" t="s">
        <v>217</v>
      </c>
      <c r="C6114" s="15">
        <f>INDEX(装备!G:G,MATCH(属性!A6114,装备!A:A,0))</f>
        <v>18</v>
      </c>
      <c r="D6114" s="15" t="str">
        <f>INDEX(装备!E:E,MATCH(属性!A6114,装备!A:A,0))</f>
        <v>armour</v>
      </c>
      <c r="E6114" s="14">
        <v>112</v>
      </c>
      <c r="F6114" s="17">
        <f>INT((VLOOKUP($C6114,装备数值,2,0)+VLOOKUP($C6114,装备数值,5,0)*($E6114-1))*VLOOKUP($D6114,系数!$K$2:$O$7,2,0))</f>
        <v>9826</v>
      </c>
      <c r="G6114" s="17">
        <f>INT((VLOOKUP($C6114,装备数值,3,0)+VLOOKUP($C6114,装备数值,6,0)*($E6114-1))*VLOOKUP($D6114,系数!$K$2:$O$7,3,0))</f>
        <v>0</v>
      </c>
      <c r="H6114" s="17">
        <f t="shared" si="191"/>
        <v>0</v>
      </c>
      <c r="I6114" s="17">
        <f>INT((VLOOKUP($C6114,装备数值,4,0)+VLOOKUP($C6114,装备数值,7,0)*($E6114-1))*VLOOKUP($D6114,系数!$K$2:$O$7,4,0))</f>
        <v>0</v>
      </c>
      <c r="J6114" s="17">
        <f>INT((VLOOKUP($C6114,装备数值,4,0)+VLOOKUP($C6114,装备数值,7,0)*($E6114-1))*VLOOKUP($D6114,系数!$K$2:$O$7,5,0))</f>
        <v>0</v>
      </c>
      <c r="K6114" s="17">
        <f>INT(VLOOKUP(E6114,强化金币,2,1)*VLOOKUP(INDEX(装备!F:F,MATCH(属性!A6114,装备!A:A,0)),系数!$K$12:$M$15,3,0))</f>
        <v>450000</v>
      </c>
      <c r="L6114" s="17"/>
      <c r="M6114" s="17"/>
      <c r="N6114" s="17"/>
      <c r="O6114" s="17">
        <f>IF(E6114=1,"",VLOOKUP(E6114,系数!$S$2:$AB$12,MATCH(属性!C6114,评级,0),1))</f>
        <v>440</v>
      </c>
    </row>
    <row r="6115" spans="1:15" ht="17.25" thickBot="1" x14ac:dyDescent="0.4">
      <c r="A6115" s="17">
        <f t="shared" si="190"/>
        <v>7100051</v>
      </c>
      <c r="B6115" s="17" t="s">
        <v>217</v>
      </c>
      <c r="C6115" s="15">
        <f>INDEX(装备!G:G,MATCH(属性!A6115,装备!A:A,0))</f>
        <v>18</v>
      </c>
      <c r="D6115" s="15" t="str">
        <f>INDEX(装备!E:E,MATCH(属性!A6115,装备!A:A,0))</f>
        <v>armour</v>
      </c>
      <c r="E6115" s="14">
        <v>113</v>
      </c>
      <c r="F6115" s="17">
        <f>INT((VLOOKUP($C6115,装备数值,2,0)+VLOOKUP($C6115,装备数值,5,0)*($E6115-1))*VLOOKUP($D6115,系数!$K$2:$O$7,2,0))</f>
        <v>9901</v>
      </c>
      <c r="G6115" s="17">
        <f>INT((VLOOKUP($C6115,装备数值,3,0)+VLOOKUP($C6115,装备数值,6,0)*($E6115-1))*VLOOKUP($D6115,系数!$K$2:$O$7,3,0))</f>
        <v>0</v>
      </c>
      <c r="H6115" s="17">
        <f t="shared" si="191"/>
        <v>0</v>
      </c>
      <c r="I6115" s="17">
        <f>INT((VLOOKUP($C6115,装备数值,4,0)+VLOOKUP($C6115,装备数值,7,0)*($E6115-1))*VLOOKUP($D6115,系数!$K$2:$O$7,4,0))</f>
        <v>0</v>
      </c>
      <c r="J6115" s="17">
        <f>INT((VLOOKUP($C6115,装备数值,4,0)+VLOOKUP($C6115,装备数值,7,0)*($E6115-1))*VLOOKUP($D6115,系数!$K$2:$O$7,5,0))</f>
        <v>0</v>
      </c>
      <c r="K6115" s="17">
        <f>INT(VLOOKUP(E6115,强化金币,2,1)*VLOOKUP(INDEX(装备!F:F,MATCH(属性!A6115,装备!A:A,0)),系数!$K$12:$M$15,3,0))</f>
        <v>450000</v>
      </c>
      <c r="L6115" s="17"/>
      <c r="M6115" s="17"/>
      <c r="N6115" s="17"/>
      <c r="O6115" s="17">
        <f>IF(E6115=1,"",VLOOKUP(E6115,系数!$S$2:$AB$12,MATCH(属性!C6115,评级,0),1))</f>
        <v>440</v>
      </c>
    </row>
    <row r="6116" spans="1:15" ht="17.25" thickBot="1" x14ac:dyDescent="0.4">
      <c r="A6116" s="17">
        <f t="shared" si="190"/>
        <v>7100051</v>
      </c>
      <c r="B6116" s="17" t="s">
        <v>217</v>
      </c>
      <c r="C6116" s="15">
        <f>INDEX(装备!G:G,MATCH(属性!A6116,装备!A:A,0))</f>
        <v>18</v>
      </c>
      <c r="D6116" s="15" t="str">
        <f>INDEX(装备!E:E,MATCH(属性!A6116,装备!A:A,0))</f>
        <v>armour</v>
      </c>
      <c r="E6116" s="14">
        <v>114</v>
      </c>
      <c r="F6116" s="17">
        <f>INT((VLOOKUP($C6116,装备数值,2,0)+VLOOKUP($C6116,装备数值,5,0)*($E6116-1))*VLOOKUP($D6116,系数!$K$2:$O$7,2,0))</f>
        <v>9976</v>
      </c>
      <c r="G6116" s="17">
        <f>INT((VLOOKUP($C6116,装备数值,3,0)+VLOOKUP($C6116,装备数值,6,0)*($E6116-1))*VLOOKUP($D6116,系数!$K$2:$O$7,3,0))</f>
        <v>0</v>
      </c>
      <c r="H6116" s="17">
        <f t="shared" si="191"/>
        <v>0</v>
      </c>
      <c r="I6116" s="17">
        <f>INT((VLOOKUP($C6116,装备数值,4,0)+VLOOKUP($C6116,装备数值,7,0)*($E6116-1))*VLOOKUP($D6116,系数!$K$2:$O$7,4,0))</f>
        <v>0</v>
      </c>
      <c r="J6116" s="17">
        <f>INT((VLOOKUP($C6116,装备数值,4,0)+VLOOKUP($C6116,装备数值,7,0)*($E6116-1))*VLOOKUP($D6116,系数!$K$2:$O$7,5,0))</f>
        <v>0</v>
      </c>
      <c r="K6116" s="17">
        <f>INT(VLOOKUP(E6116,强化金币,2,1)*VLOOKUP(INDEX(装备!F:F,MATCH(属性!A6116,装备!A:A,0)),系数!$K$12:$M$15,3,0))</f>
        <v>450000</v>
      </c>
      <c r="L6116" s="17"/>
      <c r="M6116" s="17"/>
      <c r="N6116" s="17"/>
      <c r="O6116" s="17">
        <f>IF(E6116=1,"",VLOOKUP(E6116,系数!$S$2:$AB$12,MATCH(属性!C6116,评级,0),1))</f>
        <v>440</v>
      </c>
    </row>
    <row r="6117" spans="1:15" ht="17.25" thickBot="1" x14ac:dyDescent="0.4">
      <c r="A6117" s="17">
        <f t="shared" si="190"/>
        <v>7100051</v>
      </c>
      <c r="B6117" s="17" t="s">
        <v>217</v>
      </c>
      <c r="C6117" s="15">
        <f>INDEX(装备!G:G,MATCH(属性!A6117,装备!A:A,0))</f>
        <v>18</v>
      </c>
      <c r="D6117" s="15" t="str">
        <f>INDEX(装备!E:E,MATCH(属性!A6117,装备!A:A,0))</f>
        <v>armour</v>
      </c>
      <c r="E6117" s="14">
        <v>115</v>
      </c>
      <c r="F6117" s="17">
        <f>INT((VLOOKUP($C6117,装备数值,2,0)+VLOOKUP($C6117,装备数值,5,0)*($E6117-1))*VLOOKUP($D6117,系数!$K$2:$O$7,2,0))</f>
        <v>10052</v>
      </c>
      <c r="G6117" s="17">
        <f>INT((VLOOKUP($C6117,装备数值,3,0)+VLOOKUP($C6117,装备数值,6,0)*($E6117-1))*VLOOKUP($D6117,系数!$K$2:$O$7,3,0))</f>
        <v>0</v>
      </c>
      <c r="H6117" s="17">
        <f t="shared" si="191"/>
        <v>0</v>
      </c>
      <c r="I6117" s="17">
        <f>INT((VLOOKUP($C6117,装备数值,4,0)+VLOOKUP($C6117,装备数值,7,0)*($E6117-1))*VLOOKUP($D6117,系数!$K$2:$O$7,4,0))</f>
        <v>0</v>
      </c>
      <c r="J6117" s="17">
        <f>INT((VLOOKUP($C6117,装备数值,4,0)+VLOOKUP($C6117,装备数值,7,0)*($E6117-1))*VLOOKUP($D6117,系数!$K$2:$O$7,5,0))</f>
        <v>0</v>
      </c>
      <c r="K6117" s="17">
        <f>INT(VLOOKUP(E6117,强化金币,2,1)*VLOOKUP(INDEX(装备!F:F,MATCH(属性!A6117,装备!A:A,0)),系数!$K$12:$M$15,3,0))</f>
        <v>450000</v>
      </c>
      <c r="L6117" s="17"/>
      <c r="M6117" s="17"/>
      <c r="N6117" s="17"/>
      <c r="O6117" s="17">
        <f>IF(E6117=1,"",VLOOKUP(E6117,系数!$S$2:$AB$12,MATCH(属性!C6117,评级,0),1))</f>
        <v>440</v>
      </c>
    </row>
    <row r="6118" spans="1:15" ht="17.25" thickBot="1" x14ac:dyDescent="0.4">
      <c r="A6118" s="17">
        <f t="shared" si="190"/>
        <v>7100051</v>
      </c>
      <c r="B6118" s="17" t="s">
        <v>217</v>
      </c>
      <c r="C6118" s="15">
        <f>INDEX(装备!G:G,MATCH(属性!A6118,装备!A:A,0))</f>
        <v>18</v>
      </c>
      <c r="D6118" s="15" t="str">
        <f>INDEX(装备!E:E,MATCH(属性!A6118,装备!A:A,0))</f>
        <v>armour</v>
      </c>
      <c r="E6118" s="14">
        <v>116</v>
      </c>
      <c r="F6118" s="17">
        <f>INT((VLOOKUP($C6118,装备数值,2,0)+VLOOKUP($C6118,装备数值,5,0)*($E6118-1))*VLOOKUP($D6118,系数!$K$2:$O$7,2,0))</f>
        <v>10127</v>
      </c>
      <c r="G6118" s="17">
        <f>INT((VLOOKUP($C6118,装备数值,3,0)+VLOOKUP($C6118,装备数值,6,0)*($E6118-1))*VLOOKUP($D6118,系数!$K$2:$O$7,3,0))</f>
        <v>0</v>
      </c>
      <c r="H6118" s="17">
        <f t="shared" si="191"/>
        <v>0</v>
      </c>
      <c r="I6118" s="17">
        <f>INT((VLOOKUP($C6118,装备数值,4,0)+VLOOKUP($C6118,装备数值,7,0)*($E6118-1))*VLOOKUP($D6118,系数!$K$2:$O$7,4,0))</f>
        <v>0</v>
      </c>
      <c r="J6118" s="17">
        <f>INT((VLOOKUP($C6118,装备数值,4,0)+VLOOKUP($C6118,装备数值,7,0)*($E6118-1))*VLOOKUP($D6118,系数!$K$2:$O$7,5,0))</f>
        <v>0</v>
      </c>
      <c r="K6118" s="17">
        <f>INT(VLOOKUP(E6118,强化金币,2,1)*VLOOKUP(INDEX(装备!F:F,MATCH(属性!A6118,装备!A:A,0)),系数!$K$12:$M$15,3,0))</f>
        <v>450000</v>
      </c>
      <c r="L6118" s="17"/>
      <c r="M6118" s="17"/>
      <c r="N6118" s="17"/>
      <c r="O6118" s="17">
        <f>IF(E6118=1,"",VLOOKUP(E6118,系数!$S$2:$AB$12,MATCH(属性!C6118,评级,0),1))</f>
        <v>440</v>
      </c>
    </row>
    <row r="6119" spans="1:15" ht="17.25" thickBot="1" x14ac:dyDescent="0.4">
      <c r="A6119" s="17">
        <f t="shared" si="190"/>
        <v>7100051</v>
      </c>
      <c r="B6119" s="17" t="s">
        <v>217</v>
      </c>
      <c r="C6119" s="15">
        <f>INDEX(装备!G:G,MATCH(属性!A6119,装备!A:A,0))</f>
        <v>18</v>
      </c>
      <c r="D6119" s="15" t="str">
        <f>INDEX(装备!E:E,MATCH(属性!A6119,装备!A:A,0))</f>
        <v>armour</v>
      </c>
      <c r="E6119" s="14">
        <v>117</v>
      </c>
      <c r="F6119" s="17">
        <f>INT((VLOOKUP($C6119,装备数值,2,0)+VLOOKUP($C6119,装备数值,5,0)*($E6119-1))*VLOOKUP($D6119,系数!$K$2:$O$7,2,0))</f>
        <v>10202</v>
      </c>
      <c r="G6119" s="17">
        <f>INT((VLOOKUP($C6119,装备数值,3,0)+VLOOKUP($C6119,装备数值,6,0)*($E6119-1))*VLOOKUP($D6119,系数!$K$2:$O$7,3,0))</f>
        <v>0</v>
      </c>
      <c r="H6119" s="17">
        <f t="shared" si="191"/>
        <v>0</v>
      </c>
      <c r="I6119" s="17">
        <f>INT((VLOOKUP($C6119,装备数值,4,0)+VLOOKUP($C6119,装备数值,7,0)*($E6119-1))*VLOOKUP($D6119,系数!$K$2:$O$7,4,0))</f>
        <v>0</v>
      </c>
      <c r="J6119" s="17">
        <f>INT((VLOOKUP($C6119,装备数值,4,0)+VLOOKUP($C6119,装备数值,7,0)*($E6119-1))*VLOOKUP($D6119,系数!$K$2:$O$7,5,0))</f>
        <v>0</v>
      </c>
      <c r="K6119" s="17">
        <f>INT(VLOOKUP(E6119,强化金币,2,1)*VLOOKUP(INDEX(装备!F:F,MATCH(属性!A6119,装备!A:A,0)),系数!$K$12:$M$15,3,0))</f>
        <v>450000</v>
      </c>
      <c r="L6119" s="17"/>
      <c r="M6119" s="17"/>
      <c r="N6119" s="17"/>
      <c r="O6119" s="17">
        <f>IF(E6119=1,"",VLOOKUP(E6119,系数!$S$2:$AB$12,MATCH(属性!C6119,评级,0),1))</f>
        <v>440</v>
      </c>
    </row>
    <row r="6120" spans="1:15" ht="17.25" thickBot="1" x14ac:dyDescent="0.4">
      <c r="A6120" s="17">
        <f t="shared" si="190"/>
        <v>7100051</v>
      </c>
      <c r="B6120" s="17" t="s">
        <v>217</v>
      </c>
      <c r="C6120" s="15">
        <f>INDEX(装备!G:G,MATCH(属性!A6120,装备!A:A,0))</f>
        <v>18</v>
      </c>
      <c r="D6120" s="15" t="str">
        <f>INDEX(装备!E:E,MATCH(属性!A6120,装备!A:A,0))</f>
        <v>armour</v>
      </c>
      <c r="E6120" s="14">
        <v>118</v>
      </c>
      <c r="F6120" s="17">
        <f>INT((VLOOKUP($C6120,装备数值,2,0)+VLOOKUP($C6120,装备数值,5,0)*($E6120-1))*VLOOKUP($D6120,系数!$K$2:$O$7,2,0))</f>
        <v>10277</v>
      </c>
      <c r="G6120" s="17">
        <f>INT((VLOOKUP($C6120,装备数值,3,0)+VLOOKUP($C6120,装备数值,6,0)*($E6120-1))*VLOOKUP($D6120,系数!$K$2:$O$7,3,0))</f>
        <v>0</v>
      </c>
      <c r="H6120" s="17">
        <f t="shared" si="191"/>
        <v>0</v>
      </c>
      <c r="I6120" s="17">
        <f>INT((VLOOKUP($C6120,装备数值,4,0)+VLOOKUP($C6120,装备数值,7,0)*($E6120-1))*VLOOKUP($D6120,系数!$K$2:$O$7,4,0))</f>
        <v>0</v>
      </c>
      <c r="J6120" s="17">
        <f>INT((VLOOKUP($C6120,装备数值,4,0)+VLOOKUP($C6120,装备数值,7,0)*($E6120-1))*VLOOKUP($D6120,系数!$K$2:$O$7,5,0))</f>
        <v>0</v>
      </c>
      <c r="K6120" s="17">
        <f>INT(VLOOKUP(E6120,强化金币,2,1)*VLOOKUP(INDEX(装备!F:F,MATCH(属性!A6120,装备!A:A,0)),系数!$K$12:$M$15,3,0))</f>
        <v>450000</v>
      </c>
      <c r="L6120" s="17"/>
      <c r="M6120" s="17"/>
      <c r="N6120" s="17"/>
      <c r="O6120" s="17">
        <f>IF(E6120=1,"",VLOOKUP(E6120,系数!$S$2:$AB$12,MATCH(属性!C6120,评级,0),1))</f>
        <v>440</v>
      </c>
    </row>
    <row r="6121" spans="1:15" ht="17.25" thickBot="1" x14ac:dyDescent="0.4">
      <c r="A6121" s="17">
        <f t="shared" si="190"/>
        <v>7100051</v>
      </c>
      <c r="B6121" s="17" t="s">
        <v>217</v>
      </c>
      <c r="C6121" s="15">
        <f>INDEX(装备!G:G,MATCH(属性!A6121,装备!A:A,0))</f>
        <v>18</v>
      </c>
      <c r="D6121" s="15" t="str">
        <f>INDEX(装备!E:E,MATCH(属性!A6121,装备!A:A,0))</f>
        <v>armour</v>
      </c>
      <c r="E6121" s="14">
        <v>119</v>
      </c>
      <c r="F6121" s="17">
        <f>INT((VLOOKUP($C6121,装备数值,2,0)+VLOOKUP($C6121,装备数值,5,0)*($E6121-1))*VLOOKUP($D6121,系数!$K$2:$O$7,2,0))</f>
        <v>10352</v>
      </c>
      <c r="G6121" s="17">
        <f>INT((VLOOKUP($C6121,装备数值,3,0)+VLOOKUP($C6121,装备数值,6,0)*($E6121-1))*VLOOKUP($D6121,系数!$K$2:$O$7,3,0))</f>
        <v>0</v>
      </c>
      <c r="H6121" s="17">
        <f t="shared" si="191"/>
        <v>0</v>
      </c>
      <c r="I6121" s="17">
        <f>INT((VLOOKUP($C6121,装备数值,4,0)+VLOOKUP($C6121,装备数值,7,0)*($E6121-1))*VLOOKUP($D6121,系数!$K$2:$O$7,4,0))</f>
        <v>0</v>
      </c>
      <c r="J6121" s="17">
        <f>INT((VLOOKUP($C6121,装备数值,4,0)+VLOOKUP($C6121,装备数值,7,0)*($E6121-1))*VLOOKUP($D6121,系数!$K$2:$O$7,5,0))</f>
        <v>0</v>
      </c>
      <c r="K6121" s="17">
        <f>INT(VLOOKUP(E6121,强化金币,2,1)*VLOOKUP(INDEX(装备!F:F,MATCH(属性!A6121,装备!A:A,0)),系数!$K$12:$M$15,3,0))</f>
        <v>450000</v>
      </c>
      <c r="L6121" s="17"/>
      <c r="M6121" s="17"/>
      <c r="N6121" s="17"/>
      <c r="O6121" s="17">
        <f>IF(E6121=1,"",VLOOKUP(E6121,系数!$S$2:$AB$12,MATCH(属性!C6121,评级,0),1))</f>
        <v>440</v>
      </c>
    </row>
    <row r="6122" spans="1:15" ht="17.25" thickBot="1" x14ac:dyDescent="0.4">
      <c r="A6122" s="17">
        <f t="shared" si="190"/>
        <v>7100051</v>
      </c>
      <c r="B6122" s="17" t="s">
        <v>217</v>
      </c>
      <c r="C6122" s="15">
        <f>INDEX(装备!G:G,MATCH(属性!A6122,装备!A:A,0))</f>
        <v>18</v>
      </c>
      <c r="D6122" s="15" t="str">
        <f>INDEX(装备!E:E,MATCH(属性!A6122,装备!A:A,0))</f>
        <v>armour</v>
      </c>
      <c r="E6122" s="14">
        <v>120</v>
      </c>
      <c r="F6122" s="17">
        <f>INT((VLOOKUP($C6122,装备数值,2,0)+VLOOKUP($C6122,装备数值,5,0)*($E6122-1))*VLOOKUP($D6122,系数!$K$2:$O$7,2,0))</f>
        <v>10427</v>
      </c>
      <c r="G6122" s="17">
        <f>INT((VLOOKUP($C6122,装备数值,3,0)+VLOOKUP($C6122,装备数值,6,0)*($E6122-1))*VLOOKUP($D6122,系数!$K$2:$O$7,3,0))</f>
        <v>0</v>
      </c>
      <c r="H6122" s="17">
        <f t="shared" si="191"/>
        <v>0</v>
      </c>
      <c r="I6122" s="17">
        <f>INT((VLOOKUP($C6122,装备数值,4,0)+VLOOKUP($C6122,装备数值,7,0)*($E6122-1))*VLOOKUP($D6122,系数!$K$2:$O$7,4,0))</f>
        <v>0</v>
      </c>
      <c r="J6122" s="17">
        <f>INT((VLOOKUP($C6122,装备数值,4,0)+VLOOKUP($C6122,装备数值,7,0)*($E6122-1))*VLOOKUP($D6122,系数!$K$2:$O$7,5,0))</f>
        <v>0</v>
      </c>
      <c r="K6122" s="17">
        <f>INT(VLOOKUP(E6122,强化金币,2,1)*VLOOKUP(INDEX(装备!F:F,MATCH(属性!A6122,装备!A:A,0)),系数!$K$12:$M$15,3,0))</f>
        <v>450000</v>
      </c>
      <c r="L6122" s="17"/>
      <c r="M6122" s="17"/>
      <c r="N6122" s="17"/>
      <c r="O6122" s="17">
        <f>IF(E6122=1,"",VLOOKUP(E6122,系数!$S$2:$AB$12,MATCH(属性!C6122,评级,0),1))</f>
        <v>440</v>
      </c>
    </row>
    <row r="6123" spans="1:15" ht="17.25" thickBot="1" x14ac:dyDescent="0.4">
      <c r="A6123" s="15">
        <f t="shared" si="190"/>
        <v>7100052</v>
      </c>
      <c r="B6123" s="15" t="s">
        <v>218</v>
      </c>
      <c r="C6123" s="15">
        <f>INDEX(装备!G:G,MATCH(属性!A6123,装备!A:A,0))</f>
        <v>18</v>
      </c>
      <c r="D6123" s="15" t="str">
        <f>INDEX(装备!E:E,MATCH(属性!A6123,装备!A:A,0))</f>
        <v>trousers</v>
      </c>
      <c r="E6123" s="16">
        <v>1</v>
      </c>
      <c r="F6123" s="17">
        <f>INT((VLOOKUP($C6123,装备数值,2,0)+VLOOKUP($C6123,装备数值,5,0)*($E6123-1))*VLOOKUP($D6123,系数!$K$2:$O$7,2,0))</f>
        <v>1500</v>
      </c>
      <c r="G6123" s="17">
        <f>INT((VLOOKUP($C6123,装备数值,3,0)+VLOOKUP($C6123,装备数值,6,0)*($E6123-1))*VLOOKUP($D6123,系数!$K$2:$O$7,3,0))</f>
        <v>0</v>
      </c>
      <c r="H6123" s="17">
        <f t="shared" si="191"/>
        <v>0</v>
      </c>
      <c r="I6123" s="17">
        <f>INT((VLOOKUP($C6123,装备数值,4,0)+VLOOKUP($C6123,装备数值,7,0)*($E6123-1))*VLOOKUP($D6123,系数!$K$2:$O$7,4,0))</f>
        <v>0</v>
      </c>
      <c r="J6123" s="17">
        <f>INT((VLOOKUP($C6123,装备数值,4,0)+VLOOKUP($C6123,装备数值,7,0)*($E6123-1))*VLOOKUP($D6123,系数!$K$2:$O$7,5,0))</f>
        <v>0</v>
      </c>
      <c r="K6123" s="17">
        <f>INT(VLOOKUP(E6123,强化金币,2,1)*VLOOKUP(INDEX(装备!F:F,MATCH(属性!A6123,装备!A:A,0)),系数!$K$12:$M$15,3,0))</f>
        <v>50</v>
      </c>
      <c r="L6123" s="17"/>
      <c r="M6123" s="17"/>
      <c r="N6123" s="17"/>
      <c r="O6123" s="17" t="str">
        <f>IF(E6123=1,"",VLOOKUP(E6123,系数!$S$2:$AB$12,MATCH(属性!C6123,评级,0),1))</f>
        <v/>
      </c>
    </row>
    <row r="6124" spans="1:15" ht="17.25" thickBot="1" x14ac:dyDescent="0.4">
      <c r="A6124" s="17">
        <f t="shared" si="190"/>
        <v>7100052</v>
      </c>
      <c r="B6124" s="17" t="s">
        <v>218</v>
      </c>
      <c r="C6124" s="15">
        <f>INDEX(装备!G:G,MATCH(属性!A6124,装备!A:A,0))</f>
        <v>18</v>
      </c>
      <c r="D6124" s="15" t="str">
        <f>INDEX(装备!E:E,MATCH(属性!A6124,装备!A:A,0))</f>
        <v>trousers</v>
      </c>
      <c r="E6124" s="14">
        <v>2</v>
      </c>
      <c r="F6124" s="17">
        <f>INT((VLOOKUP($C6124,装备数值,2,0)+VLOOKUP($C6124,装备数值,5,0)*($E6124-1))*VLOOKUP($D6124,系数!$K$2:$O$7,2,0))</f>
        <v>1575</v>
      </c>
      <c r="G6124" s="17">
        <f>INT((VLOOKUP($C6124,装备数值,3,0)+VLOOKUP($C6124,装备数值,6,0)*($E6124-1))*VLOOKUP($D6124,系数!$K$2:$O$7,3,0))</f>
        <v>0</v>
      </c>
      <c r="H6124" s="17">
        <f t="shared" si="191"/>
        <v>0</v>
      </c>
      <c r="I6124" s="17">
        <f>INT((VLOOKUP($C6124,装备数值,4,0)+VLOOKUP($C6124,装备数值,7,0)*($E6124-1))*VLOOKUP($D6124,系数!$K$2:$O$7,4,0))</f>
        <v>0</v>
      </c>
      <c r="J6124" s="17">
        <f>INT((VLOOKUP($C6124,装备数值,4,0)+VLOOKUP($C6124,装备数值,7,0)*($E6124-1))*VLOOKUP($D6124,系数!$K$2:$O$7,5,0))</f>
        <v>0</v>
      </c>
      <c r="K6124" s="17">
        <f>INT(VLOOKUP(E6124,强化金币,2,1)*VLOOKUP(INDEX(装备!F:F,MATCH(属性!A6124,装备!A:A,0)),系数!$K$12:$M$15,3,0))</f>
        <v>80</v>
      </c>
      <c r="L6124" s="17"/>
      <c r="M6124" s="17"/>
      <c r="N6124" s="17"/>
      <c r="O6124" s="17">
        <f>IF(E6124=1,"",VLOOKUP(E6124,系数!$S$2:$AB$12,MATCH(属性!C6124,评级,0),1))</f>
        <v>40</v>
      </c>
    </row>
    <row r="6125" spans="1:15" ht="17.25" thickBot="1" x14ac:dyDescent="0.4">
      <c r="A6125" s="17">
        <f t="shared" si="190"/>
        <v>7100052</v>
      </c>
      <c r="B6125" s="17" t="s">
        <v>218</v>
      </c>
      <c r="C6125" s="15">
        <f>INDEX(装备!G:G,MATCH(属性!A6125,装备!A:A,0))</f>
        <v>18</v>
      </c>
      <c r="D6125" s="15" t="str">
        <f>INDEX(装备!E:E,MATCH(属性!A6125,装备!A:A,0))</f>
        <v>trousers</v>
      </c>
      <c r="E6125" s="14">
        <v>3</v>
      </c>
      <c r="F6125" s="17">
        <f>INT((VLOOKUP($C6125,装备数值,2,0)+VLOOKUP($C6125,装备数值,5,0)*($E6125-1))*VLOOKUP($D6125,系数!$K$2:$O$7,2,0))</f>
        <v>1650</v>
      </c>
      <c r="G6125" s="17">
        <f>INT((VLOOKUP($C6125,装备数值,3,0)+VLOOKUP($C6125,装备数值,6,0)*($E6125-1))*VLOOKUP($D6125,系数!$K$2:$O$7,3,0))</f>
        <v>0</v>
      </c>
      <c r="H6125" s="17">
        <f t="shared" si="191"/>
        <v>0</v>
      </c>
      <c r="I6125" s="17">
        <f>INT((VLOOKUP($C6125,装备数值,4,0)+VLOOKUP($C6125,装备数值,7,0)*($E6125-1))*VLOOKUP($D6125,系数!$K$2:$O$7,4,0))</f>
        <v>0</v>
      </c>
      <c r="J6125" s="17">
        <f>INT((VLOOKUP($C6125,装备数值,4,0)+VLOOKUP($C6125,装备数值,7,0)*($E6125-1))*VLOOKUP($D6125,系数!$K$2:$O$7,5,0))</f>
        <v>0</v>
      </c>
      <c r="K6125" s="17">
        <f>INT(VLOOKUP(E6125,强化金币,2,1)*VLOOKUP(INDEX(装备!F:F,MATCH(属性!A6125,装备!A:A,0)),系数!$K$12:$M$15,3,0))</f>
        <v>100</v>
      </c>
      <c r="L6125" s="17"/>
      <c r="M6125" s="17"/>
      <c r="N6125" s="17"/>
      <c r="O6125" s="17">
        <f>IF(E6125=1,"",VLOOKUP(E6125,系数!$S$2:$AB$12,MATCH(属性!C6125,评级,0),1))</f>
        <v>40</v>
      </c>
    </row>
    <row r="6126" spans="1:15" ht="17.25" thickBot="1" x14ac:dyDescent="0.4">
      <c r="A6126" s="17">
        <f t="shared" si="190"/>
        <v>7100052</v>
      </c>
      <c r="B6126" s="17" t="s">
        <v>218</v>
      </c>
      <c r="C6126" s="15">
        <f>INDEX(装备!G:G,MATCH(属性!A6126,装备!A:A,0))</f>
        <v>18</v>
      </c>
      <c r="D6126" s="15" t="str">
        <f>INDEX(装备!E:E,MATCH(属性!A6126,装备!A:A,0))</f>
        <v>trousers</v>
      </c>
      <c r="E6126" s="14">
        <v>4</v>
      </c>
      <c r="F6126" s="17">
        <f>INT((VLOOKUP($C6126,装备数值,2,0)+VLOOKUP($C6126,装备数值,5,0)*($E6126-1))*VLOOKUP($D6126,系数!$K$2:$O$7,2,0))</f>
        <v>1725</v>
      </c>
      <c r="G6126" s="17">
        <f>INT((VLOOKUP($C6126,装备数值,3,0)+VLOOKUP($C6126,装备数值,6,0)*($E6126-1))*VLOOKUP($D6126,系数!$K$2:$O$7,3,0))</f>
        <v>0</v>
      </c>
      <c r="H6126" s="17">
        <f t="shared" si="191"/>
        <v>0</v>
      </c>
      <c r="I6126" s="17">
        <f>INT((VLOOKUP($C6126,装备数值,4,0)+VLOOKUP($C6126,装备数值,7,0)*($E6126-1))*VLOOKUP($D6126,系数!$K$2:$O$7,4,0))</f>
        <v>0</v>
      </c>
      <c r="J6126" s="17">
        <f>INT((VLOOKUP($C6126,装备数值,4,0)+VLOOKUP($C6126,装备数值,7,0)*($E6126-1))*VLOOKUP($D6126,系数!$K$2:$O$7,5,0))</f>
        <v>0</v>
      </c>
      <c r="K6126" s="17">
        <f>INT(VLOOKUP(E6126,强化金币,2,1)*VLOOKUP(INDEX(装备!F:F,MATCH(属性!A6126,装备!A:A,0)),系数!$K$12:$M$15,3,0))</f>
        <v>200</v>
      </c>
      <c r="L6126" s="17"/>
      <c r="M6126" s="17"/>
      <c r="N6126" s="17"/>
      <c r="O6126" s="17">
        <f>IF(E6126=1,"",VLOOKUP(E6126,系数!$S$2:$AB$12,MATCH(属性!C6126,评级,0),1))</f>
        <v>40</v>
      </c>
    </row>
    <row r="6127" spans="1:15" ht="17.25" thickBot="1" x14ac:dyDescent="0.4">
      <c r="A6127" s="17">
        <f t="shared" si="190"/>
        <v>7100052</v>
      </c>
      <c r="B6127" s="17" t="s">
        <v>218</v>
      </c>
      <c r="C6127" s="15">
        <f>INDEX(装备!G:G,MATCH(属性!A6127,装备!A:A,0))</f>
        <v>18</v>
      </c>
      <c r="D6127" s="15" t="str">
        <f>INDEX(装备!E:E,MATCH(属性!A6127,装备!A:A,0))</f>
        <v>trousers</v>
      </c>
      <c r="E6127" s="14">
        <v>5</v>
      </c>
      <c r="F6127" s="17">
        <f>INT((VLOOKUP($C6127,装备数值,2,0)+VLOOKUP($C6127,装备数值,5,0)*($E6127-1))*VLOOKUP($D6127,系数!$K$2:$O$7,2,0))</f>
        <v>1800</v>
      </c>
      <c r="G6127" s="17">
        <f>INT((VLOOKUP($C6127,装备数值,3,0)+VLOOKUP($C6127,装备数值,6,0)*($E6127-1))*VLOOKUP($D6127,系数!$K$2:$O$7,3,0))</f>
        <v>0</v>
      </c>
      <c r="H6127" s="17">
        <f t="shared" si="191"/>
        <v>0</v>
      </c>
      <c r="I6127" s="17">
        <f>INT((VLOOKUP($C6127,装备数值,4,0)+VLOOKUP($C6127,装备数值,7,0)*($E6127-1))*VLOOKUP($D6127,系数!$K$2:$O$7,4,0))</f>
        <v>0</v>
      </c>
      <c r="J6127" s="17">
        <f>INT((VLOOKUP($C6127,装备数值,4,0)+VLOOKUP($C6127,装备数值,7,0)*($E6127-1))*VLOOKUP($D6127,系数!$K$2:$O$7,5,0))</f>
        <v>0</v>
      </c>
      <c r="K6127" s="17">
        <f>INT(VLOOKUP(E6127,强化金币,2,1)*VLOOKUP(INDEX(装备!F:F,MATCH(属性!A6127,装备!A:A,0)),系数!$K$12:$M$15,3,0))</f>
        <v>300</v>
      </c>
      <c r="L6127" s="17"/>
      <c r="M6127" s="17"/>
      <c r="N6127" s="17"/>
      <c r="O6127" s="17">
        <f>IF(E6127=1,"",VLOOKUP(E6127,系数!$S$2:$AB$12,MATCH(属性!C6127,评级,0),1))</f>
        <v>40</v>
      </c>
    </row>
    <row r="6128" spans="1:15" ht="17.25" thickBot="1" x14ac:dyDescent="0.4">
      <c r="A6128" s="17">
        <f t="shared" si="190"/>
        <v>7100052</v>
      </c>
      <c r="B6128" s="17" t="s">
        <v>218</v>
      </c>
      <c r="C6128" s="15">
        <f>INDEX(装备!G:G,MATCH(属性!A6128,装备!A:A,0))</f>
        <v>18</v>
      </c>
      <c r="D6128" s="15" t="str">
        <f>INDEX(装备!E:E,MATCH(属性!A6128,装备!A:A,0))</f>
        <v>trousers</v>
      </c>
      <c r="E6128" s="14">
        <v>6</v>
      </c>
      <c r="F6128" s="17">
        <f>INT((VLOOKUP($C6128,装备数值,2,0)+VLOOKUP($C6128,装备数值,5,0)*($E6128-1))*VLOOKUP($D6128,系数!$K$2:$O$7,2,0))</f>
        <v>1875</v>
      </c>
      <c r="G6128" s="17">
        <f>INT((VLOOKUP($C6128,装备数值,3,0)+VLOOKUP($C6128,装备数值,6,0)*($E6128-1))*VLOOKUP($D6128,系数!$K$2:$O$7,3,0))</f>
        <v>0</v>
      </c>
      <c r="H6128" s="17">
        <f t="shared" si="191"/>
        <v>0</v>
      </c>
      <c r="I6128" s="17">
        <f>INT((VLOOKUP($C6128,装备数值,4,0)+VLOOKUP($C6128,装备数值,7,0)*($E6128-1))*VLOOKUP($D6128,系数!$K$2:$O$7,4,0))</f>
        <v>0</v>
      </c>
      <c r="J6128" s="17">
        <f>INT((VLOOKUP($C6128,装备数值,4,0)+VLOOKUP($C6128,装备数值,7,0)*($E6128-1))*VLOOKUP($D6128,系数!$K$2:$O$7,5,0))</f>
        <v>0</v>
      </c>
      <c r="K6128" s="17">
        <f>INT(VLOOKUP(E6128,强化金币,2,1)*VLOOKUP(INDEX(装备!F:F,MATCH(属性!A6128,装备!A:A,0)),系数!$K$12:$M$15,3,0))</f>
        <v>400</v>
      </c>
      <c r="L6128" s="17"/>
      <c r="M6128" s="17"/>
      <c r="N6128" s="17"/>
      <c r="O6128" s="17">
        <f>IF(E6128=1,"",VLOOKUP(E6128,系数!$S$2:$AB$12,MATCH(属性!C6128,评级,0),1))</f>
        <v>40</v>
      </c>
    </row>
    <row r="6129" spans="1:15" ht="17.25" thickBot="1" x14ac:dyDescent="0.4">
      <c r="A6129" s="17">
        <f t="shared" si="190"/>
        <v>7100052</v>
      </c>
      <c r="B6129" s="17" t="s">
        <v>218</v>
      </c>
      <c r="C6129" s="15">
        <f>INDEX(装备!G:G,MATCH(属性!A6129,装备!A:A,0))</f>
        <v>18</v>
      </c>
      <c r="D6129" s="15" t="str">
        <f>INDEX(装备!E:E,MATCH(属性!A6129,装备!A:A,0))</f>
        <v>trousers</v>
      </c>
      <c r="E6129" s="14">
        <v>7</v>
      </c>
      <c r="F6129" s="17">
        <f>INT((VLOOKUP($C6129,装备数值,2,0)+VLOOKUP($C6129,装备数值,5,0)*($E6129-1))*VLOOKUP($D6129,系数!$K$2:$O$7,2,0))</f>
        <v>1950</v>
      </c>
      <c r="G6129" s="17">
        <f>INT((VLOOKUP($C6129,装备数值,3,0)+VLOOKUP($C6129,装备数值,6,0)*($E6129-1))*VLOOKUP($D6129,系数!$K$2:$O$7,3,0))</f>
        <v>0</v>
      </c>
      <c r="H6129" s="17">
        <f t="shared" si="191"/>
        <v>0</v>
      </c>
      <c r="I6129" s="17">
        <f>INT((VLOOKUP($C6129,装备数值,4,0)+VLOOKUP($C6129,装备数值,7,0)*($E6129-1))*VLOOKUP($D6129,系数!$K$2:$O$7,4,0))</f>
        <v>0</v>
      </c>
      <c r="J6129" s="17">
        <f>INT((VLOOKUP($C6129,装备数值,4,0)+VLOOKUP($C6129,装备数值,7,0)*($E6129-1))*VLOOKUP($D6129,系数!$K$2:$O$7,5,0))</f>
        <v>0</v>
      </c>
      <c r="K6129" s="17">
        <f>INT(VLOOKUP(E6129,强化金币,2,1)*VLOOKUP(INDEX(装备!F:F,MATCH(属性!A6129,装备!A:A,0)),系数!$K$12:$M$15,3,0))</f>
        <v>500</v>
      </c>
      <c r="L6129" s="17"/>
      <c r="M6129" s="17"/>
      <c r="N6129" s="17"/>
      <c r="O6129" s="17">
        <f>IF(E6129=1,"",VLOOKUP(E6129,系数!$S$2:$AB$12,MATCH(属性!C6129,评级,0),1))</f>
        <v>40</v>
      </c>
    </row>
    <row r="6130" spans="1:15" ht="17.25" thickBot="1" x14ac:dyDescent="0.4">
      <c r="A6130" s="17">
        <f t="shared" si="190"/>
        <v>7100052</v>
      </c>
      <c r="B6130" s="17" t="s">
        <v>218</v>
      </c>
      <c r="C6130" s="15">
        <f>INDEX(装备!G:G,MATCH(属性!A6130,装备!A:A,0))</f>
        <v>18</v>
      </c>
      <c r="D6130" s="15" t="str">
        <f>INDEX(装备!E:E,MATCH(属性!A6130,装备!A:A,0))</f>
        <v>trousers</v>
      </c>
      <c r="E6130" s="14">
        <v>8</v>
      </c>
      <c r="F6130" s="17">
        <f>INT((VLOOKUP($C6130,装备数值,2,0)+VLOOKUP($C6130,装备数值,5,0)*($E6130-1))*VLOOKUP($D6130,系数!$K$2:$O$7,2,0))</f>
        <v>2025</v>
      </c>
      <c r="G6130" s="17">
        <f>INT((VLOOKUP($C6130,装备数值,3,0)+VLOOKUP($C6130,装备数值,6,0)*($E6130-1))*VLOOKUP($D6130,系数!$K$2:$O$7,3,0))</f>
        <v>0</v>
      </c>
      <c r="H6130" s="17">
        <f t="shared" si="191"/>
        <v>0</v>
      </c>
      <c r="I6130" s="17">
        <f>INT((VLOOKUP($C6130,装备数值,4,0)+VLOOKUP($C6130,装备数值,7,0)*($E6130-1))*VLOOKUP($D6130,系数!$K$2:$O$7,4,0))</f>
        <v>0</v>
      </c>
      <c r="J6130" s="17">
        <f>INT((VLOOKUP($C6130,装备数值,4,0)+VLOOKUP($C6130,装备数值,7,0)*($E6130-1))*VLOOKUP($D6130,系数!$K$2:$O$7,5,0))</f>
        <v>0</v>
      </c>
      <c r="K6130" s="17">
        <f>INT(VLOOKUP(E6130,强化金币,2,1)*VLOOKUP(INDEX(装备!F:F,MATCH(属性!A6130,装备!A:A,0)),系数!$K$12:$M$15,3,0))</f>
        <v>600</v>
      </c>
      <c r="L6130" s="17"/>
      <c r="M6130" s="17"/>
      <c r="N6130" s="17"/>
      <c r="O6130" s="17">
        <f>IF(E6130=1,"",VLOOKUP(E6130,系数!$S$2:$AB$12,MATCH(属性!C6130,评级,0),1))</f>
        <v>40</v>
      </c>
    </row>
    <row r="6131" spans="1:15" ht="17.25" thickBot="1" x14ac:dyDescent="0.4">
      <c r="A6131" s="17">
        <f t="shared" si="190"/>
        <v>7100052</v>
      </c>
      <c r="B6131" s="17" t="s">
        <v>218</v>
      </c>
      <c r="C6131" s="15">
        <f>INDEX(装备!G:G,MATCH(属性!A6131,装备!A:A,0))</f>
        <v>18</v>
      </c>
      <c r="D6131" s="15" t="str">
        <f>INDEX(装备!E:E,MATCH(属性!A6131,装备!A:A,0))</f>
        <v>trousers</v>
      </c>
      <c r="E6131" s="14">
        <v>9</v>
      </c>
      <c r="F6131" s="17">
        <f>INT((VLOOKUP($C6131,装备数值,2,0)+VLOOKUP($C6131,装备数值,5,0)*($E6131-1))*VLOOKUP($D6131,系数!$K$2:$O$7,2,0))</f>
        <v>2100</v>
      </c>
      <c r="G6131" s="17">
        <f>INT((VLOOKUP($C6131,装备数值,3,0)+VLOOKUP($C6131,装备数值,6,0)*($E6131-1))*VLOOKUP($D6131,系数!$K$2:$O$7,3,0))</f>
        <v>0</v>
      </c>
      <c r="H6131" s="17">
        <f t="shared" si="191"/>
        <v>0</v>
      </c>
      <c r="I6131" s="17">
        <f>INT((VLOOKUP($C6131,装备数值,4,0)+VLOOKUP($C6131,装备数值,7,0)*($E6131-1))*VLOOKUP($D6131,系数!$K$2:$O$7,4,0))</f>
        <v>0</v>
      </c>
      <c r="J6131" s="17">
        <f>INT((VLOOKUP($C6131,装备数值,4,0)+VLOOKUP($C6131,装备数值,7,0)*($E6131-1))*VLOOKUP($D6131,系数!$K$2:$O$7,5,0))</f>
        <v>0</v>
      </c>
      <c r="K6131" s="17">
        <f>INT(VLOOKUP(E6131,强化金币,2,1)*VLOOKUP(INDEX(装备!F:F,MATCH(属性!A6131,装备!A:A,0)),系数!$K$12:$M$15,3,0))</f>
        <v>700</v>
      </c>
      <c r="L6131" s="17"/>
      <c r="M6131" s="17"/>
      <c r="N6131" s="17"/>
      <c r="O6131" s="17">
        <f>IF(E6131=1,"",VLOOKUP(E6131,系数!$S$2:$AB$12,MATCH(属性!C6131,评级,0),1))</f>
        <v>40</v>
      </c>
    </row>
    <row r="6132" spans="1:15" ht="17.25" thickBot="1" x14ac:dyDescent="0.4">
      <c r="A6132" s="17">
        <f t="shared" si="190"/>
        <v>7100052</v>
      </c>
      <c r="B6132" s="17" t="s">
        <v>218</v>
      </c>
      <c r="C6132" s="15">
        <f>INDEX(装备!G:G,MATCH(属性!A6132,装备!A:A,0))</f>
        <v>18</v>
      </c>
      <c r="D6132" s="15" t="str">
        <f>INDEX(装备!E:E,MATCH(属性!A6132,装备!A:A,0))</f>
        <v>trousers</v>
      </c>
      <c r="E6132" s="14">
        <v>10</v>
      </c>
      <c r="F6132" s="17">
        <f>INT((VLOOKUP($C6132,装备数值,2,0)+VLOOKUP($C6132,装备数值,5,0)*($E6132-1))*VLOOKUP($D6132,系数!$K$2:$O$7,2,0))</f>
        <v>2175</v>
      </c>
      <c r="G6132" s="17">
        <f>INT((VLOOKUP($C6132,装备数值,3,0)+VLOOKUP($C6132,装备数值,6,0)*($E6132-1))*VLOOKUP($D6132,系数!$K$2:$O$7,3,0))</f>
        <v>0</v>
      </c>
      <c r="H6132" s="17">
        <f t="shared" si="191"/>
        <v>0</v>
      </c>
      <c r="I6132" s="17">
        <f>INT((VLOOKUP($C6132,装备数值,4,0)+VLOOKUP($C6132,装备数值,7,0)*($E6132-1))*VLOOKUP($D6132,系数!$K$2:$O$7,4,0))</f>
        <v>0</v>
      </c>
      <c r="J6132" s="17">
        <f>INT((VLOOKUP($C6132,装备数值,4,0)+VLOOKUP($C6132,装备数值,7,0)*($E6132-1))*VLOOKUP($D6132,系数!$K$2:$O$7,5,0))</f>
        <v>0</v>
      </c>
      <c r="K6132" s="17">
        <f>INT(VLOOKUP(E6132,强化金币,2,1)*VLOOKUP(INDEX(装备!F:F,MATCH(属性!A6132,装备!A:A,0)),系数!$K$12:$M$15,3,0))</f>
        <v>800</v>
      </c>
      <c r="L6132" s="17"/>
      <c r="M6132" s="17"/>
      <c r="N6132" s="17"/>
      <c r="O6132" s="17">
        <f>IF(E6132=1,"",VLOOKUP(E6132,系数!$S$2:$AB$12,MATCH(属性!C6132,评级,0),1))</f>
        <v>80</v>
      </c>
    </row>
    <row r="6133" spans="1:15" ht="17.25" thickBot="1" x14ac:dyDescent="0.4">
      <c r="A6133" s="17">
        <f t="shared" si="190"/>
        <v>7100052</v>
      </c>
      <c r="B6133" s="17" t="s">
        <v>218</v>
      </c>
      <c r="C6133" s="15">
        <f>INDEX(装备!G:G,MATCH(属性!A6133,装备!A:A,0))</f>
        <v>18</v>
      </c>
      <c r="D6133" s="15" t="str">
        <f>INDEX(装备!E:E,MATCH(属性!A6133,装备!A:A,0))</f>
        <v>trousers</v>
      </c>
      <c r="E6133" s="14">
        <v>11</v>
      </c>
      <c r="F6133" s="17">
        <f>INT((VLOOKUP($C6133,装备数值,2,0)+VLOOKUP($C6133,装备数值,5,0)*($E6133-1))*VLOOKUP($D6133,系数!$K$2:$O$7,2,0))</f>
        <v>2250</v>
      </c>
      <c r="G6133" s="17">
        <f>INT((VLOOKUP($C6133,装备数值,3,0)+VLOOKUP($C6133,装备数值,6,0)*($E6133-1))*VLOOKUP($D6133,系数!$K$2:$O$7,3,0))</f>
        <v>0</v>
      </c>
      <c r="H6133" s="17">
        <f t="shared" si="191"/>
        <v>0</v>
      </c>
      <c r="I6133" s="17">
        <f>INT((VLOOKUP($C6133,装备数值,4,0)+VLOOKUP($C6133,装备数值,7,0)*($E6133-1))*VLOOKUP($D6133,系数!$K$2:$O$7,4,0))</f>
        <v>0</v>
      </c>
      <c r="J6133" s="17">
        <f>INT((VLOOKUP($C6133,装备数值,4,0)+VLOOKUP($C6133,装备数值,7,0)*($E6133-1))*VLOOKUP($D6133,系数!$K$2:$O$7,5,0))</f>
        <v>0</v>
      </c>
      <c r="K6133" s="17">
        <f>INT(VLOOKUP(E6133,强化金币,2,1)*VLOOKUP(INDEX(装备!F:F,MATCH(属性!A6133,装备!A:A,0)),系数!$K$12:$M$15,3,0))</f>
        <v>900</v>
      </c>
      <c r="L6133" s="17"/>
      <c r="M6133" s="17"/>
      <c r="N6133" s="17"/>
      <c r="O6133" s="17">
        <f>IF(E6133=1,"",VLOOKUP(E6133,系数!$S$2:$AB$12,MATCH(属性!C6133,评级,0),1))</f>
        <v>80</v>
      </c>
    </row>
    <row r="6134" spans="1:15" ht="17.25" thickBot="1" x14ac:dyDescent="0.4">
      <c r="A6134" s="17">
        <f t="shared" si="190"/>
        <v>7100052</v>
      </c>
      <c r="B6134" s="17" t="s">
        <v>218</v>
      </c>
      <c r="C6134" s="15">
        <f>INDEX(装备!G:G,MATCH(属性!A6134,装备!A:A,0))</f>
        <v>18</v>
      </c>
      <c r="D6134" s="15" t="str">
        <f>INDEX(装备!E:E,MATCH(属性!A6134,装备!A:A,0))</f>
        <v>trousers</v>
      </c>
      <c r="E6134" s="14">
        <v>12</v>
      </c>
      <c r="F6134" s="17">
        <f>INT((VLOOKUP($C6134,装备数值,2,0)+VLOOKUP($C6134,装备数值,5,0)*($E6134-1))*VLOOKUP($D6134,系数!$K$2:$O$7,2,0))</f>
        <v>2325</v>
      </c>
      <c r="G6134" s="17">
        <f>INT((VLOOKUP($C6134,装备数值,3,0)+VLOOKUP($C6134,装备数值,6,0)*($E6134-1))*VLOOKUP($D6134,系数!$K$2:$O$7,3,0))</f>
        <v>0</v>
      </c>
      <c r="H6134" s="17">
        <f t="shared" si="191"/>
        <v>0</v>
      </c>
      <c r="I6134" s="17">
        <f>INT((VLOOKUP($C6134,装备数值,4,0)+VLOOKUP($C6134,装备数值,7,0)*($E6134-1))*VLOOKUP($D6134,系数!$K$2:$O$7,4,0))</f>
        <v>0</v>
      </c>
      <c r="J6134" s="17">
        <f>INT((VLOOKUP($C6134,装备数值,4,0)+VLOOKUP($C6134,装备数值,7,0)*($E6134-1))*VLOOKUP($D6134,系数!$K$2:$O$7,5,0))</f>
        <v>0</v>
      </c>
      <c r="K6134" s="17">
        <f>INT(VLOOKUP(E6134,强化金币,2,1)*VLOOKUP(INDEX(装备!F:F,MATCH(属性!A6134,装备!A:A,0)),系数!$K$12:$M$15,3,0))</f>
        <v>1000</v>
      </c>
      <c r="L6134" s="17"/>
      <c r="M6134" s="17"/>
      <c r="N6134" s="17"/>
      <c r="O6134" s="17">
        <f>IF(E6134=1,"",VLOOKUP(E6134,系数!$S$2:$AB$12,MATCH(属性!C6134,评级,0),1))</f>
        <v>80</v>
      </c>
    </row>
    <row r="6135" spans="1:15" ht="17.25" thickBot="1" x14ac:dyDescent="0.4">
      <c r="A6135" s="17">
        <f t="shared" si="190"/>
        <v>7100052</v>
      </c>
      <c r="B6135" s="17" t="s">
        <v>218</v>
      </c>
      <c r="C6135" s="15">
        <f>INDEX(装备!G:G,MATCH(属性!A6135,装备!A:A,0))</f>
        <v>18</v>
      </c>
      <c r="D6135" s="15" t="str">
        <f>INDEX(装备!E:E,MATCH(属性!A6135,装备!A:A,0))</f>
        <v>trousers</v>
      </c>
      <c r="E6135" s="14">
        <v>13</v>
      </c>
      <c r="F6135" s="17">
        <f>INT((VLOOKUP($C6135,装备数值,2,0)+VLOOKUP($C6135,装备数值,5,0)*($E6135-1))*VLOOKUP($D6135,系数!$K$2:$O$7,2,0))</f>
        <v>2400</v>
      </c>
      <c r="G6135" s="17">
        <f>INT((VLOOKUP($C6135,装备数值,3,0)+VLOOKUP($C6135,装备数值,6,0)*($E6135-1))*VLOOKUP($D6135,系数!$K$2:$O$7,3,0))</f>
        <v>0</v>
      </c>
      <c r="H6135" s="17">
        <f t="shared" si="191"/>
        <v>0</v>
      </c>
      <c r="I6135" s="17">
        <f>INT((VLOOKUP($C6135,装备数值,4,0)+VLOOKUP($C6135,装备数值,7,0)*($E6135-1))*VLOOKUP($D6135,系数!$K$2:$O$7,4,0))</f>
        <v>0</v>
      </c>
      <c r="J6135" s="17">
        <f>INT((VLOOKUP($C6135,装备数值,4,0)+VLOOKUP($C6135,装备数值,7,0)*($E6135-1))*VLOOKUP($D6135,系数!$K$2:$O$7,5,0))</f>
        <v>0</v>
      </c>
      <c r="K6135" s="17">
        <f>INT(VLOOKUP(E6135,强化金币,2,1)*VLOOKUP(INDEX(装备!F:F,MATCH(属性!A6135,装备!A:A,0)),系数!$K$12:$M$15,3,0))</f>
        <v>1200</v>
      </c>
      <c r="L6135" s="17"/>
      <c r="M6135" s="17"/>
      <c r="N6135" s="17"/>
      <c r="O6135" s="17">
        <f>IF(E6135=1,"",VLOOKUP(E6135,系数!$S$2:$AB$12,MATCH(属性!C6135,评级,0),1))</f>
        <v>80</v>
      </c>
    </row>
    <row r="6136" spans="1:15" ht="17.25" thickBot="1" x14ac:dyDescent="0.4">
      <c r="A6136" s="17">
        <f t="shared" si="190"/>
        <v>7100052</v>
      </c>
      <c r="B6136" s="17" t="s">
        <v>218</v>
      </c>
      <c r="C6136" s="15">
        <f>INDEX(装备!G:G,MATCH(属性!A6136,装备!A:A,0))</f>
        <v>18</v>
      </c>
      <c r="D6136" s="15" t="str">
        <f>INDEX(装备!E:E,MATCH(属性!A6136,装备!A:A,0))</f>
        <v>trousers</v>
      </c>
      <c r="E6136" s="14">
        <v>14</v>
      </c>
      <c r="F6136" s="17">
        <f>INT((VLOOKUP($C6136,装备数值,2,0)+VLOOKUP($C6136,装备数值,5,0)*($E6136-1))*VLOOKUP($D6136,系数!$K$2:$O$7,2,0))</f>
        <v>2475</v>
      </c>
      <c r="G6136" s="17">
        <f>INT((VLOOKUP($C6136,装备数值,3,0)+VLOOKUP($C6136,装备数值,6,0)*($E6136-1))*VLOOKUP($D6136,系数!$K$2:$O$7,3,0))</f>
        <v>0</v>
      </c>
      <c r="H6136" s="17">
        <f t="shared" si="191"/>
        <v>0</v>
      </c>
      <c r="I6136" s="17">
        <f>INT((VLOOKUP($C6136,装备数值,4,0)+VLOOKUP($C6136,装备数值,7,0)*($E6136-1))*VLOOKUP($D6136,系数!$K$2:$O$7,4,0))</f>
        <v>0</v>
      </c>
      <c r="J6136" s="17">
        <f>INT((VLOOKUP($C6136,装备数值,4,0)+VLOOKUP($C6136,装备数值,7,0)*($E6136-1))*VLOOKUP($D6136,系数!$K$2:$O$7,5,0))</f>
        <v>0</v>
      </c>
      <c r="K6136" s="17">
        <f>INT(VLOOKUP(E6136,强化金币,2,1)*VLOOKUP(INDEX(装备!F:F,MATCH(属性!A6136,装备!A:A,0)),系数!$K$12:$M$15,3,0))</f>
        <v>1400</v>
      </c>
      <c r="L6136" s="17"/>
      <c r="M6136" s="17"/>
      <c r="N6136" s="17"/>
      <c r="O6136" s="17">
        <f>IF(E6136=1,"",VLOOKUP(E6136,系数!$S$2:$AB$12,MATCH(属性!C6136,评级,0),1))</f>
        <v>80</v>
      </c>
    </row>
    <row r="6137" spans="1:15" ht="17.25" thickBot="1" x14ac:dyDescent="0.4">
      <c r="A6137" s="17">
        <f t="shared" si="190"/>
        <v>7100052</v>
      </c>
      <c r="B6137" s="17" t="s">
        <v>218</v>
      </c>
      <c r="C6137" s="15">
        <f>INDEX(装备!G:G,MATCH(属性!A6137,装备!A:A,0))</f>
        <v>18</v>
      </c>
      <c r="D6137" s="15" t="str">
        <f>INDEX(装备!E:E,MATCH(属性!A6137,装备!A:A,0))</f>
        <v>trousers</v>
      </c>
      <c r="E6137" s="14">
        <v>15</v>
      </c>
      <c r="F6137" s="17">
        <f>INT((VLOOKUP($C6137,装备数值,2,0)+VLOOKUP($C6137,装备数值,5,0)*($E6137-1))*VLOOKUP($D6137,系数!$K$2:$O$7,2,0))</f>
        <v>2550</v>
      </c>
      <c r="G6137" s="17">
        <f>INT((VLOOKUP($C6137,装备数值,3,0)+VLOOKUP($C6137,装备数值,6,0)*($E6137-1))*VLOOKUP($D6137,系数!$K$2:$O$7,3,0))</f>
        <v>0</v>
      </c>
      <c r="H6137" s="17">
        <f t="shared" si="191"/>
        <v>0</v>
      </c>
      <c r="I6137" s="17">
        <f>INT((VLOOKUP($C6137,装备数值,4,0)+VLOOKUP($C6137,装备数值,7,0)*($E6137-1))*VLOOKUP($D6137,系数!$K$2:$O$7,4,0))</f>
        <v>0</v>
      </c>
      <c r="J6137" s="17">
        <f>INT((VLOOKUP($C6137,装备数值,4,0)+VLOOKUP($C6137,装备数值,7,0)*($E6137-1))*VLOOKUP($D6137,系数!$K$2:$O$7,5,0))</f>
        <v>0</v>
      </c>
      <c r="K6137" s="17">
        <f>INT(VLOOKUP(E6137,强化金币,2,1)*VLOOKUP(INDEX(装备!F:F,MATCH(属性!A6137,装备!A:A,0)),系数!$K$12:$M$15,3,0))</f>
        <v>1600</v>
      </c>
      <c r="L6137" s="17"/>
      <c r="M6137" s="17"/>
      <c r="N6137" s="17"/>
      <c r="O6137" s="17">
        <f>IF(E6137=1,"",VLOOKUP(E6137,系数!$S$2:$AB$12,MATCH(属性!C6137,评级,0),1))</f>
        <v>80</v>
      </c>
    </row>
    <row r="6138" spans="1:15" ht="17.25" thickBot="1" x14ac:dyDescent="0.4">
      <c r="A6138" s="17">
        <f t="shared" si="190"/>
        <v>7100052</v>
      </c>
      <c r="B6138" s="17" t="s">
        <v>218</v>
      </c>
      <c r="C6138" s="15">
        <f>INDEX(装备!G:G,MATCH(属性!A6138,装备!A:A,0))</f>
        <v>18</v>
      </c>
      <c r="D6138" s="15" t="str">
        <f>INDEX(装备!E:E,MATCH(属性!A6138,装备!A:A,0))</f>
        <v>trousers</v>
      </c>
      <c r="E6138" s="14">
        <v>16</v>
      </c>
      <c r="F6138" s="17">
        <f>INT((VLOOKUP($C6138,装备数值,2,0)+VLOOKUP($C6138,装备数值,5,0)*($E6138-1))*VLOOKUP($D6138,系数!$K$2:$O$7,2,0))</f>
        <v>2625</v>
      </c>
      <c r="G6138" s="17">
        <f>INT((VLOOKUP($C6138,装备数值,3,0)+VLOOKUP($C6138,装备数值,6,0)*($E6138-1))*VLOOKUP($D6138,系数!$K$2:$O$7,3,0))</f>
        <v>0</v>
      </c>
      <c r="H6138" s="17">
        <f t="shared" si="191"/>
        <v>0</v>
      </c>
      <c r="I6138" s="17">
        <f>INT((VLOOKUP($C6138,装备数值,4,0)+VLOOKUP($C6138,装备数值,7,0)*($E6138-1))*VLOOKUP($D6138,系数!$K$2:$O$7,4,0))</f>
        <v>0</v>
      </c>
      <c r="J6138" s="17">
        <f>INT((VLOOKUP($C6138,装备数值,4,0)+VLOOKUP($C6138,装备数值,7,0)*($E6138-1))*VLOOKUP($D6138,系数!$K$2:$O$7,5,0))</f>
        <v>0</v>
      </c>
      <c r="K6138" s="17">
        <f>INT(VLOOKUP(E6138,强化金币,2,1)*VLOOKUP(INDEX(装备!F:F,MATCH(属性!A6138,装备!A:A,0)),系数!$K$12:$M$15,3,0))</f>
        <v>1800</v>
      </c>
      <c r="L6138" s="17"/>
      <c r="M6138" s="17"/>
      <c r="N6138" s="17"/>
      <c r="O6138" s="17">
        <f>IF(E6138=1,"",VLOOKUP(E6138,系数!$S$2:$AB$12,MATCH(属性!C6138,评级,0),1))</f>
        <v>80</v>
      </c>
    </row>
    <row r="6139" spans="1:15" ht="17.25" thickBot="1" x14ac:dyDescent="0.4">
      <c r="A6139" s="17">
        <f t="shared" si="190"/>
        <v>7100052</v>
      </c>
      <c r="B6139" s="17" t="s">
        <v>218</v>
      </c>
      <c r="C6139" s="15">
        <f>INDEX(装备!G:G,MATCH(属性!A6139,装备!A:A,0))</f>
        <v>18</v>
      </c>
      <c r="D6139" s="15" t="str">
        <f>INDEX(装备!E:E,MATCH(属性!A6139,装备!A:A,0))</f>
        <v>trousers</v>
      </c>
      <c r="E6139" s="14">
        <v>17</v>
      </c>
      <c r="F6139" s="17">
        <f>INT((VLOOKUP($C6139,装备数值,2,0)+VLOOKUP($C6139,装备数值,5,0)*($E6139-1))*VLOOKUP($D6139,系数!$K$2:$O$7,2,0))</f>
        <v>2700</v>
      </c>
      <c r="G6139" s="17">
        <f>INT((VLOOKUP($C6139,装备数值,3,0)+VLOOKUP($C6139,装备数值,6,0)*($E6139-1))*VLOOKUP($D6139,系数!$K$2:$O$7,3,0))</f>
        <v>0</v>
      </c>
      <c r="H6139" s="17">
        <f t="shared" si="191"/>
        <v>0</v>
      </c>
      <c r="I6139" s="17">
        <f>INT((VLOOKUP($C6139,装备数值,4,0)+VLOOKUP($C6139,装备数值,7,0)*($E6139-1))*VLOOKUP($D6139,系数!$K$2:$O$7,4,0))</f>
        <v>0</v>
      </c>
      <c r="J6139" s="17">
        <f>INT((VLOOKUP($C6139,装备数值,4,0)+VLOOKUP($C6139,装备数值,7,0)*($E6139-1))*VLOOKUP($D6139,系数!$K$2:$O$7,5,0))</f>
        <v>0</v>
      </c>
      <c r="K6139" s="17">
        <f>INT(VLOOKUP(E6139,强化金币,2,1)*VLOOKUP(INDEX(装备!F:F,MATCH(属性!A6139,装备!A:A,0)),系数!$K$12:$M$15,3,0))</f>
        <v>2000</v>
      </c>
      <c r="L6139" s="17"/>
      <c r="M6139" s="17"/>
      <c r="N6139" s="17"/>
      <c r="O6139" s="17">
        <f>IF(E6139=1,"",VLOOKUP(E6139,系数!$S$2:$AB$12,MATCH(属性!C6139,评级,0),1))</f>
        <v>80</v>
      </c>
    </row>
    <row r="6140" spans="1:15" ht="17.25" thickBot="1" x14ac:dyDescent="0.4">
      <c r="A6140" s="17">
        <f t="shared" ref="A6140:A6203" si="192">A6020+1</f>
        <v>7100052</v>
      </c>
      <c r="B6140" s="17" t="s">
        <v>218</v>
      </c>
      <c r="C6140" s="15">
        <f>INDEX(装备!G:G,MATCH(属性!A6140,装备!A:A,0))</f>
        <v>18</v>
      </c>
      <c r="D6140" s="15" t="str">
        <f>INDEX(装备!E:E,MATCH(属性!A6140,装备!A:A,0))</f>
        <v>trousers</v>
      </c>
      <c r="E6140" s="14">
        <v>18</v>
      </c>
      <c r="F6140" s="17">
        <f>INT((VLOOKUP($C6140,装备数值,2,0)+VLOOKUP($C6140,装备数值,5,0)*($E6140-1))*VLOOKUP($D6140,系数!$K$2:$O$7,2,0))</f>
        <v>2775</v>
      </c>
      <c r="G6140" s="17">
        <f>INT((VLOOKUP($C6140,装备数值,3,0)+VLOOKUP($C6140,装备数值,6,0)*($E6140-1))*VLOOKUP($D6140,系数!$K$2:$O$7,3,0))</f>
        <v>0</v>
      </c>
      <c r="H6140" s="17">
        <f t="shared" si="191"/>
        <v>0</v>
      </c>
      <c r="I6140" s="17">
        <f>INT((VLOOKUP($C6140,装备数值,4,0)+VLOOKUP($C6140,装备数值,7,0)*($E6140-1))*VLOOKUP($D6140,系数!$K$2:$O$7,4,0))</f>
        <v>0</v>
      </c>
      <c r="J6140" s="17">
        <f>INT((VLOOKUP($C6140,装备数值,4,0)+VLOOKUP($C6140,装备数值,7,0)*($E6140-1))*VLOOKUP($D6140,系数!$K$2:$O$7,5,0))</f>
        <v>0</v>
      </c>
      <c r="K6140" s="17">
        <f>INT(VLOOKUP(E6140,强化金币,2,1)*VLOOKUP(INDEX(装备!F:F,MATCH(属性!A6140,装备!A:A,0)),系数!$K$12:$M$15,3,0))</f>
        <v>2200</v>
      </c>
      <c r="L6140" s="17"/>
      <c r="M6140" s="17"/>
      <c r="N6140" s="17"/>
      <c r="O6140" s="17">
        <f>IF(E6140=1,"",VLOOKUP(E6140,系数!$S$2:$AB$12,MATCH(属性!C6140,评级,0),1))</f>
        <v>80</v>
      </c>
    </row>
    <row r="6141" spans="1:15" ht="17.25" thickBot="1" x14ac:dyDescent="0.4">
      <c r="A6141" s="17">
        <f t="shared" si="192"/>
        <v>7100052</v>
      </c>
      <c r="B6141" s="17" t="s">
        <v>218</v>
      </c>
      <c r="C6141" s="15">
        <f>INDEX(装备!G:G,MATCH(属性!A6141,装备!A:A,0))</f>
        <v>18</v>
      </c>
      <c r="D6141" s="15" t="str">
        <f>INDEX(装备!E:E,MATCH(属性!A6141,装备!A:A,0))</f>
        <v>trousers</v>
      </c>
      <c r="E6141" s="14">
        <v>19</v>
      </c>
      <c r="F6141" s="17">
        <f>INT((VLOOKUP($C6141,装备数值,2,0)+VLOOKUP($C6141,装备数值,5,0)*($E6141-1))*VLOOKUP($D6141,系数!$K$2:$O$7,2,0))</f>
        <v>2850</v>
      </c>
      <c r="G6141" s="17">
        <f>INT((VLOOKUP($C6141,装备数值,3,0)+VLOOKUP($C6141,装备数值,6,0)*($E6141-1))*VLOOKUP($D6141,系数!$K$2:$O$7,3,0))</f>
        <v>0</v>
      </c>
      <c r="H6141" s="17">
        <f t="shared" si="191"/>
        <v>0</v>
      </c>
      <c r="I6141" s="17">
        <f>INT((VLOOKUP($C6141,装备数值,4,0)+VLOOKUP($C6141,装备数值,7,0)*($E6141-1))*VLOOKUP($D6141,系数!$K$2:$O$7,4,0))</f>
        <v>0</v>
      </c>
      <c r="J6141" s="17">
        <f>INT((VLOOKUP($C6141,装备数值,4,0)+VLOOKUP($C6141,装备数值,7,0)*($E6141-1))*VLOOKUP($D6141,系数!$K$2:$O$7,5,0))</f>
        <v>0</v>
      </c>
      <c r="K6141" s="17">
        <f>INT(VLOOKUP(E6141,强化金币,2,1)*VLOOKUP(INDEX(装备!F:F,MATCH(属性!A6141,装备!A:A,0)),系数!$K$12:$M$15,3,0))</f>
        <v>2400</v>
      </c>
      <c r="L6141" s="17"/>
      <c r="M6141" s="17"/>
      <c r="N6141" s="17"/>
      <c r="O6141" s="17">
        <f>IF(E6141=1,"",VLOOKUP(E6141,系数!$S$2:$AB$12,MATCH(属性!C6141,评级,0),1))</f>
        <v>80</v>
      </c>
    </row>
    <row r="6142" spans="1:15" ht="17.25" thickBot="1" x14ac:dyDescent="0.4">
      <c r="A6142" s="17">
        <f t="shared" si="192"/>
        <v>7100052</v>
      </c>
      <c r="B6142" s="17" t="s">
        <v>218</v>
      </c>
      <c r="C6142" s="15">
        <f>INDEX(装备!G:G,MATCH(属性!A6142,装备!A:A,0))</f>
        <v>18</v>
      </c>
      <c r="D6142" s="15" t="str">
        <f>INDEX(装备!E:E,MATCH(属性!A6142,装备!A:A,0))</f>
        <v>trousers</v>
      </c>
      <c r="E6142" s="14">
        <v>20</v>
      </c>
      <c r="F6142" s="17">
        <f>INT((VLOOKUP($C6142,装备数值,2,0)+VLOOKUP($C6142,装备数值,5,0)*($E6142-1))*VLOOKUP($D6142,系数!$K$2:$O$7,2,0))</f>
        <v>2925</v>
      </c>
      <c r="G6142" s="17">
        <f>INT((VLOOKUP($C6142,装备数值,3,0)+VLOOKUP($C6142,装备数值,6,0)*($E6142-1))*VLOOKUP($D6142,系数!$K$2:$O$7,3,0))</f>
        <v>0</v>
      </c>
      <c r="H6142" s="17">
        <f t="shared" si="191"/>
        <v>0</v>
      </c>
      <c r="I6142" s="17">
        <f>INT((VLOOKUP($C6142,装备数值,4,0)+VLOOKUP($C6142,装备数值,7,0)*($E6142-1))*VLOOKUP($D6142,系数!$K$2:$O$7,4,0))</f>
        <v>0</v>
      </c>
      <c r="J6142" s="17">
        <f>INT((VLOOKUP($C6142,装备数值,4,0)+VLOOKUP($C6142,装备数值,7,0)*($E6142-1))*VLOOKUP($D6142,系数!$K$2:$O$7,5,0))</f>
        <v>0</v>
      </c>
      <c r="K6142" s="17">
        <f>INT(VLOOKUP(E6142,强化金币,2,1)*VLOOKUP(INDEX(装备!F:F,MATCH(属性!A6142,装备!A:A,0)),系数!$K$12:$M$15,3,0))</f>
        <v>2600</v>
      </c>
      <c r="L6142" s="17"/>
      <c r="M6142" s="17"/>
      <c r="N6142" s="17"/>
      <c r="O6142" s="17">
        <f>IF(E6142=1,"",VLOOKUP(E6142,系数!$S$2:$AB$12,MATCH(属性!C6142,评级,0),1))</f>
        <v>120</v>
      </c>
    </row>
    <row r="6143" spans="1:15" ht="17.25" thickBot="1" x14ac:dyDescent="0.4">
      <c r="A6143" s="17">
        <f t="shared" si="192"/>
        <v>7100052</v>
      </c>
      <c r="B6143" s="17" t="s">
        <v>218</v>
      </c>
      <c r="C6143" s="15">
        <f>INDEX(装备!G:G,MATCH(属性!A6143,装备!A:A,0))</f>
        <v>18</v>
      </c>
      <c r="D6143" s="15" t="str">
        <f>INDEX(装备!E:E,MATCH(属性!A6143,装备!A:A,0))</f>
        <v>trousers</v>
      </c>
      <c r="E6143" s="14">
        <v>21</v>
      </c>
      <c r="F6143" s="17">
        <f>INT((VLOOKUP($C6143,装备数值,2,0)+VLOOKUP($C6143,装备数值,5,0)*($E6143-1))*VLOOKUP($D6143,系数!$K$2:$O$7,2,0))</f>
        <v>3000</v>
      </c>
      <c r="G6143" s="17">
        <f>INT((VLOOKUP($C6143,装备数值,3,0)+VLOOKUP($C6143,装备数值,6,0)*($E6143-1))*VLOOKUP($D6143,系数!$K$2:$O$7,3,0))</f>
        <v>0</v>
      </c>
      <c r="H6143" s="17">
        <f t="shared" si="191"/>
        <v>0</v>
      </c>
      <c r="I6143" s="17">
        <f>INT((VLOOKUP($C6143,装备数值,4,0)+VLOOKUP($C6143,装备数值,7,0)*($E6143-1))*VLOOKUP($D6143,系数!$K$2:$O$7,4,0))</f>
        <v>0</v>
      </c>
      <c r="J6143" s="17">
        <f>INT((VLOOKUP($C6143,装备数值,4,0)+VLOOKUP($C6143,装备数值,7,0)*($E6143-1))*VLOOKUP($D6143,系数!$K$2:$O$7,5,0))</f>
        <v>0</v>
      </c>
      <c r="K6143" s="17">
        <f>INT(VLOOKUP(E6143,强化金币,2,1)*VLOOKUP(INDEX(装备!F:F,MATCH(属性!A6143,装备!A:A,0)),系数!$K$12:$M$15,3,0))</f>
        <v>2800</v>
      </c>
      <c r="L6143" s="17"/>
      <c r="M6143" s="17"/>
      <c r="N6143" s="17"/>
      <c r="O6143" s="17">
        <f>IF(E6143=1,"",VLOOKUP(E6143,系数!$S$2:$AB$12,MATCH(属性!C6143,评级,0),1))</f>
        <v>120</v>
      </c>
    </row>
    <row r="6144" spans="1:15" ht="17.25" thickBot="1" x14ac:dyDescent="0.4">
      <c r="A6144" s="17">
        <f t="shared" si="192"/>
        <v>7100052</v>
      </c>
      <c r="B6144" s="17" t="s">
        <v>218</v>
      </c>
      <c r="C6144" s="15">
        <f>INDEX(装备!G:G,MATCH(属性!A6144,装备!A:A,0))</f>
        <v>18</v>
      </c>
      <c r="D6144" s="15" t="str">
        <f>INDEX(装备!E:E,MATCH(属性!A6144,装备!A:A,0))</f>
        <v>trousers</v>
      </c>
      <c r="E6144" s="14">
        <v>22</v>
      </c>
      <c r="F6144" s="17">
        <f>INT((VLOOKUP($C6144,装备数值,2,0)+VLOOKUP($C6144,装备数值,5,0)*($E6144-1))*VLOOKUP($D6144,系数!$K$2:$O$7,2,0))</f>
        <v>3075</v>
      </c>
      <c r="G6144" s="17">
        <f>INT((VLOOKUP($C6144,装备数值,3,0)+VLOOKUP($C6144,装备数值,6,0)*($E6144-1))*VLOOKUP($D6144,系数!$K$2:$O$7,3,0))</f>
        <v>0</v>
      </c>
      <c r="H6144" s="17">
        <f t="shared" si="191"/>
        <v>0</v>
      </c>
      <c r="I6144" s="17">
        <f>INT((VLOOKUP($C6144,装备数值,4,0)+VLOOKUP($C6144,装备数值,7,0)*($E6144-1))*VLOOKUP($D6144,系数!$K$2:$O$7,4,0))</f>
        <v>0</v>
      </c>
      <c r="J6144" s="17">
        <f>INT((VLOOKUP($C6144,装备数值,4,0)+VLOOKUP($C6144,装备数值,7,0)*($E6144-1))*VLOOKUP($D6144,系数!$K$2:$O$7,5,0))</f>
        <v>0</v>
      </c>
      <c r="K6144" s="17">
        <f>INT(VLOOKUP(E6144,强化金币,2,1)*VLOOKUP(INDEX(装备!F:F,MATCH(属性!A6144,装备!A:A,0)),系数!$K$12:$M$15,3,0))</f>
        <v>3000</v>
      </c>
      <c r="L6144" s="17"/>
      <c r="M6144" s="17"/>
      <c r="N6144" s="17"/>
      <c r="O6144" s="17">
        <f>IF(E6144=1,"",VLOOKUP(E6144,系数!$S$2:$AB$12,MATCH(属性!C6144,评级,0),1))</f>
        <v>120</v>
      </c>
    </row>
    <row r="6145" spans="1:15" ht="17.25" thickBot="1" x14ac:dyDescent="0.4">
      <c r="A6145" s="17">
        <f t="shared" si="192"/>
        <v>7100052</v>
      </c>
      <c r="B6145" s="17" t="s">
        <v>218</v>
      </c>
      <c r="C6145" s="15">
        <f>INDEX(装备!G:G,MATCH(属性!A6145,装备!A:A,0))</f>
        <v>18</v>
      </c>
      <c r="D6145" s="15" t="str">
        <f>INDEX(装备!E:E,MATCH(属性!A6145,装备!A:A,0))</f>
        <v>trousers</v>
      </c>
      <c r="E6145" s="14">
        <v>23</v>
      </c>
      <c r="F6145" s="17">
        <f>INT((VLOOKUP($C6145,装备数值,2,0)+VLOOKUP($C6145,装备数值,5,0)*($E6145-1))*VLOOKUP($D6145,系数!$K$2:$O$7,2,0))</f>
        <v>3150</v>
      </c>
      <c r="G6145" s="17">
        <f>INT((VLOOKUP($C6145,装备数值,3,0)+VLOOKUP($C6145,装备数值,6,0)*($E6145-1))*VLOOKUP($D6145,系数!$K$2:$O$7,3,0))</f>
        <v>0</v>
      </c>
      <c r="H6145" s="17">
        <f t="shared" si="191"/>
        <v>0</v>
      </c>
      <c r="I6145" s="17">
        <f>INT((VLOOKUP($C6145,装备数值,4,0)+VLOOKUP($C6145,装备数值,7,0)*($E6145-1))*VLOOKUP($D6145,系数!$K$2:$O$7,4,0))</f>
        <v>0</v>
      </c>
      <c r="J6145" s="17">
        <f>INT((VLOOKUP($C6145,装备数值,4,0)+VLOOKUP($C6145,装备数值,7,0)*($E6145-1))*VLOOKUP($D6145,系数!$K$2:$O$7,5,0))</f>
        <v>0</v>
      </c>
      <c r="K6145" s="17">
        <f>INT(VLOOKUP(E6145,强化金币,2,1)*VLOOKUP(INDEX(装备!F:F,MATCH(属性!A6145,装备!A:A,0)),系数!$K$12:$M$15,3,0))</f>
        <v>3200</v>
      </c>
      <c r="L6145" s="17"/>
      <c r="M6145" s="17"/>
      <c r="N6145" s="17"/>
      <c r="O6145" s="17">
        <f>IF(E6145=1,"",VLOOKUP(E6145,系数!$S$2:$AB$12,MATCH(属性!C6145,评级,0),1))</f>
        <v>120</v>
      </c>
    </row>
    <row r="6146" spans="1:15" ht="17.25" thickBot="1" x14ac:dyDescent="0.4">
      <c r="A6146" s="17">
        <f t="shared" si="192"/>
        <v>7100052</v>
      </c>
      <c r="B6146" s="17" t="s">
        <v>218</v>
      </c>
      <c r="C6146" s="15">
        <f>INDEX(装备!G:G,MATCH(属性!A6146,装备!A:A,0))</f>
        <v>18</v>
      </c>
      <c r="D6146" s="15" t="str">
        <f>INDEX(装备!E:E,MATCH(属性!A6146,装备!A:A,0))</f>
        <v>trousers</v>
      </c>
      <c r="E6146" s="14">
        <v>24</v>
      </c>
      <c r="F6146" s="17">
        <f>INT((VLOOKUP($C6146,装备数值,2,0)+VLOOKUP($C6146,装备数值,5,0)*($E6146-1))*VLOOKUP($D6146,系数!$K$2:$O$7,2,0))</f>
        <v>3225</v>
      </c>
      <c r="G6146" s="17">
        <f>INT((VLOOKUP($C6146,装备数值,3,0)+VLOOKUP($C6146,装备数值,6,0)*($E6146-1))*VLOOKUP($D6146,系数!$K$2:$O$7,3,0))</f>
        <v>0</v>
      </c>
      <c r="H6146" s="17">
        <f t="shared" si="191"/>
        <v>0</v>
      </c>
      <c r="I6146" s="17">
        <f>INT((VLOOKUP($C6146,装备数值,4,0)+VLOOKUP($C6146,装备数值,7,0)*($E6146-1))*VLOOKUP($D6146,系数!$K$2:$O$7,4,0))</f>
        <v>0</v>
      </c>
      <c r="J6146" s="17">
        <f>INT((VLOOKUP($C6146,装备数值,4,0)+VLOOKUP($C6146,装备数值,7,0)*($E6146-1))*VLOOKUP($D6146,系数!$K$2:$O$7,5,0))</f>
        <v>0</v>
      </c>
      <c r="K6146" s="17">
        <f>INT(VLOOKUP(E6146,强化金币,2,1)*VLOOKUP(INDEX(装备!F:F,MATCH(属性!A6146,装备!A:A,0)),系数!$K$12:$M$15,3,0))</f>
        <v>3400</v>
      </c>
      <c r="L6146" s="17"/>
      <c r="M6146" s="17"/>
      <c r="N6146" s="17"/>
      <c r="O6146" s="17">
        <f>IF(E6146=1,"",VLOOKUP(E6146,系数!$S$2:$AB$12,MATCH(属性!C6146,评级,0),1))</f>
        <v>120</v>
      </c>
    </row>
    <row r="6147" spans="1:15" ht="17.25" thickBot="1" x14ac:dyDescent="0.4">
      <c r="A6147" s="17">
        <f t="shared" si="192"/>
        <v>7100052</v>
      </c>
      <c r="B6147" s="17" t="s">
        <v>218</v>
      </c>
      <c r="C6147" s="15">
        <f>INDEX(装备!G:G,MATCH(属性!A6147,装备!A:A,0))</f>
        <v>18</v>
      </c>
      <c r="D6147" s="15" t="str">
        <f>INDEX(装备!E:E,MATCH(属性!A6147,装备!A:A,0))</f>
        <v>trousers</v>
      </c>
      <c r="E6147" s="14">
        <v>25</v>
      </c>
      <c r="F6147" s="17">
        <f>INT((VLOOKUP($C6147,装备数值,2,0)+VLOOKUP($C6147,装备数值,5,0)*($E6147-1))*VLOOKUP($D6147,系数!$K$2:$O$7,2,0))</f>
        <v>3300</v>
      </c>
      <c r="G6147" s="17">
        <f>INT((VLOOKUP($C6147,装备数值,3,0)+VLOOKUP($C6147,装备数值,6,0)*($E6147-1))*VLOOKUP($D6147,系数!$K$2:$O$7,3,0))</f>
        <v>0</v>
      </c>
      <c r="H6147" s="17">
        <f t="shared" si="191"/>
        <v>0</v>
      </c>
      <c r="I6147" s="17">
        <f>INT((VLOOKUP($C6147,装备数值,4,0)+VLOOKUP($C6147,装备数值,7,0)*($E6147-1))*VLOOKUP($D6147,系数!$K$2:$O$7,4,0))</f>
        <v>0</v>
      </c>
      <c r="J6147" s="17">
        <f>INT((VLOOKUP($C6147,装备数值,4,0)+VLOOKUP($C6147,装备数值,7,0)*($E6147-1))*VLOOKUP($D6147,系数!$K$2:$O$7,5,0))</f>
        <v>0</v>
      </c>
      <c r="K6147" s="17">
        <f>INT(VLOOKUP(E6147,强化金币,2,1)*VLOOKUP(INDEX(装备!F:F,MATCH(属性!A6147,装备!A:A,0)),系数!$K$12:$M$15,3,0))</f>
        <v>3600</v>
      </c>
      <c r="L6147" s="17"/>
      <c r="M6147" s="17"/>
      <c r="N6147" s="17"/>
      <c r="O6147" s="17">
        <f>IF(E6147=1,"",VLOOKUP(E6147,系数!$S$2:$AB$12,MATCH(属性!C6147,评级,0),1))</f>
        <v>120</v>
      </c>
    </row>
    <row r="6148" spans="1:15" ht="17.25" thickBot="1" x14ac:dyDescent="0.4">
      <c r="A6148" s="17">
        <f t="shared" si="192"/>
        <v>7100052</v>
      </c>
      <c r="B6148" s="17" t="s">
        <v>218</v>
      </c>
      <c r="C6148" s="15">
        <f>INDEX(装备!G:G,MATCH(属性!A6148,装备!A:A,0))</f>
        <v>18</v>
      </c>
      <c r="D6148" s="15" t="str">
        <f>INDEX(装备!E:E,MATCH(属性!A6148,装备!A:A,0))</f>
        <v>trousers</v>
      </c>
      <c r="E6148" s="14">
        <v>26</v>
      </c>
      <c r="F6148" s="17">
        <f>INT((VLOOKUP($C6148,装备数值,2,0)+VLOOKUP($C6148,装备数值,5,0)*($E6148-1))*VLOOKUP($D6148,系数!$K$2:$O$7,2,0))</f>
        <v>3375</v>
      </c>
      <c r="G6148" s="17">
        <f>INT((VLOOKUP($C6148,装备数值,3,0)+VLOOKUP($C6148,装备数值,6,0)*($E6148-1))*VLOOKUP($D6148,系数!$K$2:$O$7,3,0))</f>
        <v>0</v>
      </c>
      <c r="H6148" s="17">
        <f t="shared" ref="H6148:H6211" si="193">G6148</f>
        <v>0</v>
      </c>
      <c r="I6148" s="17">
        <f>INT((VLOOKUP($C6148,装备数值,4,0)+VLOOKUP($C6148,装备数值,7,0)*($E6148-1))*VLOOKUP($D6148,系数!$K$2:$O$7,4,0))</f>
        <v>0</v>
      </c>
      <c r="J6148" s="17">
        <f>INT((VLOOKUP($C6148,装备数值,4,0)+VLOOKUP($C6148,装备数值,7,0)*($E6148-1))*VLOOKUP($D6148,系数!$K$2:$O$7,5,0))</f>
        <v>0</v>
      </c>
      <c r="K6148" s="17">
        <f>INT(VLOOKUP(E6148,强化金币,2,1)*VLOOKUP(INDEX(装备!F:F,MATCH(属性!A6148,装备!A:A,0)),系数!$K$12:$M$15,3,0))</f>
        <v>3800</v>
      </c>
      <c r="L6148" s="17"/>
      <c r="M6148" s="17"/>
      <c r="N6148" s="17"/>
      <c r="O6148" s="17">
        <f>IF(E6148=1,"",VLOOKUP(E6148,系数!$S$2:$AB$12,MATCH(属性!C6148,评级,0),1))</f>
        <v>120</v>
      </c>
    </row>
    <row r="6149" spans="1:15" ht="17.25" thickBot="1" x14ac:dyDescent="0.4">
      <c r="A6149" s="17">
        <f t="shared" si="192"/>
        <v>7100052</v>
      </c>
      <c r="B6149" s="17" t="s">
        <v>218</v>
      </c>
      <c r="C6149" s="15">
        <f>INDEX(装备!G:G,MATCH(属性!A6149,装备!A:A,0))</f>
        <v>18</v>
      </c>
      <c r="D6149" s="15" t="str">
        <f>INDEX(装备!E:E,MATCH(属性!A6149,装备!A:A,0))</f>
        <v>trousers</v>
      </c>
      <c r="E6149" s="14">
        <v>27</v>
      </c>
      <c r="F6149" s="17">
        <f>INT((VLOOKUP($C6149,装备数值,2,0)+VLOOKUP($C6149,装备数值,5,0)*($E6149-1))*VLOOKUP($D6149,系数!$K$2:$O$7,2,0))</f>
        <v>3450</v>
      </c>
      <c r="G6149" s="17">
        <f>INT((VLOOKUP($C6149,装备数值,3,0)+VLOOKUP($C6149,装备数值,6,0)*($E6149-1))*VLOOKUP($D6149,系数!$K$2:$O$7,3,0))</f>
        <v>0</v>
      </c>
      <c r="H6149" s="17">
        <f t="shared" si="193"/>
        <v>0</v>
      </c>
      <c r="I6149" s="17">
        <f>INT((VLOOKUP($C6149,装备数值,4,0)+VLOOKUP($C6149,装备数值,7,0)*($E6149-1))*VLOOKUP($D6149,系数!$K$2:$O$7,4,0))</f>
        <v>0</v>
      </c>
      <c r="J6149" s="17">
        <f>INT((VLOOKUP($C6149,装备数值,4,0)+VLOOKUP($C6149,装备数值,7,0)*($E6149-1))*VLOOKUP($D6149,系数!$K$2:$O$7,5,0))</f>
        <v>0</v>
      </c>
      <c r="K6149" s="17">
        <f>INT(VLOOKUP(E6149,强化金币,2,1)*VLOOKUP(INDEX(装备!F:F,MATCH(属性!A6149,装备!A:A,0)),系数!$K$12:$M$15,3,0))</f>
        <v>4000</v>
      </c>
      <c r="L6149" s="17"/>
      <c r="M6149" s="17"/>
      <c r="N6149" s="17"/>
      <c r="O6149" s="17">
        <f>IF(E6149=1,"",VLOOKUP(E6149,系数!$S$2:$AB$12,MATCH(属性!C6149,评级,0),1))</f>
        <v>120</v>
      </c>
    </row>
    <row r="6150" spans="1:15" ht="17.25" thickBot="1" x14ac:dyDescent="0.4">
      <c r="A6150" s="17">
        <f t="shared" si="192"/>
        <v>7100052</v>
      </c>
      <c r="B6150" s="17" t="s">
        <v>218</v>
      </c>
      <c r="C6150" s="15">
        <f>INDEX(装备!G:G,MATCH(属性!A6150,装备!A:A,0))</f>
        <v>18</v>
      </c>
      <c r="D6150" s="15" t="str">
        <f>INDEX(装备!E:E,MATCH(属性!A6150,装备!A:A,0))</f>
        <v>trousers</v>
      </c>
      <c r="E6150" s="14">
        <v>28</v>
      </c>
      <c r="F6150" s="17">
        <f>INT((VLOOKUP($C6150,装备数值,2,0)+VLOOKUP($C6150,装备数值,5,0)*($E6150-1))*VLOOKUP($D6150,系数!$K$2:$O$7,2,0))</f>
        <v>3525</v>
      </c>
      <c r="G6150" s="17">
        <f>INT((VLOOKUP($C6150,装备数值,3,0)+VLOOKUP($C6150,装备数值,6,0)*($E6150-1))*VLOOKUP($D6150,系数!$K$2:$O$7,3,0))</f>
        <v>0</v>
      </c>
      <c r="H6150" s="17">
        <f t="shared" si="193"/>
        <v>0</v>
      </c>
      <c r="I6150" s="17">
        <f>INT((VLOOKUP($C6150,装备数值,4,0)+VLOOKUP($C6150,装备数值,7,0)*($E6150-1))*VLOOKUP($D6150,系数!$K$2:$O$7,4,0))</f>
        <v>0</v>
      </c>
      <c r="J6150" s="17">
        <f>INT((VLOOKUP($C6150,装备数值,4,0)+VLOOKUP($C6150,装备数值,7,0)*($E6150-1))*VLOOKUP($D6150,系数!$K$2:$O$7,5,0))</f>
        <v>0</v>
      </c>
      <c r="K6150" s="17">
        <f>INT(VLOOKUP(E6150,强化金币,2,1)*VLOOKUP(INDEX(装备!F:F,MATCH(属性!A6150,装备!A:A,0)),系数!$K$12:$M$15,3,0))</f>
        <v>4200</v>
      </c>
      <c r="L6150" s="17"/>
      <c r="M6150" s="17"/>
      <c r="N6150" s="17"/>
      <c r="O6150" s="17">
        <f>IF(E6150=1,"",VLOOKUP(E6150,系数!$S$2:$AB$12,MATCH(属性!C6150,评级,0),1))</f>
        <v>120</v>
      </c>
    </row>
    <row r="6151" spans="1:15" ht="17.25" thickBot="1" x14ac:dyDescent="0.4">
      <c r="A6151" s="17">
        <f t="shared" si="192"/>
        <v>7100052</v>
      </c>
      <c r="B6151" s="17" t="s">
        <v>218</v>
      </c>
      <c r="C6151" s="15">
        <f>INDEX(装备!G:G,MATCH(属性!A6151,装备!A:A,0))</f>
        <v>18</v>
      </c>
      <c r="D6151" s="15" t="str">
        <f>INDEX(装备!E:E,MATCH(属性!A6151,装备!A:A,0))</f>
        <v>trousers</v>
      </c>
      <c r="E6151" s="14">
        <v>29</v>
      </c>
      <c r="F6151" s="17">
        <f>INT((VLOOKUP($C6151,装备数值,2,0)+VLOOKUP($C6151,装备数值,5,0)*($E6151-1))*VLOOKUP($D6151,系数!$K$2:$O$7,2,0))</f>
        <v>3600</v>
      </c>
      <c r="G6151" s="17">
        <f>INT((VLOOKUP($C6151,装备数值,3,0)+VLOOKUP($C6151,装备数值,6,0)*($E6151-1))*VLOOKUP($D6151,系数!$K$2:$O$7,3,0))</f>
        <v>0</v>
      </c>
      <c r="H6151" s="17">
        <f t="shared" si="193"/>
        <v>0</v>
      </c>
      <c r="I6151" s="17">
        <f>INT((VLOOKUP($C6151,装备数值,4,0)+VLOOKUP($C6151,装备数值,7,0)*($E6151-1))*VLOOKUP($D6151,系数!$K$2:$O$7,4,0))</f>
        <v>0</v>
      </c>
      <c r="J6151" s="17">
        <f>INT((VLOOKUP($C6151,装备数值,4,0)+VLOOKUP($C6151,装备数值,7,0)*($E6151-1))*VLOOKUP($D6151,系数!$K$2:$O$7,5,0))</f>
        <v>0</v>
      </c>
      <c r="K6151" s="17">
        <f>INT(VLOOKUP(E6151,强化金币,2,1)*VLOOKUP(INDEX(装备!F:F,MATCH(属性!A6151,装备!A:A,0)),系数!$K$12:$M$15,3,0))</f>
        <v>4500</v>
      </c>
      <c r="L6151" s="17"/>
      <c r="M6151" s="17"/>
      <c r="N6151" s="17"/>
      <c r="O6151" s="17">
        <f>IF(E6151=1,"",VLOOKUP(E6151,系数!$S$2:$AB$12,MATCH(属性!C6151,评级,0),1))</f>
        <v>120</v>
      </c>
    </row>
    <row r="6152" spans="1:15" ht="17.25" thickBot="1" x14ac:dyDescent="0.4">
      <c r="A6152" s="17">
        <f t="shared" si="192"/>
        <v>7100052</v>
      </c>
      <c r="B6152" s="17" t="s">
        <v>218</v>
      </c>
      <c r="C6152" s="15">
        <f>INDEX(装备!G:G,MATCH(属性!A6152,装备!A:A,0))</f>
        <v>18</v>
      </c>
      <c r="D6152" s="15" t="str">
        <f>INDEX(装备!E:E,MATCH(属性!A6152,装备!A:A,0))</f>
        <v>trousers</v>
      </c>
      <c r="E6152" s="14">
        <v>30</v>
      </c>
      <c r="F6152" s="17">
        <f>INT((VLOOKUP($C6152,装备数值,2,0)+VLOOKUP($C6152,装备数值,5,0)*($E6152-1))*VLOOKUP($D6152,系数!$K$2:$O$7,2,0))</f>
        <v>3675</v>
      </c>
      <c r="G6152" s="17">
        <f>INT((VLOOKUP($C6152,装备数值,3,0)+VLOOKUP($C6152,装备数值,6,0)*($E6152-1))*VLOOKUP($D6152,系数!$K$2:$O$7,3,0))</f>
        <v>0</v>
      </c>
      <c r="H6152" s="17">
        <f t="shared" si="193"/>
        <v>0</v>
      </c>
      <c r="I6152" s="17">
        <f>INT((VLOOKUP($C6152,装备数值,4,0)+VLOOKUP($C6152,装备数值,7,0)*($E6152-1))*VLOOKUP($D6152,系数!$K$2:$O$7,4,0))</f>
        <v>0</v>
      </c>
      <c r="J6152" s="17">
        <f>INT((VLOOKUP($C6152,装备数值,4,0)+VLOOKUP($C6152,装备数值,7,0)*($E6152-1))*VLOOKUP($D6152,系数!$K$2:$O$7,5,0))</f>
        <v>0</v>
      </c>
      <c r="K6152" s="17">
        <f>INT(VLOOKUP(E6152,强化金币,2,1)*VLOOKUP(INDEX(装备!F:F,MATCH(属性!A6152,装备!A:A,0)),系数!$K$12:$M$15,3,0))</f>
        <v>5000</v>
      </c>
      <c r="L6152" s="17"/>
      <c r="M6152" s="17"/>
      <c r="N6152" s="17"/>
      <c r="O6152" s="17">
        <f>IF(E6152=1,"",VLOOKUP(E6152,系数!$S$2:$AB$12,MATCH(属性!C6152,评级,0),1))</f>
        <v>160</v>
      </c>
    </row>
    <row r="6153" spans="1:15" ht="17.25" thickBot="1" x14ac:dyDescent="0.4">
      <c r="A6153" s="17">
        <f t="shared" si="192"/>
        <v>7100052</v>
      </c>
      <c r="B6153" s="17" t="s">
        <v>218</v>
      </c>
      <c r="C6153" s="15">
        <f>INDEX(装备!G:G,MATCH(属性!A6153,装备!A:A,0))</f>
        <v>18</v>
      </c>
      <c r="D6153" s="15" t="str">
        <f>INDEX(装备!E:E,MATCH(属性!A6153,装备!A:A,0))</f>
        <v>trousers</v>
      </c>
      <c r="E6153" s="14">
        <v>31</v>
      </c>
      <c r="F6153" s="17">
        <f>INT((VLOOKUP($C6153,装备数值,2,0)+VLOOKUP($C6153,装备数值,5,0)*($E6153-1))*VLOOKUP($D6153,系数!$K$2:$O$7,2,0))</f>
        <v>3750</v>
      </c>
      <c r="G6153" s="17">
        <f>INT((VLOOKUP($C6153,装备数值,3,0)+VLOOKUP($C6153,装备数值,6,0)*($E6153-1))*VLOOKUP($D6153,系数!$K$2:$O$7,3,0))</f>
        <v>0</v>
      </c>
      <c r="H6153" s="17">
        <f t="shared" si="193"/>
        <v>0</v>
      </c>
      <c r="I6153" s="17">
        <f>INT((VLOOKUP($C6153,装备数值,4,0)+VLOOKUP($C6153,装备数值,7,0)*($E6153-1))*VLOOKUP($D6153,系数!$K$2:$O$7,4,0))</f>
        <v>0</v>
      </c>
      <c r="J6153" s="17">
        <f>INT((VLOOKUP($C6153,装备数值,4,0)+VLOOKUP($C6153,装备数值,7,0)*($E6153-1))*VLOOKUP($D6153,系数!$K$2:$O$7,5,0))</f>
        <v>0</v>
      </c>
      <c r="K6153" s="17">
        <f>INT(VLOOKUP(E6153,强化金币,2,1)*VLOOKUP(INDEX(装备!F:F,MATCH(属性!A6153,装备!A:A,0)),系数!$K$12:$M$15,3,0))</f>
        <v>5500</v>
      </c>
      <c r="L6153" s="17"/>
      <c r="M6153" s="17"/>
      <c r="N6153" s="17"/>
      <c r="O6153" s="17">
        <f>IF(E6153=1,"",VLOOKUP(E6153,系数!$S$2:$AB$12,MATCH(属性!C6153,评级,0),1))</f>
        <v>160</v>
      </c>
    </row>
    <row r="6154" spans="1:15" ht="17.25" thickBot="1" x14ac:dyDescent="0.4">
      <c r="A6154" s="17">
        <f t="shared" si="192"/>
        <v>7100052</v>
      </c>
      <c r="B6154" s="17" t="s">
        <v>218</v>
      </c>
      <c r="C6154" s="15">
        <f>INDEX(装备!G:G,MATCH(属性!A6154,装备!A:A,0))</f>
        <v>18</v>
      </c>
      <c r="D6154" s="15" t="str">
        <f>INDEX(装备!E:E,MATCH(属性!A6154,装备!A:A,0))</f>
        <v>trousers</v>
      </c>
      <c r="E6154" s="14">
        <v>32</v>
      </c>
      <c r="F6154" s="17">
        <f>INT((VLOOKUP($C6154,装备数值,2,0)+VLOOKUP($C6154,装备数值,5,0)*($E6154-1))*VLOOKUP($D6154,系数!$K$2:$O$7,2,0))</f>
        <v>3825</v>
      </c>
      <c r="G6154" s="17">
        <f>INT((VLOOKUP($C6154,装备数值,3,0)+VLOOKUP($C6154,装备数值,6,0)*($E6154-1))*VLOOKUP($D6154,系数!$K$2:$O$7,3,0))</f>
        <v>0</v>
      </c>
      <c r="H6154" s="17">
        <f t="shared" si="193"/>
        <v>0</v>
      </c>
      <c r="I6154" s="17">
        <f>INT((VLOOKUP($C6154,装备数值,4,0)+VLOOKUP($C6154,装备数值,7,0)*($E6154-1))*VLOOKUP($D6154,系数!$K$2:$O$7,4,0))</f>
        <v>0</v>
      </c>
      <c r="J6154" s="17">
        <f>INT((VLOOKUP($C6154,装备数值,4,0)+VLOOKUP($C6154,装备数值,7,0)*($E6154-1))*VLOOKUP($D6154,系数!$K$2:$O$7,5,0))</f>
        <v>0</v>
      </c>
      <c r="K6154" s="17">
        <f>INT(VLOOKUP(E6154,强化金币,2,1)*VLOOKUP(INDEX(装备!F:F,MATCH(属性!A6154,装备!A:A,0)),系数!$K$12:$M$15,3,0))</f>
        <v>6000</v>
      </c>
      <c r="L6154" s="17"/>
      <c r="M6154" s="17"/>
      <c r="N6154" s="17"/>
      <c r="O6154" s="17">
        <f>IF(E6154=1,"",VLOOKUP(E6154,系数!$S$2:$AB$12,MATCH(属性!C6154,评级,0),1))</f>
        <v>160</v>
      </c>
    </row>
    <row r="6155" spans="1:15" ht="17.25" thickBot="1" x14ac:dyDescent="0.4">
      <c r="A6155" s="17">
        <f t="shared" si="192"/>
        <v>7100052</v>
      </c>
      <c r="B6155" s="17" t="s">
        <v>218</v>
      </c>
      <c r="C6155" s="15">
        <f>INDEX(装备!G:G,MATCH(属性!A6155,装备!A:A,0))</f>
        <v>18</v>
      </c>
      <c r="D6155" s="15" t="str">
        <f>INDEX(装备!E:E,MATCH(属性!A6155,装备!A:A,0))</f>
        <v>trousers</v>
      </c>
      <c r="E6155" s="14">
        <v>33</v>
      </c>
      <c r="F6155" s="17">
        <f>INT((VLOOKUP($C6155,装备数值,2,0)+VLOOKUP($C6155,装备数值,5,0)*($E6155-1))*VLOOKUP($D6155,系数!$K$2:$O$7,2,0))</f>
        <v>3900</v>
      </c>
      <c r="G6155" s="17">
        <f>INT((VLOOKUP($C6155,装备数值,3,0)+VLOOKUP($C6155,装备数值,6,0)*($E6155-1))*VLOOKUP($D6155,系数!$K$2:$O$7,3,0))</f>
        <v>0</v>
      </c>
      <c r="H6155" s="17">
        <f t="shared" si="193"/>
        <v>0</v>
      </c>
      <c r="I6155" s="17">
        <f>INT((VLOOKUP($C6155,装备数值,4,0)+VLOOKUP($C6155,装备数值,7,0)*($E6155-1))*VLOOKUP($D6155,系数!$K$2:$O$7,4,0))</f>
        <v>0</v>
      </c>
      <c r="J6155" s="17">
        <f>INT((VLOOKUP($C6155,装备数值,4,0)+VLOOKUP($C6155,装备数值,7,0)*($E6155-1))*VLOOKUP($D6155,系数!$K$2:$O$7,5,0))</f>
        <v>0</v>
      </c>
      <c r="K6155" s="17">
        <f>INT(VLOOKUP(E6155,强化金币,2,1)*VLOOKUP(INDEX(装备!F:F,MATCH(属性!A6155,装备!A:A,0)),系数!$K$12:$M$15,3,0))</f>
        <v>6500</v>
      </c>
      <c r="L6155" s="17"/>
      <c r="M6155" s="17"/>
      <c r="N6155" s="17"/>
      <c r="O6155" s="17">
        <f>IF(E6155=1,"",VLOOKUP(E6155,系数!$S$2:$AB$12,MATCH(属性!C6155,评级,0),1))</f>
        <v>160</v>
      </c>
    </row>
    <row r="6156" spans="1:15" ht="17.25" thickBot="1" x14ac:dyDescent="0.4">
      <c r="A6156" s="17">
        <f t="shared" si="192"/>
        <v>7100052</v>
      </c>
      <c r="B6156" s="17" t="s">
        <v>218</v>
      </c>
      <c r="C6156" s="15">
        <f>INDEX(装备!G:G,MATCH(属性!A6156,装备!A:A,0))</f>
        <v>18</v>
      </c>
      <c r="D6156" s="15" t="str">
        <f>INDEX(装备!E:E,MATCH(属性!A6156,装备!A:A,0))</f>
        <v>trousers</v>
      </c>
      <c r="E6156" s="14">
        <v>34</v>
      </c>
      <c r="F6156" s="17">
        <f>INT((VLOOKUP($C6156,装备数值,2,0)+VLOOKUP($C6156,装备数值,5,0)*($E6156-1))*VLOOKUP($D6156,系数!$K$2:$O$7,2,0))</f>
        <v>3975</v>
      </c>
      <c r="G6156" s="17">
        <f>INT((VLOOKUP($C6156,装备数值,3,0)+VLOOKUP($C6156,装备数值,6,0)*($E6156-1))*VLOOKUP($D6156,系数!$K$2:$O$7,3,0))</f>
        <v>0</v>
      </c>
      <c r="H6156" s="17">
        <f t="shared" si="193"/>
        <v>0</v>
      </c>
      <c r="I6156" s="17">
        <f>INT((VLOOKUP($C6156,装备数值,4,0)+VLOOKUP($C6156,装备数值,7,0)*($E6156-1))*VLOOKUP($D6156,系数!$K$2:$O$7,4,0))</f>
        <v>0</v>
      </c>
      <c r="J6156" s="17">
        <f>INT((VLOOKUP($C6156,装备数值,4,0)+VLOOKUP($C6156,装备数值,7,0)*($E6156-1))*VLOOKUP($D6156,系数!$K$2:$O$7,5,0))</f>
        <v>0</v>
      </c>
      <c r="K6156" s="17">
        <f>INT(VLOOKUP(E6156,强化金币,2,1)*VLOOKUP(INDEX(装备!F:F,MATCH(属性!A6156,装备!A:A,0)),系数!$K$12:$M$15,3,0))</f>
        <v>7000</v>
      </c>
      <c r="L6156" s="17"/>
      <c r="M6156" s="17"/>
      <c r="N6156" s="17"/>
      <c r="O6156" s="17">
        <f>IF(E6156=1,"",VLOOKUP(E6156,系数!$S$2:$AB$12,MATCH(属性!C6156,评级,0),1))</f>
        <v>160</v>
      </c>
    </row>
    <row r="6157" spans="1:15" ht="17.25" thickBot="1" x14ac:dyDescent="0.4">
      <c r="A6157" s="17">
        <f t="shared" si="192"/>
        <v>7100052</v>
      </c>
      <c r="B6157" s="17" t="s">
        <v>218</v>
      </c>
      <c r="C6157" s="15">
        <f>INDEX(装备!G:G,MATCH(属性!A6157,装备!A:A,0))</f>
        <v>18</v>
      </c>
      <c r="D6157" s="15" t="str">
        <f>INDEX(装备!E:E,MATCH(属性!A6157,装备!A:A,0))</f>
        <v>trousers</v>
      </c>
      <c r="E6157" s="14">
        <v>35</v>
      </c>
      <c r="F6157" s="17">
        <f>INT((VLOOKUP($C6157,装备数值,2,0)+VLOOKUP($C6157,装备数值,5,0)*($E6157-1))*VLOOKUP($D6157,系数!$K$2:$O$7,2,0))</f>
        <v>4050</v>
      </c>
      <c r="G6157" s="17">
        <f>INT((VLOOKUP($C6157,装备数值,3,0)+VLOOKUP($C6157,装备数值,6,0)*($E6157-1))*VLOOKUP($D6157,系数!$K$2:$O$7,3,0))</f>
        <v>0</v>
      </c>
      <c r="H6157" s="17">
        <f t="shared" si="193"/>
        <v>0</v>
      </c>
      <c r="I6157" s="17">
        <f>INT((VLOOKUP($C6157,装备数值,4,0)+VLOOKUP($C6157,装备数值,7,0)*($E6157-1))*VLOOKUP($D6157,系数!$K$2:$O$7,4,0))</f>
        <v>0</v>
      </c>
      <c r="J6157" s="17">
        <f>INT((VLOOKUP($C6157,装备数值,4,0)+VLOOKUP($C6157,装备数值,7,0)*($E6157-1))*VLOOKUP($D6157,系数!$K$2:$O$7,5,0))</f>
        <v>0</v>
      </c>
      <c r="K6157" s="17">
        <f>INT(VLOOKUP(E6157,强化金币,2,1)*VLOOKUP(INDEX(装备!F:F,MATCH(属性!A6157,装备!A:A,0)),系数!$K$12:$M$15,3,0))</f>
        <v>7500</v>
      </c>
      <c r="L6157" s="17"/>
      <c r="M6157" s="17"/>
      <c r="N6157" s="17"/>
      <c r="O6157" s="17">
        <f>IF(E6157=1,"",VLOOKUP(E6157,系数!$S$2:$AB$12,MATCH(属性!C6157,评级,0),1))</f>
        <v>160</v>
      </c>
    </row>
    <row r="6158" spans="1:15" ht="17.25" thickBot="1" x14ac:dyDescent="0.4">
      <c r="A6158" s="17">
        <f t="shared" si="192"/>
        <v>7100052</v>
      </c>
      <c r="B6158" s="17" t="s">
        <v>218</v>
      </c>
      <c r="C6158" s="15">
        <f>INDEX(装备!G:G,MATCH(属性!A6158,装备!A:A,0))</f>
        <v>18</v>
      </c>
      <c r="D6158" s="15" t="str">
        <f>INDEX(装备!E:E,MATCH(属性!A6158,装备!A:A,0))</f>
        <v>trousers</v>
      </c>
      <c r="E6158" s="14">
        <v>36</v>
      </c>
      <c r="F6158" s="17">
        <f>INT((VLOOKUP($C6158,装备数值,2,0)+VLOOKUP($C6158,装备数值,5,0)*($E6158-1))*VLOOKUP($D6158,系数!$K$2:$O$7,2,0))</f>
        <v>4125</v>
      </c>
      <c r="G6158" s="17">
        <f>INT((VLOOKUP($C6158,装备数值,3,0)+VLOOKUP($C6158,装备数值,6,0)*($E6158-1))*VLOOKUP($D6158,系数!$K$2:$O$7,3,0))</f>
        <v>0</v>
      </c>
      <c r="H6158" s="17">
        <f t="shared" si="193"/>
        <v>0</v>
      </c>
      <c r="I6158" s="17">
        <f>INT((VLOOKUP($C6158,装备数值,4,0)+VLOOKUP($C6158,装备数值,7,0)*($E6158-1))*VLOOKUP($D6158,系数!$K$2:$O$7,4,0))</f>
        <v>0</v>
      </c>
      <c r="J6158" s="17">
        <f>INT((VLOOKUP($C6158,装备数值,4,0)+VLOOKUP($C6158,装备数值,7,0)*($E6158-1))*VLOOKUP($D6158,系数!$K$2:$O$7,5,0))</f>
        <v>0</v>
      </c>
      <c r="K6158" s="17">
        <f>INT(VLOOKUP(E6158,强化金币,2,1)*VLOOKUP(INDEX(装备!F:F,MATCH(属性!A6158,装备!A:A,0)),系数!$K$12:$M$15,3,0))</f>
        <v>8000</v>
      </c>
      <c r="L6158" s="17"/>
      <c r="M6158" s="17"/>
      <c r="N6158" s="17"/>
      <c r="O6158" s="17">
        <f>IF(E6158=1,"",VLOOKUP(E6158,系数!$S$2:$AB$12,MATCH(属性!C6158,评级,0),1))</f>
        <v>160</v>
      </c>
    </row>
    <row r="6159" spans="1:15" ht="17.25" thickBot="1" x14ac:dyDescent="0.4">
      <c r="A6159" s="17">
        <f t="shared" si="192"/>
        <v>7100052</v>
      </c>
      <c r="B6159" s="17" t="s">
        <v>218</v>
      </c>
      <c r="C6159" s="15">
        <f>INDEX(装备!G:G,MATCH(属性!A6159,装备!A:A,0))</f>
        <v>18</v>
      </c>
      <c r="D6159" s="15" t="str">
        <f>INDEX(装备!E:E,MATCH(属性!A6159,装备!A:A,0))</f>
        <v>trousers</v>
      </c>
      <c r="E6159" s="14">
        <v>37</v>
      </c>
      <c r="F6159" s="17">
        <f>INT((VLOOKUP($C6159,装备数值,2,0)+VLOOKUP($C6159,装备数值,5,0)*($E6159-1))*VLOOKUP($D6159,系数!$K$2:$O$7,2,0))</f>
        <v>4200</v>
      </c>
      <c r="G6159" s="17">
        <f>INT((VLOOKUP($C6159,装备数值,3,0)+VLOOKUP($C6159,装备数值,6,0)*($E6159-1))*VLOOKUP($D6159,系数!$K$2:$O$7,3,0))</f>
        <v>0</v>
      </c>
      <c r="H6159" s="17">
        <f t="shared" si="193"/>
        <v>0</v>
      </c>
      <c r="I6159" s="17">
        <f>INT((VLOOKUP($C6159,装备数值,4,0)+VLOOKUP($C6159,装备数值,7,0)*($E6159-1))*VLOOKUP($D6159,系数!$K$2:$O$7,4,0))</f>
        <v>0</v>
      </c>
      <c r="J6159" s="17">
        <f>INT((VLOOKUP($C6159,装备数值,4,0)+VLOOKUP($C6159,装备数值,7,0)*($E6159-1))*VLOOKUP($D6159,系数!$K$2:$O$7,5,0))</f>
        <v>0</v>
      </c>
      <c r="K6159" s="17">
        <f>INT(VLOOKUP(E6159,强化金币,2,1)*VLOOKUP(INDEX(装备!F:F,MATCH(属性!A6159,装备!A:A,0)),系数!$K$12:$M$15,3,0))</f>
        <v>8500</v>
      </c>
      <c r="L6159" s="17"/>
      <c r="M6159" s="17"/>
      <c r="N6159" s="17"/>
      <c r="O6159" s="17">
        <f>IF(E6159=1,"",VLOOKUP(E6159,系数!$S$2:$AB$12,MATCH(属性!C6159,评级,0),1))</f>
        <v>160</v>
      </c>
    </row>
    <row r="6160" spans="1:15" ht="17.25" thickBot="1" x14ac:dyDescent="0.4">
      <c r="A6160" s="17">
        <f t="shared" si="192"/>
        <v>7100052</v>
      </c>
      <c r="B6160" s="17" t="s">
        <v>218</v>
      </c>
      <c r="C6160" s="15">
        <f>INDEX(装备!G:G,MATCH(属性!A6160,装备!A:A,0))</f>
        <v>18</v>
      </c>
      <c r="D6160" s="15" t="str">
        <f>INDEX(装备!E:E,MATCH(属性!A6160,装备!A:A,0))</f>
        <v>trousers</v>
      </c>
      <c r="E6160" s="14">
        <v>38</v>
      </c>
      <c r="F6160" s="17">
        <f>INT((VLOOKUP($C6160,装备数值,2,0)+VLOOKUP($C6160,装备数值,5,0)*($E6160-1))*VLOOKUP($D6160,系数!$K$2:$O$7,2,0))</f>
        <v>4275</v>
      </c>
      <c r="G6160" s="17">
        <f>INT((VLOOKUP($C6160,装备数值,3,0)+VLOOKUP($C6160,装备数值,6,0)*($E6160-1))*VLOOKUP($D6160,系数!$K$2:$O$7,3,0))</f>
        <v>0</v>
      </c>
      <c r="H6160" s="17">
        <f t="shared" si="193"/>
        <v>0</v>
      </c>
      <c r="I6160" s="17">
        <f>INT((VLOOKUP($C6160,装备数值,4,0)+VLOOKUP($C6160,装备数值,7,0)*($E6160-1))*VLOOKUP($D6160,系数!$K$2:$O$7,4,0))</f>
        <v>0</v>
      </c>
      <c r="J6160" s="17">
        <f>INT((VLOOKUP($C6160,装备数值,4,0)+VLOOKUP($C6160,装备数值,7,0)*($E6160-1))*VLOOKUP($D6160,系数!$K$2:$O$7,5,0))</f>
        <v>0</v>
      </c>
      <c r="K6160" s="17">
        <f>INT(VLOOKUP(E6160,强化金币,2,1)*VLOOKUP(INDEX(装备!F:F,MATCH(属性!A6160,装备!A:A,0)),系数!$K$12:$M$15,3,0))</f>
        <v>9000</v>
      </c>
      <c r="L6160" s="17"/>
      <c r="M6160" s="17"/>
      <c r="N6160" s="17"/>
      <c r="O6160" s="17">
        <f>IF(E6160=1,"",VLOOKUP(E6160,系数!$S$2:$AB$12,MATCH(属性!C6160,评级,0),1))</f>
        <v>160</v>
      </c>
    </row>
    <row r="6161" spans="1:15" ht="17.25" thickBot="1" x14ac:dyDescent="0.4">
      <c r="A6161" s="17">
        <f t="shared" si="192"/>
        <v>7100052</v>
      </c>
      <c r="B6161" s="17" t="s">
        <v>218</v>
      </c>
      <c r="C6161" s="15">
        <f>INDEX(装备!G:G,MATCH(属性!A6161,装备!A:A,0))</f>
        <v>18</v>
      </c>
      <c r="D6161" s="15" t="str">
        <f>INDEX(装备!E:E,MATCH(属性!A6161,装备!A:A,0))</f>
        <v>trousers</v>
      </c>
      <c r="E6161" s="14">
        <v>39</v>
      </c>
      <c r="F6161" s="17">
        <f>INT((VLOOKUP($C6161,装备数值,2,0)+VLOOKUP($C6161,装备数值,5,0)*($E6161-1))*VLOOKUP($D6161,系数!$K$2:$O$7,2,0))</f>
        <v>4350</v>
      </c>
      <c r="G6161" s="17">
        <f>INT((VLOOKUP($C6161,装备数值,3,0)+VLOOKUP($C6161,装备数值,6,0)*($E6161-1))*VLOOKUP($D6161,系数!$K$2:$O$7,3,0))</f>
        <v>0</v>
      </c>
      <c r="H6161" s="17">
        <f t="shared" si="193"/>
        <v>0</v>
      </c>
      <c r="I6161" s="17">
        <f>INT((VLOOKUP($C6161,装备数值,4,0)+VLOOKUP($C6161,装备数值,7,0)*($E6161-1))*VLOOKUP($D6161,系数!$K$2:$O$7,4,0))</f>
        <v>0</v>
      </c>
      <c r="J6161" s="17">
        <f>INT((VLOOKUP($C6161,装备数值,4,0)+VLOOKUP($C6161,装备数值,7,0)*($E6161-1))*VLOOKUP($D6161,系数!$K$2:$O$7,5,0))</f>
        <v>0</v>
      </c>
      <c r="K6161" s="17">
        <f>INT(VLOOKUP(E6161,强化金币,2,1)*VLOOKUP(INDEX(装备!F:F,MATCH(属性!A6161,装备!A:A,0)),系数!$K$12:$M$15,3,0))</f>
        <v>10000</v>
      </c>
      <c r="L6161" s="17"/>
      <c r="M6161" s="17"/>
      <c r="N6161" s="17"/>
      <c r="O6161" s="17">
        <f>IF(E6161=1,"",VLOOKUP(E6161,系数!$S$2:$AB$12,MATCH(属性!C6161,评级,0),1))</f>
        <v>160</v>
      </c>
    </row>
    <row r="6162" spans="1:15" ht="17.25" thickBot="1" x14ac:dyDescent="0.4">
      <c r="A6162" s="17">
        <f t="shared" si="192"/>
        <v>7100052</v>
      </c>
      <c r="B6162" s="17" t="s">
        <v>218</v>
      </c>
      <c r="C6162" s="15">
        <f>INDEX(装备!G:G,MATCH(属性!A6162,装备!A:A,0))</f>
        <v>18</v>
      </c>
      <c r="D6162" s="15" t="str">
        <f>INDEX(装备!E:E,MATCH(属性!A6162,装备!A:A,0))</f>
        <v>trousers</v>
      </c>
      <c r="E6162" s="14">
        <v>40</v>
      </c>
      <c r="F6162" s="17">
        <f>INT((VLOOKUP($C6162,装备数值,2,0)+VLOOKUP($C6162,装备数值,5,0)*($E6162-1))*VLOOKUP($D6162,系数!$K$2:$O$7,2,0))</f>
        <v>4425</v>
      </c>
      <c r="G6162" s="17">
        <f>INT((VLOOKUP($C6162,装备数值,3,0)+VLOOKUP($C6162,装备数值,6,0)*($E6162-1))*VLOOKUP($D6162,系数!$K$2:$O$7,3,0))</f>
        <v>0</v>
      </c>
      <c r="H6162" s="17">
        <f t="shared" si="193"/>
        <v>0</v>
      </c>
      <c r="I6162" s="17">
        <f>INT((VLOOKUP($C6162,装备数值,4,0)+VLOOKUP($C6162,装备数值,7,0)*($E6162-1))*VLOOKUP($D6162,系数!$K$2:$O$7,4,0))</f>
        <v>0</v>
      </c>
      <c r="J6162" s="17">
        <f>INT((VLOOKUP($C6162,装备数值,4,0)+VLOOKUP($C6162,装备数值,7,0)*($E6162-1))*VLOOKUP($D6162,系数!$K$2:$O$7,5,0))</f>
        <v>0</v>
      </c>
      <c r="K6162" s="17">
        <f>INT(VLOOKUP(E6162,强化金币,2,1)*VLOOKUP(INDEX(装备!F:F,MATCH(属性!A6162,装备!A:A,0)),系数!$K$12:$M$15,3,0))</f>
        <v>12000</v>
      </c>
      <c r="L6162" s="17"/>
      <c r="M6162" s="17"/>
      <c r="N6162" s="17"/>
      <c r="O6162" s="17">
        <f>IF(E6162=1,"",VLOOKUP(E6162,系数!$S$2:$AB$12,MATCH(属性!C6162,评级,0),1))</f>
        <v>200</v>
      </c>
    </row>
    <row r="6163" spans="1:15" ht="17.25" thickBot="1" x14ac:dyDescent="0.4">
      <c r="A6163" s="17">
        <f t="shared" si="192"/>
        <v>7100052</v>
      </c>
      <c r="B6163" s="17" t="s">
        <v>218</v>
      </c>
      <c r="C6163" s="15">
        <f>INDEX(装备!G:G,MATCH(属性!A6163,装备!A:A,0))</f>
        <v>18</v>
      </c>
      <c r="D6163" s="15" t="str">
        <f>INDEX(装备!E:E,MATCH(属性!A6163,装备!A:A,0))</f>
        <v>trousers</v>
      </c>
      <c r="E6163" s="14">
        <v>41</v>
      </c>
      <c r="F6163" s="17">
        <f>INT((VLOOKUP($C6163,装备数值,2,0)+VLOOKUP($C6163,装备数值,5,0)*($E6163-1))*VLOOKUP($D6163,系数!$K$2:$O$7,2,0))</f>
        <v>4500</v>
      </c>
      <c r="G6163" s="17">
        <f>INT((VLOOKUP($C6163,装备数值,3,0)+VLOOKUP($C6163,装备数值,6,0)*($E6163-1))*VLOOKUP($D6163,系数!$K$2:$O$7,3,0))</f>
        <v>0</v>
      </c>
      <c r="H6163" s="17">
        <f t="shared" si="193"/>
        <v>0</v>
      </c>
      <c r="I6163" s="17">
        <f>INT((VLOOKUP($C6163,装备数值,4,0)+VLOOKUP($C6163,装备数值,7,0)*($E6163-1))*VLOOKUP($D6163,系数!$K$2:$O$7,4,0))</f>
        <v>0</v>
      </c>
      <c r="J6163" s="17">
        <f>INT((VLOOKUP($C6163,装备数值,4,0)+VLOOKUP($C6163,装备数值,7,0)*($E6163-1))*VLOOKUP($D6163,系数!$K$2:$O$7,5,0))</f>
        <v>0</v>
      </c>
      <c r="K6163" s="17">
        <f>INT(VLOOKUP(E6163,强化金币,2,1)*VLOOKUP(INDEX(装备!F:F,MATCH(属性!A6163,装备!A:A,0)),系数!$K$12:$M$15,3,0))</f>
        <v>14000</v>
      </c>
      <c r="L6163" s="17"/>
      <c r="M6163" s="17"/>
      <c r="N6163" s="17"/>
      <c r="O6163" s="17">
        <f>IF(E6163=1,"",VLOOKUP(E6163,系数!$S$2:$AB$12,MATCH(属性!C6163,评级,0),1))</f>
        <v>200</v>
      </c>
    </row>
    <row r="6164" spans="1:15" ht="17.25" thickBot="1" x14ac:dyDescent="0.4">
      <c r="A6164" s="17">
        <f t="shared" si="192"/>
        <v>7100052</v>
      </c>
      <c r="B6164" s="17" t="s">
        <v>218</v>
      </c>
      <c r="C6164" s="15">
        <f>INDEX(装备!G:G,MATCH(属性!A6164,装备!A:A,0))</f>
        <v>18</v>
      </c>
      <c r="D6164" s="15" t="str">
        <f>INDEX(装备!E:E,MATCH(属性!A6164,装备!A:A,0))</f>
        <v>trousers</v>
      </c>
      <c r="E6164" s="14">
        <v>42</v>
      </c>
      <c r="F6164" s="17">
        <f>INT((VLOOKUP($C6164,装备数值,2,0)+VLOOKUP($C6164,装备数值,5,0)*($E6164-1))*VLOOKUP($D6164,系数!$K$2:$O$7,2,0))</f>
        <v>4575</v>
      </c>
      <c r="G6164" s="17">
        <f>INT((VLOOKUP($C6164,装备数值,3,0)+VLOOKUP($C6164,装备数值,6,0)*($E6164-1))*VLOOKUP($D6164,系数!$K$2:$O$7,3,0))</f>
        <v>0</v>
      </c>
      <c r="H6164" s="17">
        <f t="shared" si="193"/>
        <v>0</v>
      </c>
      <c r="I6164" s="17">
        <f>INT((VLOOKUP($C6164,装备数值,4,0)+VLOOKUP($C6164,装备数值,7,0)*($E6164-1))*VLOOKUP($D6164,系数!$K$2:$O$7,4,0))</f>
        <v>0</v>
      </c>
      <c r="J6164" s="17">
        <f>INT((VLOOKUP($C6164,装备数值,4,0)+VLOOKUP($C6164,装备数值,7,0)*($E6164-1))*VLOOKUP($D6164,系数!$K$2:$O$7,5,0))</f>
        <v>0</v>
      </c>
      <c r="K6164" s="17">
        <f>INT(VLOOKUP(E6164,强化金币,2,1)*VLOOKUP(INDEX(装备!F:F,MATCH(属性!A6164,装备!A:A,0)),系数!$K$12:$M$15,3,0))</f>
        <v>16000</v>
      </c>
      <c r="L6164" s="17"/>
      <c r="M6164" s="17"/>
      <c r="N6164" s="17"/>
      <c r="O6164" s="17">
        <f>IF(E6164=1,"",VLOOKUP(E6164,系数!$S$2:$AB$12,MATCH(属性!C6164,评级,0),1))</f>
        <v>200</v>
      </c>
    </row>
    <row r="6165" spans="1:15" ht="17.25" thickBot="1" x14ac:dyDescent="0.4">
      <c r="A6165" s="17">
        <f t="shared" si="192"/>
        <v>7100052</v>
      </c>
      <c r="B6165" s="17" t="s">
        <v>218</v>
      </c>
      <c r="C6165" s="15">
        <f>INDEX(装备!G:G,MATCH(属性!A6165,装备!A:A,0))</f>
        <v>18</v>
      </c>
      <c r="D6165" s="15" t="str">
        <f>INDEX(装备!E:E,MATCH(属性!A6165,装备!A:A,0))</f>
        <v>trousers</v>
      </c>
      <c r="E6165" s="14">
        <v>43</v>
      </c>
      <c r="F6165" s="17">
        <f>INT((VLOOKUP($C6165,装备数值,2,0)+VLOOKUP($C6165,装备数值,5,0)*($E6165-1))*VLOOKUP($D6165,系数!$K$2:$O$7,2,0))</f>
        <v>4650</v>
      </c>
      <c r="G6165" s="17">
        <f>INT((VLOOKUP($C6165,装备数值,3,0)+VLOOKUP($C6165,装备数值,6,0)*($E6165-1))*VLOOKUP($D6165,系数!$K$2:$O$7,3,0))</f>
        <v>0</v>
      </c>
      <c r="H6165" s="17">
        <f t="shared" si="193"/>
        <v>0</v>
      </c>
      <c r="I6165" s="17">
        <f>INT((VLOOKUP($C6165,装备数值,4,0)+VLOOKUP($C6165,装备数值,7,0)*($E6165-1))*VLOOKUP($D6165,系数!$K$2:$O$7,4,0))</f>
        <v>0</v>
      </c>
      <c r="J6165" s="17">
        <f>INT((VLOOKUP($C6165,装备数值,4,0)+VLOOKUP($C6165,装备数值,7,0)*($E6165-1))*VLOOKUP($D6165,系数!$K$2:$O$7,5,0))</f>
        <v>0</v>
      </c>
      <c r="K6165" s="17">
        <f>INT(VLOOKUP(E6165,强化金币,2,1)*VLOOKUP(INDEX(装备!F:F,MATCH(属性!A6165,装备!A:A,0)),系数!$K$12:$M$15,3,0))</f>
        <v>18000</v>
      </c>
      <c r="L6165" s="17"/>
      <c r="M6165" s="17"/>
      <c r="N6165" s="17"/>
      <c r="O6165" s="17">
        <f>IF(E6165=1,"",VLOOKUP(E6165,系数!$S$2:$AB$12,MATCH(属性!C6165,评级,0),1))</f>
        <v>200</v>
      </c>
    </row>
    <row r="6166" spans="1:15" ht="17.25" thickBot="1" x14ac:dyDescent="0.4">
      <c r="A6166" s="17">
        <f t="shared" si="192"/>
        <v>7100052</v>
      </c>
      <c r="B6166" s="17" t="s">
        <v>218</v>
      </c>
      <c r="C6166" s="15">
        <f>INDEX(装备!G:G,MATCH(属性!A6166,装备!A:A,0))</f>
        <v>18</v>
      </c>
      <c r="D6166" s="15" t="str">
        <f>INDEX(装备!E:E,MATCH(属性!A6166,装备!A:A,0))</f>
        <v>trousers</v>
      </c>
      <c r="E6166" s="14">
        <v>44</v>
      </c>
      <c r="F6166" s="17">
        <f>INT((VLOOKUP($C6166,装备数值,2,0)+VLOOKUP($C6166,装备数值,5,0)*($E6166-1))*VLOOKUP($D6166,系数!$K$2:$O$7,2,0))</f>
        <v>4725</v>
      </c>
      <c r="G6166" s="17">
        <f>INT((VLOOKUP($C6166,装备数值,3,0)+VLOOKUP($C6166,装备数值,6,0)*($E6166-1))*VLOOKUP($D6166,系数!$K$2:$O$7,3,0))</f>
        <v>0</v>
      </c>
      <c r="H6166" s="17">
        <f t="shared" si="193"/>
        <v>0</v>
      </c>
      <c r="I6166" s="17">
        <f>INT((VLOOKUP($C6166,装备数值,4,0)+VLOOKUP($C6166,装备数值,7,0)*($E6166-1))*VLOOKUP($D6166,系数!$K$2:$O$7,4,0))</f>
        <v>0</v>
      </c>
      <c r="J6166" s="17">
        <f>INT((VLOOKUP($C6166,装备数值,4,0)+VLOOKUP($C6166,装备数值,7,0)*($E6166-1))*VLOOKUP($D6166,系数!$K$2:$O$7,5,0))</f>
        <v>0</v>
      </c>
      <c r="K6166" s="17">
        <f>INT(VLOOKUP(E6166,强化金币,2,1)*VLOOKUP(INDEX(装备!F:F,MATCH(属性!A6166,装备!A:A,0)),系数!$K$12:$M$15,3,0))</f>
        <v>20000</v>
      </c>
      <c r="L6166" s="17"/>
      <c r="M6166" s="17"/>
      <c r="N6166" s="17"/>
      <c r="O6166" s="17">
        <f>IF(E6166=1,"",VLOOKUP(E6166,系数!$S$2:$AB$12,MATCH(属性!C6166,评级,0),1))</f>
        <v>200</v>
      </c>
    </row>
    <row r="6167" spans="1:15" ht="17.25" thickBot="1" x14ac:dyDescent="0.4">
      <c r="A6167" s="17">
        <f t="shared" si="192"/>
        <v>7100052</v>
      </c>
      <c r="B6167" s="17" t="s">
        <v>218</v>
      </c>
      <c r="C6167" s="15">
        <f>INDEX(装备!G:G,MATCH(属性!A6167,装备!A:A,0))</f>
        <v>18</v>
      </c>
      <c r="D6167" s="15" t="str">
        <f>INDEX(装备!E:E,MATCH(属性!A6167,装备!A:A,0))</f>
        <v>trousers</v>
      </c>
      <c r="E6167" s="14">
        <v>45</v>
      </c>
      <c r="F6167" s="17">
        <f>INT((VLOOKUP($C6167,装备数值,2,0)+VLOOKUP($C6167,装备数值,5,0)*($E6167-1))*VLOOKUP($D6167,系数!$K$2:$O$7,2,0))</f>
        <v>4800</v>
      </c>
      <c r="G6167" s="17">
        <f>INT((VLOOKUP($C6167,装备数值,3,0)+VLOOKUP($C6167,装备数值,6,0)*($E6167-1))*VLOOKUP($D6167,系数!$K$2:$O$7,3,0))</f>
        <v>0</v>
      </c>
      <c r="H6167" s="17">
        <f t="shared" si="193"/>
        <v>0</v>
      </c>
      <c r="I6167" s="17">
        <f>INT((VLOOKUP($C6167,装备数值,4,0)+VLOOKUP($C6167,装备数值,7,0)*($E6167-1))*VLOOKUP($D6167,系数!$K$2:$O$7,4,0))</f>
        <v>0</v>
      </c>
      <c r="J6167" s="17">
        <f>INT((VLOOKUP($C6167,装备数值,4,0)+VLOOKUP($C6167,装备数值,7,0)*($E6167-1))*VLOOKUP($D6167,系数!$K$2:$O$7,5,0))</f>
        <v>0</v>
      </c>
      <c r="K6167" s="17">
        <f>INT(VLOOKUP(E6167,强化金币,2,1)*VLOOKUP(INDEX(装备!F:F,MATCH(属性!A6167,装备!A:A,0)),系数!$K$12:$M$15,3,0))</f>
        <v>22000</v>
      </c>
      <c r="L6167" s="17"/>
      <c r="M6167" s="17"/>
      <c r="N6167" s="17"/>
      <c r="O6167" s="17">
        <f>IF(E6167=1,"",VLOOKUP(E6167,系数!$S$2:$AB$12,MATCH(属性!C6167,评级,0),1))</f>
        <v>200</v>
      </c>
    </row>
    <row r="6168" spans="1:15" ht="17.25" thickBot="1" x14ac:dyDescent="0.4">
      <c r="A6168" s="17">
        <f t="shared" si="192"/>
        <v>7100052</v>
      </c>
      <c r="B6168" s="17" t="s">
        <v>218</v>
      </c>
      <c r="C6168" s="15">
        <f>INDEX(装备!G:G,MATCH(属性!A6168,装备!A:A,0))</f>
        <v>18</v>
      </c>
      <c r="D6168" s="15" t="str">
        <f>INDEX(装备!E:E,MATCH(属性!A6168,装备!A:A,0))</f>
        <v>trousers</v>
      </c>
      <c r="E6168" s="14">
        <v>46</v>
      </c>
      <c r="F6168" s="17">
        <f>INT((VLOOKUP($C6168,装备数值,2,0)+VLOOKUP($C6168,装备数值,5,0)*($E6168-1))*VLOOKUP($D6168,系数!$K$2:$O$7,2,0))</f>
        <v>4875</v>
      </c>
      <c r="G6168" s="17">
        <f>INT((VLOOKUP($C6168,装备数值,3,0)+VLOOKUP($C6168,装备数值,6,0)*($E6168-1))*VLOOKUP($D6168,系数!$K$2:$O$7,3,0))</f>
        <v>0</v>
      </c>
      <c r="H6168" s="17">
        <f t="shared" si="193"/>
        <v>0</v>
      </c>
      <c r="I6168" s="17">
        <f>INT((VLOOKUP($C6168,装备数值,4,0)+VLOOKUP($C6168,装备数值,7,0)*($E6168-1))*VLOOKUP($D6168,系数!$K$2:$O$7,4,0))</f>
        <v>0</v>
      </c>
      <c r="J6168" s="17">
        <f>INT((VLOOKUP($C6168,装备数值,4,0)+VLOOKUP($C6168,装备数值,7,0)*($E6168-1))*VLOOKUP($D6168,系数!$K$2:$O$7,5,0))</f>
        <v>0</v>
      </c>
      <c r="K6168" s="17">
        <f>INT(VLOOKUP(E6168,强化金币,2,1)*VLOOKUP(INDEX(装备!F:F,MATCH(属性!A6168,装备!A:A,0)),系数!$K$12:$M$15,3,0))</f>
        <v>24000</v>
      </c>
      <c r="L6168" s="17"/>
      <c r="M6168" s="17"/>
      <c r="N6168" s="17"/>
      <c r="O6168" s="17">
        <f>IF(E6168=1,"",VLOOKUP(E6168,系数!$S$2:$AB$12,MATCH(属性!C6168,评级,0),1))</f>
        <v>200</v>
      </c>
    </row>
    <row r="6169" spans="1:15" ht="17.25" thickBot="1" x14ac:dyDescent="0.4">
      <c r="A6169" s="17">
        <f t="shared" si="192"/>
        <v>7100052</v>
      </c>
      <c r="B6169" s="17" t="s">
        <v>218</v>
      </c>
      <c r="C6169" s="15">
        <f>INDEX(装备!G:G,MATCH(属性!A6169,装备!A:A,0))</f>
        <v>18</v>
      </c>
      <c r="D6169" s="15" t="str">
        <f>INDEX(装备!E:E,MATCH(属性!A6169,装备!A:A,0))</f>
        <v>trousers</v>
      </c>
      <c r="E6169" s="14">
        <v>47</v>
      </c>
      <c r="F6169" s="17">
        <f>INT((VLOOKUP($C6169,装备数值,2,0)+VLOOKUP($C6169,装备数值,5,0)*($E6169-1))*VLOOKUP($D6169,系数!$K$2:$O$7,2,0))</f>
        <v>4950</v>
      </c>
      <c r="G6169" s="17">
        <f>INT((VLOOKUP($C6169,装备数值,3,0)+VLOOKUP($C6169,装备数值,6,0)*($E6169-1))*VLOOKUP($D6169,系数!$K$2:$O$7,3,0))</f>
        <v>0</v>
      </c>
      <c r="H6169" s="17">
        <f t="shared" si="193"/>
        <v>0</v>
      </c>
      <c r="I6169" s="17">
        <f>INT((VLOOKUP($C6169,装备数值,4,0)+VLOOKUP($C6169,装备数值,7,0)*($E6169-1))*VLOOKUP($D6169,系数!$K$2:$O$7,4,0))</f>
        <v>0</v>
      </c>
      <c r="J6169" s="17">
        <f>INT((VLOOKUP($C6169,装备数值,4,0)+VLOOKUP($C6169,装备数值,7,0)*($E6169-1))*VLOOKUP($D6169,系数!$K$2:$O$7,5,0))</f>
        <v>0</v>
      </c>
      <c r="K6169" s="17">
        <f>INT(VLOOKUP(E6169,强化金币,2,1)*VLOOKUP(INDEX(装备!F:F,MATCH(属性!A6169,装备!A:A,0)),系数!$K$12:$M$15,3,0))</f>
        <v>26000</v>
      </c>
      <c r="L6169" s="17"/>
      <c r="M6169" s="17"/>
      <c r="N6169" s="17"/>
      <c r="O6169" s="17">
        <f>IF(E6169=1,"",VLOOKUP(E6169,系数!$S$2:$AB$12,MATCH(属性!C6169,评级,0),1))</f>
        <v>200</v>
      </c>
    </row>
    <row r="6170" spans="1:15" ht="17.25" thickBot="1" x14ac:dyDescent="0.4">
      <c r="A6170" s="17">
        <f t="shared" si="192"/>
        <v>7100052</v>
      </c>
      <c r="B6170" s="17" t="s">
        <v>218</v>
      </c>
      <c r="C6170" s="15">
        <f>INDEX(装备!G:G,MATCH(属性!A6170,装备!A:A,0))</f>
        <v>18</v>
      </c>
      <c r="D6170" s="15" t="str">
        <f>INDEX(装备!E:E,MATCH(属性!A6170,装备!A:A,0))</f>
        <v>trousers</v>
      </c>
      <c r="E6170" s="14">
        <v>48</v>
      </c>
      <c r="F6170" s="17">
        <f>INT((VLOOKUP($C6170,装备数值,2,0)+VLOOKUP($C6170,装备数值,5,0)*($E6170-1))*VLOOKUP($D6170,系数!$K$2:$O$7,2,0))</f>
        <v>5026</v>
      </c>
      <c r="G6170" s="17">
        <f>INT((VLOOKUP($C6170,装备数值,3,0)+VLOOKUP($C6170,装备数值,6,0)*($E6170-1))*VLOOKUP($D6170,系数!$K$2:$O$7,3,0))</f>
        <v>0</v>
      </c>
      <c r="H6170" s="17">
        <f t="shared" si="193"/>
        <v>0</v>
      </c>
      <c r="I6170" s="17">
        <f>INT((VLOOKUP($C6170,装备数值,4,0)+VLOOKUP($C6170,装备数值,7,0)*($E6170-1))*VLOOKUP($D6170,系数!$K$2:$O$7,4,0))</f>
        <v>0</v>
      </c>
      <c r="J6170" s="17">
        <f>INT((VLOOKUP($C6170,装备数值,4,0)+VLOOKUP($C6170,装备数值,7,0)*($E6170-1))*VLOOKUP($D6170,系数!$K$2:$O$7,5,0))</f>
        <v>0</v>
      </c>
      <c r="K6170" s="17">
        <f>INT(VLOOKUP(E6170,强化金币,2,1)*VLOOKUP(INDEX(装备!F:F,MATCH(属性!A6170,装备!A:A,0)),系数!$K$12:$M$15,3,0))</f>
        <v>28000</v>
      </c>
      <c r="L6170" s="17"/>
      <c r="M6170" s="17"/>
      <c r="N6170" s="17"/>
      <c r="O6170" s="17">
        <f>IF(E6170=1,"",VLOOKUP(E6170,系数!$S$2:$AB$12,MATCH(属性!C6170,评级,0),1))</f>
        <v>200</v>
      </c>
    </row>
    <row r="6171" spans="1:15" ht="17.25" thickBot="1" x14ac:dyDescent="0.4">
      <c r="A6171" s="17">
        <f t="shared" si="192"/>
        <v>7100052</v>
      </c>
      <c r="B6171" s="17" t="s">
        <v>218</v>
      </c>
      <c r="C6171" s="15">
        <f>INDEX(装备!G:G,MATCH(属性!A6171,装备!A:A,0))</f>
        <v>18</v>
      </c>
      <c r="D6171" s="15" t="str">
        <f>INDEX(装备!E:E,MATCH(属性!A6171,装备!A:A,0))</f>
        <v>trousers</v>
      </c>
      <c r="E6171" s="14">
        <v>49</v>
      </c>
      <c r="F6171" s="17">
        <f>INT((VLOOKUP($C6171,装备数值,2,0)+VLOOKUP($C6171,装备数值,5,0)*($E6171-1))*VLOOKUP($D6171,系数!$K$2:$O$7,2,0))</f>
        <v>5101</v>
      </c>
      <c r="G6171" s="17">
        <f>INT((VLOOKUP($C6171,装备数值,3,0)+VLOOKUP($C6171,装备数值,6,0)*($E6171-1))*VLOOKUP($D6171,系数!$K$2:$O$7,3,0))</f>
        <v>0</v>
      </c>
      <c r="H6171" s="17">
        <f t="shared" si="193"/>
        <v>0</v>
      </c>
      <c r="I6171" s="17">
        <f>INT((VLOOKUP($C6171,装备数值,4,0)+VLOOKUP($C6171,装备数值,7,0)*($E6171-1))*VLOOKUP($D6171,系数!$K$2:$O$7,4,0))</f>
        <v>0</v>
      </c>
      <c r="J6171" s="17">
        <f>INT((VLOOKUP($C6171,装备数值,4,0)+VLOOKUP($C6171,装备数值,7,0)*($E6171-1))*VLOOKUP($D6171,系数!$K$2:$O$7,5,0))</f>
        <v>0</v>
      </c>
      <c r="K6171" s="17">
        <f>INT(VLOOKUP(E6171,强化金币,2,1)*VLOOKUP(INDEX(装备!F:F,MATCH(属性!A6171,装备!A:A,0)),系数!$K$12:$M$15,3,0))</f>
        <v>30000</v>
      </c>
      <c r="L6171" s="17"/>
      <c r="M6171" s="17"/>
      <c r="N6171" s="17"/>
      <c r="O6171" s="17">
        <f>IF(E6171=1,"",VLOOKUP(E6171,系数!$S$2:$AB$12,MATCH(属性!C6171,评级,0),1))</f>
        <v>200</v>
      </c>
    </row>
    <row r="6172" spans="1:15" ht="17.25" thickBot="1" x14ac:dyDescent="0.4">
      <c r="A6172" s="17">
        <f t="shared" si="192"/>
        <v>7100052</v>
      </c>
      <c r="B6172" s="17" t="s">
        <v>218</v>
      </c>
      <c r="C6172" s="15">
        <f>INDEX(装备!G:G,MATCH(属性!A6172,装备!A:A,0))</f>
        <v>18</v>
      </c>
      <c r="D6172" s="15" t="str">
        <f>INDEX(装备!E:E,MATCH(属性!A6172,装备!A:A,0))</f>
        <v>trousers</v>
      </c>
      <c r="E6172" s="14">
        <v>50</v>
      </c>
      <c r="F6172" s="17">
        <f>INT((VLOOKUP($C6172,装备数值,2,0)+VLOOKUP($C6172,装备数值,5,0)*($E6172-1))*VLOOKUP($D6172,系数!$K$2:$O$7,2,0))</f>
        <v>5176</v>
      </c>
      <c r="G6172" s="17">
        <f>INT((VLOOKUP($C6172,装备数值,3,0)+VLOOKUP($C6172,装备数值,6,0)*($E6172-1))*VLOOKUP($D6172,系数!$K$2:$O$7,3,0))</f>
        <v>0</v>
      </c>
      <c r="H6172" s="17">
        <f t="shared" si="193"/>
        <v>0</v>
      </c>
      <c r="I6172" s="17">
        <f>INT((VLOOKUP($C6172,装备数值,4,0)+VLOOKUP($C6172,装备数值,7,0)*($E6172-1))*VLOOKUP($D6172,系数!$K$2:$O$7,4,0))</f>
        <v>0</v>
      </c>
      <c r="J6172" s="17">
        <f>INT((VLOOKUP($C6172,装备数值,4,0)+VLOOKUP($C6172,装备数值,7,0)*($E6172-1))*VLOOKUP($D6172,系数!$K$2:$O$7,5,0))</f>
        <v>0</v>
      </c>
      <c r="K6172" s="17">
        <f>INT(VLOOKUP(E6172,强化金币,2,1)*VLOOKUP(INDEX(装备!F:F,MATCH(属性!A6172,装备!A:A,0)),系数!$K$12:$M$15,3,0))</f>
        <v>32000</v>
      </c>
      <c r="L6172" s="17"/>
      <c r="M6172" s="17"/>
      <c r="N6172" s="17"/>
      <c r="O6172" s="17">
        <f>IF(E6172=1,"",VLOOKUP(E6172,系数!$S$2:$AB$12,MATCH(属性!C6172,评级,0),1))</f>
        <v>240</v>
      </c>
    </row>
    <row r="6173" spans="1:15" ht="17.25" thickBot="1" x14ac:dyDescent="0.4">
      <c r="A6173" s="17">
        <f t="shared" si="192"/>
        <v>7100052</v>
      </c>
      <c r="B6173" s="17" t="s">
        <v>218</v>
      </c>
      <c r="C6173" s="15">
        <f>INDEX(装备!G:G,MATCH(属性!A6173,装备!A:A,0))</f>
        <v>18</v>
      </c>
      <c r="D6173" s="15" t="str">
        <f>INDEX(装备!E:E,MATCH(属性!A6173,装备!A:A,0))</f>
        <v>trousers</v>
      </c>
      <c r="E6173" s="14">
        <v>51</v>
      </c>
      <c r="F6173" s="17">
        <f>INT((VLOOKUP($C6173,装备数值,2,0)+VLOOKUP($C6173,装备数值,5,0)*($E6173-1))*VLOOKUP($D6173,系数!$K$2:$O$7,2,0))</f>
        <v>5251</v>
      </c>
      <c r="G6173" s="17">
        <f>INT((VLOOKUP($C6173,装备数值,3,0)+VLOOKUP($C6173,装备数值,6,0)*($E6173-1))*VLOOKUP($D6173,系数!$K$2:$O$7,3,0))</f>
        <v>0</v>
      </c>
      <c r="H6173" s="17">
        <f t="shared" si="193"/>
        <v>0</v>
      </c>
      <c r="I6173" s="17">
        <f>INT((VLOOKUP($C6173,装备数值,4,0)+VLOOKUP($C6173,装备数值,7,0)*($E6173-1))*VLOOKUP($D6173,系数!$K$2:$O$7,4,0))</f>
        <v>0</v>
      </c>
      <c r="J6173" s="17">
        <f>INT((VLOOKUP($C6173,装备数值,4,0)+VLOOKUP($C6173,装备数值,7,0)*($E6173-1))*VLOOKUP($D6173,系数!$K$2:$O$7,5,0))</f>
        <v>0</v>
      </c>
      <c r="K6173" s="17">
        <f>INT(VLOOKUP(E6173,强化金币,2,1)*VLOOKUP(INDEX(装备!F:F,MATCH(属性!A6173,装备!A:A,0)),系数!$K$12:$M$15,3,0))</f>
        <v>34000</v>
      </c>
      <c r="L6173" s="17"/>
      <c r="M6173" s="17"/>
      <c r="N6173" s="17"/>
      <c r="O6173" s="17">
        <f>IF(E6173=1,"",VLOOKUP(E6173,系数!$S$2:$AB$12,MATCH(属性!C6173,评级,0),1))</f>
        <v>240</v>
      </c>
    </row>
    <row r="6174" spans="1:15" ht="17.25" thickBot="1" x14ac:dyDescent="0.4">
      <c r="A6174" s="17">
        <f t="shared" si="192"/>
        <v>7100052</v>
      </c>
      <c r="B6174" s="17" t="s">
        <v>218</v>
      </c>
      <c r="C6174" s="15">
        <f>INDEX(装备!G:G,MATCH(属性!A6174,装备!A:A,0))</f>
        <v>18</v>
      </c>
      <c r="D6174" s="15" t="str">
        <f>INDEX(装备!E:E,MATCH(属性!A6174,装备!A:A,0))</f>
        <v>trousers</v>
      </c>
      <c r="E6174" s="14">
        <v>52</v>
      </c>
      <c r="F6174" s="17">
        <f>INT((VLOOKUP($C6174,装备数值,2,0)+VLOOKUP($C6174,装备数值,5,0)*($E6174-1))*VLOOKUP($D6174,系数!$K$2:$O$7,2,0))</f>
        <v>5326</v>
      </c>
      <c r="G6174" s="17">
        <f>INT((VLOOKUP($C6174,装备数值,3,0)+VLOOKUP($C6174,装备数值,6,0)*($E6174-1))*VLOOKUP($D6174,系数!$K$2:$O$7,3,0))</f>
        <v>0</v>
      </c>
      <c r="H6174" s="17">
        <f t="shared" si="193"/>
        <v>0</v>
      </c>
      <c r="I6174" s="17">
        <f>INT((VLOOKUP($C6174,装备数值,4,0)+VLOOKUP($C6174,装备数值,7,0)*($E6174-1))*VLOOKUP($D6174,系数!$K$2:$O$7,4,0))</f>
        <v>0</v>
      </c>
      <c r="J6174" s="17">
        <f>INT((VLOOKUP($C6174,装备数值,4,0)+VLOOKUP($C6174,装备数值,7,0)*($E6174-1))*VLOOKUP($D6174,系数!$K$2:$O$7,5,0))</f>
        <v>0</v>
      </c>
      <c r="K6174" s="17">
        <f>INT(VLOOKUP(E6174,强化金币,2,1)*VLOOKUP(INDEX(装备!F:F,MATCH(属性!A6174,装备!A:A,0)),系数!$K$12:$M$15,3,0))</f>
        <v>36000</v>
      </c>
      <c r="L6174" s="17"/>
      <c r="M6174" s="17"/>
      <c r="N6174" s="17"/>
      <c r="O6174" s="17">
        <f>IF(E6174=1,"",VLOOKUP(E6174,系数!$S$2:$AB$12,MATCH(属性!C6174,评级,0),1))</f>
        <v>240</v>
      </c>
    </row>
    <row r="6175" spans="1:15" ht="17.25" thickBot="1" x14ac:dyDescent="0.4">
      <c r="A6175" s="17">
        <f t="shared" si="192"/>
        <v>7100052</v>
      </c>
      <c r="B6175" s="17" t="s">
        <v>218</v>
      </c>
      <c r="C6175" s="15">
        <f>INDEX(装备!G:G,MATCH(属性!A6175,装备!A:A,0))</f>
        <v>18</v>
      </c>
      <c r="D6175" s="15" t="str">
        <f>INDEX(装备!E:E,MATCH(属性!A6175,装备!A:A,0))</f>
        <v>trousers</v>
      </c>
      <c r="E6175" s="14">
        <v>53</v>
      </c>
      <c r="F6175" s="17">
        <f>INT((VLOOKUP($C6175,装备数值,2,0)+VLOOKUP($C6175,装备数值,5,0)*($E6175-1))*VLOOKUP($D6175,系数!$K$2:$O$7,2,0))</f>
        <v>5401</v>
      </c>
      <c r="G6175" s="17">
        <f>INT((VLOOKUP($C6175,装备数值,3,0)+VLOOKUP($C6175,装备数值,6,0)*($E6175-1))*VLOOKUP($D6175,系数!$K$2:$O$7,3,0))</f>
        <v>0</v>
      </c>
      <c r="H6175" s="17">
        <f t="shared" si="193"/>
        <v>0</v>
      </c>
      <c r="I6175" s="17">
        <f>INT((VLOOKUP($C6175,装备数值,4,0)+VLOOKUP($C6175,装备数值,7,0)*($E6175-1))*VLOOKUP($D6175,系数!$K$2:$O$7,4,0))</f>
        <v>0</v>
      </c>
      <c r="J6175" s="17">
        <f>INT((VLOOKUP($C6175,装备数值,4,0)+VLOOKUP($C6175,装备数值,7,0)*($E6175-1))*VLOOKUP($D6175,系数!$K$2:$O$7,5,0))</f>
        <v>0</v>
      </c>
      <c r="K6175" s="17">
        <f>INT(VLOOKUP(E6175,强化金币,2,1)*VLOOKUP(INDEX(装备!F:F,MATCH(属性!A6175,装备!A:A,0)),系数!$K$12:$M$15,3,0))</f>
        <v>38000</v>
      </c>
      <c r="L6175" s="17"/>
      <c r="M6175" s="17"/>
      <c r="N6175" s="17"/>
      <c r="O6175" s="17">
        <f>IF(E6175=1,"",VLOOKUP(E6175,系数!$S$2:$AB$12,MATCH(属性!C6175,评级,0),1))</f>
        <v>240</v>
      </c>
    </row>
    <row r="6176" spans="1:15" ht="17.25" thickBot="1" x14ac:dyDescent="0.4">
      <c r="A6176" s="17">
        <f t="shared" si="192"/>
        <v>7100052</v>
      </c>
      <c r="B6176" s="17" t="s">
        <v>218</v>
      </c>
      <c r="C6176" s="15">
        <f>INDEX(装备!G:G,MATCH(属性!A6176,装备!A:A,0))</f>
        <v>18</v>
      </c>
      <c r="D6176" s="15" t="str">
        <f>INDEX(装备!E:E,MATCH(属性!A6176,装备!A:A,0))</f>
        <v>trousers</v>
      </c>
      <c r="E6176" s="14">
        <v>54</v>
      </c>
      <c r="F6176" s="17">
        <f>INT((VLOOKUP($C6176,装备数值,2,0)+VLOOKUP($C6176,装备数值,5,0)*($E6176-1))*VLOOKUP($D6176,系数!$K$2:$O$7,2,0))</f>
        <v>5476</v>
      </c>
      <c r="G6176" s="17">
        <f>INT((VLOOKUP($C6176,装备数值,3,0)+VLOOKUP($C6176,装备数值,6,0)*($E6176-1))*VLOOKUP($D6176,系数!$K$2:$O$7,3,0))</f>
        <v>0</v>
      </c>
      <c r="H6176" s="17">
        <f t="shared" si="193"/>
        <v>0</v>
      </c>
      <c r="I6176" s="17">
        <f>INT((VLOOKUP($C6176,装备数值,4,0)+VLOOKUP($C6176,装备数值,7,0)*($E6176-1))*VLOOKUP($D6176,系数!$K$2:$O$7,4,0))</f>
        <v>0</v>
      </c>
      <c r="J6176" s="17">
        <f>INT((VLOOKUP($C6176,装备数值,4,0)+VLOOKUP($C6176,装备数值,7,0)*($E6176-1))*VLOOKUP($D6176,系数!$K$2:$O$7,5,0))</f>
        <v>0</v>
      </c>
      <c r="K6176" s="17">
        <f>INT(VLOOKUP(E6176,强化金币,2,1)*VLOOKUP(INDEX(装备!F:F,MATCH(属性!A6176,装备!A:A,0)),系数!$K$12:$M$15,3,0))</f>
        <v>40000</v>
      </c>
      <c r="L6176" s="17"/>
      <c r="M6176" s="17"/>
      <c r="N6176" s="17"/>
      <c r="O6176" s="17">
        <f>IF(E6176=1,"",VLOOKUP(E6176,系数!$S$2:$AB$12,MATCH(属性!C6176,评级,0),1))</f>
        <v>240</v>
      </c>
    </row>
    <row r="6177" spans="1:15" ht="17.25" thickBot="1" x14ac:dyDescent="0.4">
      <c r="A6177" s="17">
        <f t="shared" si="192"/>
        <v>7100052</v>
      </c>
      <c r="B6177" s="17" t="s">
        <v>218</v>
      </c>
      <c r="C6177" s="15">
        <f>INDEX(装备!G:G,MATCH(属性!A6177,装备!A:A,0))</f>
        <v>18</v>
      </c>
      <c r="D6177" s="15" t="str">
        <f>INDEX(装备!E:E,MATCH(属性!A6177,装备!A:A,0))</f>
        <v>trousers</v>
      </c>
      <c r="E6177" s="14">
        <v>55</v>
      </c>
      <c r="F6177" s="17">
        <f>INT((VLOOKUP($C6177,装备数值,2,0)+VLOOKUP($C6177,装备数值,5,0)*($E6177-1))*VLOOKUP($D6177,系数!$K$2:$O$7,2,0))</f>
        <v>5551</v>
      </c>
      <c r="G6177" s="17">
        <f>INT((VLOOKUP($C6177,装备数值,3,0)+VLOOKUP($C6177,装备数值,6,0)*($E6177-1))*VLOOKUP($D6177,系数!$K$2:$O$7,3,0))</f>
        <v>0</v>
      </c>
      <c r="H6177" s="17">
        <f t="shared" si="193"/>
        <v>0</v>
      </c>
      <c r="I6177" s="17">
        <f>INT((VLOOKUP($C6177,装备数值,4,0)+VLOOKUP($C6177,装备数值,7,0)*($E6177-1))*VLOOKUP($D6177,系数!$K$2:$O$7,4,0))</f>
        <v>0</v>
      </c>
      <c r="J6177" s="17">
        <f>INT((VLOOKUP($C6177,装备数值,4,0)+VLOOKUP($C6177,装备数值,7,0)*($E6177-1))*VLOOKUP($D6177,系数!$K$2:$O$7,5,0))</f>
        <v>0</v>
      </c>
      <c r="K6177" s="17">
        <f>INT(VLOOKUP(E6177,强化金币,2,1)*VLOOKUP(INDEX(装备!F:F,MATCH(属性!A6177,装备!A:A,0)),系数!$K$12:$M$15,3,0))</f>
        <v>42000</v>
      </c>
      <c r="L6177" s="17"/>
      <c r="M6177" s="17"/>
      <c r="N6177" s="17"/>
      <c r="O6177" s="17">
        <f>IF(E6177=1,"",VLOOKUP(E6177,系数!$S$2:$AB$12,MATCH(属性!C6177,评级,0),1))</f>
        <v>240</v>
      </c>
    </row>
    <row r="6178" spans="1:15" ht="17.25" thickBot="1" x14ac:dyDescent="0.4">
      <c r="A6178" s="17">
        <f t="shared" si="192"/>
        <v>7100052</v>
      </c>
      <c r="B6178" s="17" t="s">
        <v>218</v>
      </c>
      <c r="C6178" s="15">
        <f>INDEX(装备!G:G,MATCH(属性!A6178,装备!A:A,0))</f>
        <v>18</v>
      </c>
      <c r="D6178" s="15" t="str">
        <f>INDEX(装备!E:E,MATCH(属性!A6178,装备!A:A,0))</f>
        <v>trousers</v>
      </c>
      <c r="E6178" s="14">
        <v>56</v>
      </c>
      <c r="F6178" s="17">
        <f>INT((VLOOKUP($C6178,装备数值,2,0)+VLOOKUP($C6178,装备数值,5,0)*($E6178-1))*VLOOKUP($D6178,系数!$K$2:$O$7,2,0))</f>
        <v>5626</v>
      </c>
      <c r="G6178" s="17">
        <f>INT((VLOOKUP($C6178,装备数值,3,0)+VLOOKUP($C6178,装备数值,6,0)*($E6178-1))*VLOOKUP($D6178,系数!$K$2:$O$7,3,0))</f>
        <v>0</v>
      </c>
      <c r="H6178" s="17">
        <f t="shared" si="193"/>
        <v>0</v>
      </c>
      <c r="I6178" s="17">
        <f>INT((VLOOKUP($C6178,装备数值,4,0)+VLOOKUP($C6178,装备数值,7,0)*($E6178-1))*VLOOKUP($D6178,系数!$K$2:$O$7,4,0))</f>
        <v>0</v>
      </c>
      <c r="J6178" s="17">
        <f>INT((VLOOKUP($C6178,装备数值,4,0)+VLOOKUP($C6178,装备数值,7,0)*($E6178-1))*VLOOKUP($D6178,系数!$K$2:$O$7,5,0))</f>
        <v>0</v>
      </c>
      <c r="K6178" s="17">
        <f>INT(VLOOKUP(E6178,强化金币,2,1)*VLOOKUP(INDEX(装备!F:F,MATCH(属性!A6178,装备!A:A,0)),系数!$K$12:$M$15,3,0))</f>
        <v>44000</v>
      </c>
      <c r="L6178" s="17"/>
      <c r="M6178" s="17"/>
      <c r="N6178" s="17"/>
      <c r="O6178" s="17">
        <f>IF(E6178=1,"",VLOOKUP(E6178,系数!$S$2:$AB$12,MATCH(属性!C6178,评级,0),1))</f>
        <v>240</v>
      </c>
    </row>
    <row r="6179" spans="1:15" ht="17.25" thickBot="1" x14ac:dyDescent="0.4">
      <c r="A6179" s="17">
        <f t="shared" si="192"/>
        <v>7100052</v>
      </c>
      <c r="B6179" s="17" t="s">
        <v>218</v>
      </c>
      <c r="C6179" s="15">
        <f>INDEX(装备!G:G,MATCH(属性!A6179,装备!A:A,0))</f>
        <v>18</v>
      </c>
      <c r="D6179" s="15" t="str">
        <f>INDEX(装备!E:E,MATCH(属性!A6179,装备!A:A,0))</f>
        <v>trousers</v>
      </c>
      <c r="E6179" s="14">
        <v>57</v>
      </c>
      <c r="F6179" s="17">
        <f>INT((VLOOKUP($C6179,装备数值,2,0)+VLOOKUP($C6179,装备数值,5,0)*($E6179-1))*VLOOKUP($D6179,系数!$K$2:$O$7,2,0))</f>
        <v>5701</v>
      </c>
      <c r="G6179" s="17">
        <f>INT((VLOOKUP($C6179,装备数值,3,0)+VLOOKUP($C6179,装备数值,6,0)*($E6179-1))*VLOOKUP($D6179,系数!$K$2:$O$7,3,0))</f>
        <v>0</v>
      </c>
      <c r="H6179" s="17">
        <f t="shared" si="193"/>
        <v>0</v>
      </c>
      <c r="I6179" s="17">
        <f>INT((VLOOKUP($C6179,装备数值,4,0)+VLOOKUP($C6179,装备数值,7,0)*($E6179-1))*VLOOKUP($D6179,系数!$K$2:$O$7,4,0))</f>
        <v>0</v>
      </c>
      <c r="J6179" s="17">
        <f>INT((VLOOKUP($C6179,装备数值,4,0)+VLOOKUP($C6179,装备数值,7,0)*($E6179-1))*VLOOKUP($D6179,系数!$K$2:$O$7,5,0))</f>
        <v>0</v>
      </c>
      <c r="K6179" s="17">
        <f>INT(VLOOKUP(E6179,强化金币,2,1)*VLOOKUP(INDEX(装备!F:F,MATCH(属性!A6179,装备!A:A,0)),系数!$K$12:$M$15,3,0))</f>
        <v>46000</v>
      </c>
      <c r="L6179" s="17"/>
      <c r="M6179" s="17"/>
      <c r="N6179" s="17"/>
      <c r="O6179" s="17">
        <f>IF(E6179=1,"",VLOOKUP(E6179,系数!$S$2:$AB$12,MATCH(属性!C6179,评级,0),1))</f>
        <v>240</v>
      </c>
    </row>
    <row r="6180" spans="1:15" ht="17.25" thickBot="1" x14ac:dyDescent="0.4">
      <c r="A6180" s="17">
        <f t="shared" si="192"/>
        <v>7100052</v>
      </c>
      <c r="B6180" s="17" t="s">
        <v>218</v>
      </c>
      <c r="C6180" s="15">
        <f>INDEX(装备!G:G,MATCH(属性!A6180,装备!A:A,0))</f>
        <v>18</v>
      </c>
      <c r="D6180" s="15" t="str">
        <f>INDEX(装备!E:E,MATCH(属性!A6180,装备!A:A,0))</f>
        <v>trousers</v>
      </c>
      <c r="E6180" s="14">
        <v>58</v>
      </c>
      <c r="F6180" s="17">
        <f>INT((VLOOKUP($C6180,装备数值,2,0)+VLOOKUP($C6180,装备数值,5,0)*($E6180-1))*VLOOKUP($D6180,系数!$K$2:$O$7,2,0))</f>
        <v>5776</v>
      </c>
      <c r="G6180" s="17">
        <f>INT((VLOOKUP($C6180,装备数值,3,0)+VLOOKUP($C6180,装备数值,6,0)*($E6180-1))*VLOOKUP($D6180,系数!$K$2:$O$7,3,0))</f>
        <v>0</v>
      </c>
      <c r="H6180" s="17">
        <f t="shared" si="193"/>
        <v>0</v>
      </c>
      <c r="I6180" s="17">
        <f>INT((VLOOKUP($C6180,装备数值,4,0)+VLOOKUP($C6180,装备数值,7,0)*($E6180-1))*VLOOKUP($D6180,系数!$K$2:$O$7,4,0))</f>
        <v>0</v>
      </c>
      <c r="J6180" s="17">
        <f>INT((VLOOKUP($C6180,装备数值,4,0)+VLOOKUP($C6180,装备数值,7,0)*($E6180-1))*VLOOKUP($D6180,系数!$K$2:$O$7,5,0))</f>
        <v>0</v>
      </c>
      <c r="K6180" s="17">
        <f>INT(VLOOKUP(E6180,强化金币,2,1)*VLOOKUP(INDEX(装备!F:F,MATCH(属性!A6180,装备!A:A,0)),系数!$K$12:$M$15,3,0))</f>
        <v>48000</v>
      </c>
      <c r="L6180" s="17"/>
      <c r="M6180" s="17"/>
      <c r="N6180" s="17"/>
      <c r="O6180" s="17">
        <f>IF(E6180=1,"",VLOOKUP(E6180,系数!$S$2:$AB$12,MATCH(属性!C6180,评级,0),1))</f>
        <v>240</v>
      </c>
    </row>
    <row r="6181" spans="1:15" ht="17.25" thickBot="1" x14ac:dyDescent="0.4">
      <c r="A6181" s="17">
        <f t="shared" si="192"/>
        <v>7100052</v>
      </c>
      <c r="B6181" s="17" t="s">
        <v>218</v>
      </c>
      <c r="C6181" s="15">
        <f>INDEX(装备!G:G,MATCH(属性!A6181,装备!A:A,0))</f>
        <v>18</v>
      </c>
      <c r="D6181" s="15" t="str">
        <f>INDEX(装备!E:E,MATCH(属性!A6181,装备!A:A,0))</f>
        <v>trousers</v>
      </c>
      <c r="E6181" s="14">
        <v>59</v>
      </c>
      <c r="F6181" s="17">
        <f>INT((VLOOKUP($C6181,装备数值,2,0)+VLOOKUP($C6181,装备数值,5,0)*($E6181-1))*VLOOKUP($D6181,系数!$K$2:$O$7,2,0))</f>
        <v>5851</v>
      </c>
      <c r="G6181" s="17">
        <f>INT((VLOOKUP($C6181,装备数值,3,0)+VLOOKUP($C6181,装备数值,6,0)*($E6181-1))*VLOOKUP($D6181,系数!$K$2:$O$7,3,0))</f>
        <v>0</v>
      </c>
      <c r="H6181" s="17">
        <f t="shared" si="193"/>
        <v>0</v>
      </c>
      <c r="I6181" s="17">
        <f>INT((VLOOKUP($C6181,装备数值,4,0)+VLOOKUP($C6181,装备数值,7,0)*($E6181-1))*VLOOKUP($D6181,系数!$K$2:$O$7,4,0))</f>
        <v>0</v>
      </c>
      <c r="J6181" s="17">
        <f>INT((VLOOKUP($C6181,装备数值,4,0)+VLOOKUP($C6181,装备数值,7,0)*($E6181-1))*VLOOKUP($D6181,系数!$K$2:$O$7,5,0))</f>
        <v>0</v>
      </c>
      <c r="K6181" s="17">
        <f>INT(VLOOKUP(E6181,强化金币,2,1)*VLOOKUP(INDEX(装备!F:F,MATCH(属性!A6181,装备!A:A,0)),系数!$K$12:$M$15,3,0))</f>
        <v>50000</v>
      </c>
      <c r="L6181" s="17"/>
      <c r="M6181" s="17"/>
      <c r="N6181" s="17"/>
      <c r="O6181" s="17">
        <f>IF(E6181=1,"",VLOOKUP(E6181,系数!$S$2:$AB$12,MATCH(属性!C6181,评级,0),1))</f>
        <v>240</v>
      </c>
    </row>
    <row r="6182" spans="1:15" ht="17.25" thickBot="1" x14ac:dyDescent="0.4">
      <c r="A6182" s="17">
        <f t="shared" si="192"/>
        <v>7100052</v>
      </c>
      <c r="B6182" s="17" t="s">
        <v>218</v>
      </c>
      <c r="C6182" s="15">
        <f>INDEX(装备!G:G,MATCH(属性!A6182,装备!A:A,0))</f>
        <v>18</v>
      </c>
      <c r="D6182" s="15" t="str">
        <f>INDEX(装备!E:E,MATCH(属性!A6182,装备!A:A,0))</f>
        <v>trousers</v>
      </c>
      <c r="E6182" s="14">
        <v>60</v>
      </c>
      <c r="F6182" s="17">
        <f>INT((VLOOKUP($C6182,装备数值,2,0)+VLOOKUP($C6182,装备数值,5,0)*($E6182-1))*VLOOKUP($D6182,系数!$K$2:$O$7,2,0))</f>
        <v>5926</v>
      </c>
      <c r="G6182" s="17">
        <f>INT((VLOOKUP($C6182,装备数值,3,0)+VLOOKUP($C6182,装备数值,6,0)*($E6182-1))*VLOOKUP($D6182,系数!$K$2:$O$7,3,0))</f>
        <v>0</v>
      </c>
      <c r="H6182" s="17">
        <f t="shared" si="193"/>
        <v>0</v>
      </c>
      <c r="I6182" s="17">
        <f>INT((VLOOKUP($C6182,装备数值,4,0)+VLOOKUP($C6182,装备数值,7,0)*($E6182-1))*VLOOKUP($D6182,系数!$K$2:$O$7,4,0))</f>
        <v>0</v>
      </c>
      <c r="J6182" s="17">
        <f>INT((VLOOKUP($C6182,装备数值,4,0)+VLOOKUP($C6182,装备数值,7,0)*($E6182-1))*VLOOKUP($D6182,系数!$K$2:$O$7,5,0))</f>
        <v>0</v>
      </c>
      <c r="K6182" s="17">
        <f>INT(VLOOKUP(E6182,强化金币,2,1)*VLOOKUP(INDEX(装备!F:F,MATCH(属性!A6182,装备!A:A,0)),系数!$K$12:$M$15,3,0))</f>
        <v>52500</v>
      </c>
      <c r="L6182" s="17"/>
      <c r="M6182" s="17"/>
      <c r="N6182" s="17"/>
      <c r="O6182" s="17">
        <f>IF(E6182=1,"",VLOOKUP(E6182,系数!$S$2:$AB$12,MATCH(属性!C6182,评级,0),1))</f>
        <v>280</v>
      </c>
    </row>
    <row r="6183" spans="1:15" ht="17.25" thickBot="1" x14ac:dyDescent="0.4">
      <c r="A6183" s="17">
        <f t="shared" si="192"/>
        <v>7100052</v>
      </c>
      <c r="B6183" s="17" t="s">
        <v>218</v>
      </c>
      <c r="C6183" s="15">
        <f>INDEX(装备!G:G,MATCH(属性!A6183,装备!A:A,0))</f>
        <v>18</v>
      </c>
      <c r="D6183" s="15" t="str">
        <f>INDEX(装备!E:E,MATCH(属性!A6183,装备!A:A,0))</f>
        <v>trousers</v>
      </c>
      <c r="E6183" s="14">
        <v>61</v>
      </c>
      <c r="F6183" s="17">
        <f>INT((VLOOKUP($C6183,装备数值,2,0)+VLOOKUP($C6183,装备数值,5,0)*($E6183-1))*VLOOKUP($D6183,系数!$K$2:$O$7,2,0))</f>
        <v>6001</v>
      </c>
      <c r="G6183" s="17">
        <f>INT((VLOOKUP($C6183,装备数值,3,0)+VLOOKUP($C6183,装备数值,6,0)*($E6183-1))*VLOOKUP($D6183,系数!$K$2:$O$7,3,0))</f>
        <v>0</v>
      </c>
      <c r="H6183" s="17">
        <f t="shared" si="193"/>
        <v>0</v>
      </c>
      <c r="I6183" s="17">
        <f>INT((VLOOKUP($C6183,装备数值,4,0)+VLOOKUP($C6183,装备数值,7,0)*($E6183-1))*VLOOKUP($D6183,系数!$K$2:$O$7,4,0))</f>
        <v>0</v>
      </c>
      <c r="J6183" s="17">
        <f>INT((VLOOKUP($C6183,装备数值,4,0)+VLOOKUP($C6183,装备数值,7,0)*($E6183-1))*VLOOKUP($D6183,系数!$K$2:$O$7,5,0))</f>
        <v>0</v>
      </c>
      <c r="K6183" s="17">
        <f>INT(VLOOKUP(E6183,强化金币,2,1)*VLOOKUP(INDEX(装备!F:F,MATCH(属性!A6183,装备!A:A,0)),系数!$K$12:$M$15,3,0))</f>
        <v>55000</v>
      </c>
      <c r="L6183" s="17"/>
      <c r="M6183" s="17"/>
      <c r="N6183" s="17"/>
      <c r="O6183" s="17">
        <f>IF(E6183=1,"",VLOOKUP(E6183,系数!$S$2:$AB$12,MATCH(属性!C6183,评级,0),1))</f>
        <v>280</v>
      </c>
    </row>
    <row r="6184" spans="1:15" ht="17.25" thickBot="1" x14ac:dyDescent="0.4">
      <c r="A6184" s="17">
        <f t="shared" si="192"/>
        <v>7100052</v>
      </c>
      <c r="B6184" s="17" t="s">
        <v>218</v>
      </c>
      <c r="C6184" s="15">
        <f>INDEX(装备!G:G,MATCH(属性!A6184,装备!A:A,0))</f>
        <v>18</v>
      </c>
      <c r="D6184" s="15" t="str">
        <f>INDEX(装备!E:E,MATCH(属性!A6184,装备!A:A,0))</f>
        <v>trousers</v>
      </c>
      <c r="E6184" s="14">
        <v>62</v>
      </c>
      <c r="F6184" s="17">
        <f>INT((VLOOKUP($C6184,装备数值,2,0)+VLOOKUP($C6184,装备数值,5,0)*($E6184-1))*VLOOKUP($D6184,系数!$K$2:$O$7,2,0))</f>
        <v>6076</v>
      </c>
      <c r="G6184" s="17">
        <f>INT((VLOOKUP($C6184,装备数值,3,0)+VLOOKUP($C6184,装备数值,6,0)*($E6184-1))*VLOOKUP($D6184,系数!$K$2:$O$7,3,0))</f>
        <v>0</v>
      </c>
      <c r="H6184" s="17">
        <f t="shared" si="193"/>
        <v>0</v>
      </c>
      <c r="I6184" s="17">
        <f>INT((VLOOKUP($C6184,装备数值,4,0)+VLOOKUP($C6184,装备数值,7,0)*($E6184-1))*VLOOKUP($D6184,系数!$K$2:$O$7,4,0))</f>
        <v>0</v>
      </c>
      <c r="J6184" s="17">
        <f>INT((VLOOKUP($C6184,装备数值,4,0)+VLOOKUP($C6184,装备数值,7,0)*($E6184-1))*VLOOKUP($D6184,系数!$K$2:$O$7,5,0))</f>
        <v>0</v>
      </c>
      <c r="K6184" s="17">
        <f>INT(VLOOKUP(E6184,强化金币,2,1)*VLOOKUP(INDEX(装备!F:F,MATCH(属性!A6184,装备!A:A,0)),系数!$K$12:$M$15,3,0))</f>
        <v>57500</v>
      </c>
      <c r="L6184" s="17"/>
      <c r="M6184" s="17"/>
      <c r="N6184" s="17"/>
      <c r="O6184" s="17">
        <f>IF(E6184=1,"",VLOOKUP(E6184,系数!$S$2:$AB$12,MATCH(属性!C6184,评级,0),1))</f>
        <v>280</v>
      </c>
    </row>
    <row r="6185" spans="1:15" ht="17.25" thickBot="1" x14ac:dyDescent="0.4">
      <c r="A6185" s="17">
        <f t="shared" si="192"/>
        <v>7100052</v>
      </c>
      <c r="B6185" s="17" t="s">
        <v>218</v>
      </c>
      <c r="C6185" s="15">
        <f>INDEX(装备!G:G,MATCH(属性!A6185,装备!A:A,0))</f>
        <v>18</v>
      </c>
      <c r="D6185" s="15" t="str">
        <f>INDEX(装备!E:E,MATCH(属性!A6185,装备!A:A,0))</f>
        <v>trousers</v>
      </c>
      <c r="E6185" s="14">
        <v>63</v>
      </c>
      <c r="F6185" s="17">
        <f>INT((VLOOKUP($C6185,装备数值,2,0)+VLOOKUP($C6185,装备数值,5,0)*($E6185-1))*VLOOKUP($D6185,系数!$K$2:$O$7,2,0))</f>
        <v>6151</v>
      </c>
      <c r="G6185" s="17">
        <f>INT((VLOOKUP($C6185,装备数值,3,0)+VLOOKUP($C6185,装备数值,6,0)*($E6185-1))*VLOOKUP($D6185,系数!$K$2:$O$7,3,0))</f>
        <v>0</v>
      </c>
      <c r="H6185" s="17">
        <f t="shared" si="193"/>
        <v>0</v>
      </c>
      <c r="I6185" s="17">
        <f>INT((VLOOKUP($C6185,装备数值,4,0)+VLOOKUP($C6185,装备数值,7,0)*($E6185-1))*VLOOKUP($D6185,系数!$K$2:$O$7,4,0))</f>
        <v>0</v>
      </c>
      <c r="J6185" s="17">
        <f>INT((VLOOKUP($C6185,装备数值,4,0)+VLOOKUP($C6185,装备数值,7,0)*($E6185-1))*VLOOKUP($D6185,系数!$K$2:$O$7,5,0))</f>
        <v>0</v>
      </c>
      <c r="K6185" s="17">
        <f>INT(VLOOKUP(E6185,强化金币,2,1)*VLOOKUP(INDEX(装备!F:F,MATCH(属性!A6185,装备!A:A,0)),系数!$K$12:$M$15,3,0))</f>
        <v>60000</v>
      </c>
      <c r="L6185" s="17"/>
      <c r="M6185" s="17"/>
      <c r="N6185" s="17"/>
      <c r="O6185" s="17">
        <f>IF(E6185=1,"",VLOOKUP(E6185,系数!$S$2:$AB$12,MATCH(属性!C6185,评级,0),1))</f>
        <v>280</v>
      </c>
    </row>
    <row r="6186" spans="1:15" ht="17.25" thickBot="1" x14ac:dyDescent="0.4">
      <c r="A6186" s="17">
        <f t="shared" si="192"/>
        <v>7100052</v>
      </c>
      <c r="B6186" s="17" t="s">
        <v>218</v>
      </c>
      <c r="C6186" s="15">
        <f>INDEX(装备!G:G,MATCH(属性!A6186,装备!A:A,0))</f>
        <v>18</v>
      </c>
      <c r="D6186" s="15" t="str">
        <f>INDEX(装备!E:E,MATCH(属性!A6186,装备!A:A,0))</f>
        <v>trousers</v>
      </c>
      <c r="E6186" s="14">
        <v>64</v>
      </c>
      <c r="F6186" s="17">
        <f>INT((VLOOKUP($C6186,装备数值,2,0)+VLOOKUP($C6186,装备数值,5,0)*($E6186-1))*VLOOKUP($D6186,系数!$K$2:$O$7,2,0))</f>
        <v>6226</v>
      </c>
      <c r="G6186" s="17">
        <f>INT((VLOOKUP($C6186,装备数值,3,0)+VLOOKUP($C6186,装备数值,6,0)*($E6186-1))*VLOOKUP($D6186,系数!$K$2:$O$7,3,0))</f>
        <v>0</v>
      </c>
      <c r="H6186" s="17">
        <f t="shared" si="193"/>
        <v>0</v>
      </c>
      <c r="I6186" s="17">
        <f>INT((VLOOKUP($C6186,装备数值,4,0)+VLOOKUP($C6186,装备数值,7,0)*($E6186-1))*VLOOKUP($D6186,系数!$K$2:$O$7,4,0))</f>
        <v>0</v>
      </c>
      <c r="J6186" s="17">
        <f>INT((VLOOKUP($C6186,装备数值,4,0)+VLOOKUP($C6186,装备数值,7,0)*($E6186-1))*VLOOKUP($D6186,系数!$K$2:$O$7,5,0))</f>
        <v>0</v>
      </c>
      <c r="K6186" s="17">
        <f>INT(VLOOKUP(E6186,强化金币,2,1)*VLOOKUP(INDEX(装备!F:F,MATCH(属性!A6186,装备!A:A,0)),系数!$K$12:$M$15,3,0))</f>
        <v>62500</v>
      </c>
      <c r="L6186" s="17"/>
      <c r="M6186" s="17"/>
      <c r="N6186" s="17"/>
      <c r="O6186" s="17">
        <f>IF(E6186=1,"",VLOOKUP(E6186,系数!$S$2:$AB$12,MATCH(属性!C6186,评级,0),1))</f>
        <v>280</v>
      </c>
    </row>
    <row r="6187" spans="1:15" ht="17.25" thickBot="1" x14ac:dyDescent="0.4">
      <c r="A6187" s="17">
        <f t="shared" si="192"/>
        <v>7100052</v>
      </c>
      <c r="B6187" s="17" t="s">
        <v>218</v>
      </c>
      <c r="C6187" s="15">
        <f>INDEX(装备!G:G,MATCH(属性!A6187,装备!A:A,0))</f>
        <v>18</v>
      </c>
      <c r="D6187" s="15" t="str">
        <f>INDEX(装备!E:E,MATCH(属性!A6187,装备!A:A,0))</f>
        <v>trousers</v>
      </c>
      <c r="E6187" s="14">
        <v>65</v>
      </c>
      <c r="F6187" s="17">
        <f>INT((VLOOKUP($C6187,装备数值,2,0)+VLOOKUP($C6187,装备数值,5,0)*($E6187-1))*VLOOKUP($D6187,系数!$K$2:$O$7,2,0))</f>
        <v>6301</v>
      </c>
      <c r="G6187" s="17">
        <f>INT((VLOOKUP($C6187,装备数值,3,0)+VLOOKUP($C6187,装备数值,6,0)*($E6187-1))*VLOOKUP($D6187,系数!$K$2:$O$7,3,0))</f>
        <v>0</v>
      </c>
      <c r="H6187" s="17">
        <f t="shared" si="193"/>
        <v>0</v>
      </c>
      <c r="I6187" s="17">
        <f>INT((VLOOKUP($C6187,装备数值,4,0)+VLOOKUP($C6187,装备数值,7,0)*($E6187-1))*VLOOKUP($D6187,系数!$K$2:$O$7,4,0))</f>
        <v>0</v>
      </c>
      <c r="J6187" s="17">
        <f>INT((VLOOKUP($C6187,装备数值,4,0)+VLOOKUP($C6187,装备数值,7,0)*($E6187-1))*VLOOKUP($D6187,系数!$K$2:$O$7,5,0))</f>
        <v>0</v>
      </c>
      <c r="K6187" s="17">
        <f>INT(VLOOKUP(E6187,强化金币,2,1)*VLOOKUP(INDEX(装备!F:F,MATCH(属性!A6187,装备!A:A,0)),系数!$K$12:$M$15,3,0))</f>
        <v>65000</v>
      </c>
      <c r="L6187" s="17"/>
      <c r="M6187" s="17"/>
      <c r="N6187" s="17"/>
      <c r="O6187" s="17">
        <f>IF(E6187=1,"",VLOOKUP(E6187,系数!$S$2:$AB$12,MATCH(属性!C6187,评级,0),1))</f>
        <v>280</v>
      </c>
    </row>
    <row r="6188" spans="1:15" ht="17.25" thickBot="1" x14ac:dyDescent="0.4">
      <c r="A6188" s="17">
        <f t="shared" si="192"/>
        <v>7100052</v>
      </c>
      <c r="B6188" s="17" t="s">
        <v>218</v>
      </c>
      <c r="C6188" s="15">
        <f>INDEX(装备!G:G,MATCH(属性!A6188,装备!A:A,0))</f>
        <v>18</v>
      </c>
      <c r="D6188" s="15" t="str">
        <f>INDEX(装备!E:E,MATCH(属性!A6188,装备!A:A,0))</f>
        <v>trousers</v>
      </c>
      <c r="E6188" s="14">
        <v>66</v>
      </c>
      <c r="F6188" s="17">
        <f>INT((VLOOKUP($C6188,装备数值,2,0)+VLOOKUP($C6188,装备数值,5,0)*($E6188-1))*VLOOKUP($D6188,系数!$K$2:$O$7,2,0))</f>
        <v>6376</v>
      </c>
      <c r="G6188" s="17">
        <f>INT((VLOOKUP($C6188,装备数值,3,0)+VLOOKUP($C6188,装备数值,6,0)*($E6188-1))*VLOOKUP($D6188,系数!$K$2:$O$7,3,0))</f>
        <v>0</v>
      </c>
      <c r="H6188" s="17">
        <f t="shared" si="193"/>
        <v>0</v>
      </c>
      <c r="I6188" s="17">
        <f>INT((VLOOKUP($C6188,装备数值,4,0)+VLOOKUP($C6188,装备数值,7,0)*($E6188-1))*VLOOKUP($D6188,系数!$K$2:$O$7,4,0))</f>
        <v>0</v>
      </c>
      <c r="J6188" s="17">
        <f>INT((VLOOKUP($C6188,装备数值,4,0)+VLOOKUP($C6188,装备数值,7,0)*($E6188-1))*VLOOKUP($D6188,系数!$K$2:$O$7,5,0))</f>
        <v>0</v>
      </c>
      <c r="K6188" s="17">
        <f>INT(VLOOKUP(E6188,强化金币,2,1)*VLOOKUP(INDEX(装备!F:F,MATCH(属性!A6188,装备!A:A,0)),系数!$K$12:$M$15,3,0))</f>
        <v>67500</v>
      </c>
      <c r="L6188" s="17"/>
      <c r="M6188" s="17"/>
      <c r="N6188" s="17"/>
      <c r="O6188" s="17">
        <f>IF(E6188=1,"",VLOOKUP(E6188,系数!$S$2:$AB$12,MATCH(属性!C6188,评级,0),1))</f>
        <v>280</v>
      </c>
    </row>
    <row r="6189" spans="1:15" ht="17.25" thickBot="1" x14ac:dyDescent="0.4">
      <c r="A6189" s="17">
        <f t="shared" si="192"/>
        <v>7100052</v>
      </c>
      <c r="B6189" s="17" t="s">
        <v>218</v>
      </c>
      <c r="C6189" s="15">
        <f>INDEX(装备!G:G,MATCH(属性!A6189,装备!A:A,0))</f>
        <v>18</v>
      </c>
      <c r="D6189" s="15" t="str">
        <f>INDEX(装备!E:E,MATCH(属性!A6189,装备!A:A,0))</f>
        <v>trousers</v>
      </c>
      <c r="E6189" s="14">
        <v>67</v>
      </c>
      <c r="F6189" s="17">
        <f>INT((VLOOKUP($C6189,装备数值,2,0)+VLOOKUP($C6189,装备数值,5,0)*($E6189-1))*VLOOKUP($D6189,系数!$K$2:$O$7,2,0))</f>
        <v>6451</v>
      </c>
      <c r="G6189" s="17">
        <f>INT((VLOOKUP($C6189,装备数值,3,0)+VLOOKUP($C6189,装备数值,6,0)*($E6189-1))*VLOOKUP($D6189,系数!$K$2:$O$7,3,0))</f>
        <v>0</v>
      </c>
      <c r="H6189" s="17">
        <f t="shared" si="193"/>
        <v>0</v>
      </c>
      <c r="I6189" s="17">
        <f>INT((VLOOKUP($C6189,装备数值,4,0)+VLOOKUP($C6189,装备数值,7,0)*($E6189-1))*VLOOKUP($D6189,系数!$K$2:$O$7,4,0))</f>
        <v>0</v>
      </c>
      <c r="J6189" s="17">
        <f>INT((VLOOKUP($C6189,装备数值,4,0)+VLOOKUP($C6189,装备数值,7,0)*($E6189-1))*VLOOKUP($D6189,系数!$K$2:$O$7,5,0))</f>
        <v>0</v>
      </c>
      <c r="K6189" s="17">
        <f>INT(VLOOKUP(E6189,强化金币,2,1)*VLOOKUP(INDEX(装备!F:F,MATCH(属性!A6189,装备!A:A,0)),系数!$K$12:$M$15,3,0))</f>
        <v>70000</v>
      </c>
      <c r="L6189" s="17"/>
      <c r="M6189" s="17"/>
      <c r="N6189" s="17"/>
      <c r="O6189" s="17">
        <f>IF(E6189=1,"",VLOOKUP(E6189,系数!$S$2:$AB$12,MATCH(属性!C6189,评级,0),1))</f>
        <v>280</v>
      </c>
    </row>
    <row r="6190" spans="1:15" ht="17.25" thickBot="1" x14ac:dyDescent="0.4">
      <c r="A6190" s="17">
        <f t="shared" si="192"/>
        <v>7100052</v>
      </c>
      <c r="B6190" s="17" t="s">
        <v>218</v>
      </c>
      <c r="C6190" s="15">
        <f>INDEX(装备!G:G,MATCH(属性!A6190,装备!A:A,0))</f>
        <v>18</v>
      </c>
      <c r="D6190" s="15" t="str">
        <f>INDEX(装备!E:E,MATCH(属性!A6190,装备!A:A,0))</f>
        <v>trousers</v>
      </c>
      <c r="E6190" s="14">
        <v>68</v>
      </c>
      <c r="F6190" s="17">
        <f>INT((VLOOKUP($C6190,装备数值,2,0)+VLOOKUP($C6190,装备数值,5,0)*($E6190-1))*VLOOKUP($D6190,系数!$K$2:$O$7,2,0))</f>
        <v>6526</v>
      </c>
      <c r="G6190" s="17">
        <f>INT((VLOOKUP($C6190,装备数值,3,0)+VLOOKUP($C6190,装备数值,6,0)*($E6190-1))*VLOOKUP($D6190,系数!$K$2:$O$7,3,0))</f>
        <v>0</v>
      </c>
      <c r="H6190" s="17">
        <f t="shared" si="193"/>
        <v>0</v>
      </c>
      <c r="I6190" s="17">
        <f>INT((VLOOKUP($C6190,装备数值,4,0)+VLOOKUP($C6190,装备数值,7,0)*($E6190-1))*VLOOKUP($D6190,系数!$K$2:$O$7,4,0))</f>
        <v>0</v>
      </c>
      <c r="J6190" s="17">
        <f>INT((VLOOKUP($C6190,装备数值,4,0)+VLOOKUP($C6190,装备数值,7,0)*($E6190-1))*VLOOKUP($D6190,系数!$K$2:$O$7,5,0))</f>
        <v>0</v>
      </c>
      <c r="K6190" s="17">
        <f>INT(VLOOKUP(E6190,强化金币,2,1)*VLOOKUP(INDEX(装备!F:F,MATCH(属性!A6190,装备!A:A,0)),系数!$K$12:$M$15,3,0))</f>
        <v>72500</v>
      </c>
      <c r="L6190" s="17"/>
      <c r="M6190" s="17"/>
      <c r="N6190" s="17"/>
      <c r="O6190" s="17">
        <f>IF(E6190=1,"",VLOOKUP(E6190,系数!$S$2:$AB$12,MATCH(属性!C6190,评级,0),1))</f>
        <v>280</v>
      </c>
    </row>
    <row r="6191" spans="1:15" ht="17.25" thickBot="1" x14ac:dyDescent="0.4">
      <c r="A6191" s="17">
        <f t="shared" si="192"/>
        <v>7100052</v>
      </c>
      <c r="B6191" s="17" t="s">
        <v>218</v>
      </c>
      <c r="C6191" s="15">
        <f>INDEX(装备!G:G,MATCH(属性!A6191,装备!A:A,0))</f>
        <v>18</v>
      </c>
      <c r="D6191" s="15" t="str">
        <f>INDEX(装备!E:E,MATCH(属性!A6191,装备!A:A,0))</f>
        <v>trousers</v>
      </c>
      <c r="E6191" s="14">
        <v>69</v>
      </c>
      <c r="F6191" s="17">
        <f>INT((VLOOKUP($C6191,装备数值,2,0)+VLOOKUP($C6191,装备数值,5,0)*($E6191-1))*VLOOKUP($D6191,系数!$K$2:$O$7,2,0))</f>
        <v>6601</v>
      </c>
      <c r="G6191" s="17">
        <f>INT((VLOOKUP($C6191,装备数值,3,0)+VLOOKUP($C6191,装备数值,6,0)*($E6191-1))*VLOOKUP($D6191,系数!$K$2:$O$7,3,0))</f>
        <v>0</v>
      </c>
      <c r="H6191" s="17">
        <f t="shared" si="193"/>
        <v>0</v>
      </c>
      <c r="I6191" s="17">
        <f>INT((VLOOKUP($C6191,装备数值,4,0)+VLOOKUP($C6191,装备数值,7,0)*($E6191-1))*VLOOKUP($D6191,系数!$K$2:$O$7,4,0))</f>
        <v>0</v>
      </c>
      <c r="J6191" s="17">
        <f>INT((VLOOKUP($C6191,装备数值,4,0)+VLOOKUP($C6191,装备数值,7,0)*($E6191-1))*VLOOKUP($D6191,系数!$K$2:$O$7,5,0))</f>
        <v>0</v>
      </c>
      <c r="K6191" s="17">
        <f>INT(VLOOKUP(E6191,强化金币,2,1)*VLOOKUP(INDEX(装备!F:F,MATCH(属性!A6191,装备!A:A,0)),系数!$K$12:$M$15,3,0))</f>
        <v>75000</v>
      </c>
      <c r="L6191" s="17"/>
      <c r="M6191" s="17"/>
      <c r="N6191" s="17"/>
      <c r="O6191" s="17">
        <f>IF(E6191=1,"",VLOOKUP(E6191,系数!$S$2:$AB$12,MATCH(属性!C6191,评级,0),1))</f>
        <v>280</v>
      </c>
    </row>
    <row r="6192" spans="1:15" ht="17.25" thickBot="1" x14ac:dyDescent="0.4">
      <c r="A6192" s="17">
        <f t="shared" si="192"/>
        <v>7100052</v>
      </c>
      <c r="B6192" s="17" t="s">
        <v>218</v>
      </c>
      <c r="C6192" s="15">
        <f>INDEX(装备!G:G,MATCH(属性!A6192,装备!A:A,0))</f>
        <v>18</v>
      </c>
      <c r="D6192" s="15" t="str">
        <f>INDEX(装备!E:E,MATCH(属性!A6192,装备!A:A,0))</f>
        <v>trousers</v>
      </c>
      <c r="E6192" s="14">
        <v>70</v>
      </c>
      <c r="F6192" s="17">
        <f>INT((VLOOKUP($C6192,装备数值,2,0)+VLOOKUP($C6192,装备数值,5,0)*($E6192-1))*VLOOKUP($D6192,系数!$K$2:$O$7,2,0))</f>
        <v>6676</v>
      </c>
      <c r="G6192" s="17">
        <f>INT((VLOOKUP($C6192,装备数值,3,0)+VLOOKUP($C6192,装备数值,6,0)*($E6192-1))*VLOOKUP($D6192,系数!$K$2:$O$7,3,0))</f>
        <v>0</v>
      </c>
      <c r="H6192" s="17">
        <f t="shared" si="193"/>
        <v>0</v>
      </c>
      <c r="I6192" s="17">
        <f>INT((VLOOKUP($C6192,装备数值,4,0)+VLOOKUP($C6192,装备数值,7,0)*($E6192-1))*VLOOKUP($D6192,系数!$K$2:$O$7,4,0))</f>
        <v>0</v>
      </c>
      <c r="J6192" s="17">
        <f>INT((VLOOKUP($C6192,装备数值,4,0)+VLOOKUP($C6192,装备数值,7,0)*($E6192-1))*VLOOKUP($D6192,系数!$K$2:$O$7,5,0))</f>
        <v>0</v>
      </c>
      <c r="K6192" s="17">
        <f>INT(VLOOKUP(E6192,强化金币,2,1)*VLOOKUP(INDEX(装备!F:F,MATCH(属性!A6192,装备!A:A,0)),系数!$K$12:$M$15,3,0))</f>
        <v>77500</v>
      </c>
      <c r="L6192" s="17"/>
      <c r="M6192" s="17"/>
      <c r="N6192" s="17"/>
      <c r="O6192" s="17">
        <f>IF(E6192=1,"",VLOOKUP(E6192,系数!$S$2:$AB$12,MATCH(属性!C6192,评级,0),1))</f>
        <v>320</v>
      </c>
    </row>
    <row r="6193" spans="1:15" ht="17.25" thickBot="1" x14ac:dyDescent="0.4">
      <c r="A6193" s="17">
        <f t="shared" si="192"/>
        <v>7100052</v>
      </c>
      <c r="B6193" s="17" t="s">
        <v>218</v>
      </c>
      <c r="C6193" s="15">
        <f>INDEX(装备!G:G,MATCH(属性!A6193,装备!A:A,0))</f>
        <v>18</v>
      </c>
      <c r="D6193" s="15" t="str">
        <f>INDEX(装备!E:E,MATCH(属性!A6193,装备!A:A,0))</f>
        <v>trousers</v>
      </c>
      <c r="E6193" s="14">
        <v>71</v>
      </c>
      <c r="F6193" s="17">
        <f>INT((VLOOKUP($C6193,装备数值,2,0)+VLOOKUP($C6193,装备数值,5,0)*($E6193-1))*VLOOKUP($D6193,系数!$K$2:$O$7,2,0))</f>
        <v>6751</v>
      </c>
      <c r="G6193" s="17">
        <f>INT((VLOOKUP($C6193,装备数值,3,0)+VLOOKUP($C6193,装备数值,6,0)*($E6193-1))*VLOOKUP($D6193,系数!$K$2:$O$7,3,0))</f>
        <v>0</v>
      </c>
      <c r="H6193" s="17">
        <f t="shared" si="193"/>
        <v>0</v>
      </c>
      <c r="I6193" s="17">
        <f>INT((VLOOKUP($C6193,装备数值,4,0)+VLOOKUP($C6193,装备数值,7,0)*($E6193-1))*VLOOKUP($D6193,系数!$K$2:$O$7,4,0))</f>
        <v>0</v>
      </c>
      <c r="J6193" s="17">
        <f>INT((VLOOKUP($C6193,装备数值,4,0)+VLOOKUP($C6193,装备数值,7,0)*($E6193-1))*VLOOKUP($D6193,系数!$K$2:$O$7,5,0))</f>
        <v>0</v>
      </c>
      <c r="K6193" s="17">
        <f>INT(VLOOKUP(E6193,强化金币,2,1)*VLOOKUP(INDEX(装备!F:F,MATCH(属性!A6193,装备!A:A,0)),系数!$K$12:$M$15,3,0))</f>
        <v>80000</v>
      </c>
      <c r="L6193" s="17"/>
      <c r="M6193" s="17"/>
      <c r="N6193" s="17"/>
      <c r="O6193" s="17">
        <f>IF(E6193=1,"",VLOOKUP(E6193,系数!$S$2:$AB$12,MATCH(属性!C6193,评级,0),1))</f>
        <v>320</v>
      </c>
    </row>
    <row r="6194" spans="1:15" ht="17.25" thickBot="1" x14ac:dyDescent="0.4">
      <c r="A6194" s="17">
        <f t="shared" si="192"/>
        <v>7100052</v>
      </c>
      <c r="B6194" s="17" t="s">
        <v>218</v>
      </c>
      <c r="C6194" s="15">
        <f>INDEX(装备!G:G,MATCH(属性!A6194,装备!A:A,0))</f>
        <v>18</v>
      </c>
      <c r="D6194" s="15" t="str">
        <f>INDEX(装备!E:E,MATCH(属性!A6194,装备!A:A,0))</f>
        <v>trousers</v>
      </c>
      <c r="E6194" s="14">
        <v>72</v>
      </c>
      <c r="F6194" s="17">
        <f>INT((VLOOKUP($C6194,装备数值,2,0)+VLOOKUP($C6194,装备数值,5,0)*($E6194-1))*VLOOKUP($D6194,系数!$K$2:$O$7,2,0))</f>
        <v>6826</v>
      </c>
      <c r="G6194" s="17">
        <f>INT((VLOOKUP($C6194,装备数值,3,0)+VLOOKUP($C6194,装备数值,6,0)*($E6194-1))*VLOOKUP($D6194,系数!$K$2:$O$7,3,0))</f>
        <v>0</v>
      </c>
      <c r="H6194" s="17">
        <f t="shared" si="193"/>
        <v>0</v>
      </c>
      <c r="I6194" s="17">
        <f>INT((VLOOKUP($C6194,装备数值,4,0)+VLOOKUP($C6194,装备数值,7,0)*($E6194-1))*VLOOKUP($D6194,系数!$K$2:$O$7,4,0))</f>
        <v>0</v>
      </c>
      <c r="J6194" s="17">
        <f>INT((VLOOKUP($C6194,装备数值,4,0)+VLOOKUP($C6194,装备数值,7,0)*($E6194-1))*VLOOKUP($D6194,系数!$K$2:$O$7,5,0))</f>
        <v>0</v>
      </c>
      <c r="K6194" s="17">
        <f>INT(VLOOKUP(E6194,强化金币,2,1)*VLOOKUP(INDEX(装备!F:F,MATCH(属性!A6194,装备!A:A,0)),系数!$K$12:$M$15,3,0))</f>
        <v>82500</v>
      </c>
      <c r="L6194" s="17"/>
      <c r="M6194" s="17"/>
      <c r="N6194" s="17"/>
      <c r="O6194" s="17">
        <f>IF(E6194=1,"",VLOOKUP(E6194,系数!$S$2:$AB$12,MATCH(属性!C6194,评级,0),1))</f>
        <v>320</v>
      </c>
    </row>
    <row r="6195" spans="1:15" ht="17.25" thickBot="1" x14ac:dyDescent="0.4">
      <c r="A6195" s="17">
        <f t="shared" si="192"/>
        <v>7100052</v>
      </c>
      <c r="B6195" s="17" t="s">
        <v>218</v>
      </c>
      <c r="C6195" s="15">
        <f>INDEX(装备!G:G,MATCH(属性!A6195,装备!A:A,0))</f>
        <v>18</v>
      </c>
      <c r="D6195" s="15" t="str">
        <f>INDEX(装备!E:E,MATCH(属性!A6195,装备!A:A,0))</f>
        <v>trousers</v>
      </c>
      <c r="E6195" s="14">
        <v>73</v>
      </c>
      <c r="F6195" s="17">
        <f>INT((VLOOKUP($C6195,装备数值,2,0)+VLOOKUP($C6195,装备数值,5,0)*($E6195-1))*VLOOKUP($D6195,系数!$K$2:$O$7,2,0))</f>
        <v>6901</v>
      </c>
      <c r="G6195" s="17">
        <f>INT((VLOOKUP($C6195,装备数值,3,0)+VLOOKUP($C6195,装备数值,6,0)*($E6195-1))*VLOOKUP($D6195,系数!$K$2:$O$7,3,0))</f>
        <v>0</v>
      </c>
      <c r="H6195" s="17">
        <f t="shared" si="193"/>
        <v>0</v>
      </c>
      <c r="I6195" s="17">
        <f>INT((VLOOKUP($C6195,装备数值,4,0)+VLOOKUP($C6195,装备数值,7,0)*($E6195-1))*VLOOKUP($D6195,系数!$K$2:$O$7,4,0))</f>
        <v>0</v>
      </c>
      <c r="J6195" s="17">
        <f>INT((VLOOKUP($C6195,装备数值,4,0)+VLOOKUP($C6195,装备数值,7,0)*($E6195-1))*VLOOKUP($D6195,系数!$K$2:$O$7,5,0))</f>
        <v>0</v>
      </c>
      <c r="K6195" s="17">
        <f>INT(VLOOKUP(E6195,强化金币,2,1)*VLOOKUP(INDEX(装备!F:F,MATCH(属性!A6195,装备!A:A,0)),系数!$K$12:$M$15,3,0))</f>
        <v>85000</v>
      </c>
      <c r="L6195" s="17"/>
      <c r="M6195" s="17"/>
      <c r="N6195" s="17"/>
      <c r="O6195" s="17">
        <f>IF(E6195=1,"",VLOOKUP(E6195,系数!$S$2:$AB$12,MATCH(属性!C6195,评级,0),1))</f>
        <v>320</v>
      </c>
    </row>
    <row r="6196" spans="1:15" ht="17.25" thickBot="1" x14ac:dyDescent="0.4">
      <c r="A6196" s="17">
        <f t="shared" si="192"/>
        <v>7100052</v>
      </c>
      <c r="B6196" s="17" t="s">
        <v>218</v>
      </c>
      <c r="C6196" s="15">
        <f>INDEX(装备!G:G,MATCH(属性!A6196,装备!A:A,0))</f>
        <v>18</v>
      </c>
      <c r="D6196" s="15" t="str">
        <f>INDEX(装备!E:E,MATCH(属性!A6196,装备!A:A,0))</f>
        <v>trousers</v>
      </c>
      <c r="E6196" s="14">
        <v>74</v>
      </c>
      <c r="F6196" s="17">
        <f>INT((VLOOKUP($C6196,装备数值,2,0)+VLOOKUP($C6196,装备数值,5,0)*($E6196-1))*VLOOKUP($D6196,系数!$K$2:$O$7,2,0))</f>
        <v>6976</v>
      </c>
      <c r="G6196" s="17">
        <f>INT((VLOOKUP($C6196,装备数值,3,0)+VLOOKUP($C6196,装备数值,6,0)*($E6196-1))*VLOOKUP($D6196,系数!$K$2:$O$7,3,0))</f>
        <v>0</v>
      </c>
      <c r="H6196" s="17">
        <f t="shared" si="193"/>
        <v>0</v>
      </c>
      <c r="I6196" s="17">
        <f>INT((VLOOKUP($C6196,装备数值,4,0)+VLOOKUP($C6196,装备数值,7,0)*($E6196-1))*VLOOKUP($D6196,系数!$K$2:$O$7,4,0))</f>
        <v>0</v>
      </c>
      <c r="J6196" s="17">
        <f>INT((VLOOKUP($C6196,装备数值,4,0)+VLOOKUP($C6196,装备数值,7,0)*($E6196-1))*VLOOKUP($D6196,系数!$K$2:$O$7,5,0))</f>
        <v>0</v>
      </c>
      <c r="K6196" s="17">
        <f>INT(VLOOKUP(E6196,强化金币,2,1)*VLOOKUP(INDEX(装备!F:F,MATCH(属性!A6196,装备!A:A,0)),系数!$K$12:$M$15,3,0))</f>
        <v>87500</v>
      </c>
      <c r="L6196" s="17"/>
      <c r="M6196" s="17"/>
      <c r="N6196" s="17"/>
      <c r="O6196" s="17">
        <f>IF(E6196=1,"",VLOOKUP(E6196,系数!$S$2:$AB$12,MATCH(属性!C6196,评级,0),1))</f>
        <v>320</v>
      </c>
    </row>
    <row r="6197" spans="1:15" ht="17.25" thickBot="1" x14ac:dyDescent="0.4">
      <c r="A6197" s="17">
        <f t="shared" si="192"/>
        <v>7100052</v>
      </c>
      <c r="B6197" s="17" t="s">
        <v>218</v>
      </c>
      <c r="C6197" s="15">
        <f>INDEX(装备!G:G,MATCH(属性!A6197,装备!A:A,0))</f>
        <v>18</v>
      </c>
      <c r="D6197" s="15" t="str">
        <f>INDEX(装备!E:E,MATCH(属性!A6197,装备!A:A,0))</f>
        <v>trousers</v>
      </c>
      <c r="E6197" s="14">
        <v>75</v>
      </c>
      <c r="F6197" s="17">
        <f>INT((VLOOKUP($C6197,装备数值,2,0)+VLOOKUP($C6197,装备数值,5,0)*($E6197-1))*VLOOKUP($D6197,系数!$K$2:$O$7,2,0))</f>
        <v>7051</v>
      </c>
      <c r="G6197" s="17">
        <f>INT((VLOOKUP($C6197,装备数值,3,0)+VLOOKUP($C6197,装备数值,6,0)*($E6197-1))*VLOOKUP($D6197,系数!$K$2:$O$7,3,0))</f>
        <v>0</v>
      </c>
      <c r="H6197" s="17">
        <f t="shared" si="193"/>
        <v>0</v>
      </c>
      <c r="I6197" s="17">
        <f>INT((VLOOKUP($C6197,装备数值,4,0)+VLOOKUP($C6197,装备数值,7,0)*($E6197-1))*VLOOKUP($D6197,系数!$K$2:$O$7,4,0))</f>
        <v>0</v>
      </c>
      <c r="J6197" s="17">
        <f>INT((VLOOKUP($C6197,装备数值,4,0)+VLOOKUP($C6197,装备数值,7,0)*($E6197-1))*VLOOKUP($D6197,系数!$K$2:$O$7,5,0))</f>
        <v>0</v>
      </c>
      <c r="K6197" s="17">
        <f>INT(VLOOKUP(E6197,强化金币,2,1)*VLOOKUP(INDEX(装备!F:F,MATCH(属性!A6197,装备!A:A,0)),系数!$K$12:$M$15,3,0))</f>
        <v>90000</v>
      </c>
      <c r="L6197" s="17"/>
      <c r="M6197" s="17"/>
      <c r="N6197" s="17"/>
      <c r="O6197" s="17">
        <f>IF(E6197=1,"",VLOOKUP(E6197,系数!$S$2:$AB$12,MATCH(属性!C6197,评级,0),1))</f>
        <v>320</v>
      </c>
    </row>
    <row r="6198" spans="1:15" ht="17.25" thickBot="1" x14ac:dyDescent="0.4">
      <c r="A6198" s="17">
        <f t="shared" si="192"/>
        <v>7100052</v>
      </c>
      <c r="B6198" s="17" t="s">
        <v>218</v>
      </c>
      <c r="C6198" s="15">
        <f>INDEX(装备!G:G,MATCH(属性!A6198,装备!A:A,0))</f>
        <v>18</v>
      </c>
      <c r="D6198" s="15" t="str">
        <f>INDEX(装备!E:E,MATCH(属性!A6198,装备!A:A,0))</f>
        <v>trousers</v>
      </c>
      <c r="E6198" s="14">
        <v>76</v>
      </c>
      <c r="F6198" s="17">
        <f>INT((VLOOKUP($C6198,装备数值,2,0)+VLOOKUP($C6198,装备数值,5,0)*($E6198-1))*VLOOKUP($D6198,系数!$K$2:$O$7,2,0))</f>
        <v>7126</v>
      </c>
      <c r="G6198" s="17">
        <f>INT((VLOOKUP($C6198,装备数值,3,0)+VLOOKUP($C6198,装备数值,6,0)*($E6198-1))*VLOOKUP($D6198,系数!$K$2:$O$7,3,0))</f>
        <v>0</v>
      </c>
      <c r="H6198" s="17">
        <f t="shared" si="193"/>
        <v>0</v>
      </c>
      <c r="I6198" s="17">
        <f>INT((VLOOKUP($C6198,装备数值,4,0)+VLOOKUP($C6198,装备数值,7,0)*($E6198-1))*VLOOKUP($D6198,系数!$K$2:$O$7,4,0))</f>
        <v>0</v>
      </c>
      <c r="J6198" s="17">
        <f>INT((VLOOKUP($C6198,装备数值,4,0)+VLOOKUP($C6198,装备数值,7,0)*($E6198-1))*VLOOKUP($D6198,系数!$K$2:$O$7,5,0))</f>
        <v>0</v>
      </c>
      <c r="K6198" s="17">
        <f>INT(VLOOKUP(E6198,强化金币,2,1)*VLOOKUP(INDEX(装备!F:F,MATCH(属性!A6198,装备!A:A,0)),系数!$K$12:$M$15,3,0))</f>
        <v>92500</v>
      </c>
      <c r="L6198" s="17"/>
      <c r="M6198" s="17"/>
      <c r="N6198" s="17"/>
      <c r="O6198" s="17">
        <f>IF(E6198=1,"",VLOOKUP(E6198,系数!$S$2:$AB$12,MATCH(属性!C6198,评级,0),1))</f>
        <v>320</v>
      </c>
    </row>
    <row r="6199" spans="1:15" ht="17.25" thickBot="1" x14ac:dyDescent="0.4">
      <c r="A6199" s="17">
        <f t="shared" si="192"/>
        <v>7100052</v>
      </c>
      <c r="B6199" s="17" t="s">
        <v>218</v>
      </c>
      <c r="C6199" s="15">
        <f>INDEX(装备!G:G,MATCH(属性!A6199,装备!A:A,0))</f>
        <v>18</v>
      </c>
      <c r="D6199" s="15" t="str">
        <f>INDEX(装备!E:E,MATCH(属性!A6199,装备!A:A,0))</f>
        <v>trousers</v>
      </c>
      <c r="E6199" s="14">
        <v>77</v>
      </c>
      <c r="F6199" s="17">
        <f>INT((VLOOKUP($C6199,装备数值,2,0)+VLOOKUP($C6199,装备数值,5,0)*($E6199-1))*VLOOKUP($D6199,系数!$K$2:$O$7,2,0))</f>
        <v>7201</v>
      </c>
      <c r="G6199" s="17">
        <f>INT((VLOOKUP($C6199,装备数值,3,0)+VLOOKUP($C6199,装备数值,6,0)*($E6199-1))*VLOOKUP($D6199,系数!$K$2:$O$7,3,0))</f>
        <v>0</v>
      </c>
      <c r="H6199" s="17">
        <f t="shared" si="193"/>
        <v>0</v>
      </c>
      <c r="I6199" s="17">
        <f>INT((VLOOKUP($C6199,装备数值,4,0)+VLOOKUP($C6199,装备数值,7,0)*($E6199-1))*VLOOKUP($D6199,系数!$K$2:$O$7,4,0))</f>
        <v>0</v>
      </c>
      <c r="J6199" s="17">
        <f>INT((VLOOKUP($C6199,装备数值,4,0)+VLOOKUP($C6199,装备数值,7,0)*($E6199-1))*VLOOKUP($D6199,系数!$K$2:$O$7,5,0))</f>
        <v>0</v>
      </c>
      <c r="K6199" s="17">
        <f>INT(VLOOKUP(E6199,强化金币,2,1)*VLOOKUP(INDEX(装备!F:F,MATCH(属性!A6199,装备!A:A,0)),系数!$K$12:$M$15,3,0))</f>
        <v>95000</v>
      </c>
      <c r="L6199" s="17"/>
      <c r="M6199" s="17"/>
      <c r="N6199" s="17"/>
      <c r="O6199" s="17">
        <f>IF(E6199=1,"",VLOOKUP(E6199,系数!$S$2:$AB$12,MATCH(属性!C6199,评级,0),1))</f>
        <v>320</v>
      </c>
    </row>
    <row r="6200" spans="1:15" ht="17.25" thickBot="1" x14ac:dyDescent="0.4">
      <c r="A6200" s="17">
        <f t="shared" si="192"/>
        <v>7100052</v>
      </c>
      <c r="B6200" s="17" t="s">
        <v>218</v>
      </c>
      <c r="C6200" s="15">
        <f>INDEX(装备!G:G,MATCH(属性!A6200,装备!A:A,0))</f>
        <v>18</v>
      </c>
      <c r="D6200" s="15" t="str">
        <f>INDEX(装备!E:E,MATCH(属性!A6200,装备!A:A,0))</f>
        <v>trousers</v>
      </c>
      <c r="E6200" s="14">
        <v>78</v>
      </c>
      <c r="F6200" s="17">
        <f>INT((VLOOKUP($C6200,装备数值,2,0)+VLOOKUP($C6200,装备数值,5,0)*($E6200-1))*VLOOKUP($D6200,系数!$K$2:$O$7,2,0))</f>
        <v>7276</v>
      </c>
      <c r="G6200" s="17">
        <f>INT((VLOOKUP($C6200,装备数值,3,0)+VLOOKUP($C6200,装备数值,6,0)*($E6200-1))*VLOOKUP($D6200,系数!$K$2:$O$7,3,0))</f>
        <v>0</v>
      </c>
      <c r="H6200" s="17">
        <f t="shared" si="193"/>
        <v>0</v>
      </c>
      <c r="I6200" s="17">
        <f>INT((VLOOKUP($C6200,装备数值,4,0)+VLOOKUP($C6200,装备数值,7,0)*($E6200-1))*VLOOKUP($D6200,系数!$K$2:$O$7,4,0))</f>
        <v>0</v>
      </c>
      <c r="J6200" s="17">
        <f>INT((VLOOKUP($C6200,装备数值,4,0)+VLOOKUP($C6200,装备数值,7,0)*($E6200-1))*VLOOKUP($D6200,系数!$K$2:$O$7,5,0))</f>
        <v>0</v>
      </c>
      <c r="K6200" s="17">
        <f>INT(VLOOKUP(E6200,强化金币,2,1)*VLOOKUP(INDEX(装备!F:F,MATCH(属性!A6200,装备!A:A,0)),系数!$K$12:$M$15,3,0))</f>
        <v>97500</v>
      </c>
      <c r="L6200" s="17"/>
      <c r="M6200" s="17"/>
      <c r="N6200" s="17"/>
      <c r="O6200" s="17">
        <f>IF(E6200=1,"",VLOOKUP(E6200,系数!$S$2:$AB$12,MATCH(属性!C6200,评级,0),1))</f>
        <v>320</v>
      </c>
    </row>
    <row r="6201" spans="1:15" ht="17.25" thickBot="1" x14ac:dyDescent="0.4">
      <c r="A6201" s="17">
        <f t="shared" si="192"/>
        <v>7100052</v>
      </c>
      <c r="B6201" s="17" t="s">
        <v>218</v>
      </c>
      <c r="C6201" s="15">
        <f>INDEX(装备!G:G,MATCH(属性!A6201,装备!A:A,0))</f>
        <v>18</v>
      </c>
      <c r="D6201" s="15" t="str">
        <f>INDEX(装备!E:E,MATCH(属性!A6201,装备!A:A,0))</f>
        <v>trousers</v>
      </c>
      <c r="E6201" s="14">
        <v>79</v>
      </c>
      <c r="F6201" s="17">
        <f>INT((VLOOKUP($C6201,装备数值,2,0)+VLOOKUP($C6201,装备数值,5,0)*($E6201-1))*VLOOKUP($D6201,系数!$K$2:$O$7,2,0))</f>
        <v>7351</v>
      </c>
      <c r="G6201" s="17">
        <f>INT((VLOOKUP($C6201,装备数值,3,0)+VLOOKUP($C6201,装备数值,6,0)*($E6201-1))*VLOOKUP($D6201,系数!$K$2:$O$7,3,0))</f>
        <v>0</v>
      </c>
      <c r="H6201" s="17">
        <f t="shared" si="193"/>
        <v>0</v>
      </c>
      <c r="I6201" s="17">
        <f>INT((VLOOKUP($C6201,装备数值,4,0)+VLOOKUP($C6201,装备数值,7,0)*($E6201-1))*VLOOKUP($D6201,系数!$K$2:$O$7,4,0))</f>
        <v>0</v>
      </c>
      <c r="J6201" s="17">
        <f>INT((VLOOKUP($C6201,装备数值,4,0)+VLOOKUP($C6201,装备数值,7,0)*($E6201-1))*VLOOKUP($D6201,系数!$K$2:$O$7,5,0))</f>
        <v>0</v>
      </c>
      <c r="K6201" s="17">
        <f>INT(VLOOKUP(E6201,强化金币,2,1)*VLOOKUP(INDEX(装备!F:F,MATCH(属性!A6201,装备!A:A,0)),系数!$K$12:$M$15,3,0))</f>
        <v>100000</v>
      </c>
      <c r="L6201" s="17"/>
      <c r="M6201" s="17"/>
      <c r="N6201" s="17"/>
      <c r="O6201" s="17">
        <f>IF(E6201=1,"",VLOOKUP(E6201,系数!$S$2:$AB$12,MATCH(属性!C6201,评级,0),1))</f>
        <v>320</v>
      </c>
    </row>
    <row r="6202" spans="1:15" ht="17.25" thickBot="1" x14ac:dyDescent="0.4">
      <c r="A6202" s="17">
        <f t="shared" si="192"/>
        <v>7100052</v>
      </c>
      <c r="B6202" s="17" t="s">
        <v>218</v>
      </c>
      <c r="C6202" s="15">
        <f>INDEX(装备!G:G,MATCH(属性!A6202,装备!A:A,0))</f>
        <v>18</v>
      </c>
      <c r="D6202" s="15" t="str">
        <f>INDEX(装备!E:E,MATCH(属性!A6202,装备!A:A,0))</f>
        <v>trousers</v>
      </c>
      <c r="E6202" s="14">
        <v>80</v>
      </c>
      <c r="F6202" s="17">
        <f>INT((VLOOKUP($C6202,装备数值,2,0)+VLOOKUP($C6202,装备数值,5,0)*($E6202-1))*VLOOKUP($D6202,系数!$K$2:$O$7,2,0))</f>
        <v>7426</v>
      </c>
      <c r="G6202" s="17">
        <f>INT((VLOOKUP($C6202,装备数值,3,0)+VLOOKUP($C6202,装备数值,6,0)*($E6202-1))*VLOOKUP($D6202,系数!$K$2:$O$7,3,0))</f>
        <v>0</v>
      </c>
      <c r="H6202" s="17">
        <f t="shared" si="193"/>
        <v>0</v>
      </c>
      <c r="I6202" s="17">
        <f>INT((VLOOKUP($C6202,装备数值,4,0)+VLOOKUP($C6202,装备数值,7,0)*($E6202-1))*VLOOKUP($D6202,系数!$K$2:$O$7,4,0))</f>
        <v>0</v>
      </c>
      <c r="J6202" s="17">
        <f>INT((VLOOKUP($C6202,装备数值,4,0)+VLOOKUP($C6202,装备数值,7,0)*($E6202-1))*VLOOKUP($D6202,系数!$K$2:$O$7,5,0))</f>
        <v>0</v>
      </c>
      <c r="K6202" s="17">
        <f>INT(VLOOKUP(E6202,强化金币,2,1)*VLOOKUP(INDEX(装备!F:F,MATCH(属性!A6202,装备!A:A,0)),系数!$K$12:$M$15,3,0))</f>
        <v>120000</v>
      </c>
      <c r="L6202" s="17"/>
      <c r="M6202" s="17"/>
      <c r="N6202" s="17"/>
      <c r="O6202" s="17">
        <f>IF(E6202=1,"",VLOOKUP(E6202,系数!$S$2:$AB$12,MATCH(属性!C6202,评级,0),1))</f>
        <v>360</v>
      </c>
    </row>
    <row r="6203" spans="1:15" ht="17.25" thickBot="1" x14ac:dyDescent="0.4">
      <c r="A6203" s="17">
        <f t="shared" si="192"/>
        <v>7100052</v>
      </c>
      <c r="B6203" s="17" t="s">
        <v>218</v>
      </c>
      <c r="C6203" s="15">
        <f>INDEX(装备!G:G,MATCH(属性!A6203,装备!A:A,0))</f>
        <v>18</v>
      </c>
      <c r="D6203" s="15" t="str">
        <f>INDEX(装备!E:E,MATCH(属性!A6203,装备!A:A,0))</f>
        <v>trousers</v>
      </c>
      <c r="E6203" s="14">
        <v>81</v>
      </c>
      <c r="F6203" s="17">
        <f>INT((VLOOKUP($C6203,装备数值,2,0)+VLOOKUP($C6203,装备数值,5,0)*($E6203-1))*VLOOKUP($D6203,系数!$K$2:$O$7,2,0))</f>
        <v>7501</v>
      </c>
      <c r="G6203" s="17">
        <f>INT((VLOOKUP($C6203,装备数值,3,0)+VLOOKUP($C6203,装备数值,6,0)*($E6203-1))*VLOOKUP($D6203,系数!$K$2:$O$7,3,0))</f>
        <v>0</v>
      </c>
      <c r="H6203" s="17">
        <f t="shared" si="193"/>
        <v>0</v>
      </c>
      <c r="I6203" s="17">
        <f>INT((VLOOKUP($C6203,装备数值,4,0)+VLOOKUP($C6203,装备数值,7,0)*($E6203-1))*VLOOKUP($D6203,系数!$K$2:$O$7,4,0))</f>
        <v>0</v>
      </c>
      <c r="J6203" s="17">
        <f>INT((VLOOKUP($C6203,装备数值,4,0)+VLOOKUP($C6203,装备数值,7,0)*($E6203-1))*VLOOKUP($D6203,系数!$K$2:$O$7,5,0))</f>
        <v>0</v>
      </c>
      <c r="K6203" s="17">
        <f>INT(VLOOKUP(E6203,强化金币,2,1)*VLOOKUP(INDEX(装备!F:F,MATCH(属性!A6203,装备!A:A,0)),系数!$K$12:$M$15,3,0))</f>
        <v>140000</v>
      </c>
      <c r="L6203" s="17"/>
      <c r="M6203" s="17"/>
      <c r="N6203" s="17"/>
      <c r="O6203" s="17">
        <f>IF(E6203=1,"",VLOOKUP(E6203,系数!$S$2:$AB$12,MATCH(属性!C6203,评级,0),1))</f>
        <v>360</v>
      </c>
    </row>
    <row r="6204" spans="1:15" ht="17.25" thickBot="1" x14ac:dyDescent="0.4">
      <c r="A6204" s="17">
        <f t="shared" ref="A6204:A6267" si="194">A6084+1</f>
        <v>7100052</v>
      </c>
      <c r="B6204" s="17" t="s">
        <v>218</v>
      </c>
      <c r="C6204" s="15">
        <f>INDEX(装备!G:G,MATCH(属性!A6204,装备!A:A,0))</f>
        <v>18</v>
      </c>
      <c r="D6204" s="15" t="str">
        <f>INDEX(装备!E:E,MATCH(属性!A6204,装备!A:A,0))</f>
        <v>trousers</v>
      </c>
      <c r="E6204" s="14">
        <v>82</v>
      </c>
      <c r="F6204" s="17">
        <f>INT((VLOOKUP($C6204,装备数值,2,0)+VLOOKUP($C6204,装备数值,5,0)*($E6204-1))*VLOOKUP($D6204,系数!$K$2:$O$7,2,0))</f>
        <v>7576</v>
      </c>
      <c r="G6204" s="17">
        <f>INT((VLOOKUP($C6204,装备数值,3,0)+VLOOKUP($C6204,装备数值,6,0)*($E6204-1))*VLOOKUP($D6204,系数!$K$2:$O$7,3,0))</f>
        <v>0</v>
      </c>
      <c r="H6204" s="17">
        <f t="shared" si="193"/>
        <v>0</v>
      </c>
      <c r="I6204" s="17">
        <f>INT((VLOOKUP($C6204,装备数值,4,0)+VLOOKUP($C6204,装备数值,7,0)*($E6204-1))*VLOOKUP($D6204,系数!$K$2:$O$7,4,0))</f>
        <v>0</v>
      </c>
      <c r="J6204" s="17">
        <f>INT((VLOOKUP($C6204,装备数值,4,0)+VLOOKUP($C6204,装备数值,7,0)*($E6204-1))*VLOOKUP($D6204,系数!$K$2:$O$7,5,0))</f>
        <v>0</v>
      </c>
      <c r="K6204" s="17">
        <f>INT(VLOOKUP(E6204,强化金币,2,1)*VLOOKUP(INDEX(装备!F:F,MATCH(属性!A6204,装备!A:A,0)),系数!$K$12:$M$15,3,0))</f>
        <v>160000</v>
      </c>
      <c r="L6204" s="17"/>
      <c r="M6204" s="17"/>
      <c r="N6204" s="17"/>
      <c r="O6204" s="17">
        <f>IF(E6204=1,"",VLOOKUP(E6204,系数!$S$2:$AB$12,MATCH(属性!C6204,评级,0),1))</f>
        <v>360</v>
      </c>
    </row>
    <row r="6205" spans="1:15" ht="17.25" thickBot="1" x14ac:dyDescent="0.4">
      <c r="A6205" s="17">
        <f t="shared" si="194"/>
        <v>7100052</v>
      </c>
      <c r="B6205" s="17" t="s">
        <v>218</v>
      </c>
      <c r="C6205" s="15">
        <f>INDEX(装备!G:G,MATCH(属性!A6205,装备!A:A,0))</f>
        <v>18</v>
      </c>
      <c r="D6205" s="15" t="str">
        <f>INDEX(装备!E:E,MATCH(属性!A6205,装备!A:A,0))</f>
        <v>trousers</v>
      </c>
      <c r="E6205" s="14">
        <v>83</v>
      </c>
      <c r="F6205" s="17">
        <f>INT((VLOOKUP($C6205,装备数值,2,0)+VLOOKUP($C6205,装备数值,5,0)*($E6205-1))*VLOOKUP($D6205,系数!$K$2:$O$7,2,0))</f>
        <v>7651</v>
      </c>
      <c r="G6205" s="17">
        <f>INT((VLOOKUP($C6205,装备数值,3,0)+VLOOKUP($C6205,装备数值,6,0)*($E6205-1))*VLOOKUP($D6205,系数!$K$2:$O$7,3,0))</f>
        <v>0</v>
      </c>
      <c r="H6205" s="17">
        <f t="shared" si="193"/>
        <v>0</v>
      </c>
      <c r="I6205" s="17">
        <f>INT((VLOOKUP($C6205,装备数值,4,0)+VLOOKUP($C6205,装备数值,7,0)*($E6205-1))*VLOOKUP($D6205,系数!$K$2:$O$7,4,0))</f>
        <v>0</v>
      </c>
      <c r="J6205" s="17">
        <f>INT((VLOOKUP($C6205,装备数值,4,0)+VLOOKUP($C6205,装备数值,7,0)*($E6205-1))*VLOOKUP($D6205,系数!$K$2:$O$7,5,0))</f>
        <v>0</v>
      </c>
      <c r="K6205" s="17">
        <f>INT(VLOOKUP(E6205,强化金币,2,1)*VLOOKUP(INDEX(装备!F:F,MATCH(属性!A6205,装备!A:A,0)),系数!$K$12:$M$15,3,0))</f>
        <v>180000</v>
      </c>
      <c r="L6205" s="17"/>
      <c r="M6205" s="17"/>
      <c r="N6205" s="17"/>
      <c r="O6205" s="17">
        <f>IF(E6205=1,"",VLOOKUP(E6205,系数!$S$2:$AB$12,MATCH(属性!C6205,评级,0),1))</f>
        <v>360</v>
      </c>
    </row>
    <row r="6206" spans="1:15" ht="17.25" thickBot="1" x14ac:dyDescent="0.4">
      <c r="A6206" s="17">
        <f t="shared" si="194"/>
        <v>7100052</v>
      </c>
      <c r="B6206" s="17" t="s">
        <v>218</v>
      </c>
      <c r="C6206" s="15">
        <f>INDEX(装备!G:G,MATCH(属性!A6206,装备!A:A,0))</f>
        <v>18</v>
      </c>
      <c r="D6206" s="15" t="str">
        <f>INDEX(装备!E:E,MATCH(属性!A6206,装备!A:A,0))</f>
        <v>trousers</v>
      </c>
      <c r="E6206" s="14">
        <v>84</v>
      </c>
      <c r="F6206" s="17">
        <f>INT((VLOOKUP($C6206,装备数值,2,0)+VLOOKUP($C6206,装备数值,5,0)*($E6206-1))*VLOOKUP($D6206,系数!$K$2:$O$7,2,0))</f>
        <v>7726</v>
      </c>
      <c r="G6206" s="17">
        <f>INT((VLOOKUP($C6206,装备数值,3,0)+VLOOKUP($C6206,装备数值,6,0)*($E6206-1))*VLOOKUP($D6206,系数!$K$2:$O$7,3,0))</f>
        <v>0</v>
      </c>
      <c r="H6206" s="17">
        <f t="shared" si="193"/>
        <v>0</v>
      </c>
      <c r="I6206" s="17">
        <f>INT((VLOOKUP($C6206,装备数值,4,0)+VLOOKUP($C6206,装备数值,7,0)*($E6206-1))*VLOOKUP($D6206,系数!$K$2:$O$7,4,0))</f>
        <v>0</v>
      </c>
      <c r="J6206" s="17">
        <f>INT((VLOOKUP($C6206,装备数值,4,0)+VLOOKUP($C6206,装备数值,7,0)*($E6206-1))*VLOOKUP($D6206,系数!$K$2:$O$7,5,0))</f>
        <v>0</v>
      </c>
      <c r="K6206" s="17">
        <f>INT(VLOOKUP(E6206,强化金币,2,1)*VLOOKUP(INDEX(装备!F:F,MATCH(属性!A6206,装备!A:A,0)),系数!$K$12:$M$15,3,0))</f>
        <v>200000</v>
      </c>
      <c r="L6206" s="17"/>
      <c r="M6206" s="17"/>
      <c r="N6206" s="17"/>
      <c r="O6206" s="17">
        <f>IF(E6206=1,"",VLOOKUP(E6206,系数!$S$2:$AB$12,MATCH(属性!C6206,评级,0),1))</f>
        <v>360</v>
      </c>
    </row>
    <row r="6207" spans="1:15" ht="17.25" thickBot="1" x14ac:dyDescent="0.4">
      <c r="A6207" s="17">
        <f t="shared" si="194"/>
        <v>7100052</v>
      </c>
      <c r="B6207" s="17" t="s">
        <v>218</v>
      </c>
      <c r="C6207" s="15">
        <f>INDEX(装备!G:G,MATCH(属性!A6207,装备!A:A,0))</f>
        <v>18</v>
      </c>
      <c r="D6207" s="15" t="str">
        <f>INDEX(装备!E:E,MATCH(属性!A6207,装备!A:A,0))</f>
        <v>trousers</v>
      </c>
      <c r="E6207" s="14">
        <v>85</v>
      </c>
      <c r="F6207" s="17">
        <f>INT((VLOOKUP($C6207,装备数值,2,0)+VLOOKUP($C6207,装备数值,5,0)*($E6207-1))*VLOOKUP($D6207,系数!$K$2:$O$7,2,0))</f>
        <v>7801</v>
      </c>
      <c r="G6207" s="17">
        <f>INT((VLOOKUP($C6207,装备数值,3,0)+VLOOKUP($C6207,装备数值,6,0)*($E6207-1))*VLOOKUP($D6207,系数!$K$2:$O$7,3,0))</f>
        <v>0</v>
      </c>
      <c r="H6207" s="17">
        <f t="shared" si="193"/>
        <v>0</v>
      </c>
      <c r="I6207" s="17">
        <f>INT((VLOOKUP($C6207,装备数值,4,0)+VLOOKUP($C6207,装备数值,7,0)*($E6207-1))*VLOOKUP($D6207,系数!$K$2:$O$7,4,0))</f>
        <v>0</v>
      </c>
      <c r="J6207" s="17">
        <f>INT((VLOOKUP($C6207,装备数值,4,0)+VLOOKUP($C6207,装备数值,7,0)*($E6207-1))*VLOOKUP($D6207,系数!$K$2:$O$7,5,0))</f>
        <v>0</v>
      </c>
      <c r="K6207" s="17">
        <f>INT(VLOOKUP(E6207,强化金币,2,1)*VLOOKUP(INDEX(装备!F:F,MATCH(属性!A6207,装备!A:A,0)),系数!$K$12:$M$15,3,0))</f>
        <v>250000</v>
      </c>
      <c r="L6207" s="17"/>
      <c r="M6207" s="17"/>
      <c r="N6207" s="17"/>
      <c r="O6207" s="17">
        <f>IF(E6207=1,"",VLOOKUP(E6207,系数!$S$2:$AB$12,MATCH(属性!C6207,评级,0),1))</f>
        <v>360</v>
      </c>
    </row>
    <row r="6208" spans="1:15" ht="17.25" thickBot="1" x14ac:dyDescent="0.4">
      <c r="A6208" s="17">
        <f t="shared" si="194"/>
        <v>7100052</v>
      </c>
      <c r="B6208" s="17" t="s">
        <v>218</v>
      </c>
      <c r="C6208" s="15">
        <f>INDEX(装备!G:G,MATCH(属性!A6208,装备!A:A,0))</f>
        <v>18</v>
      </c>
      <c r="D6208" s="15" t="str">
        <f>INDEX(装备!E:E,MATCH(属性!A6208,装备!A:A,0))</f>
        <v>trousers</v>
      </c>
      <c r="E6208" s="14">
        <v>86</v>
      </c>
      <c r="F6208" s="17">
        <f>INT((VLOOKUP($C6208,装备数值,2,0)+VLOOKUP($C6208,装备数值,5,0)*($E6208-1))*VLOOKUP($D6208,系数!$K$2:$O$7,2,0))</f>
        <v>7876</v>
      </c>
      <c r="G6208" s="17">
        <f>INT((VLOOKUP($C6208,装备数值,3,0)+VLOOKUP($C6208,装备数值,6,0)*($E6208-1))*VLOOKUP($D6208,系数!$K$2:$O$7,3,0))</f>
        <v>0</v>
      </c>
      <c r="H6208" s="17">
        <f t="shared" si="193"/>
        <v>0</v>
      </c>
      <c r="I6208" s="17">
        <f>INT((VLOOKUP($C6208,装备数值,4,0)+VLOOKUP($C6208,装备数值,7,0)*($E6208-1))*VLOOKUP($D6208,系数!$K$2:$O$7,4,0))</f>
        <v>0</v>
      </c>
      <c r="J6208" s="17">
        <f>INT((VLOOKUP($C6208,装备数值,4,0)+VLOOKUP($C6208,装备数值,7,0)*($E6208-1))*VLOOKUP($D6208,系数!$K$2:$O$7,5,0))</f>
        <v>0</v>
      </c>
      <c r="K6208" s="17">
        <f>INT(VLOOKUP(E6208,强化金币,2,1)*VLOOKUP(INDEX(装备!F:F,MATCH(属性!A6208,装备!A:A,0)),系数!$K$12:$M$15,3,0))</f>
        <v>300000</v>
      </c>
      <c r="L6208" s="17"/>
      <c r="M6208" s="17"/>
      <c r="N6208" s="17"/>
      <c r="O6208" s="17">
        <f>IF(E6208=1,"",VLOOKUP(E6208,系数!$S$2:$AB$12,MATCH(属性!C6208,评级,0),1))</f>
        <v>360</v>
      </c>
    </row>
    <row r="6209" spans="1:15" ht="17.25" thickBot="1" x14ac:dyDescent="0.4">
      <c r="A6209" s="17">
        <f t="shared" si="194"/>
        <v>7100052</v>
      </c>
      <c r="B6209" s="17" t="s">
        <v>218</v>
      </c>
      <c r="C6209" s="15">
        <f>INDEX(装备!G:G,MATCH(属性!A6209,装备!A:A,0))</f>
        <v>18</v>
      </c>
      <c r="D6209" s="15" t="str">
        <f>INDEX(装备!E:E,MATCH(属性!A6209,装备!A:A,0))</f>
        <v>trousers</v>
      </c>
      <c r="E6209" s="14">
        <v>87</v>
      </c>
      <c r="F6209" s="17">
        <f>INT((VLOOKUP($C6209,装备数值,2,0)+VLOOKUP($C6209,装备数值,5,0)*($E6209-1))*VLOOKUP($D6209,系数!$K$2:$O$7,2,0))</f>
        <v>7951</v>
      </c>
      <c r="G6209" s="17">
        <f>INT((VLOOKUP($C6209,装备数值,3,0)+VLOOKUP($C6209,装备数值,6,0)*($E6209-1))*VLOOKUP($D6209,系数!$K$2:$O$7,3,0))</f>
        <v>0</v>
      </c>
      <c r="H6209" s="17">
        <f t="shared" si="193"/>
        <v>0</v>
      </c>
      <c r="I6209" s="17">
        <f>INT((VLOOKUP($C6209,装备数值,4,0)+VLOOKUP($C6209,装备数值,7,0)*($E6209-1))*VLOOKUP($D6209,系数!$K$2:$O$7,4,0))</f>
        <v>0</v>
      </c>
      <c r="J6209" s="17">
        <f>INT((VLOOKUP($C6209,装备数值,4,0)+VLOOKUP($C6209,装备数值,7,0)*($E6209-1))*VLOOKUP($D6209,系数!$K$2:$O$7,5,0))</f>
        <v>0</v>
      </c>
      <c r="K6209" s="17">
        <f>INT(VLOOKUP(E6209,强化金币,2,1)*VLOOKUP(INDEX(装备!F:F,MATCH(属性!A6209,装备!A:A,0)),系数!$K$12:$M$15,3,0))</f>
        <v>350000</v>
      </c>
      <c r="L6209" s="17"/>
      <c r="M6209" s="17"/>
      <c r="N6209" s="17"/>
      <c r="O6209" s="17">
        <f>IF(E6209=1,"",VLOOKUP(E6209,系数!$S$2:$AB$12,MATCH(属性!C6209,评级,0),1))</f>
        <v>360</v>
      </c>
    </row>
    <row r="6210" spans="1:15" ht="17.25" thickBot="1" x14ac:dyDescent="0.4">
      <c r="A6210" s="17">
        <f t="shared" si="194"/>
        <v>7100052</v>
      </c>
      <c r="B6210" s="17" t="s">
        <v>218</v>
      </c>
      <c r="C6210" s="15">
        <f>INDEX(装备!G:G,MATCH(属性!A6210,装备!A:A,0))</f>
        <v>18</v>
      </c>
      <c r="D6210" s="15" t="str">
        <f>INDEX(装备!E:E,MATCH(属性!A6210,装备!A:A,0))</f>
        <v>trousers</v>
      </c>
      <c r="E6210" s="14">
        <v>88</v>
      </c>
      <c r="F6210" s="17">
        <f>INT((VLOOKUP($C6210,装备数值,2,0)+VLOOKUP($C6210,装备数值,5,0)*($E6210-1))*VLOOKUP($D6210,系数!$K$2:$O$7,2,0))</f>
        <v>8026</v>
      </c>
      <c r="G6210" s="17">
        <f>INT((VLOOKUP($C6210,装备数值,3,0)+VLOOKUP($C6210,装备数值,6,0)*($E6210-1))*VLOOKUP($D6210,系数!$K$2:$O$7,3,0))</f>
        <v>0</v>
      </c>
      <c r="H6210" s="17">
        <f t="shared" si="193"/>
        <v>0</v>
      </c>
      <c r="I6210" s="17">
        <f>INT((VLOOKUP($C6210,装备数值,4,0)+VLOOKUP($C6210,装备数值,7,0)*($E6210-1))*VLOOKUP($D6210,系数!$K$2:$O$7,4,0))</f>
        <v>0</v>
      </c>
      <c r="J6210" s="17">
        <f>INT((VLOOKUP($C6210,装备数值,4,0)+VLOOKUP($C6210,装备数值,7,0)*($E6210-1))*VLOOKUP($D6210,系数!$K$2:$O$7,5,0))</f>
        <v>0</v>
      </c>
      <c r="K6210" s="17">
        <f>INT(VLOOKUP(E6210,强化金币,2,1)*VLOOKUP(INDEX(装备!F:F,MATCH(属性!A6210,装备!A:A,0)),系数!$K$12:$M$15,3,0))</f>
        <v>400000</v>
      </c>
      <c r="L6210" s="17"/>
      <c r="M6210" s="17"/>
      <c r="N6210" s="17"/>
      <c r="O6210" s="17">
        <f>IF(E6210=1,"",VLOOKUP(E6210,系数!$S$2:$AB$12,MATCH(属性!C6210,评级,0),1))</f>
        <v>360</v>
      </c>
    </row>
    <row r="6211" spans="1:15" ht="17.25" thickBot="1" x14ac:dyDescent="0.4">
      <c r="A6211" s="17">
        <f t="shared" si="194"/>
        <v>7100052</v>
      </c>
      <c r="B6211" s="17" t="s">
        <v>218</v>
      </c>
      <c r="C6211" s="15">
        <f>INDEX(装备!G:G,MATCH(属性!A6211,装备!A:A,0))</f>
        <v>18</v>
      </c>
      <c r="D6211" s="15" t="str">
        <f>INDEX(装备!E:E,MATCH(属性!A6211,装备!A:A,0))</f>
        <v>trousers</v>
      </c>
      <c r="E6211" s="14">
        <v>89</v>
      </c>
      <c r="F6211" s="17">
        <f>INT((VLOOKUP($C6211,装备数值,2,0)+VLOOKUP($C6211,装备数值,5,0)*($E6211-1))*VLOOKUP($D6211,系数!$K$2:$O$7,2,0))</f>
        <v>8101</v>
      </c>
      <c r="G6211" s="17">
        <f>INT((VLOOKUP($C6211,装备数值,3,0)+VLOOKUP($C6211,装备数值,6,0)*($E6211-1))*VLOOKUP($D6211,系数!$K$2:$O$7,3,0))</f>
        <v>0</v>
      </c>
      <c r="H6211" s="17">
        <f t="shared" si="193"/>
        <v>0</v>
      </c>
      <c r="I6211" s="17">
        <f>INT((VLOOKUP($C6211,装备数值,4,0)+VLOOKUP($C6211,装备数值,7,0)*($E6211-1))*VLOOKUP($D6211,系数!$K$2:$O$7,4,0))</f>
        <v>0</v>
      </c>
      <c r="J6211" s="17">
        <f>INT((VLOOKUP($C6211,装备数值,4,0)+VLOOKUP($C6211,装备数值,7,0)*($E6211-1))*VLOOKUP($D6211,系数!$K$2:$O$7,5,0))</f>
        <v>0</v>
      </c>
      <c r="K6211" s="17">
        <f>INT(VLOOKUP(E6211,强化金币,2,1)*VLOOKUP(INDEX(装备!F:F,MATCH(属性!A6211,装备!A:A,0)),系数!$K$12:$M$15,3,0))</f>
        <v>450000</v>
      </c>
      <c r="L6211" s="17"/>
      <c r="M6211" s="17"/>
      <c r="N6211" s="17"/>
      <c r="O6211" s="17">
        <f>IF(E6211=1,"",VLOOKUP(E6211,系数!$S$2:$AB$12,MATCH(属性!C6211,评级,0),1))</f>
        <v>360</v>
      </c>
    </row>
    <row r="6212" spans="1:15" ht="17.25" thickBot="1" x14ac:dyDescent="0.4">
      <c r="A6212" s="17">
        <f t="shared" si="194"/>
        <v>7100052</v>
      </c>
      <c r="B6212" s="17" t="s">
        <v>218</v>
      </c>
      <c r="C6212" s="15">
        <f>INDEX(装备!G:G,MATCH(属性!A6212,装备!A:A,0))</f>
        <v>18</v>
      </c>
      <c r="D6212" s="15" t="str">
        <f>INDEX(装备!E:E,MATCH(属性!A6212,装备!A:A,0))</f>
        <v>trousers</v>
      </c>
      <c r="E6212" s="14">
        <v>90</v>
      </c>
      <c r="F6212" s="17">
        <f>INT((VLOOKUP($C6212,装备数值,2,0)+VLOOKUP($C6212,装备数值,5,0)*($E6212-1))*VLOOKUP($D6212,系数!$K$2:$O$7,2,0))</f>
        <v>8176</v>
      </c>
      <c r="G6212" s="17">
        <f>INT((VLOOKUP($C6212,装备数值,3,0)+VLOOKUP($C6212,装备数值,6,0)*($E6212-1))*VLOOKUP($D6212,系数!$K$2:$O$7,3,0))</f>
        <v>0</v>
      </c>
      <c r="H6212" s="17">
        <f t="shared" ref="H6212:H6275" si="195">G6212</f>
        <v>0</v>
      </c>
      <c r="I6212" s="17">
        <f>INT((VLOOKUP($C6212,装备数值,4,0)+VLOOKUP($C6212,装备数值,7,0)*($E6212-1))*VLOOKUP($D6212,系数!$K$2:$O$7,4,0))</f>
        <v>0</v>
      </c>
      <c r="J6212" s="17">
        <f>INT((VLOOKUP($C6212,装备数值,4,0)+VLOOKUP($C6212,装备数值,7,0)*($E6212-1))*VLOOKUP($D6212,系数!$K$2:$O$7,5,0))</f>
        <v>0</v>
      </c>
      <c r="K6212" s="17">
        <f>INT(VLOOKUP(E6212,强化金币,2,1)*VLOOKUP(INDEX(装备!F:F,MATCH(属性!A6212,装备!A:A,0)),系数!$K$12:$M$15,3,0))</f>
        <v>450000</v>
      </c>
      <c r="L6212" s="17"/>
      <c r="M6212" s="17"/>
      <c r="N6212" s="17"/>
      <c r="O6212" s="17">
        <f>IF(E6212=1,"",VLOOKUP(E6212,系数!$S$2:$AB$12,MATCH(属性!C6212,评级,0),1))</f>
        <v>400</v>
      </c>
    </row>
    <row r="6213" spans="1:15" ht="17.25" thickBot="1" x14ac:dyDescent="0.4">
      <c r="A6213" s="17">
        <f t="shared" si="194"/>
        <v>7100052</v>
      </c>
      <c r="B6213" s="17" t="s">
        <v>218</v>
      </c>
      <c r="C6213" s="15">
        <f>INDEX(装备!G:G,MATCH(属性!A6213,装备!A:A,0))</f>
        <v>18</v>
      </c>
      <c r="D6213" s="15" t="str">
        <f>INDEX(装备!E:E,MATCH(属性!A6213,装备!A:A,0))</f>
        <v>trousers</v>
      </c>
      <c r="E6213" s="14">
        <v>91</v>
      </c>
      <c r="F6213" s="17">
        <f>INT((VLOOKUP($C6213,装备数值,2,0)+VLOOKUP($C6213,装备数值,5,0)*($E6213-1))*VLOOKUP($D6213,系数!$K$2:$O$7,2,0))</f>
        <v>8251</v>
      </c>
      <c r="G6213" s="17">
        <f>INT((VLOOKUP($C6213,装备数值,3,0)+VLOOKUP($C6213,装备数值,6,0)*($E6213-1))*VLOOKUP($D6213,系数!$K$2:$O$7,3,0))</f>
        <v>0</v>
      </c>
      <c r="H6213" s="17">
        <f t="shared" si="195"/>
        <v>0</v>
      </c>
      <c r="I6213" s="17">
        <f>INT((VLOOKUP($C6213,装备数值,4,0)+VLOOKUP($C6213,装备数值,7,0)*($E6213-1))*VLOOKUP($D6213,系数!$K$2:$O$7,4,0))</f>
        <v>0</v>
      </c>
      <c r="J6213" s="17">
        <f>INT((VLOOKUP($C6213,装备数值,4,0)+VLOOKUP($C6213,装备数值,7,0)*($E6213-1))*VLOOKUP($D6213,系数!$K$2:$O$7,5,0))</f>
        <v>0</v>
      </c>
      <c r="K6213" s="17">
        <f>INT(VLOOKUP(E6213,强化金币,2,1)*VLOOKUP(INDEX(装备!F:F,MATCH(属性!A6213,装备!A:A,0)),系数!$K$12:$M$15,3,0))</f>
        <v>450000</v>
      </c>
      <c r="L6213" s="17"/>
      <c r="M6213" s="17"/>
      <c r="N6213" s="17"/>
      <c r="O6213" s="17">
        <f>IF(E6213=1,"",VLOOKUP(E6213,系数!$S$2:$AB$12,MATCH(属性!C6213,评级,0),1))</f>
        <v>400</v>
      </c>
    </row>
    <row r="6214" spans="1:15" ht="17.25" thickBot="1" x14ac:dyDescent="0.4">
      <c r="A6214" s="17">
        <f t="shared" si="194"/>
        <v>7100052</v>
      </c>
      <c r="B6214" s="17" t="s">
        <v>218</v>
      </c>
      <c r="C6214" s="15">
        <f>INDEX(装备!G:G,MATCH(属性!A6214,装备!A:A,0))</f>
        <v>18</v>
      </c>
      <c r="D6214" s="15" t="str">
        <f>INDEX(装备!E:E,MATCH(属性!A6214,装备!A:A,0))</f>
        <v>trousers</v>
      </c>
      <c r="E6214" s="14">
        <v>92</v>
      </c>
      <c r="F6214" s="17">
        <f>INT((VLOOKUP($C6214,装备数值,2,0)+VLOOKUP($C6214,装备数值,5,0)*($E6214-1))*VLOOKUP($D6214,系数!$K$2:$O$7,2,0))</f>
        <v>8326</v>
      </c>
      <c r="G6214" s="17">
        <f>INT((VLOOKUP($C6214,装备数值,3,0)+VLOOKUP($C6214,装备数值,6,0)*($E6214-1))*VLOOKUP($D6214,系数!$K$2:$O$7,3,0))</f>
        <v>0</v>
      </c>
      <c r="H6214" s="17">
        <f t="shared" si="195"/>
        <v>0</v>
      </c>
      <c r="I6214" s="17">
        <f>INT((VLOOKUP($C6214,装备数值,4,0)+VLOOKUP($C6214,装备数值,7,0)*($E6214-1))*VLOOKUP($D6214,系数!$K$2:$O$7,4,0))</f>
        <v>0</v>
      </c>
      <c r="J6214" s="17">
        <f>INT((VLOOKUP($C6214,装备数值,4,0)+VLOOKUP($C6214,装备数值,7,0)*($E6214-1))*VLOOKUP($D6214,系数!$K$2:$O$7,5,0))</f>
        <v>0</v>
      </c>
      <c r="K6214" s="17">
        <f>INT(VLOOKUP(E6214,强化金币,2,1)*VLOOKUP(INDEX(装备!F:F,MATCH(属性!A6214,装备!A:A,0)),系数!$K$12:$M$15,3,0))</f>
        <v>450000</v>
      </c>
      <c r="L6214" s="17"/>
      <c r="M6214" s="17"/>
      <c r="N6214" s="17"/>
      <c r="O6214" s="17">
        <f>IF(E6214=1,"",VLOOKUP(E6214,系数!$S$2:$AB$12,MATCH(属性!C6214,评级,0),1))</f>
        <v>400</v>
      </c>
    </row>
    <row r="6215" spans="1:15" ht="17.25" thickBot="1" x14ac:dyDescent="0.4">
      <c r="A6215" s="17">
        <f t="shared" si="194"/>
        <v>7100052</v>
      </c>
      <c r="B6215" s="17" t="s">
        <v>218</v>
      </c>
      <c r="C6215" s="15">
        <f>INDEX(装备!G:G,MATCH(属性!A6215,装备!A:A,0))</f>
        <v>18</v>
      </c>
      <c r="D6215" s="15" t="str">
        <f>INDEX(装备!E:E,MATCH(属性!A6215,装备!A:A,0))</f>
        <v>trousers</v>
      </c>
      <c r="E6215" s="14">
        <v>93</v>
      </c>
      <c r="F6215" s="17">
        <f>INT((VLOOKUP($C6215,装备数值,2,0)+VLOOKUP($C6215,装备数值,5,0)*($E6215-1))*VLOOKUP($D6215,系数!$K$2:$O$7,2,0))</f>
        <v>8401</v>
      </c>
      <c r="G6215" s="17">
        <f>INT((VLOOKUP($C6215,装备数值,3,0)+VLOOKUP($C6215,装备数值,6,0)*($E6215-1))*VLOOKUP($D6215,系数!$K$2:$O$7,3,0))</f>
        <v>0</v>
      </c>
      <c r="H6215" s="17">
        <f t="shared" si="195"/>
        <v>0</v>
      </c>
      <c r="I6215" s="17">
        <f>INT((VLOOKUP($C6215,装备数值,4,0)+VLOOKUP($C6215,装备数值,7,0)*($E6215-1))*VLOOKUP($D6215,系数!$K$2:$O$7,4,0))</f>
        <v>0</v>
      </c>
      <c r="J6215" s="17">
        <f>INT((VLOOKUP($C6215,装备数值,4,0)+VLOOKUP($C6215,装备数值,7,0)*($E6215-1))*VLOOKUP($D6215,系数!$K$2:$O$7,5,0))</f>
        <v>0</v>
      </c>
      <c r="K6215" s="17">
        <f>INT(VLOOKUP(E6215,强化金币,2,1)*VLOOKUP(INDEX(装备!F:F,MATCH(属性!A6215,装备!A:A,0)),系数!$K$12:$M$15,3,0))</f>
        <v>450000</v>
      </c>
      <c r="L6215" s="17"/>
      <c r="M6215" s="17"/>
      <c r="N6215" s="17"/>
      <c r="O6215" s="17">
        <f>IF(E6215=1,"",VLOOKUP(E6215,系数!$S$2:$AB$12,MATCH(属性!C6215,评级,0),1))</f>
        <v>400</v>
      </c>
    </row>
    <row r="6216" spans="1:15" ht="17.25" thickBot="1" x14ac:dyDescent="0.4">
      <c r="A6216" s="17">
        <f t="shared" si="194"/>
        <v>7100052</v>
      </c>
      <c r="B6216" s="17" t="s">
        <v>218</v>
      </c>
      <c r="C6216" s="15">
        <f>INDEX(装备!G:G,MATCH(属性!A6216,装备!A:A,0))</f>
        <v>18</v>
      </c>
      <c r="D6216" s="15" t="str">
        <f>INDEX(装备!E:E,MATCH(属性!A6216,装备!A:A,0))</f>
        <v>trousers</v>
      </c>
      <c r="E6216" s="14">
        <v>94</v>
      </c>
      <c r="F6216" s="17">
        <f>INT((VLOOKUP($C6216,装备数值,2,0)+VLOOKUP($C6216,装备数值,5,0)*($E6216-1))*VLOOKUP($D6216,系数!$K$2:$O$7,2,0))</f>
        <v>8476</v>
      </c>
      <c r="G6216" s="17">
        <f>INT((VLOOKUP($C6216,装备数值,3,0)+VLOOKUP($C6216,装备数值,6,0)*($E6216-1))*VLOOKUP($D6216,系数!$K$2:$O$7,3,0))</f>
        <v>0</v>
      </c>
      <c r="H6216" s="17">
        <f t="shared" si="195"/>
        <v>0</v>
      </c>
      <c r="I6216" s="17">
        <f>INT((VLOOKUP($C6216,装备数值,4,0)+VLOOKUP($C6216,装备数值,7,0)*($E6216-1))*VLOOKUP($D6216,系数!$K$2:$O$7,4,0))</f>
        <v>0</v>
      </c>
      <c r="J6216" s="17">
        <f>INT((VLOOKUP($C6216,装备数值,4,0)+VLOOKUP($C6216,装备数值,7,0)*($E6216-1))*VLOOKUP($D6216,系数!$K$2:$O$7,5,0))</f>
        <v>0</v>
      </c>
      <c r="K6216" s="17">
        <f>INT(VLOOKUP(E6216,强化金币,2,1)*VLOOKUP(INDEX(装备!F:F,MATCH(属性!A6216,装备!A:A,0)),系数!$K$12:$M$15,3,0))</f>
        <v>450000</v>
      </c>
      <c r="L6216" s="17"/>
      <c r="M6216" s="17"/>
      <c r="N6216" s="17"/>
      <c r="O6216" s="17">
        <f>IF(E6216=1,"",VLOOKUP(E6216,系数!$S$2:$AB$12,MATCH(属性!C6216,评级,0),1))</f>
        <v>400</v>
      </c>
    </row>
    <row r="6217" spans="1:15" ht="17.25" thickBot="1" x14ac:dyDescent="0.4">
      <c r="A6217" s="17">
        <f t="shared" si="194"/>
        <v>7100052</v>
      </c>
      <c r="B6217" s="17" t="s">
        <v>218</v>
      </c>
      <c r="C6217" s="15">
        <f>INDEX(装备!G:G,MATCH(属性!A6217,装备!A:A,0))</f>
        <v>18</v>
      </c>
      <c r="D6217" s="15" t="str">
        <f>INDEX(装备!E:E,MATCH(属性!A6217,装备!A:A,0))</f>
        <v>trousers</v>
      </c>
      <c r="E6217" s="14">
        <v>95</v>
      </c>
      <c r="F6217" s="17">
        <f>INT((VLOOKUP($C6217,装备数值,2,0)+VLOOKUP($C6217,装备数值,5,0)*($E6217-1))*VLOOKUP($D6217,系数!$K$2:$O$7,2,0))</f>
        <v>8551</v>
      </c>
      <c r="G6217" s="17">
        <f>INT((VLOOKUP($C6217,装备数值,3,0)+VLOOKUP($C6217,装备数值,6,0)*($E6217-1))*VLOOKUP($D6217,系数!$K$2:$O$7,3,0))</f>
        <v>0</v>
      </c>
      <c r="H6217" s="17">
        <f t="shared" si="195"/>
        <v>0</v>
      </c>
      <c r="I6217" s="17">
        <f>INT((VLOOKUP($C6217,装备数值,4,0)+VLOOKUP($C6217,装备数值,7,0)*($E6217-1))*VLOOKUP($D6217,系数!$K$2:$O$7,4,0))</f>
        <v>0</v>
      </c>
      <c r="J6217" s="17">
        <f>INT((VLOOKUP($C6217,装备数值,4,0)+VLOOKUP($C6217,装备数值,7,0)*($E6217-1))*VLOOKUP($D6217,系数!$K$2:$O$7,5,0))</f>
        <v>0</v>
      </c>
      <c r="K6217" s="17">
        <f>INT(VLOOKUP(E6217,强化金币,2,1)*VLOOKUP(INDEX(装备!F:F,MATCH(属性!A6217,装备!A:A,0)),系数!$K$12:$M$15,3,0))</f>
        <v>450000</v>
      </c>
      <c r="L6217" s="17"/>
      <c r="M6217" s="17"/>
      <c r="N6217" s="17"/>
      <c r="O6217" s="17">
        <f>IF(E6217=1,"",VLOOKUP(E6217,系数!$S$2:$AB$12,MATCH(属性!C6217,评级,0),1))</f>
        <v>400</v>
      </c>
    </row>
    <row r="6218" spans="1:15" ht="17.25" thickBot="1" x14ac:dyDescent="0.4">
      <c r="A6218" s="17">
        <f t="shared" si="194"/>
        <v>7100052</v>
      </c>
      <c r="B6218" s="17" t="s">
        <v>218</v>
      </c>
      <c r="C6218" s="15">
        <f>INDEX(装备!G:G,MATCH(属性!A6218,装备!A:A,0))</f>
        <v>18</v>
      </c>
      <c r="D6218" s="15" t="str">
        <f>INDEX(装备!E:E,MATCH(属性!A6218,装备!A:A,0))</f>
        <v>trousers</v>
      </c>
      <c r="E6218" s="14">
        <v>96</v>
      </c>
      <c r="F6218" s="17">
        <f>INT((VLOOKUP($C6218,装备数值,2,0)+VLOOKUP($C6218,装备数值,5,0)*($E6218-1))*VLOOKUP($D6218,系数!$K$2:$O$7,2,0))</f>
        <v>8626</v>
      </c>
      <c r="G6218" s="17">
        <f>INT((VLOOKUP($C6218,装备数值,3,0)+VLOOKUP($C6218,装备数值,6,0)*($E6218-1))*VLOOKUP($D6218,系数!$K$2:$O$7,3,0))</f>
        <v>0</v>
      </c>
      <c r="H6218" s="17">
        <f t="shared" si="195"/>
        <v>0</v>
      </c>
      <c r="I6218" s="17">
        <f>INT((VLOOKUP($C6218,装备数值,4,0)+VLOOKUP($C6218,装备数值,7,0)*($E6218-1))*VLOOKUP($D6218,系数!$K$2:$O$7,4,0))</f>
        <v>0</v>
      </c>
      <c r="J6218" s="17">
        <f>INT((VLOOKUP($C6218,装备数值,4,0)+VLOOKUP($C6218,装备数值,7,0)*($E6218-1))*VLOOKUP($D6218,系数!$K$2:$O$7,5,0))</f>
        <v>0</v>
      </c>
      <c r="K6218" s="17">
        <f>INT(VLOOKUP(E6218,强化金币,2,1)*VLOOKUP(INDEX(装备!F:F,MATCH(属性!A6218,装备!A:A,0)),系数!$K$12:$M$15,3,0))</f>
        <v>450000</v>
      </c>
      <c r="L6218" s="17"/>
      <c r="M6218" s="17"/>
      <c r="N6218" s="17"/>
      <c r="O6218" s="17">
        <f>IF(E6218=1,"",VLOOKUP(E6218,系数!$S$2:$AB$12,MATCH(属性!C6218,评级,0),1))</f>
        <v>400</v>
      </c>
    </row>
    <row r="6219" spans="1:15" ht="17.25" thickBot="1" x14ac:dyDescent="0.4">
      <c r="A6219" s="17">
        <f t="shared" si="194"/>
        <v>7100052</v>
      </c>
      <c r="B6219" s="17" t="s">
        <v>218</v>
      </c>
      <c r="C6219" s="15">
        <f>INDEX(装备!G:G,MATCH(属性!A6219,装备!A:A,0))</f>
        <v>18</v>
      </c>
      <c r="D6219" s="15" t="str">
        <f>INDEX(装备!E:E,MATCH(属性!A6219,装备!A:A,0))</f>
        <v>trousers</v>
      </c>
      <c r="E6219" s="14">
        <v>97</v>
      </c>
      <c r="F6219" s="17">
        <f>INT((VLOOKUP($C6219,装备数值,2,0)+VLOOKUP($C6219,装备数值,5,0)*($E6219-1))*VLOOKUP($D6219,系数!$K$2:$O$7,2,0))</f>
        <v>8701</v>
      </c>
      <c r="G6219" s="17">
        <f>INT((VLOOKUP($C6219,装备数值,3,0)+VLOOKUP($C6219,装备数值,6,0)*($E6219-1))*VLOOKUP($D6219,系数!$K$2:$O$7,3,0))</f>
        <v>0</v>
      </c>
      <c r="H6219" s="17">
        <f t="shared" si="195"/>
        <v>0</v>
      </c>
      <c r="I6219" s="17">
        <f>INT((VLOOKUP($C6219,装备数值,4,0)+VLOOKUP($C6219,装备数值,7,0)*($E6219-1))*VLOOKUP($D6219,系数!$K$2:$O$7,4,0))</f>
        <v>0</v>
      </c>
      <c r="J6219" s="17">
        <f>INT((VLOOKUP($C6219,装备数值,4,0)+VLOOKUP($C6219,装备数值,7,0)*($E6219-1))*VLOOKUP($D6219,系数!$K$2:$O$7,5,0))</f>
        <v>0</v>
      </c>
      <c r="K6219" s="17">
        <f>INT(VLOOKUP(E6219,强化金币,2,1)*VLOOKUP(INDEX(装备!F:F,MATCH(属性!A6219,装备!A:A,0)),系数!$K$12:$M$15,3,0))</f>
        <v>450000</v>
      </c>
      <c r="L6219" s="17"/>
      <c r="M6219" s="17"/>
      <c r="N6219" s="17"/>
      <c r="O6219" s="17">
        <f>IF(E6219=1,"",VLOOKUP(E6219,系数!$S$2:$AB$12,MATCH(属性!C6219,评级,0),1))</f>
        <v>400</v>
      </c>
    </row>
    <row r="6220" spans="1:15" ht="17.25" thickBot="1" x14ac:dyDescent="0.4">
      <c r="A6220" s="17">
        <f t="shared" si="194"/>
        <v>7100052</v>
      </c>
      <c r="B6220" s="17" t="s">
        <v>218</v>
      </c>
      <c r="C6220" s="15">
        <f>INDEX(装备!G:G,MATCH(属性!A6220,装备!A:A,0))</f>
        <v>18</v>
      </c>
      <c r="D6220" s="15" t="str">
        <f>INDEX(装备!E:E,MATCH(属性!A6220,装备!A:A,0))</f>
        <v>trousers</v>
      </c>
      <c r="E6220" s="14">
        <v>98</v>
      </c>
      <c r="F6220" s="17">
        <f>INT((VLOOKUP($C6220,装备数值,2,0)+VLOOKUP($C6220,装备数值,5,0)*($E6220-1))*VLOOKUP($D6220,系数!$K$2:$O$7,2,0))</f>
        <v>8776</v>
      </c>
      <c r="G6220" s="17">
        <f>INT((VLOOKUP($C6220,装备数值,3,0)+VLOOKUP($C6220,装备数值,6,0)*($E6220-1))*VLOOKUP($D6220,系数!$K$2:$O$7,3,0))</f>
        <v>0</v>
      </c>
      <c r="H6220" s="17">
        <f t="shared" si="195"/>
        <v>0</v>
      </c>
      <c r="I6220" s="17">
        <f>INT((VLOOKUP($C6220,装备数值,4,0)+VLOOKUP($C6220,装备数值,7,0)*($E6220-1))*VLOOKUP($D6220,系数!$K$2:$O$7,4,0))</f>
        <v>0</v>
      </c>
      <c r="J6220" s="17">
        <f>INT((VLOOKUP($C6220,装备数值,4,0)+VLOOKUP($C6220,装备数值,7,0)*($E6220-1))*VLOOKUP($D6220,系数!$K$2:$O$7,5,0))</f>
        <v>0</v>
      </c>
      <c r="K6220" s="17">
        <f>INT(VLOOKUP(E6220,强化金币,2,1)*VLOOKUP(INDEX(装备!F:F,MATCH(属性!A6220,装备!A:A,0)),系数!$K$12:$M$15,3,0))</f>
        <v>450000</v>
      </c>
      <c r="L6220" s="17"/>
      <c r="M6220" s="17"/>
      <c r="N6220" s="17"/>
      <c r="O6220" s="17">
        <f>IF(E6220=1,"",VLOOKUP(E6220,系数!$S$2:$AB$12,MATCH(属性!C6220,评级,0),1))</f>
        <v>400</v>
      </c>
    </row>
    <row r="6221" spans="1:15" ht="17.25" thickBot="1" x14ac:dyDescent="0.4">
      <c r="A6221" s="17">
        <f t="shared" si="194"/>
        <v>7100052</v>
      </c>
      <c r="B6221" s="17" t="s">
        <v>218</v>
      </c>
      <c r="C6221" s="15">
        <f>INDEX(装备!G:G,MATCH(属性!A6221,装备!A:A,0))</f>
        <v>18</v>
      </c>
      <c r="D6221" s="15" t="str">
        <f>INDEX(装备!E:E,MATCH(属性!A6221,装备!A:A,0))</f>
        <v>trousers</v>
      </c>
      <c r="E6221" s="14">
        <v>99</v>
      </c>
      <c r="F6221" s="17">
        <f>INT((VLOOKUP($C6221,装备数值,2,0)+VLOOKUP($C6221,装备数值,5,0)*($E6221-1))*VLOOKUP($D6221,系数!$K$2:$O$7,2,0))</f>
        <v>8851</v>
      </c>
      <c r="G6221" s="17">
        <f>INT((VLOOKUP($C6221,装备数值,3,0)+VLOOKUP($C6221,装备数值,6,0)*($E6221-1))*VLOOKUP($D6221,系数!$K$2:$O$7,3,0))</f>
        <v>0</v>
      </c>
      <c r="H6221" s="17">
        <f t="shared" si="195"/>
        <v>0</v>
      </c>
      <c r="I6221" s="17">
        <f>INT((VLOOKUP($C6221,装备数值,4,0)+VLOOKUP($C6221,装备数值,7,0)*($E6221-1))*VLOOKUP($D6221,系数!$K$2:$O$7,4,0))</f>
        <v>0</v>
      </c>
      <c r="J6221" s="17">
        <f>INT((VLOOKUP($C6221,装备数值,4,0)+VLOOKUP($C6221,装备数值,7,0)*($E6221-1))*VLOOKUP($D6221,系数!$K$2:$O$7,5,0))</f>
        <v>0</v>
      </c>
      <c r="K6221" s="17">
        <f>INT(VLOOKUP(E6221,强化金币,2,1)*VLOOKUP(INDEX(装备!F:F,MATCH(属性!A6221,装备!A:A,0)),系数!$K$12:$M$15,3,0))</f>
        <v>450000</v>
      </c>
      <c r="L6221" s="17"/>
      <c r="M6221" s="17"/>
      <c r="N6221" s="17"/>
      <c r="O6221" s="17">
        <f>IF(E6221=1,"",VLOOKUP(E6221,系数!$S$2:$AB$12,MATCH(属性!C6221,评级,0),1))</f>
        <v>400</v>
      </c>
    </row>
    <row r="6222" spans="1:15" ht="17.25" thickBot="1" x14ac:dyDescent="0.4">
      <c r="A6222" s="17">
        <f t="shared" si="194"/>
        <v>7100052</v>
      </c>
      <c r="B6222" s="17" t="s">
        <v>218</v>
      </c>
      <c r="C6222" s="15">
        <f>INDEX(装备!G:G,MATCH(属性!A6222,装备!A:A,0))</f>
        <v>18</v>
      </c>
      <c r="D6222" s="15" t="str">
        <f>INDEX(装备!E:E,MATCH(属性!A6222,装备!A:A,0))</f>
        <v>trousers</v>
      </c>
      <c r="E6222" s="14">
        <v>100</v>
      </c>
      <c r="F6222" s="17">
        <f>INT((VLOOKUP($C6222,装备数值,2,0)+VLOOKUP($C6222,装备数值,5,0)*($E6222-1))*VLOOKUP($D6222,系数!$K$2:$O$7,2,0))</f>
        <v>8926</v>
      </c>
      <c r="G6222" s="17">
        <f>INT((VLOOKUP($C6222,装备数值,3,0)+VLOOKUP($C6222,装备数值,6,0)*($E6222-1))*VLOOKUP($D6222,系数!$K$2:$O$7,3,0))</f>
        <v>0</v>
      </c>
      <c r="H6222" s="17">
        <f t="shared" si="195"/>
        <v>0</v>
      </c>
      <c r="I6222" s="17">
        <f>INT((VLOOKUP($C6222,装备数值,4,0)+VLOOKUP($C6222,装备数值,7,0)*($E6222-1))*VLOOKUP($D6222,系数!$K$2:$O$7,4,0))</f>
        <v>0</v>
      </c>
      <c r="J6222" s="17">
        <f>INT((VLOOKUP($C6222,装备数值,4,0)+VLOOKUP($C6222,装备数值,7,0)*($E6222-1))*VLOOKUP($D6222,系数!$K$2:$O$7,5,0))</f>
        <v>0</v>
      </c>
      <c r="K6222" s="17">
        <f>INT(VLOOKUP(E6222,强化金币,2,1)*VLOOKUP(INDEX(装备!F:F,MATCH(属性!A6222,装备!A:A,0)),系数!$K$12:$M$15,3,0))</f>
        <v>450000</v>
      </c>
      <c r="L6222" s="17"/>
      <c r="M6222" s="17"/>
      <c r="N6222" s="17"/>
      <c r="O6222" s="17">
        <f>IF(E6222=1,"",VLOOKUP(E6222,系数!$S$2:$AB$12,MATCH(属性!C6222,评级,0),1))</f>
        <v>440</v>
      </c>
    </row>
    <row r="6223" spans="1:15" ht="17.25" thickBot="1" x14ac:dyDescent="0.4">
      <c r="A6223" s="17">
        <f t="shared" si="194"/>
        <v>7100052</v>
      </c>
      <c r="B6223" s="17" t="s">
        <v>218</v>
      </c>
      <c r="C6223" s="15">
        <f>INDEX(装备!G:G,MATCH(属性!A6223,装备!A:A,0))</f>
        <v>18</v>
      </c>
      <c r="D6223" s="15" t="str">
        <f>INDEX(装备!E:E,MATCH(属性!A6223,装备!A:A,0))</f>
        <v>trousers</v>
      </c>
      <c r="E6223" s="14">
        <v>101</v>
      </c>
      <c r="F6223" s="17">
        <f>INT((VLOOKUP($C6223,装备数值,2,0)+VLOOKUP($C6223,装备数值,5,0)*($E6223-1))*VLOOKUP($D6223,系数!$K$2:$O$7,2,0))</f>
        <v>9001</v>
      </c>
      <c r="G6223" s="17">
        <f>INT((VLOOKUP($C6223,装备数值,3,0)+VLOOKUP($C6223,装备数值,6,0)*($E6223-1))*VLOOKUP($D6223,系数!$K$2:$O$7,3,0))</f>
        <v>0</v>
      </c>
      <c r="H6223" s="17">
        <f t="shared" si="195"/>
        <v>0</v>
      </c>
      <c r="I6223" s="17">
        <f>INT((VLOOKUP($C6223,装备数值,4,0)+VLOOKUP($C6223,装备数值,7,0)*($E6223-1))*VLOOKUP($D6223,系数!$K$2:$O$7,4,0))</f>
        <v>0</v>
      </c>
      <c r="J6223" s="17">
        <f>INT((VLOOKUP($C6223,装备数值,4,0)+VLOOKUP($C6223,装备数值,7,0)*($E6223-1))*VLOOKUP($D6223,系数!$K$2:$O$7,5,0))</f>
        <v>0</v>
      </c>
      <c r="K6223" s="17">
        <f>INT(VLOOKUP(E6223,强化金币,2,1)*VLOOKUP(INDEX(装备!F:F,MATCH(属性!A6223,装备!A:A,0)),系数!$K$12:$M$15,3,0))</f>
        <v>450000</v>
      </c>
      <c r="L6223" s="17"/>
      <c r="M6223" s="17"/>
      <c r="N6223" s="17"/>
      <c r="O6223" s="17">
        <f>IF(E6223=1,"",VLOOKUP(E6223,系数!$S$2:$AB$12,MATCH(属性!C6223,评级,0),1))</f>
        <v>440</v>
      </c>
    </row>
    <row r="6224" spans="1:15" ht="17.25" thickBot="1" x14ac:dyDescent="0.4">
      <c r="A6224" s="17">
        <f t="shared" si="194"/>
        <v>7100052</v>
      </c>
      <c r="B6224" s="17" t="s">
        <v>218</v>
      </c>
      <c r="C6224" s="15">
        <f>INDEX(装备!G:G,MATCH(属性!A6224,装备!A:A,0))</f>
        <v>18</v>
      </c>
      <c r="D6224" s="15" t="str">
        <f>INDEX(装备!E:E,MATCH(属性!A6224,装备!A:A,0))</f>
        <v>trousers</v>
      </c>
      <c r="E6224" s="14">
        <v>102</v>
      </c>
      <c r="F6224" s="17">
        <f>INT((VLOOKUP($C6224,装备数值,2,0)+VLOOKUP($C6224,装备数值,5,0)*($E6224-1))*VLOOKUP($D6224,系数!$K$2:$O$7,2,0))</f>
        <v>9076</v>
      </c>
      <c r="G6224" s="17">
        <f>INT((VLOOKUP($C6224,装备数值,3,0)+VLOOKUP($C6224,装备数值,6,0)*($E6224-1))*VLOOKUP($D6224,系数!$K$2:$O$7,3,0))</f>
        <v>0</v>
      </c>
      <c r="H6224" s="17">
        <f t="shared" si="195"/>
        <v>0</v>
      </c>
      <c r="I6224" s="17">
        <f>INT((VLOOKUP($C6224,装备数值,4,0)+VLOOKUP($C6224,装备数值,7,0)*($E6224-1))*VLOOKUP($D6224,系数!$K$2:$O$7,4,0))</f>
        <v>0</v>
      </c>
      <c r="J6224" s="17">
        <f>INT((VLOOKUP($C6224,装备数值,4,0)+VLOOKUP($C6224,装备数值,7,0)*($E6224-1))*VLOOKUP($D6224,系数!$K$2:$O$7,5,0))</f>
        <v>0</v>
      </c>
      <c r="K6224" s="17">
        <f>INT(VLOOKUP(E6224,强化金币,2,1)*VLOOKUP(INDEX(装备!F:F,MATCH(属性!A6224,装备!A:A,0)),系数!$K$12:$M$15,3,0))</f>
        <v>450000</v>
      </c>
      <c r="L6224" s="17"/>
      <c r="M6224" s="17"/>
      <c r="N6224" s="17"/>
      <c r="O6224" s="17">
        <f>IF(E6224=1,"",VLOOKUP(E6224,系数!$S$2:$AB$12,MATCH(属性!C6224,评级,0),1))</f>
        <v>440</v>
      </c>
    </row>
    <row r="6225" spans="1:15" ht="17.25" thickBot="1" x14ac:dyDescent="0.4">
      <c r="A6225" s="17">
        <f t="shared" si="194"/>
        <v>7100052</v>
      </c>
      <c r="B6225" s="17" t="s">
        <v>218</v>
      </c>
      <c r="C6225" s="15">
        <f>INDEX(装备!G:G,MATCH(属性!A6225,装备!A:A,0))</f>
        <v>18</v>
      </c>
      <c r="D6225" s="15" t="str">
        <f>INDEX(装备!E:E,MATCH(属性!A6225,装备!A:A,0))</f>
        <v>trousers</v>
      </c>
      <c r="E6225" s="14">
        <v>103</v>
      </c>
      <c r="F6225" s="17">
        <f>INT((VLOOKUP($C6225,装备数值,2,0)+VLOOKUP($C6225,装备数值,5,0)*($E6225-1))*VLOOKUP($D6225,系数!$K$2:$O$7,2,0))</f>
        <v>9151</v>
      </c>
      <c r="G6225" s="17">
        <f>INT((VLOOKUP($C6225,装备数值,3,0)+VLOOKUP($C6225,装备数值,6,0)*($E6225-1))*VLOOKUP($D6225,系数!$K$2:$O$7,3,0))</f>
        <v>0</v>
      </c>
      <c r="H6225" s="17">
        <f t="shared" si="195"/>
        <v>0</v>
      </c>
      <c r="I6225" s="17">
        <f>INT((VLOOKUP($C6225,装备数值,4,0)+VLOOKUP($C6225,装备数值,7,0)*($E6225-1))*VLOOKUP($D6225,系数!$K$2:$O$7,4,0))</f>
        <v>0</v>
      </c>
      <c r="J6225" s="17">
        <f>INT((VLOOKUP($C6225,装备数值,4,0)+VLOOKUP($C6225,装备数值,7,0)*($E6225-1))*VLOOKUP($D6225,系数!$K$2:$O$7,5,0))</f>
        <v>0</v>
      </c>
      <c r="K6225" s="17">
        <f>INT(VLOOKUP(E6225,强化金币,2,1)*VLOOKUP(INDEX(装备!F:F,MATCH(属性!A6225,装备!A:A,0)),系数!$K$12:$M$15,3,0))</f>
        <v>450000</v>
      </c>
      <c r="L6225" s="17"/>
      <c r="M6225" s="17"/>
      <c r="N6225" s="17"/>
      <c r="O6225" s="17">
        <f>IF(E6225=1,"",VLOOKUP(E6225,系数!$S$2:$AB$12,MATCH(属性!C6225,评级,0),1))</f>
        <v>440</v>
      </c>
    </row>
    <row r="6226" spans="1:15" ht="17.25" thickBot="1" x14ac:dyDescent="0.4">
      <c r="A6226" s="17">
        <f t="shared" si="194"/>
        <v>7100052</v>
      </c>
      <c r="B6226" s="17" t="s">
        <v>218</v>
      </c>
      <c r="C6226" s="15">
        <f>INDEX(装备!G:G,MATCH(属性!A6226,装备!A:A,0))</f>
        <v>18</v>
      </c>
      <c r="D6226" s="15" t="str">
        <f>INDEX(装备!E:E,MATCH(属性!A6226,装备!A:A,0))</f>
        <v>trousers</v>
      </c>
      <c r="E6226" s="14">
        <v>104</v>
      </c>
      <c r="F6226" s="17">
        <f>INT((VLOOKUP($C6226,装备数值,2,0)+VLOOKUP($C6226,装备数值,5,0)*($E6226-1))*VLOOKUP($D6226,系数!$K$2:$O$7,2,0))</f>
        <v>9226</v>
      </c>
      <c r="G6226" s="17">
        <f>INT((VLOOKUP($C6226,装备数值,3,0)+VLOOKUP($C6226,装备数值,6,0)*($E6226-1))*VLOOKUP($D6226,系数!$K$2:$O$7,3,0))</f>
        <v>0</v>
      </c>
      <c r="H6226" s="17">
        <f t="shared" si="195"/>
        <v>0</v>
      </c>
      <c r="I6226" s="17">
        <f>INT((VLOOKUP($C6226,装备数值,4,0)+VLOOKUP($C6226,装备数值,7,0)*($E6226-1))*VLOOKUP($D6226,系数!$K$2:$O$7,4,0))</f>
        <v>0</v>
      </c>
      <c r="J6226" s="17">
        <f>INT((VLOOKUP($C6226,装备数值,4,0)+VLOOKUP($C6226,装备数值,7,0)*($E6226-1))*VLOOKUP($D6226,系数!$K$2:$O$7,5,0))</f>
        <v>0</v>
      </c>
      <c r="K6226" s="17">
        <f>INT(VLOOKUP(E6226,强化金币,2,1)*VLOOKUP(INDEX(装备!F:F,MATCH(属性!A6226,装备!A:A,0)),系数!$K$12:$M$15,3,0))</f>
        <v>450000</v>
      </c>
      <c r="L6226" s="17"/>
      <c r="M6226" s="17"/>
      <c r="N6226" s="17"/>
      <c r="O6226" s="17">
        <f>IF(E6226=1,"",VLOOKUP(E6226,系数!$S$2:$AB$12,MATCH(属性!C6226,评级,0),1))</f>
        <v>440</v>
      </c>
    </row>
    <row r="6227" spans="1:15" ht="17.25" thickBot="1" x14ac:dyDescent="0.4">
      <c r="A6227" s="17">
        <f t="shared" si="194"/>
        <v>7100052</v>
      </c>
      <c r="B6227" s="17" t="s">
        <v>218</v>
      </c>
      <c r="C6227" s="15">
        <f>INDEX(装备!G:G,MATCH(属性!A6227,装备!A:A,0))</f>
        <v>18</v>
      </c>
      <c r="D6227" s="15" t="str">
        <f>INDEX(装备!E:E,MATCH(属性!A6227,装备!A:A,0))</f>
        <v>trousers</v>
      </c>
      <c r="E6227" s="14">
        <v>105</v>
      </c>
      <c r="F6227" s="17">
        <f>INT((VLOOKUP($C6227,装备数值,2,0)+VLOOKUP($C6227,装备数值,5,0)*($E6227-1))*VLOOKUP($D6227,系数!$K$2:$O$7,2,0))</f>
        <v>9301</v>
      </c>
      <c r="G6227" s="17">
        <f>INT((VLOOKUP($C6227,装备数值,3,0)+VLOOKUP($C6227,装备数值,6,0)*($E6227-1))*VLOOKUP($D6227,系数!$K$2:$O$7,3,0))</f>
        <v>0</v>
      </c>
      <c r="H6227" s="17">
        <f t="shared" si="195"/>
        <v>0</v>
      </c>
      <c r="I6227" s="17">
        <f>INT((VLOOKUP($C6227,装备数值,4,0)+VLOOKUP($C6227,装备数值,7,0)*($E6227-1))*VLOOKUP($D6227,系数!$K$2:$O$7,4,0))</f>
        <v>0</v>
      </c>
      <c r="J6227" s="17">
        <f>INT((VLOOKUP($C6227,装备数值,4,0)+VLOOKUP($C6227,装备数值,7,0)*($E6227-1))*VLOOKUP($D6227,系数!$K$2:$O$7,5,0))</f>
        <v>0</v>
      </c>
      <c r="K6227" s="17">
        <f>INT(VLOOKUP(E6227,强化金币,2,1)*VLOOKUP(INDEX(装备!F:F,MATCH(属性!A6227,装备!A:A,0)),系数!$K$12:$M$15,3,0))</f>
        <v>450000</v>
      </c>
      <c r="L6227" s="17"/>
      <c r="M6227" s="17"/>
      <c r="N6227" s="17"/>
      <c r="O6227" s="17">
        <f>IF(E6227=1,"",VLOOKUP(E6227,系数!$S$2:$AB$12,MATCH(属性!C6227,评级,0),1))</f>
        <v>440</v>
      </c>
    </row>
    <row r="6228" spans="1:15" ht="17.25" thickBot="1" x14ac:dyDescent="0.4">
      <c r="A6228" s="17">
        <f t="shared" si="194"/>
        <v>7100052</v>
      </c>
      <c r="B6228" s="17" t="s">
        <v>218</v>
      </c>
      <c r="C6228" s="15">
        <f>INDEX(装备!G:G,MATCH(属性!A6228,装备!A:A,0))</f>
        <v>18</v>
      </c>
      <c r="D6228" s="15" t="str">
        <f>INDEX(装备!E:E,MATCH(属性!A6228,装备!A:A,0))</f>
        <v>trousers</v>
      </c>
      <c r="E6228" s="14">
        <v>106</v>
      </c>
      <c r="F6228" s="17">
        <f>INT((VLOOKUP($C6228,装备数值,2,0)+VLOOKUP($C6228,装备数值,5,0)*($E6228-1))*VLOOKUP($D6228,系数!$K$2:$O$7,2,0))</f>
        <v>9376</v>
      </c>
      <c r="G6228" s="17">
        <f>INT((VLOOKUP($C6228,装备数值,3,0)+VLOOKUP($C6228,装备数值,6,0)*($E6228-1))*VLOOKUP($D6228,系数!$K$2:$O$7,3,0))</f>
        <v>0</v>
      </c>
      <c r="H6228" s="17">
        <f t="shared" si="195"/>
        <v>0</v>
      </c>
      <c r="I6228" s="17">
        <f>INT((VLOOKUP($C6228,装备数值,4,0)+VLOOKUP($C6228,装备数值,7,0)*($E6228-1))*VLOOKUP($D6228,系数!$K$2:$O$7,4,0))</f>
        <v>0</v>
      </c>
      <c r="J6228" s="17">
        <f>INT((VLOOKUP($C6228,装备数值,4,0)+VLOOKUP($C6228,装备数值,7,0)*($E6228-1))*VLOOKUP($D6228,系数!$K$2:$O$7,5,0))</f>
        <v>0</v>
      </c>
      <c r="K6228" s="17">
        <f>INT(VLOOKUP(E6228,强化金币,2,1)*VLOOKUP(INDEX(装备!F:F,MATCH(属性!A6228,装备!A:A,0)),系数!$K$12:$M$15,3,0))</f>
        <v>450000</v>
      </c>
      <c r="L6228" s="17"/>
      <c r="M6228" s="17"/>
      <c r="N6228" s="17"/>
      <c r="O6228" s="17">
        <f>IF(E6228=1,"",VLOOKUP(E6228,系数!$S$2:$AB$12,MATCH(属性!C6228,评级,0),1))</f>
        <v>440</v>
      </c>
    </row>
    <row r="6229" spans="1:15" ht="17.25" thickBot="1" x14ac:dyDescent="0.4">
      <c r="A6229" s="17">
        <f t="shared" si="194"/>
        <v>7100052</v>
      </c>
      <c r="B6229" s="17" t="s">
        <v>218</v>
      </c>
      <c r="C6229" s="15">
        <f>INDEX(装备!G:G,MATCH(属性!A6229,装备!A:A,0))</f>
        <v>18</v>
      </c>
      <c r="D6229" s="15" t="str">
        <f>INDEX(装备!E:E,MATCH(属性!A6229,装备!A:A,0))</f>
        <v>trousers</v>
      </c>
      <c r="E6229" s="14">
        <v>107</v>
      </c>
      <c r="F6229" s="17">
        <f>INT((VLOOKUP($C6229,装备数值,2,0)+VLOOKUP($C6229,装备数值,5,0)*($E6229-1))*VLOOKUP($D6229,系数!$K$2:$O$7,2,0))</f>
        <v>9451</v>
      </c>
      <c r="G6229" s="17">
        <f>INT((VLOOKUP($C6229,装备数值,3,0)+VLOOKUP($C6229,装备数值,6,0)*($E6229-1))*VLOOKUP($D6229,系数!$K$2:$O$7,3,0))</f>
        <v>0</v>
      </c>
      <c r="H6229" s="17">
        <f t="shared" si="195"/>
        <v>0</v>
      </c>
      <c r="I6229" s="17">
        <f>INT((VLOOKUP($C6229,装备数值,4,0)+VLOOKUP($C6229,装备数值,7,0)*($E6229-1))*VLOOKUP($D6229,系数!$K$2:$O$7,4,0))</f>
        <v>0</v>
      </c>
      <c r="J6229" s="17">
        <f>INT((VLOOKUP($C6229,装备数值,4,0)+VLOOKUP($C6229,装备数值,7,0)*($E6229-1))*VLOOKUP($D6229,系数!$K$2:$O$7,5,0))</f>
        <v>0</v>
      </c>
      <c r="K6229" s="17">
        <f>INT(VLOOKUP(E6229,强化金币,2,1)*VLOOKUP(INDEX(装备!F:F,MATCH(属性!A6229,装备!A:A,0)),系数!$K$12:$M$15,3,0))</f>
        <v>450000</v>
      </c>
      <c r="L6229" s="17"/>
      <c r="M6229" s="17"/>
      <c r="N6229" s="17"/>
      <c r="O6229" s="17">
        <f>IF(E6229=1,"",VLOOKUP(E6229,系数!$S$2:$AB$12,MATCH(属性!C6229,评级,0),1))</f>
        <v>440</v>
      </c>
    </row>
    <row r="6230" spans="1:15" ht="17.25" thickBot="1" x14ac:dyDescent="0.4">
      <c r="A6230" s="17">
        <f t="shared" si="194"/>
        <v>7100052</v>
      </c>
      <c r="B6230" s="17" t="s">
        <v>218</v>
      </c>
      <c r="C6230" s="15">
        <f>INDEX(装备!G:G,MATCH(属性!A6230,装备!A:A,0))</f>
        <v>18</v>
      </c>
      <c r="D6230" s="15" t="str">
        <f>INDEX(装备!E:E,MATCH(属性!A6230,装备!A:A,0))</f>
        <v>trousers</v>
      </c>
      <c r="E6230" s="14">
        <v>108</v>
      </c>
      <c r="F6230" s="17">
        <f>INT((VLOOKUP($C6230,装备数值,2,0)+VLOOKUP($C6230,装备数值,5,0)*($E6230-1))*VLOOKUP($D6230,系数!$K$2:$O$7,2,0))</f>
        <v>9526</v>
      </c>
      <c r="G6230" s="17">
        <f>INT((VLOOKUP($C6230,装备数值,3,0)+VLOOKUP($C6230,装备数值,6,0)*($E6230-1))*VLOOKUP($D6230,系数!$K$2:$O$7,3,0))</f>
        <v>0</v>
      </c>
      <c r="H6230" s="17">
        <f t="shared" si="195"/>
        <v>0</v>
      </c>
      <c r="I6230" s="17">
        <f>INT((VLOOKUP($C6230,装备数值,4,0)+VLOOKUP($C6230,装备数值,7,0)*($E6230-1))*VLOOKUP($D6230,系数!$K$2:$O$7,4,0))</f>
        <v>0</v>
      </c>
      <c r="J6230" s="17">
        <f>INT((VLOOKUP($C6230,装备数值,4,0)+VLOOKUP($C6230,装备数值,7,0)*($E6230-1))*VLOOKUP($D6230,系数!$K$2:$O$7,5,0))</f>
        <v>0</v>
      </c>
      <c r="K6230" s="17">
        <f>INT(VLOOKUP(E6230,强化金币,2,1)*VLOOKUP(INDEX(装备!F:F,MATCH(属性!A6230,装备!A:A,0)),系数!$K$12:$M$15,3,0))</f>
        <v>450000</v>
      </c>
      <c r="L6230" s="17"/>
      <c r="M6230" s="17"/>
      <c r="N6230" s="17"/>
      <c r="O6230" s="17">
        <f>IF(E6230=1,"",VLOOKUP(E6230,系数!$S$2:$AB$12,MATCH(属性!C6230,评级,0),1))</f>
        <v>440</v>
      </c>
    </row>
    <row r="6231" spans="1:15" ht="17.25" thickBot="1" x14ac:dyDescent="0.4">
      <c r="A6231" s="17">
        <f t="shared" si="194"/>
        <v>7100052</v>
      </c>
      <c r="B6231" s="17" t="s">
        <v>218</v>
      </c>
      <c r="C6231" s="15">
        <f>INDEX(装备!G:G,MATCH(属性!A6231,装备!A:A,0))</f>
        <v>18</v>
      </c>
      <c r="D6231" s="15" t="str">
        <f>INDEX(装备!E:E,MATCH(属性!A6231,装备!A:A,0))</f>
        <v>trousers</v>
      </c>
      <c r="E6231" s="14">
        <v>109</v>
      </c>
      <c r="F6231" s="17">
        <f>INT((VLOOKUP($C6231,装备数值,2,0)+VLOOKUP($C6231,装备数值,5,0)*($E6231-1))*VLOOKUP($D6231,系数!$K$2:$O$7,2,0))</f>
        <v>9601</v>
      </c>
      <c r="G6231" s="17">
        <f>INT((VLOOKUP($C6231,装备数值,3,0)+VLOOKUP($C6231,装备数值,6,0)*($E6231-1))*VLOOKUP($D6231,系数!$K$2:$O$7,3,0))</f>
        <v>0</v>
      </c>
      <c r="H6231" s="17">
        <f t="shared" si="195"/>
        <v>0</v>
      </c>
      <c r="I6231" s="17">
        <f>INT((VLOOKUP($C6231,装备数值,4,0)+VLOOKUP($C6231,装备数值,7,0)*($E6231-1))*VLOOKUP($D6231,系数!$K$2:$O$7,4,0))</f>
        <v>0</v>
      </c>
      <c r="J6231" s="17">
        <f>INT((VLOOKUP($C6231,装备数值,4,0)+VLOOKUP($C6231,装备数值,7,0)*($E6231-1))*VLOOKUP($D6231,系数!$K$2:$O$7,5,0))</f>
        <v>0</v>
      </c>
      <c r="K6231" s="17">
        <f>INT(VLOOKUP(E6231,强化金币,2,1)*VLOOKUP(INDEX(装备!F:F,MATCH(属性!A6231,装备!A:A,0)),系数!$K$12:$M$15,3,0))</f>
        <v>450000</v>
      </c>
      <c r="L6231" s="17"/>
      <c r="M6231" s="17"/>
      <c r="N6231" s="17"/>
      <c r="O6231" s="17">
        <f>IF(E6231=1,"",VLOOKUP(E6231,系数!$S$2:$AB$12,MATCH(属性!C6231,评级,0),1))</f>
        <v>440</v>
      </c>
    </row>
    <row r="6232" spans="1:15" ht="17.25" thickBot="1" x14ac:dyDescent="0.4">
      <c r="A6232" s="17">
        <f t="shared" si="194"/>
        <v>7100052</v>
      </c>
      <c r="B6232" s="17" t="s">
        <v>218</v>
      </c>
      <c r="C6232" s="15">
        <f>INDEX(装备!G:G,MATCH(属性!A6232,装备!A:A,0))</f>
        <v>18</v>
      </c>
      <c r="D6232" s="15" t="str">
        <f>INDEX(装备!E:E,MATCH(属性!A6232,装备!A:A,0))</f>
        <v>trousers</v>
      </c>
      <c r="E6232" s="14">
        <v>110</v>
      </c>
      <c r="F6232" s="17">
        <f>INT((VLOOKUP($C6232,装备数值,2,0)+VLOOKUP($C6232,装备数值,5,0)*($E6232-1))*VLOOKUP($D6232,系数!$K$2:$O$7,2,0))</f>
        <v>9676</v>
      </c>
      <c r="G6232" s="17">
        <f>INT((VLOOKUP($C6232,装备数值,3,0)+VLOOKUP($C6232,装备数值,6,0)*($E6232-1))*VLOOKUP($D6232,系数!$K$2:$O$7,3,0))</f>
        <v>0</v>
      </c>
      <c r="H6232" s="17">
        <f t="shared" si="195"/>
        <v>0</v>
      </c>
      <c r="I6232" s="17">
        <f>INT((VLOOKUP($C6232,装备数值,4,0)+VLOOKUP($C6232,装备数值,7,0)*($E6232-1))*VLOOKUP($D6232,系数!$K$2:$O$7,4,0))</f>
        <v>0</v>
      </c>
      <c r="J6232" s="17">
        <f>INT((VLOOKUP($C6232,装备数值,4,0)+VLOOKUP($C6232,装备数值,7,0)*($E6232-1))*VLOOKUP($D6232,系数!$K$2:$O$7,5,0))</f>
        <v>0</v>
      </c>
      <c r="K6232" s="17">
        <f>INT(VLOOKUP(E6232,强化金币,2,1)*VLOOKUP(INDEX(装备!F:F,MATCH(属性!A6232,装备!A:A,0)),系数!$K$12:$M$15,3,0))</f>
        <v>450000</v>
      </c>
      <c r="L6232" s="17"/>
      <c r="M6232" s="17"/>
      <c r="N6232" s="17"/>
      <c r="O6232" s="17">
        <f>IF(E6232=1,"",VLOOKUP(E6232,系数!$S$2:$AB$12,MATCH(属性!C6232,评级,0),1))</f>
        <v>440</v>
      </c>
    </row>
    <row r="6233" spans="1:15" ht="17.25" thickBot="1" x14ac:dyDescent="0.4">
      <c r="A6233" s="17">
        <f t="shared" si="194"/>
        <v>7100052</v>
      </c>
      <c r="B6233" s="17" t="s">
        <v>218</v>
      </c>
      <c r="C6233" s="15">
        <f>INDEX(装备!G:G,MATCH(属性!A6233,装备!A:A,0))</f>
        <v>18</v>
      </c>
      <c r="D6233" s="15" t="str">
        <f>INDEX(装备!E:E,MATCH(属性!A6233,装备!A:A,0))</f>
        <v>trousers</v>
      </c>
      <c r="E6233" s="14">
        <v>111</v>
      </c>
      <c r="F6233" s="17">
        <f>INT((VLOOKUP($C6233,装备数值,2,0)+VLOOKUP($C6233,装备数值,5,0)*($E6233-1))*VLOOKUP($D6233,系数!$K$2:$O$7,2,0))</f>
        <v>9751</v>
      </c>
      <c r="G6233" s="17">
        <f>INT((VLOOKUP($C6233,装备数值,3,0)+VLOOKUP($C6233,装备数值,6,0)*($E6233-1))*VLOOKUP($D6233,系数!$K$2:$O$7,3,0))</f>
        <v>0</v>
      </c>
      <c r="H6233" s="17">
        <f t="shared" si="195"/>
        <v>0</v>
      </c>
      <c r="I6233" s="17">
        <f>INT((VLOOKUP($C6233,装备数值,4,0)+VLOOKUP($C6233,装备数值,7,0)*($E6233-1))*VLOOKUP($D6233,系数!$K$2:$O$7,4,0))</f>
        <v>0</v>
      </c>
      <c r="J6233" s="17">
        <f>INT((VLOOKUP($C6233,装备数值,4,0)+VLOOKUP($C6233,装备数值,7,0)*($E6233-1))*VLOOKUP($D6233,系数!$K$2:$O$7,5,0))</f>
        <v>0</v>
      </c>
      <c r="K6233" s="17">
        <f>INT(VLOOKUP(E6233,强化金币,2,1)*VLOOKUP(INDEX(装备!F:F,MATCH(属性!A6233,装备!A:A,0)),系数!$K$12:$M$15,3,0))</f>
        <v>450000</v>
      </c>
      <c r="L6233" s="17"/>
      <c r="M6233" s="17"/>
      <c r="N6233" s="17"/>
      <c r="O6233" s="17">
        <f>IF(E6233=1,"",VLOOKUP(E6233,系数!$S$2:$AB$12,MATCH(属性!C6233,评级,0),1))</f>
        <v>440</v>
      </c>
    </row>
    <row r="6234" spans="1:15" ht="17.25" thickBot="1" x14ac:dyDescent="0.4">
      <c r="A6234" s="17">
        <f t="shared" si="194"/>
        <v>7100052</v>
      </c>
      <c r="B6234" s="17" t="s">
        <v>218</v>
      </c>
      <c r="C6234" s="15">
        <f>INDEX(装备!G:G,MATCH(属性!A6234,装备!A:A,0))</f>
        <v>18</v>
      </c>
      <c r="D6234" s="15" t="str">
        <f>INDEX(装备!E:E,MATCH(属性!A6234,装备!A:A,0))</f>
        <v>trousers</v>
      </c>
      <c r="E6234" s="14">
        <v>112</v>
      </c>
      <c r="F6234" s="17">
        <f>INT((VLOOKUP($C6234,装备数值,2,0)+VLOOKUP($C6234,装备数值,5,0)*($E6234-1))*VLOOKUP($D6234,系数!$K$2:$O$7,2,0))</f>
        <v>9826</v>
      </c>
      <c r="G6234" s="17">
        <f>INT((VLOOKUP($C6234,装备数值,3,0)+VLOOKUP($C6234,装备数值,6,0)*($E6234-1))*VLOOKUP($D6234,系数!$K$2:$O$7,3,0))</f>
        <v>0</v>
      </c>
      <c r="H6234" s="17">
        <f t="shared" si="195"/>
        <v>0</v>
      </c>
      <c r="I6234" s="17">
        <f>INT((VLOOKUP($C6234,装备数值,4,0)+VLOOKUP($C6234,装备数值,7,0)*($E6234-1))*VLOOKUP($D6234,系数!$K$2:$O$7,4,0))</f>
        <v>0</v>
      </c>
      <c r="J6234" s="17">
        <f>INT((VLOOKUP($C6234,装备数值,4,0)+VLOOKUP($C6234,装备数值,7,0)*($E6234-1))*VLOOKUP($D6234,系数!$K$2:$O$7,5,0))</f>
        <v>0</v>
      </c>
      <c r="K6234" s="17">
        <f>INT(VLOOKUP(E6234,强化金币,2,1)*VLOOKUP(INDEX(装备!F:F,MATCH(属性!A6234,装备!A:A,0)),系数!$K$12:$M$15,3,0))</f>
        <v>450000</v>
      </c>
      <c r="L6234" s="17"/>
      <c r="M6234" s="17"/>
      <c r="N6234" s="17"/>
      <c r="O6234" s="17">
        <f>IF(E6234=1,"",VLOOKUP(E6234,系数!$S$2:$AB$12,MATCH(属性!C6234,评级,0),1))</f>
        <v>440</v>
      </c>
    </row>
    <row r="6235" spans="1:15" ht="17.25" thickBot="1" x14ac:dyDescent="0.4">
      <c r="A6235" s="17">
        <f t="shared" si="194"/>
        <v>7100052</v>
      </c>
      <c r="B6235" s="17" t="s">
        <v>218</v>
      </c>
      <c r="C6235" s="15">
        <f>INDEX(装备!G:G,MATCH(属性!A6235,装备!A:A,0))</f>
        <v>18</v>
      </c>
      <c r="D6235" s="15" t="str">
        <f>INDEX(装备!E:E,MATCH(属性!A6235,装备!A:A,0))</f>
        <v>trousers</v>
      </c>
      <c r="E6235" s="14">
        <v>113</v>
      </c>
      <c r="F6235" s="17">
        <f>INT((VLOOKUP($C6235,装备数值,2,0)+VLOOKUP($C6235,装备数值,5,0)*($E6235-1))*VLOOKUP($D6235,系数!$K$2:$O$7,2,0))</f>
        <v>9901</v>
      </c>
      <c r="G6235" s="17">
        <f>INT((VLOOKUP($C6235,装备数值,3,0)+VLOOKUP($C6235,装备数值,6,0)*($E6235-1))*VLOOKUP($D6235,系数!$K$2:$O$7,3,0))</f>
        <v>0</v>
      </c>
      <c r="H6235" s="17">
        <f t="shared" si="195"/>
        <v>0</v>
      </c>
      <c r="I6235" s="17">
        <f>INT((VLOOKUP($C6235,装备数值,4,0)+VLOOKUP($C6235,装备数值,7,0)*($E6235-1))*VLOOKUP($D6235,系数!$K$2:$O$7,4,0))</f>
        <v>0</v>
      </c>
      <c r="J6235" s="17">
        <f>INT((VLOOKUP($C6235,装备数值,4,0)+VLOOKUP($C6235,装备数值,7,0)*($E6235-1))*VLOOKUP($D6235,系数!$K$2:$O$7,5,0))</f>
        <v>0</v>
      </c>
      <c r="K6235" s="17">
        <f>INT(VLOOKUP(E6235,强化金币,2,1)*VLOOKUP(INDEX(装备!F:F,MATCH(属性!A6235,装备!A:A,0)),系数!$K$12:$M$15,3,0))</f>
        <v>450000</v>
      </c>
      <c r="L6235" s="17"/>
      <c r="M6235" s="17"/>
      <c r="N6235" s="17"/>
      <c r="O6235" s="17">
        <f>IF(E6235=1,"",VLOOKUP(E6235,系数!$S$2:$AB$12,MATCH(属性!C6235,评级,0),1))</f>
        <v>440</v>
      </c>
    </row>
    <row r="6236" spans="1:15" ht="17.25" thickBot="1" x14ac:dyDescent="0.4">
      <c r="A6236" s="17">
        <f t="shared" si="194"/>
        <v>7100052</v>
      </c>
      <c r="B6236" s="17" t="s">
        <v>218</v>
      </c>
      <c r="C6236" s="15">
        <f>INDEX(装备!G:G,MATCH(属性!A6236,装备!A:A,0))</f>
        <v>18</v>
      </c>
      <c r="D6236" s="15" t="str">
        <f>INDEX(装备!E:E,MATCH(属性!A6236,装备!A:A,0))</f>
        <v>trousers</v>
      </c>
      <c r="E6236" s="14">
        <v>114</v>
      </c>
      <c r="F6236" s="17">
        <f>INT((VLOOKUP($C6236,装备数值,2,0)+VLOOKUP($C6236,装备数值,5,0)*($E6236-1))*VLOOKUP($D6236,系数!$K$2:$O$7,2,0))</f>
        <v>9976</v>
      </c>
      <c r="G6236" s="17">
        <f>INT((VLOOKUP($C6236,装备数值,3,0)+VLOOKUP($C6236,装备数值,6,0)*($E6236-1))*VLOOKUP($D6236,系数!$K$2:$O$7,3,0))</f>
        <v>0</v>
      </c>
      <c r="H6236" s="17">
        <f t="shared" si="195"/>
        <v>0</v>
      </c>
      <c r="I6236" s="17">
        <f>INT((VLOOKUP($C6236,装备数值,4,0)+VLOOKUP($C6236,装备数值,7,0)*($E6236-1))*VLOOKUP($D6236,系数!$K$2:$O$7,4,0))</f>
        <v>0</v>
      </c>
      <c r="J6236" s="17">
        <f>INT((VLOOKUP($C6236,装备数值,4,0)+VLOOKUP($C6236,装备数值,7,0)*($E6236-1))*VLOOKUP($D6236,系数!$K$2:$O$7,5,0))</f>
        <v>0</v>
      </c>
      <c r="K6236" s="17">
        <f>INT(VLOOKUP(E6236,强化金币,2,1)*VLOOKUP(INDEX(装备!F:F,MATCH(属性!A6236,装备!A:A,0)),系数!$K$12:$M$15,3,0))</f>
        <v>450000</v>
      </c>
      <c r="L6236" s="17"/>
      <c r="M6236" s="17"/>
      <c r="N6236" s="17"/>
      <c r="O6236" s="17">
        <f>IF(E6236=1,"",VLOOKUP(E6236,系数!$S$2:$AB$12,MATCH(属性!C6236,评级,0),1))</f>
        <v>440</v>
      </c>
    </row>
    <row r="6237" spans="1:15" ht="17.25" thickBot="1" x14ac:dyDescent="0.4">
      <c r="A6237" s="17">
        <f t="shared" si="194"/>
        <v>7100052</v>
      </c>
      <c r="B6237" s="17" t="s">
        <v>218</v>
      </c>
      <c r="C6237" s="15">
        <f>INDEX(装备!G:G,MATCH(属性!A6237,装备!A:A,0))</f>
        <v>18</v>
      </c>
      <c r="D6237" s="15" t="str">
        <f>INDEX(装备!E:E,MATCH(属性!A6237,装备!A:A,0))</f>
        <v>trousers</v>
      </c>
      <c r="E6237" s="14">
        <v>115</v>
      </c>
      <c r="F6237" s="17">
        <f>INT((VLOOKUP($C6237,装备数值,2,0)+VLOOKUP($C6237,装备数值,5,0)*($E6237-1))*VLOOKUP($D6237,系数!$K$2:$O$7,2,0))</f>
        <v>10052</v>
      </c>
      <c r="G6237" s="17">
        <f>INT((VLOOKUP($C6237,装备数值,3,0)+VLOOKUP($C6237,装备数值,6,0)*($E6237-1))*VLOOKUP($D6237,系数!$K$2:$O$7,3,0))</f>
        <v>0</v>
      </c>
      <c r="H6237" s="17">
        <f t="shared" si="195"/>
        <v>0</v>
      </c>
      <c r="I6237" s="17">
        <f>INT((VLOOKUP($C6237,装备数值,4,0)+VLOOKUP($C6237,装备数值,7,0)*($E6237-1))*VLOOKUP($D6237,系数!$K$2:$O$7,4,0))</f>
        <v>0</v>
      </c>
      <c r="J6237" s="17">
        <f>INT((VLOOKUP($C6237,装备数值,4,0)+VLOOKUP($C6237,装备数值,7,0)*($E6237-1))*VLOOKUP($D6237,系数!$K$2:$O$7,5,0))</f>
        <v>0</v>
      </c>
      <c r="K6237" s="17">
        <f>INT(VLOOKUP(E6237,强化金币,2,1)*VLOOKUP(INDEX(装备!F:F,MATCH(属性!A6237,装备!A:A,0)),系数!$K$12:$M$15,3,0))</f>
        <v>450000</v>
      </c>
      <c r="L6237" s="17"/>
      <c r="M6237" s="17"/>
      <c r="N6237" s="17"/>
      <c r="O6237" s="17">
        <f>IF(E6237=1,"",VLOOKUP(E6237,系数!$S$2:$AB$12,MATCH(属性!C6237,评级,0),1))</f>
        <v>440</v>
      </c>
    </row>
    <row r="6238" spans="1:15" ht="17.25" thickBot="1" x14ac:dyDescent="0.4">
      <c r="A6238" s="17">
        <f t="shared" si="194"/>
        <v>7100052</v>
      </c>
      <c r="B6238" s="17" t="s">
        <v>218</v>
      </c>
      <c r="C6238" s="15">
        <f>INDEX(装备!G:G,MATCH(属性!A6238,装备!A:A,0))</f>
        <v>18</v>
      </c>
      <c r="D6238" s="15" t="str">
        <f>INDEX(装备!E:E,MATCH(属性!A6238,装备!A:A,0))</f>
        <v>trousers</v>
      </c>
      <c r="E6238" s="14">
        <v>116</v>
      </c>
      <c r="F6238" s="17">
        <f>INT((VLOOKUP($C6238,装备数值,2,0)+VLOOKUP($C6238,装备数值,5,0)*($E6238-1))*VLOOKUP($D6238,系数!$K$2:$O$7,2,0))</f>
        <v>10127</v>
      </c>
      <c r="G6238" s="17">
        <f>INT((VLOOKUP($C6238,装备数值,3,0)+VLOOKUP($C6238,装备数值,6,0)*($E6238-1))*VLOOKUP($D6238,系数!$K$2:$O$7,3,0))</f>
        <v>0</v>
      </c>
      <c r="H6238" s="17">
        <f t="shared" si="195"/>
        <v>0</v>
      </c>
      <c r="I6238" s="17">
        <f>INT((VLOOKUP($C6238,装备数值,4,0)+VLOOKUP($C6238,装备数值,7,0)*($E6238-1))*VLOOKUP($D6238,系数!$K$2:$O$7,4,0))</f>
        <v>0</v>
      </c>
      <c r="J6238" s="17">
        <f>INT((VLOOKUP($C6238,装备数值,4,0)+VLOOKUP($C6238,装备数值,7,0)*($E6238-1))*VLOOKUP($D6238,系数!$K$2:$O$7,5,0))</f>
        <v>0</v>
      </c>
      <c r="K6238" s="17">
        <f>INT(VLOOKUP(E6238,强化金币,2,1)*VLOOKUP(INDEX(装备!F:F,MATCH(属性!A6238,装备!A:A,0)),系数!$K$12:$M$15,3,0))</f>
        <v>450000</v>
      </c>
      <c r="L6238" s="17"/>
      <c r="M6238" s="17"/>
      <c r="N6238" s="17"/>
      <c r="O6238" s="17">
        <f>IF(E6238=1,"",VLOOKUP(E6238,系数!$S$2:$AB$12,MATCH(属性!C6238,评级,0),1))</f>
        <v>440</v>
      </c>
    </row>
    <row r="6239" spans="1:15" ht="17.25" thickBot="1" x14ac:dyDescent="0.4">
      <c r="A6239" s="17">
        <f t="shared" si="194"/>
        <v>7100052</v>
      </c>
      <c r="B6239" s="17" t="s">
        <v>218</v>
      </c>
      <c r="C6239" s="15">
        <f>INDEX(装备!G:G,MATCH(属性!A6239,装备!A:A,0))</f>
        <v>18</v>
      </c>
      <c r="D6239" s="15" t="str">
        <f>INDEX(装备!E:E,MATCH(属性!A6239,装备!A:A,0))</f>
        <v>trousers</v>
      </c>
      <c r="E6239" s="14">
        <v>117</v>
      </c>
      <c r="F6239" s="17">
        <f>INT((VLOOKUP($C6239,装备数值,2,0)+VLOOKUP($C6239,装备数值,5,0)*($E6239-1))*VLOOKUP($D6239,系数!$K$2:$O$7,2,0))</f>
        <v>10202</v>
      </c>
      <c r="G6239" s="17">
        <f>INT((VLOOKUP($C6239,装备数值,3,0)+VLOOKUP($C6239,装备数值,6,0)*($E6239-1))*VLOOKUP($D6239,系数!$K$2:$O$7,3,0))</f>
        <v>0</v>
      </c>
      <c r="H6239" s="17">
        <f t="shared" si="195"/>
        <v>0</v>
      </c>
      <c r="I6239" s="17">
        <f>INT((VLOOKUP($C6239,装备数值,4,0)+VLOOKUP($C6239,装备数值,7,0)*($E6239-1))*VLOOKUP($D6239,系数!$K$2:$O$7,4,0))</f>
        <v>0</v>
      </c>
      <c r="J6239" s="17">
        <f>INT((VLOOKUP($C6239,装备数值,4,0)+VLOOKUP($C6239,装备数值,7,0)*($E6239-1))*VLOOKUP($D6239,系数!$K$2:$O$7,5,0))</f>
        <v>0</v>
      </c>
      <c r="K6239" s="17">
        <f>INT(VLOOKUP(E6239,强化金币,2,1)*VLOOKUP(INDEX(装备!F:F,MATCH(属性!A6239,装备!A:A,0)),系数!$K$12:$M$15,3,0))</f>
        <v>450000</v>
      </c>
      <c r="L6239" s="17"/>
      <c r="M6239" s="17"/>
      <c r="N6239" s="17"/>
      <c r="O6239" s="17">
        <f>IF(E6239=1,"",VLOOKUP(E6239,系数!$S$2:$AB$12,MATCH(属性!C6239,评级,0),1))</f>
        <v>440</v>
      </c>
    </row>
    <row r="6240" spans="1:15" ht="17.25" thickBot="1" x14ac:dyDescent="0.4">
      <c r="A6240" s="17">
        <f t="shared" si="194"/>
        <v>7100052</v>
      </c>
      <c r="B6240" s="17" t="s">
        <v>218</v>
      </c>
      <c r="C6240" s="15">
        <f>INDEX(装备!G:G,MATCH(属性!A6240,装备!A:A,0))</f>
        <v>18</v>
      </c>
      <c r="D6240" s="15" t="str">
        <f>INDEX(装备!E:E,MATCH(属性!A6240,装备!A:A,0))</f>
        <v>trousers</v>
      </c>
      <c r="E6240" s="14">
        <v>118</v>
      </c>
      <c r="F6240" s="17">
        <f>INT((VLOOKUP($C6240,装备数值,2,0)+VLOOKUP($C6240,装备数值,5,0)*($E6240-1))*VLOOKUP($D6240,系数!$K$2:$O$7,2,0))</f>
        <v>10277</v>
      </c>
      <c r="G6240" s="17">
        <f>INT((VLOOKUP($C6240,装备数值,3,0)+VLOOKUP($C6240,装备数值,6,0)*($E6240-1))*VLOOKUP($D6240,系数!$K$2:$O$7,3,0))</f>
        <v>0</v>
      </c>
      <c r="H6240" s="17">
        <f t="shared" si="195"/>
        <v>0</v>
      </c>
      <c r="I6240" s="17">
        <f>INT((VLOOKUP($C6240,装备数值,4,0)+VLOOKUP($C6240,装备数值,7,0)*($E6240-1))*VLOOKUP($D6240,系数!$K$2:$O$7,4,0))</f>
        <v>0</v>
      </c>
      <c r="J6240" s="17">
        <f>INT((VLOOKUP($C6240,装备数值,4,0)+VLOOKUP($C6240,装备数值,7,0)*($E6240-1))*VLOOKUP($D6240,系数!$K$2:$O$7,5,0))</f>
        <v>0</v>
      </c>
      <c r="K6240" s="17">
        <f>INT(VLOOKUP(E6240,强化金币,2,1)*VLOOKUP(INDEX(装备!F:F,MATCH(属性!A6240,装备!A:A,0)),系数!$K$12:$M$15,3,0))</f>
        <v>450000</v>
      </c>
      <c r="L6240" s="17"/>
      <c r="M6240" s="17"/>
      <c r="N6240" s="17"/>
      <c r="O6240" s="17">
        <f>IF(E6240=1,"",VLOOKUP(E6240,系数!$S$2:$AB$12,MATCH(属性!C6240,评级,0),1))</f>
        <v>440</v>
      </c>
    </row>
    <row r="6241" spans="1:15" ht="17.25" thickBot="1" x14ac:dyDescent="0.4">
      <c r="A6241" s="17">
        <f t="shared" si="194"/>
        <v>7100052</v>
      </c>
      <c r="B6241" s="17" t="s">
        <v>218</v>
      </c>
      <c r="C6241" s="15">
        <f>INDEX(装备!G:G,MATCH(属性!A6241,装备!A:A,0))</f>
        <v>18</v>
      </c>
      <c r="D6241" s="15" t="str">
        <f>INDEX(装备!E:E,MATCH(属性!A6241,装备!A:A,0))</f>
        <v>trousers</v>
      </c>
      <c r="E6241" s="14">
        <v>119</v>
      </c>
      <c r="F6241" s="17">
        <f>INT((VLOOKUP($C6241,装备数值,2,0)+VLOOKUP($C6241,装备数值,5,0)*($E6241-1))*VLOOKUP($D6241,系数!$K$2:$O$7,2,0))</f>
        <v>10352</v>
      </c>
      <c r="G6241" s="17">
        <f>INT((VLOOKUP($C6241,装备数值,3,0)+VLOOKUP($C6241,装备数值,6,0)*($E6241-1))*VLOOKUP($D6241,系数!$K$2:$O$7,3,0))</f>
        <v>0</v>
      </c>
      <c r="H6241" s="17">
        <f t="shared" si="195"/>
        <v>0</v>
      </c>
      <c r="I6241" s="17">
        <f>INT((VLOOKUP($C6241,装备数值,4,0)+VLOOKUP($C6241,装备数值,7,0)*($E6241-1))*VLOOKUP($D6241,系数!$K$2:$O$7,4,0))</f>
        <v>0</v>
      </c>
      <c r="J6241" s="17">
        <f>INT((VLOOKUP($C6241,装备数值,4,0)+VLOOKUP($C6241,装备数值,7,0)*($E6241-1))*VLOOKUP($D6241,系数!$K$2:$O$7,5,0))</f>
        <v>0</v>
      </c>
      <c r="K6241" s="17">
        <f>INT(VLOOKUP(E6241,强化金币,2,1)*VLOOKUP(INDEX(装备!F:F,MATCH(属性!A6241,装备!A:A,0)),系数!$K$12:$M$15,3,0))</f>
        <v>450000</v>
      </c>
      <c r="L6241" s="17"/>
      <c r="M6241" s="17"/>
      <c r="N6241" s="17"/>
      <c r="O6241" s="17">
        <f>IF(E6241=1,"",VLOOKUP(E6241,系数!$S$2:$AB$12,MATCH(属性!C6241,评级,0),1))</f>
        <v>440</v>
      </c>
    </row>
    <row r="6242" spans="1:15" ht="17.25" thickBot="1" x14ac:dyDescent="0.4">
      <c r="A6242" s="17">
        <f t="shared" si="194"/>
        <v>7100052</v>
      </c>
      <c r="B6242" s="17" t="s">
        <v>218</v>
      </c>
      <c r="C6242" s="15">
        <f>INDEX(装备!G:G,MATCH(属性!A6242,装备!A:A,0))</f>
        <v>18</v>
      </c>
      <c r="D6242" s="15" t="str">
        <f>INDEX(装备!E:E,MATCH(属性!A6242,装备!A:A,0))</f>
        <v>trousers</v>
      </c>
      <c r="E6242" s="14">
        <v>120</v>
      </c>
      <c r="F6242" s="17">
        <f>INT((VLOOKUP($C6242,装备数值,2,0)+VLOOKUP($C6242,装备数值,5,0)*($E6242-1))*VLOOKUP($D6242,系数!$K$2:$O$7,2,0))</f>
        <v>10427</v>
      </c>
      <c r="G6242" s="17">
        <f>INT((VLOOKUP($C6242,装备数值,3,0)+VLOOKUP($C6242,装备数值,6,0)*($E6242-1))*VLOOKUP($D6242,系数!$K$2:$O$7,3,0))</f>
        <v>0</v>
      </c>
      <c r="H6242" s="17">
        <f t="shared" si="195"/>
        <v>0</v>
      </c>
      <c r="I6242" s="17">
        <f>INT((VLOOKUP($C6242,装备数值,4,0)+VLOOKUP($C6242,装备数值,7,0)*($E6242-1))*VLOOKUP($D6242,系数!$K$2:$O$7,4,0))</f>
        <v>0</v>
      </c>
      <c r="J6242" s="17">
        <f>INT((VLOOKUP($C6242,装备数值,4,0)+VLOOKUP($C6242,装备数值,7,0)*($E6242-1))*VLOOKUP($D6242,系数!$K$2:$O$7,5,0))</f>
        <v>0</v>
      </c>
      <c r="K6242" s="17">
        <f>INT(VLOOKUP(E6242,强化金币,2,1)*VLOOKUP(INDEX(装备!F:F,MATCH(属性!A6242,装备!A:A,0)),系数!$K$12:$M$15,3,0))</f>
        <v>450000</v>
      </c>
      <c r="L6242" s="17"/>
      <c r="M6242" s="17"/>
      <c r="N6242" s="17"/>
      <c r="O6242" s="17">
        <f>IF(E6242=1,"",VLOOKUP(E6242,系数!$S$2:$AB$12,MATCH(属性!C6242,评级,0),1))</f>
        <v>440</v>
      </c>
    </row>
    <row r="6243" spans="1:15" ht="17.25" thickBot="1" x14ac:dyDescent="0.4">
      <c r="A6243" s="15">
        <f t="shared" si="194"/>
        <v>7100053</v>
      </c>
      <c r="B6243" s="15" t="s">
        <v>219</v>
      </c>
      <c r="C6243" s="15">
        <f>INDEX(装备!G:G,MATCH(属性!A6243,装备!A:A,0))</f>
        <v>18</v>
      </c>
      <c r="D6243" s="15" t="str">
        <f>INDEX(装备!E:E,MATCH(属性!A6243,装备!A:A,0))</f>
        <v>necklace</v>
      </c>
      <c r="E6243" s="16">
        <v>1</v>
      </c>
      <c r="F6243" s="17">
        <f>INT((VLOOKUP($C6243,装备数值,2,0)+VLOOKUP($C6243,装备数值,5,0)*($E6243-1))*VLOOKUP($D6243,系数!$K$2:$O$7,2,0))</f>
        <v>0</v>
      </c>
      <c r="G6243" s="17">
        <f>INT((VLOOKUP($C6243,装备数值,3,0)+VLOOKUP($C6243,装备数值,6,0)*($E6243-1))*VLOOKUP($D6243,系数!$K$2:$O$7,3,0))</f>
        <v>300</v>
      </c>
      <c r="H6243" s="17">
        <f t="shared" si="195"/>
        <v>300</v>
      </c>
      <c r="I6243" s="17">
        <f>INT((VLOOKUP($C6243,装备数值,4,0)+VLOOKUP($C6243,装备数值,7,0)*($E6243-1))*VLOOKUP($D6243,系数!$K$2:$O$7,4,0))</f>
        <v>0</v>
      </c>
      <c r="J6243" s="17">
        <f>INT((VLOOKUP($C6243,装备数值,4,0)+VLOOKUP($C6243,装备数值,7,0)*($E6243-1))*VLOOKUP($D6243,系数!$K$2:$O$7,5,0))</f>
        <v>0</v>
      </c>
      <c r="K6243" s="17">
        <f>INT(VLOOKUP(E6243,强化金币,2,1)*VLOOKUP(INDEX(装备!F:F,MATCH(属性!A6243,装备!A:A,0)),系数!$K$12:$M$15,3,0))</f>
        <v>50</v>
      </c>
      <c r="L6243" s="17"/>
      <c r="M6243" s="17"/>
      <c r="N6243" s="17"/>
      <c r="O6243" s="17" t="str">
        <f>IF(E6243=1,"",VLOOKUP(E6243,系数!$S$2:$AB$12,MATCH(属性!C6243,评级,0),1))</f>
        <v/>
      </c>
    </row>
    <row r="6244" spans="1:15" ht="17.25" thickBot="1" x14ac:dyDescent="0.4">
      <c r="A6244" s="17">
        <f t="shared" si="194"/>
        <v>7100053</v>
      </c>
      <c r="B6244" s="17" t="s">
        <v>219</v>
      </c>
      <c r="C6244" s="15">
        <f>INDEX(装备!G:G,MATCH(属性!A6244,装备!A:A,0))</f>
        <v>18</v>
      </c>
      <c r="D6244" s="15" t="str">
        <f>INDEX(装备!E:E,MATCH(属性!A6244,装备!A:A,0))</f>
        <v>necklace</v>
      </c>
      <c r="E6244" s="14">
        <v>2</v>
      </c>
      <c r="F6244" s="17">
        <f>INT((VLOOKUP($C6244,装备数值,2,0)+VLOOKUP($C6244,装备数值,5,0)*($E6244-1))*VLOOKUP($D6244,系数!$K$2:$O$7,2,0))</f>
        <v>0</v>
      </c>
      <c r="G6244" s="17">
        <f>INT((VLOOKUP($C6244,装备数值,3,0)+VLOOKUP($C6244,装备数值,6,0)*($E6244-1))*VLOOKUP($D6244,系数!$K$2:$O$7,3,0))</f>
        <v>312</v>
      </c>
      <c r="H6244" s="17">
        <f t="shared" si="195"/>
        <v>312</v>
      </c>
      <c r="I6244" s="17">
        <f>INT((VLOOKUP($C6244,装备数值,4,0)+VLOOKUP($C6244,装备数值,7,0)*($E6244-1))*VLOOKUP($D6244,系数!$K$2:$O$7,4,0))</f>
        <v>0</v>
      </c>
      <c r="J6244" s="17">
        <f>INT((VLOOKUP($C6244,装备数值,4,0)+VLOOKUP($C6244,装备数值,7,0)*($E6244-1))*VLOOKUP($D6244,系数!$K$2:$O$7,5,0))</f>
        <v>0</v>
      </c>
      <c r="K6244" s="17">
        <f>INT(VLOOKUP(E6244,强化金币,2,1)*VLOOKUP(INDEX(装备!F:F,MATCH(属性!A6244,装备!A:A,0)),系数!$K$12:$M$15,3,0))</f>
        <v>80</v>
      </c>
      <c r="L6244" s="17"/>
      <c r="M6244" s="17"/>
      <c r="N6244" s="17"/>
      <c r="O6244" s="17">
        <f>IF(E6244=1,"",VLOOKUP(E6244,系数!$S$2:$AB$12,MATCH(属性!C6244,评级,0),1))</f>
        <v>40</v>
      </c>
    </row>
    <row r="6245" spans="1:15" ht="17.25" thickBot="1" x14ac:dyDescent="0.4">
      <c r="A6245" s="17">
        <f t="shared" si="194"/>
        <v>7100053</v>
      </c>
      <c r="B6245" s="17" t="s">
        <v>219</v>
      </c>
      <c r="C6245" s="15">
        <f>INDEX(装备!G:G,MATCH(属性!A6245,装备!A:A,0))</f>
        <v>18</v>
      </c>
      <c r="D6245" s="15" t="str">
        <f>INDEX(装备!E:E,MATCH(属性!A6245,装备!A:A,0))</f>
        <v>necklace</v>
      </c>
      <c r="E6245" s="14">
        <v>3</v>
      </c>
      <c r="F6245" s="17">
        <f>INT((VLOOKUP($C6245,装备数值,2,0)+VLOOKUP($C6245,装备数值,5,0)*($E6245-1))*VLOOKUP($D6245,系数!$K$2:$O$7,2,0))</f>
        <v>0</v>
      </c>
      <c r="G6245" s="17">
        <f>INT((VLOOKUP($C6245,装备数值,3,0)+VLOOKUP($C6245,装备数值,6,0)*($E6245-1))*VLOOKUP($D6245,系数!$K$2:$O$7,3,0))</f>
        <v>324</v>
      </c>
      <c r="H6245" s="17">
        <f t="shared" si="195"/>
        <v>324</v>
      </c>
      <c r="I6245" s="17">
        <f>INT((VLOOKUP($C6245,装备数值,4,0)+VLOOKUP($C6245,装备数值,7,0)*($E6245-1))*VLOOKUP($D6245,系数!$K$2:$O$7,4,0))</f>
        <v>0</v>
      </c>
      <c r="J6245" s="17">
        <f>INT((VLOOKUP($C6245,装备数值,4,0)+VLOOKUP($C6245,装备数值,7,0)*($E6245-1))*VLOOKUP($D6245,系数!$K$2:$O$7,5,0))</f>
        <v>0</v>
      </c>
      <c r="K6245" s="17">
        <f>INT(VLOOKUP(E6245,强化金币,2,1)*VLOOKUP(INDEX(装备!F:F,MATCH(属性!A6245,装备!A:A,0)),系数!$K$12:$M$15,3,0))</f>
        <v>100</v>
      </c>
      <c r="L6245" s="17"/>
      <c r="M6245" s="17"/>
      <c r="N6245" s="17"/>
      <c r="O6245" s="17">
        <f>IF(E6245=1,"",VLOOKUP(E6245,系数!$S$2:$AB$12,MATCH(属性!C6245,评级,0),1))</f>
        <v>40</v>
      </c>
    </row>
    <row r="6246" spans="1:15" ht="17.25" thickBot="1" x14ac:dyDescent="0.4">
      <c r="A6246" s="17">
        <f t="shared" si="194"/>
        <v>7100053</v>
      </c>
      <c r="B6246" s="17" t="s">
        <v>219</v>
      </c>
      <c r="C6246" s="15">
        <f>INDEX(装备!G:G,MATCH(属性!A6246,装备!A:A,0))</f>
        <v>18</v>
      </c>
      <c r="D6246" s="15" t="str">
        <f>INDEX(装备!E:E,MATCH(属性!A6246,装备!A:A,0))</f>
        <v>necklace</v>
      </c>
      <c r="E6246" s="14">
        <v>4</v>
      </c>
      <c r="F6246" s="17">
        <f>INT((VLOOKUP($C6246,装备数值,2,0)+VLOOKUP($C6246,装备数值,5,0)*($E6246-1))*VLOOKUP($D6246,系数!$K$2:$O$7,2,0))</f>
        <v>0</v>
      </c>
      <c r="G6246" s="17">
        <f>INT((VLOOKUP($C6246,装备数值,3,0)+VLOOKUP($C6246,装备数值,6,0)*($E6246-1))*VLOOKUP($D6246,系数!$K$2:$O$7,3,0))</f>
        <v>336</v>
      </c>
      <c r="H6246" s="17">
        <f t="shared" si="195"/>
        <v>336</v>
      </c>
      <c r="I6246" s="17">
        <f>INT((VLOOKUP($C6246,装备数值,4,0)+VLOOKUP($C6246,装备数值,7,0)*($E6246-1))*VLOOKUP($D6246,系数!$K$2:$O$7,4,0))</f>
        <v>0</v>
      </c>
      <c r="J6246" s="17">
        <f>INT((VLOOKUP($C6246,装备数值,4,0)+VLOOKUP($C6246,装备数值,7,0)*($E6246-1))*VLOOKUP($D6246,系数!$K$2:$O$7,5,0))</f>
        <v>0</v>
      </c>
      <c r="K6246" s="17">
        <f>INT(VLOOKUP(E6246,强化金币,2,1)*VLOOKUP(INDEX(装备!F:F,MATCH(属性!A6246,装备!A:A,0)),系数!$K$12:$M$15,3,0))</f>
        <v>200</v>
      </c>
      <c r="L6246" s="17"/>
      <c r="M6246" s="17"/>
      <c r="N6246" s="17"/>
      <c r="O6246" s="17">
        <f>IF(E6246=1,"",VLOOKUP(E6246,系数!$S$2:$AB$12,MATCH(属性!C6246,评级,0),1))</f>
        <v>40</v>
      </c>
    </row>
    <row r="6247" spans="1:15" ht="17.25" thickBot="1" x14ac:dyDescent="0.4">
      <c r="A6247" s="17">
        <f t="shared" si="194"/>
        <v>7100053</v>
      </c>
      <c r="B6247" s="17" t="s">
        <v>219</v>
      </c>
      <c r="C6247" s="15">
        <f>INDEX(装备!G:G,MATCH(属性!A6247,装备!A:A,0))</f>
        <v>18</v>
      </c>
      <c r="D6247" s="15" t="str">
        <f>INDEX(装备!E:E,MATCH(属性!A6247,装备!A:A,0))</f>
        <v>necklace</v>
      </c>
      <c r="E6247" s="14">
        <v>5</v>
      </c>
      <c r="F6247" s="17">
        <f>INT((VLOOKUP($C6247,装备数值,2,0)+VLOOKUP($C6247,装备数值,5,0)*($E6247-1))*VLOOKUP($D6247,系数!$K$2:$O$7,2,0))</f>
        <v>0</v>
      </c>
      <c r="G6247" s="17">
        <f>INT((VLOOKUP($C6247,装备数值,3,0)+VLOOKUP($C6247,装备数值,6,0)*($E6247-1))*VLOOKUP($D6247,系数!$K$2:$O$7,3,0))</f>
        <v>348</v>
      </c>
      <c r="H6247" s="17">
        <f t="shared" si="195"/>
        <v>348</v>
      </c>
      <c r="I6247" s="17">
        <f>INT((VLOOKUP($C6247,装备数值,4,0)+VLOOKUP($C6247,装备数值,7,0)*($E6247-1))*VLOOKUP($D6247,系数!$K$2:$O$7,4,0))</f>
        <v>0</v>
      </c>
      <c r="J6247" s="17">
        <f>INT((VLOOKUP($C6247,装备数值,4,0)+VLOOKUP($C6247,装备数值,7,0)*($E6247-1))*VLOOKUP($D6247,系数!$K$2:$O$7,5,0))</f>
        <v>0</v>
      </c>
      <c r="K6247" s="17">
        <f>INT(VLOOKUP(E6247,强化金币,2,1)*VLOOKUP(INDEX(装备!F:F,MATCH(属性!A6247,装备!A:A,0)),系数!$K$12:$M$15,3,0))</f>
        <v>300</v>
      </c>
      <c r="L6247" s="17"/>
      <c r="M6247" s="17"/>
      <c r="N6247" s="17"/>
      <c r="O6247" s="17">
        <f>IF(E6247=1,"",VLOOKUP(E6247,系数!$S$2:$AB$12,MATCH(属性!C6247,评级,0),1))</f>
        <v>40</v>
      </c>
    </row>
    <row r="6248" spans="1:15" ht="17.25" thickBot="1" x14ac:dyDescent="0.4">
      <c r="A6248" s="17">
        <f t="shared" si="194"/>
        <v>7100053</v>
      </c>
      <c r="B6248" s="17" t="s">
        <v>219</v>
      </c>
      <c r="C6248" s="15">
        <f>INDEX(装备!G:G,MATCH(属性!A6248,装备!A:A,0))</f>
        <v>18</v>
      </c>
      <c r="D6248" s="15" t="str">
        <f>INDEX(装备!E:E,MATCH(属性!A6248,装备!A:A,0))</f>
        <v>necklace</v>
      </c>
      <c r="E6248" s="14">
        <v>6</v>
      </c>
      <c r="F6248" s="17">
        <f>INT((VLOOKUP($C6248,装备数值,2,0)+VLOOKUP($C6248,装备数值,5,0)*($E6248-1))*VLOOKUP($D6248,系数!$K$2:$O$7,2,0))</f>
        <v>0</v>
      </c>
      <c r="G6248" s="17">
        <f>INT((VLOOKUP($C6248,装备数值,3,0)+VLOOKUP($C6248,装备数值,6,0)*($E6248-1))*VLOOKUP($D6248,系数!$K$2:$O$7,3,0))</f>
        <v>360</v>
      </c>
      <c r="H6248" s="17">
        <f t="shared" si="195"/>
        <v>360</v>
      </c>
      <c r="I6248" s="17">
        <f>INT((VLOOKUP($C6248,装备数值,4,0)+VLOOKUP($C6248,装备数值,7,0)*($E6248-1))*VLOOKUP($D6248,系数!$K$2:$O$7,4,0))</f>
        <v>0</v>
      </c>
      <c r="J6248" s="17">
        <f>INT((VLOOKUP($C6248,装备数值,4,0)+VLOOKUP($C6248,装备数值,7,0)*($E6248-1))*VLOOKUP($D6248,系数!$K$2:$O$7,5,0))</f>
        <v>0</v>
      </c>
      <c r="K6248" s="17">
        <f>INT(VLOOKUP(E6248,强化金币,2,1)*VLOOKUP(INDEX(装备!F:F,MATCH(属性!A6248,装备!A:A,0)),系数!$K$12:$M$15,3,0))</f>
        <v>400</v>
      </c>
      <c r="L6248" s="17"/>
      <c r="M6248" s="17"/>
      <c r="N6248" s="17"/>
      <c r="O6248" s="17">
        <f>IF(E6248=1,"",VLOOKUP(E6248,系数!$S$2:$AB$12,MATCH(属性!C6248,评级,0),1))</f>
        <v>40</v>
      </c>
    </row>
    <row r="6249" spans="1:15" ht="17.25" thickBot="1" x14ac:dyDescent="0.4">
      <c r="A6249" s="17">
        <f t="shared" si="194"/>
        <v>7100053</v>
      </c>
      <c r="B6249" s="17" t="s">
        <v>219</v>
      </c>
      <c r="C6249" s="15">
        <f>INDEX(装备!G:G,MATCH(属性!A6249,装备!A:A,0))</f>
        <v>18</v>
      </c>
      <c r="D6249" s="15" t="str">
        <f>INDEX(装备!E:E,MATCH(属性!A6249,装备!A:A,0))</f>
        <v>necklace</v>
      </c>
      <c r="E6249" s="14">
        <v>7</v>
      </c>
      <c r="F6249" s="17">
        <f>INT((VLOOKUP($C6249,装备数值,2,0)+VLOOKUP($C6249,装备数值,5,0)*($E6249-1))*VLOOKUP($D6249,系数!$K$2:$O$7,2,0))</f>
        <v>0</v>
      </c>
      <c r="G6249" s="17">
        <f>INT((VLOOKUP($C6249,装备数值,3,0)+VLOOKUP($C6249,装备数值,6,0)*($E6249-1))*VLOOKUP($D6249,系数!$K$2:$O$7,3,0))</f>
        <v>372</v>
      </c>
      <c r="H6249" s="17">
        <f t="shared" si="195"/>
        <v>372</v>
      </c>
      <c r="I6249" s="17">
        <f>INT((VLOOKUP($C6249,装备数值,4,0)+VLOOKUP($C6249,装备数值,7,0)*($E6249-1))*VLOOKUP($D6249,系数!$K$2:$O$7,4,0))</f>
        <v>0</v>
      </c>
      <c r="J6249" s="17">
        <f>INT((VLOOKUP($C6249,装备数值,4,0)+VLOOKUP($C6249,装备数值,7,0)*($E6249-1))*VLOOKUP($D6249,系数!$K$2:$O$7,5,0))</f>
        <v>0</v>
      </c>
      <c r="K6249" s="17">
        <f>INT(VLOOKUP(E6249,强化金币,2,1)*VLOOKUP(INDEX(装备!F:F,MATCH(属性!A6249,装备!A:A,0)),系数!$K$12:$M$15,3,0))</f>
        <v>500</v>
      </c>
      <c r="L6249" s="17"/>
      <c r="M6249" s="17"/>
      <c r="N6249" s="17"/>
      <c r="O6249" s="17">
        <f>IF(E6249=1,"",VLOOKUP(E6249,系数!$S$2:$AB$12,MATCH(属性!C6249,评级,0),1))</f>
        <v>40</v>
      </c>
    </row>
    <row r="6250" spans="1:15" ht="17.25" thickBot="1" x14ac:dyDescent="0.4">
      <c r="A6250" s="17">
        <f t="shared" si="194"/>
        <v>7100053</v>
      </c>
      <c r="B6250" s="17" t="s">
        <v>219</v>
      </c>
      <c r="C6250" s="15">
        <f>INDEX(装备!G:G,MATCH(属性!A6250,装备!A:A,0))</f>
        <v>18</v>
      </c>
      <c r="D6250" s="15" t="str">
        <f>INDEX(装备!E:E,MATCH(属性!A6250,装备!A:A,0))</f>
        <v>necklace</v>
      </c>
      <c r="E6250" s="14">
        <v>8</v>
      </c>
      <c r="F6250" s="17">
        <f>INT((VLOOKUP($C6250,装备数值,2,0)+VLOOKUP($C6250,装备数值,5,0)*($E6250-1))*VLOOKUP($D6250,系数!$K$2:$O$7,2,0))</f>
        <v>0</v>
      </c>
      <c r="G6250" s="17">
        <f>INT((VLOOKUP($C6250,装备数值,3,0)+VLOOKUP($C6250,装备数值,6,0)*($E6250-1))*VLOOKUP($D6250,系数!$K$2:$O$7,3,0))</f>
        <v>384</v>
      </c>
      <c r="H6250" s="17">
        <f t="shared" si="195"/>
        <v>384</v>
      </c>
      <c r="I6250" s="17">
        <f>INT((VLOOKUP($C6250,装备数值,4,0)+VLOOKUP($C6250,装备数值,7,0)*($E6250-1))*VLOOKUP($D6250,系数!$K$2:$O$7,4,0))</f>
        <v>0</v>
      </c>
      <c r="J6250" s="17">
        <f>INT((VLOOKUP($C6250,装备数值,4,0)+VLOOKUP($C6250,装备数值,7,0)*($E6250-1))*VLOOKUP($D6250,系数!$K$2:$O$7,5,0))</f>
        <v>0</v>
      </c>
      <c r="K6250" s="17">
        <f>INT(VLOOKUP(E6250,强化金币,2,1)*VLOOKUP(INDEX(装备!F:F,MATCH(属性!A6250,装备!A:A,0)),系数!$K$12:$M$15,3,0))</f>
        <v>600</v>
      </c>
      <c r="L6250" s="17"/>
      <c r="M6250" s="17"/>
      <c r="N6250" s="17"/>
      <c r="O6250" s="17">
        <f>IF(E6250=1,"",VLOOKUP(E6250,系数!$S$2:$AB$12,MATCH(属性!C6250,评级,0),1))</f>
        <v>40</v>
      </c>
    </row>
    <row r="6251" spans="1:15" ht="17.25" thickBot="1" x14ac:dyDescent="0.4">
      <c r="A6251" s="17">
        <f t="shared" si="194"/>
        <v>7100053</v>
      </c>
      <c r="B6251" s="17" t="s">
        <v>219</v>
      </c>
      <c r="C6251" s="15">
        <f>INDEX(装备!G:G,MATCH(属性!A6251,装备!A:A,0))</f>
        <v>18</v>
      </c>
      <c r="D6251" s="15" t="str">
        <f>INDEX(装备!E:E,MATCH(属性!A6251,装备!A:A,0))</f>
        <v>necklace</v>
      </c>
      <c r="E6251" s="14">
        <v>9</v>
      </c>
      <c r="F6251" s="17">
        <f>INT((VLOOKUP($C6251,装备数值,2,0)+VLOOKUP($C6251,装备数值,5,0)*($E6251-1))*VLOOKUP($D6251,系数!$K$2:$O$7,2,0))</f>
        <v>0</v>
      </c>
      <c r="G6251" s="17">
        <f>INT((VLOOKUP($C6251,装备数值,3,0)+VLOOKUP($C6251,装备数值,6,0)*($E6251-1))*VLOOKUP($D6251,系数!$K$2:$O$7,3,0))</f>
        <v>396</v>
      </c>
      <c r="H6251" s="17">
        <f t="shared" si="195"/>
        <v>396</v>
      </c>
      <c r="I6251" s="17">
        <f>INT((VLOOKUP($C6251,装备数值,4,0)+VLOOKUP($C6251,装备数值,7,0)*($E6251-1))*VLOOKUP($D6251,系数!$K$2:$O$7,4,0))</f>
        <v>0</v>
      </c>
      <c r="J6251" s="17">
        <f>INT((VLOOKUP($C6251,装备数值,4,0)+VLOOKUP($C6251,装备数值,7,0)*($E6251-1))*VLOOKUP($D6251,系数!$K$2:$O$7,5,0))</f>
        <v>0</v>
      </c>
      <c r="K6251" s="17">
        <f>INT(VLOOKUP(E6251,强化金币,2,1)*VLOOKUP(INDEX(装备!F:F,MATCH(属性!A6251,装备!A:A,0)),系数!$K$12:$M$15,3,0))</f>
        <v>700</v>
      </c>
      <c r="L6251" s="17"/>
      <c r="M6251" s="17"/>
      <c r="N6251" s="17"/>
      <c r="O6251" s="17">
        <f>IF(E6251=1,"",VLOOKUP(E6251,系数!$S$2:$AB$12,MATCH(属性!C6251,评级,0),1))</f>
        <v>40</v>
      </c>
    </row>
    <row r="6252" spans="1:15" ht="17.25" thickBot="1" x14ac:dyDescent="0.4">
      <c r="A6252" s="17">
        <f t="shared" si="194"/>
        <v>7100053</v>
      </c>
      <c r="B6252" s="17" t="s">
        <v>219</v>
      </c>
      <c r="C6252" s="15">
        <f>INDEX(装备!G:G,MATCH(属性!A6252,装备!A:A,0))</f>
        <v>18</v>
      </c>
      <c r="D6252" s="15" t="str">
        <f>INDEX(装备!E:E,MATCH(属性!A6252,装备!A:A,0))</f>
        <v>necklace</v>
      </c>
      <c r="E6252" s="14">
        <v>10</v>
      </c>
      <c r="F6252" s="17">
        <f>INT((VLOOKUP($C6252,装备数值,2,0)+VLOOKUP($C6252,装备数值,5,0)*($E6252-1))*VLOOKUP($D6252,系数!$K$2:$O$7,2,0))</f>
        <v>0</v>
      </c>
      <c r="G6252" s="17">
        <f>INT((VLOOKUP($C6252,装备数值,3,0)+VLOOKUP($C6252,装备数值,6,0)*($E6252-1))*VLOOKUP($D6252,系数!$K$2:$O$7,3,0))</f>
        <v>408</v>
      </c>
      <c r="H6252" s="17">
        <f t="shared" si="195"/>
        <v>408</v>
      </c>
      <c r="I6252" s="17">
        <f>INT((VLOOKUP($C6252,装备数值,4,0)+VLOOKUP($C6252,装备数值,7,0)*($E6252-1))*VLOOKUP($D6252,系数!$K$2:$O$7,4,0))</f>
        <v>0</v>
      </c>
      <c r="J6252" s="17">
        <f>INT((VLOOKUP($C6252,装备数值,4,0)+VLOOKUP($C6252,装备数值,7,0)*($E6252-1))*VLOOKUP($D6252,系数!$K$2:$O$7,5,0))</f>
        <v>0</v>
      </c>
      <c r="K6252" s="17">
        <f>INT(VLOOKUP(E6252,强化金币,2,1)*VLOOKUP(INDEX(装备!F:F,MATCH(属性!A6252,装备!A:A,0)),系数!$K$12:$M$15,3,0))</f>
        <v>800</v>
      </c>
      <c r="L6252" s="17"/>
      <c r="M6252" s="17"/>
      <c r="N6252" s="17"/>
      <c r="O6252" s="17">
        <f>IF(E6252=1,"",VLOOKUP(E6252,系数!$S$2:$AB$12,MATCH(属性!C6252,评级,0),1))</f>
        <v>80</v>
      </c>
    </row>
    <row r="6253" spans="1:15" ht="17.25" thickBot="1" x14ac:dyDescent="0.4">
      <c r="A6253" s="17">
        <f t="shared" si="194"/>
        <v>7100053</v>
      </c>
      <c r="B6253" s="17" t="s">
        <v>219</v>
      </c>
      <c r="C6253" s="15">
        <f>INDEX(装备!G:G,MATCH(属性!A6253,装备!A:A,0))</f>
        <v>18</v>
      </c>
      <c r="D6253" s="15" t="str">
        <f>INDEX(装备!E:E,MATCH(属性!A6253,装备!A:A,0))</f>
        <v>necklace</v>
      </c>
      <c r="E6253" s="14">
        <v>11</v>
      </c>
      <c r="F6253" s="17">
        <f>INT((VLOOKUP($C6253,装备数值,2,0)+VLOOKUP($C6253,装备数值,5,0)*($E6253-1))*VLOOKUP($D6253,系数!$K$2:$O$7,2,0))</f>
        <v>0</v>
      </c>
      <c r="G6253" s="17">
        <f>INT((VLOOKUP($C6253,装备数值,3,0)+VLOOKUP($C6253,装备数值,6,0)*($E6253-1))*VLOOKUP($D6253,系数!$K$2:$O$7,3,0))</f>
        <v>420</v>
      </c>
      <c r="H6253" s="17">
        <f t="shared" si="195"/>
        <v>420</v>
      </c>
      <c r="I6253" s="17">
        <f>INT((VLOOKUP($C6253,装备数值,4,0)+VLOOKUP($C6253,装备数值,7,0)*($E6253-1))*VLOOKUP($D6253,系数!$K$2:$O$7,4,0))</f>
        <v>0</v>
      </c>
      <c r="J6253" s="17">
        <f>INT((VLOOKUP($C6253,装备数值,4,0)+VLOOKUP($C6253,装备数值,7,0)*($E6253-1))*VLOOKUP($D6253,系数!$K$2:$O$7,5,0))</f>
        <v>0</v>
      </c>
      <c r="K6253" s="17">
        <f>INT(VLOOKUP(E6253,强化金币,2,1)*VLOOKUP(INDEX(装备!F:F,MATCH(属性!A6253,装备!A:A,0)),系数!$K$12:$M$15,3,0))</f>
        <v>900</v>
      </c>
      <c r="L6253" s="17"/>
      <c r="M6253" s="17"/>
      <c r="N6253" s="17"/>
      <c r="O6253" s="17">
        <f>IF(E6253=1,"",VLOOKUP(E6253,系数!$S$2:$AB$12,MATCH(属性!C6253,评级,0),1))</f>
        <v>80</v>
      </c>
    </row>
    <row r="6254" spans="1:15" ht="17.25" thickBot="1" x14ac:dyDescent="0.4">
      <c r="A6254" s="17">
        <f t="shared" si="194"/>
        <v>7100053</v>
      </c>
      <c r="B6254" s="17" t="s">
        <v>219</v>
      </c>
      <c r="C6254" s="15">
        <f>INDEX(装备!G:G,MATCH(属性!A6254,装备!A:A,0))</f>
        <v>18</v>
      </c>
      <c r="D6254" s="15" t="str">
        <f>INDEX(装备!E:E,MATCH(属性!A6254,装备!A:A,0))</f>
        <v>necklace</v>
      </c>
      <c r="E6254" s="14">
        <v>12</v>
      </c>
      <c r="F6254" s="17">
        <f>INT((VLOOKUP($C6254,装备数值,2,0)+VLOOKUP($C6254,装备数值,5,0)*($E6254-1))*VLOOKUP($D6254,系数!$K$2:$O$7,2,0))</f>
        <v>0</v>
      </c>
      <c r="G6254" s="17">
        <f>INT((VLOOKUP($C6254,装备数值,3,0)+VLOOKUP($C6254,装备数值,6,0)*($E6254-1))*VLOOKUP($D6254,系数!$K$2:$O$7,3,0))</f>
        <v>432</v>
      </c>
      <c r="H6254" s="17">
        <f t="shared" si="195"/>
        <v>432</v>
      </c>
      <c r="I6254" s="17">
        <f>INT((VLOOKUP($C6254,装备数值,4,0)+VLOOKUP($C6254,装备数值,7,0)*($E6254-1))*VLOOKUP($D6254,系数!$K$2:$O$7,4,0))</f>
        <v>0</v>
      </c>
      <c r="J6254" s="17">
        <f>INT((VLOOKUP($C6254,装备数值,4,0)+VLOOKUP($C6254,装备数值,7,0)*($E6254-1))*VLOOKUP($D6254,系数!$K$2:$O$7,5,0))</f>
        <v>0</v>
      </c>
      <c r="K6254" s="17">
        <f>INT(VLOOKUP(E6254,强化金币,2,1)*VLOOKUP(INDEX(装备!F:F,MATCH(属性!A6254,装备!A:A,0)),系数!$K$12:$M$15,3,0))</f>
        <v>1000</v>
      </c>
      <c r="L6254" s="17"/>
      <c r="M6254" s="17"/>
      <c r="N6254" s="17"/>
      <c r="O6254" s="17">
        <f>IF(E6254=1,"",VLOOKUP(E6254,系数!$S$2:$AB$12,MATCH(属性!C6254,评级,0),1))</f>
        <v>80</v>
      </c>
    </row>
    <row r="6255" spans="1:15" ht="17.25" thickBot="1" x14ac:dyDescent="0.4">
      <c r="A6255" s="17">
        <f t="shared" si="194"/>
        <v>7100053</v>
      </c>
      <c r="B6255" s="17" t="s">
        <v>219</v>
      </c>
      <c r="C6255" s="15">
        <f>INDEX(装备!G:G,MATCH(属性!A6255,装备!A:A,0))</f>
        <v>18</v>
      </c>
      <c r="D6255" s="15" t="str">
        <f>INDEX(装备!E:E,MATCH(属性!A6255,装备!A:A,0))</f>
        <v>necklace</v>
      </c>
      <c r="E6255" s="14">
        <v>13</v>
      </c>
      <c r="F6255" s="17">
        <f>INT((VLOOKUP($C6255,装备数值,2,0)+VLOOKUP($C6255,装备数值,5,0)*($E6255-1))*VLOOKUP($D6255,系数!$K$2:$O$7,2,0))</f>
        <v>0</v>
      </c>
      <c r="G6255" s="17">
        <f>INT((VLOOKUP($C6255,装备数值,3,0)+VLOOKUP($C6255,装备数值,6,0)*($E6255-1))*VLOOKUP($D6255,系数!$K$2:$O$7,3,0))</f>
        <v>444</v>
      </c>
      <c r="H6255" s="17">
        <f t="shared" si="195"/>
        <v>444</v>
      </c>
      <c r="I6255" s="17">
        <f>INT((VLOOKUP($C6255,装备数值,4,0)+VLOOKUP($C6255,装备数值,7,0)*($E6255-1))*VLOOKUP($D6255,系数!$K$2:$O$7,4,0))</f>
        <v>0</v>
      </c>
      <c r="J6255" s="17">
        <f>INT((VLOOKUP($C6255,装备数值,4,0)+VLOOKUP($C6255,装备数值,7,0)*($E6255-1))*VLOOKUP($D6255,系数!$K$2:$O$7,5,0))</f>
        <v>0</v>
      </c>
      <c r="K6255" s="17">
        <f>INT(VLOOKUP(E6255,强化金币,2,1)*VLOOKUP(INDEX(装备!F:F,MATCH(属性!A6255,装备!A:A,0)),系数!$K$12:$M$15,3,0))</f>
        <v>1200</v>
      </c>
      <c r="L6255" s="17"/>
      <c r="M6255" s="17"/>
      <c r="N6255" s="17"/>
      <c r="O6255" s="17">
        <f>IF(E6255=1,"",VLOOKUP(E6255,系数!$S$2:$AB$12,MATCH(属性!C6255,评级,0),1))</f>
        <v>80</v>
      </c>
    </row>
    <row r="6256" spans="1:15" ht="17.25" thickBot="1" x14ac:dyDescent="0.4">
      <c r="A6256" s="17">
        <f t="shared" si="194"/>
        <v>7100053</v>
      </c>
      <c r="B6256" s="17" t="s">
        <v>219</v>
      </c>
      <c r="C6256" s="15">
        <f>INDEX(装备!G:G,MATCH(属性!A6256,装备!A:A,0))</f>
        <v>18</v>
      </c>
      <c r="D6256" s="15" t="str">
        <f>INDEX(装备!E:E,MATCH(属性!A6256,装备!A:A,0))</f>
        <v>necklace</v>
      </c>
      <c r="E6256" s="14">
        <v>14</v>
      </c>
      <c r="F6256" s="17">
        <f>INT((VLOOKUP($C6256,装备数值,2,0)+VLOOKUP($C6256,装备数值,5,0)*($E6256-1))*VLOOKUP($D6256,系数!$K$2:$O$7,2,0))</f>
        <v>0</v>
      </c>
      <c r="G6256" s="17">
        <f>INT((VLOOKUP($C6256,装备数值,3,0)+VLOOKUP($C6256,装备数值,6,0)*($E6256-1))*VLOOKUP($D6256,系数!$K$2:$O$7,3,0))</f>
        <v>456</v>
      </c>
      <c r="H6256" s="17">
        <f t="shared" si="195"/>
        <v>456</v>
      </c>
      <c r="I6256" s="17">
        <f>INT((VLOOKUP($C6256,装备数值,4,0)+VLOOKUP($C6256,装备数值,7,0)*($E6256-1))*VLOOKUP($D6256,系数!$K$2:$O$7,4,0))</f>
        <v>0</v>
      </c>
      <c r="J6256" s="17">
        <f>INT((VLOOKUP($C6256,装备数值,4,0)+VLOOKUP($C6256,装备数值,7,0)*($E6256-1))*VLOOKUP($D6256,系数!$K$2:$O$7,5,0))</f>
        <v>0</v>
      </c>
      <c r="K6256" s="17">
        <f>INT(VLOOKUP(E6256,强化金币,2,1)*VLOOKUP(INDEX(装备!F:F,MATCH(属性!A6256,装备!A:A,0)),系数!$K$12:$M$15,3,0))</f>
        <v>1400</v>
      </c>
      <c r="L6256" s="17"/>
      <c r="M6256" s="17"/>
      <c r="N6256" s="17"/>
      <c r="O6256" s="17">
        <f>IF(E6256=1,"",VLOOKUP(E6256,系数!$S$2:$AB$12,MATCH(属性!C6256,评级,0),1))</f>
        <v>80</v>
      </c>
    </row>
    <row r="6257" spans="1:15" ht="17.25" thickBot="1" x14ac:dyDescent="0.4">
      <c r="A6257" s="17">
        <f t="shared" si="194"/>
        <v>7100053</v>
      </c>
      <c r="B6257" s="17" t="s">
        <v>219</v>
      </c>
      <c r="C6257" s="15">
        <f>INDEX(装备!G:G,MATCH(属性!A6257,装备!A:A,0))</f>
        <v>18</v>
      </c>
      <c r="D6257" s="15" t="str">
        <f>INDEX(装备!E:E,MATCH(属性!A6257,装备!A:A,0))</f>
        <v>necklace</v>
      </c>
      <c r="E6257" s="14">
        <v>15</v>
      </c>
      <c r="F6257" s="17">
        <f>INT((VLOOKUP($C6257,装备数值,2,0)+VLOOKUP($C6257,装备数值,5,0)*($E6257-1))*VLOOKUP($D6257,系数!$K$2:$O$7,2,0))</f>
        <v>0</v>
      </c>
      <c r="G6257" s="17">
        <f>INT((VLOOKUP($C6257,装备数值,3,0)+VLOOKUP($C6257,装备数值,6,0)*($E6257-1))*VLOOKUP($D6257,系数!$K$2:$O$7,3,0))</f>
        <v>468</v>
      </c>
      <c r="H6257" s="17">
        <f t="shared" si="195"/>
        <v>468</v>
      </c>
      <c r="I6257" s="17">
        <f>INT((VLOOKUP($C6257,装备数值,4,0)+VLOOKUP($C6257,装备数值,7,0)*($E6257-1))*VLOOKUP($D6257,系数!$K$2:$O$7,4,0))</f>
        <v>0</v>
      </c>
      <c r="J6257" s="17">
        <f>INT((VLOOKUP($C6257,装备数值,4,0)+VLOOKUP($C6257,装备数值,7,0)*($E6257-1))*VLOOKUP($D6257,系数!$K$2:$O$7,5,0))</f>
        <v>0</v>
      </c>
      <c r="K6257" s="17">
        <f>INT(VLOOKUP(E6257,强化金币,2,1)*VLOOKUP(INDEX(装备!F:F,MATCH(属性!A6257,装备!A:A,0)),系数!$K$12:$M$15,3,0))</f>
        <v>1600</v>
      </c>
      <c r="L6257" s="17"/>
      <c r="M6257" s="17"/>
      <c r="N6257" s="17"/>
      <c r="O6257" s="17">
        <f>IF(E6257=1,"",VLOOKUP(E6257,系数!$S$2:$AB$12,MATCH(属性!C6257,评级,0),1))</f>
        <v>80</v>
      </c>
    </row>
    <row r="6258" spans="1:15" ht="17.25" thickBot="1" x14ac:dyDescent="0.4">
      <c r="A6258" s="17">
        <f t="shared" si="194"/>
        <v>7100053</v>
      </c>
      <c r="B6258" s="17" t="s">
        <v>219</v>
      </c>
      <c r="C6258" s="15">
        <f>INDEX(装备!G:G,MATCH(属性!A6258,装备!A:A,0))</f>
        <v>18</v>
      </c>
      <c r="D6258" s="15" t="str">
        <f>INDEX(装备!E:E,MATCH(属性!A6258,装备!A:A,0))</f>
        <v>necklace</v>
      </c>
      <c r="E6258" s="14">
        <v>16</v>
      </c>
      <c r="F6258" s="17">
        <f>INT((VLOOKUP($C6258,装备数值,2,0)+VLOOKUP($C6258,装备数值,5,0)*($E6258-1))*VLOOKUP($D6258,系数!$K$2:$O$7,2,0))</f>
        <v>0</v>
      </c>
      <c r="G6258" s="17">
        <f>INT((VLOOKUP($C6258,装备数值,3,0)+VLOOKUP($C6258,装备数值,6,0)*($E6258-1))*VLOOKUP($D6258,系数!$K$2:$O$7,3,0))</f>
        <v>480</v>
      </c>
      <c r="H6258" s="17">
        <f t="shared" si="195"/>
        <v>480</v>
      </c>
      <c r="I6258" s="17">
        <f>INT((VLOOKUP($C6258,装备数值,4,0)+VLOOKUP($C6258,装备数值,7,0)*($E6258-1))*VLOOKUP($D6258,系数!$K$2:$O$7,4,0))</f>
        <v>0</v>
      </c>
      <c r="J6258" s="17">
        <f>INT((VLOOKUP($C6258,装备数值,4,0)+VLOOKUP($C6258,装备数值,7,0)*($E6258-1))*VLOOKUP($D6258,系数!$K$2:$O$7,5,0))</f>
        <v>0</v>
      </c>
      <c r="K6258" s="17">
        <f>INT(VLOOKUP(E6258,强化金币,2,1)*VLOOKUP(INDEX(装备!F:F,MATCH(属性!A6258,装备!A:A,0)),系数!$K$12:$M$15,3,0))</f>
        <v>1800</v>
      </c>
      <c r="L6258" s="17"/>
      <c r="M6258" s="17"/>
      <c r="N6258" s="17"/>
      <c r="O6258" s="17">
        <f>IF(E6258=1,"",VLOOKUP(E6258,系数!$S$2:$AB$12,MATCH(属性!C6258,评级,0),1))</f>
        <v>80</v>
      </c>
    </row>
    <row r="6259" spans="1:15" ht="17.25" thickBot="1" x14ac:dyDescent="0.4">
      <c r="A6259" s="17">
        <f t="shared" si="194"/>
        <v>7100053</v>
      </c>
      <c r="B6259" s="17" t="s">
        <v>219</v>
      </c>
      <c r="C6259" s="15">
        <f>INDEX(装备!G:G,MATCH(属性!A6259,装备!A:A,0))</f>
        <v>18</v>
      </c>
      <c r="D6259" s="15" t="str">
        <f>INDEX(装备!E:E,MATCH(属性!A6259,装备!A:A,0))</f>
        <v>necklace</v>
      </c>
      <c r="E6259" s="14">
        <v>17</v>
      </c>
      <c r="F6259" s="17">
        <f>INT((VLOOKUP($C6259,装备数值,2,0)+VLOOKUP($C6259,装备数值,5,0)*($E6259-1))*VLOOKUP($D6259,系数!$K$2:$O$7,2,0))</f>
        <v>0</v>
      </c>
      <c r="G6259" s="17">
        <f>INT((VLOOKUP($C6259,装备数值,3,0)+VLOOKUP($C6259,装备数值,6,0)*($E6259-1))*VLOOKUP($D6259,系数!$K$2:$O$7,3,0))</f>
        <v>492</v>
      </c>
      <c r="H6259" s="17">
        <f t="shared" si="195"/>
        <v>492</v>
      </c>
      <c r="I6259" s="17">
        <f>INT((VLOOKUP($C6259,装备数值,4,0)+VLOOKUP($C6259,装备数值,7,0)*($E6259-1))*VLOOKUP($D6259,系数!$K$2:$O$7,4,0))</f>
        <v>0</v>
      </c>
      <c r="J6259" s="17">
        <f>INT((VLOOKUP($C6259,装备数值,4,0)+VLOOKUP($C6259,装备数值,7,0)*($E6259-1))*VLOOKUP($D6259,系数!$K$2:$O$7,5,0))</f>
        <v>0</v>
      </c>
      <c r="K6259" s="17">
        <f>INT(VLOOKUP(E6259,强化金币,2,1)*VLOOKUP(INDEX(装备!F:F,MATCH(属性!A6259,装备!A:A,0)),系数!$K$12:$M$15,3,0))</f>
        <v>2000</v>
      </c>
      <c r="L6259" s="17"/>
      <c r="M6259" s="17"/>
      <c r="N6259" s="17"/>
      <c r="O6259" s="17">
        <f>IF(E6259=1,"",VLOOKUP(E6259,系数!$S$2:$AB$12,MATCH(属性!C6259,评级,0),1))</f>
        <v>80</v>
      </c>
    </row>
    <row r="6260" spans="1:15" ht="17.25" thickBot="1" x14ac:dyDescent="0.4">
      <c r="A6260" s="17">
        <f t="shared" si="194"/>
        <v>7100053</v>
      </c>
      <c r="B6260" s="17" t="s">
        <v>219</v>
      </c>
      <c r="C6260" s="15">
        <f>INDEX(装备!G:G,MATCH(属性!A6260,装备!A:A,0))</f>
        <v>18</v>
      </c>
      <c r="D6260" s="15" t="str">
        <f>INDEX(装备!E:E,MATCH(属性!A6260,装备!A:A,0))</f>
        <v>necklace</v>
      </c>
      <c r="E6260" s="14">
        <v>18</v>
      </c>
      <c r="F6260" s="17">
        <f>INT((VLOOKUP($C6260,装备数值,2,0)+VLOOKUP($C6260,装备数值,5,0)*($E6260-1))*VLOOKUP($D6260,系数!$K$2:$O$7,2,0))</f>
        <v>0</v>
      </c>
      <c r="G6260" s="17">
        <f>INT((VLOOKUP($C6260,装备数值,3,0)+VLOOKUP($C6260,装备数值,6,0)*($E6260-1))*VLOOKUP($D6260,系数!$K$2:$O$7,3,0))</f>
        <v>505</v>
      </c>
      <c r="H6260" s="17">
        <f t="shared" si="195"/>
        <v>505</v>
      </c>
      <c r="I6260" s="17">
        <f>INT((VLOOKUP($C6260,装备数值,4,0)+VLOOKUP($C6260,装备数值,7,0)*($E6260-1))*VLOOKUP($D6260,系数!$K$2:$O$7,4,0))</f>
        <v>0</v>
      </c>
      <c r="J6260" s="17">
        <f>INT((VLOOKUP($C6260,装备数值,4,0)+VLOOKUP($C6260,装备数值,7,0)*($E6260-1))*VLOOKUP($D6260,系数!$K$2:$O$7,5,0))</f>
        <v>0</v>
      </c>
      <c r="K6260" s="17">
        <f>INT(VLOOKUP(E6260,强化金币,2,1)*VLOOKUP(INDEX(装备!F:F,MATCH(属性!A6260,装备!A:A,0)),系数!$K$12:$M$15,3,0))</f>
        <v>2200</v>
      </c>
      <c r="L6260" s="17"/>
      <c r="M6260" s="17"/>
      <c r="N6260" s="17"/>
      <c r="O6260" s="17">
        <f>IF(E6260=1,"",VLOOKUP(E6260,系数!$S$2:$AB$12,MATCH(属性!C6260,评级,0),1))</f>
        <v>80</v>
      </c>
    </row>
    <row r="6261" spans="1:15" ht="17.25" thickBot="1" x14ac:dyDescent="0.4">
      <c r="A6261" s="17">
        <f t="shared" si="194"/>
        <v>7100053</v>
      </c>
      <c r="B6261" s="17" t="s">
        <v>219</v>
      </c>
      <c r="C6261" s="15">
        <f>INDEX(装备!G:G,MATCH(属性!A6261,装备!A:A,0))</f>
        <v>18</v>
      </c>
      <c r="D6261" s="15" t="str">
        <f>INDEX(装备!E:E,MATCH(属性!A6261,装备!A:A,0))</f>
        <v>necklace</v>
      </c>
      <c r="E6261" s="14">
        <v>19</v>
      </c>
      <c r="F6261" s="17">
        <f>INT((VLOOKUP($C6261,装备数值,2,0)+VLOOKUP($C6261,装备数值,5,0)*($E6261-1))*VLOOKUP($D6261,系数!$K$2:$O$7,2,0))</f>
        <v>0</v>
      </c>
      <c r="G6261" s="17">
        <f>INT((VLOOKUP($C6261,装备数值,3,0)+VLOOKUP($C6261,装备数值,6,0)*($E6261-1))*VLOOKUP($D6261,系数!$K$2:$O$7,3,0))</f>
        <v>517</v>
      </c>
      <c r="H6261" s="17">
        <f t="shared" si="195"/>
        <v>517</v>
      </c>
      <c r="I6261" s="17">
        <f>INT((VLOOKUP($C6261,装备数值,4,0)+VLOOKUP($C6261,装备数值,7,0)*($E6261-1))*VLOOKUP($D6261,系数!$K$2:$O$7,4,0))</f>
        <v>0</v>
      </c>
      <c r="J6261" s="17">
        <f>INT((VLOOKUP($C6261,装备数值,4,0)+VLOOKUP($C6261,装备数值,7,0)*($E6261-1))*VLOOKUP($D6261,系数!$K$2:$O$7,5,0))</f>
        <v>0</v>
      </c>
      <c r="K6261" s="17">
        <f>INT(VLOOKUP(E6261,强化金币,2,1)*VLOOKUP(INDEX(装备!F:F,MATCH(属性!A6261,装备!A:A,0)),系数!$K$12:$M$15,3,0))</f>
        <v>2400</v>
      </c>
      <c r="L6261" s="17"/>
      <c r="M6261" s="17"/>
      <c r="N6261" s="17"/>
      <c r="O6261" s="17">
        <f>IF(E6261=1,"",VLOOKUP(E6261,系数!$S$2:$AB$12,MATCH(属性!C6261,评级,0),1))</f>
        <v>80</v>
      </c>
    </row>
    <row r="6262" spans="1:15" ht="17.25" thickBot="1" x14ac:dyDescent="0.4">
      <c r="A6262" s="17">
        <f t="shared" si="194"/>
        <v>7100053</v>
      </c>
      <c r="B6262" s="17" t="s">
        <v>219</v>
      </c>
      <c r="C6262" s="15">
        <f>INDEX(装备!G:G,MATCH(属性!A6262,装备!A:A,0))</f>
        <v>18</v>
      </c>
      <c r="D6262" s="15" t="str">
        <f>INDEX(装备!E:E,MATCH(属性!A6262,装备!A:A,0))</f>
        <v>necklace</v>
      </c>
      <c r="E6262" s="14">
        <v>20</v>
      </c>
      <c r="F6262" s="17">
        <f>INT((VLOOKUP($C6262,装备数值,2,0)+VLOOKUP($C6262,装备数值,5,0)*($E6262-1))*VLOOKUP($D6262,系数!$K$2:$O$7,2,0))</f>
        <v>0</v>
      </c>
      <c r="G6262" s="17">
        <f>INT((VLOOKUP($C6262,装备数值,3,0)+VLOOKUP($C6262,装备数值,6,0)*($E6262-1))*VLOOKUP($D6262,系数!$K$2:$O$7,3,0))</f>
        <v>529</v>
      </c>
      <c r="H6262" s="17">
        <f t="shared" si="195"/>
        <v>529</v>
      </c>
      <c r="I6262" s="17">
        <f>INT((VLOOKUP($C6262,装备数值,4,0)+VLOOKUP($C6262,装备数值,7,0)*($E6262-1))*VLOOKUP($D6262,系数!$K$2:$O$7,4,0))</f>
        <v>0</v>
      </c>
      <c r="J6262" s="17">
        <f>INT((VLOOKUP($C6262,装备数值,4,0)+VLOOKUP($C6262,装备数值,7,0)*($E6262-1))*VLOOKUP($D6262,系数!$K$2:$O$7,5,0))</f>
        <v>0</v>
      </c>
      <c r="K6262" s="17">
        <f>INT(VLOOKUP(E6262,强化金币,2,1)*VLOOKUP(INDEX(装备!F:F,MATCH(属性!A6262,装备!A:A,0)),系数!$K$12:$M$15,3,0))</f>
        <v>2600</v>
      </c>
      <c r="L6262" s="17"/>
      <c r="M6262" s="17"/>
      <c r="N6262" s="17"/>
      <c r="O6262" s="17">
        <f>IF(E6262=1,"",VLOOKUP(E6262,系数!$S$2:$AB$12,MATCH(属性!C6262,评级,0),1))</f>
        <v>120</v>
      </c>
    </row>
    <row r="6263" spans="1:15" ht="17.25" thickBot="1" x14ac:dyDescent="0.4">
      <c r="A6263" s="17">
        <f t="shared" si="194"/>
        <v>7100053</v>
      </c>
      <c r="B6263" s="17" t="s">
        <v>219</v>
      </c>
      <c r="C6263" s="15">
        <f>INDEX(装备!G:G,MATCH(属性!A6263,装备!A:A,0))</f>
        <v>18</v>
      </c>
      <c r="D6263" s="15" t="str">
        <f>INDEX(装备!E:E,MATCH(属性!A6263,装备!A:A,0))</f>
        <v>necklace</v>
      </c>
      <c r="E6263" s="14">
        <v>21</v>
      </c>
      <c r="F6263" s="17">
        <f>INT((VLOOKUP($C6263,装备数值,2,0)+VLOOKUP($C6263,装备数值,5,0)*($E6263-1))*VLOOKUP($D6263,系数!$K$2:$O$7,2,0))</f>
        <v>0</v>
      </c>
      <c r="G6263" s="17">
        <f>INT((VLOOKUP($C6263,装备数值,3,0)+VLOOKUP($C6263,装备数值,6,0)*($E6263-1))*VLOOKUP($D6263,系数!$K$2:$O$7,3,0))</f>
        <v>541</v>
      </c>
      <c r="H6263" s="17">
        <f t="shared" si="195"/>
        <v>541</v>
      </c>
      <c r="I6263" s="17">
        <f>INT((VLOOKUP($C6263,装备数值,4,0)+VLOOKUP($C6263,装备数值,7,0)*($E6263-1))*VLOOKUP($D6263,系数!$K$2:$O$7,4,0))</f>
        <v>0</v>
      </c>
      <c r="J6263" s="17">
        <f>INT((VLOOKUP($C6263,装备数值,4,0)+VLOOKUP($C6263,装备数值,7,0)*($E6263-1))*VLOOKUP($D6263,系数!$K$2:$O$7,5,0))</f>
        <v>0</v>
      </c>
      <c r="K6263" s="17">
        <f>INT(VLOOKUP(E6263,强化金币,2,1)*VLOOKUP(INDEX(装备!F:F,MATCH(属性!A6263,装备!A:A,0)),系数!$K$12:$M$15,3,0))</f>
        <v>2800</v>
      </c>
      <c r="L6263" s="17"/>
      <c r="M6263" s="17"/>
      <c r="N6263" s="17"/>
      <c r="O6263" s="17">
        <f>IF(E6263=1,"",VLOOKUP(E6263,系数!$S$2:$AB$12,MATCH(属性!C6263,评级,0),1))</f>
        <v>120</v>
      </c>
    </row>
    <row r="6264" spans="1:15" ht="17.25" thickBot="1" x14ac:dyDescent="0.4">
      <c r="A6264" s="17">
        <f t="shared" si="194"/>
        <v>7100053</v>
      </c>
      <c r="B6264" s="17" t="s">
        <v>219</v>
      </c>
      <c r="C6264" s="15">
        <f>INDEX(装备!G:G,MATCH(属性!A6264,装备!A:A,0))</f>
        <v>18</v>
      </c>
      <c r="D6264" s="15" t="str">
        <f>INDEX(装备!E:E,MATCH(属性!A6264,装备!A:A,0))</f>
        <v>necklace</v>
      </c>
      <c r="E6264" s="14">
        <v>22</v>
      </c>
      <c r="F6264" s="17">
        <f>INT((VLOOKUP($C6264,装备数值,2,0)+VLOOKUP($C6264,装备数值,5,0)*($E6264-1))*VLOOKUP($D6264,系数!$K$2:$O$7,2,0))</f>
        <v>0</v>
      </c>
      <c r="G6264" s="17">
        <f>INT((VLOOKUP($C6264,装备数值,3,0)+VLOOKUP($C6264,装备数值,6,0)*($E6264-1))*VLOOKUP($D6264,系数!$K$2:$O$7,3,0))</f>
        <v>553</v>
      </c>
      <c r="H6264" s="17">
        <f t="shared" si="195"/>
        <v>553</v>
      </c>
      <c r="I6264" s="17">
        <f>INT((VLOOKUP($C6264,装备数值,4,0)+VLOOKUP($C6264,装备数值,7,0)*($E6264-1))*VLOOKUP($D6264,系数!$K$2:$O$7,4,0))</f>
        <v>0</v>
      </c>
      <c r="J6264" s="17">
        <f>INT((VLOOKUP($C6264,装备数值,4,0)+VLOOKUP($C6264,装备数值,7,0)*($E6264-1))*VLOOKUP($D6264,系数!$K$2:$O$7,5,0))</f>
        <v>0</v>
      </c>
      <c r="K6264" s="17">
        <f>INT(VLOOKUP(E6264,强化金币,2,1)*VLOOKUP(INDEX(装备!F:F,MATCH(属性!A6264,装备!A:A,0)),系数!$K$12:$M$15,3,0))</f>
        <v>3000</v>
      </c>
      <c r="L6264" s="17"/>
      <c r="M6264" s="17"/>
      <c r="N6264" s="17"/>
      <c r="O6264" s="17">
        <f>IF(E6264=1,"",VLOOKUP(E6264,系数!$S$2:$AB$12,MATCH(属性!C6264,评级,0),1))</f>
        <v>120</v>
      </c>
    </row>
    <row r="6265" spans="1:15" ht="17.25" thickBot="1" x14ac:dyDescent="0.4">
      <c r="A6265" s="17">
        <f t="shared" si="194"/>
        <v>7100053</v>
      </c>
      <c r="B6265" s="17" t="s">
        <v>219</v>
      </c>
      <c r="C6265" s="15">
        <f>INDEX(装备!G:G,MATCH(属性!A6265,装备!A:A,0))</f>
        <v>18</v>
      </c>
      <c r="D6265" s="15" t="str">
        <f>INDEX(装备!E:E,MATCH(属性!A6265,装备!A:A,0))</f>
        <v>necklace</v>
      </c>
      <c r="E6265" s="14">
        <v>23</v>
      </c>
      <c r="F6265" s="17">
        <f>INT((VLOOKUP($C6265,装备数值,2,0)+VLOOKUP($C6265,装备数值,5,0)*($E6265-1))*VLOOKUP($D6265,系数!$K$2:$O$7,2,0))</f>
        <v>0</v>
      </c>
      <c r="G6265" s="17">
        <f>INT((VLOOKUP($C6265,装备数值,3,0)+VLOOKUP($C6265,装备数值,6,0)*($E6265-1))*VLOOKUP($D6265,系数!$K$2:$O$7,3,0))</f>
        <v>565</v>
      </c>
      <c r="H6265" s="17">
        <f t="shared" si="195"/>
        <v>565</v>
      </c>
      <c r="I6265" s="17">
        <f>INT((VLOOKUP($C6265,装备数值,4,0)+VLOOKUP($C6265,装备数值,7,0)*($E6265-1))*VLOOKUP($D6265,系数!$K$2:$O$7,4,0))</f>
        <v>0</v>
      </c>
      <c r="J6265" s="17">
        <f>INT((VLOOKUP($C6265,装备数值,4,0)+VLOOKUP($C6265,装备数值,7,0)*($E6265-1))*VLOOKUP($D6265,系数!$K$2:$O$7,5,0))</f>
        <v>0</v>
      </c>
      <c r="K6265" s="17">
        <f>INT(VLOOKUP(E6265,强化金币,2,1)*VLOOKUP(INDEX(装备!F:F,MATCH(属性!A6265,装备!A:A,0)),系数!$K$12:$M$15,3,0))</f>
        <v>3200</v>
      </c>
      <c r="L6265" s="17"/>
      <c r="M6265" s="17"/>
      <c r="N6265" s="17"/>
      <c r="O6265" s="17">
        <f>IF(E6265=1,"",VLOOKUP(E6265,系数!$S$2:$AB$12,MATCH(属性!C6265,评级,0),1))</f>
        <v>120</v>
      </c>
    </row>
    <row r="6266" spans="1:15" ht="17.25" thickBot="1" x14ac:dyDescent="0.4">
      <c r="A6266" s="17">
        <f t="shared" si="194"/>
        <v>7100053</v>
      </c>
      <c r="B6266" s="17" t="s">
        <v>219</v>
      </c>
      <c r="C6266" s="15">
        <f>INDEX(装备!G:G,MATCH(属性!A6266,装备!A:A,0))</f>
        <v>18</v>
      </c>
      <c r="D6266" s="15" t="str">
        <f>INDEX(装备!E:E,MATCH(属性!A6266,装备!A:A,0))</f>
        <v>necklace</v>
      </c>
      <c r="E6266" s="14">
        <v>24</v>
      </c>
      <c r="F6266" s="17">
        <f>INT((VLOOKUP($C6266,装备数值,2,0)+VLOOKUP($C6266,装备数值,5,0)*($E6266-1))*VLOOKUP($D6266,系数!$K$2:$O$7,2,0))</f>
        <v>0</v>
      </c>
      <c r="G6266" s="17">
        <f>INT((VLOOKUP($C6266,装备数值,3,0)+VLOOKUP($C6266,装备数值,6,0)*($E6266-1))*VLOOKUP($D6266,系数!$K$2:$O$7,3,0))</f>
        <v>577</v>
      </c>
      <c r="H6266" s="17">
        <f t="shared" si="195"/>
        <v>577</v>
      </c>
      <c r="I6266" s="17">
        <f>INT((VLOOKUP($C6266,装备数值,4,0)+VLOOKUP($C6266,装备数值,7,0)*($E6266-1))*VLOOKUP($D6266,系数!$K$2:$O$7,4,0))</f>
        <v>0</v>
      </c>
      <c r="J6266" s="17">
        <f>INT((VLOOKUP($C6266,装备数值,4,0)+VLOOKUP($C6266,装备数值,7,0)*($E6266-1))*VLOOKUP($D6266,系数!$K$2:$O$7,5,0))</f>
        <v>0</v>
      </c>
      <c r="K6266" s="17">
        <f>INT(VLOOKUP(E6266,强化金币,2,1)*VLOOKUP(INDEX(装备!F:F,MATCH(属性!A6266,装备!A:A,0)),系数!$K$12:$M$15,3,0))</f>
        <v>3400</v>
      </c>
      <c r="L6266" s="17"/>
      <c r="M6266" s="17"/>
      <c r="N6266" s="17"/>
      <c r="O6266" s="17">
        <f>IF(E6266=1,"",VLOOKUP(E6266,系数!$S$2:$AB$12,MATCH(属性!C6266,评级,0),1))</f>
        <v>120</v>
      </c>
    </row>
    <row r="6267" spans="1:15" ht="17.25" thickBot="1" x14ac:dyDescent="0.4">
      <c r="A6267" s="17">
        <f t="shared" si="194"/>
        <v>7100053</v>
      </c>
      <c r="B6267" s="17" t="s">
        <v>219</v>
      </c>
      <c r="C6267" s="15">
        <f>INDEX(装备!G:G,MATCH(属性!A6267,装备!A:A,0))</f>
        <v>18</v>
      </c>
      <c r="D6267" s="15" t="str">
        <f>INDEX(装备!E:E,MATCH(属性!A6267,装备!A:A,0))</f>
        <v>necklace</v>
      </c>
      <c r="E6267" s="14">
        <v>25</v>
      </c>
      <c r="F6267" s="17">
        <f>INT((VLOOKUP($C6267,装备数值,2,0)+VLOOKUP($C6267,装备数值,5,0)*($E6267-1))*VLOOKUP($D6267,系数!$K$2:$O$7,2,0))</f>
        <v>0</v>
      </c>
      <c r="G6267" s="17">
        <f>INT((VLOOKUP($C6267,装备数值,3,0)+VLOOKUP($C6267,装备数值,6,0)*($E6267-1))*VLOOKUP($D6267,系数!$K$2:$O$7,3,0))</f>
        <v>589</v>
      </c>
      <c r="H6267" s="17">
        <f t="shared" si="195"/>
        <v>589</v>
      </c>
      <c r="I6267" s="17">
        <f>INT((VLOOKUP($C6267,装备数值,4,0)+VLOOKUP($C6267,装备数值,7,0)*($E6267-1))*VLOOKUP($D6267,系数!$K$2:$O$7,4,0))</f>
        <v>0</v>
      </c>
      <c r="J6267" s="17">
        <f>INT((VLOOKUP($C6267,装备数值,4,0)+VLOOKUP($C6267,装备数值,7,0)*($E6267-1))*VLOOKUP($D6267,系数!$K$2:$O$7,5,0))</f>
        <v>0</v>
      </c>
      <c r="K6267" s="17">
        <f>INT(VLOOKUP(E6267,强化金币,2,1)*VLOOKUP(INDEX(装备!F:F,MATCH(属性!A6267,装备!A:A,0)),系数!$K$12:$M$15,3,0))</f>
        <v>3600</v>
      </c>
      <c r="L6267" s="17"/>
      <c r="M6267" s="17"/>
      <c r="N6267" s="17"/>
      <c r="O6267" s="17">
        <f>IF(E6267=1,"",VLOOKUP(E6267,系数!$S$2:$AB$12,MATCH(属性!C6267,评级,0),1))</f>
        <v>120</v>
      </c>
    </row>
    <row r="6268" spans="1:15" ht="17.25" thickBot="1" x14ac:dyDescent="0.4">
      <c r="A6268" s="17">
        <f t="shared" ref="A6268:A6331" si="196">A6148+1</f>
        <v>7100053</v>
      </c>
      <c r="B6268" s="17" t="s">
        <v>219</v>
      </c>
      <c r="C6268" s="15">
        <f>INDEX(装备!G:G,MATCH(属性!A6268,装备!A:A,0))</f>
        <v>18</v>
      </c>
      <c r="D6268" s="15" t="str">
        <f>INDEX(装备!E:E,MATCH(属性!A6268,装备!A:A,0))</f>
        <v>necklace</v>
      </c>
      <c r="E6268" s="14">
        <v>26</v>
      </c>
      <c r="F6268" s="17">
        <f>INT((VLOOKUP($C6268,装备数值,2,0)+VLOOKUP($C6268,装备数值,5,0)*($E6268-1))*VLOOKUP($D6268,系数!$K$2:$O$7,2,0))</f>
        <v>0</v>
      </c>
      <c r="G6268" s="17">
        <f>INT((VLOOKUP($C6268,装备数值,3,0)+VLOOKUP($C6268,装备数值,6,0)*($E6268-1))*VLOOKUP($D6268,系数!$K$2:$O$7,3,0))</f>
        <v>601</v>
      </c>
      <c r="H6268" s="17">
        <f t="shared" si="195"/>
        <v>601</v>
      </c>
      <c r="I6268" s="17">
        <f>INT((VLOOKUP($C6268,装备数值,4,0)+VLOOKUP($C6268,装备数值,7,0)*($E6268-1))*VLOOKUP($D6268,系数!$K$2:$O$7,4,0))</f>
        <v>0</v>
      </c>
      <c r="J6268" s="17">
        <f>INT((VLOOKUP($C6268,装备数值,4,0)+VLOOKUP($C6268,装备数值,7,0)*($E6268-1))*VLOOKUP($D6268,系数!$K$2:$O$7,5,0))</f>
        <v>0</v>
      </c>
      <c r="K6268" s="17">
        <f>INT(VLOOKUP(E6268,强化金币,2,1)*VLOOKUP(INDEX(装备!F:F,MATCH(属性!A6268,装备!A:A,0)),系数!$K$12:$M$15,3,0))</f>
        <v>3800</v>
      </c>
      <c r="L6268" s="17"/>
      <c r="M6268" s="17"/>
      <c r="N6268" s="17"/>
      <c r="O6268" s="17">
        <f>IF(E6268=1,"",VLOOKUP(E6268,系数!$S$2:$AB$12,MATCH(属性!C6268,评级,0),1))</f>
        <v>120</v>
      </c>
    </row>
    <row r="6269" spans="1:15" ht="17.25" thickBot="1" x14ac:dyDescent="0.4">
      <c r="A6269" s="17">
        <f t="shared" si="196"/>
        <v>7100053</v>
      </c>
      <c r="B6269" s="17" t="s">
        <v>219</v>
      </c>
      <c r="C6269" s="15">
        <f>INDEX(装备!G:G,MATCH(属性!A6269,装备!A:A,0))</f>
        <v>18</v>
      </c>
      <c r="D6269" s="15" t="str">
        <f>INDEX(装备!E:E,MATCH(属性!A6269,装备!A:A,0))</f>
        <v>necklace</v>
      </c>
      <c r="E6269" s="14">
        <v>27</v>
      </c>
      <c r="F6269" s="17">
        <f>INT((VLOOKUP($C6269,装备数值,2,0)+VLOOKUP($C6269,装备数值,5,0)*($E6269-1))*VLOOKUP($D6269,系数!$K$2:$O$7,2,0))</f>
        <v>0</v>
      </c>
      <c r="G6269" s="17">
        <f>INT((VLOOKUP($C6269,装备数值,3,0)+VLOOKUP($C6269,装备数值,6,0)*($E6269-1))*VLOOKUP($D6269,系数!$K$2:$O$7,3,0))</f>
        <v>613</v>
      </c>
      <c r="H6269" s="17">
        <f t="shared" si="195"/>
        <v>613</v>
      </c>
      <c r="I6269" s="17">
        <f>INT((VLOOKUP($C6269,装备数值,4,0)+VLOOKUP($C6269,装备数值,7,0)*($E6269-1))*VLOOKUP($D6269,系数!$K$2:$O$7,4,0))</f>
        <v>0</v>
      </c>
      <c r="J6269" s="17">
        <f>INT((VLOOKUP($C6269,装备数值,4,0)+VLOOKUP($C6269,装备数值,7,0)*($E6269-1))*VLOOKUP($D6269,系数!$K$2:$O$7,5,0))</f>
        <v>0</v>
      </c>
      <c r="K6269" s="17">
        <f>INT(VLOOKUP(E6269,强化金币,2,1)*VLOOKUP(INDEX(装备!F:F,MATCH(属性!A6269,装备!A:A,0)),系数!$K$12:$M$15,3,0))</f>
        <v>4000</v>
      </c>
      <c r="L6269" s="17"/>
      <c r="M6269" s="17"/>
      <c r="N6269" s="17"/>
      <c r="O6269" s="17">
        <f>IF(E6269=1,"",VLOOKUP(E6269,系数!$S$2:$AB$12,MATCH(属性!C6269,评级,0),1))</f>
        <v>120</v>
      </c>
    </row>
    <row r="6270" spans="1:15" ht="17.25" thickBot="1" x14ac:dyDescent="0.4">
      <c r="A6270" s="17">
        <f t="shared" si="196"/>
        <v>7100053</v>
      </c>
      <c r="B6270" s="17" t="s">
        <v>219</v>
      </c>
      <c r="C6270" s="15">
        <f>INDEX(装备!G:G,MATCH(属性!A6270,装备!A:A,0))</f>
        <v>18</v>
      </c>
      <c r="D6270" s="15" t="str">
        <f>INDEX(装备!E:E,MATCH(属性!A6270,装备!A:A,0))</f>
        <v>necklace</v>
      </c>
      <c r="E6270" s="14">
        <v>28</v>
      </c>
      <c r="F6270" s="17">
        <f>INT((VLOOKUP($C6270,装备数值,2,0)+VLOOKUP($C6270,装备数值,5,0)*($E6270-1))*VLOOKUP($D6270,系数!$K$2:$O$7,2,0))</f>
        <v>0</v>
      </c>
      <c r="G6270" s="17">
        <f>INT((VLOOKUP($C6270,装备数值,3,0)+VLOOKUP($C6270,装备数值,6,0)*($E6270-1))*VLOOKUP($D6270,系数!$K$2:$O$7,3,0))</f>
        <v>625</v>
      </c>
      <c r="H6270" s="17">
        <f t="shared" si="195"/>
        <v>625</v>
      </c>
      <c r="I6270" s="17">
        <f>INT((VLOOKUP($C6270,装备数值,4,0)+VLOOKUP($C6270,装备数值,7,0)*($E6270-1))*VLOOKUP($D6270,系数!$K$2:$O$7,4,0))</f>
        <v>0</v>
      </c>
      <c r="J6270" s="17">
        <f>INT((VLOOKUP($C6270,装备数值,4,0)+VLOOKUP($C6270,装备数值,7,0)*($E6270-1))*VLOOKUP($D6270,系数!$K$2:$O$7,5,0))</f>
        <v>0</v>
      </c>
      <c r="K6270" s="17">
        <f>INT(VLOOKUP(E6270,强化金币,2,1)*VLOOKUP(INDEX(装备!F:F,MATCH(属性!A6270,装备!A:A,0)),系数!$K$12:$M$15,3,0))</f>
        <v>4200</v>
      </c>
      <c r="L6270" s="17"/>
      <c r="M6270" s="17"/>
      <c r="N6270" s="17"/>
      <c r="O6270" s="17">
        <f>IF(E6270=1,"",VLOOKUP(E6270,系数!$S$2:$AB$12,MATCH(属性!C6270,评级,0),1))</f>
        <v>120</v>
      </c>
    </row>
    <row r="6271" spans="1:15" ht="17.25" thickBot="1" x14ac:dyDescent="0.4">
      <c r="A6271" s="17">
        <f t="shared" si="196"/>
        <v>7100053</v>
      </c>
      <c r="B6271" s="17" t="s">
        <v>219</v>
      </c>
      <c r="C6271" s="15">
        <f>INDEX(装备!G:G,MATCH(属性!A6271,装备!A:A,0))</f>
        <v>18</v>
      </c>
      <c r="D6271" s="15" t="str">
        <f>INDEX(装备!E:E,MATCH(属性!A6271,装备!A:A,0))</f>
        <v>necklace</v>
      </c>
      <c r="E6271" s="14">
        <v>29</v>
      </c>
      <c r="F6271" s="17">
        <f>INT((VLOOKUP($C6271,装备数值,2,0)+VLOOKUP($C6271,装备数值,5,0)*($E6271-1))*VLOOKUP($D6271,系数!$K$2:$O$7,2,0))</f>
        <v>0</v>
      </c>
      <c r="G6271" s="17">
        <f>INT((VLOOKUP($C6271,装备数值,3,0)+VLOOKUP($C6271,装备数值,6,0)*($E6271-1))*VLOOKUP($D6271,系数!$K$2:$O$7,3,0))</f>
        <v>637</v>
      </c>
      <c r="H6271" s="17">
        <f t="shared" si="195"/>
        <v>637</v>
      </c>
      <c r="I6271" s="17">
        <f>INT((VLOOKUP($C6271,装备数值,4,0)+VLOOKUP($C6271,装备数值,7,0)*($E6271-1))*VLOOKUP($D6271,系数!$K$2:$O$7,4,0))</f>
        <v>0</v>
      </c>
      <c r="J6271" s="17">
        <f>INT((VLOOKUP($C6271,装备数值,4,0)+VLOOKUP($C6271,装备数值,7,0)*($E6271-1))*VLOOKUP($D6271,系数!$K$2:$O$7,5,0))</f>
        <v>0</v>
      </c>
      <c r="K6271" s="17">
        <f>INT(VLOOKUP(E6271,强化金币,2,1)*VLOOKUP(INDEX(装备!F:F,MATCH(属性!A6271,装备!A:A,0)),系数!$K$12:$M$15,3,0))</f>
        <v>4500</v>
      </c>
      <c r="L6271" s="17"/>
      <c r="M6271" s="17"/>
      <c r="N6271" s="17"/>
      <c r="O6271" s="17">
        <f>IF(E6271=1,"",VLOOKUP(E6271,系数!$S$2:$AB$12,MATCH(属性!C6271,评级,0),1))</f>
        <v>120</v>
      </c>
    </row>
    <row r="6272" spans="1:15" ht="17.25" thickBot="1" x14ac:dyDescent="0.4">
      <c r="A6272" s="17">
        <f t="shared" si="196"/>
        <v>7100053</v>
      </c>
      <c r="B6272" s="17" t="s">
        <v>219</v>
      </c>
      <c r="C6272" s="15">
        <f>INDEX(装备!G:G,MATCH(属性!A6272,装备!A:A,0))</f>
        <v>18</v>
      </c>
      <c r="D6272" s="15" t="str">
        <f>INDEX(装备!E:E,MATCH(属性!A6272,装备!A:A,0))</f>
        <v>necklace</v>
      </c>
      <c r="E6272" s="14">
        <v>30</v>
      </c>
      <c r="F6272" s="17">
        <f>INT((VLOOKUP($C6272,装备数值,2,0)+VLOOKUP($C6272,装备数值,5,0)*($E6272-1))*VLOOKUP($D6272,系数!$K$2:$O$7,2,0))</f>
        <v>0</v>
      </c>
      <c r="G6272" s="17">
        <f>INT((VLOOKUP($C6272,装备数值,3,0)+VLOOKUP($C6272,装备数值,6,0)*($E6272-1))*VLOOKUP($D6272,系数!$K$2:$O$7,3,0))</f>
        <v>649</v>
      </c>
      <c r="H6272" s="17">
        <f t="shared" si="195"/>
        <v>649</v>
      </c>
      <c r="I6272" s="17">
        <f>INT((VLOOKUP($C6272,装备数值,4,0)+VLOOKUP($C6272,装备数值,7,0)*($E6272-1))*VLOOKUP($D6272,系数!$K$2:$O$7,4,0))</f>
        <v>0</v>
      </c>
      <c r="J6272" s="17">
        <f>INT((VLOOKUP($C6272,装备数值,4,0)+VLOOKUP($C6272,装备数值,7,0)*($E6272-1))*VLOOKUP($D6272,系数!$K$2:$O$7,5,0))</f>
        <v>0</v>
      </c>
      <c r="K6272" s="17">
        <f>INT(VLOOKUP(E6272,强化金币,2,1)*VLOOKUP(INDEX(装备!F:F,MATCH(属性!A6272,装备!A:A,0)),系数!$K$12:$M$15,3,0))</f>
        <v>5000</v>
      </c>
      <c r="L6272" s="17"/>
      <c r="M6272" s="17"/>
      <c r="N6272" s="17"/>
      <c r="O6272" s="17">
        <f>IF(E6272=1,"",VLOOKUP(E6272,系数!$S$2:$AB$12,MATCH(属性!C6272,评级,0),1))</f>
        <v>160</v>
      </c>
    </row>
    <row r="6273" spans="1:15" ht="17.25" thickBot="1" x14ac:dyDescent="0.4">
      <c r="A6273" s="17">
        <f t="shared" si="196"/>
        <v>7100053</v>
      </c>
      <c r="B6273" s="17" t="s">
        <v>219</v>
      </c>
      <c r="C6273" s="15">
        <f>INDEX(装备!G:G,MATCH(属性!A6273,装备!A:A,0))</f>
        <v>18</v>
      </c>
      <c r="D6273" s="15" t="str">
        <f>INDEX(装备!E:E,MATCH(属性!A6273,装备!A:A,0))</f>
        <v>necklace</v>
      </c>
      <c r="E6273" s="14">
        <v>31</v>
      </c>
      <c r="F6273" s="17">
        <f>INT((VLOOKUP($C6273,装备数值,2,0)+VLOOKUP($C6273,装备数值,5,0)*($E6273-1))*VLOOKUP($D6273,系数!$K$2:$O$7,2,0))</f>
        <v>0</v>
      </c>
      <c r="G6273" s="17">
        <f>INT((VLOOKUP($C6273,装备数值,3,0)+VLOOKUP($C6273,装备数值,6,0)*($E6273-1))*VLOOKUP($D6273,系数!$K$2:$O$7,3,0))</f>
        <v>661</v>
      </c>
      <c r="H6273" s="17">
        <f t="shared" si="195"/>
        <v>661</v>
      </c>
      <c r="I6273" s="17">
        <f>INT((VLOOKUP($C6273,装备数值,4,0)+VLOOKUP($C6273,装备数值,7,0)*($E6273-1))*VLOOKUP($D6273,系数!$K$2:$O$7,4,0))</f>
        <v>0</v>
      </c>
      <c r="J6273" s="17">
        <f>INT((VLOOKUP($C6273,装备数值,4,0)+VLOOKUP($C6273,装备数值,7,0)*($E6273-1))*VLOOKUP($D6273,系数!$K$2:$O$7,5,0))</f>
        <v>0</v>
      </c>
      <c r="K6273" s="17">
        <f>INT(VLOOKUP(E6273,强化金币,2,1)*VLOOKUP(INDEX(装备!F:F,MATCH(属性!A6273,装备!A:A,0)),系数!$K$12:$M$15,3,0))</f>
        <v>5500</v>
      </c>
      <c r="L6273" s="17"/>
      <c r="M6273" s="17"/>
      <c r="N6273" s="17"/>
      <c r="O6273" s="17">
        <f>IF(E6273=1,"",VLOOKUP(E6273,系数!$S$2:$AB$12,MATCH(属性!C6273,评级,0),1))</f>
        <v>160</v>
      </c>
    </row>
    <row r="6274" spans="1:15" ht="17.25" thickBot="1" x14ac:dyDescent="0.4">
      <c r="A6274" s="17">
        <f t="shared" si="196"/>
        <v>7100053</v>
      </c>
      <c r="B6274" s="17" t="s">
        <v>219</v>
      </c>
      <c r="C6274" s="15">
        <f>INDEX(装备!G:G,MATCH(属性!A6274,装备!A:A,0))</f>
        <v>18</v>
      </c>
      <c r="D6274" s="15" t="str">
        <f>INDEX(装备!E:E,MATCH(属性!A6274,装备!A:A,0))</f>
        <v>necklace</v>
      </c>
      <c r="E6274" s="14">
        <v>32</v>
      </c>
      <c r="F6274" s="17">
        <f>INT((VLOOKUP($C6274,装备数值,2,0)+VLOOKUP($C6274,装备数值,5,0)*($E6274-1))*VLOOKUP($D6274,系数!$K$2:$O$7,2,0))</f>
        <v>0</v>
      </c>
      <c r="G6274" s="17">
        <f>INT((VLOOKUP($C6274,装备数值,3,0)+VLOOKUP($C6274,装备数值,6,0)*($E6274-1))*VLOOKUP($D6274,系数!$K$2:$O$7,3,0))</f>
        <v>673</v>
      </c>
      <c r="H6274" s="17">
        <f t="shared" si="195"/>
        <v>673</v>
      </c>
      <c r="I6274" s="17">
        <f>INT((VLOOKUP($C6274,装备数值,4,0)+VLOOKUP($C6274,装备数值,7,0)*($E6274-1))*VLOOKUP($D6274,系数!$K$2:$O$7,4,0))</f>
        <v>0</v>
      </c>
      <c r="J6274" s="17">
        <f>INT((VLOOKUP($C6274,装备数值,4,0)+VLOOKUP($C6274,装备数值,7,0)*($E6274-1))*VLOOKUP($D6274,系数!$K$2:$O$7,5,0))</f>
        <v>0</v>
      </c>
      <c r="K6274" s="17">
        <f>INT(VLOOKUP(E6274,强化金币,2,1)*VLOOKUP(INDEX(装备!F:F,MATCH(属性!A6274,装备!A:A,0)),系数!$K$12:$M$15,3,0))</f>
        <v>6000</v>
      </c>
      <c r="L6274" s="17"/>
      <c r="M6274" s="17"/>
      <c r="N6274" s="17"/>
      <c r="O6274" s="17">
        <f>IF(E6274=1,"",VLOOKUP(E6274,系数!$S$2:$AB$12,MATCH(属性!C6274,评级,0),1))</f>
        <v>160</v>
      </c>
    </row>
    <row r="6275" spans="1:15" ht="17.25" thickBot="1" x14ac:dyDescent="0.4">
      <c r="A6275" s="17">
        <f t="shared" si="196"/>
        <v>7100053</v>
      </c>
      <c r="B6275" s="17" t="s">
        <v>219</v>
      </c>
      <c r="C6275" s="15">
        <f>INDEX(装备!G:G,MATCH(属性!A6275,装备!A:A,0))</f>
        <v>18</v>
      </c>
      <c r="D6275" s="15" t="str">
        <f>INDEX(装备!E:E,MATCH(属性!A6275,装备!A:A,0))</f>
        <v>necklace</v>
      </c>
      <c r="E6275" s="14">
        <v>33</v>
      </c>
      <c r="F6275" s="17">
        <f>INT((VLOOKUP($C6275,装备数值,2,0)+VLOOKUP($C6275,装备数值,5,0)*($E6275-1))*VLOOKUP($D6275,系数!$K$2:$O$7,2,0))</f>
        <v>0</v>
      </c>
      <c r="G6275" s="17">
        <f>INT((VLOOKUP($C6275,装备数值,3,0)+VLOOKUP($C6275,装备数值,6,0)*($E6275-1))*VLOOKUP($D6275,系数!$K$2:$O$7,3,0))</f>
        <v>685</v>
      </c>
      <c r="H6275" s="17">
        <f t="shared" si="195"/>
        <v>685</v>
      </c>
      <c r="I6275" s="17">
        <f>INT((VLOOKUP($C6275,装备数值,4,0)+VLOOKUP($C6275,装备数值,7,0)*($E6275-1))*VLOOKUP($D6275,系数!$K$2:$O$7,4,0))</f>
        <v>0</v>
      </c>
      <c r="J6275" s="17">
        <f>INT((VLOOKUP($C6275,装备数值,4,0)+VLOOKUP($C6275,装备数值,7,0)*($E6275-1))*VLOOKUP($D6275,系数!$K$2:$O$7,5,0))</f>
        <v>0</v>
      </c>
      <c r="K6275" s="17">
        <f>INT(VLOOKUP(E6275,强化金币,2,1)*VLOOKUP(INDEX(装备!F:F,MATCH(属性!A6275,装备!A:A,0)),系数!$K$12:$M$15,3,0))</f>
        <v>6500</v>
      </c>
      <c r="L6275" s="17"/>
      <c r="M6275" s="17"/>
      <c r="N6275" s="17"/>
      <c r="O6275" s="17">
        <f>IF(E6275=1,"",VLOOKUP(E6275,系数!$S$2:$AB$12,MATCH(属性!C6275,评级,0),1))</f>
        <v>160</v>
      </c>
    </row>
    <row r="6276" spans="1:15" ht="17.25" thickBot="1" x14ac:dyDescent="0.4">
      <c r="A6276" s="17">
        <f t="shared" si="196"/>
        <v>7100053</v>
      </c>
      <c r="B6276" s="17" t="s">
        <v>219</v>
      </c>
      <c r="C6276" s="15">
        <f>INDEX(装备!G:G,MATCH(属性!A6276,装备!A:A,0))</f>
        <v>18</v>
      </c>
      <c r="D6276" s="15" t="str">
        <f>INDEX(装备!E:E,MATCH(属性!A6276,装备!A:A,0))</f>
        <v>necklace</v>
      </c>
      <c r="E6276" s="14">
        <v>34</v>
      </c>
      <c r="F6276" s="17">
        <f>INT((VLOOKUP($C6276,装备数值,2,0)+VLOOKUP($C6276,装备数值,5,0)*($E6276-1))*VLOOKUP($D6276,系数!$K$2:$O$7,2,0))</f>
        <v>0</v>
      </c>
      <c r="G6276" s="17">
        <f>INT((VLOOKUP($C6276,装备数值,3,0)+VLOOKUP($C6276,装备数值,6,0)*($E6276-1))*VLOOKUP($D6276,系数!$K$2:$O$7,3,0))</f>
        <v>697</v>
      </c>
      <c r="H6276" s="17">
        <f t="shared" ref="H6276:H6339" si="197">G6276</f>
        <v>697</v>
      </c>
      <c r="I6276" s="17">
        <f>INT((VLOOKUP($C6276,装备数值,4,0)+VLOOKUP($C6276,装备数值,7,0)*($E6276-1))*VLOOKUP($D6276,系数!$K$2:$O$7,4,0))</f>
        <v>0</v>
      </c>
      <c r="J6276" s="17">
        <f>INT((VLOOKUP($C6276,装备数值,4,0)+VLOOKUP($C6276,装备数值,7,0)*($E6276-1))*VLOOKUP($D6276,系数!$K$2:$O$7,5,0))</f>
        <v>0</v>
      </c>
      <c r="K6276" s="17">
        <f>INT(VLOOKUP(E6276,强化金币,2,1)*VLOOKUP(INDEX(装备!F:F,MATCH(属性!A6276,装备!A:A,0)),系数!$K$12:$M$15,3,0))</f>
        <v>7000</v>
      </c>
      <c r="L6276" s="17"/>
      <c r="M6276" s="17"/>
      <c r="N6276" s="17"/>
      <c r="O6276" s="17">
        <f>IF(E6276=1,"",VLOOKUP(E6276,系数!$S$2:$AB$12,MATCH(属性!C6276,评级,0),1))</f>
        <v>160</v>
      </c>
    </row>
    <row r="6277" spans="1:15" ht="17.25" thickBot="1" x14ac:dyDescent="0.4">
      <c r="A6277" s="17">
        <f t="shared" si="196"/>
        <v>7100053</v>
      </c>
      <c r="B6277" s="17" t="s">
        <v>219</v>
      </c>
      <c r="C6277" s="15">
        <f>INDEX(装备!G:G,MATCH(属性!A6277,装备!A:A,0))</f>
        <v>18</v>
      </c>
      <c r="D6277" s="15" t="str">
        <f>INDEX(装备!E:E,MATCH(属性!A6277,装备!A:A,0))</f>
        <v>necklace</v>
      </c>
      <c r="E6277" s="14">
        <v>35</v>
      </c>
      <c r="F6277" s="17">
        <f>INT((VLOOKUP($C6277,装备数值,2,0)+VLOOKUP($C6277,装备数值,5,0)*($E6277-1))*VLOOKUP($D6277,系数!$K$2:$O$7,2,0))</f>
        <v>0</v>
      </c>
      <c r="G6277" s="17">
        <f>INT((VLOOKUP($C6277,装备数值,3,0)+VLOOKUP($C6277,装备数值,6,0)*($E6277-1))*VLOOKUP($D6277,系数!$K$2:$O$7,3,0))</f>
        <v>709</v>
      </c>
      <c r="H6277" s="17">
        <f t="shared" si="197"/>
        <v>709</v>
      </c>
      <c r="I6277" s="17">
        <f>INT((VLOOKUP($C6277,装备数值,4,0)+VLOOKUP($C6277,装备数值,7,0)*($E6277-1))*VLOOKUP($D6277,系数!$K$2:$O$7,4,0))</f>
        <v>0</v>
      </c>
      <c r="J6277" s="17">
        <f>INT((VLOOKUP($C6277,装备数值,4,0)+VLOOKUP($C6277,装备数值,7,0)*($E6277-1))*VLOOKUP($D6277,系数!$K$2:$O$7,5,0))</f>
        <v>0</v>
      </c>
      <c r="K6277" s="17">
        <f>INT(VLOOKUP(E6277,强化金币,2,1)*VLOOKUP(INDEX(装备!F:F,MATCH(属性!A6277,装备!A:A,0)),系数!$K$12:$M$15,3,0))</f>
        <v>7500</v>
      </c>
      <c r="L6277" s="17"/>
      <c r="M6277" s="17"/>
      <c r="N6277" s="17"/>
      <c r="O6277" s="17">
        <f>IF(E6277=1,"",VLOOKUP(E6277,系数!$S$2:$AB$12,MATCH(属性!C6277,评级,0),1))</f>
        <v>160</v>
      </c>
    </row>
    <row r="6278" spans="1:15" ht="17.25" thickBot="1" x14ac:dyDescent="0.4">
      <c r="A6278" s="17">
        <f t="shared" si="196"/>
        <v>7100053</v>
      </c>
      <c r="B6278" s="17" t="s">
        <v>219</v>
      </c>
      <c r="C6278" s="15">
        <f>INDEX(装备!G:G,MATCH(属性!A6278,装备!A:A,0))</f>
        <v>18</v>
      </c>
      <c r="D6278" s="15" t="str">
        <f>INDEX(装备!E:E,MATCH(属性!A6278,装备!A:A,0))</f>
        <v>necklace</v>
      </c>
      <c r="E6278" s="14">
        <v>36</v>
      </c>
      <c r="F6278" s="17">
        <f>INT((VLOOKUP($C6278,装备数值,2,0)+VLOOKUP($C6278,装备数值,5,0)*($E6278-1))*VLOOKUP($D6278,系数!$K$2:$O$7,2,0))</f>
        <v>0</v>
      </c>
      <c r="G6278" s="17">
        <f>INT((VLOOKUP($C6278,装备数值,3,0)+VLOOKUP($C6278,装备数值,6,0)*($E6278-1))*VLOOKUP($D6278,系数!$K$2:$O$7,3,0))</f>
        <v>721</v>
      </c>
      <c r="H6278" s="17">
        <f t="shared" si="197"/>
        <v>721</v>
      </c>
      <c r="I6278" s="17">
        <f>INT((VLOOKUP($C6278,装备数值,4,0)+VLOOKUP($C6278,装备数值,7,0)*($E6278-1))*VLOOKUP($D6278,系数!$K$2:$O$7,4,0))</f>
        <v>0</v>
      </c>
      <c r="J6278" s="17">
        <f>INT((VLOOKUP($C6278,装备数值,4,0)+VLOOKUP($C6278,装备数值,7,0)*($E6278-1))*VLOOKUP($D6278,系数!$K$2:$O$7,5,0))</f>
        <v>0</v>
      </c>
      <c r="K6278" s="17">
        <f>INT(VLOOKUP(E6278,强化金币,2,1)*VLOOKUP(INDEX(装备!F:F,MATCH(属性!A6278,装备!A:A,0)),系数!$K$12:$M$15,3,0))</f>
        <v>8000</v>
      </c>
      <c r="L6278" s="17"/>
      <c r="M6278" s="17"/>
      <c r="N6278" s="17"/>
      <c r="O6278" s="17">
        <f>IF(E6278=1,"",VLOOKUP(E6278,系数!$S$2:$AB$12,MATCH(属性!C6278,评级,0),1))</f>
        <v>160</v>
      </c>
    </row>
    <row r="6279" spans="1:15" ht="17.25" thickBot="1" x14ac:dyDescent="0.4">
      <c r="A6279" s="17">
        <f t="shared" si="196"/>
        <v>7100053</v>
      </c>
      <c r="B6279" s="17" t="s">
        <v>219</v>
      </c>
      <c r="C6279" s="15">
        <f>INDEX(装备!G:G,MATCH(属性!A6279,装备!A:A,0))</f>
        <v>18</v>
      </c>
      <c r="D6279" s="15" t="str">
        <f>INDEX(装备!E:E,MATCH(属性!A6279,装备!A:A,0))</f>
        <v>necklace</v>
      </c>
      <c r="E6279" s="14">
        <v>37</v>
      </c>
      <c r="F6279" s="17">
        <f>INT((VLOOKUP($C6279,装备数值,2,0)+VLOOKUP($C6279,装备数值,5,0)*($E6279-1))*VLOOKUP($D6279,系数!$K$2:$O$7,2,0))</f>
        <v>0</v>
      </c>
      <c r="G6279" s="17">
        <f>INT((VLOOKUP($C6279,装备数值,3,0)+VLOOKUP($C6279,装备数值,6,0)*($E6279-1))*VLOOKUP($D6279,系数!$K$2:$O$7,3,0))</f>
        <v>733</v>
      </c>
      <c r="H6279" s="17">
        <f t="shared" si="197"/>
        <v>733</v>
      </c>
      <c r="I6279" s="17">
        <f>INT((VLOOKUP($C6279,装备数值,4,0)+VLOOKUP($C6279,装备数值,7,0)*($E6279-1))*VLOOKUP($D6279,系数!$K$2:$O$7,4,0))</f>
        <v>0</v>
      </c>
      <c r="J6279" s="17">
        <f>INT((VLOOKUP($C6279,装备数值,4,0)+VLOOKUP($C6279,装备数值,7,0)*($E6279-1))*VLOOKUP($D6279,系数!$K$2:$O$7,5,0))</f>
        <v>0</v>
      </c>
      <c r="K6279" s="17">
        <f>INT(VLOOKUP(E6279,强化金币,2,1)*VLOOKUP(INDEX(装备!F:F,MATCH(属性!A6279,装备!A:A,0)),系数!$K$12:$M$15,3,0))</f>
        <v>8500</v>
      </c>
      <c r="L6279" s="17"/>
      <c r="M6279" s="17"/>
      <c r="N6279" s="17"/>
      <c r="O6279" s="17">
        <f>IF(E6279=1,"",VLOOKUP(E6279,系数!$S$2:$AB$12,MATCH(属性!C6279,评级,0),1))</f>
        <v>160</v>
      </c>
    </row>
    <row r="6280" spans="1:15" ht="17.25" thickBot="1" x14ac:dyDescent="0.4">
      <c r="A6280" s="17">
        <f t="shared" si="196"/>
        <v>7100053</v>
      </c>
      <c r="B6280" s="17" t="s">
        <v>219</v>
      </c>
      <c r="C6280" s="15">
        <f>INDEX(装备!G:G,MATCH(属性!A6280,装备!A:A,0))</f>
        <v>18</v>
      </c>
      <c r="D6280" s="15" t="str">
        <f>INDEX(装备!E:E,MATCH(属性!A6280,装备!A:A,0))</f>
        <v>necklace</v>
      </c>
      <c r="E6280" s="14">
        <v>38</v>
      </c>
      <c r="F6280" s="17">
        <f>INT((VLOOKUP($C6280,装备数值,2,0)+VLOOKUP($C6280,装备数值,5,0)*($E6280-1))*VLOOKUP($D6280,系数!$K$2:$O$7,2,0))</f>
        <v>0</v>
      </c>
      <c r="G6280" s="17">
        <f>INT((VLOOKUP($C6280,装备数值,3,0)+VLOOKUP($C6280,装备数值,6,0)*($E6280-1))*VLOOKUP($D6280,系数!$K$2:$O$7,3,0))</f>
        <v>745</v>
      </c>
      <c r="H6280" s="17">
        <f t="shared" si="197"/>
        <v>745</v>
      </c>
      <c r="I6280" s="17">
        <f>INT((VLOOKUP($C6280,装备数值,4,0)+VLOOKUP($C6280,装备数值,7,0)*($E6280-1))*VLOOKUP($D6280,系数!$K$2:$O$7,4,0))</f>
        <v>0</v>
      </c>
      <c r="J6280" s="17">
        <f>INT((VLOOKUP($C6280,装备数值,4,0)+VLOOKUP($C6280,装备数值,7,0)*($E6280-1))*VLOOKUP($D6280,系数!$K$2:$O$7,5,0))</f>
        <v>0</v>
      </c>
      <c r="K6280" s="17">
        <f>INT(VLOOKUP(E6280,强化金币,2,1)*VLOOKUP(INDEX(装备!F:F,MATCH(属性!A6280,装备!A:A,0)),系数!$K$12:$M$15,3,0))</f>
        <v>9000</v>
      </c>
      <c r="L6280" s="17"/>
      <c r="M6280" s="17"/>
      <c r="N6280" s="17"/>
      <c r="O6280" s="17">
        <f>IF(E6280=1,"",VLOOKUP(E6280,系数!$S$2:$AB$12,MATCH(属性!C6280,评级,0),1))</f>
        <v>160</v>
      </c>
    </row>
    <row r="6281" spans="1:15" ht="17.25" thickBot="1" x14ac:dyDescent="0.4">
      <c r="A6281" s="17">
        <f t="shared" si="196"/>
        <v>7100053</v>
      </c>
      <c r="B6281" s="17" t="s">
        <v>219</v>
      </c>
      <c r="C6281" s="15">
        <f>INDEX(装备!G:G,MATCH(属性!A6281,装备!A:A,0))</f>
        <v>18</v>
      </c>
      <c r="D6281" s="15" t="str">
        <f>INDEX(装备!E:E,MATCH(属性!A6281,装备!A:A,0))</f>
        <v>necklace</v>
      </c>
      <c r="E6281" s="14">
        <v>39</v>
      </c>
      <c r="F6281" s="17">
        <f>INT((VLOOKUP($C6281,装备数值,2,0)+VLOOKUP($C6281,装备数值,5,0)*($E6281-1))*VLOOKUP($D6281,系数!$K$2:$O$7,2,0))</f>
        <v>0</v>
      </c>
      <c r="G6281" s="17">
        <f>INT((VLOOKUP($C6281,装备数值,3,0)+VLOOKUP($C6281,装备数值,6,0)*($E6281-1))*VLOOKUP($D6281,系数!$K$2:$O$7,3,0))</f>
        <v>757</v>
      </c>
      <c r="H6281" s="17">
        <f t="shared" si="197"/>
        <v>757</v>
      </c>
      <c r="I6281" s="17">
        <f>INT((VLOOKUP($C6281,装备数值,4,0)+VLOOKUP($C6281,装备数值,7,0)*($E6281-1))*VLOOKUP($D6281,系数!$K$2:$O$7,4,0))</f>
        <v>0</v>
      </c>
      <c r="J6281" s="17">
        <f>INT((VLOOKUP($C6281,装备数值,4,0)+VLOOKUP($C6281,装备数值,7,0)*($E6281-1))*VLOOKUP($D6281,系数!$K$2:$O$7,5,0))</f>
        <v>0</v>
      </c>
      <c r="K6281" s="17">
        <f>INT(VLOOKUP(E6281,强化金币,2,1)*VLOOKUP(INDEX(装备!F:F,MATCH(属性!A6281,装备!A:A,0)),系数!$K$12:$M$15,3,0))</f>
        <v>10000</v>
      </c>
      <c r="L6281" s="17"/>
      <c r="M6281" s="17"/>
      <c r="N6281" s="17"/>
      <c r="O6281" s="17">
        <f>IF(E6281=1,"",VLOOKUP(E6281,系数!$S$2:$AB$12,MATCH(属性!C6281,评级,0),1))</f>
        <v>160</v>
      </c>
    </row>
    <row r="6282" spans="1:15" ht="17.25" thickBot="1" x14ac:dyDescent="0.4">
      <c r="A6282" s="17">
        <f t="shared" si="196"/>
        <v>7100053</v>
      </c>
      <c r="B6282" s="17" t="s">
        <v>219</v>
      </c>
      <c r="C6282" s="15">
        <f>INDEX(装备!G:G,MATCH(属性!A6282,装备!A:A,0))</f>
        <v>18</v>
      </c>
      <c r="D6282" s="15" t="str">
        <f>INDEX(装备!E:E,MATCH(属性!A6282,装备!A:A,0))</f>
        <v>necklace</v>
      </c>
      <c r="E6282" s="14">
        <v>40</v>
      </c>
      <c r="F6282" s="17">
        <f>INT((VLOOKUP($C6282,装备数值,2,0)+VLOOKUP($C6282,装备数值,5,0)*($E6282-1))*VLOOKUP($D6282,系数!$K$2:$O$7,2,0))</f>
        <v>0</v>
      </c>
      <c r="G6282" s="17">
        <f>INT((VLOOKUP($C6282,装备数值,3,0)+VLOOKUP($C6282,装备数值,6,0)*($E6282-1))*VLOOKUP($D6282,系数!$K$2:$O$7,3,0))</f>
        <v>769</v>
      </c>
      <c r="H6282" s="17">
        <f t="shared" si="197"/>
        <v>769</v>
      </c>
      <c r="I6282" s="17">
        <f>INT((VLOOKUP($C6282,装备数值,4,0)+VLOOKUP($C6282,装备数值,7,0)*($E6282-1))*VLOOKUP($D6282,系数!$K$2:$O$7,4,0))</f>
        <v>0</v>
      </c>
      <c r="J6282" s="17">
        <f>INT((VLOOKUP($C6282,装备数值,4,0)+VLOOKUP($C6282,装备数值,7,0)*($E6282-1))*VLOOKUP($D6282,系数!$K$2:$O$7,5,0))</f>
        <v>0</v>
      </c>
      <c r="K6282" s="17">
        <f>INT(VLOOKUP(E6282,强化金币,2,1)*VLOOKUP(INDEX(装备!F:F,MATCH(属性!A6282,装备!A:A,0)),系数!$K$12:$M$15,3,0))</f>
        <v>12000</v>
      </c>
      <c r="L6282" s="17"/>
      <c r="M6282" s="17"/>
      <c r="N6282" s="17"/>
      <c r="O6282" s="17">
        <f>IF(E6282=1,"",VLOOKUP(E6282,系数!$S$2:$AB$12,MATCH(属性!C6282,评级,0),1))</f>
        <v>200</v>
      </c>
    </row>
    <row r="6283" spans="1:15" ht="17.25" thickBot="1" x14ac:dyDescent="0.4">
      <c r="A6283" s="17">
        <f t="shared" si="196"/>
        <v>7100053</v>
      </c>
      <c r="B6283" s="17" t="s">
        <v>219</v>
      </c>
      <c r="C6283" s="15">
        <f>INDEX(装备!G:G,MATCH(属性!A6283,装备!A:A,0))</f>
        <v>18</v>
      </c>
      <c r="D6283" s="15" t="str">
        <f>INDEX(装备!E:E,MATCH(属性!A6283,装备!A:A,0))</f>
        <v>necklace</v>
      </c>
      <c r="E6283" s="14">
        <v>41</v>
      </c>
      <c r="F6283" s="17">
        <f>INT((VLOOKUP($C6283,装备数值,2,0)+VLOOKUP($C6283,装备数值,5,0)*($E6283-1))*VLOOKUP($D6283,系数!$K$2:$O$7,2,0))</f>
        <v>0</v>
      </c>
      <c r="G6283" s="17">
        <f>INT((VLOOKUP($C6283,装备数值,3,0)+VLOOKUP($C6283,装备数值,6,0)*($E6283-1))*VLOOKUP($D6283,系数!$K$2:$O$7,3,0))</f>
        <v>781</v>
      </c>
      <c r="H6283" s="17">
        <f t="shared" si="197"/>
        <v>781</v>
      </c>
      <c r="I6283" s="17">
        <f>INT((VLOOKUP($C6283,装备数值,4,0)+VLOOKUP($C6283,装备数值,7,0)*($E6283-1))*VLOOKUP($D6283,系数!$K$2:$O$7,4,0))</f>
        <v>0</v>
      </c>
      <c r="J6283" s="17">
        <f>INT((VLOOKUP($C6283,装备数值,4,0)+VLOOKUP($C6283,装备数值,7,0)*($E6283-1))*VLOOKUP($D6283,系数!$K$2:$O$7,5,0))</f>
        <v>0</v>
      </c>
      <c r="K6283" s="17">
        <f>INT(VLOOKUP(E6283,强化金币,2,1)*VLOOKUP(INDEX(装备!F:F,MATCH(属性!A6283,装备!A:A,0)),系数!$K$12:$M$15,3,0))</f>
        <v>14000</v>
      </c>
      <c r="L6283" s="17"/>
      <c r="M6283" s="17"/>
      <c r="N6283" s="17"/>
      <c r="O6283" s="17">
        <f>IF(E6283=1,"",VLOOKUP(E6283,系数!$S$2:$AB$12,MATCH(属性!C6283,评级,0),1))</f>
        <v>200</v>
      </c>
    </row>
    <row r="6284" spans="1:15" ht="17.25" thickBot="1" x14ac:dyDescent="0.4">
      <c r="A6284" s="17">
        <f t="shared" si="196"/>
        <v>7100053</v>
      </c>
      <c r="B6284" s="17" t="s">
        <v>219</v>
      </c>
      <c r="C6284" s="15">
        <f>INDEX(装备!G:G,MATCH(属性!A6284,装备!A:A,0))</f>
        <v>18</v>
      </c>
      <c r="D6284" s="15" t="str">
        <f>INDEX(装备!E:E,MATCH(属性!A6284,装备!A:A,0))</f>
        <v>necklace</v>
      </c>
      <c r="E6284" s="14">
        <v>42</v>
      </c>
      <c r="F6284" s="17">
        <f>INT((VLOOKUP($C6284,装备数值,2,0)+VLOOKUP($C6284,装备数值,5,0)*($E6284-1))*VLOOKUP($D6284,系数!$K$2:$O$7,2,0))</f>
        <v>0</v>
      </c>
      <c r="G6284" s="17">
        <f>INT((VLOOKUP($C6284,装备数值,3,0)+VLOOKUP($C6284,装备数值,6,0)*($E6284-1))*VLOOKUP($D6284,系数!$K$2:$O$7,3,0))</f>
        <v>793</v>
      </c>
      <c r="H6284" s="17">
        <f t="shared" si="197"/>
        <v>793</v>
      </c>
      <c r="I6284" s="17">
        <f>INT((VLOOKUP($C6284,装备数值,4,0)+VLOOKUP($C6284,装备数值,7,0)*($E6284-1))*VLOOKUP($D6284,系数!$K$2:$O$7,4,0))</f>
        <v>0</v>
      </c>
      <c r="J6284" s="17">
        <f>INT((VLOOKUP($C6284,装备数值,4,0)+VLOOKUP($C6284,装备数值,7,0)*($E6284-1))*VLOOKUP($D6284,系数!$K$2:$O$7,5,0))</f>
        <v>0</v>
      </c>
      <c r="K6284" s="17">
        <f>INT(VLOOKUP(E6284,强化金币,2,1)*VLOOKUP(INDEX(装备!F:F,MATCH(属性!A6284,装备!A:A,0)),系数!$K$12:$M$15,3,0))</f>
        <v>16000</v>
      </c>
      <c r="L6284" s="17"/>
      <c r="M6284" s="17"/>
      <c r="N6284" s="17"/>
      <c r="O6284" s="17">
        <f>IF(E6284=1,"",VLOOKUP(E6284,系数!$S$2:$AB$12,MATCH(属性!C6284,评级,0),1))</f>
        <v>200</v>
      </c>
    </row>
    <row r="6285" spans="1:15" ht="17.25" thickBot="1" x14ac:dyDescent="0.4">
      <c r="A6285" s="17">
        <f t="shared" si="196"/>
        <v>7100053</v>
      </c>
      <c r="B6285" s="17" t="s">
        <v>219</v>
      </c>
      <c r="C6285" s="15">
        <f>INDEX(装备!G:G,MATCH(属性!A6285,装备!A:A,0))</f>
        <v>18</v>
      </c>
      <c r="D6285" s="15" t="str">
        <f>INDEX(装备!E:E,MATCH(属性!A6285,装备!A:A,0))</f>
        <v>necklace</v>
      </c>
      <c r="E6285" s="14">
        <v>43</v>
      </c>
      <c r="F6285" s="17">
        <f>INT((VLOOKUP($C6285,装备数值,2,0)+VLOOKUP($C6285,装备数值,5,0)*($E6285-1))*VLOOKUP($D6285,系数!$K$2:$O$7,2,0))</f>
        <v>0</v>
      </c>
      <c r="G6285" s="17">
        <f>INT((VLOOKUP($C6285,装备数值,3,0)+VLOOKUP($C6285,装备数值,6,0)*($E6285-1))*VLOOKUP($D6285,系数!$K$2:$O$7,3,0))</f>
        <v>805</v>
      </c>
      <c r="H6285" s="17">
        <f t="shared" si="197"/>
        <v>805</v>
      </c>
      <c r="I6285" s="17">
        <f>INT((VLOOKUP($C6285,装备数值,4,0)+VLOOKUP($C6285,装备数值,7,0)*($E6285-1))*VLOOKUP($D6285,系数!$K$2:$O$7,4,0))</f>
        <v>0</v>
      </c>
      <c r="J6285" s="17">
        <f>INT((VLOOKUP($C6285,装备数值,4,0)+VLOOKUP($C6285,装备数值,7,0)*($E6285-1))*VLOOKUP($D6285,系数!$K$2:$O$7,5,0))</f>
        <v>0</v>
      </c>
      <c r="K6285" s="17">
        <f>INT(VLOOKUP(E6285,强化金币,2,1)*VLOOKUP(INDEX(装备!F:F,MATCH(属性!A6285,装备!A:A,0)),系数!$K$12:$M$15,3,0))</f>
        <v>18000</v>
      </c>
      <c r="L6285" s="17"/>
      <c r="M6285" s="17"/>
      <c r="N6285" s="17"/>
      <c r="O6285" s="17">
        <f>IF(E6285=1,"",VLOOKUP(E6285,系数!$S$2:$AB$12,MATCH(属性!C6285,评级,0),1))</f>
        <v>200</v>
      </c>
    </row>
    <row r="6286" spans="1:15" ht="17.25" thickBot="1" x14ac:dyDescent="0.4">
      <c r="A6286" s="17">
        <f t="shared" si="196"/>
        <v>7100053</v>
      </c>
      <c r="B6286" s="17" t="s">
        <v>219</v>
      </c>
      <c r="C6286" s="15">
        <f>INDEX(装备!G:G,MATCH(属性!A6286,装备!A:A,0))</f>
        <v>18</v>
      </c>
      <c r="D6286" s="15" t="str">
        <f>INDEX(装备!E:E,MATCH(属性!A6286,装备!A:A,0))</f>
        <v>necklace</v>
      </c>
      <c r="E6286" s="14">
        <v>44</v>
      </c>
      <c r="F6286" s="17">
        <f>INT((VLOOKUP($C6286,装备数值,2,0)+VLOOKUP($C6286,装备数值,5,0)*($E6286-1))*VLOOKUP($D6286,系数!$K$2:$O$7,2,0))</f>
        <v>0</v>
      </c>
      <c r="G6286" s="17">
        <f>INT((VLOOKUP($C6286,装备数值,3,0)+VLOOKUP($C6286,装备数值,6,0)*($E6286-1))*VLOOKUP($D6286,系数!$K$2:$O$7,3,0))</f>
        <v>817</v>
      </c>
      <c r="H6286" s="17">
        <f t="shared" si="197"/>
        <v>817</v>
      </c>
      <c r="I6286" s="17">
        <f>INT((VLOOKUP($C6286,装备数值,4,0)+VLOOKUP($C6286,装备数值,7,0)*($E6286-1))*VLOOKUP($D6286,系数!$K$2:$O$7,4,0))</f>
        <v>0</v>
      </c>
      <c r="J6286" s="17">
        <f>INT((VLOOKUP($C6286,装备数值,4,0)+VLOOKUP($C6286,装备数值,7,0)*($E6286-1))*VLOOKUP($D6286,系数!$K$2:$O$7,5,0))</f>
        <v>0</v>
      </c>
      <c r="K6286" s="17">
        <f>INT(VLOOKUP(E6286,强化金币,2,1)*VLOOKUP(INDEX(装备!F:F,MATCH(属性!A6286,装备!A:A,0)),系数!$K$12:$M$15,3,0))</f>
        <v>20000</v>
      </c>
      <c r="L6286" s="17"/>
      <c r="M6286" s="17"/>
      <c r="N6286" s="17"/>
      <c r="O6286" s="17">
        <f>IF(E6286=1,"",VLOOKUP(E6286,系数!$S$2:$AB$12,MATCH(属性!C6286,评级,0),1))</f>
        <v>200</v>
      </c>
    </row>
    <row r="6287" spans="1:15" ht="17.25" thickBot="1" x14ac:dyDescent="0.4">
      <c r="A6287" s="17">
        <f t="shared" si="196"/>
        <v>7100053</v>
      </c>
      <c r="B6287" s="17" t="s">
        <v>219</v>
      </c>
      <c r="C6287" s="15">
        <f>INDEX(装备!G:G,MATCH(属性!A6287,装备!A:A,0))</f>
        <v>18</v>
      </c>
      <c r="D6287" s="15" t="str">
        <f>INDEX(装备!E:E,MATCH(属性!A6287,装备!A:A,0))</f>
        <v>necklace</v>
      </c>
      <c r="E6287" s="14">
        <v>45</v>
      </c>
      <c r="F6287" s="17">
        <f>INT((VLOOKUP($C6287,装备数值,2,0)+VLOOKUP($C6287,装备数值,5,0)*($E6287-1))*VLOOKUP($D6287,系数!$K$2:$O$7,2,0))</f>
        <v>0</v>
      </c>
      <c r="G6287" s="17">
        <f>INT((VLOOKUP($C6287,装备数值,3,0)+VLOOKUP($C6287,装备数值,6,0)*($E6287-1))*VLOOKUP($D6287,系数!$K$2:$O$7,3,0))</f>
        <v>829</v>
      </c>
      <c r="H6287" s="17">
        <f t="shared" si="197"/>
        <v>829</v>
      </c>
      <c r="I6287" s="17">
        <f>INT((VLOOKUP($C6287,装备数值,4,0)+VLOOKUP($C6287,装备数值,7,0)*($E6287-1))*VLOOKUP($D6287,系数!$K$2:$O$7,4,0))</f>
        <v>0</v>
      </c>
      <c r="J6287" s="17">
        <f>INT((VLOOKUP($C6287,装备数值,4,0)+VLOOKUP($C6287,装备数值,7,0)*($E6287-1))*VLOOKUP($D6287,系数!$K$2:$O$7,5,0))</f>
        <v>0</v>
      </c>
      <c r="K6287" s="17">
        <f>INT(VLOOKUP(E6287,强化金币,2,1)*VLOOKUP(INDEX(装备!F:F,MATCH(属性!A6287,装备!A:A,0)),系数!$K$12:$M$15,3,0))</f>
        <v>22000</v>
      </c>
      <c r="L6287" s="17"/>
      <c r="M6287" s="17"/>
      <c r="N6287" s="17"/>
      <c r="O6287" s="17">
        <f>IF(E6287=1,"",VLOOKUP(E6287,系数!$S$2:$AB$12,MATCH(属性!C6287,评级,0),1))</f>
        <v>200</v>
      </c>
    </row>
    <row r="6288" spans="1:15" ht="17.25" thickBot="1" x14ac:dyDescent="0.4">
      <c r="A6288" s="17">
        <f t="shared" si="196"/>
        <v>7100053</v>
      </c>
      <c r="B6288" s="17" t="s">
        <v>219</v>
      </c>
      <c r="C6288" s="15">
        <f>INDEX(装备!G:G,MATCH(属性!A6288,装备!A:A,0))</f>
        <v>18</v>
      </c>
      <c r="D6288" s="15" t="str">
        <f>INDEX(装备!E:E,MATCH(属性!A6288,装备!A:A,0))</f>
        <v>necklace</v>
      </c>
      <c r="E6288" s="14">
        <v>46</v>
      </c>
      <c r="F6288" s="17">
        <f>INT((VLOOKUP($C6288,装备数值,2,0)+VLOOKUP($C6288,装备数值,5,0)*($E6288-1))*VLOOKUP($D6288,系数!$K$2:$O$7,2,0))</f>
        <v>0</v>
      </c>
      <c r="G6288" s="17">
        <f>INT((VLOOKUP($C6288,装备数值,3,0)+VLOOKUP($C6288,装备数值,6,0)*($E6288-1))*VLOOKUP($D6288,系数!$K$2:$O$7,3,0))</f>
        <v>841</v>
      </c>
      <c r="H6288" s="17">
        <f t="shared" si="197"/>
        <v>841</v>
      </c>
      <c r="I6288" s="17">
        <f>INT((VLOOKUP($C6288,装备数值,4,0)+VLOOKUP($C6288,装备数值,7,0)*($E6288-1))*VLOOKUP($D6288,系数!$K$2:$O$7,4,0))</f>
        <v>0</v>
      </c>
      <c r="J6288" s="17">
        <f>INT((VLOOKUP($C6288,装备数值,4,0)+VLOOKUP($C6288,装备数值,7,0)*($E6288-1))*VLOOKUP($D6288,系数!$K$2:$O$7,5,0))</f>
        <v>0</v>
      </c>
      <c r="K6288" s="17">
        <f>INT(VLOOKUP(E6288,强化金币,2,1)*VLOOKUP(INDEX(装备!F:F,MATCH(属性!A6288,装备!A:A,0)),系数!$K$12:$M$15,3,0))</f>
        <v>24000</v>
      </c>
      <c r="L6288" s="17"/>
      <c r="M6288" s="17"/>
      <c r="N6288" s="17"/>
      <c r="O6288" s="17">
        <f>IF(E6288=1,"",VLOOKUP(E6288,系数!$S$2:$AB$12,MATCH(属性!C6288,评级,0),1))</f>
        <v>200</v>
      </c>
    </row>
    <row r="6289" spans="1:15" ht="17.25" thickBot="1" x14ac:dyDescent="0.4">
      <c r="A6289" s="17">
        <f t="shared" si="196"/>
        <v>7100053</v>
      </c>
      <c r="B6289" s="17" t="s">
        <v>219</v>
      </c>
      <c r="C6289" s="15">
        <f>INDEX(装备!G:G,MATCH(属性!A6289,装备!A:A,0))</f>
        <v>18</v>
      </c>
      <c r="D6289" s="15" t="str">
        <f>INDEX(装备!E:E,MATCH(属性!A6289,装备!A:A,0))</f>
        <v>necklace</v>
      </c>
      <c r="E6289" s="14">
        <v>47</v>
      </c>
      <c r="F6289" s="17">
        <f>INT((VLOOKUP($C6289,装备数值,2,0)+VLOOKUP($C6289,装备数值,5,0)*($E6289-1))*VLOOKUP($D6289,系数!$K$2:$O$7,2,0))</f>
        <v>0</v>
      </c>
      <c r="G6289" s="17">
        <f>INT((VLOOKUP($C6289,装备数值,3,0)+VLOOKUP($C6289,装备数值,6,0)*($E6289-1))*VLOOKUP($D6289,系数!$K$2:$O$7,3,0))</f>
        <v>853</v>
      </c>
      <c r="H6289" s="17">
        <f t="shared" si="197"/>
        <v>853</v>
      </c>
      <c r="I6289" s="17">
        <f>INT((VLOOKUP($C6289,装备数值,4,0)+VLOOKUP($C6289,装备数值,7,0)*($E6289-1))*VLOOKUP($D6289,系数!$K$2:$O$7,4,0))</f>
        <v>0</v>
      </c>
      <c r="J6289" s="17">
        <f>INT((VLOOKUP($C6289,装备数值,4,0)+VLOOKUP($C6289,装备数值,7,0)*($E6289-1))*VLOOKUP($D6289,系数!$K$2:$O$7,5,0))</f>
        <v>0</v>
      </c>
      <c r="K6289" s="17">
        <f>INT(VLOOKUP(E6289,强化金币,2,1)*VLOOKUP(INDEX(装备!F:F,MATCH(属性!A6289,装备!A:A,0)),系数!$K$12:$M$15,3,0))</f>
        <v>26000</v>
      </c>
      <c r="L6289" s="17"/>
      <c r="M6289" s="17"/>
      <c r="N6289" s="17"/>
      <c r="O6289" s="17">
        <f>IF(E6289=1,"",VLOOKUP(E6289,系数!$S$2:$AB$12,MATCH(属性!C6289,评级,0),1))</f>
        <v>200</v>
      </c>
    </row>
    <row r="6290" spans="1:15" ht="17.25" thickBot="1" x14ac:dyDescent="0.4">
      <c r="A6290" s="17">
        <f t="shared" si="196"/>
        <v>7100053</v>
      </c>
      <c r="B6290" s="17" t="s">
        <v>219</v>
      </c>
      <c r="C6290" s="15">
        <f>INDEX(装备!G:G,MATCH(属性!A6290,装备!A:A,0))</f>
        <v>18</v>
      </c>
      <c r="D6290" s="15" t="str">
        <f>INDEX(装备!E:E,MATCH(属性!A6290,装备!A:A,0))</f>
        <v>necklace</v>
      </c>
      <c r="E6290" s="14">
        <v>48</v>
      </c>
      <c r="F6290" s="17">
        <f>INT((VLOOKUP($C6290,装备数值,2,0)+VLOOKUP($C6290,装备数值,5,0)*($E6290-1))*VLOOKUP($D6290,系数!$K$2:$O$7,2,0))</f>
        <v>0</v>
      </c>
      <c r="G6290" s="17">
        <f>INT((VLOOKUP($C6290,装备数值,3,0)+VLOOKUP($C6290,装备数值,6,0)*($E6290-1))*VLOOKUP($D6290,系数!$K$2:$O$7,3,0))</f>
        <v>865</v>
      </c>
      <c r="H6290" s="17">
        <f t="shared" si="197"/>
        <v>865</v>
      </c>
      <c r="I6290" s="17">
        <f>INT((VLOOKUP($C6290,装备数值,4,0)+VLOOKUP($C6290,装备数值,7,0)*($E6290-1))*VLOOKUP($D6290,系数!$K$2:$O$7,4,0))</f>
        <v>0</v>
      </c>
      <c r="J6290" s="17">
        <f>INT((VLOOKUP($C6290,装备数值,4,0)+VLOOKUP($C6290,装备数值,7,0)*($E6290-1))*VLOOKUP($D6290,系数!$K$2:$O$7,5,0))</f>
        <v>0</v>
      </c>
      <c r="K6290" s="17">
        <f>INT(VLOOKUP(E6290,强化金币,2,1)*VLOOKUP(INDEX(装备!F:F,MATCH(属性!A6290,装备!A:A,0)),系数!$K$12:$M$15,3,0))</f>
        <v>28000</v>
      </c>
      <c r="L6290" s="17"/>
      <c r="M6290" s="17"/>
      <c r="N6290" s="17"/>
      <c r="O6290" s="17">
        <f>IF(E6290=1,"",VLOOKUP(E6290,系数!$S$2:$AB$12,MATCH(属性!C6290,评级,0),1))</f>
        <v>200</v>
      </c>
    </row>
    <row r="6291" spans="1:15" ht="17.25" thickBot="1" x14ac:dyDescent="0.4">
      <c r="A6291" s="17">
        <f t="shared" si="196"/>
        <v>7100053</v>
      </c>
      <c r="B6291" s="17" t="s">
        <v>219</v>
      </c>
      <c r="C6291" s="15">
        <f>INDEX(装备!G:G,MATCH(属性!A6291,装备!A:A,0))</f>
        <v>18</v>
      </c>
      <c r="D6291" s="15" t="str">
        <f>INDEX(装备!E:E,MATCH(属性!A6291,装备!A:A,0))</f>
        <v>necklace</v>
      </c>
      <c r="E6291" s="14">
        <v>49</v>
      </c>
      <c r="F6291" s="17">
        <f>INT((VLOOKUP($C6291,装备数值,2,0)+VLOOKUP($C6291,装备数值,5,0)*($E6291-1))*VLOOKUP($D6291,系数!$K$2:$O$7,2,0))</f>
        <v>0</v>
      </c>
      <c r="G6291" s="17">
        <f>INT((VLOOKUP($C6291,装备数值,3,0)+VLOOKUP($C6291,装备数值,6,0)*($E6291-1))*VLOOKUP($D6291,系数!$K$2:$O$7,3,0))</f>
        <v>877</v>
      </c>
      <c r="H6291" s="17">
        <f t="shared" si="197"/>
        <v>877</v>
      </c>
      <c r="I6291" s="17">
        <f>INT((VLOOKUP($C6291,装备数值,4,0)+VLOOKUP($C6291,装备数值,7,0)*($E6291-1))*VLOOKUP($D6291,系数!$K$2:$O$7,4,0))</f>
        <v>0</v>
      </c>
      <c r="J6291" s="17">
        <f>INT((VLOOKUP($C6291,装备数值,4,0)+VLOOKUP($C6291,装备数值,7,0)*($E6291-1))*VLOOKUP($D6291,系数!$K$2:$O$7,5,0))</f>
        <v>0</v>
      </c>
      <c r="K6291" s="17">
        <f>INT(VLOOKUP(E6291,强化金币,2,1)*VLOOKUP(INDEX(装备!F:F,MATCH(属性!A6291,装备!A:A,0)),系数!$K$12:$M$15,3,0))</f>
        <v>30000</v>
      </c>
      <c r="L6291" s="17"/>
      <c r="M6291" s="17"/>
      <c r="N6291" s="17"/>
      <c r="O6291" s="17">
        <f>IF(E6291=1,"",VLOOKUP(E6291,系数!$S$2:$AB$12,MATCH(属性!C6291,评级,0),1))</f>
        <v>200</v>
      </c>
    </row>
    <row r="6292" spans="1:15" ht="17.25" thickBot="1" x14ac:dyDescent="0.4">
      <c r="A6292" s="17">
        <f t="shared" si="196"/>
        <v>7100053</v>
      </c>
      <c r="B6292" s="17" t="s">
        <v>219</v>
      </c>
      <c r="C6292" s="15">
        <f>INDEX(装备!G:G,MATCH(属性!A6292,装备!A:A,0))</f>
        <v>18</v>
      </c>
      <c r="D6292" s="15" t="str">
        <f>INDEX(装备!E:E,MATCH(属性!A6292,装备!A:A,0))</f>
        <v>necklace</v>
      </c>
      <c r="E6292" s="14">
        <v>50</v>
      </c>
      <c r="F6292" s="17">
        <f>INT((VLOOKUP($C6292,装备数值,2,0)+VLOOKUP($C6292,装备数值,5,0)*($E6292-1))*VLOOKUP($D6292,系数!$K$2:$O$7,2,0))</f>
        <v>0</v>
      </c>
      <c r="G6292" s="17">
        <f>INT((VLOOKUP($C6292,装备数值,3,0)+VLOOKUP($C6292,装备数值,6,0)*($E6292-1))*VLOOKUP($D6292,系数!$K$2:$O$7,3,0))</f>
        <v>889</v>
      </c>
      <c r="H6292" s="17">
        <f t="shared" si="197"/>
        <v>889</v>
      </c>
      <c r="I6292" s="17">
        <f>INT((VLOOKUP($C6292,装备数值,4,0)+VLOOKUP($C6292,装备数值,7,0)*($E6292-1))*VLOOKUP($D6292,系数!$K$2:$O$7,4,0))</f>
        <v>0</v>
      </c>
      <c r="J6292" s="17">
        <f>INT((VLOOKUP($C6292,装备数值,4,0)+VLOOKUP($C6292,装备数值,7,0)*($E6292-1))*VLOOKUP($D6292,系数!$K$2:$O$7,5,0))</f>
        <v>0</v>
      </c>
      <c r="K6292" s="17">
        <f>INT(VLOOKUP(E6292,强化金币,2,1)*VLOOKUP(INDEX(装备!F:F,MATCH(属性!A6292,装备!A:A,0)),系数!$K$12:$M$15,3,0))</f>
        <v>32000</v>
      </c>
      <c r="L6292" s="17"/>
      <c r="M6292" s="17"/>
      <c r="N6292" s="17"/>
      <c r="O6292" s="17">
        <f>IF(E6292=1,"",VLOOKUP(E6292,系数!$S$2:$AB$12,MATCH(属性!C6292,评级,0),1))</f>
        <v>240</v>
      </c>
    </row>
    <row r="6293" spans="1:15" ht="17.25" thickBot="1" x14ac:dyDescent="0.4">
      <c r="A6293" s="17">
        <f t="shared" si="196"/>
        <v>7100053</v>
      </c>
      <c r="B6293" s="17" t="s">
        <v>219</v>
      </c>
      <c r="C6293" s="15">
        <f>INDEX(装备!G:G,MATCH(属性!A6293,装备!A:A,0))</f>
        <v>18</v>
      </c>
      <c r="D6293" s="15" t="str">
        <f>INDEX(装备!E:E,MATCH(属性!A6293,装备!A:A,0))</f>
        <v>necklace</v>
      </c>
      <c r="E6293" s="14">
        <v>51</v>
      </c>
      <c r="F6293" s="17">
        <f>INT((VLOOKUP($C6293,装备数值,2,0)+VLOOKUP($C6293,装备数值,5,0)*($E6293-1))*VLOOKUP($D6293,系数!$K$2:$O$7,2,0))</f>
        <v>0</v>
      </c>
      <c r="G6293" s="17">
        <f>INT((VLOOKUP($C6293,装备数值,3,0)+VLOOKUP($C6293,装备数值,6,0)*($E6293-1))*VLOOKUP($D6293,系数!$K$2:$O$7,3,0))</f>
        <v>901</v>
      </c>
      <c r="H6293" s="17">
        <f t="shared" si="197"/>
        <v>901</v>
      </c>
      <c r="I6293" s="17">
        <f>INT((VLOOKUP($C6293,装备数值,4,0)+VLOOKUP($C6293,装备数值,7,0)*($E6293-1))*VLOOKUP($D6293,系数!$K$2:$O$7,4,0))</f>
        <v>0</v>
      </c>
      <c r="J6293" s="17">
        <f>INT((VLOOKUP($C6293,装备数值,4,0)+VLOOKUP($C6293,装备数值,7,0)*($E6293-1))*VLOOKUP($D6293,系数!$K$2:$O$7,5,0))</f>
        <v>0</v>
      </c>
      <c r="K6293" s="17">
        <f>INT(VLOOKUP(E6293,强化金币,2,1)*VLOOKUP(INDEX(装备!F:F,MATCH(属性!A6293,装备!A:A,0)),系数!$K$12:$M$15,3,0))</f>
        <v>34000</v>
      </c>
      <c r="L6293" s="17"/>
      <c r="M6293" s="17"/>
      <c r="N6293" s="17"/>
      <c r="O6293" s="17">
        <f>IF(E6293=1,"",VLOOKUP(E6293,系数!$S$2:$AB$12,MATCH(属性!C6293,评级,0),1))</f>
        <v>240</v>
      </c>
    </row>
    <row r="6294" spans="1:15" ht="17.25" thickBot="1" x14ac:dyDescent="0.4">
      <c r="A6294" s="17">
        <f t="shared" si="196"/>
        <v>7100053</v>
      </c>
      <c r="B6294" s="17" t="s">
        <v>219</v>
      </c>
      <c r="C6294" s="15">
        <f>INDEX(装备!G:G,MATCH(属性!A6294,装备!A:A,0))</f>
        <v>18</v>
      </c>
      <c r="D6294" s="15" t="str">
        <f>INDEX(装备!E:E,MATCH(属性!A6294,装备!A:A,0))</f>
        <v>necklace</v>
      </c>
      <c r="E6294" s="14">
        <v>52</v>
      </c>
      <c r="F6294" s="17">
        <f>INT((VLOOKUP($C6294,装备数值,2,0)+VLOOKUP($C6294,装备数值,5,0)*($E6294-1))*VLOOKUP($D6294,系数!$K$2:$O$7,2,0))</f>
        <v>0</v>
      </c>
      <c r="G6294" s="17">
        <f>INT((VLOOKUP($C6294,装备数值,3,0)+VLOOKUP($C6294,装备数值,6,0)*($E6294-1))*VLOOKUP($D6294,系数!$K$2:$O$7,3,0))</f>
        <v>913</v>
      </c>
      <c r="H6294" s="17">
        <f t="shared" si="197"/>
        <v>913</v>
      </c>
      <c r="I6294" s="17">
        <f>INT((VLOOKUP($C6294,装备数值,4,0)+VLOOKUP($C6294,装备数值,7,0)*($E6294-1))*VLOOKUP($D6294,系数!$K$2:$O$7,4,0))</f>
        <v>0</v>
      </c>
      <c r="J6294" s="17">
        <f>INT((VLOOKUP($C6294,装备数值,4,0)+VLOOKUP($C6294,装备数值,7,0)*($E6294-1))*VLOOKUP($D6294,系数!$K$2:$O$7,5,0))</f>
        <v>0</v>
      </c>
      <c r="K6294" s="17">
        <f>INT(VLOOKUP(E6294,强化金币,2,1)*VLOOKUP(INDEX(装备!F:F,MATCH(属性!A6294,装备!A:A,0)),系数!$K$12:$M$15,3,0))</f>
        <v>36000</v>
      </c>
      <c r="L6294" s="17"/>
      <c r="M6294" s="17"/>
      <c r="N6294" s="17"/>
      <c r="O6294" s="17">
        <f>IF(E6294=1,"",VLOOKUP(E6294,系数!$S$2:$AB$12,MATCH(属性!C6294,评级,0),1))</f>
        <v>240</v>
      </c>
    </row>
    <row r="6295" spans="1:15" ht="17.25" thickBot="1" x14ac:dyDescent="0.4">
      <c r="A6295" s="17">
        <f t="shared" si="196"/>
        <v>7100053</v>
      </c>
      <c r="B6295" s="17" t="s">
        <v>219</v>
      </c>
      <c r="C6295" s="15">
        <f>INDEX(装备!G:G,MATCH(属性!A6295,装备!A:A,0))</f>
        <v>18</v>
      </c>
      <c r="D6295" s="15" t="str">
        <f>INDEX(装备!E:E,MATCH(属性!A6295,装备!A:A,0))</f>
        <v>necklace</v>
      </c>
      <c r="E6295" s="14">
        <v>53</v>
      </c>
      <c r="F6295" s="17">
        <f>INT((VLOOKUP($C6295,装备数值,2,0)+VLOOKUP($C6295,装备数值,5,0)*($E6295-1))*VLOOKUP($D6295,系数!$K$2:$O$7,2,0))</f>
        <v>0</v>
      </c>
      <c r="G6295" s="17">
        <f>INT((VLOOKUP($C6295,装备数值,3,0)+VLOOKUP($C6295,装备数值,6,0)*($E6295-1))*VLOOKUP($D6295,系数!$K$2:$O$7,3,0))</f>
        <v>925</v>
      </c>
      <c r="H6295" s="17">
        <f t="shared" si="197"/>
        <v>925</v>
      </c>
      <c r="I6295" s="17">
        <f>INT((VLOOKUP($C6295,装备数值,4,0)+VLOOKUP($C6295,装备数值,7,0)*($E6295-1))*VLOOKUP($D6295,系数!$K$2:$O$7,4,0))</f>
        <v>0</v>
      </c>
      <c r="J6295" s="17">
        <f>INT((VLOOKUP($C6295,装备数值,4,0)+VLOOKUP($C6295,装备数值,7,0)*($E6295-1))*VLOOKUP($D6295,系数!$K$2:$O$7,5,0))</f>
        <v>0</v>
      </c>
      <c r="K6295" s="17">
        <f>INT(VLOOKUP(E6295,强化金币,2,1)*VLOOKUP(INDEX(装备!F:F,MATCH(属性!A6295,装备!A:A,0)),系数!$K$12:$M$15,3,0))</f>
        <v>38000</v>
      </c>
      <c r="L6295" s="17"/>
      <c r="M6295" s="17"/>
      <c r="N6295" s="17"/>
      <c r="O6295" s="17">
        <f>IF(E6295=1,"",VLOOKUP(E6295,系数!$S$2:$AB$12,MATCH(属性!C6295,评级,0),1))</f>
        <v>240</v>
      </c>
    </row>
    <row r="6296" spans="1:15" ht="17.25" thickBot="1" x14ac:dyDescent="0.4">
      <c r="A6296" s="17">
        <f t="shared" si="196"/>
        <v>7100053</v>
      </c>
      <c r="B6296" s="17" t="s">
        <v>219</v>
      </c>
      <c r="C6296" s="15">
        <f>INDEX(装备!G:G,MATCH(属性!A6296,装备!A:A,0))</f>
        <v>18</v>
      </c>
      <c r="D6296" s="15" t="str">
        <f>INDEX(装备!E:E,MATCH(属性!A6296,装备!A:A,0))</f>
        <v>necklace</v>
      </c>
      <c r="E6296" s="14">
        <v>54</v>
      </c>
      <c r="F6296" s="17">
        <f>INT((VLOOKUP($C6296,装备数值,2,0)+VLOOKUP($C6296,装备数值,5,0)*($E6296-1))*VLOOKUP($D6296,系数!$K$2:$O$7,2,0))</f>
        <v>0</v>
      </c>
      <c r="G6296" s="17">
        <f>INT((VLOOKUP($C6296,装备数值,3,0)+VLOOKUP($C6296,装备数值,6,0)*($E6296-1))*VLOOKUP($D6296,系数!$K$2:$O$7,3,0))</f>
        <v>937</v>
      </c>
      <c r="H6296" s="17">
        <f t="shared" si="197"/>
        <v>937</v>
      </c>
      <c r="I6296" s="17">
        <f>INT((VLOOKUP($C6296,装备数值,4,0)+VLOOKUP($C6296,装备数值,7,0)*($E6296-1))*VLOOKUP($D6296,系数!$K$2:$O$7,4,0))</f>
        <v>0</v>
      </c>
      <c r="J6296" s="17">
        <f>INT((VLOOKUP($C6296,装备数值,4,0)+VLOOKUP($C6296,装备数值,7,0)*($E6296-1))*VLOOKUP($D6296,系数!$K$2:$O$7,5,0))</f>
        <v>0</v>
      </c>
      <c r="K6296" s="17">
        <f>INT(VLOOKUP(E6296,强化金币,2,1)*VLOOKUP(INDEX(装备!F:F,MATCH(属性!A6296,装备!A:A,0)),系数!$K$12:$M$15,3,0))</f>
        <v>40000</v>
      </c>
      <c r="L6296" s="17"/>
      <c r="M6296" s="17"/>
      <c r="N6296" s="17"/>
      <c r="O6296" s="17">
        <f>IF(E6296=1,"",VLOOKUP(E6296,系数!$S$2:$AB$12,MATCH(属性!C6296,评级,0),1))</f>
        <v>240</v>
      </c>
    </row>
    <row r="6297" spans="1:15" ht="17.25" thickBot="1" x14ac:dyDescent="0.4">
      <c r="A6297" s="17">
        <f t="shared" si="196"/>
        <v>7100053</v>
      </c>
      <c r="B6297" s="17" t="s">
        <v>219</v>
      </c>
      <c r="C6297" s="15">
        <f>INDEX(装备!G:G,MATCH(属性!A6297,装备!A:A,0))</f>
        <v>18</v>
      </c>
      <c r="D6297" s="15" t="str">
        <f>INDEX(装备!E:E,MATCH(属性!A6297,装备!A:A,0))</f>
        <v>necklace</v>
      </c>
      <c r="E6297" s="14">
        <v>55</v>
      </c>
      <c r="F6297" s="17">
        <f>INT((VLOOKUP($C6297,装备数值,2,0)+VLOOKUP($C6297,装备数值,5,0)*($E6297-1))*VLOOKUP($D6297,系数!$K$2:$O$7,2,0))</f>
        <v>0</v>
      </c>
      <c r="G6297" s="17">
        <f>INT((VLOOKUP($C6297,装备数值,3,0)+VLOOKUP($C6297,装备数值,6,0)*($E6297-1))*VLOOKUP($D6297,系数!$K$2:$O$7,3,0))</f>
        <v>949</v>
      </c>
      <c r="H6297" s="17">
        <f t="shared" si="197"/>
        <v>949</v>
      </c>
      <c r="I6297" s="17">
        <f>INT((VLOOKUP($C6297,装备数值,4,0)+VLOOKUP($C6297,装备数值,7,0)*($E6297-1))*VLOOKUP($D6297,系数!$K$2:$O$7,4,0))</f>
        <v>0</v>
      </c>
      <c r="J6297" s="17">
        <f>INT((VLOOKUP($C6297,装备数值,4,0)+VLOOKUP($C6297,装备数值,7,0)*($E6297-1))*VLOOKUP($D6297,系数!$K$2:$O$7,5,0))</f>
        <v>0</v>
      </c>
      <c r="K6297" s="17">
        <f>INT(VLOOKUP(E6297,强化金币,2,1)*VLOOKUP(INDEX(装备!F:F,MATCH(属性!A6297,装备!A:A,0)),系数!$K$12:$M$15,3,0))</f>
        <v>42000</v>
      </c>
      <c r="L6297" s="17"/>
      <c r="M6297" s="17"/>
      <c r="N6297" s="17"/>
      <c r="O6297" s="17">
        <f>IF(E6297=1,"",VLOOKUP(E6297,系数!$S$2:$AB$12,MATCH(属性!C6297,评级,0),1))</f>
        <v>240</v>
      </c>
    </row>
    <row r="6298" spans="1:15" ht="17.25" thickBot="1" x14ac:dyDescent="0.4">
      <c r="A6298" s="17">
        <f t="shared" si="196"/>
        <v>7100053</v>
      </c>
      <c r="B6298" s="17" t="s">
        <v>219</v>
      </c>
      <c r="C6298" s="15">
        <f>INDEX(装备!G:G,MATCH(属性!A6298,装备!A:A,0))</f>
        <v>18</v>
      </c>
      <c r="D6298" s="15" t="str">
        <f>INDEX(装备!E:E,MATCH(属性!A6298,装备!A:A,0))</f>
        <v>necklace</v>
      </c>
      <c r="E6298" s="14">
        <v>56</v>
      </c>
      <c r="F6298" s="17">
        <f>INT((VLOOKUP($C6298,装备数值,2,0)+VLOOKUP($C6298,装备数值,5,0)*($E6298-1))*VLOOKUP($D6298,系数!$K$2:$O$7,2,0))</f>
        <v>0</v>
      </c>
      <c r="G6298" s="17">
        <f>INT((VLOOKUP($C6298,装备数值,3,0)+VLOOKUP($C6298,装备数值,6,0)*($E6298-1))*VLOOKUP($D6298,系数!$K$2:$O$7,3,0))</f>
        <v>961</v>
      </c>
      <c r="H6298" s="17">
        <f t="shared" si="197"/>
        <v>961</v>
      </c>
      <c r="I6298" s="17">
        <f>INT((VLOOKUP($C6298,装备数值,4,0)+VLOOKUP($C6298,装备数值,7,0)*($E6298-1))*VLOOKUP($D6298,系数!$K$2:$O$7,4,0))</f>
        <v>0</v>
      </c>
      <c r="J6298" s="17">
        <f>INT((VLOOKUP($C6298,装备数值,4,0)+VLOOKUP($C6298,装备数值,7,0)*($E6298-1))*VLOOKUP($D6298,系数!$K$2:$O$7,5,0))</f>
        <v>0</v>
      </c>
      <c r="K6298" s="17">
        <f>INT(VLOOKUP(E6298,强化金币,2,1)*VLOOKUP(INDEX(装备!F:F,MATCH(属性!A6298,装备!A:A,0)),系数!$K$12:$M$15,3,0))</f>
        <v>44000</v>
      </c>
      <c r="L6298" s="17"/>
      <c r="M6298" s="17"/>
      <c r="N6298" s="17"/>
      <c r="O6298" s="17">
        <f>IF(E6298=1,"",VLOOKUP(E6298,系数!$S$2:$AB$12,MATCH(属性!C6298,评级,0),1))</f>
        <v>240</v>
      </c>
    </row>
    <row r="6299" spans="1:15" ht="17.25" thickBot="1" x14ac:dyDescent="0.4">
      <c r="A6299" s="17">
        <f t="shared" si="196"/>
        <v>7100053</v>
      </c>
      <c r="B6299" s="17" t="s">
        <v>219</v>
      </c>
      <c r="C6299" s="15">
        <f>INDEX(装备!G:G,MATCH(属性!A6299,装备!A:A,0))</f>
        <v>18</v>
      </c>
      <c r="D6299" s="15" t="str">
        <f>INDEX(装备!E:E,MATCH(属性!A6299,装备!A:A,0))</f>
        <v>necklace</v>
      </c>
      <c r="E6299" s="14">
        <v>57</v>
      </c>
      <c r="F6299" s="17">
        <f>INT((VLOOKUP($C6299,装备数值,2,0)+VLOOKUP($C6299,装备数值,5,0)*($E6299-1))*VLOOKUP($D6299,系数!$K$2:$O$7,2,0))</f>
        <v>0</v>
      </c>
      <c r="G6299" s="17">
        <f>INT((VLOOKUP($C6299,装备数值,3,0)+VLOOKUP($C6299,装备数值,6,0)*($E6299-1))*VLOOKUP($D6299,系数!$K$2:$O$7,3,0))</f>
        <v>973</v>
      </c>
      <c r="H6299" s="17">
        <f t="shared" si="197"/>
        <v>973</v>
      </c>
      <c r="I6299" s="17">
        <f>INT((VLOOKUP($C6299,装备数值,4,0)+VLOOKUP($C6299,装备数值,7,0)*($E6299-1))*VLOOKUP($D6299,系数!$K$2:$O$7,4,0))</f>
        <v>0</v>
      </c>
      <c r="J6299" s="17">
        <f>INT((VLOOKUP($C6299,装备数值,4,0)+VLOOKUP($C6299,装备数值,7,0)*($E6299-1))*VLOOKUP($D6299,系数!$K$2:$O$7,5,0))</f>
        <v>0</v>
      </c>
      <c r="K6299" s="17">
        <f>INT(VLOOKUP(E6299,强化金币,2,1)*VLOOKUP(INDEX(装备!F:F,MATCH(属性!A6299,装备!A:A,0)),系数!$K$12:$M$15,3,0))</f>
        <v>46000</v>
      </c>
      <c r="L6299" s="17"/>
      <c r="M6299" s="17"/>
      <c r="N6299" s="17"/>
      <c r="O6299" s="17">
        <f>IF(E6299=1,"",VLOOKUP(E6299,系数!$S$2:$AB$12,MATCH(属性!C6299,评级,0),1))</f>
        <v>240</v>
      </c>
    </row>
    <row r="6300" spans="1:15" ht="17.25" thickBot="1" x14ac:dyDescent="0.4">
      <c r="A6300" s="17">
        <f t="shared" si="196"/>
        <v>7100053</v>
      </c>
      <c r="B6300" s="17" t="s">
        <v>219</v>
      </c>
      <c r="C6300" s="15">
        <f>INDEX(装备!G:G,MATCH(属性!A6300,装备!A:A,0))</f>
        <v>18</v>
      </c>
      <c r="D6300" s="15" t="str">
        <f>INDEX(装备!E:E,MATCH(属性!A6300,装备!A:A,0))</f>
        <v>necklace</v>
      </c>
      <c r="E6300" s="14">
        <v>58</v>
      </c>
      <c r="F6300" s="17">
        <f>INT((VLOOKUP($C6300,装备数值,2,0)+VLOOKUP($C6300,装备数值,5,0)*($E6300-1))*VLOOKUP($D6300,系数!$K$2:$O$7,2,0))</f>
        <v>0</v>
      </c>
      <c r="G6300" s="17">
        <f>INT((VLOOKUP($C6300,装备数值,3,0)+VLOOKUP($C6300,装备数值,6,0)*($E6300-1))*VLOOKUP($D6300,系数!$K$2:$O$7,3,0))</f>
        <v>985</v>
      </c>
      <c r="H6300" s="17">
        <f t="shared" si="197"/>
        <v>985</v>
      </c>
      <c r="I6300" s="17">
        <f>INT((VLOOKUP($C6300,装备数值,4,0)+VLOOKUP($C6300,装备数值,7,0)*($E6300-1))*VLOOKUP($D6300,系数!$K$2:$O$7,4,0))</f>
        <v>0</v>
      </c>
      <c r="J6300" s="17">
        <f>INT((VLOOKUP($C6300,装备数值,4,0)+VLOOKUP($C6300,装备数值,7,0)*($E6300-1))*VLOOKUP($D6300,系数!$K$2:$O$7,5,0))</f>
        <v>0</v>
      </c>
      <c r="K6300" s="17">
        <f>INT(VLOOKUP(E6300,强化金币,2,1)*VLOOKUP(INDEX(装备!F:F,MATCH(属性!A6300,装备!A:A,0)),系数!$K$12:$M$15,3,0))</f>
        <v>48000</v>
      </c>
      <c r="L6300" s="17"/>
      <c r="M6300" s="17"/>
      <c r="N6300" s="17"/>
      <c r="O6300" s="17">
        <f>IF(E6300=1,"",VLOOKUP(E6300,系数!$S$2:$AB$12,MATCH(属性!C6300,评级,0),1))</f>
        <v>240</v>
      </c>
    </row>
    <row r="6301" spans="1:15" ht="17.25" thickBot="1" x14ac:dyDescent="0.4">
      <c r="A6301" s="17">
        <f t="shared" si="196"/>
        <v>7100053</v>
      </c>
      <c r="B6301" s="17" t="s">
        <v>219</v>
      </c>
      <c r="C6301" s="15">
        <f>INDEX(装备!G:G,MATCH(属性!A6301,装备!A:A,0))</f>
        <v>18</v>
      </c>
      <c r="D6301" s="15" t="str">
        <f>INDEX(装备!E:E,MATCH(属性!A6301,装备!A:A,0))</f>
        <v>necklace</v>
      </c>
      <c r="E6301" s="14">
        <v>59</v>
      </c>
      <c r="F6301" s="17">
        <f>INT((VLOOKUP($C6301,装备数值,2,0)+VLOOKUP($C6301,装备数值,5,0)*($E6301-1))*VLOOKUP($D6301,系数!$K$2:$O$7,2,0))</f>
        <v>0</v>
      </c>
      <c r="G6301" s="17">
        <f>INT((VLOOKUP($C6301,装备数值,3,0)+VLOOKUP($C6301,装备数值,6,0)*($E6301-1))*VLOOKUP($D6301,系数!$K$2:$O$7,3,0))</f>
        <v>997</v>
      </c>
      <c r="H6301" s="17">
        <f t="shared" si="197"/>
        <v>997</v>
      </c>
      <c r="I6301" s="17">
        <f>INT((VLOOKUP($C6301,装备数值,4,0)+VLOOKUP($C6301,装备数值,7,0)*($E6301-1))*VLOOKUP($D6301,系数!$K$2:$O$7,4,0))</f>
        <v>0</v>
      </c>
      <c r="J6301" s="17">
        <f>INT((VLOOKUP($C6301,装备数值,4,0)+VLOOKUP($C6301,装备数值,7,0)*($E6301-1))*VLOOKUP($D6301,系数!$K$2:$O$7,5,0))</f>
        <v>0</v>
      </c>
      <c r="K6301" s="17">
        <f>INT(VLOOKUP(E6301,强化金币,2,1)*VLOOKUP(INDEX(装备!F:F,MATCH(属性!A6301,装备!A:A,0)),系数!$K$12:$M$15,3,0))</f>
        <v>50000</v>
      </c>
      <c r="L6301" s="17"/>
      <c r="M6301" s="17"/>
      <c r="N6301" s="17"/>
      <c r="O6301" s="17">
        <f>IF(E6301=1,"",VLOOKUP(E6301,系数!$S$2:$AB$12,MATCH(属性!C6301,评级,0),1))</f>
        <v>240</v>
      </c>
    </row>
    <row r="6302" spans="1:15" ht="17.25" thickBot="1" x14ac:dyDescent="0.4">
      <c r="A6302" s="17">
        <f t="shared" si="196"/>
        <v>7100053</v>
      </c>
      <c r="B6302" s="17" t="s">
        <v>219</v>
      </c>
      <c r="C6302" s="15">
        <f>INDEX(装备!G:G,MATCH(属性!A6302,装备!A:A,0))</f>
        <v>18</v>
      </c>
      <c r="D6302" s="15" t="str">
        <f>INDEX(装备!E:E,MATCH(属性!A6302,装备!A:A,0))</f>
        <v>necklace</v>
      </c>
      <c r="E6302" s="14">
        <v>60</v>
      </c>
      <c r="F6302" s="17">
        <f>INT((VLOOKUP($C6302,装备数值,2,0)+VLOOKUP($C6302,装备数值,5,0)*($E6302-1))*VLOOKUP($D6302,系数!$K$2:$O$7,2,0))</f>
        <v>0</v>
      </c>
      <c r="G6302" s="17">
        <f>INT((VLOOKUP($C6302,装备数值,3,0)+VLOOKUP($C6302,装备数值,6,0)*($E6302-1))*VLOOKUP($D6302,系数!$K$2:$O$7,3,0))</f>
        <v>1010</v>
      </c>
      <c r="H6302" s="17">
        <f t="shared" si="197"/>
        <v>1010</v>
      </c>
      <c r="I6302" s="17">
        <f>INT((VLOOKUP($C6302,装备数值,4,0)+VLOOKUP($C6302,装备数值,7,0)*($E6302-1))*VLOOKUP($D6302,系数!$K$2:$O$7,4,0))</f>
        <v>0</v>
      </c>
      <c r="J6302" s="17">
        <f>INT((VLOOKUP($C6302,装备数值,4,0)+VLOOKUP($C6302,装备数值,7,0)*($E6302-1))*VLOOKUP($D6302,系数!$K$2:$O$7,5,0))</f>
        <v>0</v>
      </c>
      <c r="K6302" s="17">
        <f>INT(VLOOKUP(E6302,强化金币,2,1)*VLOOKUP(INDEX(装备!F:F,MATCH(属性!A6302,装备!A:A,0)),系数!$K$12:$M$15,3,0))</f>
        <v>52500</v>
      </c>
      <c r="L6302" s="17"/>
      <c r="M6302" s="17"/>
      <c r="N6302" s="17"/>
      <c r="O6302" s="17">
        <f>IF(E6302=1,"",VLOOKUP(E6302,系数!$S$2:$AB$12,MATCH(属性!C6302,评级,0),1))</f>
        <v>280</v>
      </c>
    </row>
    <row r="6303" spans="1:15" ht="17.25" thickBot="1" x14ac:dyDescent="0.4">
      <c r="A6303" s="17">
        <f t="shared" si="196"/>
        <v>7100053</v>
      </c>
      <c r="B6303" s="17" t="s">
        <v>219</v>
      </c>
      <c r="C6303" s="15">
        <f>INDEX(装备!G:G,MATCH(属性!A6303,装备!A:A,0))</f>
        <v>18</v>
      </c>
      <c r="D6303" s="15" t="str">
        <f>INDEX(装备!E:E,MATCH(属性!A6303,装备!A:A,0))</f>
        <v>necklace</v>
      </c>
      <c r="E6303" s="14">
        <v>61</v>
      </c>
      <c r="F6303" s="17">
        <f>INT((VLOOKUP($C6303,装备数值,2,0)+VLOOKUP($C6303,装备数值,5,0)*($E6303-1))*VLOOKUP($D6303,系数!$K$2:$O$7,2,0))</f>
        <v>0</v>
      </c>
      <c r="G6303" s="17">
        <f>INT((VLOOKUP($C6303,装备数值,3,0)+VLOOKUP($C6303,装备数值,6,0)*($E6303-1))*VLOOKUP($D6303,系数!$K$2:$O$7,3,0))</f>
        <v>1022</v>
      </c>
      <c r="H6303" s="17">
        <f t="shared" si="197"/>
        <v>1022</v>
      </c>
      <c r="I6303" s="17">
        <f>INT((VLOOKUP($C6303,装备数值,4,0)+VLOOKUP($C6303,装备数值,7,0)*($E6303-1))*VLOOKUP($D6303,系数!$K$2:$O$7,4,0))</f>
        <v>0</v>
      </c>
      <c r="J6303" s="17">
        <f>INT((VLOOKUP($C6303,装备数值,4,0)+VLOOKUP($C6303,装备数值,7,0)*($E6303-1))*VLOOKUP($D6303,系数!$K$2:$O$7,5,0))</f>
        <v>0</v>
      </c>
      <c r="K6303" s="17">
        <f>INT(VLOOKUP(E6303,强化金币,2,1)*VLOOKUP(INDEX(装备!F:F,MATCH(属性!A6303,装备!A:A,0)),系数!$K$12:$M$15,3,0))</f>
        <v>55000</v>
      </c>
      <c r="L6303" s="17"/>
      <c r="M6303" s="17"/>
      <c r="N6303" s="17"/>
      <c r="O6303" s="17">
        <f>IF(E6303=1,"",VLOOKUP(E6303,系数!$S$2:$AB$12,MATCH(属性!C6303,评级,0),1))</f>
        <v>280</v>
      </c>
    </row>
    <row r="6304" spans="1:15" ht="17.25" thickBot="1" x14ac:dyDescent="0.4">
      <c r="A6304" s="17">
        <f t="shared" si="196"/>
        <v>7100053</v>
      </c>
      <c r="B6304" s="17" t="s">
        <v>219</v>
      </c>
      <c r="C6304" s="15">
        <f>INDEX(装备!G:G,MATCH(属性!A6304,装备!A:A,0))</f>
        <v>18</v>
      </c>
      <c r="D6304" s="15" t="str">
        <f>INDEX(装备!E:E,MATCH(属性!A6304,装备!A:A,0))</f>
        <v>necklace</v>
      </c>
      <c r="E6304" s="14">
        <v>62</v>
      </c>
      <c r="F6304" s="17">
        <f>INT((VLOOKUP($C6304,装备数值,2,0)+VLOOKUP($C6304,装备数值,5,0)*($E6304-1))*VLOOKUP($D6304,系数!$K$2:$O$7,2,0))</f>
        <v>0</v>
      </c>
      <c r="G6304" s="17">
        <f>INT((VLOOKUP($C6304,装备数值,3,0)+VLOOKUP($C6304,装备数值,6,0)*($E6304-1))*VLOOKUP($D6304,系数!$K$2:$O$7,3,0))</f>
        <v>1034</v>
      </c>
      <c r="H6304" s="17">
        <f t="shared" si="197"/>
        <v>1034</v>
      </c>
      <c r="I6304" s="17">
        <f>INT((VLOOKUP($C6304,装备数值,4,0)+VLOOKUP($C6304,装备数值,7,0)*($E6304-1))*VLOOKUP($D6304,系数!$K$2:$O$7,4,0))</f>
        <v>0</v>
      </c>
      <c r="J6304" s="17">
        <f>INT((VLOOKUP($C6304,装备数值,4,0)+VLOOKUP($C6304,装备数值,7,0)*($E6304-1))*VLOOKUP($D6304,系数!$K$2:$O$7,5,0))</f>
        <v>0</v>
      </c>
      <c r="K6304" s="17">
        <f>INT(VLOOKUP(E6304,强化金币,2,1)*VLOOKUP(INDEX(装备!F:F,MATCH(属性!A6304,装备!A:A,0)),系数!$K$12:$M$15,3,0))</f>
        <v>57500</v>
      </c>
      <c r="L6304" s="17"/>
      <c r="M6304" s="17"/>
      <c r="N6304" s="17"/>
      <c r="O6304" s="17">
        <f>IF(E6304=1,"",VLOOKUP(E6304,系数!$S$2:$AB$12,MATCH(属性!C6304,评级,0),1))</f>
        <v>280</v>
      </c>
    </row>
    <row r="6305" spans="1:15" ht="17.25" thickBot="1" x14ac:dyDescent="0.4">
      <c r="A6305" s="17">
        <f t="shared" si="196"/>
        <v>7100053</v>
      </c>
      <c r="B6305" s="17" t="s">
        <v>219</v>
      </c>
      <c r="C6305" s="15">
        <f>INDEX(装备!G:G,MATCH(属性!A6305,装备!A:A,0))</f>
        <v>18</v>
      </c>
      <c r="D6305" s="15" t="str">
        <f>INDEX(装备!E:E,MATCH(属性!A6305,装备!A:A,0))</f>
        <v>necklace</v>
      </c>
      <c r="E6305" s="14">
        <v>63</v>
      </c>
      <c r="F6305" s="17">
        <f>INT((VLOOKUP($C6305,装备数值,2,0)+VLOOKUP($C6305,装备数值,5,0)*($E6305-1))*VLOOKUP($D6305,系数!$K$2:$O$7,2,0))</f>
        <v>0</v>
      </c>
      <c r="G6305" s="17">
        <f>INT((VLOOKUP($C6305,装备数值,3,0)+VLOOKUP($C6305,装备数值,6,0)*($E6305-1))*VLOOKUP($D6305,系数!$K$2:$O$7,3,0))</f>
        <v>1046</v>
      </c>
      <c r="H6305" s="17">
        <f t="shared" si="197"/>
        <v>1046</v>
      </c>
      <c r="I6305" s="17">
        <f>INT((VLOOKUP($C6305,装备数值,4,0)+VLOOKUP($C6305,装备数值,7,0)*($E6305-1))*VLOOKUP($D6305,系数!$K$2:$O$7,4,0))</f>
        <v>0</v>
      </c>
      <c r="J6305" s="17">
        <f>INT((VLOOKUP($C6305,装备数值,4,0)+VLOOKUP($C6305,装备数值,7,0)*($E6305-1))*VLOOKUP($D6305,系数!$K$2:$O$7,5,0))</f>
        <v>0</v>
      </c>
      <c r="K6305" s="17">
        <f>INT(VLOOKUP(E6305,强化金币,2,1)*VLOOKUP(INDEX(装备!F:F,MATCH(属性!A6305,装备!A:A,0)),系数!$K$12:$M$15,3,0))</f>
        <v>60000</v>
      </c>
      <c r="L6305" s="17"/>
      <c r="M6305" s="17"/>
      <c r="N6305" s="17"/>
      <c r="O6305" s="17">
        <f>IF(E6305=1,"",VLOOKUP(E6305,系数!$S$2:$AB$12,MATCH(属性!C6305,评级,0),1))</f>
        <v>280</v>
      </c>
    </row>
    <row r="6306" spans="1:15" ht="17.25" thickBot="1" x14ac:dyDescent="0.4">
      <c r="A6306" s="17">
        <f t="shared" si="196"/>
        <v>7100053</v>
      </c>
      <c r="B6306" s="17" t="s">
        <v>219</v>
      </c>
      <c r="C6306" s="15">
        <f>INDEX(装备!G:G,MATCH(属性!A6306,装备!A:A,0))</f>
        <v>18</v>
      </c>
      <c r="D6306" s="15" t="str">
        <f>INDEX(装备!E:E,MATCH(属性!A6306,装备!A:A,0))</f>
        <v>necklace</v>
      </c>
      <c r="E6306" s="14">
        <v>64</v>
      </c>
      <c r="F6306" s="17">
        <f>INT((VLOOKUP($C6306,装备数值,2,0)+VLOOKUP($C6306,装备数值,5,0)*($E6306-1))*VLOOKUP($D6306,系数!$K$2:$O$7,2,0))</f>
        <v>0</v>
      </c>
      <c r="G6306" s="17">
        <f>INT((VLOOKUP($C6306,装备数值,3,0)+VLOOKUP($C6306,装备数值,6,0)*($E6306-1))*VLOOKUP($D6306,系数!$K$2:$O$7,3,0))</f>
        <v>1058</v>
      </c>
      <c r="H6306" s="17">
        <f t="shared" si="197"/>
        <v>1058</v>
      </c>
      <c r="I6306" s="17">
        <f>INT((VLOOKUP($C6306,装备数值,4,0)+VLOOKUP($C6306,装备数值,7,0)*($E6306-1))*VLOOKUP($D6306,系数!$K$2:$O$7,4,0))</f>
        <v>0</v>
      </c>
      <c r="J6306" s="17">
        <f>INT((VLOOKUP($C6306,装备数值,4,0)+VLOOKUP($C6306,装备数值,7,0)*($E6306-1))*VLOOKUP($D6306,系数!$K$2:$O$7,5,0))</f>
        <v>0</v>
      </c>
      <c r="K6306" s="17">
        <f>INT(VLOOKUP(E6306,强化金币,2,1)*VLOOKUP(INDEX(装备!F:F,MATCH(属性!A6306,装备!A:A,0)),系数!$K$12:$M$15,3,0))</f>
        <v>62500</v>
      </c>
      <c r="L6306" s="17"/>
      <c r="M6306" s="17"/>
      <c r="N6306" s="17"/>
      <c r="O6306" s="17">
        <f>IF(E6306=1,"",VLOOKUP(E6306,系数!$S$2:$AB$12,MATCH(属性!C6306,评级,0),1))</f>
        <v>280</v>
      </c>
    </row>
    <row r="6307" spans="1:15" ht="17.25" thickBot="1" x14ac:dyDescent="0.4">
      <c r="A6307" s="17">
        <f t="shared" si="196"/>
        <v>7100053</v>
      </c>
      <c r="B6307" s="17" t="s">
        <v>219</v>
      </c>
      <c r="C6307" s="15">
        <f>INDEX(装备!G:G,MATCH(属性!A6307,装备!A:A,0))</f>
        <v>18</v>
      </c>
      <c r="D6307" s="15" t="str">
        <f>INDEX(装备!E:E,MATCH(属性!A6307,装备!A:A,0))</f>
        <v>necklace</v>
      </c>
      <c r="E6307" s="14">
        <v>65</v>
      </c>
      <c r="F6307" s="17">
        <f>INT((VLOOKUP($C6307,装备数值,2,0)+VLOOKUP($C6307,装备数值,5,0)*($E6307-1))*VLOOKUP($D6307,系数!$K$2:$O$7,2,0))</f>
        <v>0</v>
      </c>
      <c r="G6307" s="17">
        <f>INT((VLOOKUP($C6307,装备数值,3,0)+VLOOKUP($C6307,装备数值,6,0)*($E6307-1))*VLOOKUP($D6307,系数!$K$2:$O$7,3,0))</f>
        <v>1070</v>
      </c>
      <c r="H6307" s="17">
        <f t="shared" si="197"/>
        <v>1070</v>
      </c>
      <c r="I6307" s="17">
        <f>INT((VLOOKUP($C6307,装备数值,4,0)+VLOOKUP($C6307,装备数值,7,0)*($E6307-1))*VLOOKUP($D6307,系数!$K$2:$O$7,4,0))</f>
        <v>0</v>
      </c>
      <c r="J6307" s="17">
        <f>INT((VLOOKUP($C6307,装备数值,4,0)+VLOOKUP($C6307,装备数值,7,0)*($E6307-1))*VLOOKUP($D6307,系数!$K$2:$O$7,5,0))</f>
        <v>0</v>
      </c>
      <c r="K6307" s="17">
        <f>INT(VLOOKUP(E6307,强化金币,2,1)*VLOOKUP(INDEX(装备!F:F,MATCH(属性!A6307,装备!A:A,0)),系数!$K$12:$M$15,3,0))</f>
        <v>65000</v>
      </c>
      <c r="L6307" s="17"/>
      <c r="M6307" s="17"/>
      <c r="N6307" s="17"/>
      <c r="O6307" s="17">
        <f>IF(E6307=1,"",VLOOKUP(E6307,系数!$S$2:$AB$12,MATCH(属性!C6307,评级,0),1))</f>
        <v>280</v>
      </c>
    </row>
    <row r="6308" spans="1:15" ht="17.25" thickBot="1" x14ac:dyDescent="0.4">
      <c r="A6308" s="17">
        <f t="shared" si="196"/>
        <v>7100053</v>
      </c>
      <c r="B6308" s="17" t="s">
        <v>219</v>
      </c>
      <c r="C6308" s="15">
        <f>INDEX(装备!G:G,MATCH(属性!A6308,装备!A:A,0))</f>
        <v>18</v>
      </c>
      <c r="D6308" s="15" t="str">
        <f>INDEX(装备!E:E,MATCH(属性!A6308,装备!A:A,0))</f>
        <v>necklace</v>
      </c>
      <c r="E6308" s="14">
        <v>66</v>
      </c>
      <c r="F6308" s="17">
        <f>INT((VLOOKUP($C6308,装备数值,2,0)+VLOOKUP($C6308,装备数值,5,0)*($E6308-1))*VLOOKUP($D6308,系数!$K$2:$O$7,2,0))</f>
        <v>0</v>
      </c>
      <c r="G6308" s="17">
        <f>INT((VLOOKUP($C6308,装备数值,3,0)+VLOOKUP($C6308,装备数值,6,0)*($E6308-1))*VLOOKUP($D6308,系数!$K$2:$O$7,3,0))</f>
        <v>1082</v>
      </c>
      <c r="H6308" s="17">
        <f t="shared" si="197"/>
        <v>1082</v>
      </c>
      <c r="I6308" s="17">
        <f>INT((VLOOKUP($C6308,装备数值,4,0)+VLOOKUP($C6308,装备数值,7,0)*($E6308-1))*VLOOKUP($D6308,系数!$K$2:$O$7,4,0))</f>
        <v>0</v>
      </c>
      <c r="J6308" s="17">
        <f>INT((VLOOKUP($C6308,装备数值,4,0)+VLOOKUP($C6308,装备数值,7,0)*($E6308-1))*VLOOKUP($D6308,系数!$K$2:$O$7,5,0))</f>
        <v>0</v>
      </c>
      <c r="K6308" s="17">
        <f>INT(VLOOKUP(E6308,强化金币,2,1)*VLOOKUP(INDEX(装备!F:F,MATCH(属性!A6308,装备!A:A,0)),系数!$K$12:$M$15,3,0))</f>
        <v>67500</v>
      </c>
      <c r="L6308" s="17"/>
      <c r="M6308" s="17"/>
      <c r="N6308" s="17"/>
      <c r="O6308" s="17">
        <f>IF(E6308=1,"",VLOOKUP(E6308,系数!$S$2:$AB$12,MATCH(属性!C6308,评级,0),1))</f>
        <v>280</v>
      </c>
    </row>
    <row r="6309" spans="1:15" ht="17.25" thickBot="1" x14ac:dyDescent="0.4">
      <c r="A6309" s="17">
        <f t="shared" si="196"/>
        <v>7100053</v>
      </c>
      <c r="B6309" s="17" t="s">
        <v>219</v>
      </c>
      <c r="C6309" s="15">
        <f>INDEX(装备!G:G,MATCH(属性!A6309,装备!A:A,0))</f>
        <v>18</v>
      </c>
      <c r="D6309" s="15" t="str">
        <f>INDEX(装备!E:E,MATCH(属性!A6309,装备!A:A,0))</f>
        <v>necklace</v>
      </c>
      <c r="E6309" s="14">
        <v>67</v>
      </c>
      <c r="F6309" s="17">
        <f>INT((VLOOKUP($C6309,装备数值,2,0)+VLOOKUP($C6309,装备数值,5,0)*($E6309-1))*VLOOKUP($D6309,系数!$K$2:$O$7,2,0))</f>
        <v>0</v>
      </c>
      <c r="G6309" s="17">
        <f>INT((VLOOKUP($C6309,装备数值,3,0)+VLOOKUP($C6309,装备数值,6,0)*($E6309-1))*VLOOKUP($D6309,系数!$K$2:$O$7,3,0))</f>
        <v>1094</v>
      </c>
      <c r="H6309" s="17">
        <f t="shared" si="197"/>
        <v>1094</v>
      </c>
      <c r="I6309" s="17">
        <f>INT((VLOOKUP($C6309,装备数值,4,0)+VLOOKUP($C6309,装备数值,7,0)*($E6309-1))*VLOOKUP($D6309,系数!$K$2:$O$7,4,0))</f>
        <v>0</v>
      </c>
      <c r="J6309" s="17">
        <f>INT((VLOOKUP($C6309,装备数值,4,0)+VLOOKUP($C6309,装备数值,7,0)*($E6309-1))*VLOOKUP($D6309,系数!$K$2:$O$7,5,0))</f>
        <v>0</v>
      </c>
      <c r="K6309" s="17">
        <f>INT(VLOOKUP(E6309,强化金币,2,1)*VLOOKUP(INDEX(装备!F:F,MATCH(属性!A6309,装备!A:A,0)),系数!$K$12:$M$15,3,0))</f>
        <v>70000</v>
      </c>
      <c r="L6309" s="17"/>
      <c r="M6309" s="17"/>
      <c r="N6309" s="17"/>
      <c r="O6309" s="17">
        <f>IF(E6309=1,"",VLOOKUP(E6309,系数!$S$2:$AB$12,MATCH(属性!C6309,评级,0),1))</f>
        <v>280</v>
      </c>
    </row>
    <row r="6310" spans="1:15" ht="17.25" thickBot="1" x14ac:dyDescent="0.4">
      <c r="A6310" s="17">
        <f t="shared" si="196"/>
        <v>7100053</v>
      </c>
      <c r="B6310" s="17" t="s">
        <v>219</v>
      </c>
      <c r="C6310" s="15">
        <f>INDEX(装备!G:G,MATCH(属性!A6310,装备!A:A,0))</f>
        <v>18</v>
      </c>
      <c r="D6310" s="15" t="str">
        <f>INDEX(装备!E:E,MATCH(属性!A6310,装备!A:A,0))</f>
        <v>necklace</v>
      </c>
      <c r="E6310" s="14">
        <v>68</v>
      </c>
      <c r="F6310" s="17">
        <f>INT((VLOOKUP($C6310,装备数值,2,0)+VLOOKUP($C6310,装备数值,5,0)*($E6310-1))*VLOOKUP($D6310,系数!$K$2:$O$7,2,0))</f>
        <v>0</v>
      </c>
      <c r="G6310" s="17">
        <f>INT((VLOOKUP($C6310,装备数值,3,0)+VLOOKUP($C6310,装备数值,6,0)*($E6310-1))*VLOOKUP($D6310,系数!$K$2:$O$7,3,0))</f>
        <v>1106</v>
      </c>
      <c r="H6310" s="17">
        <f t="shared" si="197"/>
        <v>1106</v>
      </c>
      <c r="I6310" s="17">
        <f>INT((VLOOKUP($C6310,装备数值,4,0)+VLOOKUP($C6310,装备数值,7,0)*($E6310-1))*VLOOKUP($D6310,系数!$K$2:$O$7,4,0))</f>
        <v>0</v>
      </c>
      <c r="J6310" s="17">
        <f>INT((VLOOKUP($C6310,装备数值,4,0)+VLOOKUP($C6310,装备数值,7,0)*($E6310-1))*VLOOKUP($D6310,系数!$K$2:$O$7,5,0))</f>
        <v>0</v>
      </c>
      <c r="K6310" s="17">
        <f>INT(VLOOKUP(E6310,强化金币,2,1)*VLOOKUP(INDEX(装备!F:F,MATCH(属性!A6310,装备!A:A,0)),系数!$K$12:$M$15,3,0))</f>
        <v>72500</v>
      </c>
      <c r="L6310" s="17"/>
      <c r="M6310" s="17"/>
      <c r="N6310" s="17"/>
      <c r="O6310" s="17">
        <f>IF(E6310=1,"",VLOOKUP(E6310,系数!$S$2:$AB$12,MATCH(属性!C6310,评级,0),1))</f>
        <v>280</v>
      </c>
    </row>
    <row r="6311" spans="1:15" ht="17.25" thickBot="1" x14ac:dyDescent="0.4">
      <c r="A6311" s="17">
        <f t="shared" si="196"/>
        <v>7100053</v>
      </c>
      <c r="B6311" s="17" t="s">
        <v>219</v>
      </c>
      <c r="C6311" s="15">
        <f>INDEX(装备!G:G,MATCH(属性!A6311,装备!A:A,0))</f>
        <v>18</v>
      </c>
      <c r="D6311" s="15" t="str">
        <f>INDEX(装备!E:E,MATCH(属性!A6311,装备!A:A,0))</f>
        <v>necklace</v>
      </c>
      <c r="E6311" s="14">
        <v>69</v>
      </c>
      <c r="F6311" s="17">
        <f>INT((VLOOKUP($C6311,装备数值,2,0)+VLOOKUP($C6311,装备数值,5,0)*($E6311-1))*VLOOKUP($D6311,系数!$K$2:$O$7,2,0))</f>
        <v>0</v>
      </c>
      <c r="G6311" s="17">
        <f>INT((VLOOKUP($C6311,装备数值,3,0)+VLOOKUP($C6311,装备数值,6,0)*($E6311-1))*VLOOKUP($D6311,系数!$K$2:$O$7,3,0))</f>
        <v>1118</v>
      </c>
      <c r="H6311" s="17">
        <f t="shared" si="197"/>
        <v>1118</v>
      </c>
      <c r="I6311" s="17">
        <f>INT((VLOOKUP($C6311,装备数值,4,0)+VLOOKUP($C6311,装备数值,7,0)*($E6311-1))*VLOOKUP($D6311,系数!$K$2:$O$7,4,0))</f>
        <v>0</v>
      </c>
      <c r="J6311" s="17">
        <f>INT((VLOOKUP($C6311,装备数值,4,0)+VLOOKUP($C6311,装备数值,7,0)*($E6311-1))*VLOOKUP($D6311,系数!$K$2:$O$7,5,0))</f>
        <v>0</v>
      </c>
      <c r="K6311" s="17">
        <f>INT(VLOOKUP(E6311,强化金币,2,1)*VLOOKUP(INDEX(装备!F:F,MATCH(属性!A6311,装备!A:A,0)),系数!$K$12:$M$15,3,0))</f>
        <v>75000</v>
      </c>
      <c r="L6311" s="17"/>
      <c r="M6311" s="17"/>
      <c r="N6311" s="17"/>
      <c r="O6311" s="17">
        <f>IF(E6311=1,"",VLOOKUP(E6311,系数!$S$2:$AB$12,MATCH(属性!C6311,评级,0),1))</f>
        <v>280</v>
      </c>
    </row>
    <row r="6312" spans="1:15" ht="17.25" thickBot="1" x14ac:dyDescent="0.4">
      <c r="A6312" s="17">
        <f t="shared" si="196"/>
        <v>7100053</v>
      </c>
      <c r="B6312" s="17" t="s">
        <v>219</v>
      </c>
      <c r="C6312" s="15">
        <f>INDEX(装备!G:G,MATCH(属性!A6312,装备!A:A,0))</f>
        <v>18</v>
      </c>
      <c r="D6312" s="15" t="str">
        <f>INDEX(装备!E:E,MATCH(属性!A6312,装备!A:A,0))</f>
        <v>necklace</v>
      </c>
      <c r="E6312" s="14">
        <v>70</v>
      </c>
      <c r="F6312" s="17">
        <f>INT((VLOOKUP($C6312,装备数值,2,0)+VLOOKUP($C6312,装备数值,5,0)*($E6312-1))*VLOOKUP($D6312,系数!$K$2:$O$7,2,0))</f>
        <v>0</v>
      </c>
      <c r="G6312" s="17">
        <f>INT((VLOOKUP($C6312,装备数值,3,0)+VLOOKUP($C6312,装备数值,6,0)*($E6312-1))*VLOOKUP($D6312,系数!$K$2:$O$7,3,0))</f>
        <v>1130</v>
      </c>
      <c r="H6312" s="17">
        <f t="shared" si="197"/>
        <v>1130</v>
      </c>
      <c r="I6312" s="17">
        <f>INT((VLOOKUP($C6312,装备数值,4,0)+VLOOKUP($C6312,装备数值,7,0)*($E6312-1))*VLOOKUP($D6312,系数!$K$2:$O$7,4,0))</f>
        <v>0</v>
      </c>
      <c r="J6312" s="17">
        <f>INT((VLOOKUP($C6312,装备数值,4,0)+VLOOKUP($C6312,装备数值,7,0)*($E6312-1))*VLOOKUP($D6312,系数!$K$2:$O$7,5,0))</f>
        <v>0</v>
      </c>
      <c r="K6312" s="17">
        <f>INT(VLOOKUP(E6312,强化金币,2,1)*VLOOKUP(INDEX(装备!F:F,MATCH(属性!A6312,装备!A:A,0)),系数!$K$12:$M$15,3,0))</f>
        <v>77500</v>
      </c>
      <c r="L6312" s="17"/>
      <c r="M6312" s="17"/>
      <c r="N6312" s="17"/>
      <c r="O6312" s="17">
        <f>IF(E6312=1,"",VLOOKUP(E6312,系数!$S$2:$AB$12,MATCH(属性!C6312,评级,0),1))</f>
        <v>320</v>
      </c>
    </row>
    <row r="6313" spans="1:15" ht="17.25" thickBot="1" x14ac:dyDescent="0.4">
      <c r="A6313" s="17">
        <f t="shared" si="196"/>
        <v>7100053</v>
      </c>
      <c r="B6313" s="17" t="s">
        <v>219</v>
      </c>
      <c r="C6313" s="15">
        <f>INDEX(装备!G:G,MATCH(属性!A6313,装备!A:A,0))</f>
        <v>18</v>
      </c>
      <c r="D6313" s="15" t="str">
        <f>INDEX(装备!E:E,MATCH(属性!A6313,装备!A:A,0))</f>
        <v>necklace</v>
      </c>
      <c r="E6313" s="14">
        <v>71</v>
      </c>
      <c r="F6313" s="17">
        <f>INT((VLOOKUP($C6313,装备数值,2,0)+VLOOKUP($C6313,装备数值,5,0)*($E6313-1))*VLOOKUP($D6313,系数!$K$2:$O$7,2,0))</f>
        <v>0</v>
      </c>
      <c r="G6313" s="17">
        <f>INT((VLOOKUP($C6313,装备数值,3,0)+VLOOKUP($C6313,装备数值,6,0)*($E6313-1))*VLOOKUP($D6313,系数!$K$2:$O$7,3,0))</f>
        <v>1142</v>
      </c>
      <c r="H6313" s="17">
        <f t="shared" si="197"/>
        <v>1142</v>
      </c>
      <c r="I6313" s="17">
        <f>INT((VLOOKUP($C6313,装备数值,4,0)+VLOOKUP($C6313,装备数值,7,0)*($E6313-1))*VLOOKUP($D6313,系数!$K$2:$O$7,4,0))</f>
        <v>0</v>
      </c>
      <c r="J6313" s="17">
        <f>INT((VLOOKUP($C6313,装备数值,4,0)+VLOOKUP($C6313,装备数值,7,0)*($E6313-1))*VLOOKUP($D6313,系数!$K$2:$O$7,5,0))</f>
        <v>0</v>
      </c>
      <c r="K6313" s="17">
        <f>INT(VLOOKUP(E6313,强化金币,2,1)*VLOOKUP(INDEX(装备!F:F,MATCH(属性!A6313,装备!A:A,0)),系数!$K$12:$M$15,3,0))</f>
        <v>80000</v>
      </c>
      <c r="L6313" s="17"/>
      <c r="M6313" s="17"/>
      <c r="N6313" s="17"/>
      <c r="O6313" s="17">
        <f>IF(E6313=1,"",VLOOKUP(E6313,系数!$S$2:$AB$12,MATCH(属性!C6313,评级,0),1))</f>
        <v>320</v>
      </c>
    </row>
    <row r="6314" spans="1:15" ht="17.25" thickBot="1" x14ac:dyDescent="0.4">
      <c r="A6314" s="17">
        <f t="shared" si="196"/>
        <v>7100053</v>
      </c>
      <c r="B6314" s="17" t="s">
        <v>219</v>
      </c>
      <c r="C6314" s="15">
        <f>INDEX(装备!G:G,MATCH(属性!A6314,装备!A:A,0))</f>
        <v>18</v>
      </c>
      <c r="D6314" s="15" t="str">
        <f>INDEX(装备!E:E,MATCH(属性!A6314,装备!A:A,0))</f>
        <v>necklace</v>
      </c>
      <c r="E6314" s="14">
        <v>72</v>
      </c>
      <c r="F6314" s="17">
        <f>INT((VLOOKUP($C6314,装备数值,2,0)+VLOOKUP($C6314,装备数值,5,0)*($E6314-1))*VLOOKUP($D6314,系数!$K$2:$O$7,2,0))</f>
        <v>0</v>
      </c>
      <c r="G6314" s="17">
        <f>INT((VLOOKUP($C6314,装备数值,3,0)+VLOOKUP($C6314,装备数值,6,0)*($E6314-1))*VLOOKUP($D6314,系数!$K$2:$O$7,3,0))</f>
        <v>1154</v>
      </c>
      <c r="H6314" s="17">
        <f t="shared" si="197"/>
        <v>1154</v>
      </c>
      <c r="I6314" s="17">
        <f>INT((VLOOKUP($C6314,装备数值,4,0)+VLOOKUP($C6314,装备数值,7,0)*($E6314-1))*VLOOKUP($D6314,系数!$K$2:$O$7,4,0))</f>
        <v>0</v>
      </c>
      <c r="J6314" s="17">
        <f>INT((VLOOKUP($C6314,装备数值,4,0)+VLOOKUP($C6314,装备数值,7,0)*($E6314-1))*VLOOKUP($D6314,系数!$K$2:$O$7,5,0))</f>
        <v>0</v>
      </c>
      <c r="K6314" s="17">
        <f>INT(VLOOKUP(E6314,强化金币,2,1)*VLOOKUP(INDEX(装备!F:F,MATCH(属性!A6314,装备!A:A,0)),系数!$K$12:$M$15,3,0))</f>
        <v>82500</v>
      </c>
      <c r="L6314" s="17"/>
      <c r="M6314" s="17"/>
      <c r="N6314" s="17"/>
      <c r="O6314" s="17">
        <f>IF(E6314=1,"",VLOOKUP(E6314,系数!$S$2:$AB$12,MATCH(属性!C6314,评级,0),1))</f>
        <v>320</v>
      </c>
    </row>
    <row r="6315" spans="1:15" ht="17.25" thickBot="1" x14ac:dyDescent="0.4">
      <c r="A6315" s="17">
        <f t="shared" si="196"/>
        <v>7100053</v>
      </c>
      <c r="B6315" s="17" t="s">
        <v>219</v>
      </c>
      <c r="C6315" s="15">
        <f>INDEX(装备!G:G,MATCH(属性!A6315,装备!A:A,0))</f>
        <v>18</v>
      </c>
      <c r="D6315" s="15" t="str">
        <f>INDEX(装备!E:E,MATCH(属性!A6315,装备!A:A,0))</f>
        <v>necklace</v>
      </c>
      <c r="E6315" s="14">
        <v>73</v>
      </c>
      <c r="F6315" s="17">
        <f>INT((VLOOKUP($C6315,装备数值,2,0)+VLOOKUP($C6315,装备数值,5,0)*($E6315-1))*VLOOKUP($D6315,系数!$K$2:$O$7,2,0))</f>
        <v>0</v>
      </c>
      <c r="G6315" s="17">
        <f>INT((VLOOKUP($C6315,装备数值,3,0)+VLOOKUP($C6315,装备数值,6,0)*($E6315-1))*VLOOKUP($D6315,系数!$K$2:$O$7,3,0))</f>
        <v>1166</v>
      </c>
      <c r="H6315" s="17">
        <f t="shared" si="197"/>
        <v>1166</v>
      </c>
      <c r="I6315" s="17">
        <f>INT((VLOOKUP($C6315,装备数值,4,0)+VLOOKUP($C6315,装备数值,7,0)*($E6315-1))*VLOOKUP($D6315,系数!$K$2:$O$7,4,0))</f>
        <v>0</v>
      </c>
      <c r="J6315" s="17">
        <f>INT((VLOOKUP($C6315,装备数值,4,0)+VLOOKUP($C6315,装备数值,7,0)*($E6315-1))*VLOOKUP($D6315,系数!$K$2:$O$7,5,0))</f>
        <v>0</v>
      </c>
      <c r="K6315" s="17">
        <f>INT(VLOOKUP(E6315,强化金币,2,1)*VLOOKUP(INDEX(装备!F:F,MATCH(属性!A6315,装备!A:A,0)),系数!$K$12:$M$15,3,0))</f>
        <v>85000</v>
      </c>
      <c r="L6315" s="17"/>
      <c r="M6315" s="17"/>
      <c r="N6315" s="17"/>
      <c r="O6315" s="17">
        <f>IF(E6315=1,"",VLOOKUP(E6315,系数!$S$2:$AB$12,MATCH(属性!C6315,评级,0),1))</f>
        <v>320</v>
      </c>
    </row>
    <row r="6316" spans="1:15" ht="17.25" thickBot="1" x14ac:dyDescent="0.4">
      <c r="A6316" s="17">
        <f t="shared" si="196"/>
        <v>7100053</v>
      </c>
      <c r="B6316" s="17" t="s">
        <v>219</v>
      </c>
      <c r="C6316" s="15">
        <f>INDEX(装备!G:G,MATCH(属性!A6316,装备!A:A,0))</f>
        <v>18</v>
      </c>
      <c r="D6316" s="15" t="str">
        <f>INDEX(装备!E:E,MATCH(属性!A6316,装备!A:A,0))</f>
        <v>necklace</v>
      </c>
      <c r="E6316" s="14">
        <v>74</v>
      </c>
      <c r="F6316" s="17">
        <f>INT((VLOOKUP($C6316,装备数值,2,0)+VLOOKUP($C6316,装备数值,5,0)*($E6316-1))*VLOOKUP($D6316,系数!$K$2:$O$7,2,0))</f>
        <v>0</v>
      </c>
      <c r="G6316" s="17">
        <f>INT((VLOOKUP($C6316,装备数值,3,0)+VLOOKUP($C6316,装备数值,6,0)*($E6316-1))*VLOOKUP($D6316,系数!$K$2:$O$7,3,0))</f>
        <v>1178</v>
      </c>
      <c r="H6316" s="17">
        <f t="shared" si="197"/>
        <v>1178</v>
      </c>
      <c r="I6316" s="17">
        <f>INT((VLOOKUP($C6316,装备数值,4,0)+VLOOKUP($C6316,装备数值,7,0)*($E6316-1))*VLOOKUP($D6316,系数!$K$2:$O$7,4,0))</f>
        <v>0</v>
      </c>
      <c r="J6316" s="17">
        <f>INT((VLOOKUP($C6316,装备数值,4,0)+VLOOKUP($C6316,装备数值,7,0)*($E6316-1))*VLOOKUP($D6316,系数!$K$2:$O$7,5,0))</f>
        <v>0</v>
      </c>
      <c r="K6316" s="17">
        <f>INT(VLOOKUP(E6316,强化金币,2,1)*VLOOKUP(INDEX(装备!F:F,MATCH(属性!A6316,装备!A:A,0)),系数!$K$12:$M$15,3,0))</f>
        <v>87500</v>
      </c>
      <c r="L6316" s="17"/>
      <c r="M6316" s="17"/>
      <c r="N6316" s="17"/>
      <c r="O6316" s="17">
        <f>IF(E6316=1,"",VLOOKUP(E6316,系数!$S$2:$AB$12,MATCH(属性!C6316,评级,0),1))</f>
        <v>320</v>
      </c>
    </row>
    <row r="6317" spans="1:15" ht="17.25" thickBot="1" x14ac:dyDescent="0.4">
      <c r="A6317" s="17">
        <f t="shared" si="196"/>
        <v>7100053</v>
      </c>
      <c r="B6317" s="17" t="s">
        <v>219</v>
      </c>
      <c r="C6317" s="15">
        <f>INDEX(装备!G:G,MATCH(属性!A6317,装备!A:A,0))</f>
        <v>18</v>
      </c>
      <c r="D6317" s="15" t="str">
        <f>INDEX(装备!E:E,MATCH(属性!A6317,装备!A:A,0))</f>
        <v>necklace</v>
      </c>
      <c r="E6317" s="14">
        <v>75</v>
      </c>
      <c r="F6317" s="17">
        <f>INT((VLOOKUP($C6317,装备数值,2,0)+VLOOKUP($C6317,装备数值,5,0)*($E6317-1))*VLOOKUP($D6317,系数!$K$2:$O$7,2,0))</f>
        <v>0</v>
      </c>
      <c r="G6317" s="17">
        <f>INT((VLOOKUP($C6317,装备数值,3,0)+VLOOKUP($C6317,装备数值,6,0)*($E6317-1))*VLOOKUP($D6317,系数!$K$2:$O$7,3,0))</f>
        <v>1190</v>
      </c>
      <c r="H6317" s="17">
        <f t="shared" si="197"/>
        <v>1190</v>
      </c>
      <c r="I6317" s="17">
        <f>INT((VLOOKUP($C6317,装备数值,4,0)+VLOOKUP($C6317,装备数值,7,0)*($E6317-1))*VLOOKUP($D6317,系数!$K$2:$O$7,4,0))</f>
        <v>0</v>
      </c>
      <c r="J6317" s="17">
        <f>INT((VLOOKUP($C6317,装备数值,4,0)+VLOOKUP($C6317,装备数值,7,0)*($E6317-1))*VLOOKUP($D6317,系数!$K$2:$O$7,5,0))</f>
        <v>0</v>
      </c>
      <c r="K6317" s="17">
        <f>INT(VLOOKUP(E6317,强化金币,2,1)*VLOOKUP(INDEX(装备!F:F,MATCH(属性!A6317,装备!A:A,0)),系数!$K$12:$M$15,3,0))</f>
        <v>90000</v>
      </c>
      <c r="L6317" s="17"/>
      <c r="M6317" s="17"/>
      <c r="N6317" s="17"/>
      <c r="O6317" s="17">
        <f>IF(E6317=1,"",VLOOKUP(E6317,系数!$S$2:$AB$12,MATCH(属性!C6317,评级,0),1))</f>
        <v>320</v>
      </c>
    </row>
    <row r="6318" spans="1:15" ht="17.25" thickBot="1" x14ac:dyDescent="0.4">
      <c r="A6318" s="17">
        <f t="shared" si="196"/>
        <v>7100053</v>
      </c>
      <c r="B6318" s="17" t="s">
        <v>219</v>
      </c>
      <c r="C6318" s="15">
        <f>INDEX(装备!G:G,MATCH(属性!A6318,装备!A:A,0))</f>
        <v>18</v>
      </c>
      <c r="D6318" s="15" t="str">
        <f>INDEX(装备!E:E,MATCH(属性!A6318,装备!A:A,0))</f>
        <v>necklace</v>
      </c>
      <c r="E6318" s="14">
        <v>76</v>
      </c>
      <c r="F6318" s="17">
        <f>INT((VLOOKUP($C6318,装备数值,2,0)+VLOOKUP($C6318,装备数值,5,0)*($E6318-1))*VLOOKUP($D6318,系数!$K$2:$O$7,2,0))</f>
        <v>0</v>
      </c>
      <c r="G6318" s="17">
        <f>INT((VLOOKUP($C6318,装备数值,3,0)+VLOOKUP($C6318,装备数值,6,0)*($E6318-1))*VLOOKUP($D6318,系数!$K$2:$O$7,3,0))</f>
        <v>1202</v>
      </c>
      <c r="H6318" s="17">
        <f t="shared" si="197"/>
        <v>1202</v>
      </c>
      <c r="I6318" s="17">
        <f>INT((VLOOKUP($C6318,装备数值,4,0)+VLOOKUP($C6318,装备数值,7,0)*($E6318-1))*VLOOKUP($D6318,系数!$K$2:$O$7,4,0))</f>
        <v>0</v>
      </c>
      <c r="J6318" s="17">
        <f>INT((VLOOKUP($C6318,装备数值,4,0)+VLOOKUP($C6318,装备数值,7,0)*($E6318-1))*VLOOKUP($D6318,系数!$K$2:$O$7,5,0))</f>
        <v>0</v>
      </c>
      <c r="K6318" s="17">
        <f>INT(VLOOKUP(E6318,强化金币,2,1)*VLOOKUP(INDEX(装备!F:F,MATCH(属性!A6318,装备!A:A,0)),系数!$K$12:$M$15,3,0))</f>
        <v>92500</v>
      </c>
      <c r="L6318" s="17"/>
      <c r="M6318" s="17"/>
      <c r="N6318" s="17"/>
      <c r="O6318" s="17">
        <f>IF(E6318=1,"",VLOOKUP(E6318,系数!$S$2:$AB$12,MATCH(属性!C6318,评级,0),1))</f>
        <v>320</v>
      </c>
    </row>
    <row r="6319" spans="1:15" ht="17.25" thickBot="1" x14ac:dyDescent="0.4">
      <c r="A6319" s="17">
        <f t="shared" si="196"/>
        <v>7100053</v>
      </c>
      <c r="B6319" s="17" t="s">
        <v>219</v>
      </c>
      <c r="C6319" s="15">
        <f>INDEX(装备!G:G,MATCH(属性!A6319,装备!A:A,0))</f>
        <v>18</v>
      </c>
      <c r="D6319" s="15" t="str">
        <f>INDEX(装备!E:E,MATCH(属性!A6319,装备!A:A,0))</f>
        <v>necklace</v>
      </c>
      <c r="E6319" s="14">
        <v>77</v>
      </c>
      <c r="F6319" s="17">
        <f>INT((VLOOKUP($C6319,装备数值,2,0)+VLOOKUP($C6319,装备数值,5,0)*($E6319-1))*VLOOKUP($D6319,系数!$K$2:$O$7,2,0))</f>
        <v>0</v>
      </c>
      <c r="G6319" s="17">
        <f>INT((VLOOKUP($C6319,装备数值,3,0)+VLOOKUP($C6319,装备数值,6,0)*($E6319-1))*VLOOKUP($D6319,系数!$K$2:$O$7,3,0))</f>
        <v>1214</v>
      </c>
      <c r="H6319" s="17">
        <f t="shared" si="197"/>
        <v>1214</v>
      </c>
      <c r="I6319" s="17">
        <f>INT((VLOOKUP($C6319,装备数值,4,0)+VLOOKUP($C6319,装备数值,7,0)*($E6319-1))*VLOOKUP($D6319,系数!$K$2:$O$7,4,0))</f>
        <v>0</v>
      </c>
      <c r="J6319" s="17">
        <f>INT((VLOOKUP($C6319,装备数值,4,0)+VLOOKUP($C6319,装备数值,7,0)*($E6319-1))*VLOOKUP($D6319,系数!$K$2:$O$7,5,0))</f>
        <v>0</v>
      </c>
      <c r="K6319" s="17">
        <f>INT(VLOOKUP(E6319,强化金币,2,1)*VLOOKUP(INDEX(装备!F:F,MATCH(属性!A6319,装备!A:A,0)),系数!$K$12:$M$15,3,0))</f>
        <v>95000</v>
      </c>
      <c r="L6319" s="17"/>
      <c r="M6319" s="17"/>
      <c r="N6319" s="17"/>
      <c r="O6319" s="17">
        <f>IF(E6319=1,"",VLOOKUP(E6319,系数!$S$2:$AB$12,MATCH(属性!C6319,评级,0),1))</f>
        <v>320</v>
      </c>
    </row>
    <row r="6320" spans="1:15" ht="17.25" thickBot="1" x14ac:dyDescent="0.4">
      <c r="A6320" s="17">
        <f t="shared" si="196"/>
        <v>7100053</v>
      </c>
      <c r="B6320" s="17" t="s">
        <v>219</v>
      </c>
      <c r="C6320" s="15">
        <f>INDEX(装备!G:G,MATCH(属性!A6320,装备!A:A,0))</f>
        <v>18</v>
      </c>
      <c r="D6320" s="15" t="str">
        <f>INDEX(装备!E:E,MATCH(属性!A6320,装备!A:A,0))</f>
        <v>necklace</v>
      </c>
      <c r="E6320" s="14">
        <v>78</v>
      </c>
      <c r="F6320" s="17">
        <f>INT((VLOOKUP($C6320,装备数值,2,0)+VLOOKUP($C6320,装备数值,5,0)*($E6320-1))*VLOOKUP($D6320,系数!$K$2:$O$7,2,0))</f>
        <v>0</v>
      </c>
      <c r="G6320" s="17">
        <f>INT((VLOOKUP($C6320,装备数值,3,0)+VLOOKUP($C6320,装备数值,6,0)*($E6320-1))*VLOOKUP($D6320,系数!$K$2:$O$7,3,0))</f>
        <v>1226</v>
      </c>
      <c r="H6320" s="17">
        <f t="shared" si="197"/>
        <v>1226</v>
      </c>
      <c r="I6320" s="17">
        <f>INT((VLOOKUP($C6320,装备数值,4,0)+VLOOKUP($C6320,装备数值,7,0)*($E6320-1))*VLOOKUP($D6320,系数!$K$2:$O$7,4,0))</f>
        <v>0</v>
      </c>
      <c r="J6320" s="17">
        <f>INT((VLOOKUP($C6320,装备数值,4,0)+VLOOKUP($C6320,装备数值,7,0)*($E6320-1))*VLOOKUP($D6320,系数!$K$2:$O$7,5,0))</f>
        <v>0</v>
      </c>
      <c r="K6320" s="17">
        <f>INT(VLOOKUP(E6320,强化金币,2,1)*VLOOKUP(INDEX(装备!F:F,MATCH(属性!A6320,装备!A:A,0)),系数!$K$12:$M$15,3,0))</f>
        <v>97500</v>
      </c>
      <c r="L6320" s="17"/>
      <c r="M6320" s="17"/>
      <c r="N6320" s="17"/>
      <c r="O6320" s="17">
        <f>IF(E6320=1,"",VLOOKUP(E6320,系数!$S$2:$AB$12,MATCH(属性!C6320,评级,0),1))</f>
        <v>320</v>
      </c>
    </row>
    <row r="6321" spans="1:15" ht="17.25" thickBot="1" x14ac:dyDescent="0.4">
      <c r="A6321" s="17">
        <f t="shared" si="196"/>
        <v>7100053</v>
      </c>
      <c r="B6321" s="17" t="s">
        <v>219</v>
      </c>
      <c r="C6321" s="15">
        <f>INDEX(装备!G:G,MATCH(属性!A6321,装备!A:A,0))</f>
        <v>18</v>
      </c>
      <c r="D6321" s="15" t="str">
        <f>INDEX(装备!E:E,MATCH(属性!A6321,装备!A:A,0))</f>
        <v>necklace</v>
      </c>
      <c r="E6321" s="14">
        <v>79</v>
      </c>
      <c r="F6321" s="17">
        <f>INT((VLOOKUP($C6321,装备数值,2,0)+VLOOKUP($C6321,装备数值,5,0)*($E6321-1))*VLOOKUP($D6321,系数!$K$2:$O$7,2,0))</f>
        <v>0</v>
      </c>
      <c r="G6321" s="17">
        <f>INT((VLOOKUP($C6321,装备数值,3,0)+VLOOKUP($C6321,装备数值,6,0)*($E6321-1))*VLOOKUP($D6321,系数!$K$2:$O$7,3,0))</f>
        <v>1238</v>
      </c>
      <c r="H6321" s="17">
        <f t="shared" si="197"/>
        <v>1238</v>
      </c>
      <c r="I6321" s="17">
        <f>INT((VLOOKUP($C6321,装备数值,4,0)+VLOOKUP($C6321,装备数值,7,0)*($E6321-1))*VLOOKUP($D6321,系数!$K$2:$O$7,4,0))</f>
        <v>0</v>
      </c>
      <c r="J6321" s="17">
        <f>INT((VLOOKUP($C6321,装备数值,4,0)+VLOOKUP($C6321,装备数值,7,0)*($E6321-1))*VLOOKUP($D6321,系数!$K$2:$O$7,5,0))</f>
        <v>0</v>
      </c>
      <c r="K6321" s="17">
        <f>INT(VLOOKUP(E6321,强化金币,2,1)*VLOOKUP(INDEX(装备!F:F,MATCH(属性!A6321,装备!A:A,0)),系数!$K$12:$M$15,3,0))</f>
        <v>100000</v>
      </c>
      <c r="L6321" s="17"/>
      <c r="M6321" s="17"/>
      <c r="N6321" s="17"/>
      <c r="O6321" s="17">
        <f>IF(E6321=1,"",VLOOKUP(E6321,系数!$S$2:$AB$12,MATCH(属性!C6321,评级,0),1))</f>
        <v>320</v>
      </c>
    </row>
    <row r="6322" spans="1:15" ht="17.25" thickBot="1" x14ac:dyDescent="0.4">
      <c r="A6322" s="17">
        <f t="shared" si="196"/>
        <v>7100053</v>
      </c>
      <c r="B6322" s="17" t="s">
        <v>219</v>
      </c>
      <c r="C6322" s="15">
        <f>INDEX(装备!G:G,MATCH(属性!A6322,装备!A:A,0))</f>
        <v>18</v>
      </c>
      <c r="D6322" s="15" t="str">
        <f>INDEX(装备!E:E,MATCH(属性!A6322,装备!A:A,0))</f>
        <v>necklace</v>
      </c>
      <c r="E6322" s="14">
        <v>80</v>
      </c>
      <c r="F6322" s="17">
        <f>INT((VLOOKUP($C6322,装备数值,2,0)+VLOOKUP($C6322,装备数值,5,0)*($E6322-1))*VLOOKUP($D6322,系数!$K$2:$O$7,2,0))</f>
        <v>0</v>
      </c>
      <c r="G6322" s="17">
        <f>INT((VLOOKUP($C6322,装备数值,3,0)+VLOOKUP($C6322,装备数值,6,0)*($E6322-1))*VLOOKUP($D6322,系数!$K$2:$O$7,3,0))</f>
        <v>1250</v>
      </c>
      <c r="H6322" s="17">
        <f t="shared" si="197"/>
        <v>1250</v>
      </c>
      <c r="I6322" s="17">
        <f>INT((VLOOKUP($C6322,装备数值,4,0)+VLOOKUP($C6322,装备数值,7,0)*($E6322-1))*VLOOKUP($D6322,系数!$K$2:$O$7,4,0))</f>
        <v>0</v>
      </c>
      <c r="J6322" s="17">
        <f>INT((VLOOKUP($C6322,装备数值,4,0)+VLOOKUP($C6322,装备数值,7,0)*($E6322-1))*VLOOKUP($D6322,系数!$K$2:$O$7,5,0))</f>
        <v>0</v>
      </c>
      <c r="K6322" s="17">
        <f>INT(VLOOKUP(E6322,强化金币,2,1)*VLOOKUP(INDEX(装备!F:F,MATCH(属性!A6322,装备!A:A,0)),系数!$K$12:$M$15,3,0))</f>
        <v>120000</v>
      </c>
      <c r="L6322" s="17"/>
      <c r="M6322" s="17"/>
      <c r="N6322" s="17"/>
      <c r="O6322" s="17">
        <f>IF(E6322=1,"",VLOOKUP(E6322,系数!$S$2:$AB$12,MATCH(属性!C6322,评级,0),1))</f>
        <v>360</v>
      </c>
    </row>
    <row r="6323" spans="1:15" ht="17.25" thickBot="1" x14ac:dyDescent="0.4">
      <c r="A6323" s="17">
        <f t="shared" si="196"/>
        <v>7100053</v>
      </c>
      <c r="B6323" s="17" t="s">
        <v>219</v>
      </c>
      <c r="C6323" s="15">
        <f>INDEX(装备!G:G,MATCH(属性!A6323,装备!A:A,0))</f>
        <v>18</v>
      </c>
      <c r="D6323" s="15" t="str">
        <f>INDEX(装备!E:E,MATCH(属性!A6323,装备!A:A,0))</f>
        <v>necklace</v>
      </c>
      <c r="E6323" s="14">
        <v>81</v>
      </c>
      <c r="F6323" s="17">
        <f>INT((VLOOKUP($C6323,装备数值,2,0)+VLOOKUP($C6323,装备数值,5,0)*($E6323-1))*VLOOKUP($D6323,系数!$K$2:$O$7,2,0))</f>
        <v>0</v>
      </c>
      <c r="G6323" s="17">
        <f>INT((VLOOKUP($C6323,装备数值,3,0)+VLOOKUP($C6323,装备数值,6,0)*($E6323-1))*VLOOKUP($D6323,系数!$K$2:$O$7,3,0))</f>
        <v>1262</v>
      </c>
      <c r="H6323" s="17">
        <f t="shared" si="197"/>
        <v>1262</v>
      </c>
      <c r="I6323" s="17">
        <f>INT((VLOOKUP($C6323,装备数值,4,0)+VLOOKUP($C6323,装备数值,7,0)*($E6323-1))*VLOOKUP($D6323,系数!$K$2:$O$7,4,0))</f>
        <v>0</v>
      </c>
      <c r="J6323" s="17">
        <f>INT((VLOOKUP($C6323,装备数值,4,0)+VLOOKUP($C6323,装备数值,7,0)*($E6323-1))*VLOOKUP($D6323,系数!$K$2:$O$7,5,0))</f>
        <v>0</v>
      </c>
      <c r="K6323" s="17">
        <f>INT(VLOOKUP(E6323,强化金币,2,1)*VLOOKUP(INDEX(装备!F:F,MATCH(属性!A6323,装备!A:A,0)),系数!$K$12:$M$15,3,0))</f>
        <v>140000</v>
      </c>
      <c r="L6323" s="17"/>
      <c r="M6323" s="17"/>
      <c r="N6323" s="17"/>
      <c r="O6323" s="17">
        <f>IF(E6323=1,"",VLOOKUP(E6323,系数!$S$2:$AB$12,MATCH(属性!C6323,评级,0),1))</f>
        <v>360</v>
      </c>
    </row>
    <row r="6324" spans="1:15" ht="17.25" thickBot="1" x14ac:dyDescent="0.4">
      <c r="A6324" s="17">
        <f t="shared" si="196"/>
        <v>7100053</v>
      </c>
      <c r="B6324" s="17" t="s">
        <v>219</v>
      </c>
      <c r="C6324" s="15">
        <f>INDEX(装备!G:G,MATCH(属性!A6324,装备!A:A,0))</f>
        <v>18</v>
      </c>
      <c r="D6324" s="15" t="str">
        <f>INDEX(装备!E:E,MATCH(属性!A6324,装备!A:A,0))</f>
        <v>necklace</v>
      </c>
      <c r="E6324" s="14">
        <v>82</v>
      </c>
      <c r="F6324" s="17">
        <f>INT((VLOOKUP($C6324,装备数值,2,0)+VLOOKUP($C6324,装备数值,5,0)*($E6324-1))*VLOOKUP($D6324,系数!$K$2:$O$7,2,0))</f>
        <v>0</v>
      </c>
      <c r="G6324" s="17">
        <f>INT((VLOOKUP($C6324,装备数值,3,0)+VLOOKUP($C6324,装备数值,6,0)*($E6324-1))*VLOOKUP($D6324,系数!$K$2:$O$7,3,0))</f>
        <v>1274</v>
      </c>
      <c r="H6324" s="17">
        <f t="shared" si="197"/>
        <v>1274</v>
      </c>
      <c r="I6324" s="17">
        <f>INT((VLOOKUP($C6324,装备数值,4,0)+VLOOKUP($C6324,装备数值,7,0)*($E6324-1))*VLOOKUP($D6324,系数!$K$2:$O$7,4,0))</f>
        <v>0</v>
      </c>
      <c r="J6324" s="17">
        <f>INT((VLOOKUP($C6324,装备数值,4,0)+VLOOKUP($C6324,装备数值,7,0)*($E6324-1))*VLOOKUP($D6324,系数!$K$2:$O$7,5,0))</f>
        <v>0</v>
      </c>
      <c r="K6324" s="17">
        <f>INT(VLOOKUP(E6324,强化金币,2,1)*VLOOKUP(INDEX(装备!F:F,MATCH(属性!A6324,装备!A:A,0)),系数!$K$12:$M$15,3,0))</f>
        <v>160000</v>
      </c>
      <c r="L6324" s="17"/>
      <c r="M6324" s="17"/>
      <c r="N6324" s="17"/>
      <c r="O6324" s="17">
        <f>IF(E6324=1,"",VLOOKUP(E6324,系数!$S$2:$AB$12,MATCH(属性!C6324,评级,0),1))</f>
        <v>360</v>
      </c>
    </row>
    <row r="6325" spans="1:15" ht="17.25" thickBot="1" x14ac:dyDescent="0.4">
      <c r="A6325" s="17">
        <f t="shared" si="196"/>
        <v>7100053</v>
      </c>
      <c r="B6325" s="17" t="s">
        <v>219</v>
      </c>
      <c r="C6325" s="15">
        <f>INDEX(装备!G:G,MATCH(属性!A6325,装备!A:A,0))</f>
        <v>18</v>
      </c>
      <c r="D6325" s="15" t="str">
        <f>INDEX(装备!E:E,MATCH(属性!A6325,装备!A:A,0))</f>
        <v>necklace</v>
      </c>
      <c r="E6325" s="14">
        <v>83</v>
      </c>
      <c r="F6325" s="17">
        <f>INT((VLOOKUP($C6325,装备数值,2,0)+VLOOKUP($C6325,装备数值,5,0)*($E6325-1))*VLOOKUP($D6325,系数!$K$2:$O$7,2,0))</f>
        <v>0</v>
      </c>
      <c r="G6325" s="17">
        <f>INT((VLOOKUP($C6325,装备数值,3,0)+VLOOKUP($C6325,装备数值,6,0)*($E6325-1))*VLOOKUP($D6325,系数!$K$2:$O$7,3,0))</f>
        <v>1286</v>
      </c>
      <c r="H6325" s="17">
        <f t="shared" si="197"/>
        <v>1286</v>
      </c>
      <c r="I6325" s="17">
        <f>INT((VLOOKUP($C6325,装备数值,4,0)+VLOOKUP($C6325,装备数值,7,0)*($E6325-1))*VLOOKUP($D6325,系数!$K$2:$O$7,4,0))</f>
        <v>0</v>
      </c>
      <c r="J6325" s="17">
        <f>INT((VLOOKUP($C6325,装备数值,4,0)+VLOOKUP($C6325,装备数值,7,0)*($E6325-1))*VLOOKUP($D6325,系数!$K$2:$O$7,5,0))</f>
        <v>0</v>
      </c>
      <c r="K6325" s="17">
        <f>INT(VLOOKUP(E6325,强化金币,2,1)*VLOOKUP(INDEX(装备!F:F,MATCH(属性!A6325,装备!A:A,0)),系数!$K$12:$M$15,3,0))</f>
        <v>180000</v>
      </c>
      <c r="L6325" s="17"/>
      <c r="M6325" s="17"/>
      <c r="N6325" s="17"/>
      <c r="O6325" s="17">
        <f>IF(E6325=1,"",VLOOKUP(E6325,系数!$S$2:$AB$12,MATCH(属性!C6325,评级,0),1))</f>
        <v>360</v>
      </c>
    </row>
    <row r="6326" spans="1:15" ht="17.25" thickBot="1" x14ac:dyDescent="0.4">
      <c r="A6326" s="17">
        <f t="shared" si="196"/>
        <v>7100053</v>
      </c>
      <c r="B6326" s="17" t="s">
        <v>219</v>
      </c>
      <c r="C6326" s="15">
        <f>INDEX(装备!G:G,MATCH(属性!A6326,装备!A:A,0))</f>
        <v>18</v>
      </c>
      <c r="D6326" s="15" t="str">
        <f>INDEX(装备!E:E,MATCH(属性!A6326,装备!A:A,0))</f>
        <v>necklace</v>
      </c>
      <c r="E6326" s="14">
        <v>84</v>
      </c>
      <c r="F6326" s="17">
        <f>INT((VLOOKUP($C6326,装备数值,2,0)+VLOOKUP($C6326,装备数值,5,0)*($E6326-1))*VLOOKUP($D6326,系数!$K$2:$O$7,2,0))</f>
        <v>0</v>
      </c>
      <c r="G6326" s="17">
        <f>INT((VLOOKUP($C6326,装备数值,3,0)+VLOOKUP($C6326,装备数值,6,0)*($E6326-1))*VLOOKUP($D6326,系数!$K$2:$O$7,3,0))</f>
        <v>1298</v>
      </c>
      <c r="H6326" s="17">
        <f t="shared" si="197"/>
        <v>1298</v>
      </c>
      <c r="I6326" s="17">
        <f>INT((VLOOKUP($C6326,装备数值,4,0)+VLOOKUP($C6326,装备数值,7,0)*($E6326-1))*VLOOKUP($D6326,系数!$K$2:$O$7,4,0))</f>
        <v>0</v>
      </c>
      <c r="J6326" s="17">
        <f>INT((VLOOKUP($C6326,装备数值,4,0)+VLOOKUP($C6326,装备数值,7,0)*($E6326-1))*VLOOKUP($D6326,系数!$K$2:$O$7,5,0))</f>
        <v>0</v>
      </c>
      <c r="K6326" s="17">
        <f>INT(VLOOKUP(E6326,强化金币,2,1)*VLOOKUP(INDEX(装备!F:F,MATCH(属性!A6326,装备!A:A,0)),系数!$K$12:$M$15,3,0))</f>
        <v>200000</v>
      </c>
      <c r="L6326" s="17"/>
      <c r="M6326" s="17"/>
      <c r="N6326" s="17"/>
      <c r="O6326" s="17">
        <f>IF(E6326=1,"",VLOOKUP(E6326,系数!$S$2:$AB$12,MATCH(属性!C6326,评级,0),1))</f>
        <v>360</v>
      </c>
    </row>
    <row r="6327" spans="1:15" ht="17.25" thickBot="1" x14ac:dyDescent="0.4">
      <c r="A6327" s="17">
        <f t="shared" si="196"/>
        <v>7100053</v>
      </c>
      <c r="B6327" s="17" t="s">
        <v>219</v>
      </c>
      <c r="C6327" s="15">
        <f>INDEX(装备!G:G,MATCH(属性!A6327,装备!A:A,0))</f>
        <v>18</v>
      </c>
      <c r="D6327" s="15" t="str">
        <f>INDEX(装备!E:E,MATCH(属性!A6327,装备!A:A,0))</f>
        <v>necklace</v>
      </c>
      <c r="E6327" s="14">
        <v>85</v>
      </c>
      <c r="F6327" s="17">
        <f>INT((VLOOKUP($C6327,装备数值,2,0)+VLOOKUP($C6327,装备数值,5,0)*($E6327-1))*VLOOKUP($D6327,系数!$K$2:$O$7,2,0))</f>
        <v>0</v>
      </c>
      <c r="G6327" s="17">
        <f>INT((VLOOKUP($C6327,装备数值,3,0)+VLOOKUP($C6327,装备数值,6,0)*($E6327-1))*VLOOKUP($D6327,系数!$K$2:$O$7,3,0))</f>
        <v>1310</v>
      </c>
      <c r="H6327" s="17">
        <f t="shared" si="197"/>
        <v>1310</v>
      </c>
      <c r="I6327" s="17">
        <f>INT((VLOOKUP($C6327,装备数值,4,0)+VLOOKUP($C6327,装备数值,7,0)*($E6327-1))*VLOOKUP($D6327,系数!$K$2:$O$7,4,0))</f>
        <v>0</v>
      </c>
      <c r="J6327" s="17">
        <f>INT((VLOOKUP($C6327,装备数值,4,0)+VLOOKUP($C6327,装备数值,7,0)*($E6327-1))*VLOOKUP($D6327,系数!$K$2:$O$7,5,0))</f>
        <v>0</v>
      </c>
      <c r="K6327" s="17">
        <f>INT(VLOOKUP(E6327,强化金币,2,1)*VLOOKUP(INDEX(装备!F:F,MATCH(属性!A6327,装备!A:A,0)),系数!$K$12:$M$15,3,0))</f>
        <v>250000</v>
      </c>
      <c r="L6327" s="17"/>
      <c r="M6327" s="17"/>
      <c r="N6327" s="17"/>
      <c r="O6327" s="17">
        <f>IF(E6327=1,"",VLOOKUP(E6327,系数!$S$2:$AB$12,MATCH(属性!C6327,评级,0),1))</f>
        <v>360</v>
      </c>
    </row>
    <row r="6328" spans="1:15" ht="17.25" thickBot="1" x14ac:dyDescent="0.4">
      <c r="A6328" s="17">
        <f t="shared" si="196"/>
        <v>7100053</v>
      </c>
      <c r="B6328" s="17" t="s">
        <v>219</v>
      </c>
      <c r="C6328" s="15">
        <f>INDEX(装备!G:G,MATCH(属性!A6328,装备!A:A,0))</f>
        <v>18</v>
      </c>
      <c r="D6328" s="15" t="str">
        <f>INDEX(装备!E:E,MATCH(属性!A6328,装备!A:A,0))</f>
        <v>necklace</v>
      </c>
      <c r="E6328" s="14">
        <v>86</v>
      </c>
      <c r="F6328" s="17">
        <f>INT((VLOOKUP($C6328,装备数值,2,0)+VLOOKUP($C6328,装备数值,5,0)*($E6328-1))*VLOOKUP($D6328,系数!$K$2:$O$7,2,0))</f>
        <v>0</v>
      </c>
      <c r="G6328" s="17">
        <f>INT((VLOOKUP($C6328,装备数值,3,0)+VLOOKUP($C6328,装备数值,6,0)*($E6328-1))*VLOOKUP($D6328,系数!$K$2:$O$7,3,0))</f>
        <v>1322</v>
      </c>
      <c r="H6328" s="17">
        <f t="shared" si="197"/>
        <v>1322</v>
      </c>
      <c r="I6328" s="17">
        <f>INT((VLOOKUP($C6328,装备数值,4,0)+VLOOKUP($C6328,装备数值,7,0)*($E6328-1))*VLOOKUP($D6328,系数!$K$2:$O$7,4,0))</f>
        <v>0</v>
      </c>
      <c r="J6328" s="17">
        <f>INT((VLOOKUP($C6328,装备数值,4,0)+VLOOKUP($C6328,装备数值,7,0)*($E6328-1))*VLOOKUP($D6328,系数!$K$2:$O$7,5,0))</f>
        <v>0</v>
      </c>
      <c r="K6328" s="17">
        <f>INT(VLOOKUP(E6328,强化金币,2,1)*VLOOKUP(INDEX(装备!F:F,MATCH(属性!A6328,装备!A:A,0)),系数!$K$12:$M$15,3,0))</f>
        <v>300000</v>
      </c>
      <c r="L6328" s="17"/>
      <c r="M6328" s="17"/>
      <c r="N6328" s="17"/>
      <c r="O6328" s="17">
        <f>IF(E6328=1,"",VLOOKUP(E6328,系数!$S$2:$AB$12,MATCH(属性!C6328,评级,0),1))</f>
        <v>360</v>
      </c>
    </row>
    <row r="6329" spans="1:15" ht="17.25" thickBot="1" x14ac:dyDescent="0.4">
      <c r="A6329" s="17">
        <f t="shared" si="196"/>
        <v>7100053</v>
      </c>
      <c r="B6329" s="17" t="s">
        <v>219</v>
      </c>
      <c r="C6329" s="15">
        <f>INDEX(装备!G:G,MATCH(属性!A6329,装备!A:A,0))</f>
        <v>18</v>
      </c>
      <c r="D6329" s="15" t="str">
        <f>INDEX(装备!E:E,MATCH(属性!A6329,装备!A:A,0))</f>
        <v>necklace</v>
      </c>
      <c r="E6329" s="14">
        <v>87</v>
      </c>
      <c r="F6329" s="17">
        <f>INT((VLOOKUP($C6329,装备数值,2,0)+VLOOKUP($C6329,装备数值,5,0)*($E6329-1))*VLOOKUP($D6329,系数!$K$2:$O$7,2,0))</f>
        <v>0</v>
      </c>
      <c r="G6329" s="17">
        <f>INT((VLOOKUP($C6329,装备数值,3,0)+VLOOKUP($C6329,装备数值,6,0)*($E6329-1))*VLOOKUP($D6329,系数!$K$2:$O$7,3,0))</f>
        <v>1334</v>
      </c>
      <c r="H6329" s="17">
        <f t="shared" si="197"/>
        <v>1334</v>
      </c>
      <c r="I6329" s="17">
        <f>INT((VLOOKUP($C6329,装备数值,4,0)+VLOOKUP($C6329,装备数值,7,0)*($E6329-1))*VLOOKUP($D6329,系数!$K$2:$O$7,4,0))</f>
        <v>0</v>
      </c>
      <c r="J6329" s="17">
        <f>INT((VLOOKUP($C6329,装备数值,4,0)+VLOOKUP($C6329,装备数值,7,0)*($E6329-1))*VLOOKUP($D6329,系数!$K$2:$O$7,5,0))</f>
        <v>0</v>
      </c>
      <c r="K6329" s="17">
        <f>INT(VLOOKUP(E6329,强化金币,2,1)*VLOOKUP(INDEX(装备!F:F,MATCH(属性!A6329,装备!A:A,0)),系数!$K$12:$M$15,3,0))</f>
        <v>350000</v>
      </c>
      <c r="L6329" s="17"/>
      <c r="M6329" s="17"/>
      <c r="N6329" s="17"/>
      <c r="O6329" s="17">
        <f>IF(E6329=1,"",VLOOKUP(E6329,系数!$S$2:$AB$12,MATCH(属性!C6329,评级,0),1))</f>
        <v>360</v>
      </c>
    </row>
    <row r="6330" spans="1:15" ht="17.25" thickBot="1" x14ac:dyDescent="0.4">
      <c r="A6330" s="17">
        <f t="shared" si="196"/>
        <v>7100053</v>
      </c>
      <c r="B6330" s="17" t="s">
        <v>219</v>
      </c>
      <c r="C6330" s="15">
        <f>INDEX(装备!G:G,MATCH(属性!A6330,装备!A:A,0))</f>
        <v>18</v>
      </c>
      <c r="D6330" s="15" t="str">
        <f>INDEX(装备!E:E,MATCH(属性!A6330,装备!A:A,0))</f>
        <v>necklace</v>
      </c>
      <c r="E6330" s="14">
        <v>88</v>
      </c>
      <c r="F6330" s="17">
        <f>INT((VLOOKUP($C6330,装备数值,2,0)+VLOOKUP($C6330,装备数值,5,0)*($E6330-1))*VLOOKUP($D6330,系数!$K$2:$O$7,2,0))</f>
        <v>0</v>
      </c>
      <c r="G6330" s="17">
        <f>INT((VLOOKUP($C6330,装备数值,3,0)+VLOOKUP($C6330,装备数值,6,0)*($E6330-1))*VLOOKUP($D6330,系数!$K$2:$O$7,3,0))</f>
        <v>1346</v>
      </c>
      <c r="H6330" s="17">
        <f t="shared" si="197"/>
        <v>1346</v>
      </c>
      <c r="I6330" s="17">
        <f>INT((VLOOKUP($C6330,装备数值,4,0)+VLOOKUP($C6330,装备数值,7,0)*($E6330-1))*VLOOKUP($D6330,系数!$K$2:$O$7,4,0))</f>
        <v>0</v>
      </c>
      <c r="J6330" s="17">
        <f>INT((VLOOKUP($C6330,装备数值,4,0)+VLOOKUP($C6330,装备数值,7,0)*($E6330-1))*VLOOKUP($D6330,系数!$K$2:$O$7,5,0))</f>
        <v>0</v>
      </c>
      <c r="K6330" s="17">
        <f>INT(VLOOKUP(E6330,强化金币,2,1)*VLOOKUP(INDEX(装备!F:F,MATCH(属性!A6330,装备!A:A,0)),系数!$K$12:$M$15,3,0))</f>
        <v>400000</v>
      </c>
      <c r="L6330" s="17"/>
      <c r="M6330" s="17"/>
      <c r="N6330" s="17"/>
      <c r="O6330" s="17">
        <f>IF(E6330=1,"",VLOOKUP(E6330,系数!$S$2:$AB$12,MATCH(属性!C6330,评级,0),1))</f>
        <v>360</v>
      </c>
    </row>
    <row r="6331" spans="1:15" ht="17.25" thickBot="1" x14ac:dyDescent="0.4">
      <c r="A6331" s="17">
        <f t="shared" si="196"/>
        <v>7100053</v>
      </c>
      <c r="B6331" s="17" t="s">
        <v>219</v>
      </c>
      <c r="C6331" s="15">
        <f>INDEX(装备!G:G,MATCH(属性!A6331,装备!A:A,0))</f>
        <v>18</v>
      </c>
      <c r="D6331" s="15" t="str">
        <f>INDEX(装备!E:E,MATCH(属性!A6331,装备!A:A,0))</f>
        <v>necklace</v>
      </c>
      <c r="E6331" s="14">
        <v>89</v>
      </c>
      <c r="F6331" s="17">
        <f>INT((VLOOKUP($C6331,装备数值,2,0)+VLOOKUP($C6331,装备数值,5,0)*($E6331-1))*VLOOKUP($D6331,系数!$K$2:$O$7,2,0))</f>
        <v>0</v>
      </c>
      <c r="G6331" s="17">
        <f>INT((VLOOKUP($C6331,装备数值,3,0)+VLOOKUP($C6331,装备数值,6,0)*($E6331-1))*VLOOKUP($D6331,系数!$K$2:$O$7,3,0))</f>
        <v>1358</v>
      </c>
      <c r="H6331" s="17">
        <f t="shared" si="197"/>
        <v>1358</v>
      </c>
      <c r="I6331" s="17">
        <f>INT((VLOOKUP($C6331,装备数值,4,0)+VLOOKUP($C6331,装备数值,7,0)*($E6331-1))*VLOOKUP($D6331,系数!$K$2:$O$7,4,0))</f>
        <v>0</v>
      </c>
      <c r="J6331" s="17">
        <f>INT((VLOOKUP($C6331,装备数值,4,0)+VLOOKUP($C6331,装备数值,7,0)*($E6331-1))*VLOOKUP($D6331,系数!$K$2:$O$7,5,0))</f>
        <v>0</v>
      </c>
      <c r="K6331" s="17">
        <f>INT(VLOOKUP(E6331,强化金币,2,1)*VLOOKUP(INDEX(装备!F:F,MATCH(属性!A6331,装备!A:A,0)),系数!$K$12:$M$15,3,0))</f>
        <v>450000</v>
      </c>
      <c r="L6331" s="17"/>
      <c r="M6331" s="17"/>
      <c r="N6331" s="17"/>
      <c r="O6331" s="17">
        <f>IF(E6331=1,"",VLOOKUP(E6331,系数!$S$2:$AB$12,MATCH(属性!C6331,评级,0),1))</f>
        <v>360</v>
      </c>
    </row>
    <row r="6332" spans="1:15" ht="17.25" thickBot="1" x14ac:dyDescent="0.4">
      <c r="A6332" s="17">
        <f t="shared" ref="A6332:A6395" si="198">A6212+1</f>
        <v>7100053</v>
      </c>
      <c r="B6332" s="17" t="s">
        <v>219</v>
      </c>
      <c r="C6332" s="15">
        <f>INDEX(装备!G:G,MATCH(属性!A6332,装备!A:A,0))</f>
        <v>18</v>
      </c>
      <c r="D6332" s="15" t="str">
        <f>INDEX(装备!E:E,MATCH(属性!A6332,装备!A:A,0))</f>
        <v>necklace</v>
      </c>
      <c r="E6332" s="14">
        <v>90</v>
      </c>
      <c r="F6332" s="17">
        <f>INT((VLOOKUP($C6332,装备数值,2,0)+VLOOKUP($C6332,装备数值,5,0)*($E6332-1))*VLOOKUP($D6332,系数!$K$2:$O$7,2,0))</f>
        <v>0</v>
      </c>
      <c r="G6332" s="17">
        <f>INT((VLOOKUP($C6332,装备数值,3,0)+VLOOKUP($C6332,装备数值,6,0)*($E6332-1))*VLOOKUP($D6332,系数!$K$2:$O$7,3,0))</f>
        <v>1370</v>
      </c>
      <c r="H6332" s="17">
        <f t="shared" si="197"/>
        <v>1370</v>
      </c>
      <c r="I6332" s="17">
        <f>INT((VLOOKUP($C6332,装备数值,4,0)+VLOOKUP($C6332,装备数值,7,0)*($E6332-1))*VLOOKUP($D6332,系数!$K$2:$O$7,4,0))</f>
        <v>0</v>
      </c>
      <c r="J6332" s="17">
        <f>INT((VLOOKUP($C6332,装备数值,4,0)+VLOOKUP($C6332,装备数值,7,0)*($E6332-1))*VLOOKUP($D6332,系数!$K$2:$O$7,5,0))</f>
        <v>0</v>
      </c>
      <c r="K6332" s="17">
        <f>INT(VLOOKUP(E6332,强化金币,2,1)*VLOOKUP(INDEX(装备!F:F,MATCH(属性!A6332,装备!A:A,0)),系数!$K$12:$M$15,3,0))</f>
        <v>450000</v>
      </c>
      <c r="L6332" s="17"/>
      <c r="M6332" s="17"/>
      <c r="N6332" s="17"/>
      <c r="O6332" s="17">
        <f>IF(E6332=1,"",VLOOKUP(E6332,系数!$S$2:$AB$12,MATCH(属性!C6332,评级,0),1))</f>
        <v>400</v>
      </c>
    </row>
    <row r="6333" spans="1:15" ht="17.25" thickBot="1" x14ac:dyDescent="0.4">
      <c r="A6333" s="17">
        <f t="shared" si="198"/>
        <v>7100053</v>
      </c>
      <c r="B6333" s="17" t="s">
        <v>219</v>
      </c>
      <c r="C6333" s="15">
        <f>INDEX(装备!G:G,MATCH(属性!A6333,装备!A:A,0))</f>
        <v>18</v>
      </c>
      <c r="D6333" s="15" t="str">
        <f>INDEX(装备!E:E,MATCH(属性!A6333,装备!A:A,0))</f>
        <v>necklace</v>
      </c>
      <c r="E6333" s="14">
        <v>91</v>
      </c>
      <c r="F6333" s="17">
        <f>INT((VLOOKUP($C6333,装备数值,2,0)+VLOOKUP($C6333,装备数值,5,0)*($E6333-1))*VLOOKUP($D6333,系数!$K$2:$O$7,2,0))</f>
        <v>0</v>
      </c>
      <c r="G6333" s="17">
        <f>INT((VLOOKUP($C6333,装备数值,3,0)+VLOOKUP($C6333,装备数值,6,0)*($E6333-1))*VLOOKUP($D6333,系数!$K$2:$O$7,3,0))</f>
        <v>1382</v>
      </c>
      <c r="H6333" s="17">
        <f t="shared" si="197"/>
        <v>1382</v>
      </c>
      <c r="I6333" s="17">
        <f>INT((VLOOKUP($C6333,装备数值,4,0)+VLOOKUP($C6333,装备数值,7,0)*($E6333-1))*VLOOKUP($D6333,系数!$K$2:$O$7,4,0))</f>
        <v>0</v>
      </c>
      <c r="J6333" s="17">
        <f>INT((VLOOKUP($C6333,装备数值,4,0)+VLOOKUP($C6333,装备数值,7,0)*($E6333-1))*VLOOKUP($D6333,系数!$K$2:$O$7,5,0))</f>
        <v>0</v>
      </c>
      <c r="K6333" s="17">
        <f>INT(VLOOKUP(E6333,强化金币,2,1)*VLOOKUP(INDEX(装备!F:F,MATCH(属性!A6333,装备!A:A,0)),系数!$K$12:$M$15,3,0))</f>
        <v>450000</v>
      </c>
      <c r="L6333" s="17"/>
      <c r="M6333" s="17"/>
      <c r="N6333" s="17"/>
      <c r="O6333" s="17">
        <f>IF(E6333=1,"",VLOOKUP(E6333,系数!$S$2:$AB$12,MATCH(属性!C6333,评级,0),1))</f>
        <v>400</v>
      </c>
    </row>
    <row r="6334" spans="1:15" ht="17.25" thickBot="1" x14ac:dyDescent="0.4">
      <c r="A6334" s="17">
        <f t="shared" si="198"/>
        <v>7100053</v>
      </c>
      <c r="B6334" s="17" t="s">
        <v>219</v>
      </c>
      <c r="C6334" s="15">
        <f>INDEX(装备!G:G,MATCH(属性!A6334,装备!A:A,0))</f>
        <v>18</v>
      </c>
      <c r="D6334" s="15" t="str">
        <f>INDEX(装备!E:E,MATCH(属性!A6334,装备!A:A,0))</f>
        <v>necklace</v>
      </c>
      <c r="E6334" s="14">
        <v>92</v>
      </c>
      <c r="F6334" s="17">
        <f>INT((VLOOKUP($C6334,装备数值,2,0)+VLOOKUP($C6334,装备数值,5,0)*($E6334-1))*VLOOKUP($D6334,系数!$K$2:$O$7,2,0))</f>
        <v>0</v>
      </c>
      <c r="G6334" s="17">
        <f>INT((VLOOKUP($C6334,装备数值,3,0)+VLOOKUP($C6334,装备数值,6,0)*($E6334-1))*VLOOKUP($D6334,系数!$K$2:$O$7,3,0))</f>
        <v>1394</v>
      </c>
      <c r="H6334" s="17">
        <f t="shared" si="197"/>
        <v>1394</v>
      </c>
      <c r="I6334" s="17">
        <f>INT((VLOOKUP($C6334,装备数值,4,0)+VLOOKUP($C6334,装备数值,7,0)*($E6334-1))*VLOOKUP($D6334,系数!$K$2:$O$7,4,0))</f>
        <v>0</v>
      </c>
      <c r="J6334" s="17">
        <f>INT((VLOOKUP($C6334,装备数值,4,0)+VLOOKUP($C6334,装备数值,7,0)*($E6334-1))*VLOOKUP($D6334,系数!$K$2:$O$7,5,0))</f>
        <v>0</v>
      </c>
      <c r="K6334" s="17">
        <f>INT(VLOOKUP(E6334,强化金币,2,1)*VLOOKUP(INDEX(装备!F:F,MATCH(属性!A6334,装备!A:A,0)),系数!$K$12:$M$15,3,0))</f>
        <v>450000</v>
      </c>
      <c r="L6334" s="17"/>
      <c r="M6334" s="17"/>
      <c r="N6334" s="17"/>
      <c r="O6334" s="17">
        <f>IF(E6334=1,"",VLOOKUP(E6334,系数!$S$2:$AB$12,MATCH(属性!C6334,评级,0),1))</f>
        <v>400</v>
      </c>
    </row>
    <row r="6335" spans="1:15" ht="17.25" thickBot="1" x14ac:dyDescent="0.4">
      <c r="A6335" s="17">
        <f t="shared" si="198"/>
        <v>7100053</v>
      </c>
      <c r="B6335" s="17" t="s">
        <v>219</v>
      </c>
      <c r="C6335" s="15">
        <f>INDEX(装备!G:G,MATCH(属性!A6335,装备!A:A,0))</f>
        <v>18</v>
      </c>
      <c r="D6335" s="15" t="str">
        <f>INDEX(装备!E:E,MATCH(属性!A6335,装备!A:A,0))</f>
        <v>necklace</v>
      </c>
      <c r="E6335" s="14">
        <v>93</v>
      </c>
      <c r="F6335" s="17">
        <f>INT((VLOOKUP($C6335,装备数值,2,0)+VLOOKUP($C6335,装备数值,5,0)*($E6335-1))*VLOOKUP($D6335,系数!$K$2:$O$7,2,0))</f>
        <v>0</v>
      </c>
      <c r="G6335" s="17">
        <f>INT((VLOOKUP($C6335,装备数值,3,0)+VLOOKUP($C6335,装备数值,6,0)*($E6335-1))*VLOOKUP($D6335,系数!$K$2:$O$7,3,0))</f>
        <v>1406</v>
      </c>
      <c r="H6335" s="17">
        <f t="shared" si="197"/>
        <v>1406</v>
      </c>
      <c r="I6335" s="17">
        <f>INT((VLOOKUP($C6335,装备数值,4,0)+VLOOKUP($C6335,装备数值,7,0)*($E6335-1))*VLOOKUP($D6335,系数!$K$2:$O$7,4,0))</f>
        <v>0</v>
      </c>
      <c r="J6335" s="17">
        <f>INT((VLOOKUP($C6335,装备数值,4,0)+VLOOKUP($C6335,装备数值,7,0)*($E6335-1))*VLOOKUP($D6335,系数!$K$2:$O$7,5,0))</f>
        <v>0</v>
      </c>
      <c r="K6335" s="17">
        <f>INT(VLOOKUP(E6335,强化金币,2,1)*VLOOKUP(INDEX(装备!F:F,MATCH(属性!A6335,装备!A:A,0)),系数!$K$12:$M$15,3,0))</f>
        <v>450000</v>
      </c>
      <c r="L6335" s="17"/>
      <c r="M6335" s="17"/>
      <c r="N6335" s="17"/>
      <c r="O6335" s="17">
        <f>IF(E6335=1,"",VLOOKUP(E6335,系数!$S$2:$AB$12,MATCH(属性!C6335,评级,0),1))</f>
        <v>400</v>
      </c>
    </row>
    <row r="6336" spans="1:15" ht="17.25" thickBot="1" x14ac:dyDescent="0.4">
      <c r="A6336" s="17">
        <f t="shared" si="198"/>
        <v>7100053</v>
      </c>
      <c r="B6336" s="17" t="s">
        <v>219</v>
      </c>
      <c r="C6336" s="15">
        <f>INDEX(装备!G:G,MATCH(属性!A6336,装备!A:A,0))</f>
        <v>18</v>
      </c>
      <c r="D6336" s="15" t="str">
        <f>INDEX(装备!E:E,MATCH(属性!A6336,装备!A:A,0))</f>
        <v>necklace</v>
      </c>
      <c r="E6336" s="14">
        <v>94</v>
      </c>
      <c r="F6336" s="17">
        <f>INT((VLOOKUP($C6336,装备数值,2,0)+VLOOKUP($C6336,装备数值,5,0)*($E6336-1))*VLOOKUP($D6336,系数!$K$2:$O$7,2,0))</f>
        <v>0</v>
      </c>
      <c r="G6336" s="17">
        <f>INT((VLOOKUP($C6336,装备数值,3,0)+VLOOKUP($C6336,装备数值,6,0)*($E6336-1))*VLOOKUP($D6336,系数!$K$2:$O$7,3,0))</f>
        <v>1418</v>
      </c>
      <c r="H6336" s="17">
        <f t="shared" si="197"/>
        <v>1418</v>
      </c>
      <c r="I6336" s="17">
        <f>INT((VLOOKUP($C6336,装备数值,4,0)+VLOOKUP($C6336,装备数值,7,0)*($E6336-1))*VLOOKUP($D6336,系数!$K$2:$O$7,4,0))</f>
        <v>0</v>
      </c>
      <c r="J6336" s="17">
        <f>INT((VLOOKUP($C6336,装备数值,4,0)+VLOOKUP($C6336,装备数值,7,0)*($E6336-1))*VLOOKUP($D6336,系数!$K$2:$O$7,5,0))</f>
        <v>0</v>
      </c>
      <c r="K6336" s="17">
        <f>INT(VLOOKUP(E6336,强化金币,2,1)*VLOOKUP(INDEX(装备!F:F,MATCH(属性!A6336,装备!A:A,0)),系数!$K$12:$M$15,3,0))</f>
        <v>450000</v>
      </c>
      <c r="L6336" s="17"/>
      <c r="M6336" s="17"/>
      <c r="N6336" s="17"/>
      <c r="O6336" s="17">
        <f>IF(E6336=1,"",VLOOKUP(E6336,系数!$S$2:$AB$12,MATCH(属性!C6336,评级,0),1))</f>
        <v>400</v>
      </c>
    </row>
    <row r="6337" spans="1:15" ht="17.25" thickBot="1" x14ac:dyDescent="0.4">
      <c r="A6337" s="17">
        <f t="shared" si="198"/>
        <v>7100053</v>
      </c>
      <c r="B6337" s="17" t="s">
        <v>219</v>
      </c>
      <c r="C6337" s="15">
        <f>INDEX(装备!G:G,MATCH(属性!A6337,装备!A:A,0))</f>
        <v>18</v>
      </c>
      <c r="D6337" s="15" t="str">
        <f>INDEX(装备!E:E,MATCH(属性!A6337,装备!A:A,0))</f>
        <v>necklace</v>
      </c>
      <c r="E6337" s="14">
        <v>95</v>
      </c>
      <c r="F6337" s="17">
        <f>INT((VLOOKUP($C6337,装备数值,2,0)+VLOOKUP($C6337,装备数值,5,0)*($E6337-1))*VLOOKUP($D6337,系数!$K$2:$O$7,2,0))</f>
        <v>0</v>
      </c>
      <c r="G6337" s="17">
        <f>INT((VLOOKUP($C6337,装备数值,3,0)+VLOOKUP($C6337,装备数值,6,0)*($E6337-1))*VLOOKUP($D6337,系数!$K$2:$O$7,3,0))</f>
        <v>1430</v>
      </c>
      <c r="H6337" s="17">
        <f t="shared" si="197"/>
        <v>1430</v>
      </c>
      <c r="I6337" s="17">
        <f>INT((VLOOKUP($C6337,装备数值,4,0)+VLOOKUP($C6337,装备数值,7,0)*($E6337-1))*VLOOKUP($D6337,系数!$K$2:$O$7,4,0))</f>
        <v>0</v>
      </c>
      <c r="J6337" s="17">
        <f>INT((VLOOKUP($C6337,装备数值,4,0)+VLOOKUP($C6337,装备数值,7,0)*($E6337-1))*VLOOKUP($D6337,系数!$K$2:$O$7,5,0))</f>
        <v>0</v>
      </c>
      <c r="K6337" s="17">
        <f>INT(VLOOKUP(E6337,强化金币,2,1)*VLOOKUP(INDEX(装备!F:F,MATCH(属性!A6337,装备!A:A,0)),系数!$K$12:$M$15,3,0))</f>
        <v>450000</v>
      </c>
      <c r="L6337" s="17"/>
      <c r="M6337" s="17"/>
      <c r="N6337" s="17"/>
      <c r="O6337" s="17">
        <f>IF(E6337=1,"",VLOOKUP(E6337,系数!$S$2:$AB$12,MATCH(属性!C6337,评级,0),1))</f>
        <v>400</v>
      </c>
    </row>
    <row r="6338" spans="1:15" ht="17.25" thickBot="1" x14ac:dyDescent="0.4">
      <c r="A6338" s="17">
        <f t="shared" si="198"/>
        <v>7100053</v>
      </c>
      <c r="B6338" s="17" t="s">
        <v>219</v>
      </c>
      <c r="C6338" s="15">
        <f>INDEX(装备!G:G,MATCH(属性!A6338,装备!A:A,0))</f>
        <v>18</v>
      </c>
      <c r="D6338" s="15" t="str">
        <f>INDEX(装备!E:E,MATCH(属性!A6338,装备!A:A,0))</f>
        <v>necklace</v>
      </c>
      <c r="E6338" s="14">
        <v>96</v>
      </c>
      <c r="F6338" s="17">
        <f>INT((VLOOKUP($C6338,装备数值,2,0)+VLOOKUP($C6338,装备数值,5,0)*($E6338-1))*VLOOKUP($D6338,系数!$K$2:$O$7,2,0))</f>
        <v>0</v>
      </c>
      <c r="G6338" s="17">
        <f>INT((VLOOKUP($C6338,装备数值,3,0)+VLOOKUP($C6338,装备数值,6,0)*($E6338-1))*VLOOKUP($D6338,系数!$K$2:$O$7,3,0))</f>
        <v>1442</v>
      </c>
      <c r="H6338" s="17">
        <f t="shared" si="197"/>
        <v>1442</v>
      </c>
      <c r="I6338" s="17">
        <f>INT((VLOOKUP($C6338,装备数值,4,0)+VLOOKUP($C6338,装备数值,7,0)*($E6338-1))*VLOOKUP($D6338,系数!$K$2:$O$7,4,0))</f>
        <v>0</v>
      </c>
      <c r="J6338" s="17">
        <f>INT((VLOOKUP($C6338,装备数值,4,0)+VLOOKUP($C6338,装备数值,7,0)*($E6338-1))*VLOOKUP($D6338,系数!$K$2:$O$7,5,0))</f>
        <v>0</v>
      </c>
      <c r="K6338" s="17">
        <f>INT(VLOOKUP(E6338,强化金币,2,1)*VLOOKUP(INDEX(装备!F:F,MATCH(属性!A6338,装备!A:A,0)),系数!$K$12:$M$15,3,0))</f>
        <v>450000</v>
      </c>
      <c r="L6338" s="17"/>
      <c r="M6338" s="17"/>
      <c r="N6338" s="17"/>
      <c r="O6338" s="17">
        <f>IF(E6338=1,"",VLOOKUP(E6338,系数!$S$2:$AB$12,MATCH(属性!C6338,评级,0),1))</f>
        <v>400</v>
      </c>
    </row>
    <row r="6339" spans="1:15" ht="17.25" thickBot="1" x14ac:dyDescent="0.4">
      <c r="A6339" s="17">
        <f t="shared" si="198"/>
        <v>7100053</v>
      </c>
      <c r="B6339" s="17" t="s">
        <v>219</v>
      </c>
      <c r="C6339" s="15">
        <f>INDEX(装备!G:G,MATCH(属性!A6339,装备!A:A,0))</f>
        <v>18</v>
      </c>
      <c r="D6339" s="15" t="str">
        <f>INDEX(装备!E:E,MATCH(属性!A6339,装备!A:A,0))</f>
        <v>necklace</v>
      </c>
      <c r="E6339" s="14">
        <v>97</v>
      </c>
      <c r="F6339" s="17">
        <f>INT((VLOOKUP($C6339,装备数值,2,0)+VLOOKUP($C6339,装备数值,5,0)*($E6339-1))*VLOOKUP($D6339,系数!$K$2:$O$7,2,0))</f>
        <v>0</v>
      </c>
      <c r="G6339" s="17">
        <f>INT((VLOOKUP($C6339,装备数值,3,0)+VLOOKUP($C6339,装备数值,6,0)*($E6339-1))*VLOOKUP($D6339,系数!$K$2:$O$7,3,0))</f>
        <v>1454</v>
      </c>
      <c r="H6339" s="17">
        <f t="shared" si="197"/>
        <v>1454</v>
      </c>
      <c r="I6339" s="17">
        <f>INT((VLOOKUP($C6339,装备数值,4,0)+VLOOKUP($C6339,装备数值,7,0)*($E6339-1))*VLOOKUP($D6339,系数!$K$2:$O$7,4,0))</f>
        <v>0</v>
      </c>
      <c r="J6339" s="17">
        <f>INT((VLOOKUP($C6339,装备数值,4,0)+VLOOKUP($C6339,装备数值,7,0)*($E6339-1))*VLOOKUP($D6339,系数!$K$2:$O$7,5,0))</f>
        <v>0</v>
      </c>
      <c r="K6339" s="17">
        <f>INT(VLOOKUP(E6339,强化金币,2,1)*VLOOKUP(INDEX(装备!F:F,MATCH(属性!A6339,装备!A:A,0)),系数!$K$12:$M$15,3,0))</f>
        <v>450000</v>
      </c>
      <c r="L6339" s="17"/>
      <c r="M6339" s="17"/>
      <c r="N6339" s="17"/>
      <c r="O6339" s="17">
        <f>IF(E6339=1,"",VLOOKUP(E6339,系数!$S$2:$AB$12,MATCH(属性!C6339,评级,0),1))</f>
        <v>400</v>
      </c>
    </row>
    <row r="6340" spans="1:15" ht="17.25" thickBot="1" x14ac:dyDescent="0.4">
      <c r="A6340" s="17">
        <f t="shared" si="198"/>
        <v>7100053</v>
      </c>
      <c r="B6340" s="17" t="s">
        <v>219</v>
      </c>
      <c r="C6340" s="15">
        <f>INDEX(装备!G:G,MATCH(属性!A6340,装备!A:A,0))</f>
        <v>18</v>
      </c>
      <c r="D6340" s="15" t="str">
        <f>INDEX(装备!E:E,MATCH(属性!A6340,装备!A:A,0))</f>
        <v>necklace</v>
      </c>
      <c r="E6340" s="14">
        <v>98</v>
      </c>
      <c r="F6340" s="17">
        <f>INT((VLOOKUP($C6340,装备数值,2,0)+VLOOKUP($C6340,装备数值,5,0)*($E6340-1))*VLOOKUP($D6340,系数!$K$2:$O$7,2,0))</f>
        <v>0</v>
      </c>
      <c r="G6340" s="17">
        <f>INT((VLOOKUP($C6340,装备数值,3,0)+VLOOKUP($C6340,装备数值,6,0)*($E6340-1))*VLOOKUP($D6340,系数!$K$2:$O$7,3,0))</f>
        <v>1466</v>
      </c>
      <c r="H6340" s="17">
        <f t="shared" ref="H6340:H6403" si="199">G6340</f>
        <v>1466</v>
      </c>
      <c r="I6340" s="17">
        <f>INT((VLOOKUP($C6340,装备数值,4,0)+VLOOKUP($C6340,装备数值,7,0)*($E6340-1))*VLOOKUP($D6340,系数!$K$2:$O$7,4,0))</f>
        <v>0</v>
      </c>
      <c r="J6340" s="17">
        <f>INT((VLOOKUP($C6340,装备数值,4,0)+VLOOKUP($C6340,装备数值,7,0)*($E6340-1))*VLOOKUP($D6340,系数!$K$2:$O$7,5,0))</f>
        <v>0</v>
      </c>
      <c r="K6340" s="17">
        <f>INT(VLOOKUP(E6340,强化金币,2,1)*VLOOKUP(INDEX(装备!F:F,MATCH(属性!A6340,装备!A:A,0)),系数!$K$12:$M$15,3,0))</f>
        <v>450000</v>
      </c>
      <c r="L6340" s="17"/>
      <c r="M6340" s="17"/>
      <c r="N6340" s="17"/>
      <c r="O6340" s="17">
        <f>IF(E6340=1,"",VLOOKUP(E6340,系数!$S$2:$AB$12,MATCH(属性!C6340,评级,0),1))</f>
        <v>400</v>
      </c>
    </row>
    <row r="6341" spans="1:15" ht="17.25" thickBot="1" x14ac:dyDescent="0.4">
      <c r="A6341" s="17">
        <f t="shared" si="198"/>
        <v>7100053</v>
      </c>
      <c r="B6341" s="17" t="s">
        <v>219</v>
      </c>
      <c r="C6341" s="15">
        <f>INDEX(装备!G:G,MATCH(属性!A6341,装备!A:A,0))</f>
        <v>18</v>
      </c>
      <c r="D6341" s="15" t="str">
        <f>INDEX(装备!E:E,MATCH(属性!A6341,装备!A:A,0))</f>
        <v>necklace</v>
      </c>
      <c r="E6341" s="14">
        <v>99</v>
      </c>
      <c r="F6341" s="17">
        <f>INT((VLOOKUP($C6341,装备数值,2,0)+VLOOKUP($C6341,装备数值,5,0)*($E6341-1))*VLOOKUP($D6341,系数!$K$2:$O$7,2,0))</f>
        <v>0</v>
      </c>
      <c r="G6341" s="17">
        <f>INT((VLOOKUP($C6341,装备数值,3,0)+VLOOKUP($C6341,装备数值,6,0)*($E6341-1))*VLOOKUP($D6341,系数!$K$2:$O$7,3,0))</f>
        <v>1478</v>
      </c>
      <c r="H6341" s="17">
        <f t="shared" si="199"/>
        <v>1478</v>
      </c>
      <c r="I6341" s="17">
        <f>INT((VLOOKUP($C6341,装备数值,4,0)+VLOOKUP($C6341,装备数值,7,0)*($E6341-1))*VLOOKUP($D6341,系数!$K$2:$O$7,4,0))</f>
        <v>0</v>
      </c>
      <c r="J6341" s="17">
        <f>INT((VLOOKUP($C6341,装备数值,4,0)+VLOOKUP($C6341,装备数值,7,0)*($E6341-1))*VLOOKUP($D6341,系数!$K$2:$O$7,5,0))</f>
        <v>0</v>
      </c>
      <c r="K6341" s="17">
        <f>INT(VLOOKUP(E6341,强化金币,2,1)*VLOOKUP(INDEX(装备!F:F,MATCH(属性!A6341,装备!A:A,0)),系数!$K$12:$M$15,3,0))</f>
        <v>450000</v>
      </c>
      <c r="L6341" s="17"/>
      <c r="M6341" s="17"/>
      <c r="N6341" s="17"/>
      <c r="O6341" s="17">
        <f>IF(E6341=1,"",VLOOKUP(E6341,系数!$S$2:$AB$12,MATCH(属性!C6341,评级,0),1))</f>
        <v>400</v>
      </c>
    </row>
    <row r="6342" spans="1:15" ht="17.25" thickBot="1" x14ac:dyDescent="0.4">
      <c r="A6342" s="17">
        <f t="shared" si="198"/>
        <v>7100053</v>
      </c>
      <c r="B6342" s="17" t="s">
        <v>219</v>
      </c>
      <c r="C6342" s="15">
        <f>INDEX(装备!G:G,MATCH(属性!A6342,装备!A:A,0))</f>
        <v>18</v>
      </c>
      <c r="D6342" s="15" t="str">
        <f>INDEX(装备!E:E,MATCH(属性!A6342,装备!A:A,0))</f>
        <v>necklace</v>
      </c>
      <c r="E6342" s="14">
        <v>100</v>
      </c>
      <c r="F6342" s="17">
        <f>INT((VLOOKUP($C6342,装备数值,2,0)+VLOOKUP($C6342,装备数值,5,0)*($E6342-1))*VLOOKUP($D6342,系数!$K$2:$O$7,2,0))</f>
        <v>0</v>
      </c>
      <c r="G6342" s="17">
        <f>INT((VLOOKUP($C6342,装备数值,3,0)+VLOOKUP($C6342,装备数值,6,0)*($E6342-1))*VLOOKUP($D6342,系数!$K$2:$O$7,3,0))</f>
        <v>1490</v>
      </c>
      <c r="H6342" s="17">
        <f t="shared" si="199"/>
        <v>1490</v>
      </c>
      <c r="I6342" s="17">
        <f>INT((VLOOKUP($C6342,装备数值,4,0)+VLOOKUP($C6342,装备数值,7,0)*($E6342-1))*VLOOKUP($D6342,系数!$K$2:$O$7,4,0))</f>
        <v>0</v>
      </c>
      <c r="J6342" s="17">
        <f>INT((VLOOKUP($C6342,装备数值,4,0)+VLOOKUP($C6342,装备数值,7,0)*($E6342-1))*VLOOKUP($D6342,系数!$K$2:$O$7,5,0))</f>
        <v>0</v>
      </c>
      <c r="K6342" s="17">
        <f>INT(VLOOKUP(E6342,强化金币,2,1)*VLOOKUP(INDEX(装备!F:F,MATCH(属性!A6342,装备!A:A,0)),系数!$K$12:$M$15,3,0))</f>
        <v>450000</v>
      </c>
      <c r="L6342" s="17"/>
      <c r="M6342" s="17"/>
      <c r="N6342" s="17"/>
      <c r="O6342" s="17">
        <f>IF(E6342=1,"",VLOOKUP(E6342,系数!$S$2:$AB$12,MATCH(属性!C6342,评级,0),1))</f>
        <v>440</v>
      </c>
    </row>
    <row r="6343" spans="1:15" ht="17.25" thickBot="1" x14ac:dyDescent="0.4">
      <c r="A6343" s="17">
        <f t="shared" si="198"/>
        <v>7100053</v>
      </c>
      <c r="B6343" s="17" t="s">
        <v>219</v>
      </c>
      <c r="C6343" s="15">
        <f>INDEX(装备!G:G,MATCH(属性!A6343,装备!A:A,0))</f>
        <v>18</v>
      </c>
      <c r="D6343" s="15" t="str">
        <f>INDEX(装备!E:E,MATCH(属性!A6343,装备!A:A,0))</f>
        <v>necklace</v>
      </c>
      <c r="E6343" s="14">
        <v>101</v>
      </c>
      <c r="F6343" s="17">
        <f>INT((VLOOKUP($C6343,装备数值,2,0)+VLOOKUP($C6343,装备数值,5,0)*($E6343-1))*VLOOKUP($D6343,系数!$K$2:$O$7,2,0))</f>
        <v>0</v>
      </c>
      <c r="G6343" s="17">
        <f>INT((VLOOKUP($C6343,装备数值,3,0)+VLOOKUP($C6343,装备数值,6,0)*($E6343-1))*VLOOKUP($D6343,系数!$K$2:$O$7,3,0))</f>
        <v>1503</v>
      </c>
      <c r="H6343" s="17">
        <f t="shared" si="199"/>
        <v>1503</v>
      </c>
      <c r="I6343" s="17">
        <f>INT((VLOOKUP($C6343,装备数值,4,0)+VLOOKUP($C6343,装备数值,7,0)*($E6343-1))*VLOOKUP($D6343,系数!$K$2:$O$7,4,0))</f>
        <v>0</v>
      </c>
      <c r="J6343" s="17">
        <f>INT((VLOOKUP($C6343,装备数值,4,0)+VLOOKUP($C6343,装备数值,7,0)*($E6343-1))*VLOOKUP($D6343,系数!$K$2:$O$7,5,0))</f>
        <v>0</v>
      </c>
      <c r="K6343" s="17">
        <f>INT(VLOOKUP(E6343,强化金币,2,1)*VLOOKUP(INDEX(装备!F:F,MATCH(属性!A6343,装备!A:A,0)),系数!$K$12:$M$15,3,0))</f>
        <v>450000</v>
      </c>
      <c r="L6343" s="17"/>
      <c r="M6343" s="17"/>
      <c r="N6343" s="17"/>
      <c r="O6343" s="17">
        <f>IF(E6343=1,"",VLOOKUP(E6343,系数!$S$2:$AB$12,MATCH(属性!C6343,评级,0),1))</f>
        <v>440</v>
      </c>
    </row>
    <row r="6344" spans="1:15" ht="17.25" thickBot="1" x14ac:dyDescent="0.4">
      <c r="A6344" s="17">
        <f t="shared" si="198"/>
        <v>7100053</v>
      </c>
      <c r="B6344" s="17" t="s">
        <v>219</v>
      </c>
      <c r="C6344" s="15">
        <f>INDEX(装备!G:G,MATCH(属性!A6344,装备!A:A,0))</f>
        <v>18</v>
      </c>
      <c r="D6344" s="15" t="str">
        <f>INDEX(装备!E:E,MATCH(属性!A6344,装备!A:A,0))</f>
        <v>necklace</v>
      </c>
      <c r="E6344" s="14">
        <v>102</v>
      </c>
      <c r="F6344" s="17">
        <f>INT((VLOOKUP($C6344,装备数值,2,0)+VLOOKUP($C6344,装备数值,5,0)*($E6344-1))*VLOOKUP($D6344,系数!$K$2:$O$7,2,0))</f>
        <v>0</v>
      </c>
      <c r="G6344" s="17">
        <f>INT((VLOOKUP($C6344,装备数值,3,0)+VLOOKUP($C6344,装备数值,6,0)*($E6344-1))*VLOOKUP($D6344,系数!$K$2:$O$7,3,0))</f>
        <v>1515</v>
      </c>
      <c r="H6344" s="17">
        <f t="shared" si="199"/>
        <v>1515</v>
      </c>
      <c r="I6344" s="17">
        <f>INT((VLOOKUP($C6344,装备数值,4,0)+VLOOKUP($C6344,装备数值,7,0)*($E6344-1))*VLOOKUP($D6344,系数!$K$2:$O$7,4,0))</f>
        <v>0</v>
      </c>
      <c r="J6344" s="17">
        <f>INT((VLOOKUP($C6344,装备数值,4,0)+VLOOKUP($C6344,装备数值,7,0)*($E6344-1))*VLOOKUP($D6344,系数!$K$2:$O$7,5,0))</f>
        <v>0</v>
      </c>
      <c r="K6344" s="17">
        <f>INT(VLOOKUP(E6344,强化金币,2,1)*VLOOKUP(INDEX(装备!F:F,MATCH(属性!A6344,装备!A:A,0)),系数!$K$12:$M$15,3,0))</f>
        <v>450000</v>
      </c>
      <c r="L6344" s="17"/>
      <c r="M6344" s="17"/>
      <c r="N6344" s="17"/>
      <c r="O6344" s="17">
        <f>IF(E6344=1,"",VLOOKUP(E6344,系数!$S$2:$AB$12,MATCH(属性!C6344,评级,0),1))</f>
        <v>440</v>
      </c>
    </row>
    <row r="6345" spans="1:15" ht="17.25" thickBot="1" x14ac:dyDescent="0.4">
      <c r="A6345" s="17">
        <f t="shared" si="198"/>
        <v>7100053</v>
      </c>
      <c r="B6345" s="17" t="s">
        <v>219</v>
      </c>
      <c r="C6345" s="15">
        <f>INDEX(装备!G:G,MATCH(属性!A6345,装备!A:A,0))</f>
        <v>18</v>
      </c>
      <c r="D6345" s="15" t="str">
        <f>INDEX(装备!E:E,MATCH(属性!A6345,装备!A:A,0))</f>
        <v>necklace</v>
      </c>
      <c r="E6345" s="14">
        <v>103</v>
      </c>
      <c r="F6345" s="17">
        <f>INT((VLOOKUP($C6345,装备数值,2,0)+VLOOKUP($C6345,装备数值,5,0)*($E6345-1))*VLOOKUP($D6345,系数!$K$2:$O$7,2,0))</f>
        <v>0</v>
      </c>
      <c r="G6345" s="17">
        <f>INT((VLOOKUP($C6345,装备数值,3,0)+VLOOKUP($C6345,装备数值,6,0)*($E6345-1))*VLOOKUP($D6345,系数!$K$2:$O$7,3,0))</f>
        <v>1527</v>
      </c>
      <c r="H6345" s="17">
        <f t="shared" si="199"/>
        <v>1527</v>
      </c>
      <c r="I6345" s="17">
        <f>INT((VLOOKUP($C6345,装备数值,4,0)+VLOOKUP($C6345,装备数值,7,0)*($E6345-1))*VLOOKUP($D6345,系数!$K$2:$O$7,4,0))</f>
        <v>0</v>
      </c>
      <c r="J6345" s="17">
        <f>INT((VLOOKUP($C6345,装备数值,4,0)+VLOOKUP($C6345,装备数值,7,0)*($E6345-1))*VLOOKUP($D6345,系数!$K$2:$O$7,5,0))</f>
        <v>0</v>
      </c>
      <c r="K6345" s="17">
        <f>INT(VLOOKUP(E6345,强化金币,2,1)*VLOOKUP(INDEX(装备!F:F,MATCH(属性!A6345,装备!A:A,0)),系数!$K$12:$M$15,3,0))</f>
        <v>450000</v>
      </c>
      <c r="L6345" s="17"/>
      <c r="M6345" s="17"/>
      <c r="N6345" s="17"/>
      <c r="O6345" s="17">
        <f>IF(E6345=1,"",VLOOKUP(E6345,系数!$S$2:$AB$12,MATCH(属性!C6345,评级,0),1))</f>
        <v>440</v>
      </c>
    </row>
    <row r="6346" spans="1:15" ht="17.25" thickBot="1" x14ac:dyDescent="0.4">
      <c r="A6346" s="17">
        <f t="shared" si="198"/>
        <v>7100053</v>
      </c>
      <c r="B6346" s="17" t="s">
        <v>219</v>
      </c>
      <c r="C6346" s="15">
        <f>INDEX(装备!G:G,MATCH(属性!A6346,装备!A:A,0))</f>
        <v>18</v>
      </c>
      <c r="D6346" s="15" t="str">
        <f>INDEX(装备!E:E,MATCH(属性!A6346,装备!A:A,0))</f>
        <v>necklace</v>
      </c>
      <c r="E6346" s="14">
        <v>104</v>
      </c>
      <c r="F6346" s="17">
        <f>INT((VLOOKUP($C6346,装备数值,2,0)+VLOOKUP($C6346,装备数值,5,0)*($E6346-1))*VLOOKUP($D6346,系数!$K$2:$O$7,2,0))</f>
        <v>0</v>
      </c>
      <c r="G6346" s="17">
        <f>INT((VLOOKUP($C6346,装备数值,3,0)+VLOOKUP($C6346,装备数值,6,0)*($E6346-1))*VLOOKUP($D6346,系数!$K$2:$O$7,3,0))</f>
        <v>1539</v>
      </c>
      <c r="H6346" s="17">
        <f t="shared" si="199"/>
        <v>1539</v>
      </c>
      <c r="I6346" s="17">
        <f>INT((VLOOKUP($C6346,装备数值,4,0)+VLOOKUP($C6346,装备数值,7,0)*($E6346-1))*VLOOKUP($D6346,系数!$K$2:$O$7,4,0))</f>
        <v>0</v>
      </c>
      <c r="J6346" s="17">
        <f>INT((VLOOKUP($C6346,装备数值,4,0)+VLOOKUP($C6346,装备数值,7,0)*($E6346-1))*VLOOKUP($D6346,系数!$K$2:$O$7,5,0))</f>
        <v>0</v>
      </c>
      <c r="K6346" s="17">
        <f>INT(VLOOKUP(E6346,强化金币,2,1)*VLOOKUP(INDEX(装备!F:F,MATCH(属性!A6346,装备!A:A,0)),系数!$K$12:$M$15,3,0))</f>
        <v>450000</v>
      </c>
      <c r="L6346" s="17"/>
      <c r="M6346" s="17"/>
      <c r="N6346" s="17"/>
      <c r="O6346" s="17">
        <f>IF(E6346=1,"",VLOOKUP(E6346,系数!$S$2:$AB$12,MATCH(属性!C6346,评级,0),1))</f>
        <v>440</v>
      </c>
    </row>
    <row r="6347" spans="1:15" ht="17.25" thickBot="1" x14ac:dyDescent="0.4">
      <c r="A6347" s="17">
        <f t="shared" si="198"/>
        <v>7100053</v>
      </c>
      <c r="B6347" s="17" t="s">
        <v>219</v>
      </c>
      <c r="C6347" s="15">
        <f>INDEX(装备!G:G,MATCH(属性!A6347,装备!A:A,0))</f>
        <v>18</v>
      </c>
      <c r="D6347" s="15" t="str">
        <f>INDEX(装备!E:E,MATCH(属性!A6347,装备!A:A,0))</f>
        <v>necklace</v>
      </c>
      <c r="E6347" s="14">
        <v>105</v>
      </c>
      <c r="F6347" s="17">
        <f>INT((VLOOKUP($C6347,装备数值,2,0)+VLOOKUP($C6347,装备数值,5,0)*($E6347-1))*VLOOKUP($D6347,系数!$K$2:$O$7,2,0))</f>
        <v>0</v>
      </c>
      <c r="G6347" s="17">
        <f>INT((VLOOKUP($C6347,装备数值,3,0)+VLOOKUP($C6347,装备数值,6,0)*($E6347-1))*VLOOKUP($D6347,系数!$K$2:$O$7,3,0))</f>
        <v>1551</v>
      </c>
      <c r="H6347" s="17">
        <f t="shared" si="199"/>
        <v>1551</v>
      </c>
      <c r="I6347" s="17">
        <f>INT((VLOOKUP($C6347,装备数值,4,0)+VLOOKUP($C6347,装备数值,7,0)*($E6347-1))*VLOOKUP($D6347,系数!$K$2:$O$7,4,0))</f>
        <v>0</v>
      </c>
      <c r="J6347" s="17">
        <f>INT((VLOOKUP($C6347,装备数值,4,0)+VLOOKUP($C6347,装备数值,7,0)*($E6347-1))*VLOOKUP($D6347,系数!$K$2:$O$7,5,0))</f>
        <v>0</v>
      </c>
      <c r="K6347" s="17">
        <f>INT(VLOOKUP(E6347,强化金币,2,1)*VLOOKUP(INDEX(装备!F:F,MATCH(属性!A6347,装备!A:A,0)),系数!$K$12:$M$15,3,0))</f>
        <v>450000</v>
      </c>
      <c r="L6347" s="17"/>
      <c r="M6347" s="17"/>
      <c r="N6347" s="17"/>
      <c r="O6347" s="17">
        <f>IF(E6347=1,"",VLOOKUP(E6347,系数!$S$2:$AB$12,MATCH(属性!C6347,评级,0),1))</f>
        <v>440</v>
      </c>
    </row>
    <row r="6348" spans="1:15" ht="17.25" thickBot="1" x14ac:dyDescent="0.4">
      <c r="A6348" s="17">
        <f t="shared" si="198"/>
        <v>7100053</v>
      </c>
      <c r="B6348" s="17" t="s">
        <v>219</v>
      </c>
      <c r="C6348" s="15">
        <f>INDEX(装备!G:G,MATCH(属性!A6348,装备!A:A,0))</f>
        <v>18</v>
      </c>
      <c r="D6348" s="15" t="str">
        <f>INDEX(装备!E:E,MATCH(属性!A6348,装备!A:A,0))</f>
        <v>necklace</v>
      </c>
      <c r="E6348" s="14">
        <v>106</v>
      </c>
      <c r="F6348" s="17">
        <f>INT((VLOOKUP($C6348,装备数值,2,0)+VLOOKUP($C6348,装备数值,5,0)*($E6348-1))*VLOOKUP($D6348,系数!$K$2:$O$7,2,0))</f>
        <v>0</v>
      </c>
      <c r="G6348" s="17">
        <f>INT((VLOOKUP($C6348,装备数值,3,0)+VLOOKUP($C6348,装备数值,6,0)*($E6348-1))*VLOOKUP($D6348,系数!$K$2:$O$7,3,0))</f>
        <v>1563</v>
      </c>
      <c r="H6348" s="17">
        <f t="shared" si="199"/>
        <v>1563</v>
      </c>
      <c r="I6348" s="17">
        <f>INT((VLOOKUP($C6348,装备数值,4,0)+VLOOKUP($C6348,装备数值,7,0)*($E6348-1))*VLOOKUP($D6348,系数!$K$2:$O$7,4,0))</f>
        <v>0</v>
      </c>
      <c r="J6348" s="17">
        <f>INT((VLOOKUP($C6348,装备数值,4,0)+VLOOKUP($C6348,装备数值,7,0)*($E6348-1))*VLOOKUP($D6348,系数!$K$2:$O$7,5,0))</f>
        <v>0</v>
      </c>
      <c r="K6348" s="17">
        <f>INT(VLOOKUP(E6348,强化金币,2,1)*VLOOKUP(INDEX(装备!F:F,MATCH(属性!A6348,装备!A:A,0)),系数!$K$12:$M$15,3,0))</f>
        <v>450000</v>
      </c>
      <c r="L6348" s="17"/>
      <c r="M6348" s="17"/>
      <c r="N6348" s="17"/>
      <c r="O6348" s="17">
        <f>IF(E6348=1,"",VLOOKUP(E6348,系数!$S$2:$AB$12,MATCH(属性!C6348,评级,0),1))</f>
        <v>440</v>
      </c>
    </row>
    <row r="6349" spans="1:15" ht="17.25" thickBot="1" x14ac:dyDescent="0.4">
      <c r="A6349" s="17">
        <f t="shared" si="198"/>
        <v>7100053</v>
      </c>
      <c r="B6349" s="17" t="s">
        <v>219</v>
      </c>
      <c r="C6349" s="15">
        <f>INDEX(装备!G:G,MATCH(属性!A6349,装备!A:A,0))</f>
        <v>18</v>
      </c>
      <c r="D6349" s="15" t="str">
        <f>INDEX(装备!E:E,MATCH(属性!A6349,装备!A:A,0))</f>
        <v>necklace</v>
      </c>
      <c r="E6349" s="14">
        <v>107</v>
      </c>
      <c r="F6349" s="17">
        <f>INT((VLOOKUP($C6349,装备数值,2,0)+VLOOKUP($C6349,装备数值,5,0)*($E6349-1))*VLOOKUP($D6349,系数!$K$2:$O$7,2,0))</f>
        <v>0</v>
      </c>
      <c r="G6349" s="17">
        <f>INT((VLOOKUP($C6349,装备数值,3,0)+VLOOKUP($C6349,装备数值,6,0)*($E6349-1))*VLOOKUP($D6349,系数!$K$2:$O$7,3,0))</f>
        <v>1575</v>
      </c>
      <c r="H6349" s="17">
        <f t="shared" si="199"/>
        <v>1575</v>
      </c>
      <c r="I6349" s="17">
        <f>INT((VLOOKUP($C6349,装备数值,4,0)+VLOOKUP($C6349,装备数值,7,0)*($E6349-1))*VLOOKUP($D6349,系数!$K$2:$O$7,4,0))</f>
        <v>0</v>
      </c>
      <c r="J6349" s="17">
        <f>INT((VLOOKUP($C6349,装备数值,4,0)+VLOOKUP($C6349,装备数值,7,0)*($E6349-1))*VLOOKUP($D6349,系数!$K$2:$O$7,5,0))</f>
        <v>0</v>
      </c>
      <c r="K6349" s="17">
        <f>INT(VLOOKUP(E6349,强化金币,2,1)*VLOOKUP(INDEX(装备!F:F,MATCH(属性!A6349,装备!A:A,0)),系数!$K$12:$M$15,3,0))</f>
        <v>450000</v>
      </c>
      <c r="L6349" s="17"/>
      <c r="M6349" s="17"/>
      <c r="N6349" s="17"/>
      <c r="O6349" s="17">
        <f>IF(E6349=1,"",VLOOKUP(E6349,系数!$S$2:$AB$12,MATCH(属性!C6349,评级,0),1))</f>
        <v>440</v>
      </c>
    </row>
    <row r="6350" spans="1:15" ht="17.25" thickBot="1" x14ac:dyDescent="0.4">
      <c r="A6350" s="17">
        <f t="shared" si="198"/>
        <v>7100053</v>
      </c>
      <c r="B6350" s="17" t="s">
        <v>219</v>
      </c>
      <c r="C6350" s="15">
        <f>INDEX(装备!G:G,MATCH(属性!A6350,装备!A:A,0))</f>
        <v>18</v>
      </c>
      <c r="D6350" s="15" t="str">
        <f>INDEX(装备!E:E,MATCH(属性!A6350,装备!A:A,0))</f>
        <v>necklace</v>
      </c>
      <c r="E6350" s="14">
        <v>108</v>
      </c>
      <c r="F6350" s="17">
        <f>INT((VLOOKUP($C6350,装备数值,2,0)+VLOOKUP($C6350,装备数值,5,0)*($E6350-1))*VLOOKUP($D6350,系数!$K$2:$O$7,2,0))</f>
        <v>0</v>
      </c>
      <c r="G6350" s="17">
        <f>INT((VLOOKUP($C6350,装备数值,3,0)+VLOOKUP($C6350,装备数值,6,0)*($E6350-1))*VLOOKUP($D6350,系数!$K$2:$O$7,3,0))</f>
        <v>1587</v>
      </c>
      <c r="H6350" s="17">
        <f t="shared" si="199"/>
        <v>1587</v>
      </c>
      <c r="I6350" s="17">
        <f>INT((VLOOKUP($C6350,装备数值,4,0)+VLOOKUP($C6350,装备数值,7,0)*($E6350-1))*VLOOKUP($D6350,系数!$K$2:$O$7,4,0))</f>
        <v>0</v>
      </c>
      <c r="J6350" s="17">
        <f>INT((VLOOKUP($C6350,装备数值,4,0)+VLOOKUP($C6350,装备数值,7,0)*($E6350-1))*VLOOKUP($D6350,系数!$K$2:$O$7,5,0))</f>
        <v>0</v>
      </c>
      <c r="K6350" s="17">
        <f>INT(VLOOKUP(E6350,强化金币,2,1)*VLOOKUP(INDEX(装备!F:F,MATCH(属性!A6350,装备!A:A,0)),系数!$K$12:$M$15,3,0))</f>
        <v>450000</v>
      </c>
      <c r="L6350" s="17"/>
      <c r="M6350" s="17"/>
      <c r="N6350" s="17"/>
      <c r="O6350" s="17">
        <f>IF(E6350=1,"",VLOOKUP(E6350,系数!$S$2:$AB$12,MATCH(属性!C6350,评级,0),1))</f>
        <v>440</v>
      </c>
    </row>
    <row r="6351" spans="1:15" ht="17.25" thickBot="1" x14ac:dyDescent="0.4">
      <c r="A6351" s="17">
        <f t="shared" si="198"/>
        <v>7100053</v>
      </c>
      <c r="B6351" s="17" t="s">
        <v>219</v>
      </c>
      <c r="C6351" s="15">
        <f>INDEX(装备!G:G,MATCH(属性!A6351,装备!A:A,0))</f>
        <v>18</v>
      </c>
      <c r="D6351" s="15" t="str">
        <f>INDEX(装备!E:E,MATCH(属性!A6351,装备!A:A,0))</f>
        <v>necklace</v>
      </c>
      <c r="E6351" s="14">
        <v>109</v>
      </c>
      <c r="F6351" s="17">
        <f>INT((VLOOKUP($C6351,装备数值,2,0)+VLOOKUP($C6351,装备数值,5,0)*($E6351-1))*VLOOKUP($D6351,系数!$K$2:$O$7,2,0))</f>
        <v>0</v>
      </c>
      <c r="G6351" s="17">
        <f>INT((VLOOKUP($C6351,装备数值,3,0)+VLOOKUP($C6351,装备数值,6,0)*($E6351-1))*VLOOKUP($D6351,系数!$K$2:$O$7,3,0))</f>
        <v>1599</v>
      </c>
      <c r="H6351" s="17">
        <f t="shared" si="199"/>
        <v>1599</v>
      </c>
      <c r="I6351" s="17">
        <f>INT((VLOOKUP($C6351,装备数值,4,0)+VLOOKUP($C6351,装备数值,7,0)*($E6351-1))*VLOOKUP($D6351,系数!$K$2:$O$7,4,0))</f>
        <v>0</v>
      </c>
      <c r="J6351" s="17">
        <f>INT((VLOOKUP($C6351,装备数值,4,0)+VLOOKUP($C6351,装备数值,7,0)*($E6351-1))*VLOOKUP($D6351,系数!$K$2:$O$7,5,0))</f>
        <v>0</v>
      </c>
      <c r="K6351" s="17">
        <f>INT(VLOOKUP(E6351,强化金币,2,1)*VLOOKUP(INDEX(装备!F:F,MATCH(属性!A6351,装备!A:A,0)),系数!$K$12:$M$15,3,0))</f>
        <v>450000</v>
      </c>
      <c r="L6351" s="17"/>
      <c r="M6351" s="17"/>
      <c r="N6351" s="17"/>
      <c r="O6351" s="17">
        <f>IF(E6351=1,"",VLOOKUP(E6351,系数!$S$2:$AB$12,MATCH(属性!C6351,评级,0),1))</f>
        <v>440</v>
      </c>
    </row>
    <row r="6352" spans="1:15" ht="17.25" thickBot="1" x14ac:dyDescent="0.4">
      <c r="A6352" s="17">
        <f t="shared" si="198"/>
        <v>7100053</v>
      </c>
      <c r="B6352" s="17" t="s">
        <v>219</v>
      </c>
      <c r="C6352" s="15">
        <f>INDEX(装备!G:G,MATCH(属性!A6352,装备!A:A,0))</f>
        <v>18</v>
      </c>
      <c r="D6352" s="15" t="str">
        <f>INDEX(装备!E:E,MATCH(属性!A6352,装备!A:A,0))</f>
        <v>necklace</v>
      </c>
      <c r="E6352" s="14">
        <v>110</v>
      </c>
      <c r="F6352" s="17">
        <f>INT((VLOOKUP($C6352,装备数值,2,0)+VLOOKUP($C6352,装备数值,5,0)*($E6352-1))*VLOOKUP($D6352,系数!$K$2:$O$7,2,0))</f>
        <v>0</v>
      </c>
      <c r="G6352" s="17">
        <f>INT((VLOOKUP($C6352,装备数值,3,0)+VLOOKUP($C6352,装备数值,6,0)*($E6352-1))*VLOOKUP($D6352,系数!$K$2:$O$7,3,0))</f>
        <v>1611</v>
      </c>
      <c r="H6352" s="17">
        <f t="shared" si="199"/>
        <v>1611</v>
      </c>
      <c r="I6352" s="17">
        <f>INT((VLOOKUP($C6352,装备数值,4,0)+VLOOKUP($C6352,装备数值,7,0)*($E6352-1))*VLOOKUP($D6352,系数!$K$2:$O$7,4,0))</f>
        <v>0</v>
      </c>
      <c r="J6352" s="17">
        <f>INT((VLOOKUP($C6352,装备数值,4,0)+VLOOKUP($C6352,装备数值,7,0)*($E6352-1))*VLOOKUP($D6352,系数!$K$2:$O$7,5,0))</f>
        <v>0</v>
      </c>
      <c r="K6352" s="17">
        <f>INT(VLOOKUP(E6352,强化金币,2,1)*VLOOKUP(INDEX(装备!F:F,MATCH(属性!A6352,装备!A:A,0)),系数!$K$12:$M$15,3,0))</f>
        <v>450000</v>
      </c>
      <c r="L6352" s="17"/>
      <c r="M6352" s="17"/>
      <c r="N6352" s="17"/>
      <c r="O6352" s="17">
        <f>IF(E6352=1,"",VLOOKUP(E6352,系数!$S$2:$AB$12,MATCH(属性!C6352,评级,0),1))</f>
        <v>440</v>
      </c>
    </row>
    <row r="6353" spans="1:15" ht="17.25" thickBot="1" x14ac:dyDescent="0.4">
      <c r="A6353" s="17">
        <f t="shared" si="198"/>
        <v>7100053</v>
      </c>
      <c r="B6353" s="17" t="s">
        <v>219</v>
      </c>
      <c r="C6353" s="15">
        <f>INDEX(装备!G:G,MATCH(属性!A6353,装备!A:A,0))</f>
        <v>18</v>
      </c>
      <c r="D6353" s="15" t="str">
        <f>INDEX(装备!E:E,MATCH(属性!A6353,装备!A:A,0))</f>
        <v>necklace</v>
      </c>
      <c r="E6353" s="14">
        <v>111</v>
      </c>
      <c r="F6353" s="17">
        <f>INT((VLOOKUP($C6353,装备数值,2,0)+VLOOKUP($C6353,装备数值,5,0)*($E6353-1))*VLOOKUP($D6353,系数!$K$2:$O$7,2,0))</f>
        <v>0</v>
      </c>
      <c r="G6353" s="17">
        <f>INT((VLOOKUP($C6353,装备数值,3,0)+VLOOKUP($C6353,装备数值,6,0)*($E6353-1))*VLOOKUP($D6353,系数!$K$2:$O$7,3,0))</f>
        <v>1623</v>
      </c>
      <c r="H6353" s="17">
        <f t="shared" si="199"/>
        <v>1623</v>
      </c>
      <c r="I6353" s="17">
        <f>INT((VLOOKUP($C6353,装备数值,4,0)+VLOOKUP($C6353,装备数值,7,0)*($E6353-1))*VLOOKUP($D6353,系数!$K$2:$O$7,4,0))</f>
        <v>0</v>
      </c>
      <c r="J6353" s="17">
        <f>INT((VLOOKUP($C6353,装备数值,4,0)+VLOOKUP($C6353,装备数值,7,0)*($E6353-1))*VLOOKUP($D6353,系数!$K$2:$O$7,5,0))</f>
        <v>0</v>
      </c>
      <c r="K6353" s="17">
        <f>INT(VLOOKUP(E6353,强化金币,2,1)*VLOOKUP(INDEX(装备!F:F,MATCH(属性!A6353,装备!A:A,0)),系数!$K$12:$M$15,3,0))</f>
        <v>450000</v>
      </c>
      <c r="L6353" s="17"/>
      <c r="M6353" s="17"/>
      <c r="N6353" s="17"/>
      <c r="O6353" s="17">
        <f>IF(E6353=1,"",VLOOKUP(E6353,系数!$S$2:$AB$12,MATCH(属性!C6353,评级,0),1))</f>
        <v>440</v>
      </c>
    </row>
    <row r="6354" spans="1:15" ht="17.25" thickBot="1" x14ac:dyDescent="0.4">
      <c r="A6354" s="17">
        <f t="shared" si="198"/>
        <v>7100053</v>
      </c>
      <c r="B6354" s="17" t="s">
        <v>219</v>
      </c>
      <c r="C6354" s="15">
        <f>INDEX(装备!G:G,MATCH(属性!A6354,装备!A:A,0))</f>
        <v>18</v>
      </c>
      <c r="D6354" s="15" t="str">
        <f>INDEX(装备!E:E,MATCH(属性!A6354,装备!A:A,0))</f>
        <v>necklace</v>
      </c>
      <c r="E6354" s="14">
        <v>112</v>
      </c>
      <c r="F6354" s="17">
        <f>INT((VLOOKUP($C6354,装备数值,2,0)+VLOOKUP($C6354,装备数值,5,0)*($E6354-1))*VLOOKUP($D6354,系数!$K$2:$O$7,2,0))</f>
        <v>0</v>
      </c>
      <c r="G6354" s="17">
        <f>INT((VLOOKUP($C6354,装备数值,3,0)+VLOOKUP($C6354,装备数值,6,0)*($E6354-1))*VLOOKUP($D6354,系数!$K$2:$O$7,3,0))</f>
        <v>1635</v>
      </c>
      <c r="H6354" s="17">
        <f t="shared" si="199"/>
        <v>1635</v>
      </c>
      <c r="I6354" s="17">
        <f>INT((VLOOKUP($C6354,装备数值,4,0)+VLOOKUP($C6354,装备数值,7,0)*($E6354-1))*VLOOKUP($D6354,系数!$K$2:$O$7,4,0))</f>
        <v>0</v>
      </c>
      <c r="J6354" s="17">
        <f>INT((VLOOKUP($C6354,装备数值,4,0)+VLOOKUP($C6354,装备数值,7,0)*($E6354-1))*VLOOKUP($D6354,系数!$K$2:$O$7,5,0))</f>
        <v>0</v>
      </c>
      <c r="K6354" s="17">
        <f>INT(VLOOKUP(E6354,强化金币,2,1)*VLOOKUP(INDEX(装备!F:F,MATCH(属性!A6354,装备!A:A,0)),系数!$K$12:$M$15,3,0))</f>
        <v>450000</v>
      </c>
      <c r="L6354" s="17"/>
      <c r="M6354" s="17"/>
      <c r="N6354" s="17"/>
      <c r="O6354" s="17">
        <f>IF(E6354=1,"",VLOOKUP(E6354,系数!$S$2:$AB$12,MATCH(属性!C6354,评级,0),1))</f>
        <v>440</v>
      </c>
    </row>
    <row r="6355" spans="1:15" ht="17.25" thickBot="1" x14ac:dyDescent="0.4">
      <c r="A6355" s="17">
        <f t="shared" si="198"/>
        <v>7100053</v>
      </c>
      <c r="B6355" s="17" t="s">
        <v>219</v>
      </c>
      <c r="C6355" s="15">
        <f>INDEX(装备!G:G,MATCH(属性!A6355,装备!A:A,0))</f>
        <v>18</v>
      </c>
      <c r="D6355" s="15" t="str">
        <f>INDEX(装备!E:E,MATCH(属性!A6355,装备!A:A,0))</f>
        <v>necklace</v>
      </c>
      <c r="E6355" s="14">
        <v>113</v>
      </c>
      <c r="F6355" s="17">
        <f>INT((VLOOKUP($C6355,装备数值,2,0)+VLOOKUP($C6355,装备数值,5,0)*($E6355-1))*VLOOKUP($D6355,系数!$K$2:$O$7,2,0))</f>
        <v>0</v>
      </c>
      <c r="G6355" s="17">
        <f>INT((VLOOKUP($C6355,装备数值,3,0)+VLOOKUP($C6355,装备数值,6,0)*($E6355-1))*VLOOKUP($D6355,系数!$K$2:$O$7,3,0))</f>
        <v>1647</v>
      </c>
      <c r="H6355" s="17">
        <f t="shared" si="199"/>
        <v>1647</v>
      </c>
      <c r="I6355" s="17">
        <f>INT((VLOOKUP($C6355,装备数值,4,0)+VLOOKUP($C6355,装备数值,7,0)*($E6355-1))*VLOOKUP($D6355,系数!$K$2:$O$7,4,0))</f>
        <v>0</v>
      </c>
      <c r="J6355" s="17">
        <f>INT((VLOOKUP($C6355,装备数值,4,0)+VLOOKUP($C6355,装备数值,7,0)*($E6355-1))*VLOOKUP($D6355,系数!$K$2:$O$7,5,0))</f>
        <v>0</v>
      </c>
      <c r="K6355" s="17">
        <f>INT(VLOOKUP(E6355,强化金币,2,1)*VLOOKUP(INDEX(装备!F:F,MATCH(属性!A6355,装备!A:A,0)),系数!$K$12:$M$15,3,0))</f>
        <v>450000</v>
      </c>
      <c r="L6355" s="17"/>
      <c r="M6355" s="17"/>
      <c r="N6355" s="17"/>
      <c r="O6355" s="17">
        <f>IF(E6355=1,"",VLOOKUP(E6355,系数!$S$2:$AB$12,MATCH(属性!C6355,评级,0),1))</f>
        <v>440</v>
      </c>
    </row>
    <row r="6356" spans="1:15" ht="17.25" thickBot="1" x14ac:dyDescent="0.4">
      <c r="A6356" s="17">
        <f t="shared" si="198"/>
        <v>7100053</v>
      </c>
      <c r="B6356" s="17" t="s">
        <v>219</v>
      </c>
      <c r="C6356" s="15">
        <f>INDEX(装备!G:G,MATCH(属性!A6356,装备!A:A,0))</f>
        <v>18</v>
      </c>
      <c r="D6356" s="15" t="str">
        <f>INDEX(装备!E:E,MATCH(属性!A6356,装备!A:A,0))</f>
        <v>necklace</v>
      </c>
      <c r="E6356" s="14">
        <v>114</v>
      </c>
      <c r="F6356" s="17">
        <f>INT((VLOOKUP($C6356,装备数值,2,0)+VLOOKUP($C6356,装备数值,5,0)*($E6356-1))*VLOOKUP($D6356,系数!$K$2:$O$7,2,0))</f>
        <v>0</v>
      </c>
      <c r="G6356" s="17">
        <f>INT((VLOOKUP($C6356,装备数值,3,0)+VLOOKUP($C6356,装备数值,6,0)*($E6356-1))*VLOOKUP($D6356,系数!$K$2:$O$7,3,0))</f>
        <v>1659</v>
      </c>
      <c r="H6356" s="17">
        <f t="shared" si="199"/>
        <v>1659</v>
      </c>
      <c r="I6356" s="17">
        <f>INT((VLOOKUP($C6356,装备数值,4,0)+VLOOKUP($C6356,装备数值,7,0)*($E6356-1))*VLOOKUP($D6356,系数!$K$2:$O$7,4,0))</f>
        <v>0</v>
      </c>
      <c r="J6356" s="17">
        <f>INT((VLOOKUP($C6356,装备数值,4,0)+VLOOKUP($C6356,装备数值,7,0)*($E6356-1))*VLOOKUP($D6356,系数!$K$2:$O$7,5,0))</f>
        <v>0</v>
      </c>
      <c r="K6356" s="17">
        <f>INT(VLOOKUP(E6356,强化金币,2,1)*VLOOKUP(INDEX(装备!F:F,MATCH(属性!A6356,装备!A:A,0)),系数!$K$12:$M$15,3,0))</f>
        <v>450000</v>
      </c>
      <c r="L6356" s="17"/>
      <c r="M6356" s="17"/>
      <c r="N6356" s="17"/>
      <c r="O6356" s="17">
        <f>IF(E6356=1,"",VLOOKUP(E6356,系数!$S$2:$AB$12,MATCH(属性!C6356,评级,0),1))</f>
        <v>440</v>
      </c>
    </row>
    <row r="6357" spans="1:15" ht="17.25" thickBot="1" x14ac:dyDescent="0.4">
      <c r="A6357" s="17">
        <f t="shared" si="198"/>
        <v>7100053</v>
      </c>
      <c r="B6357" s="17" t="s">
        <v>219</v>
      </c>
      <c r="C6357" s="15">
        <f>INDEX(装备!G:G,MATCH(属性!A6357,装备!A:A,0))</f>
        <v>18</v>
      </c>
      <c r="D6357" s="15" t="str">
        <f>INDEX(装备!E:E,MATCH(属性!A6357,装备!A:A,0))</f>
        <v>necklace</v>
      </c>
      <c r="E6357" s="14">
        <v>115</v>
      </c>
      <c r="F6357" s="17">
        <f>INT((VLOOKUP($C6357,装备数值,2,0)+VLOOKUP($C6357,装备数值,5,0)*($E6357-1))*VLOOKUP($D6357,系数!$K$2:$O$7,2,0))</f>
        <v>0</v>
      </c>
      <c r="G6357" s="17">
        <f>INT((VLOOKUP($C6357,装备数值,3,0)+VLOOKUP($C6357,装备数值,6,0)*($E6357-1))*VLOOKUP($D6357,系数!$K$2:$O$7,3,0))</f>
        <v>1671</v>
      </c>
      <c r="H6357" s="17">
        <f t="shared" si="199"/>
        <v>1671</v>
      </c>
      <c r="I6357" s="17">
        <f>INT((VLOOKUP($C6357,装备数值,4,0)+VLOOKUP($C6357,装备数值,7,0)*($E6357-1))*VLOOKUP($D6357,系数!$K$2:$O$7,4,0))</f>
        <v>0</v>
      </c>
      <c r="J6357" s="17">
        <f>INT((VLOOKUP($C6357,装备数值,4,0)+VLOOKUP($C6357,装备数值,7,0)*($E6357-1))*VLOOKUP($D6357,系数!$K$2:$O$7,5,0))</f>
        <v>0</v>
      </c>
      <c r="K6357" s="17">
        <f>INT(VLOOKUP(E6357,强化金币,2,1)*VLOOKUP(INDEX(装备!F:F,MATCH(属性!A6357,装备!A:A,0)),系数!$K$12:$M$15,3,0))</f>
        <v>450000</v>
      </c>
      <c r="L6357" s="17"/>
      <c r="M6357" s="17"/>
      <c r="N6357" s="17"/>
      <c r="O6357" s="17">
        <f>IF(E6357=1,"",VLOOKUP(E6357,系数!$S$2:$AB$12,MATCH(属性!C6357,评级,0),1))</f>
        <v>440</v>
      </c>
    </row>
    <row r="6358" spans="1:15" ht="17.25" thickBot="1" x14ac:dyDescent="0.4">
      <c r="A6358" s="17">
        <f t="shared" si="198"/>
        <v>7100053</v>
      </c>
      <c r="B6358" s="17" t="s">
        <v>219</v>
      </c>
      <c r="C6358" s="15">
        <f>INDEX(装备!G:G,MATCH(属性!A6358,装备!A:A,0))</f>
        <v>18</v>
      </c>
      <c r="D6358" s="15" t="str">
        <f>INDEX(装备!E:E,MATCH(属性!A6358,装备!A:A,0))</f>
        <v>necklace</v>
      </c>
      <c r="E6358" s="14">
        <v>116</v>
      </c>
      <c r="F6358" s="17">
        <f>INT((VLOOKUP($C6358,装备数值,2,0)+VLOOKUP($C6358,装备数值,5,0)*($E6358-1))*VLOOKUP($D6358,系数!$K$2:$O$7,2,0))</f>
        <v>0</v>
      </c>
      <c r="G6358" s="17">
        <f>INT((VLOOKUP($C6358,装备数值,3,0)+VLOOKUP($C6358,装备数值,6,0)*($E6358-1))*VLOOKUP($D6358,系数!$K$2:$O$7,3,0))</f>
        <v>1683</v>
      </c>
      <c r="H6358" s="17">
        <f t="shared" si="199"/>
        <v>1683</v>
      </c>
      <c r="I6358" s="17">
        <f>INT((VLOOKUP($C6358,装备数值,4,0)+VLOOKUP($C6358,装备数值,7,0)*($E6358-1))*VLOOKUP($D6358,系数!$K$2:$O$7,4,0))</f>
        <v>0</v>
      </c>
      <c r="J6358" s="17">
        <f>INT((VLOOKUP($C6358,装备数值,4,0)+VLOOKUP($C6358,装备数值,7,0)*($E6358-1))*VLOOKUP($D6358,系数!$K$2:$O$7,5,0))</f>
        <v>0</v>
      </c>
      <c r="K6358" s="17">
        <f>INT(VLOOKUP(E6358,强化金币,2,1)*VLOOKUP(INDEX(装备!F:F,MATCH(属性!A6358,装备!A:A,0)),系数!$K$12:$M$15,3,0))</f>
        <v>450000</v>
      </c>
      <c r="L6358" s="17"/>
      <c r="M6358" s="17"/>
      <c r="N6358" s="17"/>
      <c r="O6358" s="17">
        <f>IF(E6358=1,"",VLOOKUP(E6358,系数!$S$2:$AB$12,MATCH(属性!C6358,评级,0),1))</f>
        <v>440</v>
      </c>
    </row>
    <row r="6359" spans="1:15" ht="17.25" thickBot="1" x14ac:dyDescent="0.4">
      <c r="A6359" s="17">
        <f t="shared" si="198"/>
        <v>7100053</v>
      </c>
      <c r="B6359" s="17" t="s">
        <v>219</v>
      </c>
      <c r="C6359" s="15">
        <f>INDEX(装备!G:G,MATCH(属性!A6359,装备!A:A,0))</f>
        <v>18</v>
      </c>
      <c r="D6359" s="15" t="str">
        <f>INDEX(装备!E:E,MATCH(属性!A6359,装备!A:A,0))</f>
        <v>necklace</v>
      </c>
      <c r="E6359" s="14">
        <v>117</v>
      </c>
      <c r="F6359" s="17">
        <f>INT((VLOOKUP($C6359,装备数值,2,0)+VLOOKUP($C6359,装备数值,5,0)*($E6359-1))*VLOOKUP($D6359,系数!$K$2:$O$7,2,0))</f>
        <v>0</v>
      </c>
      <c r="G6359" s="17">
        <f>INT((VLOOKUP($C6359,装备数值,3,0)+VLOOKUP($C6359,装备数值,6,0)*($E6359-1))*VLOOKUP($D6359,系数!$K$2:$O$7,3,0))</f>
        <v>1695</v>
      </c>
      <c r="H6359" s="17">
        <f t="shared" si="199"/>
        <v>1695</v>
      </c>
      <c r="I6359" s="17">
        <f>INT((VLOOKUP($C6359,装备数值,4,0)+VLOOKUP($C6359,装备数值,7,0)*($E6359-1))*VLOOKUP($D6359,系数!$K$2:$O$7,4,0))</f>
        <v>0</v>
      </c>
      <c r="J6359" s="17">
        <f>INT((VLOOKUP($C6359,装备数值,4,0)+VLOOKUP($C6359,装备数值,7,0)*($E6359-1))*VLOOKUP($D6359,系数!$K$2:$O$7,5,0))</f>
        <v>0</v>
      </c>
      <c r="K6359" s="17">
        <f>INT(VLOOKUP(E6359,强化金币,2,1)*VLOOKUP(INDEX(装备!F:F,MATCH(属性!A6359,装备!A:A,0)),系数!$K$12:$M$15,3,0))</f>
        <v>450000</v>
      </c>
      <c r="L6359" s="17"/>
      <c r="M6359" s="17"/>
      <c r="N6359" s="17"/>
      <c r="O6359" s="17">
        <f>IF(E6359=1,"",VLOOKUP(E6359,系数!$S$2:$AB$12,MATCH(属性!C6359,评级,0),1))</f>
        <v>440</v>
      </c>
    </row>
    <row r="6360" spans="1:15" ht="17.25" thickBot="1" x14ac:dyDescent="0.4">
      <c r="A6360" s="17">
        <f t="shared" si="198"/>
        <v>7100053</v>
      </c>
      <c r="B6360" s="17" t="s">
        <v>219</v>
      </c>
      <c r="C6360" s="15">
        <f>INDEX(装备!G:G,MATCH(属性!A6360,装备!A:A,0))</f>
        <v>18</v>
      </c>
      <c r="D6360" s="15" t="str">
        <f>INDEX(装备!E:E,MATCH(属性!A6360,装备!A:A,0))</f>
        <v>necklace</v>
      </c>
      <c r="E6360" s="14">
        <v>118</v>
      </c>
      <c r="F6360" s="17">
        <f>INT((VLOOKUP($C6360,装备数值,2,0)+VLOOKUP($C6360,装备数值,5,0)*($E6360-1))*VLOOKUP($D6360,系数!$K$2:$O$7,2,0))</f>
        <v>0</v>
      </c>
      <c r="G6360" s="17">
        <f>INT((VLOOKUP($C6360,装备数值,3,0)+VLOOKUP($C6360,装备数值,6,0)*($E6360-1))*VLOOKUP($D6360,系数!$K$2:$O$7,3,0))</f>
        <v>1707</v>
      </c>
      <c r="H6360" s="17">
        <f t="shared" si="199"/>
        <v>1707</v>
      </c>
      <c r="I6360" s="17">
        <f>INT((VLOOKUP($C6360,装备数值,4,0)+VLOOKUP($C6360,装备数值,7,0)*($E6360-1))*VLOOKUP($D6360,系数!$K$2:$O$7,4,0))</f>
        <v>0</v>
      </c>
      <c r="J6360" s="17">
        <f>INT((VLOOKUP($C6360,装备数值,4,0)+VLOOKUP($C6360,装备数值,7,0)*($E6360-1))*VLOOKUP($D6360,系数!$K$2:$O$7,5,0))</f>
        <v>0</v>
      </c>
      <c r="K6360" s="17">
        <f>INT(VLOOKUP(E6360,强化金币,2,1)*VLOOKUP(INDEX(装备!F:F,MATCH(属性!A6360,装备!A:A,0)),系数!$K$12:$M$15,3,0))</f>
        <v>450000</v>
      </c>
      <c r="L6360" s="17"/>
      <c r="M6360" s="17"/>
      <c r="N6360" s="17"/>
      <c r="O6360" s="17">
        <f>IF(E6360=1,"",VLOOKUP(E6360,系数!$S$2:$AB$12,MATCH(属性!C6360,评级,0),1))</f>
        <v>440</v>
      </c>
    </row>
    <row r="6361" spans="1:15" ht="17.25" thickBot="1" x14ac:dyDescent="0.4">
      <c r="A6361" s="17">
        <f t="shared" si="198"/>
        <v>7100053</v>
      </c>
      <c r="B6361" s="17" t="s">
        <v>219</v>
      </c>
      <c r="C6361" s="15">
        <f>INDEX(装备!G:G,MATCH(属性!A6361,装备!A:A,0))</f>
        <v>18</v>
      </c>
      <c r="D6361" s="15" t="str">
        <f>INDEX(装备!E:E,MATCH(属性!A6361,装备!A:A,0))</f>
        <v>necklace</v>
      </c>
      <c r="E6361" s="14">
        <v>119</v>
      </c>
      <c r="F6361" s="17">
        <f>INT((VLOOKUP($C6361,装备数值,2,0)+VLOOKUP($C6361,装备数值,5,0)*($E6361-1))*VLOOKUP($D6361,系数!$K$2:$O$7,2,0))</f>
        <v>0</v>
      </c>
      <c r="G6361" s="17">
        <f>INT((VLOOKUP($C6361,装备数值,3,0)+VLOOKUP($C6361,装备数值,6,0)*($E6361-1))*VLOOKUP($D6361,系数!$K$2:$O$7,3,0))</f>
        <v>1719</v>
      </c>
      <c r="H6361" s="17">
        <f t="shared" si="199"/>
        <v>1719</v>
      </c>
      <c r="I6361" s="17">
        <f>INT((VLOOKUP($C6361,装备数值,4,0)+VLOOKUP($C6361,装备数值,7,0)*($E6361-1))*VLOOKUP($D6361,系数!$K$2:$O$7,4,0))</f>
        <v>0</v>
      </c>
      <c r="J6361" s="17">
        <f>INT((VLOOKUP($C6361,装备数值,4,0)+VLOOKUP($C6361,装备数值,7,0)*($E6361-1))*VLOOKUP($D6361,系数!$K$2:$O$7,5,0))</f>
        <v>0</v>
      </c>
      <c r="K6361" s="17">
        <f>INT(VLOOKUP(E6361,强化金币,2,1)*VLOOKUP(INDEX(装备!F:F,MATCH(属性!A6361,装备!A:A,0)),系数!$K$12:$M$15,3,0))</f>
        <v>450000</v>
      </c>
      <c r="L6361" s="17"/>
      <c r="M6361" s="17"/>
      <c r="N6361" s="17"/>
      <c r="O6361" s="17">
        <f>IF(E6361=1,"",VLOOKUP(E6361,系数!$S$2:$AB$12,MATCH(属性!C6361,评级,0),1))</f>
        <v>440</v>
      </c>
    </row>
    <row r="6362" spans="1:15" ht="17.25" thickBot="1" x14ac:dyDescent="0.4">
      <c r="A6362" s="17">
        <f t="shared" si="198"/>
        <v>7100053</v>
      </c>
      <c r="B6362" s="17" t="s">
        <v>219</v>
      </c>
      <c r="C6362" s="15">
        <f>INDEX(装备!G:G,MATCH(属性!A6362,装备!A:A,0))</f>
        <v>18</v>
      </c>
      <c r="D6362" s="15" t="str">
        <f>INDEX(装备!E:E,MATCH(属性!A6362,装备!A:A,0))</f>
        <v>necklace</v>
      </c>
      <c r="E6362" s="14">
        <v>120</v>
      </c>
      <c r="F6362" s="17">
        <f>INT((VLOOKUP($C6362,装备数值,2,0)+VLOOKUP($C6362,装备数值,5,0)*($E6362-1))*VLOOKUP($D6362,系数!$K$2:$O$7,2,0))</f>
        <v>0</v>
      </c>
      <c r="G6362" s="17">
        <f>INT((VLOOKUP($C6362,装备数值,3,0)+VLOOKUP($C6362,装备数值,6,0)*($E6362-1))*VLOOKUP($D6362,系数!$K$2:$O$7,3,0))</f>
        <v>1731</v>
      </c>
      <c r="H6362" s="17">
        <f t="shared" si="199"/>
        <v>1731</v>
      </c>
      <c r="I6362" s="17">
        <f>INT((VLOOKUP($C6362,装备数值,4,0)+VLOOKUP($C6362,装备数值,7,0)*($E6362-1))*VLOOKUP($D6362,系数!$K$2:$O$7,4,0))</f>
        <v>0</v>
      </c>
      <c r="J6362" s="17">
        <f>INT((VLOOKUP($C6362,装备数值,4,0)+VLOOKUP($C6362,装备数值,7,0)*($E6362-1))*VLOOKUP($D6362,系数!$K$2:$O$7,5,0))</f>
        <v>0</v>
      </c>
      <c r="K6362" s="17">
        <f>INT(VLOOKUP(E6362,强化金币,2,1)*VLOOKUP(INDEX(装备!F:F,MATCH(属性!A6362,装备!A:A,0)),系数!$K$12:$M$15,3,0))</f>
        <v>450000</v>
      </c>
      <c r="L6362" s="17"/>
      <c r="M6362" s="17"/>
      <c r="N6362" s="17"/>
      <c r="O6362" s="17">
        <f>IF(E6362=1,"",VLOOKUP(E6362,系数!$S$2:$AB$12,MATCH(属性!C6362,评级,0),1))</f>
        <v>440</v>
      </c>
    </row>
    <row r="6363" spans="1:15" ht="17.25" thickBot="1" x14ac:dyDescent="0.4">
      <c r="A6363" s="15">
        <f t="shared" si="198"/>
        <v>7100054</v>
      </c>
      <c r="B6363" s="15" t="s">
        <v>220</v>
      </c>
      <c r="C6363" s="15">
        <f>INDEX(装备!G:G,MATCH(属性!A6363,装备!A:A,0))</f>
        <v>18</v>
      </c>
      <c r="D6363" s="15" t="str">
        <f>INDEX(装备!E:E,MATCH(属性!A6363,装备!A:A,0))</f>
        <v>ring</v>
      </c>
      <c r="E6363" s="16">
        <v>1</v>
      </c>
      <c r="F6363" s="17">
        <f>INT((VLOOKUP($C6363,装备数值,2,0)+VLOOKUP($C6363,装备数值,5,0)*($E6363-1))*VLOOKUP($D6363,系数!$K$2:$O$7,2,0))</f>
        <v>0</v>
      </c>
      <c r="G6363" s="17">
        <f>INT((VLOOKUP($C6363,装备数值,3,0)+VLOOKUP($C6363,装备数值,6,0)*($E6363-1))*VLOOKUP($D6363,系数!$K$2:$O$7,3,0))</f>
        <v>300</v>
      </c>
      <c r="H6363" s="17">
        <f t="shared" si="199"/>
        <v>300</v>
      </c>
      <c r="I6363" s="17">
        <f>INT((VLOOKUP($C6363,装备数值,4,0)+VLOOKUP($C6363,装备数值,7,0)*($E6363-1))*VLOOKUP($D6363,系数!$K$2:$O$7,4,0))</f>
        <v>0</v>
      </c>
      <c r="J6363" s="17">
        <f>INT((VLOOKUP($C6363,装备数值,4,0)+VLOOKUP($C6363,装备数值,7,0)*($E6363-1))*VLOOKUP($D6363,系数!$K$2:$O$7,5,0))</f>
        <v>0</v>
      </c>
      <c r="K6363" s="17">
        <f>INT(VLOOKUP(E6363,强化金币,2,1)*VLOOKUP(INDEX(装备!F:F,MATCH(属性!A6363,装备!A:A,0)),系数!$K$12:$M$15,3,0))</f>
        <v>50</v>
      </c>
      <c r="L6363" s="17"/>
      <c r="M6363" s="17"/>
      <c r="N6363" s="17"/>
      <c r="O6363" s="17" t="str">
        <f>IF(E6363=1,"",VLOOKUP(E6363,系数!$S$2:$AB$12,MATCH(属性!C6363,评级,0),1))</f>
        <v/>
      </c>
    </row>
    <row r="6364" spans="1:15" ht="17.25" thickBot="1" x14ac:dyDescent="0.4">
      <c r="A6364" s="17">
        <f t="shared" si="198"/>
        <v>7100054</v>
      </c>
      <c r="B6364" s="17" t="s">
        <v>220</v>
      </c>
      <c r="C6364" s="15">
        <f>INDEX(装备!G:G,MATCH(属性!A6364,装备!A:A,0))</f>
        <v>18</v>
      </c>
      <c r="D6364" s="15" t="str">
        <f>INDEX(装备!E:E,MATCH(属性!A6364,装备!A:A,0))</f>
        <v>ring</v>
      </c>
      <c r="E6364" s="14">
        <v>2</v>
      </c>
      <c r="F6364" s="17">
        <f>INT((VLOOKUP($C6364,装备数值,2,0)+VLOOKUP($C6364,装备数值,5,0)*($E6364-1))*VLOOKUP($D6364,系数!$K$2:$O$7,2,0))</f>
        <v>0</v>
      </c>
      <c r="G6364" s="17">
        <f>INT((VLOOKUP($C6364,装备数值,3,0)+VLOOKUP($C6364,装备数值,6,0)*($E6364-1))*VLOOKUP($D6364,系数!$K$2:$O$7,3,0))</f>
        <v>312</v>
      </c>
      <c r="H6364" s="17">
        <f t="shared" si="199"/>
        <v>312</v>
      </c>
      <c r="I6364" s="17">
        <f>INT((VLOOKUP($C6364,装备数值,4,0)+VLOOKUP($C6364,装备数值,7,0)*($E6364-1))*VLOOKUP($D6364,系数!$K$2:$O$7,4,0))</f>
        <v>0</v>
      </c>
      <c r="J6364" s="17">
        <f>INT((VLOOKUP($C6364,装备数值,4,0)+VLOOKUP($C6364,装备数值,7,0)*($E6364-1))*VLOOKUP($D6364,系数!$K$2:$O$7,5,0))</f>
        <v>0</v>
      </c>
      <c r="K6364" s="17">
        <f>INT(VLOOKUP(E6364,强化金币,2,1)*VLOOKUP(INDEX(装备!F:F,MATCH(属性!A6364,装备!A:A,0)),系数!$K$12:$M$15,3,0))</f>
        <v>80</v>
      </c>
      <c r="L6364" s="17"/>
      <c r="M6364" s="17"/>
      <c r="N6364" s="17"/>
      <c r="O6364" s="17">
        <f>IF(E6364=1,"",VLOOKUP(E6364,系数!$S$2:$AB$12,MATCH(属性!C6364,评级,0),1))</f>
        <v>40</v>
      </c>
    </row>
    <row r="6365" spans="1:15" ht="17.25" thickBot="1" x14ac:dyDescent="0.4">
      <c r="A6365" s="17">
        <f t="shared" si="198"/>
        <v>7100054</v>
      </c>
      <c r="B6365" s="17" t="s">
        <v>220</v>
      </c>
      <c r="C6365" s="15">
        <f>INDEX(装备!G:G,MATCH(属性!A6365,装备!A:A,0))</f>
        <v>18</v>
      </c>
      <c r="D6365" s="15" t="str">
        <f>INDEX(装备!E:E,MATCH(属性!A6365,装备!A:A,0))</f>
        <v>ring</v>
      </c>
      <c r="E6365" s="14">
        <v>3</v>
      </c>
      <c r="F6365" s="17">
        <f>INT((VLOOKUP($C6365,装备数值,2,0)+VLOOKUP($C6365,装备数值,5,0)*($E6365-1))*VLOOKUP($D6365,系数!$K$2:$O$7,2,0))</f>
        <v>0</v>
      </c>
      <c r="G6365" s="17">
        <f>INT((VLOOKUP($C6365,装备数值,3,0)+VLOOKUP($C6365,装备数值,6,0)*($E6365-1))*VLOOKUP($D6365,系数!$K$2:$O$7,3,0))</f>
        <v>324</v>
      </c>
      <c r="H6365" s="17">
        <f t="shared" si="199"/>
        <v>324</v>
      </c>
      <c r="I6365" s="17">
        <f>INT((VLOOKUP($C6365,装备数值,4,0)+VLOOKUP($C6365,装备数值,7,0)*($E6365-1))*VLOOKUP($D6365,系数!$K$2:$O$7,4,0))</f>
        <v>0</v>
      </c>
      <c r="J6365" s="17">
        <f>INT((VLOOKUP($C6365,装备数值,4,0)+VLOOKUP($C6365,装备数值,7,0)*($E6365-1))*VLOOKUP($D6365,系数!$K$2:$O$7,5,0))</f>
        <v>0</v>
      </c>
      <c r="K6365" s="17">
        <f>INT(VLOOKUP(E6365,强化金币,2,1)*VLOOKUP(INDEX(装备!F:F,MATCH(属性!A6365,装备!A:A,0)),系数!$K$12:$M$15,3,0))</f>
        <v>100</v>
      </c>
      <c r="L6365" s="17"/>
      <c r="M6365" s="17"/>
      <c r="N6365" s="17"/>
      <c r="O6365" s="17">
        <f>IF(E6365=1,"",VLOOKUP(E6365,系数!$S$2:$AB$12,MATCH(属性!C6365,评级,0),1))</f>
        <v>40</v>
      </c>
    </row>
    <row r="6366" spans="1:15" ht="17.25" thickBot="1" x14ac:dyDescent="0.4">
      <c r="A6366" s="17">
        <f t="shared" si="198"/>
        <v>7100054</v>
      </c>
      <c r="B6366" s="17" t="s">
        <v>220</v>
      </c>
      <c r="C6366" s="15">
        <f>INDEX(装备!G:G,MATCH(属性!A6366,装备!A:A,0))</f>
        <v>18</v>
      </c>
      <c r="D6366" s="15" t="str">
        <f>INDEX(装备!E:E,MATCH(属性!A6366,装备!A:A,0))</f>
        <v>ring</v>
      </c>
      <c r="E6366" s="14">
        <v>4</v>
      </c>
      <c r="F6366" s="17">
        <f>INT((VLOOKUP($C6366,装备数值,2,0)+VLOOKUP($C6366,装备数值,5,0)*($E6366-1))*VLOOKUP($D6366,系数!$K$2:$O$7,2,0))</f>
        <v>0</v>
      </c>
      <c r="G6366" s="17">
        <f>INT((VLOOKUP($C6366,装备数值,3,0)+VLOOKUP($C6366,装备数值,6,0)*($E6366-1))*VLOOKUP($D6366,系数!$K$2:$O$7,3,0))</f>
        <v>336</v>
      </c>
      <c r="H6366" s="17">
        <f t="shared" si="199"/>
        <v>336</v>
      </c>
      <c r="I6366" s="17">
        <f>INT((VLOOKUP($C6366,装备数值,4,0)+VLOOKUP($C6366,装备数值,7,0)*($E6366-1))*VLOOKUP($D6366,系数!$K$2:$O$7,4,0))</f>
        <v>0</v>
      </c>
      <c r="J6366" s="17">
        <f>INT((VLOOKUP($C6366,装备数值,4,0)+VLOOKUP($C6366,装备数值,7,0)*($E6366-1))*VLOOKUP($D6366,系数!$K$2:$O$7,5,0))</f>
        <v>0</v>
      </c>
      <c r="K6366" s="17">
        <f>INT(VLOOKUP(E6366,强化金币,2,1)*VLOOKUP(INDEX(装备!F:F,MATCH(属性!A6366,装备!A:A,0)),系数!$K$12:$M$15,3,0))</f>
        <v>200</v>
      </c>
      <c r="L6366" s="17"/>
      <c r="M6366" s="17"/>
      <c r="N6366" s="17"/>
      <c r="O6366" s="17">
        <f>IF(E6366=1,"",VLOOKUP(E6366,系数!$S$2:$AB$12,MATCH(属性!C6366,评级,0),1))</f>
        <v>40</v>
      </c>
    </row>
    <row r="6367" spans="1:15" ht="17.25" thickBot="1" x14ac:dyDescent="0.4">
      <c r="A6367" s="17">
        <f t="shared" si="198"/>
        <v>7100054</v>
      </c>
      <c r="B6367" s="17" t="s">
        <v>220</v>
      </c>
      <c r="C6367" s="15">
        <f>INDEX(装备!G:G,MATCH(属性!A6367,装备!A:A,0))</f>
        <v>18</v>
      </c>
      <c r="D6367" s="15" t="str">
        <f>INDEX(装备!E:E,MATCH(属性!A6367,装备!A:A,0))</f>
        <v>ring</v>
      </c>
      <c r="E6367" s="14">
        <v>5</v>
      </c>
      <c r="F6367" s="17">
        <f>INT((VLOOKUP($C6367,装备数值,2,0)+VLOOKUP($C6367,装备数值,5,0)*($E6367-1))*VLOOKUP($D6367,系数!$K$2:$O$7,2,0))</f>
        <v>0</v>
      </c>
      <c r="G6367" s="17">
        <f>INT((VLOOKUP($C6367,装备数值,3,0)+VLOOKUP($C6367,装备数值,6,0)*($E6367-1))*VLOOKUP($D6367,系数!$K$2:$O$7,3,0))</f>
        <v>348</v>
      </c>
      <c r="H6367" s="17">
        <f t="shared" si="199"/>
        <v>348</v>
      </c>
      <c r="I6367" s="17">
        <f>INT((VLOOKUP($C6367,装备数值,4,0)+VLOOKUP($C6367,装备数值,7,0)*($E6367-1))*VLOOKUP($D6367,系数!$K$2:$O$7,4,0))</f>
        <v>0</v>
      </c>
      <c r="J6367" s="17">
        <f>INT((VLOOKUP($C6367,装备数值,4,0)+VLOOKUP($C6367,装备数值,7,0)*($E6367-1))*VLOOKUP($D6367,系数!$K$2:$O$7,5,0))</f>
        <v>0</v>
      </c>
      <c r="K6367" s="17">
        <f>INT(VLOOKUP(E6367,强化金币,2,1)*VLOOKUP(INDEX(装备!F:F,MATCH(属性!A6367,装备!A:A,0)),系数!$K$12:$M$15,3,0))</f>
        <v>300</v>
      </c>
      <c r="L6367" s="17"/>
      <c r="M6367" s="17"/>
      <c r="N6367" s="17"/>
      <c r="O6367" s="17">
        <f>IF(E6367=1,"",VLOOKUP(E6367,系数!$S$2:$AB$12,MATCH(属性!C6367,评级,0),1))</f>
        <v>40</v>
      </c>
    </row>
    <row r="6368" spans="1:15" ht="17.25" thickBot="1" x14ac:dyDescent="0.4">
      <c r="A6368" s="17">
        <f t="shared" si="198"/>
        <v>7100054</v>
      </c>
      <c r="B6368" s="17" t="s">
        <v>220</v>
      </c>
      <c r="C6368" s="15">
        <f>INDEX(装备!G:G,MATCH(属性!A6368,装备!A:A,0))</f>
        <v>18</v>
      </c>
      <c r="D6368" s="15" t="str">
        <f>INDEX(装备!E:E,MATCH(属性!A6368,装备!A:A,0))</f>
        <v>ring</v>
      </c>
      <c r="E6368" s="14">
        <v>6</v>
      </c>
      <c r="F6368" s="17">
        <f>INT((VLOOKUP($C6368,装备数值,2,0)+VLOOKUP($C6368,装备数值,5,0)*($E6368-1))*VLOOKUP($D6368,系数!$K$2:$O$7,2,0))</f>
        <v>0</v>
      </c>
      <c r="G6368" s="17">
        <f>INT((VLOOKUP($C6368,装备数值,3,0)+VLOOKUP($C6368,装备数值,6,0)*($E6368-1))*VLOOKUP($D6368,系数!$K$2:$O$7,3,0))</f>
        <v>360</v>
      </c>
      <c r="H6368" s="17">
        <f t="shared" si="199"/>
        <v>360</v>
      </c>
      <c r="I6368" s="17">
        <f>INT((VLOOKUP($C6368,装备数值,4,0)+VLOOKUP($C6368,装备数值,7,0)*($E6368-1))*VLOOKUP($D6368,系数!$K$2:$O$7,4,0))</f>
        <v>0</v>
      </c>
      <c r="J6368" s="17">
        <f>INT((VLOOKUP($C6368,装备数值,4,0)+VLOOKUP($C6368,装备数值,7,0)*($E6368-1))*VLOOKUP($D6368,系数!$K$2:$O$7,5,0))</f>
        <v>0</v>
      </c>
      <c r="K6368" s="17">
        <f>INT(VLOOKUP(E6368,强化金币,2,1)*VLOOKUP(INDEX(装备!F:F,MATCH(属性!A6368,装备!A:A,0)),系数!$K$12:$M$15,3,0))</f>
        <v>400</v>
      </c>
      <c r="L6368" s="17"/>
      <c r="M6368" s="17"/>
      <c r="N6368" s="17"/>
      <c r="O6368" s="17">
        <f>IF(E6368=1,"",VLOOKUP(E6368,系数!$S$2:$AB$12,MATCH(属性!C6368,评级,0),1))</f>
        <v>40</v>
      </c>
    </row>
    <row r="6369" spans="1:15" ht="17.25" thickBot="1" x14ac:dyDescent="0.4">
      <c r="A6369" s="17">
        <f t="shared" si="198"/>
        <v>7100054</v>
      </c>
      <c r="B6369" s="17" t="s">
        <v>220</v>
      </c>
      <c r="C6369" s="15">
        <f>INDEX(装备!G:G,MATCH(属性!A6369,装备!A:A,0))</f>
        <v>18</v>
      </c>
      <c r="D6369" s="15" t="str">
        <f>INDEX(装备!E:E,MATCH(属性!A6369,装备!A:A,0))</f>
        <v>ring</v>
      </c>
      <c r="E6369" s="14">
        <v>7</v>
      </c>
      <c r="F6369" s="17">
        <f>INT((VLOOKUP($C6369,装备数值,2,0)+VLOOKUP($C6369,装备数值,5,0)*($E6369-1))*VLOOKUP($D6369,系数!$K$2:$O$7,2,0))</f>
        <v>0</v>
      </c>
      <c r="G6369" s="17">
        <f>INT((VLOOKUP($C6369,装备数值,3,0)+VLOOKUP($C6369,装备数值,6,0)*($E6369-1))*VLOOKUP($D6369,系数!$K$2:$O$7,3,0))</f>
        <v>372</v>
      </c>
      <c r="H6369" s="17">
        <f t="shared" si="199"/>
        <v>372</v>
      </c>
      <c r="I6369" s="17">
        <f>INT((VLOOKUP($C6369,装备数值,4,0)+VLOOKUP($C6369,装备数值,7,0)*($E6369-1))*VLOOKUP($D6369,系数!$K$2:$O$7,4,0))</f>
        <v>0</v>
      </c>
      <c r="J6369" s="17">
        <f>INT((VLOOKUP($C6369,装备数值,4,0)+VLOOKUP($C6369,装备数值,7,0)*($E6369-1))*VLOOKUP($D6369,系数!$K$2:$O$7,5,0))</f>
        <v>0</v>
      </c>
      <c r="K6369" s="17">
        <f>INT(VLOOKUP(E6369,强化金币,2,1)*VLOOKUP(INDEX(装备!F:F,MATCH(属性!A6369,装备!A:A,0)),系数!$K$12:$M$15,3,0))</f>
        <v>500</v>
      </c>
      <c r="L6369" s="17"/>
      <c r="M6369" s="17"/>
      <c r="N6369" s="17"/>
      <c r="O6369" s="17">
        <f>IF(E6369=1,"",VLOOKUP(E6369,系数!$S$2:$AB$12,MATCH(属性!C6369,评级,0),1))</f>
        <v>40</v>
      </c>
    </row>
    <row r="6370" spans="1:15" ht="17.25" thickBot="1" x14ac:dyDescent="0.4">
      <c r="A6370" s="17">
        <f t="shared" si="198"/>
        <v>7100054</v>
      </c>
      <c r="B6370" s="17" t="s">
        <v>220</v>
      </c>
      <c r="C6370" s="15">
        <f>INDEX(装备!G:G,MATCH(属性!A6370,装备!A:A,0))</f>
        <v>18</v>
      </c>
      <c r="D6370" s="15" t="str">
        <f>INDEX(装备!E:E,MATCH(属性!A6370,装备!A:A,0))</f>
        <v>ring</v>
      </c>
      <c r="E6370" s="14">
        <v>8</v>
      </c>
      <c r="F6370" s="17">
        <f>INT((VLOOKUP($C6370,装备数值,2,0)+VLOOKUP($C6370,装备数值,5,0)*($E6370-1))*VLOOKUP($D6370,系数!$K$2:$O$7,2,0))</f>
        <v>0</v>
      </c>
      <c r="G6370" s="17">
        <f>INT((VLOOKUP($C6370,装备数值,3,0)+VLOOKUP($C6370,装备数值,6,0)*($E6370-1))*VLOOKUP($D6370,系数!$K$2:$O$7,3,0))</f>
        <v>384</v>
      </c>
      <c r="H6370" s="17">
        <f t="shared" si="199"/>
        <v>384</v>
      </c>
      <c r="I6370" s="17">
        <f>INT((VLOOKUP($C6370,装备数值,4,0)+VLOOKUP($C6370,装备数值,7,0)*($E6370-1))*VLOOKUP($D6370,系数!$K$2:$O$7,4,0))</f>
        <v>0</v>
      </c>
      <c r="J6370" s="17">
        <f>INT((VLOOKUP($C6370,装备数值,4,0)+VLOOKUP($C6370,装备数值,7,0)*($E6370-1))*VLOOKUP($D6370,系数!$K$2:$O$7,5,0))</f>
        <v>0</v>
      </c>
      <c r="K6370" s="17">
        <f>INT(VLOOKUP(E6370,强化金币,2,1)*VLOOKUP(INDEX(装备!F:F,MATCH(属性!A6370,装备!A:A,0)),系数!$K$12:$M$15,3,0))</f>
        <v>600</v>
      </c>
      <c r="L6370" s="17"/>
      <c r="M6370" s="17"/>
      <c r="N6370" s="17"/>
      <c r="O6370" s="17">
        <f>IF(E6370=1,"",VLOOKUP(E6370,系数!$S$2:$AB$12,MATCH(属性!C6370,评级,0),1))</f>
        <v>40</v>
      </c>
    </row>
    <row r="6371" spans="1:15" ht="17.25" thickBot="1" x14ac:dyDescent="0.4">
      <c r="A6371" s="17">
        <f t="shared" si="198"/>
        <v>7100054</v>
      </c>
      <c r="B6371" s="17" t="s">
        <v>220</v>
      </c>
      <c r="C6371" s="15">
        <f>INDEX(装备!G:G,MATCH(属性!A6371,装备!A:A,0))</f>
        <v>18</v>
      </c>
      <c r="D6371" s="15" t="str">
        <f>INDEX(装备!E:E,MATCH(属性!A6371,装备!A:A,0))</f>
        <v>ring</v>
      </c>
      <c r="E6371" s="14">
        <v>9</v>
      </c>
      <c r="F6371" s="17">
        <f>INT((VLOOKUP($C6371,装备数值,2,0)+VLOOKUP($C6371,装备数值,5,0)*($E6371-1))*VLOOKUP($D6371,系数!$K$2:$O$7,2,0))</f>
        <v>0</v>
      </c>
      <c r="G6371" s="17">
        <f>INT((VLOOKUP($C6371,装备数值,3,0)+VLOOKUP($C6371,装备数值,6,0)*($E6371-1))*VLOOKUP($D6371,系数!$K$2:$O$7,3,0))</f>
        <v>396</v>
      </c>
      <c r="H6371" s="17">
        <f t="shared" si="199"/>
        <v>396</v>
      </c>
      <c r="I6371" s="17">
        <f>INT((VLOOKUP($C6371,装备数值,4,0)+VLOOKUP($C6371,装备数值,7,0)*($E6371-1))*VLOOKUP($D6371,系数!$K$2:$O$7,4,0))</f>
        <v>0</v>
      </c>
      <c r="J6371" s="17">
        <f>INT((VLOOKUP($C6371,装备数值,4,0)+VLOOKUP($C6371,装备数值,7,0)*($E6371-1))*VLOOKUP($D6371,系数!$K$2:$O$7,5,0))</f>
        <v>0</v>
      </c>
      <c r="K6371" s="17">
        <f>INT(VLOOKUP(E6371,强化金币,2,1)*VLOOKUP(INDEX(装备!F:F,MATCH(属性!A6371,装备!A:A,0)),系数!$K$12:$M$15,3,0))</f>
        <v>700</v>
      </c>
      <c r="L6371" s="17"/>
      <c r="M6371" s="17"/>
      <c r="N6371" s="17"/>
      <c r="O6371" s="17">
        <f>IF(E6371=1,"",VLOOKUP(E6371,系数!$S$2:$AB$12,MATCH(属性!C6371,评级,0),1))</f>
        <v>40</v>
      </c>
    </row>
    <row r="6372" spans="1:15" ht="17.25" thickBot="1" x14ac:dyDescent="0.4">
      <c r="A6372" s="17">
        <f t="shared" si="198"/>
        <v>7100054</v>
      </c>
      <c r="B6372" s="17" t="s">
        <v>220</v>
      </c>
      <c r="C6372" s="15">
        <f>INDEX(装备!G:G,MATCH(属性!A6372,装备!A:A,0))</f>
        <v>18</v>
      </c>
      <c r="D6372" s="15" t="str">
        <f>INDEX(装备!E:E,MATCH(属性!A6372,装备!A:A,0))</f>
        <v>ring</v>
      </c>
      <c r="E6372" s="14">
        <v>10</v>
      </c>
      <c r="F6372" s="17">
        <f>INT((VLOOKUP($C6372,装备数值,2,0)+VLOOKUP($C6372,装备数值,5,0)*($E6372-1))*VLOOKUP($D6372,系数!$K$2:$O$7,2,0))</f>
        <v>0</v>
      </c>
      <c r="G6372" s="17">
        <f>INT((VLOOKUP($C6372,装备数值,3,0)+VLOOKUP($C6372,装备数值,6,0)*($E6372-1))*VLOOKUP($D6372,系数!$K$2:$O$7,3,0))</f>
        <v>408</v>
      </c>
      <c r="H6372" s="17">
        <f t="shared" si="199"/>
        <v>408</v>
      </c>
      <c r="I6372" s="17">
        <f>INT((VLOOKUP($C6372,装备数值,4,0)+VLOOKUP($C6372,装备数值,7,0)*($E6372-1))*VLOOKUP($D6372,系数!$K$2:$O$7,4,0))</f>
        <v>0</v>
      </c>
      <c r="J6372" s="17">
        <f>INT((VLOOKUP($C6372,装备数值,4,0)+VLOOKUP($C6372,装备数值,7,0)*($E6372-1))*VLOOKUP($D6372,系数!$K$2:$O$7,5,0))</f>
        <v>0</v>
      </c>
      <c r="K6372" s="17">
        <f>INT(VLOOKUP(E6372,强化金币,2,1)*VLOOKUP(INDEX(装备!F:F,MATCH(属性!A6372,装备!A:A,0)),系数!$K$12:$M$15,3,0))</f>
        <v>800</v>
      </c>
      <c r="L6372" s="17"/>
      <c r="M6372" s="17"/>
      <c r="N6372" s="17"/>
      <c r="O6372" s="17">
        <f>IF(E6372=1,"",VLOOKUP(E6372,系数!$S$2:$AB$12,MATCH(属性!C6372,评级,0),1))</f>
        <v>80</v>
      </c>
    </row>
    <row r="6373" spans="1:15" ht="17.25" thickBot="1" x14ac:dyDescent="0.4">
      <c r="A6373" s="17">
        <f t="shared" si="198"/>
        <v>7100054</v>
      </c>
      <c r="B6373" s="17" t="s">
        <v>220</v>
      </c>
      <c r="C6373" s="15">
        <f>INDEX(装备!G:G,MATCH(属性!A6373,装备!A:A,0))</f>
        <v>18</v>
      </c>
      <c r="D6373" s="15" t="str">
        <f>INDEX(装备!E:E,MATCH(属性!A6373,装备!A:A,0))</f>
        <v>ring</v>
      </c>
      <c r="E6373" s="14">
        <v>11</v>
      </c>
      <c r="F6373" s="17">
        <f>INT((VLOOKUP($C6373,装备数值,2,0)+VLOOKUP($C6373,装备数值,5,0)*($E6373-1))*VLOOKUP($D6373,系数!$K$2:$O$7,2,0))</f>
        <v>0</v>
      </c>
      <c r="G6373" s="17">
        <f>INT((VLOOKUP($C6373,装备数值,3,0)+VLOOKUP($C6373,装备数值,6,0)*($E6373-1))*VLOOKUP($D6373,系数!$K$2:$O$7,3,0))</f>
        <v>420</v>
      </c>
      <c r="H6373" s="17">
        <f t="shared" si="199"/>
        <v>420</v>
      </c>
      <c r="I6373" s="17">
        <f>INT((VLOOKUP($C6373,装备数值,4,0)+VLOOKUP($C6373,装备数值,7,0)*($E6373-1))*VLOOKUP($D6373,系数!$K$2:$O$7,4,0))</f>
        <v>0</v>
      </c>
      <c r="J6373" s="17">
        <f>INT((VLOOKUP($C6373,装备数值,4,0)+VLOOKUP($C6373,装备数值,7,0)*($E6373-1))*VLOOKUP($D6373,系数!$K$2:$O$7,5,0))</f>
        <v>0</v>
      </c>
      <c r="K6373" s="17">
        <f>INT(VLOOKUP(E6373,强化金币,2,1)*VLOOKUP(INDEX(装备!F:F,MATCH(属性!A6373,装备!A:A,0)),系数!$K$12:$M$15,3,0))</f>
        <v>900</v>
      </c>
      <c r="L6373" s="17"/>
      <c r="M6373" s="17"/>
      <c r="N6373" s="17"/>
      <c r="O6373" s="17">
        <f>IF(E6373=1,"",VLOOKUP(E6373,系数!$S$2:$AB$12,MATCH(属性!C6373,评级,0),1))</f>
        <v>80</v>
      </c>
    </row>
    <row r="6374" spans="1:15" ht="17.25" thickBot="1" x14ac:dyDescent="0.4">
      <c r="A6374" s="17">
        <f t="shared" si="198"/>
        <v>7100054</v>
      </c>
      <c r="B6374" s="17" t="s">
        <v>220</v>
      </c>
      <c r="C6374" s="15">
        <f>INDEX(装备!G:G,MATCH(属性!A6374,装备!A:A,0))</f>
        <v>18</v>
      </c>
      <c r="D6374" s="15" t="str">
        <f>INDEX(装备!E:E,MATCH(属性!A6374,装备!A:A,0))</f>
        <v>ring</v>
      </c>
      <c r="E6374" s="14">
        <v>12</v>
      </c>
      <c r="F6374" s="17">
        <f>INT((VLOOKUP($C6374,装备数值,2,0)+VLOOKUP($C6374,装备数值,5,0)*($E6374-1))*VLOOKUP($D6374,系数!$K$2:$O$7,2,0))</f>
        <v>0</v>
      </c>
      <c r="G6374" s="17">
        <f>INT((VLOOKUP($C6374,装备数值,3,0)+VLOOKUP($C6374,装备数值,6,0)*($E6374-1))*VLOOKUP($D6374,系数!$K$2:$O$7,3,0))</f>
        <v>432</v>
      </c>
      <c r="H6374" s="17">
        <f t="shared" si="199"/>
        <v>432</v>
      </c>
      <c r="I6374" s="17">
        <f>INT((VLOOKUP($C6374,装备数值,4,0)+VLOOKUP($C6374,装备数值,7,0)*($E6374-1))*VLOOKUP($D6374,系数!$K$2:$O$7,4,0))</f>
        <v>0</v>
      </c>
      <c r="J6374" s="17">
        <f>INT((VLOOKUP($C6374,装备数值,4,0)+VLOOKUP($C6374,装备数值,7,0)*($E6374-1))*VLOOKUP($D6374,系数!$K$2:$O$7,5,0))</f>
        <v>0</v>
      </c>
      <c r="K6374" s="17">
        <f>INT(VLOOKUP(E6374,强化金币,2,1)*VLOOKUP(INDEX(装备!F:F,MATCH(属性!A6374,装备!A:A,0)),系数!$K$12:$M$15,3,0))</f>
        <v>1000</v>
      </c>
      <c r="L6374" s="17"/>
      <c r="M6374" s="17"/>
      <c r="N6374" s="17"/>
      <c r="O6374" s="17">
        <f>IF(E6374=1,"",VLOOKUP(E6374,系数!$S$2:$AB$12,MATCH(属性!C6374,评级,0),1))</f>
        <v>80</v>
      </c>
    </row>
    <row r="6375" spans="1:15" ht="17.25" thickBot="1" x14ac:dyDescent="0.4">
      <c r="A6375" s="17">
        <f t="shared" si="198"/>
        <v>7100054</v>
      </c>
      <c r="B6375" s="17" t="s">
        <v>220</v>
      </c>
      <c r="C6375" s="15">
        <f>INDEX(装备!G:G,MATCH(属性!A6375,装备!A:A,0))</f>
        <v>18</v>
      </c>
      <c r="D6375" s="15" t="str">
        <f>INDEX(装备!E:E,MATCH(属性!A6375,装备!A:A,0))</f>
        <v>ring</v>
      </c>
      <c r="E6375" s="14">
        <v>13</v>
      </c>
      <c r="F6375" s="17">
        <f>INT((VLOOKUP($C6375,装备数值,2,0)+VLOOKUP($C6375,装备数值,5,0)*($E6375-1))*VLOOKUP($D6375,系数!$K$2:$O$7,2,0))</f>
        <v>0</v>
      </c>
      <c r="G6375" s="17">
        <f>INT((VLOOKUP($C6375,装备数值,3,0)+VLOOKUP($C6375,装备数值,6,0)*($E6375-1))*VLOOKUP($D6375,系数!$K$2:$O$7,3,0))</f>
        <v>444</v>
      </c>
      <c r="H6375" s="17">
        <f t="shared" si="199"/>
        <v>444</v>
      </c>
      <c r="I6375" s="17">
        <f>INT((VLOOKUP($C6375,装备数值,4,0)+VLOOKUP($C6375,装备数值,7,0)*($E6375-1))*VLOOKUP($D6375,系数!$K$2:$O$7,4,0))</f>
        <v>0</v>
      </c>
      <c r="J6375" s="17">
        <f>INT((VLOOKUP($C6375,装备数值,4,0)+VLOOKUP($C6375,装备数值,7,0)*($E6375-1))*VLOOKUP($D6375,系数!$K$2:$O$7,5,0))</f>
        <v>0</v>
      </c>
      <c r="K6375" s="17">
        <f>INT(VLOOKUP(E6375,强化金币,2,1)*VLOOKUP(INDEX(装备!F:F,MATCH(属性!A6375,装备!A:A,0)),系数!$K$12:$M$15,3,0))</f>
        <v>1200</v>
      </c>
      <c r="L6375" s="17"/>
      <c r="M6375" s="17"/>
      <c r="N6375" s="17"/>
      <c r="O6375" s="17">
        <f>IF(E6375=1,"",VLOOKUP(E6375,系数!$S$2:$AB$12,MATCH(属性!C6375,评级,0),1))</f>
        <v>80</v>
      </c>
    </row>
    <row r="6376" spans="1:15" ht="17.25" thickBot="1" x14ac:dyDescent="0.4">
      <c r="A6376" s="17">
        <f t="shared" si="198"/>
        <v>7100054</v>
      </c>
      <c r="B6376" s="17" t="s">
        <v>220</v>
      </c>
      <c r="C6376" s="15">
        <f>INDEX(装备!G:G,MATCH(属性!A6376,装备!A:A,0))</f>
        <v>18</v>
      </c>
      <c r="D6376" s="15" t="str">
        <f>INDEX(装备!E:E,MATCH(属性!A6376,装备!A:A,0))</f>
        <v>ring</v>
      </c>
      <c r="E6376" s="14">
        <v>14</v>
      </c>
      <c r="F6376" s="17">
        <f>INT((VLOOKUP($C6376,装备数值,2,0)+VLOOKUP($C6376,装备数值,5,0)*($E6376-1))*VLOOKUP($D6376,系数!$K$2:$O$7,2,0))</f>
        <v>0</v>
      </c>
      <c r="G6376" s="17">
        <f>INT((VLOOKUP($C6376,装备数值,3,0)+VLOOKUP($C6376,装备数值,6,0)*($E6376-1))*VLOOKUP($D6376,系数!$K$2:$O$7,3,0))</f>
        <v>456</v>
      </c>
      <c r="H6376" s="17">
        <f t="shared" si="199"/>
        <v>456</v>
      </c>
      <c r="I6376" s="17">
        <f>INT((VLOOKUP($C6376,装备数值,4,0)+VLOOKUP($C6376,装备数值,7,0)*($E6376-1))*VLOOKUP($D6376,系数!$K$2:$O$7,4,0))</f>
        <v>0</v>
      </c>
      <c r="J6376" s="17">
        <f>INT((VLOOKUP($C6376,装备数值,4,0)+VLOOKUP($C6376,装备数值,7,0)*($E6376-1))*VLOOKUP($D6376,系数!$K$2:$O$7,5,0))</f>
        <v>0</v>
      </c>
      <c r="K6376" s="17">
        <f>INT(VLOOKUP(E6376,强化金币,2,1)*VLOOKUP(INDEX(装备!F:F,MATCH(属性!A6376,装备!A:A,0)),系数!$K$12:$M$15,3,0))</f>
        <v>1400</v>
      </c>
      <c r="L6376" s="17"/>
      <c r="M6376" s="17"/>
      <c r="N6376" s="17"/>
      <c r="O6376" s="17">
        <f>IF(E6376=1,"",VLOOKUP(E6376,系数!$S$2:$AB$12,MATCH(属性!C6376,评级,0),1))</f>
        <v>80</v>
      </c>
    </row>
    <row r="6377" spans="1:15" ht="17.25" thickBot="1" x14ac:dyDescent="0.4">
      <c r="A6377" s="17">
        <f t="shared" si="198"/>
        <v>7100054</v>
      </c>
      <c r="B6377" s="17" t="s">
        <v>220</v>
      </c>
      <c r="C6377" s="15">
        <f>INDEX(装备!G:G,MATCH(属性!A6377,装备!A:A,0))</f>
        <v>18</v>
      </c>
      <c r="D6377" s="15" t="str">
        <f>INDEX(装备!E:E,MATCH(属性!A6377,装备!A:A,0))</f>
        <v>ring</v>
      </c>
      <c r="E6377" s="14">
        <v>15</v>
      </c>
      <c r="F6377" s="17">
        <f>INT((VLOOKUP($C6377,装备数值,2,0)+VLOOKUP($C6377,装备数值,5,0)*($E6377-1))*VLOOKUP($D6377,系数!$K$2:$O$7,2,0))</f>
        <v>0</v>
      </c>
      <c r="G6377" s="17">
        <f>INT((VLOOKUP($C6377,装备数值,3,0)+VLOOKUP($C6377,装备数值,6,0)*($E6377-1))*VLOOKUP($D6377,系数!$K$2:$O$7,3,0))</f>
        <v>468</v>
      </c>
      <c r="H6377" s="17">
        <f t="shared" si="199"/>
        <v>468</v>
      </c>
      <c r="I6377" s="17">
        <f>INT((VLOOKUP($C6377,装备数值,4,0)+VLOOKUP($C6377,装备数值,7,0)*($E6377-1))*VLOOKUP($D6377,系数!$K$2:$O$7,4,0))</f>
        <v>0</v>
      </c>
      <c r="J6377" s="17">
        <f>INT((VLOOKUP($C6377,装备数值,4,0)+VLOOKUP($C6377,装备数值,7,0)*($E6377-1))*VLOOKUP($D6377,系数!$K$2:$O$7,5,0))</f>
        <v>0</v>
      </c>
      <c r="K6377" s="17">
        <f>INT(VLOOKUP(E6377,强化金币,2,1)*VLOOKUP(INDEX(装备!F:F,MATCH(属性!A6377,装备!A:A,0)),系数!$K$12:$M$15,3,0))</f>
        <v>1600</v>
      </c>
      <c r="L6377" s="17"/>
      <c r="M6377" s="17"/>
      <c r="N6377" s="17"/>
      <c r="O6377" s="17">
        <f>IF(E6377=1,"",VLOOKUP(E6377,系数!$S$2:$AB$12,MATCH(属性!C6377,评级,0),1))</f>
        <v>80</v>
      </c>
    </row>
    <row r="6378" spans="1:15" ht="17.25" thickBot="1" x14ac:dyDescent="0.4">
      <c r="A6378" s="17">
        <f t="shared" si="198"/>
        <v>7100054</v>
      </c>
      <c r="B6378" s="17" t="s">
        <v>220</v>
      </c>
      <c r="C6378" s="15">
        <f>INDEX(装备!G:G,MATCH(属性!A6378,装备!A:A,0))</f>
        <v>18</v>
      </c>
      <c r="D6378" s="15" t="str">
        <f>INDEX(装备!E:E,MATCH(属性!A6378,装备!A:A,0))</f>
        <v>ring</v>
      </c>
      <c r="E6378" s="14">
        <v>16</v>
      </c>
      <c r="F6378" s="17">
        <f>INT((VLOOKUP($C6378,装备数值,2,0)+VLOOKUP($C6378,装备数值,5,0)*($E6378-1))*VLOOKUP($D6378,系数!$K$2:$O$7,2,0))</f>
        <v>0</v>
      </c>
      <c r="G6378" s="17">
        <f>INT((VLOOKUP($C6378,装备数值,3,0)+VLOOKUP($C6378,装备数值,6,0)*($E6378-1))*VLOOKUP($D6378,系数!$K$2:$O$7,3,0))</f>
        <v>480</v>
      </c>
      <c r="H6378" s="17">
        <f t="shared" si="199"/>
        <v>480</v>
      </c>
      <c r="I6378" s="17">
        <f>INT((VLOOKUP($C6378,装备数值,4,0)+VLOOKUP($C6378,装备数值,7,0)*($E6378-1))*VLOOKUP($D6378,系数!$K$2:$O$7,4,0))</f>
        <v>0</v>
      </c>
      <c r="J6378" s="17">
        <f>INT((VLOOKUP($C6378,装备数值,4,0)+VLOOKUP($C6378,装备数值,7,0)*($E6378-1))*VLOOKUP($D6378,系数!$K$2:$O$7,5,0))</f>
        <v>0</v>
      </c>
      <c r="K6378" s="17">
        <f>INT(VLOOKUP(E6378,强化金币,2,1)*VLOOKUP(INDEX(装备!F:F,MATCH(属性!A6378,装备!A:A,0)),系数!$K$12:$M$15,3,0))</f>
        <v>1800</v>
      </c>
      <c r="L6378" s="17"/>
      <c r="M6378" s="17"/>
      <c r="N6378" s="17"/>
      <c r="O6378" s="17">
        <f>IF(E6378=1,"",VLOOKUP(E6378,系数!$S$2:$AB$12,MATCH(属性!C6378,评级,0),1))</f>
        <v>80</v>
      </c>
    </row>
    <row r="6379" spans="1:15" ht="17.25" thickBot="1" x14ac:dyDescent="0.4">
      <c r="A6379" s="17">
        <f t="shared" si="198"/>
        <v>7100054</v>
      </c>
      <c r="B6379" s="17" t="s">
        <v>220</v>
      </c>
      <c r="C6379" s="15">
        <f>INDEX(装备!G:G,MATCH(属性!A6379,装备!A:A,0))</f>
        <v>18</v>
      </c>
      <c r="D6379" s="15" t="str">
        <f>INDEX(装备!E:E,MATCH(属性!A6379,装备!A:A,0))</f>
        <v>ring</v>
      </c>
      <c r="E6379" s="14">
        <v>17</v>
      </c>
      <c r="F6379" s="17">
        <f>INT((VLOOKUP($C6379,装备数值,2,0)+VLOOKUP($C6379,装备数值,5,0)*($E6379-1))*VLOOKUP($D6379,系数!$K$2:$O$7,2,0))</f>
        <v>0</v>
      </c>
      <c r="G6379" s="17">
        <f>INT((VLOOKUP($C6379,装备数值,3,0)+VLOOKUP($C6379,装备数值,6,0)*($E6379-1))*VLOOKUP($D6379,系数!$K$2:$O$7,3,0))</f>
        <v>492</v>
      </c>
      <c r="H6379" s="17">
        <f t="shared" si="199"/>
        <v>492</v>
      </c>
      <c r="I6379" s="17">
        <f>INT((VLOOKUP($C6379,装备数值,4,0)+VLOOKUP($C6379,装备数值,7,0)*($E6379-1))*VLOOKUP($D6379,系数!$K$2:$O$7,4,0))</f>
        <v>0</v>
      </c>
      <c r="J6379" s="17">
        <f>INT((VLOOKUP($C6379,装备数值,4,0)+VLOOKUP($C6379,装备数值,7,0)*($E6379-1))*VLOOKUP($D6379,系数!$K$2:$O$7,5,0))</f>
        <v>0</v>
      </c>
      <c r="K6379" s="17">
        <f>INT(VLOOKUP(E6379,强化金币,2,1)*VLOOKUP(INDEX(装备!F:F,MATCH(属性!A6379,装备!A:A,0)),系数!$K$12:$M$15,3,0))</f>
        <v>2000</v>
      </c>
      <c r="L6379" s="17"/>
      <c r="M6379" s="17"/>
      <c r="N6379" s="17"/>
      <c r="O6379" s="17">
        <f>IF(E6379=1,"",VLOOKUP(E6379,系数!$S$2:$AB$12,MATCH(属性!C6379,评级,0),1))</f>
        <v>80</v>
      </c>
    </row>
    <row r="6380" spans="1:15" ht="17.25" thickBot="1" x14ac:dyDescent="0.4">
      <c r="A6380" s="17">
        <f t="shared" si="198"/>
        <v>7100054</v>
      </c>
      <c r="B6380" s="17" t="s">
        <v>220</v>
      </c>
      <c r="C6380" s="15">
        <f>INDEX(装备!G:G,MATCH(属性!A6380,装备!A:A,0))</f>
        <v>18</v>
      </c>
      <c r="D6380" s="15" t="str">
        <f>INDEX(装备!E:E,MATCH(属性!A6380,装备!A:A,0))</f>
        <v>ring</v>
      </c>
      <c r="E6380" s="14">
        <v>18</v>
      </c>
      <c r="F6380" s="17">
        <f>INT((VLOOKUP($C6380,装备数值,2,0)+VLOOKUP($C6380,装备数值,5,0)*($E6380-1))*VLOOKUP($D6380,系数!$K$2:$O$7,2,0))</f>
        <v>0</v>
      </c>
      <c r="G6380" s="17">
        <f>INT((VLOOKUP($C6380,装备数值,3,0)+VLOOKUP($C6380,装备数值,6,0)*($E6380-1))*VLOOKUP($D6380,系数!$K$2:$O$7,3,0))</f>
        <v>505</v>
      </c>
      <c r="H6380" s="17">
        <f t="shared" si="199"/>
        <v>505</v>
      </c>
      <c r="I6380" s="17">
        <f>INT((VLOOKUP($C6380,装备数值,4,0)+VLOOKUP($C6380,装备数值,7,0)*($E6380-1))*VLOOKUP($D6380,系数!$K$2:$O$7,4,0))</f>
        <v>0</v>
      </c>
      <c r="J6380" s="17">
        <f>INT((VLOOKUP($C6380,装备数值,4,0)+VLOOKUP($C6380,装备数值,7,0)*($E6380-1))*VLOOKUP($D6380,系数!$K$2:$O$7,5,0))</f>
        <v>0</v>
      </c>
      <c r="K6380" s="17">
        <f>INT(VLOOKUP(E6380,强化金币,2,1)*VLOOKUP(INDEX(装备!F:F,MATCH(属性!A6380,装备!A:A,0)),系数!$K$12:$M$15,3,0))</f>
        <v>2200</v>
      </c>
      <c r="L6380" s="17"/>
      <c r="M6380" s="17"/>
      <c r="N6380" s="17"/>
      <c r="O6380" s="17">
        <f>IF(E6380=1,"",VLOOKUP(E6380,系数!$S$2:$AB$12,MATCH(属性!C6380,评级,0),1))</f>
        <v>80</v>
      </c>
    </row>
    <row r="6381" spans="1:15" ht="17.25" thickBot="1" x14ac:dyDescent="0.4">
      <c r="A6381" s="17">
        <f t="shared" si="198"/>
        <v>7100054</v>
      </c>
      <c r="B6381" s="17" t="s">
        <v>220</v>
      </c>
      <c r="C6381" s="15">
        <f>INDEX(装备!G:G,MATCH(属性!A6381,装备!A:A,0))</f>
        <v>18</v>
      </c>
      <c r="D6381" s="15" t="str">
        <f>INDEX(装备!E:E,MATCH(属性!A6381,装备!A:A,0))</f>
        <v>ring</v>
      </c>
      <c r="E6381" s="14">
        <v>19</v>
      </c>
      <c r="F6381" s="17">
        <f>INT((VLOOKUP($C6381,装备数值,2,0)+VLOOKUP($C6381,装备数值,5,0)*($E6381-1))*VLOOKUP($D6381,系数!$K$2:$O$7,2,0))</f>
        <v>0</v>
      </c>
      <c r="G6381" s="17">
        <f>INT((VLOOKUP($C6381,装备数值,3,0)+VLOOKUP($C6381,装备数值,6,0)*($E6381-1))*VLOOKUP($D6381,系数!$K$2:$O$7,3,0))</f>
        <v>517</v>
      </c>
      <c r="H6381" s="17">
        <f t="shared" si="199"/>
        <v>517</v>
      </c>
      <c r="I6381" s="17">
        <f>INT((VLOOKUP($C6381,装备数值,4,0)+VLOOKUP($C6381,装备数值,7,0)*($E6381-1))*VLOOKUP($D6381,系数!$K$2:$O$7,4,0))</f>
        <v>0</v>
      </c>
      <c r="J6381" s="17">
        <f>INT((VLOOKUP($C6381,装备数值,4,0)+VLOOKUP($C6381,装备数值,7,0)*($E6381-1))*VLOOKUP($D6381,系数!$K$2:$O$7,5,0))</f>
        <v>0</v>
      </c>
      <c r="K6381" s="17">
        <f>INT(VLOOKUP(E6381,强化金币,2,1)*VLOOKUP(INDEX(装备!F:F,MATCH(属性!A6381,装备!A:A,0)),系数!$K$12:$M$15,3,0))</f>
        <v>2400</v>
      </c>
      <c r="L6381" s="17"/>
      <c r="M6381" s="17"/>
      <c r="N6381" s="17"/>
      <c r="O6381" s="17">
        <f>IF(E6381=1,"",VLOOKUP(E6381,系数!$S$2:$AB$12,MATCH(属性!C6381,评级,0),1))</f>
        <v>80</v>
      </c>
    </row>
    <row r="6382" spans="1:15" ht="17.25" thickBot="1" x14ac:dyDescent="0.4">
      <c r="A6382" s="17">
        <f t="shared" si="198"/>
        <v>7100054</v>
      </c>
      <c r="B6382" s="17" t="s">
        <v>220</v>
      </c>
      <c r="C6382" s="15">
        <f>INDEX(装备!G:G,MATCH(属性!A6382,装备!A:A,0))</f>
        <v>18</v>
      </c>
      <c r="D6382" s="15" t="str">
        <f>INDEX(装备!E:E,MATCH(属性!A6382,装备!A:A,0))</f>
        <v>ring</v>
      </c>
      <c r="E6382" s="14">
        <v>20</v>
      </c>
      <c r="F6382" s="17">
        <f>INT((VLOOKUP($C6382,装备数值,2,0)+VLOOKUP($C6382,装备数值,5,0)*($E6382-1))*VLOOKUP($D6382,系数!$K$2:$O$7,2,0))</f>
        <v>0</v>
      </c>
      <c r="G6382" s="17">
        <f>INT((VLOOKUP($C6382,装备数值,3,0)+VLOOKUP($C6382,装备数值,6,0)*($E6382-1))*VLOOKUP($D6382,系数!$K$2:$O$7,3,0))</f>
        <v>529</v>
      </c>
      <c r="H6382" s="17">
        <f t="shared" si="199"/>
        <v>529</v>
      </c>
      <c r="I6382" s="17">
        <f>INT((VLOOKUP($C6382,装备数值,4,0)+VLOOKUP($C6382,装备数值,7,0)*($E6382-1))*VLOOKUP($D6382,系数!$K$2:$O$7,4,0))</f>
        <v>0</v>
      </c>
      <c r="J6382" s="17">
        <f>INT((VLOOKUP($C6382,装备数值,4,0)+VLOOKUP($C6382,装备数值,7,0)*($E6382-1))*VLOOKUP($D6382,系数!$K$2:$O$7,5,0))</f>
        <v>0</v>
      </c>
      <c r="K6382" s="17">
        <f>INT(VLOOKUP(E6382,强化金币,2,1)*VLOOKUP(INDEX(装备!F:F,MATCH(属性!A6382,装备!A:A,0)),系数!$K$12:$M$15,3,0))</f>
        <v>2600</v>
      </c>
      <c r="L6382" s="17"/>
      <c r="M6382" s="17"/>
      <c r="N6382" s="17"/>
      <c r="O6382" s="17">
        <f>IF(E6382=1,"",VLOOKUP(E6382,系数!$S$2:$AB$12,MATCH(属性!C6382,评级,0),1))</f>
        <v>120</v>
      </c>
    </row>
    <row r="6383" spans="1:15" ht="17.25" thickBot="1" x14ac:dyDescent="0.4">
      <c r="A6383" s="17">
        <f t="shared" si="198"/>
        <v>7100054</v>
      </c>
      <c r="B6383" s="17" t="s">
        <v>220</v>
      </c>
      <c r="C6383" s="15">
        <f>INDEX(装备!G:G,MATCH(属性!A6383,装备!A:A,0))</f>
        <v>18</v>
      </c>
      <c r="D6383" s="15" t="str">
        <f>INDEX(装备!E:E,MATCH(属性!A6383,装备!A:A,0))</f>
        <v>ring</v>
      </c>
      <c r="E6383" s="14">
        <v>21</v>
      </c>
      <c r="F6383" s="17">
        <f>INT((VLOOKUP($C6383,装备数值,2,0)+VLOOKUP($C6383,装备数值,5,0)*($E6383-1))*VLOOKUP($D6383,系数!$K$2:$O$7,2,0))</f>
        <v>0</v>
      </c>
      <c r="G6383" s="17">
        <f>INT((VLOOKUP($C6383,装备数值,3,0)+VLOOKUP($C6383,装备数值,6,0)*($E6383-1))*VLOOKUP($D6383,系数!$K$2:$O$7,3,0))</f>
        <v>541</v>
      </c>
      <c r="H6383" s="17">
        <f t="shared" si="199"/>
        <v>541</v>
      </c>
      <c r="I6383" s="17">
        <f>INT((VLOOKUP($C6383,装备数值,4,0)+VLOOKUP($C6383,装备数值,7,0)*($E6383-1))*VLOOKUP($D6383,系数!$K$2:$O$7,4,0))</f>
        <v>0</v>
      </c>
      <c r="J6383" s="17">
        <f>INT((VLOOKUP($C6383,装备数值,4,0)+VLOOKUP($C6383,装备数值,7,0)*($E6383-1))*VLOOKUP($D6383,系数!$K$2:$O$7,5,0))</f>
        <v>0</v>
      </c>
      <c r="K6383" s="17">
        <f>INT(VLOOKUP(E6383,强化金币,2,1)*VLOOKUP(INDEX(装备!F:F,MATCH(属性!A6383,装备!A:A,0)),系数!$K$12:$M$15,3,0))</f>
        <v>2800</v>
      </c>
      <c r="L6383" s="17"/>
      <c r="M6383" s="17"/>
      <c r="N6383" s="17"/>
      <c r="O6383" s="17">
        <f>IF(E6383=1,"",VLOOKUP(E6383,系数!$S$2:$AB$12,MATCH(属性!C6383,评级,0),1))</f>
        <v>120</v>
      </c>
    </row>
    <row r="6384" spans="1:15" ht="17.25" thickBot="1" x14ac:dyDescent="0.4">
      <c r="A6384" s="17">
        <f t="shared" si="198"/>
        <v>7100054</v>
      </c>
      <c r="B6384" s="17" t="s">
        <v>220</v>
      </c>
      <c r="C6384" s="15">
        <f>INDEX(装备!G:G,MATCH(属性!A6384,装备!A:A,0))</f>
        <v>18</v>
      </c>
      <c r="D6384" s="15" t="str">
        <f>INDEX(装备!E:E,MATCH(属性!A6384,装备!A:A,0))</f>
        <v>ring</v>
      </c>
      <c r="E6384" s="14">
        <v>22</v>
      </c>
      <c r="F6384" s="17">
        <f>INT((VLOOKUP($C6384,装备数值,2,0)+VLOOKUP($C6384,装备数值,5,0)*($E6384-1))*VLOOKUP($D6384,系数!$K$2:$O$7,2,0))</f>
        <v>0</v>
      </c>
      <c r="G6384" s="17">
        <f>INT((VLOOKUP($C6384,装备数值,3,0)+VLOOKUP($C6384,装备数值,6,0)*($E6384-1))*VLOOKUP($D6384,系数!$K$2:$O$7,3,0))</f>
        <v>553</v>
      </c>
      <c r="H6384" s="17">
        <f t="shared" si="199"/>
        <v>553</v>
      </c>
      <c r="I6384" s="17">
        <f>INT((VLOOKUP($C6384,装备数值,4,0)+VLOOKUP($C6384,装备数值,7,0)*($E6384-1))*VLOOKUP($D6384,系数!$K$2:$O$7,4,0))</f>
        <v>0</v>
      </c>
      <c r="J6384" s="17">
        <f>INT((VLOOKUP($C6384,装备数值,4,0)+VLOOKUP($C6384,装备数值,7,0)*($E6384-1))*VLOOKUP($D6384,系数!$K$2:$O$7,5,0))</f>
        <v>0</v>
      </c>
      <c r="K6384" s="17">
        <f>INT(VLOOKUP(E6384,强化金币,2,1)*VLOOKUP(INDEX(装备!F:F,MATCH(属性!A6384,装备!A:A,0)),系数!$K$12:$M$15,3,0))</f>
        <v>3000</v>
      </c>
      <c r="L6384" s="17"/>
      <c r="M6384" s="17"/>
      <c r="N6384" s="17"/>
      <c r="O6384" s="17">
        <f>IF(E6384=1,"",VLOOKUP(E6384,系数!$S$2:$AB$12,MATCH(属性!C6384,评级,0),1))</f>
        <v>120</v>
      </c>
    </row>
    <row r="6385" spans="1:15" ht="17.25" thickBot="1" x14ac:dyDescent="0.4">
      <c r="A6385" s="17">
        <f t="shared" si="198"/>
        <v>7100054</v>
      </c>
      <c r="B6385" s="17" t="s">
        <v>220</v>
      </c>
      <c r="C6385" s="15">
        <f>INDEX(装备!G:G,MATCH(属性!A6385,装备!A:A,0))</f>
        <v>18</v>
      </c>
      <c r="D6385" s="15" t="str">
        <f>INDEX(装备!E:E,MATCH(属性!A6385,装备!A:A,0))</f>
        <v>ring</v>
      </c>
      <c r="E6385" s="14">
        <v>23</v>
      </c>
      <c r="F6385" s="17">
        <f>INT((VLOOKUP($C6385,装备数值,2,0)+VLOOKUP($C6385,装备数值,5,0)*($E6385-1))*VLOOKUP($D6385,系数!$K$2:$O$7,2,0))</f>
        <v>0</v>
      </c>
      <c r="G6385" s="17">
        <f>INT((VLOOKUP($C6385,装备数值,3,0)+VLOOKUP($C6385,装备数值,6,0)*($E6385-1))*VLOOKUP($D6385,系数!$K$2:$O$7,3,0))</f>
        <v>565</v>
      </c>
      <c r="H6385" s="17">
        <f t="shared" si="199"/>
        <v>565</v>
      </c>
      <c r="I6385" s="17">
        <f>INT((VLOOKUP($C6385,装备数值,4,0)+VLOOKUP($C6385,装备数值,7,0)*($E6385-1))*VLOOKUP($D6385,系数!$K$2:$O$7,4,0))</f>
        <v>0</v>
      </c>
      <c r="J6385" s="17">
        <f>INT((VLOOKUP($C6385,装备数值,4,0)+VLOOKUP($C6385,装备数值,7,0)*($E6385-1))*VLOOKUP($D6385,系数!$K$2:$O$7,5,0))</f>
        <v>0</v>
      </c>
      <c r="K6385" s="17">
        <f>INT(VLOOKUP(E6385,强化金币,2,1)*VLOOKUP(INDEX(装备!F:F,MATCH(属性!A6385,装备!A:A,0)),系数!$K$12:$M$15,3,0))</f>
        <v>3200</v>
      </c>
      <c r="L6385" s="17"/>
      <c r="M6385" s="17"/>
      <c r="N6385" s="17"/>
      <c r="O6385" s="17">
        <f>IF(E6385=1,"",VLOOKUP(E6385,系数!$S$2:$AB$12,MATCH(属性!C6385,评级,0),1))</f>
        <v>120</v>
      </c>
    </row>
    <row r="6386" spans="1:15" ht="17.25" thickBot="1" x14ac:dyDescent="0.4">
      <c r="A6386" s="17">
        <f t="shared" si="198"/>
        <v>7100054</v>
      </c>
      <c r="B6386" s="17" t="s">
        <v>220</v>
      </c>
      <c r="C6386" s="15">
        <f>INDEX(装备!G:G,MATCH(属性!A6386,装备!A:A,0))</f>
        <v>18</v>
      </c>
      <c r="D6386" s="15" t="str">
        <f>INDEX(装备!E:E,MATCH(属性!A6386,装备!A:A,0))</f>
        <v>ring</v>
      </c>
      <c r="E6386" s="14">
        <v>24</v>
      </c>
      <c r="F6386" s="17">
        <f>INT((VLOOKUP($C6386,装备数值,2,0)+VLOOKUP($C6386,装备数值,5,0)*($E6386-1))*VLOOKUP($D6386,系数!$K$2:$O$7,2,0))</f>
        <v>0</v>
      </c>
      <c r="G6386" s="17">
        <f>INT((VLOOKUP($C6386,装备数值,3,0)+VLOOKUP($C6386,装备数值,6,0)*($E6386-1))*VLOOKUP($D6386,系数!$K$2:$O$7,3,0))</f>
        <v>577</v>
      </c>
      <c r="H6386" s="17">
        <f t="shared" si="199"/>
        <v>577</v>
      </c>
      <c r="I6386" s="17">
        <f>INT((VLOOKUP($C6386,装备数值,4,0)+VLOOKUP($C6386,装备数值,7,0)*($E6386-1))*VLOOKUP($D6386,系数!$K$2:$O$7,4,0))</f>
        <v>0</v>
      </c>
      <c r="J6386" s="17">
        <f>INT((VLOOKUP($C6386,装备数值,4,0)+VLOOKUP($C6386,装备数值,7,0)*($E6386-1))*VLOOKUP($D6386,系数!$K$2:$O$7,5,0))</f>
        <v>0</v>
      </c>
      <c r="K6386" s="17">
        <f>INT(VLOOKUP(E6386,强化金币,2,1)*VLOOKUP(INDEX(装备!F:F,MATCH(属性!A6386,装备!A:A,0)),系数!$K$12:$M$15,3,0))</f>
        <v>3400</v>
      </c>
      <c r="L6386" s="17"/>
      <c r="M6386" s="17"/>
      <c r="N6386" s="17"/>
      <c r="O6386" s="17">
        <f>IF(E6386=1,"",VLOOKUP(E6386,系数!$S$2:$AB$12,MATCH(属性!C6386,评级,0),1))</f>
        <v>120</v>
      </c>
    </row>
    <row r="6387" spans="1:15" ht="17.25" thickBot="1" x14ac:dyDescent="0.4">
      <c r="A6387" s="17">
        <f t="shared" si="198"/>
        <v>7100054</v>
      </c>
      <c r="B6387" s="17" t="s">
        <v>220</v>
      </c>
      <c r="C6387" s="15">
        <f>INDEX(装备!G:G,MATCH(属性!A6387,装备!A:A,0))</f>
        <v>18</v>
      </c>
      <c r="D6387" s="15" t="str">
        <f>INDEX(装备!E:E,MATCH(属性!A6387,装备!A:A,0))</f>
        <v>ring</v>
      </c>
      <c r="E6387" s="14">
        <v>25</v>
      </c>
      <c r="F6387" s="17">
        <f>INT((VLOOKUP($C6387,装备数值,2,0)+VLOOKUP($C6387,装备数值,5,0)*($E6387-1))*VLOOKUP($D6387,系数!$K$2:$O$7,2,0))</f>
        <v>0</v>
      </c>
      <c r="G6387" s="17">
        <f>INT((VLOOKUP($C6387,装备数值,3,0)+VLOOKUP($C6387,装备数值,6,0)*($E6387-1))*VLOOKUP($D6387,系数!$K$2:$O$7,3,0))</f>
        <v>589</v>
      </c>
      <c r="H6387" s="17">
        <f t="shared" si="199"/>
        <v>589</v>
      </c>
      <c r="I6387" s="17">
        <f>INT((VLOOKUP($C6387,装备数值,4,0)+VLOOKUP($C6387,装备数值,7,0)*($E6387-1))*VLOOKUP($D6387,系数!$K$2:$O$7,4,0))</f>
        <v>0</v>
      </c>
      <c r="J6387" s="17">
        <f>INT((VLOOKUP($C6387,装备数值,4,0)+VLOOKUP($C6387,装备数值,7,0)*($E6387-1))*VLOOKUP($D6387,系数!$K$2:$O$7,5,0))</f>
        <v>0</v>
      </c>
      <c r="K6387" s="17">
        <f>INT(VLOOKUP(E6387,强化金币,2,1)*VLOOKUP(INDEX(装备!F:F,MATCH(属性!A6387,装备!A:A,0)),系数!$K$12:$M$15,3,0))</f>
        <v>3600</v>
      </c>
      <c r="L6387" s="17"/>
      <c r="M6387" s="17"/>
      <c r="N6387" s="17"/>
      <c r="O6387" s="17">
        <f>IF(E6387=1,"",VLOOKUP(E6387,系数!$S$2:$AB$12,MATCH(属性!C6387,评级,0),1))</f>
        <v>120</v>
      </c>
    </row>
    <row r="6388" spans="1:15" ht="17.25" thickBot="1" x14ac:dyDescent="0.4">
      <c r="A6388" s="17">
        <f t="shared" si="198"/>
        <v>7100054</v>
      </c>
      <c r="B6388" s="17" t="s">
        <v>220</v>
      </c>
      <c r="C6388" s="15">
        <f>INDEX(装备!G:G,MATCH(属性!A6388,装备!A:A,0))</f>
        <v>18</v>
      </c>
      <c r="D6388" s="15" t="str">
        <f>INDEX(装备!E:E,MATCH(属性!A6388,装备!A:A,0))</f>
        <v>ring</v>
      </c>
      <c r="E6388" s="14">
        <v>26</v>
      </c>
      <c r="F6388" s="17">
        <f>INT((VLOOKUP($C6388,装备数值,2,0)+VLOOKUP($C6388,装备数值,5,0)*($E6388-1))*VLOOKUP($D6388,系数!$K$2:$O$7,2,0))</f>
        <v>0</v>
      </c>
      <c r="G6388" s="17">
        <f>INT((VLOOKUP($C6388,装备数值,3,0)+VLOOKUP($C6388,装备数值,6,0)*($E6388-1))*VLOOKUP($D6388,系数!$K$2:$O$7,3,0))</f>
        <v>601</v>
      </c>
      <c r="H6388" s="17">
        <f t="shared" si="199"/>
        <v>601</v>
      </c>
      <c r="I6388" s="17">
        <f>INT((VLOOKUP($C6388,装备数值,4,0)+VLOOKUP($C6388,装备数值,7,0)*($E6388-1))*VLOOKUP($D6388,系数!$K$2:$O$7,4,0))</f>
        <v>0</v>
      </c>
      <c r="J6388" s="17">
        <f>INT((VLOOKUP($C6388,装备数值,4,0)+VLOOKUP($C6388,装备数值,7,0)*($E6388-1))*VLOOKUP($D6388,系数!$K$2:$O$7,5,0))</f>
        <v>0</v>
      </c>
      <c r="K6388" s="17">
        <f>INT(VLOOKUP(E6388,强化金币,2,1)*VLOOKUP(INDEX(装备!F:F,MATCH(属性!A6388,装备!A:A,0)),系数!$K$12:$M$15,3,0))</f>
        <v>3800</v>
      </c>
      <c r="L6388" s="17"/>
      <c r="M6388" s="17"/>
      <c r="N6388" s="17"/>
      <c r="O6388" s="17">
        <f>IF(E6388=1,"",VLOOKUP(E6388,系数!$S$2:$AB$12,MATCH(属性!C6388,评级,0),1))</f>
        <v>120</v>
      </c>
    </row>
    <row r="6389" spans="1:15" ht="17.25" thickBot="1" x14ac:dyDescent="0.4">
      <c r="A6389" s="17">
        <f t="shared" si="198"/>
        <v>7100054</v>
      </c>
      <c r="B6389" s="17" t="s">
        <v>220</v>
      </c>
      <c r="C6389" s="15">
        <f>INDEX(装备!G:G,MATCH(属性!A6389,装备!A:A,0))</f>
        <v>18</v>
      </c>
      <c r="D6389" s="15" t="str">
        <f>INDEX(装备!E:E,MATCH(属性!A6389,装备!A:A,0))</f>
        <v>ring</v>
      </c>
      <c r="E6389" s="14">
        <v>27</v>
      </c>
      <c r="F6389" s="17">
        <f>INT((VLOOKUP($C6389,装备数值,2,0)+VLOOKUP($C6389,装备数值,5,0)*($E6389-1))*VLOOKUP($D6389,系数!$K$2:$O$7,2,0))</f>
        <v>0</v>
      </c>
      <c r="G6389" s="17">
        <f>INT((VLOOKUP($C6389,装备数值,3,0)+VLOOKUP($C6389,装备数值,6,0)*($E6389-1))*VLOOKUP($D6389,系数!$K$2:$O$7,3,0))</f>
        <v>613</v>
      </c>
      <c r="H6389" s="17">
        <f t="shared" si="199"/>
        <v>613</v>
      </c>
      <c r="I6389" s="17">
        <f>INT((VLOOKUP($C6389,装备数值,4,0)+VLOOKUP($C6389,装备数值,7,0)*($E6389-1))*VLOOKUP($D6389,系数!$K$2:$O$7,4,0))</f>
        <v>0</v>
      </c>
      <c r="J6389" s="17">
        <f>INT((VLOOKUP($C6389,装备数值,4,0)+VLOOKUP($C6389,装备数值,7,0)*($E6389-1))*VLOOKUP($D6389,系数!$K$2:$O$7,5,0))</f>
        <v>0</v>
      </c>
      <c r="K6389" s="17">
        <f>INT(VLOOKUP(E6389,强化金币,2,1)*VLOOKUP(INDEX(装备!F:F,MATCH(属性!A6389,装备!A:A,0)),系数!$K$12:$M$15,3,0))</f>
        <v>4000</v>
      </c>
      <c r="L6389" s="17"/>
      <c r="M6389" s="17"/>
      <c r="N6389" s="17"/>
      <c r="O6389" s="17">
        <f>IF(E6389=1,"",VLOOKUP(E6389,系数!$S$2:$AB$12,MATCH(属性!C6389,评级,0),1))</f>
        <v>120</v>
      </c>
    </row>
    <row r="6390" spans="1:15" ht="17.25" thickBot="1" x14ac:dyDescent="0.4">
      <c r="A6390" s="17">
        <f t="shared" si="198"/>
        <v>7100054</v>
      </c>
      <c r="B6390" s="17" t="s">
        <v>220</v>
      </c>
      <c r="C6390" s="15">
        <f>INDEX(装备!G:G,MATCH(属性!A6390,装备!A:A,0))</f>
        <v>18</v>
      </c>
      <c r="D6390" s="15" t="str">
        <f>INDEX(装备!E:E,MATCH(属性!A6390,装备!A:A,0))</f>
        <v>ring</v>
      </c>
      <c r="E6390" s="14">
        <v>28</v>
      </c>
      <c r="F6390" s="17">
        <f>INT((VLOOKUP($C6390,装备数值,2,0)+VLOOKUP($C6390,装备数值,5,0)*($E6390-1))*VLOOKUP($D6390,系数!$K$2:$O$7,2,0))</f>
        <v>0</v>
      </c>
      <c r="G6390" s="17">
        <f>INT((VLOOKUP($C6390,装备数值,3,0)+VLOOKUP($C6390,装备数值,6,0)*($E6390-1))*VLOOKUP($D6390,系数!$K$2:$O$7,3,0))</f>
        <v>625</v>
      </c>
      <c r="H6390" s="17">
        <f t="shared" si="199"/>
        <v>625</v>
      </c>
      <c r="I6390" s="17">
        <f>INT((VLOOKUP($C6390,装备数值,4,0)+VLOOKUP($C6390,装备数值,7,0)*($E6390-1))*VLOOKUP($D6390,系数!$K$2:$O$7,4,0))</f>
        <v>0</v>
      </c>
      <c r="J6390" s="17">
        <f>INT((VLOOKUP($C6390,装备数值,4,0)+VLOOKUP($C6390,装备数值,7,0)*($E6390-1))*VLOOKUP($D6390,系数!$K$2:$O$7,5,0))</f>
        <v>0</v>
      </c>
      <c r="K6390" s="17">
        <f>INT(VLOOKUP(E6390,强化金币,2,1)*VLOOKUP(INDEX(装备!F:F,MATCH(属性!A6390,装备!A:A,0)),系数!$K$12:$M$15,3,0))</f>
        <v>4200</v>
      </c>
      <c r="L6390" s="17"/>
      <c r="M6390" s="17"/>
      <c r="N6390" s="17"/>
      <c r="O6390" s="17">
        <f>IF(E6390=1,"",VLOOKUP(E6390,系数!$S$2:$AB$12,MATCH(属性!C6390,评级,0),1))</f>
        <v>120</v>
      </c>
    </row>
    <row r="6391" spans="1:15" ht="17.25" thickBot="1" x14ac:dyDescent="0.4">
      <c r="A6391" s="17">
        <f t="shared" si="198"/>
        <v>7100054</v>
      </c>
      <c r="B6391" s="17" t="s">
        <v>220</v>
      </c>
      <c r="C6391" s="15">
        <f>INDEX(装备!G:G,MATCH(属性!A6391,装备!A:A,0))</f>
        <v>18</v>
      </c>
      <c r="D6391" s="15" t="str">
        <f>INDEX(装备!E:E,MATCH(属性!A6391,装备!A:A,0))</f>
        <v>ring</v>
      </c>
      <c r="E6391" s="14">
        <v>29</v>
      </c>
      <c r="F6391" s="17">
        <f>INT((VLOOKUP($C6391,装备数值,2,0)+VLOOKUP($C6391,装备数值,5,0)*($E6391-1))*VLOOKUP($D6391,系数!$K$2:$O$7,2,0))</f>
        <v>0</v>
      </c>
      <c r="G6391" s="17">
        <f>INT((VLOOKUP($C6391,装备数值,3,0)+VLOOKUP($C6391,装备数值,6,0)*($E6391-1))*VLOOKUP($D6391,系数!$K$2:$O$7,3,0))</f>
        <v>637</v>
      </c>
      <c r="H6391" s="17">
        <f t="shared" si="199"/>
        <v>637</v>
      </c>
      <c r="I6391" s="17">
        <f>INT((VLOOKUP($C6391,装备数值,4,0)+VLOOKUP($C6391,装备数值,7,0)*($E6391-1))*VLOOKUP($D6391,系数!$K$2:$O$7,4,0))</f>
        <v>0</v>
      </c>
      <c r="J6391" s="17">
        <f>INT((VLOOKUP($C6391,装备数值,4,0)+VLOOKUP($C6391,装备数值,7,0)*($E6391-1))*VLOOKUP($D6391,系数!$K$2:$O$7,5,0))</f>
        <v>0</v>
      </c>
      <c r="K6391" s="17">
        <f>INT(VLOOKUP(E6391,强化金币,2,1)*VLOOKUP(INDEX(装备!F:F,MATCH(属性!A6391,装备!A:A,0)),系数!$K$12:$M$15,3,0))</f>
        <v>4500</v>
      </c>
      <c r="L6391" s="17"/>
      <c r="M6391" s="17"/>
      <c r="N6391" s="17"/>
      <c r="O6391" s="17">
        <f>IF(E6391=1,"",VLOOKUP(E6391,系数!$S$2:$AB$12,MATCH(属性!C6391,评级,0),1))</f>
        <v>120</v>
      </c>
    </row>
    <row r="6392" spans="1:15" ht="17.25" thickBot="1" x14ac:dyDescent="0.4">
      <c r="A6392" s="17">
        <f t="shared" si="198"/>
        <v>7100054</v>
      </c>
      <c r="B6392" s="17" t="s">
        <v>220</v>
      </c>
      <c r="C6392" s="15">
        <f>INDEX(装备!G:G,MATCH(属性!A6392,装备!A:A,0))</f>
        <v>18</v>
      </c>
      <c r="D6392" s="15" t="str">
        <f>INDEX(装备!E:E,MATCH(属性!A6392,装备!A:A,0))</f>
        <v>ring</v>
      </c>
      <c r="E6392" s="14">
        <v>30</v>
      </c>
      <c r="F6392" s="17">
        <f>INT((VLOOKUP($C6392,装备数值,2,0)+VLOOKUP($C6392,装备数值,5,0)*($E6392-1))*VLOOKUP($D6392,系数!$K$2:$O$7,2,0))</f>
        <v>0</v>
      </c>
      <c r="G6392" s="17">
        <f>INT((VLOOKUP($C6392,装备数值,3,0)+VLOOKUP($C6392,装备数值,6,0)*($E6392-1))*VLOOKUP($D6392,系数!$K$2:$O$7,3,0))</f>
        <v>649</v>
      </c>
      <c r="H6392" s="17">
        <f t="shared" si="199"/>
        <v>649</v>
      </c>
      <c r="I6392" s="17">
        <f>INT((VLOOKUP($C6392,装备数值,4,0)+VLOOKUP($C6392,装备数值,7,0)*($E6392-1))*VLOOKUP($D6392,系数!$K$2:$O$7,4,0))</f>
        <v>0</v>
      </c>
      <c r="J6392" s="17">
        <f>INT((VLOOKUP($C6392,装备数值,4,0)+VLOOKUP($C6392,装备数值,7,0)*($E6392-1))*VLOOKUP($D6392,系数!$K$2:$O$7,5,0))</f>
        <v>0</v>
      </c>
      <c r="K6392" s="17">
        <f>INT(VLOOKUP(E6392,强化金币,2,1)*VLOOKUP(INDEX(装备!F:F,MATCH(属性!A6392,装备!A:A,0)),系数!$K$12:$M$15,3,0))</f>
        <v>5000</v>
      </c>
      <c r="L6392" s="17"/>
      <c r="M6392" s="17"/>
      <c r="N6392" s="17"/>
      <c r="O6392" s="17">
        <f>IF(E6392=1,"",VLOOKUP(E6392,系数!$S$2:$AB$12,MATCH(属性!C6392,评级,0),1))</f>
        <v>160</v>
      </c>
    </row>
    <row r="6393" spans="1:15" ht="17.25" thickBot="1" x14ac:dyDescent="0.4">
      <c r="A6393" s="17">
        <f t="shared" si="198"/>
        <v>7100054</v>
      </c>
      <c r="B6393" s="17" t="s">
        <v>220</v>
      </c>
      <c r="C6393" s="15">
        <f>INDEX(装备!G:G,MATCH(属性!A6393,装备!A:A,0))</f>
        <v>18</v>
      </c>
      <c r="D6393" s="15" t="str">
        <f>INDEX(装备!E:E,MATCH(属性!A6393,装备!A:A,0))</f>
        <v>ring</v>
      </c>
      <c r="E6393" s="14">
        <v>31</v>
      </c>
      <c r="F6393" s="17">
        <f>INT((VLOOKUP($C6393,装备数值,2,0)+VLOOKUP($C6393,装备数值,5,0)*($E6393-1))*VLOOKUP($D6393,系数!$K$2:$O$7,2,0))</f>
        <v>0</v>
      </c>
      <c r="G6393" s="17">
        <f>INT((VLOOKUP($C6393,装备数值,3,0)+VLOOKUP($C6393,装备数值,6,0)*($E6393-1))*VLOOKUP($D6393,系数!$K$2:$O$7,3,0))</f>
        <v>661</v>
      </c>
      <c r="H6393" s="17">
        <f t="shared" si="199"/>
        <v>661</v>
      </c>
      <c r="I6393" s="17">
        <f>INT((VLOOKUP($C6393,装备数值,4,0)+VLOOKUP($C6393,装备数值,7,0)*($E6393-1))*VLOOKUP($D6393,系数!$K$2:$O$7,4,0))</f>
        <v>0</v>
      </c>
      <c r="J6393" s="17">
        <f>INT((VLOOKUP($C6393,装备数值,4,0)+VLOOKUP($C6393,装备数值,7,0)*($E6393-1))*VLOOKUP($D6393,系数!$K$2:$O$7,5,0))</f>
        <v>0</v>
      </c>
      <c r="K6393" s="17">
        <f>INT(VLOOKUP(E6393,强化金币,2,1)*VLOOKUP(INDEX(装备!F:F,MATCH(属性!A6393,装备!A:A,0)),系数!$K$12:$M$15,3,0))</f>
        <v>5500</v>
      </c>
      <c r="L6393" s="17"/>
      <c r="M6393" s="17"/>
      <c r="N6393" s="17"/>
      <c r="O6393" s="17">
        <f>IF(E6393=1,"",VLOOKUP(E6393,系数!$S$2:$AB$12,MATCH(属性!C6393,评级,0),1))</f>
        <v>160</v>
      </c>
    </row>
    <row r="6394" spans="1:15" ht="17.25" thickBot="1" x14ac:dyDescent="0.4">
      <c r="A6394" s="17">
        <f t="shared" si="198"/>
        <v>7100054</v>
      </c>
      <c r="B6394" s="17" t="s">
        <v>220</v>
      </c>
      <c r="C6394" s="15">
        <f>INDEX(装备!G:G,MATCH(属性!A6394,装备!A:A,0))</f>
        <v>18</v>
      </c>
      <c r="D6394" s="15" t="str">
        <f>INDEX(装备!E:E,MATCH(属性!A6394,装备!A:A,0))</f>
        <v>ring</v>
      </c>
      <c r="E6394" s="14">
        <v>32</v>
      </c>
      <c r="F6394" s="17">
        <f>INT((VLOOKUP($C6394,装备数值,2,0)+VLOOKUP($C6394,装备数值,5,0)*($E6394-1))*VLOOKUP($D6394,系数!$K$2:$O$7,2,0))</f>
        <v>0</v>
      </c>
      <c r="G6394" s="17">
        <f>INT((VLOOKUP($C6394,装备数值,3,0)+VLOOKUP($C6394,装备数值,6,0)*($E6394-1))*VLOOKUP($D6394,系数!$K$2:$O$7,3,0))</f>
        <v>673</v>
      </c>
      <c r="H6394" s="17">
        <f t="shared" si="199"/>
        <v>673</v>
      </c>
      <c r="I6394" s="17">
        <f>INT((VLOOKUP($C6394,装备数值,4,0)+VLOOKUP($C6394,装备数值,7,0)*($E6394-1))*VLOOKUP($D6394,系数!$K$2:$O$7,4,0))</f>
        <v>0</v>
      </c>
      <c r="J6394" s="17">
        <f>INT((VLOOKUP($C6394,装备数值,4,0)+VLOOKUP($C6394,装备数值,7,0)*($E6394-1))*VLOOKUP($D6394,系数!$K$2:$O$7,5,0))</f>
        <v>0</v>
      </c>
      <c r="K6394" s="17">
        <f>INT(VLOOKUP(E6394,强化金币,2,1)*VLOOKUP(INDEX(装备!F:F,MATCH(属性!A6394,装备!A:A,0)),系数!$K$12:$M$15,3,0))</f>
        <v>6000</v>
      </c>
      <c r="L6394" s="17"/>
      <c r="M6394" s="17"/>
      <c r="N6394" s="17"/>
      <c r="O6394" s="17">
        <f>IF(E6394=1,"",VLOOKUP(E6394,系数!$S$2:$AB$12,MATCH(属性!C6394,评级,0),1))</f>
        <v>160</v>
      </c>
    </row>
    <row r="6395" spans="1:15" ht="17.25" thickBot="1" x14ac:dyDescent="0.4">
      <c r="A6395" s="17">
        <f t="shared" si="198"/>
        <v>7100054</v>
      </c>
      <c r="B6395" s="17" t="s">
        <v>220</v>
      </c>
      <c r="C6395" s="15">
        <f>INDEX(装备!G:G,MATCH(属性!A6395,装备!A:A,0))</f>
        <v>18</v>
      </c>
      <c r="D6395" s="15" t="str">
        <f>INDEX(装备!E:E,MATCH(属性!A6395,装备!A:A,0))</f>
        <v>ring</v>
      </c>
      <c r="E6395" s="14">
        <v>33</v>
      </c>
      <c r="F6395" s="17">
        <f>INT((VLOOKUP($C6395,装备数值,2,0)+VLOOKUP($C6395,装备数值,5,0)*($E6395-1))*VLOOKUP($D6395,系数!$K$2:$O$7,2,0))</f>
        <v>0</v>
      </c>
      <c r="G6395" s="17">
        <f>INT((VLOOKUP($C6395,装备数值,3,0)+VLOOKUP($C6395,装备数值,6,0)*($E6395-1))*VLOOKUP($D6395,系数!$K$2:$O$7,3,0))</f>
        <v>685</v>
      </c>
      <c r="H6395" s="17">
        <f t="shared" si="199"/>
        <v>685</v>
      </c>
      <c r="I6395" s="17">
        <f>INT((VLOOKUP($C6395,装备数值,4,0)+VLOOKUP($C6395,装备数值,7,0)*($E6395-1))*VLOOKUP($D6395,系数!$K$2:$O$7,4,0))</f>
        <v>0</v>
      </c>
      <c r="J6395" s="17">
        <f>INT((VLOOKUP($C6395,装备数值,4,0)+VLOOKUP($C6395,装备数值,7,0)*($E6395-1))*VLOOKUP($D6395,系数!$K$2:$O$7,5,0))</f>
        <v>0</v>
      </c>
      <c r="K6395" s="17">
        <f>INT(VLOOKUP(E6395,强化金币,2,1)*VLOOKUP(INDEX(装备!F:F,MATCH(属性!A6395,装备!A:A,0)),系数!$K$12:$M$15,3,0))</f>
        <v>6500</v>
      </c>
      <c r="L6395" s="17"/>
      <c r="M6395" s="17"/>
      <c r="N6395" s="17"/>
      <c r="O6395" s="17">
        <f>IF(E6395=1,"",VLOOKUP(E6395,系数!$S$2:$AB$12,MATCH(属性!C6395,评级,0),1))</f>
        <v>160</v>
      </c>
    </row>
    <row r="6396" spans="1:15" ht="17.25" thickBot="1" x14ac:dyDescent="0.4">
      <c r="A6396" s="17">
        <f t="shared" ref="A6396:A6459" si="200">A6276+1</f>
        <v>7100054</v>
      </c>
      <c r="B6396" s="17" t="s">
        <v>220</v>
      </c>
      <c r="C6396" s="15">
        <f>INDEX(装备!G:G,MATCH(属性!A6396,装备!A:A,0))</f>
        <v>18</v>
      </c>
      <c r="D6396" s="15" t="str">
        <f>INDEX(装备!E:E,MATCH(属性!A6396,装备!A:A,0))</f>
        <v>ring</v>
      </c>
      <c r="E6396" s="14">
        <v>34</v>
      </c>
      <c r="F6396" s="17">
        <f>INT((VLOOKUP($C6396,装备数值,2,0)+VLOOKUP($C6396,装备数值,5,0)*($E6396-1))*VLOOKUP($D6396,系数!$K$2:$O$7,2,0))</f>
        <v>0</v>
      </c>
      <c r="G6396" s="17">
        <f>INT((VLOOKUP($C6396,装备数值,3,0)+VLOOKUP($C6396,装备数值,6,0)*($E6396-1))*VLOOKUP($D6396,系数!$K$2:$O$7,3,0))</f>
        <v>697</v>
      </c>
      <c r="H6396" s="17">
        <f t="shared" si="199"/>
        <v>697</v>
      </c>
      <c r="I6396" s="17">
        <f>INT((VLOOKUP($C6396,装备数值,4,0)+VLOOKUP($C6396,装备数值,7,0)*($E6396-1))*VLOOKUP($D6396,系数!$K$2:$O$7,4,0))</f>
        <v>0</v>
      </c>
      <c r="J6396" s="17">
        <f>INT((VLOOKUP($C6396,装备数值,4,0)+VLOOKUP($C6396,装备数值,7,0)*($E6396-1))*VLOOKUP($D6396,系数!$K$2:$O$7,5,0))</f>
        <v>0</v>
      </c>
      <c r="K6396" s="17">
        <f>INT(VLOOKUP(E6396,强化金币,2,1)*VLOOKUP(INDEX(装备!F:F,MATCH(属性!A6396,装备!A:A,0)),系数!$K$12:$M$15,3,0))</f>
        <v>7000</v>
      </c>
      <c r="L6396" s="17"/>
      <c r="M6396" s="17"/>
      <c r="N6396" s="17"/>
      <c r="O6396" s="17">
        <f>IF(E6396=1,"",VLOOKUP(E6396,系数!$S$2:$AB$12,MATCH(属性!C6396,评级,0),1))</f>
        <v>160</v>
      </c>
    </row>
    <row r="6397" spans="1:15" ht="17.25" thickBot="1" x14ac:dyDescent="0.4">
      <c r="A6397" s="17">
        <f t="shared" si="200"/>
        <v>7100054</v>
      </c>
      <c r="B6397" s="17" t="s">
        <v>220</v>
      </c>
      <c r="C6397" s="15">
        <f>INDEX(装备!G:G,MATCH(属性!A6397,装备!A:A,0))</f>
        <v>18</v>
      </c>
      <c r="D6397" s="15" t="str">
        <f>INDEX(装备!E:E,MATCH(属性!A6397,装备!A:A,0))</f>
        <v>ring</v>
      </c>
      <c r="E6397" s="14">
        <v>35</v>
      </c>
      <c r="F6397" s="17">
        <f>INT((VLOOKUP($C6397,装备数值,2,0)+VLOOKUP($C6397,装备数值,5,0)*($E6397-1))*VLOOKUP($D6397,系数!$K$2:$O$7,2,0))</f>
        <v>0</v>
      </c>
      <c r="G6397" s="17">
        <f>INT((VLOOKUP($C6397,装备数值,3,0)+VLOOKUP($C6397,装备数值,6,0)*($E6397-1))*VLOOKUP($D6397,系数!$K$2:$O$7,3,0))</f>
        <v>709</v>
      </c>
      <c r="H6397" s="17">
        <f t="shared" si="199"/>
        <v>709</v>
      </c>
      <c r="I6397" s="17">
        <f>INT((VLOOKUP($C6397,装备数值,4,0)+VLOOKUP($C6397,装备数值,7,0)*($E6397-1))*VLOOKUP($D6397,系数!$K$2:$O$7,4,0))</f>
        <v>0</v>
      </c>
      <c r="J6397" s="17">
        <f>INT((VLOOKUP($C6397,装备数值,4,0)+VLOOKUP($C6397,装备数值,7,0)*($E6397-1))*VLOOKUP($D6397,系数!$K$2:$O$7,5,0))</f>
        <v>0</v>
      </c>
      <c r="K6397" s="17">
        <f>INT(VLOOKUP(E6397,强化金币,2,1)*VLOOKUP(INDEX(装备!F:F,MATCH(属性!A6397,装备!A:A,0)),系数!$K$12:$M$15,3,0))</f>
        <v>7500</v>
      </c>
      <c r="L6397" s="17"/>
      <c r="M6397" s="17"/>
      <c r="N6397" s="17"/>
      <c r="O6397" s="17">
        <f>IF(E6397=1,"",VLOOKUP(E6397,系数!$S$2:$AB$12,MATCH(属性!C6397,评级,0),1))</f>
        <v>160</v>
      </c>
    </row>
    <row r="6398" spans="1:15" ht="17.25" thickBot="1" x14ac:dyDescent="0.4">
      <c r="A6398" s="17">
        <f t="shared" si="200"/>
        <v>7100054</v>
      </c>
      <c r="B6398" s="17" t="s">
        <v>220</v>
      </c>
      <c r="C6398" s="15">
        <f>INDEX(装备!G:G,MATCH(属性!A6398,装备!A:A,0))</f>
        <v>18</v>
      </c>
      <c r="D6398" s="15" t="str">
        <f>INDEX(装备!E:E,MATCH(属性!A6398,装备!A:A,0))</f>
        <v>ring</v>
      </c>
      <c r="E6398" s="14">
        <v>36</v>
      </c>
      <c r="F6398" s="17">
        <f>INT((VLOOKUP($C6398,装备数值,2,0)+VLOOKUP($C6398,装备数值,5,0)*($E6398-1))*VLOOKUP($D6398,系数!$K$2:$O$7,2,0))</f>
        <v>0</v>
      </c>
      <c r="G6398" s="17">
        <f>INT((VLOOKUP($C6398,装备数值,3,0)+VLOOKUP($C6398,装备数值,6,0)*($E6398-1))*VLOOKUP($D6398,系数!$K$2:$O$7,3,0))</f>
        <v>721</v>
      </c>
      <c r="H6398" s="17">
        <f t="shared" si="199"/>
        <v>721</v>
      </c>
      <c r="I6398" s="17">
        <f>INT((VLOOKUP($C6398,装备数值,4,0)+VLOOKUP($C6398,装备数值,7,0)*($E6398-1))*VLOOKUP($D6398,系数!$K$2:$O$7,4,0))</f>
        <v>0</v>
      </c>
      <c r="J6398" s="17">
        <f>INT((VLOOKUP($C6398,装备数值,4,0)+VLOOKUP($C6398,装备数值,7,0)*($E6398-1))*VLOOKUP($D6398,系数!$K$2:$O$7,5,0))</f>
        <v>0</v>
      </c>
      <c r="K6398" s="17">
        <f>INT(VLOOKUP(E6398,强化金币,2,1)*VLOOKUP(INDEX(装备!F:F,MATCH(属性!A6398,装备!A:A,0)),系数!$K$12:$M$15,3,0))</f>
        <v>8000</v>
      </c>
      <c r="L6398" s="17"/>
      <c r="M6398" s="17"/>
      <c r="N6398" s="17"/>
      <c r="O6398" s="17">
        <f>IF(E6398=1,"",VLOOKUP(E6398,系数!$S$2:$AB$12,MATCH(属性!C6398,评级,0),1))</f>
        <v>160</v>
      </c>
    </row>
    <row r="6399" spans="1:15" ht="17.25" thickBot="1" x14ac:dyDescent="0.4">
      <c r="A6399" s="17">
        <f t="shared" si="200"/>
        <v>7100054</v>
      </c>
      <c r="B6399" s="17" t="s">
        <v>220</v>
      </c>
      <c r="C6399" s="15">
        <f>INDEX(装备!G:G,MATCH(属性!A6399,装备!A:A,0))</f>
        <v>18</v>
      </c>
      <c r="D6399" s="15" t="str">
        <f>INDEX(装备!E:E,MATCH(属性!A6399,装备!A:A,0))</f>
        <v>ring</v>
      </c>
      <c r="E6399" s="14">
        <v>37</v>
      </c>
      <c r="F6399" s="17">
        <f>INT((VLOOKUP($C6399,装备数值,2,0)+VLOOKUP($C6399,装备数值,5,0)*($E6399-1))*VLOOKUP($D6399,系数!$K$2:$O$7,2,0))</f>
        <v>0</v>
      </c>
      <c r="G6399" s="17">
        <f>INT((VLOOKUP($C6399,装备数值,3,0)+VLOOKUP($C6399,装备数值,6,0)*($E6399-1))*VLOOKUP($D6399,系数!$K$2:$O$7,3,0))</f>
        <v>733</v>
      </c>
      <c r="H6399" s="17">
        <f t="shared" si="199"/>
        <v>733</v>
      </c>
      <c r="I6399" s="17">
        <f>INT((VLOOKUP($C6399,装备数值,4,0)+VLOOKUP($C6399,装备数值,7,0)*($E6399-1))*VLOOKUP($D6399,系数!$K$2:$O$7,4,0))</f>
        <v>0</v>
      </c>
      <c r="J6399" s="17">
        <f>INT((VLOOKUP($C6399,装备数值,4,0)+VLOOKUP($C6399,装备数值,7,0)*($E6399-1))*VLOOKUP($D6399,系数!$K$2:$O$7,5,0))</f>
        <v>0</v>
      </c>
      <c r="K6399" s="17">
        <f>INT(VLOOKUP(E6399,强化金币,2,1)*VLOOKUP(INDEX(装备!F:F,MATCH(属性!A6399,装备!A:A,0)),系数!$K$12:$M$15,3,0))</f>
        <v>8500</v>
      </c>
      <c r="L6399" s="17"/>
      <c r="M6399" s="17"/>
      <c r="N6399" s="17"/>
      <c r="O6399" s="17">
        <f>IF(E6399=1,"",VLOOKUP(E6399,系数!$S$2:$AB$12,MATCH(属性!C6399,评级,0),1))</f>
        <v>160</v>
      </c>
    </row>
    <row r="6400" spans="1:15" ht="17.25" thickBot="1" x14ac:dyDescent="0.4">
      <c r="A6400" s="17">
        <f t="shared" si="200"/>
        <v>7100054</v>
      </c>
      <c r="B6400" s="17" t="s">
        <v>220</v>
      </c>
      <c r="C6400" s="15">
        <f>INDEX(装备!G:G,MATCH(属性!A6400,装备!A:A,0))</f>
        <v>18</v>
      </c>
      <c r="D6400" s="15" t="str">
        <f>INDEX(装备!E:E,MATCH(属性!A6400,装备!A:A,0))</f>
        <v>ring</v>
      </c>
      <c r="E6400" s="14">
        <v>38</v>
      </c>
      <c r="F6400" s="17">
        <f>INT((VLOOKUP($C6400,装备数值,2,0)+VLOOKUP($C6400,装备数值,5,0)*($E6400-1))*VLOOKUP($D6400,系数!$K$2:$O$7,2,0))</f>
        <v>0</v>
      </c>
      <c r="G6400" s="17">
        <f>INT((VLOOKUP($C6400,装备数值,3,0)+VLOOKUP($C6400,装备数值,6,0)*($E6400-1))*VLOOKUP($D6400,系数!$K$2:$O$7,3,0))</f>
        <v>745</v>
      </c>
      <c r="H6400" s="17">
        <f t="shared" si="199"/>
        <v>745</v>
      </c>
      <c r="I6400" s="17">
        <f>INT((VLOOKUP($C6400,装备数值,4,0)+VLOOKUP($C6400,装备数值,7,0)*($E6400-1))*VLOOKUP($D6400,系数!$K$2:$O$7,4,0))</f>
        <v>0</v>
      </c>
      <c r="J6400" s="17">
        <f>INT((VLOOKUP($C6400,装备数值,4,0)+VLOOKUP($C6400,装备数值,7,0)*($E6400-1))*VLOOKUP($D6400,系数!$K$2:$O$7,5,0))</f>
        <v>0</v>
      </c>
      <c r="K6400" s="17">
        <f>INT(VLOOKUP(E6400,强化金币,2,1)*VLOOKUP(INDEX(装备!F:F,MATCH(属性!A6400,装备!A:A,0)),系数!$K$12:$M$15,3,0))</f>
        <v>9000</v>
      </c>
      <c r="L6400" s="17"/>
      <c r="M6400" s="17"/>
      <c r="N6400" s="17"/>
      <c r="O6400" s="17">
        <f>IF(E6400=1,"",VLOOKUP(E6400,系数!$S$2:$AB$12,MATCH(属性!C6400,评级,0),1))</f>
        <v>160</v>
      </c>
    </row>
    <row r="6401" spans="1:15" ht="17.25" thickBot="1" x14ac:dyDescent="0.4">
      <c r="A6401" s="17">
        <f t="shared" si="200"/>
        <v>7100054</v>
      </c>
      <c r="B6401" s="17" t="s">
        <v>220</v>
      </c>
      <c r="C6401" s="15">
        <f>INDEX(装备!G:G,MATCH(属性!A6401,装备!A:A,0))</f>
        <v>18</v>
      </c>
      <c r="D6401" s="15" t="str">
        <f>INDEX(装备!E:E,MATCH(属性!A6401,装备!A:A,0))</f>
        <v>ring</v>
      </c>
      <c r="E6401" s="14">
        <v>39</v>
      </c>
      <c r="F6401" s="17">
        <f>INT((VLOOKUP($C6401,装备数值,2,0)+VLOOKUP($C6401,装备数值,5,0)*($E6401-1))*VLOOKUP($D6401,系数!$K$2:$O$7,2,0))</f>
        <v>0</v>
      </c>
      <c r="G6401" s="17">
        <f>INT((VLOOKUP($C6401,装备数值,3,0)+VLOOKUP($C6401,装备数值,6,0)*($E6401-1))*VLOOKUP($D6401,系数!$K$2:$O$7,3,0))</f>
        <v>757</v>
      </c>
      <c r="H6401" s="17">
        <f t="shared" si="199"/>
        <v>757</v>
      </c>
      <c r="I6401" s="17">
        <f>INT((VLOOKUP($C6401,装备数值,4,0)+VLOOKUP($C6401,装备数值,7,0)*($E6401-1))*VLOOKUP($D6401,系数!$K$2:$O$7,4,0))</f>
        <v>0</v>
      </c>
      <c r="J6401" s="17">
        <f>INT((VLOOKUP($C6401,装备数值,4,0)+VLOOKUP($C6401,装备数值,7,0)*($E6401-1))*VLOOKUP($D6401,系数!$K$2:$O$7,5,0))</f>
        <v>0</v>
      </c>
      <c r="K6401" s="17">
        <f>INT(VLOOKUP(E6401,强化金币,2,1)*VLOOKUP(INDEX(装备!F:F,MATCH(属性!A6401,装备!A:A,0)),系数!$K$12:$M$15,3,0))</f>
        <v>10000</v>
      </c>
      <c r="L6401" s="17"/>
      <c r="M6401" s="17"/>
      <c r="N6401" s="17"/>
      <c r="O6401" s="17">
        <f>IF(E6401=1,"",VLOOKUP(E6401,系数!$S$2:$AB$12,MATCH(属性!C6401,评级,0),1))</f>
        <v>160</v>
      </c>
    </row>
    <row r="6402" spans="1:15" ht="17.25" thickBot="1" x14ac:dyDescent="0.4">
      <c r="A6402" s="17">
        <f t="shared" si="200"/>
        <v>7100054</v>
      </c>
      <c r="B6402" s="17" t="s">
        <v>220</v>
      </c>
      <c r="C6402" s="15">
        <f>INDEX(装备!G:G,MATCH(属性!A6402,装备!A:A,0))</f>
        <v>18</v>
      </c>
      <c r="D6402" s="15" t="str">
        <f>INDEX(装备!E:E,MATCH(属性!A6402,装备!A:A,0))</f>
        <v>ring</v>
      </c>
      <c r="E6402" s="14">
        <v>40</v>
      </c>
      <c r="F6402" s="17">
        <f>INT((VLOOKUP($C6402,装备数值,2,0)+VLOOKUP($C6402,装备数值,5,0)*($E6402-1))*VLOOKUP($D6402,系数!$K$2:$O$7,2,0))</f>
        <v>0</v>
      </c>
      <c r="G6402" s="17">
        <f>INT((VLOOKUP($C6402,装备数值,3,0)+VLOOKUP($C6402,装备数值,6,0)*($E6402-1))*VLOOKUP($D6402,系数!$K$2:$O$7,3,0))</f>
        <v>769</v>
      </c>
      <c r="H6402" s="17">
        <f t="shared" si="199"/>
        <v>769</v>
      </c>
      <c r="I6402" s="17">
        <f>INT((VLOOKUP($C6402,装备数值,4,0)+VLOOKUP($C6402,装备数值,7,0)*($E6402-1))*VLOOKUP($D6402,系数!$K$2:$O$7,4,0))</f>
        <v>0</v>
      </c>
      <c r="J6402" s="17">
        <f>INT((VLOOKUP($C6402,装备数值,4,0)+VLOOKUP($C6402,装备数值,7,0)*($E6402-1))*VLOOKUP($D6402,系数!$K$2:$O$7,5,0))</f>
        <v>0</v>
      </c>
      <c r="K6402" s="17">
        <f>INT(VLOOKUP(E6402,强化金币,2,1)*VLOOKUP(INDEX(装备!F:F,MATCH(属性!A6402,装备!A:A,0)),系数!$K$12:$M$15,3,0))</f>
        <v>12000</v>
      </c>
      <c r="L6402" s="17"/>
      <c r="M6402" s="17"/>
      <c r="N6402" s="17"/>
      <c r="O6402" s="17">
        <f>IF(E6402=1,"",VLOOKUP(E6402,系数!$S$2:$AB$12,MATCH(属性!C6402,评级,0),1))</f>
        <v>200</v>
      </c>
    </row>
    <row r="6403" spans="1:15" ht="17.25" thickBot="1" x14ac:dyDescent="0.4">
      <c r="A6403" s="17">
        <f t="shared" si="200"/>
        <v>7100054</v>
      </c>
      <c r="B6403" s="17" t="s">
        <v>220</v>
      </c>
      <c r="C6403" s="15">
        <f>INDEX(装备!G:G,MATCH(属性!A6403,装备!A:A,0))</f>
        <v>18</v>
      </c>
      <c r="D6403" s="15" t="str">
        <f>INDEX(装备!E:E,MATCH(属性!A6403,装备!A:A,0))</f>
        <v>ring</v>
      </c>
      <c r="E6403" s="14">
        <v>41</v>
      </c>
      <c r="F6403" s="17">
        <f>INT((VLOOKUP($C6403,装备数值,2,0)+VLOOKUP($C6403,装备数值,5,0)*($E6403-1))*VLOOKUP($D6403,系数!$K$2:$O$7,2,0))</f>
        <v>0</v>
      </c>
      <c r="G6403" s="17">
        <f>INT((VLOOKUP($C6403,装备数值,3,0)+VLOOKUP($C6403,装备数值,6,0)*($E6403-1))*VLOOKUP($D6403,系数!$K$2:$O$7,3,0))</f>
        <v>781</v>
      </c>
      <c r="H6403" s="17">
        <f t="shared" si="199"/>
        <v>781</v>
      </c>
      <c r="I6403" s="17">
        <f>INT((VLOOKUP($C6403,装备数值,4,0)+VLOOKUP($C6403,装备数值,7,0)*($E6403-1))*VLOOKUP($D6403,系数!$K$2:$O$7,4,0))</f>
        <v>0</v>
      </c>
      <c r="J6403" s="17">
        <f>INT((VLOOKUP($C6403,装备数值,4,0)+VLOOKUP($C6403,装备数值,7,0)*($E6403-1))*VLOOKUP($D6403,系数!$K$2:$O$7,5,0))</f>
        <v>0</v>
      </c>
      <c r="K6403" s="17">
        <f>INT(VLOOKUP(E6403,强化金币,2,1)*VLOOKUP(INDEX(装备!F:F,MATCH(属性!A6403,装备!A:A,0)),系数!$K$12:$M$15,3,0))</f>
        <v>14000</v>
      </c>
      <c r="L6403" s="17"/>
      <c r="M6403" s="17"/>
      <c r="N6403" s="17"/>
      <c r="O6403" s="17">
        <f>IF(E6403=1,"",VLOOKUP(E6403,系数!$S$2:$AB$12,MATCH(属性!C6403,评级,0),1))</f>
        <v>200</v>
      </c>
    </row>
    <row r="6404" spans="1:15" ht="17.25" thickBot="1" x14ac:dyDescent="0.4">
      <c r="A6404" s="17">
        <f t="shared" si="200"/>
        <v>7100054</v>
      </c>
      <c r="B6404" s="17" t="s">
        <v>220</v>
      </c>
      <c r="C6404" s="15">
        <f>INDEX(装备!G:G,MATCH(属性!A6404,装备!A:A,0))</f>
        <v>18</v>
      </c>
      <c r="D6404" s="15" t="str">
        <f>INDEX(装备!E:E,MATCH(属性!A6404,装备!A:A,0))</f>
        <v>ring</v>
      </c>
      <c r="E6404" s="14">
        <v>42</v>
      </c>
      <c r="F6404" s="17">
        <f>INT((VLOOKUP($C6404,装备数值,2,0)+VLOOKUP($C6404,装备数值,5,0)*($E6404-1))*VLOOKUP($D6404,系数!$K$2:$O$7,2,0))</f>
        <v>0</v>
      </c>
      <c r="G6404" s="17">
        <f>INT((VLOOKUP($C6404,装备数值,3,0)+VLOOKUP($C6404,装备数值,6,0)*($E6404-1))*VLOOKUP($D6404,系数!$K$2:$O$7,3,0))</f>
        <v>793</v>
      </c>
      <c r="H6404" s="17">
        <f t="shared" ref="H6404:H6467" si="201">G6404</f>
        <v>793</v>
      </c>
      <c r="I6404" s="17">
        <f>INT((VLOOKUP($C6404,装备数值,4,0)+VLOOKUP($C6404,装备数值,7,0)*($E6404-1))*VLOOKUP($D6404,系数!$K$2:$O$7,4,0))</f>
        <v>0</v>
      </c>
      <c r="J6404" s="17">
        <f>INT((VLOOKUP($C6404,装备数值,4,0)+VLOOKUP($C6404,装备数值,7,0)*($E6404-1))*VLOOKUP($D6404,系数!$K$2:$O$7,5,0))</f>
        <v>0</v>
      </c>
      <c r="K6404" s="17">
        <f>INT(VLOOKUP(E6404,强化金币,2,1)*VLOOKUP(INDEX(装备!F:F,MATCH(属性!A6404,装备!A:A,0)),系数!$K$12:$M$15,3,0))</f>
        <v>16000</v>
      </c>
      <c r="L6404" s="17"/>
      <c r="M6404" s="17"/>
      <c r="N6404" s="17"/>
      <c r="O6404" s="17">
        <f>IF(E6404=1,"",VLOOKUP(E6404,系数!$S$2:$AB$12,MATCH(属性!C6404,评级,0),1))</f>
        <v>200</v>
      </c>
    </row>
    <row r="6405" spans="1:15" ht="17.25" thickBot="1" x14ac:dyDescent="0.4">
      <c r="A6405" s="17">
        <f t="shared" si="200"/>
        <v>7100054</v>
      </c>
      <c r="B6405" s="17" t="s">
        <v>220</v>
      </c>
      <c r="C6405" s="15">
        <f>INDEX(装备!G:G,MATCH(属性!A6405,装备!A:A,0))</f>
        <v>18</v>
      </c>
      <c r="D6405" s="15" t="str">
        <f>INDEX(装备!E:E,MATCH(属性!A6405,装备!A:A,0))</f>
        <v>ring</v>
      </c>
      <c r="E6405" s="14">
        <v>43</v>
      </c>
      <c r="F6405" s="17">
        <f>INT((VLOOKUP($C6405,装备数值,2,0)+VLOOKUP($C6405,装备数值,5,0)*($E6405-1))*VLOOKUP($D6405,系数!$K$2:$O$7,2,0))</f>
        <v>0</v>
      </c>
      <c r="G6405" s="17">
        <f>INT((VLOOKUP($C6405,装备数值,3,0)+VLOOKUP($C6405,装备数值,6,0)*($E6405-1))*VLOOKUP($D6405,系数!$K$2:$O$7,3,0))</f>
        <v>805</v>
      </c>
      <c r="H6405" s="17">
        <f t="shared" si="201"/>
        <v>805</v>
      </c>
      <c r="I6405" s="17">
        <f>INT((VLOOKUP($C6405,装备数值,4,0)+VLOOKUP($C6405,装备数值,7,0)*($E6405-1))*VLOOKUP($D6405,系数!$K$2:$O$7,4,0))</f>
        <v>0</v>
      </c>
      <c r="J6405" s="17">
        <f>INT((VLOOKUP($C6405,装备数值,4,0)+VLOOKUP($C6405,装备数值,7,0)*($E6405-1))*VLOOKUP($D6405,系数!$K$2:$O$7,5,0))</f>
        <v>0</v>
      </c>
      <c r="K6405" s="17">
        <f>INT(VLOOKUP(E6405,强化金币,2,1)*VLOOKUP(INDEX(装备!F:F,MATCH(属性!A6405,装备!A:A,0)),系数!$K$12:$M$15,3,0))</f>
        <v>18000</v>
      </c>
      <c r="L6405" s="17"/>
      <c r="M6405" s="17"/>
      <c r="N6405" s="17"/>
      <c r="O6405" s="17">
        <f>IF(E6405=1,"",VLOOKUP(E6405,系数!$S$2:$AB$12,MATCH(属性!C6405,评级,0),1))</f>
        <v>200</v>
      </c>
    </row>
    <row r="6406" spans="1:15" ht="17.25" thickBot="1" x14ac:dyDescent="0.4">
      <c r="A6406" s="17">
        <f t="shared" si="200"/>
        <v>7100054</v>
      </c>
      <c r="B6406" s="17" t="s">
        <v>220</v>
      </c>
      <c r="C6406" s="15">
        <f>INDEX(装备!G:G,MATCH(属性!A6406,装备!A:A,0))</f>
        <v>18</v>
      </c>
      <c r="D6406" s="15" t="str">
        <f>INDEX(装备!E:E,MATCH(属性!A6406,装备!A:A,0))</f>
        <v>ring</v>
      </c>
      <c r="E6406" s="14">
        <v>44</v>
      </c>
      <c r="F6406" s="17">
        <f>INT((VLOOKUP($C6406,装备数值,2,0)+VLOOKUP($C6406,装备数值,5,0)*($E6406-1))*VLOOKUP($D6406,系数!$K$2:$O$7,2,0))</f>
        <v>0</v>
      </c>
      <c r="G6406" s="17">
        <f>INT((VLOOKUP($C6406,装备数值,3,0)+VLOOKUP($C6406,装备数值,6,0)*($E6406-1))*VLOOKUP($D6406,系数!$K$2:$O$7,3,0))</f>
        <v>817</v>
      </c>
      <c r="H6406" s="17">
        <f t="shared" si="201"/>
        <v>817</v>
      </c>
      <c r="I6406" s="17">
        <f>INT((VLOOKUP($C6406,装备数值,4,0)+VLOOKUP($C6406,装备数值,7,0)*($E6406-1))*VLOOKUP($D6406,系数!$K$2:$O$7,4,0))</f>
        <v>0</v>
      </c>
      <c r="J6406" s="17">
        <f>INT((VLOOKUP($C6406,装备数值,4,0)+VLOOKUP($C6406,装备数值,7,0)*($E6406-1))*VLOOKUP($D6406,系数!$K$2:$O$7,5,0))</f>
        <v>0</v>
      </c>
      <c r="K6406" s="17">
        <f>INT(VLOOKUP(E6406,强化金币,2,1)*VLOOKUP(INDEX(装备!F:F,MATCH(属性!A6406,装备!A:A,0)),系数!$K$12:$M$15,3,0))</f>
        <v>20000</v>
      </c>
      <c r="L6406" s="17"/>
      <c r="M6406" s="17"/>
      <c r="N6406" s="17"/>
      <c r="O6406" s="17">
        <f>IF(E6406=1,"",VLOOKUP(E6406,系数!$S$2:$AB$12,MATCH(属性!C6406,评级,0),1))</f>
        <v>200</v>
      </c>
    </row>
    <row r="6407" spans="1:15" ht="17.25" thickBot="1" x14ac:dyDescent="0.4">
      <c r="A6407" s="17">
        <f t="shared" si="200"/>
        <v>7100054</v>
      </c>
      <c r="B6407" s="17" t="s">
        <v>220</v>
      </c>
      <c r="C6407" s="15">
        <f>INDEX(装备!G:G,MATCH(属性!A6407,装备!A:A,0))</f>
        <v>18</v>
      </c>
      <c r="D6407" s="15" t="str">
        <f>INDEX(装备!E:E,MATCH(属性!A6407,装备!A:A,0))</f>
        <v>ring</v>
      </c>
      <c r="E6407" s="14">
        <v>45</v>
      </c>
      <c r="F6407" s="17">
        <f>INT((VLOOKUP($C6407,装备数值,2,0)+VLOOKUP($C6407,装备数值,5,0)*($E6407-1))*VLOOKUP($D6407,系数!$K$2:$O$7,2,0))</f>
        <v>0</v>
      </c>
      <c r="G6407" s="17">
        <f>INT((VLOOKUP($C6407,装备数值,3,0)+VLOOKUP($C6407,装备数值,6,0)*($E6407-1))*VLOOKUP($D6407,系数!$K$2:$O$7,3,0))</f>
        <v>829</v>
      </c>
      <c r="H6407" s="17">
        <f t="shared" si="201"/>
        <v>829</v>
      </c>
      <c r="I6407" s="17">
        <f>INT((VLOOKUP($C6407,装备数值,4,0)+VLOOKUP($C6407,装备数值,7,0)*($E6407-1))*VLOOKUP($D6407,系数!$K$2:$O$7,4,0))</f>
        <v>0</v>
      </c>
      <c r="J6407" s="17">
        <f>INT((VLOOKUP($C6407,装备数值,4,0)+VLOOKUP($C6407,装备数值,7,0)*($E6407-1))*VLOOKUP($D6407,系数!$K$2:$O$7,5,0))</f>
        <v>0</v>
      </c>
      <c r="K6407" s="17">
        <f>INT(VLOOKUP(E6407,强化金币,2,1)*VLOOKUP(INDEX(装备!F:F,MATCH(属性!A6407,装备!A:A,0)),系数!$K$12:$M$15,3,0))</f>
        <v>22000</v>
      </c>
      <c r="L6407" s="17"/>
      <c r="M6407" s="17"/>
      <c r="N6407" s="17"/>
      <c r="O6407" s="17">
        <f>IF(E6407=1,"",VLOOKUP(E6407,系数!$S$2:$AB$12,MATCH(属性!C6407,评级,0),1))</f>
        <v>200</v>
      </c>
    </row>
    <row r="6408" spans="1:15" ht="17.25" thickBot="1" x14ac:dyDescent="0.4">
      <c r="A6408" s="17">
        <f t="shared" si="200"/>
        <v>7100054</v>
      </c>
      <c r="B6408" s="17" t="s">
        <v>220</v>
      </c>
      <c r="C6408" s="15">
        <f>INDEX(装备!G:G,MATCH(属性!A6408,装备!A:A,0))</f>
        <v>18</v>
      </c>
      <c r="D6408" s="15" t="str">
        <f>INDEX(装备!E:E,MATCH(属性!A6408,装备!A:A,0))</f>
        <v>ring</v>
      </c>
      <c r="E6408" s="14">
        <v>46</v>
      </c>
      <c r="F6408" s="17">
        <f>INT((VLOOKUP($C6408,装备数值,2,0)+VLOOKUP($C6408,装备数值,5,0)*($E6408-1))*VLOOKUP($D6408,系数!$K$2:$O$7,2,0))</f>
        <v>0</v>
      </c>
      <c r="G6408" s="17">
        <f>INT((VLOOKUP($C6408,装备数值,3,0)+VLOOKUP($C6408,装备数值,6,0)*($E6408-1))*VLOOKUP($D6408,系数!$K$2:$O$7,3,0))</f>
        <v>841</v>
      </c>
      <c r="H6408" s="17">
        <f t="shared" si="201"/>
        <v>841</v>
      </c>
      <c r="I6408" s="17">
        <f>INT((VLOOKUP($C6408,装备数值,4,0)+VLOOKUP($C6408,装备数值,7,0)*($E6408-1))*VLOOKUP($D6408,系数!$K$2:$O$7,4,0))</f>
        <v>0</v>
      </c>
      <c r="J6408" s="17">
        <f>INT((VLOOKUP($C6408,装备数值,4,0)+VLOOKUP($C6408,装备数值,7,0)*($E6408-1))*VLOOKUP($D6408,系数!$K$2:$O$7,5,0))</f>
        <v>0</v>
      </c>
      <c r="K6408" s="17">
        <f>INT(VLOOKUP(E6408,强化金币,2,1)*VLOOKUP(INDEX(装备!F:F,MATCH(属性!A6408,装备!A:A,0)),系数!$K$12:$M$15,3,0))</f>
        <v>24000</v>
      </c>
      <c r="L6408" s="17"/>
      <c r="M6408" s="17"/>
      <c r="N6408" s="17"/>
      <c r="O6408" s="17">
        <f>IF(E6408=1,"",VLOOKUP(E6408,系数!$S$2:$AB$12,MATCH(属性!C6408,评级,0),1))</f>
        <v>200</v>
      </c>
    </row>
    <row r="6409" spans="1:15" ht="17.25" thickBot="1" x14ac:dyDescent="0.4">
      <c r="A6409" s="17">
        <f t="shared" si="200"/>
        <v>7100054</v>
      </c>
      <c r="B6409" s="17" t="s">
        <v>220</v>
      </c>
      <c r="C6409" s="15">
        <f>INDEX(装备!G:G,MATCH(属性!A6409,装备!A:A,0))</f>
        <v>18</v>
      </c>
      <c r="D6409" s="15" t="str">
        <f>INDEX(装备!E:E,MATCH(属性!A6409,装备!A:A,0))</f>
        <v>ring</v>
      </c>
      <c r="E6409" s="14">
        <v>47</v>
      </c>
      <c r="F6409" s="17">
        <f>INT((VLOOKUP($C6409,装备数值,2,0)+VLOOKUP($C6409,装备数值,5,0)*($E6409-1))*VLOOKUP($D6409,系数!$K$2:$O$7,2,0))</f>
        <v>0</v>
      </c>
      <c r="G6409" s="17">
        <f>INT((VLOOKUP($C6409,装备数值,3,0)+VLOOKUP($C6409,装备数值,6,0)*($E6409-1))*VLOOKUP($D6409,系数!$K$2:$O$7,3,0))</f>
        <v>853</v>
      </c>
      <c r="H6409" s="17">
        <f t="shared" si="201"/>
        <v>853</v>
      </c>
      <c r="I6409" s="17">
        <f>INT((VLOOKUP($C6409,装备数值,4,0)+VLOOKUP($C6409,装备数值,7,0)*($E6409-1))*VLOOKUP($D6409,系数!$K$2:$O$7,4,0))</f>
        <v>0</v>
      </c>
      <c r="J6409" s="17">
        <f>INT((VLOOKUP($C6409,装备数值,4,0)+VLOOKUP($C6409,装备数值,7,0)*($E6409-1))*VLOOKUP($D6409,系数!$K$2:$O$7,5,0))</f>
        <v>0</v>
      </c>
      <c r="K6409" s="17">
        <f>INT(VLOOKUP(E6409,强化金币,2,1)*VLOOKUP(INDEX(装备!F:F,MATCH(属性!A6409,装备!A:A,0)),系数!$K$12:$M$15,3,0))</f>
        <v>26000</v>
      </c>
      <c r="L6409" s="17"/>
      <c r="M6409" s="17"/>
      <c r="N6409" s="17"/>
      <c r="O6409" s="17">
        <f>IF(E6409=1,"",VLOOKUP(E6409,系数!$S$2:$AB$12,MATCH(属性!C6409,评级,0),1))</f>
        <v>200</v>
      </c>
    </row>
    <row r="6410" spans="1:15" ht="17.25" thickBot="1" x14ac:dyDescent="0.4">
      <c r="A6410" s="17">
        <f t="shared" si="200"/>
        <v>7100054</v>
      </c>
      <c r="B6410" s="17" t="s">
        <v>220</v>
      </c>
      <c r="C6410" s="15">
        <f>INDEX(装备!G:G,MATCH(属性!A6410,装备!A:A,0))</f>
        <v>18</v>
      </c>
      <c r="D6410" s="15" t="str">
        <f>INDEX(装备!E:E,MATCH(属性!A6410,装备!A:A,0))</f>
        <v>ring</v>
      </c>
      <c r="E6410" s="14">
        <v>48</v>
      </c>
      <c r="F6410" s="17">
        <f>INT((VLOOKUP($C6410,装备数值,2,0)+VLOOKUP($C6410,装备数值,5,0)*($E6410-1))*VLOOKUP($D6410,系数!$K$2:$O$7,2,0))</f>
        <v>0</v>
      </c>
      <c r="G6410" s="17">
        <f>INT((VLOOKUP($C6410,装备数值,3,0)+VLOOKUP($C6410,装备数值,6,0)*($E6410-1))*VLOOKUP($D6410,系数!$K$2:$O$7,3,0))</f>
        <v>865</v>
      </c>
      <c r="H6410" s="17">
        <f t="shared" si="201"/>
        <v>865</v>
      </c>
      <c r="I6410" s="17">
        <f>INT((VLOOKUP($C6410,装备数值,4,0)+VLOOKUP($C6410,装备数值,7,0)*($E6410-1))*VLOOKUP($D6410,系数!$K$2:$O$7,4,0))</f>
        <v>0</v>
      </c>
      <c r="J6410" s="17">
        <f>INT((VLOOKUP($C6410,装备数值,4,0)+VLOOKUP($C6410,装备数值,7,0)*($E6410-1))*VLOOKUP($D6410,系数!$K$2:$O$7,5,0))</f>
        <v>0</v>
      </c>
      <c r="K6410" s="17">
        <f>INT(VLOOKUP(E6410,强化金币,2,1)*VLOOKUP(INDEX(装备!F:F,MATCH(属性!A6410,装备!A:A,0)),系数!$K$12:$M$15,3,0))</f>
        <v>28000</v>
      </c>
      <c r="L6410" s="17"/>
      <c r="M6410" s="17"/>
      <c r="N6410" s="17"/>
      <c r="O6410" s="17">
        <f>IF(E6410=1,"",VLOOKUP(E6410,系数!$S$2:$AB$12,MATCH(属性!C6410,评级,0),1))</f>
        <v>200</v>
      </c>
    </row>
    <row r="6411" spans="1:15" ht="17.25" thickBot="1" x14ac:dyDescent="0.4">
      <c r="A6411" s="17">
        <f t="shared" si="200"/>
        <v>7100054</v>
      </c>
      <c r="B6411" s="17" t="s">
        <v>220</v>
      </c>
      <c r="C6411" s="15">
        <f>INDEX(装备!G:G,MATCH(属性!A6411,装备!A:A,0))</f>
        <v>18</v>
      </c>
      <c r="D6411" s="15" t="str">
        <f>INDEX(装备!E:E,MATCH(属性!A6411,装备!A:A,0))</f>
        <v>ring</v>
      </c>
      <c r="E6411" s="14">
        <v>49</v>
      </c>
      <c r="F6411" s="17">
        <f>INT((VLOOKUP($C6411,装备数值,2,0)+VLOOKUP($C6411,装备数值,5,0)*($E6411-1))*VLOOKUP($D6411,系数!$K$2:$O$7,2,0))</f>
        <v>0</v>
      </c>
      <c r="G6411" s="17">
        <f>INT((VLOOKUP($C6411,装备数值,3,0)+VLOOKUP($C6411,装备数值,6,0)*($E6411-1))*VLOOKUP($D6411,系数!$K$2:$O$7,3,0))</f>
        <v>877</v>
      </c>
      <c r="H6411" s="17">
        <f t="shared" si="201"/>
        <v>877</v>
      </c>
      <c r="I6411" s="17">
        <f>INT((VLOOKUP($C6411,装备数值,4,0)+VLOOKUP($C6411,装备数值,7,0)*($E6411-1))*VLOOKUP($D6411,系数!$K$2:$O$7,4,0))</f>
        <v>0</v>
      </c>
      <c r="J6411" s="17">
        <f>INT((VLOOKUP($C6411,装备数值,4,0)+VLOOKUP($C6411,装备数值,7,0)*($E6411-1))*VLOOKUP($D6411,系数!$K$2:$O$7,5,0))</f>
        <v>0</v>
      </c>
      <c r="K6411" s="17">
        <f>INT(VLOOKUP(E6411,强化金币,2,1)*VLOOKUP(INDEX(装备!F:F,MATCH(属性!A6411,装备!A:A,0)),系数!$K$12:$M$15,3,0))</f>
        <v>30000</v>
      </c>
      <c r="L6411" s="17"/>
      <c r="M6411" s="17"/>
      <c r="N6411" s="17"/>
      <c r="O6411" s="17">
        <f>IF(E6411=1,"",VLOOKUP(E6411,系数!$S$2:$AB$12,MATCH(属性!C6411,评级,0),1))</f>
        <v>200</v>
      </c>
    </row>
    <row r="6412" spans="1:15" ht="17.25" thickBot="1" x14ac:dyDescent="0.4">
      <c r="A6412" s="17">
        <f t="shared" si="200"/>
        <v>7100054</v>
      </c>
      <c r="B6412" s="17" t="s">
        <v>220</v>
      </c>
      <c r="C6412" s="15">
        <f>INDEX(装备!G:G,MATCH(属性!A6412,装备!A:A,0))</f>
        <v>18</v>
      </c>
      <c r="D6412" s="15" t="str">
        <f>INDEX(装备!E:E,MATCH(属性!A6412,装备!A:A,0))</f>
        <v>ring</v>
      </c>
      <c r="E6412" s="14">
        <v>50</v>
      </c>
      <c r="F6412" s="17">
        <f>INT((VLOOKUP($C6412,装备数值,2,0)+VLOOKUP($C6412,装备数值,5,0)*($E6412-1))*VLOOKUP($D6412,系数!$K$2:$O$7,2,0))</f>
        <v>0</v>
      </c>
      <c r="G6412" s="17">
        <f>INT((VLOOKUP($C6412,装备数值,3,0)+VLOOKUP($C6412,装备数值,6,0)*($E6412-1))*VLOOKUP($D6412,系数!$K$2:$O$7,3,0))</f>
        <v>889</v>
      </c>
      <c r="H6412" s="17">
        <f t="shared" si="201"/>
        <v>889</v>
      </c>
      <c r="I6412" s="17">
        <f>INT((VLOOKUP($C6412,装备数值,4,0)+VLOOKUP($C6412,装备数值,7,0)*($E6412-1))*VLOOKUP($D6412,系数!$K$2:$O$7,4,0))</f>
        <v>0</v>
      </c>
      <c r="J6412" s="17">
        <f>INT((VLOOKUP($C6412,装备数值,4,0)+VLOOKUP($C6412,装备数值,7,0)*($E6412-1))*VLOOKUP($D6412,系数!$K$2:$O$7,5,0))</f>
        <v>0</v>
      </c>
      <c r="K6412" s="17">
        <f>INT(VLOOKUP(E6412,强化金币,2,1)*VLOOKUP(INDEX(装备!F:F,MATCH(属性!A6412,装备!A:A,0)),系数!$K$12:$M$15,3,0))</f>
        <v>32000</v>
      </c>
      <c r="L6412" s="17"/>
      <c r="M6412" s="17"/>
      <c r="N6412" s="17"/>
      <c r="O6412" s="17">
        <f>IF(E6412=1,"",VLOOKUP(E6412,系数!$S$2:$AB$12,MATCH(属性!C6412,评级,0),1))</f>
        <v>240</v>
      </c>
    </row>
    <row r="6413" spans="1:15" ht="17.25" thickBot="1" x14ac:dyDescent="0.4">
      <c r="A6413" s="17">
        <f t="shared" si="200"/>
        <v>7100054</v>
      </c>
      <c r="B6413" s="17" t="s">
        <v>220</v>
      </c>
      <c r="C6413" s="15">
        <f>INDEX(装备!G:G,MATCH(属性!A6413,装备!A:A,0))</f>
        <v>18</v>
      </c>
      <c r="D6413" s="15" t="str">
        <f>INDEX(装备!E:E,MATCH(属性!A6413,装备!A:A,0))</f>
        <v>ring</v>
      </c>
      <c r="E6413" s="14">
        <v>51</v>
      </c>
      <c r="F6413" s="17">
        <f>INT((VLOOKUP($C6413,装备数值,2,0)+VLOOKUP($C6413,装备数值,5,0)*($E6413-1))*VLOOKUP($D6413,系数!$K$2:$O$7,2,0))</f>
        <v>0</v>
      </c>
      <c r="G6413" s="17">
        <f>INT((VLOOKUP($C6413,装备数值,3,0)+VLOOKUP($C6413,装备数值,6,0)*($E6413-1))*VLOOKUP($D6413,系数!$K$2:$O$7,3,0))</f>
        <v>901</v>
      </c>
      <c r="H6413" s="17">
        <f t="shared" si="201"/>
        <v>901</v>
      </c>
      <c r="I6413" s="17">
        <f>INT((VLOOKUP($C6413,装备数值,4,0)+VLOOKUP($C6413,装备数值,7,0)*($E6413-1))*VLOOKUP($D6413,系数!$K$2:$O$7,4,0))</f>
        <v>0</v>
      </c>
      <c r="J6413" s="17">
        <f>INT((VLOOKUP($C6413,装备数值,4,0)+VLOOKUP($C6413,装备数值,7,0)*($E6413-1))*VLOOKUP($D6413,系数!$K$2:$O$7,5,0))</f>
        <v>0</v>
      </c>
      <c r="K6413" s="17">
        <f>INT(VLOOKUP(E6413,强化金币,2,1)*VLOOKUP(INDEX(装备!F:F,MATCH(属性!A6413,装备!A:A,0)),系数!$K$12:$M$15,3,0))</f>
        <v>34000</v>
      </c>
      <c r="L6413" s="17"/>
      <c r="M6413" s="17"/>
      <c r="N6413" s="17"/>
      <c r="O6413" s="17">
        <f>IF(E6413=1,"",VLOOKUP(E6413,系数!$S$2:$AB$12,MATCH(属性!C6413,评级,0),1))</f>
        <v>240</v>
      </c>
    </row>
    <row r="6414" spans="1:15" ht="17.25" thickBot="1" x14ac:dyDescent="0.4">
      <c r="A6414" s="17">
        <f t="shared" si="200"/>
        <v>7100054</v>
      </c>
      <c r="B6414" s="17" t="s">
        <v>220</v>
      </c>
      <c r="C6414" s="15">
        <f>INDEX(装备!G:G,MATCH(属性!A6414,装备!A:A,0))</f>
        <v>18</v>
      </c>
      <c r="D6414" s="15" t="str">
        <f>INDEX(装备!E:E,MATCH(属性!A6414,装备!A:A,0))</f>
        <v>ring</v>
      </c>
      <c r="E6414" s="14">
        <v>52</v>
      </c>
      <c r="F6414" s="17">
        <f>INT((VLOOKUP($C6414,装备数值,2,0)+VLOOKUP($C6414,装备数值,5,0)*($E6414-1))*VLOOKUP($D6414,系数!$K$2:$O$7,2,0))</f>
        <v>0</v>
      </c>
      <c r="G6414" s="17">
        <f>INT((VLOOKUP($C6414,装备数值,3,0)+VLOOKUP($C6414,装备数值,6,0)*($E6414-1))*VLOOKUP($D6414,系数!$K$2:$O$7,3,0))</f>
        <v>913</v>
      </c>
      <c r="H6414" s="17">
        <f t="shared" si="201"/>
        <v>913</v>
      </c>
      <c r="I6414" s="17">
        <f>INT((VLOOKUP($C6414,装备数值,4,0)+VLOOKUP($C6414,装备数值,7,0)*($E6414-1))*VLOOKUP($D6414,系数!$K$2:$O$7,4,0))</f>
        <v>0</v>
      </c>
      <c r="J6414" s="17">
        <f>INT((VLOOKUP($C6414,装备数值,4,0)+VLOOKUP($C6414,装备数值,7,0)*($E6414-1))*VLOOKUP($D6414,系数!$K$2:$O$7,5,0))</f>
        <v>0</v>
      </c>
      <c r="K6414" s="17">
        <f>INT(VLOOKUP(E6414,强化金币,2,1)*VLOOKUP(INDEX(装备!F:F,MATCH(属性!A6414,装备!A:A,0)),系数!$K$12:$M$15,3,0))</f>
        <v>36000</v>
      </c>
      <c r="L6414" s="17"/>
      <c r="M6414" s="17"/>
      <c r="N6414" s="17"/>
      <c r="O6414" s="17">
        <f>IF(E6414=1,"",VLOOKUP(E6414,系数!$S$2:$AB$12,MATCH(属性!C6414,评级,0),1))</f>
        <v>240</v>
      </c>
    </row>
    <row r="6415" spans="1:15" ht="17.25" thickBot="1" x14ac:dyDescent="0.4">
      <c r="A6415" s="17">
        <f t="shared" si="200"/>
        <v>7100054</v>
      </c>
      <c r="B6415" s="17" t="s">
        <v>220</v>
      </c>
      <c r="C6415" s="15">
        <f>INDEX(装备!G:G,MATCH(属性!A6415,装备!A:A,0))</f>
        <v>18</v>
      </c>
      <c r="D6415" s="15" t="str">
        <f>INDEX(装备!E:E,MATCH(属性!A6415,装备!A:A,0))</f>
        <v>ring</v>
      </c>
      <c r="E6415" s="14">
        <v>53</v>
      </c>
      <c r="F6415" s="17">
        <f>INT((VLOOKUP($C6415,装备数值,2,0)+VLOOKUP($C6415,装备数值,5,0)*($E6415-1))*VLOOKUP($D6415,系数!$K$2:$O$7,2,0))</f>
        <v>0</v>
      </c>
      <c r="G6415" s="17">
        <f>INT((VLOOKUP($C6415,装备数值,3,0)+VLOOKUP($C6415,装备数值,6,0)*($E6415-1))*VLOOKUP($D6415,系数!$K$2:$O$7,3,0))</f>
        <v>925</v>
      </c>
      <c r="H6415" s="17">
        <f t="shared" si="201"/>
        <v>925</v>
      </c>
      <c r="I6415" s="17">
        <f>INT((VLOOKUP($C6415,装备数值,4,0)+VLOOKUP($C6415,装备数值,7,0)*($E6415-1))*VLOOKUP($D6415,系数!$K$2:$O$7,4,0))</f>
        <v>0</v>
      </c>
      <c r="J6415" s="17">
        <f>INT((VLOOKUP($C6415,装备数值,4,0)+VLOOKUP($C6415,装备数值,7,0)*($E6415-1))*VLOOKUP($D6415,系数!$K$2:$O$7,5,0))</f>
        <v>0</v>
      </c>
      <c r="K6415" s="17">
        <f>INT(VLOOKUP(E6415,强化金币,2,1)*VLOOKUP(INDEX(装备!F:F,MATCH(属性!A6415,装备!A:A,0)),系数!$K$12:$M$15,3,0))</f>
        <v>38000</v>
      </c>
      <c r="L6415" s="17"/>
      <c r="M6415" s="17"/>
      <c r="N6415" s="17"/>
      <c r="O6415" s="17">
        <f>IF(E6415=1,"",VLOOKUP(E6415,系数!$S$2:$AB$12,MATCH(属性!C6415,评级,0),1))</f>
        <v>240</v>
      </c>
    </row>
    <row r="6416" spans="1:15" ht="17.25" thickBot="1" x14ac:dyDescent="0.4">
      <c r="A6416" s="17">
        <f t="shared" si="200"/>
        <v>7100054</v>
      </c>
      <c r="B6416" s="17" t="s">
        <v>220</v>
      </c>
      <c r="C6416" s="15">
        <f>INDEX(装备!G:G,MATCH(属性!A6416,装备!A:A,0))</f>
        <v>18</v>
      </c>
      <c r="D6416" s="15" t="str">
        <f>INDEX(装备!E:E,MATCH(属性!A6416,装备!A:A,0))</f>
        <v>ring</v>
      </c>
      <c r="E6416" s="14">
        <v>54</v>
      </c>
      <c r="F6416" s="17">
        <f>INT((VLOOKUP($C6416,装备数值,2,0)+VLOOKUP($C6416,装备数值,5,0)*($E6416-1))*VLOOKUP($D6416,系数!$K$2:$O$7,2,0))</f>
        <v>0</v>
      </c>
      <c r="G6416" s="17">
        <f>INT((VLOOKUP($C6416,装备数值,3,0)+VLOOKUP($C6416,装备数值,6,0)*($E6416-1))*VLOOKUP($D6416,系数!$K$2:$O$7,3,0))</f>
        <v>937</v>
      </c>
      <c r="H6416" s="17">
        <f t="shared" si="201"/>
        <v>937</v>
      </c>
      <c r="I6416" s="17">
        <f>INT((VLOOKUP($C6416,装备数值,4,0)+VLOOKUP($C6416,装备数值,7,0)*($E6416-1))*VLOOKUP($D6416,系数!$K$2:$O$7,4,0))</f>
        <v>0</v>
      </c>
      <c r="J6416" s="17">
        <f>INT((VLOOKUP($C6416,装备数值,4,0)+VLOOKUP($C6416,装备数值,7,0)*($E6416-1))*VLOOKUP($D6416,系数!$K$2:$O$7,5,0))</f>
        <v>0</v>
      </c>
      <c r="K6416" s="17">
        <f>INT(VLOOKUP(E6416,强化金币,2,1)*VLOOKUP(INDEX(装备!F:F,MATCH(属性!A6416,装备!A:A,0)),系数!$K$12:$M$15,3,0))</f>
        <v>40000</v>
      </c>
      <c r="L6416" s="17"/>
      <c r="M6416" s="17"/>
      <c r="N6416" s="17"/>
      <c r="O6416" s="17">
        <f>IF(E6416=1,"",VLOOKUP(E6416,系数!$S$2:$AB$12,MATCH(属性!C6416,评级,0),1))</f>
        <v>240</v>
      </c>
    </row>
    <row r="6417" spans="1:15" ht="17.25" thickBot="1" x14ac:dyDescent="0.4">
      <c r="A6417" s="17">
        <f t="shared" si="200"/>
        <v>7100054</v>
      </c>
      <c r="B6417" s="17" t="s">
        <v>220</v>
      </c>
      <c r="C6417" s="15">
        <f>INDEX(装备!G:G,MATCH(属性!A6417,装备!A:A,0))</f>
        <v>18</v>
      </c>
      <c r="D6417" s="15" t="str">
        <f>INDEX(装备!E:E,MATCH(属性!A6417,装备!A:A,0))</f>
        <v>ring</v>
      </c>
      <c r="E6417" s="14">
        <v>55</v>
      </c>
      <c r="F6417" s="17">
        <f>INT((VLOOKUP($C6417,装备数值,2,0)+VLOOKUP($C6417,装备数值,5,0)*($E6417-1))*VLOOKUP($D6417,系数!$K$2:$O$7,2,0))</f>
        <v>0</v>
      </c>
      <c r="G6417" s="17">
        <f>INT((VLOOKUP($C6417,装备数值,3,0)+VLOOKUP($C6417,装备数值,6,0)*($E6417-1))*VLOOKUP($D6417,系数!$K$2:$O$7,3,0))</f>
        <v>949</v>
      </c>
      <c r="H6417" s="17">
        <f t="shared" si="201"/>
        <v>949</v>
      </c>
      <c r="I6417" s="17">
        <f>INT((VLOOKUP($C6417,装备数值,4,0)+VLOOKUP($C6417,装备数值,7,0)*($E6417-1))*VLOOKUP($D6417,系数!$K$2:$O$7,4,0))</f>
        <v>0</v>
      </c>
      <c r="J6417" s="17">
        <f>INT((VLOOKUP($C6417,装备数值,4,0)+VLOOKUP($C6417,装备数值,7,0)*($E6417-1))*VLOOKUP($D6417,系数!$K$2:$O$7,5,0))</f>
        <v>0</v>
      </c>
      <c r="K6417" s="17">
        <f>INT(VLOOKUP(E6417,强化金币,2,1)*VLOOKUP(INDEX(装备!F:F,MATCH(属性!A6417,装备!A:A,0)),系数!$K$12:$M$15,3,0))</f>
        <v>42000</v>
      </c>
      <c r="L6417" s="17"/>
      <c r="M6417" s="17"/>
      <c r="N6417" s="17"/>
      <c r="O6417" s="17">
        <f>IF(E6417=1,"",VLOOKUP(E6417,系数!$S$2:$AB$12,MATCH(属性!C6417,评级,0),1))</f>
        <v>240</v>
      </c>
    </row>
    <row r="6418" spans="1:15" ht="17.25" thickBot="1" x14ac:dyDescent="0.4">
      <c r="A6418" s="17">
        <f t="shared" si="200"/>
        <v>7100054</v>
      </c>
      <c r="B6418" s="17" t="s">
        <v>220</v>
      </c>
      <c r="C6418" s="15">
        <f>INDEX(装备!G:G,MATCH(属性!A6418,装备!A:A,0))</f>
        <v>18</v>
      </c>
      <c r="D6418" s="15" t="str">
        <f>INDEX(装备!E:E,MATCH(属性!A6418,装备!A:A,0))</f>
        <v>ring</v>
      </c>
      <c r="E6418" s="14">
        <v>56</v>
      </c>
      <c r="F6418" s="17">
        <f>INT((VLOOKUP($C6418,装备数值,2,0)+VLOOKUP($C6418,装备数值,5,0)*($E6418-1))*VLOOKUP($D6418,系数!$K$2:$O$7,2,0))</f>
        <v>0</v>
      </c>
      <c r="G6418" s="17">
        <f>INT((VLOOKUP($C6418,装备数值,3,0)+VLOOKUP($C6418,装备数值,6,0)*($E6418-1))*VLOOKUP($D6418,系数!$K$2:$O$7,3,0))</f>
        <v>961</v>
      </c>
      <c r="H6418" s="17">
        <f t="shared" si="201"/>
        <v>961</v>
      </c>
      <c r="I6418" s="17">
        <f>INT((VLOOKUP($C6418,装备数值,4,0)+VLOOKUP($C6418,装备数值,7,0)*($E6418-1))*VLOOKUP($D6418,系数!$K$2:$O$7,4,0))</f>
        <v>0</v>
      </c>
      <c r="J6418" s="17">
        <f>INT((VLOOKUP($C6418,装备数值,4,0)+VLOOKUP($C6418,装备数值,7,0)*($E6418-1))*VLOOKUP($D6418,系数!$K$2:$O$7,5,0))</f>
        <v>0</v>
      </c>
      <c r="K6418" s="17">
        <f>INT(VLOOKUP(E6418,强化金币,2,1)*VLOOKUP(INDEX(装备!F:F,MATCH(属性!A6418,装备!A:A,0)),系数!$K$12:$M$15,3,0))</f>
        <v>44000</v>
      </c>
      <c r="L6418" s="17"/>
      <c r="M6418" s="17"/>
      <c r="N6418" s="17"/>
      <c r="O6418" s="17">
        <f>IF(E6418=1,"",VLOOKUP(E6418,系数!$S$2:$AB$12,MATCH(属性!C6418,评级,0),1))</f>
        <v>240</v>
      </c>
    </row>
    <row r="6419" spans="1:15" ht="17.25" thickBot="1" x14ac:dyDescent="0.4">
      <c r="A6419" s="17">
        <f t="shared" si="200"/>
        <v>7100054</v>
      </c>
      <c r="B6419" s="17" t="s">
        <v>220</v>
      </c>
      <c r="C6419" s="15">
        <f>INDEX(装备!G:G,MATCH(属性!A6419,装备!A:A,0))</f>
        <v>18</v>
      </c>
      <c r="D6419" s="15" t="str">
        <f>INDEX(装备!E:E,MATCH(属性!A6419,装备!A:A,0))</f>
        <v>ring</v>
      </c>
      <c r="E6419" s="14">
        <v>57</v>
      </c>
      <c r="F6419" s="17">
        <f>INT((VLOOKUP($C6419,装备数值,2,0)+VLOOKUP($C6419,装备数值,5,0)*($E6419-1))*VLOOKUP($D6419,系数!$K$2:$O$7,2,0))</f>
        <v>0</v>
      </c>
      <c r="G6419" s="17">
        <f>INT((VLOOKUP($C6419,装备数值,3,0)+VLOOKUP($C6419,装备数值,6,0)*($E6419-1))*VLOOKUP($D6419,系数!$K$2:$O$7,3,0))</f>
        <v>973</v>
      </c>
      <c r="H6419" s="17">
        <f t="shared" si="201"/>
        <v>973</v>
      </c>
      <c r="I6419" s="17">
        <f>INT((VLOOKUP($C6419,装备数值,4,0)+VLOOKUP($C6419,装备数值,7,0)*($E6419-1))*VLOOKUP($D6419,系数!$K$2:$O$7,4,0))</f>
        <v>0</v>
      </c>
      <c r="J6419" s="17">
        <f>INT((VLOOKUP($C6419,装备数值,4,0)+VLOOKUP($C6419,装备数值,7,0)*($E6419-1))*VLOOKUP($D6419,系数!$K$2:$O$7,5,0))</f>
        <v>0</v>
      </c>
      <c r="K6419" s="17">
        <f>INT(VLOOKUP(E6419,强化金币,2,1)*VLOOKUP(INDEX(装备!F:F,MATCH(属性!A6419,装备!A:A,0)),系数!$K$12:$M$15,3,0))</f>
        <v>46000</v>
      </c>
      <c r="L6419" s="17"/>
      <c r="M6419" s="17"/>
      <c r="N6419" s="17"/>
      <c r="O6419" s="17">
        <f>IF(E6419=1,"",VLOOKUP(E6419,系数!$S$2:$AB$12,MATCH(属性!C6419,评级,0),1))</f>
        <v>240</v>
      </c>
    </row>
    <row r="6420" spans="1:15" ht="17.25" thickBot="1" x14ac:dyDescent="0.4">
      <c r="A6420" s="17">
        <f t="shared" si="200"/>
        <v>7100054</v>
      </c>
      <c r="B6420" s="17" t="s">
        <v>220</v>
      </c>
      <c r="C6420" s="15">
        <f>INDEX(装备!G:G,MATCH(属性!A6420,装备!A:A,0))</f>
        <v>18</v>
      </c>
      <c r="D6420" s="15" t="str">
        <f>INDEX(装备!E:E,MATCH(属性!A6420,装备!A:A,0))</f>
        <v>ring</v>
      </c>
      <c r="E6420" s="14">
        <v>58</v>
      </c>
      <c r="F6420" s="17">
        <f>INT((VLOOKUP($C6420,装备数值,2,0)+VLOOKUP($C6420,装备数值,5,0)*($E6420-1))*VLOOKUP($D6420,系数!$K$2:$O$7,2,0))</f>
        <v>0</v>
      </c>
      <c r="G6420" s="17">
        <f>INT((VLOOKUP($C6420,装备数值,3,0)+VLOOKUP($C6420,装备数值,6,0)*($E6420-1))*VLOOKUP($D6420,系数!$K$2:$O$7,3,0))</f>
        <v>985</v>
      </c>
      <c r="H6420" s="17">
        <f t="shared" si="201"/>
        <v>985</v>
      </c>
      <c r="I6420" s="17">
        <f>INT((VLOOKUP($C6420,装备数值,4,0)+VLOOKUP($C6420,装备数值,7,0)*($E6420-1))*VLOOKUP($D6420,系数!$K$2:$O$7,4,0))</f>
        <v>0</v>
      </c>
      <c r="J6420" s="17">
        <f>INT((VLOOKUP($C6420,装备数值,4,0)+VLOOKUP($C6420,装备数值,7,0)*($E6420-1))*VLOOKUP($D6420,系数!$K$2:$O$7,5,0))</f>
        <v>0</v>
      </c>
      <c r="K6420" s="17">
        <f>INT(VLOOKUP(E6420,强化金币,2,1)*VLOOKUP(INDEX(装备!F:F,MATCH(属性!A6420,装备!A:A,0)),系数!$K$12:$M$15,3,0))</f>
        <v>48000</v>
      </c>
      <c r="L6420" s="17"/>
      <c r="M6420" s="17"/>
      <c r="N6420" s="17"/>
      <c r="O6420" s="17">
        <f>IF(E6420=1,"",VLOOKUP(E6420,系数!$S$2:$AB$12,MATCH(属性!C6420,评级,0),1))</f>
        <v>240</v>
      </c>
    </row>
    <row r="6421" spans="1:15" ht="17.25" thickBot="1" x14ac:dyDescent="0.4">
      <c r="A6421" s="17">
        <f t="shared" si="200"/>
        <v>7100054</v>
      </c>
      <c r="B6421" s="17" t="s">
        <v>220</v>
      </c>
      <c r="C6421" s="15">
        <f>INDEX(装备!G:G,MATCH(属性!A6421,装备!A:A,0))</f>
        <v>18</v>
      </c>
      <c r="D6421" s="15" t="str">
        <f>INDEX(装备!E:E,MATCH(属性!A6421,装备!A:A,0))</f>
        <v>ring</v>
      </c>
      <c r="E6421" s="14">
        <v>59</v>
      </c>
      <c r="F6421" s="17">
        <f>INT((VLOOKUP($C6421,装备数值,2,0)+VLOOKUP($C6421,装备数值,5,0)*($E6421-1))*VLOOKUP($D6421,系数!$K$2:$O$7,2,0))</f>
        <v>0</v>
      </c>
      <c r="G6421" s="17">
        <f>INT((VLOOKUP($C6421,装备数值,3,0)+VLOOKUP($C6421,装备数值,6,0)*($E6421-1))*VLOOKUP($D6421,系数!$K$2:$O$7,3,0))</f>
        <v>997</v>
      </c>
      <c r="H6421" s="17">
        <f t="shared" si="201"/>
        <v>997</v>
      </c>
      <c r="I6421" s="17">
        <f>INT((VLOOKUP($C6421,装备数值,4,0)+VLOOKUP($C6421,装备数值,7,0)*($E6421-1))*VLOOKUP($D6421,系数!$K$2:$O$7,4,0))</f>
        <v>0</v>
      </c>
      <c r="J6421" s="17">
        <f>INT((VLOOKUP($C6421,装备数值,4,0)+VLOOKUP($C6421,装备数值,7,0)*($E6421-1))*VLOOKUP($D6421,系数!$K$2:$O$7,5,0))</f>
        <v>0</v>
      </c>
      <c r="K6421" s="17">
        <f>INT(VLOOKUP(E6421,强化金币,2,1)*VLOOKUP(INDEX(装备!F:F,MATCH(属性!A6421,装备!A:A,0)),系数!$K$12:$M$15,3,0))</f>
        <v>50000</v>
      </c>
      <c r="L6421" s="17"/>
      <c r="M6421" s="17"/>
      <c r="N6421" s="17"/>
      <c r="O6421" s="17">
        <f>IF(E6421=1,"",VLOOKUP(E6421,系数!$S$2:$AB$12,MATCH(属性!C6421,评级,0),1))</f>
        <v>240</v>
      </c>
    </row>
    <row r="6422" spans="1:15" ht="17.25" thickBot="1" x14ac:dyDescent="0.4">
      <c r="A6422" s="17">
        <f t="shared" si="200"/>
        <v>7100054</v>
      </c>
      <c r="B6422" s="17" t="s">
        <v>220</v>
      </c>
      <c r="C6422" s="15">
        <f>INDEX(装备!G:G,MATCH(属性!A6422,装备!A:A,0))</f>
        <v>18</v>
      </c>
      <c r="D6422" s="15" t="str">
        <f>INDEX(装备!E:E,MATCH(属性!A6422,装备!A:A,0))</f>
        <v>ring</v>
      </c>
      <c r="E6422" s="14">
        <v>60</v>
      </c>
      <c r="F6422" s="17">
        <f>INT((VLOOKUP($C6422,装备数值,2,0)+VLOOKUP($C6422,装备数值,5,0)*($E6422-1))*VLOOKUP($D6422,系数!$K$2:$O$7,2,0))</f>
        <v>0</v>
      </c>
      <c r="G6422" s="17">
        <f>INT((VLOOKUP($C6422,装备数值,3,0)+VLOOKUP($C6422,装备数值,6,0)*($E6422-1))*VLOOKUP($D6422,系数!$K$2:$O$7,3,0))</f>
        <v>1010</v>
      </c>
      <c r="H6422" s="17">
        <f t="shared" si="201"/>
        <v>1010</v>
      </c>
      <c r="I6422" s="17">
        <f>INT((VLOOKUP($C6422,装备数值,4,0)+VLOOKUP($C6422,装备数值,7,0)*($E6422-1))*VLOOKUP($D6422,系数!$K$2:$O$7,4,0))</f>
        <v>0</v>
      </c>
      <c r="J6422" s="17">
        <f>INT((VLOOKUP($C6422,装备数值,4,0)+VLOOKUP($C6422,装备数值,7,0)*($E6422-1))*VLOOKUP($D6422,系数!$K$2:$O$7,5,0))</f>
        <v>0</v>
      </c>
      <c r="K6422" s="17">
        <f>INT(VLOOKUP(E6422,强化金币,2,1)*VLOOKUP(INDEX(装备!F:F,MATCH(属性!A6422,装备!A:A,0)),系数!$K$12:$M$15,3,0))</f>
        <v>52500</v>
      </c>
      <c r="L6422" s="17"/>
      <c r="M6422" s="17"/>
      <c r="N6422" s="17"/>
      <c r="O6422" s="17">
        <f>IF(E6422=1,"",VLOOKUP(E6422,系数!$S$2:$AB$12,MATCH(属性!C6422,评级,0),1))</f>
        <v>280</v>
      </c>
    </row>
    <row r="6423" spans="1:15" ht="17.25" thickBot="1" x14ac:dyDescent="0.4">
      <c r="A6423" s="17">
        <f t="shared" si="200"/>
        <v>7100054</v>
      </c>
      <c r="B6423" s="17" t="s">
        <v>220</v>
      </c>
      <c r="C6423" s="15">
        <f>INDEX(装备!G:G,MATCH(属性!A6423,装备!A:A,0))</f>
        <v>18</v>
      </c>
      <c r="D6423" s="15" t="str">
        <f>INDEX(装备!E:E,MATCH(属性!A6423,装备!A:A,0))</f>
        <v>ring</v>
      </c>
      <c r="E6423" s="14">
        <v>61</v>
      </c>
      <c r="F6423" s="17">
        <f>INT((VLOOKUP($C6423,装备数值,2,0)+VLOOKUP($C6423,装备数值,5,0)*($E6423-1))*VLOOKUP($D6423,系数!$K$2:$O$7,2,0))</f>
        <v>0</v>
      </c>
      <c r="G6423" s="17">
        <f>INT((VLOOKUP($C6423,装备数值,3,0)+VLOOKUP($C6423,装备数值,6,0)*($E6423-1))*VLOOKUP($D6423,系数!$K$2:$O$7,3,0))</f>
        <v>1022</v>
      </c>
      <c r="H6423" s="17">
        <f t="shared" si="201"/>
        <v>1022</v>
      </c>
      <c r="I6423" s="17">
        <f>INT((VLOOKUP($C6423,装备数值,4,0)+VLOOKUP($C6423,装备数值,7,0)*($E6423-1))*VLOOKUP($D6423,系数!$K$2:$O$7,4,0))</f>
        <v>0</v>
      </c>
      <c r="J6423" s="17">
        <f>INT((VLOOKUP($C6423,装备数值,4,0)+VLOOKUP($C6423,装备数值,7,0)*($E6423-1))*VLOOKUP($D6423,系数!$K$2:$O$7,5,0))</f>
        <v>0</v>
      </c>
      <c r="K6423" s="17">
        <f>INT(VLOOKUP(E6423,强化金币,2,1)*VLOOKUP(INDEX(装备!F:F,MATCH(属性!A6423,装备!A:A,0)),系数!$K$12:$M$15,3,0))</f>
        <v>55000</v>
      </c>
      <c r="L6423" s="17"/>
      <c r="M6423" s="17"/>
      <c r="N6423" s="17"/>
      <c r="O6423" s="17">
        <f>IF(E6423=1,"",VLOOKUP(E6423,系数!$S$2:$AB$12,MATCH(属性!C6423,评级,0),1))</f>
        <v>280</v>
      </c>
    </row>
    <row r="6424" spans="1:15" ht="17.25" thickBot="1" x14ac:dyDescent="0.4">
      <c r="A6424" s="17">
        <f t="shared" si="200"/>
        <v>7100054</v>
      </c>
      <c r="B6424" s="17" t="s">
        <v>220</v>
      </c>
      <c r="C6424" s="15">
        <f>INDEX(装备!G:G,MATCH(属性!A6424,装备!A:A,0))</f>
        <v>18</v>
      </c>
      <c r="D6424" s="15" t="str">
        <f>INDEX(装备!E:E,MATCH(属性!A6424,装备!A:A,0))</f>
        <v>ring</v>
      </c>
      <c r="E6424" s="14">
        <v>62</v>
      </c>
      <c r="F6424" s="17">
        <f>INT((VLOOKUP($C6424,装备数值,2,0)+VLOOKUP($C6424,装备数值,5,0)*($E6424-1))*VLOOKUP($D6424,系数!$K$2:$O$7,2,0))</f>
        <v>0</v>
      </c>
      <c r="G6424" s="17">
        <f>INT((VLOOKUP($C6424,装备数值,3,0)+VLOOKUP($C6424,装备数值,6,0)*($E6424-1))*VLOOKUP($D6424,系数!$K$2:$O$7,3,0))</f>
        <v>1034</v>
      </c>
      <c r="H6424" s="17">
        <f t="shared" si="201"/>
        <v>1034</v>
      </c>
      <c r="I6424" s="17">
        <f>INT((VLOOKUP($C6424,装备数值,4,0)+VLOOKUP($C6424,装备数值,7,0)*($E6424-1))*VLOOKUP($D6424,系数!$K$2:$O$7,4,0))</f>
        <v>0</v>
      </c>
      <c r="J6424" s="17">
        <f>INT((VLOOKUP($C6424,装备数值,4,0)+VLOOKUP($C6424,装备数值,7,0)*($E6424-1))*VLOOKUP($D6424,系数!$K$2:$O$7,5,0))</f>
        <v>0</v>
      </c>
      <c r="K6424" s="17">
        <f>INT(VLOOKUP(E6424,强化金币,2,1)*VLOOKUP(INDEX(装备!F:F,MATCH(属性!A6424,装备!A:A,0)),系数!$K$12:$M$15,3,0))</f>
        <v>57500</v>
      </c>
      <c r="L6424" s="17"/>
      <c r="M6424" s="17"/>
      <c r="N6424" s="17"/>
      <c r="O6424" s="17">
        <f>IF(E6424=1,"",VLOOKUP(E6424,系数!$S$2:$AB$12,MATCH(属性!C6424,评级,0),1))</f>
        <v>280</v>
      </c>
    </row>
    <row r="6425" spans="1:15" ht="17.25" thickBot="1" x14ac:dyDescent="0.4">
      <c r="A6425" s="17">
        <f t="shared" si="200"/>
        <v>7100054</v>
      </c>
      <c r="B6425" s="17" t="s">
        <v>220</v>
      </c>
      <c r="C6425" s="15">
        <f>INDEX(装备!G:G,MATCH(属性!A6425,装备!A:A,0))</f>
        <v>18</v>
      </c>
      <c r="D6425" s="15" t="str">
        <f>INDEX(装备!E:E,MATCH(属性!A6425,装备!A:A,0))</f>
        <v>ring</v>
      </c>
      <c r="E6425" s="14">
        <v>63</v>
      </c>
      <c r="F6425" s="17">
        <f>INT((VLOOKUP($C6425,装备数值,2,0)+VLOOKUP($C6425,装备数值,5,0)*($E6425-1))*VLOOKUP($D6425,系数!$K$2:$O$7,2,0))</f>
        <v>0</v>
      </c>
      <c r="G6425" s="17">
        <f>INT((VLOOKUP($C6425,装备数值,3,0)+VLOOKUP($C6425,装备数值,6,0)*($E6425-1))*VLOOKUP($D6425,系数!$K$2:$O$7,3,0))</f>
        <v>1046</v>
      </c>
      <c r="H6425" s="17">
        <f t="shared" si="201"/>
        <v>1046</v>
      </c>
      <c r="I6425" s="17">
        <f>INT((VLOOKUP($C6425,装备数值,4,0)+VLOOKUP($C6425,装备数值,7,0)*($E6425-1))*VLOOKUP($D6425,系数!$K$2:$O$7,4,0))</f>
        <v>0</v>
      </c>
      <c r="J6425" s="17">
        <f>INT((VLOOKUP($C6425,装备数值,4,0)+VLOOKUP($C6425,装备数值,7,0)*($E6425-1))*VLOOKUP($D6425,系数!$K$2:$O$7,5,0))</f>
        <v>0</v>
      </c>
      <c r="K6425" s="17">
        <f>INT(VLOOKUP(E6425,强化金币,2,1)*VLOOKUP(INDEX(装备!F:F,MATCH(属性!A6425,装备!A:A,0)),系数!$K$12:$M$15,3,0))</f>
        <v>60000</v>
      </c>
      <c r="L6425" s="17"/>
      <c r="M6425" s="17"/>
      <c r="N6425" s="17"/>
      <c r="O6425" s="17">
        <f>IF(E6425=1,"",VLOOKUP(E6425,系数!$S$2:$AB$12,MATCH(属性!C6425,评级,0),1))</f>
        <v>280</v>
      </c>
    </row>
    <row r="6426" spans="1:15" ht="17.25" thickBot="1" x14ac:dyDescent="0.4">
      <c r="A6426" s="17">
        <f t="shared" si="200"/>
        <v>7100054</v>
      </c>
      <c r="B6426" s="17" t="s">
        <v>220</v>
      </c>
      <c r="C6426" s="15">
        <f>INDEX(装备!G:G,MATCH(属性!A6426,装备!A:A,0))</f>
        <v>18</v>
      </c>
      <c r="D6426" s="15" t="str">
        <f>INDEX(装备!E:E,MATCH(属性!A6426,装备!A:A,0))</f>
        <v>ring</v>
      </c>
      <c r="E6426" s="14">
        <v>64</v>
      </c>
      <c r="F6426" s="17">
        <f>INT((VLOOKUP($C6426,装备数值,2,0)+VLOOKUP($C6426,装备数值,5,0)*($E6426-1))*VLOOKUP($D6426,系数!$K$2:$O$7,2,0))</f>
        <v>0</v>
      </c>
      <c r="G6426" s="17">
        <f>INT((VLOOKUP($C6426,装备数值,3,0)+VLOOKUP($C6426,装备数值,6,0)*($E6426-1))*VLOOKUP($D6426,系数!$K$2:$O$7,3,0))</f>
        <v>1058</v>
      </c>
      <c r="H6426" s="17">
        <f t="shared" si="201"/>
        <v>1058</v>
      </c>
      <c r="I6426" s="17">
        <f>INT((VLOOKUP($C6426,装备数值,4,0)+VLOOKUP($C6426,装备数值,7,0)*($E6426-1))*VLOOKUP($D6426,系数!$K$2:$O$7,4,0))</f>
        <v>0</v>
      </c>
      <c r="J6426" s="17">
        <f>INT((VLOOKUP($C6426,装备数值,4,0)+VLOOKUP($C6426,装备数值,7,0)*($E6426-1))*VLOOKUP($D6426,系数!$K$2:$O$7,5,0))</f>
        <v>0</v>
      </c>
      <c r="K6426" s="17">
        <f>INT(VLOOKUP(E6426,强化金币,2,1)*VLOOKUP(INDEX(装备!F:F,MATCH(属性!A6426,装备!A:A,0)),系数!$K$12:$M$15,3,0))</f>
        <v>62500</v>
      </c>
      <c r="L6426" s="17"/>
      <c r="M6426" s="17"/>
      <c r="N6426" s="17"/>
      <c r="O6426" s="17">
        <f>IF(E6426=1,"",VLOOKUP(E6426,系数!$S$2:$AB$12,MATCH(属性!C6426,评级,0),1))</f>
        <v>280</v>
      </c>
    </row>
    <row r="6427" spans="1:15" ht="17.25" thickBot="1" x14ac:dyDescent="0.4">
      <c r="A6427" s="17">
        <f t="shared" si="200"/>
        <v>7100054</v>
      </c>
      <c r="B6427" s="17" t="s">
        <v>220</v>
      </c>
      <c r="C6427" s="15">
        <f>INDEX(装备!G:G,MATCH(属性!A6427,装备!A:A,0))</f>
        <v>18</v>
      </c>
      <c r="D6427" s="15" t="str">
        <f>INDEX(装备!E:E,MATCH(属性!A6427,装备!A:A,0))</f>
        <v>ring</v>
      </c>
      <c r="E6427" s="14">
        <v>65</v>
      </c>
      <c r="F6427" s="17">
        <f>INT((VLOOKUP($C6427,装备数值,2,0)+VLOOKUP($C6427,装备数值,5,0)*($E6427-1))*VLOOKUP($D6427,系数!$K$2:$O$7,2,0))</f>
        <v>0</v>
      </c>
      <c r="G6427" s="17">
        <f>INT((VLOOKUP($C6427,装备数值,3,0)+VLOOKUP($C6427,装备数值,6,0)*($E6427-1))*VLOOKUP($D6427,系数!$K$2:$O$7,3,0))</f>
        <v>1070</v>
      </c>
      <c r="H6427" s="17">
        <f t="shared" si="201"/>
        <v>1070</v>
      </c>
      <c r="I6427" s="17">
        <f>INT((VLOOKUP($C6427,装备数值,4,0)+VLOOKUP($C6427,装备数值,7,0)*($E6427-1))*VLOOKUP($D6427,系数!$K$2:$O$7,4,0))</f>
        <v>0</v>
      </c>
      <c r="J6427" s="17">
        <f>INT((VLOOKUP($C6427,装备数值,4,0)+VLOOKUP($C6427,装备数值,7,0)*($E6427-1))*VLOOKUP($D6427,系数!$K$2:$O$7,5,0))</f>
        <v>0</v>
      </c>
      <c r="K6427" s="17">
        <f>INT(VLOOKUP(E6427,强化金币,2,1)*VLOOKUP(INDEX(装备!F:F,MATCH(属性!A6427,装备!A:A,0)),系数!$K$12:$M$15,3,0))</f>
        <v>65000</v>
      </c>
      <c r="L6427" s="17"/>
      <c r="M6427" s="17"/>
      <c r="N6427" s="17"/>
      <c r="O6427" s="17">
        <f>IF(E6427=1,"",VLOOKUP(E6427,系数!$S$2:$AB$12,MATCH(属性!C6427,评级,0),1))</f>
        <v>280</v>
      </c>
    </row>
    <row r="6428" spans="1:15" ht="17.25" thickBot="1" x14ac:dyDescent="0.4">
      <c r="A6428" s="17">
        <f t="shared" si="200"/>
        <v>7100054</v>
      </c>
      <c r="B6428" s="17" t="s">
        <v>220</v>
      </c>
      <c r="C6428" s="15">
        <f>INDEX(装备!G:G,MATCH(属性!A6428,装备!A:A,0))</f>
        <v>18</v>
      </c>
      <c r="D6428" s="15" t="str">
        <f>INDEX(装备!E:E,MATCH(属性!A6428,装备!A:A,0))</f>
        <v>ring</v>
      </c>
      <c r="E6428" s="14">
        <v>66</v>
      </c>
      <c r="F6428" s="17">
        <f>INT((VLOOKUP($C6428,装备数值,2,0)+VLOOKUP($C6428,装备数值,5,0)*($E6428-1))*VLOOKUP($D6428,系数!$K$2:$O$7,2,0))</f>
        <v>0</v>
      </c>
      <c r="G6428" s="17">
        <f>INT((VLOOKUP($C6428,装备数值,3,0)+VLOOKUP($C6428,装备数值,6,0)*($E6428-1))*VLOOKUP($D6428,系数!$K$2:$O$7,3,0))</f>
        <v>1082</v>
      </c>
      <c r="H6428" s="17">
        <f t="shared" si="201"/>
        <v>1082</v>
      </c>
      <c r="I6428" s="17">
        <f>INT((VLOOKUP($C6428,装备数值,4,0)+VLOOKUP($C6428,装备数值,7,0)*($E6428-1))*VLOOKUP($D6428,系数!$K$2:$O$7,4,0))</f>
        <v>0</v>
      </c>
      <c r="J6428" s="17">
        <f>INT((VLOOKUP($C6428,装备数值,4,0)+VLOOKUP($C6428,装备数值,7,0)*($E6428-1))*VLOOKUP($D6428,系数!$K$2:$O$7,5,0))</f>
        <v>0</v>
      </c>
      <c r="K6428" s="17">
        <f>INT(VLOOKUP(E6428,强化金币,2,1)*VLOOKUP(INDEX(装备!F:F,MATCH(属性!A6428,装备!A:A,0)),系数!$K$12:$M$15,3,0))</f>
        <v>67500</v>
      </c>
      <c r="L6428" s="17"/>
      <c r="M6428" s="17"/>
      <c r="N6428" s="17"/>
      <c r="O6428" s="17">
        <f>IF(E6428=1,"",VLOOKUP(E6428,系数!$S$2:$AB$12,MATCH(属性!C6428,评级,0),1))</f>
        <v>280</v>
      </c>
    </row>
    <row r="6429" spans="1:15" ht="17.25" thickBot="1" x14ac:dyDescent="0.4">
      <c r="A6429" s="17">
        <f t="shared" si="200"/>
        <v>7100054</v>
      </c>
      <c r="B6429" s="17" t="s">
        <v>220</v>
      </c>
      <c r="C6429" s="15">
        <f>INDEX(装备!G:G,MATCH(属性!A6429,装备!A:A,0))</f>
        <v>18</v>
      </c>
      <c r="D6429" s="15" t="str">
        <f>INDEX(装备!E:E,MATCH(属性!A6429,装备!A:A,0))</f>
        <v>ring</v>
      </c>
      <c r="E6429" s="14">
        <v>67</v>
      </c>
      <c r="F6429" s="17">
        <f>INT((VLOOKUP($C6429,装备数值,2,0)+VLOOKUP($C6429,装备数值,5,0)*($E6429-1))*VLOOKUP($D6429,系数!$K$2:$O$7,2,0))</f>
        <v>0</v>
      </c>
      <c r="G6429" s="17">
        <f>INT((VLOOKUP($C6429,装备数值,3,0)+VLOOKUP($C6429,装备数值,6,0)*($E6429-1))*VLOOKUP($D6429,系数!$K$2:$O$7,3,0))</f>
        <v>1094</v>
      </c>
      <c r="H6429" s="17">
        <f t="shared" si="201"/>
        <v>1094</v>
      </c>
      <c r="I6429" s="17">
        <f>INT((VLOOKUP($C6429,装备数值,4,0)+VLOOKUP($C6429,装备数值,7,0)*($E6429-1))*VLOOKUP($D6429,系数!$K$2:$O$7,4,0))</f>
        <v>0</v>
      </c>
      <c r="J6429" s="17">
        <f>INT((VLOOKUP($C6429,装备数值,4,0)+VLOOKUP($C6429,装备数值,7,0)*($E6429-1))*VLOOKUP($D6429,系数!$K$2:$O$7,5,0))</f>
        <v>0</v>
      </c>
      <c r="K6429" s="17">
        <f>INT(VLOOKUP(E6429,强化金币,2,1)*VLOOKUP(INDEX(装备!F:F,MATCH(属性!A6429,装备!A:A,0)),系数!$K$12:$M$15,3,0))</f>
        <v>70000</v>
      </c>
      <c r="L6429" s="17"/>
      <c r="M6429" s="17"/>
      <c r="N6429" s="17"/>
      <c r="O6429" s="17">
        <f>IF(E6429=1,"",VLOOKUP(E6429,系数!$S$2:$AB$12,MATCH(属性!C6429,评级,0),1))</f>
        <v>280</v>
      </c>
    </row>
    <row r="6430" spans="1:15" ht="17.25" thickBot="1" x14ac:dyDescent="0.4">
      <c r="A6430" s="17">
        <f t="shared" si="200"/>
        <v>7100054</v>
      </c>
      <c r="B6430" s="17" t="s">
        <v>220</v>
      </c>
      <c r="C6430" s="15">
        <f>INDEX(装备!G:G,MATCH(属性!A6430,装备!A:A,0))</f>
        <v>18</v>
      </c>
      <c r="D6430" s="15" t="str">
        <f>INDEX(装备!E:E,MATCH(属性!A6430,装备!A:A,0))</f>
        <v>ring</v>
      </c>
      <c r="E6430" s="14">
        <v>68</v>
      </c>
      <c r="F6430" s="17">
        <f>INT((VLOOKUP($C6430,装备数值,2,0)+VLOOKUP($C6430,装备数值,5,0)*($E6430-1))*VLOOKUP($D6430,系数!$K$2:$O$7,2,0))</f>
        <v>0</v>
      </c>
      <c r="G6430" s="17">
        <f>INT((VLOOKUP($C6430,装备数值,3,0)+VLOOKUP($C6430,装备数值,6,0)*($E6430-1))*VLOOKUP($D6430,系数!$K$2:$O$7,3,0))</f>
        <v>1106</v>
      </c>
      <c r="H6430" s="17">
        <f t="shared" si="201"/>
        <v>1106</v>
      </c>
      <c r="I6430" s="17">
        <f>INT((VLOOKUP($C6430,装备数值,4,0)+VLOOKUP($C6430,装备数值,7,0)*($E6430-1))*VLOOKUP($D6430,系数!$K$2:$O$7,4,0))</f>
        <v>0</v>
      </c>
      <c r="J6430" s="17">
        <f>INT((VLOOKUP($C6430,装备数值,4,0)+VLOOKUP($C6430,装备数值,7,0)*($E6430-1))*VLOOKUP($D6430,系数!$K$2:$O$7,5,0))</f>
        <v>0</v>
      </c>
      <c r="K6430" s="17">
        <f>INT(VLOOKUP(E6430,强化金币,2,1)*VLOOKUP(INDEX(装备!F:F,MATCH(属性!A6430,装备!A:A,0)),系数!$K$12:$M$15,3,0))</f>
        <v>72500</v>
      </c>
      <c r="L6430" s="17"/>
      <c r="M6430" s="17"/>
      <c r="N6430" s="17"/>
      <c r="O6430" s="17">
        <f>IF(E6430=1,"",VLOOKUP(E6430,系数!$S$2:$AB$12,MATCH(属性!C6430,评级,0),1))</f>
        <v>280</v>
      </c>
    </row>
    <row r="6431" spans="1:15" ht="17.25" thickBot="1" x14ac:dyDescent="0.4">
      <c r="A6431" s="17">
        <f t="shared" si="200"/>
        <v>7100054</v>
      </c>
      <c r="B6431" s="17" t="s">
        <v>220</v>
      </c>
      <c r="C6431" s="15">
        <f>INDEX(装备!G:G,MATCH(属性!A6431,装备!A:A,0))</f>
        <v>18</v>
      </c>
      <c r="D6431" s="15" t="str">
        <f>INDEX(装备!E:E,MATCH(属性!A6431,装备!A:A,0))</f>
        <v>ring</v>
      </c>
      <c r="E6431" s="14">
        <v>69</v>
      </c>
      <c r="F6431" s="17">
        <f>INT((VLOOKUP($C6431,装备数值,2,0)+VLOOKUP($C6431,装备数值,5,0)*($E6431-1))*VLOOKUP($D6431,系数!$K$2:$O$7,2,0))</f>
        <v>0</v>
      </c>
      <c r="G6431" s="17">
        <f>INT((VLOOKUP($C6431,装备数值,3,0)+VLOOKUP($C6431,装备数值,6,0)*($E6431-1))*VLOOKUP($D6431,系数!$K$2:$O$7,3,0))</f>
        <v>1118</v>
      </c>
      <c r="H6431" s="17">
        <f t="shared" si="201"/>
        <v>1118</v>
      </c>
      <c r="I6431" s="17">
        <f>INT((VLOOKUP($C6431,装备数值,4,0)+VLOOKUP($C6431,装备数值,7,0)*($E6431-1))*VLOOKUP($D6431,系数!$K$2:$O$7,4,0))</f>
        <v>0</v>
      </c>
      <c r="J6431" s="17">
        <f>INT((VLOOKUP($C6431,装备数值,4,0)+VLOOKUP($C6431,装备数值,7,0)*($E6431-1))*VLOOKUP($D6431,系数!$K$2:$O$7,5,0))</f>
        <v>0</v>
      </c>
      <c r="K6431" s="17">
        <f>INT(VLOOKUP(E6431,强化金币,2,1)*VLOOKUP(INDEX(装备!F:F,MATCH(属性!A6431,装备!A:A,0)),系数!$K$12:$M$15,3,0))</f>
        <v>75000</v>
      </c>
      <c r="L6431" s="17"/>
      <c r="M6431" s="17"/>
      <c r="N6431" s="17"/>
      <c r="O6431" s="17">
        <f>IF(E6431=1,"",VLOOKUP(E6431,系数!$S$2:$AB$12,MATCH(属性!C6431,评级,0),1))</f>
        <v>280</v>
      </c>
    </row>
    <row r="6432" spans="1:15" ht="17.25" thickBot="1" x14ac:dyDescent="0.4">
      <c r="A6432" s="17">
        <f t="shared" si="200"/>
        <v>7100054</v>
      </c>
      <c r="B6432" s="17" t="s">
        <v>220</v>
      </c>
      <c r="C6432" s="15">
        <f>INDEX(装备!G:G,MATCH(属性!A6432,装备!A:A,0))</f>
        <v>18</v>
      </c>
      <c r="D6432" s="15" t="str">
        <f>INDEX(装备!E:E,MATCH(属性!A6432,装备!A:A,0))</f>
        <v>ring</v>
      </c>
      <c r="E6432" s="14">
        <v>70</v>
      </c>
      <c r="F6432" s="17">
        <f>INT((VLOOKUP($C6432,装备数值,2,0)+VLOOKUP($C6432,装备数值,5,0)*($E6432-1))*VLOOKUP($D6432,系数!$K$2:$O$7,2,0))</f>
        <v>0</v>
      </c>
      <c r="G6432" s="17">
        <f>INT((VLOOKUP($C6432,装备数值,3,0)+VLOOKUP($C6432,装备数值,6,0)*($E6432-1))*VLOOKUP($D6432,系数!$K$2:$O$7,3,0))</f>
        <v>1130</v>
      </c>
      <c r="H6432" s="17">
        <f t="shared" si="201"/>
        <v>1130</v>
      </c>
      <c r="I6432" s="17">
        <f>INT((VLOOKUP($C6432,装备数值,4,0)+VLOOKUP($C6432,装备数值,7,0)*($E6432-1))*VLOOKUP($D6432,系数!$K$2:$O$7,4,0))</f>
        <v>0</v>
      </c>
      <c r="J6432" s="17">
        <f>INT((VLOOKUP($C6432,装备数值,4,0)+VLOOKUP($C6432,装备数值,7,0)*($E6432-1))*VLOOKUP($D6432,系数!$K$2:$O$7,5,0))</f>
        <v>0</v>
      </c>
      <c r="K6432" s="17">
        <f>INT(VLOOKUP(E6432,强化金币,2,1)*VLOOKUP(INDEX(装备!F:F,MATCH(属性!A6432,装备!A:A,0)),系数!$K$12:$M$15,3,0))</f>
        <v>77500</v>
      </c>
      <c r="L6432" s="17"/>
      <c r="M6432" s="17"/>
      <c r="N6432" s="17"/>
      <c r="O6432" s="17">
        <f>IF(E6432=1,"",VLOOKUP(E6432,系数!$S$2:$AB$12,MATCH(属性!C6432,评级,0),1))</f>
        <v>320</v>
      </c>
    </row>
    <row r="6433" spans="1:15" ht="17.25" thickBot="1" x14ac:dyDescent="0.4">
      <c r="A6433" s="17">
        <f t="shared" si="200"/>
        <v>7100054</v>
      </c>
      <c r="B6433" s="17" t="s">
        <v>220</v>
      </c>
      <c r="C6433" s="15">
        <f>INDEX(装备!G:G,MATCH(属性!A6433,装备!A:A,0))</f>
        <v>18</v>
      </c>
      <c r="D6433" s="15" t="str">
        <f>INDEX(装备!E:E,MATCH(属性!A6433,装备!A:A,0))</f>
        <v>ring</v>
      </c>
      <c r="E6433" s="14">
        <v>71</v>
      </c>
      <c r="F6433" s="17">
        <f>INT((VLOOKUP($C6433,装备数值,2,0)+VLOOKUP($C6433,装备数值,5,0)*($E6433-1))*VLOOKUP($D6433,系数!$K$2:$O$7,2,0))</f>
        <v>0</v>
      </c>
      <c r="G6433" s="17">
        <f>INT((VLOOKUP($C6433,装备数值,3,0)+VLOOKUP($C6433,装备数值,6,0)*($E6433-1))*VLOOKUP($D6433,系数!$K$2:$O$7,3,0))</f>
        <v>1142</v>
      </c>
      <c r="H6433" s="17">
        <f t="shared" si="201"/>
        <v>1142</v>
      </c>
      <c r="I6433" s="17">
        <f>INT((VLOOKUP($C6433,装备数值,4,0)+VLOOKUP($C6433,装备数值,7,0)*($E6433-1))*VLOOKUP($D6433,系数!$K$2:$O$7,4,0))</f>
        <v>0</v>
      </c>
      <c r="J6433" s="17">
        <f>INT((VLOOKUP($C6433,装备数值,4,0)+VLOOKUP($C6433,装备数值,7,0)*($E6433-1))*VLOOKUP($D6433,系数!$K$2:$O$7,5,0))</f>
        <v>0</v>
      </c>
      <c r="K6433" s="17">
        <f>INT(VLOOKUP(E6433,强化金币,2,1)*VLOOKUP(INDEX(装备!F:F,MATCH(属性!A6433,装备!A:A,0)),系数!$K$12:$M$15,3,0))</f>
        <v>80000</v>
      </c>
      <c r="L6433" s="17"/>
      <c r="M6433" s="17"/>
      <c r="N6433" s="17"/>
      <c r="O6433" s="17">
        <f>IF(E6433=1,"",VLOOKUP(E6433,系数!$S$2:$AB$12,MATCH(属性!C6433,评级,0),1))</f>
        <v>320</v>
      </c>
    </row>
    <row r="6434" spans="1:15" ht="17.25" thickBot="1" x14ac:dyDescent="0.4">
      <c r="A6434" s="17">
        <f t="shared" si="200"/>
        <v>7100054</v>
      </c>
      <c r="B6434" s="17" t="s">
        <v>220</v>
      </c>
      <c r="C6434" s="15">
        <f>INDEX(装备!G:G,MATCH(属性!A6434,装备!A:A,0))</f>
        <v>18</v>
      </c>
      <c r="D6434" s="15" t="str">
        <f>INDEX(装备!E:E,MATCH(属性!A6434,装备!A:A,0))</f>
        <v>ring</v>
      </c>
      <c r="E6434" s="14">
        <v>72</v>
      </c>
      <c r="F6434" s="17">
        <f>INT((VLOOKUP($C6434,装备数值,2,0)+VLOOKUP($C6434,装备数值,5,0)*($E6434-1))*VLOOKUP($D6434,系数!$K$2:$O$7,2,0))</f>
        <v>0</v>
      </c>
      <c r="G6434" s="17">
        <f>INT((VLOOKUP($C6434,装备数值,3,0)+VLOOKUP($C6434,装备数值,6,0)*($E6434-1))*VLOOKUP($D6434,系数!$K$2:$O$7,3,0))</f>
        <v>1154</v>
      </c>
      <c r="H6434" s="17">
        <f t="shared" si="201"/>
        <v>1154</v>
      </c>
      <c r="I6434" s="17">
        <f>INT((VLOOKUP($C6434,装备数值,4,0)+VLOOKUP($C6434,装备数值,7,0)*($E6434-1))*VLOOKUP($D6434,系数!$K$2:$O$7,4,0))</f>
        <v>0</v>
      </c>
      <c r="J6434" s="17">
        <f>INT((VLOOKUP($C6434,装备数值,4,0)+VLOOKUP($C6434,装备数值,7,0)*($E6434-1))*VLOOKUP($D6434,系数!$K$2:$O$7,5,0))</f>
        <v>0</v>
      </c>
      <c r="K6434" s="17">
        <f>INT(VLOOKUP(E6434,强化金币,2,1)*VLOOKUP(INDEX(装备!F:F,MATCH(属性!A6434,装备!A:A,0)),系数!$K$12:$M$15,3,0))</f>
        <v>82500</v>
      </c>
      <c r="L6434" s="17"/>
      <c r="M6434" s="17"/>
      <c r="N6434" s="17"/>
      <c r="O6434" s="17">
        <f>IF(E6434=1,"",VLOOKUP(E6434,系数!$S$2:$AB$12,MATCH(属性!C6434,评级,0),1))</f>
        <v>320</v>
      </c>
    </row>
    <row r="6435" spans="1:15" ht="17.25" thickBot="1" x14ac:dyDescent="0.4">
      <c r="A6435" s="17">
        <f t="shared" si="200"/>
        <v>7100054</v>
      </c>
      <c r="B6435" s="17" t="s">
        <v>220</v>
      </c>
      <c r="C6435" s="15">
        <f>INDEX(装备!G:G,MATCH(属性!A6435,装备!A:A,0))</f>
        <v>18</v>
      </c>
      <c r="D6435" s="15" t="str">
        <f>INDEX(装备!E:E,MATCH(属性!A6435,装备!A:A,0))</f>
        <v>ring</v>
      </c>
      <c r="E6435" s="14">
        <v>73</v>
      </c>
      <c r="F6435" s="17">
        <f>INT((VLOOKUP($C6435,装备数值,2,0)+VLOOKUP($C6435,装备数值,5,0)*($E6435-1))*VLOOKUP($D6435,系数!$K$2:$O$7,2,0))</f>
        <v>0</v>
      </c>
      <c r="G6435" s="17">
        <f>INT((VLOOKUP($C6435,装备数值,3,0)+VLOOKUP($C6435,装备数值,6,0)*($E6435-1))*VLOOKUP($D6435,系数!$K$2:$O$7,3,0))</f>
        <v>1166</v>
      </c>
      <c r="H6435" s="17">
        <f t="shared" si="201"/>
        <v>1166</v>
      </c>
      <c r="I6435" s="17">
        <f>INT((VLOOKUP($C6435,装备数值,4,0)+VLOOKUP($C6435,装备数值,7,0)*($E6435-1))*VLOOKUP($D6435,系数!$K$2:$O$7,4,0))</f>
        <v>0</v>
      </c>
      <c r="J6435" s="17">
        <f>INT((VLOOKUP($C6435,装备数值,4,0)+VLOOKUP($C6435,装备数值,7,0)*($E6435-1))*VLOOKUP($D6435,系数!$K$2:$O$7,5,0))</f>
        <v>0</v>
      </c>
      <c r="K6435" s="17">
        <f>INT(VLOOKUP(E6435,强化金币,2,1)*VLOOKUP(INDEX(装备!F:F,MATCH(属性!A6435,装备!A:A,0)),系数!$K$12:$M$15,3,0))</f>
        <v>85000</v>
      </c>
      <c r="L6435" s="17"/>
      <c r="M6435" s="17"/>
      <c r="N6435" s="17"/>
      <c r="O6435" s="17">
        <f>IF(E6435=1,"",VLOOKUP(E6435,系数!$S$2:$AB$12,MATCH(属性!C6435,评级,0),1))</f>
        <v>320</v>
      </c>
    </row>
    <row r="6436" spans="1:15" ht="17.25" thickBot="1" x14ac:dyDescent="0.4">
      <c r="A6436" s="17">
        <f t="shared" si="200"/>
        <v>7100054</v>
      </c>
      <c r="B6436" s="17" t="s">
        <v>220</v>
      </c>
      <c r="C6436" s="15">
        <f>INDEX(装备!G:G,MATCH(属性!A6436,装备!A:A,0))</f>
        <v>18</v>
      </c>
      <c r="D6436" s="15" t="str">
        <f>INDEX(装备!E:E,MATCH(属性!A6436,装备!A:A,0))</f>
        <v>ring</v>
      </c>
      <c r="E6436" s="14">
        <v>74</v>
      </c>
      <c r="F6436" s="17">
        <f>INT((VLOOKUP($C6436,装备数值,2,0)+VLOOKUP($C6436,装备数值,5,0)*($E6436-1))*VLOOKUP($D6436,系数!$K$2:$O$7,2,0))</f>
        <v>0</v>
      </c>
      <c r="G6436" s="17">
        <f>INT((VLOOKUP($C6436,装备数值,3,0)+VLOOKUP($C6436,装备数值,6,0)*($E6436-1))*VLOOKUP($D6436,系数!$K$2:$O$7,3,0))</f>
        <v>1178</v>
      </c>
      <c r="H6436" s="17">
        <f t="shared" si="201"/>
        <v>1178</v>
      </c>
      <c r="I6436" s="17">
        <f>INT((VLOOKUP($C6436,装备数值,4,0)+VLOOKUP($C6436,装备数值,7,0)*($E6436-1))*VLOOKUP($D6436,系数!$K$2:$O$7,4,0))</f>
        <v>0</v>
      </c>
      <c r="J6436" s="17">
        <f>INT((VLOOKUP($C6436,装备数值,4,0)+VLOOKUP($C6436,装备数值,7,0)*($E6436-1))*VLOOKUP($D6436,系数!$K$2:$O$7,5,0))</f>
        <v>0</v>
      </c>
      <c r="K6436" s="17">
        <f>INT(VLOOKUP(E6436,强化金币,2,1)*VLOOKUP(INDEX(装备!F:F,MATCH(属性!A6436,装备!A:A,0)),系数!$K$12:$M$15,3,0))</f>
        <v>87500</v>
      </c>
      <c r="L6436" s="17"/>
      <c r="M6436" s="17"/>
      <c r="N6436" s="17"/>
      <c r="O6436" s="17">
        <f>IF(E6436=1,"",VLOOKUP(E6436,系数!$S$2:$AB$12,MATCH(属性!C6436,评级,0),1))</f>
        <v>320</v>
      </c>
    </row>
    <row r="6437" spans="1:15" ht="17.25" thickBot="1" x14ac:dyDescent="0.4">
      <c r="A6437" s="17">
        <f t="shared" si="200"/>
        <v>7100054</v>
      </c>
      <c r="B6437" s="17" t="s">
        <v>220</v>
      </c>
      <c r="C6437" s="15">
        <f>INDEX(装备!G:G,MATCH(属性!A6437,装备!A:A,0))</f>
        <v>18</v>
      </c>
      <c r="D6437" s="15" t="str">
        <f>INDEX(装备!E:E,MATCH(属性!A6437,装备!A:A,0))</f>
        <v>ring</v>
      </c>
      <c r="E6437" s="14">
        <v>75</v>
      </c>
      <c r="F6437" s="17">
        <f>INT((VLOOKUP($C6437,装备数值,2,0)+VLOOKUP($C6437,装备数值,5,0)*($E6437-1))*VLOOKUP($D6437,系数!$K$2:$O$7,2,0))</f>
        <v>0</v>
      </c>
      <c r="G6437" s="17">
        <f>INT((VLOOKUP($C6437,装备数值,3,0)+VLOOKUP($C6437,装备数值,6,0)*($E6437-1))*VLOOKUP($D6437,系数!$K$2:$O$7,3,0))</f>
        <v>1190</v>
      </c>
      <c r="H6437" s="17">
        <f t="shared" si="201"/>
        <v>1190</v>
      </c>
      <c r="I6437" s="17">
        <f>INT((VLOOKUP($C6437,装备数值,4,0)+VLOOKUP($C6437,装备数值,7,0)*($E6437-1))*VLOOKUP($D6437,系数!$K$2:$O$7,4,0))</f>
        <v>0</v>
      </c>
      <c r="J6437" s="17">
        <f>INT((VLOOKUP($C6437,装备数值,4,0)+VLOOKUP($C6437,装备数值,7,0)*($E6437-1))*VLOOKUP($D6437,系数!$K$2:$O$7,5,0))</f>
        <v>0</v>
      </c>
      <c r="K6437" s="17">
        <f>INT(VLOOKUP(E6437,强化金币,2,1)*VLOOKUP(INDEX(装备!F:F,MATCH(属性!A6437,装备!A:A,0)),系数!$K$12:$M$15,3,0))</f>
        <v>90000</v>
      </c>
      <c r="L6437" s="17"/>
      <c r="M6437" s="17"/>
      <c r="N6437" s="17"/>
      <c r="O6437" s="17">
        <f>IF(E6437=1,"",VLOOKUP(E6437,系数!$S$2:$AB$12,MATCH(属性!C6437,评级,0),1))</f>
        <v>320</v>
      </c>
    </row>
    <row r="6438" spans="1:15" ht="17.25" thickBot="1" x14ac:dyDescent="0.4">
      <c r="A6438" s="17">
        <f t="shared" si="200"/>
        <v>7100054</v>
      </c>
      <c r="B6438" s="17" t="s">
        <v>220</v>
      </c>
      <c r="C6438" s="15">
        <f>INDEX(装备!G:G,MATCH(属性!A6438,装备!A:A,0))</f>
        <v>18</v>
      </c>
      <c r="D6438" s="15" t="str">
        <f>INDEX(装备!E:E,MATCH(属性!A6438,装备!A:A,0))</f>
        <v>ring</v>
      </c>
      <c r="E6438" s="14">
        <v>76</v>
      </c>
      <c r="F6438" s="17">
        <f>INT((VLOOKUP($C6438,装备数值,2,0)+VLOOKUP($C6438,装备数值,5,0)*($E6438-1))*VLOOKUP($D6438,系数!$K$2:$O$7,2,0))</f>
        <v>0</v>
      </c>
      <c r="G6438" s="17">
        <f>INT((VLOOKUP($C6438,装备数值,3,0)+VLOOKUP($C6438,装备数值,6,0)*($E6438-1))*VLOOKUP($D6438,系数!$K$2:$O$7,3,0))</f>
        <v>1202</v>
      </c>
      <c r="H6438" s="17">
        <f t="shared" si="201"/>
        <v>1202</v>
      </c>
      <c r="I6438" s="17">
        <f>INT((VLOOKUP($C6438,装备数值,4,0)+VLOOKUP($C6438,装备数值,7,0)*($E6438-1))*VLOOKUP($D6438,系数!$K$2:$O$7,4,0))</f>
        <v>0</v>
      </c>
      <c r="J6438" s="17">
        <f>INT((VLOOKUP($C6438,装备数值,4,0)+VLOOKUP($C6438,装备数值,7,0)*($E6438-1))*VLOOKUP($D6438,系数!$K$2:$O$7,5,0))</f>
        <v>0</v>
      </c>
      <c r="K6438" s="17">
        <f>INT(VLOOKUP(E6438,强化金币,2,1)*VLOOKUP(INDEX(装备!F:F,MATCH(属性!A6438,装备!A:A,0)),系数!$K$12:$M$15,3,0))</f>
        <v>92500</v>
      </c>
      <c r="L6438" s="17"/>
      <c r="M6438" s="17"/>
      <c r="N6438" s="17"/>
      <c r="O6438" s="17">
        <f>IF(E6438=1,"",VLOOKUP(E6438,系数!$S$2:$AB$12,MATCH(属性!C6438,评级,0),1))</f>
        <v>320</v>
      </c>
    </row>
    <row r="6439" spans="1:15" ht="17.25" thickBot="1" x14ac:dyDescent="0.4">
      <c r="A6439" s="17">
        <f t="shared" si="200"/>
        <v>7100054</v>
      </c>
      <c r="B6439" s="17" t="s">
        <v>220</v>
      </c>
      <c r="C6439" s="15">
        <f>INDEX(装备!G:G,MATCH(属性!A6439,装备!A:A,0))</f>
        <v>18</v>
      </c>
      <c r="D6439" s="15" t="str">
        <f>INDEX(装备!E:E,MATCH(属性!A6439,装备!A:A,0))</f>
        <v>ring</v>
      </c>
      <c r="E6439" s="14">
        <v>77</v>
      </c>
      <c r="F6439" s="17">
        <f>INT((VLOOKUP($C6439,装备数值,2,0)+VLOOKUP($C6439,装备数值,5,0)*($E6439-1))*VLOOKUP($D6439,系数!$K$2:$O$7,2,0))</f>
        <v>0</v>
      </c>
      <c r="G6439" s="17">
        <f>INT((VLOOKUP($C6439,装备数值,3,0)+VLOOKUP($C6439,装备数值,6,0)*($E6439-1))*VLOOKUP($D6439,系数!$K$2:$O$7,3,0))</f>
        <v>1214</v>
      </c>
      <c r="H6439" s="17">
        <f t="shared" si="201"/>
        <v>1214</v>
      </c>
      <c r="I6439" s="17">
        <f>INT((VLOOKUP($C6439,装备数值,4,0)+VLOOKUP($C6439,装备数值,7,0)*($E6439-1))*VLOOKUP($D6439,系数!$K$2:$O$7,4,0))</f>
        <v>0</v>
      </c>
      <c r="J6439" s="17">
        <f>INT((VLOOKUP($C6439,装备数值,4,0)+VLOOKUP($C6439,装备数值,7,0)*($E6439-1))*VLOOKUP($D6439,系数!$K$2:$O$7,5,0))</f>
        <v>0</v>
      </c>
      <c r="K6439" s="17">
        <f>INT(VLOOKUP(E6439,强化金币,2,1)*VLOOKUP(INDEX(装备!F:F,MATCH(属性!A6439,装备!A:A,0)),系数!$K$12:$M$15,3,0))</f>
        <v>95000</v>
      </c>
      <c r="L6439" s="17"/>
      <c r="M6439" s="17"/>
      <c r="N6439" s="17"/>
      <c r="O6439" s="17">
        <f>IF(E6439=1,"",VLOOKUP(E6439,系数!$S$2:$AB$12,MATCH(属性!C6439,评级,0),1))</f>
        <v>320</v>
      </c>
    </row>
    <row r="6440" spans="1:15" ht="17.25" thickBot="1" x14ac:dyDescent="0.4">
      <c r="A6440" s="17">
        <f t="shared" si="200"/>
        <v>7100054</v>
      </c>
      <c r="B6440" s="17" t="s">
        <v>220</v>
      </c>
      <c r="C6440" s="15">
        <f>INDEX(装备!G:G,MATCH(属性!A6440,装备!A:A,0))</f>
        <v>18</v>
      </c>
      <c r="D6440" s="15" t="str">
        <f>INDEX(装备!E:E,MATCH(属性!A6440,装备!A:A,0))</f>
        <v>ring</v>
      </c>
      <c r="E6440" s="14">
        <v>78</v>
      </c>
      <c r="F6440" s="17">
        <f>INT((VLOOKUP($C6440,装备数值,2,0)+VLOOKUP($C6440,装备数值,5,0)*($E6440-1))*VLOOKUP($D6440,系数!$K$2:$O$7,2,0))</f>
        <v>0</v>
      </c>
      <c r="G6440" s="17">
        <f>INT((VLOOKUP($C6440,装备数值,3,0)+VLOOKUP($C6440,装备数值,6,0)*($E6440-1))*VLOOKUP($D6440,系数!$K$2:$O$7,3,0))</f>
        <v>1226</v>
      </c>
      <c r="H6440" s="17">
        <f t="shared" si="201"/>
        <v>1226</v>
      </c>
      <c r="I6440" s="17">
        <f>INT((VLOOKUP($C6440,装备数值,4,0)+VLOOKUP($C6440,装备数值,7,0)*($E6440-1))*VLOOKUP($D6440,系数!$K$2:$O$7,4,0))</f>
        <v>0</v>
      </c>
      <c r="J6440" s="17">
        <f>INT((VLOOKUP($C6440,装备数值,4,0)+VLOOKUP($C6440,装备数值,7,0)*($E6440-1))*VLOOKUP($D6440,系数!$K$2:$O$7,5,0))</f>
        <v>0</v>
      </c>
      <c r="K6440" s="17">
        <f>INT(VLOOKUP(E6440,强化金币,2,1)*VLOOKUP(INDEX(装备!F:F,MATCH(属性!A6440,装备!A:A,0)),系数!$K$12:$M$15,3,0))</f>
        <v>97500</v>
      </c>
      <c r="L6440" s="17"/>
      <c r="M6440" s="17"/>
      <c r="N6440" s="17"/>
      <c r="O6440" s="17">
        <f>IF(E6440=1,"",VLOOKUP(E6440,系数!$S$2:$AB$12,MATCH(属性!C6440,评级,0),1))</f>
        <v>320</v>
      </c>
    </row>
    <row r="6441" spans="1:15" ht="17.25" thickBot="1" x14ac:dyDescent="0.4">
      <c r="A6441" s="17">
        <f t="shared" si="200"/>
        <v>7100054</v>
      </c>
      <c r="B6441" s="17" t="s">
        <v>220</v>
      </c>
      <c r="C6441" s="15">
        <f>INDEX(装备!G:G,MATCH(属性!A6441,装备!A:A,0))</f>
        <v>18</v>
      </c>
      <c r="D6441" s="15" t="str">
        <f>INDEX(装备!E:E,MATCH(属性!A6441,装备!A:A,0))</f>
        <v>ring</v>
      </c>
      <c r="E6441" s="14">
        <v>79</v>
      </c>
      <c r="F6441" s="17">
        <f>INT((VLOOKUP($C6441,装备数值,2,0)+VLOOKUP($C6441,装备数值,5,0)*($E6441-1))*VLOOKUP($D6441,系数!$K$2:$O$7,2,0))</f>
        <v>0</v>
      </c>
      <c r="G6441" s="17">
        <f>INT((VLOOKUP($C6441,装备数值,3,0)+VLOOKUP($C6441,装备数值,6,0)*($E6441-1))*VLOOKUP($D6441,系数!$K$2:$O$7,3,0))</f>
        <v>1238</v>
      </c>
      <c r="H6441" s="17">
        <f t="shared" si="201"/>
        <v>1238</v>
      </c>
      <c r="I6441" s="17">
        <f>INT((VLOOKUP($C6441,装备数值,4,0)+VLOOKUP($C6441,装备数值,7,0)*($E6441-1))*VLOOKUP($D6441,系数!$K$2:$O$7,4,0))</f>
        <v>0</v>
      </c>
      <c r="J6441" s="17">
        <f>INT((VLOOKUP($C6441,装备数值,4,0)+VLOOKUP($C6441,装备数值,7,0)*($E6441-1))*VLOOKUP($D6441,系数!$K$2:$O$7,5,0))</f>
        <v>0</v>
      </c>
      <c r="K6441" s="17">
        <f>INT(VLOOKUP(E6441,强化金币,2,1)*VLOOKUP(INDEX(装备!F:F,MATCH(属性!A6441,装备!A:A,0)),系数!$K$12:$M$15,3,0))</f>
        <v>100000</v>
      </c>
      <c r="L6441" s="17"/>
      <c r="M6441" s="17"/>
      <c r="N6441" s="17"/>
      <c r="O6441" s="17">
        <f>IF(E6441=1,"",VLOOKUP(E6441,系数!$S$2:$AB$12,MATCH(属性!C6441,评级,0),1))</f>
        <v>320</v>
      </c>
    </row>
    <row r="6442" spans="1:15" ht="17.25" thickBot="1" x14ac:dyDescent="0.4">
      <c r="A6442" s="17">
        <f t="shared" si="200"/>
        <v>7100054</v>
      </c>
      <c r="B6442" s="17" t="s">
        <v>220</v>
      </c>
      <c r="C6442" s="15">
        <f>INDEX(装备!G:G,MATCH(属性!A6442,装备!A:A,0))</f>
        <v>18</v>
      </c>
      <c r="D6442" s="15" t="str">
        <f>INDEX(装备!E:E,MATCH(属性!A6442,装备!A:A,0))</f>
        <v>ring</v>
      </c>
      <c r="E6442" s="14">
        <v>80</v>
      </c>
      <c r="F6442" s="17">
        <f>INT((VLOOKUP($C6442,装备数值,2,0)+VLOOKUP($C6442,装备数值,5,0)*($E6442-1))*VLOOKUP($D6442,系数!$K$2:$O$7,2,0))</f>
        <v>0</v>
      </c>
      <c r="G6442" s="17">
        <f>INT((VLOOKUP($C6442,装备数值,3,0)+VLOOKUP($C6442,装备数值,6,0)*($E6442-1))*VLOOKUP($D6442,系数!$K$2:$O$7,3,0))</f>
        <v>1250</v>
      </c>
      <c r="H6442" s="17">
        <f t="shared" si="201"/>
        <v>1250</v>
      </c>
      <c r="I6442" s="17">
        <f>INT((VLOOKUP($C6442,装备数值,4,0)+VLOOKUP($C6442,装备数值,7,0)*($E6442-1))*VLOOKUP($D6442,系数!$K$2:$O$7,4,0))</f>
        <v>0</v>
      </c>
      <c r="J6442" s="17">
        <f>INT((VLOOKUP($C6442,装备数值,4,0)+VLOOKUP($C6442,装备数值,7,0)*($E6442-1))*VLOOKUP($D6442,系数!$K$2:$O$7,5,0))</f>
        <v>0</v>
      </c>
      <c r="K6442" s="17">
        <f>INT(VLOOKUP(E6442,强化金币,2,1)*VLOOKUP(INDEX(装备!F:F,MATCH(属性!A6442,装备!A:A,0)),系数!$K$12:$M$15,3,0))</f>
        <v>120000</v>
      </c>
      <c r="L6442" s="17"/>
      <c r="M6442" s="17"/>
      <c r="N6442" s="17"/>
      <c r="O6442" s="17">
        <f>IF(E6442=1,"",VLOOKUP(E6442,系数!$S$2:$AB$12,MATCH(属性!C6442,评级,0),1))</f>
        <v>360</v>
      </c>
    </row>
    <row r="6443" spans="1:15" ht="17.25" thickBot="1" x14ac:dyDescent="0.4">
      <c r="A6443" s="17">
        <f t="shared" si="200"/>
        <v>7100054</v>
      </c>
      <c r="B6443" s="17" t="s">
        <v>220</v>
      </c>
      <c r="C6443" s="15">
        <f>INDEX(装备!G:G,MATCH(属性!A6443,装备!A:A,0))</f>
        <v>18</v>
      </c>
      <c r="D6443" s="15" t="str">
        <f>INDEX(装备!E:E,MATCH(属性!A6443,装备!A:A,0))</f>
        <v>ring</v>
      </c>
      <c r="E6443" s="14">
        <v>81</v>
      </c>
      <c r="F6443" s="17">
        <f>INT((VLOOKUP($C6443,装备数值,2,0)+VLOOKUP($C6443,装备数值,5,0)*($E6443-1))*VLOOKUP($D6443,系数!$K$2:$O$7,2,0))</f>
        <v>0</v>
      </c>
      <c r="G6443" s="17">
        <f>INT((VLOOKUP($C6443,装备数值,3,0)+VLOOKUP($C6443,装备数值,6,0)*($E6443-1))*VLOOKUP($D6443,系数!$K$2:$O$7,3,0))</f>
        <v>1262</v>
      </c>
      <c r="H6443" s="17">
        <f t="shared" si="201"/>
        <v>1262</v>
      </c>
      <c r="I6443" s="17">
        <f>INT((VLOOKUP($C6443,装备数值,4,0)+VLOOKUP($C6443,装备数值,7,0)*($E6443-1))*VLOOKUP($D6443,系数!$K$2:$O$7,4,0))</f>
        <v>0</v>
      </c>
      <c r="J6443" s="17">
        <f>INT((VLOOKUP($C6443,装备数值,4,0)+VLOOKUP($C6443,装备数值,7,0)*($E6443-1))*VLOOKUP($D6443,系数!$K$2:$O$7,5,0))</f>
        <v>0</v>
      </c>
      <c r="K6443" s="17">
        <f>INT(VLOOKUP(E6443,强化金币,2,1)*VLOOKUP(INDEX(装备!F:F,MATCH(属性!A6443,装备!A:A,0)),系数!$K$12:$M$15,3,0))</f>
        <v>140000</v>
      </c>
      <c r="L6443" s="17"/>
      <c r="M6443" s="17"/>
      <c r="N6443" s="17"/>
      <c r="O6443" s="17">
        <f>IF(E6443=1,"",VLOOKUP(E6443,系数!$S$2:$AB$12,MATCH(属性!C6443,评级,0),1))</f>
        <v>360</v>
      </c>
    </row>
    <row r="6444" spans="1:15" ht="17.25" thickBot="1" x14ac:dyDescent="0.4">
      <c r="A6444" s="17">
        <f t="shared" si="200"/>
        <v>7100054</v>
      </c>
      <c r="B6444" s="17" t="s">
        <v>220</v>
      </c>
      <c r="C6444" s="15">
        <f>INDEX(装备!G:G,MATCH(属性!A6444,装备!A:A,0))</f>
        <v>18</v>
      </c>
      <c r="D6444" s="15" t="str">
        <f>INDEX(装备!E:E,MATCH(属性!A6444,装备!A:A,0))</f>
        <v>ring</v>
      </c>
      <c r="E6444" s="14">
        <v>82</v>
      </c>
      <c r="F6444" s="17">
        <f>INT((VLOOKUP($C6444,装备数值,2,0)+VLOOKUP($C6444,装备数值,5,0)*($E6444-1))*VLOOKUP($D6444,系数!$K$2:$O$7,2,0))</f>
        <v>0</v>
      </c>
      <c r="G6444" s="17">
        <f>INT((VLOOKUP($C6444,装备数值,3,0)+VLOOKUP($C6444,装备数值,6,0)*($E6444-1))*VLOOKUP($D6444,系数!$K$2:$O$7,3,0))</f>
        <v>1274</v>
      </c>
      <c r="H6444" s="17">
        <f t="shared" si="201"/>
        <v>1274</v>
      </c>
      <c r="I6444" s="17">
        <f>INT((VLOOKUP($C6444,装备数值,4,0)+VLOOKUP($C6444,装备数值,7,0)*($E6444-1))*VLOOKUP($D6444,系数!$K$2:$O$7,4,0))</f>
        <v>0</v>
      </c>
      <c r="J6444" s="17">
        <f>INT((VLOOKUP($C6444,装备数值,4,0)+VLOOKUP($C6444,装备数值,7,0)*($E6444-1))*VLOOKUP($D6444,系数!$K$2:$O$7,5,0))</f>
        <v>0</v>
      </c>
      <c r="K6444" s="17">
        <f>INT(VLOOKUP(E6444,强化金币,2,1)*VLOOKUP(INDEX(装备!F:F,MATCH(属性!A6444,装备!A:A,0)),系数!$K$12:$M$15,3,0))</f>
        <v>160000</v>
      </c>
      <c r="L6444" s="17"/>
      <c r="M6444" s="17"/>
      <c r="N6444" s="17"/>
      <c r="O6444" s="17">
        <f>IF(E6444=1,"",VLOOKUP(E6444,系数!$S$2:$AB$12,MATCH(属性!C6444,评级,0),1))</f>
        <v>360</v>
      </c>
    </row>
    <row r="6445" spans="1:15" ht="17.25" thickBot="1" x14ac:dyDescent="0.4">
      <c r="A6445" s="17">
        <f t="shared" si="200"/>
        <v>7100054</v>
      </c>
      <c r="B6445" s="17" t="s">
        <v>220</v>
      </c>
      <c r="C6445" s="15">
        <f>INDEX(装备!G:G,MATCH(属性!A6445,装备!A:A,0))</f>
        <v>18</v>
      </c>
      <c r="D6445" s="15" t="str">
        <f>INDEX(装备!E:E,MATCH(属性!A6445,装备!A:A,0))</f>
        <v>ring</v>
      </c>
      <c r="E6445" s="14">
        <v>83</v>
      </c>
      <c r="F6445" s="17">
        <f>INT((VLOOKUP($C6445,装备数值,2,0)+VLOOKUP($C6445,装备数值,5,0)*($E6445-1))*VLOOKUP($D6445,系数!$K$2:$O$7,2,0))</f>
        <v>0</v>
      </c>
      <c r="G6445" s="17">
        <f>INT((VLOOKUP($C6445,装备数值,3,0)+VLOOKUP($C6445,装备数值,6,0)*($E6445-1))*VLOOKUP($D6445,系数!$K$2:$O$7,3,0))</f>
        <v>1286</v>
      </c>
      <c r="H6445" s="17">
        <f t="shared" si="201"/>
        <v>1286</v>
      </c>
      <c r="I6445" s="17">
        <f>INT((VLOOKUP($C6445,装备数值,4,0)+VLOOKUP($C6445,装备数值,7,0)*($E6445-1))*VLOOKUP($D6445,系数!$K$2:$O$7,4,0))</f>
        <v>0</v>
      </c>
      <c r="J6445" s="17">
        <f>INT((VLOOKUP($C6445,装备数值,4,0)+VLOOKUP($C6445,装备数值,7,0)*($E6445-1))*VLOOKUP($D6445,系数!$K$2:$O$7,5,0))</f>
        <v>0</v>
      </c>
      <c r="K6445" s="17">
        <f>INT(VLOOKUP(E6445,强化金币,2,1)*VLOOKUP(INDEX(装备!F:F,MATCH(属性!A6445,装备!A:A,0)),系数!$K$12:$M$15,3,0))</f>
        <v>180000</v>
      </c>
      <c r="L6445" s="17"/>
      <c r="M6445" s="17"/>
      <c r="N6445" s="17"/>
      <c r="O6445" s="17">
        <f>IF(E6445=1,"",VLOOKUP(E6445,系数!$S$2:$AB$12,MATCH(属性!C6445,评级,0),1))</f>
        <v>360</v>
      </c>
    </row>
    <row r="6446" spans="1:15" ht="17.25" thickBot="1" x14ac:dyDescent="0.4">
      <c r="A6446" s="17">
        <f t="shared" si="200"/>
        <v>7100054</v>
      </c>
      <c r="B6446" s="17" t="s">
        <v>220</v>
      </c>
      <c r="C6446" s="15">
        <f>INDEX(装备!G:G,MATCH(属性!A6446,装备!A:A,0))</f>
        <v>18</v>
      </c>
      <c r="D6446" s="15" t="str">
        <f>INDEX(装备!E:E,MATCH(属性!A6446,装备!A:A,0))</f>
        <v>ring</v>
      </c>
      <c r="E6446" s="14">
        <v>84</v>
      </c>
      <c r="F6446" s="17">
        <f>INT((VLOOKUP($C6446,装备数值,2,0)+VLOOKUP($C6446,装备数值,5,0)*($E6446-1))*VLOOKUP($D6446,系数!$K$2:$O$7,2,0))</f>
        <v>0</v>
      </c>
      <c r="G6446" s="17">
        <f>INT((VLOOKUP($C6446,装备数值,3,0)+VLOOKUP($C6446,装备数值,6,0)*($E6446-1))*VLOOKUP($D6446,系数!$K$2:$O$7,3,0))</f>
        <v>1298</v>
      </c>
      <c r="H6446" s="17">
        <f t="shared" si="201"/>
        <v>1298</v>
      </c>
      <c r="I6446" s="17">
        <f>INT((VLOOKUP($C6446,装备数值,4,0)+VLOOKUP($C6446,装备数值,7,0)*($E6446-1))*VLOOKUP($D6446,系数!$K$2:$O$7,4,0))</f>
        <v>0</v>
      </c>
      <c r="J6446" s="17">
        <f>INT((VLOOKUP($C6446,装备数值,4,0)+VLOOKUP($C6446,装备数值,7,0)*($E6446-1))*VLOOKUP($D6446,系数!$K$2:$O$7,5,0))</f>
        <v>0</v>
      </c>
      <c r="K6446" s="17">
        <f>INT(VLOOKUP(E6446,强化金币,2,1)*VLOOKUP(INDEX(装备!F:F,MATCH(属性!A6446,装备!A:A,0)),系数!$K$12:$M$15,3,0))</f>
        <v>200000</v>
      </c>
      <c r="L6446" s="17"/>
      <c r="M6446" s="17"/>
      <c r="N6446" s="17"/>
      <c r="O6446" s="17">
        <f>IF(E6446=1,"",VLOOKUP(E6446,系数!$S$2:$AB$12,MATCH(属性!C6446,评级,0),1))</f>
        <v>360</v>
      </c>
    </row>
    <row r="6447" spans="1:15" ht="17.25" thickBot="1" x14ac:dyDescent="0.4">
      <c r="A6447" s="17">
        <f t="shared" si="200"/>
        <v>7100054</v>
      </c>
      <c r="B6447" s="17" t="s">
        <v>220</v>
      </c>
      <c r="C6447" s="15">
        <f>INDEX(装备!G:G,MATCH(属性!A6447,装备!A:A,0))</f>
        <v>18</v>
      </c>
      <c r="D6447" s="15" t="str">
        <f>INDEX(装备!E:E,MATCH(属性!A6447,装备!A:A,0))</f>
        <v>ring</v>
      </c>
      <c r="E6447" s="14">
        <v>85</v>
      </c>
      <c r="F6447" s="17">
        <f>INT((VLOOKUP($C6447,装备数值,2,0)+VLOOKUP($C6447,装备数值,5,0)*($E6447-1))*VLOOKUP($D6447,系数!$K$2:$O$7,2,0))</f>
        <v>0</v>
      </c>
      <c r="G6447" s="17">
        <f>INT((VLOOKUP($C6447,装备数值,3,0)+VLOOKUP($C6447,装备数值,6,0)*($E6447-1))*VLOOKUP($D6447,系数!$K$2:$O$7,3,0))</f>
        <v>1310</v>
      </c>
      <c r="H6447" s="17">
        <f t="shared" si="201"/>
        <v>1310</v>
      </c>
      <c r="I6447" s="17">
        <f>INT((VLOOKUP($C6447,装备数值,4,0)+VLOOKUP($C6447,装备数值,7,0)*($E6447-1))*VLOOKUP($D6447,系数!$K$2:$O$7,4,0))</f>
        <v>0</v>
      </c>
      <c r="J6447" s="17">
        <f>INT((VLOOKUP($C6447,装备数值,4,0)+VLOOKUP($C6447,装备数值,7,0)*($E6447-1))*VLOOKUP($D6447,系数!$K$2:$O$7,5,0))</f>
        <v>0</v>
      </c>
      <c r="K6447" s="17">
        <f>INT(VLOOKUP(E6447,强化金币,2,1)*VLOOKUP(INDEX(装备!F:F,MATCH(属性!A6447,装备!A:A,0)),系数!$K$12:$M$15,3,0))</f>
        <v>250000</v>
      </c>
      <c r="L6447" s="17"/>
      <c r="M6447" s="17"/>
      <c r="N6447" s="17"/>
      <c r="O6447" s="17">
        <f>IF(E6447=1,"",VLOOKUP(E6447,系数!$S$2:$AB$12,MATCH(属性!C6447,评级,0),1))</f>
        <v>360</v>
      </c>
    </row>
    <row r="6448" spans="1:15" ht="17.25" thickBot="1" x14ac:dyDescent="0.4">
      <c r="A6448" s="17">
        <f t="shared" si="200"/>
        <v>7100054</v>
      </c>
      <c r="B6448" s="17" t="s">
        <v>220</v>
      </c>
      <c r="C6448" s="15">
        <f>INDEX(装备!G:G,MATCH(属性!A6448,装备!A:A,0))</f>
        <v>18</v>
      </c>
      <c r="D6448" s="15" t="str">
        <f>INDEX(装备!E:E,MATCH(属性!A6448,装备!A:A,0))</f>
        <v>ring</v>
      </c>
      <c r="E6448" s="14">
        <v>86</v>
      </c>
      <c r="F6448" s="17">
        <f>INT((VLOOKUP($C6448,装备数值,2,0)+VLOOKUP($C6448,装备数值,5,0)*($E6448-1))*VLOOKUP($D6448,系数!$K$2:$O$7,2,0))</f>
        <v>0</v>
      </c>
      <c r="G6448" s="17">
        <f>INT((VLOOKUP($C6448,装备数值,3,0)+VLOOKUP($C6448,装备数值,6,0)*($E6448-1))*VLOOKUP($D6448,系数!$K$2:$O$7,3,0))</f>
        <v>1322</v>
      </c>
      <c r="H6448" s="17">
        <f t="shared" si="201"/>
        <v>1322</v>
      </c>
      <c r="I6448" s="17">
        <f>INT((VLOOKUP($C6448,装备数值,4,0)+VLOOKUP($C6448,装备数值,7,0)*($E6448-1))*VLOOKUP($D6448,系数!$K$2:$O$7,4,0))</f>
        <v>0</v>
      </c>
      <c r="J6448" s="17">
        <f>INT((VLOOKUP($C6448,装备数值,4,0)+VLOOKUP($C6448,装备数值,7,0)*($E6448-1))*VLOOKUP($D6448,系数!$K$2:$O$7,5,0))</f>
        <v>0</v>
      </c>
      <c r="K6448" s="17">
        <f>INT(VLOOKUP(E6448,强化金币,2,1)*VLOOKUP(INDEX(装备!F:F,MATCH(属性!A6448,装备!A:A,0)),系数!$K$12:$M$15,3,0))</f>
        <v>300000</v>
      </c>
      <c r="L6448" s="17"/>
      <c r="M6448" s="17"/>
      <c r="N6448" s="17"/>
      <c r="O6448" s="17">
        <f>IF(E6448=1,"",VLOOKUP(E6448,系数!$S$2:$AB$12,MATCH(属性!C6448,评级,0),1))</f>
        <v>360</v>
      </c>
    </row>
    <row r="6449" spans="1:15" ht="17.25" thickBot="1" x14ac:dyDescent="0.4">
      <c r="A6449" s="17">
        <f t="shared" si="200"/>
        <v>7100054</v>
      </c>
      <c r="B6449" s="17" t="s">
        <v>220</v>
      </c>
      <c r="C6449" s="15">
        <f>INDEX(装备!G:G,MATCH(属性!A6449,装备!A:A,0))</f>
        <v>18</v>
      </c>
      <c r="D6449" s="15" t="str">
        <f>INDEX(装备!E:E,MATCH(属性!A6449,装备!A:A,0))</f>
        <v>ring</v>
      </c>
      <c r="E6449" s="14">
        <v>87</v>
      </c>
      <c r="F6449" s="17">
        <f>INT((VLOOKUP($C6449,装备数值,2,0)+VLOOKUP($C6449,装备数值,5,0)*($E6449-1))*VLOOKUP($D6449,系数!$K$2:$O$7,2,0))</f>
        <v>0</v>
      </c>
      <c r="G6449" s="17">
        <f>INT((VLOOKUP($C6449,装备数值,3,0)+VLOOKUP($C6449,装备数值,6,0)*($E6449-1))*VLOOKUP($D6449,系数!$K$2:$O$7,3,0))</f>
        <v>1334</v>
      </c>
      <c r="H6449" s="17">
        <f t="shared" si="201"/>
        <v>1334</v>
      </c>
      <c r="I6449" s="17">
        <f>INT((VLOOKUP($C6449,装备数值,4,0)+VLOOKUP($C6449,装备数值,7,0)*($E6449-1))*VLOOKUP($D6449,系数!$K$2:$O$7,4,0))</f>
        <v>0</v>
      </c>
      <c r="J6449" s="17">
        <f>INT((VLOOKUP($C6449,装备数值,4,0)+VLOOKUP($C6449,装备数值,7,0)*($E6449-1))*VLOOKUP($D6449,系数!$K$2:$O$7,5,0))</f>
        <v>0</v>
      </c>
      <c r="K6449" s="17">
        <f>INT(VLOOKUP(E6449,强化金币,2,1)*VLOOKUP(INDEX(装备!F:F,MATCH(属性!A6449,装备!A:A,0)),系数!$K$12:$M$15,3,0))</f>
        <v>350000</v>
      </c>
      <c r="L6449" s="17"/>
      <c r="M6449" s="17"/>
      <c r="N6449" s="17"/>
      <c r="O6449" s="17">
        <f>IF(E6449=1,"",VLOOKUP(E6449,系数!$S$2:$AB$12,MATCH(属性!C6449,评级,0),1))</f>
        <v>360</v>
      </c>
    </row>
    <row r="6450" spans="1:15" ht="17.25" thickBot="1" x14ac:dyDescent="0.4">
      <c r="A6450" s="17">
        <f t="shared" si="200"/>
        <v>7100054</v>
      </c>
      <c r="B6450" s="17" t="s">
        <v>220</v>
      </c>
      <c r="C6450" s="15">
        <f>INDEX(装备!G:G,MATCH(属性!A6450,装备!A:A,0))</f>
        <v>18</v>
      </c>
      <c r="D6450" s="15" t="str">
        <f>INDEX(装备!E:E,MATCH(属性!A6450,装备!A:A,0))</f>
        <v>ring</v>
      </c>
      <c r="E6450" s="14">
        <v>88</v>
      </c>
      <c r="F6450" s="17">
        <f>INT((VLOOKUP($C6450,装备数值,2,0)+VLOOKUP($C6450,装备数值,5,0)*($E6450-1))*VLOOKUP($D6450,系数!$K$2:$O$7,2,0))</f>
        <v>0</v>
      </c>
      <c r="G6450" s="17">
        <f>INT((VLOOKUP($C6450,装备数值,3,0)+VLOOKUP($C6450,装备数值,6,0)*($E6450-1))*VLOOKUP($D6450,系数!$K$2:$O$7,3,0))</f>
        <v>1346</v>
      </c>
      <c r="H6450" s="17">
        <f t="shared" si="201"/>
        <v>1346</v>
      </c>
      <c r="I6450" s="17">
        <f>INT((VLOOKUP($C6450,装备数值,4,0)+VLOOKUP($C6450,装备数值,7,0)*($E6450-1))*VLOOKUP($D6450,系数!$K$2:$O$7,4,0))</f>
        <v>0</v>
      </c>
      <c r="J6450" s="17">
        <f>INT((VLOOKUP($C6450,装备数值,4,0)+VLOOKUP($C6450,装备数值,7,0)*($E6450-1))*VLOOKUP($D6450,系数!$K$2:$O$7,5,0))</f>
        <v>0</v>
      </c>
      <c r="K6450" s="17">
        <f>INT(VLOOKUP(E6450,强化金币,2,1)*VLOOKUP(INDEX(装备!F:F,MATCH(属性!A6450,装备!A:A,0)),系数!$K$12:$M$15,3,0))</f>
        <v>400000</v>
      </c>
      <c r="L6450" s="17"/>
      <c r="M6450" s="17"/>
      <c r="N6450" s="17"/>
      <c r="O6450" s="17">
        <f>IF(E6450=1,"",VLOOKUP(E6450,系数!$S$2:$AB$12,MATCH(属性!C6450,评级,0),1))</f>
        <v>360</v>
      </c>
    </row>
    <row r="6451" spans="1:15" ht="17.25" thickBot="1" x14ac:dyDescent="0.4">
      <c r="A6451" s="17">
        <f t="shared" si="200"/>
        <v>7100054</v>
      </c>
      <c r="B6451" s="17" t="s">
        <v>220</v>
      </c>
      <c r="C6451" s="15">
        <f>INDEX(装备!G:G,MATCH(属性!A6451,装备!A:A,0))</f>
        <v>18</v>
      </c>
      <c r="D6451" s="15" t="str">
        <f>INDEX(装备!E:E,MATCH(属性!A6451,装备!A:A,0))</f>
        <v>ring</v>
      </c>
      <c r="E6451" s="14">
        <v>89</v>
      </c>
      <c r="F6451" s="17">
        <f>INT((VLOOKUP($C6451,装备数值,2,0)+VLOOKUP($C6451,装备数值,5,0)*($E6451-1))*VLOOKUP($D6451,系数!$K$2:$O$7,2,0))</f>
        <v>0</v>
      </c>
      <c r="G6451" s="17">
        <f>INT((VLOOKUP($C6451,装备数值,3,0)+VLOOKUP($C6451,装备数值,6,0)*($E6451-1))*VLOOKUP($D6451,系数!$K$2:$O$7,3,0))</f>
        <v>1358</v>
      </c>
      <c r="H6451" s="17">
        <f t="shared" si="201"/>
        <v>1358</v>
      </c>
      <c r="I6451" s="17">
        <f>INT((VLOOKUP($C6451,装备数值,4,0)+VLOOKUP($C6451,装备数值,7,0)*($E6451-1))*VLOOKUP($D6451,系数!$K$2:$O$7,4,0))</f>
        <v>0</v>
      </c>
      <c r="J6451" s="17">
        <f>INT((VLOOKUP($C6451,装备数值,4,0)+VLOOKUP($C6451,装备数值,7,0)*($E6451-1))*VLOOKUP($D6451,系数!$K$2:$O$7,5,0))</f>
        <v>0</v>
      </c>
      <c r="K6451" s="17">
        <f>INT(VLOOKUP(E6451,强化金币,2,1)*VLOOKUP(INDEX(装备!F:F,MATCH(属性!A6451,装备!A:A,0)),系数!$K$12:$M$15,3,0))</f>
        <v>450000</v>
      </c>
      <c r="L6451" s="17"/>
      <c r="M6451" s="17"/>
      <c r="N6451" s="17"/>
      <c r="O6451" s="17">
        <f>IF(E6451=1,"",VLOOKUP(E6451,系数!$S$2:$AB$12,MATCH(属性!C6451,评级,0),1))</f>
        <v>360</v>
      </c>
    </row>
    <row r="6452" spans="1:15" ht="17.25" thickBot="1" x14ac:dyDescent="0.4">
      <c r="A6452" s="17">
        <f t="shared" si="200"/>
        <v>7100054</v>
      </c>
      <c r="B6452" s="17" t="s">
        <v>220</v>
      </c>
      <c r="C6452" s="15">
        <f>INDEX(装备!G:G,MATCH(属性!A6452,装备!A:A,0))</f>
        <v>18</v>
      </c>
      <c r="D6452" s="15" t="str">
        <f>INDEX(装备!E:E,MATCH(属性!A6452,装备!A:A,0))</f>
        <v>ring</v>
      </c>
      <c r="E6452" s="14">
        <v>90</v>
      </c>
      <c r="F6452" s="17">
        <f>INT((VLOOKUP($C6452,装备数值,2,0)+VLOOKUP($C6452,装备数值,5,0)*($E6452-1))*VLOOKUP($D6452,系数!$K$2:$O$7,2,0))</f>
        <v>0</v>
      </c>
      <c r="G6452" s="17">
        <f>INT((VLOOKUP($C6452,装备数值,3,0)+VLOOKUP($C6452,装备数值,6,0)*($E6452-1))*VLOOKUP($D6452,系数!$K$2:$O$7,3,0))</f>
        <v>1370</v>
      </c>
      <c r="H6452" s="17">
        <f t="shared" si="201"/>
        <v>1370</v>
      </c>
      <c r="I6452" s="17">
        <f>INT((VLOOKUP($C6452,装备数值,4,0)+VLOOKUP($C6452,装备数值,7,0)*($E6452-1))*VLOOKUP($D6452,系数!$K$2:$O$7,4,0))</f>
        <v>0</v>
      </c>
      <c r="J6452" s="17">
        <f>INT((VLOOKUP($C6452,装备数值,4,0)+VLOOKUP($C6452,装备数值,7,0)*($E6452-1))*VLOOKUP($D6452,系数!$K$2:$O$7,5,0))</f>
        <v>0</v>
      </c>
      <c r="K6452" s="17">
        <f>INT(VLOOKUP(E6452,强化金币,2,1)*VLOOKUP(INDEX(装备!F:F,MATCH(属性!A6452,装备!A:A,0)),系数!$K$12:$M$15,3,0))</f>
        <v>450000</v>
      </c>
      <c r="L6452" s="17"/>
      <c r="M6452" s="17"/>
      <c r="N6452" s="17"/>
      <c r="O6452" s="17">
        <f>IF(E6452=1,"",VLOOKUP(E6452,系数!$S$2:$AB$12,MATCH(属性!C6452,评级,0),1))</f>
        <v>400</v>
      </c>
    </row>
    <row r="6453" spans="1:15" ht="17.25" thickBot="1" x14ac:dyDescent="0.4">
      <c r="A6453" s="17">
        <f t="shared" si="200"/>
        <v>7100054</v>
      </c>
      <c r="B6453" s="17" t="s">
        <v>220</v>
      </c>
      <c r="C6453" s="15">
        <f>INDEX(装备!G:G,MATCH(属性!A6453,装备!A:A,0))</f>
        <v>18</v>
      </c>
      <c r="D6453" s="15" t="str">
        <f>INDEX(装备!E:E,MATCH(属性!A6453,装备!A:A,0))</f>
        <v>ring</v>
      </c>
      <c r="E6453" s="14">
        <v>91</v>
      </c>
      <c r="F6453" s="17">
        <f>INT((VLOOKUP($C6453,装备数值,2,0)+VLOOKUP($C6453,装备数值,5,0)*($E6453-1))*VLOOKUP($D6453,系数!$K$2:$O$7,2,0))</f>
        <v>0</v>
      </c>
      <c r="G6453" s="17">
        <f>INT((VLOOKUP($C6453,装备数值,3,0)+VLOOKUP($C6453,装备数值,6,0)*($E6453-1))*VLOOKUP($D6453,系数!$K$2:$O$7,3,0))</f>
        <v>1382</v>
      </c>
      <c r="H6453" s="17">
        <f t="shared" si="201"/>
        <v>1382</v>
      </c>
      <c r="I6453" s="17">
        <f>INT((VLOOKUP($C6453,装备数值,4,0)+VLOOKUP($C6453,装备数值,7,0)*($E6453-1))*VLOOKUP($D6453,系数!$K$2:$O$7,4,0))</f>
        <v>0</v>
      </c>
      <c r="J6453" s="17">
        <f>INT((VLOOKUP($C6453,装备数值,4,0)+VLOOKUP($C6453,装备数值,7,0)*($E6453-1))*VLOOKUP($D6453,系数!$K$2:$O$7,5,0))</f>
        <v>0</v>
      </c>
      <c r="K6453" s="17">
        <f>INT(VLOOKUP(E6453,强化金币,2,1)*VLOOKUP(INDEX(装备!F:F,MATCH(属性!A6453,装备!A:A,0)),系数!$K$12:$M$15,3,0))</f>
        <v>450000</v>
      </c>
      <c r="L6453" s="17"/>
      <c r="M6453" s="17"/>
      <c r="N6453" s="17"/>
      <c r="O6453" s="17">
        <f>IF(E6453=1,"",VLOOKUP(E6453,系数!$S$2:$AB$12,MATCH(属性!C6453,评级,0),1))</f>
        <v>400</v>
      </c>
    </row>
    <row r="6454" spans="1:15" ht="17.25" thickBot="1" x14ac:dyDescent="0.4">
      <c r="A6454" s="17">
        <f t="shared" si="200"/>
        <v>7100054</v>
      </c>
      <c r="B6454" s="17" t="s">
        <v>220</v>
      </c>
      <c r="C6454" s="15">
        <f>INDEX(装备!G:G,MATCH(属性!A6454,装备!A:A,0))</f>
        <v>18</v>
      </c>
      <c r="D6454" s="15" t="str">
        <f>INDEX(装备!E:E,MATCH(属性!A6454,装备!A:A,0))</f>
        <v>ring</v>
      </c>
      <c r="E6454" s="14">
        <v>92</v>
      </c>
      <c r="F6454" s="17">
        <f>INT((VLOOKUP($C6454,装备数值,2,0)+VLOOKUP($C6454,装备数值,5,0)*($E6454-1))*VLOOKUP($D6454,系数!$K$2:$O$7,2,0))</f>
        <v>0</v>
      </c>
      <c r="G6454" s="17">
        <f>INT((VLOOKUP($C6454,装备数值,3,0)+VLOOKUP($C6454,装备数值,6,0)*($E6454-1))*VLOOKUP($D6454,系数!$K$2:$O$7,3,0))</f>
        <v>1394</v>
      </c>
      <c r="H6454" s="17">
        <f t="shared" si="201"/>
        <v>1394</v>
      </c>
      <c r="I6454" s="17">
        <f>INT((VLOOKUP($C6454,装备数值,4,0)+VLOOKUP($C6454,装备数值,7,0)*($E6454-1))*VLOOKUP($D6454,系数!$K$2:$O$7,4,0))</f>
        <v>0</v>
      </c>
      <c r="J6454" s="17">
        <f>INT((VLOOKUP($C6454,装备数值,4,0)+VLOOKUP($C6454,装备数值,7,0)*($E6454-1))*VLOOKUP($D6454,系数!$K$2:$O$7,5,0))</f>
        <v>0</v>
      </c>
      <c r="K6454" s="17">
        <f>INT(VLOOKUP(E6454,强化金币,2,1)*VLOOKUP(INDEX(装备!F:F,MATCH(属性!A6454,装备!A:A,0)),系数!$K$12:$M$15,3,0))</f>
        <v>450000</v>
      </c>
      <c r="L6454" s="17"/>
      <c r="M6454" s="17"/>
      <c r="N6454" s="17"/>
      <c r="O6454" s="17">
        <f>IF(E6454=1,"",VLOOKUP(E6454,系数!$S$2:$AB$12,MATCH(属性!C6454,评级,0),1))</f>
        <v>400</v>
      </c>
    </row>
    <row r="6455" spans="1:15" ht="17.25" thickBot="1" x14ac:dyDescent="0.4">
      <c r="A6455" s="17">
        <f t="shared" si="200"/>
        <v>7100054</v>
      </c>
      <c r="B6455" s="17" t="s">
        <v>220</v>
      </c>
      <c r="C6455" s="15">
        <f>INDEX(装备!G:G,MATCH(属性!A6455,装备!A:A,0))</f>
        <v>18</v>
      </c>
      <c r="D6455" s="15" t="str">
        <f>INDEX(装备!E:E,MATCH(属性!A6455,装备!A:A,0))</f>
        <v>ring</v>
      </c>
      <c r="E6455" s="14">
        <v>93</v>
      </c>
      <c r="F6455" s="17">
        <f>INT((VLOOKUP($C6455,装备数值,2,0)+VLOOKUP($C6455,装备数值,5,0)*($E6455-1))*VLOOKUP($D6455,系数!$K$2:$O$7,2,0))</f>
        <v>0</v>
      </c>
      <c r="G6455" s="17">
        <f>INT((VLOOKUP($C6455,装备数值,3,0)+VLOOKUP($C6455,装备数值,6,0)*($E6455-1))*VLOOKUP($D6455,系数!$K$2:$O$7,3,0))</f>
        <v>1406</v>
      </c>
      <c r="H6455" s="17">
        <f t="shared" si="201"/>
        <v>1406</v>
      </c>
      <c r="I6455" s="17">
        <f>INT((VLOOKUP($C6455,装备数值,4,0)+VLOOKUP($C6455,装备数值,7,0)*($E6455-1))*VLOOKUP($D6455,系数!$K$2:$O$7,4,0))</f>
        <v>0</v>
      </c>
      <c r="J6455" s="17">
        <f>INT((VLOOKUP($C6455,装备数值,4,0)+VLOOKUP($C6455,装备数值,7,0)*($E6455-1))*VLOOKUP($D6455,系数!$K$2:$O$7,5,0))</f>
        <v>0</v>
      </c>
      <c r="K6455" s="17">
        <f>INT(VLOOKUP(E6455,强化金币,2,1)*VLOOKUP(INDEX(装备!F:F,MATCH(属性!A6455,装备!A:A,0)),系数!$K$12:$M$15,3,0))</f>
        <v>450000</v>
      </c>
      <c r="L6455" s="17"/>
      <c r="M6455" s="17"/>
      <c r="N6455" s="17"/>
      <c r="O6455" s="17">
        <f>IF(E6455=1,"",VLOOKUP(E6455,系数!$S$2:$AB$12,MATCH(属性!C6455,评级,0),1))</f>
        <v>400</v>
      </c>
    </row>
    <row r="6456" spans="1:15" ht="17.25" thickBot="1" x14ac:dyDescent="0.4">
      <c r="A6456" s="17">
        <f t="shared" si="200"/>
        <v>7100054</v>
      </c>
      <c r="B6456" s="17" t="s">
        <v>220</v>
      </c>
      <c r="C6456" s="15">
        <f>INDEX(装备!G:G,MATCH(属性!A6456,装备!A:A,0))</f>
        <v>18</v>
      </c>
      <c r="D6456" s="15" t="str">
        <f>INDEX(装备!E:E,MATCH(属性!A6456,装备!A:A,0))</f>
        <v>ring</v>
      </c>
      <c r="E6456" s="14">
        <v>94</v>
      </c>
      <c r="F6456" s="17">
        <f>INT((VLOOKUP($C6456,装备数值,2,0)+VLOOKUP($C6456,装备数值,5,0)*($E6456-1))*VLOOKUP($D6456,系数!$K$2:$O$7,2,0))</f>
        <v>0</v>
      </c>
      <c r="G6456" s="17">
        <f>INT((VLOOKUP($C6456,装备数值,3,0)+VLOOKUP($C6456,装备数值,6,0)*($E6456-1))*VLOOKUP($D6456,系数!$K$2:$O$7,3,0))</f>
        <v>1418</v>
      </c>
      <c r="H6456" s="17">
        <f t="shared" si="201"/>
        <v>1418</v>
      </c>
      <c r="I6456" s="17">
        <f>INT((VLOOKUP($C6456,装备数值,4,0)+VLOOKUP($C6456,装备数值,7,0)*($E6456-1))*VLOOKUP($D6456,系数!$K$2:$O$7,4,0))</f>
        <v>0</v>
      </c>
      <c r="J6456" s="17">
        <f>INT((VLOOKUP($C6456,装备数值,4,0)+VLOOKUP($C6456,装备数值,7,0)*($E6456-1))*VLOOKUP($D6456,系数!$K$2:$O$7,5,0))</f>
        <v>0</v>
      </c>
      <c r="K6456" s="17">
        <f>INT(VLOOKUP(E6456,强化金币,2,1)*VLOOKUP(INDEX(装备!F:F,MATCH(属性!A6456,装备!A:A,0)),系数!$K$12:$M$15,3,0))</f>
        <v>450000</v>
      </c>
      <c r="L6456" s="17"/>
      <c r="M6456" s="17"/>
      <c r="N6456" s="17"/>
      <c r="O6456" s="17">
        <f>IF(E6456=1,"",VLOOKUP(E6456,系数!$S$2:$AB$12,MATCH(属性!C6456,评级,0),1))</f>
        <v>400</v>
      </c>
    </row>
    <row r="6457" spans="1:15" ht="17.25" thickBot="1" x14ac:dyDescent="0.4">
      <c r="A6457" s="17">
        <f t="shared" si="200"/>
        <v>7100054</v>
      </c>
      <c r="B6457" s="17" t="s">
        <v>220</v>
      </c>
      <c r="C6457" s="15">
        <f>INDEX(装备!G:G,MATCH(属性!A6457,装备!A:A,0))</f>
        <v>18</v>
      </c>
      <c r="D6457" s="15" t="str">
        <f>INDEX(装备!E:E,MATCH(属性!A6457,装备!A:A,0))</f>
        <v>ring</v>
      </c>
      <c r="E6457" s="14">
        <v>95</v>
      </c>
      <c r="F6457" s="17">
        <f>INT((VLOOKUP($C6457,装备数值,2,0)+VLOOKUP($C6457,装备数值,5,0)*($E6457-1))*VLOOKUP($D6457,系数!$K$2:$O$7,2,0))</f>
        <v>0</v>
      </c>
      <c r="G6457" s="17">
        <f>INT((VLOOKUP($C6457,装备数值,3,0)+VLOOKUP($C6457,装备数值,6,0)*($E6457-1))*VLOOKUP($D6457,系数!$K$2:$O$7,3,0))</f>
        <v>1430</v>
      </c>
      <c r="H6457" s="17">
        <f t="shared" si="201"/>
        <v>1430</v>
      </c>
      <c r="I6457" s="17">
        <f>INT((VLOOKUP($C6457,装备数值,4,0)+VLOOKUP($C6457,装备数值,7,0)*($E6457-1))*VLOOKUP($D6457,系数!$K$2:$O$7,4,0))</f>
        <v>0</v>
      </c>
      <c r="J6457" s="17">
        <f>INT((VLOOKUP($C6457,装备数值,4,0)+VLOOKUP($C6457,装备数值,7,0)*($E6457-1))*VLOOKUP($D6457,系数!$K$2:$O$7,5,0))</f>
        <v>0</v>
      </c>
      <c r="K6457" s="17">
        <f>INT(VLOOKUP(E6457,强化金币,2,1)*VLOOKUP(INDEX(装备!F:F,MATCH(属性!A6457,装备!A:A,0)),系数!$K$12:$M$15,3,0))</f>
        <v>450000</v>
      </c>
      <c r="L6457" s="17"/>
      <c r="M6457" s="17"/>
      <c r="N6457" s="17"/>
      <c r="O6457" s="17">
        <f>IF(E6457=1,"",VLOOKUP(E6457,系数!$S$2:$AB$12,MATCH(属性!C6457,评级,0),1))</f>
        <v>400</v>
      </c>
    </row>
    <row r="6458" spans="1:15" ht="17.25" thickBot="1" x14ac:dyDescent="0.4">
      <c r="A6458" s="17">
        <f t="shared" si="200"/>
        <v>7100054</v>
      </c>
      <c r="B6458" s="17" t="s">
        <v>220</v>
      </c>
      <c r="C6458" s="15">
        <f>INDEX(装备!G:G,MATCH(属性!A6458,装备!A:A,0))</f>
        <v>18</v>
      </c>
      <c r="D6458" s="15" t="str">
        <f>INDEX(装备!E:E,MATCH(属性!A6458,装备!A:A,0))</f>
        <v>ring</v>
      </c>
      <c r="E6458" s="14">
        <v>96</v>
      </c>
      <c r="F6458" s="17">
        <f>INT((VLOOKUP($C6458,装备数值,2,0)+VLOOKUP($C6458,装备数值,5,0)*($E6458-1))*VLOOKUP($D6458,系数!$K$2:$O$7,2,0))</f>
        <v>0</v>
      </c>
      <c r="G6458" s="17">
        <f>INT((VLOOKUP($C6458,装备数值,3,0)+VLOOKUP($C6458,装备数值,6,0)*($E6458-1))*VLOOKUP($D6458,系数!$K$2:$O$7,3,0))</f>
        <v>1442</v>
      </c>
      <c r="H6458" s="17">
        <f t="shared" si="201"/>
        <v>1442</v>
      </c>
      <c r="I6458" s="17">
        <f>INT((VLOOKUP($C6458,装备数值,4,0)+VLOOKUP($C6458,装备数值,7,0)*($E6458-1))*VLOOKUP($D6458,系数!$K$2:$O$7,4,0))</f>
        <v>0</v>
      </c>
      <c r="J6458" s="17">
        <f>INT((VLOOKUP($C6458,装备数值,4,0)+VLOOKUP($C6458,装备数值,7,0)*($E6458-1))*VLOOKUP($D6458,系数!$K$2:$O$7,5,0))</f>
        <v>0</v>
      </c>
      <c r="K6458" s="17">
        <f>INT(VLOOKUP(E6458,强化金币,2,1)*VLOOKUP(INDEX(装备!F:F,MATCH(属性!A6458,装备!A:A,0)),系数!$K$12:$M$15,3,0))</f>
        <v>450000</v>
      </c>
      <c r="L6458" s="17"/>
      <c r="M6458" s="17"/>
      <c r="N6458" s="17"/>
      <c r="O6458" s="17">
        <f>IF(E6458=1,"",VLOOKUP(E6458,系数!$S$2:$AB$12,MATCH(属性!C6458,评级,0),1))</f>
        <v>400</v>
      </c>
    </row>
    <row r="6459" spans="1:15" ht="17.25" thickBot="1" x14ac:dyDescent="0.4">
      <c r="A6459" s="17">
        <f t="shared" si="200"/>
        <v>7100054</v>
      </c>
      <c r="B6459" s="17" t="s">
        <v>220</v>
      </c>
      <c r="C6459" s="15">
        <f>INDEX(装备!G:G,MATCH(属性!A6459,装备!A:A,0))</f>
        <v>18</v>
      </c>
      <c r="D6459" s="15" t="str">
        <f>INDEX(装备!E:E,MATCH(属性!A6459,装备!A:A,0))</f>
        <v>ring</v>
      </c>
      <c r="E6459" s="14">
        <v>97</v>
      </c>
      <c r="F6459" s="17">
        <f>INT((VLOOKUP($C6459,装备数值,2,0)+VLOOKUP($C6459,装备数值,5,0)*($E6459-1))*VLOOKUP($D6459,系数!$K$2:$O$7,2,0))</f>
        <v>0</v>
      </c>
      <c r="G6459" s="17">
        <f>INT((VLOOKUP($C6459,装备数值,3,0)+VLOOKUP($C6459,装备数值,6,0)*($E6459-1))*VLOOKUP($D6459,系数!$K$2:$O$7,3,0))</f>
        <v>1454</v>
      </c>
      <c r="H6459" s="17">
        <f t="shared" si="201"/>
        <v>1454</v>
      </c>
      <c r="I6459" s="17">
        <f>INT((VLOOKUP($C6459,装备数值,4,0)+VLOOKUP($C6459,装备数值,7,0)*($E6459-1))*VLOOKUP($D6459,系数!$K$2:$O$7,4,0))</f>
        <v>0</v>
      </c>
      <c r="J6459" s="17">
        <f>INT((VLOOKUP($C6459,装备数值,4,0)+VLOOKUP($C6459,装备数值,7,0)*($E6459-1))*VLOOKUP($D6459,系数!$K$2:$O$7,5,0))</f>
        <v>0</v>
      </c>
      <c r="K6459" s="17">
        <f>INT(VLOOKUP(E6459,强化金币,2,1)*VLOOKUP(INDEX(装备!F:F,MATCH(属性!A6459,装备!A:A,0)),系数!$K$12:$M$15,3,0))</f>
        <v>450000</v>
      </c>
      <c r="L6459" s="17"/>
      <c r="M6459" s="17"/>
      <c r="N6459" s="17"/>
      <c r="O6459" s="17">
        <f>IF(E6459=1,"",VLOOKUP(E6459,系数!$S$2:$AB$12,MATCH(属性!C6459,评级,0),1))</f>
        <v>400</v>
      </c>
    </row>
    <row r="6460" spans="1:15" ht="17.25" thickBot="1" x14ac:dyDescent="0.4">
      <c r="A6460" s="17">
        <f t="shared" ref="A6460:A6523" si="202">A6340+1</f>
        <v>7100054</v>
      </c>
      <c r="B6460" s="17" t="s">
        <v>220</v>
      </c>
      <c r="C6460" s="15">
        <f>INDEX(装备!G:G,MATCH(属性!A6460,装备!A:A,0))</f>
        <v>18</v>
      </c>
      <c r="D6460" s="15" t="str">
        <f>INDEX(装备!E:E,MATCH(属性!A6460,装备!A:A,0))</f>
        <v>ring</v>
      </c>
      <c r="E6460" s="14">
        <v>98</v>
      </c>
      <c r="F6460" s="17">
        <f>INT((VLOOKUP($C6460,装备数值,2,0)+VLOOKUP($C6460,装备数值,5,0)*($E6460-1))*VLOOKUP($D6460,系数!$K$2:$O$7,2,0))</f>
        <v>0</v>
      </c>
      <c r="G6460" s="17">
        <f>INT((VLOOKUP($C6460,装备数值,3,0)+VLOOKUP($C6460,装备数值,6,0)*($E6460-1))*VLOOKUP($D6460,系数!$K$2:$O$7,3,0))</f>
        <v>1466</v>
      </c>
      <c r="H6460" s="17">
        <f t="shared" si="201"/>
        <v>1466</v>
      </c>
      <c r="I6460" s="17">
        <f>INT((VLOOKUP($C6460,装备数值,4,0)+VLOOKUP($C6460,装备数值,7,0)*($E6460-1))*VLOOKUP($D6460,系数!$K$2:$O$7,4,0))</f>
        <v>0</v>
      </c>
      <c r="J6460" s="17">
        <f>INT((VLOOKUP($C6460,装备数值,4,0)+VLOOKUP($C6460,装备数值,7,0)*($E6460-1))*VLOOKUP($D6460,系数!$K$2:$O$7,5,0))</f>
        <v>0</v>
      </c>
      <c r="K6460" s="17">
        <f>INT(VLOOKUP(E6460,强化金币,2,1)*VLOOKUP(INDEX(装备!F:F,MATCH(属性!A6460,装备!A:A,0)),系数!$K$12:$M$15,3,0))</f>
        <v>450000</v>
      </c>
      <c r="L6460" s="17"/>
      <c r="M6460" s="17"/>
      <c r="N6460" s="17"/>
      <c r="O6460" s="17">
        <f>IF(E6460=1,"",VLOOKUP(E6460,系数!$S$2:$AB$12,MATCH(属性!C6460,评级,0),1))</f>
        <v>400</v>
      </c>
    </row>
    <row r="6461" spans="1:15" ht="17.25" thickBot="1" x14ac:dyDescent="0.4">
      <c r="A6461" s="17">
        <f t="shared" si="202"/>
        <v>7100054</v>
      </c>
      <c r="B6461" s="17" t="s">
        <v>220</v>
      </c>
      <c r="C6461" s="15">
        <f>INDEX(装备!G:G,MATCH(属性!A6461,装备!A:A,0))</f>
        <v>18</v>
      </c>
      <c r="D6461" s="15" t="str">
        <f>INDEX(装备!E:E,MATCH(属性!A6461,装备!A:A,0))</f>
        <v>ring</v>
      </c>
      <c r="E6461" s="14">
        <v>99</v>
      </c>
      <c r="F6461" s="17">
        <f>INT((VLOOKUP($C6461,装备数值,2,0)+VLOOKUP($C6461,装备数值,5,0)*($E6461-1))*VLOOKUP($D6461,系数!$K$2:$O$7,2,0))</f>
        <v>0</v>
      </c>
      <c r="G6461" s="17">
        <f>INT((VLOOKUP($C6461,装备数值,3,0)+VLOOKUP($C6461,装备数值,6,0)*($E6461-1))*VLOOKUP($D6461,系数!$K$2:$O$7,3,0))</f>
        <v>1478</v>
      </c>
      <c r="H6461" s="17">
        <f t="shared" si="201"/>
        <v>1478</v>
      </c>
      <c r="I6461" s="17">
        <f>INT((VLOOKUP($C6461,装备数值,4,0)+VLOOKUP($C6461,装备数值,7,0)*($E6461-1))*VLOOKUP($D6461,系数!$K$2:$O$7,4,0))</f>
        <v>0</v>
      </c>
      <c r="J6461" s="17">
        <f>INT((VLOOKUP($C6461,装备数值,4,0)+VLOOKUP($C6461,装备数值,7,0)*($E6461-1))*VLOOKUP($D6461,系数!$K$2:$O$7,5,0))</f>
        <v>0</v>
      </c>
      <c r="K6461" s="17">
        <f>INT(VLOOKUP(E6461,强化金币,2,1)*VLOOKUP(INDEX(装备!F:F,MATCH(属性!A6461,装备!A:A,0)),系数!$K$12:$M$15,3,0))</f>
        <v>450000</v>
      </c>
      <c r="L6461" s="17"/>
      <c r="M6461" s="17"/>
      <c r="N6461" s="17"/>
      <c r="O6461" s="17">
        <f>IF(E6461=1,"",VLOOKUP(E6461,系数!$S$2:$AB$12,MATCH(属性!C6461,评级,0),1))</f>
        <v>400</v>
      </c>
    </row>
    <row r="6462" spans="1:15" ht="17.25" thickBot="1" x14ac:dyDescent="0.4">
      <c r="A6462" s="17">
        <f t="shared" si="202"/>
        <v>7100054</v>
      </c>
      <c r="B6462" s="17" t="s">
        <v>220</v>
      </c>
      <c r="C6462" s="15">
        <f>INDEX(装备!G:G,MATCH(属性!A6462,装备!A:A,0))</f>
        <v>18</v>
      </c>
      <c r="D6462" s="15" t="str">
        <f>INDEX(装备!E:E,MATCH(属性!A6462,装备!A:A,0))</f>
        <v>ring</v>
      </c>
      <c r="E6462" s="14">
        <v>100</v>
      </c>
      <c r="F6462" s="17">
        <f>INT((VLOOKUP($C6462,装备数值,2,0)+VLOOKUP($C6462,装备数值,5,0)*($E6462-1))*VLOOKUP($D6462,系数!$K$2:$O$7,2,0))</f>
        <v>0</v>
      </c>
      <c r="G6462" s="17">
        <f>INT((VLOOKUP($C6462,装备数值,3,0)+VLOOKUP($C6462,装备数值,6,0)*($E6462-1))*VLOOKUP($D6462,系数!$K$2:$O$7,3,0))</f>
        <v>1490</v>
      </c>
      <c r="H6462" s="17">
        <f t="shared" si="201"/>
        <v>1490</v>
      </c>
      <c r="I6462" s="17">
        <f>INT((VLOOKUP($C6462,装备数值,4,0)+VLOOKUP($C6462,装备数值,7,0)*($E6462-1))*VLOOKUP($D6462,系数!$K$2:$O$7,4,0))</f>
        <v>0</v>
      </c>
      <c r="J6462" s="17">
        <f>INT((VLOOKUP($C6462,装备数值,4,0)+VLOOKUP($C6462,装备数值,7,0)*($E6462-1))*VLOOKUP($D6462,系数!$K$2:$O$7,5,0))</f>
        <v>0</v>
      </c>
      <c r="K6462" s="17">
        <f>INT(VLOOKUP(E6462,强化金币,2,1)*VLOOKUP(INDEX(装备!F:F,MATCH(属性!A6462,装备!A:A,0)),系数!$K$12:$M$15,3,0))</f>
        <v>450000</v>
      </c>
      <c r="L6462" s="17"/>
      <c r="M6462" s="17"/>
      <c r="N6462" s="17"/>
      <c r="O6462" s="17">
        <f>IF(E6462=1,"",VLOOKUP(E6462,系数!$S$2:$AB$12,MATCH(属性!C6462,评级,0),1))</f>
        <v>440</v>
      </c>
    </row>
    <row r="6463" spans="1:15" ht="17.25" thickBot="1" x14ac:dyDescent="0.4">
      <c r="A6463" s="17">
        <f t="shared" si="202"/>
        <v>7100054</v>
      </c>
      <c r="B6463" s="17" t="s">
        <v>220</v>
      </c>
      <c r="C6463" s="15">
        <f>INDEX(装备!G:G,MATCH(属性!A6463,装备!A:A,0))</f>
        <v>18</v>
      </c>
      <c r="D6463" s="15" t="str">
        <f>INDEX(装备!E:E,MATCH(属性!A6463,装备!A:A,0))</f>
        <v>ring</v>
      </c>
      <c r="E6463" s="14">
        <v>101</v>
      </c>
      <c r="F6463" s="17">
        <f>INT((VLOOKUP($C6463,装备数值,2,0)+VLOOKUP($C6463,装备数值,5,0)*($E6463-1))*VLOOKUP($D6463,系数!$K$2:$O$7,2,0))</f>
        <v>0</v>
      </c>
      <c r="G6463" s="17">
        <f>INT((VLOOKUP($C6463,装备数值,3,0)+VLOOKUP($C6463,装备数值,6,0)*($E6463-1))*VLOOKUP($D6463,系数!$K$2:$O$7,3,0))</f>
        <v>1503</v>
      </c>
      <c r="H6463" s="17">
        <f t="shared" si="201"/>
        <v>1503</v>
      </c>
      <c r="I6463" s="17">
        <f>INT((VLOOKUP($C6463,装备数值,4,0)+VLOOKUP($C6463,装备数值,7,0)*($E6463-1))*VLOOKUP($D6463,系数!$K$2:$O$7,4,0))</f>
        <v>0</v>
      </c>
      <c r="J6463" s="17">
        <f>INT((VLOOKUP($C6463,装备数值,4,0)+VLOOKUP($C6463,装备数值,7,0)*($E6463-1))*VLOOKUP($D6463,系数!$K$2:$O$7,5,0))</f>
        <v>0</v>
      </c>
      <c r="K6463" s="17">
        <f>INT(VLOOKUP(E6463,强化金币,2,1)*VLOOKUP(INDEX(装备!F:F,MATCH(属性!A6463,装备!A:A,0)),系数!$K$12:$M$15,3,0))</f>
        <v>450000</v>
      </c>
      <c r="L6463" s="17"/>
      <c r="M6463" s="17"/>
      <c r="N6463" s="17"/>
      <c r="O6463" s="17">
        <f>IF(E6463=1,"",VLOOKUP(E6463,系数!$S$2:$AB$12,MATCH(属性!C6463,评级,0),1))</f>
        <v>440</v>
      </c>
    </row>
    <row r="6464" spans="1:15" ht="17.25" thickBot="1" x14ac:dyDescent="0.4">
      <c r="A6464" s="17">
        <f t="shared" si="202"/>
        <v>7100054</v>
      </c>
      <c r="B6464" s="17" t="s">
        <v>220</v>
      </c>
      <c r="C6464" s="15">
        <f>INDEX(装备!G:G,MATCH(属性!A6464,装备!A:A,0))</f>
        <v>18</v>
      </c>
      <c r="D6464" s="15" t="str">
        <f>INDEX(装备!E:E,MATCH(属性!A6464,装备!A:A,0))</f>
        <v>ring</v>
      </c>
      <c r="E6464" s="14">
        <v>102</v>
      </c>
      <c r="F6464" s="17">
        <f>INT((VLOOKUP($C6464,装备数值,2,0)+VLOOKUP($C6464,装备数值,5,0)*($E6464-1))*VLOOKUP($D6464,系数!$K$2:$O$7,2,0))</f>
        <v>0</v>
      </c>
      <c r="G6464" s="17">
        <f>INT((VLOOKUP($C6464,装备数值,3,0)+VLOOKUP($C6464,装备数值,6,0)*($E6464-1))*VLOOKUP($D6464,系数!$K$2:$O$7,3,0))</f>
        <v>1515</v>
      </c>
      <c r="H6464" s="17">
        <f t="shared" si="201"/>
        <v>1515</v>
      </c>
      <c r="I6464" s="17">
        <f>INT((VLOOKUP($C6464,装备数值,4,0)+VLOOKUP($C6464,装备数值,7,0)*($E6464-1))*VLOOKUP($D6464,系数!$K$2:$O$7,4,0))</f>
        <v>0</v>
      </c>
      <c r="J6464" s="17">
        <f>INT((VLOOKUP($C6464,装备数值,4,0)+VLOOKUP($C6464,装备数值,7,0)*($E6464-1))*VLOOKUP($D6464,系数!$K$2:$O$7,5,0))</f>
        <v>0</v>
      </c>
      <c r="K6464" s="17">
        <f>INT(VLOOKUP(E6464,强化金币,2,1)*VLOOKUP(INDEX(装备!F:F,MATCH(属性!A6464,装备!A:A,0)),系数!$K$12:$M$15,3,0))</f>
        <v>450000</v>
      </c>
      <c r="L6464" s="17"/>
      <c r="M6464" s="17"/>
      <c r="N6464" s="17"/>
      <c r="O6464" s="17">
        <f>IF(E6464=1,"",VLOOKUP(E6464,系数!$S$2:$AB$12,MATCH(属性!C6464,评级,0),1))</f>
        <v>440</v>
      </c>
    </row>
    <row r="6465" spans="1:15" ht="17.25" thickBot="1" x14ac:dyDescent="0.4">
      <c r="A6465" s="17">
        <f t="shared" si="202"/>
        <v>7100054</v>
      </c>
      <c r="B6465" s="17" t="s">
        <v>220</v>
      </c>
      <c r="C6465" s="15">
        <f>INDEX(装备!G:G,MATCH(属性!A6465,装备!A:A,0))</f>
        <v>18</v>
      </c>
      <c r="D6465" s="15" t="str">
        <f>INDEX(装备!E:E,MATCH(属性!A6465,装备!A:A,0))</f>
        <v>ring</v>
      </c>
      <c r="E6465" s="14">
        <v>103</v>
      </c>
      <c r="F6465" s="17">
        <f>INT((VLOOKUP($C6465,装备数值,2,0)+VLOOKUP($C6465,装备数值,5,0)*($E6465-1))*VLOOKUP($D6465,系数!$K$2:$O$7,2,0))</f>
        <v>0</v>
      </c>
      <c r="G6465" s="17">
        <f>INT((VLOOKUP($C6465,装备数值,3,0)+VLOOKUP($C6465,装备数值,6,0)*($E6465-1))*VLOOKUP($D6465,系数!$K$2:$O$7,3,0))</f>
        <v>1527</v>
      </c>
      <c r="H6465" s="17">
        <f t="shared" si="201"/>
        <v>1527</v>
      </c>
      <c r="I6465" s="17">
        <f>INT((VLOOKUP($C6465,装备数值,4,0)+VLOOKUP($C6465,装备数值,7,0)*($E6465-1))*VLOOKUP($D6465,系数!$K$2:$O$7,4,0))</f>
        <v>0</v>
      </c>
      <c r="J6465" s="17">
        <f>INT((VLOOKUP($C6465,装备数值,4,0)+VLOOKUP($C6465,装备数值,7,0)*($E6465-1))*VLOOKUP($D6465,系数!$K$2:$O$7,5,0))</f>
        <v>0</v>
      </c>
      <c r="K6465" s="17">
        <f>INT(VLOOKUP(E6465,强化金币,2,1)*VLOOKUP(INDEX(装备!F:F,MATCH(属性!A6465,装备!A:A,0)),系数!$K$12:$M$15,3,0))</f>
        <v>450000</v>
      </c>
      <c r="L6465" s="17"/>
      <c r="M6465" s="17"/>
      <c r="N6465" s="17"/>
      <c r="O6465" s="17">
        <f>IF(E6465=1,"",VLOOKUP(E6465,系数!$S$2:$AB$12,MATCH(属性!C6465,评级,0),1))</f>
        <v>440</v>
      </c>
    </row>
    <row r="6466" spans="1:15" ht="17.25" thickBot="1" x14ac:dyDescent="0.4">
      <c r="A6466" s="17">
        <f t="shared" si="202"/>
        <v>7100054</v>
      </c>
      <c r="B6466" s="17" t="s">
        <v>220</v>
      </c>
      <c r="C6466" s="15">
        <f>INDEX(装备!G:G,MATCH(属性!A6466,装备!A:A,0))</f>
        <v>18</v>
      </c>
      <c r="D6466" s="15" t="str">
        <f>INDEX(装备!E:E,MATCH(属性!A6466,装备!A:A,0))</f>
        <v>ring</v>
      </c>
      <c r="E6466" s="14">
        <v>104</v>
      </c>
      <c r="F6466" s="17">
        <f>INT((VLOOKUP($C6466,装备数值,2,0)+VLOOKUP($C6466,装备数值,5,0)*($E6466-1))*VLOOKUP($D6466,系数!$K$2:$O$7,2,0))</f>
        <v>0</v>
      </c>
      <c r="G6466" s="17">
        <f>INT((VLOOKUP($C6466,装备数值,3,0)+VLOOKUP($C6466,装备数值,6,0)*($E6466-1))*VLOOKUP($D6466,系数!$K$2:$O$7,3,0))</f>
        <v>1539</v>
      </c>
      <c r="H6466" s="17">
        <f t="shared" si="201"/>
        <v>1539</v>
      </c>
      <c r="I6466" s="17">
        <f>INT((VLOOKUP($C6466,装备数值,4,0)+VLOOKUP($C6466,装备数值,7,0)*($E6466-1))*VLOOKUP($D6466,系数!$K$2:$O$7,4,0))</f>
        <v>0</v>
      </c>
      <c r="J6466" s="17">
        <f>INT((VLOOKUP($C6466,装备数值,4,0)+VLOOKUP($C6466,装备数值,7,0)*($E6466-1))*VLOOKUP($D6466,系数!$K$2:$O$7,5,0))</f>
        <v>0</v>
      </c>
      <c r="K6466" s="17">
        <f>INT(VLOOKUP(E6466,强化金币,2,1)*VLOOKUP(INDEX(装备!F:F,MATCH(属性!A6466,装备!A:A,0)),系数!$K$12:$M$15,3,0))</f>
        <v>450000</v>
      </c>
      <c r="L6466" s="17"/>
      <c r="M6466" s="17"/>
      <c r="N6466" s="17"/>
      <c r="O6466" s="17">
        <f>IF(E6466=1,"",VLOOKUP(E6466,系数!$S$2:$AB$12,MATCH(属性!C6466,评级,0),1))</f>
        <v>440</v>
      </c>
    </row>
    <row r="6467" spans="1:15" ht="17.25" thickBot="1" x14ac:dyDescent="0.4">
      <c r="A6467" s="17">
        <f t="shared" si="202"/>
        <v>7100054</v>
      </c>
      <c r="B6467" s="17" t="s">
        <v>220</v>
      </c>
      <c r="C6467" s="15">
        <f>INDEX(装备!G:G,MATCH(属性!A6467,装备!A:A,0))</f>
        <v>18</v>
      </c>
      <c r="D6467" s="15" t="str">
        <f>INDEX(装备!E:E,MATCH(属性!A6467,装备!A:A,0))</f>
        <v>ring</v>
      </c>
      <c r="E6467" s="14">
        <v>105</v>
      </c>
      <c r="F6467" s="17">
        <f>INT((VLOOKUP($C6467,装备数值,2,0)+VLOOKUP($C6467,装备数值,5,0)*($E6467-1))*VLOOKUP($D6467,系数!$K$2:$O$7,2,0))</f>
        <v>0</v>
      </c>
      <c r="G6467" s="17">
        <f>INT((VLOOKUP($C6467,装备数值,3,0)+VLOOKUP($C6467,装备数值,6,0)*($E6467-1))*VLOOKUP($D6467,系数!$K$2:$O$7,3,0))</f>
        <v>1551</v>
      </c>
      <c r="H6467" s="17">
        <f t="shared" si="201"/>
        <v>1551</v>
      </c>
      <c r="I6467" s="17">
        <f>INT((VLOOKUP($C6467,装备数值,4,0)+VLOOKUP($C6467,装备数值,7,0)*($E6467-1))*VLOOKUP($D6467,系数!$K$2:$O$7,4,0))</f>
        <v>0</v>
      </c>
      <c r="J6467" s="17">
        <f>INT((VLOOKUP($C6467,装备数值,4,0)+VLOOKUP($C6467,装备数值,7,0)*($E6467-1))*VLOOKUP($D6467,系数!$K$2:$O$7,5,0))</f>
        <v>0</v>
      </c>
      <c r="K6467" s="17">
        <f>INT(VLOOKUP(E6467,强化金币,2,1)*VLOOKUP(INDEX(装备!F:F,MATCH(属性!A6467,装备!A:A,0)),系数!$K$12:$M$15,3,0))</f>
        <v>450000</v>
      </c>
      <c r="L6467" s="17"/>
      <c r="M6467" s="17"/>
      <c r="N6467" s="17"/>
      <c r="O6467" s="17">
        <f>IF(E6467=1,"",VLOOKUP(E6467,系数!$S$2:$AB$12,MATCH(属性!C6467,评级,0),1))</f>
        <v>440</v>
      </c>
    </row>
    <row r="6468" spans="1:15" ht="17.25" thickBot="1" x14ac:dyDescent="0.4">
      <c r="A6468" s="17">
        <f t="shared" si="202"/>
        <v>7100054</v>
      </c>
      <c r="B6468" s="17" t="s">
        <v>220</v>
      </c>
      <c r="C6468" s="15">
        <f>INDEX(装备!G:G,MATCH(属性!A6468,装备!A:A,0))</f>
        <v>18</v>
      </c>
      <c r="D6468" s="15" t="str">
        <f>INDEX(装备!E:E,MATCH(属性!A6468,装备!A:A,0))</f>
        <v>ring</v>
      </c>
      <c r="E6468" s="14">
        <v>106</v>
      </c>
      <c r="F6468" s="17">
        <f>INT((VLOOKUP($C6468,装备数值,2,0)+VLOOKUP($C6468,装备数值,5,0)*($E6468-1))*VLOOKUP($D6468,系数!$K$2:$O$7,2,0))</f>
        <v>0</v>
      </c>
      <c r="G6468" s="17">
        <f>INT((VLOOKUP($C6468,装备数值,3,0)+VLOOKUP($C6468,装备数值,6,0)*($E6468-1))*VLOOKUP($D6468,系数!$K$2:$O$7,3,0))</f>
        <v>1563</v>
      </c>
      <c r="H6468" s="17">
        <f t="shared" ref="H6468:H6531" si="203">G6468</f>
        <v>1563</v>
      </c>
      <c r="I6468" s="17">
        <f>INT((VLOOKUP($C6468,装备数值,4,0)+VLOOKUP($C6468,装备数值,7,0)*($E6468-1))*VLOOKUP($D6468,系数!$K$2:$O$7,4,0))</f>
        <v>0</v>
      </c>
      <c r="J6468" s="17">
        <f>INT((VLOOKUP($C6468,装备数值,4,0)+VLOOKUP($C6468,装备数值,7,0)*($E6468-1))*VLOOKUP($D6468,系数!$K$2:$O$7,5,0))</f>
        <v>0</v>
      </c>
      <c r="K6468" s="17">
        <f>INT(VLOOKUP(E6468,强化金币,2,1)*VLOOKUP(INDEX(装备!F:F,MATCH(属性!A6468,装备!A:A,0)),系数!$K$12:$M$15,3,0))</f>
        <v>450000</v>
      </c>
      <c r="L6468" s="17"/>
      <c r="M6468" s="17"/>
      <c r="N6468" s="17"/>
      <c r="O6468" s="17">
        <f>IF(E6468=1,"",VLOOKUP(E6468,系数!$S$2:$AB$12,MATCH(属性!C6468,评级,0),1))</f>
        <v>440</v>
      </c>
    </row>
    <row r="6469" spans="1:15" ht="17.25" thickBot="1" x14ac:dyDescent="0.4">
      <c r="A6469" s="17">
        <f t="shared" si="202"/>
        <v>7100054</v>
      </c>
      <c r="B6469" s="17" t="s">
        <v>220</v>
      </c>
      <c r="C6469" s="15">
        <f>INDEX(装备!G:G,MATCH(属性!A6469,装备!A:A,0))</f>
        <v>18</v>
      </c>
      <c r="D6469" s="15" t="str">
        <f>INDEX(装备!E:E,MATCH(属性!A6469,装备!A:A,0))</f>
        <v>ring</v>
      </c>
      <c r="E6469" s="14">
        <v>107</v>
      </c>
      <c r="F6469" s="17">
        <f>INT((VLOOKUP($C6469,装备数值,2,0)+VLOOKUP($C6469,装备数值,5,0)*($E6469-1))*VLOOKUP($D6469,系数!$K$2:$O$7,2,0))</f>
        <v>0</v>
      </c>
      <c r="G6469" s="17">
        <f>INT((VLOOKUP($C6469,装备数值,3,0)+VLOOKUP($C6469,装备数值,6,0)*($E6469-1))*VLOOKUP($D6469,系数!$K$2:$O$7,3,0))</f>
        <v>1575</v>
      </c>
      <c r="H6469" s="17">
        <f t="shared" si="203"/>
        <v>1575</v>
      </c>
      <c r="I6469" s="17">
        <f>INT((VLOOKUP($C6469,装备数值,4,0)+VLOOKUP($C6469,装备数值,7,0)*($E6469-1))*VLOOKUP($D6469,系数!$K$2:$O$7,4,0))</f>
        <v>0</v>
      </c>
      <c r="J6469" s="17">
        <f>INT((VLOOKUP($C6469,装备数值,4,0)+VLOOKUP($C6469,装备数值,7,0)*($E6469-1))*VLOOKUP($D6469,系数!$K$2:$O$7,5,0))</f>
        <v>0</v>
      </c>
      <c r="K6469" s="17">
        <f>INT(VLOOKUP(E6469,强化金币,2,1)*VLOOKUP(INDEX(装备!F:F,MATCH(属性!A6469,装备!A:A,0)),系数!$K$12:$M$15,3,0))</f>
        <v>450000</v>
      </c>
      <c r="L6469" s="17"/>
      <c r="M6469" s="17"/>
      <c r="N6469" s="17"/>
      <c r="O6469" s="17">
        <f>IF(E6469=1,"",VLOOKUP(E6469,系数!$S$2:$AB$12,MATCH(属性!C6469,评级,0),1))</f>
        <v>440</v>
      </c>
    </row>
    <row r="6470" spans="1:15" ht="17.25" thickBot="1" x14ac:dyDescent="0.4">
      <c r="A6470" s="17">
        <f t="shared" si="202"/>
        <v>7100054</v>
      </c>
      <c r="B6470" s="17" t="s">
        <v>220</v>
      </c>
      <c r="C6470" s="15">
        <f>INDEX(装备!G:G,MATCH(属性!A6470,装备!A:A,0))</f>
        <v>18</v>
      </c>
      <c r="D6470" s="15" t="str">
        <f>INDEX(装备!E:E,MATCH(属性!A6470,装备!A:A,0))</f>
        <v>ring</v>
      </c>
      <c r="E6470" s="14">
        <v>108</v>
      </c>
      <c r="F6470" s="17">
        <f>INT((VLOOKUP($C6470,装备数值,2,0)+VLOOKUP($C6470,装备数值,5,0)*($E6470-1))*VLOOKUP($D6470,系数!$K$2:$O$7,2,0))</f>
        <v>0</v>
      </c>
      <c r="G6470" s="17">
        <f>INT((VLOOKUP($C6470,装备数值,3,0)+VLOOKUP($C6470,装备数值,6,0)*($E6470-1))*VLOOKUP($D6470,系数!$K$2:$O$7,3,0))</f>
        <v>1587</v>
      </c>
      <c r="H6470" s="17">
        <f t="shared" si="203"/>
        <v>1587</v>
      </c>
      <c r="I6470" s="17">
        <f>INT((VLOOKUP($C6470,装备数值,4,0)+VLOOKUP($C6470,装备数值,7,0)*($E6470-1))*VLOOKUP($D6470,系数!$K$2:$O$7,4,0))</f>
        <v>0</v>
      </c>
      <c r="J6470" s="17">
        <f>INT((VLOOKUP($C6470,装备数值,4,0)+VLOOKUP($C6470,装备数值,7,0)*($E6470-1))*VLOOKUP($D6470,系数!$K$2:$O$7,5,0))</f>
        <v>0</v>
      </c>
      <c r="K6470" s="17">
        <f>INT(VLOOKUP(E6470,强化金币,2,1)*VLOOKUP(INDEX(装备!F:F,MATCH(属性!A6470,装备!A:A,0)),系数!$K$12:$M$15,3,0))</f>
        <v>450000</v>
      </c>
      <c r="L6470" s="17"/>
      <c r="M6470" s="17"/>
      <c r="N6470" s="17"/>
      <c r="O6470" s="17">
        <f>IF(E6470=1,"",VLOOKUP(E6470,系数!$S$2:$AB$12,MATCH(属性!C6470,评级,0),1))</f>
        <v>440</v>
      </c>
    </row>
    <row r="6471" spans="1:15" ht="17.25" thickBot="1" x14ac:dyDescent="0.4">
      <c r="A6471" s="17">
        <f t="shared" si="202"/>
        <v>7100054</v>
      </c>
      <c r="B6471" s="17" t="s">
        <v>220</v>
      </c>
      <c r="C6471" s="15">
        <f>INDEX(装备!G:G,MATCH(属性!A6471,装备!A:A,0))</f>
        <v>18</v>
      </c>
      <c r="D6471" s="15" t="str">
        <f>INDEX(装备!E:E,MATCH(属性!A6471,装备!A:A,0))</f>
        <v>ring</v>
      </c>
      <c r="E6471" s="14">
        <v>109</v>
      </c>
      <c r="F6471" s="17">
        <f>INT((VLOOKUP($C6471,装备数值,2,0)+VLOOKUP($C6471,装备数值,5,0)*($E6471-1))*VLOOKUP($D6471,系数!$K$2:$O$7,2,0))</f>
        <v>0</v>
      </c>
      <c r="G6471" s="17">
        <f>INT((VLOOKUP($C6471,装备数值,3,0)+VLOOKUP($C6471,装备数值,6,0)*($E6471-1))*VLOOKUP($D6471,系数!$K$2:$O$7,3,0))</f>
        <v>1599</v>
      </c>
      <c r="H6471" s="17">
        <f t="shared" si="203"/>
        <v>1599</v>
      </c>
      <c r="I6471" s="17">
        <f>INT((VLOOKUP($C6471,装备数值,4,0)+VLOOKUP($C6471,装备数值,7,0)*($E6471-1))*VLOOKUP($D6471,系数!$K$2:$O$7,4,0))</f>
        <v>0</v>
      </c>
      <c r="J6471" s="17">
        <f>INT((VLOOKUP($C6471,装备数值,4,0)+VLOOKUP($C6471,装备数值,7,0)*($E6471-1))*VLOOKUP($D6471,系数!$K$2:$O$7,5,0))</f>
        <v>0</v>
      </c>
      <c r="K6471" s="17">
        <f>INT(VLOOKUP(E6471,强化金币,2,1)*VLOOKUP(INDEX(装备!F:F,MATCH(属性!A6471,装备!A:A,0)),系数!$K$12:$M$15,3,0))</f>
        <v>450000</v>
      </c>
      <c r="L6471" s="17"/>
      <c r="M6471" s="17"/>
      <c r="N6471" s="17"/>
      <c r="O6471" s="17">
        <f>IF(E6471=1,"",VLOOKUP(E6471,系数!$S$2:$AB$12,MATCH(属性!C6471,评级,0),1))</f>
        <v>440</v>
      </c>
    </row>
    <row r="6472" spans="1:15" ht="17.25" thickBot="1" x14ac:dyDescent="0.4">
      <c r="A6472" s="17">
        <f t="shared" si="202"/>
        <v>7100054</v>
      </c>
      <c r="B6472" s="17" t="s">
        <v>220</v>
      </c>
      <c r="C6472" s="15">
        <f>INDEX(装备!G:G,MATCH(属性!A6472,装备!A:A,0))</f>
        <v>18</v>
      </c>
      <c r="D6472" s="15" t="str">
        <f>INDEX(装备!E:E,MATCH(属性!A6472,装备!A:A,0))</f>
        <v>ring</v>
      </c>
      <c r="E6472" s="14">
        <v>110</v>
      </c>
      <c r="F6472" s="17">
        <f>INT((VLOOKUP($C6472,装备数值,2,0)+VLOOKUP($C6472,装备数值,5,0)*($E6472-1))*VLOOKUP($D6472,系数!$K$2:$O$7,2,0))</f>
        <v>0</v>
      </c>
      <c r="G6472" s="17">
        <f>INT((VLOOKUP($C6472,装备数值,3,0)+VLOOKUP($C6472,装备数值,6,0)*($E6472-1))*VLOOKUP($D6472,系数!$K$2:$O$7,3,0))</f>
        <v>1611</v>
      </c>
      <c r="H6472" s="17">
        <f t="shared" si="203"/>
        <v>1611</v>
      </c>
      <c r="I6472" s="17">
        <f>INT((VLOOKUP($C6472,装备数值,4,0)+VLOOKUP($C6472,装备数值,7,0)*($E6472-1))*VLOOKUP($D6472,系数!$K$2:$O$7,4,0))</f>
        <v>0</v>
      </c>
      <c r="J6472" s="17">
        <f>INT((VLOOKUP($C6472,装备数值,4,0)+VLOOKUP($C6472,装备数值,7,0)*($E6472-1))*VLOOKUP($D6472,系数!$K$2:$O$7,5,0))</f>
        <v>0</v>
      </c>
      <c r="K6472" s="17">
        <f>INT(VLOOKUP(E6472,强化金币,2,1)*VLOOKUP(INDEX(装备!F:F,MATCH(属性!A6472,装备!A:A,0)),系数!$K$12:$M$15,3,0))</f>
        <v>450000</v>
      </c>
      <c r="L6472" s="17"/>
      <c r="M6472" s="17"/>
      <c r="N6472" s="17"/>
      <c r="O6472" s="17">
        <f>IF(E6472=1,"",VLOOKUP(E6472,系数!$S$2:$AB$12,MATCH(属性!C6472,评级,0),1))</f>
        <v>440</v>
      </c>
    </row>
    <row r="6473" spans="1:15" ht="17.25" thickBot="1" x14ac:dyDescent="0.4">
      <c r="A6473" s="17">
        <f t="shared" si="202"/>
        <v>7100054</v>
      </c>
      <c r="B6473" s="17" t="s">
        <v>220</v>
      </c>
      <c r="C6473" s="15">
        <f>INDEX(装备!G:G,MATCH(属性!A6473,装备!A:A,0))</f>
        <v>18</v>
      </c>
      <c r="D6473" s="15" t="str">
        <f>INDEX(装备!E:E,MATCH(属性!A6473,装备!A:A,0))</f>
        <v>ring</v>
      </c>
      <c r="E6473" s="14">
        <v>111</v>
      </c>
      <c r="F6473" s="17">
        <f>INT((VLOOKUP($C6473,装备数值,2,0)+VLOOKUP($C6473,装备数值,5,0)*($E6473-1))*VLOOKUP($D6473,系数!$K$2:$O$7,2,0))</f>
        <v>0</v>
      </c>
      <c r="G6473" s="17">
        <f>INT((VLOOKUP($C6473,装备数值,3,0)+VLOOKUP($C6473,装备数值,6,0)*($E6473-1))*VLOOKUP($D6473,系数!$K$2:$O$7,3,0))</f>
        <v>1623</v>
      </c>
      <c r="H6473" s="17">
        <f t="shared" si="203"/>
        <v>1623</v>
      </c>
      <c r="I6473" s="17">
        <f>INT((VLOOKUP($C6473,装备数值,4,0)+VLOOKUP($C6473,装备数值,7,0)*($E6473-1))*VLOOKUP($D6473,系数!$K$2:$O$7,4,0))</f>
        <v>0</v>
      </c>
      <c r="J6473" s="17">
        <f>INT((VLOOKUP($C6473,装备数值,4,0)+VLOOKUP($C6473,装备数值,7,0)*($E6473-1))*VLOOKUP($D6473,系数!$K$2:$O$7,5,0))</f>
        <v>0</v>
      </c>
      <c r="K6473" s="17">
        <f>INT(VLOOKUP(E6473,强化金币,2,1)*VLOOKUP(INDEX(装备!F:F,MATCH(属性!A6473,装备!A:A,0)),系数!$K$12:$M$15,3,0))</f>
        <v>450000</v>
      </c>
      <c r="L6473" s="17"/>
      <c r="M6473" s="17"/>
      <c r="N6473" s="17"/>
      <c r="O6473" s="17">
        <f>IF(E6473=1,"",VLOOKUP(E6473,系数!$S$2:$AB$12,MATCH(属性!C6473,评级,0),1))</f>
        <v>440</v>
      </c>
    </row>
    <row r="6474" spans="1:15" ht="17.25" thickBot="1" x14ac:dyDescent="0.4">
      <c r="A6474" s="17">
        <f t="shared" si="202"/>
        <v>7100054</v>
      </c>
      <c r="B6474" s="17" t="s">
        <v>220</v>
      </c>
      <c r="C6474" s="15">
        <f>INDEX(装备!G:G,MATCH(属性!A6474,装备!A:A,0))</f>
        <v>18</v>
      </c>
      <c r="D6474" s="15" t="str">
        <f>INDEX(装备!E:E,MATCH(属性!A6474,装备!A:A,0))</f>
        <v>ring</v>
      </c>
      <c r="E6474" s="14">
        <v>112</v>
      </c>
      <c r="F6474" s="17">
        <f>INT((VLOOKUP($C6474,装备数值,2,0)+VLOOKUP($C6474,装备数值,5,0)*($E6474-1))*VLOOKUP($D6474,系数!$K$2:$O$7,2,0))</f>
        <v>0</v>
      </c>
      <c r="G6474" s="17">
        <f>INT((VLOOKUP($C6474,装备数值,3,0)+VLOOKUP($C6474,装备数值,6,0)*($E6474-1))*VLOOKUP($D6474,系数!$K$2:$O$7,3,0))</f>
        <v>1635</v>
      </c>
      <c r="H6474" s="17">
        <f t="shared" si="203"/>
        <v>1635</v>
      </c>
      <c r="I6474" s="17">
        <f>INT((VLOOKUP($C6474,装备数值,4,0)+VLOOKUP($C6474,装备数值,7,0)*($E6474-1))*VLOOKUP($D6474,系数!$K$2:$O$7,4,0))</f>
        <v>0</v>
      </c>
      <c r="J6474" s="17">
        <f>INT((VLOOKUP($C6474,装备数值,4,0)+VLOOKUP($C6474,装备数值,7,0)*($E6474-1))*VLOOKUP($D6474,系数!$K$2:$O$7,5,0))</f>
        <v>0</v>
      </c>
      <c r="K6474" s="17">
        <f>INT(VLOOKUP(E6474,强化金币,2,1)*VLOOKUP(INDEX(装备!F:F,MATCH(属性!A6474,装备!A:A,0)),系数!$K$12:$M$15,3,0))</f>
        <v>450000</v>
      </c>
      <c r="L6474" s="17"/>
      <c r="M6474" s="17"/>
      <c r="N6474" s="17"/>
      <c r="O6474" s="17">
        <f>IF(E6474=1,"",VLOOKUP(E6474,系数!$S$2:$AB$12,MATCH(属性!C6474,评级,0),1))</f>
        <v>440</v>
      </c>
    </row>
    <row r="6475" spans="1:15" ht="17.25" thickBot="1" x14ac:dyDescent="0.4">
      <c r="A6475" s="17">
        <f t="shared" si="202"/>
        <v>7100054</v>
      </c>
      <c r="B6475" s="17" t="s">
        <v>220</v>
      </c>
      <c r="C6475" s="15">
        <f>INDEX(装备!G:G,MATCH(属性!A6475,装备!A:A,0))</f>
        <v>18</v>
      </c>
      <c r="D6475" s="15" t="str">
        <f>INDEX(装备!E:E,MATCH(属性!A6475,装备!A:A,0))</f>
        <v>ring</v>
      </c>
      <c r="E6475" s="14">
        <v>113</v>
      </c>
      <c r="F6475" s="17">
        <f>INT((VLOOKUP($C6475,装备数值,2,0)+VLOOKUP($C6475,装备数值,5,0)*($E6475-1))*VLOOKUP($D6475,系数!$K$2:$O$7,2,0))</f>
        <v>0</v>
      </c>
      <c r="G6475" s="17">
        <f>INT((VLOOKUP($C6475,装备数值,3,0)+VLOOKUP($C6475,装备数值,6,0)*($E6475-1))*VLOOKUP($D6475,系数!$K$2:$O$7,3,0))</f>
        <v>1647</v>
      </c>
      <c r="H6475" s="17">
        <f t="shared" si="203"/>
        <v>1647</v>
      </c>
      <c r="I6475" s="17">
        <f>INT((VLOOKUP($C6475,装备数值,4,0)+VLOOKUP($C6475,装备数值,7,0)*($E6475-1))*VLOOKUP($D6475,系数!$K$2:$O$7,4,0))</f>
        <v>0</v>
      </c>
      <c r="J6475" s="17">
        <f>INT((VLOOKUP($C6475,装备数值,4,0)+VLOOKUP($C6475,装备数值,7,0)*($E6475-1))*VLOOKUP($D6475,系数!$K$2:$O$7,5,0))</f>
        <v>0</v>
      </c>
      <c r="K6475" s="17">
        <f>INT(VLOOKUP(E6475,强化金币,2,1)*VLOOKUP(INDEX(装备!F:F,MATCH(属性!A6475,装备!A:A,0)),系数!$K$12:$M$15,3,0))</f>
        <v>450000</v>
      </c>
      <c r="L6475" s="17"/>
      <c r="M6475" s="17"/>
      <c r="N6475" s="17"/>
      <c r="O6475" s="17">
        <f>IF(E6475=1,"",VLOOKUP(E6475,系数!$S$2:$AB$12,MATCH(属性!C6475,评级,0),1))</f>
        <v>440</v>
      </c>
    </row>
    <row r="6476" spans="1:15" ht="17.25" thickBot="1" x14ac:dyDescent="0.4">
      <c r="A6476" s="17">
        <f t="shared" si="202"/>
        <v>7100054</v>
      </c>
      <c r="B6476" s="17" t="s">
        <v>220</v>
      </c>
      <c r="C6476" s="15">
        <f>INDEX(装备!G:G,MATCH(属性!A6476,装备!A:A,0))</f>
        <v>18</v>
      </c>
      <c r="D6476" s="15" t="str">
        <f>INDEX(装备!E:E,MATCH(属性!A6476,装备!A:A,0))</f>
        <v>ring</v>
      </c>
      <c r="E6476" s="14">
        <v>114</v>
      </c>
      <c r="F6476" s="17">
        <f>INT((VLOOKUP($C6476,装备数值,2,0)+VLOOKUP($C6476,装备数值,5,0)*($E6476-1))*VLOOKUP($D6476,系数!$K$2:$O$7,2,0))</f>
        <v>0</v>
      </c>
      <c r="G6476" s="17">
        <f>INT((VLOOKUP($C6476,装备数值,3,0)+VLOOKUP($C6476,装备数值,6,0)*($E6476-1))*VLOOKUP($D6476,系数!$K$2:$O$7,3,0))</f>
        <v>1659</v>
      </c>
      <c r="H6476" s="17">
        <f t="shared" si="203"/>
        <v>1659</v>
      </c>
      <c r="I6476" s="17">
        <f>INT((VLOOKUP($C6476,装备数值,4,0)+VLOOKUP($C6476,装备数值,7,0)*($E6476-1))*VLOOKUP($D6476,系数!$K$2:$O$7,4,0))</f>
        <v>0</v>
      </c>
      <c r="J6476" s="17">
        <f>INT((VLOOKUP($C6476,装备数值,4,0)+VLOOKUP($C6476,装备数值,7,0)*($E6476-1))*VLOOKUP($D6476,系数!$K$2:$O$7,5,0))</f>
        <v>0</v>
      </c>
      <c r="K6476" s="17">
        <f>INT(VLOOKUP(E6476,强化金币,2,1)*VLOOKUP(INDEX(装备!F:F,MATCH(属性!A6476,装备!A:A,0)),系数!$K$12:$M$15,3,0))</f>
        <v>450000</v>
      </c>
      <c r="L6476" s="17"/>
      <c r="M6476" s="17"/>
      <c r="N6476" s="17"/>
      <c r="O6476" s="17">
        <f>IF(E6476=1,"",VLOOKUP(E6476,系数!$S$2:$AB$12,MATCH(属性!C6476,评级,0),1))</f>
        <v>440</v>
      </c>
    </row>
    <row r="6477" spans="1:15" ht="17.25" thickBot="1" x14ac:dyDescent="0.4">
      <c r="A6477" s="17">
        <f t="shared" si="202"/>
        <v>7100054</v>
      </c>
      <c r="B6477" s="17" t="s">
        <v>220</v>
      </c>
      <c r="C6477" s="15">
        <f>INDEX(装备!G:G,MATCH(属性!A6477,装备!A:A,0))</f>
        <v>18</v>
      </c>
      <c r="D6477" s="15" t="str">
        <f>INDEX(装备!E:E,MATCH(属性!A6477,装备!A:A,0))</f>
        <v>ring</v>
      </c>
      <c r="E6477" s="14">
        <v>115</v>
      </c>
      <c r="F6477" s="17">
        <f>INT((VLOOKUP($C6477,装备数值,2,0)+VLOOKUP($C6477,装备数值,5,0)*($E6477-1))*VLOOKUP($D6477,系数!$K$2:$O$7,2,0))</f>
        <v>0</v>
      </c>
      <c r="G6477" s="17">
        <f>INT((VLOOKUP($C6477,装备数值,3,0)+VLOOKUP($C6477,装备数值,6,0)*($E6477-1))*VLOOKUP($D6477,系数!$K$2:$O$7,3,0))</f>
        <v>1671</v>
      </c>
      <c r="H6477" s="17">
        <f t="shared" si="203"/>
        <v>1671</v>
      </c>
      <c r="I6477" s="17">
        <f>INT((VLOOKUP($C6477,装备数值,4,0)+VLOOKUP($C6477,装备数值,7,0)*($E6477-1))*VLOOKUP($D6477,系数!$K$2:$O$7,4,0))</f>
        <v>0</v>
      </c>
      <c r="J6477" s="17">
        <f>INT((VLOOKUP($C6477,装备数值,4,0)+VLOOKUP($C6477,装备数值,7,0)*($E6477-1))*VLOOKUP($D6477,系数!$K$2:$O$7,5,0))</f>
        <v>0</v>
      </c>
      <c r="K6477" s="17">
        <f>INT(VLOOKUP(E6477,强化金币,2,1)*VLOOKUP(INDEX(装备!F:F,MATCH(属性!A6477,装备!A:A,0)),系数!$K$12:$M$15,3,0))</f>
        <v>450000</v>
      </c>
      <c r="L6477" s="17"/>
      <c r="M6477" s="17"/>
      <c r="N6477" s="17"/>
      <c r="O6477" s="17">
        <f>IF(E6477=1,"",VLOOKUP(E6477,系数!$S$2:$AB$12,MATCH(属性!C6477,评级,0),1))</f>
        <v>440</v>
      </c>
    </row>
    <row r="6478" spans="1:15" ht="17.25" thickBot="1" x14ac:dyDescent="0.4">
      <c r="A6478" s="17">
        <f t="shared" si="202"/>
        <v>7100054</v>
      </c>
      <c r="B6478" s="17" t="s">
        <v>220</v>
      </c>
      <c r="C6478" s="15">
        <f>INDEX(装备!G:G,MATCH(属性!A6478,装备!A:A,0))</f>
        <v>18</v>
      </c>
      <c r="D6478" s="15" t="str">
        <f>INDEX(装备!E:E,MATCH(属性!A6478,装备!A:A,0))</f>
        <v>ring</v>
      </c>
      <c r="E6478" s="14">
        <v>116</v>
      </c>
      <c r="F6478" s="17">
        <f>INT((VLOOKUP($C6478,装备数值,2,0)+VLOOKUP($C6478,装备数值,5,0)*($E6478-1))*VLOOKUP($D6478,系数!$K$2:$O$7,2,0))</f>
        <v>0</v>
      </c>
      <c r="G6478" s="17">
        <f>INT((VLOOKUP($C6478,装备数值,3,0)+VLOOKUP($C6478,装备数值,6,0)*($E6478-1))*VLOOKUP($D6478,系数!$K$2:$O$7,3,0))</f>
        <v>1683</v>
      </c>
      <c r="H6478" s="17">
        <f t="shared" si="203"/>
        <v>1683</v>
      </c>
      <c r="I6478" s="17">
        <f>INT((VLOOKUP($C6478,装备数值,4,0)+VLOOKUP($C6478,装备数值,7,0)*($E6478-1))*VLOOKUP($D6478,系数!$K$2:$O$7,4,0))</f>
        <v>0</v>
      </c>
      <c r="J6478" s="17">
        <f>INT((VLOOKUP($C6478,装备数值,4,0)+VLOOKUP($C6478,装备数值,7,0)*($E6478-1))*VLOOKUP($D6478,系数!$K$2:$O$7,5,0))</f>
        <v>0</v>
      </c>
      <c r="K6478" s="17">
        <f>INT(VLOOKUP(E6478,强化金币,2,1)*VLOOKUP(INDEX(装备!F:F,MATCH(属性!A6478,装备!A:A,0)),系数!$K$12:$M$15,3,0))</f>
        <v>450000</v>
      </c>
      <c r="L6478" s="17"/>
      <c r="M6478" s="17"/>
      <c r="N6478" s="17"/>
      <c r="O6478" s="17">
        <f>IF(E6478=1,"",VLOOKUP(E6478,系数!$S$2:$AB$12,MATCH(属性!C6478,评级,0),1))</f>
        <v>440</v>
      </c>
    </row>
    <row r="6479" spans="1:15" ht="17.25" thickBot="1" x14ac:dyDescent="0.4">
      <c r="A6479" s="17">
        <f t="shared" si="202"/>
        <v>7100054</v>
      </c>
      <c r="B6479" s="17" t="s">
        <v>220</v>
      </c>
      <c r="C6479" s="15">
        <f>INDEX(装备!G:G,MATCH(属性!A6479,装备!A:A,0))</f>
        <v>18</v>
      </c>
      <c r="D6479" s="15" t="str">
        <f>INDEX(装备!E:E,MATCH(属性!A6479,装备!A:A,0))</f>
        <v>ring</v>
      </c>
      <c r="E6479" s="14">
        <v>117</v>
      </c>
      <c r="F6479" s="17">
        <f>INT((VLOOKUP($C6479,装备数值,2,0)+VLOOKUP($C6479,装备数值,5,0)*($E6479-1))*VLOOKUP($D6479,系数!$K$2:$O$7,2,0))</f>
        <v>0</v>
      </c>
      <c r="G6479" s="17">
        <f>INT((VLOOKUP($C6479,装备数值,3,0)+VLOOKUP($C6479,装备数值,6,0)*($E6479-1))*VLOOKUP($D6479,系数!$K$2:$O$7,3,0))</f>
        <v>1695</v>
      </c>
      <c r="H6479" s="17">
        <f t="shared" si="203"/>
        <v>1695</v>
      </c>
      <c r="I6479" s="17">
        <f>INT((VLOOKUP($C6479,装备数值,4,0)+VLOOKUP($C6479,装备数值,7,0)*($E6479-1))*VLOOKUP($D6479,系数!$K$2:$O$7,4,0))</f>
        <v>0</v>
      </c>
      <c r="J6479" s="17">
        <f>INT((VLOOKUP($C6479,装备数值,4,0)+VLOOKUP($C6479,装备数值,7,0)*($E6479-1))*VLOOKUP($D6479,系数!$K$2:$O$7,5,0))</f>
        <v>0</v>
      </c>
      <c r="K6479" s="17">
        <f>INT(VLOOKUP(E6479,强化金币,2,1)*VLOOKUP(INDEX(装备!F:F,MATCH(属性!A6479,装备!A:A,0)),系数!$K$12:$M$15,3,0))</f>
        <v>450000</v>
      </c>
      <c r="L6479" s="17"/>
      <c r="M6479" s="17"/>
      <c r="N6479" s="17"/>
      <c r="O6479" s="17">
        <f>IF(E6479=1,"",VLOOKUP(E6479,系数!$S$2:$AB$12,MATCH(属性!C6479,评级,0),1))</f>
        <v>440</v>
      </c>
    </row>
    <row r="6480" spans="1:15" ht="17.25" thickBot="1" x14ac:dyDescent="0.4">
      <c r="A6480" s="17">
        <f t="shared" si="202"/>
        <v>7100054</v>
      </c>
      <c r="B6480" s="17" t="s">
        <v>220</v>
      </c>
      <c r="C6480" s="15">
        <f>INDEX(装备!G:G,MATCH(属性!A6480,装备!A:A,0))</f>
        <v>18</v>
      </c>
      <c r="D6480" s="15" t="str">
        <f>INDEX(装备!E:E,MATCH(属性!A6480,装备!A:A,0))</f>
        <v>ring</v>
      </c>
      <c r="E6480" s="14">
        <v>118</v>
      </c>
      <c r="F6480" s="17">
        <f>INT((VLOOKUP($C6480,装备数值,2,0)+VLOOKUP($C6480,装备数值,5,0)*($E6480-1))*VLOOKUP($D6480,系数!$K$2:$O$7,2,0))</f>
        <v>0</v>
      </c>
      <c r="G6480" s="17">
        <f>INT((VLOOKUP($C6480,装备数值,3,0)+VLOOKUP($C6480,装备数值,6,0)*($E6480-1))*VLOOKUP($D6480,系数!$K$2:$O$7,3,0))</f>
        <v>1707</v>
      </c>
      <c r="H6480" s="17">
        <f t="shared" si="203"/>
        <v>1707</v>
      </c>
      <c r="I6480" s="17">
        <f>INT((VLOOKUP($C6480,装备数值,4,0)+VLOOKUP($C6480,装备数值,7,0)*($E6480-1))*VLOOKUP($D6480,系数!$K$2:$O$7,4,0))</f>
        <v>0</v>
      </c>
      <c r="J6480" s="17">
        <f>INT((VLOOKUP($C6480,装备数值,4,0)+VLOOKUP($C6480,装备数值,7,0)*($E6480-1))*VLOOKUP($D6480,系数!$K$2:$O$7,5,0))</f>
        <v>0</v>
      </c>
      <c r="K6480" s="17">
        <f>INT(VLOOKUP(E6480,强化金币,2,1)*VLOOKUP(INDEX(装备!F:F,MATCH(属性!A6480,装备!A:A,0)),系数!$K$12:$M$15,3,0))</f>
        <v>450000</v>
      </c>
      <c r="L6480" s="17"/>
      <c r="M6480" s="17"/>
      <c r="N6480" s="17"/>
      <c r="O6480" s="17">
        <f>IF(E6480=1,"",VLOOKUP(E6480,系数!$S$2:$AB$12,MATCH(属性!C6480,评级,0),1))</f>
        <v>440</v>
      </c>
    </row>
    <row r="6481" spans="1:15" ht="17.25" thickBot="1" x14ac:dyDescent="0.4">
      <c r="A6481" s="17">
        <f t="shared" si="202"/>
        <v>7100054</v>
      </c>
      <c r="B6481" s="17" t="s">
        <v>220</v>
      </c>
      <c r="C6481" s="15">
        <f>INDEX(装备!G:G,MATCH(属性!A6481,装备!A:A,0))</f>
        <v>18</v>
      </c>
      <c r="D6481" s="15" t="str">
        <f>INDEX(装备!E:E,MATCH(属性!A6481,装备!A:A,0))</f>
        <v>ring</v>
      </c>
      <c r="E6481" s="14">
        <v>119</v>
      </c>
      <c r="F6481" s="17">
        <f>INT((VLOOKUP($C6481,装备数值,2,0)+VLOOKUP($C6481,装备数值,5,0)*($E6481-1))*VLOOKUP($D6481,系数!$K$2:$O$7,2,0))</f>
        <v>0</v>
      </c>
      <c r="G6481" s="17">
        <f>INT((VLOOKUP($C6481,装备数值,3,0)+VLOOKUP($C6481,装备数值,6,0)*($E6481-1))*VLOOKUP($D6481,系数!$K$2:$O$7,3,0))</f>
        <v>1719</v>
      </c>
      <c r="H6481" s="17">
        <f t="shared" si="203"/>
        <v>1719</v>
      </c>
      <c r="I6481" s="17">
        <f>INT((VLOOKUP($C6481,装备数值,4,0)+VLOOKUP($C6481,装备数值,7,0)*($E6481-1))*VLOOKUP($D6481,系数!$K$2:$O$7,4,0))</f>
        <v>0</v>
      </c>
      <c r="J6481" s="17">
        <f>INT((VLOOKUP($C6481,装备数值,4,0)+VLOOKUP($C6481,装备数值,7,0)*($E6481-1))*VLOOKUP($D6481,系数!$K$2:$O$7,5,0))</f>
        <v>0</v>
      </c>
      <c r="K6481" s="17">
        <f>INT(VLOOKUP(E6481,强化金币,2,1)*VLOOKUP(INDEX(装备!F:F,MATCH(属性!A6481,装备!A:A,0)),系数!$K$12:$M$15,3,0))</f>
        <v>450000</v>
      </c>
      <c r="L6481" s="17"/>
      <c r="M6481" s="17"/>
      <c r="N6481" s="17"/>
      <c r="O6481" s="17">
        <f>IF(E6481=1,"",VLOOKUP(E6481,系数!$S$2:$AB$12,MATCH(属性!C6481,评级,0),1))</f>
        <v>440</v>
      </c>
    </row>
    <row r="6482" spans="1:15" ht="17.25" thickBot="1" x14ac:dyDescent="0.4">
      <c r="A6482" s="17">
        <f t="shared" si="202"/>
        <v>7100054</v>
      </c>
      <c r="B6482" s="17" t="s">
        <v>220</v>
      </c>
      <c r="C6482" s="15">
        <f>INDEX(装备!G:G,MATCH(属性!A6482,装备!A:A,0))</f>
        <v>18</v>
      </c>
      <c r="D6482" s="15" t="str">
        <f>INDEX(装备!E:E,MATCH(属性!A6482,装备!A:A,0))</f>
        <v>ring</v>
      </c>
      <c r="E6482" s="14">
        <v>120</v>
      </c>
      <c r="F6482" s="17">
        <f>INT((VLOOKUP($C6482,装备数值,2,0)+VLOOKUP($C6482,装备数值,5,0)*($E6482-1))*VLOOKUP($D6482,系数!$K$2:$O$7,2,0))</f>
        <v>0</v>
      </c>
      <c r="G6482" s="17">
        <f>INT((VLOOKUP($C6482,装备数值,3,0)+VLOOKUP($C6482,装备数值,6,0)*($E6482-1))*VLOOKUP($D6482,系数!$K$2:$O$7,3,0))</f>
        <v>1731</v>
      </c>
      <c r="H6482" s="17">
        <f t="shared" si="203"/>
        <v>1731</v>
      </c>
      <c r="I6482" s="17">
        <f>INT((VLOOKUP($C6482,装备数值,4,0)+VLOOKUP($C6482,装备数值,7,0)*($E6482-1))*VLOOKUP($D6482,系数!$K$2:$O$7,4,0))</f>
        <v>0</v>
      </c>
      <c r="J6482" s="17">
        <f>INT((VLOOKUP($C6482,装备数值,4,0)+VLOOKUP($C6482,装备数值,7,0)*($E6482-1))*VLOOKUP($D6482,系数!$K$2:$O$7,5,0))</f>
        <v>0</v>
      </c>
      <c r="K6482" s="17">
        <f>INT(VLOOKUP(E6482,强化金币,2,1)*VLOOKUP(INDEX(装备!F:F,MATCH(属性!A6482,装备!A:A,0)),系数!$K$12:$M$15,3,0))</f>
        <v>450000</v>
      </c>
      <c r="L6482" s="17"/>
      <c r="M6482" s="17"/>
      <c r="N6482" s="17"/>
      <c r="O6482" s="17">
        <f>IF(E6482=1,"",VLOOKUP(E6482,系数!$S$2:$AB$12,MATCH(属性!C6482,评级,0),1))</f>
        <v>440</v>
      </c>
    </row>
    <row r="6483" spans="1:15" ht="17.25" thickBot="1" x14ac:dyDescent="0.4">
      <c r="A6483" s="15">
        <f t="shared" si="202"/>
        <v>7100055</v>
      </c>
      <c r="B6483" s="15" t="s">
        <v>221</v>
      </c>
      <c r="C6483" s="15">
        <f>INDEX(装备!G:G,MATCH(属性!A6483,装备!A:A,0))</f>
        <v>19</v>
      </c>
      <c r="D6483" s="15" t="str">
        <f>INDEX(装备!E:E,MATCH(属性!A6483,装备!A:A,0))</f>
        <v>weapon</v>
      </c>
      <c r="E6483" s="16">
        <v>1</v>
      </c>
      <c r="F6483" s="17">
        <f>INT((VLOOKUP($C6483,装备数值,2,0)+VLOOKUP($C6483,装备数值,5,0)*($E6483-1))*VLOOKUP($D6483,系数!$K$2:$O$7,2,0))</f>
        <v>0</v>
      </c>
      <c r="G6483" s="17">
        <f>INT((VLOOKUP($C6483,装备数值,3,0)+VLOOKUP($C6483,装备数值,6,0)*($E6483-1))*VLOOKUP($D6483,系数!$K$2:$O$7,3,0))</f>
        <v>300</v>
      </c>
      <c r="H6483" s="17">
        <f t="shared" si="203"/>
        <v>300</v>
      </c>
      <c r="I6483" s="17">
        <f>INT((VLOOKUP($C6483,装备数值,4,0)+VLOOKUP($C6483,装备数值,7,0)*($E6483-1))*VLOOKUP($D6483,系数!$K$2:$O$7,4,0))</f>
        <v>0</v>
      </c>
      <c r="J6483" s="17">
        <f>INT((VLOOKUP($C6483,装备数值,4,0)+VLOOKUP($C6483,装备数值,7,0)*($E6483-1))*VLOOKUP($D6483,系数!$K$2:$O$7,5,0))</f>
        <v>0</v>
      </c>
      <c r="K6483" s="17">
        <f>INT(VLOOKUP(E6483,强化金币,2,1)*VLOOKUP(INDEX(装备!F:F,MATCH(属性!A6483,装备!A:A,0)),系数!$K$12:$M$15,3,0))</f>
        <v>50</v>
      </c>
      <c r="L6483" s="17"/>
      <c r="M6483" s="17"/>
      <c r="N6483" s="17"/>
      <c r="O6483" s="17" t="str">
        <f>IF(E6483=1,"",VLOOKUP(E6483,系数!$S$2:$AB$12,MATCH(属性!C6483,评级,0),1))</f>
        <v/>
      </c>
    </row>
    <row r="6484" spans="1:15" ht="17.25" thickBot="1" x14ac:dyDescent="0.4">
      <c r="A6484" s="17">
        <f t="shared" si="202"/>
        <v>7100055</v>
      </c>
      <c r="B6484" s="17" t="s">
        <v>221</v>
      </c>
      <c r="C6484" s="15">
        <f>INDEX(装备!G:G,MATCH(属性!A6484,装备!A:A,0))</f>
        <v>19</v>
      </c>
      <c r="D6484" s="15" t="str">
        <f>INDEX(装备!E:E,MATCH(属性!A6484,装备!A:A,0))</f>
        <v>weapon</v>
      </c>
      <c r="E6484" s="14">
        <v>2</v>
      </c>
      <c r="F6484" s="17">
        <f>INT((VLOOKUP($C6484,装备数值,2,0)+VLOOKUP($C6484,装备数值,5,0)*($E6484-1))*VLOOKUP($D6484,系数!$K$2:$O$7,2,0))</f>
        <v>0</v>
      </c>
      <c r="G6484" s="17">
        <f>INT((VLOOKUP($C6484,装备数值,3,0)+VLOOKUP($C6484,装备数值,6,0)*($E6484-1))*VLOOKUP($D6484,系数!$K$2:$O$7,3,0))</f>
        <v>312</v>
      </c>
      <c r="H6484" s="17">
        <f t="shared" si="203"/>
        <v>312</v>
      </c>
      <c r="I6484" s="17">
        <f>INT((VLOOKUP($C6484,装备数值,4,0)+VLOOKUP($C6484,装备数值,7,0)*($E6484-1))*VLOOKUP($D6484,系数!$K$2:$O$7,4,0))</f>
        <v>0</v>
      </c>
      <c r="J6484" s="17">
        <f>INT((VLOOKUP($C6484,装备数值,4,0)+VLOOKUP($C6484,装备数值,7,0)*($E6484-1))*VLOOKUP($D6484,系数!$K$2:$O$7,5,0))</f>
        <v>0</v>
      </c>
      <c r="K6484" s="17">
        <f>INT(VLOOKUP(E6484,强化金币,2,1)*VLOOKUP(INDEX(装备!F:F,MATCH(属性!A6484,装备!A:A,0)),系数!$K$12:$M$15,3,0))</f>
        <v>80</v>
      </c>
      <c r="L6484" s="17"/>
      <c r="M6484" s="17"/>
      <c r="N6484" s="17"/>
      <c r="O6484" s="17">
        <f>IF(E6484=1,"",VLOOKUP(E6484,系数!$S$2:$AB$12,MATCH(属性!C6484,评级,0),1))</f>
        <v>80</v>
      </c>
    </row>
    <row r="6485" spans="1:15" ht="17.25" thickBot="1" x14ac:dyDescent="0.4">
      <c r="A6485" s="17">
        <f t="shared" si="202"/>
        <v>7100055</v>
      </c>
      <c r="B6485" s="17" t="s">
        <v>221</v>
      </c>
      <c r="C6485" s="15">
        <f>INDEX(装备!G:G,MATCH(属性!A6485,装备!A:A,0))</f>
        <v>19</v>
      </c>
      <c r="D6485" s="15" t="str">
        <f>INDEX(装备!E:E,MATCH(属性!A6485,装备!A:A,0))</f>
        <v>weapon</v>
      </c>
      <c r="E6485" s="14">
        <v>3</v>
      </c>
      <c r="F6485" s="17">
        <f>INT((VLOOKUP($C6485,装备数值,2,0)+VLOOKUP($C6485,装备数值,5,0)*($E6485-1))*VLOOKUP($D6485,系数!$K$2:$O$7,2,0))</f>
        <v>0</v>
      </c>
      <c r="G6485" s="17">
        <f>INT((VLOOKUP($C6485,装备数值,3,0)+VLOOKUP($C6485,装备数值,6,0)*($E6485-1))*VLOOKUP($D6485,系数!$K$2:$O$7,3,0))</f>
        <v>324</v>
      </c>
      <c r="H6485" s="17">
        <f t="shared" si="203"/>
        <v>324</v>
      </c>
      <c r="I6485" s="17">
        <f>INT((VLOOKUP($C6485,装备数值,4,0)+VLOOKUP($C6485,装备数值,7,0)*($E6485-1))*VLOOKUP($D6485,系数!$K$2:$O$7,4,0))</f>
        <v>0</v>
      </c>
      <c r="J6485" s="17">
        <f>INT((VLOOKUP($C6485,装备数值,4,0)+VLOOKUP($C6485,装备数值,7,0)*($E6485-1))*VLOOKUP($D6485,系数!$K$2:$O$7,5,0))</f>
        <v>0</v>
      </c>
      <c r="K6485" s="17">
        <f>INT(VLOOKUP(E6485,强化金币,2,1)*VLOOKUP(INDEX(装备!F:F,MATCH(属性!A6485,装备!A:A,0)),系数!$K$12:$M$15,3,0))</f>
        <v>100</v>
      </c>
      <c r="L6485" s="17"/>
      <c r="M6485" s="17"/>
      <c r="N6485" s="17"/>
      <c r="O6485" s="17">
        <f>IF(E6485=1,"",VLOOKUP(E6485,系数!$S$2:$AB$12,MATCH(属性!C6485,评级,0),1))</f>
        <v>80</v>
      </c>
    </row>
    <row r="6486" spans="1:15" ht="17.25" thickBot="1" x14ac:dyDescent="0.4">
      <c r="A6486" s="17">
        <f t="shared" si="202"/>
        <v>7100055</v>
      </c>
      <c r="B6486" s="17" t="s">
        <v>221</v>
      </c>
      <c r="C6486" s="15">
        <f>INDEX(装备!G:G,MATCH(属性!A6486,装备!A:A,0))</f>
        <v>19</v>
      </c>
      <c r="D6486" s="15" t="str">
        <f>INDEX(装备!E:E,MATCH(属性!A6486,装备!A:A,0))</f>
        <v>weapon</v>
      </c>
      <c r="E6486" s="14">
        <v>4</v>
      </c>
      <c r="F6486" s="17">
        <f>INT((VLOOKUP($C6486,装备数值,2,0)+VLOOKUP($C6486,装备数值,5,0)*($E6486-1))*VLOOKUP($D6486,系数!$K$2:$O$7,2,0))</f>
        <v>0</v>
      </c>
      <c r="G6486" s="17">
        <f>INT((VLOOKUP($C6486,装备数值,3,0)+VLOOKUP($C6486,装备数值,6,0)*($E6486-1))*VLOOKUP($D6486,系数!$K$2:$O$7,3,0))</f>
        <v>336</v>
      </c>
      <c r="H6486" s="17">
        <f t="shared" si="203"/>
        <v>336</v>
      </c>
      <c r="I6486" s="17">
        <f>INT((VLOOKUP($C6486,装备数值,4,0)+VLOOKUP($C6486,装备数值,7,0)*($E6486-1))*VLOOKUP($D6486,系数!$K$2:$O$7,4,0))</f>
        <v>0</v>
      </c>
      <c r="J6486" s="17">
        <f>INT((VLOOKUP($C6486,装备数值,4,0)+VLOOKUP($C6486,装备数值,7,0)*($E6486-1))*VLOOKUP($D6486,系数!$K$2:$O$7,5,0))</f>
        <v>0</v>
      </c>
      <c r="K6486" s="17">
        <f>INT(VLOOKUP(E6486,强化金币,2,1)*VLOOKUP(INDEX(装备!F:F,MATCH(属性!A6486,装备!A:A,0)),系数!$K$12:$M$15,3,0))</f>
        <v>200</v>
      </c>
      <c r="L6486" s="17"/>
      <c r="M6486" s="17"/>
      <c r="N6486" s="17"/>
      <c r="O6486" s="17">
        <f>IF(E6486=1,"",VLOOKUP(E6486,系数!$S$2:$AB$12,MATCH(属性!C6486,评级,0),1))</f>
        <v>80</v>
      </c>
    </row>
    <row r="6487" spans="1:15" ht="17.25" thickBot="1" x14ac:dyDescent="0.4">
      <c r="A6487" s="17">
        <f t="shared" si="202"/>
        <v>7100055</v>
      </c>
      <c r="B6487" s="17" t="s">
        <v>221</v>
      </c>
      <c r="C6487" s="15">
        <f>INDEX(装备!G:G,MATCH(属性!A6487,装备!A:A,0))</f>
        <v>19</v>
      </c>
      <c r="D6487" s="15" t="str">
        <f>INDEX(装备!E:E,MATCH(属性!A6487,装备!A:A,0))</f>
        <v>weapon</v>
      </c>
      <c r="E6487" s="14">
        <v>5</v>
      </c>
      <c r="F6487" s="17">
        <f>INT((VLOOKUP($C6487,装备数值,2,0)+VLOOKUP($C6487,装备数值,5,0)*($E6487-1))*VLOOKUP($D6487,系数!$K$2:$O$7,2,0))</f>
        <v>0</v>
      </c>
      <c r="G6487" s="17">
        <f>INT((VLOOKUP($C6487,装备数值,3,0)+VLOOKUP($C6487,装备数值,6,0)*($E6487-1))*VLOOKUP($D6487,系数!$K$2:$O$7,3,0))</f>
        <v>348</v>
      </c>
      <c r="H6487" s="17">
        <f t="shared" si="203"/>
        <v>348</v>
      </c>
      <c r="I6487" s="17">
        <f>INT((VLOOKUP($C6487,装备数值,4,0)+VLOOKUP($C6487,装备数值,7,0)*($E6487-1))*VLOOKUP($D6487,系数!$K$2:$O$7,4,0))</f>
        <v>0</v>
      </c>
      <c r="J6487" s="17">
        <f>INT((VLOOKUP($C6487,装备数值,4,0)+VLOOKUP($C6487,装备数值,7,0)*($E6487-1))*VLOOKUP($D6487,系数!$K$2:$O$7,5,0))</f>
        <v>0</v>
      </c>
      <c r="K6487" s="17">
        <f>INT(VLOOKUP(E6487,强化金币,2,1)*VLOOKUP(INDEX(装备!F:F,MATCH(属性!A6487,装备!A:A,0)),系数!$K$12:$M$15,3,0))</f>
        <v>300</v>
      </c>
      <c r="L6487" s="17"/>
      <c r="M6487" s="17"/>
      <c r="N6487" s="17"/>
      <c r="O6487" s="17">
        <f>IF(E6487=1,"",VLOOKUP(E6487,系数!$S$2:$AB$12,MATCH(属性!C6487,评级,0),1))</f>
        <v>80</v>
      </c>
    </row>
    <row r="6488" spans="1:15" ht="17.25" thickBot="1" x14ac:dyDescent="0.4">
      <c r="A6488" s="17">
        <f t="shared" si="202"/>
        <v>7100055</v>
      </c>
      <c r="B6488" s="17" t="s">
        <v>221</v>
      </c>
      <c r="C6488" s="15">
        <f>INDEX(装备!G:G,MATCH(属性!A6488,装备!A:A,0))</f>
        <v>19</v>
      </c>
      <c r="D6488" s="15" t="str">
        <f>INDEX(装备!E:E,MATCH(属性!A6488,装备!A:A,0))</f>
        <v>weapon</v>
      </c>
      <c r="E6488" s="14">
        <v>6</v>
      </c>
      <c r="F6488" s="17">
        <f>INT((VLOOKUP($C6488,装备数值,2,0)+VLOOKUP($C6488,装备数值,5,0)*($E6488-1))*VLOOKUP($D6488,系数!$K$2:$O$7,2,0))</f>
        <v>0</v>
      </c>
      <c r="G6488" s="17">
        <f>INT((VLOOKUP($C6488,装备数值,3,0)+VLOOKUP($C6488,装备数值,6,0)*($E6488-1))*VLOOKUP($D6488,系数!$K$2:$O$7,3,0))</f>
        <v>360</v>
      </c>
      <c r="H6488" s="17">
        <f t="shared" si="203"/>
        <v>360</v>
      </c>
      <c r="I6488" s="17">
        <f>INT((VLOOKUP($C6488,装备数值,4,0)+VLOOKUP($C6488,装备数值,7,0)*($E6488-1))*VLOOKUP($D6488,系数!$K$2:$O$7,4,0))</f>
        <v>0</v>
      </c>
      <c r="J6488" s="17">
        <f>INT((VLOOKUP($C6488,装备数值,4,0)+VLOOKUP($C6488,装备数值,7,0)*($E6488-1))*VLOOKUP($D6488,系数!$K$2:$O$7,5,0))</f>
        <v>0</v>
      </c>
      <c r="K6488" s="17">
        <f>INT(VLOOKUP(E6488,强化金币,2,1)*VLOOKUP(INDEX(装备!F:F,MATCH(属性!A6488,装备!A:A,0)),系数!$K$12:$M$15,3,0))</f>
        <v>400</v>
      </c>
      <c r="L6488" s="17"/>
      <c r="M6488" s="17"/>
      <c r="N6488" s="17"/>
      <c r="O6488" s="17">
        <f>IF(E6488=1,"",VLOOKUP(E6488,系数!$S$2:$AB$12,MATCH(属性!C6488,评级,0),1))</f>
        <v>80</v>
      </c>
    </row>
    <row r="6489" spans="1:15" ht="17.25" thickBot="1" x14ac:dyDescent="0.4">
      <c r="A6489" s="17">
        <f t="shared" si="202"/>
        <v>7100055</v>
      </c>
      <c r="B6489" s="17" t="s">
        <v>221</v>
      </c>
      <c r="C6489" s="15">
        <f>INDEX(装备!G:G,MATCH(属性!A6489,装备!A:A,0))</f>
        <v>19</v>
      </c>
      <c r="D6489" s="15" t="str">
        <f>INDEX(装备!E:E,MATCH(属性!A6489,装备!A:A,0))</f>
        <v>weapon</v>
      </c>
      <c r="E6489" s="14">
        <v>7</v>
      </c>
      <c r="F6489" s="17">
        <f>INT((VLOOKUP($C6489,装备数值,2,0)+VLOOKUP($C6489,装备数值,5,0)*($E6489-1))*VLOOKUP($D6489,系数!$K$2:$O$7,2,0))</f>
        <v>0</v>
      </c>
      <c r="G6489" s="17">
        <f>INT((VLOOKUP($C6489,装备数值,3,0)+VLOOKUP($C6489,装备数值,6,0)*($E6489-1))*VLOOKUP($D6489,系数!$K$2:$O$7,3,0))</f>
        <v>372</v>
      </c>
      <c r="H6489" s="17">
        <f t="shared" si="203"/>
        <v>372</v>
      </c>
      <c r="I6489" s="17">
        <f>INT((VLOOKUP($C6489,装备数值,4,0)+VLOOKUP($C6489,装备数值,7,0)*($E6489-1))*VLOOKUP($D6489,系数!$K$2:$O$7,4,0))</f>
        <v>0</v>
      </c>
      <c r="J6489" s="17">
        <f>INT((VLOOKUP($C6489,装备数值,4,0)+VLOOKUP($C6489,装备数值,7,0)*($E6489-1))*VLOOKUP($D6489,系数!$K$2:$O$7,5,0))</f>
        <v>0</v>
      </c>
      <c r="K6489" s="17">
        <f>INT(VLOOKUP(E6489,强化金币,2,1)*VLOOKUP(INDEX(装备!F:F,MATCH(属性!A6489,装备!A:A,0)),系数!$K$12:$M$15,3,0))</f>
        <v>500</v>
      </c>
      <c r="L6489" s="17"/>
      <c r="M6489" s="17"/>
      <c r="N6489" s="17"/>
      <c r="O6489" s="17">
        <f>IF(E6489=1,"",VLOOKUP(E6489,系数!$S$2:$AB$12,MATCH(属性!C6489,评级,0),1))</f>
        <v>80</v>
      </c>
    </row>
    <row r="6490" spans="1:15" ht="17.25" thickBot="1" x14ac:dyDescent="0.4">
      <c r="A6490" s="17">
        <f t="shared" si="202"/>
        <v>7100055</v>
      </c>
      <c r="B6490" s="17" t="s">
        <v>221</v>
      </c>
      <c r="C6490" s="15">
        <f>INDEX(装备!G:G,MATCH(属性!A6490,装备!A:A,0))</f>
        <v>19</v>
      </c>
      <c r="D6490" s="15" t="str">
        <f>INDEX(装备!E:E,MATCH(属性!A6490,装备!A:A,0))</f>
        <v>weapon</v>
      </c>
      <c r="E6490" s="14">
        <v>8</v>
      </c>
      <c r="F6490" s="17">
        <f>INT((VLOOKUP($C6490,装备数值,2,0)+VLOOKUP($C6490,装备数值,5,0)*($E6490-1))*VLOOKUP($D6490,系数!$K$2:$O$7,2,0))</f>
        <v>0</v>
      </c>
      <c r="G6490" s="17">
        <f>INT((VLOOKUP($C6490,装备数值,3,0)+VLOOKUP($C6490,装备数值,6,0)*($E6490-1))*VLOOKUP($D6490,系数!$K$2:$O$7,3,0))</f>
        <v>384</v>
      </c>
      <c r="H6490" s="17">
        <f t="shared" si="203"/>
        <v>384</v>
      </c>
      <c r="I6490" s="17">
        <f>INT((VLOOKUP($C6490,装备数值,4,0)+VLOOKUP($C6490,装备数值,7,0)*($E6490-1))*VLOOKUP($D6490,系数!$K$2:$O$7,4,0))</f>
        <v>0</v>
      </c>
      <c r="J6490" s="17">
        <f>INT((VLOOKUP($C6490,装备数值,4,0)+VLOOKUP($C6490,装备数值,7,0)*($E6490-1))*VLOOKUP($D6490,系数!$K$2:$O$7,5,0))</f>
        <v>0</v>
      </c>
      <c r="K6490" s="17">
        <f>INT(VLOOKUP(E6490,强化金币,2,1)*VLOOKUP(INDEX(装备!F:F,MATCH(属性!A6490,装备!A:A,0)),系数!$K$12:$M$15,3,0))</f>
        <v>600</v>
      </c>
      <c r="L6490" s="17"/>
      <c r="M6490" s="17"/>
      <c r="N6490" s="17"/>
      <c r="O6490" s="17">
        <f>IF(E6490=1,"",VLOOKUP(E6490,系数!$S$2:$AB$12,MATCH(属性!C6490,评级,0),1))</f>
        <v>80</v>
      </c>
    </row>
    <row r="6491" spans="1:15" ht="17.25" thickBot="1" x14ac:dyDescent="0.4">
      <c r="A6491" s="17">
        <f t="shared" si="202"/>
        <v>7100055</v>
      </c>
      <c r="B6491" s="17" t="s">
        <v>221</v>
      </c>
      <c r="C6491" s="15">
        <f>INDEX(装备!G:G,MATCH(属性!A6491,装备!A:A,0))</f>
        <v>19</v>
      </c>
      <c r="D6491" s="15" t="str">
        <f>INDEX(装备!E:E,MATCH(属性!A6491,装备!A:A,0))</f>
        <v>weapon</v>
      </c>
      <c r="E6491" s="14">
        <v>9</v>
      </c>
      <c r="F6491" s="17">
        <f>INT((VLOOKUP($C6491,装备数值,2,0)+VLOOKUP($C6491,装备数值,5,0)*($E6491-1))*VLOOKUP($D6491,系数!$K$2:$O$7,2,0))</f>
        <v>0</v>
      </c>
      <c r="G6491" s="17">
        <f>INT((VLOOKUP($C6491,装备数值,3,0)+VLOOKUP($C6491,装备数值,6,0)*($E6491-1))*VLOOKUP($D6491,系数!$K$2:$O$7,3,0))</f>
        <v>396</v>
      </c>
      <c r="H6491" s="17">
        <f t="shared" si="203"/>
        <v>396</v>
      </c>
      <c r="I6491" s="17">
        <f>INT((VLOOKUP($C6491,装备数值,4,0)+VLOOKUP($C6491,装备数值,7,0)*($E6491-1))*VLOOKUP($D6491,系数!$K$2:$O$7,4,0))</f>
        <v>0</v>
      </c>
      <c r="J6491" s="17">
        <f>INT((VLOOKUP($C6491,装备数值,4,0)+VLOOKUP($C6491,装备数值,7,0)*($E6491-1))*VLOOKUP($D6491,系数!$K$2:$O$7,5,0))</f>
        <v>0</v>
      </c>
      <c r="K6491" s="17">
        <f>INT(VLOOKUP(E6491,强化金币,2,1)*VLOOKUP(INDEX(装备!F:F,MATCH(属性!A6491,装备!A:A,0)),系数!$K$12:$M$15,3,0))</f>
        <v>700</v>
      </c>
      <c r="L6491" s="17"/>
      <c r="M6491" s="17"/>
      <c r="N6491" s="17"/>
      <c r="O6491" s="17">
        <f>IF(E6491=1,"",VLOOKUP(E6491,系数!$S$2:$AB$12,MATCH(属性!C6491,评级,0),1))</f>
        <v>80</v>
      </c>
    </row>
    <row r="6492" spans="1:15" ht="17.25" thickBot="1" x14ac:dyDescent="0.4">
      <c r="A6492" s="17">
        <f t="shared" si="202"/>
        <v>7100055</v>
      </c>
      <c r="B6492" s="17" t="s">
        <v>221</v>
      </c>
      <c r="C6492" s="15">
        <f>INDEX(装备!G:G,MATCH(属性!A6492,装备!A:A,0))</f>
        <v>19</v>
      </c>
      <c r="D6492" s="15" t="str">
        <f>INDEX(装备!E:E,MATCH(属性!A6492,装备!A:A,0))</f>
        <v>weapon</v>
      </c>
      <c r="E6492" s="14">
        <v>10</v>
      </c>
      <c r="F6492" s="17">
        <f>INT((VLOOKUP($C6492,装备数值,2,0)+VLOOKUP($C6492,装备数值,5,0)*($E6492-1))*VLOOKUP($D6492,系数!$K$2:$O$7,2,0))</f>
        <v>0</v>
      </c>
      <c r="G6492" s="17">
        <f>INT((VLOOKUP($C6492,装备数值,3,0)+VLOOKUP($C6492,装备数值,6,0)*($E6492-1))*VLOOKUP($D6492,系数!$K$2:$O$7,3,0))</f>
        <v>408</v>
      </c>
      <c r="H6492" s="17">
        <f t="shared" si="203"/>
        <v>408</v>
      </c>
      <c r="I6492" s="17">
        <f>INT((VLOOKUP($C6492,装备数值,4,0)+VLOOKUP($C6492,装备数值,7,0)*($E6492-1))*VLOOKUP($D6492,系数!$K$2:$O$7,4,0))</f>
        <v>0</v>
      </c>
      <c r="J6492" s="17">
        <f>INT((VLOOKUP($C6492,装备数值,4,0)+VLOOKUP($C6492,装备数值,7,0)*($E6492-1))*VLOOKUP($D6492,系数!$K$2:$O$7,5,0))</f>
        <v>0</v>
      </c>
      <c r="K6492" s="17">
        <f>INT(VLOOKUP(E6492,强化金币,2,1)*VLOOKUP(INDEX(装备!F:F,MATCH(属性!A6492,装备!A:A,0)),系数!$K$12:$M$15,3,0))</f>
        <v>800</v>
      </c>
      <c r="L6492" s="17"/>
      <c r="M6492" s="17"/>
      <c r="N6492" s="17"/>
      <c r="O6492" s="17">
        <f>IF(E6492=1,"",VLOOKUP(E6492,系数!$S$2:$AB$12,MATCH(属性!C6492,评级,0),1))</f>
        <v>160</v>
      </c>
    </row>
    <row r="6493" spans="1:15" ht="17.25" thickBot="1" x14ac:dyDescent="0.4">
      <c r="A6493" s="17">
        <f t="shared" si="202"/>
        <v>7100055</v>
      </c>
      <c r="B6493" s="17" t="s">
        <v>221</v>
      </c>
      <c r="C6493" s="15">
        <f>INDEX(装备!G:G,MATCH(属性!A6493,装备!A:A,0))</f>
        <v>19</v>
      </c>
      <c r="D6493" s="15" t="str">
        <f>INDEX(装备!E:E,MATCH(属性!A6493,装备!A:A,0))</f>
        <v>weapon</v>
      </c>
      <c r="E6493" s="14">
        <v>11</v>
      </c>
      <c r="F6493" s="17">
        <f>INT((VLOOKUP($C6493,装备数值,2,0)+VLOOKUP($C6493,装备数值,5,0)*($E6493-1))*VLOOKUP($D6493,系数!$K$2:$O$7,2,0))</f>
        <v>0</v>
      </c>
      <c r="G6493" s="17">
        <f>INT((VLOOKUP($C6493,装备数值,3,0)+VLOOKUP($C6493,装备数值,6,0)*($E6493-1))*VLOOKUP($D6493,系数!$K$2:$O$7,3,0))</f>
        <v>420</v>
      </c>
      <c r="H6493" s="17">
        <f t="shared" si="203"/>
        <v>420</v>
      </c>
      <c r="I6493" s="17">
        <f>INT((VLOOKUP($C6493,装备数值,4,0)+VLOOKUP($C6493,装备数值,7,0)*($E6493-1))*VLOOKUP($D6493,系数!$K$2:$O$7,4,0))</f>
        <v>0</v>
      </c>
      <c r="J6493" s="17">
        <f>INT((VLOOKUP($C6493,装备数值,4,0)+VLOOKUP($C6493,装备数值,7,0)*($E6493-1))*VLOOKUP($D6493,系数!$K$2:$O$7,5,0))</f>
        <v>0</v>
      </c>
      <c r="K6493" s="17">
        <f>INT(VLOOKUP(E6493,强化金币,2,1)*VLOOKUP(INDEX(装备!F:F,MATCH(属性!A6493,装备!A:A,0)),系数!$K$12:$M$15,3,0))</f>
        <v>900</v>
      </c>
      <c r="L6493" s="17"/>
      <c r="M6493" s="17"/>
      <c r="N6493" s="17"/>
      <c r="O6493" s="17">
        <f>IF(E6493=1,"",VLOOKUP(E6493,系数!$S$2:$AB$12,MATCH(属性!C6493,评级,0),1))</f>
        <v>160</v>
      </c>
    </row>
    <row r="6494" spans="1:15" ht="17.25" thickBot="1" x14ac:dyDescent="0.4">
      <c r="A6494" s="17">
        <f t="shared" si="202"/>
        <v>7100055</v>
      </c>
      <c r="B6494" s="17" t="s">
        <v>221</v>
      </c>
      <c r="C6494" s="15">
        <f>INDEX(装备!G:G,MATCH(属性!A6494,装备!A:A,0))</f>
        <v>19</v>
      </c>
      <c r="D6494" s="15" t="str">
        <f>INDEX(装备!E:E,MATCH(属性!A6494,装备!A:A,0))</f>
        <v>weapon</v>
      </c>
      <c r="E6494" s="14">
        <v>12</v>
      </c>
      <c r="F6494" s="17">
        <f>INT((VLOOKUP($C6494,装备数值,2,0)+VLOOKUP($C6494,装备数值,5,0)*($E6494-1))*VLOOKUP($D6494,系数!$K$2:$O$7,2,0))</f>
        <v>0</v>
      </c>
      <c r="G6494" s="17">
        <f>INT((VLOOKUP($C6494,装备数值,3,0)+VLOOKUP($C6494,装备数值,6,0)*($E6494-1))*VLOOKUP($D6494,系数!$K$2:$O$7,3,0))</f>
        <v>432</v>
      </c>
      <c r="H6494" s="17">
        <f t="shared" si="203"/>
        <v>432</v>
      </c>
      <c r="I6494" s="17">
        <f>INT((VLOOKUP($C6494,装备数值,4,0)+VLOOKUP($C6494,装备数值,7,0)*($E6494-1))*VLOOKUP($D6494,系数!$K$2:$O$7,4,0))</f>
        <v>0</v>
      </c>
      <c r="J6494" s="17">
        <f>INT((VLOOKUP($C6494,装备数值,4,0)+VLOOKUP($C6494,装备数值,7,0)*($E6494-1))*VLOOKUP($D6494,系数!$K$2:$O$7,5,0))</f>
        <v>0</v>
      </c>
      <c r="K6494" s="17">
        <f>INT(VLOOKUP(E6494,强化金币,2,1)*VLOOKUP(INDEX(装备!F:F,MATCH(属性!A6494,装备!A:A,0)),系数!$K$12:$M$15,3,0))</f>
        <v>1000</v>
      </c>
      <c r="L6494" s="17"/>
      <c r="M6494" s="17"/>
      <c r="N6494" s="17"/>
      <c r="O6494" s="17">
        <f>IF(E6494=1,"",VLOOKUP(E6494,系数!$S$2:$AB$12,MATCH(属性!C6494,评级,0),1))</f>
        <v>160</v>
      </c>
    </row>
    <row r="6495" spans="1:15" ht="17.25" thickBot="1" x14ac:dyDescent="0.4">
      <c r="A6495" s="17">
        <f t="shared" si="202"/>
        <v>7100055</v>
      </c>
      <c r="B6495" s="17" t="s">
        <v>221</v>
      </c>
      <c r="C6495" s="15">
        <f>INDEX(装备!G:G,MATCH(属性!A6495,装备!A:A,0))</f>
        <v>19</v>
      </c>
      <c r="D6495" s="15" t="str">
        <f>INDEX(装备!E:E,MATCH(属性!A6495,装备!A:A,0))</f>
        <v>weapon</v>
      </c>
      <c r="E6495" s="14">
        <v>13</v>
      </c>
      <c r="F6495" s="17">
        <f>INT((VLOOKUP($C6495,装备数值,2,0)+VLOOKUP($C6495,装备数值,5,0)*($E6495-1))*VLOOKUP($D6495,系数!$K$2:$O$7,2,0))</f>
        <v>0</v>
      </c>
      <c r="G6495" s="17">
        <f>INT((VLOOKUP($C6495,装备数值,3,0)+VLOOKUP($C6495,装备数值,6,0)*($E6495-1))*VLOOKUP($D6495,系数!$K$2:$O$7,3,0))</f>
        <v>444</v>
      </c>
      <c r="H6495" s="17">
        <f t="shared" si="203"/>
        <v>444</v>
      </c>
      <c r="I6495" s="17">
        <f>INT((VLOOKUP($C6495,装备数值,4,0)+VLOOKUP($C6495,装备数值,7,0)*($E6495-1))*VLOOKUP($D6495,系数!$K$2:$O$7,4,0))</f>
        <v>0</v>
      </c>
      <c r="J6495" s="17">
        <f>INT((VLOOKUP($C6495,装备数值,4,0)+VLOOKUP($C6495,装备数值,7,0)*($E6495-1))*VLOOKUP($D6495,系数!$K$2:$O$7,5,0))</f>
        <v>0</v>
      </c>
      <c r="K6495" s="17">
        <f>INT(VLOOKUP(E6495,强化金币,2,1)*VLOOKUP(INDEX(装备!F:F,MATCH(属性!A6495,装备!A:A,0)),系数!$K$12:$M$15,3,0))</f>
        <v>1200</v>
      </c>
      <c r="L6495" s="17"/>
      <c r="M6495" s="17"/>
      <c r="N6495" s="17"/>
      <c r="O6495" s="17">
        <f>IF(E6495=1,"",VLOOKUP(E6495,系数!$S$2:$AB$12,MATCH(属性!C6495,评级,0),1))</f>
        <v>160</v>
      </c>
    </row>
    <row r="6496" spans="1:15" ht="17.25" thickBot="1" x14ac:dyDescent="0.4">
      <c r="A6496" s="17">
        <f t="shared" si="202"/>
        <v>7100055</v>
      </c>
      <c r="B6496" s="17" t="s">
        <v>221</v>
      </c>
      <c r="C6496" s="15">
        <f>INDEX(装备!G:G,MATCH(属性!A6496,装备!A:A,0))</f>
        <v>19</v>
      </c>
      <c r="D6496" s="15" t="str">
        <f>INDEX(装备!E:E,MATCH(属性!A6496,装备!A:A,0))</f>
        <v>weapon</v>
      </c>
      <c r="E6496" s="14">
        <v>14</v>
      </c>
      <c r="F6496" s="17">
        <f>INT((VLOOKUP($C6496,装备数值,2,0)+VLOOKUP($C6496,装备数值,5,0)*($E6496-1))*VLOOKUP($D6496,系数!$K$2:$O$7,2,0))</f>
        <v>0</v>
      </c>
      <c r="G6496" s="17">
        <f>INT((VLOOKUP($C6496,装备数值,3,0)+VLOOKUP($C6496,装备数值,6,0)*($E6496-1))*VLOOKUP($D6496,系数!$K$2:$O$7,3,0))</f>
        <v>456</v>
      </c>
      <c r="H6496" s="17">
        <f t="shared" si="203"/>
        <v>456</v>
      </c>
      <c r="I6496" s="17">
        <f>INT((VLOOKUP($C6496,装备数值,4,0)+VLOOKUP($C6496,装备数值,7,0)*($E6496-1))*VLOOKUP($D6496,系数!$K$2:$O$7,4,0))</f>
        <v>0</v>
      </c>
      <c r="J6496" s="17">
        <f>INT((VLOOKUP($C6496,装备数值,4,0)+VLOOKUP($C6496,装备数值,7,0)*($E6496-1))*VLOOKUP($D6496,系数!$K$2:$O$7,5,0))</f>
        <v>0</v>
      </c>
      <c r="K6496" s="17">
        <f>INT(VLOOKUP(E6496,强化金币,2,1)*VLOOKUP(INDEX(装备!F:F,MATCH(属性!A6496,装备!A:A,0)),系数!$K$12:$M$15,3,0))</f>
        <v>1400</v>
      </c>
      <c r="L6496" s="17"/>
      <c r="M6496" s="17"/>
      <c r="N6496" s="17"/>
      <c r="O6496" s="17">
        <f>IF(E6496=1,"",VLOOKUP(E6496,系数!$S$2:$AB$12,MATCH(属性!C6496,评级,0),1))</f>
        <v>160</v>
      </c>
    </row>
    <row r="6497" spans="1:15" ht="17.25" thickBot="1" x14ac:dyDescent="0.4">
      <c r="A6497" s="17">
        <f t="shared" si="202"/>
        <v>7100055</v>
      </c>
      <c r="B6497" s="17" t="s">
        <v>221</v>
      </c>
      <c r="C6497" s="15">
        <f>INDEX(装备!G:G,MATCH(属性!A6497,装备!A:A,0))</f>
        <v>19</v>
      </c>
      <c r="D6497" s="15" t="str">
        <f>INDEX(装备!E:E,MATCH(属性!A6497,装备!A:A,0))</f>
        <v>weapon</v>
      </c>
      <c r="E6497" s="14">
        <v>15</v>
      </c>
      <c r="F6497" s="17">
        <f>INT((VLOOKUP($C6497,装备数值,2,0)+VLOOKUP($C6497,装备数值,5,0)*($E6497-1))*VLOOKUP($D6497,系数!$K$2:$O$7,2,0))</f>
        <v>0</v>
      </c>
      <c r="G6497" s="17">
        <f>INT((VLOOKUP($C6497,装备数值,3,0)+VLOOKUP($C6497,装备数值,6,0)*($E6497-1))*VLOOKUP($D6497,系数!$K$2:$O$7,3,0))</f>
        <v>468</v>
      </c>
      <c r="H6497" s="17">
        <f t="shared" si="203"/>
        <v>468</v>
      </c>
      <c r="I6497" s="17">
        <f>INT((VLOOKUP($C6497,装备数值,4,0)+VLOOKUP($C6497,装备数值,7,0)*($E6497-1))*VLOOKUP($D6497,系数!$K$2:$O$7,4,0))</f>
        <v>0</v>
      </c>
      <c r="J6497" s="17">
        <f>INT((VLOOKUP($C6497,装备数值,4,0)+VLOOKUP($C6497,装备数值,7,0)*($E6497-1))*VLOOKUP($D6497,系数!$K$2:$O$7,5,0))</f>
        <v>0</v>
      </c>
      <c r="K6497" s="17">
        <f>INT(VLOOKUP(E6497,强化金币,2,1)*VLOOKUP(INDEX(装备!F:F,MATCH(属性!A6497,装备!A:A,0)),系数!$K$12:$M$15,3,0))</f>
        <v>1600</v>
      </c>
      <c r="L6497" s="17"/>
      <c r="M6497" s="17"/>
      <c r="N6497" s="17"/>
      <c r="O6497" s="17">
        <f>IF(E6497=1,"",VLOOKUP(E6497,系数!$S$2:$AB$12,MATCH(属性!C6497,评级,0),1))</f>
        <v>160</v>
      </c>
    </row>
    <row r="6498" spans="1:15" ht="17.25" thickBot="1" x14ac:dyDescent="0.4">
      <c r="A6498" s="17">
        <f t="shared" si="202"/>
        <v>7100055</v>
      </c>
      <c r="B6498" s="17" t="s">
        <v>221</v>
      </c>
      <c r="C6498" s="15">
        <f>INDEX(装备!G:G,MATCH(属性!A6498,装备!A:A,0))</f>
        <v>19</v>
      </c>
      <c r="D6498" s="15" t="str">
        <f>INDEX(装备!E:E,MATCH(属性!A6498,装备!A:A,0))</f>
        <v>weapon</v>
      </c>
      <c r="E6498" s="14">
        <v>16</v>
      </c>
      <c r="F6498" s="17">
        <f>INT((VLOOKUP($C6498,装备数值,2,0)+VLOOKUP($C6498,装备数值,5,0)*($E6498-1))*VLOOKUP($D6498,系数!$K$2:$O$7,2,0))</f>
        <v>0</v>
      </c>
      <c r="G6498" s="17">
        <f>INT((VLOOKUP($C6498,装备数值,3,0)+VLOOKUP($C6498,装备数值,6,0)*($E6498-1))*VLOOKUP($D6498,系数!$K$2:$O$7,3,0))</f>
        <v>480</v>
      </c>
      <c r="H6498" s="17">
        <f t="shared" si="203"/>
        <v>480</v>
      </c>
      <c r="I6498" s="17">
        <f>INT((VLOOKUP($C6498,装备数值,4,0)+VLOOKUP($C6498,装备数值,7,0)*($E6498-1))*VLOOKUP($D6498,系数!$K$2:$O$7,4,0))</f>
        <v>0</v>
      </c>
      <c r="J6498" s="17">
        <f>INT((VLOOKUP($C6498,装备数值,4,0)+VLOOKUP($C6498,装备数值,7,0)*($E6498-1))*VLOOKUP($D6498,系数!$K$2:$O$7,5,0))</f>
        <v>0</v>
      </c>
      <c r="K6498" s="17">
        <f>INT(VLOOKUP(E6498,强化金币,2,1)*VLOOKUP(INDEX(装备!F:F,MATCH(属性!A6498,装备!A:A,0)),系数!$K$12:$M$15,3,0))</f>
        <v>1800</v>
      </c>
      <c r="L6498" s="17"/>
      <c r="M6498" s="17"/>
      <c r="N6498" s="17"/>
      <c r="O6498" s="17">
        <f>IF(E6498=1,"",VLOOKUP(E6498,系数!$S$2:$AB$12,MATCH(属性!C6498,评级,0),1))</f>
        <v>160</v>
      </c>
    </row>
    <row r="6499" spans="1:15" ht="17.25" thickBot="1" x14ac:dyDescent="0.4">
      <c r="A6499" s="17">
        <f t="shared" si="202"/>
        <v>7100055</v>
      </c>
      <c r="B6499" s="17" t="s">
        <v>221</v>
      </c>
      <c r="C6499" s="15">
        <f>INDEX(装备!G:G,MATCH(属性!A6499,装备!A:A,0))</f>
        <v>19</v>
      </c>
      <c r="D6499" s="15" t="str">
        <f>INDEX(装备!E:E,MATCH(属性!A6499,装备!A:A,0))</f>
        <v>weapon</v>
      </c>
      <c r="E6499" s="14">
        <v>17</v>
      </c>
      <c r="F6499" s="17">
        <f>INT((VLOOKUP($C6499,装备数值,2,0)+VLOOKUP($C6499,装备数值,5,0)*($E6499-1))*VLOOKUP($D6499,系数!$K$2:$O$7,2,0))</f>
        <v>0</v>
      </c>
      <c r="G6499" s="17">
        <f>INT((VLOOKUP($C6499,装备数值,3,0)+VLOOKUP($C6499,装备数值,6,0)*($E6499-1))*VLOOKUP($D6499,系数!$K$2:$O$7,3,0))</f>
        <v>492</v>
      </c>
      <c r="H6499" s="17">
        <f t="shared" si="203"/>
        <v>492</v>
      </c>
      <c r="I6499" s="17">
        <f>INT((VLOOKUP($C6499,装备数值,4,0)+VLOOKUP($C6499,装备数值,7,0)*($E6499-1))*VLOOKUP($D6499,系数!$K$2:$O$7,4,0))</f>
        <v>0</v>
      </c>
      <c r="J6499" s="17">
        <f>INT((VLOOKUP($C6499,装备数值,4,0)+VLOOKUP($C6499,装备数值,7,0)*($E6499-1))*VLOOKUP($D6499,系数!$K$2:$O$7,5,0))</f>
        <v>0</v>
      </c>
      <c r="K6499" s="17">
        <f>INT(VLOOKUP(E6499,强化金币,2,1)*VLOOKUP(INDEX(装备!F:F,MATCH(属性!A6499,装备!A:A,0)),系数!$K$12:$M$15,3,0))</f>
        <v>2000</v>
      </c>
      <c r="L6499" s="17"/>
      <c r="M6499" s="17"/>
      <c r="N6499" s="17"/>
      <c r="O6499" s="17">
        <f>IF(E6499=1,"",VLOOKUP(E6499,系数!$S$2:$AB$12,MATCH(属性!C6499,评级,0),1))</f>
        <v>160</v>
      </c>
    </row>
    <row r="6500" spans="1:15" ht="17.25" thickBot="1" x14ac:dyDescent="0.4">
      <c r="A6500" s="17">
        <f t="shared" si="202"/>
        <v>7100055</v>
      </c>
      <c r="B6500" s="17" t="s">
        <v>221</v>
      </c>
      <c r="C6500" s="15">
        <f>INDEX(装备!G:G,MATCH(属性!A6500,装备!A:A,0))</f>
        <v>19</v>
      </c>
      <c r="D6500" s="15" t="str">
        <f>INDEX(装备!E:E,MATCH(属性!A6500,装备!A:A,0))</f>
        <v>weapon</v>
      </c>
      <c r="E6500" s="14">
        <v>18</v>
      </c>
      <c r="F6500" s="17">
        <f>INT((VLOOKUP($C6500,装备数值,2,0)+VLOOKUP($C6500,装备数值,5,0)*($E6500-1))*VLOOKUP($D6500,系数!$K$2:$O$7,2,0))</f>
        <v>0</v>
      </c>
      <c r="G6500" s="17">
        <f>INT((VLOOKUP($C6500,装备数值,3,0)+VLOOKUP($C6500,装备数值,6,0)*($E6500-1))*VLOOKUP($D6500,系数!$K$2:$O$7,3,0))</f>
        <v>505</v>
      </c>
      <c r="H6500" s="17">
        <f t="shared" si="203"/>
        <v>505</v>
      </c>
      <c r="I6500" s="17">
        <f>INT((VLOOKUP($C6500,装备数值,4,0)+VLOOKUP($C6500,装备数值,7,0)*($E6500-1))*VLOOKUP($D6500,系数!$K$2:$O$7,4,0))</f>
        <v>0</v>
      </c>
      <c r="J6500" s="17">
        <f>INT((VLOOKUP($C6500,装备数值,4,0)+VLOOKUP($C6500,装备数值,7,0)*($E6500-1))*VLOOKUP($D6500,系数!$K$2:$O$7,5,0))</f>
        <v>0</v>
      </c>
      <c r="K6500" s="17">
        <f>INT(VLOOKUP(E6500,强化金币,2,1)*VLOOKUP(INDEX(装备!F:F,MATCH(属性!A6500,装备!A:A,0)),系数!$K$12:$M$15,3,0))</f>
        <v>2200</v>
      </c>
      <c r="L6500" s="17"/>
      <c r="M6500" s="17"/>
      <c r="N6500" s="17"/>
      <c r="O6500" s="17">
        <f>IF(E6500=1,"",VLOOKUP(E6500,系数!$S$2:$AB$12,MATCH(属性!C6500,评级,0),1))</f>
        <v>160</v>
      </c>
    </row>
    <row r="6501" spans="1:15" ht="17.25" thickBot="1" x14ac:dyDescent="0.4">
      <c r="A6501" s="17">
        <f t="shared" si="202"/>
        <v>7100055</v>
      </c>
      <c r="B6501" s="17" t="s">
        <v>221</v>
      </c>
      <c r="C6501" s="15">
        <f>INDEX(装备!G:G,MATCH(属性!A6501,装备!A:A,0))</f>
        <v>19</v>
      </c>
      <c r="D6501" s="15" t="str">
        <f>INDEX(装备!E:E,MATCH(属性!A6501,装备!A:A,0))</f>
        <v>weapon</v>
      </c>
      <c r="E6501" s="14">
        <v>19</v>
      </c>
      <c r="F6501" s="17">
        <f>INT((VLOOKUP($C6501,装备数值,2,0)+VLOOKUP($C6501,装备数值,5,0)*($E6501-1))*VLOOKUP($D6501,系数!$K$2:$O$7,2,0))</f>
        <v>0</v>
      </c>
      <c r="G6501" s="17">
        <f>INT((VLOOKUP($C6501,装备数值,3,0)+VLOOKUP($C6501,装备数值,6,0)*($E6501-1))*VLOOKUP($D6501,系数!$K$2:$O$7,3,0))</f>
        <v>517</v>
      </c>
      <c r="H6501" s="17">
        <f t="shared" si="203"/>
        <v>517</v>
      </c>
      <c r="I6501" s="17">
        <f>INT((VLOOKUP($C6501,装备数值,4,0)+VLOOKUP($C6501,装备数值,7,0)*($E6501-1))*VLOOKUP($D6501,系数!$K$2:$O$7,4,0))</f>
        <v>0</v>
      </c>
      <c r="J6501" s="17">
        <f>INT((VLOOKUP($C6501,装备数值,4,0)+VLOOKUP($C6501,装备数值,7,0)*($E6501-1))*VLOOKUP($D6501,系数!$K$2:$O$7,5,0))</f>
        <v>0</v>
      </c>
      <c r="K6501" s="17">
        <f>INT(VLOOKUP(E6501,强化金币,2,1)*VLOOKUP(INDEX(装备!F:F,MATCH(属性!A6501,装备!A:A,0)),系数!$K$12:$M$15,3,0))</f>
        <v>2400</v>
      </c>
      <c r="L6501" s="17"/>
      <c r="M6501" s="17"/>
      <c r="N6501" s="17"/>
      <c r="O6501" s="17">
        <f>IF(E6501=1,"",VLOOKUP(E6501,系数!$S$2:$AB$12,MATCH(属性!C6501,评级,0),1))</f>
        <v>160</v>
      </c>
    </row>
    <row r="6502" spans="1:15" ht="17.25" thickBot="1" x14ac:dyDescent="0.4">
      <c r="A6502" s="17">
        <f t="shared" si="202"/>
        <v>7100055</v>
      </c>
      <c r="B6502" s="17" t="s">
        <v>221</v>
      </c>
      <c r="C6502" s="15">
        <f>INDEX(装备!G:G,MATCH(属性!A6502,装备!A:A,0))</f>
        <v>19</v>
      </c>
      <c r="D6502" s="15" t="str">
        <f>INDEX(装备!E:E,MATCH(属性!A6502,装备!A:A,0))</f>
        <v>weapon</v>
      </c>
      <c r="E6502" s="14">
        <v>20</v>
      </c>
      <c r="F6502" s="17">
        <f>INT((VLOOKUP($C6502,装备数值,2,0)+VLOOKUP($C6502,装备数值,5,0)*($E6502-1))*VLOOKUP($D6502,系数!$K$2:$O$7,2,0))</f>
        <v>0</v>
      </c>
      <c r="G6502" s="17">
        <f>INT((VLOOKUP($C6502,装备数值,3,0)+VLOOKUP($C6502,装备数值,6,0)*($E6502-1))*VLOOKUP($D6502,系数!$K$2:$O$7,3,0))</f>
        <v>529</v>
      </c>
      <c r="H6502" s="17">
        <f t="shared" si="203"/>
        <v>529</v>
      </c>
      <c r="I6502" s="17">
        <f>INT((VLOOKUP($C6502,装备数值,4,0)+VLOOKUP($C6502,装备数值,7,0)*($E6502-1))*VLOOKUP($D6502,系数!$K$2:$O$7,4,0))</f>
        <v>0</v>
      </c>
      <c r="J6502" s="17">
        <f>INT((VLOOKUP($C6502,装备数值,4,0)+VLOOKUP($C6502,装备数值,7,0)*($E6502-1))*VLOOKUP($D6502,系数!$K$2:$O$7,5,0))</f>
        <v>0</v>
      </c>
      <c r="K6502" s="17">
        <f>INT(VLOOKUP(E6502,强化金币,2,1)*VLOOKUP(INDEX(装备!F:F,MATCH(属性!A6502,装备!A:A,0)),系数!$K$12:$M$15,3,0))</f>
        <v>2600</v>
      </c>
      <c r="L6502" s="17"/>
      <c r="M6502" s="17"/>
      <c r="N6502" s="17"/>
      <c r="O6502" s="17">
        <f>IF(E6502=1,"",VLOOKUP(E6502,系数!$S$2:$AB$12,MATCH(属性!C6502,评级,0),1))</f>
        <v>240</v>
      </c>
    </row>
    <row r="6503" spans="1:15" ht="17.25" thickBot="1" x14ac:dyDescent="0.4">
      <c r="A6503" s="17">
        <f t="shared" si="202"/>
        <v>7100055</v>
      </c>
      <c r="B6503" s="17" t="s">
        <v>221</v>
      </c>
      <c r="C6503" s="15">
        <f>INDEX(装备!G:G,MATCH(属性!A6503,装备!A:A,0))</f>
        <v>19</v>
      </c>
      <c r="D6503" s="15" t="str">
        <f>INDEX(装备!E:E,MATCH(属性!A6503,装备!A:A,0))</f>
        <v>weapon</v>
      </c>
      <c r="E6503" s="14">
        <v>21</v>
      </c>
      <c r="F6503" s="17">
        <f>INT((VLOOKUP($C6503,装备数值,2,0)+VLOOKUP($C6503,装备数值,5,0)*($E6503-1))*VLOOKUP($D6503,系数!$K$2:$O$7,2,0))</f>
        <v>0</v>
      </c>
      <c r="G6503" s="17">
        <f>INT((VLOOKUP($C6503,装备数值,3,0)+VLOOKUP($C6503,装备数值,6,0)*($E6503-1))*VLOOKUP($D6503,系数!$K$2:$O$7,3,0))</f>
        <v>541</v>
      </c>
      <c r="H6503" s="17">
        <f t="shared" si="203"/>
        <v>541</v>
      </c>
      <c r="I6503" s="17">
        <f>INT((VLOOKUP($C6503,装备数值,4,0)+VLOOKUP($C6503,装备数值,7,0)*($E6503-1))*VLOOKUP($D6503,系数!$K$2:$O$7,4,0))</f>
        <v>0</v>
      </c>
      <c r="J6503" s="17">
        <f>INT((VLOOKUP($C6503,装备数值,4,0)+VLOOKUP($C6503,装备数值,7,0)*($E6503-1))*VLOOKUP($D6503,系数!$K$2:$O$7,5,0))</f>
        <v>0</v>
      </c>
      <c r="K6503" s="17">
        <f>INT(VLOOKUP(E6503,强化金币,2,1)*VLOOKUP(INDEX(装备!F:F,MATCH(属性!A6503,装备!A:A,0)),系数!$K$12:$M$15,3,0))</f>
        <v>2800</v>
      </c>
      <c r="L6503" s="17"/>
      <c r="M6503" s="17"/>
      <c r="N6503" s="17"/>
      <c r="O6503" s="17">
        <f>IF(E6503=1,"",VLOOKUP(E6503,系数!$S$2:$AB$12,MATCH(属性!C6503,评级,0),1))</f>
        <v>240</v>
      </c>
    </row>
    <row r="6504" spans="1:15" ht="17.25" thickBot="1" x14ac:dyDescent="0.4">
      <c r="A6504" s="17">
        <f t="shared" si="202"/>
        <v>7100055</v>
      </c>
      <c r="B6504" s="17" t="s">
        <v>221</v>
      </c>
      <c r="C6504" s="15">
        <f>INDEX(装备!G:G,MATCH(属性!A6504,装备!A:A,0))</f>
        <v>19</v>
      </c>
      <c r="D6504" s="15" t="str">
        <f>INDEX(装备!E:E,MATCH(属性!A6504,装备!A:A,0))</f>
        <v>weapon</v>
      </c>
      <c r="E6504" s="14">
        <v>22</v>
      </c>
      <c r="F6504" s="17">
        <f>INT((VLOOKUP($C6504,装备数值,2,0)+VLOOKUP($C6504,装备数值,5,0)*($E6504-1))*VLOOKUP($D6504,系数!$K$2:$O$7,2,0))</f>
        <v>0</v>
      </c>
      <c r="G6504" s="17">
        <f>INT((VLOOKUP($C6504,装备数值,3,0)+VLOOKUP($C6504,装备数值,6,0)*($E6504-1))*VLOOKUP($D6504,系数!$K$2:$O$7,3,0))</f>
        <v>553</v>
      </c>
      <c r="H6504" s="17">
        <f t="shared" si="203"/>
        <v>553</v>
      </c>
      <c r="I6504" s="17">
        <f>INT((VLOOKUP($C6504,装备数值,4,0)+VLOOKUP($C6504,装备数值,7,0)*($E6504-1))*VLOOKUP($D6504,系数!$K$2:$O$7,4,0))</f>
        <v>0</v>
      </c>
      <c r="J6504" s="17">
        <f>INT((VLOOKUP($C6504,装备数值,4,0)+VLOOKUP($C6504,装备数值,7,0)*($E6504-1))*VLOOKUP($D6504,系数!$K$2:$O$7,5,0))</f>
        <v>0</v>
      </c>
      <c r="K6504" s="17">
        <f>INT(VLOOKUP(E6504,强化金币,2,1)*VLOOKUP(INDEX(装备!F:F,MATCH(属性!A6504,装备!A:A,0)),系数!$K$12:$M$15,3,0))</f>
        <v>3000</v>
      </c>
      <c r="L6504" s="17"/>
      <c r="M6504" s="17"/>
      <c r="N6504" s="17"/>
      <c r="O6504" s="17">
        <f>IF(E6504=1,"",VLOOKUP(E6504,系数!$S$2:$AB$12,MATCH(属性!C6504,评级,0),1))</f>
        <v>240</v>
      </c>
    </row>
    <row r="6505" spans="1:15" ht="17.25" thickBot="1" x14ac:dyDescent="0.4">
      <c r="A6505" s="17">
        <f t="shared" si="202"/>
        <v>7100055</v>
      </c>
      <c r="B6505" s="17" t="s">
        <v>221</v>
      </c>
      <c r="C6505" s="15">
        <f>INDEX(装备!G:G,MATCH(属性!A6505,装备!A:A,0))</f>
        <v>19</v>
      </c>
      <c r="D6505" s="15" t="str">
        <f>INDEX(装备!E:E,MATCH(属性!A6505,装备!A:A,0))</f>
        <v>weapon</v>
      </c>
      <c r="E6505" s="14">
        <v>23</v>
      </c>
      <c r="F6505" s="17">
        <f>INT((VLOOKUP($C6505,装备数值,2,0)+VLOOKUP($C6505,装备数值,5,0)*($E6505-1))*VLOOKUP($D6505,系数!$K$2:$O$7,2,0))</f>
        <v>0</v>
      </c>
      <c r="G6505" s="17">
        <f>INT((VLOOKUP($C6505,装备数值,3,0)+VLOOKUP($C6505,装备数值,6,0)*($E6505-1))*VLOOKUP($D6505,系数!$K$2:$O$7,3,0))</f>
        <v>565</v>
      </c>
      <c r="H6505" s="17">
        <f t="shared" si="203"/>
        <v>565</v>
      </c>
      <c r="I6505" s="17">
        <f>INT((VLOOKUP($C6505,装备数值,4,0)+VLOOKUP($C6505,装备数值,7,0)*($E6505-1))*VLOOKUP($D6505,系数!$K$2:$O$7,4,0))</f>
        <v>0</v>
      </c>
      <c r="J6505" s="17">
        <f>INT((VLOOKUP($C6505,装备数值,4,0)+VLOOKUP($C6505,装备数值,7,0)*($E6505-1))*VLOOKUP($D6505,系数!$K$2:$O$7,5,0))</f>
        <v>0</v>
      </c>
      <c r="K6505" s="17">
        <f>INT(VLOOKUP(E6505,强化金币,2,1)*VLOOKUP(INDEX(装备!F:F,MATCH(属性!A6505,装备!A:A,0)),系数!$K$12:$M$15,3,0))</f>
        <v>3200</v>
      </c>
      <c r="L6505" s="17"/>
      <c r="M6505" s="17"/>
      <c r="N6505" s="17"/>
      <c r="O6505" s="17">
        <f>IF(E6505=1,"",VLOOKUP(E6505,系数!$S$2:$AB$12,MATCH(属性!C6505,评级,0),1))</f>
        <v>240</v>
      </c>
    </row>
    <row r="6506" spans="1:15" ht="17.25" thickBot="1" x14ac:dyDescent="0.4">
      <c r="A6506" s="17">
        <f t="shared" si="202"/>
        <v>7100055</v>
      </c>
      <c r="B6506" s="17" t="s">
        <v>221</v>
      </c>
      <c r="C6506" s="15">
        <f>INDEX(装备!G:G,MATCH(属性!A6506,装备!A:A,0))</f>
        <v>19</v>
      </c>
      <c r="D6506" s="15" t="str">
        <f>INDEX(装备!E:E,MATCH(属性!A6506,装备!A:A,0))</f>
        <v>weapon</v>
      </c>
      <c r="E6506" s="14">
        <v>24</v>
      </c>
      <c r="F6506" s="17">
        <f>INT((VLOOKUP($C6506,装备数值,2,0)+VLOOKUP($C6506,装备数值,5,0)*($E6506-1))*VLOOKUP($D6506,系数!$K$2:$O$7,2,0))</f>
        <v>0</v>
      </c>
      <c r="G6506" s="17">
        <f>INT((VLOOKUP($C6506,装备数值,3,0)+VLOOKUP($C6506,装备数值,6,0)*($E6506-1))*VLOOKUP($D6506,系数!$K$2:$O$7,3,0))</f>
        <v>577</v>
      </c>
      <c r="H6506" s="17">
        <f t="shared" si="203"/>
        <v>577</v>
      </c>
      <c r="I6506" s="17">
        <f>INT((VLOOKUP($C6506,装备数值,4,0)+VLOOKUP($C6506,装备数值,7,0)*($E6506-1))*VLOOKUP($D6506,系数!$K$2:$O$7,4,0))</f>
        <v>0</v>
      </c>
      <c r="J6506" s="17">
        <f>INT((VLOOKUP($C6506,装备数值,4,0)+VLOOKUP($C6506,装备数值,7,0)*($E6506-1))*VLOOKUP($D6506,系数!$K$2:$O$7,5,0))</f>
        <v>0</v>
      </c>
      <c r="K6506" s="17">
        <f>INT(VLOOKUP(E6506,强化金币,2,1)*VLOOKUP(INDEX(装备!F:F,MATCH(属性!A6506,装备!A:A,0)),系数!$K$12:$M$15,3,0))</f>
        <v>3400</v>
      </c>
      <c r="L6506" s="17"/>
      <c r="M6506" s="17"/>
      <c r="N6506" s="17"/>
      <c r="O6506" s="17">
        <f>IF(E6506=1,"",VLOOKUP(E6506,系数!$S$2:$AB$12,MATCH(属性!C6506,评级,0),1))</f>
        <v>240</v>
      </c>
    </row>
    <row r="6507" spans="1:15" ht="17.25" thickBot="1" x14ac:dyDescent="0.4">
      <c r="A6507" s="17">
        <f t="shared" si="202"/>
        <v>7100055</v>
      </c>
      <c r="B6507" s="17" t="s">
        <v>221</v>
      </c>
      <c r="C6507" s="15">
        <f>INDEX(装备!G:G,MATCH(属性!A6507,装备!A:A,0))</f>
        <v>19</v>
      </c>
      <c r="D6507" s="15" t="str">
        <f>INDEX(装备!E:E,MATCH(属性!A6507,装备!A:A,0))</f>
        <v>weapon</v>
      </c>
      <c r="E6507" s="14">
        <v>25</v>
      </c>
      <c r="F6507" s="17">
        <f>INT((VLOOKUP($C6507,装备数值,2,0)+VLOOKUP($C6507,装备数值,5,0)*($E6507-1))*VLOOKUP($D6507,系数!$K$2:$O$7,2,0))</f>
        <v>0</v>
      </c>
      <c r="G6507" s="17">
        <f>INT((VLOOKUP($C6507,装备数值,3,0)+VLOOKUP($C6507,装备数值,6,0)*($E6507-1))*VLOOKUP($D6507,系数!$K$2:$O$7,3,0))</f>
        <v>589</v>
      </c>
      <c r="H6507" s="17">
        <f t="shared" si="203"/>
        <v>589</v>
      </c>
      <c r="I6507" s="17">
        <f>INT((VLOOKUP($C6507,装备数值,4,0)+VLOOKUP($C6507,装备数值,7,0)*($E6507-1))*VLOOKUP($D6507,系数!$K$2:$O$7,4,0))</f>
        <v>0</v>
      </c>
      <c r="J6507" s="17">
        <f>INT((VLOOKUP($C6507,装备数值,4,0)+VLOOKUP($C6507,装备数值,7,0)*($E6507-1))*VLOOKUP($D6507,系数!$K$2:$O$7,5,0))</f>
        <v>0</v>
      </c>
      <c r="K6507" s="17">
        <f>INT(VLOOKUP(E6507,强化金币,2,1)*VLOOKUP(INDEX(装备!F:F,MATCH(属性!A6507,装备!A:A,0)),系数!$K$12:$M$15,3,0))</f>
        <v>3600</v>
      </c>
      <c r="L6507" s="17"/>
      <c r="M6507" s="17"/>
      <c r="N6507" s="17"/>
      <c r="O6507" s="17">
        <f>IF(E6507=1,"",VLOOKUP(E6507,系数!$S$2:$AB$12,MATCH(属性!C6507,评级,0),1))</f>
        <v>240</v>
      </c>
    </row>
    <row r="6508" spans="1:15" ht="17.25" thickBot="1" x14ac:dyDescent="0.4">
      <c r="A6508" s="17">
        <f t="shared" si="202"/>
        <v>7100055</v>
      </c>
      <c r="B6508" s="17" t="s">
        <v>221</v>
      </c>
      <c r="C6508" s="15">
        <f>INDEX(装备!G:G,MATCH(属性!A6508,装备!A:A,0))</f>
        <v>19</v>
      </c>
      <c r="D6508" s="15" t="str">
        <f>INDEX(装备!E:E,MATCH(属性!A6508,装备!A:A,0))</f>
        <v>weapon</v>
      </c>
      <c r="E6508" s="14">
        <v>26</v>
      </c>
      <c r="F6508" s="17">
        <f>INT((VLOOKUP($C6508,装备数值,2,0)+VLOOKUP($C6508,装备数值,5,0)*($E6508-1))*VLOOKUP($D6508,系数!$K$2:$O$7,2,0))</f>
        <v>0</v>
      </c>
      <c r="G6508" s="17">
        <f>INT((VLOOKUP($C6508,装备数值,3,0)+VLOOKUP($C6508,装备数值,6,0)*($E6508-1))*VLOOKUP($D6508,系数!$K$2:$O$7,3,0))</f>
        <v>601</v>
      </c>
      <c r="H6508" s="17">
        <f t="shared" si="203"/>
        <v>601</v>
      </c>
      <c r="I6508" s="17">
        <f>INT((VLOOKUP($C6508,装备数值,4,0)+VLOOKUP($C6508,装备数值,7,0)*($E6508-1))*VLOOKUP($D6508,系数!$K$2:$O$7,4,0))</f>
        <v>0</v>
      </c>
      <c r="J6508" s="17">
        <f>INT((VLOOKUP($C6508,装备数值,4,0)+VLOOKUP($C6508,装备数值,7,0)*($E6508-1))*VLOOKUP($D6508,系数!$K$2:$O$7,5,0))</f>
        <v>0</v>
      </c>
      <c r="K6508" s="17">
        <f>INT(VLOOKUP(E6508,强化金币,2,1)*VLOOKUP(INDEX(装备!F:F,MATCH(属性!A6508,装备!A:A,0)),系数!$K$12:$M$15,3,0))</f>
        <v>3800</v>
      </c>
      <c r="L6508" s="17"/>
      <c r="M6508" s="17"/>
      <c r="N6508" s="17"/>
      <c r="O6508" s="17">
        <f>IF(E6508=1,"",VLOOKUP(E6508,系数!$S$2:$AB$12,MATCH(属性!C6508,评级,0),1))</f>
        <v>240</v>
      </c>
    </row>
    <row r="6509" spans="1:15" ht="17.25" thickBot="1" x14ac:dyDescent="0.4">
      <c r="A6509" s="17">
        <f t="shared" si="202"/>
        <v>7100055</v>
      </c>
      <c r="B6509" s="17" t="s">
        <v>221</v>
      </c>
      <c r="C6509" s="15">
        <f>INDEX(装备!G:G,MATCH(属性!A6509,装备!A:A,0))</f>
        <v>19</v>
      </c>
      <c r="D6509" s="15" t="str">
        <f>INDEX(装备!E:E,MATCH(属性!A6509,装备!A:A,0))</f>
        <v>weapon</v>
      </c>
      <c r="E6509" s="14">
        <v>27</v>
      </c>
      <c r="F6509" s="17">
        <f>INT((VLOOKUP($C6509,装备数值,2,0)+VLOOKUP($C6509,装备数值,5,0)*($E6509-1))*VLOOKUP($D6509,系数!$K$2:$O$7,2,0))</f>
        <v>0</v>
      </c>
      <c r="G6509" s="17">
        <f>INT((VLOOKUP($C6509,装备数值,3,0)+VLOOKUP($C6509,装备数值,6,0)*($E6509-1))*VLOOKUP($D6509,系数!$K$2:$O$7,3,0))</f>
        <v>613</v>
      </c>
      <c r="H6509" s="17">
        <f t="shared" si="203"/>
        <v>613</v>
      </c>
      <c r="I6509" s="17">
        <f>INT((VLOOKUP($C6509,装备数值,4,0)+VLOOKUP($C6509,装备数值,7,0)*($E6509-1))*VLOOKUP($D6509,系数!$K$2:$O$7,4,0))</f>
        <v>0</v>
      </c>
      <c r="J6509" s="17">
        <f>INT((VLOOKUP($C6509,装备数值,4,0)+VLOOKUP($C6509,装备数值,7,0)*($E6509-1))*VLOOKUP($D6509,系数!$K$2:$O$7,5,0))</f>
        <v>0</v>
      </c>
      <c r="K6509" s="17">
        <f>INT(VLOOKUP(E6509,强化金币,2,1)*VLOOKUP(INDEX(装备!F:F,MATCH(属性!A6509,装备!A:A,0)),系数!$K$12:$M$15,3,0))</f>
        <v>4000</v>
      </c>
      <c r="L6509" s="17"/>
      <c r="M6509" s="17"/>
      <c r="N6509" s="17"/>
      <c r="O6509" s="17">
        <f>IF(E6509=1,"",VLOOKUP(E6509,系数!$S$2:$AB$12,MATCH(属性!C6509,评级,0),1))</f>
        <v>240</v>
      </c>
    </row>
    <row r="6510" spans="1:15" ht="17.25" thickBot="1" x14ac:dyDescent="0.4">
      <c r="A6510" s="17">
        <f t="shared" si="202"/>
        <v>7100055</v>
      </c>
      <c r="B6510" s="17" t="s">
        <v>221</v>
      </c>
      <c r="C6510" s="15">
        <f>INDEX(装备!G:G,MATCH(属性!A6510,装备!A:A,0))</f>
        <v>19</v>
      </c>
      <c r="D6510" s="15" t="str">
        <f>INDEX(装备!E:E,MATCH(属性!A6510,装备!A:A,0))</f>
        <v>weapon</v>
      </c>
      <c r="E6510" s="14">
        <v>28</v>
      </c>
      <c r="F6510" s="17">
        <f>INT((VLOOKUP($C6510,装备数值,2,0)+VLOOKUP($C6510,装备数值,5,0)*($E6510-1))*VLOOKUP($D6510,系数!$K$2:$O$7,2,0))</f>
        <v>0</v>
      </c>
      <c r="G6510" s="17">
        <f>INT((VLOOKUP($C6510,装备数值,3,0)+VLOOKUP($C6510,装备数值,6,0)*($E6510-1))*VLOOKUP($D6510,系数!$K$2:$O$7,3,0))</f>
        <v>625</v>
      </c>
      <c r="H6510" s="17">
        <f t="shared" si="203"/>
        <v>625</v>
      </c>
      <c r="I6510" s="17">
        <f>INT((VLOOKUP($C6510,装备数值,4,0)+VLOOKUP($C6510,装备数值,7,0)*($E6510-1))*VLOOKUP($D6510,系数!$K$2:$O$7,4,0))</f>
        <v>0</v>
      </c>
      <c r="J6510" s="17">
        <f>INT((VLOOKUP($C6510,装备数值,4,0)+VLOOKUP($C6510,装备数值,7,0)*($E6510-1))*VLOOKUP($D6510,系数!$K$2:$O$7,5,0))</f>
        <v>0</v>
      </c>
      <c r="K6510" s="17">
        <f>INT(VLOOKUP(E6510,强化金币,2,1)*VLOOKUP(INDEX(装备!F:F,MATCH(属性!A6510,装备!A:A,0)),系数!$K$12:$M$15,3,0))</f>
        <v>4200</v>
      </c>
      <c r="L6510" s="17"/>
      <c r="M6510" s="17"/>
      <c r="N6510" s="17"/>
      <c r="O6510" s="17">
        <f>IF(E6510=1,"",VLOOKUP(E6510,系数!$S$2:$AB$12,MATCH(属性!C6510,评级,0),1))</f>
        <v>240</v>
      </c>
    </row>
    <row r="6511" spans="1:15" ht="17.25" thickBot="1" x14ac:dyDescent="0.4">
      <c r="A6511" s="17">
        <f t="shared" si="202"/>
        <v>7100055</v>
      </c>
      <c r="B6511" s="17" t="s">
        <v>221</v>
      </c>
      <c r="C6511" s="15">
        <f>INDEX(装备!G:G,MATCH(属性!A6511,装备!A:A,0))</f>
        <v>19</v>
      </c>
      <c r="D6511" s="15" t="str">
        <f>INDEX(装备!E:E,MATCH(属性!A6511,装备!A:A,0))</f>
        <v>weapon</v>
      </c>
      <c r="E6511" s="14">
        <v>29</v>
      </c>
      <c r="F6511" s="17">
        <f>INT((VLOOKUP($C6511,装备数值,2,0)+VLOOKUP($C6511,装备数值,5,0)*($E6511-1))*VLOOKUP($D6511,系数!$K$2:$O$7,2,0))</f>
        <v>0</v>
      </c>
      <c r="G6511" s="17">
        <f>INT((VLOOKUP($C6511,装备数值,3,0)+VLOOKUP($C6511,装备数值,6,0)*($E6511-1))*VLOOKUP($D6511,系数!$K$2:$O$7,3,0))</f>
        <v>637</v>
      </c>
      <c r="H6511" s="17">
        <f t="shared" si="203"/>
        <v>637</v>
      </c>
      <c r="I6511" s="17">
        <f>INT((VLOOKUP($C6511,装备数值,4,0)+VLOOKUP($C6511,装备数值,7,0)*($E6511-1))*VLOOKUP($D6511,系数!$K$2:$O$7,4,0))</f>
        <v>0</v>
      </c>
      <c r="J6511" s="17">
        <f>INT((VLOOKUP($C6511,装备数值,4,0)+VLOOKUP($C6511,装备数值,7,0)*($E6511-1))*VLOOKUP($D6511,系数!$K$2:$O$7,5,0))</f>
        <v>0</v>
      </c>
      <c r="K6511" s="17">
        <f>INT(VLOOKUP(E6511,强化金币,2,1)*VLOOKUP(INDEX(装备!F:F,MATCH(属性!A6511,装备!A:A,0)),系数!$K$12:$M$15,3,0))</f>
        <v>4500</v>
      </c>
      <c r="L6511" s="17"/>
      <c r="M6511" s="17"/>
      <c r="N6511" s="17"/>
      <c r="O6511" s="17">
        <f>IF(E6511=1,"",VLOOKUP(E6511,系数!$S$2:$AB$12,MATCH(属性!C6511,评级,0),1))</f>
        <v>240</v>
      </c>
    </row>
    <row r="6512" spans="1:15" ht="17.25" thickBot="1" x14ac:dyDescent="0.4">
      <c r="A6512" s="17">
        <f t="shared" si="202"/>
        <v>7100055</v>
      </c>
      <c r="B6512" s="17" t="s">
        <v>221</v>
      </c>
      <c r="C6512" s="15">
        <f>INDEX(装备!G:G,MATCH(属性!A6512,装备!A:A,0))</f>
        <v>19</v>
      </c>
      <c r="D6512" s="15" t="str">
        <f>INDEX(装备!E:E,MATCH(属性!A6512,装备!A:A,0))</f>
        <v>weapon</v>
      </c>
      <c r="E6512" s="14">
        <v>30</v>
      </c>
      <c r="F6512" s="17">
        <f>INT((VLOOKUP($C6512,装备数值,2,0)+VLOOKUP($C6512,装备数值,5,0)*($E6512-1))*VLOOKUP($D6512,系数!$K$2:$O$7,2,0))</f>
        <v>0</v>
      </c>
      <c r="G6512" s="17">
        <f>INT((VLOOKUP($C6512,装备数值,3,0)+VLOOKUP($C6512,装备数值,6,0)*($E6512-1))*VLOOKUP($D6512,系数!$K$2:$O$7,3,0))</f>
        <v>649</v>
      </c>
      <c r="H6512" s="17">
        <f t="shared" si="203"/>
        <v>649</v>
      </c>
      <c r="I6512" s="17">
        <f>INT((VLOOKUP($C6512,装备数值,4,0)+VLOOKUP($C6512,装备数值,7,0)*($E6512-1))*VLOOKUP($D6512,系数!$K$2:$O$7,4,0))</f>
        <v>0</v>
      </c>
      <c r="J6512" s="17">
        <f>INT((VLOOKUP($C6512,装备数值,4,0)+VLOOKUP($C6512,装备数值,7,0)*($E6512-1))*VLOOKUP($D6512,系数!$K$2:$O$7,5,0))</f>
        <v>0</v>
      </c>
      <c r="K6512" s="17">
        <f>INT(VLOOKUP(E6512,强化金币,2,1)*VLOOKUP(INDEX(装备!F:F,MATCH(属性!A6512,装备!A:A,0)),系数!$K$12:$M$15,3,0))</f>
        <v>5000</v>
      </c>
      <c r="L6512" s="17"/>
      <c r="M6512" s="17"/>
      <c r="N6512" s="17"/>
      <c r="O6512" s="17">
        <f>IF(E6512=1,"",VLOOKUP(E6512,系数!$S$2:$AB$12,MATCH(属性!C6512,评级,0),1))</f>
        <v>320</v>
      </c>
    </row>
    <row r="6513" spans="1:15" ht="17.25" thickBot="1" x14ac:dyDescent="0.4">
      <c r="A6513" s="17">
        <f t="shared" si="202"/>
        <v>7100055</v>
      </c>
      <c r="B6513" s="17" t="s">
        <v>221</v>
      </c>
      <c r="C6513" s="15">
        <f>INDEX(装备!G:G,MATCH(属性!A6513,装备!A:A,0))</f>
        <v>19</v>
      </c>
      <c r="D6513" s="15" t="str">
        <f>INDEX(装备!E:E,MATCH(属性!A6513,装备!A:A,0))</f>
        <v>weapon</v>
      </c>
      <c r="E6513" s="14">
        <v>31</v>
      </c>
      <c r="F6513" s="17">
        <f>INT((VLOOKUP($C6513,装备数值,2,0)+VLOOKUP($C6513,装备数值,5,0)*($E6513-1))*VLOOKUP($D6513,系数!$K$2:$O$7,2,0))</f>
        <v>0</v>
      </c>
      <c r="G6513" s="17">
        <f>INT((VLOOKUP($C6513,装备数值,3,0)+VLOOKUP($C6513,装备数值,6,0)*($E6513-1))*VLOOKUP($D6513,系数!$K$2:$O$7,3,0))</f>
        <v>661</v>
      </c>
      <c r="H6513" s="17">
        <f t="shared" si="203"/>
        <v>661</v>
      </c>
      <c r="I6513" s="17">
        <f>INT((VLOOKUP($C6513,装备数值,4,0)+VLOOKUP($C6513,装备数值,7,0)*($E6513-1))*VLOOKUP($D6513,系数!$K$2:$O$7,4,0))</f>
        <v>0</v>
      </c>
      <c r="J6513" s="17">
        <f>INT((VLOOKUP($C6513,装备数值,4,0)+VLOOKUP($C6513,装备数值,7,0)*($E6513-1))*VLOOKUP($D6513,系数!$K$2:$O$7,5,0))</f>
        <v>0</v>
      </c>
      <c r="K6513" s="17">
        <f>INT(VLOOKUP(E6513,强化金币,2,1)*VLOOKUP(INDEX(装备!F:F,MATCH(属性!A6513,装备!A:A,0)),系数!$K$12:$M$15,3,0))</f>
        <v>5500</v>
      </c>
      <c r="L6513" s="17"/>
      <c r="M6513" s="17"/>
      <c r="N6513" s="17"/>
      <c r="O6513" s="17">
        <f>IF(E6513=1,"",VLOOKUP(E6513,系数!$S$2:$AB$12,MATCH(属性!C6513,评级,0),1))</f>
        <v>320</v>
      </c>
    </row>
    <row r="6514" spans="1:15" ht="17.25" thickBot="1" x14ac:dyDescent="0.4">
      <c r="A6514" s="17">
        <f t="shared" si="202"/>
        <v>7100055</v>
      </c>
      <c r="B6514" s="17" t="s">
        <v>221</v>
      </c>
      <c r="C6514" s="15">
        <f>INDEX(装备!G:G,MATCH(属性!A6514,装备!A:A,0))</f>
        <v>19</v>
      </c>
      <c r="D6514" s="15" t="str">
        <f>INDEX(装备!E:E,MATCH(属性!A6514,装备!A:A,0))</f>
        <v>weapon</v>
      </c>
      <c r="E6514" s="14">
        <v>32</v>
      </c>
      <c r="F6514" s="17">
        <f>INT((VLOOKUP($C6514,装备数值,2,0)+VLOOKUP($C6514,装备数值,5,0)*($E6514-1))*VLOOKUP($D6514,系数!$K$2:$O$7,2,0))</f>
        <v>0</v>
      </c>
      <c r="G6514" s="17">
        <f>INT((VLOOKUP($C6514,装备数值,3,0)+VLOOKUP($C6514,装备数值,6,0)*($E6514-1))*VLOOKUP($D6514,系数!$K$2:$O$7,3,0))</f>
        <v>673</v>
      </c>
      <c r="H6514" s="17">
        <f t="shared" si="203"/>
        <v>673</v>
      </c>
      <c r="I6514" s="17">
        <f>INT((VLOOKUP($C6514,装备数值,4,0)+VLOOKUP($C6514,装备数值,7,0)*($E6514-1))*VLOOKUP($D6514,系数!$K$2:$O$7,4,0))</f>
        <v>0</v>
      </c>
      <c r="J6514" s="17">
        <f>INT((VLOOKUP($C6514,装备数值,4,0)+VLOOKUP($C6514,装备数值,7,0)*($E6514-1))*VLOOKUP($D6514,系数!$K$2:$O$7,5,0))</f>
        <v>0</v>
      </c>
      <c r="K6514" s="17">
        <f>INT(VLOOKUP(E6514,强化金币,2,1)*VLOOKUP(INDEX(装备!F:F,MATCH(属性!A6514,装备!A:A,0)),系数!$K$12:$M$15,3,0))</f>
        <v>6000</v>
      </c>
      <c r="L6514" s="17"/>
      <c r="M6514" s="17"/>
      <c r="N6514" s="17"/>
      <c r="O6514" s="17">
        <f>IF(E6514=1,"",VLOOKUP(E6514,系数!$S$2:$AB$12,MATCH(属性!C6514,评级,0),1))</f>
        <v>320</v>
      </c>
    </row>
    <row r="6515" spans="1:15" ht="17.25" thickBot="1" x14ac:dyDescent="0.4">
      <c r="A6515" s="17">
        <f t="shared" si="202"/>
        <v>7100055</v>
      </c>
      <c r="B6515" s="17" t="s">
        <v>221</v>
      </c>
      <c r="C6515" s="15">
        <f>INDEX(装备!G:G,MATCH(属性!A6515,装备!A:A,0))</f>
        <v>19</v>
      </c>
      <c r="D6515" s="15" t="str">
        <f>INDEX(装备!E:E,MATCH(属性!A6515,装备!A:A,0))</f>
        <v>weapon</v>
      </c>
      <c r="E6515" s="14">
        <v>33</v>
      </c>
      <c r="F6515" s="17">
        <f>INT((VLOOKUP($C6515,装备数值,2,0)+VLOOKUP($C6515,装备数值,5,0)*($E6515-1))*VLOOKUP($D6515,系数!$K$2:$O$7,2,0))</f>
        <v>0</v>
      </c>
      <c r="G6515" s="17">
        <f>INT((VLOOKUP($C6515,装备数值,3,0)+VLOOKUP($C6515,装备数值,6,0)*($E6515-1))*VLOOKUP($D6515,系数!$K$2:$O$7,3,0))</f>
        <v>685</v>
      </c>
      <c r="H6515" s="17">
        <f t="shared" si="203"/>
        <v>685</v>
      </c>
      <c r="I6515" s="17">
        <f>INT((VLOOKUP($C6515,装备数值,4,0)+VLOOKUP($C6515,装备数值,7,0)*($E6515-1))*VLOOKUP($D6515,系数!$K$2:$O$7,4,0))</f>
        <v>0</v>
      </c>
      <c r="J6515" s="17">
        <f>INT((VLOOKUP($C6515,装备数值,4,0)+VLOOKUP($C6515,装备数值,7,0)*($E6515-1))*VLOOKUP($D6515,系数!$K$2:$O$7,5,0))</f>
        <v>0</v>
      </c>
      <c r="K6515" s="17">
        <f>INT(VLOOKUP(E6515,强化金币,2,1)*VLOOKUP(INDEX(装备!F:F,MATCH(属性!A6515,装备!A:A,0)),系数!$K$12:$M$15,3,0))</f>
        <v>6500</v>
      </c>
      <c r="L6515" s="17"/>
      <c r="M6515" s="17"/>
      <c r="N6515" s="17"/>
      <c r="O6515" s="17">
        <f>IF(E6515=1,"",VLOOKUP(E6515,系数!$S$2:$AB$12,MATCH(属性!C6515,评级,0),1))</f>
        <v>320</v>
      </c>
    </row>
    <row r="6516" spans="1:15" ht="17.25" thickBot="1" x14ac:dyDescent="0.4">
      <c r="A6516" s="17">
        <f t="shared" si="202"/>
        <v>7100055</v>
      </c>
      <c r="B6516" s="17" t="s">
        <v>221</v>
      </c>
      <c r="C6516" s="15">
        <f>INDEX(装备!G:G,MATCH(属性!A6516,装备!A:A,0))</f>
        <v>19</v>
      </c>
      <c r="D6516" s="15" t="str">
        <f>INDEX(装备!E:E,MATCH(属性!A6516,装备!A:A,0))</f>
        <v>weapon</v>
      </c>
      <c r="E6516" s="14">
        <v>34</v>
      </c>
      <c r="F6516" s="17">
        <f>INT((VLOOKUP($C6516,装备数值,2,0)+VLOOKUP($C6516,装备数值,5,0)*($E6516-1))*VLOOKUP($D6516,系数!$K$2:$O$7,2,0))</f>
        <v>0</v>
      </c>
      <c r="G6516" s="17">
        <f>INT((VLOOKUP($C6516,装备数值,3,0)+VLOOKUP($C6516,装备数值,6,0)*($E6516-1))*VLOOKUP($D6516,系数!$K$2:$O$7,3,0))</f>
        <v>697</v>
      </c>
      <c r="H6516" s="17">
        <f t="shared" si="203"/>
        <v>697</v>
      </c>
      <c r="I6516" s="17">
        <f>INT((VLOOKUP($C6516,装备数值,4,0)+VLOOKUP($C6516,装备数值,7,0)*($E6516-1))*VLOOKUP($D6516,系数!$K$2:$O$7,4,0))</f>
        <v>0</v>
      </c>
      <c r="J6516" s="17">
        <f>INT((VLOOKUP($C6516,装备数值,4,0)+VLOOKUP($C6516,装备数值,7,0)*($E6516-1))*VLOOKUP($D6516,系数!$K$2:$O$7,5,0))</f>
        <v>0</v>
      </c>
      <c r="K6516" s="17">
        <f>INT(VLOOKUP(E6516,强化金币,2,1)*VLOOKUP(INDEX(装备!F:F,MATCH(属性!A6516,装备!A:A,0)),系数!$K$12:$M$15,3,0))</f>
        <v>7000</v>
      </c>
      <c r="L6516" s="17"/>
      <c r="M6516" s="17"/>
      <c r="N6516" s="17"/>
      <c r="O6516" s="17">
        <f>IF(E6516=1,"",VLOOKUP(E6516,系数!$S$2:$AB$12,MATCH(属性!C6516,评级,0),1))</f>
        <v>320</v>
      </c>
    </row>
    <row r="6517" spans="1:15" ht="17.25" thickBot="1" x14ac:dyDescent="0.4">
      <c r="A6517" s="17">
        <f t="shared" si="202"/>
        <v>7100055</v>
      </c>
      <c r="B6517" s="17" t="s">
        <v>221</v>
      </c>
      <c r="C6517" s="15">
        <f>INDEX(装备!G:G,MATCH(属性!A6517,装备!A:A,0))</f>
        <v>19</v>
      </c>
      <c r="D6517" s="15" t="str">
        <f>INDEX(装备!E:E,MATCH(属性!A6517,装备!A:A,0))</f>
        <v>weapon</v>
      </c>
      <c r="E6517" s="14">
        <v>35</v>
      </c>
      <c r="F6517" s="17">
        <f>INT((VLOOKUP($C6517,装备数值,2,0)+VLOOKUP($C6517,装备数值,5,0)*($E6517-1))*VLOOKUP($D6517,系数!$K$2:$O$7,2,0))</f>
        <v>0</v>
      </c>
      <c r="G6517" s="17">
        <f>INT((VLOOKUP($C6517,装备数值,3,0)+VLOOKUP($C6517,装备数值,6,0)*($E6517-1))*VLOOKUP($D6517,系数!$K$2:$O$7,3,0))</f>
        <v>709</v>
      </c>
      <c r="H6517" s="17">
        <f t="shared" si="203"/>
        <v>709</v>
      </c>
      <c r="I6517" s="17">
        <f>INT((VLOOKUP($C6517,装备数值,4,0)+VLOOKUP($C6517,装备数值,7,0)*($E6517-1))*VLOOKUP($D6517,系数!$K$2:$O$7,4,0))</f>
        <v>0</v>
      </c>
      <c r="J6517" s="17">
        <f>INT((VLOOKUP($C6517,装备数值,4,0)+VLOOKUP($C6517,装备数值,7,0)*($E6517-1))*VLOOKUP($D6517,系数!$K$2:$O$7,5,0))</f>
        <v>0</v>
      </c>
      <c r="K6517" s="17">
        <f>INT(VLOOKUP(E6517,强化金币,2,1)*VLOOKUP(INDEX(装备!F:F,MATCH(属性!A6517,装备!A:A,0)),系数!$K$12:$M$15,3,0))</f>
        <v>7500</v>
      </c>
      <c r="L6517" s="17"/>
      <c r="M6517" s="17"/>
      <c r="N6517" s="17"/>
      <c r="O6517" s="17">
        <f>IF(E6517=1,"",VLOOKUP(E6517,系数!$S$2:$AB$12,MATCH(属性!C6517,评级,0),1))</f>
        <v>320</v>
      </c>
    </row>
    <row r="6518" spans="1:15" ht="17.25" thickBot="1" x14ac:dyDescent="0.4">
      <c r="A6518" s="17">
        <f t="shared" si="202"/>
        <v>7100055</v>
      </c>
      <c r="B6518" s="17" t="s">
        <v>221</v>
      </c>
      <c r="C6518" s="15">
        <f>INDEX(装备!G:G,MATCH(属性!A6518,装备!A:A,0))</f>
        <v>19</v>
      </c>
      <c r="D6518" s="15" t="str">
        <f>INDEX(装备!E:E,MATCH(属性!A6518,装备!A:A,0))</f>
        <v>weapon</v>
      </c>
      <c r="E6518" s="14">
        <v>36</v>
      </c>
      <c r="F6518" s="17">
        <f>INT((VLOOKUP($C6518,装备数值,2,0)+VLOOKUP($C6518,装备数值,5,0)*($E6518-1))*VLOOKUP($D6518,系数!$K$2:$O$7,2,0))</f>
        <v>0</v>
      </c>
      <c r="G6518" s="17">
        <f>INT((VLOOKUP($C6518,装备数值,3,0)+VLOOKUP($C6518,装备数值,6,0)*($E6518-1))*VLOOKUP($D6518,系数!$K$2:$O$7,3,0))</f>
        <v>721</v>
      </c>
      <c r="H6518" s="17">
        <f t="shared" si="203"/>
        <v>721</v>
      </c>
      <c r="I6518" s="17">
        <f>INT((VLOOKUP($C6518,装备数值,4,0)+VLOOKUP($C6518,装备数值,7,0)*($E6518-1))*VLOOKUP($D6518,系数!$K$2:$O$7,4,0))</f>
        <v>0</v>
      </c>
      <c r="J6518" s="17">
        <f>INT((VLOOKUP($C6518,装备数值,4,0)+VLOOKUP($C6518,装备数值,7,0)*($E6518-1))*VLOOKUP($D6518,系数!$K$2:$O$7,5,0))</f>
        <v>0</v>
      </c>
      <c r="K6518" s="17">
        <f>INT(VLOOKUP(E6518,强化金币,2,1)*VLOOKUP(INDEX(装备!F:F,MATCH(属性!A6518,装备!A:A,0)),系数!$K$12:$M$15,3,0))</f>
        <v>8000</v>
      </c>
      <c r="L6518" s="17"/>
      <c r="M6518" s="17"/>
      <c r="N6518" s="17"/>
      <c r="O6518" s="17">
        <f>IF(E6518=1,"",VLOOKUP(E6518,系数!$S$2:$AB$12,MATCH(属性!C6518,评级,0),1))</f>
        <v>320</v>
      </c>
    </row>
    <row r="6519" spans="1:15" ht="17.25" thickBot="1" x14ac:dyDescent="0.4">
      <c r="A6519" s="17">
        <f t="shared" si="202"/>
        <v>7100055</v>
      </c>
      <c r="B6519" s="17" t="s">
        <v>221</v>
      </c>
      <c r="C6519" s="15">
        <f>INDEX(装备!G:G,MATCH(属性!A6519,装备!A:A,0))</f>
        <v>19</v>
      </c>
      <c r="D6519" s="15" t="str">
        <f>INDEX(装备!E:E,MATCH(属性!A6519,装备!A:A,0))</f>
        <v>weapon</v>
      </c>
      <c r="E6519" s="14">
        <v>37</v>
      </c>
      <c r="F6519" s="17">
        <f>INT((VLOOKUP($C6519,装备数值,2,0)+VLOOKUP($C6519,装备数值,5,0)*($E6519-1))*VLOOKUP($D6519,系数!$K$2:$O$7,2,0))</f>
        <v>0</v>
      </c>
      <c r="G6519" s="17">
        <f>INT((VLOOKUP($C6519,装备数值,3,0)+VLOOKUP($C6519,装备数值,6,0)*($E6519-1))*VLOOKUP($D6519,系数!$K$2:$O$7,3,0))</f>
        <v>733</v>
      </c>
      <c r="H6519" s="17">
        <f t="shared" si="203"/>
        <v>733</v>
      </c>
      <c r="I6519" s="17">
        <f>INT((VLOOKUP($C6519,装备数值,4,0)+VLOOKUP($C6519,装备数值,7,0)*($E6519-1))*VLOOKUP($D6519,系数!$K$2:$O$7,4,0))</f>
        <v>0</v>
      </c>
      <c r="J6519" s="17">
        <f>INT((VLOOKUP($C6519,装备数值,4,0)+VLOOKUP($C6519,装备数值,7,0)*($E6519-1))*VLOOKUP($D6519,系数!$K$2:$O$7,5,0))</f>
        <v>0</v>
      </c>
      <c r="K6519" s="17">
        <f>INT(VLOOKUP(E6519,强化金币,2,1)*VLOOKUP(INDEX(装备!F:F,MATCH(属性!A6519,装备!A:A,0)),系数!$K$12:$M$15,3,0))</f>
        <v>8500</v>
      </c>
      <c r="L6519" s="17"/>
      <c r="M6519" s="17"/>
      <c r="N6519" s="17"/>
      <c r="O6519" s="17">
        <f>IF(E6519=1,"",VLOOKUP(E6519,系数!$S$2:$AB$12,MATCH(属性!C6519,评级,0),1))</f>
        <v>320</v>
      </c>
    </row>
    <row r="6520" spans="1:15" ht="17.25" thickBot="1" x14ac:dyDescent="0.4">
      <c r="A6520" s="17">
        <f t="shared" si="202"/>
        <v>7100055</v>
      </c>
      <c r="B6520" s="17" t="s">
        <v>221</v>
      </c>
      <c r="C6520" s="15">
        <f>INDEX(装备!G:G,MATCH(属性!A6520,装备!A:A,0))</f>
        <v>19</v>
      </c>
      <c r="D6520" s="15" t="str">
        <f>INDEX(装备!E:E,MATCH(属性!A6520,装备!A:A,0))</f>
        <v>weapon</v>
      </c>
      <c r="E6520" s="14">
        <v>38</v>
      </c>
      <c r="F6520" s="17">
        <f>INT((VLOOKUP($C6520,装备数值,2,0)+VLOOKUP($C6520,装备数值,5,0)*($E6520-1))*VLOOKUP($D6520,系数!$K$2:$O$7,2,0))</f>
        <v>0</v>
      </c>
      <c r="G6520" s="17">
        <f>INT((VLOOKUP($C6520,装备数值,3,0)+VLOOKUP($C6520,装备数值,6,0)*($E6520-1))*VLOOKUP($D6520,系数!$K$2:$O$7,3,0))</f>
        <v>745</v>
      </c>
      <c r="H6520" s="17">
        <f t="shared" si="203"/>
        <v>745</v>
      </c>
      <c r="I6520" s="17">
        <f>INT((VLOOKUP($C6520,装备数值,4,0)+VLOOKUP($C6520,装备数值,7,0)*($E6520-1))*VLOOKUP($D6520,系数!$K$2:$O$7,4,0))</f>
        <v>0</v>
      </c>
      <c r="J6520" s="17">
        <f>INT((VLOOKUP($C6520,装备数值,4,0)+VLOOKUP($C6520,装备数值,7,0)*($E6520-1))*VLOOKUP($D6520,系数!$K$2:$O$7,5,0))</f>
        <v>0</v>
      </c>
      <c r="K6520" s="17">
        <f>INT(VLOOKUP(E6520,强化金币,2,1)*VLOOKUP(INDEX(装备!F:F,MATCH(属性!A6520,装备!A:A,0)),系数!$K$12:$M$15,3,0))</f>
        <v>9000</v>
      </c>
      <c r="L6520" s="17"/>
      <c r="M6520" s="17"/>
      <c r="N6520" s="17"/>
      <c r="O6520" s="17">
        <f>IF(E6520=1,"",VLOOKUP(E6520,系数!$S$2:$AB$12,MATCH(属性!C6520,评级,0),1))</f>
        <v>320</v>
      </c>
    </row>
    <row r="6521" spans="1:15" ht="17.25" thickBot="1" x14ac:dyDescent="0.4">
      <c r="A6521" s="17">
        <f t="shared" si="202"/>
        <v>7100055</v>
      </c>
      <c r="B6521" s="17" t="s">
        <v>221</v>
      </c>
      <c r="C6521" s="15">
        <f>INDEX(装备!G:G,MATCH(属性!A6521,装备!A:A,0))</f>
        <v>19</v>
      </c>
      <c r="D6521" s="15" t="str">
        <f>INDEX(装备!E:E,MATCH(属性!A6521,装备!A:A,0))</f>
        <v>weapon</v>
      </c>
      <c r="E6521" s="14">
        <v>39</v>
      </c>
      <c r="F6521" s="17">
        <f>INT((VLOOKUP($C6521,装备数值,2,0)+VLOOKUP($C6521,装备数值,5,0)*($E6521-1))*VLOOKUP($D6521,系数!$K$2:$O$7,2,0))</f>
        <v>0</v>
      </c>
      <c r="G6521" s="17">
        <f>INT((VLOOKUP($C6521,装备数值,3,0)+VLOOKUP($C6521,装备数值,6,0)*($E6521-1))*VLOOKUP($D6521,系数!$K$2:$O$7,3,0))</f>
        <v>757</v>
      </c>
      <c r="H6521" s="17">
        <f t="shared" si="203"/>
        <v>757</v>
      </c>
      <c r="I6521" s="17">
        <f>INT((VLOOKUP($C6521,装备数值,4,0)+VLOOKUP($C6521,装备数值,7,0)*($E6521-1))*VLOOKUP($D6521,系数!$K$2:$O$7,4,0))</f>
        <v>0</v>
      </c>
      <c r="J6521" s="17">
        <f>INT((VLOOKUP($C6521,装备数值,4,0)+VLOOKUP($C6521,装备数值,7,0)*($E6521-1))*VLOOKUP($D6521,系数!$K$2:$O$7,5,0))</f>
        <v>0</v>
      </c>
      <c r="K6521" s="17">
        <f>INT(VLOOKUP(E6521,强化金币,2,1)*VLOOKUP(INDEX(装备!F:F,MATCH(属性!A6521,装备!A:A,0)),系数!$K$12:$M$15,3,0))</f>
        <v>10000</v>
      </c>
      <c r="L6521" s="17"/>
      <c r="M6521" s="17"/>
      <c r="N6521" s="17"/>
      <c r="O6521" s="17">
        <f>IF(E6521=1,"",VLOOKUP(E6521,系数!$S$2:$AB$12,MATCH(属性!C6521,评级,0),1))</f>
        <v>320</v>
      </c>
    </row>
    <row r="6522" spans="1:15" ht="17.25" thickBot="1" x14ac:dyDescent="0.4">
      <c r="A6522" s="17">
        <f t="shared" si="202"/>
        <v>7100055</v>
      </c>
      <c r="B6522" s="17" t="s">
        <v>221</v>
      </c>
      <c r="C6522" s="15">
        <f>INDEX(装备!G:G,MATCH(属性!A6522,装备!A:A,0))</f>
        <v>19</v>
      </c>
      <c r="D6522" s="15" t="str">
        <f>INDEX(装备!E:E,MATCH(属性!A6522,装备!A:A,0))</f>
        <v>weapon</v>
      </c>
      <c r="E6522" s="14">
        <v>40</v>
      </c>
      <c r="F6522" s="17">
        <f>INT((VLOOKUP($C6522,装备数值,2,0)+VLOOKUP($C6522,装备数值,5,0)*($E6522-1))*VLOOKUP($D6522,系数!$K$2:$O$7,2,0))</f>
        <v>0</v>
      </c>
      <c r="G6522" s="17">
        <f>INT((VLOOKUP($C6522,装备数值,3,0)+VLOOKUP($C6522,装备数值,6,0)*($E6522-1))*VLOOKUP($D6522,系数!$K$2:$O$7,3,0))</f>
        <v>769</v>
      </c>
      <c r="H6522" s="17">
        <f t="shared" si="203"/>
        <v>769</v>
      </c>
      <c r="I6522" s="17">
        <f>INT((VLOOKUP($C6522,装备数值,4,0)+VLOOKUP($C6522,装备数值,7,0)*($E6522-1))*VLOOKUP($D6522,系数!$K$2:$O$7,4,0))</f>
        <v>0</v>
      </c>
      <c r="J6522" s="17">
        <f>INT((VLOOKUP($C6522,装备数值,4,0)+VLOOKUP($C6522,装备数值,7,0)*($E6522-1))*VLOOKUP($D6522,系数!$K$2:$O$7,5,0))</f>
        <v>0</v>
      </c>
      <c r="K6522" s="17">
        <f>INT(VLOOKUP(E6522,强化金币,2,1)*VLOOKUP(INDEX(装备!F:F,MATCH(属性!A6522,装备!A:A,0)),系数!$K$12:$M$15,3,0))</f>
        <v>12000</v>
      </c>
      <c r="L6522" s="17"/>
      <c r="M6522" s="17"/>
      <c r="N6522" s="17"/>
      <c r="O6522" s="17">
        <f>IF(E6522=1,"",VLOOKUP(E6522,系数!$S$2:$AB$12,MATCH(属性!C6522,评级,0),1))</f>
        <v>400</v>
      </c>
    </row>
    <row r="6523" spans="1:15" ht="17.25" thickBot="1" x14ac:dyDescent="0.4">
      <c r="A6523" s="17">
        <f t="shared" si="202"/>
        <v>7100055</v>
      </c>
      <c r="B6523" s="17" t="s">
        <v>221</v>
      </c>
      <c r="C6523" s="15">
        <f>INDEX(装备!G:G,MATCH(属性!A6523,装备!A:A,0))</f>
        <v>19</v>
      </c>
      <c r="D6523" s="15" t="str">
        <f>INDEX(装备!E:E,MATCH(属性!A6523,装备!A:A,0))</f>
        <v>weapon</v>
      </c>
      <c r="E6523" s="14">
        <v>41</v>
      </c>
      <c r="F6523" s="17">
        <f>INT((VLOOKUP($C6523,装备数值,2,0)+VLOOKUP($C6523,装备数值,5,0)*($E6523-1))*VLOOKUP($D6523,系数!$K$2:$O$7,2,0))</f>
        <v>0</v>
      </c>
      <c r="G6523" s="17">
        <f>INT((VLOOKUP($C6523,装备数值,3,0)+VLOOKUP($C6523,装备数值,6,0)*($E6523-1))*VLOOKUP($D6523,系数!$K$2:$O$7,3,0))</f>
        <v>781</v>
      </c>
      <c r="H6523" s="17">
        <f t="shared" si="203"/>
        <v>781</v>
      </c>
      <c r="I6523" s="17">
        <f>INT((VLOOKUP($C6523,装备数值,4,0)+VLOOKUP($C6523,装备数值,7,0)*($E6523-1))*VLOOKUP($D6523,系数!$K$2:$O$7,4,0))</f>
        <v>0</v>
      </c>
      <c r="J6523" s="17">
        <f>INT((VLOOKUP($C6523,装备数值,4,0)+VLOOKUP($C6523,装备数值,7,0)*($E6523-1))*VLOOKUP($D6523,系数!$K$2:$O$7,5,0))</f>
        <v>0</v>
      </c>
      <c r="K6523" s="17">
        <f>INT(VLOOKUP(E6523,强化金币,2,1)*VLOOKUP(INDEX(装备!F:F,MATCH(属性!A6523,装备!A:A,0)),系数!$K$12:$M$15,3,0))</f>
        <v>14000</v>
      </c>
      <c r="L6523" s="17"/>
      <c r="M6523" s="17"/>
      <c r="N6523" s="17"/>
      <c r="O6523" s="17">
        <f>IF(E6523=1,"",VLOOKUP(E6523,系数!$S$2:$AB$12,MATCH(属性!C6523,评级,0),1))</f>
        <v>400</v>
      </c>
    </row>
    <row r="6524" spans="1:15" ht="17.25" thickBot="1" x14ac:dyDescent="0.4">
      <c r="A6524" s="17">
        <f t="shared" ref="A6524:A6587" si="204">A6404+1</f>
        <v>7100055</v>
      </c>
      <c r="B6524" s="17" t="s">
        <v>221</v>
      </c>
      <c r="C6524" s="15">
        <f>INDEX(装备!G:G,MATCH(属性!A6524,装备!A:A,0))</f>
        <v>19</v>
      </c>
      <c r="D6524" s="15" t="str">
        <f>INDEX(装备!E:E,MATCH(属性!A6524,装备!A:A,0))</f>
        <v>weapon</v>
      </c>
      <c r="E6524" s="14">
        <v>42</v>
      </c>
      <c r="F6524" s="17">
        <f>INT((VLOOKUP($C6524,装备数值,2,0)+VLOOKUP($C6524,装备数值,5,0)*($E6524-1))*VLOOKUP($D6524,系数!$K$2:$O$7,2,0))</f>
        <v>0</v>
      </c>
      <c r="G6524" s="17">
        <f>INT((VLOOKUP($C6524,装备数值,3,0)+VLOOKUP($C6524,装备数值,6,0)*($E6524-1))*VLOOKUP($D6524,系数!$K$2:$O$7,3,0))</f>
        <v>793</v>
      </c>
      <c r="H6524" s="17">
        <f t="shared" si="203"/>
        <v>793</v>
      </c>
      <c r="I6524" s="17">
        <f>INT((VLOOKUP($C6524,装备数值,4,0)+VLOOKUP($C6524,装备数值,7,0)*($E6524-1))*VLOOKUP($D6524,系数!$K$2:$O$7,4,0))</f>
        <v>0</v>
      </c>
      <c r="J6524" s="17">
        <f>INT((VLOOKUP($C6524,装备数值,4,0)+VLOOKUP($C6524,装备数值,7,0)*($E6524-1))*VLOOKUP($D6524,系数!$K$2:$O$7,5,0))</f>
        <v>0</v>
      </c>
      <c r="K6524" s="17">
        <f>INT(VLOOKUP(E6524,强化金币,2,1)*VLOOKUP(INDEX(装备!F:F,MATCH(属性!A6524,装备!A:A,0)),系数!$K$12:$M$15,3,0))</f>
        <v>16000</v>
      </c>
      <c r="L6524" s="17"/>
      <c r="M6524" s="17"/>
      <c r="N6524" s="17"/>
      <c r="O6524" s="17">
        <f>IF(E6524=1,"",VLOOKUP(E6524,系数!$S$2:$AB$12,MATCH(属性!C6524,评级,0),1))</f>
        <v>400</v>
      </c>
    </row>
    <row r="6525" spans="1:15" ht="17.25" thickBot="1" x14ac:dyDescent="0.4">
      <c r="A6525" s="17">
        <f t="shared" si="204"/>
        <v>7100055</v>
      </c>
      <c r="B6525" s="17" t="s">
        <v>221</v>
      </c>
      <c r="C6525" s="15">
        <f>INDEX(装备!G:G,MATCH(属性!A6525,装备!A:A,0))</f>
        <v>19</v>
      </c>
      <c r="D6525" s="15" t="str">
        <f>INDEX(装备!E:E,MATCH(属性!A6525,装备!A:A,0))</f>
        <v>weapon</v>
      </c>
      <c r="E6525" s="14">
        <v>43</v>
      </c>
      <c r="F6525" s="17">
        <f>INT((VLOOKUP($C6525,装备数值,2,0)+VLOOKUP($C6525,装备数值,5,0)*($E6525-1))*VLOOKUP($D6525,系数!$K$2:$O$7,2,0))</f>
        <v>0</v>
      </c>
      <c r="G6525" s="17">
        <f>INT((VLOOKUP($C6525,装备数值,3,0)+VLOOKUP($C6525,装备数值,6,0)*($E6525-1))*VLOOKUP($D6525,系数!$K$2:$O$7,3,0))</f>
        <v>805</v>
      </c>
      <c r="H6525" s="17">
        <f t="shared" si="203"/>
        <v>805</v>
      </c>
      <c r="I6525" s="17">
        <f>INT((VLOOKUP($C6525,装备数值,4,0)+VLOOKUP($C6525,装备数值,7,0)*($E6525-1))*VLOOKUP($D6525,系数!$K$2:$O$7,4,0))</f>
        <v>0</v>
      </c>
      <c r="J6525" s="17">
        <f>INT((VLOOKUP($C6525,装备数值,4,0)+VLOOKUP($C6525,装备数值,7,0)*($E6525-1))*VLOOKUP($D6525,系数!$K$2:$O$7,5,0))</f>
        <v>0</v>
      </c>
      <c r="K6525" s="17">
        <f>INT(VLOOKUP(E6525,强化金币,2,1)*VLOOKUP(INDEX(装备!F:F,MATCH(属性!A6525,装备!A:A,0)),系数!$K$12:$M$15,3,0))</f>
        <v>18000</v>
      </c>
      <c r="L6525" s="17"/>
      <c r="M6525" s="17"/>
      <c r="N6525" s="17"/>
      <c r="O6525" s="17">
        <f>IF(E6525=1,"",VLOOKUP(E6525,系数!$S$2:$AB$12,MATCH(属性!C6525,评级,0),1))</f>
        <v>400</v>
      </c>
    </row>
    <row r="6526" spans="1:15" ht="17.25" thickBot="1" x14ac:dyDescent="0.4">
      <c r="A6526" s="17">
        <f t="shared" si="204"/>
        <v>7100055</v>
      </c>
      <c r="B6526" s="17" t="s">
        <v>221</v>
      </c>
      <c r="C6526" s="15">
        <f>INDEX(装备!G:G,MATCH(属性!A6526,装备!A:A,0))</f>
        <v>19</v>
      </c>
      <c r="D6526" s="15" t="str">
        <f>INDEX(装备!E:E,MATCH(属性!A6526,装备!A:A,0))</f>
        <v>weapon</v>
      </c>
      <c r="E6526" s="14">
        <v>44</v>
      </c>
      <c r="F6526" s="17">
        <f>INT((VLOOKUP($C6526,装备数值,2,0)+VLOOKUP($C6526,装备数值,5,0)*($E6526-1))*VLOOKUP($D6526,系数!$K$2:$O$7,2,0))</f>
        <v>0</v>
      </c>
      <c r="G6526" s="17">
        <f>INT((VLOOKUP($C6526,装备数值,3,0)+VLOOKUP($C6526,装备数值,6,0)*($E6526-1))*VLOOKUP($D6526,系数!$K$2:$O$7,3,0))</f>
        <v>817</v>
      </c>
      <c r="H6526" s="17">
        <f t="shared" si="203"/>
        <v>817</v>
      </c>
      <c r="I6526" s="17">
        <f>INT((VLOOKUP($C6526,装备数值,4,0)+VLOOKUP($C6526,装备数值,7,0)*($E6526-1))*VLOOKUP($D6526,系数!$K$2:$O$7,4,0))</f>
        <v>0</v>
      </c>
      <c r="J6526" s="17">
        <f>INT((VLOOKUP($C6526,装备数值,4,0)+VLOOKUP($C6526,装备数值,7,0)*($E6526-1))*VLOOKUP($D6526,系数!$K$2:$O$7,5,0))</f>
        <v>0</v>
      </c>
      <c r="K6526" s="17">
        <f>INT(VLOOKUP(E6526,强化金币,2,1)*VLOOKUP(INDEX(装备!F:F,MATCH(属性!A6526,装备!A:A,0)),系数!$K$12:$M$15,3,0))</f>
        <v>20000</v>
      </c>
      <c r="L6526" s="17"/>
      <c r="M6526" s="17"/>
      <c r="N6526" s="17"/>
      <c r="O6526" s="17">
        <f>IF(E6526=1,"",VLOOKUP(E6526,系数!$S$2:$AB$12,MATCH(属性!C6526,评级,0),1))</f>
        <v>400</v>
      </c>
    </row>
    <row r="6527" spans="1:15" ht="17.25" thickBot="1" x14ac:dyDescent="0.4">
      <c r="A6527" s="17">
        <f t="shared" si="204"/>
        <v>7100055</v>
      </c>
      <c r="B6527" s="17" t="s">
        <v>221</v>
      </c>
      <c r="C6527" s="15">
        <f>INDEX(装备!G:G,MATCH(属性!A6527,装备!A:A,0))</f>
        <v>19</v>
      </c>
      <c r="D6527" s="15" t="str">
        <f>INDEX(装备!E:E,MATCH(属性!A6527,装备!A:A,0))</f>
        <v>weapon</v>
      </c>
      <c r="E6527" s="14">
        <v>45</v>
      </c>
      <c r="F6527" s="17">
        <f>INT((VLOOKUP($C6527,装备数值,2,0)+VLOOKUP($C6527,装备数值,5,0)*($E6527-1))*VLOOKUP($D6527,系数!$K$2:$O$7,2,0))</f>
        <v>0</v>
      </c>
      <c r="G6527" s="17">
        <f>INT((VLOOKUP($C6527,装备数值,3,0)+VLOOKUP($C6527,装备数值,6,0)*($E6527-1))*VLOOKUP($D6527,系数!$K$2:$O$7,3,0))</f>
        <v>829</v>
      </c>
      <c r="H6527" s="17">
        <f t="shared" si="203"/>
        <v>829</v>
      </c>
      <c r="I6527" s="17">
        <f>INT((VLOOKUP($C6527,装备数值,4,0)+VLOOKUP($C6527,装备数值,7,0)*($E6527-1))*VLOOKUP($D6527,系数!$K$2:$O$7,4,0))</f>
        <v>0</v>
      </c>
      <c r="J6527" s="17">
        <f>INT((VLOOKUP($C6527,装备数值,4,0)+VLOOKUP($C6527,装备数值,7,0)*($E6527-1))*VLOOKUP($D6527,系数!$K$2:$O$7,5,0))</f>
        <v>0</v>
      </c>
      <c r="K6527" s="17">
        <f>INT(VLOOKUP(E6527,强化金币,2,1)*VLOOKUP(INDEX(装备!F:F,MATCH(属性!A6527,装备!A:A,0)),系数!$K$12:$M$15,3,0))</f>
        <v>22000</v>
      </c>
      <c r="L6527" s="17"/>
      <c r="M6527" s="17"/>
      <c r="N6527" s="17"/>
      <c r="O6527" s="17">
        <f>IF(E6527=1,"",VLOOKUP(E6527,系数!$S$2:$AB$12,MATCH(属性!C6527,评级,0),1))</f>
        <v>400</v>
      </c>
    </row>
    <row r="6528" spans="1:15" ht="17.25" thickBot="1" x14ac:dyDescent="0.4">
      <c r="A6528" s="17">
        <f t="shared" si="204"/>
        <v>7100055</v>
      </c>
      <c r="B6528" s="17" t="s">
        <v>221</v>
      </c>
      <c r="C6528" s="15">
        <f>INDEX(装备!G:G,MATCH(属性!A6528,装备!A:A,0))</f>
        <v>19</v>
      </c>
      <c r="D6528" s="15" t="str">
        <f>INDEX(装备!E:E,MATCH(属性!A6528,装备!A:A,0))</f>
        <v>weapon</v>
      </c>
      <c r="E6528" s="14">
        <v>46</v>
      </c>
      <c r="F6528" s="17">
        <f>INT((VLOOKUP($C6528,装备数值,2,0)+VLOOKUP($C6528,装备数值,5,0)*($E6528-1))*VLOOKUP($D6528,系数!$K$2:$O$7,2,0))</f>
        <v>0</v>
      </c>
      <c r="G6528" s="17">
        <f>INT((VLOOKUP($C6528,装备数值,3,0)+VLOOKUP($C6528,装备数值,6,0)*($E6528-1))*VLOOKUP($D6528,系数!$K$2:$O$7,3,0))</f>
        <v>841</v>
      </c>
      <c r="H6528" s="17">
        <f t="shared" si="203"/>
        <v>841</v>
      </c>
      <c r="I6528" s="17">
        <f>INT((VLOOKUP($C6528,装备数值,4,0)+VLOOKUP($C6528,装备数值,7,0)*($E6528-1))*VLOOKUP($D6528,系数!$K$2:$O$7,4,0))</f>
        <v>0</v>
      </c>
      <c r="J6528" s="17">
        <f>INT((VLOOKUP($C6528,装备数值,4,0)+VLOOKUP($C6528,装备数值,7,0)*($E6528-1))*VLOOKUP($D6528,系数!$K$2:$O$7,5,0))</f>
        <v>0</v>
      </c>
      <c r="K6528" s="17">
        <f>INT(VLOOKUP(E6528,强化金币,2,1)*VLOOKUP(INDEX(装备!F:F,MATCH(属性!A6528,装备!A:A,0)),系数!$K$12:$M$15,3,0))</f>
        <v>24000</v>
      </c>
      <c r="L6528" s="17"/>
      <c r="M6528" s="17"/>
      <c r="N6528" s="17"/>
      <c r="O6528" s="17">
        <f>IF(E6528=1,"",VLOOKUP(E6528,系数!$S$2:$AB$12,MATCH(属性!C6528,评级,0),1))</f>
        <v>400</v>
      </c>
    </row>
    <row r="6529" spans="1:15" ht="17.25" thickBot="1" x14ac:dyDescent="0.4">
      <c r="A6529" s="17">
        <f t="shared" si="204"/>
        <v>7100055</v>
      </c>
      <c r="B6529" s="17" t="s">
        <v>221</v>
      </c>
      <c r="C6529" s="15">
        <f>INDEX(装备!G:G,MATCH(属性!A6529,装备!A:A,0))</f>
        <v>19</v>
      </c>
      <c r="D6529" s="15" t="str">
        <f>INDEX(装备!E:E,MATCH(属性!A6529,装备!A:A,0))</f>
        <v>weapon</v>
      </c>
      <c r="E6529" s="14">
        <v>47</v>
      </c>
      <c r="F6529" s="17">
        <f>INT((VLOOKUP($C6529,装备数值,2,0)+VLOOKUP($C6529,装备数值,5,0)*($E6529-1))*VLOOKUP($D6529,系数!$K$2:$O$7,2,0))</f>
        <v>0</v>
      </c>
      <c r="G6529" s="17">
        <f>INT((VLOOKUP($C6529,装备数值,3,0)+VLOOKUP($C6529,装备数值,6,0)*($E6529-1))*VLOOKUP($D6529,系数!$K$2:$O$7,3,0))</f>
        <v>853</v>
      </c>
      <c r="H6529" s="17">
        <f t="shared" si="203"/>
        <v>853</v>
      </c>
      <c r="I6529" s="17">
        <f>INT((VLOOKUP($C6529,装备数值,4,0)+VLOOKUP($C6529,装备数值,7,0)*($E6529-1))*VLOOKUP($D6529,系数!$K$2:$O$7,4,0))</f>
        <v>0</v>
      </c>
      <c r="J6529" s="17">
        <f>INT((VLOOKUP($C6529,装备数值,4,0)+VLOOKUP($C6529,装备数值,7,0)*($E6529-1))*VLOOKUP($D6529,系数!$K$2:$O$7,5,0))</f>
        <v>0</v>
      </c>
      <c r="K6529" s="17">
        <f>INT(VLOOKUP(E6529,强化金币,2,1)*VLOOKUP(INDEX(装备!F:F,MATCH(属性!A6529,装备!A:A,0)),系数!$K$12:$M$15,3,0))</f>
        <v>26000</v>
      </c>
      <c r="L6529" s="17"/>
      <c r="M6529" s="17"/>
      <c r="N6529" s="17"/>
      <c r="O6529" s="17">
        <f>IF(E6529=1,"",VLOOKUP(E6529,系数!$S$2:$AB$12,MATCH(属性!C6529,评级,0),1))</f>
        <v>400</v>
      </c>
    </row>
    <row r="6530" spans="1:15" ht="17.25" thickBot="1" x14ac:dyDescent="0.4">
      <c r="A6530" s="17">
        <f t="shared" si="204"/>
        <v>7100055</v>
      </c>
      <c r="B6530" s="17" t="s">
        <v>221</v>
      </c>
      <c r="C6530" s="15">
        <f>INDEX(装备!G:G,MATCH(属性!A6530,装备!A:A,0))</f>
        <v>19</v>
      </c>
      <c r="D6530" s="15" t="str">
        <f>INDEX(装备!E:E,MATCH(属性!A6530,装备!A:A,0))</f>
        <v>weapon</v>
      </c>
      <c r="E6530" s="14">
        <v>48</v>
      </c>
      <c r="F6530" s="17">
        <f>INT((VLOOKUP($C6530,装备数值,2,0)+VLOOKUP($C6530,装备数值,5,0)*($E6530-1))*VLOOKUP($D6530,系数!$K$2:$O$7,2,0))</f>
        <v>0</v>
      </c>
      <c r="G6530" s="17">
        <f>INT((VLOOKUP($C6530,装备数值,3,0)+VLOOKUP($C6530,装备数值,6,0)*($E6530-1))*VLOOKUP($D6530,系数!$K$2:$O$7,3,0))</f>
        <v>865</v>
      </c>
      <c r="H6530" s="17">
        <f t="shared" si="203"/>
        <v>865</v>
      </c>
      <c r="I6530" s="17">
        <f>INT((VLOOKUP($C6530,装备数值,4,0)+VLOOKUP($C6530,装备数值,7,0)*($E6530-1))*VLOOKUP($D6530,系数!$K$2:$O$7,4,0))</f>
        <v>0</v>
      </c>
      <c r="J6530" s="17">
        <f>INT((VLOOKUP($C6530,装备数值,4,0)+VLOOKUP($C6530,装备数值,7,0)*($E6530-1))*VLOOKUP($D6530,系数!$K$2:$O$7,5,0))</f>
        <v>0</v>
      </c>
      <c r="K6530" s="17">
        <f>INT(VLOOKUP(E6530,强化金币,2,1)*VLOOKUP(INDEX(装备!F:F,MATCH(属性!A6530,装备!A:A,0)),系数!$K$12:$M$15,3,0))</f>
        <v>28000</v>
      </c>
      <c r="L6530" s="17"/>
      <c r="M6530" s="17"/>
      <c r="N6530" s="17"/>
      <c r="O6530" s="17">
        <f>IF(E6530=1,"",VLOOKUP(E6530,系数!$S$2:$AB$12,MATCH(属性!C6530,评级,0),1))</f>
        <v>400</v>
      </c>
    </row>
    <row r="6531" spans="1:15" ht="17.25" thickBot="1" x14ac:dyDescent="0.4">
      <c r="A6531" s="17">
        <f t="shared" si="204"/>
        <v>7100055</v>
      </c>
      <c r="B6531" s="17" t="s">
        <v>221</v>
      </c>
      <c r="C6531" s="15">
        <f>INDEX(装备!G:G,MATCH(属性!A6531,装备!A:A,0))</f>
        <v>19</v>
      </c>
      <c r="D6531" s="15" t="str">
        <f>INDEX(装备!E:E,MATCH(属性!A6531,装备!A:A,0))</f>
        <v>weapon</v>
      </c>
      <c r="E6531" s="14">
        <v>49</v>
      </c>
      <c r="F6531" s="17">
        <f>INT((VLOOKUP($C6531,装备数值,2,0)+VLOOKUP($C6531,装备数值,5,0)*($E6531-1))*VLOOKUP($D6531,系数!$K$2:$O$7,2,0))</f>
        <v>0</v>
      </c>
      <c r="G6531" s="17">
        <f>INT((VLOOKUP($C6531,装备数值,3,0)+VLOOKUP($C6531,装备数值,6,0)*($E6531-1))*VLOOKUP($D6531,系数!$K$2:$O$7,3,0))</f>
        <v>877</v>
      </c>
      <c r="H6531" s="17">
        <f t="shared" si="203"/>
        <v>877</v>
      </c>
      <c r="I6531" s="17">
        <f>INT((VLOOKUP($C6531,装备数值,4,0)+VLOOKUP($C6531,装备数值,7,0)*($E6531-1))*VLOOKUP($D6531,系数!$K$2:$O$7,4,0))</f>
        <v>0</v>
      </c>
      <c r="J6531" s="17">
        <f>INT((VLOOKUP($C6531,装备数值,4,0)+VLOOKUP($C6531,装备数值,7,0)*($E6531-1))*VLOOKUP($D6531,系数!$K$2:$O$7,5,0))</f>
        <v>0</v>
      </c>
      <c r="K6531" s="17">
        <f>INT(VLOOKUP(E6531,强化金币,2,1)*VLOOKUP(INDEX(装备!F:F,MATCH(属性!A6531,装备!A:A,0)),系数!$K$12:$M$15,3,0))</f>
        <v>30000</v>
      </c>
      <c r="L6531" s="17"/>
      <c r="M6531" s="17"/>
      <c r="N6531" s="17"/>
      <c r="O6531" s="17">
        <f>IF(E6531=1,"",VLOOKUP(E6531,系数!$S$2:$AB$12,MATCH(属性!C6531,评级,0),1))</f>
        <v>400</v>
      </c>
    </row>
    <row r="6532" spans="1:15" ht="17.25" thickBot="1" x14ac:dyDescent="0.4">
      <c r="A6532" s="17">
        <f t="shared" si="204"/>
        <v>7100055</v>
      </c>
      <c r="B6532" s="17" t="s">
        <v>221</v>
      </c>
      <c r="C6532" s="15">
        <f>INDEX(装备!G:G,MATCH(属性!A6532,装备!A:A,0))</f>
        <v>19</v>
      </c>
      <c r="D6532" s="15" t="str">
        <f>INDEX(装备!E:E,MATCH(属性!A6532,装备!A:A,0))</f>
        <v>weapon</v>
      </c>
      <c r="E6532" s="14">
        <v>50</v>
      </c>
      <c r="F6532" s="17">
        <f>INT((VLOOKUP($C6532,装备数值,2,0)+VLOOKUP($C6532,装备数值,5,0)*($E6532-1))*VLOOKUP($D6532,系数!$K$2:$O$7,2,0))</f>
        <v>0</v>
      </c>
      <c r="G6532" s="17">
        <f>INT((VLOOKUP($C6532,装备数值,3,0)+VLOOKUP($C6532,装备数值,6,0)*($E6532-1))*VLOOKUP($D6532,系数!$K$2:$O$7,3,0))</f>
        <v>889</v>
      </c>
      <c r="H6532" s="17">
        <f t="shared" ref="H6532:H6595" si="205">G6532</f>
        <v>889</v>
      </c>
      <c r="I6532" s="17">
        <f>INT((VLOOKUP($C6532,装备数值,4,0)+VLOOKUP($C6532,装备数值,7,0)*($E6532-1))*VLOOKUP($D6532,系数!$K$2:$O$7,4,0))</f>
        <v>0</v>
      </c>
      <c r="J6532" s="17">
        <f>INT((VLOOKUP($C6532,装备数值,4,0)+VLOOKUP($C6532,装备数值,7,0)*($E6532-1))*VLOOKUP($D6532,系数!$K$2:$O$7,5,0))</f>
        <v>0</v>
      </c>
      <c r="K6532" s="17">
        <f>INT(VLOOKUP(E6532,强化金币,2,1)*VLOOKUP(INDEX(装备!F:F,MATCH(属性!A6532,装备!A:A,0)),系数!$K$12:$M$15,3,0))</f>
        <v>32000</v>
      </c>
      <c r="L6532" s="17"/>
      <c r="M6532" s="17"/>
      <c r="N6532" s="17"/>
      <c r="O6532" s="17">
        <f>IF(E6532=1,"",VLOOKUP(E6532,系数!$S$2:$AB$12,MATCH(属性!C6532,评级,0),1))</f>
        <v>480</v>
      </c>
    </row>
    <row r="6533" spans="1:15" ht="17.25" thickBot="1" x14ac:dyDescent="0.4">
      <c r="A6533" s="17">
        <f t="shared" si="204"/>
        <v>7100055</v>
      </c>
      <c r="B6533" s="17" t="s">
        <v>221</v>
      </c>
      <c r="C6533" s="15">
        <f>INDEX(装备!G:G,MATCH(属性!A6533,装备!A:A,0))</f>
        <v>19</v>
      </c>
      <c r="D6533" s="15" t="str">
        <f>INDEX(装备!E:E,MATCH(属性!A6533,装备!A:A,0))</f>
        <v>weapon</v>
      </c>
      <c r="E6533" s="14">
        <v>51</v>
      </c>
      <c r="F6533" s="17">
        <f>INT((VLOOKUP($C6533,装备数值,2,0)+VLOOKUP($C6533,装备数值,5,0)*($E6533-1))*VLOOKUP($D6533,系数!$K$2:$O$7,2,0))</f>
        <v>0</v>
      </c>
      <c r="G6533" s="17">
        <f>INT((VLOOKUP($C6533,装备数值,3,0)+VLOOKUP($C6533,装备数值,6,0)*($E6533-1))*VLOOKUP($D6533,系数!$K$2:$O$7,3,0))</f>
        <v>901</v>
      </c>
      <c r="H6533" s="17">
        <f t="shared" si="205"/>
        <v>901</v>
      </c>
      <c r="I6533" s="17">
        <f>INT((VLOOKUP($C6533,装备数值,4,0)+VLOOKUP($C6533,装备数值,7,0)*($E6533-1))*VLOOKUP($D6533,系数!$K$2:$O$7,4,0))</f>
        <v>0</v>
      </c>
      <c r="J6533" s="17">
        <f>INT((VLOOKUP($C6533,装备数值,4,0)+VLOOKUP($C6533,装备数值,7,0)*($E6533-1))*VLOOKUP($D6533,系数!$K$2:$O$7,5,0))</f>
        <v>0</v>
      </c>
      <c r="K6533" s="17">
        <f>INT(VLOOKUP(E6533,强化金币,2,1)*VLOOKUP(INDEX(装备!F:F,MATCH(属性!A6533,装备!A:A,0)),系数!$K$12:$M$15,3,0))</f>
        <v>34000</v>
      </c>
      <c r="L6533" s="17"/>
      <c r="M6533" s="17"/>
      <c r="N6533" s="17"/>
      <c r="O6533" s="17">
        <f>IF(E6533=1,"",VLOOKUP(E6533,系数!$S$2:$AB$12,MATCH(属性!C6533,评级,0),1))</f>
        <v>480</v>
      </c>
    </row>
    <row r="6534" spans="1:15" ht="17.25" thickBot="1" x14ac:dyDescent="0.4">
      <c r="A6534" s="17">
        <f t="shared" si="204"/>
        <v>7100055</v>
      </c>
      <c r="B6534" s="17" t="s">
        <v>221</v>
      </c>
      <c r="C6534" s="15">
        <f>INDEX(装备!G:G,MATCH(属性!A6534,装备!A:A,0))</f>
        <v>19</v>
      </c>
      <c r="D6534" s="15" t="str">
        <f>INDEX(装备!E:E,MATCH(属性!A6534,装备!A:A,0))</f>
        <v>weapon</v>
      </c>
      <c r="E6534" s="14">
        <v>52</v>
      </c>
      <c r="F6534" s="17">
        <f>INT((VLOOKUP($C6534,装备数值,2,0)+VLOOKUP($C6534,装备数值,5,0)*($E6534-1))*VLOOKUP($D6534,系数!$K$2:$O$7,2,0))</f>
        <v>0</v>
      </c>
      <c r="G6534" s="17">
        <f>INT((VLOOKUP($C6534,装备数值,3,0)+VLOOKUP($C6534,装备数值,6,0)*($E6534-1))*VLOOKUP($D6534,系数!$K$2:$O$7,3,0))</f>
        <v>913</v>
      </c>
      <c r="H6534" s="17">
        <f t="shared" si="205"/>
        <v>913</v>
      </c>
      <c r="I6534" s="17">
        <f>INT((VLOOKUP($C6534,装备数值,4,0)+VLOOKUP($C6534,装备数值,7,0)*($E6534-1))*VLOOKUP($D6534,系数!$K$2:$O$7,4,0))</f>
        <v>0</v>
      </c>
      <c r="J6534" s="17">
        <f>INT((VLOOKUP($C6534,装备数值,4,0)+VLOOKUP($C6534,装备数值,7,0)*($E6534-1))*VLOOKUP($D6534,系数!$K$2:$O$7,5,0))</f>
        <v>0</v>
      </c>
      <c r="K6534" s="17">
        <f>INT(VLOOKUP(E6534,强化金币,2,1)*VLOOKUP(INDEX(装备!F:F,MATCH(属性!A6534,装备!A:A,0)),系数!$K$12:$M$15,3,0))</f>
        <v>36000</v>
      </c>
      <c r="L6534" s="17"/>
      <c r="M6534" s="17"/>
      <c r="N6534" s="17"/>
      <c r="O6534" s="17">
        <f>IF(E6534=1,"",VLOOKUP(E6534,系数!$S$2:$AB$12,MATCH(属性!C6534,评级,0),1))</f>
        <v>480</v>
      </c>
    </row>
    <row r="6535" spans="1:15" ht="17.25" thickBot="1" x14ac:dyDescent="0.4">
      <c r="A6535" s="17">
        <f t="shared" si="204"/>
        <v>7100055</v>
      </c>
      <c r="B6535" s="17" t="s">
        <v>221</v>
      </c>
      <c r="C6535" s="15">
        <f>INDEX(装备!G:G,MATCH(属性!A6535,装备!A:A,0))</f>
        <v>19</v>
      </c>
      <c r="D6535" s="15" t="str">
        <f>INDEX(装备!E:E,MATCH(属性!A6535,装备!A:A,0))</f>
        <v>weapon</v>
      </c>
      <c r="E6535" s="14">
        <v>53</v>
      </c>
      <c r="F6535" s="17">
        <f>INT((VLOOKUP($C6535,装备数值,2,0)+VLOOKUP($C6535,装备数值,5,0)*($E6535-1))*VLOOKUP($D6535,系数!$K$2:$O$7,2,0))</f>
        <v>0</v>
      </c>
      <c r="G6535" s="17">
        <f>INT((VLOOKUP($C6535,装备数值,3,0)+VLOOKUP($C6535,装备数值,6,0)*($E6535-1))*VLOOKUP($D6535,系数!$K$2:$O$7,3,0))</f>
        <v>925</v>
      </c>
      <c r="H6535" s="17">
        <f t="shared" si="205"/>
        <v>925</v>
      </c>
      <c r="I6535" s="17">
        <f>INT((VLOOKUP($C6535,装备数值,4,0)+VLOOKUP($C6535,装备数值,7,0)*($E6535-1))*VLOOKUP($D6535,系数!$K$2:$O$7,4,0))</f>
        <v>0</v>
      </c>
      <c r="J6535" s="17">
        <f>INT((VLOOKUP($C6535,装备数值,4,0)+VLOOKUP($C6535,装备数值,7,0)*($E6535-1))*VLOOKUP($D6535,系数!$K$2:$O$7,5,0))</f>
        <v>0</v>
      </c>
      <c r="K6535" s="17">
        <f>INT(VLOOKUP(E6535,强化金币,2,1)*VLOOKUP(INDEX(装备!F:F,MATCH(属性!A6535,装备!A:A,0)),系数!$K$12:$M$15,3,0))</f>
        <v>38000</v>
      </c>
      <c r="L6535" s="17"/>
      <c r="M6535" s="17"/>
      <c r="N6535" s="17"/>
      <c r="O6535" s="17">
        <f>IF(E6535=1,"",VLOOKUP(E6535,系数!$S$2:$AB$12,MATCH(属性!C6535,评级,0),1))</f>
        <v>480</v>
      </c>
    </row>
    <row r="6536" spans="1:15" ht="17.25" thickBot="1" x14ac:dyDescent="0.4">
      <c r="A6536" s="17">
        <f t="shared" si="204"/>
        <v>7100055</v>
      </c>
      <c r="B6536" s="17" t="s">
        <v>221</v>
      </c>
      <c r="C6536" s="15">
        <f>INDEX(装备!G:G,MATCH(属性!A6536,装备!A:A,0))</f>
        <v>19</v>
      </c>
      <c r="D6536" s="15" t="str">
        <f>INDEX(装备!E:E,MATCH(属性!A6536,装备!A:A,0))</f>
        <v>weapon</v>
      </c>
      <c r="E6536" s="14">
        <v>54</v>
      </c>
      <c r="F6536" s="17">
        <f>INT((VLOOKUP($C6536,装备数值,2,0)+VLOOKUP($C6536,装备数值,5,0)*($E6536-1))*VLOOKUP($D6536,系数!$K$2:$O$7,2,0))</f>
        <v>0</v>
      </c>
      <c r="G6536" s="17">
        <f>INT((VLOOKUP($C6536,装备数值,3,0)+VLOOKUP($C6536,装备数值,6,0)*($E6536-1))*VLOOKUP($D6536,系数!$K$2:$O$7,3,0))</f>
        <v>937</v>
      </c>
      <c r="H6536" s="17">
        <f t="shared" si="205"/>
        <v>937</v>
      </c>
      <c r="I6536" s="17">
        <f>INT((VLOOKUP($C6536,装备数值,4,0)+VLOOKUP($C6536,装备数值,7,0)*($E6536-1))*VLOOKUP($D6536,系数!$K$2:$O$7,4,0))</f>
        <v>0</v>
      </c>
      <c r="J6536" s="17">
        <f>INT((VLOOKUP($C6536,装备数值,4,0)+VLOOKUP($C6536,装备数值,7,0)*($E6536-1))*VLOOKUP($D6536,系数!$K$2:$O$7,5,0))</f>
        <v>0</v>
      </c>
      <c r="K6536" s="17">
        <f>INT(VLOOKUP(E6536,强化金币,2,1)*VLOOKUP(INDEX(装备!F:F,MATCH(属性!A6536,装备!A:A,0)),系数!$K$12:$M$15,3,0))</f>
        <v>40000</v>
      </c>
      <c r="L6536" s="17"/>
      <c r="M6536" s="17"/>
      <c r="N6536" s="17"/>
      <c r="O6536" s="17">
        <f>IF(E6536=1,"",VLOOKUP(E6536,系数!$S$2:$AB$12,MATCH(属性!C6536,评级,0),1))</f>
        <v>480</v>
      </c>
    </row>
    <row r="6537" spans="1:15" ht="17.25" thickBot="1" x14ac:dyDescent="0.4">
      <c r="A6537" s="17">
        <f t="shared" si="204"/>
        <v>7100055</v>
      </c>
      <c r="B6537" s="17" t="s">
        <v>221</v>
      </c>
      <c r="C6537" s="15">
        <f>INDEX(装备!G:G,MATCH(属性!A6537,装备!A:A,0))</f>
        <v>19</v>
      </c>
      <c r="D6537" s="15" t="str">
        <f>INDEX(装备!E:E,MATCH(属性!A6537,装备!A:A,0))</f>
        <v>weapon</v>
      </c>
      <c r="E6537" s="14">
        <v>55</v>
      </c>
      <c r="F6537" s="17">
        <f>INT((VLOOKUP($C6537,装备数值,2,0)+VLOOKUP($C6537,装备数值,5,0)*($E6537-1))*VLOOKUP($D6537,系数!$K$2:$O$7,2,0))</f>
        <v>0</v>
      </c>
      <c r="G6537" s="17">
        <f>INT((VLOOKUP($C6537,装备数值,3,0)+VLOOKUP($C6537,装备数值,6,0)*($E6537-1))*VLOOKUP($D6537,系数!$K$2:$O$7,3,0))</f>
        <v>949</v>
      </c>
      <c r="H6537" s="17">
        <f t="shared" si="205"/>
        <v>949</v>
      </c>
      <c r="I6537" s="17">
        <f>INT((VLOOKUP($C6537,装备数值,4,0)+VLOOKUP($C6537,装备数值,7,0)*($E6537-1))*VLOOKUP($D6537,系数!$K$2:$O$7,4,0))</f>
        <v>0</v>
      </c>
      <c r="J6537" s="17">
        <f>INT((VLOOKUP($C6537,装备数值,4,0)+VLOOKUP($C6537,装备数值,7,0)*($E6537-1))*VLOOKUP($D6537,系数!$K$2:$O$7,5,0))</f>
        <v>0</v>
      </c>
      <c r="K6537" s="17">
        <f>INT(VLOOKUP(E6537,强化金币,2,1)*VLOOKUP(INDEX(装备!F:F,MATCH(属性!A6537,装备!A:A,0)),系数!$K$12:$M$15,3,0))</f>
        <v>42000</v>
      </c>
      <c r="L6537" s="17"/>
      <c r="M6537" s="17"/>
      <c r="N6537" s="17"/>
      <c r="O6537" s="17">
        <f>IF(E6537=1,"",VLOOKUP(E6537,系数!$S$2:$AB$12,MATCH(属性!C6537,评级,0),1))</f>
        <v>480</v>
      </c>
    </row>
    <row r="6538" spans="1:15" ht="17.25" thickBot="1" x14ac:dyDescent="0.4">
      <c r="A6538" s="17">
        <f t="shared" si="204"/>
        <v>7100055</v>
      </c>
      <c r="B6538" s="17" t="s">
        <v>221</v>
      </c>
      <c r="C6538" s="15">
        <f>INDEX(装备!G:G,MATCH(属性!A6538,装备!A:A,0))</f>
        <v>19</v>
      </c>
      <c r="D6538" s="15" t="str">
        <f>INDEX(装备!E:E,MATCH(属性!A6538,装备!A:A,0))</f>
        <v>weapon</v>
      </c>
      <c r="E6538" s="14">
        <v>56</v>
      </c>
      <c r="F6538" s="17">
        <f>INT((VLOOKUP($C6538,装备数值,2,0)+VLOOKUP($C6538,装备数值,5,0)*($E6538-1))*VLOOKUP($D6538,系数!$K$2:$O$7,2,0))</f>
        <v>0</v>
      </c>
      <c r="G6538" s="17">
        <f>INT((VLOOKUP($C6538,装备数值,3,0)+VLOOKUP($C6538,装备数值,6,0)*($E6538-1))*VLOOKUP($D6538,系数!$K$2:$O$7,3,0))</f>
        <v>961</v>
      </c>
      <c r="H6538" s="17">
        <f t="shared" si="205"/>
        <v>961</v>
      </c>
      <c r="I6538" s="17">
        <f>INT((VLOOKUP($C6538,装备数值,4,0)+VLOOKUP($C6538,装备数值,7,0)*($E6538-1))*VLOOKUP($D6538,系数!$K$2:$O$7,4,0))</f>
        <v>0</v>
      </c>
      <c r="J6538" s="17">
        <f>INT((VLOOKUP($C6538,装备数值,4,0)+VLOOKUP($C6538,装备数值,7,0)*($E6538-1))*VLOOKUP($D6538,系数!$K$2:$O$7,5,0))</f>
        <v>0</v>
      </c>
      <c r="K6538" s="17">
        <f>INT(VLOOKUP(E6538,强化金币,2,1)*VLOOKUP(INDEX(装备!F:F,MATCH(属性!A6538,装备!A:A,0)),系数!$K$12:$M$15,3,0))</f>
        <v>44000</v>
      </c>
      <c r="L6538" s="17"/>
      <c r="M6538" s="17"/>
      <c r="N6538" s="17"/>
      <c r="O6538" s="17">
        <f>IF(E6538=1,"",VLOOKUP(E6538,系数!$S$2:$AB$12,MATCH(属性!C6538,评级,0),1))</f>
        <v>480</v>
      </c>
    </row>
    <row r="6539" spans="1:15" ht="17.25" thickBot="1" x14ac:dyDescent="0.4">
      <c r="A6539" s="17">
        <f t="shared" si="204"/>
        <v>7100055</v>
      </c>
      <c r="B6539" s="17" t="s">
        <v>221</v>
      </c>
      <c r="C6539" s="15">
        <f>INDEX(装备!G:G,MATCH(属性!A6539,装备!A:A,0))</f>
        <v>19</v>
      </c>
      <c r="D6539" s="15" t="str">
        <f>INDEX(装备!E:E,MATCH(属性!A6539,装备!A:A,0))</f>
        <v>weapon</v>
      </c>
      <c r="E6539" s="14">
        <v>57</v>
      </c>
      <c r="F6539" s="17">
        <f>INT((VLOOKUP($C6539,装备数值,2,0)+VLOOKUP($C6539,装备数值,5,0)*($E6539-1))*VLOOKUP($D6539,系数!$K$2:$O$7,2,0))</f>
        <v>0</v>
      </c>
      <c r="G6539" s="17">
        <f>INT((VLOOKUP($C6539,装备数值,3,0)+VLOOKUP($C6539,装备数值,6,0)*($E6539-1))*VLOOKUP($D6539,系数!$K$2:$O$7,3,0))</f>
        <v>973</v>
      </c>
      <c r="H6539" s="17">
        <f t="shared" si="205"/>
        <v>973</v>
      </c>
      <c r="I6539" s="17">
        <f>INT((VLOOKUP($C6539,装备数值,4,0)+VLOOKUP($C6539,装备数值,7,0)*($E6539-1))*VLOOKUP($D6539,系数!$K$2:$O$7,4,0))</f>
        <v>0</v>
      </c>
      <c r="J6539" s="17">
        <f>INT((VLOOKUP($C6539,装备数值,4,0)+VLOOKUP($C6539,装备数值,7,0)*($E6539-1))*VLOOKUP($D6539,系数!$K$2:$O$7,5,0))</f>
        <v>0</v>
      </c>
      <c r="K6539" s="17">
        <f>INT(VLOOKUP(E6539,强化金币,2,1)*VLOOKUP(INDEX(装备!F:F,MATCH(属性!A6539,装备!A:A,0)),系数!$K$12:$M$15,3,0))</f>
        <v>46000</v>
      </c>
      <c r="L6539" s="17"/>
      <c r="M6539" s="17"/>
      <c r="N6539" s="17"/>
      <c r="O6539" s="17">
        <f>IF(E6539=1,"",VLOOKUP(E6539,系数!$S$2:$AB$12,MATCH(属性!C6539,评级,0),1))</f>
        <v>480</v>
      </c>
    </row>
    <row r="6540" spans="1:15" ht="17.25" thickBot="1" x14ac:dyDescent="0.4">
      <c r="A6540" s="17">
        <f t="shared" si="204"/>
        <v>7100055</v>
      </c>
      <c r="B6540" s="17" t="s">
        <v>221</v>
      </c>
      <c r="C6540" s="15">
        <f>INDEX(装备!G:G,MATCH(属性!A6540,装备!A:A,0))</f>
        <v>19</v>
      </c>
      <c r="D6540" s="15" t="str">
        <f>INDEX(装备!E:E,MATCH(属性!A6540,装备!A:A,0))</f>
        <v>weapon</v>
      </c>
      <c r="E6540" s="14">
        <v>58</v>
      </c>
      <c r="F6540" s="17">
        <f>INT((VLOOKUP($C6540,装备数值,2,0)+VLOOKUP($C6540,装备数值,5,0)*($E6540-1))*VLOOKUP($D6540,系数!$K$2:$O$7,2,0))</f>
        <v>0</v>
      </c>
      <c r="G6540" s="17">
        <f>INT((VLOOKUP($C6540,装备数值,3,0)+VLOOKUP($C6540,装备数值,6,0)*($E6540-1))*VLOOKUP($D6540,系数!$K$2:$O$7,3,0))</f>
        <v>985</v>
      </c>
      <c r="H6540" s="17">
        <f t="shared" si="205"/>
        <v>985</v>
      </c>
      <c r="I6540" s="17">
        <f>INT((VLOOKUP($C6540,装备数值,4,0)+VLOOKUP($C6540,装备数值,7,0)*($E6540-1))*VLOOKUP($D6540,系数!$K$2:$O$7,4,0))</f>
        <v>0</v>
      </c>
      <c r="J6540" s="17">
        <f>INT((VLOOKUP($C6540,装备数值,4,0)+VLOOKUP($C6540,装备数值,7,0)*($E6540-1))*VLOOKUP($D6540,系数!$K$2:$O$7,5,0))</f>
        <v>0</v>
      </c>
      <c r="K6540" s="17">
        <f>INT(VLOOKUP(E6540,强化金币,2,1)*VLOOKUP(INDEX(装备!F:F,MATCH(属性!A6540,装备!A:A,0)),系数!$K$12:$M$15,3,0))</f>
        <v>48000</v>
      </c>
      <c r="L6540" s="17"/>
      <c r="M6540" s="17"/>
      <c r="N6540" s="17"/>
      <c r="O6540" s="17">
        <f>IF(E6540=1,"",VLOOKUP(E6540,系数!$S$2:$AB$12,MATCH(属性!C6540,评级,0),1))</f>
        <v>480</v>
      </c>
    </row>
    <row r="6541" spans="1:15" ht="17.25" thickBot="1" x14ac:dyDescent="0.4">
      <c r="A6541" s="17">
        <f t="shared" si="204"/>
        <v>7100055</v>
      </c>
      <c r="B6541" s="17" t="s">
        <v>221</v>
      </c>
      <c r="C6541" s="15">
        <f>INDEX(装备!G:G,MATCH(属性!A6541,装备!A:A,0))</f>
        <v>19</v>
      </c>
      <c r="D6541" s="15" t="str">
        <f>INDEX(装备!E:E,MATCH(属性!A6541,装备!A:A,0))</f>
        <v>weapon</v>
      </c>
      <c r="E6541" s="14">
        <v>59</v>
      </c>
      <c r="F6541" s="17">
        <f>INT((VLOOKUP($C6541,装备数值,2,0)+VLOOKUP($C6541,装备数值,5,0)*($E6541-1))*VLOOKUP($D6541,系数!$K$2:$O$7,2,0))</f>
        <v>0</v>
      </c>
      <c r="G6541" s="17">
        <f>INT((VLOOKUP($C6541,装备数值,3,0)+VLOOKUP($C6541,装备数值,6,0)*($E6541-1))*VLOOKUP($D6541,系数!$K$2:$O$7,3,0))</f>
        <v>997</v>
      </c>
      <c r="H6541" s="17">
        <f t="shared" si="205"/>
        <v>997</v>
      </c>
      <c r="I6541" s="17">
        <f>INT((VLOOKUP($C6541,装备数值,4,0)+VLOOKUP($C6541,装备数值,7,0)*($E6541-1))*VLOOKUP($D6541,系数!$K$2:$O$7,4,0))</f>
        <v>0</v>
      </c>
      <c r="J6541" s="17">
        <f>INT((VLOOKUP($C6541,装备数值,4,0)+VLOOKUP($C6541,装备数值,7,0)*($E6541-1))*VLOOKUP($D6541,系数!$K$2:$O$7,5,0))</f>
        <v>0</v>
      </c>
      <c r="K6541" s="17">
        <f>INT(VLOOKUP(E6541,强化金币,2,1)*VLOOKUP(INDEX(装备!F:F,MATCH(属性!A6541,装备!A:A,0)),系数!$K$12:$M$15,3,0))</f>
        <v>50000</v>
      </c>
      <c r="L6541" s="17"/>
      <c r="M6541" s="17"/>
      <c r="N6541" s="17"/>
      <c r="O6541" s="17">
        <f>IF(E6541=1,"",VLOOKUP(E6541,系数!$S$2:$AB$12,MATCH(属性!C6541,评级,0),1))</f>
        <v>480</v>
      </c>
    </row>
    <row r="6542" spans="1:15" ht="17.25" thickBot="1" x14ac:dyDescent="0.4">
      <c r="A6542" s="17">
        <f t="shared" si="204"/>
        <v>7100055</v>
      </c>
      <c r="B6542" s="17" t="s">
        <v>221</v>
      </c>
      <c r="C6542" s="15">
        <f>INDEX(装备!G:G,MATCH(属性!A6542,装备!A:A,0))</f>
        <v>19</v>
      </c>
      <c r="D6542" s="15" t="str">
        <f>INDEX(装备!E:E,MATCH(属性!A6542,装备!A:A,0))</f>
        <v>weapon</v>
      </c>
      <c r="E6542" s="14">
        <v>60</v>
      </c>
      <c r="F6542" s="17">
        <f>INT((VLOOKUP($C6542,装备数值,2,0)+VLOOKUP($C6542,装备数值,5,0)*($E6542-1))*VLOOKUP($D6542,系数!$K$2:$O$7,2,0))</f>
        <v>0</v>
      </c>
      <c r="G6542" s="17">
        <f>INT((VLOOKUP($C6542,装备数值,3,0)+VLOOKUP($C6542,装备数值,6,0)*($E6542-1))*VLOOKUP($D6542,系数!$K$2:$O$7,3,0))</f>
        <v>1010</v>
      </c>
      <c r="H6542" s="17">
        <f t="shared" si="205"/>
        <v>1010</v>
      </c>
      <c r="I6542" s="17">
        <f>INT((VLOOKUP($C6542,装备数值,4,0)+VLOOKUP($C6542,装备数值,7,0)*($E6542-1))*VLOOKUP($D6542,系数!$K$2:$O$7,4,0))</f>
        <v>0</v>
      </c>
      <c r="J6542" s="17">
        <f>INT((VLOOKUP($C6542,装备数值,4,0)+VLOOKUP($C6542,装备数值,7,0)*($E6542-1))*VLOOKUP($D6542,系数!$K$2:$O$7,5,0))</f>
        <v>0</v>
      </c>
      <c r="K6542" s="17">
        <f>INT(VLOOKUP(E6542,强化金币,2,1)*VLOOKUP(INDEX(装备!F:F,MATCH(属性!A6542,装备!A:A,0)),系数!$K$12:$M$15,3,0))</f>
        <v>52500</v>
      </c>
      <c r="L6542" s="17"/>
      <c r="M6542" s="17"/>
      <c r="N6542" s="17"/>
      <c r="O6542" s="17">
        <f>IF(E6542=1,"",VLOOKUP(E6542,系数!$S$2:$AB$12,MATCH(属性!C6542,评级,0),1))</f>
        <v>560</v>
      </c>
    </row>
    <row r="6543" spans="1:15" ht="17.25" thickBot="1" x14ac:dyDescent="0.4">
      <c r="A6543" s="17">
        <f t="shared" si="204"/>
        <v>7100055</v>
      </c>
      <c r="B6543" s="17" t="s">
        <v>221</v>
      </c>
      <c r="C6543" s="15">
        <f>INDEX(装备!G:G,MATCH(属性!A6543,装备!A:A,0))</f>
        <v>19</v>
      </c>
      <c r="D6543" s="15" t="str">
        <f>INDEX(装备!E:E,MATCH(属性!A6543,装备!A:A,0))</f>
        <v>weapon</v>
      </c>
      <c r="E6543" s="14">
        <v>61</v>
      </c>
      <c r="F6543" s="17">
        <f>INT((VLOOKUP($C6543,装备数值,2,0)+VLOOKUP($C6543,装备数值,5,0)*($E6543-1))*VLOOKUP($D6543,系数!$K$2:$O$7,2,0))</f>
        <v>0</v>
      </c>
      <c r="G6543" s="17">
        <f>INT((VLOOKUP($C6543,装备数值,3,0)+VLOOKUP($C6543,装备数值,6,0)*($E6543-1))*VLOOKUP($D6543,系数!$K$2:$O$7,3,0))</f>
        <v>1022</v>
      </c>
      <c r="H6543" s="17">
        <f t="shared" si="205"/>
        <v>1022</v>
      </c>
      <c r="I6543" s="17">
        <f>INT((VLOOKUP($C6543,装备数值,4,0)+VLOOKUP($C6543,装备数值,7,0)*($E6543-1))*VLOOKUP($D6543,系数!$K$2:$O$7,4,0))</f>
        <v>0</v>
      </c>
      <c r="J6543" s="17">
        <f>INT((VLOOKUP($C6543,装备数值,4,0)+VLOOKUP($C6543,装备数值,7,0)*($E6543-1))*VLOOKUP($D6543,系数!$K$2:$O$7,5,0))</f>
        <v>0</v>
      </c>
      <c r="K6543" s="17">
        <f>INT(VLOOKUP(E6543,强化金币,2,1)*VLOOKUP(INDEX(装备!F:F,MATCH(属性!A6543,装备!A:A,0)),系数!$K$12:$M$15,3,0))</f>
        <v>55000</v>
      </c>
      <c r="L6543" s="17"/>
      <c r="M6543" s="17"/>
      <c r="N6543" s="17"/>
      <c r="O6543" s="17">
        <f>IF(E6543=1,"",VLOOKUP(E6543,系数!$S$2:$AB$12,MATCH(属性!C6543,评级,0),1))</f>
        <v>560</v>
      </c>
    </row>
    <row r="6544" spans="1:15" ht="17.25" thickBot="1" x14ac:dyDescent="0.4">
      <c r="A6544" s="17">
        <f t="shared" si="204"/>
        <v>7100055</v>
      </c>
      <c r="B6544" s="17" t="s">
        <v>221</v>
      </c>
      <c r="C6544" s="15">
        <f>INDEX(装备!G:G,MATCH(属性!A6544,装备!A:A,0))</f>
        <v>19</v>
      </c>
      <c r="D6544" s="15" t="str">
        <f>INDEX(装备!E:E,MATCH(属性!A6544,装备!A:A,0))</f>
        <v>weapon</v>
      </c>
      <c r="E6544" s="14">
        <v>62</v>
      </c>
      <c r="F6544" s="17">
        <f>INT((VLOOKUP($C6544,装备数值,2,0)+VLOOKUP($C6544,装备数值,5,0)*($E6544-1))*VLOOKUP($D6544,系数!$K$2:$O$7,2,0))</f>
        <v>0</v>
      </c>
      <c r="G6544" s="17">
        <f>INT((VLOOKUP($C6544,装备数值,3,0)+VLOOKUP($C6544,装备数值,6,0)*($E6544-1))*VLOOKUP($D6544,系数!$K$2:$O$7,3,0))</f>
        <v>1034</v>
      </c>
      <c r="H6544" s="17">
        <f t="shared" si="205"/>
        <v>1034</v>
      </c>
      <c r="I6544" s="17">
        <f>INT((VLOOKUP($C6544,装备数值,4,0)+VLOOKUP($C6544,装备数值,7,0)*($E6544-1))*VLOOKUP($D6544,系数!$K$2:$O$7,4,0))</f>
        <v>0</v>
      </c>
      <c r="J6544" s="17">
        <f>INT((VLOOKUP($C6544,装备数值,4,0)+VLOOKUP($C6544,装备数值,7,0)*($E6544-1))*VLOOKUP($D6544,系数!$K$2:$O$7,5,0))</f>
        <v>0</v>
      </c>
      <c r="K6544" s="17">
        <f>INT(VLOOKUP(E6544,强化金币,2,1)*VLOOKUP(INDEX(装备!F:F,MATCH(属性!A6544,装备!A:A,0)),系数!$K$12:$M$15,3,0))</f>
        <v>57500</v>
      </c>
      <c r="L6544" s="17"/>
      <c r="M6544" s="17"/>
      <c r="N6544" s="17"/>
      <c r="O6544" s="17">
        <f>IF(E6544=1,"",VLOOKUP(E6544,系数!$S$2:$AB$12,MATCH(属性!C6544,评级,0),1))</f>
        <v>560</v>
      </c>
    </row>
    <row r="6545" spans="1:15" ht="17.25" thickBot="1" x14ac:dyDescent="0.4">
      <c r="A6545" s="17">
        <f t="shared" si="204"/>
        <v>7100055</v>
      </c>
      <c r="B6545" s="17" t="s">
        <v>221</v>
      </c>
      <c r="C6545" s="15">
        <f>INDEX(装备!G:G,MATCH(属性!A6545,装备!A:A,0))</f>
        <v>19</v>
      </c>
      <c r="D6545" s="15" t="str">
        <f>INDEX(装备!E:E,MATCH(属性!A6545,装备!A:A,0))</f>
        <v>weapon</v>
      </c>
      <c r="E6545" s="14">
        <v>63</v>
      </c>
      <c r="F6545" s="17">
        <f>INT((VLOOKUP($C6545,装备数值,2,0)+VLOOKUP($C6545,装备数值,5,0)*($E6545-1))*VLOOKUP($D6545,系数!$K$2:$O$7,2,0))</f>
        <v>0</v>
      </c>
      <c r="G6545" s="17">
        <f>INT((VLOOKUP($C6545,装备数值,3,0)+VLOOKUP($C6545,装备数值,6,0)*($E6545-1))*VLOOKUP($D6545,系数!$K$2:$O$7,3,0))</f>
        <v>1046</v>
      </c>
      <c r="H6545" s="17">
        <f t="shared" si="205"/>
        <v>1046</v>
      </c>
      <c r="I6545" s="17">
        <f>INT((VLOOKUP($C6545,装备数值,4,0)+VLOOKUP($C6545,装备数值,7,0)*($E6545-1))*VLOOKUP($D6545,系数!$K$2:$O$7,4,0))</f>
        <v>0</v>
      </c>
      <c r="J6545" s="17">
        <f>INT((VLOOKUP($C6545,装备数值,4,0)+VLOOKUP($C6545,装备数值,7,0)*($E6545-1))*VLOOKUP($D6545,系数!$K$2:$O$7,5,0))</f>
        <v>0</v>
      </c>
      <c r="K6545" s="17">
        <f>INT(VLOOKUP(E6545,强化金币,2,1)*VLOOKUP(INDEX(装备!F:F,MATCH(属性!A6545,装备!A:A,0)),系数!$K$12:$M$15,3,0))</f>
        <v>60000</v>
      </c>
      <c r="L6545" s="17"/>
      <c r="M6545" s="17"/>
      <c r="N6545" s="17"/>
      <c r="O6545" s="17">
        <f>IF(E6545=1,"",VLOOKUP(E6545,系数!$S$2:$AB$12,MATCH(属性!C6545,评级,0),1))</f>
        <v>560</v>
      </c>
    </row>
    <row r="6546" spans="1:15" ht="17.25" thickBot="1" x14ac:dyDescent="0.4">
      <c r="A6546" s="17">
        <f t="shared" si="204"/>
        <v>7100055</v>
      </c>
      <c r="B6546" s="17" t="s">
        <v>221</v>
      </c>
      <c r="C6546" s="15">
        <f>INDEX(装备!G:G,MATCH(属性!A6546,装备!A:A,0))</f>
        <v>19</v>
      </c>
      <c r="D6546" s="15" t="str">
        <f>INDEX(装备!E:E,MATCH(属性!A6546,装备!A:A,0))</f>
        <v>weapon</v>
      </c>
      <c r="E6546" s="14">
        <v>64</v>
      </c>
      <c r="F6546" s="17">
        <f>INT((VLOOKUP($C6546,装备数值,2,0)+VLOOKUP($C6546,装备数值,5,0)*($E6546-1))*VLOOKUP($D6546,系数!$K$2:$O$7,2,0))</f>
        <v>0</v>
      </c>
      <c r="G6546" s="17">
        <f>INT((VLOOKUP($C6546,装备数值,3,0)+VLOOKUP($C6546,装备数值,6,0)*($E6546-1))*VLOOKUP($D6546,系数!$K$2:$O$7,3,0))</f>
        <v>1058</v>
      </c>
      <c r="H6546" s="17">
        <f t="shared" si="205"/>
        <v>1058</v>
      </c>
      <c r="I6546" s="17">
        <f>INT((VLOOKUP($C6546,装备数值,4,0)+VLOOKUP($C6546,装备数值,7,0)*($E6546-1))*VLOOKUP($D6546,系数!$K$2:$O$7,4,0))</f>
        <v>0</v>
      </c>
      <c r="J6546" s="17">
        <f>INT((VLOOKUP($C6546,装备数值,4,0)+VLOOKUP($C6546,装备数值,7,0)*($E6546-1))*VLOOKUP($D6546,系数!$K$2:$O$7,5,0))</f>
        <v>0</v>
      </c>
      <c r="K6546" s="17">
        <f>INT(VLOOKUP(E6546,强化金币,2,1)*VLOOKUP(INDEX(装备!F:F,MATCH(属性!A6546,装备!A:A,0)),系数!$K$12:$M$15,3,0))</f>
        <v>62500</v>
      </c>
      <c r="L6546" s="17"/>
      <c r="M6546" s="17"/>
      <c r="N6546" s="17"/>
      <c r="O6546" s="17">
        <f>IF(E6546=1,"",VLOOKUP(E6546,系数!$S$2:$AB$12,MATCH(属性!C6546,评级,0),1))</f>
        <v>560</v>
      </c>
    </row>
    <row r="6547" spans="1:15" ht="17.25" thickBot="1" x14ac:dyDescent="0.4">
      <c r="A6547" s="17">
        <f t="shared" si="204"/>
        <v>7100055</v>
      </c>
      <c r="B6547" s="17" t="s">
        <v>221</v>
      </c>
      <c r="C6547" s="15">
        <f>INDEX(装备!G:G,MATCH(属性!A6547,装备!A:A,0))</f>
        <v>19</v>
      </c>
      <c r="D6547" s="15" t="str">
        <f>INDEX(装备!E:E,MATCH(属性!A6547,装备!A:A,0))</f>
        <v>weapon</v>
      </c>
      <c r="E6547" s="14">
        <v>65</v>
      </c>
      <c r="F6547" s="17">
        <f>INT((VLOOKUP($C6547,装备数值,2,0)+VLOOKUP($C6547,装备数值,5,0)*($E6547-1))*VLOOKUP($D6547,系数!$K$2:$O$7,2,0))</f>
        <v>0</v>
      </c>
      <c r="G6547" s="17">
        <f>INT((VLOOKUP($C6547,装备数值,3,0)+VLOOKUP($C6547,装备数值,6,0)*($E6547-1))*VLOOKUP($D6547,系数!$K$2:$O$7,3,0))</f>
        <v>1070</v>
      </c>
      <c r="H6547" s="17">
        <f t="shared" si="205"/>
        <v>1070</v>
      </c>
      <c r="I6547" s="17">
        <f>INT((VLOOKUP($C6547,装备数值,4,0)+VLOOKUP($C6547,装备数值,7,0)*($E6547-1))*VLOOKUP($D6547,系数!$K$2:$O$7,4,0))</f>
        <v>0</v>
      </c>
      <c r="J6547" s="17">
        <f>INT((VLOOKUP($C6547,装备数值,4,0)+VLOOKUP($C6547,装备数值,7,0)*($E6547-1))*VLOOKUP($D6547,系数!$K$2:$O$7,5,0))</f>
        <v>0</v>
      </c>
      <c r="K6547" s="17">
        <f>INT(VLOOKUP(E6547,强化金币,2,1)*VLOOKUP(INDEX(装备!F:F,MATCH(属性!A6547,装备!A:A,0)),系数!$K$12:$M$15,3,0))</f>
        <v>65000</v>
      </c>
      <c r="L6547" s="17"/>
      <c r="M6547" s="17"/>
      <c r="N6547" s="17"/>
      <c r="O6547" s="17">
        <f>IF(E6547=1,"",VLOOKUP(E6547,系数!$S$2:$AB$12,MATCH(属性!C6547,评级,0),1))</f>
        <v>560</v>
      </c>
    </row>
    <row r="6548" spans="1:15" ht="17.25" thickBot="1" x14ac:dyDescent="0.4">
      <c r="A6548" s="17">
        <f t="shared" si="204"/>
        <v>7100055</v>
      </c>
      <c r="B6548" s="17" t="s">
        <v>221</v>
      </c>
      <c r="C6548" s="15">
        <f>INDEX(装备!G:G,MATCH(属性!A6548,装备!A:A,0))</f>
        <v>19</v>
      </c>
      <c r="D6548" s="15" t="str">
        <f>INDEX(装备!E:E,MATCH(属性!A6548,装备!A:A,0))</f>
        <v>weapon</v>
      </c>
      <c r="E6548" s="14">
        <v>66</v>
      </c>
      <c r="F6548" s="17">
        <f>INT((VLOOKUP($C6548,装备数值,2,0)+VLOOKUP($C6548,装备数值,5,0)*($E6548-1))*VLOOKUP($D6548,系数!$K$2:$O$7,2,0))</f>
        <v>0</v>
      </c>
      <c r="G6548" s="17">
        <f>INT((VLOOKUP($C6548,装备数值,3,0)+VLOOKUP($C6548,装备数值,6,0)*($E6548-1))*VLOOKUP($D6548,系数!$K$2:$O$7,3,0))</f>
        <v>1082</v>
      </c>
      <c r="H6548" s="17">
        <f t="shared" si="205"/>
        <v>1082</v>
      </c>
      <c r="I6548" s="17">
        <f>INT((VLOOKUP($C6548,装备数值,4,0)+VLOOKUP($C6548,装备数值,7,0)*($E6548-1))*VLOOKUP($D6548,系数!$K$2:$O$7,4,0))</f>
        <v>0</v>
      </c>
      <c r="J6548" s="17">
        <f>INT((VLOOKUP($C6548,装备数值,4,0)+VLOOKUP($C6548,装备数值,7,0)*($E6548-1))*VLOOKUP($D6548,系数!$K$2:$O$7,5,0))</f>
        <v>0</v>
      </c>
      <c r="K6548" s="17">
        <f>INT(VLOOKUP(E6548,强化金币,2,1)*VLOOKUP(INDEX(装备!F:F,MATCH(属性!A6548,装备!A:A,0)),系数!$K$12:$M$15,3,0))</f>
        <v>67500</v>
      </c>
      <c r="L6548" s="17"/>
      <c r="M6548" s="17"/>
      <c r="N6548" s="17"/>
      <c r="O6548" s="17">
        <f>IF(E6548=1,"",VLOOKUP(E6548,系数!$S$2:$AB$12,MATCH(属性!C6548,评级,0),1))</f>
        <v>560</v>
      </c>
    </row>
    <row r="6549" spans="1:15" ht="17.25" thickBot="1" x14ac:dyDescent="0.4">
      <c r="A6549" s="17">
        <f t="shared" si="204"/>
        <v>7100055</v>
      </c>
      <c r="B6549" s="17" t="s">
        <v>221</v>
      </c>
      <c r="C6549" s="15">
        <f>INDEX(装备!G:G,MATCH(属性!A6549,装备!A:A,0))</f>
        <v>19</v>
      </c>
      <c r="D6549" s="15" t="str">
        <f>INDEX(装备!E:E,MATCH(属性!A6549,装备!A:A,0))</f>
        <v>weapon</v>
      </c>
      <c r="E6549" s="14">
        <v>67</v>
      </c>
      <c r="F6549" s="17">
        <f>INT((VLOOKUP($C6549,装备数值,2,0)+VLOOKUP($C6549,装备数值,5,0)*($E6549-1))*VLOOKUP($D6549,系数!$K$2:$O$7,2,0))</f>
        <v>0</v>
      </c>
      <c r="G6549" s="17">
        <f>INT((VLOOKUP($C6549,装备数值,3,0)+VLOOKUP($C6549,装备数值,6,0)*($E6549-1))*VLOOKUP($D6549,系数!$K$2:$O$7,3,0))</f>
        <v>1094</v>
      </c>
      <c r="H6549" s="17">
        <f t="shared" si="205"/>
        <v>1094</v>
      </c>
      <c r="I6549" s="17">
        <f>INT((VLOOKUP($C6549,装备数值,4,0)+VLOOKUP($C6549,装备数值,7,0)*($E6549-1))*VLOOKUP($D6549,系数!$K$2:$O$7,4,0))</f>
        <v>0</v>
      </c>
      <c r="J6549" s="17">
        <f>INT((VLOOKUP($C6549,装备数值,4,0)+VLOOKUP($C6549,装备数值,7,0)*($E6549-1))*VLOOKUP($D6549,系数!$K$2:$O$7,5,0))</f>
        <v>0</v>
      </c>
      <c r="K6549" s="17">
        <f>INT(VLOOKUP(E6549,强化金币,2,1)*VLOOKUP(INDEX(装备!F:F,MATCH(属性!A6549,装备!A:A,0)),系数!$K$12:$M$15,3,0))</f>
        <v>70000</v>
      </c>
      <c r="L6549" s="17"/>
      <c r="M6549" s="17"/>
      <c r="N6549" s="17"/>
      <c r="O6549" s="17">
        <f>IF(E6549=1,"",VLOOKUP(E6549,系数!$S$2:$AB$12,MATCH(属性!C6549,评级,0),1))</f>
        <v>560</v>
      </c>
    </row>
    <row r="6550" spans="1:15" ht="17.25" thickBot="1" x14ac:dyDescent="0.4">
      <c r="A6550" s="17">
        <f t="shared" si="204"/>
        <v>7100055</v>
      </c>
      <c r="B6550" s="17" t="s">
        <v>221</v>
      </c>
      <c r="C6550" s="15">
        <f>INDEX(装备!G:G,MATCH(属性!A6550,装备!A:A,0))</f>
        <v>19</v>
      </c>
      <c r="D6550" s="15" t="str">
        <f>INDEX(装备!E:E,MATCH(属性!A6550,装备!A:A,0))</f>
        <v>weapon</v>
      </c>
      <c r="E6550" s="14">
        <v>68</v>
      </c>
      <c r="F6550" s="17">
        <f>INT((VLOOKUP($C6550,装备数值,2,0)+VLOOKUP($C6550,装备数值,5,0)*($E6550-1))*VLOOKUP($D6550,系数!$K$2:$O$7,2,0))</f>
        <v>0</v>
      </c>
      <c r="G6550" s="17">
        <f>INT((VLOOKUP($C6550,装备数值,3,0)+VLOOKUP($C6550,装备数值,6,0)*($E6550-1))*VLOOKUP($D6550,系数!$K$2:$O$7,3,0))</f>
        <v>1106</v>
      </c>
      <c r="H6550" s="17">
        <f t="shared" si="205"/>
        <v>1106</v>
      </c>
      <c r="I6550" s="17">
        <f>INT((VLOOKUP($C6550,装备数值,4,0)+VLOOKUP($C6550,装备数值,7,0)*($E6550-1))*VLOOKUP($D6550,系数!$K$2:$O$7,4,0))</f>
        <v>0</v>
      </c>
      <c r="J6550" s="17">
        <f>INT((VLOOKUP($C6550,装备数值,4,0)+VLOOKUP($C6550,装备数值,7,0)*($E6550-1))*VLOOKUP($D6550,系数!$K$2:$O$7,5,0))</f>
        <v>0</v>
      </c>
      <c r="K6550" s="17">
        <f>INT(VLOOKUP(E6550,强化金币,2,1)*VLOOKUP(INDEX(装备!F:F,MATCH(属性!A6550,装备!A:A,0)),系数!$K$12:$M$15,3,0))</f>
        <v>72500</v>
      </c>
      <c r="L6550" s="17"/>
      <c r="M6550" s="17"/>
      <c r="N6550" s="17"/>
      <c r="O6550" s="17">
        <f>IF(E6550=1,"",VLOOKUP(E6550,系数!$S$2:$AB$12,MATCH(属性!C6550,评级,0),1))</f>
        <v>560</v>
      </c>
    </row>
    <row r="6551" spans="1:15" ht="17.25" thickBot="1" x14ac:dyDescent="0.4">
      <c r="A6551" s="17">
        <f t="shared" si="204"/>
        <v>7100055</v>
      </c>
      <c r="B6551" s="17" t="s">
        <v>221</v>
      </c>
      <c r="C6551" s="15">
        <f>INDEX(装备!G:G,MATCH(属性!A6551,装备!A:A,0))</f>
        <v>19</v>
      </c>
      <c r="D6551" s="15" t="str">
        <f>INDEX(装备!E:E,MATCH(属性!A6551,装备!A:A,0))</f>
        <v>weapon</v>
      </c>
      <c r="E6551" s="14">
        <v>69</v>
      </c>
      <c r="F6551" s="17">
        <f>INT((VLOOKUP($C6551,装备数值,2,0)+VLOOKUP($C6551,装备数值,5,0)*($E6551-1))*VLOOKUP($D6551,系数!$K$2:$O$7,2,0))</f>
        <v>0</v>
      </c>
      <c r="G6551" s="17">
        <f>INT((VLOOKUP($C6551,装备数值,3,0)+VLOOKUP($C6551,装备数值,6,0)*($E6551-1))*VLOOKUP($D6551,系数!$K$2:$O$7,3,0))</f>
        <v>1118</v>
      </c>
      <c r="H6551" s="17">
        <f t="shared" si="205"/>
        <v>1118</v>
      </c>
      <c r="I6551" s="17">
        <f>INT((VLOOKUP($C6551,装备数值,4,0)+VLOOKUP($C6551,装备数值,7,0)*($E6551-1))*VLOOKUP($D6551,系数!$K$2:$O$7,4,0))</f>
        <v>0</v>
      </c>
      <c r="J6551" s="17">
        <f>INT((VLOOKUP($C6551,装备数值,4,0)+VLOOKUP($C6551,装备数值,7,0)*($E6551-1))*VLOOKUP($D6551,系数!$K$2:$O$7,5,0))</f>
        <v>0</v>
      </c>
      <c r="K6551" s="17">
        <f>INT(VLOOKUP(E6551,强化金币,2,1)*VLOOKUP(INDEX(装备!F:F,MATCH(属性!A6551,装备!A:A,0)),系数!$K$12:$M$15,3,0))</f>
        <v>75000</v>
      </c>
      <c r="L6551" s="17"/>
      <c r="M6551" s="17"/>
      <c r="N6551" s="17"/>
      <c r="O6551" s="17">
        <f>IF(E6551=1,"",VLOOKUP(E6551,系数!$S$2:$AB$12,MATCH(属性!C6551,评级,0),1))</f>
        <v>560</v>
      </c>
    </row>
    <row r="6552" spans="1:15" ht="17.25" thickBot="1" x14ac:dyDescent="0.4">
      <c r="A6552" s="17">
        <f t="shared" si="204"/>
        <v>7100055</v>
      </c>
      <c r="B6552" s="17" t="s">
        <v>221</v>
      </c>
      <c r="C6552" s="15">
        <f>INDEX(装备!G:G,MATCH(属性!A6552,装备!A:A,0))</f>
        <v>19</v>
      </c>
      <c r="D6552" s="15" t="str">
        <f>INDEX(装备!E:E,MATCH(属性!A6552,装备!A:A,0))</f>
        <v>weapon</v>
      </c>
      <c r="E6552" s="14">
        <v>70</v>
      </c>
      <c r="F6552" s="17">
        <f>INT((VLOOKUP($C6552,装备数值,2,0)+VLOOKUP($C6552,装备数值,5,0)*($E6552-1))*VLOOKUP($D6552,系数!$K$2:$O$7,2,0))</f>
        <v>0</v>
      </c>
      <c r="G6552" s="17">
        <f>INT((VLOOKUP($C6552,装备数值,3,0)+VLOOKUP($C6552,装备数值,6,0)*($E6552-1))*VLOOKUP($D6552,系数!$K$2:$O$7,3,0))</f>
        <v>1130</v>
      </c>
      <c r="H6552" s="17">
        <f t="shared" si="205"/>
        <v>1130</v>
      </c>
      <c r="I6552" s="17">
        <f>INT((VLOOKUP($C6552,装备数值,4,0)+VLOOKUP($C6552,装备数值,7,0)*($E6552-1))*VLOOKUP($D6552,系数!$K$2:$O$7,4,0))</f>
        <v>0</v>
      </c>
      <c r="J6552" s="17">
        <f>INT((VLOOKUP($C6552,装备数值,4,0)+VLOOKUP($C6552,装备数值,7,0)*($E6552-1))*VLOOKUP($D6552,系数!$K$2:$O$7,5,0))</f>
        <v>0</v>
      </c>
      <c r="K6552" s="17">
        <f>INT(VLOOKUP(E6552,强化金币,2,1)*VLOOKUP(INDEX(装备!F:F,MATCH(属性!A6552,装备!A:A,0)),系数!$K$12:$M$15,3,0))</f>
        <v>77500</v>
      </c>
      <c r="L6552" s="17"/>
      <c r="M6552" s="17"/>
      <c r="N6552" s="17"/>
      <c r="O6552" s="17">
        <f>IF(E6552=1,"",VLOOKUP(E6552,系数!$S$2:$AB$12,MATCH(属性!C6552,评级,0),1))</f>
        <v>640</v>
      </c>
    </row>
    <row r="6553" spans="1:15" ht="17.25" thickBot="1" x14ac:dyDescent="0.4">
      <c r="A6553" s="17">
        <f t="shared" si="204"/>
        <v>7100055</v>
      </c>
      <c r="B6553" s="17" t="s">
        <v>221</v>
      </c>
      <c r="C6553" s="15">
        <f>INDEX(装备!G:G,MATCH(属性!A6553,装备!A:A,0))</f>
        <v>19</v>
      </c>
      <c r="D6553" s="15" t="str">
        <f>INDEX(装备!E:E,MATCH(属性!A6553,装备!A:A,0))</f>
        <v>weapon</v>
      </c>
      <c r="E6553" s="14">
        <v>71</v>
      </c>
      <c r="F6553" s="17">
        <f>INT((VLOOKUP($C6553,装备数值,2,0)+VLOOKUP($C6553,装备数值,5,0)*($E6553-1))*VLOOKUP($D6553,系数!$K$2:$O$7,2,0))</f>
        <v>0</v>
      </c>
      <c r="G6553" s="17">
        <f>INT((VLOOKUP($C6553,装备数值,3,0)+VLOOKUP($C6553,装备数值,6,0)*($E6553-1))*VLOOKUP($D6553,系数!$K$2:$O$7,3,0))</f>
        <v>1142</v>
      </c>
      <c r="H6553" s="17">
        <f t="shared" si="205"/>
        <v>1142</v>
      </c>
      <c r="I6553" s="17">
        <f>INT((VLOOKUP($C6553,装备数值,4,0)+VLOOKUP($C6553,装备数值,7,0)*($E6553-1))*VLOOKUP($D6553,系数!$K$2:$O$7,4,0))</f>
        <v>0</v>
      </c>
      <c r="J6553" s="17">
        <f>INT((VLOOKUP($C6553,装备数值,4,0)+VLOOKUP($C6553,装备数值,7,0)*($E6553-1))*VLOOKUP($D6553,系数!$K$2:$O$7,5,0))</f>
        <v>0</v>
      </c>
      <c r="K6553" s="17">
        <f>INT(VLOOKUP(E6553,强化金币,2,1)*VLOOKUP(INDEX(装备!F:F,MATCH(属性!A6553,装备!A:A,0)),系数!$K$12:$M$15,3,0))</f>
        <v>80000</v>
      </c>
      <c r="L6553" s="17"/>
      <c r="M6553" s="17"/>
      <c r="N6553" s="17"/>
      <c r="O6553" s="17">
        <f>IF(E6553=1,"",VLOOKUP(E6553,系数!$S$2:$AB$12,MATCH(属性!C6553,评级,0),1))</f>
        <v>640</v>
      </c>
    </row>
    <row r="6554" spans="1:15" ht="17.25" thickBot="1" x14ac:dyDescent="0.4">
      <c r="A6554" s="17">
        <f t="shared" si="204"/>
        <v>7100055</v>
      </c>
      <c r="B6554" s="17" t="s">
        <v>221</v>
      </c>
      <c r="C6554" s="15">
        <f>INDEX(装备!G:G,MATCH(属性!A6554,装备!A:A,0))</f>
        <v>19</v>
      </c>
      <c r="D6554" s="15" t="str">
        <f>INDEX(装备!E:E,MATCH(属性!A6554,装备!A:A,0))</f>
        <v>weapon</v>
      </c>
      <c r="E6554" s="14">
        <v>72</v>
      </c>
      <c r="F6554" s="17">
        <f>INT((VLOOKUP($C6554,装备数值,2,0)+VLOOKUP($C6554,装备数值,5,0)*($E6554-1))*VLOOKUP($D6554,系数!$K$2:$O$7,2,0))</f>
        <v>0</v>
      </c>
      <c r="G6554" s="17">
        <f>INT((VLOOKUP($C6554,装备数值,3,0)+VLOOKUP($C6554,装备数值,6,0)*($E6554-1))*VLOOKUP($D6554,系数!$K$2:$O$7,3,0))</f>
        <v>1154</v>
      </c>
      <c r="H6554" s="17">
        <f t="shared" si="205"/>
        <v>1154</v>
      </c>
      <c r="I6554" s="17">
        <f>INT((VLOOKUP($C6554,装备数值,4,0)+VLOOKUP($C6554,装备数值,7,0)*($E6554-1))*VLOOKUP($D6554,系数!$K$2:$O$7,4,0))</f>
        <v>0</v>
      </c>
      <c r="J6554" s="17">
        <f>INT((VLOOKUP($C6554,装备数值,4,0)+VLOOKUP($C6554,装备数值,7,0)*($E6554-1))*VLOOKUP($D6554,系数!$K$2:$O$7,5,0))</f>
        <v>0</v>
      </c>
      <c r="K6554" s="17">
        <f>INT(VLOOKUP(E6554,强化金币,2,1)*VLOOKUP(INDEX(装备!F:F,MATCH(属性!A6554,装备!A:A,0)),系数!$K$12:$M$15,3,0))</f>
        <v>82500</v>
      </c>
      <c r="L6554" s="17"/>
      <c r="M6554" s="17"/>
      <c r="N6554" s="17"/>
      <c r="O6554" s="17">
        <f>IF(E6554=1,"",VLOOKUP(E6554,系数!$S$2:$AB$12,MATCH(属性!C6554,评级,0),1))</f>
        <v>640</v>
      </c>
    </row>
    <row r="6555" spans="1:15" ht="17.25" thickBot="1" x14ac:dyDescent="0.4">
      <c r="A6555" s="17">
        <f t="shared" si="204"/>
        <v>7100055</v>
      </c>
      <c r="B6555" s="17" t="s">
        <v>221</v>
      </c>
      <c r="C6555" s="15">
        <f>INDEX(装备!G:G,MATCH(属性!A6555,装备!A:A,0))</f>
        <v>19</v>
      </c>
      <c r="D6555" s="15" t="str">
        <f>INDEX(装备!E:E,MATCH(属性!A6555,装备!A:A,0))</f>
        <v>weapon</v>
      </c>
      <c r="E6555" s="14">
        <v>73</v>
      </c>
      <c r="F6555" s="17">
        <f>INT((VLOOKUP($C6555,装备数值,2,0)+VLOOKUP($C6555,装备数值,5,0)*($E6555-1))*VLOOKUP($D6555,系数!$K$2:$O$7,2,0))</f>
        <v>0</v>
      </c>
      <c r="G6555" s="17">
        <f>INT((VLOOKUP($C6555,装备数值,3,0)+VLOOKUP($C6555,装备数值,6,0)*($E6555-1))*VLOOKUP($D6555,系数!$K$2:$O$7,3,0))</f>
        <v>1166</v>
      </c>
      <c r="H6555" s="17">
        <f t="shared" si="205"/>
        <v>1166</v>
      </c>
      <c r="I6555" s="17">
        <f>INT((VLOOKUP($C6555,装备数值,4,0)+VLOOKUP($C6555,装备数值,7,0)*($E6555-1))*VLOOKUP($D6555,系数!$K$2:$O$7,4,0))</f>
        <v>0</v>
      </c>
      <c r="J6555" s="17">
        <f>INT((VLOOKUP($C6555,装备数值,4,0)+VLOOKUP($C6555,装备数值,7,0)*($E6555-1))*VLOOKUP($D6555,系数!$K$2:$O$7,5,0))</f>
        <v>0</v>
      </c>
      <c r="K6555" s="17">
        <f>INT(VLOOKUP(E6555,强化金币,2,1)*VLOOKUP(INDEX(装备!F:F,MATCH(属性!A6555,装备!A:A,0)),系数!$K$12:$M$15,3,0))</f>
        <v>85000</v>
      </c>
      <c r="L6555" s="17"/>
      <c r="M6555" s="17"/>
      <c r="N6555" s="17"/>
      <c r="O6555" s="17">
        <f>IF(E6555=1,"",VLOOKUP(E6555,系数!$S$2:$AB$12,MATCH(属性!C6555,评级,0),1))</f>
        <v>640</v>
      </c>
    </row>
    <row r="6556" spans="1:15" ht="17.25" thickBot="1" x14ac:dyDescent="0.4">
      <c r="A6556" s="17">
        <f t="shared" si="204"/>
        <v>7100055</v>
      </c>
      <c r="B6556" s="17" t="s">
        <v>221</v>
      </c>
      <c r="C6556" s="15">
        <f>INDEX(装备!G:G,MATCH(属性!A6556,装备!A:A,0))</f>
        <v>19</v>
      </c>
      <c r="D6556" s="15" t="str">
        <f>INDEX(装备!E:E,MATCH(属性!A6556,装备!A:A,0))</f>
        <v>weapon</v>
      </c>
      <c r="E6556" s="14">
        <v>74</v>
      </c>
      <c r="F6556" s="17">
        <f>INT((VLOOKUP($C6556,装备数值,2,0)+VLOOKUP($C6556,装备数值,5,0)*($E6556-1))*VLOOKUP($D6556,系数!$K$2:$O$7,2,0))</f>
        <v>0</v>
      </c>
      <c r="G6556" s="17">
        <f>INT((VLOOKUP($C6556,装备数值,3,0)+VLOOKUP($C6556,装备数值,6,0)*($E6556-1))*VLOOKUP($D6556,系数!$K$2:$O$7,3,0))</f>
        <v>1178</v>
      </c>
      <c r="H6556" s="17">
        <f t="shared" si="205"/>
        <v>1178</v>
      </c>
      <c r="I6556" s="17">
        <f>INT((VLOOKUP($C6556,装备数值,4,0)+VLOOKUP($C6556,装备数值,7,0)*($E6556-1))*VLOOKUP($D6556,系数!$K$2:$O$7,4,0))</f>
        <v>0</v>
      </c>
      <c r="J6556" s="17">
        <f>INT((VLOOKUP($C6556,装备数值,4,0)+VLOOKUP($C6556,装备数值,7,0)*($E6556-1))*VLOOKUP($D6556,系数!$K$2:$O$7,5,0))</f>
        <v>0</v>
      </c>
      <c r="K6556" s="17">
        <f>INT(VLOOKUP(E6556,强化金币,2,1)*VLOOKUP(INDEX(装备!F:F,MATCH(属性!A6556,装备!A:A,0)),系数!$K$12:$M$15,3,0))</f>
        <v>87500</v>
      </c>
      <c r="L6556" s="17"/>
      <c r="M6556" s="17"/>
      <c r="N6556" s="17"/>
      <c r="O6556" s="17">
        <f>IF(E6556=1,"",VLOOKUP(E6556,系数!$S$2:$AB$12,MATCH(属性!C6556,评级,0),1))</f>
        <v>640</v>
      </c>
    </row>
    <row r="6557" spans="1:15" ht="17.25" thickBot="1" x14ac:dyDescent="0.4">
      <c r="A6557" s="17">
        <f t="shared" si="204"/>
        <v>7100055</v>
      </c>
      <c r="B6557" s="17" t="s">
        <v>221</v>
      </c>
      <c r="C6557" s="15">
        <f>INDEX(装备!G:G,MATCH(属性!A6557,装备!A:A,0))</f>
        <v>19</v>
      </c>
      <c r="D6557" s="15" t="str">
        <f>INDEX(装备!E:E,MATCH(属性!A6557,装备!A:A,0))</f>
        <v>weapon</v>
      </c>
      <c r="E6557" s="14">
        <v>75</v>
      </c>
      <c r="F6557" s="17">
        <f>INT((VLOOKUP($C6557,装备数值,2,0)+VLOOKUP($C6557,装备数值,5,0)*($E6557-1))*VLOOKUP($D6557,系数!$K$2:$O$7,2,0))</f>
        <v>0</v>
      </c>
      <c r="G6557" s="17">
        <f>INT((VLOOKUP($C6557,装备数值,3,0)+VLOOKUP($C6557,装备数值,6,0)*($E6557-1))*VLOOKUP($D6557,系数!$K$2:$O$7,3,0))</f>
        <v>1190</v>
      </c>
      <c r="H6557" s="17">
        <f t="shared" si="205"/>
        <v>1190</v>
      </c>
      <c r="I6557" s="17">
        <f>INT((VLOOKUP($C6557,装备数值,4,0)+VLOOKUP($C6557,装备数值,7,0)*($E6557-1))*VLOOKUP($D6557,系数!$K$2:$O$7,4,0))</f>
        <v>0</v>
      </c>
      <c r="J6557" s="17">
        <f>INT((VLOOKUP($C6557,装备数值,4,0)+VLOOKUP($C6557,装备数值,7,0)*($E6557-1))*VLOOKUP($D6557,系数!$K$2:$O$7,5,0))</f>
        <v>0</v>
      </c>
      <c r="K6557" s="17">
        <f>INT(VLOOKUP(E6557,强化金币,2,1)*VLOOKUP(INDEX(装备!F:F,MATCH(属性!A6557,装备!A:A,0)),系数!$K$12:$M$15,3,0))</f>
        <v>90000</v>
      </c>
      <c r="L6557" s="17"/>
      <c r="M6557" s="17"/>
      <c r="N6557" s="17"/>
      <c r="O6557" s="17">
        <f>IF(E6557=1,"",VLOOKUP(E6557,系数!$S$2:$AB$12,MATCH(属性!C6557,评级,0),1))</f>
        <v>640</v>
      </c>
    </row>
    <row r="6558" spans="1:15" ht="17.25" thickBot="1" x14ac:dyDescent="0.4">
      <c r="A6558" s="17">
        <f t="shared" si="204"/>
        <v>7100055</v>
      </c>
      <c r="B6558" s="17" t="s">
        <v>221</v>
      </c>
      <c r="C6558" s="15">
        <f>INDEX(装备!G:G,MATCH(属性!A6558,装备!A:A,0))</f>
        <v>19</v>
      </c>
      <c r="D6558" s="15" t="str">
        <f>INDEX(装备!E:E,MATCH(属性!A6558,装备!A:A,0))</f>
        <v>weapon</v>
      </c>
      <c r="E6558" s="14">
        <v>76</v>
      </c>
      <c r="F6558" s="17">
        <f>INT((VLOOKUP($C6558,装备数值,2,0)+VLOOKUP($C6558,装备数值,5,0)*($E6558-1))*VLOOKUP($D6558,系数!$K$2:$O$7,2,0))</f>
        <v>0</v>
      </c>
      <c r="G6558" s="17">
        <f>INT((VLOOKUP($C6558,装备数值,3,0)+VLOOKUP($C6558,装备数值,6,0)*($E6558-1))*VLOOKUP($D6558,系数!$K$2:$O$7,3,0))</f>
        <v>1202</v>
      </c>
      <c r="H6558" s="17">
        <f t="shared" si="205"/>
        <v>1202</v>
      </c>
      <c r="I6558" s="17">
        <f>INT((VLOOKUP($C6558,装备数值,4,0)+VLOOKUP($C6558,装备数值,7,0)*($E6558-1))*VLOOKUP($D6558,系数!$K$2:$O$7,4,0))</f>
        <v>0</v>
      </c>
      <c r="J6558" s="17">
        <f>INT((VLOOKUP($C6558,装备数值,4,0)+VLOOKUP($C6558,装备数值,7,0)*($E6558-1))*VLOOKUP($D6558,系数!$K$2:$O$7,5,0))</f>
        <v>0</v>
      </c>
      <c r="K6558" s="17">
        <f>INT(VLOOKUP(E6558,强化金币,2,1)*VLOOKUP(INDEX(装备!F:F,MATCH(属性!A6558,装备!A:A,0)),系数!$K$12:$M$15,3,0))</f>
        <v>92500</v>
      </c>
      <c r="L6558" s="17"/>
      <c r="M6558" s="17"/>
      <c r="N6558" s="17"/>
      <c r="O6558" s="17">
        <f>IF(E6558=1,"",VLOOKUP(E6558,系数!$S$2:$AB$12,MATCH(属性!C6558,评级,0),1))</f>
        <v>640</v>
      </c>
    </row>
    <row r="6559" spans="1:15" ht="17.25" thickBot="1" x14ac:dyDescent="0.4">
      <c r="A6559" s="17">
        <f t="shared" si="204"/>
        <v>7100055</v>
      </c>
      <c r="B6559" s="17" t="s">
        <v>221</v>
      </c>
      <c r="C6559" s="15">
        <f>INDEX(装备!G:G,MATCH(属性!A6559,装备!A:A,0))</f>
        <v>19</v>
      </c>
      <c r="D6559" s="15" t="str">
        <f>INDEX(装备!E:E,MATCH(属性!A6559,装备!A:A,0))</f>
        <v>weapon</v>
      </c>
      <c r="E6559" s="14">
        <v>77</v>
      </c>
      <c r="F6559" s="17">
        <f>INT((VLOOKUP($C6559,装备数值,2,0)+VLOOKUP($C6559,装备数值,5,0)*($E6559-1))*VLOOKUP($D6559,系数!$K$2:$O$7,2,0))</f>
        <v>0</v>
      </c>
      <c r="G6559" s="17">
        <f>INT((VLOOKUP($C6559,装备数值,3,0)+VLOOKUP($C6559,装备数值,6,0)*($E6559-1))*VLOOKUP($D6559,系数!$K$2:$O$7,3,0))</f>
        <v>1214</v>
      </c>
      <c r="H6559" s="17">
        <f t="shared" si="205"/>
        <v>1214</v>
      </c>
      <c r="I6559" s="17">
        <f>INT((VLOOKUP($C6559,装备数值,4,0)+VLOOKUP($C6559,装备数值,7,0)*($E6559-1))*VLOOKUP($D6559,系数!$K$2:$O$7,4,0))</f>
        <v>0</v>
      </c>
      <c r="J6559" s="17">
        <f>INT((VLOOKUP($C6559,装备数值,4,0)+VLOOKUP($C6559,装备数值,7,0)*($E6559-1))*VLOOKUP($D6559,系数!$K$2:$O$7,5,0))</f>
        <v>0</v>
      </c>
      <c r="K6559" s="17">
        <f>INT(VLOOKUP(E6559,强化金币,2,1)*VLOOKUP(INDEX(装备!F:F,MATCH(属性!A6559,装备!A:A,0)),系数!$K$12:$M$15,3,0))</f>
        <v>95000</v>
      </c>
      <c r="L6559" s="17"/>
      <c r="M6559" s="17"/>
      <c r="N6559" s="17"/>
      <c r="O6559" s="17">
        <f>IF(E6559=1,"",VLOOKUP(E6559,系数!$S$2:$AB$12,MATCH(属性!C6559,评级,0),1))</f>
        <v>640</v>
      </c>
    </row>
    <row r="6560" spans="1:15" ht="17.25" thickBot="1" x14ac:dyDescent="0.4">
      <c r="A6560" s="17">
        <f t="shared" si="204"/>
        <v>7100055</v>
      </c>
      <c r="B6560" s="17" t="s">
        <v>221</v>
      </c>
      <c r="C6560" s="15">
        <f>INDEX(装备!G:G,MATCH(属性!A6560,装备!A:A,0))</f>
        <v>19</v>
      </c>
      <c r="D6560" s="15" t="str">
        <f>INDEX(装备!E:E,MATCH(属性!A6560,装备!A:A,0))</f>
        <v>weapon</v>
      </c>
      <c r="E6560" s="14">
        <v>78</v>
      </c>
      <c r="F6560" s="17">
        <f>INT((VLOOKUP($C6560,装备数值,2,0)+VLOOKUP($C6560,装备数值,5,0)*($E6560-1))*VLOOKUP($D6560,系数!$K$2:$O$7,2,0))</f>
        <v>0</v>
      </c>
      <c r="G6560" s="17">
        <f>INT((VLOOKUP($C6560,装备数值,3,0)+VLOOKUP($C6560,装备数值,6,0)*($E6560-1))*VLOOKUP($D6560,系数!$K$2:$O$7,3,0))</f>
        <v>1226</v>
      </c>
      <c r="H6560" s="17">
        <f t="shared" si="205"/>
        <v>1226</v>
      </c>
      <c r="I6560" s="17">
        <f>INT((VLOOKUP($C6560,装备数值,4,0)+VLOOKUP($C6560,装备数值,7,0)*($E6560-1))*VLOOKUP($D6560,系数!$K$2:$O$7,4,0))</f>
        <v>0</v>
      </c>
      <c r="J6560" s="17">
        <f>INT((VLOOKUP($C6560,装备数值,4,0)+VLOOKUP($C6560,装备数值,7,0)*($E6560-1))*VLOOKUP($D6560,系数!$K$2:$O$7,5,0))</f>
        <v>0</v>
      </c>
      <c r="K6560" s="17">
        <f>INT(VLOOKUP(E6560,强化金币,2,1)*VLOOKUP(INDEX(装备!F:F,MATCH(属性!A6560,装备!A:A,0)),系数!$K$12:$M$15,3,0))</f>
        <v>97500</v>
      </c>
      <c r="L6560" s="17"/>
      <c r="M6560" s="17"/>
      <c r="N6560" s="17"/>
      <c r="O6560" s="17">
        <f>IF(E6560=1,"",VLOOKUP(E6560,系数!$S$2:$AB$12,MATCH(属性!C6560,评级,0),1))</f>
        <v>640</v>
      </c>
    </row>
    <row r="6561" spans="1:15" ht="17.25" thickBot="1" x14ac:dyDescent="0.4">
      <c r="A6561" s="17">
        <f t="shared" si="204"/>
        <v>7100055</v>
      </c>
      <c r="B6561" s="17" t="s">
        <v>221</v>
      </c>
      <c r="C6561" s="15">
        <f>INDEX(装备!G:G,MATCH(属性!A6561,装备!A:A,0))</f>
        <v>19</v>
      </c>
      <c r="D6561" s="15" t="str">
        <f>INDEX(装备!E:E,MATCH(属性!A6561,装备!A:A,0))</f>
        <v>weapon</v>
      </c>
      <c r="E6561" s="14">
        <v>79</v>
      </c>
      <c r="F6561" s="17">
        <f>INT((VLOOKUP($C6561,装备数值,2,0)+VLOOKUP($C6561,装备数值,5,0)*($E6561-1))*VLOOKUP($D6561,系数!$K$2:$O$7,2,0))</f>
        <v>0</v>
      </c>
      <c r="G6561" s="17">
        <f>INT((VLOOKUP($C6561,装备数值,3,0)+VLOOKUP($C6561,装备数值,6,0)*($E6561-1))*VLOOKUP($D6561,系数!$K$2:$O$7,3,0))</f>
        <v>1238</v>
      </c>
      <c r="H6561" s="17">
        <f t="shared" si="205"/>
        <v>1238</v>
      </c>
      <c r="I6561" s="17">
        <f>INT((VLOOKUP($C6561,装备数值,4,0)+VLOOKUP($C6561,装备数值,7,0)*($E6561-1))*VLOOKUP($D6561,系数!$K$2:$O$7,4,0))</f>
        <v>0</v>
      </c>
      <c r="J6561" s="17">
        <f>INT((VLOOKUP($C6561,装备数值,4,0)+VLOOKUP($C6561,装备数值,7,0)*($E6561-1))*VLOOKUP($D6561,系数!$K$2:$O$7,5,0))</f>
        <v>0</v>
      </c>
      <c r="K6561" s="17">
        <f>INT(VLOOKUP(E6561,强化金币,2,1)*VLOOKUP(INDEX(装备!F:F,MATCH(属性!A6561,装备!A:A,0)),系数!$K$12:$M$15,3,0))</f>
        <v>100000</v>
      </c>
      <c r="L6561" s="17"/>
      <c r="M6561" s="17"/>
      <c r="N6561" s="17"/>
      <c r="O6561" s="17">
        <f>IF(E6561=1,"",VLOOKUP(E6561,系数!$S$2:$AB$12,MATCH(属性!C6561,评级,0),1))</f>
        <v>640</v>
      </c>
    </row>
    <row r="6562" spans="1:15" ht="17.25" thickBot="1" x14ac:dyDescent="0.4">
      <c r="A6562" s="17">
        <f t="shared" si="204"/>
        <v>7100055</v>
      </c>
      <c r="B6562" s="17" t="s">
        <v>221</v>
      </c>
      <c r="C6562" s="15">
        <f>INDEX(装备!G:G,MATCH(属性!A6562,装备!A:A,0))</f>
        <v>19</v>
      </c>
      <c r="D6562" s="15" t="str">
        <f>INDEX(装备!E:E,MATCH(属性!A6562,装备!A:A,0))</f>
        <v>weapon</v>
      </c>
      <c r="E6562" s="14">
        <v>80</v>
      </c>
      <c r="F6562" s="17">
        <f>INT((VLOOKUP($C6562,装备数值,2,0)+VLOOKUP($C6562,装备数值,5,0)*($E6562-1))*VLOOKUP($D6562,系数!$K$2:$O$7,2,0))</f>
        <v>0</v>
      </c>
      <c r="G6562" s="17">
        <f>INT((VLOOKUP($C6562,装备数值,3,0)+VLOOKUP($C6562,装备数值,6,0)*($E6562-1))*VLOOKUP($D6562,系数!$K$2:$O$7,3,0))</f>
        <v>1250</v>
      </c>
      <c r="H6562" s="17">
        <f t="shared" si="205"/>
        <v>1250</v>
      </c>
      <c r="I6562" s="17">
        <f>INT((VLOOKUP($C6562,装备数值,4,0)+VLOOKUP($C6562,装备数值,7,0)*($E6562-1))*VLOOKUP($D6562,系数!$K$2:$O$7,4,0))</f>
        <v>0</v>
      </c>
      <c r="J6562" s="17">
        <f>INT((VLOOKUP($C6562,装备数值,4,0)+VLOOKUP($C6562,装备数值,7,0)*($E6562-1))*VLOOKUP($D6562,系数!$K$2:$O$7,5,0))</f>
        <v>0</v>
      </c>
      <c r="K6562" s="17">
        <f>INT(VLOOKUP(E6562,强化金币,2,1)*VLOOKUP(INDEX(装备!F:F,MATCH(属性!A6562,装备!A:A,0)),系数!$K$12:$M$15,3,0))</f>
        <v>120000</v>
      </c>
      <c r="L6562" s="17"/>
      <c r="M6562" s="17"/>
      <c r="N6562" s="17"/>
      <c r="O6562" s="17">
        <f>IF(E6562=1,"",VLOOKUP(E6562,系数!$S$2:$AB$12,MATCH(属性!C6562,评级,0),1))</f>
        <v>720</v>
      </c>
    </row>
    <row r="6563" spans="1:15" ht="17.25" thickBot="1" x14ac:dyDescent="0.4">
      <c r="A6563" s="17">
        <f t="shared" si="204"/>
        <v>7100055</v>
      </c>
      <c r="B6563" s="17" t="s">
        <v>221</v>
      </c>
      <c r="C6563" s="15">
        <f>INDEX(装备!G:G,MATCH(属性!A6563,装备!A:A,0))</f>
        <v>19</v>
      </c>
      <c r="D6563" s="15" t="str">
        <f>INDEX(装备!E:E,MATCH(属性!A6563,装备!A:A,0))</f>
        <v>weapon</v>
      </c>
      <c r="E6563" s="14">
        <v>81</v>
      </c>
      <c r="F6563" s="17">
        <f>INT((VLOOKUP($C6563,装备数值,2,0)+VLOOKUP($C6563,装备数值,5,0)*($E6563-1))*VLOOKUP($D6563,系数!$K$2:$O$7,2,0))</f>
        <v>0</v>
      </c>
      <c r="G6563" s="17">
        <f>INT((VLOOKUP($C6563,装备数值,3,0)+VLOOKUP($C6563,装备数值,6,0)*($E6563-1))*VLOOKUP($D6563,系数!$K$2:$O$7,3,0))</f>
        <v>1262</v>
      </c>
      <c r="H6563" s="17">
        <f t="shared" si="205"/>
        <v>1262</v>
      </c>
      <c r="I6563" s="17">
        <f>INT((VLOOKUP($C6563,装备数值,4,0)+VLOOKUP($C6563,装备数值,7,0)*($E6563-1))*VLOOKUP($D6563,系数!$K$2:$O$7,4,0))</f>
        <v>0</v>
      </c>
      <c r="J6563" s="17">
        <f>INT((VLOOKUP($C6563,装备数值,4,0)+VLOOKUP($C6563,装备数值,7,0)*($E6563-1))*VLOOKUP($D6563,系数!$K$2:$O$7,5,0))</f>
        <v>0</v>
      </c>
      <c r="K6563" s="17">
        <f>INT(VLOOKUP(E6563,强化金币,2,1)*VLOOKUP(INDEX(装备!F:F,MATCH(属性!A6563,装备!A:A,0)),系数!$K$12:$M$15,3,0))</f>
        <v>140000</v>
      </c>
      <c r="L6563" s="17"/>
      <c r="M6563" s="17"/>
      <c r="N6563" s="17"/>
      <c r="O6563" s="17">
        <f>IF(E6563=1,"",VLOOKUP(E6563,系数!$S$2:$AB$12,MATCH(属性!C6563,评级,0),1))</f>
        <v>720</v>
      </c>
    </row>
    <row r="6564" spans="1:15" ht="17.25" thickBot="1" x14ac:dyDescent="0.4">
      <c r="A6564" s="17">
        <f t="shared" si="204"/>
        <v>7100055</v>
      </c>
      <c r="B6564" s="17" t="s">
        <v>221</v>
      </c>
      <c r="C6564" s="15">
        <f>INDEX(装备!G:G,MATCH(属性!A6564,装备!A:A,0))</f>
        <v>19</v>
      </c>
      <c r="D6564" s="15" t="str">
        <f>INDEX(装备!E:E,MATCH(属性!A6564,装备!A:A,0))</f>
        <v>weapon</v>
      </c>
      <c r="E6564" s="14">
        <v>82</v>
      </c>
      <c r="F6564" s="17">
        <f>INT((VLOOKUP($C6564,装备数值,2,0)+VLOOKUP($C6564,装备数值,5,0)*($E6564-1))*VLOOKUP($D6564,系数!$K$2:$O$7,2,0))</f>
        <v>0</v>
      </c>
      <c r="G6564" s="17">
        <f>INT((VLOOKUP($C6564,装备数值,3,0)+VLOOKUP($C6564,装备数值,6,0)*($E6564-1))*VLOOKUP($D6564,系数!$K$2:$O$7,3,0))</f>
        <v>1274</v>
      </c>
      <c r="H6564" s="17">
        <f t="shared" si="205"/>
        <v>1274</v>
      </c>
      <c r="I6564" s="17">
        <f>INT((VLOOKUP($C6564,装备数值,4,0)+VLOOKUP($C6564,装备数值,7,0)*($E6564-1))*VLOOKUP($D6564,系数!$K$2:$O$7,4,0))</f>
        <v>0</v>
      </c>
      <c r="J6564" s="17">
        <f>INT((VLOOKUP($C6564,装备数值,4,0)+VLOOKUP($C6564,装备数值,7,0)*($E6564-1))*VLOOKUP($D6564,系数!$K$2:$O$7,5,0))</f>
        <v>0</v>
      </c>
      <c r="K6564" s="17">
        <f>INT(VLOOKUP(E6564,强化金币,2,1)*VLOOKUP(INDEX(装备!F:F,MATCH(属性!A6564,装备!A:A,0)),系数!$K$12:$M$15,3,0))</f>
        <v>160000</v>
      </c>
      <c r="L6564" s="17"/>
      <c r="M6564" s="17"/>
      <c r="N6564" s="17"/>
      <c r="O6564" s="17">
        <f>IF(E6564=1,"",VLOOKUP(E6564,系数!$S$2:$AB$12,MATCH(属性!C6564,评级,0),1))</f>
        <v>720</v>
      </c>
    </row>
    <row r="6565" spans="1:15" ht="17.25" thickBot="1" x14ac:dyDescent="0.4">
      <c r="A6565" s="17">
        <f t="shared" si="204"/>
        <v>7100055</v>
      </c>
      <c r="B6565" s="17" t="s">
        <v>221</v>
      </c>
      <c r="C6565" s="15">
        <f>INDEX(装备!G:G,MATCH(属性!A6565,装备!A:A,0))</f>
        <v>19</v>
      </c>
      <c r="D6565" s="15" t="str">
        <f>INDEX(装备!E:E,MATCH(属性!A6565,装备!A:A,0))</f>
        <v>weapon</v>
      </c>
      <c r="E6565" s="14">
        <v>83</v>
      </c>
      <c r="F6565" s="17">
        <f>INT((VLOOKUP($C6565,装备数值,2,0)+VLOOKUP($C6565,装备数值,5,0)*($E6565-1))*VLOOKUP($D6565,系数!$K$2:$O$7,2,0))</f>
        <v>0</v>
      </c>
      <c r="G6565" s="17">
        <f>INT((VLOOKUP($C6565,装备数值,3,0)+VLOOKUP($C6565,装备数值,6,0)*($E6565-1))*VLOOKUP($D6565,系数!$K$2:$O$7,3,0))</f>
        <v>1286</v>
      </c>
      <c r="H6565" s="17">
        <f t="shared" si="205"/>
        <v>1286</v>
      </c>
      <c r="I6565" s="17">
        <f>INT((VLOOKUP($C6565,装备数值,4,0)+VLOOKUP($C6565,装备数值,7,0)*($E6565-1))*VLOOKUP($D6565,系数!$K$2:$O$7,4,0))</f>
        <v>0</v>
      </c>
      <c r="J6565" s="17">
        <f>INT((VLOOKUP($C6565,装备数值,4,0)+VLOOKUP($C6565,装备数值,7,0)*($E6565-1))*VLOOKUP($D6565,系数!$K$2:$O$7,5,0))</f>
        <v>0</v>
      </c>
      <c r="K6565" s="17">
        <f>INT(VLOOKUP(E6565,强化金币,2,1)*VLOOKUP(INDEX(装备!F:F,MATCH(属性!A6565,装备!A:A,0)),系数!$K$12:$M$15,3,0))</f>
        <v>180000</v>
      </c>
      <c r="L6565" s="17"/>
      <c r="M6565" s="17"/>
      <c r="N6565" s="17"/>
      <c r="O6565" s="17">
        <f>IF(E6565=1,"",VLOOKUP(E6565,系数!$S$2:$AB$12,MATCH(属性!C6565,评级,0),1))</f>
        <v>720</v>
      </c>
    </row>
    <row r="6566" spans="1:15" ht="17.25" thickBot="1" x14ac:dyDescent="0.4">
      <c r="A6566" s="17">
        <f t="shared" si="204"/>
        <v>7100055</v>
      </c>
      <c r="B6566" s="17" t="s">
        <v>221</v>
      </c>
      <c r="C6566" s="15">
        <f>INDEX(装备!G:G,MATCH(属性!A6566,装备!A:A,0))</f>
        <v>19</v>
      </c>
      <c r="D6566" s="15" t="str">
        <f>INDEX(装备!E:E,MATCH(属性!A6566,装备!A:A,0))</f>
        <v>weapon</v>
      </c>
      <c r="E6566" s="14">
        <v>84</v>
      </c>
      <c r="F6566" s="17">
        <f>INT((VLOOKUP($C6566,装备数值,2,0)+VLOOKUP($C6566,装备数值,5,0)*($E6566-1))*VLOOKUP($D6566,系数!$K$2:$O$7,2,0))</f>
        <v>0</v>
      </c>
      <c r="G6566" s="17">
        <f>INT((VLOOKUP($C6566,装备数值,3,0)+VLOOKUP($C6566,装备数值,6,0)*($E6566-1))*VLOOKUP($D6566,系数!$K$2:$O$7,3,0))</f>
        <v>1298</v>
      </c>
      <c r="H6566" s="17">
        <f t="shared" si="205"/>
        <v>1298</v>
      </c>
      <c r="I6566" s="17">
        <f>INT((VLOOKUP($C6566,装备数值,4,0)+VLOOKUP($C6566,装备数值,7,0)*($E6566-1))*VLOOKUP($D6566,系数!$K$2:$O$7,4,0))</f>
        <v>0</v>
      </c>
      <c r="J6566" s="17">
        <f>INT((VLOOKUP($C6566,装备数值,4,0)+VLOOKUP($C6566,装备数值,7,0)*($E6566-1))*VLOOKUP($D6566,系数!$K$2:$O$7,5,0))</f>
        <v>0</v>
      </c>
      <c r="K6566" s="17">
        <f>INT(VLOOKUP(E6566,强化金币,2,1)*VLOOKUP(INDEX(装备!F:F,MATCH(属性!A6566,装备!A:A,0)),系数!$K$12:$M$15,3,0))</f>
        <v>200000</v>
      </c>
      <c r="L6566" s="17"/>
      <c r="M6566" s="17"/>
      <c r="N6566" s="17"/>
      <c r="O6566" s="17">
        <f>IF(E6566=1,"",VLOOKUP(E6566,系数!$S$2:$AB$12,MATCH(属性!C6566,评级,0),1))</f>
        <v>720</v>
      </c>
    </row>
    <row r="6567" spans="1:15" ht="17.25" thickBot="1" x14ac:dyDescent="0.4">
      <c r="A6567" s="17">
        <f t="shared" si="204"/>
        <v>7100055</v>
      </c>
      <c r="B6567" s="17" t="s">
        <v>221</v>
      </c>
      <c r="C6567" s="15">
        <f>INDEX(装备!G:G,MATCH(属性!A6567,装备!A:A,0))</f>
        <v>19</v>
      </c>
      <c r="D6567" s="15" t="str">
        <f>INDEX(装备!E:E,MATCH(属性!A6567,装备!A:A,0))</f>
        <v>weapon</v>
      </c>
      <c r="E6567" s="14">
        <v>85</v>
      </c>
      <c r="F6567" s="17">
        <f>INT((VLOOKUP($C6567,装备数值,2,0)+VLOOKUP($C6567,装备数值,5,0)*($E6567-1))*VLOOKUP($D6567,系数!$K$2:$O$7,2,0))</f>
        <v>0</v>
      </c>
      <c r="G6567" s="17">
        <f>INT((VLOOKUP($C6567,装备数值,3,0)+VLOOKUP($C6567,装备数值,6,0)*($E6567-1))*VLOOKUP($D6567,系数!$K$2:$O$7,3,0))</f>
        <v>1310</v>
      </c>
      <c r="H6567" s="17">
        <f t="shared" si="205"/>
        <v>1310</v>
      </c>
      <c r="I6567" s="17">
        <f>INT((VLOOKUP($C6567,装备数值,4,0)+VLOOKUP($C6567,装备数值,7,0)*($E6567-1))*VLOOKUP($D6567,系数!$K$2:$O$7,4,0))</f>
        <v>0</v>
      </c>
      <c r="J6567" s="17">
        <f>INT((VLOOKUP($C6567,装备数值,4,0)+VLOOKUP($C6567,装备数值,7,0)*($E6567-1))*VLOOKUP($D6567,系数!$K$2:$O$7,5,0))</f>
        <v>0</v>
      </c>
      <c r="K6567" s="17">
        <f>INT(VLOOKUP(E6567,强化金币,2,1)*VLOOKUP(INDEX(装备!F:F,MATCH(属性!A6567,装备!A:A,0)),系数!$K$12:$M$15,3,0))</f>
        <v>250000</v>
      </c>
      <c r="L6567" s="17"/>
      <c r="M6567" s="17"/>
      <c r="N6567" s="17"/>
      <c r="O6567" s="17">
        <f>IF(E6567=1,"",VLOOKUP(E6567,系数!$S$2:$AB$12,MATCH(属性!C6567,评级,0),1))</f>
        <v>720</v>
      </c>
    </row>
    <row r="6568" spans="1:15" ht="17.25" thickBot="1" x14ac:dyDescent="0.4">
      <c r="A6568" s="17">
        <f t="shared" si="204"/>
        <v>7100055</v>
      </c>
      <c r="B6568" s="17" t="s">
        <v>221</v>
      </c>
      <c r="C6568" s="15">
        <f>INDEX(装备!G:G,MATCH(属性!A6568,装备!A:A,0))</f>
        <v>19</v>
      </c>
      <c r="D6568" s="15" t="str">
        <f>INDEX(装备!E:E,MATCH(属性!A6568,装备!A:A,0))</f>
        <v>weapon</v>
      </c>
      <c r="E6568" s="14">
        <v>86</v>
      </c>
      <c r="F6568" s="17">
        <f>INT((VLOOKUP($C6568,装备数值,2,0)+VLOOKUP($C6568,装备数值,5,0)*($E6568-1))*VLOOKUP($D6568,系数!$K$2:$O$7,2,0))</f>
        <v>0</v>
      </c>
      <c r="G6568" s="17">
        <f>INT((VLOOKUP($C6568,装备数值,3,0)+VLOOKUP($C6568,装备数值,6,0)*($E6568-1))*VLOOKUP($D6568,系数!$K$2:$O$7,3,0))</f>
        <v>1322</v>
      </c>
      <c r="H6568" s="17">
        <f t="shared" si="205"/>
        <v>1322</v>
      </c>
      <c r="I6568" s="17">
        <f>INT((VLOOKUP($C6568,装备数值,4,0)+VLOOKUP($C6568,装备数值,7,0)*($E6568-1))*VLOOKUP($D6568,系数!$K$2:$O$7,4,0))</f>
        <v>0</v>
      </c>
      <c r="J6568" s="17">
        <f>INT((VLOOKUP($C6568,装备数值,4,0)+VLOOKUP($C6568,装备数值,7,0)*($E6568-1))*VLOOKUP($D6568,系数!$K$2:$O$7,5,0))</f>
        <v>0</v>
      </c>
      <c r="K6568" s="17">
        <f>INT(VLOOKUP(E6568,强化金币,2,1)*VLOOKUP(INDEX(装备!F:F,MATCH(属性!A6568,装备!A:A,0)),系数!$K$12:$M$15,3,0))</f>
        <v>300000</v>
      </c>
      <c r="L6568" s="17"/>
      <c r="M6568" s="17"/>
      <c r="N6568" s="17"/>
      <c r="O6568" s="17">
        <f>IF(E6568=1,"",VLOOKUP(E6568,系数!$S$2:$AB$12,MATCH(属性!C6568,评级,0),1))</f>
        <v>720</v>
      </c>
    </row>
    <row r="6569" spans="1:15" ht="17.25" thickBot="1" x14ac:dyDescent="0.4">
      <c r="A6569" s="17">
        <f t="shared" si="204"/>
        <v>7100055</v>
      </c>
      <c r="B6569" s="17" t="s">
        <v>221</v>
      </c>
      <c r="C6569" s="15">
        <f>INDEX(装备!G:G,MATCH(属性!A6569,装备!A:A,0))</f>
        <v>19</v>
      </c>
      <c r="D6569" s="15" t="str">
        <f>INDEX(装备!E:E,MATCH(属性!A6569,装备!A:A,0))</f>
        <v>weapon</v>
      </c>
      <c r="E6569" s="14">
        <v>87</v>
      </c>
      <c r="F6569" s="17">
        <f>INT((VLOOKUP($C6569,装备数值,2,0)+VLOOKUP($C6569,装备数值,5,0)*($E6569-1))*VLOOKUP($D6569,系数!$K$2:$O$7,2,0))</f>
        <v>0</v>
      </c>
      <c r="G6569" s="17">
        <f>INT((VLOOKUP($C6569,装备数值,3,0)+VLOOKUP($C6569,装备数值,6,0)*($E6569-1))*VLOOKUP($D6569,系数!$K$2:$O$7,3,0))</f>
        <v>1334</v>
      </c>
      <c r="H6569" s="17">
        <f t="shared" si="205"/>
        <v>1334</v>
      </c>
      <c r="I6569" s="17">
        <f>INT((VLOOKUP($C6569,装备数值,4,0)+VLOOKUP($C6569,装备数值,7,0)*($E6569-1))*VLOOKUP($D6569,系数!$K$2:$O$7,4,0))</f>
        <v>0</v>
      </c>
      <c r="J6569" s="17">
        <f>INT((VLOOKUP($C6569,装备数值,4,0)+VLOOKUP($C6569,装备数值,7,0)*($E6569-1))*VLOOKUP($D6569,系数!$K$2:$O$7,5,0))</f>
        <v>0</v>
      </c>
      <c r="K6569" s="17">
        <f>INT(VLOOKUP(E6569,强化金币,2,1)*VLOOKUP(INDEX(装备!F:F,MATCH(属性!A6569,装备!A:A,0)),系数!$K$12:$M$15,3,0))</f>
        <v>350000</v>
      </c>
      <c r="L6569" s="17"/>
      <c r="M6569" s="17"/>
      <c r="N6569" s="17"/>
      <c r="O6569" s="17">
        <f>IF(E6569=1,"",VLOOKUP(E6569,系数!$S$2:$AB$12,MATCH(属性!C6569,评级,0),1))</f>
        <v>720</v>
      </c>
    </row>
    <row r="6570" spans="1:15" ht="17.25" thickBot="1" x14ac:dyDescent="0.4">
      <c r="A6570" s="17">
        <f t="shared" si="204"/>
        <v>7100055</v>
      </c>
      <c r="B6570" s="17" t="s">
        <v>221</v>
      </c>
      <c r="C6570" s="15">
        <f>INDEX(装备!G:G,MATCH(属性!A6570,装备!A:A,0))</f>
        <v>19</v>
      </c>
      <c r="D6570" s="15" t="str">
        <f>INDEX(装备!E:E,MATCH(属性!A6570,装备!A:A,0))</f>
        <v>weapon</v>
      </c>
      <c r="E6570" s="14">
        <v>88</v>
      </c>
      <c r="F6570" s="17">
        <f>INT((VLOOKUP($C6570,装备数值,2,0)+VLOOKUP($C6570,装备数值,5,0)*($E6570-1))*VLOOKUP($D6570,系数!$K$2:$O$7,2,0))</f>
        <v>0</v>
      </c>
      <c r="G6570" s="17">
        <f>INT((VLOOKUP($C6570,装备数值,3,0)+VLOOKUP($C6570,装备数值,6,0)*($E6570-1))*VLOOKUP($D6570,系数!$K$2:$O$7,3,0))</f>
        <v>1346</v>
      </c>
      <c r="H6570" s="17">
        <f t="shared" si="205"/>
        <v>1346</v>
      </c>
      <c r="I6570" s="17">
        <f>INT((VLOOKUP($C6570,装备数值,4,0)+VLOOKUP($C6570,装备数值,7,0)*($E6570-1))*VLOOKUP($D6570,系数!$K$2:$O$7,4,0))</f>
        <v>0</v>
      </c>
      <c r="J6570" s="17">
        <f>INT((VLOOKUP($C6570,装备数值,4,0)+VLOOKUP($C6570,装备数值,7,0)*($E6570-1))*VLOOKUP($D6570,系数!$K$2:$O$7,5,0))</f>
        <v>0</v>
      </c>
      <c r="K6570" s="17">
        <f>INT(VLOOKUP(E6570,强化金币,2,1)*VLOOKUP(INDEX(装备!F:F,MATCH(属性!A6570,装备!A:A,0)),系数!$K$12:$M$15,3,0))</f>
        <v>400000</v>
      </c>
      <c r="L6570" s="17"/>
      <c r="M6570" s="17"/>
      <c r="N6570" s="17"/>
      <c r="O6570" s="17">
        <f>IF(E6570=1,"",VLOOKUP(E6570,系数!$S$2:$AB$12,MATCH(属性!C6570,评级,0),1))</f>
        <v>720</v>
      </c>
    </row>
    <row r="6571" spans="1:15" ht="17.25" thickBot="1" x14ac:dyDescent="0.4">
      <c r="A6571" s="17">
        <f t="shared" si="204"/>
        <v>7100055</v>
      </c>
      <c r="B6571" s="17" t="s">
        <v>221</v>
      </c>
      <c r="C6571" s="15">
        <f>INDEX(装备!G:G,MATCH(属性!A6571,装备!A:A,0))</f>
        <v>19</v>
      </c>
      <c r="D6571" s="15" t="str">
        <f>INDEX(装备!E:E,MATCH(属性!A6571,装备!A:A,0))</f>
        <v>weapon</v>
      </c>
      <c r="E6571" s="14">
        <v>89</v>
      </c>
      <c r="F6571" s="17">
        <f>INT((VLOOKUP($C6571,装备数值,2,0)+VLOOKUP($C6571,装备数值,5,0)*($E6571-1))*VLOOKUP($D6571,系数!$K$2:$O$7,2,0))</f>
        <v>0</v>
      </c>
      <c r="G6571" s="17">
        <f>INT((VLOOKUP($C6571,装备数值,3,0)+VLOOKUP($C6571,装备数值,6,0)*($E6571-1))*VLOOKUP($D6571,系数!$K$2:$O$7,3,0))</f>
        <v>1358</v>
      </c>
      <c r="H6571" s="17">
        <f t="shared" si="205"/>
        <v>1358</v>
      </c>
      <c r="I6571" s="17">
        <f>INT((VLOOKUP($C6571,装备数值,4,0)+VLOOKUP($C6571,装备数值,7,0)*($E6571-1))*VLOOKUP($D6571,系数!$K$2:$O$7,4,0))</f>
        <v>0</v>
      </c>
      <c r="J6571" s="17">
        <f>INT((VLOOKUP($C6571,装备数值,4,0)+VLOOKUP($C6571,装备数值,7,0)*($E6571-1))*VLOOKUP($D6571,系数!$K$2:$O$7,5,0))</f>
        <v>0</v>
      </c>
      <c r="K6571" s="17">
        <f>INT(VLOOKUP(E6571,强化金币,2,1)*VLOOKUP(INDEX(装备!F:F,MATCH(属性!A6571,装备!A:A,0)),系数!$K$12:$M$15,3,0))</f>
        <v>450000</v>
      </c>
      <c r="L6571" s="17"/>
      <c r="M6571" s="17"/>
      <c r="N6571" s="17"/>
      <c r="O6571" s="17">
        <f>IF(E6571=1,"",VLOOKUP(E6571,系数!$S$2:$AB$12,MATCH(属性!C6571,评级,0),1))</f>
        <v>720</v>
      </c>
    </row>
    <row r="6572" spans="1:15" ht="17.25" thickBot="1" x14ac:dyDescent="0.4">
      <c r="A6572" s="17">
        <f t="shared" si="204"/>
        <v>7100055</v>
      </c>
      <c r="B6572" s="17" t="s">
        <v>221</v>
      </c>
      <c r="C6572" s="15">
        <f>INDEX(装备!G:G,MATCH(属性!A6572,装备!A:A,0))</f>
        <v>19</v>
      </c>
      <c r="D6572" s="15" t="str">
        <f>INDEX(装备!E:E,MATCH(属性!A6572,装备!A:A,0))</f>
        <v>weapon</v>
      </c>
      <c r="E6572" s="14">
        <v>90</v>
      </c>
      <c r="F6572" s="17">
        <f>INT((VLOOKUP($C6572,装备数值,2,0)+VLOOKUP($C6572,装备数值,5,0)*($E6572-1))*VLOOKUP($D6572,系数!$K$2:$O$7,2,0))</f>
        <v>0</v>
      </c>
      <c r="G6572" s="17">
        <f>INT((VLOOKUP($C6572,装备数值,3,0)+VLOOKUP($C6572,装备数值,6,0)*($E6572-1))*VLOOKUP($D6572,系数!$K$2:$O$7,3,0))</f>
        <v>1370</v>
      </c>
      <c r="H6572" s="17">
        <f t="shared" si="205"/>
        <v>1370</v>
      </c>
      <c r="I6572" s="17">
        <f>INT((VLOOKUP($C6572,装备数值,4,0)+VLOOKUP($C6572,装备数值,7,0)*($E6572-1))*VLOOKUP($D6572,系数!$K$2:$O$7,4,0))</f>
        <v>0</v>
      </c>
      <c r="J6572" s="17">
        <f>INT((VLOOKUP($C6572,装备数值,4,0)+VLOOKUP($C6572,装备数值,7,0)*($E6572-1))*VLOOKUP($D6572,系数!$K$2:$O$7,5,0))</f>
        <v>0</v>
      </c>
      <c r="K6572" s="17">
        <f>INT(VLOOKUP(E6572,强化金币,2,1)*VLOOKUP(INDEX(装备!F:F,MATCH(属性!A6572,装备!A:A,0)),系数!$K$12:$M$15,3,0))</f>
        <v>450000</v>
      </c>
      <c r="L6572" s="17"/>
      <c r="M6572" s="17"/>
      <c r="N6572" s="17"/>
      <c r="O6572" s="17">
        <f>IF(E6572=1,"",VLOOKUP(E6572,系数!$S$2:$AB$12,MATCH(属性!C6572,评级,0),1))</f>
        <v>800</v>
      </c>
    </row>
    <row r="6573" spans="1:15" ht="17.25" thickBot="1" x14ac:dyDescent="0.4">
      <c r="A6573" s="17">
        <f t="shared" si="204"/>
        <v>7100055</v>
      </c>
      <c r="B6573" s="17" t="s">
        <v>221</v>
      </c>
      <c r="C6573" s="15">
        <f>INDEX(装备!G:G,MATCH(属性!A6573,装备!A:A,0))</f>
        <v>19</v>
      </c>
      <c r="D6573" s="15" t="str">
        <f>INDEX(装备!E:E,MATCH(属性!A6573,装备!A:A,0))</f>
        <v>weapon</v>
      </c>
      <c r="E6573" s="14">
        <v>91</v>
      </c>
      <c r="F6573" s="17">
        <f>INT((VLOOKUP($C6573,装备数值,2,0)+VLOOKUP($C6573,装备数值,5,0)*($E6573-1))*VLOOKUP($D6573,系数!$K$2:$O$7,2,0))</f>
        <v>0</v>
      </c>
      <c r="G6573" s="17">
        <f>INT((VLOOKUP($C6573,装备数值,3,0)+VLOOKUP($C6573,装备数值,6,0)*($E6573-1))*VLOOKUP($D6573,系数!$K$2:$O$7,3,0))</f>
        <v>1382</v>
      </c>
      <c r="H6573" s="17">
        <f t="shared" si="205"/>
        <v>1382</v>
      </c>
      <c r="I6573" s="17">
        <f>INT((VLOOKUP($C6573,装备数值,4,0)+VLOOKUP($C6573,装备数值,7,0)*($E6573-1))*VLOOKUP($D6573,系数!$K$2:$O$7,4,0))</f>
        <v>0</v>
      </c>
      <c r="J6573" s="17">
        <f>INT((VLOOKUP($C6573,装备数值,4,0)+VLOOKUP($C6573,装备数值,7,0)*($E6573-1))*VLOOKUP($D6573,系数!$K$2:$O$7,5,0))</f>
        <v>0</v>
      </c>
      <c r="K6573" s="17">
        <f>INT(VLOOKUP(E6573,强化金币,2,1)*VLOOKUP(INDEX(装备!F:F,MATCH(属性!A6573,装备!A:A,0)),系数!$K$12:$M$15,3,0))</f>
        <v>450000</v>
      </c>
      <c r="L6573" s="17"/>
      <c r="M6573" s="17"/>
      <c r="N6573" s="17"/>
      <c r="O6573" s="17">
        <f>IF(E6573=1,"",VLOOKUP(E6573,系数!$S$2:$AB$12,MATCH(属性!C6573,评级,0),1))</f>
        <v>800</v>
      </c>
    </row>
    <row r="6574" spans="1:15" ht="17.25" thickBot="1" x14ac:dyDescent="0.4">
      <c r="A6574" s="17">
        <f t="shared" si="204"/>
        <v>7100055</v>
      </c>
      <c r="B6574" s="17" t="s">
        <v>221</v>
      </c>
      <c r="C6574" s="15">
        <f>INDEX(装备!G:G,MATCH(属性!A6574,装备!A:A,0))</f>
        <v>19</v>
      </c>
      <c r="D6574" s="15" t="str">
        <f>INDEX(装备!E:E,MATCH(属性!A6574,装备!A:A,0))</f>
        <v>weapon</v>
      </c>
      <c r="E6574" s="14">
        <v>92</v>
      </c>
      <c r="F6574" s="17">
        <f>INT((VLOOKUP($C6574,装备数值,2,0)+VLOOKUP($C6574,装备数值,5,0)*($E6574-1))*VLOOKUP($D6574,系数!$K$2:$O$7,2,0))</f>
        <v>0</v>
      </c>
      <c r="G6574" s="17">
        <f>INT((VLOOKUP($C6574,装备数值,3,0)+VLOOKUP($C6574,装备数值,6,0)*($E6574-1))*VLOOKUP($D6574,系数!$K$2:$O$7,3,0))</f>
        <v>1394</v>
      </c>
      <c r="H6574" s="17">
        <f t="shared" si="205"/>
        <v>1394</v>
      </c>
      <c r="I6574" s="17">
        <f>INT((VLOOKUP($C6574,装备数值,4,0)+VLOOKUP($C6574,装备数值,7,0)*($E6574-1))*VLOOKUP($D6574,系数!$K$2:$O$7,4,0))</f>
        <v>0</v>
      </c>
      <c r="J6574" s="17">
        <f>INT((VLOOKUP($C6574,装备数值,4,0)+VLOOKUP($C6574,装备数值,7,0)*($E6574-1))*VLOOKUP($D6574,系数!$K$2:$O$7,5,0))</f>
        <v>0</v>
      </c>
      <c r="K6574" s="17">
        <f>INT(VLOOKUP(E6574,强化金币,2,1)*VLOOKUP(INDEX(装备!F:F,MATCH(属性!A6574,装备!A:A,0)),系数!$K$12:$M$15,3,0))</f>
        <v>450000</v>
      </c>
      <c r="L6574" s="17"/>
      <c r="M6574" s="17"/>
      <c r="N6574" s="17"/>
      <c r="O6574" s="17">
        <f>IF(E6574=1,"",VLOOKUP(E6574,系数!$S$2:$AB$12,MATCH(属性!C6574,评级,0),1))</f>
        <v>800</v>
      </c>
    </row>
    <row r="6575" spans="1:15" ht="17.25" thickBot="1" x14ac:dyDescent="0.4">
      <c r="A6575" s="17">
        <f t="shared" si="204"/>
        <v>7100055</v>
      </c>
      <c r="B6575" s="17" t="s">
        <v>221</v>
      </c>
      <c r="C6575" s="15">
        <f>INDEX(装备!G:G,MATCH(属性!A6575,装备!A:A,0))</f>
        <v>19</v>
      </c>
      <c r="D6575" s="15" t="str">
        <f>INDEX(装备!E:E,MATCH(属性!A6575,装备!A:A,0))</f>
        <v>weapon</v>
      </c>
      <c r="E6575" s="14">
        <v>93</v>
      </c>
      <c r="F6575" s="17">
        <f>INT((VLOOKUP($C6575,装备数值,2,0)+VLOOKUP($C6575,装备数值,5,0)*($E6575-1))*VLOOKUP($D6575,系数!$K$2:$O$7,2,0))</f>
        <v>0</v>
      </c>
      <c r="G6575" s="17">
        <f>INT((VLOOKUP($C6575,装备数值,3,0)+VLOOKUP($C6575,装备数值,6,0)*($E6575-1))*VLOOKUP($D6575,系数!$K$2:$O$7,3,0))</f>
        <v>1406</v>
      </c>
      <c r="H6575" s="17">
        <f t="shared" si="205"/>
        <v>1406</v>
      </c>
      <c r="I6575" s="17">
        <f>INT((VLOOKUP($C6575,装备数值,4,0)+VLOOKUP($C6575,装备数值,7,0)*($E6575-1))*VLOOKUP($D6575,系数!$K$2:$O$7,4,0))</f>
        <v>0</v>
      </c>
      <c r="J6575" s="17">
        <f>INT((VLOOKUP($C6575,装备数值,4,0)+VLOOKUP($C6575,装备数值,7,0)*($E6575-1))*VLOOKUP($D6575,系数!$K$2:$O$7,5,0))</f>
        <v>0</v>
      </c>
      <c r="K6575" s="17">
        <f>INT(VLOOKUP(E6575,强化金币,2,1)*VLOOKUP(INDEX(装备!F:F,MATCH(属性!A6575,装备!A:A,0)),系数!$K$12:$M$15,3,0))</f>
        <v>450000</v>
      </c>
      <c r="L6575" s="17"/>
      <c r="M6575" s="17"/>
      <c r="N6575" s="17"/>
      <c r="O6575" s="17">
        <f>IF(E6575=1,"",VLOOKUP(E6575,系数!$S$2:$AB$12,MATCH(属性!C6575,评级,0),1))</f>
        <v>800</v>
      </c>
    </row>
    <row r="6576" spans="1:15" ht="17.25" thickBot="1" x14ac:dyDescent="0.4">
      <c r="A6576" s="17">
        <f t="shared" si="204"/>
        <v>7100055</v>
      </c>
      <c r="B6576" s="17" t="s">
        <v>221</v>
      </c>
      <c r="C6576" s="15">
        <f>INDEX(装备!G:G,MATCH(属性!A6576,装备!A:A,0))</f>
        <v>19</v>
      </c>
      <c r="D6576" s="15" t="str">
        <f>INDEX(装备!E:E,MATCH(属性!A6576,装备!A:A,0))</f>
        <v>weapon</v>
      </c>
      <c r="E6576" s="14">
        <v>94</v>
      </c>
      <c r="F6576" s="17">
        <f>INT((VLOOKUP($C6576,装备数值,2,0)+VLOOKUP($C6576,装备数值,5,0)*($E6576-1))*VLOOKUP($D6576,系数!$K$2:$O$7,2,0))</f>
        <v>0</v>
      </c>
      <c r="G6576" s="17">
        <f>INT((VLOOKUP($C6576,装备数值,3,0)+VLOOKUP($C6576,装备数值,6,0)*($E6576-1))*VLOOKUP($D6576,系数!$K$2:$O$7,3,0))</f>
        <v>1418</v>
      </c>
      <c r="H6576" s="17">
        <f t="shared" si="205"/>
        <v>1418</v>
      </c>
      <c r="I6576" s="17">
        <f>INT((VLOOKUP($C6576,装备数值,4,0)+VLOOKUP($C6576,装备数值,7,0)*($E6576-1))*VLOOKUP($D6576,系数!$K$2:$O$7,4,0))</f>
        <v>0</v>
      </c>
      <c r="J6576" s="17">
        <f>INT((VLOOKUP($C6576,装备数值,4,0)+VLOOKUP($C6576,装备数值,7,0)*($E6576-1))*VLOOKUP($D6576,系数!$K$2:$O$7,5,0))</f>
        <v>0</v>
      </c>
      <c r="K6576" s="17">
        <f>INT(VLOOKUP(E6576,强化金币,2,1)*VLOOKUP(INDEX(装备!F:F,MATCH(属性!A6576,装备!A:A,0)),系数!$K$12:$M$15,3,0))</f>
        <v>450000</v>
      </c>
      <c r="L6576" s="17"/>
      <c r="M6576" s="17"/>
      <c r="N6576" s="17"/>
      <c r="O6576" s="17">
        <f>IF(E6576=1,"",VLOOKUP(E6576,系数!$S$2:$AB$12,MATCH(属性!C6576,评级,0),1))</f>
        <v>800</v>
      </c>
    </row>
    <row r="6577" spans="1:15" ht="17.25" thickBot="1" x14ac:dyDescent="0.4">
      <c r="A6577" s="17">
        <f t="shared" si="204"/>
        <v>7100055</v>
      </c>
      <c r="B6577" s="17" t="s">
        <v>221</v>
      </c>
      <c r="C6577" s="15">
        <f>INDEX(装备!G:G,MATCH(属性!A6577,装备!A:A,0))</f>
        <v>19</v>
      </c>
      <c r="D6577" s="15" t="str">
        <f>INDEX(装备!E:E,MATCH(属性!A6577,装备!A:A,0))</f>
        <v>weapon</v>
      </c>
      <c r="E6577" s="14">
        <v>95</v>
      </c>
      <c r="F6577" s="17">
        <f>INT((VLOOKUP($C6577,装备数值,2,0)+VLOOKUP($C6577,装备数值,5,0)*($E6577-1))*VLOOKUP($D6577,系数!$K$2:$O$7,2,0))</f>
        <v>0</v>
      </c>
      <c r="G6577" s="17">
        <f>INT((VLOOKUP($C6577,装备数值,3,0)+VLOOKUP($C6577,装备数值,6,0)*($E6577-1))*VLOOKUP($D6577,系数!$K$2:$O$7,3,0))</f>
        <v>1430</v>
      </c>
      <c r="H6577" s="17">
        <f t="shared" si="205"/>
        <v>1430</v>
      </c>
      <c r="I6577" s="17">
        <f>INT((VLOOKUP($C6577,装备数值,4,0)+VLOOKUP($C6577,装备数值,7,0)*($E6577-1))*VLOOKUP($D6577,系数!$K$2:$O$7,4,0))</f>
        <v>0</v>
      </c>
      <c r="J6577" s="17">
        <f>INT((VLOOKUP($C6577,装备数值,4,0)+VLOOKUP($C6577,装备数值,7,0)*($E6577-1))*VLOOKUP($D6577,系数!$K$2:$O$7,5,0))</f>
        <v>0</v>
      </c>
      <c r="K6577" s="17">
        <f>INT(VLOOKUP(E6577,强化金币,2,1)*VLOOKUP(INDEX(装备!F:F,MATCH(属性!A6577,装备!A:A,0)),系数!$K$12:$M$15,3,0))</f>
        <v>450000</v>
      </c>
      <c r="L6577" s="17"/>
      <c r="M6577" s="17"/>
      <c r="N6577" s="17"/>
      <c r="O6577" s="17">
        <f>IF(E6577=1,"",VLOOKUP(E6577,系数!$S$2:$AB$12,MATCH(属性!C6577,评级,0),1))</f>
        <v>800</v>
      </c>
    </row>
    <row r="6578" spans="1:15" ht="17.25" thickBot="1" x14ac:dyDescent="0.4">
      <c r="A6578" s="17">
        <f t="shared" si="204"/>
        <v>7100055</v>
      </c>
      <c r="B6578" s="17" t="s">
        <v>221</v>
      </c>
      <c r="C6578" s="15">
        <f>INDEX(装备!G:G,MATCH(属性!A6578,装备!A:A,0))</f>
        <v>19</v>
      </c>
      <c r="D6578" s="15" t="str">
        <f>INDEX(装备!E:E,MATCH(属性!A6578,装备!A:A,0))</f>
        <v>weapon</v>
      </c>
      <c r="E6578" s="14">
        <v>96</v>
      </c>
      <c r="F6578" s="17">
        <f>INT((VLOOKUP($C6578,装备数值,2,0)+VLOOKUP($C6578,装备数值,5,0)*($E6578-1))*VLOOKUP($D6578,系数!$K$2:$O$7,2,0))</f>
        <v>0</v>
      </c>
      <c r="G6578" s="17">
        <f>INT((VLOOKUP($C6578,装备数值,3,0)+VLOOKUP($C6578,装备数值,6,0)*($E6578-1))*VLOOKUP($D6578,系数!$K$2:$O$7,3,0))</f>
        <v>1442</v>
      </c>
      <c r="H6578" s="17">
        <f t="shared" si="205"/>
        <v>1442</v>
      </c>
      <c r="I6578" s="17">
        <f>INT((VLOOKUP($C6578,装备数值,4,0)+VLOOKUP($C6578,装备数值,7,0)*($E6578-1))*VLOOKUP($D6578,系数!$K$2:$O$7,4,0))</f>
        <v>0</v>
      </c>
      <c r="J6578" s="17">
        <f>INT((VLOOKUP($C6578,装备数值,4,0)+VLOOKUP($C6578,装备数值,7,0)*($E6578-1))*VLOOKUP($D6578,系数!$K$2:$O$7,5,0))</f>
        <v>0</v>
      </c>
      <c r="K6578" s="17">
        <f>INT(VLOOKUP(E6578,强化金币,2,1)*VLOOKUP(INDEX(装备!F:F,MATCH(属性!A6578,装备!A:A,0)),系数!$K$12:$M$15,3,0))</f>
        <v>450000</v>
      </c>
      <c r="L6578" s="17"/>
      <c r="M6578" s="17"/>
      <c r="N6578" s="17"/>
      <c r="O6578" s="17">
        <f>IF(E6578=1,"",VLOOKUP(E6578,系数!$S$2:$AB$12,MATCH(属性!C6578,评级,0),1))</f>
        <v>800</v>
      </c>
    </row>
    <row r="6579" spans="1:15" ht="17.25" thickBot="1" x14ac:dyDescent="0.4">
      <c r="A6579" s="17">
        <f t="shared" si="204"/>
        <v>7100055</v>
      </c>
      <c r="B6579" s="17" t="s">
        <v>221</v>
      </c>
      <c r="C6579" s="15">
        <f>INDEX(装备!G:G,MATCH(属性!A6579,装备!A:A,0))</f>
        <v>19</v>
      </c>
      <c r="D6579" s="15" t="str">
        <f>INDEX(装备!E:E,MATCH(属性!A6579,装备!A:A,0))</f>
        <v>weapon</v>
      </c>
      <c r="E6579" s="14">
        <v>97</v>
      </c>
      <c r="F6579" s="17">
        <f>INT((VLOOKUP($C6579,装备数值,2,0)+VLOOKUP($C6579,装备数值,5,0)*($E6579-1))*VLOOKUP($D6579,系数!$K$2:$O$7,2,0))</f>
        <v>0</v>
      </c>
      <c r="G6579" s="17">
        <f>INT((VLOOKUP($C6579,装备数值,3,0)+VLOOKUP($C6579,装备数值,6,0)*($E6579-1))*VLOOKUP($D6579,系数!$K$2:$O$7,3,0))</f>
        <v>1454</v>
      </c>
      <c r="H6579" s="17">
        <f t="shared" si="205"/>
        <v>1454</v>
      </c>
      <c r="I6579" s="17">
        <f>INT((VLOOKUP($C6579,装备数值,4,0)+VLOOKUP($C6579,装备数值,7,0)*($E6579-1))*VLOOKUP($D6579,系数!$K$2:$O$7,4,0))</f>
        <v>0</v>
      </c>
      <c r="J6579" s="17">
        <f>INT((VLOOKUP($C6579,装备数值,4,0)+VLOOKUP($C6579,装备数值,7,0)*($E6579-1))*VLOOKUP($D6579,系数!$K$2:$O$7,5,0))</f>
        <v>0</v>
      </c>
      <c r="K6579" s="17">
        <f>INT(VLOOKUP(E6579,强化金币,2,1)*VLOOKUP(INDEX(装备!F:F,MATCH(属性!A6579,装备!A:A,0)),系数!$K$12:$M$15,3,0))</f>
        <v>450000</v>
      </c>
      <c r="L6579" s="17"/>
      <c r="M6579" s="17"/>
      <c r="N6579" s="17"/>
      <c r="O6579" s="17">
        <f>IF(E6579=1,"",VLOOKUP(E6579,系数!$S$2:$AB$12,MATCH(属性!C6579,评级,0),1))</f>
        <v>800</v>
      </c>
    </row>
    <row r="6580" spans="1:15" ht="17.25" thickBot="1" x14ac:dyDescent="0.4">
      <c r="A6580" s="17">
        <f t="shared" si="204"/>
        <v>7100055</v>
      </c>
      <c r="B6580" s="17" t="s">
        <v>221</v>
      </c>
      <c r="C6580" s="15">
        <f>INDEX(装备!G:G,MATCH(属性!A6580,装备!A:A,0))</f>
        <v>19</v>
      </c>
      <c r="D6580" s="15" t="str">
        <f>INDEX(装备!E:E,MATCH(属性!A6580,装备!A:A,0))</f>
        <v>weapon</v>
      </c>
      <c r="E6580" s="14">
        <v>98</v>
      </c>
      <c r="F6580" s="17">
        <f>INT((VLOOKUP($C6580,装备数值,2,0)+VLOOKUP($C6580,装备数值,5,0)*($E6580-1))*VLOOKUP($D6580,系数!$K$2:$O$7,2,0))</f>
        <v>0</v>
      </c>
      <c r="G6580" s="17">
        <f>INT((VLOOKUP($C6580,装备数值,3,0)+VLOOKUP($C6580,装备数值,6,0)*($E6580-1))*VLOOKUP($D6580,系数!$K$2:$O$7,3,0))</f>
        <v>1466</v>
      </c>
      <c r="H6580" s="17">
        <f t="shared" si="205"/>
        <v>1466</v>
      </c>
      <c r="I6580" s="17">
        <f>INT((VLOOKUP($C6580,装备数值,4,0)+VLOOKUP($C6580,装备数值,7,0)*($E6580-1))*VLOOKUP($D6580,系数!$K$2:$O$7,4,0))</f>
        <v>0</v>
      </c>
      <c r="J6580" s="17">
        <f>INT((VLOOKUP($C6580,装备数值,4,0)+VLOOKUP($C6580,装备数值,7,0)*($E6580-1))*VLOOKUP($D6580,系数!$K$2:$O$7,5,0))</f>
        <v>0</v>
      </c>
      <c r="K6580" s="17">
        <f>INT(VLOOKUP(E6580,强化金币,2,1)*VLOOKUP(INDEX(装备!F:F,MATCH(属性!A6580,装备!A:A,0)),系数!$K$12:$M$15,3,0))</f>
        <v>450000</v>
      </c>
      <c r="L6580" s="17"/>
      <c r="M6580" s="17"/>
      <c r="N6580" s="17"/>
      <c r="O6580" s="17">
        <f>IF(E6580=1,"",VLOOKUP(E6580,系数!$S$2:$AB$12,MATCH(属性!C6580,评级,0),1))</f>
        <v>800</v>
      </c>
    </row>
    <row r="6581" spans="1:15" ht="17.25" thickBot="1" x14ac:dyDescent="0.4">
      <c r="A6581" s="17">
        <f t="shared" si="204"/>
        <v>7100055</v>
      </c>
      <c r="B6581" s="17" t="s">
        <v>221</v>
      </c>
      <c r="C6581" s="15">
        <f>INDEX(装备!G:G,MATCH(属性!A6581,装备!A:A,0))</f>
        <v>19</v>
      </c>
      <c r="D6581" s="15" t="str">
        <f>INDEX(装备!E:E,MATCH(属性!A6581,装备!A:A,0))</f>
        <v>weapon</v>
      </c>
      <c r="E6581" s="14">
        <v>99</v>
      </c>
      <c r="F6581" s="17">
        <f>INT((VLOOKUP($C6581,装备数值,2,0)+VLOOKUP($C6581,装备数值,5,0)*($E6581-1))*VLOOKUP($D6581,系数!$K$2:$O$7,2,0))</f>
        <v>0</v>
      </c>
      <c r="G6581" s="17">
        <f>INT((VLOOKUP($C6581,装备数值,3,0)+VLOOKUP($C6581,装备数值,6,0)*($E6581-1))*VLOOKUP($D6581,系数!$K$2:$O$7,3,0))</f>
        <v>1478</v>
      </c>
      <c r="H6581" s="17">
        <f t="shared" si="205"/>
        <v>1478</v>
      </c>
      <c r="I6581" s="17">
        <f>INT((VLOOKUP($C6581,装备数值,4,0)+VLOOKUP($C6581,装备数值,7,0)*($E6581-1))*VLOOKUP($D6581,系数!$K$2:$O$7,4,0))</f>
        <v>0</v>
      </c>
      <c r="J6581" s="17">
        <f>INT((VLOOKUP($C6581,装备数值,4,0)+VLOOKUP($C6581,装备数值,7,0)*($E6581-1))*VLOOKUP($D6581,系数!$K$2:$O$7,5,0))</f>
        <v>0</v>
      </c>
      <c r="K6581" s="17">
        <f>INT(VLOOKUP(E6581,强化金币,2,1)*VLOOKUP(INDEX(装备!F:F,MATCH(属性!A6581,装备!A:A,0)),系数!$K$12:$M$15,3,0))</f>
        <v>450000</v>
      </c>
      <c r="L6581" s="17"/>
      <c r="M6581" s="17"/>
      <c r="N6581" s="17"/>
      <c r="O6581" s="17">
        <f>IF(E6581=1,"",VLOOKUP(E6581,系数!$S$2:$AB$12,MATCH(属性!C6581,评级,0),1))</f>
        <v>800</v>
      </c>
    </row>
    <row r="6582" spans="1:15" ht="17.25" thickBot="1" x14ac:dyDescent="0.4">
      <c r="A6582" s="17">
        <f t="shared" si="204"/>
        <v>7100055</v>
      </c>
      <c r="B6582" s="17" t="s">
        <v>221</v>
      </c>
      <c r="C6582" s="15">
        <f>INDEX(装备!G:G,MATCH(属性!A6582,装备!A:A,0))</f>
        <v>19</v>
      </c>
      <c r="D6582" s="15" t="str">
        <f>INDEX(装备!E:E,MATCH(属性!A6582,装备!A:A,0))</f>
        <v>weapon</v>
      </c>
      <c r="E6582" s="14">
        <v>100</v>
      </c>
      <c r="F6582" s="17">
        <f>INT((VLOOKUP($C6582,装备数值,2,0)+VLOOKUP($C6582,装备数值,5,0)*($E6582-1))*VLOOKUP($D6582,系数!$K$2:$O$7,2,0))</f>
        <v>0</v>
      </c>
      <c r="G6582" s="17">
        <f>INT((VLOOKUP($C6582,装备数值,3,0)+VLOOKUP($C6582,装备数值,6,0)*($E6582-1))*VLOOKUP($D6582,系数!$K$2:$O$7,3,0))</f>
        <v>1490</v>
      </c>
      <c r="H6582" s="17">
        <f t="shared" si="205"/>
        <v>1490</v>
      </c>
      <c r="I6582" s="17">
        <f>INT((VLOOKUP($C6582,装备数值,4,0)+VLOOKUP($C6582,装备数值,7,0)*($E6582-1))*VLOOKUP($D6582,系数!$K$2:$O$7,4,0))</f>
        <v>0</v>
      </c>
      <c r="J6582" s="17">
        <f>INT((VLOOKUP($C6582,装备数值,4,0)+VLOOKUP($C6582,装备数值,7,0)*($E6582-1))*VLOOKUP($D6582,系数!$K$2:$O$7,5,0))</f>
        <v>0</v>
      </c>
      <c r="K6582" s="17">
        <f>INT(VLOOKUP(E6582,强化金币,2,1)*VLOOKUP(INDEX(装备!F:F,MATCH(属性!A6582,装备!A:A,0)),系数!$K$12:$M$15,3,0))</f>
        <v>450000</v>
      </c>
      <c r="L6582" s="17"/>
      <c r="M6582" s="17"/>
      <c r="N6582" s="17"/>
      <c r="O6582" s="17">
        <f>IF(E6582=1,"",VLOOKUP(E6582,系数!$S$2:$AB$12,MATCH(属性!C6582,评级,0),1))</f>
        <v>880</v>
      </c>
    </row>
    <row r="6583" spans="1:15" ht="17.25" thickBot="1" x14ac:dyDescent="0.4">
      <c r="A6583" s="17">
        <f t="shared" si="204"/>
        <v>7100055</v>
      </c>
      <c r="B6583" s="17" t="s">
        <v>221</v>
      </c>
      <c r="C6583" s="15">
        <f>INDEX(装备!G:G,MATCH(属性!A6583,装备!A:A,0))</f>
        <v>19</v>
      </c>
      <c r="D6583" s="15" t="str">
        <f>INDEX(装备!E:E,MATCH(属性!A6583,装备!A:A,0))</f>
        <v>weapon</v>
      </c>
      <c r="E6583" s="14">
        <v>101</v>
      </c>
      <c r="F6583" s="17">
        <f>INT((VLOOKUP($C6583,装备数值,2,0)+VLOOKUP($C6583,装备数值,5,0)*($E6583-1))*VLOOKUP($D6583,系数!$K$2:$O$7,2,0))</f>
        <v>0</v>
      </c>
      <c r="G6583" s="17">
        <f>INT((VLOOKUP($C6583,装备数值,3,0)+VLOOKUP($C6583,装备数值,6,0)*($E6583-1))*VLOOKUP($D6583,系数!$K$2:$O$7,3,0))</f>
        <v>1503</v>
      </c>
      <c r="H6583" s="17">
        <f t="shared" si="205"/>
        <v>1503</v>
      </c>
      <c r="I6583" s="17">
        <f>INT((VLOOKUP($C6583,装备数值,4,0)+VLOOKUP($C6583,装备数值,7,0)*($E6583-1))*VLOOKUP($D6583,系数!$K$2:$O$7,4,0))</f>
        <v>0</v>
      </c>
      <c r="J6583" s="17">
        <f>INT((VLOOKUP($C6583,装备数值,4,0)+VLOOKUP($C6583,装备数值,7,0)*($E6583-1))*VLOOKUP($D6583,系数!$K$2:$O$7,5,0))</f>
        <v>0</v>
      </c>
      <c r="K6583" s="17">
        <f>INT(VLOOKUP(E6583,强化金币,2,1)*VLOOKUP(INDEX(装备!F:F,MATCH(属性!A6583,装备!A:A,0)),系数!$K$12:$M$15,3,0))</f>
        <v>450000</v>
      </c>
      <c r="L6583" s="17"/>
      <c r="M6583" s="17"/>
      <c r="N6583" s="17"/>
      <c r="O6583" s="17">
        <f>IF(E6583=1,"",VLOOKUP(E6583,系数!$S$2:$AB$12,MATCH(属性!C6583,评级,0),1))</f>
        <v>880</v>
      </c>
    </row>
    <row r="6584" spans="1:15" ht="17.25" thickBot="1" x14ac:dyDescent="0.4">
      <c r="A6584" s="17">
        <f t="shared" si="204"/>
        <v>7100055</v>
      </c>
      <c r="B6584" s="17" t="s">
        <v>221</v>
      </c>
      <c r="C6584" s="15">
        <f>INDEX(装备!G:G,MATCH(属性!A6584,装备!A:A,0))</f>
        <v>19</v>
      </c>
      <c r="D6584" s="15" t="str">
        <f>INDEX(装备!E:E,MATCH(属性!A6584,装备!A:A,0))</f>
        <v>weapon</v>
      </c>
      <c r="E6584" s="14">
        <v>102</v>
      </c>
      <c r="F6584" s="17">
        <f>INT((VLOOKUP($C6584,装备数值,2,0)+VLOOKUP($C6584,装备数值,5,0)*($E6584-1))*VLOOKUP($D6584,系数!$K$2:$O$7,2,0))</f>
        <v>0</v>
      </c>
      <c r="G6584" s="17">
        <f>INT((VLOOKUP($C6584,装备数值,3,0)+VLOOKUP($C6584,装备数值,6,0)*($E6584-1))*VLOOKUP($D6584,系数!$K$2:$O$7,3,0))</f>
        <v>1515</v>
      </c>
      <c r="H6584" s="17">
        <f t="shared" si="205"/>
        <v>1515</v>
      </c>
      <c r="I6584" s="17">
        <f>INT((VLOOKUP($C6584,装备数值,4,0)+VLOOKUP($C6584,装备数值,7,0)*($E6584-1))*VLOOKUP($D6584,系数!$K$2:$O$7,4,0))</f>
        <v>0</v>
      </c>
      <c r="J6584" s="17">
        <f>INT((VLOOKUP($C6584,装备数值,4,0)+VLOOKUP($C6584,装备数值,7,0)*($E6584-1))*VLOOKUP($D6584,系数!$K$2:$O$7,5,0))</f>
        <v>0</v>
      </c>
      <c r="K6584" s="17">
        <f>INT(VLOOKUP(E6584,强化金币,2,1)*VLOOKUP(INDEX(装备!F:F,MATCH(属性!A6584,装备!A:A,0)),系数!$K$12:$M$15,3,0))</f>
        <v>450000</v>
      </c>
      <c r="L6584" s="17"/>
      <c r="M6584" s="17"/>
      <c r="N6584" s="17"/>
      <c r="O6584" s="17">
        <f>IF(E6584=1,"",VLOOKUP(E6584,系数!$S$2:$AB$12,MATCH(属性!C6584,评级,0),1))</f>
        <v>880</v>
      </c>
    </row>
    <row r="6585" spans="1:15" ht="17.25" thickBot="1" x14ac:dyDescent="0.4">
      <c r="A6585" s="17">
        <f t="shared" si="204"/>
        <v>7100055</v>
      </c>
      <c r="B6585" s="17" t="s">
        <v>221</v>
      </c>
      <c r="C6585" s="15">
        <f>INDEX(装备!G:G,MATCH(属性!A6585,装备!A:A,0))</f>
        <v>19</v>
      </c>
      <c r="D6585" s="15" t="str">
        <f>INDEX(装备!E:E,MATCH(属性!A6585,装备!A:A,0))</f>
        <v>weapon</v>
      </c>
      <c r="E6585" s="14">
        <v>103</v>
      </c>
      <c r="F6585" s="17">
        <f>INT((VLOOKUP($C6585,装备数值,2,0)+VLOOKUP($C6585,装备数值,5,0)*($E6585-1))*VLOOKUP($D6585,系数!$K$2:$O$7,2,0))</f>
        <v>0</v>
      </c>
      <c r="G6585" s="17">
        <f>INT((VLOOKUP($C6585,装备数值,3,0)+VLOOKUP($C6585,装备数值,6,0)*($E6585-1))*VLOOKUP($D6585,系数!$K$2:$O$7,3,0))</f>
        <v>1527</v>
      </c>
      <c r="H6585" s="17">
        <f t="shared" si="205"/>
        <v>1527</v>
      </c>
      <c r="I6585" s="17">
        <f>INT((VLOOKUP($C6585,装备数值,4,0)+VLOOKUP($C6585,装备数值,7,0)*($E6585-1))*VLOOKUP($D6585,系数!$K$2:$O$7,4,0))</f>
        <v>0</v>
      </c>
      <c r="J6585" s="17">
        <f>INT((VLOOKUP($C6585,装备数值,4,0)+VLOOKUP($C6585,装备数值,7,0)*($E6585-1))*VLOOKUP($D6585,系数!$K$2:$O$7,5,0))</f>
        <v>0</v>
      </c>
      <c r="K6585" s="17">
        <f>INT(VLOOKUP(E6585,强化金币,2,1)*VLOOKUP(INDEX(装备!F:F,MATCH(属性!A6585,装备!A:A,0)),系数!$K$12:$M$15,3,0))</f>
        <v>450000</v>
      </c>
      <c r="L6585" s="17"/>
      <c r="M6585" s="17"/>
      <c r="N6585" s="17"/>
      <c r="O6585" s="17">
        <f>IF(E6585=1,"",VLOOKUP(E6585,系数!$S$2:$AB$12,MATCH(属性!C6585,评级,0),1))</f>
        <v>880</v>
      </c>
    </row>
    <row r="6586" spans="1:15" ht="17.25" thickBot="1" x14ac:dyDescent="0.4">
      <c r="A6586" s="17">
        <f t="shared" si="204"/>
        <v>7100055</v>
      </c>
      <c r="B6586" s="17" t="s">
        <v>221</v>
      </c>
      <c r="C6586" s="15">
        <f>INDEX(装备!G:G,MATCH(属性!A6586,装备!A:A,0))</f>
        <v>19</v>
      </c>
      <c r="D6586" s="15" t="str">
        <f>INDEX(装备!E:E,MATCH(属性!A6586,装备!A:A,0))</f>
        <v>weapon</v>
      </c>
      <c r="E6586" s="14">
        <v>104</v>
      </c>
      <c r="F6586" s="17">
        <f>INT((VLOOKUP($C6586,装备数值,2,0)+VLOOKUP($C6586,装备数值,5,0)*($E6586-1))*VLOOKUP($D6586,系数!$K$2:$O$7,2,0))</f>
        <v>0</v>
      </c>
      <c r="G6586" s="17">
        <f>INT((VLOOKUP($C6586,装备数值,3,0)+VLOOKUP($C6586,装备数值,6,0)*($E6586-1))*VLOOKUP($D6586,系数!$K$2:$O$7,3,0))</f>
        <v>1539</v>
      </c>
      <c r="H6586" s="17">
        <f t="shared" si="205"/>
        <v>1539</v>
      </c>
      <c r="I6586" s="17">
        <f>INT((VLOOKUP($C6586,装备数值,4,0)+VLOOKUP($C6586,装备数值,7,0)*($E6586-1))*VLOOKUP($D6586,系数!$K$2:$O$7,4,0))</f>
        <v>0</v>
      </c>
      <c r="J6586" s="17">
        <f>INT((VLOOKUP($C6586,装备数值,4,0)+VLOOKUP($C6586,装备数值,7,0)*($E6586-1))*VLOOKUP($D6586,系数!$K$2:$O$7,5,0))</f>
        <v>0</v>
      </c>
      <c r="K6586" s="17">
        <f>INT(VLOOKUP(E6586,强化金币,2,1)*VLOOKUP(INDEX(装备!F:F,MATCH(属性!A6586,装备!A:A,0)),系数!$K$12:$M$15,3,0))</f>
        <v>450000</v>
      </c>
      <c r="L6586" s="17"/>
      <c r="M6586" s="17"/>
      <c r="N6586" s="17"/>
      <c r="O6586" s="17">
        <f>IF(E6586=1,"",VLOOKUP(E6586,系数!$S$2:$AB$12,MATCH(属性!C6586,评级,0),1))</f>
        <v>880</v>
      </c>
    </row>
    <row r="6587" spans="1:15" ht="17.25" thickBot="1" x14ac:dyDescent="0.4">
      <c r="A6587" s="17">
        <f t="shared" si="204"/>
        <v>7100055</v>
      </c>
      <c r="B6587" s="17" t="s">
        <v>221</v>
      </c>
      <c r="C6587" s="15">
        <f>INDEX(装备!G:G,MATCH(属性!A6587,装备!A:A,0))</f>
        <v>19</v>
      </c>
      <c r="D6587" s="15" t="str">
        <f>INDEX(装备!E:E,MATCH(属性!A6587,装备!A:A,0))</f>
        <v>weapon</v>
      </c>
      <c r="E6587" s="14">
        <v>105</v>
      </c>
      <c r="F6587" s="17">
        <f>INT((VLOOKUP($C6587,装备数值,2,0)+VLOOKUP($C6587,装备数值,5,0)*($E6587-1))*VLOOKUP($D6587,系数!$K$2:$O$7,2,0))</f>
        <v>0</v>
      </c>
      <c r="G6587" s="17">
        <f>INT((VLOOKUP($C6587,装备数值,3,0)+VLOOKUP($C6587,装备数值,6,0)*($E6587-1))*VLOOKUP($D6587,系数!$K$2:$O$7,3,0))</f>
        <v>1551</v>
      </c>
      <c r="H6587" s="17">
        <f t="shared" si="205"/>
        <v>1551</v>
      </c>
      <c r="I6587" s="17">
        <f>INT((VLOOKUP($C6587,装备数值,4,0)+VLOOKUP($C6587,装备数值,7,0)*($E6587-1))*VLOOKUP($D6587,系数!$K$2:$O$7,4,0))</f>
        <v>0</v>
      </c>
      <c r="J6587" s="17">
        <f>INT((VLOOKUP($C6587,装备数值,4,0)+VLOOKUP($C6587,装备数值,7,0)*($E6587-1))*VLOOKUP($D6587,系数!$K$2:$O$7,5,0))</f>
        <v>0</v>
      </c>
      <c r="K6587" s="17">
        <f>INT(VLOOKUP(E6587,强化金币,2,1)*VLOOKUP(INDEX(装备!F:F,MATCH(属性!A6587,装备!A:A,0)),系数!$K$12:$M$15,3,0))</f>
        <v>450000</v>
      </c>
      <c r="L6587" s="17"/>
      <c r="M6587" s="17"/>
      <c r="N6587" s="17"/>
      <c r="O6587" s="17">
        <f>IF(E6587=1,"",VLOOKUP(E6587,系数!$S$2:$AB$12,MATCH(属性!C6587,评级,0),1))</f>
        <v>880</v>
      </c>
    </row>
    <row r="6588" spans="1:15" ht="17.25" thickBot="1" x14ac:dyDescent="0.4">
      <c r="A6588" s="17">
        <f t="shared" ref="A6588:A6651" si="206">A6468+1</f>
        <v>7100055</v>
      </c>
      <c r="B6588" s="17" t="s">
        <v>221</v>
      </c>
      <c r="C6588" s="15">
        <f>INDEX(装备!G:G,MATCH(属性!A6588,装备!A:A,0))</f>
        <v>19</v>
      </c>
      <c r="D6588" s="15" t="str">
        <f>INDEX(装备!E:E,MATCH(属性!A6588,装备!A:A,0))</f>
        <v>weapon</v>
      </c>
      <c r="E6588" s="14">
        <v>106</v>
      </c>
      <c r="F6588" s="17">
        <f>INT((VLOOKUP($C6588,装备数值,2,0)+VLOOKUP($C6588,装备数值,5,0)*($E6588-1))*VLOOKUP($D6588,系数!$K$2:$O$7,2,0))</f>
        <v>0</v>
      </c>
      <c r="G6588" s="17">
        <f>INT((VLOOKUP($C6588,装备数值,3,0)+VLOOKUP($C6588,装备数值,6,0)*($E6588-1))*VLOOKUP($D6588,系数!$K$2:$O$7,3,0))</f>
        <v>1563</v>
      </c>
      <c r="H6588" s="17">
        <f t="shared" si="205"/>
        <v>1563</v>
      </c>
      <c r="I6588" s="17">
        <f>INT((VLOOKUP($C6588,装备数值,4,0)+VLOOKUP($C6588,装备数值,7,0)*($E6588-1))*VLOOKUP($D6588,系数!$K$2:$O$7,4,0))</f>
        <v>0</v>
      </c>
      <c r="J6588" s="17">
        <f>INT((VLOOKUP($C6588,装备数值,4,0)+VLOOKUP($C6588,装备数值,7,0)*($E6588-1))*VLOOKUP($D6588,系数!$K$2:$O$7,5,0))</f>
        <v>0</v>
      </c>
      <c r="K6588" s="17">
        <f>INT(VLOOKUP(E6588,强化金币,2,1)*VLOOKUP(INDEX(装备!F:F,MATCH(属性!A6588,装备!A:A,0)),系数!$K$12:$M$15,3,0))</f>
        <v>450000</v>
      </c>
      <c r="L6588" s="17"/>
      <c r="M6588" s="17"/>
      <c r="N6588" s="17"/>
      <c r="O6588" s="17">
        <f>IF(E6588=1,"",VLOOKUP(E6588,系数!$S$2:$AB$12,MATCH(属性!C6588,评级,0),1))</f>
        <v>880</v>
      </c>
    </row>
    <row r="6589" spans="1:15" ht="17.25" thickBot="1" x14ac:dyDescent="0.4">
      <c r="A6589" s="17">
        <f t="shared" si="206"/>
        <v>7100055</v>
      </c>
      <c r="B6589" s="17" t="s">
        <v>221</v>
      </c>
      <c r="C6589" s="15">
        <f>INDEX(装备!G:G,MATCH(属性!A6589,装备!A:A,0))</f>
        <v>19</v>
      </c>
      <c r="D6589" s="15" t="str">
        <f>INDEX(装备!E:E,MATCH(属性!A6589,装备!A:A,0))</f>
        <v>weapon</v>
      </c>
      <c r="E6589" s="14">
        <v>107</v>
      </c>
      <c r="F6589" s="17">
        <f>INT((VLOOKUP($C6589,装备数值,2,0)+VLOOKUP($C6589,装备数值,5,0)*($E6589-1))*VLOOKUP($D6589,系数!$K$2:$O$7,2,0))</f>
        <v>0</v>
      </c>
      <c r="G6589" s="17">
        <f>INT((VLOOKUP($C6589,装备数值,3,0)+VLOOKUP($C6589,装备数值,6,0)*($E6589-1))*VLOOKUP($D6589,系数!$K$2:$O$7,3,0))</f>
        <v>1575</v>
      </c>
      <c r="H6589" s="17">
        <f t="shared" si="205"/>
        <v>1575</v>
      </c>
      <c r="I6589" s="17">
        <f>INT((VLOOKUP($C6589,装备数值,4,0)+VLOOKUP($C6589,装备数值,7,0)*($E6589-1))*VLOOKUP($D6589,系数!$K$2:$O$7,4,0))</f>
        <v>0</v>
      </c>
      <c r="J6589" s="17">
        <f>INT((VLOOKUP($C6589,装备数值,4,0)+VLOOKUP($C6589,装备数值,7,0)*($E6589-1))*VLOOKUP($D6589,系数!$K$2:$O$7,5,0))</f>
        <v>0</v>
      </c>
      <c r="K6589" s="17">
        <f>INT(VLOOKUP(E6589,强化金币,2,1)*VLOOKUP(INDEX(装备!F:F,MATCH(属性!A6589,装备!A:A,0)),系数!$K$12:$M$15,3,0))</f>
        <v>450000</v>
      </c>
      <c r="L6589" s="17"/>
      <c r="M6589" s="17"/>
      <c r="N6589" s="17"/>
      <c r="O6589" s="17">
        <f>IF(E6589=1,"",VLOOKUP(E6589,系数!$S$2:$AB$12,MATCH(属性!C6589,评级,0),1))</f>
        <v>880</v>
      </c>
    </row>
    <row r="6590" spans="1:15" ht="17.25" thickBot="1" x14ac:dyDescent="0.4">
      <c r="A6590" s="17">
        <f t="shared" si="206"/>
        <v>7100055</v>
      </c>
      <c r="B6590" s="17" t="s">
        <v>221</v>
      </c>
      <c r="C6590" s="15">
        <f>INDEX(装备!G:G,MATCH(属性!A6590,装备!A:A,0))</f>
        <v>19</v>
      </c>
      <c r="D6590" s="15" t="str">
        <f>INDEX(装备!E:E,MATCH(属性!A6590,装备!A:A,0))</f>
        <v>weapon</v>
      </c>
      <c r="E6590" s="14">
        <v>108</v>
      </c>
      <c r="F6590" s="17">
        <f>INT((VLOOKUP($C6590,装备数值,2,0)+VLOOKUP($C6590,装备数值,5,0)*($E6590-1))*VLOOKUP($D6590,系数!$K$2:$O$7,2,0))</f>
        <v>0</v>
      </c>
      <c r="G6590" s="17">
        <f>INT((VLOOKUP($C6590,装备数值,3,0)+VLOOKUP($C6590,装备数值,6,0)*($E6590-1))*VLOOKUP($D6590,系数!$K$2:$O$7,3,0))</f>
        <v>1587</v>
      </c>
      <c r="H6590" s="17">
        <f t="shared" si="205"/>
        <v>1587</v>
      </c>
      <c r="I6590" s="17">
        <f>INT((VLOOKUP($C6590,装备数值,4,0)+VLOOKUP($C6590,装备数值,7,0)*($E6590-1))*VLOOKUP($D6590,系数!$K$2:$O$7,4,0))</f>
        <v>0</v>
      </c>
      <c r="J6590" s="17">
        <f>INT((VLOOKUP($C6590,装备数值,4,0)+VLOOKUP($C6590,装备数值,7,0)*($E6590-1))*VLOOKUP($D6590,系数!$K$2:$O$7,5,0))</f>
        <v>0</v>
      </c>
      <c r="K6590" s="17">
        <f>INT(VLOOKUP(E6590,强化金币,2,1)*VLOOKUP(INDEX(装备!F:F,MATCH(属性!A6590,装备!A:A,0)),系数!$K$12:$M$15,3,0))</f>
        <v>450000</v>
      </c>
      <c r="L6590" s="17"/>
      <c r="M6590" s="17"/>
      <c r="N6590" s="17"/>
      <c r="O6590" s="17">
        <f>IF(E6590=1,"",VLOOKUP(E6590,系数!$S$2:$AB$12,MATCH(属性!C6590,评级,0),1))</f>
        <v>880</v>
      </c>
    </row>
    <row r="6591" spans="1:15" ht="17.25" thickBot="1" x14ac:dyDescent="0.4">
      <c r="A6591" s="17">
        <f t="shared" si="206"/>
        <v>7100055</v>
      </c>
      <c r="B6591" s="17" t="s">
        <v>221</v>
      </c>
      <c r="C6591" s="15">
        <f>INDEX(装备!G:G,MATCH(属性!A6591,装备!A:A,0))</f>
        <v>19</v>
      </c>
      <c r="D6591" s="15" t="str">
        <f>INDEX(装备!E:E,MATCH(属性!A6591,装备!A:A,0))</f>
        <v>weapon</v>
      </c>
      <c r="E6591" s="14">
        <v>109</v>
      </c>
      <c r="F6591" s="17">
        <f>INT((VLOOKUP($C6591,装备数值,2,0)+VLOOKUP($C6591,装备数值,5,0)*($E6591-1))*VLOOKUP($D6591,系数!$K$2:$O$7,2,0))</f>
        <v>0</v>
      </c>
      <c r="G6591" s="17">
        <f>INT((VLOOKUP($C6591,装备数值,3,0)+VLOOKUP($C6591,装备数值,6,0)*($E6591-1))*VLOOKUP($D6591,系数!$K$2:$O$7,3,0))</f>
        <v>1599</v>
      </c>
      <c r="H6591" s="17">
        <f t="shared" si="205"/>
        <v>1599</v>
      </c>
      <c r="I6591" s="17">
        <f>INT((VLOOKUP($C6591,装备数值,4,0)+VLOOKUP($C6591,装备数值,7,0)*($E6591-1))*VLOOKUP($D6591,系数!$K$2:$O$7,4,0))</f>
        <v>0</v>
      </c>
      <c r="J6591" s="17">
        <f>INT((VLOOKUP($C6591,装备数值,4,0)+VLOOKUP($C6591,装备数值,7,0)*($E6591-1))*VLOOKUP($D6591,系数!$K$2:$O$7,5,0))</f>
        <v>0</v>
      </c>
      <c r="K6591" s="17">
        <f>INT(VLOOKUP(E6591,强化金币,2,1)*VLOOKUP(INDEX(装备!F:F,MATCH(属性!A6591,装备!A:A,0)),系数!$K$12:$M$15,3,0))</f>
        <v>450000</v>
      </c>
      <c r="L6591" s="17"/>
      <c r="M6591" s="17"/>
      <c r="N6591" s="17"/>
      <c r="O6591" s="17">
        <f>IF(E6591=1,"",VLOOKUP(E6591,系数!$S$2:$AB$12,MATCH(属性!C6591,评级,0),1))</f>
        <v>880</v>
      </c>
    </row>
    <row r="6592" spans="1:15" ht="17.25" thickBot="1" x14ac:dyDescent="0.4">
      <c r="A6592" s="17">
        <f t="shared" si="206"/>
        <v>7100055</v>
      </c>
      <c r="B6592" s="17" t="s">
        <v>221</v>
      </c>
      <c r="C6592" s="15">
        <f>INDEX(装备!G:G,MATCH(属性!A6592,装备!A:A,0))</f>
        <v>19</v>
      </c>
      <c r="D6592" s="15" t="str">
        <f>INDEX(装备!E:E,MATCH(属性!A6592,装备!A:A,0))</f>
        <v>weapon</v>
      </c>
      <c r="E6592" s="14">
        <v>110</v>
      </c>
      <c r="F6592" s="17">
        <f>INT((VLOOKUP($C6592,装备数值,2,0)+VLOOKUP($C6592,装备数值,5,0)*($E6592-1))*VLOOKUP($D6592,系数!$K$2:$O$7,2,0))</f>
        <v>0</v>
      </c>
      <c r="G6592" s="17">
        <f>INT((VLOOKUP($C6592,装备数值,3,0)+VLOOKUP($C6592,装备数值,6,0)*($E6592-1))*VLOOKUP($D6592,系数!$K$2:$O$7,3,0))</f>
        <v>1611</v>
      </c>
      <c r="H6592" s="17">
        <f t="shared" si="205"/>
        <v>1611</v>
      </c>
      <c r="I6592" s="17">
        <f>INT((VLOOKUP($C6592,装备数值,4,0)+VLOOKUP($C6592,装备数值,7,0)*($E6592-1))*VLOOKUP($D6592,系数!$K$2:$O$7,4,0))</f>
        <v>0</v>
      </c>
      <c r="J6592" s="17">
        <f>INT((VLOOKUP($C6592,装备数值,4,0)+VLOOKUP($C6592,装备数值,7,0)*($E6592-1))*VLOOKUP($D6592,系数!$K$2:$O$7,5,0))</f>
        <v>0</v>
      </c>
      <c r="K6592" s="17">
        <f>INT(VLOOKUP(E6592,强化金币,2,1)*VLOOKUP(INDEX(装备!F:F,MATCH(属性!A6592,装备!A:A,0)),系数!$K$12:$M$15,3,0))</f>
        <v>450000</v>
      </c>
      <c r="L6592" s="17"/>
      <c r="M6592" s="17"/>
      <c r="N6592" s="17"/>
      <c r="O6592" s="17">
        <f>IF(E6592=1,"",VLOOKUP(E6592,系数!$S$2:$AB$12,MATCH(属性!C6592,评级,0),1))</f>
        <v>880</v>
      </c>
    </row>
    <row r="6593" spans="1:15" ht="17.25" thickBot="1" x14ac:dyDescent="0.4">
      <c r="A6593" s="17">
        <f t="shared" si="206"/>
        <v>7100055</v>
      </c>
      <c r="B6593" s="17" t="s">
        <v>221</v>
      </c>
      <c r="C6593" s="15">
        <f>INDEX(装备!G:G,MATCH(属性!A6593,装备!A:A,0))</f>
        <v>19</v>
      </c>
      <c r="D6593" s="15" t="str">
        <f>INDEX(装备!E:E,MATCH(属性!A6593,装备!A:A,0))</f>
        <v>weapon</v>
      </c>
      <c r="E6593" s="14">
        <v>111</v>
      </c>
      <c r="F6593" s="17">
        <f>INT((VLOOKUP($C6593,装备数值,2,0)+VLOOKUP($C6593,装备数值,5,0)*($E6593-1))*VLOOKUP($D6593,系数!$K$2:$O$7,2,0))</f>
        <v>0</v>
      </c>
      <c r="G6593" s="17">
        <f>INT((VLOOKUP($C6593,装备数值,3,0)+VLOOKUP($C6593,装备数值,6,0)*($E6593-1))*VLOOKUP($D6593,系数!$K$2:$O$7,3,0))</f>
        <v>1623</v>
      </c>
      <c r="H6593" s="17">
        <f t="shared" si="205"/>
        <v>1623</v>
      </c>
      <c r="I6593" s="17">
        <f>INT((VLOOKUP($C6593,装备数值,4,0)+VLOOKUP($C6593,装备数值,7,0)*($E6593-1))*VLOOKUP($D6593,系数!$K$2:$O$7,4,0))</f>
        <v>0</v>
      </c>
      <c r="J6593" s="17">
        <f>INT((VLOOKUP($C6593,装备数值,4,0)+VLOOKUP($C6593,装备数值,7,0)*($E6593-1))*VLOOKUP($D6593,系数!$K$2:$O$7,5,0))</f>
        <v>0</v>
      </c>
      <c r="K6593" s="17">
        <f>INT(VLOOKUP(E6593,强化金币,2,1)*VLOOKUP(INDEX(装备!F:F,MATCH(属性!A6593,装备!A:A,0)),系数!$K$12:$M$15,3,0))</f>
        <v>450000</v>
      </c>
      <c r="L6593" s="17"/>
      <c r="M6593" s="17"/>
      <c r="N6593" s="17"/>
      <c r="O6593" s="17">
        <f>IF(E6593=1,"",VLOOKUP(E6593,系数!$S$2:$AB$12,MATCH(属性!C6593,评级,0),1))</f>
        <v>880</v>
      </c>
    </row>
    <row r="6594" spans="1:15" ht="17.25" thickBot="1" x14ac:dyDescent="0.4">
      <c r="A6594" s="17">
        <f t="shared" si="206"/>
        <v>7100055</v>
      </c>
      <c r="B6594" s="17" t="s">
        <v>221</v>
      </c>
      <c r="C6594" s="15">
        <f>INDEX(装备!G:G,MATCH(属性!A6594,装备!A:A,0))</f>
        <v>19</v>
      </c>
      <c r="D6594" s="15" t="str">
        <f>INDEX(装备!E:E,MATCH(属性!A6594,装备!A:A,0))</f>
        <v>weapon</v>
      </c>
      <c r="E6594" s="14">
        <v>112</v>
      </c>
      <c r="F6594" s="17">
        <f>INT((VLOOKUP($C6594,装备数值,2,0)+VLOOKUP($C6594,装备数值,5,0)*($E6594-1))*VLOOKUP($D6594,系数!$K$2:$O$7,2,0))</f>
        <v>0</v>
      </c>
      <c r="G6594" s="17">
        <f>INT((VLOOKUP($C6594,装备数值,3,0)+VLOOKUP($C6594,装备数值,6,0)*($E6594-1))*VLOOKUP($D6594,系数!$K$2:$O$7,3,0))</f>
        <v>1635</v>
      </c>
      <c r="H6594" s="17">
        <f t="shared" si="205"/>
        <v>1635</v>
      </c>
      <c r="I6594" s="17">
        <f>INT((VLOOKUP($C6594,装备数值,4,0)+VLOOKUP($C6594,装备数值,7,0)*($E6594-1))*VLOOKUP($D6594,系数!$K$2:$O$7,4,0))</f>
        <v>0</v>
      </c>
      <c r="J6594" s="17">
        <f>INT((VLOOKUP($C6594,装备数值,4,0)+VLOOKUP($C6594,装备数值,7,0)*($E6594-1))*VLOOKUP($D6594,系数!$K$2:$O$7,5,0))</f>
        <v>0</v>
      </c>
      <c r="K6594" s="17">
        <f>INT(VLOOKUP(E6594,强化金币,2,1)*VLOOKUP(INDEX(装备!F:F,MATCH(属性!A6594,装备!A:A,0)),系数!$K$12:$M$15,3,0))</f>
        <v>450000</v>
      </c>
      <c r="L6594" s="17"/>
      <c r="M6594" s="17"/>
      <c r="N6594" s="17"/>
      <c r="O6594" s="17">
        <f>IF(E6594=1,"",VLOOKUP(E6594,系数!$S$2:$AB$12,MATCH(属性!C6594,评级,0),1))</f>
        <v>880</v>
      </c>
    </row>
    <row r="6595" spans="1:15" ht="17.25" thickBot="1" x14ac:dyDescent="0.4">
      <c r="A6595" s="17">
        <f t="shared" si="206"/>
        <v>7100055</v>
      </c>
      <c r="B6595" s="17" t="s">
        <v>221</v>
      </c>
      <c r="C6595" s="15">
        <f>INDEX(装备!G:G,MATCH(属性!A6595,装备!A:A,0))</f>
        <v>19</v>
      </c>
      <c r="D6595" s="15" t="str">
        <f>INDEX(装备!E:E,MATCH(属性!A6595,装备!A:A,0))</f>
        <v>weapon</v>
      </c>
      <c r="E6595" s="14">
        <v>113</v>
      </c>
      <c r="F6595" s="17">
        <f>INT((VLOOKUP($C6595,装备数值,2,0)+VLOOKUP($C6595,装备数值,5,0)*($E6595-1))*VLOOKUP($D6595,系数!$K$2:$O$7,2,0))</f>
        <v>0</v>
      </c>
      <c r="G6595" s="17">
        <f>INT((VLOOKUP($C6595,装备数值,3,0)+VLOOKUP($C6595,装备数值,6,0)*($E6595-1))*VLOOKUP($D6595,系数!$K$2:$O$7,3,0))</f>
        <v>1647</v>
      </c>
      <c r="H6595" s="17">
        <f t="shared" si="205"/>
        <v>1647</v>
      </c>
      <c r="I6595" s="17">
        <f>INT((VLOOKUP($C6595,装备数值,4,0)+VLOOKUP($C6595,装备数值,7,0)*($E6595-1))*VLOOKUP($D6595,系数!$K$2:$O$7,4,0))</f>
        <v>0</v>
      </c>
      <c r="J6595" s="17">
        <f>INT((VLOOKUP($C6595,装备数值,4,0)+VLOOKUP($C6595,装备数值,7,0)*($E6595-1))*VLOOKUP($D6595,系数!$K$2:$O$7,5,0))</f>
        <v>0</v>
      </c>
      <c r="K6595" s="17">
        <f>INT(VLOOKUP(E6595,强化金币,2,1)*VLOOKUP(INDEX(装备!F:F,MATCH(属性!A6595,装备!A:A,0)),系数!$K$12:$M$15,3,0))</f>
        <v>450000</v>
      </c>
      <c r="L6595" s="17"/>
      <c r="M6595" s="17"/>
      <c r="N6595" s="17"/>
      <c r="O6595" s="17">
        <f>IF(E6595=1,"",VLOOKUP(E6595,系数!$S$2:$AB$12,MATCH(属性!C6595,评级,0),1))</f>
        <v>880</v>
      </c>
    </row>
    <row r="6596" spans="1:15" ht="17.25" thickBot="1" x14ac:dyDescent="0.4">
      <c r="A6596" s="17">
        <f t="shared" si="206"/>
        <v>7100055</v>
      </c>
      <c r="B6596" s="17" t="s">
        <v>221</v>
      </c>
      <c r="C6596" s="15">
        <f>INDEX(装备!G:G,MATCH(属性!A6596,装备!A:A,0))</f>
        <v>19</v>
      </c>
      <c r="D6596" s="15" t="str">
        <f>INDEX(装备!E:E,MATCH(属性!A6596,装备!A:A,0))</f>
        <v>weapon</v>
      </c>
      <c r="E6596" s="14">
        <v>114</v>
      </c>
      <c r="F6596" s="17">
        <f>INT((VLOOKUP($C6596,装备数值,2,0)+VLOOKUP($C6596,装备数值,5,0)*($E6596-1))*VLOOKUP($D6596,系数!$K$2:$O$7,2,0))</f>
        <v>0</v>
      </c>
      <c r="G6596" s="17">
        <f>INT((VLOOKUP($C6596,装备数值,3,0)+VLOOKUP($C6596,装备数值,6,0)*($E6596-1))*VLOOKUP($D6596,系数!$K$2:$O$7,3,0))</f>
        <v>1659</v>
      </c>
      <c r="H6596" s="17">
        <f t="shared" ref="H6596:H6659" si="207">G6596</f>
        <v>1659</v>
      </c>
      <c r="I6596" s="17">
        <f>INT((VLOOKUP($C6596,装备数值,4,0)+VLOOKUP($C6596,装备数值,7,0)*($E6596-1))*VLOOKUP($D6596,系数!$K$2:$O$7,4,0))</f>
        <v>0</v>
      </c>
      <c r="J6596" s="17">
        <f>INT((VLOOKUP($C6596,装备数值,4,0)+VLOOKUP($C6596,装备数值,7,0)*($E6596-1))*VLOOKUP($D6596,系数!$K$2:$O$7,5,0))</f>
        <v>0</v>
      </c>
      <c r="K6596" s="17">
        <f>INT(VLOOKUP(E6596,强化金币,2,1)*VLOOKUP(INDEX(装备!F:F,MATCH(属性!A6596,装备!A:A,0)),系数!$K$12:$M$15,3,0))</f>
        <v>450000</v>
      </c>
      <c r="L6596" s="17"/>
      <c r="M6596" s="17"/>
      <c r="N6596" s="17"/>
      <c r="O6596" s="17">
        <f>IF(E6596=1,"",VLOOKUP(E6596,系数!$S$2:$AB$12,MATCH(属性!C6596,评级,0),1))</f>
        <v>880</v>
      </c>
    </row>
    <row r="6597" spans="1:15" ht="17.25" thickBot="1" x14ac:dyDescent="0.4">
      <c r="A6597" s="17">
        <f t="shared" si="206"/>
        <v>7100055</v>
      </c>
      <c r="B6597" s="17" t="s">
        <v>221</v>
      </c>
      <c r="C6597" s="15">
        <f>INDEX(装备!G:G,MATCH(属性!A6597,装备!A:A,0))</f>
        <v>19</v>
      </c>
      <c r="D6597" s="15" t="str">
        <f>INDEX(装备!E:E,MATCH(属性!A6597,装备!A:A,0))</f>
        <v>weapon</v>
      </c>
      <c r="E6597" s="14">
        <v>115</v>
      </c>
      <c r="F6597" s="17">
        <f>INT((VLOOKUP($C6597,装备数值,2,0)+VLOOKUP($C6597,装备数值,5,0)*($E6597-1))*VLOOKUP($D6597,系数!$K$2:$O$7,2,0))</f>
        <v>0</v>
      </c>
      <c r="G6597" s="17">
        <f>INT((VLOOKUP($C6597,装备数值,3,0)+VLOOKUP($C6597,装备数值,6,0)*($E6597-1))*VLOOKUP($D6597,系数!$K$2:$O$7,3,0))</f>
        <v>1671</v>
      </c>
      <c r="H6597" s="17">
        <f t="shared" si="207"/>
        <v>1671</v>
      </c>
      <c r="I6597" s="17">
        <f>INT((VLOOKUP($C6597,装备数值,4,0)+VLOOKUP($C6597,装备数值,7,0)*($E6597-1))*VLOOKUP($D6597,系数!$K$2:$O$7,4,0))</f>
        <v>0</v>
      </c>
      <c r="J6597" s="17">
        <f>INT((VLOOKUP($C6597,装备数值,4,0)+VLOOKUP($C6597,装备数值,7,0)*($E6597-1))*VLOOKUP($D6597,系数!$K$2:$O$7,5,0))</f>
        <v>0</v>
      </c>
      <c r="K6597" s="17">
        <f>INT(VLOOKUP(E6597,强化金币,2,1)*VLOOKUP(INDEX(装备!F:F,MATCH(属性!A6597,装备!A:A,0)),系数!$K$12:$M$15,3,0))</f>
        <v>450000</v>
      </c>
      <c r="L6597" s="17"/>
      <c r="M6597" s="17"/>
      <c r="N6597" s="17"/>
      <c r="O6597" s="17">
        <f>IF(E6597=1,"",VLOOKUP(E6597,系数!$S$2:$AB$12,MATCH(属性!C6597,评级,0),1))</f>
        <v>880</v>
      </c>
    </row>
    <row r="6598" spans="1:15" ht="17.25" thickBot="1" x14ac:dyDescent="0.4">
      <c r="A6598" s="17">
        <f t="shared" si="206"/>
        <v>7100055</v>
      </c>
      <c r="B6598" s="17" t="s">
        <v>221</v>
      </c>
      <c r="C6598" s="15">
        <f>INDEX(装备!G:G,MATCH(属性!A6598,装备!A:A,0))</f>
        <v>19</v>
      </c>
      <c r="D6598" s="15" t="str">
        <f>INDEX(装备!E:E,MATCH(属性!A6598,装备!A:A,0))</f>
        <v>weapon</v>
      </c>
      <c r="E6598" s="14">
        <v>116</v>
      </c>
      <c r="F6598" s="17">
        <f>INT((VLOOKUP($C6598,装备数值,2,0)+VLOOKUP($C6598,装备数值,5,0)*($E6598-1))*VLOOKUP($D6598,系数!$K$2:$O$7,2,0))</f>
        <v>0</v>
      </c>
      <c r="G6598" s="17">
        <f>INT((VLOOKUP($C6598,装备数值,3,0)+VLOOKUP($C6598,装备数值,6,0)*($E6598-1))*VLOOKUP($D6598,系数!$K$2:$O$7,3,0))</f>
        <v>1683</v>
      </c>
      <c r="H6598" s="17">
        <f t="shared" si="207"/>
        <v>1683</v>
      </c>
      <c r="I6598" s="17">
        <f>INT((VLOOKUP($C6598,装备数值,4,0)+VLOOKUP($C6598,装备数值,7,0)*($E6598-1))*VLOOKUP($D6598,系数!$K$2:$O$7,4,0))</f>
        <v>0</v>
      </c>
      <c r="J6598" s="17">
        <f>INT((VLOOKUP($C6598,装备数值,4,0)+VLOOKUP($C6598,装备数值,7,0)*($E6598-1))*VLOOKUP($D6598,系数!$K$2:$O$7,5,0))</f>
        <v>0</v>
      </c>
      <c r="K6598" s="17">
        <f>INT(VLOOKUP(E6598,强化金币,2,1)*VLOOKUP(INDEX(装备!F:F,MATCH(属性!A6598,装备!A:A,0)),系数!$K$12:$M$15,3,0))</f>
        <v>450000</v>
      </c>
      <c r="L6598" s="17"/>
      <c r="M6598" s="17"/>
      <c r="N6598" s="17"/>
      <c r="O6598" s="17">
        <f>IF(E6598=1,"",VLOOKUP(E6598,系数!$S$2:$AB$12,MATCH(属性!C6598,评级,0),1))</f>
        <v>880</v>
      </c>
    </row>
    <row r="6599" spans="1:15" ht="17.25" thickBot="1" x14ac:dyDescent="0.4">
      <c r="A6599" s="17">
        <f t="shared" si="206"/>
        <v>7100055</v>
      </c>
      <c r="B6599" s="17" t="s">
        <v>221</v>
      </c>
      <c r="C6599" s="15">
        <f>INDEX(装备!G:G,MATCH(属性!A6599,装备!A:A,0))</f>
        <v>19</v>
      </c>
      <c r="D6599" s="15" t="str">
        <f>INDEX(装备!E:E,MATCH(属性!A6599,装备!A:A,0))</f>
        <v>weapon</v>
      </c>
      <c r="E6599" s="14">
        <v>117</v>
      </c>
      <c r="F6599" s="17">
        <f>INT((VLOOKUP($C6599,装备数值,2,0)+VLOOKUP($C6599,装备数值,5,0)*($E6599-1))*VLOOKUP($D6599,系数!$K$2:$O$7,2,0))</f>
        <v>0</v>
      </c>
      <c r="G6599" s="17">
        <f>INT((VLOOKUP($C6599,装备数值,3,0)+VLOOKUP($C6599,装备数值,6,0)*($E6599-1))*VLOOKUP($D6599,系数!$K$2:$O$7,3,0))</f>
        <v>1695</v>
      </c>
      <c r="H6599" s="17">
        <f t="shared" si="207"/>
        <v>1695</v>
      </c>
      <c r="I6599" s="17">
        <f>INT((VLOOKUP($C6599,装备数值,4,0)+VLOOKUP($C6599,装备数值,7,0)*($E6599-1))*VLOOKUP($D6599,系数!$K$2:$O$7,4,0))</f>
        <v>0</v>
      </c>
      <c r="J6599" s="17">
        <f>INT((VLOOKUP($C6599,装备数值,4,0)+VLOOKUP($C6599,装备数值,7,0)*($E6599-1))*VLOOKUP($D6599,系数!$K$2:$O$7,5,0))</f>
        <v>0</v>
      </c>
      <c r="K6599" s="17">
        <f>INT(VLOOKUP(E6599,强化金币,2,1)*VLOOKUP(INDEX(装备!F:F,MATCH(属性!A6599,装备!A:A,0)),系数!$K$12:$M$15,3,0))</f>
        <v>450000</v>
      </c>
      <c r="L6599" s="17"/>
      <c r="M6599" s="17"/>
      <c r="N6599" s="17"/>
      <c r="O6599" s="17">
        <f>IF(E6599=1,"",VLOOKUP(E6599,系数!$S$2:$AB$12,MATCH(属性!C6599,评级,0),1))</f>
        <v>880</v>
      </c>
    </row>
    <row r="6600" spans="1:15" ht="17.25" thickBot="1" x14ac:dyDescent="0.4">
      <c r="A6600" s="17">
        <f t="shared" si="206"/>
        <v>7100055</v>
      </c>
      <c r="B6600" s="17" t="s">
        <v>221</v>
      </c>
      <c r="C6600" s="15">
        <f>INDEX(装备!G:G,MATCH(属性!A6600,装备!A:A,0))</f>
        <v>19</v>
      </c>
      <c r="D6600" s="15" t="str">
        <f>INDEX(装备!E:E,MATCH(属性!A6600,装备!A:A,0))</f>
        <v>weapon</v>
      </c>
      <c r="E6600" s="14">
        <v>118</v>
      </c>
      <c r="F6600" s="17">
        <f>INT((VLOOKUP($C6600,装备数值,2,0)+VLOOKUP($C6600,装备数值,5,0)*($E6600-1))*VLOOKUP($D6600,系数!$K$2:$O$7,2,0))</f>
        <v>0</v>
      </c>
      <c r="G6600" s="17">
        <f>INT((VLOOKUP($C6600,装备数值,3,0)+VLOOKUP($C6600,装备数值,6,0)*($E6600-1))*VLOOKUP($D6600,系数!$K$2:$O$7,3,0))</f>
        <v>1707</v>
      </c>
      <c r="H6600" s="17">
        <f t="shared" si="207"/>
        <v>1707</v>
      </c>
      <c r="I6600" s="17">
        <f>INT((VLOOKUP($C6600,装备数值,4,0)+VLOOKUP($C6600,装备数值,7,0)*($E6600-1))*VLOOKUP($D6600,系数!$K$2:$O$7,4,0))</f>
        <v>0</v>
      </c>
      <c r="J6600" s="17">
        <f>INT((VLOOKUP($C6600,装备数值,4,0)+VLOOKUP($C6600,装备数值,7,0)*($E6600-1))*VLOOKUP($D6600,系数!$K$2:$O$7,5,0))</f>
        <v>0</v>
      </c>
      <c r="K6600" s="17">
        <f>INT(VLOOKUP(E6600,强化金币,2,1)*VLOOKUP(INDEX(装备!F:F,MATCH(属性!A6600,装备!A:A,0)),系数!$K$12:$M$15,3,0))</f>
        <v>450000</v>
      </c>
      <c r="L6600" s="17"/>
      <c r="M6600" s="17"/>
      <c r="N6600" s="17"/>
      <c r="O6600" s="17">
        <f>IF(E6600=1,"",VLOOKUP(E6600,系数!$S$2:$AB$12,MATCH(属性!C6600,评级,0),1))</f>
        <v>880</v>
      </c>
    </row>
    <row r="6601" spans="1:15" ht="17.25" thickBot="1" x14ac:dyDescent="0.4">
      <c r="A6601" s="17">
        <f t="shared" si="206"/>
        <v>7100055</v>
      </c>
      <c r="B6601" s="17" t="s">
        <v>221</v>
      </c>
      <c r="C6601" s="15">
        <f>INDEX(装备!G:G,MATCH(属性!A6601,装备!A:A,0))</f>
        <v>19</v>
      </c>
      <c r="D6601" s="15" t="str">
        <f>INDEX(装备!E:E,MATCH(属性!A6601,装备!A:A,0))</f>
        <v>weapon</v>
      </c>
      <c r="E6601" s="14">
        <v>119</v>
      </c>
      <c r="F6601" s="17">
        <f>INT((VLOOKUP($C6601,装备数值,2,0)+VLOOKUP($C6601,装备数值,5,0)*($E6601-1))*VLOOKUP($D6601,系数!$K$2:$O$7,2,0))</f>
        <v>0</v>
      </c>
      <c r="G6601" s="17">
        <f>INT((VLOOKUP($C6601,装备数值,3,0)+VLOOKUP($C6601,装备数值,6,0)*($E6601-1))*VLOOKUP($D6601,系数!$K$2:$O$7,3,0))</f>
        <v>1719</v>
      </c>
      <c r="H6601" s="17">
        <f t="shared" si="207"/>
        <v>1719</v>
      </c>
      <c r="I6601" s="17">
        <f>INT((VLOOKUP($C6601,装备数值,4,0)+VLOOKUP($C6601,装备数值,7,0)*($E6601-1))*VLOOKUP($D6601,系数!$K$2:$O$7,4,0))</f>
        <v>0</v>
      </c>
      <c r="J6601" s="17">
        <f>INT((VLOOKUP($C6601,装备数值,4,0)+VLOOKUP($C6601,装备数值,7,0)*($E6601-1))*VLOOKUP($D6601,系数!$K$2:$O$7,5,0))</f>
        <v>0</v>
      </c>
      <c r="K6601" s="17">
        <f>INT(VLOOKUP(E6601,强化金币,2,1)*VLOOKUP(INDEX(装备!F:F,MATCH(属性!A6601,装备!A:A,0)),系数!$K$12:$M$15,3,0))</f>
        <v>450000</v>
      </c>
      <c r="L6601" s="17"/>
      <c r="M6601" s="17"/>
      <c r="N6601" s="17"/>
      <c r="O6601" s="17">
        <f>IF(E6601=1,"",VLOOKUP(E6601,系数!$S$2:$AB$12,MATCH(属性!C6601,评级,0),1))</f>
        <v>880</v>
      </c>
    </row>
    <row r="6602" spans="1:15" ht="17.25" thickBot="1" x14ac:dyDescent="0.4">
      <c r="A6602" s="17">
        <f t="shared" si="206"/>
        <v>7100055</v>
      </c>
      <c r="B6602" s="17" t="s">
        <v>221</v>
      </c>
      <c r="C6602" s="15">
        <f>INDEX(装备!G:G,MATCH(属性!A6602,装备!A:A,0))</f>
        <v>19</v>
      </c>
      <c r="D6602" s="15" t="str">
        <f>INDEX(装备!E:E,MATCH(属性!A6602,装备!A:A,0))</f>
        <v>weapon</v>
      </c>
      <c r="E6602" s="14">
        <v>120</v>
      </c>
      <c r="F6602" s="17">
        <f>INT((VLOOKUP($C6602,装备数值,2,0)+VLOOKUP($C6602,装备数值,5,0)*($E6602-1))*VLOOKUP($D6602,系数!$K$2:$O$7,2,0))</f>
        <v>0</v>
      </c>
      <c r="G6602" s="17">
        <f>INT((VLOOKUP($C6602,装备数值,3,0)+VLOOKUP($C6602,装备数值,6,0)*($E6602-1))*VLOOKUP($D6602,系数!$K$2:$O$7,3,0))</f>
        <v>1731</v>
      </c>
      <c r="H6602" s="17">
        <f t="shared" si="207"/>
        <v>1731</v>
      </c>
      <c r="I6602" s="17">
        <f>INT((VLOOKUP($C6602,装备数值,4,0)+VLOOKUP($C6602,装备数值,7,0)*($E6602-1))*VLOOKUP($D6602,系数!$K$2:$O$7,4,0))</f>
        <v>0</v>
      </c>
      <c r="J6602" s="17">
        <f>INT((VLOOKUP($C6602,装备数值,4,0)+VLOOKUP($C6602,装备数值,7,0)*($E6602-1))*VLOOKUP($D6602,系数!$K$2:$O$7,5,0))</f>
        <v>0</v>
      </c>
      <c r="K6602" s="17">
        <f>INT(VLOOKUP(E6602,强化金币,2,1)*VLOOKUP(INDEX(装备!F:F,MATCH(属性!A6602,装备!A:A,0)),系数!$K$12:$M$15,3,0))</f>
        <v>450000</v>
      </c>
      <c r="L6602" s="17"/>
      <c r="M6602" s="17"/>
      <c r="N6602" s="17"/>
      <c r="O6602" s="17">
        <f>IF(E6602=1,"",VLOOKUP(E6602,系数!$S$2:$AB$12,MATCH(属性!C6602,评级,0),1))</f>
        <v>880</v>
      </c>
    </row>
    <row r="6603" spans="1:15" ht="17.25" thickBot="1" x14ac:dyDescent="0.4">
      <c r="A6603" s="15">
        <f t="shared" si="206"/>
        <v>7100056</v>
      </c>
      <c r="B6603" s="15" t="s">
        <v>222</v>
      </c>
      <c r="C6603" s="15">
        <f>INDEX(装备!G:G,MATCH(属性!A6603,装备!A:A,0))</f>
        <v>19</v>
      </c>
      <c r="D6603" s="15" t="str">
        <f>INDEX(装备!E:E,MATCH(属性!A6603,装备!A:A,0))</f>
        <v>helmet</v>
      </c>
      <c r="E6603" s="16">
        <v>1</v>
      </c>
      <c r="F6603" s="17">
        <f>INT((VLOOKUP($C6603,装备数值,2,0)+VLOOKUP($C6603,装备数值,5,0)*($E6603-1))*VLOOKUP($D6603,系数!$K$2:$O$7,2,0))</f>
        <v>1500</v>
      </c>
      <c r="G6603" s="17">
        <f>INT((VLOOKUP($C6603,装备数值,3,0)+VLOOKUP($C6603,装备数值,6,0)*($E6603-1))*VLOOKUP($D6603,系数!$K$2:$O$7,3,0))</f>
        <v>0</v>
      </c>
      <c r="H6603" s="17">
        <f t="shared" si="207"/>
        <v>0</v>
      </c>
      <c r="I6603" s="17">
        <f>INT((VLOOKUP($C6603,装备数值,4,0)+VLOOKUP($C6603,装备数值,7,0)*($E6603-1))*VLOOKUP($D6603,系数!$K$2:$O$7,4,0))</f>
        <v>0</v>
      </c>
      <c r="J6603" s="17">
        <f>INT((VLOOKUP($C6603,装备数值,4,0)+VLOOKUP($C6603,装备数值,7,0)*($E6603-1))*VLOOKUP($D6603,系数!$K$2:$O$7,5,0))</f>
        <v>0</v>
      </c>
      <c r="K6603" s="17">
        <f>INT(VLOOKUP(E6603,强化金币,2,1)*VLOOKUP(INDEX(装备!F:F,MATCH(属性!A6603,装备!A:A,0)),系数!$K$12:$M$15,3,0))</f>
        <v>50</v>
      </c>
      <c r="L6603" s="17"/>
      <c r="M6603" s="17"/>
      <c r="N6603" s="17"/>
      <c r="O6603" s="17" t="str">
        <f>IF(E6603=1,"",VLOOKUP(E6603,系数!$S$2:$AB$12,MATCH(属性!C6603,评级,0),1))</f>
        <v/>
      </c>
    </row>
    <row r="6604" spans="1:15" ht="17.25" thickBot="1" x14ac:dyDescent="0.4">
      <c r="A6604" s="17">
        <f t="shared" si="206"/>
        <v>7100056</v>
      </c>
      <c r="B6604" s="17" t="s">
        <v>222</v>
      </c>
      <c r="C6604" s="15">
        <f>INDEX(装备!G:G,MATCH(属性!A6604,装备!A:A,0))</f>
        <v>19</v>
      </c>
      <c r="D6604" s="15" t="str">
        <f>INDEX(装备!E:E,MATCH(属性!A6604,装备!A:A,0))</f>
        <v>helmet</v>
      </c>
      <c r="E6604" s="14">
        <v>2</v>
      </c>
      <c r="F6604" s="17">
        <f>INT((VLOOKUP($C6604,装备数值,2,0)+VLOOKUP($C6604,装备数值,5,0)*($E6604-1))*VLOOKUP($D6604,系数!$K$2:$O$7,2,0))</f>
        <v>1575</v>
      </c>
      <c r="G6604" s="17">
        <f>INT((VLOOKUP($C6604,装备数值,3,0)+VLOOKUP($C6604,装备数值,6,0)*($E6604-1))*VLOOKUP($D6604,系数!$K$2:$O$7,3,0))</f>
        <v>0</v>
      </c>
      <c r="H6604" s="17">
        <f t="shared" si="207"/>
        <v>0</v>
      </c>
      <c r="I6604" s="17">
        <f>INT((VLOOKUP($C6604,装备数值,4,0)+VLOOKUP($C6604,装备数值,7,0)*($E6604-1))*VLOOKUP($D6604,系数!$K$2:$O$7,4,0))</f>
        <v>0</v>
      </c>
      <c r="J6604" s="17">
        <f>INT((VLOOKUP($C6604,装备数值,4,0)+VLOOKUP($C6604,装备数值,7,0)*($E6604-1))*VLOOKUP($D6604,系数!$K$2:$O$7,5,0))</f>
        <v>0</v>
      </c>
      <c r="K6604" s="17">
        <f>INT(VLOOKUP(E6604,强化金币,2,1)*VLOOKUP(INDEX(装备!F:F,MATCH(属性!A6604,装备!A:A,0)),系数!$K$12:$M$15,3,0))</f>
        <v>80</v>
      </c>
      <c r="L6604" s="17"/>
      <c r="M6604" s="17"/>
      <c r="N6604" s="17"/>
      <c r="O6604" s="17">
        <f>IF(E6604=1,"",VLOOKUP(E6604,系数!$S$2:$AB$12,MATCH(属性!C6604,评级,0),1))</f>
        <v>80</v>
      </c>
    </row>
    <row r="6605" spans="1:15" ht="17.25" thickBot="1" x14ac:dyDescent="0.4">
      <c r="A6605" s="17">
        <f t="shared" si="206"/>
        <v>7100056</v>
      </c>
      <c r="B6605" s="17" t="s">
        <v>222</v>
      </c>
      <c r="C6605" s="15">
        <f>INDEX(装备!G:G,MATCH(属性!A6605,装备!A:A,0))</f>
        <v>19</v>
      </c>
      <c r="D6605" s="15" t="str">
        <f>INDEX(装备!E:E,MATCH(属性!A6605,装备!A:A,0))</f>
        <v>helmet</v>
      </c>
      <c r="E6605" s="14">
        <v>3</v>
      </c>
      <c r="F6605" s="17">
        <f>INT((VLOOKUP($C6605,装备数值,2,0)+VLOOKUP($C6605,装备数值,5,0)*($E6605-1))*VLOOKUP($D6605,系数!$K$2:$O$7,2,0))</f>
        <v>1650</v>
      </c>
      <c r="G6605" s="17">
        <f>INT((VLOOKUP($C6605,装备数值,3,0)+VLOOKUP($C6605,装备数值,6,0)*($E6605-1))*VLOOKUP($D6605,系数!$K$2:$O$7,3,0))</f>
        <v>0</v>
      </c>
      <c r="H6605" s="17">
        <f t="shared" si="207"/>
        <v>0</v>
      </c>
      <c r="I6605" s="17">
        <f>INT((VLOOKUP($C6605,装备数值,4,0)+VLOOKUP($C6605,装备数值,7,0)*($E6605-1))*VLOOKUP($D6605,系数!$K$2:$O$7,4,0))</f>
        <v>0</v>
      </c>
      <c r="J6605" s="17">
        <f>INT((VLOOKUP($C6605,装备数值,4,0)+VLOOKUP($C6605,装备数值,7,0)*($E6605-1))*VLOOKUP($D6605,系数!$K$2:$O$7,5,0))</f>
        <v>0</v>
      </c>
      <c r="K6605" s="17">
        <f>INT(VLOOKUP(E6605,强化金币,2,1)*VLOOKUP(INDEX(装备!F:F,MATCH(属性!A6605,装备!A:A,0)),系数!$K$12:$M$15,3,0))</f>
        <v>100</v>
      </c>
      <c r="L6605" s="17"/>
      <c r="M6605" s="17"/>
      <c r="N6605" s="17"/>
      <c r="O6605" s="17">
        <f>IF(E6605=1,"",VLOOKUP(E6605,系数!$S$2:$AB$12,MATCH(属性!C6605,评级,0),1))</f>
        <v>80</v>
      </c>
    </row>
    <row r="6606" spans="1:15" ht="17.25" thickBot="1" x14ac:dyDescent="0.4">
      <c r="A6606" s="17">
        <f t="shared" si="206"/>
        <v>7100056</v>
      </c>
      <c r="B6606" s="17" t="s">
        <v>222</v>
      </c>
      <c r="C6606" s="15">
        <f>INDEX(装备!G:G,MATCH(属性!A6606,装备!A:A,0))</f>
        <v>19</v>
      </c>
      <c r="D6606" s="15" t="str">
        <f>INDEX(装备!E:E,MATCH(属性!A6606,装备!A:A,0))</f>
        <v>helmet</v>
      </c>
      <c r="E6606" s="14">
        <v>4</v>
      </c>
      <c r="F6606" s="17">
        <f>INT((VLOOKUP($C6606,装备数值,2,0)+VLOOKUP($C6606,装备数值,5,0)*($E6606-1))*VLOOKUP($D6606,系数!$K$2:$O$7,2,0))</f>
        <v>1725</v>
      </c>
      <c r="G6606" s="17">
        <f>INT((VLOOKUP($C6606,装备数值,3,0)+VLOOKUP($C6606,装备数值,6,0)*($E6606-1))*VLOOKUP($D6606,系数!$K$2:$O$7,3,0))</f>
        <v>0</v>
      </c>
      <c r="H6606" s="17">
        <f t="shared" si="207"/>
        <v>0</v>
      </c>
      <c r="I6606" s="17">
        <f>INT((VLOOKUP($C6606,装备数值,4,0)+VLOOKUP($C6606,装备数值,7,0)*($E6606-1))*VLOOKUP($D6606,系数!$K$2:$O$7,4,0))</f>
        <v>0</v>
      </c>
      <c r="J6606" s="17">
        <f>INT((VLOOKUP($C6606,装备数值,4,0)+VLOOKUP($C6606,装备数值,7,0)*($E6606-1))*VLOOKUP($D6606,系数!$K$2:$O$7,5,0))</f>
        <v>0</v>
      </c>
      <c r="K6606" s="17">
        <f>INT(VLOOKUP(E6606,强化金币,2,1)*VLOOKUP(INDEX(装备!F:F,MATCH(属性!A6606,装备!A:A,0)),系数!$K$12:$M$15,3,0))</f>
        <v>200</v>
      </c>
      <c r="L6606" s="17"/>
      <c r="M6606" s="17"/>
      <c r="N6606" s="17"/>
      <c r="O6606" s="17">
        <f>IF(E6606=1,"",VLOOKUP(E6606,系数!$S$2:$AB$12,MATCH(属性!C6606,评级,0),1))</f>
        <v>80</v>
      </c>
    </row>
    <row r="6607" spans="1:15" ht="17.25" thickBot="1" x14ac:dyDescent="0.4">
      <c r="A6607" s="17">
        <f t="shared" si="206"/>
        <v>7100056</v>
      </c>
      <c r="B6607" s="17" t="s">
        <v>222</v>
      </c>
      <c r="C6607" s="15">
        <f>INDEX(装备!G:G,MATCH(属性!A6607,装备!A:A,0))</f>
        <v>19</v>
      </c>
      <c r="D6607" s="15" t="str">
        <f>INDEX(装备!E:E,MATCH(属性!A6607,装备!A:A,0))</f>
        <v>helmet</v>
      </c>
      <c r="E6607" s="14">
        <v>5</v>
      </c>
      <c r="F6607" s="17">
        <f>INT((VLOOKUP($C6607,装备数值,2,0)+VLOOKUP($C6607,装备数值,5,0)*($E6607-1))*VLOOKUP($D6607,系数!$K$2:$O$7,2,0))</f>
        <v>1800</v>
      </c>
      <c r="G6607" s="17">
        <f>INT((VLOOKUP($C6607,装备数值,3,0)+VLOOKUP($C6607,装备数值,6,0)*($E6607-1))*VLOOKUP($D6607,系数!$K$2:$O$7,3,0))</f>
        <v>0</v>
      </c>
      <c r="H6607" s="17">
        <f t="shared" si="207"/>
        <v>0</v>
      </c>
      <c r="I6607" s="17">
        <f>INT((VLOOKUP($C6607,装备数值,4,0)+VLOOKUP($C6607,装备数值,7,0)*($E6607-1))*VLOOKUP($D6607,系数!$K$2:$O$7,4,0))</f>
        <v>0</v>
      </c>
      <c r="J6607" s="17">
        <f>INT((VLOOKUP($C6607,装备数值,4,0)+VLOOKUP($C6607,装备数值,7,0)*($E6607-1))*VLOOKUP($D6607,系数!$K$2:$O$7,5,0))</f>
        <v>0</v>
      </c>
      <c r="K6607" s="17">
        <f>INT(VLOOKUP(E6607,强化金币,2,1)*VLOOKUP(INDEX(装备!F:F,MATCH(属性!A6607,装备!A:A,0)),系数!$K$12:$M$15,3,0))</f>
        <v>300</v>
      </c>
      <c r="L6607" s="17"/>
      <c r="M6607" s="17"/>
      <c r="N6607" s="17"/>
      <c r="O6607" s="17">
        <f>IF(E6607=1,"",VLOOKUP(E6607,系数!$S$2:$AB$12,MATCH(属性!C6607,评级,0),1))</f>
        <v>80</v>
      </c>
    </row>
    <row r="6608" spans="1:15" ht="17.25" thickBot="1" x14ac:dyDescent="0.4">
      <c r="A6608" s="17">
        <f t="shared" si="206"/>
        <v>7100056</v>
      </c>
      <c r="B6608" s="17" t="s">
        <v>222</v>
      </c>
      <c r="C6608" s="15">
        <f>INDEX(装备!G:G,MATCH(属性!A6608,装备!A:A,0))</f>
        <v>19</v>
      </c>
      <c r="D6608" s="15" t="str">
        <f>INDEX(装备!E:E,MATCH(属性!A6608,装备!A:A,0))</f>
        <v>helmet</v>
      </c>
      <c r="E6608" s="14">
        <v>6</v>
      </c>
      <c r="F6608" s="17">
        <f>INT((VLOOKUP($C6608,装备数值,2,0)+VLOOKUP($C6608,装备数值,5,0)*($E6608-1))*VLOOKUP($D6608,系数!$K$2:$O$7,2,0))</f>
        <v>1875</v>
      </c>
      <c r="G6608" s="17">
        <f>INT((VLOOKUP($C6608,装备数值,3,0)+VLOOKUP($C6608,装备数值,6,0)*($E6608-1))*VLOOKUP($D6608,系数!$K$2:$O$7,3,0))</f>
        <v>0</v>
      </c>
      <c r="H6608" s="17">
        <f t="shared" si="207"/>
        <v>0</v>
      </c>
      <c r="I6608" s="17">
        <f>INT((VLOOKUP($C6608,装备数值,4,0)+VLOOKUP($C6608,装备数值,7,0)*($E6608-1))*VLOOKUP($D6608,系数!$K$2:$O$7,4,0))</f>
        <v>0</v>
      </c>
      <c r="J6608" s="17">
        <f>INT((VLOOKUP($C6608,装备数值,4,0)+VLOOKUP($C6608,装备数值,7,0)*($E6608-1))*VLOOKUP($D6608,系数!$K$2:$O$7,5,0))</f>
        <v>0</v>
      </c>
      <c r="K6608" s="17">
        <f>INT(VLOOKUP(E6608,强化金币,2,1)*VLOOKUP(INDEX(装备!F:F,MATCH(属性!A6608,装备!A:A,0)),系数!$K$12:$M$15,3,0))</f>
        <v>400</v>
      </c>
      <c r="L6608" s="17"/>
      <c r="M6608" s="17"/>
      <c r="N6608" s="17"/>
      <c r="O6608" s="17">
        <f>IF(E6608=1,"",VLOOKUP(E6608,系数!$S$2:$AB$12,MATCH(属性!C6608,评级,0),1))</f>
        <v>80</v>
      </c>
    </row>
    <row r="6609" spans="1:15" ht="17.25" thickBot="1" x14ac:dyDescent="0.4">
      <c r="A6609" s="17">
        <f t="shared" si="206"/>
        <v>7100056</v>
      </c>
      <c r="B6609" s="17" t="s">
        <v>222</v>
      </c>
      <c r="C6609" s="15">
        <f>INDEX(装备!G:G,MATCH(属性!A6609,装备!A:A,0))</f>
        <v>19</v>
      </c>
      <c r="D6609" s="15" t="str">
        <f>INDEX(装备!E:E,MATCH(属性!A6609,装备!A:A,0))</f>
        <v>helmet</v>
      </c>
      <c r="E6609" s="14">
        <v>7</v>
      </c>
      <c r="F6609" s="17">
        <f>INT((VLOOKUP($C6609,装备数值,2,0)+VLOOKUP($C6609,装备数值,5,0)*($E6609-1))*VLOOKUP($D6609,系数!$K$2:$O$7,2,0))</f>
        <v>1950</v>
      </c>
      <c r="G6609" s="17">
        <f>INT((VLOOKUP($C6609,装备数值,3,0)+VLOOKUP($C6609,装备数值,6,0)*($E6609-1))*VLOOKUP($D6609,系数!$K$2:$O$7,3,0))</f>
        <v>0</v>
      </c>
      <c r="H6609" s="17">
        <f t="shared" si="207"/>
        <v>0</v>
      </c>
      <c r="I6609" s="17">
        <f>INT((VLOOKUP($C6609,装备数值,4,0)+VLOOKUP($C6609,装备数值,7,0)*($E6609-1))*VLOOKUP($D6609,系数!$K$2:$O$7,4,0))</f>
        <v>0</v>
      </c>
      <c r="J6609" s="17">
        <f>INT((VLOOKUP($C6609,装备数值,4,0)+VLOOKUP($C6609,装备数值,7,0)*($E6609-1))*VLOOKUP($D6609,系数!$K$2:$O$7,5,0))</f>
        <v>0</v>
      </c>
      <c r="K6609" s="17">
        <f>INT(VLOOKUP(E6609,强化金币,2,1)*VLOOKUP(INDEX(装备!F:F,MATCH(属性!A6609,装备!A:A,0)),系数!$K$12:$M$15,3,0))</f>
        <v>500</v>
      </c>
      <c r="L6609" s="17"/>
      <c r="M6609" s="17"/>
      <c r="N6609" s="17"/>
      <c r="O6609" s="17">
        <f>IF(E6609=1,"",VLOOKUP(E6609,系数!$S$2:$AB$12,MATCH(属性!C6609,评级,0),1))</f>
        <v>80</v>
      </c>
    </row>
    <row r="6610" spans="1:15" ht="17.25" thickBot="1" x14ac:dyDescent="0.4">
      <c r="A6610" s="17">
        <f t="shared" si="206"/>
        <v>7100056</v>
      </c>
      <c r="B6610" s="17" t="s">
        <v>222</v>
      </c>
      <c r="C6610" s="15">
        <f>INDEX(装备!G:G,MATCH(属性!A6610,装备!A:A,0))</f>
        <v>19</v>
      </c>
      <c r="D6610" s="15" t="str">
        <f>INDEX(装备!E:E,MATCH(属性!A6610,装备!A:A,0))</f>
        <v>helmet</v>
      </c>
      <c r="E6610" s="14">
        <v>8</v>
      </c>
      <c r="F6610" s="17">
        <f>INT((VLOOKUP($C6610,装备数值,2,0)+VLOOKUP($C6610,装备数值,5,0)*($E6610-1))*VLOOKUP($D6610,系数!$K$2:$O$7,2,0))</f>
        <v>2025</v>
      </c>
      <c r="G6610" s="17">
        <f>INT((VLOOKUP($C6610,装备数值,3,0)+VLOOKUP($C6610,装备数值,6,0)*($E6610-1))*VLOOKUP($D6610,系数!$K$2:$O$7,3,0))</f>
        <v>0</v>
      </c>
      <c r="H6610" s="17">
        <f t="shared" si="207"/>
        <v>0</v>
      </c>
      <c r="I6610" s="17">
        <f>INT((VLOOKUP($C6610,装备数值,4,0)+VLOOKUP($C6610,装备数值,7,0)*($E6610-1))*VLOOKUP($D6610,系数!$K$2:$O$7,4,0))</f>
        <v>0</v>
      </c>
      <c r="J6610" s="17">
        <f>INT((VLOOKUP($C6610,装备数值,4,0)+VLOOKUP($C6610,装备数值,7,0)*($E6610-1))*VLOOKUP($D6610,系数!$K$2:$O$7,5,0))</f>
        <v>0</v>
      </c>
      <c r="K6610" s="17">
        <f>INT(VLOOKUP(E6610,强化金币,2,1)*VLOOKUP(INDEX(装备!F:F,MATCH(属性!A6610,装备!A:A,0)),系数!$K$12:$M$15,3,0))</f>
        <v>600</v>
      </c>
      <c r="L6610" s="17"/>
      <c r="M6610" s="17"/>
      <c r="N6610" s="17"/>
      <c r="O6610" s="17">
        <f>IF(E6610=1,"",VLOOKUP(E6610,系数!$S$2:$AB$12,MATCH(属性!C6610,评级,0),1))</f>
        <v>80</v>
      </c>
    </row>
    <row r="6611" spans="1:15" ht="17.25" thickBot="1" x14ac:dyDescent="0.4">
      <c r="A6611" s="17">
        <f t="shared" si="206"/>
        <v>7100056</v>
      </c>
      <c r="B6611" s="17" t="s">
        <v>222</v>
      </c>
      <c r="C6611" s="15">
        <f>INDEX(装备!G:G,MATCH(属性!A6611,装备!A:A,0))</f>
        <v>19</v>
      </c>
      <c r="D6611" s="15" t="str">
        <f>INDEX(装备!E:E,MATCH(属性!A6611,装备!A:A,0))</f>
        <v>helmet</v>
      </c>
      <c r="E6611" s="14">
        <v>9</v>
      </c>
      <c r="F6611" s="17">
        <f>INT((VLOOKUP($C6611,装备数值,2,0)+VLOOKUP($C6611,装备数值,5,0)*($E6611-1))*VLOOKUP($D6611,系数!$K$2:$O$7,2,0))</f>
        <v>2100</v>
      </c>
      <c r="G6611" s="17">
        <f>INT((VLOOKUP($C6611,装备数值,3,0)+VLOOKUP($C6611,装备数值,6,0)*($E6611-1))*VLOOKUP($D6611,系数!$K$2:$O$7,3,0))</f>
        <v>0</v>
      </c>
      <c r="H6611" s="17">
        <f t="shared" si="207"/>
        <v>0</v>
      </c>
      <c r="I6611" s="17">
        <f>INT((VLOOKUP($C6611,装备数值,4,0)+VLOOKUP($C6611,装备数值,7,0)*($E6611-1))*VLOOKUP($D6611,系数!$K$2:$O$7,4,0))</f>
        <v>0</v>
      </c>
      <c r="J6611" s="17">
        <f>INT((VLOOKUP($C6611,装备数值,4,0)+VLOOKUP($C6611,装备数值,7,0)*($E6611-1))*VLOOKUP($D6611,系数!$K$2:$O$7,5,0))</f>
        <v>0</v>
      </c>
      <c r="K6611" s="17">
        <f>INT(VLOOKUP(E6611,强化金币,2,1)*VLOOKUP(INDEX(装备!F:F,MATCH(属性!A6611,装备!A:A,0)),系数!$K$12:$M$15,3,0))</f>
        <v>700</v>
      </c>
      <c r="L6611" s="17"/>
      <c r="M6611" s="17"/>
      <c r="N6611" s="17"/>
      <c r="O6611" s="17">
        <f>IF(E6611=1,"",VLOOKUP(E6611,系数!$S$2:$AB$12,MATCH(属性!C6611,评级,0),1))</f>
        <v>80</v>
      </c>
    </row>
    <row r="6612" spans="1:15" ht="17.25" thickBot="1" x14ac:dyDescent="0.4">
      <c r="A6612" s="17">
        <f t="shared" si="206"/>
        <v>7100056</v>
      </c>
      <c r="B6612" s="17" t="s">
        <v>222</v>
      </c>
      <c r="C6612" s="15">
        <f>INDEX(装备!G:G,MATCH(属性!A6612,装备!A:A,0))</f>
        <v>19</v>
      </c>
      <c r="D6612" s="15" t="str">
        <f>INDEX(装备!E:E,MATCH(属性!A6612,装备!A:A,0))</f>
        <v>helmet</v>
      </c>
      <c r="E6612" s="14">
        <v>10</v>
      </c>
      <c r="F6612" s="17">
        <f>INT((VLOOKUP($C6612,装备数值,2,0)+VLOOKUP($C6612,装备数值,5,0)*($E6612-1))*VLOOKUP($D6612,系数!$K$2:$O$7,2,0))</f>
        <v>2175</v>
      </c>
      <c r="G6612" s="17">
        <f>INT((VLOOKUP($C6612,装备数值,3,0)+VLOOKUP($C6612,装备数值,6,0)*($E6612-1))*VLOOKUP($D6612,系数!$K$2:$O$7,3,0))</f>
        <v>0</v>
      </c>
      <c r="H6612" s="17">
        <f t="shared" si="207"/>
        <v>0</v>
      </c>
      <c r="I6612" s="17">
        <f>INT((VLOOKUP($C6612,装备数值,4,0)+VLOOKUP($C6612,装备数值,7,0)*($E6612-1))*VLOOKUP($D6612,系数!$K$2:$O$7,4,0))</f>
        <v>0</v>
      </c>
      <c r="J6612" s="17">
        <f>INT((VLOOKUP($C6612,装备数值,4,0)+VLOOKUP($C6612,装备数值,7,0)*($E6612-1))*VLOOKUP($D6612,系数!$K$2:$O$7,5,0))</f>
        <v>0</v>
      </c>
      <c r="K6612" s="17">
        <f>INT(VLOOKUP(E6612,强化金币,2,1)*VLOOKUP(INDEX(装备!F:F,MATCH(属性!A6612,装备!A:A,0)),系数!$K$12:$M$15,3,0))</f>
        <v>800</v>
      </c>
      <c r="L6612" s="17"/>
      <c r="M6612" s="17"/>
      <c r="N6612" s="17"/>
      <c r="O6612" s="17">
        <f>IF(E6612=1,"",VLOOKUP(E6612,系数!$S$2:$AB$12,MATCH(属性!C6612,评级,0),1))</f>
        <v>160</v>
      </c>
    </row>
    <row r="6613" spans="1:15" ht="17.25" thickBot="1" x14ac:dyDescent="0.4">
      <c r="A6613" s="17">
        <f t="shared" si="206"/>
        <v>7100056</v>
      </c>
      <c r="B6613" s="17" t="s">
        <v>222</v>
      </c>
      <c r="C6613" s="15">
        <f>INDEX(装备!G:G,MATCH(属性!A6613,装备!A:A,0))</f>
        <v>19</v>
      </c>
      <c r="D6613" s="15" t="str">
        <f>INDEX(装备!E:E,MATCH(属性!A6613,装备!A:A,0))</f>
        <v>helmet</v>
      </c>
      <c r="E6613" s="14">
        <v>11</v>
      </c>
      <c r="F6613" s="17">
        <f>INT((VLOOKUP($C6613,装备数值,2,0)+VLOOKUP($C6613,装备数值,5,0)*($E6613-1))*VLOOKUP($D6613,系数!$K$2:$O$7,2,0))</f>
        <v>2250</v>
      </c>
      <c r="G6613" s="17">
        <f>INT((VLOOKUP($C6613,装备数值,3,0)+VLOOKUP($C6613,装备数值,6,0)*($E6613-1))*VLOOKUP($D6613,系数!$K$2:$O$7,3,0))</f>
        <v>0</v>
      </c>
      <c r="H6613" s="17">
        <f t="shared" si="207"/>
        <v>0</v>
      </c>
      <c r="I6613" s="17">
        <f>INT((VLOOKUP($C6613,装备数值,4,0)+VLOOKUP($C6613,装备数值,7,0)*($E6613-1))*VLOOKUP($D6613,系数!$K$2:$O$7,4,0))</f>
        <v>0</v>
      </c>
      <c r="J6613" s="17">
        <f>INT((VLOOKUP($C6613,装备数值,4,0)+VLOOKUP($C6613,装备数值,7,0)*($E6613-1))*VLOOKUP($D6613,系数!$K$2:$O$7,5,0))</f>
        <v>0</v>
      </c>
      <c r="K6613" s="17">
        <f>INT(VLOOKUP(E6613,强化金币,2,1)*VLOOKUP(INDEX(装备!F:F,MATCH(属性!A6613,装备!A:A,0)),系数!$K$12:$M$15,3,0))</f>
        <v>900</v>
      </c>
      <c r="L6613" s="17"/>
      <c r="M6613" s="17"/>
      <c r="N6613" s="17"/>
      <c r="O6613" s="17">
        <f>IF(E6613=1,"",VLOOKUP(E6613,系数!$S$2:$AB$12,MATCH(属性!C6613,评级,0),1))</f>
        <v>160</v>
      </c>
    </row>
    <row r="6614" spans="1:15" ht="17.25" thickBot="1" x14ac:dyDescent="0.4">
      <c r="A6614" s="17">
        <f t="shared" si="206"/>
        <v>7100056</v>
      </c>
      <c r="B6614" s="17" t="s">
        <v>222</v>
      </c>
      <c r="C6614" s="15">
        <f>INDEX(装备!G:G,MATCH(属性!A6614,装备!A:A,0))</f>
        <v>19</v>
      </c>
      <c r="D6614" s="15" t="str">
        <f>INDEX(装备!E:E,MATCH(属性!A6614,装备!A:A,0))</f>
        <v>helmet</v>
      </c>
      <c r="E6614" s="14">
        <v>12</v>
      </c>
      <c r="F6614" s="17">
        <f>INT((VLOOKUP($C6614,装备数值,2,0)+VLOOKUP($C6614,装备数值,5,0)*($E6614-1))*VLOOKUP($D6614,系数!$K$2:$O$7,2,0))</f>
        <v>2325</v>
      </c>
      <c r="G6614" s="17">
        <f>INT((VLOOKUP($C6614,装备数值,3,0)+VLOOKUP($C6614,装备数值,6,0)*($E6614-1))*VLOOKUP($D6614,系数!$K$2:$O$7,3,0))</f>
        <v>0</v>
      </c>
      <c r="H6614" s="17">
        <f t="shared" si="207"/>
        <v>0</v>
      </c>
      <c r="I6614" s="17">
        <f>INT((VLOOKUP($C6614,装备数值,4,0)+VLOOKUP($C6614,装备数值,7,0)*($E6614-1))*VLOOKUP($D6614,系数!$K$2:$O$7,4,0))</f>
        <v>0</v>
      </c>
      <c r="J6614" s="17">
        <f>INT((VLOOKUP($C6614,装备数值,4,0)+VLOOKUP($C6614,装备数值,7,0)*($E6614-1))*VLOOKUP($D6614,系数!$K$2:$O$7,5,0))</f>
        <v>0</v>
      </c>
      <c r="K6614" s="17">
        <f>INT(VLOOKUP(E6614,强化金币,2,1)*VLOOKUP(INDEX(装备!F:F,MATCH(属性!A6614,装备!A:A,0)),系数!$K$12:$M$15,3,0))</f>
        <v>1000</v>
      </c>
      <c r="L6614" s="17"/>
      <c r="M6614" s="17"/>
      <c r="N6614" s="17"/>
      <c r="O6614" s="17">
        <f>IF(E6614=1,"",VLOOKUP(E6614,系数!$S$2:$AB$12,MATCH(属性!C6614,评级,0),1))</f>
        <v>160</v>
      </c>
    </row>
    <row r="6615" spans="1:15" ht="17.25" thickBot="1" x14ac:dyDescent="0.4">
      <c r="A6615" s="17">
        <f t="shared" si="206"/>
        <v>7100056</v>
      </c>
      <c r="B6615" s="17" t="s">
        <v>222</v>
      </c>
      <c r="C6615" s="15">
        <f>INDEX(装备!G:G,MATCH(属性!A6615,装备!A:A,0))</f>
        <v>19</v>
      </c>
      <c r="D6615" s="15" t="str">
        <f>INDEX(装备!E:E,MATCH(属性!A6615,装备!A:A,0))</f>
        <v>helmet</v>
      </c>
      <c r="E6615" s="14">
        <v>13</v>
      </c>
      <c r="F6615" s="17">
        <f>INT((VLOOKUP($C6615,装备数值,2,0)+VLOOKUP($C6615,装备数值,5,0)*($E6615-1))*VLOOKUP($D6615,系数!$K$2:$O$7,2,0))</f>
        <v>2400</v>
      </c>
      <c r="G6615" s="17">
        <f>INT((VLOOKUP($C6615,装备数值,3,0)+VLOOKUP($C6615,装备数值,6,0)*($E6615-1))*VLOOKUP($D6615,系数!$K$2:$O$7,3,0))</f>
        <v>0</v>
      </c>
      <c r="H6615" s="17">
        <f t="shared" si="207"/>
        <v>0</v>
      </c>
      <c r="I6615" s="17">
        <f>INT((VLOOKUP($C6615,装备数值,4,0)+VLOOKUP($C6615,装备数值,7,0)*($E6615-1))*VLOOKUP($D6615,系数!$K$2:$O$7,4,0))</f>
        <v>0</v>
      </c>
      <c r="J6615" s="17">
        <f>INT((VLOOKUP($C6615,装备数值,4,0)+VLOOKUP($C6615,装备数值,7,0)*($E6615-1))*VLOOKUP($D6615,系数!$K$2:$O$7,5,0))</f>
        <v>0</v>
      </c>
      <c r="K6615" s="17">
        <f>INT(VLOOKUP(E6615,强化金币,2,1)*VLOOKUP(INDEX(装备!F:F,MATCH(属性!A6615,装备!A:A,0)),系数!$K$12:$M$15,3,0))</f>
        <v>1200</v>
      </c>
      <c r="L6615" s="17"/>
      <c r="M6615" s="17"/>
      <c r="N6615" s="17"/>
      <c r="O6615" s="17">
        <f>IF(E6615=1,"",VLOOKUP(E6615,系数!$S$2:$AB$12,MATCH(属性!C6615,评级,0),1))</f>
        <v>160</v>
      </c>
    </row>
    <row r="6616" spans="1:15" ht="17.25" thickBot="1" x14ac:dyDescent="0.4">
      <c r="A6616" s="17">
        <f t="shared" si="206"/>
        <v>7100056</v>
      </c>
      <c r="B6616" s="17" t="s">
        <v>222</v>
      </c>
      <c r="C6616" s="15">
        <f>INDEX(装备!G:G,MATCH(属性!A6616,装备!A:A,0))</f>
        <v>19</v>
      </c>
      <c r="D6616" s="15" t="str">
        <f>INDEX(装备!E:E,MATCH(属性!A6616,装备!A:A,0))</f>
        <v>helmet</v>
      </c>
      <c r="E6616" s="14">
        <v>14</v>
      </c>
      <c r="F6616" s="17">
        <f>INT((VLOOKUP($C6616,装备数值,2,0)+VLOOKUP($C6616,装备数值,5,0)*($E6616-1))*VLOOKUP($D6616,系数!$K$2:$O$7,2,0))</f>
        <v>2475</v>
      </c>
      <c r="G6616" s="17">
        <f>INT((VLOOKUP($C6616,装备数值,3,0)+VLOOKUP($C6616,装备数值,6,0)*($E6616-1))*VLOOKUP($D6616,系数!$K$2:$O$7,3,0))</f>
        <v>0</v>
      </c>
      <c r="H6616" s="17">
        <f t="shared" si="207"/>
        <v>0</v>
      </c>
      <c r="I6616" s="17">
        <f>INT((VLOOKUP($C6616,装备数值,4,0)+VLOOKUP($C6616,装备数值,7,0)*($E6616-1))*VLOOKUP($D6616,系数!$K$2:$O$7,4,0))</f>
        <v>0</v>
      </c>
      <c r="J6616" s="17">
        <f>INT((VLOOKUP($C6616,装备数值,4,0)+VLOOKUP($C6616,装备数值,7,0)*($E6616-1))*VLOOKUP($D6616,系数!$K$2:$O$7,5,0))</f>
        <v>0</v>
      </c>
      <c r="K6616" s="17">
        <f>INT(VLOOKUP(E6616,强化金币,2,1)*VLOOKUP(INDEX(装备!F:F,MATCH(属性!A6616,装备!A:A,0)),系数!$K$12:$M$15,3,0))</f>
        <v>1400</v>
      </c>
      <c r="L6616" s="17"/>
      <c r="M6616" s="17"/>
      <c r="N6616" s="17"/>
      <c r="O6616" s="17">
        <f>IF(E6616=1,"",VLOOKUP(E6616,系数!$S$2:$AB$12,MATCH(属性!C6616,评级,0),1))</f>
        <v>160</v>
      </c>
    </row>
    <row r="6617" spans="1:15" ht="17.25" thickBot="1" x14ac:dyDescent="0.4">
      <c r="A6617" s="17">
        <f t="shared" si="206"/>
        <v>7100056</v>
      </c>
      <c r="B6617" s="17" t="s">
        <v>222</v>
      </c>
      <c r="C6617" s="15">
        <f>INDEX(装备!G:G,MATCH(属性!A6617,装备!A:A,0))</f>
        <v>19</v>
      </c>
      <c r="D6617" s="15" t="str">
        <f>INDEX(装备!E:E,MATCH(属性!A6617,装备!A:A,0))</f>
        <v>helmet</v>
      </c>
      <c r="E6617" s="14">
        <v>15</v>
      </c>
      <c r="F6617" s="17">
        <f>INT((VLOOKUP($C6617,装备数值,2,0)+VLOOKUP($C6617,装备数值,5,0)*($E6617-1))*VLOOKUP($D6617,系数!$K$2:$O$7,2,0))</f>
        <v>2550</v>
      </c>
      <c r="G6617" s="17">
        <f>INT((VLOOKUP($C6617,装备数值,3,0)+VLOOKUP($C6617,装备数值,6,0)*($E6617-1))*VLOOKUP($D6617,系数!$K$2:$O$7,3,0))</f>
        <v>0</v>
      </c>
      <c r="H6617" s="17">
        <f t="shared" si="207"/>
        <v>0</v>
      </c>
      <c r="I6617" s="17">
        <f>INT((VLOOKUP($C6617,装备数值,4,0)+VLOOKUP($C6617,装备数值,7,0)*($E6617-1))*VLOOKUP($D6617,系数!$K$2:$O$7,4,0))</f>
        <v>0</v>
      </c>
      <c r="J6617" s="17">
        <f>INT((VLOOKUP($C6617,装备数值,4,0)+VLOOKUP($C6617,装备数值,7,0)*($E6617-1))*VLOOKUP($D6617,系数!$K$2:$O$7,5,0))</f>
        <v>0</v>
      </c>
      <c r="K6617" s="17">
        <f>INT(VLOOKUP(E6617,强化金币,2,1)*VLOOKUP(INDEX(装备!F:F,MATCH(属性!A6617,装备!A:A,0)),系数!$K$12:$M$15,3,0))</f>
        <v>1600</v>
      </c>
      <c r="L6617" s="17"/>
      <c r="M6617" s="17"/>
      <c r="N6617" s="17"/>
      <c r="O6617" s="17">
        <f>IF(E6617=1,"",VLOOKUP(E6617,系数!$S$2:$AB$12,MATCH(属性!C6617,评级,0),1))</f>
        <v>160</v>
      </c>
    </row>
    <row r="6618" spans="1:15" ht="17.25" thickBot="1" x14ac:dyDescent="0.4">
      <c r="A6618" s="17">
        <f t="shared" si="206"/>
        <v>7100056</v>
      </c>
      <c r="B6618" s="17" t="s">
        <v>222</v>
      </c>
      <c r="C6618" s="15">
        <f>INDEX(装备!G:G,MATCH(属性!A6618,装备!A:A,0))</f>
        <v>19</v>
      </c>
      <c r="D6618" s="15" t="str">
        <f>INDEX(装备!E:E,MATCH(属性!A6618,装备!A:A,0))</f>
        <v>helmet</v>
      </c>
      <c r="E6618" s="14">
        <v>16</v>
      </c>
      <c r="F6618" s="17">
        <f>INT((VLOOKUP($C6618,装备数值,2,0)+VLOOKUP($C6618,装备数值,5,0)*($E6618-1))*VLOOKUP($D6618,系数!$K$2:$O$7,2,0))</f>
        <v>2625</v>
      </c>
      <c r="G6618" s="17">
        <f>INT((VLOOKUP($C6618,装备数值,3,0)+VLOOKUP($C6618,装备数值,6,0)*($E6618-1))*VLOOKUP($D6618,系数!$K$2:$O$7,3,0))</f>
        <v>0</v>
      </c>
      <c r="H6618" s="17">
        <f t="shared" si="207"/>
        <v>0</v>
      </c>
      <c r="I6618" s="17">
        <f>INT((VLOOKUP($C6618,装备数值,4,0)+VLOOKUP($C6618,装备数值,7,0)*($E6618-1))*VLOOKUP($D6618,系数!$K$2:$O$7,4,0))</f>
        <v>0</v>
      </c>
      <c r="J6618" s="17">
        <f>INT((VLOOKUP($C6618,装备数值,4,0)+VLOOKUP($C6618,装备数值,7,0)*($E6618-1))*VLOOKUP($D6618,系数!$K$2:$O$7,5,0))</f>
        <v>0</v>
      </c>
      <c r="K6618" s="17">
        <f>INT(VLOOKUP(E6618,强化金币,2,1)*VLOOKUP(INDEX(装备!F:F,MATCH(属性!A6618,装备!A:A,0)),系数!$K$12:$M$15,3,0))</f>
        <v>1800</v>
      </c>
      <c r="L6618" s="17"/>
      <c r="M6618" s="17"/>
      <c r="N6618" s="17"/>
      <c r="O6618" s="17">
        <f>IF(E6618=1,"",VLOOKUP(E6618,系数!$S$2:$AB$12,MATCH(属性!C6618,评级,0),1))</f>
        <v>160</v>
      </c>
    </row>
    <row r="6619" spans="1:15" ht="17.25" thickBot="1" x14ac:dyDescent="0.4">
      <c r="A6619" s="17">
        <f t="shared" si="206"/>
        <v>7100056</v>
      </c>
      <c r="B6619" s="17" t="s">
        <v>222</v>
      </c>
      <c r="C6619" s="15">
        <f>INDEX(装备!G:G,MATCH(属性!A6619,装备!A:A,0))</f>
        <v>19</v>
      </c>
      <c r="D6619" s="15" t="str">
        <f>INDEX(装备!E:E,MATCH(属性!A6619,装备!A:A,0))</f>
        <v>helmet</v>
      </c>
      <c r="E6619" s="14">
        <v>17</v>
      </c>
      <c r="F6619" s="17">
        <f>INT((VLOOKUP($C6619,装备数值,2,0)+VLOOKUP($C6619,装备数值,5,0)*($E6619-1))*VLOOKUP($D6619,系数!$K$2:$O$7,2,0))</f>
        <v>2700</v>
      </c>
      <c r="G6619" s="17">
        <f>INT((VLOOKUP($C6619,装备数值,3,0)+VLOOKUP($C6619,装备数值,6,0)*($E6619-1))*VLOOKUP($D6619,系数!$K$2:$O$7,3,0))</f>
        <v>0</v>
      </c>
      <c r="H6619" s="17">
        <f t="shared" si="207"/>
        <v>0</v>
      </c>
      <c r="I6619" s="17">
        <f>INT((VLOOKUP($C6619,装备数值,4,0)+VLOOKUP($C6619,装备数值,7,0)*($E6619-1))*VLOOKUP($D6619,系数!$K$2:$O$7,4,0))</f>
        <v>0</v>
      </c>
      <c r="J6619" s="17">
        <f>INT((VLOOKUP($C6619,装备数值,4,0)+VLOOKUP($C6619,装备数值,7,0)*($E6619-1))*VLOOKUP($D6619,系数!$K$2:$O$7,5,0))</f>
        <v>0</v>
      </c>
      <c r="K6619" s="17">
        <f>INT(VLOOKUP(E6619,强化金币,2,1)*VLOOKUP(INDEX(装备!F:F,MATCH(属性!A6619,装备!A:A,0)),系数!$K$12:$M$15,3,0))</f>
        <v>2000</v>
      </c>
      <c r="L6619" s="17"/>
      <c r="M6619" s="17"/>
      <c r="N6619" s="17"/>
      <c r="O6619" s="17">
        <f>IF(E6619=1,"",VLOOKUP(E6619,系数!$S$2:$AB$12,MATCH(属性!C6619,评级,0),1))</f>
        <v>160</v>
      </c>
    </row>
    <row r="6620" spans="1:15" ht="17.25" thickBot="1" x14ac:dyDescent="0.4">
      <c r="A6620" s="17">
        <f t="shared" si="206"/>
        <v>7100056</v>
      </c>
      <c r="B6620" s="17" t="s">
        <v>222</v>
      </c>
      <c r="C6620" s="15">
        <f>INDEX(装备!G:G,MATCH(属性!A6620,装备!A:A,0))</f>
        <v>19</v>
      </c>
      <c r="D6620" s="15" t="str">
        <f>INDEX(装备!E:E,MATCH(属性!A6620,装备!A:A,0))</f>
        <v>helmet</v>
      </c>
      <c r="E6620" s="14">
        <v>18</v>
      </c>
      <c r="F6620" s="17">
        <f>INT((VLOOKUP($C6620,装备数值,2,0)+VLOOKUP($C6620,装备数值,5,0)*($E6620-1))*VLOOKUP($D6620,系数!$K$2:$O$7,2,0))</f>
        <v>2775</v>
      </c>
      <c r="G6620" s="17">
        <f>INT((VLOOKUP($C6620,装备数值,3,0)+VLOOKUP($C6620,装备数值,6,0)*($E6620-1))*VLOOKUP($D6620,系数!$K$2:$O$7,3,0))</f>
        <v>0</v>
      </c>
      <c r="H6620" s="17">
        <f t="shared" si="207"/>
        <v>0</v>
      </c>
      <c r="I6620" s="17">
        <f>INT((VLOOKUP($C6620,装备数值,4,0)+VLOOKUP($C6620,装备数值,7,0)*($E6620-1))*VLOOKUP($D6620,系数!$K$2:$O$7,4,0))</f>
        <v>0</v>
      </c>
      <c r="J6620" s="17">
        <f>INT((VLOOKUP($C6620,装备数值,4,0)+VLOOKUP($C6620,装备数值,7,0)*($E6620-1))*VLOOKUP($D6620,系数!$K$2:$O$7,5,0))</f>
        <v>0</v>
      </c>
      <c r="K6620" s="17">
        <f>INT(VLOOKUP(E6620,强化金币,2,1)*VLOOKUP(INDEX(装备!F:F,MATCH(属性!A6620,装备!A:A,0)),系数!$K$12:$M$15,3,0))</f>
        <v>2200</v>
      </c>
      <c r="L6620" s="17"/>
      <c r="M6620" s="17"/>
      <c r="N6620" s="17"/>
      <c r="O6620" s="17">
        <f>IF(E6620=1,"",VLOOKUP(E6620,系数!$S$2:$AB$12,MATCH(属性!C6620,评级,0),1))</f>
        <v>160</v>
      </c>
    </row>
    <row r="6621" spans="1:15" ht="17.25" thickBot="1" x14ac:dyDescent="0.4">
      <c r="A6621" s="17">
        <f t="shared" si="206"/>
        <v>7100056</v>
      </c>
      <c r="B6621" s="17" t="s">
        <v>222</v>
      </c>
      <c r="C6621" s="15">
        <f>INDEX(装备!G:G,MATCH(属性!A6621,装备!A:A,0))</f>
        <v>19</v>
      </c>
      <c r="D6621" s="15" t="str">
        <f>INDEX(装备!E:E,MATCH(属性!A6621,装备!A:A,0))</f>
        <v>helmet</v>
      </c>
      <c r="E6621" s="14">
        <v>19</v>
      </c>
      <c r="F6621" s="17">
        <f>INT((VLOOKUP($C6621,装备数值,2,0)+VLOOKUP($C6621,装备数值,5,0)*($E6621-1))*VLOOKUP($D6621,系数!$K$2:$O$7,2,0))</f>
        <v>2850</v>
      </c>
      <c r="G6621" s="17">
        <f>INT((VLOOKUP($C6621,装备数值,3,0)+VLOOKUP($C6621,装备数值,6,0)*($E6621-1))*VLOOKUP($D6621,系数!$K$2:$O$7,3,0))</f>
        <v>0</v>
      </c>
      <c r="H6621" s="17">
        <f t="shared" si="207"/>
        <v>0</v>
      </c>
      <c r="I6621" s="17">
        <f>INT((VLOOKUP($C6621,装备数值,4,0)+VLOOKUP($C6621,装备数值,7,0)*($E6621-1))*VLOOKUP($D6621,系数!$K$2:$O$7,4,0))</f>
        <v>0</v>
      </c>
      <c r="J6621" s="17">
        <f>INT((VLOOKUP($C6621,装备数值,4,0)+VLOOKUP($C6621,装备数值,7,0)*($E6621-1))*VLOOKUP($D6621,系数!$K$2:$O$7,5,0))</f>
        <v>0</v>
      </c>
      <c r="K6621" s="17">
        <f>INT(VLOOKUP(E6621,强化金币,2,1)*VLOOKUP(INDEX(装备!F:F,MATCH(属性!A6621,装备!A:A,0)),系数!$K$12:$M$15,3,0))</f>
        <v>2400</v>
      </c>
      <c r="L6621" s="17"/>
      <c r="M6621" s="17"/>
      <c r="N6621" s="17"/>
      <c r="O6621" s="17">
        <f>IF(E6621=1,"",VLOOKUP(E6621,系数!$S$2:$AB$12,MATCH(属性!C6621,评级,0),1))</f>
        <v>160</v>
      </c>
    </row>
    <row r="6622" spans="1:15" ht="17.25" thickBot="1" x14ac:dyDescent="0.4">
      <c r="A6622" s="17">
        <f t="shared" si="206"/>
        <v>7100056</v>
      </c>
      <c r="B6622" s="17" t="s">
        <v>222</v>
      </c>
      <c r="C6622" s="15">
        <f>INDEX(装备!G:G,MATCH(属性!A6622,装备!A:A,0))</f>
        <v>19</v>
      </c>
      <c r="D6622" s="15" t="str">
        <f>INDEX(装备!E:E,MATCH(属性!A6622,装备!A:A,0))</f>
        <v>helmet</v>
      </c>
      <c r="E6622" s="14">
        <v>20</v>
      </c>
      <c r="F6622" s="17">
        <f>INT((VLOOKUP($C6622,装备数值,2,0)+VLOOKUP($C6622,装备数值,5,0)*($E6622-1))*VLOOKUP($D6622,系数!$K$2:$O$7,2,0))</f>
        <v>2925</v>
      </c>
      <c r="G6622" s="17">
        <f>INT((VLOOKUP($C6622,装备数值,3,0)+VLOOKUP($C6622,装备数值,6,0)*($E6622-1))*VLOOKUP($D6622,系数!$K$2:$O$7,3,0))</f>
        <v>0</v>
      </c>
      <c r="H6622" s="17">
        <f t="shared" si="207"/>
        <v>0</v>
      </c>
      <c r="I6622" s="17">
        <f>INT((VLOOKUP($C6622,装备数值,4,0)+VLOOKUP($C6622,装备数值,7,0)*($E6622-1))*VLOOKUP($D6622,系数!$K$2:$O$7,4,0))</f>
        <v>0</v>
      </c>
      <c r="J6622" s="17">
        <f>INT((VLOOKUP($C6622,装备数值,4,0)+VLOOKUP($C6622,装备数值,7,0)*($E6622-1))*VLOOKUP($D6622,系数!$K$2:$O$7,5,0))</f>
        <v>0</v>
      </c>
      <c r="K6622" s="17">
        <f>INT(VLOOKUP(E6622,强化金币,2,1)*VLOOKUP(INDEX(装备!F:F,MATCH(属性!A6622,装备!A:A,0)),系数!$K$12:$M$15,3,0))</f>
        <v>2600</v>
      </c>
      <c r="L6622" s="17"/>
      <c r="M6622" s="17"/>
      <c r="N6622" s="17"/>
      <c r="O6622" s="17">
        <f>IF(E6622=1,"",VLOOKUP(E6622,系数!$S$2:$AB$12,MATCH(属性!C6622,评级,0),1))</f>
        <v>240</v>
      </c>
    </row>
    <row r="6623" spans="1:15" ht="17.25" thickBot="1" x14ac:dyDescent="0.4">
      <c r="A6623" s="17">
        <f t="shared" si="206"/>
        <v>7100056</v>
      </c>
      <c r="B6623" s="17" t="s">
        <v>222</v>
      </c>
      <c r="C6623" s="15">
        <f>INDEX(装备!G:G,MATCH(属性!A6623,装备!A:A,0))</f>
        <v>19</v>
      </c>
      <c r="D6623" s="15" t="str">
        <f>INDEX(装备!E:E,MATCH(属性!A6623,装备!A:A,0))</f>
        <v>helmet</v>
      </c>
      <c r="E6623" s="14">
        <v>21</v>
      </c>
      <c r="F6623" s="17">
        <f>INT((VLOOKUP($C6623,装备数值,2,0)+VLOOKUP($C6623,装备数值,5,0)*($E6623-1))*VLOOKUP($D6623,系数!$K$2:$O$7,2,0))</f>
        <v>3000</v>
      </c>
      <c r="G6623" s="17">
        <f>INT((VLOOKUP($C6623,装备数值,3,0)+VLOOKUP($C6623,装备数值,6,0)*($E6623-1))*VLOOKUP($D6623,系数!$K$2:$O$7,3,0))</f>
        <v>0</v>
      </c>
      <c r="H6623" s="17">
        <f t="shared" si="207"/>
        <v>0</v>
      </c>
      <c r="I6623" s="17">
        <f>INT((VLOOKUP($C6623,装备数值,4,0)+VLOOKUP($C6623,装备数值,7,0)*($E6623-1))*VLOOKUP($D6623,系数!$K$2:$O$7,4,0))</f>
        <v>0</v>
      </c>
      <c r="J6623" s="17">
        <f>INT((VLOOKUP($C6623,装备数值,4,0)+VLOOKUP($C6623,装备数值,7,0)*($E6623-1))*VLOOKUP($D6623,系数!$K$2:$O$7,5,0))</f>
        <v>0</v>
      </c>
      <c r="K6623" s="17">
        <f>INT(VLOOKUP(E6623,强化金币,2,1)*VLOOKUP(INDEX(装备!F:F,MATCH(属性!A6623,装备!A:A,0)),系数!$K$12:$M$15,3,0))</f>
        <v>2800</v>
      </c>
      <c r="L6623" s="17"/>
      <c r="M6623" s="17"/>
      <c r="N6623" s="17"/>
      <c r="O6623" s="17">
        <f>IF(E6623=1,"",VLOOKUP(E6623,系数!$S$2:$AB$12,MATCH(属性!C6623,评级,0),1))</f>
        <v>240</v>
      </c>
    </row>
    <row r="6624" spans="1:15" ht="17.25" thickBot="1" x14ac:dyDescent="0.4">
      <c r="A6624" s="17">
        <f t="shared" si="206"/>
        <v>7100056</v>
      </c>
      <c r="B6624" s="17" t="s">
        <v>222</v>
      </c>
      <c r="C6624" s="15">
        <f>INDEX(装备!G:G,MATCH(属性!A6624,装备!A:A,0))</f>
        <v>19</v>
      </c>
      <c r="D6624" s="15" t="str">
        <f>INDEX(装备!E:E,MATCH(属性!A6624,装备!A:A,0))</f>
        <v>helmet</v>
      </c>
      <c r="E6624" s="14">
        <v>22</v>
      </c>
      <c r="F6624" s="17">
        <f>INT((VLOOKUP($C6624,装备数值,2,0)+VLOOKUP($C6624,装备数值,5,0)*($E6624-1))*VLOOKUP($D6624,系数!$K$2:$O$7,2,0))</f>
        <v>3075</v>
      </c>
      <c r="G6624" s="17">
        <f>INT((VLOOKUP($C6624,装备数值,3,0)+VLOOKUP($C6624,装备数值,6,0)*($E6624-1))*VLOOKUP($D6624,系数!$K$2:$O$7,3,0))</f>
        <v>0</v>
      </c>
      <c r="H6624" s="17">
        <f t="shared" si="207"/>
        <v>0</v>
      </c>
      <c r="I6624" s="17">
        <f>INT((VLOOKUP($C6624,装备数值,4,0)+VLOOKUP($C6624,装备数值,7,0)*($E6624-1))*VLOOKUP($D6624,系数!$K$2:$O$7,4,0))</f>
        <v>0</v>
      </c>
      <c r="J6624" s="17">
        <f>INT((VLOOKUP($C6624,装备数值,4,0)+VLOOKUP($C6624,装备数值,7,0)*($E6624-1))*VLOOKUP($D6624,系数!$K$2:$O$7,5,0))</f>
        <v>0</v>
      </c>
      <c r="K6624" s="17">
        <f>INT(VLOOKUP(E6624,强化金币,2,1)*VLOOKUP(INDEX(装备!F:F,MATCH(属性!A6624,装备!A:A,0)),系数!$K$12:$M$15,3,0))</f>
        <v>3000</v>
      </c>
      <c r="L6624" s="17"/>
      <c r="M6624" s="17"/>
      <c r="N6624" s="17"/>
      <c r="O6624" s="17">
        <f>IF(E6624=1,"",VLOOKUP(E6624,系数!$S$2:$AB$12,MATCH(属性!C6624,评级,0),1))</f>
        <v>240</v>
      </c>
    </row>
    <row r="6625" spans="1:15" ht="17.25" thickBot="1" x14ac:dyDescent="0.4">
      <c r="A6625" s="17">
        <f t="shared" si="206"/>
        <v>7100056</v>
      </c>
      <c r="B6625" s="17" t="s">
        <v>222</v>
      </c>
      <c r="C6625" s="15">
        <f>INDEX(装备!G:G,MATCH(属性!A6625,装备!A:A,0))</f>
        <v>19</v>
      </c>
      <c r="D6625" s="15" t="str">
        <f>INDEX(装备!E:E,MATCH(属性!A6625,装备!A:A,0))</f>
        <v>helmet</v>
      </c>
      <c r="E6625" s="14">
        <v>23</v>
      </c>
      <c r="F6625" s="17">
        <f>INT((VLOOKUP($C6625,装备数值,2,0)+VLOOKUP($C6625,装备数值,5,0)*($E6625-1))*VLOOKUP($D6625,系数!$K$2:$O$7,2,0))</f>
        <v>3150</v>
      </c>
      <c r="G6625" s="17">
        <f>INT((VLOOKUP($C6625,装备数值,3,0)+VLOOKUP($C6625,装备数值,6,0)*($E6625-1))*VLOOKUP($D6625,系数!$K$2:$O$7,3,0))</f>
        <v>0</v>
      </c>
      <c r="H6625" s="17">
        <f t="shared" si="207"/>
        <v>0</v>
      </c>
      <c r="I6625" s="17">
        <f>INT((VLOOKUP($C6625,装备数值,4,0)+VLOOKUP($C6625,装备数值,7,0)*($E6625-1))*VLOOKUP($D6625,系数!$K$2:$O$7,4,0))</f>
        <v>0</v>
      </c>
      <c r="J6625" s="17">
        <f>INT((VLOOKUP($C6625,装备数值,4,0)+VLOOKUP($C6625,装备数值,7,0)*($E6625-1))*VLOOKUP($D6625,系数!$K$2:$O$7,5,0))</f>
        <v>0</v>
      </c>
      <c r="K6625" s="17">
        <f>INT(VLOOKUP(E6625,强化金币,2,1)*VLOOKUP(INDEX(装备!F:F,MATCH(属性!A6625,装备!A:A,0)),系数!$K$12:$M$15,3,0))</f>
        <v>3200</v>
      </c>
      <c r="L6625" s="17"/>
      <c r="M6625" s="17"/>
      <c r="N6625" s="17"/>
      <c r="O6625" s="17">
        <f>IF(E6625=1,"",VLOOKUP(E6625,系数!$S$2:$AB$12,MATCH(属性!C6625,评级,0),1))</f>
        <v>240</v>
      </c>
    </row>
    <row r="6626" spans="1:15" ht="17.25" thickBot="1" x14ac:dyDescent="0.4">
      <c r="A6626" s="17">
        <f t="shared" si="206"/>
        <v>7100056</v>
      </c>
      <c r="B6626" s="17" t="s">
        <v>222</v>
      </c>
      <c r="C6626" s="15">
        <f>INDEX(装备!G:G,MATCH(属性!A6626,装备!A:A,0))</f>
        <v>19</v>
      </c>
      <c r="D6626" s="15" t="str">
        <f>INDEX(装备!E:E,MATCH(属性!A6626,装备!A:A,0))</f>
        <v>helmet</v>
      </c>
      <c r="E6626" s="14">
        <v>24</v>
      </c>
      <c r="F6626" s="17">
        <f>INT((VLOOKUP($C6626,装备数值,2,0)+VLOOKUP($C6626,装备数值,5,0)*($E6626-1))*VLOOKUP($D6626,系数!$K$2:$O$7,2,0))</f>
        <v>3225</v>
      </c>
      <c r="G6626" s="17">
        <f>INT((VLOOKUP($C6626,装备数值,3,0)+VLOOKUP($C6626,装备数值,6,0)*($E6626-1))*VLOOKUP($D6626,系数!$K$2:$O$7,3,0))</f>
        <v>0</v>
      </c>
      <c r="H6626" s="17">
        <f t="shared" si="207"/>
        <v>0</v>
      </c>
      <c r="I6626" s="17">
        <f>INT((VLOOKUP($C6626,装备数值,4,0)+VLOOKUP($C6626,装备数值,7,0)*($E6626-1))*VLOOKUP($D6626,系数!$K$2:$O$7,4,0))</f>
        <v>0</v>
      </c>
      <c r="J6626" s="17">
        <f>INT((VLOOKUP($C6626,装备数值,4,0)+VLOOKUP($C6626,装备数值,7,0)*($E6626-1))*VLOOKUP($D6626,系数!$K$2:$O$7,5,0))</f>
        <v>0</v>
      </c>
      <c r="K6626" s="17">
        <f>INT(VLOOKUP(E6626,强化金币,2,1)*VLOOKUP(INDEX(装备!F:F,MATCH(属性!A6626,装备!A:A,0)),系数!$K$12:$M$15,3,0))</f>
        <v>3400</v>
      </c>
      <c r="L6626" s="17"/>
      <c r="M6626" s="17"/>
      <c r="N6626" s="17"/>
      <c r="O6626" s="17">
        <f>IF(E6626=1,"",VLOOKUP(E6626,系数!$S$2:$AB$12,MATCH(属性!C6626,评级,0),1))</f>
        <v>240</v>
      </c>
    </row>
    <row r="6627" spans="1:15" ht="17.25" thickBot="1" x14ac:dyDescent="0.4">
      <c r="A6627" s="17">
        <f t="shared" si="206"/>
        <v>7100056</v>
      </c>
      <c r="B6627" s="17" t="s">
        <v>222</v>
      </c>
      <c r="C6627" s="15">
        <f>INDEX(装备!G:G,MATCH(属性!A6627,装备!A:A,0))</f>
        <v>19</v>
      </c>
      <c r="D6627" s="15" t="str">
        <f>INDEX(装备!E:E,MATCH(属性!A6627,装备!A:A,0))</f>
        <v>helmet</v>
      </c>
      <c r="E6627" s="14">
        <v>25</v>
      </c>
      <c r="F6627" s="17">
        <f>INT((VLOOKUP($C6627,装备数值,2,0)+VLOOKUP($C6627,装备数值,5,0)*($E6627-1))*VLOOKUP($D6627,系数!$K$2:$O$7,2,0))</f>
        <v>3300</v>
      </c>
      <c r="G6627" s="17">
        <f>INT((VLOOKUP($C6627,装备数值,3,0)+VLOOKUP($C6627,装备数值,6,0)*($E6627-1))*VLOOKUP($D6627,系数!$K$2:$O$7,3,0))</f>
        <v>0</v>
      </c>
      <c r="H6627" s="17">
        <f t="shared" si="207"/>
        <v>0</v>
      </c>
      <c r="I6627" s="17">
        <f>INT((VLOOKUP($C6627,装备数值,4,0)+VLOOKUP($C6627,装备数值,7,0)*($E6627-1))*VLOOKUP($D6627,系数!$K$2:$O$7,4,0))</f>
        <v>0</v>
      </c>
      <c r="J6627" s="17">
        <f>INT((VLOOKUP($C6627,装备数值,4,0)+VLOOKUP($C6627,装备数值,7,0)*($E6627-1))*VLOOKUP($D6627,系数!$K$2:$O$7,5,0))</f>
        <v>0</v>
      </c>
      <c r="K6627" s="17">
        <f>INT(VLOOKUP(E6627,强化金币,2,1)*VLOOKUP(INDEX(装备!F:F,MATCH(属性!A6627,装备!A:A,0)),系数!$K$12:$M$15,3,0))</f>
        <v>3600</v>
      </c>
      <c r="L6627" s="17"/>
      <c r="M6627" s="17"/>
      <c r="N6627" s="17"/>
      <c r="O6627" s="17">
        <f>IF(E6627=1,"",VLOOKUP(E6627,系数!$S$2:$AB$12,MATCH(属性!C6627,评级,0),1))</f>
        <v>240</v>
      </c>
    </row>
    <row r="6628" spans="1:15" ht="17.25" thickBot="1" x14ac:dyDescent="0.4">
      <c r="A6628" s="17">
        <f t="shared" si="206"/>
        <v>7100056</v>
      </c>
      <c r="B6628" s="17" t="s">
        <v>222</v>
      </c>
      <c r="C6628" s="15">
        <f>INDEX(装备!G:G,MATCH(属性!A6628,装备!A:A,0))</f>
        <v>19</v>
      </c>
      <c r="D6628" s="15" t="str">
        <f>INDEX(装备!E:E,MATCH(属性!A6628,装备!A:A,0))</f>
        <v>helmet</v>
      </c>
      <c r="E6628" s="14">
        <v>26</v>
      </c>
      <c r="F6628" s="17">
        <f>INT((VLOOKUP($C6628,装备数值,2,0)+VLOOKUP($C6628,装备数值,5,0)*($E6628-1))*VLOOKUP($D6628,系数!$K$2:$O$7,2,0))</f>
        <v>3375</v>
      </c>
      <c r="G6628" s="17">
        <f>INT((VLOOKUP($C6628,装备数值,3,0)+VLOOKUP($C6628,装备数值,6,0)*($E6628-1))*VLOOKUP($D6628,系数!$K$2:$O$7,3,0))</f>
        <v>0</v>
      </c>
      <c r="H6628" s="17">
        <f t="shared" si="207"/>
        <v>0</v>
      </c>
      <c r="I6628" s="17">
        <f>INT((VLOOKUP($C6628,装备数值,4,0)+VLOOKUP($C6628,装备数值,7,0)*($E6628-1))*VLOOKUP($D6628,系数!$K$2:$O$7,4,0))</f>
        <v>0</v>
      </c>
      <c r="J6628" s="17">
        <f>INT((VLOOKUP($C6628,装备数值,4,0)+VLOOKUP($C6628,装备数值,7,0)*($E6628-1))*VLOOKUP($D6628,系数!$K$2:$O$7,5,0))</f>
        <v>0</v>
      </c>
      <c r="K6628" s="17">
        <f>INT(VLOOKUP(E6628,强化金币,2,1)*VLOOKUP(INDEX(装备!F:F,MATCH(属性!A6628,装备!A:A,0)),系数!$K$12:$M$15,3,0))</f>
        <v>3800</v>
      </c>
      <c r="L6628" s="17"/>
      <c r="M6628" s="17"/>
      <c r="N6628" s="17"/>
      <c r="O6628" s="17">
        <f>IF(E6628=1,"",VLOOKUP(E6628,系数!$S$2:$AB$12,MATCH(属性!C6628,评级,0),1))</f>
        <v>240</v>
      </c>
    </row>
    <row r="6629" spans="1:15" ht="17.25" thickBot="1" x14ac:dyDescent="0.4">
      <c r="A6629" s="17">
        <f t="shared" si="206"/>
        <v>7100056</v>
      </c>
      <c r="B6629" s="17" t="s">
        <v>222</v>
      </c>
      <c r="C6629" s="15">
        <f>INDEX(装备!G:G,MATCH(属性!A6629,装备!A:A,0))</f>
        <v>19</v>
      </c>
      <c r="D6629" s="15" t="str">
        <f>INDEX(装备!E:E,MATCH(属性!A6629,装备!A:A,0))</f>
        <v>helmet</v>
      </c>
      <c r="E6629" s="14">
        <v>27</v>
      </c>
      <c r="F6629" s="17">
        <f>INT((VLOOKUP($C6629,装备数值,2,0)+VLOOKUP($C6629,装备数值,5,0)*($E6629-1))*VLOOKUP($D6629,系数!$K$2:$O$7,2,0))</f>
        <v>3450</v>
      </c>
      <c r="G6629" s="17">
        <f>INT((VLOOKUP($C6629,装备数值,3,0)+VLOOKUP($C6629,装备数值,6,0)*($E6629-1))*VLOOKUP($D6629,系数!$K$2:$O$7,3,0))</f>
        <v>0</v>
      </c>
      <c r="H6629" s="17">
        <f t="shared" si="207"/>
        <v>0</v>
      </c>
      <c r="I6629" s="17">
        <f>INT((VLOOKUP($C6629,装备数值,4,0)+VLOOKUP($C6629,装备数值,7,0)*($E6629-1))*VLOOKUP($D6629,系数!$K$2:$O$7,4,0))</f>
        <v>0</v>
      </c>
      <c r="J6629" s="17">
        <f>INT((VLOOKUP($C6629,装备数值,4,0)+VLOOKUP($C6629,装备数值,7,0)*($E6629-1))*VLOOKUP($D6629,系数!$K$2:$O$7,5,0))</f>
        <v>0</v>
      </c>
      <c r="K6629" s="17">
        <f>INT(VLOOKUP(E6629,强化金币,2,1)*VLOOKUP(INDEX(装备!F:F,MATCH(属性!A6629,装备!A:A,0)),系数!$K$12:$M$15,3,0))</f>
        <v>4000</v>
      </c>
      <c r="L6629" s="17"/>
      <c r="M6629" s="17"/>
      <c r="N6629" s="17"/>
      <c r="O6629" s="17">
        <f>IF(E6629=1,"",VLOOKUP(E6629,系数!$S$2:$AB$12,MATCH(属性!C6629,评级,0),1))</f>
        <v>240</v>
      </c>
    </row>
    <row r="6630" spans="1:15" ht="17.25" thickBot="1" x14ac:dyDescent="0.4">
      <c r="A6630" s="17">
        <f t="shared" si="206"/>
        <v>7100056</v>
      </c>
      <c r="B6630" s="17" t="s">
        <v>222</v>
      </c>
      <c r="C6630" s="15">
        <f>INDEX(装备!G:G,MATCH(属性!A6630,装备!A:A,0))</f>
        <v>19</v>
      </c>
      <c r="D6630" s="15" t="str">
        <f>INDEX(装备!E:E,MATCH(属性!A6630,装备!A:A,0))</f>
        <v>helmet</v>
      </c>
      <c r="E6630" s="14">
        <v>28</v>
      </c>
      <c r="F6630" s="17">
        <f>INT((VLOOKUP($C6630,装备数值,2,0)+VLOOKUP($C6630,装备数值,5,0)*($E6630-1))*VLOOKUP($D6630,系数!$K$2:$O$7,2,0))</f>
        <v>3525</v>
      </c>
      <c r="G6630" s="17">
        <f>INT((VLOOKUP($C6630,装备数值,3,0)+VLOOKUP($C6630,装备数值,6,0)*($E6630-1))*VLOOKUP($D6630,系数!$K$2:$O$7,3,0))</f>
        <v>0</v>
      </c>
      <c r="H6630" s="17">
        <f t="shared" si="207"/>
        <v>0</v>
      </c>
      <c r="I6630" s="17">
        <f>INT((VLOOKUP($C6630,装备数值,4,0)+VLOOKUP($C6630,装备数值,7,0)*($E6630-1))*VLOOKUP($D6630,系数!$K$2:$O$7,4,0))</f>
        <v>0</v>
      </c>
      <c r="J6630" s="17">
        <f>INT((VLOOKUP($C6630,装备数值,4,0)+VLOOKUP($C6630,装备数值,7,0)*($E6630-1))*VLOOKUP($D6630,系数!$K$2:$O$7,5,0))</f>
        <v>0</v>
      </c>
      <c r="K6630" s="17">
        <f>INT(VLOOKUP(E6630,强化金币,2,1)*VLOOKUP(INDEX(装备!F:F,MATCH(属性!A6630,装备!A:A,0)),系数!$K$12:$M$15,3,0))</f>
        <v>4200</v>
      </c>
      <c r="L6630" s="17"/>
      <c r="M6630" s="17"/>
      <c r="N6630" s="17"/>
      <c r="O6630" s="17">
        <f>IF(E6630=1,"",VLOOKUP(E6630,系数!$S$2:$AB$12,MATCH(属性!C6630,评级,0),1))</f>
        <v>240</v>
      </c>
    </row>
    <row r="6631" spans="1:15" ht="17.25" thickBot="1" x14ac:dyDescent="0.4">
      <c r="A6631" s="17">
        <f t="shared" si="206"/>
        <v>7100056</v>
      </c>
      <c r="B6631" s="17" t="s">
        <v>222</v>
      </c>
      <c r="C6631" s="15">
        <f>INDEX(装备!G:G,MATCH(属性!A6631,装备!A:A,0))</f>
        <v>19</v>
      </c>
      <c r="D6631" s="15" t="str">
        <f>INDEX(装备!E:E,MATCH(属性!A6631,装备!A:A,0))</f>
        <v>helmet</v>
      </c>
      <c r="E6631" s="14">
        <v>29</v>
      </c>
      <c r="F6631" s="17">
        <f>INT((VLOOKUP($C6631,装备数值,2,0)+VLOOKUP($C6631,装备数值,5,0)*($E6631-1))*VLOOKUP($D6631,系数!$K$2:$O$7,2,0))</f>
        <v>3600</v>
      </c>
      <c r="G6631" s="17">
        <f>INT((VLOOKUP($C6631,装备数值,3,0)+VLOOKUP($C6631,装备数值,6,0)*($E6631-1))*VLOOKUP($D6631,系数!$K$2:$O$7,3,0))</f>
        <v>0</v>
      </c>
      <c r="H6631" s="17">
        <f t="shared" si="207"/>
        <v>0</v>
      </c>
      <c r="I6631" s="17">
        <f>INT((VLOOKUP($C6631,装备数值,4,0)+VLOOKUP($C6631,装备数值,7,0)*($E6631-1))*VLOOKUP($D6631,系数!$K$2:$O$7,4,0))</f>
        <v>0</v>
      </c>
      <c r="J6631" s="17">
        <f>INT((VLOOKUP($C6631,装备数值,4,0)+VLOOKUP($C6631,装备数值,7,0)*($E6631-1))*VLOOKUP($D6631,系数!$K$2:$O$7,5,0))</f>
        <v>0</v>
      </c>
      <c r="K6631" s="17">
        <f>INT(VLOOKUP(E6631,强化金币,2,1)*VLOOKUP(INDEX(装备!F:F,MATCH(属性!A6631,装备!A:A,0)),系数!$K$12:$M$15,3,0))</f>
        <v>4500</v>
      </c>
      <c r="L6631" s="17"/>
      <c r="M6631" s="17"/>
      <c r="N6631" s="17"/>
      <c r="O6631" s="17">
        <f>IF(E6631=1,"",VLOOKUP(E6631,系数!$S$2:$AB$12,MATCH(属性!C6631,评级,0),1))</f>
        <v>240</v>
      </c>
    </row>
    <row r="6632" spans="1:15" ht="17.25" thickBot="1" x14ac:dyDescent="0.4">
      <c r="A6632" s="17">
        <f t="shared" si="206"/>
        <v>7100056</v>
      </c>
      <c r="B6632" s="17" t="s">
        <v>222</v>
      </c>
      <c r="C6632" s="15">
        <f>INDEX(装备!G:G,MATCH(属性!A6632,装备!A:A,0))</f>
        <v>19</v>
      </c>
      <c r="D6632" s="15" t="str">
        <f>INDEX(装备!E:E,MATCH(属性!A6632,装备!A:A,0))</f>
        <v>helmet</v>
      </c>
      <c r="E6632" s="14">
        <v>30</v>
      </c>
      <c r="F6632" s="17">
        <f>INT((VLOOKUP($C6632,装备数值,2,0)+VLOOKUP($C6632,装备数值,5,0)*($E6632-1))*VLOOKUP($D6632,系数!$K$2:$O$7,2,0))</f>
        <v>3675</v>
      </c>
      <c r="G6632" s="17">
        <f>INT((VLOOKUP($C6632,装备数值,3,0)+VLOOKUP($C6632,装备数值,6,0)*($E6632-1))*VLOOKUP($D6632,系数!$K$2:$O$7,3,0))</f>
        <v>0</v>
      </c>
      <c r="H6632" s="17">
        <f t="shared" si="207"/>
        <v>0</v>
      </c>
      <c r="I6632" s="17">
        <f>INT((VLOOKUP($C6632,装备数值,4,0)+VLOOKUP($C6632,装备数值,7,0)*($E6632-1))*VLOOKUP($D6632,系数!$K$2:$O$7,4,0))</f>
        <v>0</v>
      </c>
      <c r="J6632" s="17">
        <f>INT((VLOOKUP($C6632,装备数值,4,0)+VLOOKUP($C6632,装备数值,7,0)*($E6632-1))*VLOOKUP($D6632,系数!$K$2:$O$7,5,0))</f>
        <v>0</v>
      </c>
      <c r="K6632" s="17">
        <f>INT(VLOOKUP(E6632,强化金币,2,1)*VLOOKUP(INDEX(装备!F:F,MATCH(属性!A6632,装备!A:A,0)),系数!$K$12:$M$15,3,0))</f>
        <v>5000</v>
      </c>
      <c r="L6632" s="17"/>
      <c r="M6632" s="17"/>
      <c r="N6632" s="17"/>
      <c r="O6632" s="17">
        <f>IF(E6632=1,"",VLOOKUP(E6632,系数!$S$2:$AB$12,MATCH(属性!C6632,评级,0),1))</f>
        <v>320</v>
      </c>
    </row>
    <row r="6633" spans="1:15" ht="17.25" thickBot="1" x14ac:dyDescent="0.4">
      <c r="A6633" s="17">
        <f t="shared" si="206"/>
        <v>7100056</v>
      </c>
      <c r="B6633" s="17" t="s">
        <v>222</v>
      </c>
      <c r="C6633" s="15">
        <f>INDEX(装备!G:G,MATCH(属性!A6633,装备!A:A,0))</f>
        <v>19</v>
      </c>
      <c r="D6633" s="15" t="str">
        <f>INDEX(装备!E:E,MATCH(属性!A6633,装备!A:A,0))</f>
        <v>helmet</v>
      </c>
      <c r="E6633" s="14">
        <v>31</v>
      </c>
      <c r="F6633" s="17">
        <f>INT((VLOOKUP($C6633,装备数值,2,0)+VLOOKUP($C6633,装备数值,5,0)*($E6633-1))*VLOOKUP($D6633,系数!$K$2:$O$7,2,0))</f>
        <v>3750</v>
      </c>
      <c r="G6633" s="17">
        <f>INT((VLOOKUP($C6633,装备数值,3,0)+VLOOKUP($C6633,装备数值,6,0)*($E6633-1))*VLOOKUP($D6633,系数!$K$2:$O$7,3,0))</f>
        <v>0</v>
      </c>
      <c r="H6633" s="17">
        <f t="shared" si="207"/>
        <v>0</v>
      </c>
      <c r="I6633" s="17">
        <f>INT((VLOOKUP($C6633,装备数值,4,0)+VLOOKUP($C6633,装备数值,7,0)*($E6633-1))*VLOOKUP($D6633,系数!$K$2:$O$7,4,0))</f>
        <v>0</v>
      </c>
      <c r="J6633" s="17">
        <f>INT((VLOOKUP($C6633,装备数值,4,0)+VLOOKUP($C6633,装备数值,7,0)*($E6633-1))*VLOOKUP($D6633,系数!$K$2:$O$7,5,0))</f>
        <v>0</v>
      </c>
      <c r="K6633" s="17">
        <f>INT(VLOOKUP(E6633,强化金币,2,1)*VLOOKUP(INDEX(装备!F:F,MATCH(属性!A6633,装备!A:A,0)),系数!$K$12:$M$15,3,0))</f>
        <v>5500</v>
      </c>
      <c r="L6633" s="17"/>
      <c r="M6633" s="17"/>
      <c r="N6633" s="17"/>
      <c r="O6633" s="17">
        <f>IF(E6633=1,"",VLOOKUP(E6633,系数!$S$2:$AB$12,MATCH(属性!C6633,评级,0),1))</f>
        <v>320</v>
      </c>
    </row>
    <row r="6634" spans="1:15" ht="17.25" thickBot="1" x14ac:dyDescent="0.4">
      <c r="A6634" s="17">
        <f t="shared" si="206"/>
        <v>7100056</v>
      </c>
      <c r="B6634" s="17" t="s">
        <v>222</v>
      </c>
      <c r="C6634" s="15">
        <f>INDEX(装备!G:G,MATCH(属性!A6634,装备!A:A,0))</f>
        <v>19</v>
      </c>
      <c r="D6634" s="15" t="str">
        <f>INDEX(装备!E:E,MATCH(属性!A6634,装备!A:A,0))</f>
        <v>helmet</v>
      </c>
      <c r="E6634" s="14">
        <v>32</v>
      </c>
      <c r="F6634" s="17">
        <f>INT((VLOOKUP($C6634,装备数值,2,0)+VLOOKUP($C6634,装备数值,5,0)*($E6634-1))*VLOOKUP($D6634,系数!$K$2:$O$7,2,0))</f>
        <v>3825</v>
      </c>
      <c r="G6634" s="17">
        <f>INT((VLOOKUP($C6634,装备数值,3,0)+VLOOKUP($C6634,装备数值,6,0)*($E6634-1))*VLOOKUP($D6634,系数!$K$2:$O$7,3,0))</f>
        <v>0</v>
      </c>
      <c r="H6634" s="17">
        <f t="shared" si="207"/>
        <v>0</v>
      </c>
      <c r="I6634" s="17">
        <f>INT((VLOOKUP($C6634,装备数值,4,0)+VLOOKUP($C6634,装备数值,7,0)*($E6634-1))*VLOOKUP($D6634,系数!$K$2:$O$7,4,0))</f>
        <v>0</v>
      </c>
      <c r="J6634" s="17">
        <f>INT((VLOOKUP($C6634,装备数值,4,0)+VLOOKUP($C6634,装备数值,7,0)*($E6634-1))*VLOOKUP($D6634,系数!$K$2:$O$7,5,0))</f>
        <v>0</v>
      </c>
      <c r="K6634" s="17">
        <f>INT(VLOOKUP(E6634,强化金币,2,1)*VLOOKUP(INDEX(装备!F:F,MATCH(属性!A6634,装备!A:A,0)),系数!$K$12:$M$15,3,0))</f>
        <v>6000</v>
      </c>
      <c r="L6634" s="17"/>
      <c r="M6634" s="17"/>
      <c r="N6634" s="17"/>
      <c r="O6634" s="17">
        <f>IF(E6634=1,"",VLOOKUP(E6634,系数!$S$2:$AB$12,MATCH(属性!C6634,评级,0),1))</f>
        <v>320</v>
      </c>
    </row>
    <row r="6635" spans="1:15" ht="17.25" thickBot="1" x14ac:dyDescent="0.4">
      <c r="A6635" s="17">
        <f t="shared" si="206"/>
        <v>7100056</v>
      </c>
      <c r="B6635" s="17" t="s">
        <v>222</v>
      </c>
      <c r="C6635" s="15">
        <f>INDEX(装备!G:G,MATCH(属性!A6635,装备!A:A,0))</f>
        <v>19</v>
      </c>
      <c r="D6635" s="15" t="str">
        <f>INDEX(装备!E:E,MATCH(属性!A6635,装备!A:A,0))</f>
        <v>helmet</v>
      </c>
      <c r="E6635" s="14">
        <v>33</v>
      </c>
      <c r="F6635" s="17">
        <f>INT((VLOOKUP($C6635,装备数值,2,0)+VLOOKUP($C6635,装备数值,5,0)*($E6635-1))*VLOOKUP($D6635,系数!$K$2:$O$7,2,0))</f>
        <v>3900</v>
      </c>
      <c r="G6635" s="17">
        <f>INT((VLOOKUP($C6635,装备数值,3,0)+VLOOKUP($C6635,装备数值,6,0)*($E6635-1))*VLOOKUP($D6635,系数!$K$2:$O$7,3,0))</f>
        <v>0</v>
      </c>
      <c r="H6635" s="17">
        <f t="shared" si="207"/>
        <v>0</v>
      </c>
      <c r="I6635" s="17">
        <f>INT((VLOOKUP($C6635,装备数值,4,0)+VLOOKUP($C6635,装备数值,7,0)*($E6635-1))*VLOOKUP($D6635,系数!$K$2:$O$7,4,0))</f>
        <v>0</v>
      </c>
      <c r="J6635" s="17">
        <f>INT((VLOOKUP($C6635,装备数值,4,0)+VLOOKUP($C6635,装备数值,7,0)*($E6635-1))*VLOOKUP($D6635,系数!$K$2:$O$7,5,0))</f>
        <v>0</v>
      </c>
      <c r="K6635" s="17">
        <f>INT(VLOOKUP(E6635,强化金币,2,1)*VLOOKUP(INDEX(装备!F:F,MATCH(属性!A6635,装备!A:A,0)),系数!$K$12:$M$15,3,0))</f>
        <v>6500</v>
      </c>
      <c r="L6635" s="17"/>
      <c r="M6635" s="17"/>
      <c r="N6635" s="17"/>
      <c r="O6635" s="17">
        <f>IF(E6635=1,"",VLOOKUP(E6635,系数!$S$2:$AB$12,MATCH(属性!C6635,评级,0),1))</f>
        <v>320</v>
      </c>
    </row>
    <row r="6636" spans="1:15" ht="17.25" thickBot="1" x14ac:dyDescent="0.4">
      <c r="A6636" s="17">
        <f t="shared" si="206"/>
        <v>7100056</v>
      </c>
      <c r="B6636" s="17" t="s">
        <v>222</v>
      </c>
      <c r="C6636" s="15">
        <f>INDEX(装备!G:G,MATCH(属性!A6636,装备!A:A,0))</f>
        <v>19</v>
      </c>
      <c r="D6636" s="15" t="str">
        <f>INDEX(装备!E:E,MATCH(属性!A6636,装备!A:A,0))</f>
        <v>helmet</v>
      </c>
      <c r="E6636" s="14">
        <v>34</v>
      </c>
      <c r="F6636" s="17">
        <f>INT((VLOOKUP($C6636,装备数值,2,0)+VLOOKUP($C6636,装备数值,5,0)*($E6636-1))*VLOOKUP($D6636,系数!$K$2:$O$7,2,0))</f>
        <v>3975</v>
      </c>
      <c r="G6636" s="17">
        <f>INT((VLOOKUP($C6636,装备数值,3,0)+VLOOKUP($C6636,装备数值,6,0)*($E6636-1))*VLOOKUP($D6636,系数!$K$2:$O$7,3,0))</f>
        <v>0</v>
      </c>
      <c r="H6636" s="17">
        <f t="shared" si="207"/>
        <v>0</v>
      </c>
      <c r="I6636" s="17">
        <f>INT((VLOOKUP($C6636,装备数值,4,0)+VLOOKUP($C6636,装备数值,7,0)*($E6636-1))*VLOOKUP($D6636,系数!$K$2:$O$7,4,0))</f>
        <v>0</v>
      </c>
      <c r="J6636" s="17">
        <f>INT((VLOOKUP($C6636,装备数值,4,0)+VLOOKUP($C6636,装备数值,7,0)*($E6636-1))*VLOOKUP($D6636,系数!$K$2:$O$7,5,0))</f>
        <v>0</v>
      </c>
      <c r="K6636" s="17">
        <f>INT(VLOOKUP(E6636,强化金币,2,1)*VLOOKUP(INDEX(装备!F:F,MATCH(属性!A6636,装备!A:A,0)),系数!$K$12:$M$15,3,0))</f>
        <v>7000</v>
      </c>
      <c r="L6636" s="17"/>
      <c r="M6636" s="17"/>
      <c r="N6636" s="17"/>
      <c r="O6636" s="17">
        <f>IF(E6636=1,"",VLOOKUP(E6636,系数!$S$2:$AB$12,MATCH(属性!C6636,评级,0),1))</f>
        <v>320</v>
      </c>
    </row>
    <row r="6637" spans="1:15" ht="17.25" thickBot="1" x14ac:dyDescent="0.4">
      <c r="A6637" s="17">
        <f t="shared" si="206"/>
        <v>7100056</v>
      </c>
      <c r="B6637" s="17" t="s">
        <v>222</v>
      </c>
      <c r="C6637" s="15">
        <f>INDEX(装备!G:G,MATCH(属性!A6637,装备!A:A,0))</f>
        <v>19</v>
      </c>
      <c r="D6637" s="15" t="str">
        <f>INDEX(装备!E:E,MATCH(属性!A6637,装备!A:A,0))</f>
        <v>helmet</v>
      </c>
      <c r="E6637" s="14">
        <v>35</v>
      </c>
      <c r="F6637" s="17">
        <f>INT((VLOOKUP($C6637,装备数值,2,0)+VLOOKUP($C6637,装备数值,5,0)*($E6637-1))*VLOOKUP($D6637,系数!$K$2:$O$7,2,0))</f>
        <v>4050</v>
      </c>
      <c r="G6637" s="17">
        <f>INT((VLOOKUP($C6637,装备数值,3,0)+VLOOKUP($C6637,装备数值,6,0)*($E6637-1))*VLOOKUP($D6637,系数!$K$2:$O$7,3,0))</f>
        <v>0</v>
      </c>
      <c r="H6637" s="17">
        <f t="shared" si="207"/>
        <v>0</v>
      </c>
      <c r="I6637" s="17">
        <f>INT((VLOOKUP($C6637,装备数值,4,0)+VLOOKUP($C6637,装备数值,7,0)*($E6637-1))*VLOOKUP($D6637,系数!$K$2:$O$7,4,0))</f>
        <v>0</v>
      </c>
      <c r="J6637" s="17">
        <f>INT((VLOOKUP($C6637,装备数值,4,0)+VLOOKUP($C6637,装备数值,7,0)*($E6637-1))*VLOOKUP($D6637,系数!$K$2:$O$7,5,0))</f>
        <v>0</v>
      </c>
      <c r="K6637" s="17">
        <f>INT(VLOOKUP(E6637,强化金币,2,1)*VLOOKUP(INDEX(装备!F:F,MATCH(属性!A6637,装备!A:A,0)),系数!$K$12:$M$15,3,0))</f>
        <v>7500</v>
      </c>
      <c r="L6637" s="17"/>
      <c r="M6637" s="17"/>
      <c r="N6637" s="17"/>
      <c r="O6637" s="17">
        <f>IF(E6637=1,"",VLOOKUP(E6637,系数!$S$2:$AB$12,MATCH(属性!C6637,评级,0),1))</f>
        <v>320</v>
      </c>
    </row>
    <row r="6638" spans="1:15" ht="17.25" thickBot="1" x14ac:dyDescent="0.4">
      <c r="A6638" s="17">
        <f t="shared" si="206"/>
        <v>7100056</v>
      </c>
      <c r="B6638" s="17" t="s">
        <v>222</v>
      </c>
      <c r="C6638" s="15">
        <f>INDEX(装备!G:G,MATCH(属性!A6638,装备!A:A,0))</f>
        <v>19</v>
      </c>
      <c r="D6638" s="15" t="str">
        <f>INDEX(装备!E:E,MATCH(属性!A6638,装备!A:A,0))</f>
        <v>helmet</v>
      </c>
      <c r="E6638" s="14">
        <v>36</v>
      </c>
      <c r="F6638" s="17">
        <f>INT((VLOOKUP($C6638,装备数值,2,0)+VLOOKUP($C6638,装备数值,5,0)*($E6638-1))*VLOOKUP($D6638,系数!$K$2:$O$7,2,0))</f>
        <v>4125</v>
      </c>
      <c r="G6638" s="17">
        <f>INT((VLOOKUP($C6638,装备数值,3,0)+VLOOKUP($C6638,装备数值,6,0)*($E6638-1))*VLOOKUP($D6638,系数!$K$2:$O$7,3,0))</f>
        <v>0</v>
      </c>
      <c r="H6638" s="17">
        <f t="shared" si="207"/>
        <v>0</v>
      </c>
      <c r="I6638" s="17">
        <f>INT((VLOOKUP($C6638,装备数值,4,0)+VLOOKUP($C6638,装备数值,7,0)*($E6638-1))*VLOOKUP($D6638,系数!$K$2:$O$7,4,0))</f>
        <v>0</v>
      </c>
      <c r="J6638" s="17">
        <f>INT((VLOOKUP($C6638,装备数值,4,0)+VLOOKUP($C6638,装备数值,7,0)*($E6638-1))*VLOOKUP($D6638,系数!$K$2:$O$7,5,0))</f>
        <v>0</v>
      </c>
      <c r="K6638" s="17">
        <f>INT(VLOOKUP(E6638,强化金币,2,1)*VLOOKUP(INDEX(装备!F:F,MATCH(属性!A6638,装备!A:A,0)),系数!$K$12:$M$15,3,0))</f>
        <v>8000</v>
      </c>
      <c r="L6638" s="17"/>
      <c r="M6638" s="17"/>
      <c r="N6638" s="17"/>
      <c r="O6638" s="17">
        <f>IF(E6638=1,"",VLOOKUP(E6638,系数!$S$2:$AB$12,MATCH(属性!C6638,评级,0),1))</f>
        <v>320</v>
      </c>
    </row>
    <row r="6639" spans="1:15" ht="17.25" thickBot="1" x14ac:dyDescent="0.4">
      <c r="A6639" s="17">
        <f t="shared" si="206"/>
        <v>7100056</v>
      </c>
      <c r="B6639" s="17" t="s">
        <v>222</v>
      </c>
      <c r="C6639" s="15">
        <f>INDEX(装备!G:G,MATCH(属性!A6639,装备!A:A,0))</f>
        <v>19</v>
      </c>
      <c r="D6639" s="15" t="str">
        <f>INDEX(装备!E:E,MATCH(属性!A6639,装备!A:A,0))</f>
        <v>helmet</v>
      </c>
      <c r="E6639" s="14">
        <v>37</v>
      </c>
      <c r="F6639" s="17">
        <f>INT((VLOOKUP($C6639,装备数值,2,0)+VLOOKUP($C6639,装备数值,5,0)*($E6639-1))*VLOOKUP($D6639,系数!$K$2:$O$7,2,0))</f>
        <v>4200</v>
      </c>
      <c r="G6639" s="17">
        <f>INT((VLOOKUP($C6639,装备数值,3,0)+VLOOKUP($C6639,装备数值,6,0)*($E6639-1))*VLOOKUP($D6639,系数!$K$2:$O$7,3,0))</f>
        <v>0</v>
      </c>
      <c r="H6639" s="17">
        <f t="shared" si="207"/>
        <v>0</v>
      </c>
      <c r="I6639" s="17">
        <f>INT((VLOOKUP($C6639,装备数值,4,0)+VLOOKUP($C6639,装备数值,7,0)*($E6639-1))*VLOOKUP($D6639,系数!$K$2:$O$7,4,0))</f>
        <v>0</v>
      </c>
      <c r="J6639" s="17">
        <f>INT((VLOOKUP($C6639,装备数值,4,0)+VLOOKUP($C6639,装备数值,7,0)*($E6639-1))*VLOOKUP($D6639,系数!$K$2:$O$7,5,0))</f>
        <v>0</v>
      </c>
      <c r="K6639" s="17">
        <f>INT(VLOOKUP(E6639,强化金币,2,1)*VLOOKUP(INDEX(装备!F:F,MATCH(属性!A6639,装备!A:A,0)),系数!$K$12:$M$15,3,0))</f>
        <v>8500</v>
      </c>
      <c r="L6639" s="17"/>
      <c r="M6639" s="17"/>
      <c r="N6639" s="17"/>
      <c r="O6639" s="17">
        <f>IF(E6639=1,"",VLOOKUP(E6639,系数!$S$2:$AB$12,MATCH(属性!C6639,评级,0),1))</f>
        <v>320</v>
      </c>
    </row>
    <row r="6640" spans="1:15" ht="17.25" thickBot="1" x14ac:dyDescent="0.4">
      <c r="A6640" s="17">
        <f t="shared" si="206"/>
        <v>7100056</v>
      </c>
      <c r="B6640" s="17" t="s">
        <v>222</v>
      </c>
      <c r="C6640" s="15">
        <f>INDEX(装备!G:G,MATCH(属性!A6640,装备!A:A,0))</f>
        <v>19</v>
      </c>
      <c r="D6640" s="15" t="str">
        <f>INDEX(装备!E:E,MATCH(属性!A6640,装备!A:A,0))</f>
        <v>helmet</v>
      </c>
      <c r="E6640" s="14">
        <v>38</v>
      </c>
      <c r="F6640" s="17">
        <f>INT((VLOOKUP($C6640,装备数值,2,0)+VLOOKUP($C6640,装备数值,5,0)*($E6640-1))*VLOOKUP($D6640,系数!$K$2:$O$7,2,0))</f>
        <v>4275</v>
      </c>
      <c r="G6640" s="17">
        <f>INT((VLOOKUP($C6640,装备数值,3,0)+VLOOKUP($C6640,装备数值,6,0)*($E6640-1))*VLOOKUP($D6640,系数!$K$2:$O$7,3,0))</f>
        <v>0</v>
      </c>
      <c r="H6640" s="17">
        <f t="shared" si="207"/>
        <v>0</v>
      </c>
      <c r="I6640" s="17">
        <f>INT((VLOOKUP($C6640,装备数值,4,0)+VLOOKUP($C6640,装备数值,7,0)*($E6640-1))*VLOOKUP($D6640,系数!$K$2:$O$7,4,0))</f>
        <v>0</v>
      </c>
      <c r="J6640" s="17">
        <f>INT((VLOOKUP($C6640,装备数值,4,0)+VLOOKUP($C6640,装备数值,7,0)*($E6640-1))*VLOOKUP($D6640,系数!$K$2:$O$7,5,0))</f>
        <v>0</v>
      </c>
      <c r="K6640" s="17">
        <f>INT(VLOOKUP(E6640,强化金币,2,1)*VLOOKUP(INDEX(装备!F:F,MATCH(属性!A6640,装备!A:A,0)),系数!$K$12:$M$15,3,0))</f>
        <v>9000</v>
      </c>
      <c r="L6640" s="17"/>
      <c r="M6640" s="17"/>
      <c r="N6640" s="17"/>
      <c r="O6640" s="17">
        <f>IF(E6640=1,"",VLOOKUP(E6640,系数!$S$2:$AB$12,MATCH(属性!C6640,评级,0),1))</f>
        <v>320</v>
      </c>
    </row>
    <row r="6641" spans="1:15" ht="17.25" thickBot="1" x14ac:dyDescent="0.4">
      <c r="A6641" s="17">
        <f t="shared" si="206"/>
        <v>7100056</v>
      </c>
      <c r="B6641" s="17" t="s">
        <v>222</v>
      </c>
      <c r="C6641" s="15">
        <f>INDEX(装备!G:G,MATCH(属性!A6641,装备!A:A,0))</f>
        <v>19</v>
      </c>
      <c r="D6641" s="15" t="str">
        <f>INDEX(装备!E:E,MATCH(属性!A6641,装备!A:A,0))</f>
        <v>helmet</v>
      </c>
      <c r="E6641" s="14">
        <v>39</v>
      </c>
      <c r="F6641" s="17">
        <f>INT((VLOOKUP($C6641,装备数值,2,0)+VLOOKUP($C6641,装备数值,5,0)*($E6641-1))*VLOOKUP($D6641,系数!$K$2:$O$7,2,0))</f>
        <v>4350</v>
      </c>
      <c r="G6641" s="17">
        <f>INT((VLOOKUP($C6641,装备数值,3,0)+VLOOKUP($C6641,装备数值,6,0)*($E6641-1))*VLOOKUP($D6641,系数!$K$2:$O$7,3,0))</f>
        <v>0</v>
      </c>
      <c r="H6641" s="17">
        <f t="shared" si="207"/>
        <v>0</v>
      </c>
      <c r="I6641" s="17">
        <f>INT((VLOOKUP($C6641,装备数值,4,0)+VLOOKUP($C6641,装备数值,7,0)*($E6641-1))*VLOOKUP($D6641,系数!$K$2:$O$7,4,0))</f>
        <v>0</v>
      </c>
      <c r="J6641" s="17">
        <f>INT((VLOOKUP($C6641,装备数值,4,0)+VLOOKUP($C6641,装备数值,7,0)*($E6641-1))*VLOOKUP($D6641,系数!$K$2:$O$7,5,0))</f>
        <v>0</v>
      </c>
      <c r="K6641" s="17">
        <f>INT(VLOOKUP(E6641,强化金币,2,1)*VLOOKUP(INDEX(装备!F:F,MATCH(属性!A6641,装备!A:A,0)),系数!$K$12:$M$15,3,0))</f>
        <v>10000</v>
      </c>
      <c r="L6641" s="17"/>
      <c r="M6641" s="17"/>
      <c r="N6641" s="17"/>
      <c r="O6641" s="17">
        <f>IF(E6641=1,"",VLOOKUP(E6641,系数!$S$2:$AB$12,MATCH(属性!C6641,评级,0),1))</f>
        <v>320</v>
      </c>
    </row>
    <row r="6642" spans="1:15" ht="17.25" thickBot="1" x14ac:dyDescent="0.4">
      <c r="A6642" s="17">
        <f t="shared" si="206"/>
        <v>7100056</v>
      </c>
      <c r="B6642" s="17" t="s">
        <v>222</v>
      </c>
      <c r="C6642" s="15">
        <f>INDEX(装备!G:G,MATCH(属性!A6642,装备!A:A,0))</f>
        <v>19</v>
      </c>
      <c r="D6642" s="15" t="str">
        <f>INDEX(装备!E:E,MATCH(属性!A6642,装备!A:A,0))</f>
        <v>helmet</v>
      </c>
      <c r="E6642" s="14">
        <v>40</v>
      </c>
      <c r="F6642" s="17">
        <f>INT((VLOOKUP($C6642,装备数值,2,0)+VLOOKUP($C6642,装备数值,5,0)*($E6642-1))*VLOOKUP($D6642,系数!$K$2:$O$7,2,0))</f>
        <v>4425</v>
      </c>
      <c r="G6642" s="17">
        <f>INT((VLOOKUP($C6642,装备数值,3,0)+VLOOKUP($C6642,装备数值,6,0)*($E6642-1))*VLOOKUP($D6642,系数!$K$2:$O$7,3,0))</f>
        <v>0</v>
      </c>
      <c r="H6642" s="17">
        <f t="shared" si="207"/>
        <v>0</v>
      </c>
      <c r="I6642" s="17">
        <f>INT((VLOOKUP($C6642,装备数值,4,0)+VLOOKUP($C6642,装备数值,7,0)*($E6642-1))*VLOOKUP($D6642,系数!$K$2:$O$7,4,0))</f>
        <v>0</v>
      </c>
      <c r="J6642" s="17">
        <f>INT((VLOOKUP($C6642,装备数值,4,0)+VLOOKUP($C6642,装备数值,7,0)*($E6642-1))*VLOOKUP($D6642,系数!$K$2:$O$7,5,0))</f>
        <v>0</v>
      </c>
      <c r="K6642" s="17">
        <f>INT(VLOOKUP(E6642,强化金币,2,1)*VLOOKUP(INDEX(装备!F:F,MATCH(属性!A6642,装备!A:A,0)),系数!$K$12:$M$15,3,0))</f>
        <v>12000</v>
      </c>
      <c r="L6642" s="17"/>
      <c r="M6642" s="17"/>
      <c r="N6642" s="17"/>
      <c r="O6642" s="17">
        <f>IF(E6642=1,"",VLOOKUP(E6642,系数!$S$2:$AB$12,MATCH(属性!C6642,评级,0),1))</f>
        <v>400</v>
      </c>
    </row>
    <row r="6643" spans="1:15" ht="17.25" thickBot="1" x14ac:dyDescent="0.4">
      <c r="A6643" s="17">
        <f t="shared" si="206"/>
        <v>7100056</v>
      </c>
      <c r="B6643" s="17" t="s">
        <v>222</v>
      </c>
      <c r="C6643" s="15">
        <f>INDEX(装备!G:G,MATCH(属性!A6643,装备!A:A,0))</f>
        <v>19</v>
      </c>
      <c r="D6643" s="15" t="str">
        <f>INDEX(装备!E:E,MATCH(属性!A6643,装备!A:A,0))</f>
        <v>helmet</v>
      </c>
      <c r="E6643" s="14">
        <v>41</v>
      </c>
      <c r="F6643" s="17">
        <f>INT((VLOOKUP($C6643,装备数值,2,0)+VLOOKUP($C6643,装备数值,5,0)*($E6643-1))*VLOOKUP($D6643,系数!$K$2:$O$7,2,0))</f>
        <v>4500</v>
      </c>
      <c r="G6643" s="17">
        <f>INT((VLOOKUP($C6643,装备数值,3,0)+VLOOKUP($C6643,装备数值,6,0)*($E6643-1))*VLOOKUP($D6643,系数!$K$2:$O$7,3,0))</f>
        <v>0</v>
      </c>
      <c r="H6643" s="17">
        <f t="shared" si="207"/>
        <v>0</v>
      </c>
      <c r="I6643" s="17">
        <f>INT((VLOOKUP($C6643,装备数值,4,0)+VLOOKUP($C6643,装备数值,7,0)*($E6643-1))*VLOOKUP($D6643,系数!$K$2:$O$7,4,0))</f>
        <v>0</v>
      </c>
      <c r="J6643" s="17">
        <f>INT((VLOOKUP($C6643,装备数值,4,0)+VLOOKUP($C6643,装备数值,7,0)*($E6643-1))*VLOOKUP($D6643,系数!$K$2:$O$7,5,0))</f>
        <v>0</v>
      </c>
      <c r="K6643" s="17">
        <f>INT(VLOOKUP(E6643,强化金币,2,1)*VLOOKUP(INDEX(装备!F:F,MATCH(属性!A6643,装备!A:A,0)),系数!$K$12:$M$15,3,0))</f>
        <v>14000</v>
      </c>
      <c r="L6643" s="17"/>
      <c r="M6643" s="17"/>
      <c r="N6643" s="17"/>
      <c r="O6643" s="17">
        <f>IF(E6643=1,"",VLOOKUP(E6643,系数!$S$2:$AB$12,MATCH(属性!C6643,评级,0),1))</f>
        <v>400</v>
      </c>
    </row>
    <row r="6644" spans="1:15" ht="17.25" thickBot="1" x14ac:dyDescent="0.4">
      <c r="A6644" s="17">
        <f t="shared" si="206"/>
        <v>7100056</v>
      </c>
      <c r="B6644" s="17" t="s">
        <v>222</v>
      </c>
      <c r="C6644" s="15">
        <f>INDEX(装备!G:G,MATCH(属性!A6644,装备!A:A,0))</f>
        <v>19</v>
      </c>
      <c r="D6644" s="15" t="str">
        <f>INDEX(装备!E:E,MATCH(属性!A6644,装备!A:A,0))</f>
        <v>helmet</v>
      </c>
      <c r="E6644" s="14">
        <v>42</v>
      </c>
      <c r="F6644" s="17">
        <f>INT((VLOOKUP($C6644,装备数值,2,0)+VLOOKUP($C6644,装备数值,5,0)*($E6644-1))*VLOOKUP($D6644,系数!$K$2:$O$7,2,0))</f>
        <v>4575</v>
      </c>
      <c r="G6644" s="17">
        <f>INT((VLOOKUP($C6644,装备数值,3,0)+VLOOKUP($C6644,装备数值,6,0)*($E6644-1))*VLOOKUP($D6644,系数!$K$2:$O$7,3,0))</f>
        <v>0</v>
      </c>
      <c r="H6644" s="17">
        <f t="shared" si="207"/>
        <v>0</v>
      </c>
      <c r="I6644" s="17">
        <f>INT((VLOOKUP($C6644,装备数值,4,0)+VLOOKUP($C6644,装备数值,7,0)*($E6644-1))*VLOOKUP($D6644,系数!$K$2:$O$7,4,0))</f>
        <v>0</v>
      </c>
      <c r="J6644" s="17">
        <f>INT((VLOOKUP($C6644,装备数值,4,0)+VLOOKUP($C6644,装备数值,7,0)*($E6644-1))*VLOOKUP($D6644,系数!$K$2:$O$7,5,0))</f>
        <v>0</v>
      </c>
      <c r="K6644" s="17">
        <f>INT(VLOOKUP(E6644,强化金币,2,1)*VLOOKUP(INDEX(装备!F:F,MATCH(属性!A6644,装备!A:A,0)),系数!$K$12:$M$15,3,0))</f>
        <v>16000</v>
      </c>
      <c r="L6644" s="17"/>
      <c r="M6644" s="17"/>
      <c r="N6644" s="17"/>
      <c r="O6644" s="17">
        <f>IF(E6644=1,"",VLOOKUP(E6644,系数!$S$2:$AB$12,MATCH(属性!C6644,评级,0),1))</f>
        <v>400</v>
      </c>
    </row>
    <row r="6645" spans="1:15" ht="17.25" thickBot="1" x14ac:dyDescent="0.4">
      <c r="A6645" s="17">
        <f t="shared" si="206"/>
        <v>7100056</v>
      </c>
      <c r="B6645" s="17" t="s">
        <v>222</v>
      </c>
      <c r="C6645" s="15">
        <f>INDEX(装备!G:G,MATCH(属性!A6645,装备!A:A,0))</f>
        <v>19</v>
      </c>
      <c r="D6645" s="15" t="str">
        <f>INDEX(装备!E:E,MATCH(属性!A6645,装备!A:A,0))</f>
        <v>helmet</v>
      </c>
      <c r="E6645" s="14">
        <v>43</v>
      </c>
      <c r="F6645" s="17">
        <f>INT((VLOOKUP($C6645,装备数值,2,0)+VLOOKUP($C6645,装备数值,5,0)*($E6645-1))*VLOOKUP($D6645,系数!$K$2:$O$7,2,0))</f>
        <v>4650</v>
      </c>
      <c r="G6645" s="17">
        <f>INT((VLOOKUP($C6645,装备数值,3,0)+VLOOKUP($C6645,装备数值,6,0)*($E6645-1))*VLOOKUP($D6645,系数!$K$2:$O$7,3,0))</f>
        <v>0</v>
      </c>
      <c r="H6645" s="17">
        <f t="shared" si="207"/>
        <v>0</v>
      </c>
      <c r="I6645" s="17">
        <f>INT((VLOOKUP($C6645,装备数值,4,0)+VLOOKUP($C6645,装备数值,7,0)*($E6645-1))*VLOOKUP($D6645,系数!$K$2:$O$7,4,0))</f>
        <v>0</v>
      </c>
      <c r="J6645" s="17">
        <f>INT((VLOOKUP($C6645,装备数值,4,0)+VLOOKUP($C6645,装备数值,7,0)*($E6645-1))*VLOOKUP($D6645,系数!$K$2:$O$7,5,0))</f>
        <v>0</v>
      </c>
      <c r="K6645" s="17">
        <f>INT(VLOOKUP(E6645,强化金币,2,1)*VLOOKUP(INDEX(装备!F:F,MATCH(属性!A6645,装备!A:A,0)),系数!$K$12:$M$15,3,0))</f>
        <v>18000</v>
      </c>
      <c r="L6645" s="17"/>
      <c r="M6645" s="17"/>
      <c r="N6645" s="17"/>
      <c r="O6645" s="17">
        <f>IF(E6645=1,"",VLOOKUP(E6645,系数!$S$2:$AB$12,MATCH(属性!C6645,评级,0),1))</f>
        <v>400</v>
      </c>
    </row>
    <row r="6646" spans="1:15" ht="17.25" thickBot="1" x14ac:dyDescent="0.4">
      <c r="A6646" s="17">
        <f t="shared" si="206"/>
        <v>7100056</v>
      </c>
      <c r="B6646" s="17" t="s">
        <v>222</v>
      </c>
      <c r="C6646" s="15">
        <f>INDEX(装备!G:G,MATCH(属性!A6646,装备!A:A,0))</f>
        <v>19</v>
      </c>
      <c r="D6646" s="15" t="str">
        <f>INDEX(装备!E:E,MATCH(属性!A6646,装备!A:A,0))</f>
        <v>helmet</v>
      </c>
      <c r="E6646" s="14">
        <v>44</v>
      </c>
      <c r="F6646" s="17">
        <f>INT((VLOOKUP($C6646,装备数值,2,0)+VLOOKUP($C6646,装备数值,5,0)*($E6646-1))*VLOOKUP($D6646,系数!$K$2:$O$7,2,0))</f>
        <v>4725</v>
      </c>
      <c r="G6646" s="17">
        <f>INT((VLOOKUP($C6646,装备数值,3,0)+VLOOKUP($C6646,装备数值,6,0)*($E6646-1))*VLOOKUP($D6646,系数!$K$2:$O$7,3,0))</f>
        <v>0</v>
      </c>
      <c r="H6646" s="17">
        <f t="shared" si="207"/>
        <v>0</v>
      </c>
      <c r="I6646" s="17">
        <f>INT((VLOOKUP($C6646,装备数值,4,0)+VLOOKUP($C6646,装备数值,7,0)*($E6646-1))*VLOOKUP($D6646,系数!$K$2:$O$7,4,0))</f>
        <v>0</v>
      </c>
      <c r="J6646" s="17">
        <f>INT((VLOOKUP($C6646,装备数值,4,0)+VLOOKUP($C6646,装备数值,7,0)*($E6646-1))*VLOOKUP($D6646,系数!$K$2:$O$7,5,0))</f>
        <v>0</v>
      </c>
      <c r="K6646" s="17">
        <f>INT(VLOOKUP(E6646,强化金币,2,1)*VLOOKUP(INDEX(装备!F:F,MATCH(属性!A6646,装备!A:A,0)),系数!$K$12:$M$15,3,0))</f>
        <v>20000</v>
      </c>
      <c r="L6646" s="17"/>
      <c r="M6646" s="17"/>
      <c r="N6646" s="17"/>
      <c r="O6646" s="17">
        <f>IF(E6646=1,"",VLOOKUP(E6646,系数!$S$2:$AB$12,MATCH(属性!C6646,评级,0),1))</f>
        <v>400</v>
      </c>
    </row>
    <row r="6647" spans="1:15" ht="17.25" thickBot="1" x14ac:dyDescent="0.4">
      <c r="A6647" s="17">
        <f t="shared" si="206"/>
        <v>7100056</v>
      </c>
      <c r="B6647" s="17" t="s">
        <v>222</v>
      </c>
      <c r="C6647" s="15">
        <f>INDEX(装备!G:G,MATCH(属性!A6647,装备!A:A,0))</f>
        <v>19</v>
      </c>
      <c r="D6647" s="15" t="str">
        <f>INDEX(装备!E:E,MATCH(属性!A6647,装备!A:A,0))</f>
        <v>helmet</v>
      </c>
      <c r="E6647" s="14">
        <v>45</v>
      </c>
      <c r="F6647" s="17">
        <f>INT((VLOOKUP($C6647,装备数值,2,0)+VLOOKUP($C6647,装备数值,5,0)*($E6647-1))*VLOOKUP($D6647,系数!$K$2:$O$7,2,0))</f>
        <v>4800</v>
      </c>
      <c r="G6647" s="17">
        <f>INT((VLOOKUP($C6647,装备数值,3,0)+VLOOKUP($C6647,装备数值,6,0)*($E6647-1))*VLOOKUP($D6647,系数!$K$2:$O$7,3,0))</f>
        <v>0</v>
      </c>
      <c r="H6647" s="17">
        <f t="shared" si="207"/>
        <v>0</v>
      </c>
      <c r="I6647" s="17">
        <f>INT((VLOOKUP($C6647,装备数值,4,0)+VLOOKUP($C6647,装备数值,7,0)*($E6647-1))*VLOOKUP($D6647,系数!$K$2:$O$7,4,0))</f>
        <v>0</v>
      </c>
      <c r="J6647" s="17">
        <f>INT((VLOOKUP($C6647,装备数值,4,0)+VLOOKUP($C6647,装备数值,7,0)*($E6647-1))*VLOOKUP($D6647,系数!$K$2:$O$7,5,0))</f>
        <v>0</v>
      </c>
      <c r="K6647" s="17">
        <f>INT(VLOOKUP(E6647,强化金币,2,1)*VLOOKUP(INDEX(装备!F:F,MATCH(属性!A6647,装备!A:A,0)),系数!$K$12:$M$15,3,0))</f>
        <v>22000</v>
      </c>
      <c r="L6647" s="17"/>
      <c r="M6647" s="17"/>
      <c r="N6647" s="17"/>
      <c r="O6647" s="17">
        <f>IF(E6647=1,"",VLOOKUP(E6647,系数!$S$2:$AB$12,MATCH(属性!C6647,评级,0),1))</f>
        <v>400</v>
      </c>
    </row>
    <row r="6648" spans="1:15" ht="17.25" thickBot="1" x14ac:dyDescent="0.4">
      <c r="A6648" s="17">
        <f t="shared" si="206"/>
        <v>7100056</v>
      </c>
      <c r="B6648" s="17" t="s">
        <v>222</v>
      </c>
      <c r="C6648" s="15">
        <f>INDEX(装备!G:G,MATCH(属性!A6648,装备!A:A,0))</f>
        <v>19</v>
      </c>
      <c r="D6648" s="15" t="str">
        <f>INDEX(装备!E:E,MATCH(属性!A6648,装备!A:A,0))</f>
        <v>helmet</v>
      </c>
      <c r="E6648" s="14">
        <v>46</v>
      </c>
      <c r="F6648" s="17">
        <f>INT((VLOOKUP($C6648,装备数值,2,0)+VLOOKUP($C6648,装备数值,5,0)*($E6648-1))*VLOOKUP($D6648,系数!$K$2:$O$7,2,0))</f>
        <v>4875</v>
      </c>
      <c r="G6648" s="17">
        <f>INT((VLOOKUP($C6648,装备数值,3,0)+VLOOKUP($C6648,装备数值,6,0)*($E6648-1))*VLOOKUP($D6648,系数!$K$2:$O$7,3,0))</f>
        <v>0</v>
      </c>
      <c r="H6648" s="17">
        <f t="shared" si="207"/>
        <v>0</v>
      </c>
      <c r="I6648" s="17">
        <f>INT((VLOOKUP($C6648,装备数值,4,0)+VLOOKUP($C6648,装备数值,7,0)*($E6648-1))*VLOOKUP($D6648,系数!$K$2:$O$7,4,0))</f>
        <v>0</v>
      </c>
      <c r="J6648" s="17">
        <f>INT((VLOOKUP($C6648,装备数值,4,0)+VLOOKUP($C6648,装备数值,7,0)*($E6648-1))*VLOOKUP($D6648,系数!$K$2:$O$7,5,0))</f>
        <v>0</v>
      </c>
      <c r="K6648" s="17">
        <f>INT(VLOOKUP(E6648,强化金币,2,1)*VLOOKUP(INDEX(装备!F:F,MATCH(属性!A6648,装备!A:A,0)),系数!$K$12:$M$15,3,0))</f>
        <v>24000</v>
      </c>
      <c r="L6648" s="17"/>
      <c r="M6648" s="17"/>
      <c r="N6648" s="17"/>
      <c r="O6648" s="17">
        <f>IF(E6648=1,"",VLOOKUP(E6648,系数!$S$2:$AB$12,MATCH(属性!C6648,评级,0),1))</f>
        <v>400</v>
      </c>
    </row>
    <row r="6649" spans="1:15" ht="17.25" thickBot="1" x14ac:dyDescent="0.4">
      <c r="A6649" s="17">
        <f t="shared" si="206"/>
        <v>7100056</v>
      </c>
      <c r="B6649" s="17" t="s">
        <v>222</v>
      </c>
      <c r="C6649" s="15">
        <f>INDEX(装备!G:G,MATCH(属性!A6649,装备!A:A,0))</f>
        <v>19</v>
      </c>
      <c r="D6649" s="15" t="str">
        <f>INDEX(装备!E:E,MATCH(属性!A6649,装备!A:A,0))</f>
        <v>helmet</v>
      </c>
      <c r="E6649" s="14">
        <v>47</v>
      </c>
      <c r="F6649" s="17">
        <f>INT((VLOOKUP($C6649,装备数值,2,0)+VLOOKUP($C6649,装备数值,5,0)*($E6649-1))*VLOOKUP($D6649,系数!$K$2:$O$7,2,0))</f>
        <v>4950</v>
      </c>
      <c r="G6649" s="17">
        <f>INT((VLOOKUP($C6649,装备数值,3,0)+VLOOKUP($C6649,装备数值,6,0)*($E6649-1))*VLOOKUP($D6649,系数!$K$2:$O$7,3,0))</f>
        <v>0</v>
      </c>
      <c r="H6649" s="17">
        <f t="shared" si="207"/>
        <v>0</v>
      </c>
      <c r="I6649" s="17">
        <f>INT((VLOOKUP($C6649,装备数值,4,0)+VLOOKUP($C6649,装备数值,7,0)*($E6649-1))*VLOOKUP($D6649,系数!$K$2:$O$7,4,0))</f>
        <v>0</v>
      </c>
      <c r="J6649" s="17">
        <f>INT((VLOOKUP($C6649,装备数值,4,0)+VLOOKUP($C6649,装备数值,7,0)*($E6649-1))*VLOOKUP($D6649,系数!$K$2:$O$7,5,0))</f>
        <v>0</v>
      </c>
      <c r="K6649" s="17">
        <f>INT(VLOOKUP(E6649,强化金币,2,1)*VLOOKUP(INDEX(装备!F:F,MATCH(属性!A6649,装备!A:A,0)),系数!$K$12:$M$15,3,0))</f>
        <v>26000</v>
      </c>
      <c r="L6649" s="17"/>
      <c r="M6649" s="17"/>
      <c r="N6649" s="17"/>
      <c r="O6649" s="17">
        <f>IF(E6649=1,"",VLOOKUP(E6649,系数!$S$2:$AB$12,MATCH(属性!C6649,评级,0),1))</f>
        <v>400</v>
      </c>
    </row>
    <row r="6650" spans="1:15" ht="17.25" thickBot="1" x14ac:dyDescent="0.4">
      <c r="A6650" s="17">
        <f t="shared" si="206"/>
        <v>7100056</v>
      </c>
      <c r="B6650" s="17" t="s">
        <v>222</v>
      </c>
      <c r="C6650" s="15">
        <f>INDEX(装备!G:G,MATCH(属性!A6650,装备!A:A,0))</f>
        <v>19</v>
      </c>
      <c r="D6650" s="15" t="str">
        <f>INDEX(装备!E:E,MATCH(属性!A6650,装备!A:A,0))</f>
        <v>helmet</v>
      </c>
      <c r="E6650" s="14">
        <v>48</v>
      </c>
      <c r="F6650" s="17">
        <f>INT((VLOOKUP($C6650,装备数值,2,0)+VLOOKUP($C6650,装备数值,5,0)*($E6650-1))*VLOOKUP($D6650,系数!$K$2:$O$7,2,0))</f>
        <v>5026</v>
      </c>
      <c r="G6650" s="17">
        <f>INT((VLOOKUP($C6650,装备数值,3,0)+VLOOKUP($C6650,装备数值,6,0)*($E6650-1))*VLOOKUP($D6650,系数!$K$2:$O$7,3,0))</f>
        <v>0</v>
      </c>
      <c r="H6650" s="17">
        <f t="shared" si="207"/>
        <v>0</v>
      </c>
      <c r="I6650" s="17">
        <f>INT((VLOOKUP($C6650,装备数值,4,0)+VLOOKUP($C6650,装备数值,7,0)*($E6650-1))*VLOOKUP($D6650,系数!$K$2:$O$7,4,0))</f>
        <v>0</v>
      </c>
      <c r="J6650" s="17">
        <f>INT((VLOOKUP($C6650,装备数值,4,0)+VLOOKUP($C6650,装备数值,7,0)*($E6650-1))*VLOOKUP($D6650,系数!$K$2:$O$7,5,0))</f>
        <v>0</v>
      </c>
      <c r="K6650" s="17">
        <f>INT(VLOOKUP(E6650,强化金币,2,1)*VLOOKUP(INDEX(装备!F:F,MATCH(属性!A6650,装备!A:A,0)),系数!$K$12:$M$15,3,0))</f>
        <v>28000</v>
      </c>
      <c r="L6650" s="17"/>
      <c r="M6650" s="17"/>
      <c r="N6650" s="17"/>
      <c r="O6650" s="17">
        <f>IF(E6650=1,"",VLOOKUP(E6650,系数!$S$2:$AB$12,MATCH(属性!C6650,评级,0),1))</f>
        <v>400</v>
      </c>
    </row>
    <row r="6651" spans="1:15" ht="17.25" thickBot="1" x14ac:dyDescent="0.4">
      <c r="A6651" s="17">
        <f t="shared" si="206"/>
        <v>7100056</v>
      </c>
      <c r="B6651" s="17" t="s">
        <v>222</v>
      </c>
      <c r="C6651" s="15">
        <f>INDEX(装备!G:G,MATCH(属性!A6651,装备!A:A,0))</f>
        <v>19</v>
      </c>
      <c r="D6651" s="15" t="str">
        <f>INDEX(装备!E:E,MATCH(属性!A6651,装备!A:A,0))</f>
        <v>helmet</v>
      </c>
      <c r="E6651" s="14">
        <v>49</v>
      </c>
      <c r="F6651" s="17">
        <f>INT((VLOOKUP($C6651,装备数值,2,0)+VLOOKUP($C6651,装备数值,5,0)*($E6651-1))*VLOOKUP($D6651,系数!$K$2:$O$7,2,0))</f>
        <v>5101</v>
      </c>
      <c r="G6651" s="17">
        <f>INT((VLOOKUP($C6651,装备数值,3,0)+VLOOKUP($C6651,装备数值,6,0)*($E6651-1))*VLOOKUP($D6651,系数!$K$2:$O$7,3,0))</f>
        <v>0</v>
      </c>
      <c r="H6651" s="17">
        <f t="shared" si="207"/>
        <v>0</v>
      </c>
      <c r="I6651" s="17">
        <f>INT((VLOOKUP($C6651,装备数值,4,0)+VLOOKUP($C6651,装备数值,7,0)*($E6651-1))*VLOOKUP($D6651,系数!$K$2:$O$7,4,0))</f>
        <v>0</v>
      </c>
      <c r="J6651" s="17">
        <f>INT((VLOOKUP($C6651,装备数值,4,0)+VLOOKUP($C6651,装备数值,7,0)*($E6651-1))*VLOOKUP($D6651,系数!$K$2:$O$7,5,0))</f>
        <v>0</v>
      </c>
      <c r="K6651" s="17">
        <f>INT(VLOOKUP(E6651,强化金币,2,1)*VLOOKUP(INDEX(装备!F:F,MATCH(属性!A6651,装备!A:A,0)),系数!$K$12:$M$15,3,0))</f>
        <v>30000</v>
      </c>
      <c r="L6651" s="17"/>
      <c r="M6651" s="17"/>
      <c r="N6651" s="17"/>
      <c r="O6651" s="17">
        <f>IF(E6651=1,"",VLOOKUP(E6651,系数!$S$2:$AB$12,MATCH(属性!C6651,评级,0),1))</f>
        <v>400</v>
      </c>
    </row>
    <row r="6652" spans="1:15" ht="17.25" thickBot="1" x14ac:dyDescent="0.4">
      <c r="A6652" s="17">
        <f t="shared" ref="A6652:A6715" si="208">A6532+1</f>
        <v>7100056</v>
      </c>
      <c r="B6652" s="17" t="s">
        <v>222</v>
      </c>
      <c r="C6652" s="15">
        <f>INDEX(装备!G:G,MATCH(属性!A6652,装备!A:A,0))</f>
        <v>19</v>
      </c>
      <c r="D6652" s="15" t="str">
        <f>INDEX(装备!E:E,MATCH(属性!A6652,装备!A:A,0))</f>
        <v>helmet</v>
      </c>
      <c r="E6652" s="14">
        <v>50</v>
      </c>
      <c r="F6652" s="17">
        <f>INT((VLOOKUP($C6652,装备数值,2,0)+VLOOKUP($C6652,装备数值,5,0)*($E6652-1))*VLOOKUP($D6652,系数!$K$2:$O$7,2,0))</f>
        <v>5176</v>
      </c>
      <c r="G6652" s="17">
        <f>INT((VLOOKUP($C6652,装备数值,3,0)+VLOOKUP($C6652,装备数值,6,0)*($E6652-1))*VLOOKUP($D6652,系数!$K$2:$O$7,3,0))</f>
        <v>0</v>
      </c>
      <c r="H6652" s="17">
        <f t="shared" si="207"/>
        <v>0</v>
      </c>
      <c r="I6652" s="17">
        <f>INT((VLOOKUP($C6652,装备数值,4,0)+VLOOKUP($C6652,装备数值,7,0)*($E6652-1))*VLOOKUP($D6652,系数!$K$2:$O$7,4,0))</f>
        <v>0</v>
      </c>
      <c r="J6652" s="17">
        <f>INT((VLOOKUP($C6652,装备数值,4,0)+VLOOKUP($C6652,装备数值,7,0)*($E6652-1))*VLOOKUP($D6652,系数!$K$2:$O$7,5,0))</f>
        <v>0</v>
      </c>
      <c r="K6652" s="17">
        <f>INT(VLOOKUP(E6652,强化金币,2,1)*VLOOKUP(INDEX(装备!F:F,MATCH(属性!A6652,装备!A:A,0)),系数!$K$12:$M$15,3,0))</f>
        <v>32000</v>
      </c>
      <c r="L6652" s="17"/>
      <c r="M6652" s="17"/>
      <c r="N6652" s="17"/>
      <c r="O6652" s="17">
        <f>IF(E6652=1,"",VLOOKUP(E6652,系数!$S$2:$AB$12,MATCH(属性!C6652,评级,0),1))</f>
        <v>480</v>
      </c>
    </row>
    <row r="6653" spans="1:15" ht="17.25" thickBot="1" x14ac:dyDescent="0.4">
      <c r="A6653" s="17">
        <f t="shared" si="208"/>
        <v>7100056</v>
      </c>
      <c r="B6653" s="17" t="s">
        <v>222</v>
      </c>
      <c r="C6653" s="15">
        <f>INDEX(装备!G:G,MATCH(属性!A6653,装备!A:A,0))</f>
        <v>19</v>
      </c>
      <c r="D6653" s="15" t="str">
        <f>INDEX(装备!E:E,MATCH(属性!A6653,装备!A:A,0))</f>
        <v>helmet</v>
      </c>
      <c r="E6653" s="14">
        <v>51</v>
      </c>
      <c r="F6653" s="17">
        <f>INT((VLOOKUP($C6653,装备数值,2,0)+VLOOKUP($C6653,装备数值,5,0)*($E6653-1))*VLOOKUP($D6653,系数!$K$2:$O$7,2,0))</f>
        <v>5251</v>
      </c>
      <c r="G6653" s="17">
        <f>INT((VLOOKUP($C6653,装备数值,3,0)+VLOOKUP($C6653,装备数值,6,0)*($E6653-1))*VLOOKUP($D6653,系数!$K$2:$O$7,3,0))</f>
        <v>0</v>
      </c>
      <c r="H6653" s="17">
        <f t="shared" si="207"/>
        <v>0</v>
      </c>
      <c r="I6653" s="17">
        <f>INT((VLOOKUP($C6653,装备数值,4,0)+VLOOKUP($C6653,装备数值,7,0)*($E6653-1))*VLOOKUP($D6653,系数!$K$2:$O$7,4,0))</f>
        <v>0</v>
      </c>
      <c r="J6653" s="17">
        <f>INT((VLOOKUP($C6653,装备数值,4,0)+VLOOKUP($C6653,装备数值,7,0)*($E6653-1))*VLOOKUP($D6653,系数!$K$2:$O$7,5,0))</f>
        <v>0</v>
      </c>
      <c r="K6653" s="17">
        <f>INT(VLOOKUP(E6653,强化金币,2,1)*VLOOKUP(INDEX(装备!F:F,MATCH(属性!A6653,装备!A:A,0)),系数!$K$12:$M$15,3,0))</f>
        <v>34000</v>
      </c>
      <c r="L6653" s="17"/>
      <c r="M6653" s="17"/>
      <c r="N6653" s="17"/>
      <c r="O6653" s="17">
        <f>IF(E6653=1,"",VLOOKUP(E6653,系数!$S$2:$AB$12,MATCH(属性!C6653,评级,0),1))</f>
        <v>480</v>
      </c>
    </row>
    <row r="6654" spans="1:15" ht="17.25" thickBot="1" x14ac:dyDescent="0.4">
      <c r="A6654" s="17">
        <f t="shared" si="208"/>
        <v>7100056</v>
      </c>
      <c r="B6654" s="17" t="s">
        <v>222</v>
      </c>
      <c r="C6654" s="15">
        <f>INDEX(装备!G:G,MATCH(属性!A6654,装备!A:A,0))</f>
        <v>19</v>
      </c>
      <c r="D6654" s="15" t="str">
        <f>INDEX(装备!E:E,MATCH(属性!A6654,装备!A:A,0))</f>
        <v>helmet</v>
      </c>
      <c r="E6654" s="14">
        <v>52</v>
      </c>
      <c r="F6654" s="17">
        <f>INT((VLOOKUP($C6654,装备数值,2,0)+VLOOKUP($C6654,装备数值,5,0)*($E6654-1))*VLOOKUP($D6654,系数!$K$2:$O$7,2,0))</f>
        <v>5326</v>
      </c>
      <c r="G6654" s="17">
        <f>INT((VLOOKUP($C6654,装备数值,3,0)+VLOOKUP($C6654,装备数值,6,0)*($E6654-1))*VLOOKUP($D6654,系数!$K$2:$O$7,3,0))</f>
        <v>0</v>
      </c>
      <c r="H6654" s="17">
        <f t="shared" si="207"/>
        <v>0</v>
      </c>
      <c r="I6654" s="17">
        <f>INT((VLOOKUP($C6654,装备数值,4,0)+VLOOKUP($C6654,装备数值,7,0)*($E6654-1))*VLOOKUP($D6654,系数!$K$2:$O$7,4,0))</f>
        <v>0</v>
      </c>
      <c r="J6654" s="17">
        <f>INT((VLOOKUP($C6654,装备数值,4,0)+VLOOKUP($C6654,装备数值,7,0)*($E6654-1))*VLOOKUP($D6654,系数!$K$2:$O$7,5,0))</f>
        <v>0</v>
      </c>
      <c r="K6654" s="17">
        <f>INT(VLOOKUP(E6654,强化金币,2,1)*VLOOKUP(INDEX(装备!F:F,MATCH(属性!A6654,装备!A:A,0)),系数!$K$12:$M$15,3,0))</f>
        <v>36000</v>
      </c>
      <c r="L6654" s="17"/>
      <c r="M6654" s="17"/>
      <c r="N6654" s="17"/>
      <c r="O6654" s="17">
        <f>IF(E6654=1,"",VLOOKUP(E6654,系数!$S$2:$AB$12,MATCH(属性!C6654,评级,0),1))</f>
        <v>480</v>
      </c>
    </row>
    <row r="6655" spans="1:15" ht="17.25" thickBot="1" x14ac:dyDescent="0.4">
      <c r="A6655" s="17">
        <f t="shared" si="208"/>
        <v>7100056</v>
      </c>
      <c r="B6655" s="17" t="s">
        <v>222</v>
      </c>
      <c r="C6655" s="15">
        <f>INDEX(装备!G:G,MATCH(属性!A6655,装备!A:A,0))</f>
        <v>19</v>
      </c>
      <c r="D6655" s="15" t="str">
        <f>INDEX(装备!E:E,MATCH(属性!A6655,装备!A:A,0))</f>
        <v>helmet</v>
      </c>
      <c r="E6655" s="14">
        <v>53</v>
      </c>
      <c r="F6655" s="17">
        <f>INT((VLOOKUP($C6655,装备数值,2,0)+VLOOKUP($C6655,装备数值,5,0)*($E6655-1))*VLOOKUP($D6655,系数!$K$2:$O$7,2,0))</f>
        <v>5401</v>
      </c>
      <c r="G6655" s="17">
        <f>INT((VLOOKUP($C6655,装备数值,3,0)+VLOOKUP($C6655,装备数值,6,0)*($E6655-1))*VLOOKUP($D6655,系数!$K$2:$O$7,3,0))</f>
        <v>0</v>
      </c>
      <c r="H6655" s="17">
        <f t="shared" si="207"/>
        <v>0</v>
      </c>
      <c r="I6655" s="17">
        <f>INT((VLOOKUP($C6655,装备数值,4,0)+VLOOKUP($C6655,装备数值,7,0)*($E6655-1))*VLOOKUP($D6655,系数!$K$2:$O$7,4,0))</f>
        <v>0</v>
      </c>
      <c r="J6655" s="17">
        <f>INT((VLOOKUP($C6655,装备数值,4,0)+VLOOKUP($C6655,装备数值,7,0)*($E6655-1))*VLOOKUP($D6655,系数!$K$2:$O$7,5,0))</f>
        <v>0</v>
      </c>
      <c r="K6655" s="17">
        <f>INT(VLOOKUP(E6655,强化金币,2,1)*VLOOKUP(INDEX(装备!F:F,MATCH(属性!A6655,装备!A:A,0)),系数!$K$12:$M$15,3,0))</f>
        <v>38000</v>
      </c>
      <c r="L6655" s="17"/>
      <c r="M6655" s="17"/>
      <c r="N6655" s="17"/>
      <c r="O6655" s="17">
        <f>IF(E6655=1,"",VLOOKUP(E6655,系数!$S$2:$AB$12,MATCH(属性!C6655,评级,0),1))</f>
        <v>480</v>
      </c>
    </row>
    <row r="6656" spans="1:15" ht="17.25" thickBot="1" x14ac:dyDescent="0.4">
      <c r="A6656" s="17">
        <f t="shared" si="208"/>
        <v>7100056</v>
      </c>
      <c r="B6656" s="17" t="s">
        <v>222</v>
      </c>
      <c r="C6656" s="15">
        <f>INDEX(装备!G:G,MATCH(属性!A6656,装备!A:A,0))</f>
        <v>19</v>
      </c>
      <c r="D6656" s="15" t="str">
        <f>INDEX(装备!E:E,MATCH(属性!A6656,装备!A:A,0))</f>
        <v>helmet</v>
      </c>
      <c r="E6656" s="14">
        <v>54</v>
      </c>
      <c r="F6656" s="17">
        <f>INT((VLOOKUP($C6656,装备数值,2,0)+VLOOKUP($C6656,装备数值,5,0)*($E6656-1))*VLOOKUP($D6656,系数!$K$2:$O$7,2,0))</f>
        <v>5476</v>
      </c>
      <c r="G6656" s="17">
        <f>INT((VLOOKUP($C6656,装备数值,3,0)+VLOOKUP($C6656,装备数值,6,0)*($E6656-1))*VLOOKUP($D6656,系数!$K$2:$O$7,3,0))</f>
        <v>0</v>
      </c>
      <c r="H6656" s="17">
        <f t="shared" si="207"/>
        <v>0</v>
      </c>
      <c r="I6656" s="17">
        <f>INT((VLOOKUP($C6656,装备数值,4,0)+VLOOKUP($C6656,装备数值,7,0)*($E6656-1))*VLOOKUP($D6656,系数!$K$2:$O$7,4,0))</f>
        <v>0</v>
      </c>
      <c r="J6656" s="17">
        <f>INT((VLOOKUP($C6656,装备数值,4,0)+VLOOKUP($C6656,装备数值,7,0)*($E6656-1))*VLOOKUP($D6656,系数!$K$2:$O$7,5,0))</f>
        <v>0</v>
      </c>
      <c r="K6656" s="17">
        <f>INT(VLOOKUP(E6656,强化金币,2,1)*VLOOKUP(INDEX(装备!F:F,MATCH(属性!A6656,装备!A:A,0)),系数!$K$12:$M$15,3,0))</f>
        <v>40000</v>
      </c>
      <c r="L6656" s="17"/>
      <c r="M6656" s="17"/>
      <c r="N6656" s="17"/>
      <c r="O6656" s="17">
        <f>IF(E6656=1,"",VLOOKUP(E6656,系数!$S$2:$AB$12,MATCH(属性!C6656,评级,0),1))</f>
        <v>480</v>
      </c>
    </row>
    <row r="6657" spans="1:15" ht="17.25" thickBot="1" x14ac:dyDescent="0.4">
      <c r="A6657" s="17">
        <f t="shared" si="208"/>
        <v>7100056</v>
      </c>
      <c r="B6657" s="17" t="s">
        <v>222</v>
      </c>
      <c r="C6657" s="15">
        <f>INDEX(装备!G:G,MATCH(属性!A6657,装备!A:A,0))</f>
        <v>19</v>
      </c>
      <c r="D6657" s="15" t="str">
        <f>INDEX(装备!E:E,MATCH(属性!A6657,装备!A:A,0))</f>
        <v>helmet</v>
      </c>
      <c r="E6657" s="14">
        <v>55</v>
      </c>
      <c r="F6657" s="17">
        <f>INT((VLOOKUP($C6657,装备数值,2,0)+VLOOKUP($C6657,装备数值,5,0)*($E6657-1))*VLOOKUP($D6657,系数!$K$2:$O$7,2,0))</f>
        <v>5551</v>
      </c>
      <c r="G6657" s="17">
        <f>INT((VLOOKUP($C6657,装备数值,3,0)+VLOOKUP($C6657,装备数值,6,0)*($E6657-1))*VLOOKUP($D6657,系数!$K$2:$O$7,3,0))</f>
        <v>0</v>
      </c>
      <c r="H6657" s="17">
        <f t="shared" si="207"/>
        <v>0</v>
      </c>
      <c r="I6657" s="17">
        <f>INT((VLOOKUP($C6657,装备数值,4,0)+VLOOKUP($C6657,装备数值,7,0)*($E6657-1))*VLOOKUP($D6657,系数!$K$2:$O$7,4,0))</f>
        <v>0</v>
      </c>
      <c r="J6657" s="17">
        <f>INT((VLOOKUP($C6657,装备数值,4,0)+VLOOKUP($C6657,装备数值,7,0)*($E6657-1))*VLOOKUP($D6657,系数!$K$2:$O$7,5,0))</f>
        <v>0</v>
      </c>
      <c r="K6657" s="17">
        <f>INT(VLOOKUP(E6657,强化金币,2,1)*VLOOKUP(INDEX(装备!F:F,MATCH(属性!A6657,装备!A:A,0)),系数!$K$12:$M$15,3,0))</f>
        <v>42000</v>
      </c>
      <c r="L6657" s="17"/>
      <c r="M6657" s="17"/>
      <c r="N6657" s="17"/>
      <c r="O6657" s="17">
        <f>IF(E6657=1,"",VLOOKUP(E6657,系数!$S$2:$AB$12,MATCH(属性!C6657,评级,0),1))</f>
        <v>480</v>
      </c>
    </row>
    <row r="6658" spans="1:15" ht="17.25" thickBot="1" x14ac:dyDescent="0.4">
      <c r="A6658" s="17">
        <f t="shared" si="208"/>
        <v>7100056</v>
      </c>
      <c r="B6658" s="17" t="s">
        <v>222</v>
      </c>
      <c r="C6658" s="15">
        <f>INDEX(装备!G:G,MATCH(属性!A6658,装备!A:A,0))</f>
        <v>19</v>
      </c>
      <c r="D6658" s="15" t="str">
        <f>INDEX(装备!E:E,MATCH(属性!A6658,装备!A:A,0))</f>
        <v>helmet</v>
      </c>
      <c r="E6658" s="14">
        <v>56</v>
      </c>
      <c r="F6658" s="17">
        <f>INT((VLOOKUP($C6658,装备数值,2,0)+VLOOKUP($C6658,装备数值,5,0)*($E6658-1))*VLOOKUP($D6658,系数!$K$2:$O$7,2,0))</f>
        <v>5626</v>
      </c>
      <c r="G6658" s="17">
        <f>INT((VLOOKUP($C6658,装备数值,3,0)+VLOOKUP($C6658,装备数值,6,0)*($E6658-1))*VLOOKUP($D6658,系数!$K$2:$O$7,3,0))</f>
        <v>0</v>
      </c>
      <c r="H6658" s="17">
        <f t="shared" si="207"/>
        <v>0</v>
      </c>
      <c r="I6658" s="17">
        <f>INT((VLOOKUP($C6658,装备数值,4,0)+VLOOKUP($C6658,装备数值,7,0)*($E6658-1))*VLOOKUP($D6658,系数!$K$2:$O$7,4,0))</f>
        <v>0</v>
      </c>
      <c r="J6658" s="17">
        <f>INT((VLOOKUP($C6658,装备数值,4,0)+VLOOKUP($C6658,装备数值,7,0)*($E6658-1))*VLOOKUP($D6658,系数!$K$2:$O$7,5,0))</f>
        <v>0</v>
      </c>
      <c r="K6658" s="17">
        <f>INT(VLOOKUP(E6658,强化金币,2,1)*VLOOKUP(INDEX(装备!F:F,MATCH(属性!A6658,装备!A:A,0)),系数!$K$12:$M$15,3,0))</f>
        <v>44000</v>
      </c>
      <c r="L6658" s="17"/>
      <c r="M6658" s="17"/>
      <c r="N6658" s="17"/>
      <c r="O6658" s="17">
        <f>IF(E6658=1,"",VLOOKUP(E6658,系数!$S$2:$AB$12,MATCH(属性!C6658,评级,0),1))</f>
        <v>480</v>
      </c>
    </row>
    <row r="6659" spans="1:15" ht="17.25" thickBot="1" x14ac:dyDescent="0.4">
      <c r="A6659" s="17">
        <f t="shared" si="208"/>
        <v>7100056</v>
      </c>
      <c r="B6659" s="17" t="s">
        <v>222</v>
      </c>
      <c r="C6659" s="15">
        <f>INDEX(装备!G:G,MATCH(属性!A6659,装备!A:A,0))</f>
        <v>19</v>
      </c>
      <c r="D6659" s="15" t="str">
        <f>INDEX(装备!E:E,MATCH(属性!A6659,装备!A:A,0))</f>
        <v>helmet</v>
      </c>
      <c r="E6659" s="14">
        <v>57</v>
      </c>
      <c r="F6659" s="17">
        <f>INT((VLOOKUP($C6659,装备数值,2,0)+VLOOKUP($C6659,装备数值,5,0)*($E6659-1))*VLOOKUP($D6659,系数!$K$2:$O$7,2,0))</f>
        <v>5701</v>
      </c>
      <c r="G6659" s="17">
        <f>INT((VLOOKUP($C6659,装备数值,3,0)+VLOOKUP($C6659,装备数值,6,0)*($E6659-1))*VLOOKUP($D6659,系数!$K$2:$O$7,3,0))</f>
        <v>0</v>
      </c>
      <c r="H6659" s="17">
        <f t="shared" si="207"/>
        <v>0</v>
      </c>
      <c r="I6659" s="17">
        <f>INT((VLOOKUP($C6659,装备数值,4,0)+VLOOKUP($C6659,装备数值,7,0)*($E6659-1))*VLOOKUP($D6659,系数!$K$2:$O$7,4,0))</f>
        <v>0</v>
      </c>
      <c r="J6659" s="17">
        <f>INT((VLOOKUP($C6659,装备数值,4,0)+VLOOKUP($C6659,装备数值,7,0)*($E6659-1))*VLOOKUP($D6659,系数!$K$2:$O$7,5,0))</f>
        <v>0</v>
      </c>
      <c r="K6659" s="17">
        <f>INT(VLOOKUP(E6659,强化金币,2,1)*VLOOKUP(INDEX(装备!F:F,MATCH(属性!A6659,装备!A:A,0)),系数!$K$12:$M$15,3,0))</f>
        <v>46000</v>
      </c>
      <c r="L6659" s="17"/>
      <c r="M6659" s="17"/>
      <c r="N6659" s="17"/>
      <c r="O6659" s="17">
        <f>IF(E6659=1,"",VLOOKUP(E6659,系数!$S$2:$AB$12,MATCH(属性!C6659,评级,0),1))</f>
        <v>480</v>
      </c>
    </row>
    <row r="6660" spans="1:15" ht="17.25" thickBot="1" x14ac:dyDescent="0.4">
      <c r="A6660" s="17">
        <f t="shared" si="208"/>
        <v>7100056</v>
      </c>
      <c r="B6660" s="17" t="s">
        <v>222</v>
      </c>
      <c r="C6660" s="15">
        <f>INDEX(装备!G:G,MATCH(属性!A6660,装备!A:A,0))</f>
        <v>19</v>
      </c>
      <c r="D6660" s="15" t="str">
        <f>INDEX(装备!E:E,MATCH(属性!A6660,装备!A:A,0))</f>
        <v>helmet</v>
      </c>
      <c r="E6660" s="14">
        <v>58</v>
      </c>
      <c r="F6660" s="17">
        <f>INT((VLOOKUP($C6660,装备数值,2,0)+VLOOKUP($C6660,装备数值,5,0)*($E6660-1))*VLOOKUP($D6660,系数!$K$2:$O$7,2,0))</f>
        <v>5776</v>
      </c>
      <c r="G6660" s="17">
        <f>INT((VLOOKUP($C6660,装备数值,3,0)+VLOOKUP($C6660,装备数值,6,0)*($E6660-1))*VLOOKUP($D6660,系数!$K$2:$O$7,3,0))</f>
        <v>0</v>
      </c>
      <c r="H6660" s="17">
        <f t="shared" ref="H6660:H6723" si="209">G6660</f>
        <v>0</v>
      </c>
      <c r="I6660" s="17">
        <f>INT((VLOOKUP($C6660,装备数值,4,0)+VLOOKUP($C6660,装备数值,7,0)*($E6660-1))*VLOOKUP($D6660,系数!$K$2:$O$7,4,0))</f>
        <v>0</v>
      </c>
      <c r="J6660" s="17">
        <f>INT((VLOOKUP($C6660,装备数值,4,0)+VLOOKUP($C6660,装备数值,7,0)*($E6660-1))*VLOOKUP($D6660,系数!$K$2:$O$7,5,0))</f>
        <v>0</v>
      </c>
      <c r="K6660" s="17">
        <f>INT(VLOOKUP(E6660,强化金币,2,1)*VLOOKUP(INDEX(装备!F:F,MATCH(属性!A6660,装备!A:A,0)),系数!$K$12:$M$15,3,0))</f>
        <v>48000</v>
      </c>
      <c r="L6660" s="17"/>
      <c r="M6660" s="17"/>
      <c r="N6660" s="17"/>
      <c r="O6660" s="17">
        <f>IF(E6660=1,"",VLOOKUP(E6660,系数!$S$2:$AB$12,MATCH(属性!C6660,评级,0),1))</f>
        <v>480</v>
      </c>
    </row>
    <row r="6661" spans="1:15" ht="17.25" thickBot="1" x14ac:dyDescent="0.4">
      <c r="A6661" s="17">
        <f t="shared" si="208"/>
        <v>7100056</v>
      </c>
      <c r="B6661" s="17" t="s">
        <v>222</v>
      </c>
      <c r="C6661" s="15">
        <f>INDEX(装备!G:G,MATCH(属性!A6661,装备!A:A,0))</f>
        <v>19</v>
      </c>
      <c r="D6661" s="15" t="str">
        <f>INDEX(装备!E:E,MATCH(属性!A6661,装备!A:A,0))</f>
        <v>helmet</v>
      </c>
      <c r="E6661" s="14">
        <v>59</v>
      </c>
      <c r="F6661" s="17">
        <f>INT((VLOOKUP($C6661,装备数值,2,0)+VLOOKUP($C6661,装备数值,5,0)*($E6661-1))*VLOOKUP($D6661,系数!$K$2:$O$7,2,0))</f>
        <v>5851</v>
      </c>
      <c r="G6661" s="17">
        <f>INT((VLOOKUP($C6661,装备数值,3,0)+VLOOKUP($C6661,装备数值,6,0)*($E6661-1))*VLOOKUP($D6661,系数!$K$2:$O$7,3,0))</f>
        <v>0</v>
      </c>
      <c r="H6661" s="17">
        <f t="shared" si="209"/>
        <v>0</v>
      </c>
      <c r="I6661" s="17">
        <f>INT((VLOOKUP($C6661,装备数值,4,0)+VLOOKUP($C6661,装备数值,7,0)*($E6661-1))*VLOOKUP($D6661,系数!$K$2:$O$7,4,0))</f>
        <v>0</v>
      </c>
      <c r="J6661" s="17">
        <f>INT((VLOOKUP($C6661,装备数值,4,0)+VLOOKUP($C6661,装备数值,7,0)*($E6661-1))*VLOOKUP($D6661,系数!$K$2:$O$7,5,0))</f>
        <v>0</v>
      </c>
      <c r="K6661" s="17">
        <f>INT(VLOOKUP(E6661,强化金币,2,1)*VLOOKUP(INDEX(装备!F:F,MATCH(属性!A6661,装备!A:A,0)),系数!$K$12:$M$15,3,0))</f>
        <v>50000</v>
      </c>
      <c r="L6661" s="17"/>
      <c r="M6661" s="17"/>
      <c r="N6661" s="17"/>
      <c r="O6661" s="17">
        <f>IF(E6661=1,"",VLOOKUP(E6661,系数!$S$2:$AB$12,MATCH(属性!C6661,评级,0),1))</f>
        <v>480</v>
      </c>
    </row>
    <row r="6662" spans="1:15" ht="17.25" thickBot="1" x14ac:dyDescent="0.4">
      <c r="A6662" s="17">
        <f t="shared" si="208"/>
        <v>7100056</v>
      </c>
      <c r="B6662" s="17" t="s">
        <v>222</v>
      </c>
      <c r="C6662" s="15">
        <f>INDEX(装备!G:G,MATCH(属性!A6662,装备!A:A,0))</f>
        <v>19</v>
      </c>
      <c r="D6662" s="15" t="str">
        <f>INDEX(装备!E:E,MATCH(属性!A6662,装备!A:A,0))</f>
        <v>helmet</v>
      </c>
      <c r="E6662" s="14">
        <v>60</v>
      </c>
      <c r="F6662" s="17">
        <f>INT((VLOOKUP($C6662,装备数值,2,0)+VLOOKUP($C6662,装备数值,5,0)*($E6662-1))*VLOOKUP($D6662,系数!$K$2:$O$7,2,0))</f>
        <v>5926</v>
      </c>
      <c r="G6662" s="17">
        <f>INT((VLOOKUP($C6662,装备数值,3,0)+VLOOKUP($C6662,装备数值,6,0)*($E6662-1))*VLOOKUP($D6662,系数!$K$2:$O$7,3,0))</f>
        <v>0</v>
      </c>
      <c r="H6662" s="17">
        <f t="shared" si="209"/>
        <v>0</v>
      </c>
      <c r="I6662" s="17">
        <f>INT((VLOOKUP($C6662,装备数值,4,0)+VLOOKUP($C6662,装备数值,7,0)*($E6662-1))*VLOOKUP($D6662,系数!$K$2:$O$7,4,0))</f>
        <v>0</v>
      </c>
      <c r="J6662" s="17">
        <f>INT((VLOOKUP($C6662,装备数值,4,0)+VLOOKUP($C6662,装备数值,7,0)*($E6662-1))*VLOOKUP($D6662,系数!$K$2:$O$7,5,0))</f>
        <v>0</v>
      </c>
      <c r="K6662" s="17">
        <f>INT(VLOOKUP(E6662,强化金币,2,1)*VLOOKUP(INDEX(装备!F:F,MATCH(属性!A6662,装备!A:A,0)),系数!$K$12:$M$15,3,0))</f>
        <v>52500</v>
      </c>
      <c r="L6662" s="17"/>
      <c r="M6662" s="17"/>
      <c r="N6662" s="17"/>
      <c r="O6662" s="17">
        <f>IF(E6662=1,"",VLOOKUP(E6662,系数!$S$2:$AB$12,MATCH(属性!C6662,评级,0),1))</f>
        <v>560</v>
      </c>
    </row>
    <row r="6663" spans="1:15" ht="17.25" thickBot="1" x14ac:dyDescent="0.4">
      <c r="A6663" s="17">
        <f t="shared" si="208"/>
        <v>7100056</v>
      </c>
      <c r="B6663" s="17" t="s">
        <v>222</v>
      </c>
      <c r="C6663" s="15">
        <f>INDEX(装备!G:G,MATCH(属性!A6663,装备!A:A,0))</f>
        <v>19</v>
      </c>
      <c r="D6663" s="15" t="str">
        <f>INDEX(装备!E:E,MATCH(属性!A6663,装备!A:A,0))</f>
        <v>helmet</v>
      </c>
      <c r="E6663" s="14">
        <v>61</v>
      </c>
      <c r="F6663" s="17">
        <f>INT((VLOOKUP($C6663,装备数值,2,0)+VLOOKUP($C6663,装备数值,5,0)*($E6663-1))*VLOOKUP($D6663,系数!$K$2:$O$7,2,0))</f>
        <v>6001</v>
      </c>
      <c r="G6663" s="17">
        <f>INT((VLOOKUP($C6663,装备数值,3,0)+VLOOKUP($C6663,装备数值,6,0)*($E6663-1))*VLOOKUP($D6663,系数!$K$2:$O$7,3,0))</f>
        <v>0</v>
      </c>
      <c r="H6663" s="17">
        <f t="shared" si="209"/>
        <v>0</v>
      </c>
      <c r="I6663" s="17">
        <f>INT((VLOOKUP($C6663,装备数值,4,0)+VLOOKUP($C6663,装备数值,7,0)*($E6663-1))*VLOOKUP($D6663,系数!$K$2:$O$7,4,0))</f>
        <v>0</v>
      </c>
      <c r="J6663" s="17">
        <f>INT((VLOOKUP($C6663,装备数值,4,0)+VLOOKUP($C6663,装备数值,7,0)*($E6663-1))*VLOOKUP($D6663,系数!$K$2:$O$7,5,0))</f>
        <v>0</v>
      </c>
      <c r="K6663" s="17">
        <f>INT(VLOOKUP(E6663,强化金币,2,1)*VLOOKUP(INDEX(装备!F:F,MATCH(属性!A6663,装备!A:A,0)),系数!$K$12:$M$15,3,0))</f>
        <v>55000</v>
      </c>
      <c r="L6663" s="17"/>
      <c r="M6663" s="17"/>
      <c r="N6663" s="17"/>
      <c r="O6663" s="17">
        <f>IF(E6663=1,"",VLOOKUP(E6663,系数!$S$2:$AB$12,MATCH(属性!C6663,评级,0),1))</f>
        <v>560</v>
      </c>
    </row>
    <row r="6664" spans="1:15" ht="17.25" thickBot="1" x14ac:dyDescent="0.4">
      <c r="A6664" s="17">
        <f t="shared" si="208"/>
        <v>7100056</v>
      </c>
      <c r="B6664" s="17" t="s">
        <v>222</v>
      </c>
      <c r="C6664" s="15">
        <f>INDEX(装备!G:G,MATCH(属性!A6664,装备!A:A,0))</f>
        <v>19</v>
      </c>
      <c r="D6664" s="15" t="str">
        <f>INDEX(装备!E:E,MATCH(属性!A6664,装备!A:A,0))</f>
        <v>helmet</v>
      </c>
      <c r="E6664" s="14">
        <v>62</v>
      </c>
      <c r="F6664" s="17">
        <f>INT((VLOOKUP($C6664,装备数值,2,0)+VLOOKUP($C6664,装备数值,5,0)*($E6664-1))*VLOOKUP($D6664,系数!$K$2:$O$7,2,0))</f>
        <v>6076</v>
      </c>
      <c r="G6664" s="17">
        <f>INT((VLOOKUP($C6664,装备数值,3,0)+VLOOKUP($C6664,装备数值,6,0)*($E6664-1))*VLOOKUP($D6664,系数!$K$2:$O$7,3,0))</f>
        <v>0</v>
      </c>
      <c r="H6664" s="17">
        <f t="shared" si="209"/>
        <v>0</v>
      </c>
      <c r="I6664" s="17">
        <f>INT((VLOOKUP($C6664,装备数值,4,0)+VLOOKUP($C6664,装备数值,7,0)*($E6664-1))*VLOOKUP($D6664,系数!$K$2:$O$7,4,0))</f>
        <v>0</v>
      </c>
      <c r="J6664" s="17">
        <f>INT((VLOOKUP($C6664,装备数值,4,0)+VLOOKUP($C6664,装备数值,7,0)*($E6664-1))*VLOOKUP($D6664,系数!$K$2:$O$7,5,0))</f>
        <v>0</v>
      </c>
      <c r="K6664" s="17">
        <f>INT(VLOOKUP(E6664,强化金币,2,1)*VLOOKUP(INDEX(装备!F:F,MATCH(属性!A6664,装备!A:A,0)),系数!$K$12:$M$15,3,0))</f>
        <v>57500</v>
      </c>
      <c r="L6664" s="17"/>
      <c r="M6664" s="17"/>
      <c r="N6664" s="17"/>
      <c r="O6664" s="17">
        <f>IF(E6664=1,"",VLOOKUP(E6664,系数!$S$2:$AB$12,MATCH(属性!C6664,评级,0),1))</f>
        <v>560</v>
      </c>
    </row>
    <row r="6665" spans="1:15" ht="17.25" thickBot="1" x14ac:dyDescent="0.4">
      <c r="A6665" s="17">
        <f t="shared" si="208"/>
        <v>7100056</v>
      </c>
      <c r="B6665" s="17" t="s">
        <v>222</v>
      </c>
      <c r="C6665" s="15">
        <f>INDEX(装备!G:G,MATCH(属性!A6665,装备!A:A,0))</f>
        <v>19</v>
      </c>
      <c r="D6665" s="15" t="str">
        <f>INDEX(装备!E:E,MATCH(属性!A6665,装备!A:A,0))</f>
        <v>helmet</v>
      </c>
      <c r="E6665" s="14">
        <v>63</v>
      </c>
      <c r="F6665" s="17">
        <f>INT((VLOOKUP($C6665,装备数值,2,0)+VLOOKUP($C6665,装备数值,5,0)*($E6665-1))*VLOOKUP($D6665,系数!$K$2:$O$7,2,0))</f>
        <v>6151</v>
      </c>
      <c r="G6665" s="17">
        <f>INT((VLOOKUP($C6665,装备数值,3,0)+VLOOKUP($C6665,装备数值,6,0)*($E6665-1))*VLOOKUP($D6665,系数!$K$2:$O$7,3,0))</f>
        <v>0</v>
      </c>
      <c r="H6665" s="17">
        <f t="shared" si="209"/>
        <v>0</v>
      </c>
      <c r="I6665" s="17">
        <f>INT((VLOOKUP($C6665,装备数值,4,0)+VLOOKUP($C6665,装备数值,7,0)*($E6665-1))*VLOOKUP($D6665,系数!$K$2:$O$7,4,0))</f>
        <v>0</v>
      </c>
      <c r="J6665" s="17">
        <f>INT((VLOOKUP($C6665,装备数值,4,0)+VLOOKUP($C6665,装备数值,7,0)*($E6665-1))*VLOOKUP($D6665,系数!$K$2:$O$7,5,0))</f>
        <v>0</v>
      </c>
      <c r="K6665" s="17">
        <f>INT(VLOOKUP(E6665,强化金币,2,1)*VLOOKUP(INDEX(装备!F:F,MATCH(属性!A6665,装备!A:A,0)),系数!$K$12:$M$15,3,0))</f>
        <v>60000</v>
      </c>
      <c r="L6665" s="17"/>
      <c r="M6665" s="17"/>
      <c r="N6665" s="17"/>
      <c r="O6665" s="17">
        <f>IF(E6665=1,"",VLOOKUP(E6665,系数!$S$2:$AB$12,MATCH(属性!C6665,评级,0),1))</f>
        <v>560</v>
      </c>
    </row>
    <row r="6666" spans="1:15" ht="17.25" thickBot="1" x14ac:dyDescent="0.4">
      <c r="A6666" s="17">
        <f t="shared" si="208"/>
        <v>7100056</v>
      </c>
      <c r="B6666" s="17" t="s">
        <v>222</v>
      </c>
      <c r="C6666" s="15">
        <f>INDEX(装备!G:G,MATCH(属性!A6666,装备!A:A,0))</f>
        <v>19</v>
      </c>
      <c r="D6666" s="15" t="str">
        <f>INDEX(装备!E:E,MATCH(属性!A6666,装备!A:A,0))</f>
        <v>helmet</v>
      </c>
      <c r="E6666" s="14">
        <v>64</v>
      </c>
      <c r="F6666" s="17">
        <f>INT((VLOOKUP($C6666,装备数值,2,0)+VLOOKUP($C6666,装备数值,5,0)*($E6666-1))*VLOOKUP($D6666,系数!$K$2:$O$7,2,0))</f>
        <v>6226</v>
      </c>
      <c r="G6666" s="17">
        <f>INT((VLOOKUP($C6666,装备数值,3,0)+VLOOKUP($C6666,装备数值,6,0)*($E6666-1))*VLOOKUP($D6666,系数!$K$2:$O$7,3,0))</f>
        <v>0</v>
      </c>
      <c r="H6666" s="17">
        <f t="shared" si="209"/>
        <v>0</v>
      </c>
      <c r="I6666" s="17">
        <f>INT((VLOOKUP($C6666,装备数值,4,0)+VLOOKUP($C6666,装备数值,7,0)*($E6666-1))*VLOOKUP($D6666,系数!$K$2:$O$7,4,0))</f>
        <v>0</v>
      </c>
      <c r="J6666" s="17">
        <f>INT((VLOOKUP($C6666,装备数值,4,0)+VLOOKUP($C6666,装备数值,7,0)*($E6666-1))*VLOOKUP($D6666,系数!$K$2:$O$7,5,0))</f>
        <v>0</v>
      </c>
      <c r="K6666" s="17">
        <f>INT(VLOOKUP(E6666,强化金币,2,1)*VLOOKUP(INDEX(装备!F:F,MATCH(属性!A6666,装备!A:A,0)),系数!$K$12:$M$15,3,0))</f>
        <v>62500</v>
      </c>
      <c r="L6666" s="17"/>
      <c r="M6666" s="17"/>
      <c r="N6666" s="17"/>
      <c r="O6666" s="17">
        <f>IF(E6666=1,"",VLOOKUP(E6666,系数!$S$2:$AB$12,MATCH(属性!C6666,评级,0),1))</f>
        <v>560</v>
      </c>
    </row>
    <row r="6667" spans="1:15" ht="17.25" thickBot="1" x14ac:dyDescent="0.4">
      <c r="A6667" s="17">
        <f t="shared" si="208"/>
        <v>7100056</v>
      </c>
      <c r="B6667" s="17" t="s">
        <v>222</v>
      </c>
      <c r="C6667" s="15">
        <f>INDEX(装备!G:G,MATCH(属性!A6667,装备!A:A,0))</f>
        <v>19</v>
      </c>
      <c r="D6667" s="15" t="str">
        <f>INDEX(装备!E:E,MATCH(属性!A6667,装备!A:A,0))</f>
        <v>helmet</v>
      </c>
      <c r="E6667" s="14">
        <v>65</v>
      </c>
      <c r="F6667" s="17">
        <f>INT((VLOOKUP($C6667,装备数值,2,0)+VLOOKUP($C6667,装备数值,5,0)*($E6667-1))*VLOOKUP($D6667,系数!$K$2:$O$7,2,0))</f>
        <v>6301</v>
      </c>
      <c r="G6667" s="17">
        <f>INT((VLOOKUP($C6667,装备数值,3,0)+VLOOKUP($C6667,装备数值,6,0)*($E6667-1))*VLOOKUP($D6667,系数!$K$2:$O$7,3,0))</f>
        <v>0</v>
      </c>
      <c r="H6667" s="17">
        <f t="shared" si="209"/>
        <v>0</v>
      </c>
      <c r="I6667" s="17">
        <f>INT((VLOOKUP($C6667,装备数值,4,0)+VLOOKUP($C6667,装备数值,7,0)*($E6667-1))*VLOOKUP($D6667,系数!$K$2:$O$7,4,0))</f>
        <v>0</v>
      </c>
      <c r="J6667" s="17">
        <f>INT((VLOOKUP($C6667,装备数值,4,0)+VLOOKUP($C6667,装备数值,7,0)*($E6667-1))*VLOOKUP($D6667,系数!$K$2:$O$7,5,0))</f>
        <v>0</v>
      </c>
      <c r="K6667" s="17">
        <f>INT(VLOOKUP(E6667,强化金币,2,1)*VLOOKUP(INDEX(装备!F:F,MATCH(属性!A6667,装备!A:A,0)),系数!$K$12:$M$15,3,0))</f>
        <v>65000</v>
      </c>
      <c r="L6667" s="17"/>
      <c r="M6667" s="17"/>
      <c r="N6667" s="17"/>
      <c r="O6667" s="17">
        <f>IF(E6667=1,"",VLOOKUP(E6667,系数!$S$2:$AB$12,MATCH(属性!C6667,评级,0),1))</f>
        <v>560</v>
      </c>
    </row>
    <row r="6668" spans="1:15" ht="17.25" thickBot="1" x14ac:dyDescent="0.4">
      <c r="A6668" s="17">
        <f t="shared" si="208"/>
        <v>7100056</v>
      </c>
      <c r="B6668" s="17" t="s">
        <v>222</v>
      </c>
      <c r="C6668" s="15">
        <f>INDEX(装备!G:G,MATCH(属性!A6668,装备!A:A,0))</f>
        <v>19</v>
      </c>
      <c r="D6668" s="15" t="str">
        <f>INDEX(装备!E:E,MATCH(属性!A6668,装备!A:A,0))</f>
        <v>helmet</v>
      </c>
      <c r="E6668" s="14">
        <v>66</v>
      </c>
      <c r="F6668" s="17">
        <f>INT((VLOOKUP($C6668,装备数值,2,0)+VLOOKUP($C6668,装备数值,5,0)*($E6668-1))*VLOOKUP($D6668,系数!$K$2:$O$7,2,0))</f>
        <v>6376</v>
      </c>
      <c r="G6668" s="17">
        <f>INT((VLOOKUP($C6668,装备数值,3,0)+VLOOKUP($C6668,装备数值,6,0)*($E6668-1))*VLOOKUP($D6668,系数!$K$2:$O$7,3,0))</f>
        <v>0</v>
      </c>
      <c r="H6668" s="17">
        <f t="shared" si="209"/>
        <v>0</v>
      </c>
      <c r="I6668" s="17">
        <f>INT((VLOOKUP($C6668,装备数值,4,0)+VLOOKUP($C6668,装备数值,7,0)*($E6668-1))*VLOOKUP($D6668,系数!$K$2:$O$7,4,0))</f>
        <v>0</v>
      </c>
      <c r="J6668" s="17">
        <f>INT((VLOOKUP($C6668,装备数值,4,0)+VLOOKUP($C6668,装备数值,7,0)*($E6668-1))*VLOOKUP($D6668,系数!$K$2:$O$7,5,0))</f>
        <v>0</v>
      </c>
      <c r="K6668" s="17">
        <f>INT(VLOOKUP(E6668,强化金币,2,1)*VLOOKUP(INDEX(装备!F:F,MATCH(属性!A6668,装备!A:A,0)),系数!$K$12:$M$15,3,0))</f>
        <v>67500</v>
      </c>
      <c r="L6668" s="17"/>
      <c r="M6668" s="17"/>
      <c r="N6668" s="17"/>
      <c r="O6668" s="17">
        <f>IF(E6668=1,"",VLOOKUP(E6668,系数!$S$2:$AB$12,MATCH(属性!C6668,评级,0),1))</f>
        <v>560</v>
      </c>
    </row>
    <row r="6669" spans="1:15" ht="17.25" thickBot="1" x14ac:dyDescent="0.4">
      <c r="A6669" s="17">
        <f t="shared" si="208"/>
        <v>7100056</v>
      </c>
      <c r="B6669" s="17" t="s">
        <v>222</v>
      </c>
      <c r="C6669" s="15">
        <f>INDEX(装备!G:G,MATCH(属性!A6669,装备!A:A,0))</f>
        <v>19</v>
      </c>
      <c r="D6669" s="15" t="str">
        <f>INDEX(装备!E:E,MATCH(属性!A6669,装备!A:A,0))</f>
        <v>helmet</v>
      </c>
      <c r="E6669" s="14">
        <v>67</v>
      </c>
      <c r="F6669" s="17">
        <f>INT((VLOOKUP($C6669,装备数值,2,0)+VLOOKUP($C6669,装备数值,5,0)*($E6669-1))*VLOOKUP($D6669,系数!$K$2:$O$7,2,0))</f>
        <v>6451</v>
      </c>
      <c r="G6669" s="17">
        <f>INT((VLOOKUP($C6669,装备数值,3,0)+VLOOKUP($C6669,装备数值,6,0)*($E6669-1))*VLOOKUP($D6669,系数!$K$2:$O$7,3,0))</f>
        <v>0</v>
      </c>
      <c r="H6669" s="17">
        <f t="shared" si="209"/>
        <v>0</v>
      </c>
      <c r="I6669" s="17">
        <f>INT((VLOOKUP($C6669,装备数值,4,0)+VLOOKUP($C6669,装备数值,7,0)*($E6669-1))*VLOOKUP($D6669,系数!$K$2:$O$7,4,0))</f>
        <v>0</v>
      </c>
      <c r="J6669" s="17">
        <f>INT((VLOOKUP($C6669,装备数值,4,0)+VLOOKUP($C6669,装备数值,7,0)*($E6669-1))*VLOOKUP($D6669,系数!$K$2:$O$7,5,0))</f>
        <v>0</v>
      </c>
      <c r="K6669" s="17">
        <f>INT(VLOOKUP(E6669,强化金币,2,1)*VLOOKUP(INDEX(装备!F:F,MATCH(属性!A6669,装备!A:A,0)),系数!$K$12:$M$15,3,0))</f>
        <v>70000</v>
      </c>
      <c r="L6669" s="17"/>
      <c r="M6669" s="17"/>
      <c r="N6669" s="17"/>
      <c r="O6669" s="17">
        <f>IF(E6669=1,"",VLOOKUP(E6669,系数!$S$2:$AB$12,MATCH(属性!C6669,评级,0),1))</f>
        <v>560</v>
      </c>
    </row>
    <row r="6670" spans="1:15" ht="17.25" thickBot="1" x14ac:dyDescent="0.4">
      <c r="A6670" s="17">
        <f t="shared" si="208"/>
        <v>7100056</v>
      </c>
      <c r="B6670" s="17" t="s">
        <v>222</v>
      </c>
      <c r="C6670" s="15">
        <f>INDEX(装备!G:G,MATCH(属性!A6670,装备!A:A,0))</f>
        <v>19</v>
      </c>
      <c r="D6670" s="15" t="str">
        <f>INDEX(装备!E:E,MATCH(属性!A6670,装备!A:A,0))</f>
        <v>helmet</v>
      </c>
      <c r="E6670" s="14">
        <v>68</v>
      </c>
      <c r="F6670" s="17">
        <f>INT((VLOOKUP($C6670,装备数值,2,0)+VLOOKUP($C6670,装备数值,5,0)*($E6670-1))*VLOOKUP($D6670,系数!$K$2:$O$7,2,0))</f>
        <v>6526</v>
      </c>
      <c r="G6670" s="17">
        <f>INT((VLOOKUP($C6670,装备数值,3,0)+VLOOKUP($C6670,装备数值,6,0)*($E6670-1))*VLOOKUP($D6670,系数!$K$2:$O$7,3,0))</f>
        <v>0</v>
      </c>
      <c r="H6670" s="17">
        <f t="shared" si="209"/>
        <v>0</v>
      </c>
      <c r="I6670" s="17">
        <f>INT((VLOOKUP($C6670,装备数值,4,0)+VLOOKUP($C6670,装备数值,7,0)*($E6670-1))*VLOOKUP($D6670,系数!$K$2:$O$7,4,0))</f>
        <v>0</v>
      </c>
      <c r="J6670" s="17">
        <f>INT((VLOOKUP($C6670,装备数值,4,0)+VLOOKUP($C6670,装备数值,7,0)*($E6670-1))*VLOOKUP($D6670,系数!$K$2:$O$7,5,0))</f>
        <v>0</v>
      </c>
      <c r="K6670" s="17">
        <f>INT(VLOOKUP(E6670,强化金币,2,1)*VLOOKUP(INDEX(装备!F:F,MATCH(属性!A6670,装备!A:A,0)),系数!$K$12:$M$15,3,0))</f>
        <v>72500</v>
      </c>
      <c r="L6670" s="17"/>
      <c r="M6670" s="17"/>
      <c r="N6670" s="17"/>
      <c r="O6670" s="17">
        <f>IF(E6670=1,"",VLOOKUP(E6670,系数!$S$2:$AB$12,MATCH(属性!C6670,评级,0),1))</f>
        <v>560</v>
      </c>
    </row>
    <row r="6671" spans="1:15" ht="17.25" thickBot="1" x14ac:dyDescent="0.4">
      <c r="A6671" s="17">
        <f t="shared" si="208"/>
        <v>7100056</v>
      </c>
      <c r="B6671" s="17" t="s">
        <v>222</v>
      </c>
      <c r="C6671" s="15">
        <f>INDEX(装备!G:G,MATCH(属性!A6671,装备!A:A,0))</f>
        <v>19</v>
      </c>
      <c r="D6671" s="15" t="str">
        <f>INDEX(装备!E:E,MATCH(属性!A6671,装备!A:A,0))</f>
        <v>helmet</v>
      </c>
      <c r="E6671" s="14">
        <v>69</v>
      </c>
      <c r="F6671" s="17">
        <f>INT((VLOOKUP($C6671,装备数值,2,0)+VLOOKUP($C6671,装备数值,5,0)*($E6671-1))*VLOOKUP($D6671,系数!$K$2:$O$7,2,0))</f>
        <v>6601</v>
      </c>
      <c r="G6671" s="17">
        <f>INT((VLOOKUP($C6671,装备数值,3,0)+VLOOKUP($C6671,装备数值,6,0)*($E6671-1))*VLOOKUP($D6671,系数!$K$2:$O$7,3,0))</f>
        <v>0</v>
      </c>
      <c r="H6671" s="17">
        <f t="shared" si="209"/>
        <v>0</v>
      </c>
      <c r="I6671" s="17">
        <f>INT((VLOOKUP($C6671,装备数值,4,0)+VLOOKUP($C6671,装备数值,7,0)*($E6671-1))*VLOOKUP($D6671,系数!$K$2:$O$7,4,0))</f>
        <v>0</v>
      </c>
      <c r="J6671" s="17">
        <f>INT((VLOOKUP($C6671,装备数值,4,0)+VLOOKUP($C6671,装备数值,7,0)*($E6671-1))*VLOOKUP($D6671,系数!$K$2:$O$7,5,0))</f>
        <v>0</v>
      </c>
      <c r="K6671" s="17">
        <f>INT(VLOOKUP(E6671,强化金币,2,1)*VLOOKUP(INDEX(装备!F:F,MATCH(属性!A6671,装备!A:A,0)),系数!$K$12:$M$15,3,0))</f>
        <v>75000</v>
      </c>
      <c r="L6671" s="17"/>
      <c r="M6671" s="17"/>
      <c r="N6671" s="17"/>
      <c r="O6671" s="17">
        <f>IF(E6671=1,"",VLOOKUP(E6671,系数!$S$2:$AB$12,MATCH(属性!C6671,评级,0),1))</f>
        <v>560</v>
      </c>
    </row>
    <row r="6672" spans="1:15" ht="17.25" thickBot="1" x14ac:dyDescent="0.4">
      <c r="A6672" s="17">
        <f t="shared" si="208"/>
        <v>7100056</v>
      </c>
      <c r="B6672" s="17" t="s">
        <v>222</v>
      </c>
      <c r="C6672" s="15">
        <f>INDEX(装备!G:G,MATCH(属性!A6672,装备!A:A,0))</f>
        <v>19</v>
      </c>
      <c r="D6672" s="15" t="str">
        <f>INDEX(装备!E:E,MATCH(属性!A6672,装备!A:A,0))</f>
        <v>helmet</v>
      </c>
      <c r="E6672" s="14">
        <v>70</v>
      </c>
      <c r="F6672" s="17">
        <f>INT((VLOOKUP($C6672,装备数值,2,0)+VLOOKUP($C6672,装备数值,5,0)*($E6672-1))*VLOOKUP($D6672,系数!$K$2:$O$7,2,0))</f>
        <v>6676</v>
      </c>
      <c r="G6672" s="17">
        <f>INT((VLOOKUP($C6672,装备数值,3,0)+VLOOKUP($C6672,装备数值,6,0)*($E6672-1))*VLOOKUP($D6672,系数!$K$2:$O$7,3,0))</f>
        <v>0</v>
      </c>
      <c r="H6672" s="17">
        <f t="shared" si="209"/>
        <v>0</v>
      </c>
      <c r="I6672" s="17">
        <f>INT((VLOOKUP($C6672,装备数值,4,0)+VLOOKUP($C6672,装备数值,7,0)*($E6672-1))*VLOOKUP($D6672,系数!$K$2:$O$7,4,0))</f>
        <v>0</v>
      </c>
      <c r="J6672" s="17">
        <f>INT((VLOOKUP($C6672,装备数值,4,0)+VLOOKUP($C6672,装备数值,7,0)*($E6672-1))*VLOOKUP($D6672,系数!$K$2:$O$7,5,0))</f>
        <v>0</v>
      </c>
      <c r="K6672" s="17">
        <f>INT(VLOOKUP(E6672,强化金币,2,1)*VLOOKUP(INDEX(装备!F:F,MATCH(属性!A6672,装备!A:A,0)),系数!$K$12:$M$15,3,0))</f>
        <v>77500</v>
      </c>
      <c r="L6672" s="17"/>
      <c r="M6672" s="17"/>
      <c r="N6672" s="17"/>
      <c r="O6672" s="17">
        <f>IF(E6672=1,"",VLOOKUP(E6672,系数!$S$2:$AB$12,MATCH(属性!C6672,评级,0),1))</f>
        <v>640</v>
      </c>
    </row>
    <row r="6673" spans="1:15" ht="17.25" thickBot="1" x14ac:dyDescent="0.4">
      <c r="A6673" s="17">
        <f t="shared" si="208"/>
        <v>7100056</v>
      </c>
      <c r="B6673" s="17" t="s">
        <v>222</v>
      </c>
      <c r="C6673" s="15">
        <f>INDEX(装备!G:G,MATCH(属性!A6673,装备!A:A,0))</f>
        <v>19</v>
      </c>
      <c r="D6673" s="15" t="str">
        <f>INDEX(装备!E:E,MATCH(属性!A6673,装备!A:A,0))</f>
        <v>helmet</v>
      </c>
      <c r="E6673" s="14">
        <v>71</v>
      </c>
      <c r="F6673" s="17">
        <f>INT((VLOOKUP($C6673,装备数值,2,0)+VLOOKUP($C6673,装备数值,5,0)*($E6673-1))*VLOOKUP($D6673,系数!$K$2:$O$7,2,0))</f>
        <v>6751</v>
      </c>
      <c r="G6673" s="17">
        <f>INT((VLOOKUP($C6673,装备数值,3,0)+VLOOKUP($C6673,装备数值,6,0)*($E6673-1))*VLOOKUP($D6673,系数!$K$2:$O$7,3,0))</f>
        <v>0</v>
      </c>
      <c r="H6673" s="17">
        <f t="shared" si="209"/>
        <v>0</v>
      </c>
      <c r="I6673" s="17">
        <f>INT((VLOOKUP($C6673,装备数值,4,0)+VLOOKUP($C6673,装备数值,7,0)*($E6673-1))*VLOOKUP($D6673,系数!$K$2:$O$7,4,0))</f>
        <v>0</v>
      </c>
      <c r="J6673" s="17">
        <f>INT((VLOOKUP($C6673,装备数值,4,0)+VLOOKUP($C6673,装备数值,7,0)*($E6673-1))*VLOOKUP($D6673,系数!$K$2:$O$7,5,0))</f>
        <v>0</v>
      </c>
      <c r="K6673" s="17">
        <f>INT(VLOOKUP(E6673,强化金币,2,1)*VLOOKUP(INDEX(装备!F:F,MATCH(属性!A6673,装备!A:A,0)),系数!$K$12:$M$15,3,0))</f>
        <v>80000</v>
      </c>
      <c r="L6673" s="17"/>
      <c r="M6673" s="17"/>
      <c r="N6673" s="17"/>
      <c r="O6673" s="17">
        <f>IF(E6673=1,"",VLOOKUP(E6673,系数!$S$2:$AB$12,MATCH(属性!C6673,评级,0),1))</f>
        <v>640</v>
      </c>
    </row>
    <row r="6674" spans="1:15" ht="17.25" thickBot="1" x14ac:dyDescent="0.4">
      <c r="A6674" s="17">
        <f t="shared" si="208"/>
        <v>7100056</v>
      </c>
      <c r="B6674" s="17" t="s">
        <v>222</v>
      </c>
      <c r="C6674" s="15">
        <f>INDEX(装备!G:G,MATCH(属性!A6674,装备!A:A,0))</f>
        <v>19</v>
      </c>
      <c r="D6674" s="15" t="str">
        <f>INDEX(装备!E:E,MATCH(属性!A6674,装备!A:A,0))</f>
        <v>helmet</v>
      </c>
      <c r="E6674" s="14">
        <v>72</v>
      </c>
      <c r="F6674" s="17">
        <f>INT((VLOOKUP($C6674,装备数值,2,0)+VLOOKUP($C6674,装备数值,5,0)*($E6674-1))*VLOOKUP($D6674,系数!$K$2:$O$7,2,0))</f>
        <v>6826</v>
      </c>
      <c r="G6674" s="17">
        <f>INT((VLOOKUP($C6674,装备数值,3,0)+VLOOKUP($C6674,装备数值,6,0)*($E6674-1))*VLOOKUP($D6674,系数!$K$2:$O$7,3,0))</f>
        <v>0</v>
      </c>
      <c r="H6674" s="17">
        <f t="shared" si="209"/>
        <v>0</v>
      </c>
      <c r="I6674" s="17">
        <f>INT((VLOOKUP($C6674,装备数值,4,0)+VLOOKUP($C6674,装备数值,7,0)*($E6674-1))*VLOOKUP($D6674,系数!$K$2:$O$7,4,0))</f>
        <v>0</v>
      </c>
      <c r="J6674" s="17">
        <f>INT((VLOOKUP($C6674,装备数值,4,0)+VLOOKUP($C6674,装备数值,7,0)*($E6674-1))*VLOOKUP($D6674,系数!$K$2:$O$7,5,0))</f>
        <v>0</v>
      </c>
      <c r="K6674" s="17">
        <f>INT(VLOOKUP(E6674,强化金币,2,1)*VLOOKUP(INDEX(装备!F:F,MATCH(属性!A6674,装备!A:A,0)),系数!$K$12:$M$15,3,0))</f>
        <v>82500</v>
      </c>
      <c r="L6674" s="17"/>
      <c r="M6674" s="17"/>
      <c r="N6674" s="17"/>
      <c r="O6674" s="17">
        <f>IF(E6674=1,"",VLOOKUP(E6674,系数!$S$2:$AB$12,MATCH(属性!C6674,评级,0),1))</f>
        <v>640</v>
      </c>
    </row>
    <row r="6675" spans="1:15" ht="17.25" thickBot="1" x14ac:dyDescent="0.4">
      <c r="A6675" s="17">
        <f t="shared" si="208"/>
        <v>7100056</v>
      </c>
      <c r="B6675" s="17" t="s">
        <v>222</v>
      </c>
      <c r="C6675" s="15">
        <f>INDEX(装备!G:G,MATCH(属性!A6675,装备!A:A,0))</f>
        <v>19</v>
      </c>
      <c r="D6675" s="15" t="str">
        <f>INDEX(装备!E:E,MATCH(属性!A6675,装备!A:A,0))</f>
        <v>helmet</v>
      </c>
      <c r="E6675" s="14">
        <v>73</v>
      </c>
      <c r="F6675" s="17">
        <f>INT((VLOOKUP($C6675,装备数值,2,0)+VLOOKUP($C6675,装备数值,5,0)*($E6675-1))*VLOOKUP($D6675,系数!$K$2:$O$7,2,0))</f>
        <v>6901</v>
      </c>
      <c r="G6675" s="17">
        <f>INT((VLOOKUP($C6675,装备数值,3,0)+VLOOKUP($C6675,装备数值,6,0)*($E6675-1))*VLOOKUP($D6675,系数!$K$2:$O$7,3,0))</f>
        <v>0</v>
      </c>
      <c r="H6675" s="17">
        <f t="shared" si="209"/>
        <v>0</v>
      </c>
      <c r="I6675" s="17">
        <f>INT((VLOOKUP($C6675,装备数值,4,0)+VLOOKUP($C6675,装备数值,7,0)*($E6675-1))*VLOOKUP($D6675,系数!$K$2:$O$7,4,0))</f>
        <v>0</v>
      </c>
      <c r="J6675" s="17">
        <f>INT((VLOOKUP($C6675,装备数值,4,0)+VLOOKUP($C6675,装备数值,7,0)*($E6675-1))*VLOOKUP($D6675,系数!$K$2:$O$7,5,0))</f>
        <v>0</v>
      </c>
      <c r="K6675" s="17">
        <f>INT(VLOOKUP(E6675,强化金币,2,1)*VLOOKUP(INDEX(装备!F:F,MATCH(属性!A6675,装备!A:A,0)),系数!$K$12:$M$15,3,0))</f>
        <v>85000</v>
      </c>
      <c r="L6675" s="17"/>
      <c r="M6675" s="17"/>
      <c r="N6675" s="17"/>
      <c r="O6675" s="17">
        <f>IF(E6675=1,"",VLOOKUP(E6675,系数!$S$2:$AB$12,MATCH(属性!C6675,评级,0),1))</f>
        <v>640</v>
      </c>
    </row>
    <row r="6676" spans="1:15" ht="17.25" thickBot="1" x14ac:dyDescent="0.4">
      <c r="A6676" s="17">
        <f t="shared" si="208"/>
        <v>7100056</v>
      </c>
      <c r="B6676" s="17" t="s">
        <v>222</v>
      </c>
      <c r="C6676" s="15">
        <f>INDEX(装备!G:G,MATCH(属性!A6676,装备!A:A,0))</f>
        <v>19</v>
      </c>
      <c r="D6676" s="15" t="str">
        <f>INDEX(装备!E:E,MATCH(属性!A6676,装备!A:A,0))</f>
        <v>helmet</v>
      </c>
      <c r="E6676" s="14">
        <v>74</v>
      </c>
      <c r="F6676" s="17">
        <f>INT((VLOOKUP($C6676,装备数值,2,0)+VLOOKUP($C6676,装备数值,5,0)*($E6676-1))*VLOOKUP($D6676,系数!$K$2:$O$7,2,0))</f>
        <v>6976</v>
      </c>
      <c r="G6676" s="17">
        <f>INT((VLOOKUP($C6676,装备数值,3,0)+VLOOKUP($C6676,装备数值,6,0)*($E6676-1))*VLOOKUP($D6676,系数!$K$2:$O$7,3,0))</f>
        <v>0</v>
      </c>
      <c r="H6676" s="17">
        <f t="shared" si="209"/>
        <v>0</v>
      </c>
      <c r="I6676" s="17">
        <f>INT((VLOOKUP($C6676,装备数值,4,0)+VLOOKUP($C6676,装备数值,7,0)*($E6676-1))*VLOOKUP($D6676,系数!$K$2:$O$7,4,0))</f>
        <v>0</v>
      </c>
      <c r="J6676" s="17">
        <f>INT((VLOOKUP($C6676,装备数值,4,0)+VLOOKUP($C6676,装备数值,7,0)*($E6676-1))*VLOOKUP($D6676,系数!$K$2:$O$7,5,0))</f>
        <v>0</v>
      </c>
      <c r="K6676" s="17">
        <f>INT(VLOOKUP(E6676,强化金币,2,1)*VLOOKUP(INDEX(装备!F:F,MATCH(属性!A6676,装备!A:A,0)),系数!$K$12:$M$15,3,0))</f>
        <v>87500</v>
      </c>
      <c r="L6676" s="17"/>
      <c r="M6676" s="17"/>
      <c r="N6676" s="17"/>
      <c r="O6676" s="17">
        <f>IF(E6676=1,"",VLOOKUP(E6676,系数!$S$2:$AB$12,MATCH(属性!C6676,评级,0),1))</f>
        <v>640</v>
      </c>
    </row>
    <row r="6677" spans="1:15" ht="17.25" thickBot="1" x14ac:dyDescent="0.4">
      <c r="A6677" s="17">
        <f t="shared" si="208"/>
        <v>7100056</v>
      </c>
      <c r="B6677" s="17" t="s">
        <v>222</v>
      </c>
      <c r="C6677" s="15">
        <f>INDEX(装备!G:G,MATCH(属性!A6677,装备!A:A,0))</f>
        <v>19</v>
      </c>
      <c r="D6677" s="15" t="str">
        <f>INDEX(装备!E:E,MATCH(属性!A6677,装备!A:A,0))</f>
        <v>helmet</v>
      </c>
      <c r="E6677" s="14">
        <v>75</v>
      </c>
      <c r="F6677" s="17">
        <f>INT((VLOOKUP($C6677,装备数值,2,0)+VLOOKUP($C6677,装备数值,5,0)*($E6677-1))*VLOOKUP($D6677,系数!$K$2:$O$7,2,0))</f>
        <v>7051</v>
      </c>
      <c r="G6677" s="17">
        <f>INT((VLOOKUP($C6677,装备数值,3,0)+VLOOKUP($C6677,装备数值,6,0)*($E6677-1))*VLOOKUP($D6677,系数!$K$2:$O$7,3,0))</f>
        <v>0</v>
      </c>
      <c r="H6677" s="17">
        <f t="shared" si="209"/>
        <v>0</v>
      </c>
      <c r="I6677" s="17">
        <f>INT((VLOOKUP($C6677,装备数值,4,0)+VLOOKUP($C6677,装备数值,7,0)*($E6677-1))*VLOOKUP($D6677,系数!$K$2:$O$7,4,0))</f>
        <v>0</v>
      </c>
      <c r="J6677" s="17">
        <f>INT((VLOOKUP($C6677,装备数值,4,0)+VLOOKUP($C6677,装备数值,7,0)*($E6677-1))*VLOOKUP($D6677,系数!$K$2:$O$7,5,0))</f>
        <v>0</v>
      </c>
      <c r="K6677" s="17">
        <f>INT(VLOOKUP(E6677,强化金币,2,1)*VLOOKUP(INDEX(装备!F:F,MATCH(属性!A6677,装备!A:A,0)),系数!$K$12:$M$15,3,0))</f>
        <v>90000</v>
      </c>
      <c r="L6677" s="17"/>
      <c r="M6677" s="17"/>
      <c r="N6677" s="17"/>
      <c r="O6677" s="17">
        <f>IF(E6677=1,"",VLOOKUP(E6677,系数!$S$2:$AB$12,MATCH(属性!C6677,评级,0),1))</f>
        <v>640</v>
      </c>
    </row>
    <row r="6678" spans="1:15" ht="17.25" thickBot="1" x14ac:dyDescent="0.4">
      <c r="A6678" s="17">
        <f t="shared" si="208"/>
        <v>7100056</v>
      </c>
      <c r="B6678" s="17" t="s">
        <v>222</v>
      </c>
      <c r="C6678" s="15">
        <f>INDEX(装备!G:G,MATCH(属性!A6678,装备!A:A,0))</f>
        <v>19</v>
      </c>
      <c r="D6678" s="15" t="str">
        <f>INDEX(装备!E:E,MATCH(属性!A6678,装备!A:A,0))</f>
        <v>helmet</v>
      </c>
      <c r="E6678" s="14">
        <v>76</v>
      </c>
      <c r="F6678" s="17">
        <f>INT((VLOOKUP($C6678,装备数值,2,0)+VLOOKUP($C6678,装备数值,5,0)*($E6678-1))*VLOOKUP($D6678,系数!$K$2:$O$7,2,0))</f>
        <v>7126</v>
      </c>
      <c r="G6678" s="17">
        <f>INT((VLOOKUP($C6678,装备数值,3,0)+VLOOKUP($C6678,装备数值,6,0)*($E6678-1))*VLOOKUP($D6678,系数!$K$2:$O$7,3,0))</f>
        <v>0</v>
      </c>
      <c r="H6678" s="17">
        <f t="shared" si="209"/>
        <v>0</v>
      </c>
      <c r="I6678" s="17">
        <f>INT((VLOOKUP($C6678,装备数值,4,0)+VLOOKUP($C6678,装备数值,7,0)*($E6678-1))*VLOOKUP($D6678,系数!$K$2:$O$7,4,0))</f>
        <v>0</v>
      </c>
      <c r="J6678" s="17">
        <f>INT((VLOOKUP($C6678,装备数值,4,0)+VLOOKUP($C6678,装备数值,7,0)*($E6678-1))*VLOOKUP($D6678,系数!$K$2:$O$7,5,0))</f>
        <v>0</v>
      </c>
      <c r="K6678" s="17">
        <f>INT(VLOOKUP(E6678,强化金币,2,1)*VLOOKUP(INDEX(装备!F:F,MATCH(属性!A6678,装备!A:A,0)),系数!$K$12:$M$15,3,0))</f>
        <v>92500</v>
      </c>
      <c r="L6678" s="17"/>
      <c r="M6678" s="17"/>
      <c r="N6678" s="17"/>
      <c r="O6678" s="17">
        <f>IF(E6678=1,"",VLOOKUP(E6678,系数!$S$2:$AB$12,MATCH(属性!C6678,评级,0),1))</f>
        <v>640</v>
      </c>
    </row>
    <row r="6679" spans="1:15" ht="17.25" thickBot="1" x14ac:dyDescent="0.4">
      <c r="A6679" s="17">
        <f t="shared" si="208"/>
        <v>7100056</v>
      </c>
      <c r="B6679" s="17" t="s">
        <v>222</v>
      </c>
      <c r="C6679" s="15">
        <f>INDEX(装备!G:G,MATCH(属性!A6679,装备!A:A,0))</f>
        <v>19</v>
      </c>
      <c r="D6679" s="15" t="str">
        <f>INDEX(装备!E:E,MATCH(属性!A6679,装备!A:A,0))</f>
        <v>helmet</v>
      </c>
      <c r="E6679" s="14">
        <v>77</v>
      </c>
      <c r="F6679" s="17">
        <f>INT((VLOOKUP($C6679,装备数值,2,0)+VLOOKUP($C6679,装备数值,5,0)*($E6679-1))*VLOOKUP($D6679,系数!$K$2:$O$7,2,0))</f>
        <v>7201</v>
      </c>
      <c r="G6679" s="17">
        <f>INT((VLOOKUP($C6679,装备数值,3,0)+VLOOKUP($C6679,装备数值,6,0)*($E6679-1))*VLOOKUP($D6679,系数!$K$2:$O$7,3,0))</f>
        <v>0</v>
      </c>
      <c r="H6679" s="17">
        <f t="shared" si="209"/>
        <v>0</v>
      </c>
      <c r="I6679" s="17">
        <f>INT((VLOOKUP($C6679,装备数值,4,0)+VLOOKUP($C6679,装备数值,7,0)*($E6679-1))*VLOOKUP($D6679,系数!$K$2:$O$7,4,0))</f>
        <v>0</v>
      </c>
      <c r="J6679" s="17">
        <f>INT((VLOOKUP($C6679,装备数值,4,0)+VLOOKUP($C6679,装备数值,7,0)*($E6679-1))*VLOOKUP($D6679,系数!$K$2:$O$7,5,0))</f>
        <v>0</v>
      </c>
      <c r="K6679" s="17">
        <f>INT(VLOOKUP(E6679,强化金币,2,1)*VLOOKUP(INDEX(装备!F:F,MATCH(属性!A6679,装备!A:A,0)),系数!$K$12:$M$15,3,0))</f>
        <v>95000</v>
      </c>
      <c r="L6679" s="17"/>
      <c r="M6679" s="17"/>
      <c r="N6679" s="17"/>
      <c r="O6679" s="17">
        <f>IF(E6679=1,"",VLOOKUP(E6679,系数!$S$2:$AB$12,MATCH(属性!C6679,评级,0),1))</f>
        <v>640</v>
      </c>
    </row>
    <row r="6680" spans="1:15" ht="17.25" thickBot="1" x14ac:dyDescent="0.4">
      <c r="A6680" s="17">
        <f t="shared" si="208"/>
        <v>7100056</v>
      </c>
      <c r="B6680" s="17" t="s">
        <v>222</v>
      </c>
      <c r="C6680" s="15">
        <f>INDEX(装备!G:G,MATCH(属性!A6680,装备!A:A,0))</f>
        <v>19</v>
      </c>
      <c r="D6680" s="15" t="str">
        <f>INDEX(装备!E:E,MATCH(属性!A6680,装备!A:A,0))</f>
        <v>helmet</v>
      </c>
      <c r="E6680" s="14">
        <v>78</v>
      </c>
      <c r="F6680" s="17">
        <f>INT((VLOOKUP($C6680,装备数值,2,0)+VLOOKUP($C6680,装备数值,5,0)*($E6680-1))*VLOOKUP($D6680,系数!$K$2:$O$7,2,0))</f>
        <v>7276</v>
      </c>
      <c r="G6680" s="17">
        <f>INT((VLOOKUP($C6680,装备数值,3,0)+VLOOKUP($C6680,装备数值,6,0)*($E6680-1))*VLOOKUP($D6680,系数!$K$2:$O$7,3,0))</f>
        <v>0</v>
      </c>
      <c r="H6680" s="17">
        <f t="shared" si="209"/>
        <v>0</v>
      </c>
      <c r="I6680" s="17">
        <f>INT((VLOOKUP($C6680,装备数值,4,0)+VLOOKUP($C6680,装备数值,7,0)*($E6680-1))*VLOOKUP($D6680,系数!$K$2:$O$7,4,0))</f>
        <v>0</v>
      </c>
      <c r="J6680" s="17">
        <f>INT((VLOOKUP($C6680,装备数值,4,0)+VLOOKUP($C6680,装备数值,7,0)*($E6680-1))*VLOOKUP($D6680,系数!$K$2:$O$7,5,0))</f>
        <v>0</v>
      </c>
      <c r="K6680" s="17">
        <f>INT(VLOOKUP(E6680,强化金币,2,1)*VLOOKUP(INDEX(装备!F:F,MATCH(属性!A6680,装备!A:A,0)),系数!$K$12:$M$15,3,0))</f>
        <v>97500</v>
      </c>
      <c r="L6680" s="17"/>
      <c r="M6680" s="17"/>
      <c r="N6680" s="17"/>
      <c r="O6680" s="17">
        <f>IF(E6680=1,"",VLOOKUP(E6680,系数!$S$2:$AB$12,MATCH(属性!C6680,评级,0),1))</f>
        <v>640</v>
      </c>
    </row>
    <row r="6681" spans="1:15" ht="17.25" thickBot="1" x14ac:dyDescent="0.4">
      <c r="A6681" s="17">
        <f t="shared" si="208"/>
        <v>7100056</v>
      </c>
      <c r="B6681" s="17" t="s">
        <v>222</v>
      </c>
      <c r="C6681" s="15">
        <f>INDEX(装备!G:G,MATCH(属性!A6681,装备!A:A,0))</f>
        <v>19</v>
      </c>
      <c r="D6681" s="15" t="str">
        <f>INDEX(装备!E:E,MATCH(属性!A6681,装备!A:A,0))</f>
        <v>helmet</v>
      </c>
      <c r="E6681" s="14">
        <v>79</v>
      </c>
      <c r="F6681" s="17">
        <f>INT((VLOOKUP($C6681,装备数值,2,0)+VLOOKUP($C6681,装备数值,5,0)*($E6681-1))*VLOOKUP($D6681,系数!$K$2:$O$7,2,0))</f>
        <v>7351</v>
      </c>
      <c r="G6681" s="17">
        <f>INT((VLOOKUP($C6681,装备数值,3,0)+VLOOKUP($C6681,装备数值,6,0)*($E6681-1))*VLOOKUP($D6681,系数!$K$2:$O$7,3,0))</f>
        <v>0</v>
      </c>
      <c r="H6681" s="17">
        <f t="shared" si="209"/>
        <v>0</v>
      </c>
      <c r="I6681" s="17">
        <f>INT((VLOOKUP($C6681,装备数值,4,0)+VLOOKUP($C6681,装备数值,7,0)*($E6681-1))*VLOOKUP($D6681,系数!$K$2:$O$7,4,0))</f>
        <v>0</v>
      </c>
      <c r="J6681" s="17">
        <f>INT((VLOOKUP($C6681,装备数值,4,0)+VLOOKUP($C6681,装备数值,7,0)*($E6681-1))*VLOOKUP($D6681,系数!$K$2:$O$7,5,0))</f>
        <v>0</v>
      </c>
      <c r="K6681" s="17">
        <f>INT(VLOOKUP(E6681,强化金币,2,1)*VLOOKUP(INDEX(装备!F:F,MATCH(属性!A6681,装备!A:A,0)),系数!$K$12:$M$15,3,0))</f>
        <v>100000</v>
      </c>
      <c r="L6681" s="17"/>
      <c r="M6681" s="17"/>
      <c r="N6681" s="17"/>
      <c r="O6681" s="17">
        <f>IF(E6681=1,"",VLOOKUP(E6681,系数!$S$2:$AB$12,MATCH(属性!C6681,评级,0),1))</f>
        <v>640</v>
      </c>
    </row>
    <row r="6682" spans="1:15" ht="17.25" thickBot="1" x14ac:dyDescent="0.4">
      <c r="A6682" s="17">
        <f t="shared" si="208"/>
        <v>7100056</v>
      </c>
      <c r="B6682" s="17" t="s">
        <v>222</v>
      </c>
      <c r="C6682" s="15">
        <f>INDEX(装备!G:G,MATCH(属性!A6682,装备!A:A,0))</f>
        <v>19</v>
      </c>
      <c r="D6682" s="15" t="str">
        <f>INDEX(装备!E:E,MATCH(属性!A6682,装备!A:A,0))</f>
        <v>helmet</v>
      </c>
      <c r="E6682" s="14">
        <v>80</v>
      </c>
      <c r="F6682" s="17">
        <f>INT((VLOOKUP($C6682,装备数值,2,0)+VLOOKUP($C6682,装备数值,5,0)*($E6682-1))*VLOOKUP($D6682,系数!$K$2:$O$7,2,0))</f>
        <v>7426</v>
      </c>
      <c r="G6682" s="17">
        <f>INT((VLOOKUP($C6682,装备数值,3,0)+VLOOKUP($C6682,装备数值,6,0)*($E6682-1))*VLOOKUP($D6682,系数!$K$2:$O$7,3,0))</f>
        <v>0</v>
      </c>
      <c r="H6682" s="17">
        <f t="shared" si="209"/>
        <v>0</v>
      </c>
      <c r="I6682" s="17">
        <f>INT((VLOOKUP($C6682,装备数值,4,0)+VLOOKUP($C6682,装备数值,7,0)*($E6682-1))*VLOOKUP($D6682,系数!$K$2:$O$7,4,0))</f>
        <v>0</v>
      </c>
      <c r="J6682" s="17">
        <f>INT((VLOOKUP($C6682,装备数值,4,0)+VLOOKUP($C6682,装备数值,7,0)*($E6682-1))*VLOOKUP($D6682,系数!$K$2:$O$7,5,0))</f>
        <v>0</v>
      </c>
      <c r="K6682" s="17">
        <f>INT(VLOOKUP(E6682,强化金币,2,1)*VLOOKUP(INDEX(装备!F:F,MATCH(属性!A6682,装备!A:A,0)),系数!$K$12:$M$15,3,0))</f>
        <v>120000</v>
      </c>
      <c r="L6682" s="17"/>
      <c r="M6682" s="17"/>
      <c r="N6682" s="17"/>
      <c r="O6682" s="17">
        <f>IF(E6682=1,"",VLOOKUP(E6682,系数!$S$2:$AB$12,MATCH(属性!C6682,评级,0),1))</f>
        <v>720</v>
      </c>
    </row>
    <row r="6683" spans="1:15" ht="17.25" thickBot="1" x14ac:dyDescent="0.4">
      <c r="A6683" s="17">
        <f t="shared" si="208"/>
        <v>7100056</v>
      </c>
      <c r="B6683" s="17" t="s">
        <v>222</v>
      </c>
      <c r="C6683" s="15">
        <f>INDEX(装备!G:G,MATCH(属性!A6683,装备!A:A,0))</f>
        <v>19</v>
      </c>
      <c r="D6683" s="15" t="str">
        <f>INDEX(装备!E:E,MATCH(属性!A6683,装备!A:A,0))</f>
        <v>helmet</v>
      </c>
      <c r="E6683" s="14">
        <v>81</v>
      </c>
      <c r="F6683" s="17">
        <f>INT((VLOOKUP($C6683,装备数值,2,0)+VLOOKUP($C6683,装备数值,5,0)*($E6683-1))*VLOOKUP($D6683,系数!$K$2:$O$7,2,0))</f>
        <v>7501</v>
      </c>
      <c r="G6683" s="17">
        <f>INT((VLOOKUP($C6683,装备数值,3,0)+VLOOKUP($C6683,装备数值,6,0)*($E6683-1))*VLOOKUP($D6683,系数!$K$2:$O$7,3,0))</f>
        <v>0</v>
      </c>
      <c r="H6683" s="17">
        <f t="shared" si="209"/>
        <v>0</v>
      </c>
      <c r="I6683" s="17">
        <f>INT((VLOOKUP($C6683,装备数值,4,0)+VLOOKUP($C6683,装备数值,7,0)*($E6683-1))*VLOOKUP($D6683,系数!$K$2:$O$7,4,0))</f>
        <v>0</v>
      </c>
      <c r="J6683" s="17">
        <f>INT((VLOOKUP($C6683,装备数值,4,0)+VLOOKUP($C6683,装备数值,7,0)*($E6683-1))*VLOOKUP($D6683,系数!$K$2:$O$7,5,0))</f>
        <v>0</v>
      </c>
      <c r="K6683" s="17">
        <f>INT(VLOOKUP(E6683,强化金币,2,1)*VLOOKUP(INDEX(装备!F:F,MATCH(属性!A6683,装备!A:A,0)),系数!$K$12:$M$15,3,0))</f>
        <v>140000</v>
      </c>
      <c r="L6683" s="17"/>
      <c r="M6683" s="17"/>
      <c r="N6683" s="17"/>
      <c r="O6683" s="17">
        <f>IF(E6683=1,"",VLOOKUP(E6683,系数!$S$2:$AB$12,MATCH(属性!C6683,评级,0),1))</f>
        <v>720</v>
      </c>
    </row>
    <row r="6684" spans="1:15" ht="17.25" thickBot="1" x14ac:dyDescent="0.4">
      <c r="A6684" s="17">
        <f t="shared" si="208"/>
        <v>7100056</v>
      </c>
      <c r="B6684" s="17" t="s">
        <v>222</v>
      </c>
      <c r="C6684" s="15">
        <f>INDEX(装备!G:G,MATCH(属性!A6684,装备!A:A,0))</f>
        <v>19</v>
      </c>
      <c r="D6684" s="15" t="str">
        <f>INDEX(装备!E:E,MATCH(属性!A6684,装备!A:A,0))</f>
        <v>helmet</v>
      </c>
      <c r="E6684" s="14">
        <v>82</v>
      </c>
      <c r="F6684" s="17">
        <f>INT((VLOOKUP($C6684,装备数值,2,0)+VLOOKUP($C6684,装备数值,5,0)*($E6684-1))*VLOOKUP($D6684,系数!$K$2:$O$7,2,0))</f>
        <v>7576</v>
      </c>
      <c r="G6684" s="17">
        <f>INT((VLOOKUP($C6684,装备数值,3,0)+VLOOKUP($C6684,装备数值,6,0)*($E6684-1))*VLOOKUP($D6684,系数!$K$2:$O$7,3,0))</f>
        <v>0</v>
      </c>
      <c r="H6684" s="17">
        <f t="shared" si="209"/>
        <v>0</v>
      </c>
      <c r="I6684" s="17">
        <f>INT((VLOOKUP($C6684,装备数值,4,0)+VLOOKUP($C6684,装备数值,7,0)*($E6684-1))*VLOOKUP($D6684,系数!$K$2:$O$7,4,0))</f>
        <v>0</v>
      </c>
      <c r="J6684" s="17">
        <f>INT((VLOOKUP($C6684,装备数值,4,0)+VLOOKUP($C6684,装备数值,7,0)*($E6684-1))*VLOOKUP($D6684,系数!$K$2:$O$7,5,0))</f>
        <v>0</v>
      </c>
      <c r="K6684" s="17">
        <f>INT(VLOOKUP(E6684,强化金币,2,1)*VLOOKUP(INDEX(装备!F:F,MATCH(属性!A6684,装备!A:A,0)),系数!$K$12:$M$15,3,0))</f>
        <v>160000</v>
      </c>
      <c r="L6684" s="17"/>
      <c r="M6684" s="17"/>
      <c r="N6684" s="17"/>
      <c r="O6684" s="17">
        <f>IF(E6684=1,"",VLOOKUP(E6684,系数!$S$2:$AB$12,MATCH(属性!C6684,评级,0),1))</f>
        <v>720</v>
      </c>
    </row>
    <row r="6685" spans="1:15" ht="17.25" thickBot="1" x14ac:dyDescent="0.4">
      <c r="A6685" s="17">
        <f t="shared" si="208"/>
        <v>7100056</v>
      </c>
      <c r="B6685" s="17" t="s">
        <v>222</v>
      </c>
      <c r="C6685" s="15">
        <f>INDEX(装备!G:G,MATCH(属性!A6685,装备!A:A,0))</f>
        <v>19</v>
      </c>
      <c r="D6685" s="15" t="str">
        <f>INDEX(装备!E:E,MATCH(属性!A6685,装备!A:A,0))</f>
        <v>helmet</v>
      </c>
      <c r="E6685" s="14">
        <v>83</v>
      </c>
      <c r="F6685" s="17">
        <f>INT((VLOOKUP($C6685,装备数值,2,0)+VLOOKUP($C6685,装备数值,5,0)*($E6685-1))*VLOOKUP($D6685,系数!$K$2:$O$7,2,0))</f>
        <v>7651</v>
      </c>
      <c r="G6685" s="17">
        <f>INT((VLOOKUP($C6685,装备数值,3,0)+VLOOKUP($C6685,装备数值,6,0)*($E6685-1))*VLOOKUP($D6685,系数!$K$2:$O$7,3,0))</f>
        <v>0</v>
      </c>
      <c r="H6685" s="17">
        <f t="shared" si="209"/>
        <v>0</v>
      </c>
      <c r="I6685" s="17">
        <f>INT((VLOOKUP($C6685,装备数值,4,0)+VLOOKUP($C6685,装备数值,7,0)*($E6685-1))*VLOOKUP($D6685,系数!$K$2:$O$7,4,0))</f>
        <v>0</v>
      </c>
      <c r="J6685" s="17">
        <f>INT((VLOOKUP($C6685,装备数值,4,0)+VLOOKUP($C6685,装备数值,7,0)*($E6685-1))*VLOOKUP($D6685,系数!$K$2:$O$7,5,0))</f>
        <v>0</v>
      </c>
      <c r="K6685" s="17">
        <f>INT(VLOOKUP(E6685,强化金币,2,1)*VLOOKUP(INDEX(装备!F:F,MATCH(属性!A6685,装备!A:A,0)),系数!$K$12:$M$15,3,0))</f>
        <v>180000</v>
      </c>
      <c r="L6685" s="17"/>
      <c r="M6685" s="17"/>
      <c r="N6685" s="17"/>
      <c r="O6685" s="17">
        <f>IF(E6685=1,"",VLOOKUP(E6685,系数!$S$2:$AB$12,MATCH(属性!C6685,评级,0),1))</f>
        <v>720</v>
      </c>
    </row>
    <row r="6686" spans="1:15" ht="17.25" thickBot="1" x14ac:dyDescent="0.4">
      <c r="A6686" s="17">
        <f t="shared" si="208"/>
        <v>7100056</v>
      </c>
      <c r="B6686" s="17" t="s">
        <v>222</v>
      </c>
      <c r="C6686" s="15">
        <f>INDEX(装备!G:G,MATCH(属性!A6686,装备!A:A,0))</f>
        <v>19</v>
      </c>
      <c r="D6686" s="15" t="str">
        <f>INDEX(装备!E:E,MATCH(属性!A6686,装备!A:A,0))</f>
        <v>helmet</v>
      </c>
      <c r="E6686" s="14">
        <v>84</v>
      </c>
      <c r="F6686" s="17">
        <f>INT((VLOOKUP($C6686,装备数值,2,0)+VLOOKUP($C6686,装备数值,5,0)*($E6686-1))*VLOOKUP($D6686,系数!$K$2:$O$7,2,0))</f>
        <v>7726</v>
      </c>
      <c r="G6686" s="17">
        <f>INT((VLOOKUP($C6686,装备数值,3,0)+VLOOKUP($C6686,装备数值,6,0)*($E6686-1))*VLOOKUP($D6686,系数!$K$2:$O$7,3,0))</f>
        <v>0</v>
      </c>
      <c r="H6686" s="17">
        <f t="shared" si="209"/>
        <v>0</v>
      </c>
      <c r="I6686" s="17">
        <f>INT((VLOOKUP($C6686,装备数值,4,0)+VLOOKUP($C6686,装备数值,7,0)*($E6686-1))*VLOOKUP($D6686,系数!$K$2:$O$7,4,0))</f>
        <v>0</v>
      </c>
      <c r="J6686" s="17">
        <f>INT((VLOOKUP($C6686,装备数值,4,0)+VLOOKUP($C6686,装备数值,7,0)*($E6686-1))*VLOOKUP($D6686,系数!$K$2:$O$7,5,0))</f>
        <v>0</v>
      </c>
      <c r="K6686" s="17">
        <f>INT(VLOOKUP(E6686,强化金币,2,1)*VLOOKUP(INDEX(装备!F:F,MATCH(属性!A6686,装备!A:A,0)),系数!$K$12:$M$15,3,0))</f>
        <v>200000</v>
      </c>
      <c r="L6686" s="17"/>
      <c r="M6686" s="17"/>
      <c r="N6686" s="17"/>
      <c r="O6686" s="17">
        <f>IF(E6686=1,"",VLOOKUP(E6686,系数!$S$2:$AB$12,MATCH(属性!C6686,评级,0),1))</f>
        <v>720</v>
      </c>
    </row>
    <row r="6687" spans="1:15" ht="17.25" thickBot="1" x14ac:dyDescent="0.4">
      <c r="A6687" s="17">
        <f t="shared" si="208"/>
        <v>7100056</v>
      </c>
      <c r="B6687" s="17" t="s">
        <v>222</v>
      </c>
      <c r="C6687" s="15">
        <f>INDEX(装备!G:G,MATCH(属性!A6687,装备!A:A,0))</f>
        <v>19</v>
      </c>
      <c r="D6687" s="15" t="str">
        <f>INDEX(装备!E:E,MATCH(属性!A6687,装备!A:A,0))</f>
        <v>helmet</v>
      </c>
      <c r="E6687" s="14">
        <v>85</v>
      </c>
      <c r="F6687" s="17">
        <f>INT((VLOOKUP($C6687,装备数值,2,0)+VLOOKUP($C6687,装备数值,5,0)*($E6687-1))*VLOOKUP($D6687,系数!$K$2:$O$7,2,0))</f>
        <v>7801</v>
      </c>
      <c r="G6687" s="17">
        <f>INT((VLOOKUP($C6687,装备数值,3,0)+VLOOKUP($C6687,装备数值,6,0)*($E6687-1))*VLOOKUP($D6687,系数!$K$2:$O$7,3,0))</f>
        <v>0</v>
      </c>
      <c r="H6687" s="17">
        <f t="shared" si="209"/>
        <v>0</v>
      </c>
      <c r="I6687" s="17">
        <f>INT((VLOOKUP($C6687,装备数值,4,0)+VLOOKUP($C6687,装备数值,7,0)*($E6687-1))*VLOOKUP($D6687,系数!$K$2:$O$7,4,0))</f>
        <v>0</v>
      </c>
      <c r="J6687" s="17">
        <f>INT((VLOOKUP($C6687,装备数值,4,0)+VLOOKUP($C6687,装备数值,7,0)*($E6687-1))*VLOOKUP($D6687,系数!$K$2:$O$7,5,0))</f>
        <v>0</v>
      </c>
      <c r="K6687" s="17">
        <f>INT(VLOOKUP(E6687,强化金币,2,1)*VLOOKUP(INDEX(装备!F:F,MATCH(属性!A6687,装备!A:A,0)),系数!$K$12:$M$15,3,0))</f>
        <v>250000</v>
      </c>
      <c r="L6687" s="17"/>
      <c r="M6687" s="17"/>
      <c r="N6687" s="17"/>
      <c r="O6687" s="17">
        <f>IF(E6687=1,"",VLOOKUP(E6687,系数!$S$2:$AB$12,MATCH(属性!C6687,评级,0),1))</f>
        <v>720</v>
      </c>
    </row>
    <row r="6688" spans="1:15" ht="17.25" thickBot="1" x14ac:dyDescent="0.4">
      <c r="A6688" s="17">
        <f t="shared" si="208"/>
        <v>7100056</v>
      </c>
      <c r="B6688" s="17" t="s">
        <v>222</v>
      </c>
      <c r="C6688" s="15">
        <f>INDEX(装备!G:G,MATCH(属性!A6688,装备!A:A,0))</f>
        <v>19</v>
      </c>
      <c r="D6688" s="15" t="str">
        <f>INDEX(装备!E:E,MATCH(属性!A6688,装备!A:A,0))</f>
        <v>helmet</v>
      </c>
      <c r="E6688" s="14">
        <v>86</v>
      </c>
      <c r="F6688" s="17">
        <f>INT((VLOOKUP($C6688,装备数值,2,0)+VLOOKUP($C6688,装备数值,5,0)*($E6688-1))*VLOOKUP($D6688,系数!$K$2:$O$7,2,0))</f>
        <v>7876</v>
      </c>
      <c r="G6688" s="17">
        <f>INT((VLOOKUP($C6688,装备数值,3,0)+VLOOKUP($C6688,装备数值,6,0)*($E6688-1))*VLOOKUP($D6688,系数!$K$2:$O$7,3,0))</f>
        <v>0</v>
      </c>
      <c r="H6688" s="17">
        <f t="shared" si="209"/>
        <v>0</v>
      </c>
      <c r="I6688" s="17">
        <f>INT((VLOOKUP($C6688,装备数值,4,0)+VLOOKUP($C6688,装备数值,7,0)*($E6688-1))*VLOOKUP($D6688,系数!$K$2:$O$7,4,0))</f>
        <v>0</v>
      </c>
      <c r="J6688" s="17">
        <f>INT((VLOOKUP($C6688,装备数值,4,0)+VLOOKUP($C6688,装备数值,7,0)*($E6688-1))*VLOOKUP($D6688,系数!$K$2:$O$7,5,0))</f>
        <v>0</v>
      </c>
      <c r="K6688" s="17">
        <f>INT(VLOOKUP(E6688,强化金币,2,1)*VLOOKUP(INDEX(装备!F:F,MATCH(属性!A6688,装备!A:A,0)),系数!$K$12:$M$15,3,0))</f>
        <v>300000</v>
      </c>
      <c r="L6688" s="17"/>
      <c r="M6688" s="17"/>
      <c r="N6688" s="17"/>
      <c r="O6688" s="17">
        <f>IF(E6688=1,"",VLOOKUP(E6688,系数!$S$2:$AB$12,MATCH(属性!C6688,评级,0),1))</f>
        <v>720</v>
      </c>
    </row>
    <row r="6689" spans="1:15" ht="17.25" thickBot="1" x14ac:dyDescent="0.4">
      <c r="A6689" s="17">
        <f t="shared" si="208"/>
        <v>7100056</v>
      </c>
      <c r="B6689" s="17" t="s">
        <v>222</v>
      </c>
      <c r="C6689" s="15">
        <f>INDEX(装备!G:G,MATCH(属性!A6689,装备!A:A,0))</f>
        <v>19</v>
      </c>
      <c r="D6689" s="15" t="str">
        <f>INDEX(装备!E:E,MATCH(属性!A6689,装备!A:A,0))</f>
        <v>helmet</v>
      </c>
      <c r="E6689" s="14">
        <v>87</v>
      </c>
      <c r="F6689" s="17">
        <f>INT((VLOOKUP($C6689,装备数值,2,0)+VLOOKUP($C6689,装备数值,5,0)*($E6689-1))*VLOOKUP($D6689,系数!$K$2:$O$7,2,0))</f>
        <v>7951</v>
      </c>
      <c r="G6689" s="17">
        <f>INT((VLOOKUP($C6689,装备数值,3,0)+VLOOKUP($C6689,装备数值,6,0)*($E6689-1))*VLOOKUP($D6689,系数!$K$2:$O$7,3,0))</f>
        <v>0</v>
      </c>
      <c r="H6689" s="17">
        <f t="shared" si="209"/>
        <v>0</v>
      </c>
      <c r="I6689" s="17">
        <f>INT((VLOOKUP($C6689,装备数值,4,0)+VLOOKUP($C6689,装备数值,7,0)*($E6689-1))*VLOOKUP($D6689,系数!$K$2:$O$7,4,0))</f>
        <v>0</v>
      </c>
      <c r="J6689" s="17">
        <f>INT((VLOOKUP($C6689,装备数值,4,0)+VLOOKUP($C6689,装备数值,7,0)*($E6689-1))*VLOOKUP($D6689,系数!$K$2:$O$7,5,0))</f>
        <v>0</v>
      </c>
      <c r="K6689" s="17">
        <f>INT(VLOOKUP(E6689,强化金币,2,1)*VLOOKUP(INDEX(装备!F:F,MATCH(属性!A6689,装备!A:A,0)),系数!$K$12:$M$15,3,0))</f>
        <v>350000</v>
      </c>
      <c r="L6689" s="17"/>
      <c r="M6689" s="17"/>
      <c r="N6689" s="17"/>
      <c r="O6689" s="17">
        <f>IF(E6689=1,"",VLOOKUP(E6689,系数!$S$2:$AB$12,MATCH(属性!C6689,评级,0),1))</f>
        <v>720</v>
      </c>
    </row>
    <row r="6690" spans="1:15" ht="17.25" thickBot="1" x14ac:dyDescent="0.4">
      <c r="A6690" s="17">
        <f t="shared" si="208"/>
        <v>7100056</v>
      </c>
      <c r="B6690" s="17" t="s">
        <v>222</v>
      </c>
      <c r="C6690" s="15">
        <f>INDEX(装备!G:G,MATCH(属性!A6690,装备!A:A,0))</f>
        <v>19</v>
      </c>
      <c r="D6690" s="15" t="str">
        <f>INDEX(装备!E:E,MATCH(属性!A6690,装备!A:A,0))</f>
        <v>helmet</v>
      </c>
      <c r="E6690" s="14">
        <v>88</v>
      </c>
      <c r="F6690" s="17">
        <f>INT((VLOOKUP($C6690,装备数值,2,0)+VLOOKUP($C6690,装备数值,5,0)*($E6690-1))*VLOOKUP($D6690,系数!$K$2:$O$7,2,0))</f>
        <v>8026</v>
      </c>
      <c r="G6690" s="17">
        <f>INT((VLOOKUP($C6690,装备数值,3,0)+VLOOKUP($C6690,装备数值,6,0)*($E6690-1))*VLOOKUP($D6690,系数!$K$2:$O$7,3,0))</f>
        <v>0</v>
      </c>
      <c r="H6690" s="17">
        <f t="shared" si="209"/>
        <v>0</v>
      </c>
      <c r="I6690" s="17">
        <f>INT((VLOOKUP($C6690,装备数值,4,0)+VLOOKUP($C6690,装备数值,7,0)*($E6690-1))*VLOOKUP($D6690,系数!$K$2:$O$7,4,0))</f>
        <v>0</v>
      </c>
      <c r="J6690" s="17">
        <f>INT((VLOOKUP($C6690,装备数值,4,0)+VLOOKUP($C6690,装备数值,7,0)*($E6690-1))*VLOOKUP($D6690,系数!$K$2:$O$7,5,0))</f>
        <v>0</v>
      </c>
      <c r="K6690" s="17">
        <f>INT(VLOOKUP(E6690,强化金币,2,1)*VLOOKUP(INDEX(装备!F:F,MATCH(属性!A6690,装备!A:A,0)),系数!$K$12:$M$15,3,0))</f>
        <v>400000</v>
      </c>
      <c r="L6690" s="17"/>
      <c r="M6690" s="17"/>
      <c r="N6690" s="17"/>
      <c r="O6690" s="17">
        <f>IF(E6690=1,"",VLOOKUP(E6690,系数!$S$2:$AB$12,MATCH(属性!C6690,评级,0),1))</f>
        <v>720</v>
      </c>
    </row>
    <row r="6691" spans="1:15" ht="17.25" thickBot="1" x14ac:dyDescent="0.4">
      <c r="A6691" s="17">
        <f t="shared" si="208"/>
        <v>7100056</v>
      </c>
      <c r="B6691" s="17" t="s">
        <v>222</v>
      </c>
      <c r="C6691" s="15">
        <f>INDEX(装备!G:G,MATCH(属性!A6691,装备!A:A,0))</f>
        <v>19</v>
      </c>
      <c r="D6691" s="15" t="str">
        <f>INDEX(装备!E:E,MATCH(属性!A6691,装备!A:A,0))</f>
        <v>helmet</v>
      </c>
      <c r="E6691" s="14">
        <v>89</v>
      </c>
      <c r="F6691" s="17">
        <f>INT((VLOOKUP($C6691,装备数值,2,0)+VLOOKUP($C6691,装备数值,5,0)*($E6691-1))*VLOOKUP($D6691,系数!$K$2:$O$7,2,0))</f>
        <v>8101</v>
      </c>
      <c r="G6691" s="17">
        <f>INT((VLOOKUP($C6691,装备数值,3,0)+VLOOKUP($C6691,装备数值,6,0)*($E6691-1))*VLOOKUP($D6691,系数!$K$2:$O$7,3,0))</f>
        <v>0</v>
      </c>
      <c r="H6691" s="17">
        <f t="shared" si="209"/>
        <v>0</v>
      </c>
      <c r="I6691" s="17">
        <f>INT((VLOOKUP($C6691,装备数值,4,0)+VLOOKUP($C6691,装备数值,7,0)*($E6691-1))*VLOOKUP($D6691,系数!$K$2:$O$7,4,0))</f>
        <v>0</v>
      </c>
      <c r="J6691" s="17">
        <f>INT((VLOOKUP($C6691,装备数值,4,0)+VLOOKUP($C6691,装备数值,7,0)*($E6691-1))*VLOOKUP($D6691,系数!$K$2:$O$7,5,0))</f>
        <v>0</v>
      </c>
      <c r="K6691" s="17">
        <f>INT(VLOOKUP(E6691,强化金币,2,1)*VLOOKUP(INDEX(装备!F:F,MATCH(属性!A6691,装备!A:A,0)),系数!$K$12:$M$15,3,0))</f>
        <v>450000</v>
      </c>
      <c r="L6691" s="17"/>
      <c r="M6691" s="17"/>
      <c r="N6691" s="17"/>
      <c r="O6691" s="17">
        <f>IF(E6691=1,"",VLOOKUP(E6691,系数!$S$2:$AB$12,MATCH(属性!C6691,评级,0),1))</f>
        <v>720</v>
      </c>
    </row>
    <row r="6692" spans="1:15" ht="17.25" thickBot="1" x14ac:dyDescent="0.4">
      <c r="A6692" s="17">
        <f t="shared" si="208"/>
        <v>7100056</v>
      </c>
      <c r="B6692" s="17" t="s">
        <v>222</v>
      </c>
      <c r="C6692" s="15">
        <f>INDEX(装备!G:G,MATCH(属性!A6692,装备!A:A,0))</f>
        <v>19</v>
      </c>
      <c r="D6692" s="15" t="str">
        <f>INDEX(装备!E:E,MATCH(属性!A6692,装备!A:A,0))</f>
        <v>helmet</v>
      </c>
      <c r="E6692" s="14">
        <v>90</v>
      </c>
      <c r="F6692" s="17">
        <f>INT((VLOOKUP($C6692,装备数值,2,0)+VLOOKUP($C6692,装备数值,5,0)*($E6692-1))*VLOOKUP($D6692,系数!$K$2:$O$7,2,0))</f>
        <v>8176</v>
      </c>
      <c r="G6692" s="17">
        <f>INT((VLOOKUP($C6692,装备数值,3,0)+VLOOKUP($C6692,装备数值,6,0)*($E6692-1))*VLOOKUP($D6692,系数!$K$2:$O$7,3,0))</f>
        <v>0</v>
      </c>
      <c r="H6692" s="17">
        <f t="shared" si="209"/>
        <v>0</v>
      </c>
      <c r="I6692" s="17">
        <f>INT((VLOOKUP($C6692,装备数值,4,0)+VLOOKUP($C6692,装备数值,7,0)*($E6692-1))*VLOOKUP($D6692,系数!$K$2:$O$7,4,0))</f>
        <v>0</v>
      </c>
      <c r="J6692" s="17">
        <f>INT((VLOOKUP($C6692,装备数值,4,0)+VLOOKUP($C6692,装备数值,7,0)*($E6692-1))*VLOOKUP($D6692,系数!$K$2:$O$7,5,0))</f>
        <v>0</v>
      </c>
      <c r="K6692" s="17">
        <f>INT(VLOOKUP(E6692,强化金币,2,1)*VLOOKUP(INDEX(装备!F:F,MATCH(属性!A6692,装备!A:A,0)),系数!$K$12:$M$15,3,0))</f>
        <v>450000</v>
      </c>
      <c r="L6692" s="17"/>
      <c r="M6692" s="17"/>
      <c r="N6692" s="17"/>
      <c r="O6692" s="17">
        <f>IF(E6692=1,"",VLOOKUP(E6692,系数!$S$2:$AB$12,MATCH(属性!C6692,评级,0),1))</f>
        <v>800</v>
      </c>
    </row>
    <row r="6693" spans="1:15" ht="17.25" thickBot="1" x14ac:dyDescent="0.4">
      <c r="A6693" s="17">
        <f t="shared" si="208"/>
        <v>7100056</v>
      </c>
      <c r="B6693" s="17" t="s">
        <v>222</v>
      </c>
      <c r="C6693" s="15">
        <f>INDEX(装备!G:G,MATCH(属性!A6693,装备!A:A,0))</f>
        <v>19</v>
      </c>
      <c r="D6693" s="15" t="str">
        <f>INDEX(装备!E:E,MATCH(属性!A6693,装备!A:A,0))</f>
        <v>helmet</v>
      </c>
      <c r="E6693" s="14">
        <v>91</v>
      </c>
      <c r="F6693" s="17">
        <f>INT((VLOOKUP($C6693,装备数值,2,0)+VLOOKUP($C6693,装备数值,5,0)*($E6693-1))*VLOOKUP($D6693,系数!$K$2:$O$7,2,0))</f>
        <v>8251</v>
      </c>
      <c r="G6693" s="17">
        <f>INT((VLOOKUP($C6693,装备数值,3,0)+VLOOKUP($C6693,装备数值,6,0)*($E6693-1))*VLOOKUP($D6693,系数!$K$2:$O$7,3,0))</f>
        <v>0</v>
      </c>
      <c r="H6693" s="17">
        <f t="shared" si="209"/>
        <v>0</v>
      </c>
      <c r="I6693" s="17">
        <f>INT((VLOOKUP($C6693,装备数值,4,0)+VLOOKUP($C6693,装备数值,7,0)*($E6693-1))*VLOOKUP($D6693,系数!$K$2:$O$7,4,0))</f>
        <v>0</v>
      </c>
      <c r="J6693" s="17">
        <f>INT((VLOOKUP($C6693,装备数值,4,0)+VLOOKUP($C6693,装备数值,7,0)*($E6693-1))*VLOOKUP($D6693,系数!$K$2:$O$7,5,0))</f>
        <v>0</v>
      </c>
      <c r="K6693" s="17">
        <f>INT(VLOOKUP(E6693,强化金币,2,1)*VLOOKUP(INDEX(装备!F:F,MATCH(属性!A6693,装备!A:A,0)),系数!$K$12:$M$15,3,0))</f>
        <v>450000</v>
      </c>
      <c r="L6693" s="17"/>
      <c r="M6693" s="17"/>
      <c r="N6693" s="17"/>
      <c r="O6693" s="17">
        <f>IF(E6693=1,"",VLOOKUP(E6693,系数!$S$2:$AB$12,MATCH(属性!C6693,评级,0),1))</f>
        <v>800</v>
      </c>
    </row>
    <row r="6694" spans="1:15" ht="17.25" thickBot="1" x14ac:dyDescent="0.4">
      <c r="A6694" s="17">
        <f t="shared" si="208"/>
        <v>7100056</v>
      </c>
      <c r="B6694" s="17" t="s">
        <v>222</v>
      </c>
      <c r="C6694" s="15">
        <f>INDEX(装备!G:G,MATCH(属性!A6694,装备!A:A,0))</f>
        <v>19</v>
      </c>
      <c r="D6694" s="15" t="str">
        <f>INDEX(装备!E:E,MATCH(属性!A6694,装备!A:A,0))</f>
        <v>helmet</v>
      </c>
      <c r="E6694" s="14">
        <v>92</v>
      </c>
      <c r="F6694" s="17">
        <f>INT((VLOOKUP($C6694,装备数值,2,0)+VLOOKUP($C6694,装备数值,5,0)*($E6694-1))*VLOOKUP($D6694,系数!$K$2:$O$7,2,0))</f>
        <v>8326</v>
      </c>
      <c r="G6694" s="17">
        <f>INT((VLOOKUP($C6694,装备数值,3,0)+VLOOKUP($C6694,装备数值,6,0)*($E6694-1))*VLOOKUP($D6694,系数!$K$2:$O$7,3,0))</f>
        <v>0</v>
      </c>
      <c r="H6694" s="17">
        <f t="shared" si="209"/>
        <v>0</v>
      </c>
      <c r="I6694" s="17">
        <f>INT((VLOOKUP($C6694,装备数值,4,0)+VLOOKUP($C6694,装备数值,7,0)*($E6694-1))*VLOOKUP($D6694,系数!$K$2:$O$7,4,0))</f>
        <v>0</v>
      </c>
      <c r="J6694" s="17">
        <f>INT((VLOOKUP($C6694,装备数值,4,0)+VLOOKUP($C6694,装备数值,7,0)*($E6694-1))*VLOOKUP($D6694,系数!$K$2:$O$7,5,0))</f>
        <v>0</v>
      </c>
      <c r="K6694" s="17">
        <f>INT(VLOOKUP(E6694,强化金币,2,1)*VLOOKUP(INDEX(装备!F:F,MATCH(属性!A6694,装备!A:A,0)),系数!$K$12:$M$15,3,0))</f>
        <v>450000</v>
      </c>
      <c r="L6694" s="17"/>
      <c r="M6694" s="17"/>
      <c r="N6694" s="17"/>
      <c r="O6694" s="17">
        <f>IF(E6694=1,"",VLOOKUP(E6694,系数!$S$2:$AB$12,MATCH(属性!C6694,评级,0),1))</f>
        <v>800</v>
      </c>
    </row>
    <row r="6695" spans="1:15" ht="17.25" thickBot="1" x14ac:dyDescent="0.4">
      <c r="A6695" s="17">
        <f t="shared" si="208"/>
        <v>7100056</v>
      </c>
      <c r="B6695" s="17" t="s">
        <v>222</v>
      </c>
      <c r="C6695" s="15">
        <f>INDEX(装备!G:G,MATCH(属性!A6695,装备!A:A,0))</f>
        <v>19</v>
      </c>
      <c r="D6695" s="15" t="str">
        <f>INDEX(装备!E:E,MATCH(属性!A6695,装备!A:A,0))</f>
        <v>helmet</v>
      </c>
      <c r="E6695" s="14">
        <v>93</v>
      </c>
      <c r="F6695" s="17">
        <f>INT((VLOOKUP($C6695,装备数值,2,0)+VLOOKUP($C6695,装备数值,5,0)*($E6695-1))*VLOOKUP($D6695,系数!$K$2:$O$7,2,0))</f>
        <v>8401</v>
      </c>
      <c r="G6695" s="17">
        <f>INT((VLOOKUP($C6695,装备数值,3,0)+VLOOKUP($C6695,装备数值,6,0)*($E6695-1))*VLOOKUP($D6695,系数!$K$2:$O$7,3,0))</f>
        <v>0</v>
      </c>
      <c r="H6695" s="17">
        <f t="shared" si="209"/>
        <v>0</v>
      </c>
      <c r="I6695" s="17">
        <f>INT((VLOOKUP($C6695,装备数值,4,0)+VLOOKUP($C6695,装备数值,7,0)*($E6695-1))*VLOOKUP($D6695,系数!$K$2:$O$7,4,0))</f>
        <v>0</v>
      </c>
      <c r="J6695" s="17">
        <f>INT((VLOOKUP($C6695,装备数值,4,0)+VLOOKUP($C6695,装备数值,7,0)*($E6695-1))*VLOOKUP($D6695,系数!$K$2:$O$7,5,0))</f>
        <v>0</v>
      </c>
      <c r="K6695" s="17">
        <f>INT(VLOOKUP(E6695,强化金币,2,1)*VLOOKUP(INDEX(装备!F:F,MATCH(属性!A6695,装备!A:A,0)),系数!$K$12:$M$15,3,0))</f>
        <v>450000</v>
      </c>
      <c r="L6695" s="17"/>
      <c r="M6695" s="17"/>
      <c r="N6695" s="17"/>
      <c r="O6695" s="17">
        <f>IF(E6695=1,"",VLOOKUP(E6695,系数!$S$2:$AB$12,MATCH(属性!C6695,评级,0),1))</f>
        <v>800</v>
      </c>
    </row>
    <row r="6696" spans="1:15" ht="17.25" thickBot="1" x14ac:dyDescent="0.4">
      <c r="A6696" s="17">
        <f t="shared" si="208"/>
        <v>7100056</v>
      </c>
      <c r="B6696" s="17" t="s">
        <v>222</v>
      </c>
      <c r="C6696" s="15">
        <f>INDEX(装备!G:G,MATCH(属性!A6696,装备!A:A,0))</f>
        <v>19</v>
      </c>
      <c r="D6696" s="15" t="str">
        <f>INDEX(装备!E:E,MATCH(属性!A6696,装备!A:A,0))</f>
        <v>helmet</v>
      </c>
      <c r="E6696" s="14">
        <v>94</v>
      </c>
      <c r="F6696" s="17">
        <f>INT((VLOOKUP($C6696,装备数值,2,0)+VLOOKUP($C6696,装备数值,5,0)*($E6696-1))*VLOOKUP($D6696,系数!$K$2:$O$7,2,0))</f>
        <v>8476</v>
      </c>
      <c r="G6696" s="17">
        <f>INT((VLOOKUP($C6696,装备数值,3,0)+VLOOKUP($C6696,装备数值,6,0)*($E6696-1))*VLOOKUP($D6696,系数!$K$2:$O$7,3,0))</f>
        <v>0</v>
      </c>
      <c r="H6696" s="17">
        <f t="shared" si="209"/>
        <v>0</v>
      </c>
      <c r="I6696" s="17">
        <f>INT((VLOOKUP($C6696,装备数值,4,0)+VLOOKUP($C6696,装备数值,7,0)*($E6696-1))*VLOOKUP($D6696,系数!$K$2:$O$7,4,0))</f>
        <v>0</v>
      </c>
      <c r="J6696" s="17">
        <f>INT((VLOOKUP($C6696,装备数值,4,0)+VLOOKUP($C6696,装备数值,7,0)*($E6696-1))*VLOOKUP($D6696,系数!$K$2:$O$7,5,0))</f>
        <v>0</v>
      </c>
      <c r="K6696" s="17">
        <f>INT(VLOOKUP(E6696,强化金币,2,1)*VLOOKUP(INDEX(装备!F:F,MATCH(属性!A6696,装备!A:A,0)),系数!$K$12:$M$15,3,0))</f>
        <v>450000</v>
      </c>
      <c r="L6696" s="17"/>
      <c r="M6696" s="17"/>
      <c r="N6696" s="17"/>
      <c r="O6696" s="17">
        <f>IF(E6696=1,"",VLOOKUP(E6696,系数!$S$2:$AB$12,MATCH(属性!C6696,评级,0),1))</f>
        <v>800</v>
      </c>
    </row>
    <row r="6697" spans="1:15" ht="17.25" thickBot="1" x14ac:dyDescent="0.4">
      <c r="A6697" s="17">
        <f t="shared" si="208"/>
        <v>7100056</v>
      </c>
      <c r="B6697" s="17" t="s">
        <v>222</v>
      </c>
      <c r="C6697" s="15">
        <f>INDEX(装备!G:G,MATCH(属性!A6697,装备!A:A,0))</f>
        <v>19</v>
      </c>
      <c r="D6697" s="15" t="str">
        <f>INDEX(装备!E:E,MATCH(属性!A6697,装备!A:A,0))</f>
        <v>helmet</v>
      </c>
      <c r="E6697" s="14">
        <v>95</v>
      </c>
      <c r="F6697" s="17">
        <f>INT((VLOOKUP($C6697,装备数值,2,0)+VLOOKUP($C6697,装备数值,5,0)*($E6697-1))*VLOOKUP($D6697,系数!$K$2:$O$7,2,0))</f>
        <v>8551</v>
      </c>
      <c r="G6697" s="17">
        <f>INT((VLOOKUP($C6697,装备数值,3,0)+VLOOKUP($C6697,装备数值,6,0)*($E6697-1))*VLOOKUP($D6697,系数!$K$2:$O$7,3,0))</f>
        <v>0</v>
      </c>
      <c r="H6697" s="17">
        <f t="shared" si="209"/>
        <v>0</v>
      </c>
      <c r="I6697" s="17">
        <f>INT((VLOOKUP($C6697,装备数值,4,0)+VLOOKUP($C6697,装备数值,7,0)*($E6697-1))*VLOOKUP($D6697,系数!$K$2:$O$7,4,0))</f>
        <v>0</v>
      </c>
      <c r="J6697" s="17">
        <f>INT((VLOOKUP($C6697,装备数值,4,0)+VLOOKUP($C6697,装备数值,7,0)*($E6697-1))*VLOOKUP($D6697,系数!$K$2:$O$7,5,0))</f>
        <v>0</v>
      </c>
      <c r="K6697" s="17">
        <f>INT(VLOOKUP(E6697,强化金币,2,1)*VLOOKUP(INDEX(装备!F:F,MATCH(属性!A6697,装备!A:A,0)),系数!$K$12:$M$15,3,0))</f>
        <v>450000</v>
      </c>
      <c r="L6697" s="17"/>
      <c r="M6697" s="17"/>
      <c r="N6697" s="17"/>
      <c r="O6697" s="17">
        <f>IF(E6697=1,"",VLOOKUP(E6697,系数!$S$2:$AB$12,MATCH(属性!C6697,评级,0),1))</f>
        <v>800</v>
      </c>
    </row>
    <row r="6698" spans="1:15" ht="17.25" thickBot="1" x14ac:dyDescent="0.4">
      <c r="A6698" s="17">
        <f t="shared" si="208"/>
        <v>7100056</v>
      </c>
      <c r="B6698" s="17" t="s">
        <v>222</v>
      </c>
      <c r="C6698" s="15">
        <f>INDEX(装备!G:G,MATCH(属性!A6698,装备!A:A,0))</f>
        <v>19</v>
      </c>
      <c r="D6698" s="15" t="str">
        <f>INDEX(装备!E:E,MATCH(属性!A6698,装备!A:A,0))</f>
        <v>helmet</v>
      </c>
      <c r="E6698" s="14">
        <v>96</v>
      </c>
      <c r="F6698" s="17">
        <f>INT((VLOOKUP($C6698,装备数值,2,0)+VLOOKUP($C6698,装备数值,5,0)*($E6698-1))*VLOOKUP($D6698,系数!$K$2:$O$7,2,0))</f>
        <v>8626</v>
      </c>
      <c r="G6698" s="17">
        <f>INT((VLOOKUP($C6698,装备数值,3,0)+VLOOKUP($C6698,装备数值,6,0)*($E6698-1))*VLOOKUP($D6698,系数!$K$2:$O$7,3,0))</f>
        <v>0</v>
      </c>
      <c r="H6698" s="17">
        <f t="shared" si="209"/>
        <v>0</v>
      </c>
      <c r="I6698" s="17">
        <f>INT((VLOOKUP($C6698,装备数值,4,0)+VLOOKUP($C6698,装备数值,7,0)*($E6698-1))*VLOOKUP($D6698,系数!$K$2:$O$7,4,0))</f>
        <v>0</v>
      </c>
      <c r="J6698" s="17">
        <f>INT((VLOOKUP($C6698,装备数值,4,0)+VLOOKUP($C6698,装备数值,7,0)*($E6698-1))*VLOOKUP($D6698,系数!$K$2:$O$7,5,0))</f>
        <v>0</v>
      </c>
      <c r="K6698" s="17">
        <f>INT(VLOOKUP(E6698,强化金币,2,1)*VLOOKUP(INDEX(装备!F:F,MATCH(属性!A6698,装备!A:A,0)),系数!$K$12:$M$15,3,0))</f>
        <v>450000</v>
      </c>
      <c r="L6698" s="17"/>
      <c r="M6698" s="17"/>
      <c r="N6698" s="17"/>
      <c r="O6698" s="17">
        <f>IF(E6698=1,"",VLOOKUP(E6698,系数!$S$2:$AB$12,MATCH(属性!C6698,评级,0),1))</f>
        <v>800</v>
      </c>
    </row>
    <row r="6699" spans="1:15" ht="17.25" thickBot="1" x14ac:dyDescent="0.4">
      <c r="A6699" s="17">
        <f t="shared" si="208"/>
        <v>7100056</v>
      </c>
      <c r="B6699" s="17" t="s">
        <v>222</v>
      </c>
      <c r="C6699" s="15">
        <f>INDEX(装备!G:G,MATCH(属性!A6699,装备!A:A,0))</f>
        <v>19</v>
      </c>
      <c r="D6699" s="15" t="str">
        <f>INDEX(装备!E:E,MATCH(属性!A6699,装备!A:A,0))</f>
        <v>helmet</v>
      </c>
      <c r="E6699" s="14">
        <v>97</v>
      </c>
      <c r="F6699" s="17">
        <f>INT((VLOOKUP($C6699,装备数值,2,0)+VLOOKUP($C6699,装备数值,5,0)*($E6699-1))*VLOOKUP($D6699,系数!$K$2:$O$7,2,0))</f>
        <v>8701</v>
      </c>
      <c r="G6699" s="17">
        <f>INT((VLOOKUP($C6699,装备数值,3,0)+VLOOKUP($C6699,装备数值,6,0)*($E6699-1))*VLOOKUP($D6699,系数!$K$2:$O$7,3,0))</f>
        <v>0</v>
      </c>
      <c r="H6699" s="17">
        <f t="shared" si="209"/>
        <v>0</v>
      </c>
      <c r="I6699" s="17">
        <f>INT((VLOOKUP($C6699,装备数值,4,0)+VLOOKUP($C6699,装备数值,7,0)*($E6699-1))*VLOOKUP($D6699,系数!$K$2:$O$7,4,0))</f>
        <v>0</v>
      </c>
      <c r="J6699" s="17">
        <f>INT((VLOOKUP($C6699,装备数值,4,0)+VLOOKUP($C6699,装备数值,7,0)*($E6699-1))*VLOOKUP($D6699,系数!$K$2:$O$7,5,0))</f>
        <v>0</v>
      </c>
      <c r="K6699" s="17">
        <f>INT(VLOOKUP(E6699,强化金币,2,1)*VLOOKUP(INDEX(装备!F:F,MATCH(属性!A6699,装备!A:A,0)),系数!$K$12:$M$15,3,0))</f>
        <v>450000</v>
      </c>
      <c r="L6699" s="17"/>
      <c r="M6699" s="17"/>
      <c r="N6699" s="17"/>
      <c r="O6699" s="17">
        <f>IF(E6699=1,"",VLOOKUP(E6699,系数!$S$2:$AB$12,MATCH(属性!C6699,评级,0),1))</f>
        <v>800</v>
      </c>
    </row>
    <row r="6700" spans="1:15" ht="17.25" thickBot="1" x14ac:dyDescent="0.4">
      <c r="A6700" s="17">
        <f t="shared" si="208"/>
        <v>7100056</v>
      </c>
      <c r="B6700" s="17" t="s">
        <v>222</v>
      </c>
      <c r="C6700" s="15">
        <f>INDEX(装备!G:G,MATCH(属性!A6700,装备!A:A,0))</f>
        <v>19</v>
      </c>
      <c r="D6700" s="15" t="str">
        <f>INDEX(装备!E:E,MATCH(属性!A6700,装备!A:A,0))</f>
        <v>helmet</v>
      </c>
      <c r="E6700" s="14">
        <v>98</v>
      </c>
      <c r="F6700" s="17">
        <f>INT((VLOOKUP($C6700,装备数值,2,0)+VLOOKUP($C6700,装备数值,5,0)*($E6700-1))*VLOOKUP($D6700,系数!$K$2:$O$7,2,0))</f>
        <v>8776</v>
      </c>
      <c r="G6700" s="17">
        <f>INT((VLOOKUP($C6700,装备数值,3,0)+VLOOKUP($C6700,装备数值,6,0)*($E6700-1))*VLOOKUP($D6700,系数!$K$2:$O$7,3,0))</f>
        <v>0</v>
      </c>
      <c r="H6700" s="17">
        <f t="shared" si="209"/>
        <v>0</v>
      </c>
      <c r="I6700" s="17">
        <f>INT((VLOOKUP($C6700,装备数值,4,0)+VLOOKUP($C6700,装备数值,7,0)*($E6700-1))*VLOOKUP($D6700,系数!$K$2:$O$7,4,0))</f>
        <v>0</v>
      </c>
      <c r="J6700" s="17">
        <f>INT((VLOOKUP($C6700,装备数值,4,0)+VLOOKUP($C6700,装备数值,7,0)*($E6700-1))*VLOOKUP($D6700,系数!$K$2:$O$7,5,0))</f>
        <v>0</v>
      </c>
      <c r="K6700" s="17">
        <f>INT(VLOOKUP(E6700,强化金币,2,1)*VLOOKUP(INDEX(装备!F:F,MATCH(属性!A6700,装备!A:A,0)),系数!$K$12:$M$15,3,0))</f>
        <v>450000</v>
      </c>
      <c r="L6700" s="17"/>
      <c r="M6700" s="17"/>
      <c r="N6700" s="17"/>
      <c r="O6700" s="17">
        <f>IF(E6700=1,"",VLOOKUP(E6700,系数!$S$2:$AB$12,MATCH(属性!C6700,评级,0),1))</f>
        <v>800</v>
      </c>
    </row>
    <row r="6701" spans="1:15" ht="17.25" thickBot="1" x14ac:dyDescent="0.4">
      <c r="A6701" s="17">
        <f t="shared" si="208"/>
        <v>7100056</v>
      </c>
      <c r="B6701" s="17" t="s">
        <v>222</v>
      </c>
      <c r="C6701" s="15">
        <f>INDEX(装备!G:G,MATCH(属性!A6701,装备!A:A,0))</f>
        <v>19</v>
      </c>
      <c r="D6701" s="15" t="str">
        <f>INDEX(装备!E:E,MATCH(属性!A6701,装备!A:A,0))</f>
        <v>helmet</v>
      </c>
      <c r="E6701" s="14">
        <v>99</v>
      </c>
      <c r="F6701" s="17">
        <f>INT((VLOOKUP($C6701,装备数值,2,0)+VLOOKUP($C6701,装备数值,5,0)*($E6701-1))*VLOOKUP($D6701,系数!$K$2:$O$7,2,0))</f>
        <v>8851</v>
      </c>
      <c r="G6701" s="17">
        <f>INT((VLOOKUP($C6701,装备数值,3,0)+VLOOKUP($C6701,装备数值,6,0)*($E6701-1))*VLOOKUP($D6701,系数!$K$2:$O$7,3,0))</f>
        <v>0</v>
      </c>
      <c r="H6701" s="17">
        <f t="shared" si="209"/>
        <v>0</v>
      </c>
      <c r="I6701" s="17">
        <f>INT((VLOOKUP($C6701,装备数值,4,0)+VLOOKUP($C6701,装备数值,7,0)*($E6701-1))*VLOOKUP($D6701,系数!$K$2:$O$7,4,0))</f>
        <v>0</v>
      </c>
      <c r="J6701" s="17">
        <f>INT((VLOOKUP($C6701,装备数值,4,0)+VLOOKUP($C6701,装备数值,7,0)*($E6701-1))*VLOOKUP($D6701,系数!$K$2:$O$7,5,0))</f>
        <v>0</v>
      </c>
      <c r="K6701" s="17">
        <f>INT(VLOOKUP(E6701,强化金币,2,1)*VLOOKUP(INDEX(装备!F:F,MATCH(属性!A6701,装备!A:A,0)),系数!$K$12:$M$15,3,0))</f>
        <v>450000</v>
      </c>
      <c r="L6701" s="17"/>
      <c r="M6701" s="17"/>
      <c r="N6701" s="17"/>
      <c r="O6701" s="17">
        <f>IF(E6701=1,"",VLOOKUP(E6701,系数!$S$2:$AB$12,MATCH(属性!C6701,评级,0),1))</f>
        <v>800</v>
      </c>
    </row>
    <row r="6702" spans="1:15" ht="17.25" thickBot="1" x14ac:dyDescent="0.4">
      <c r="A6702" s="17">
        <f t="shared" si="208"/>
        <v>7100056</v>
      </c>
      <c r="B6702" s="17" t="s">
        <v>222</v>
      </c>
      <c r="C6702" s="15">
        <f>INDEX(装备!G:G,MATCH(属性!A6702,装备!A:A,0))</f>
        <v>19</v>
      </c>
      <c r="D6702" s="15" t="str">
        <f>INDEX(装备!E:E,MATCH(属性!A6702,装备!A:A,0))</f>
        <v>helmet</v>
      </c>
      <c r="E6702" s="14">
        <v>100</v>
      </c>
      <c r="F6702" s="17">
        <f>INT((VLOOKUP($C6702,装备数值,2,0)+VLOOKUP($C6702,装备数值,5,0)*($E6702-1))*VLOOKUP($D6702,系数!$K$2:$O$7,2,0))</f>
        <v>8926</v>
      </c>
      <c r="G6702" s="17">
        <f>INT((VLOOKUP($C6702,装备数值,3,0)+VLOOKUP($C6702,装备数值,6,0)*($E6702-1))*VLOOKUP($D6702,系数!$K$2:$O$7,3,0))</f>
        <v>0</v>
      </c>
      <c r="H6702" s="17">
        <f t="shared" si="209"/>
        <v>0</v>
      </c>
      <c r="I6702" s="17">
        <f>INT((VLOOKUP($C6702,装备数值,4,0)+VLOOKUP($C6702,装备数值,7,0)*($E6702-1))*VLOOKUP($D6702,系数!$K$2:$O$7,4,0))</f>
        <v>0</v>
      </c>
      <c r="J6702" s="17">
        <f>INT((VLOOKUP($C6702,装备数值,4,0)+VLOOKUP($C6702,装备数值,7,0)*($E6702-1))*VLOOKUP($D6702,系数!$K$2:$O$7,5,0))</f>
        <v>0</v>
      </c>
      <c r="K6702" s="17">
        <f>INT(VLOOKUP(E6702,强化金币,2,1)*VLOOKUP(INDEX(装备!F:F,MATCH(属性!A6702,装备!A:A,0)),系数!$K$12:$M$15,3,0))</f>
        <v>450000</v>
      </c>
      <c r="L6702" s="17"/>
      <c r="M6702" s="17"/>
      <c r="N6702" s="17"/>
      <c r="O6702" s="17">
        <f>IF(E6702=1,"",VLOOKUP(E6702,系数!$S$2:$AB$12,MATCH(属性!C6702,评级,0),1))</f>
        <v>880</v>
      </c>
    </row>
    <row r="6703" spans="1:15" ht="17.25" thickBot="1" x14ac:dyDescent="0.4">
      <c r="A6703" s="17">
        <f t="shared" si="208"/>
        <v>7100056</v>
      </c>
      <c r="B6703" s="17" t="s">
        <v>222</v>
      </c>
      <c r="C6703" s="15">
        <f>INDEX(装备!G:G,MATCH(属性!A6703,装备!A:A,0))</f>
        <v>19</v>
      </c>
      <c r="D6703" s="15" t="str">
        <f>INDEX(装备!E:E,MATCH(属性!A6703,装备!A:A,0))</f>
        <v>helmet</v>
      </c>
      <c r="E6703" s="14">
        <v>101</v>
      </c>
      <c r="F6703" s="17">
        <f>INT((VLOOKUP($C6703,装备数值,2,0)+VLOOKUP($C6703,装备数值,5,0)*($E6703-1))*VLOOKUP($D6703,系数!$K$2:$O$7,2,0))</f>
        <v>9001</v>
      </c>
      <c r="G6703" s="17">
        <f>INT((VLOOKUP($C6703,装备数值,3,0)+VLOOKUP($C6703,装备数值,6,0)*($E6703-1))*VLOOKUP($D6703,系数!$K$2:$O$7,3,0))</f>
        <v>0</v>
      </c>
      <c r="H6703" s="17">
        <f t="shared" si="209"/>
        <v>0</v>
      </c>
      <c r="I6703" s="17">
        <f>INT((VLOOKUP($C6703,装备数值,4,0)+VLOOKUP($C6703,装备数值,7,0)*($E6703-1))*VLOOKUP($D6703,系数!$K$2:$O$7,4,0))</f>
        <v>0</v>
      </c>
      <c r="J6703" s="17">
        <f>INT((VLOOKUP($C6703,装备数值,4,0)+VLOOKUP($C6703,装备数值,7,0)*($E6703-1))*VLOOKUP($D6703,系数!$K$2:$O$7,5,0))</f>
        <v>0</v>
      </c>
      <c r="K6703" s="17">
        <f>INT(VLOOKUP(E6703,强化金币,2,1)*VLOOKUP(INDEX(装备!F:F,MATCH(属性!A6703,装备!A:A,0)),系数!$K$12:$M$15,3,0))</f>
        <v>450000</v>
      </c>
      <c r="L6703" s="17"/>
      <c r="M6703" s="17"/>
      <c r="N6703" s="17"/>
      <c r="O6703" s="17">
        <f>IF(E6703=1,"",VLOOKUP(E6703,系数!$S$2:$AB$12,MATCH(属性!C6703,评级,0),1))</f>
        <v>880</v>
      </c>
    </row>
    <row r="6704" spans="1:15" ht="17.25" thickBot="1" x14ac:dyDescent="0.4">
      <c r="A6704" s="17">
        <f t="shared" si="208"/>
        <v>7100056</v>
      </c>
      <c r="B6704" s="17" t="s">
        <v>222</v>
      </c>
      <c r="C6704" s="15">
        <f>INDEX(装备!G:G,MATCH(属性!A6704,装备!A:A,0))</f>
        <v>19</v>
      </c>
      <c r="D6704" s="15" t="str">
        <f>INDEX(装备!E:E,MATCH(属性!A6704,装备!A:A,0))</f>
        <v>helmet</v>
      </c>
      <c r="E6704" s="14">
        <v>102</v>
      </c>
      <c r="F6704" s="17">
        <f>INT((VLOOKUP($C6704,装备数值,2,0)+VLOOKUP($C6704,装备数值,5,0)*($E6704-1))*VLOOKUP($D6704,系数!$K$2:$O$7,2,0))</f>
        <v>9076</v>
      </c>
      <c r="G6704" s="17">
        <f>INT((VLOOKUP($C6704,装备数值,3,0)+VLOOKUP($C6704,装备数值,6,0)*($E6704-1))*VLOOKUP($D6704,系数!$K$2:$O$7,3,0))</f>
        <v>0</v>
      </c>
      <c r="H6704" s="17">
        <f t="shared" si="209"/>
        <v>0</v>
      </c>
      <c r="I6704" s="17">
        <f>INT((VLOOKUP($C6704,装备数值,4,0)+VLOOKUP($C6704,装备数值,7,0)*($E6704-1))*VLOOKUP($D6704,系数!$K$2:$O$7,4,0))</f>
        <v>0</v>
      </c>
      <c r="J6704" s="17">
        <f>INT((VLOOKUP($C6704,装备数值,4,0)+VLOOKUP($C6704,装备数值,7,0)*($E6704-1))*VLOOKUP($D6704,系数!$K$2:$O$7,5,0))</f>
        <v>0</v>
      </c>
      <c r="K6704" s="17">
        <f>INT(VLOOKUP(E6704,强化金币,2,1)*VLOOKUP(INDEX(装备!F:F,MATCH(属性!A6704,装备!A:A,0)),系数!$K$12:$M$15,3,0))</f>
        <v>450000</v>
      </c>
      <c r="L6704" s="17"/>
      <c r="M6704" s="17"/>
      <c r="N6704" s="17"/>
      <c r="O6704" s="17">
        <f>IF(E6704=1,"",VLOOKUP(E6704,系数!$S$2:$AB$12,MATCH(属性!C6704,评级,0),1))</f>
        <v>880</v>
      </c>
    </row>
    <row r="6705" spans="1:15" ht="17.25" thickBot="1" x14ac:dyDescent="0.4">
      <c r="A6705" s="17">
        <f t="shared" si="208"/>
        <v>7100056</v>
      </c>
      <c r="B6705" s="17" t="s">
        <v>222</v>
      </c>
      <c r="C6705" s="15">
        <f>INDEX(装备!G:G,MATCH(属性!A6705,装备!A:A,0))</f>
        <v>19</v>
      </c>
      <c r="D6705" s="15" t="str">
        <f>INDEX(装备!E:E,MATCH(属性!A6705,装备!A:A,0))</f>
        <v>helmet</v>
      </c>
      <c r="E6705" s="14">
        <v>103</v>
      </c>
      <c r="F6705" s="17">
        <f>INT((VLOOKUP($C6705,装备数值,2,0)+VLOOKUP($C6705,装备数值,5,0)*($E6705-1))*VLOOKUP($D6705,系数!$K$2:$O$7,2,0))</f>
        <v>9151</v>
      </c>
      <c r="G6705" s="17">
        <f>INT((VLOOKUP($C6705,装备数值,3,0)+VLOOKUP($C6705,装备数值,6,0)*($E6705-1))*VLOOKUP($D6705,系数!$K$2:$O$7,3,0))</f>
        <v>0</v>
      </c>
      <c r="H6705" s="17">
        <f t="shared" si="209"/>
        <v>0</v>
      </c>
      <c r="I6705" s="17">
        <f>INT((VLOOKUP($C6705,装备数值,4,0)+VLOOKUP($C6705,装备数值,7,0)*($E6705-1))*VLOOKUP($D6705,系数!$K$2:$O$7,4,0))</f>
        <v>0</v>
      </c>
      <c r="J6705" s="17">
        <f>INT((VLOOKUP($C6705,装备数值,4,0)+VLOOKUP($C6705,装备数值,7,0)*($E6705-1))*VLOOKUP($D6705,系数!$K$2:$O$7,5,0))</f>
        <v>0</v>
      </c>
      <c r="K6705" s="17">
        <f>INT(VLOOKUP(E6705,强化金币,2,1)*VLOOKUP(INDEX(装备!F:F,MATCH(属性!A6705,装备!A:A,0)),系数!$K$12:$M$15,3,0))</f>
        <v>450000</v>
      </c>
      <c r="L6705" s="17"/>
      <c r="M6705" s="17"/>
      <c r="N6705" s="17"/>
      <c r="O6705" s="17">
        <f>IF(E6705=1,"",VLOOKUP(E6705,系数!$S$2:$AB$12,MATCH(属性!C6705,评级,0),1))</f>
        <v>880</v>
      </c>
    </row>
    <row r="6706" spans="1:15" ht="17.25" thickBot="1" x14ac:dyDescent="0.4">
      <c r="A6706" s="17">
        <f t="shared" si="208"/>
        <v>7100056</v>
      </c>
      <c r="B6706" s="17" t="s">
        <v>222</v>
      </c>
      <c r="C6706" s="15">
        <f>INDEX(装备!G:G,MATCH(属性!A6706,装备!A:A,0))</f>
        <v>19</v>
      </c>
      <c r="D6706" s="15" t="str">
        <f>INDEX(装备!E:E,MATCH(属性!A6706,装备!A:A,0))</f>
        <v>helmet</v>
      </c>
      <c r="E6706" s="14">
        <v>104</v>
      </c>
      <c r="F6706" s="17">
        <f>INT((VLOOKUP($C6706,装备数值,2,0)+VLOOKUP($C6706,装备数值,5,0)*($E6706-1))*VLOOKUP($D6706,系数!$K$2:$O$7,2,0))</f>
        <v>9226</v>
      </c>
      <c r="G6706" s="17">
        <f>INT((VLOOKUP($C6706,装备数值,3,0)+VLOOKUP($C6706,装备数值,6,0)*($E6706-1))*VLOOKUP($D6706,系数!$K$2:$O$7,3,0))</f>
        <v>0</v>
      </c>
      <c r="H6706" s="17">
        <f t="shared" si="209"/>
        <v>0</v>
      </c>
      <c r="I6706" s="17">
        <f>INT((VLOOKUP($C6706,装备数值,4,0)+VLOOKUP($C6706,装备数值,7,0)*($E6706-1))*VLOOKUP($D6706,系数!$K$2:$O$7,4,0))</f>
        <v>0</v>
      </c>
      <c r="J6706" s="17">
        <f>INT((VLOOKUP($C6706,装备数值,4,0)+VLOOKUP($C6706,装备数值,7,0)*($E6706-1))*VLOOKUP($D6706,系数!$K$2:$O$7,5,0))</f>
        <v>0</v>
      </c>
      <c r="K6706" s="17">
        <f>INT(VLOOKUP(E6706,强化金币,2,1)*VLOOKUP(INDEX(装备!F:F,MATCH(属性!A6706,装备!A:A,0)),系数!$K$12:$M$15,3,0))</f>
        <v>450000</v>
      </c>
      <c r="L6706" s="17"/>
      <c r="M6706" s="17"/>
      <c r="N6706" s="17"/>
      <c r="O6706" s="17">
        <f>IF(E6706=1,"",VLOOKUP(E6706,系数!$S$2:$AB$12,MATCH(属性!C6706,评级,0),1))</f>
        <v>880</v>
      </c>
    </row>
    <row r="6707" spans="1:15" ht="17.25" thickBot="1" x14ac:dyDescent="0.4">
      <c r="A6707" s="17">
        <f t="shared" si="208"/>
        <v>7100056</v>
      </c>
      <c r="B6707" s="17" t="s">
        <v>222</v>
      </c>
      <c r="C6707" s="15">
        <f>INDEX(装备!G:G,MATCH(属性!A6707,装备!A:A,0))</f>
        <v>19</v>
      </c>
      <c r="D6707" s="15" t="str">
        <f>INDEX(装备!E:E,MATCH(属性!A6707,装备!A:A,0))</f>
        <v>helmet</v>
      </c>
      <c r="E6707" s="14">
        <v>105</v>
      </c>
      <c r="F6707" s="17">
        <f>INT((VLOOKUP($C6707,装备数值,2,0)+VLOOKUP($C6707,装备数值,5,0)*($E6707-1))*VLOOKUP($D6707,系数!$K$2:$O$7,2,0))</f>
        <v>9301</v>
      </c>
      <c r="G6707" s="17">
        <f>INT((VLOOKUP($C6707,装备数值,3,0)+VLOOKUP($C6707,装备数值,6,0)*($E6707-1))*VLOOKUP($D6707,系数!$K$2:$O$7,3,0))</f>
        <v>0</v>
      </c>
      <c r="H6707" s="17">
        <f t="shared" si="209"/>
        <v>0</v>
      </c>
      <c r="I6707" s="17">
        <f>INT((VLOOKUP($C6707,装备数值,4,0)+VLOOKUP($C6707,装备数值,7,0)*($E6707-1))*VLOOKUP($D6707,系数!$K$2:$O$7,4,0))</f>
        <v>0</v>
      </c>
      <c r="J6707" s="17">
        <f>INT((VLOOKUP($C6707,装备数值,4,0)+VLOOKUP($C6707,装备数值,7,0)*($E6707-1))*VLOOKUP($D6707,系数!$K$2:$O$7,5,0))</f>
        <v>0</v>
      </c>
      <c r="K6707" s="17">
        <f>INT(VLOOKUP(E6707,强化金币,2,1)*VLOOKUP(INDEX(装备!F:F,MATCH(属性!A6707,装备!A:A,0)),系数!$K$12:$M$15,3,0))</f>
        <v>450000</v>
      </c>
      <c r="L6707" s="17"/>
      <c r="M6707" s="17"/>
      <c r="N6707" s="17"/>
      <c r="O6707" s="17">
        <f>IF(E6707=1,"",VLOOKUP(E6707,系数!$S$2:$AB$12,MATCH(属性!C6707,评级,0),1))</f>
        <v>880</v>
      </c>
    </row>
    <row r="6708" spans="1:15" ht="17.25" thickBot="1" x14ac:dyDescent="0.4">
      <c r="A6708" s="17">
        <f t="shared" si="208"/>
        <v>7100056</v>
      </c>
      <c r="B6708" s="17" t="s">
        <v>222</v>
      </c>
      <c r="C6708" s="15">
        <f>INDEX(装备!G:G,MATCH(属性!A6708,装备!A:A,0))</f>
        <v>19</v>
      </c>
      <c r="D6708" s="15" t="str">
        <f>INDEX(装备!E:E,MATCH(属性!A6708,装备!A:A,0))</f>
        <v>helmet</v>
      </c>
      <c r="E6708" s="14">
        <v>106</v>
      </c>
      <c r="F6708" s="17">
        <f>INT((VLOOKUP($C6708,装备数值,2,0)+VLOOKUP($C6708,装备数值,5,0)*($E6708-1))*VLOOKUP($D6708,系数!$K$2:$O$7,2,0))</f>
        <v>9376</v>
      </c>
      <c r="G6708" s="17">
        <f>INT((VLOOKUP($C6708,装备数值,3,0)+VLOOKUP($C6708,装备数值,6,0)*($E6708-1))*VLOOKUP($D6708,系数!$K$2:$O$7,3,0))</f>
        <v>0</v>
      </c>
      <c r="H6708" s="17">
        <f t="shared" si="209"/>
        <v>0</v>
      </c>
      <c r="I6708" s="17">
        <f>INT((VLOOKUP($C6708,装备数值,4,0)+VLOOKUP($C6708,装备数值,7,0)*($E6708-1))*VLOOKUP($D6708,系数!$K$2:$O$7,4,0))</f>
        <v>0</v>
      </c>
      <c r="J6708" s="17">
        <f>INT((VLOOKUP($C6708,装备数值,4,0)+VLOOKUP($C6708,装备数值,7,0)*($E6708-1))*VLOOKUP($D6708,系数!$K$2:$O$7,5,0))</f>
        <v>0</v>
      </c>
      <c r="K6708" s="17">
        <f>INT(VLOOKUP(E6708,强化金币,2,1)*VLOOKUP(INDEX(装备!F:F,MATCH(属性!A6708,装备!A:A,0)),系数!$K$12:$M$15,3,0))</f>
        <v>450000</v>
      </c>
      <c r="L6708" s="17"/>
      <c r="M6708" s="17"/>
      <c r="N6708" s="17"/>
      <c r="O6708" s="17">
        <f>IF(E6708=1,"",VLOOKUP(E6708,系数!$S$2:$AB$12,MATCH(属性!C6708,评级,0),1))</f>
        <v>880</v>
      </c>
    </row>
    <row r="6709" spans="1:15" ht="17.25" thickBot="1" x14ac:dyDescent="0.4">
      <c r="A6709" s="17">
        <f t="shared" si="208"/>
        <v>7100056</v>
      </c>
      <c r="B6709" s="17" t="s">
        <v>222</v>
      </c>
      <c r="C6709" s="15">
        <f>INDEX(装备!G:G,MATCH(属性!A6709,装备!A:A,0))</f>
        <v>19</v>
      </c>
      <c r="D6709" s="15" t="str">
        <f>INDEX(装备!E:E,MATCH(属性!A6709,装备!A:A,0))</f>
        <v>helmet</v>
      </c>
      <c r="E6709" s="14">
        <v>107</v>
      </c>
      <c r="F6709" s="17">
        <f>INT((VLOOKUP($C6709,装备数值,2,0)+VLOOKUP($C6709,装备数值,5,0)*($E6709-1))*VLOOKUP($D6709,系数!$K$2:$O$7,2,0))</f>
        <v>9451</v>
      </c>
      <c r="G6709" s="17">
        <f>INT((VLOOKUP($C6709,装备数值,3,0)+VLOOKUP($C6709,装备数值,6,0)*($E6709-1))*VLOOKUP($D6709,系数!$K$2:$O$7,3,0))</f>
        <v>0</v>
      </c>
      <c r="H6709" s="17">
        <f t="shared" si="209"/>
        <v>0</v>
      </c>
      <c r="I6709" s="17">
        <f>INT((VLOOKUP($C6709,装备数值,4,0)+VLOOKUP($C6709,装备数值,7,0)*($E6709-1))*VLOOKUP($D6709,系数!$K$2:$O$7,4,0))</f>
        <v>0</v>
      </c>
      <c r="J6709" s="17">
        <f>INT((VLOOKUP($C6709,装备数值,4,0)+VLOOKUP($C6709,装备数值,7,0)*($E6709-1))*VLOOKUP($D6709,系数!$K$2:$O$7,5,0))</f>
        <v>0</v>
      </c>
      <c r="K6709" s="17">
        <f>INT(VLOOKUP(E6709,强化金币,2,1)*VLOOKUP(INDEX(装备!F:F,MATCH(属性!A6709,装备!A:A,0)),系数!$K$12:$M$15,3,0))</f>
        <v>450000</v>
      </c>
      <c r="L6709" s="17"/>
      <c r="M6709" s="17"/>
      <c r="N6709" s="17"/>
      <c r="O6709" s="17">
        <f>IF(E6709=1,"",VLOOKUP(E6709,系数!$S$2:$AB$12,MATCH(属性!C6709,评级,0),1))</f>
        <v>880</v>
      </c>
    </row>
    <row r="6710" spans="1:15" ht="17.25" thickBot="1" x14ac:dyDescent="0.4">
      <c r="A6710" s="17">
        <f t="shared" si="208"/>
        <v>7100056</v>
      </c>
      <c r="B6710" s="17" t="s">
        <v>222</v>
      </c>
      <c r="C6710" s="15">
        <f>INDEX(装备!G:G,MATCH(属性!A6710,装备!A:A,0))</f>
        <v>19</v>
      </c>
      <c r="D6710" s="15" t="str">
        <f>INDEX(装备!E:E,MATCH(属性!A6710,装备!A:A,0))</f>
        <v>helmet</v>
      </c>
      <c r="E6710" s="14">
        <v>108</v>
      </c>
      <c r="F6710" s="17">
        <f>INT((VLOOKUP($C6710,装备数值,2,0)+VLOOKUP($C6710,装备数值,5,0)*($E6710-1))*VLOOKUP($D6710,系数!$K$2:$O$7,2,0))</f>
        <v>9526</v>
      </c>
      <c r="G6710" s="17">
        <f>INT((VLOOKUP($C6710,装备数值,3,0)+VLOOKUP($C6710,装备数值,6,0)*($E6710-1))*VLOOKUP($D6710,系数!$K$2:$O$7,3,0))</f>
        <v>0</v>
      </c>
      <c r="H6710" s="17">
        <f t="shared" si="209"/>
        <v>0</v>
      </c>
      <c r="I6710" s="17">
        <f>INT((VLOOKUP($C6710,装备数值,4,0)+VLOOKUP($C6710,装备数值,7,0)*($E6710-1))*VLOOKUP($D6710,系数!$K$2:$O$7,4,0))</f>
        <v>0</v>
      </c>
      <c r="J6710" s="17">
        <f>INT((VLOOKUP($C6710,装备数值,4,0)+VLOOKUP($C6710,装备数值,7,0)*($E6710-1))*VLOOKUP($D6710,系数!$K$2:$O$7,5,0))</f>
        <v>0</v>
      </c>
      <c r="K6710" s="17">
        <f>INT(VLOOKUP(E6710,强化金币,2,1)*VLOOKUP(INDEX(装备!F:F,MATCH(属性!A6710,装备!A:A,0)),系数!$K$12:$M$15,3,0))</f>
        <v>450000</v>
      </c>
      <c r="L6710" s="17"/>
      <c r="M6710" s="17"/>
      <c r="N6710" s="17"/>
      <c r="O6710" s="17">
        <f>IF(E6710=1,"",VLOOKUP(E6710,系数!$S$2:$AB$12,MATCH(属性!C6710,评级,0),1))</f>
        <v>880</v>
      </c>
    </row>
    <row r="6711" spans="1:15" ht="17.25" thickBot="1" x14ac:dyDescent="0.4">
      <c r="A6711" s="17">
        <f t="shared" si="208"/>
        <v>7100056</v>
      </c>
      <c r="B6711" s="17" t="s">
        <v>222</v>
      </c>
      <c r="C6711" s="15">
        <f>INDEX(装备!G:G,MATCH(属性!A6711,装备!A:A,0))</f>
        <v>19</v>
      </c>
      <c r="D6711" s="15" t="str">
        <f>INDEX(装备!E:E,MATCH(属性!A6711,装备!A:A,0))</f>
        <v>helmet</v>
      </c>
      <c r="E6711" s="14">
        <v>109</v>
      </c>
      <c r="F6711" s="17">
        <f>INT((VLOOKUP($C6711,装备数值,2,0)+VLOOKUP($C6711,装备数值,5,0)*($E6711-1))*VLOOKUP($D6711,系数!$K$2:$O$7,2,0))</f>
        <v>9601</v>
      </c>
      <c r="G6711" s="17">
        <f>INT((VLOOKUP($C6711,装备数值,3,0)+VLOOKUP($C6711,装备数值,6,0)*($E6711-1))*VLOOKUP($D6711,系数!$K$2:$O$7,3,0))</f>
        <v>0</v>
      </c>
      <c r="H6711" s="17">
        <f t="shared" si="209"/>
        <v>0</v>
      </c>
      <c r="I6711" s="17">
        <f>INT((VLOOKUP($C6711,装备数值,4,0)+VLOOKUP($C6711,装备数值,7,0)*($E6711-1))*VLOOKUP($D6711,系数!$K$2:$O$7,4,0))</f>
        <v>0</v>
      </c>
      <c r="J6711" s="17">
        <f>INT((VLOOKUP($C6711,装备数值,4,0)+VLOOKUP($C6711,装备数值,7,0)*($E6711-1))*VLOOKUP($D6711,系数!$K$2:$O$7,5,0))</f>
        <v>0</v>
      </c>
      <c r="K6711" s="17">
        <f>INT(VLOOKUP(E6711,强化金币,2,1)*VLOOKUP(INDEX(装备!F:F,MATCH(属性!A6711,装备!A:A,0)),系数!$K$12:$M$15,3,0))</f>
        <v>450000</v>
      </c>
      <c r="L6711" s="17"/>
      <c r="M6711" s="17"/>
      <c r="N6711" s="17"/>
      <c r="O6711" s="17">
        <f>IF(E6711=1,"",VLOOKUP(E6711,系数!$S$2:$AB$12,MATCH(属性!C6711,评级,0),1))</f>
        <v>880</v>
      </c>
    </row>
    <row r="6712" spans="1:15" ht="17.25" thickBot="1" x14ac:dyDescent="0.4">
      <c r="A6712" s="17">
        <f t="shared" si="208"/>
        <v>7100056</v>
      </c>
      <c r="B6712" s="17" t="s">
        <v>222</v>
      </c>
      <c r="C6712" s="15">
        <f>INDEX(装备!G:G,MATCH(属性!A6712,装备!A:A,0))</f>
        <v>19</v>
      </c>
      <c r="D6712" s="15" t="str">
        <f>INDEX(装备!E:E,MATCH(属性!A6712,装备!A:A,0))</f>
        <v>helmet</v>
      </c>
      <c r="E6712" s="14">
        <v>110</v>
      </c>
      <c r="F6712" s="17">
        <f>INT((VLOOKUP($C6712,装备数值,2,0)+VLOOKUP($C6712,装备数值,5,0)*($E6712-1))*VLOOKUP($D6712,系数!$K$2:$O$7,2,0))</f>
        <v>9676</v>
      </c>
      <c r="G6712" s="17">
        <f>INT((VLOOKUP($C6712,装备数值,3,0)+VLOOKUP($C6712,装备数值,6,0)*($E6712-1))*VLOOKUP($D6712,系数!$K$2:$O$7,3,0))</f>
        <v>0</v>
      </c>
      <c r="H6712" s="17">
        <f t="shared" si="209"/>
        <v>0</v>
      </c>
      <c r="I6712" s="17">
        <f>INT((VLOOKUP($C6712,装备数值,4,0)+VLOOKUP($C6712,装备数值,7,0)*($E6712-1))*VLOOKUP($D6712,系数!$K$2:$O$7,4,0))</f>
        <v>0</v>
      </c>
      <c r="J6712" s="17">
        <f>INT((VLOOKUP($C6712,装备数值,4,0)+VLOOKUP($C6712,装备数值,7,0)*($E6712-1))*VLOOKUP($D6712,系数!$K$2:$O$7,5,0))</f>
        <v>0</v>
      </c>
      <c r="K6712" s="17">
        <f>INT(VLOOKUP(E6712,强化金币,2,1)*VLOOKUP(INDEX(装备!F:F,MATCH(属性!A6712,装备!A:A,0)),系数!$K$12:$M$15,3,0))</f>
        <v>450000</v>
      </c>
      <c r="L6712" s="17"/>
      <c r="M6712" s="17"/>
      <c r="N6712" s="17"/>
      <c r="O6712" s="17">
        <f>IF(E6712=1,"",VLOOKUP(E6712,系数!$S$2:$AB$12,MATCH(属性!C6712,评级,0),1))</f>
        <v>880</v>
      </c>
    </row>
    <row r="6713" spans="1:15" ht="17.25" thickBot="1" x14ac:dyDescent="0.4">
      <c r="A6713" s="17">
        <f t="shared" si="208"/>
        <v>7100056</v>
      </c>
      <c r="B6713" s="17" t="s">
        <v>222</v>
      </c>
      <c r="C6713" s="15">
        <f>INDEX(装备!G:G,MATCH(属性!A6713,装备!A:A,0))</f>
        <v>19</v>
      </c>
      <c r="D6713" s="15" t="str">
        <f>INDEX(装备!E:E,MATCH(属性!A6713,装备!A:A,0))</f>
        <v>helmet</v>
      </c>
      <c r="E6713" s="14">
        <v>111</v>
      </c>
      <c r="F6713" s="17">
        <f>INT((VLOOKUP($C6713,装备数值,2,0)+VLOOKUP($C6713,装备数值,5,0)*($E6713-1))*VLOOKUP($D6713,系数!$K$2:$O$7,2,0))</f>
        <v>9751</v>
      </c>
      <c r="G6713" s="17">
        <f>INT((VLOOKUP($C6713,装备数值,3,0)+VLOOKUP($C6713,装备数值,6,0)*($E6713-1))*VLOOKUP($D6713,系数!$K$2:$O$7,3,0))</f>
        <v>0</v>
      </c>
      <c r="H6713" s="17">
        <f t="shared" si="209"/>
        <v>0</v>
      </c>
      <c r="I6713" s="17">
        <f>INT((VLOOKUP($C6713,装备数值,4,0)+VLOOKUP($C6713,装备数值,7,0)*($E6713-1))*VLOOKUP($D6713,系数!$K$2:$O$7,4,0))</f>
        <v>0</v>
      </c>
      <c r="J6713" s="17">
        <f>INT((VLOOKUP($C6713,装备数值,4,0)+VLOOKUP($C6713,装备数值,7,0)*($E6713-1))*VLOOKUP($D6713,系数!$K$2:$O$7,5,0))</f>
        <v>0</v>
      </c>
      <c r="K6713" s="17">
        <f>INT(VLOOKUP(E6713,强化金币,2,1)*VLOOKUP(INDEX(装备!F:F,MATCH(属性!A6713,装备!A:A,0)),系数!$K$12:$M$15,3,0))</f>
        <v>450000</v>
      </c>
      <c r="L6713" s="17"/>
      <c r="M6713" s="17"/>
      <c r="N6713" s="17"/>
      <c r="O6713" s="17">
        <f>IF(E6713=1,"",VLOOKUP(E6713,系数!$S$2:$AB$12,MATCH(属性!C6713,评级,0),1))</f>
        <v>880</v>
      </c>
    </row>
    <row r="6714" spans="1:15" ht="17.25" thickBot="1" x14ac:dyDescent="0.4">
      <c r="A6714" s="17">
        <f t="shared" si="208"/>
        <v>7100056</v>
      </c>
      <c r="B6714" s="17" t="s">
        <v>222</v>
      </c>
      <c r="C6714" s="15">
        <f>INDEX(装备!G:G,MATCH(属性!A6714,装备!A:A,0))</f>
        <v>19</v>
      </c>
      <c r="D6714" s="15" t="str">
        <f>INDEX(装备!E:E,MATCH(属性!A6714,装备!A:A,0))</f>
        <v>helmet</v>
      </c>
      <c r="E6714" s="14">
        <v>112</v>
      </c>
      <c r="F6714" s="17">
        <f>INT((VLOOKUP($C6714,装备数值,2,0)+VLOOKUP($C6714,装备数值,5,0)*($E6714-1))*VLOOKUP($D6714,系数!$K$2:$O$7,2,0))</f>
        <v>9826</v>
      </c>
      <c r="G6714" s="17">
        <f>INT((VLOOKUP($C6714,装备数值,3,0)+VLOOKUP($C6714,装备数值,6,0)*($E6714-1))*VLOOKUP($D6714,系数!$K$2:$O$7,3,0))</f>
        <v>0</v>
      </c>
      <c r="H6714" s="17">
        <f t="shared" si="209"/>
        <v>0</v>
      </c>
      <c r="I6714" s="17">
        <f>INT((VLOOKUP($C6714,装备数值,4,0)+VLOOKUP($C6714,装备数值,7,0)*($E6714-1))*VLOOKUP($D6714,系数!$K$2:$O$7,4,0))</f>
        <v>0</v>
      </c>
      <c r="J6714" s="17">
        <f>INT((VLOOKUP($C6714,装备数值,4,0)+VLOOKUP($C6714,装备数值,7,0)*($E6714-1))*VLOOKUP($D6714,系数!$K$2:$O$7,5,0))</f>
        <v>0</v>
      </c>
      <c r="K6714" s="17">
        <f>INT(VLOOKUP(E6714,强化金币,2,1)*VLOOKUP(INDEX(装备!F:F,MATCH(属性!A6714,装备!A:A,0)),系数!$K$12:$M$15,3,0))</f>
        <v>450000</v>
      </c>
      <c r="L6714" s="17"/>
      <c r="M6714" s="17"/>
      <c r="N6714" s="17"/>
      <c r="O6714" s="17">
        <f>IF(E6714=1,"",VLOOKUP(E6714,系数!$S$2:$AB$12,MATCH(属性!C6714,评级,0),1))</f>
        <v>880</v>
      </c>
    </row>
    <row r="6715" spans="1:15" ht="17.25" thickBot="1" x14ac:dyDescent="0.4">
      <c r="A6715" s="17">
        <f t="shared" si="208"/>
        <v>7100056</v>
      </c>
      <c r="B6715" s="17" t="s">
        <v>222</v>
      </c>
      <c r="C6715" s="15">
        <f>INDEX(装备!G:G,MATCH(属性!A6715,装备!A:A,0))</f>
        <v>19</v>
      </c>
      <c r="D6715" s="15" t="str">
        <f>INDEX(装备!E:E,MATCH(属性!A6715,装备!A:A,0))</f>
        <v>helmet</v>
      </c>
      <c r="E6715" s="14">
        <v>113</v>
      </c>
      <c r="F6715" s="17">
        <f>INT((VLOOKUP($C6715,装备数值,2,0)+VLOOKUP($C6715,装备数值,5,0)*($E6715-1))*VLOOKUP($D6715,系数!$K$2:$O$7,2,0))</f>
        <v>9901</v>
      </c>
      <c r="G6715" s="17">
        <f>INT((VLOOKUP($C6715,装备数值,3,0)+VLOOKUP($C6715,装备数值,6,0)*($E6715-1))*VLOOKUP($D6715,系数!$K$2:$O$7,3,0))</f>
        <v>0</v>
      </c>
      <c r="H6715" s="17">
        <f t="shared" si="209"/>
        <v>0</v>
      </c>
      <c r="I6715" s="17">
        <f>INT((VLOOKUP($C6715,装备数值,4,0)+VLOOKUP($C6715,装备数值,7,0)*($E6715-1))*VLOOKUP($D6715,系数!$K$2:$O$7,4,0))</f>
        <v>0</v>
      </c>
      <c r="J6715" s="17">
        <f>INT((VLOOKUP($C6715,装备数值,4,0)+VLOOKUP($C6715,装备数值,7,0)*($E6715-1))*VLOOKUP($D6715,系数!$K$2:$O$7,5,0))</f>
        <v>0</v>
      </c>
      <c r="K6715" s="17">
        <f>INT(VLOOKUP(E6715,强化金币,2,1)*VLOOKUP(INDEX(装备!F:F,MATCH(属性!A6715,装备!A:A,0)),系数!$K$12:$M$15,3,0))</f>
        <v>450000</v>
      </c>
      <c r="L6715" s="17"/>
      <c r="M6715" s="17"/>
      <c r="N6715" s="17"/>
      <c r="O6715" s="17">
        <f>IF(E6715=1,"",VLOOKUP(E6715,系数!$S$2:$AB$12,MATCH(属性!C6715,评级,0),1))</f>
        <v>880</v>
      </c>
    </row>
    <row r="6716" spans="1:15" ht="17.25" thickBot="1" x14ac:dyDescent="0.4">
      <c r="A6716" s="17">
        <f t="shared" ref="A6716:A6779" si="210">A6596+1</f>
        <v>7100056</v>
      </c>
      <c r="B6716" s="17" t="s">
        <v>222</v>
      </c>
      <c r="C6716" s="15">
        <f>INDEX(装备!G:G,MATCH(属性!A6716,装备!A:A,0))</f>
        <v>19</v>
      </c>
      <c r="D6716" s="15" t="str">
        <f>INDEX(装备!E:E,MATCH(属性!A6716,装备!A:A,0))</f>
        <v>helmet</v>
      </c>
      <c r="E6716" s="14">
        <v>114</v>
      </c>
      <c r="F6716" s="17">
        <f>INT((VLOOKUP($C6716,装备数值,2,0)+VLOOKUP($C6716,装备数值,5,0)*($E6716-1))*VLOOKUP($D6716,系数!$K$2:$O$7,2,0))</f>
        <v>9976</v>
      </c>
      <c r="G6716" s="17">
        <f>INT((VLOOKUP($C6716,装备数值,3,0)+VLOOKUP($C6716,装备数值,6,0)*($E6716-1))*VLOOKUP($D6716,系数!$K$2:$O$7,3,0))</f>
        <v>0</v>
      </c>
      <c r="H6716" s="17">
        <f t="shared" si="209"/>
        <v>0</v>
      </c>
      <c r="I6716" s="17">
        <f>INT((VLOOKUP($C6716,装备数值,4,0)+VLOOKUP($C6716,装备数值,7,0)*($E6716-1))*VLOOKUP($D6716,系数!$K$2:$O$7,4,0))</f>
        <v>0</v>
      </c>
      <c r="J6716" s="17">
        <f>INT((VLOOKUP($C6716,装备数值,4,0)+VLOOKUP($C6716,装备数值,7,0)*($E6716-1))*VLOOKUP($D6716,系数!$K$2:$O$7,5,0))</f>
        <v>0</v>
      </c>
      <c r="K6716" s="17">
        <f>INT(VLOOKUP(E6716,强化金币,2,1)*VLOOKUP(INDEX(装备!F:F,MATCH(属性!A6716,装备!A:A,0)),系数!$K$12:$M$15,3,0))</f>
        <v>450000</v>
      </c>
      <c r="L6716" s="17"/>
      <c r="M6716" s="17"/>
      <c r="N6716" s="17"/>
      <c r="O6716" s="17">
        <f>IF(E6716=1,"",VLOOKUP(E6716,系数!$S$2:$AB$12,MATCH(属性!C6716,评级,0),1))</f>
        <v>880</v>
      </c>
    </row>
    <row r="6717" spans="1:15" ht="17.25" thickBot="1" x14ac:dyDescent="0.4">
      <c r="A6717" s="17">
        <f t="shared" si="210"/>
        <v>7100056</v>
      </c>
      <c r="B6717" s="17" t="s">
        <v>222</v>
      </c>
      <c r="C6717" s="15">
        <f>INDEX(装备!G:G,MATCH(属性!A6717,装备!A:A,0))</f>
        <v>19</v>
      </c>
      <c r="D6717" s="15" t="str">
        <f>INDEX(装备!E:E,MATCH(属性!A6717,装备!A:A,0))</f>
        <v>helmet</v>
      </c>
      <c r="E6717" s="14">
        <v>115</v>
      </c>
      <c r="F6717" s="17">
        <f>INT((VLOOKUP($C6717,装备数值,2,0)+VLOOKUP($C6717,装备数值,5,0)*($E6717-1))*VLOOKUP($D6717,系数!$K$2:$O$7,2,0))</f>
        <v>10052</v>
      </c>
      <c r="G6717" s="17">
        <f>INT((VLOOKUP($C6717,装备数值,3,0)+VLOOKUP($C6717,装备数值,6,0)*($E6717-1))*VLOOKUP($D6717,系数!$K$2:$O$7,3,0))</f>
        <v>0</v>
      </c>
      <c r="H6717" s="17">
        <f t="shared" si="209"/>
        <v>0</v>
      </c>
      <c r="I6717" s="17">
        <f>INT((VLOOKUP($C6717,装备数值,4,0)+VLOOKUP($C6717,装备数值,7,0)*($E6717-1))*VLOOKUP($D6717,系数!$K$2:$O$7,4,0))</f>
        <v>0</v>
      </c>
      <c r="J6717" s="17">
        <f>INT((VLOOKUP($C6717,装备数值,4,0)+VLOOKUP($C6717,装备数值,7,0)*($E6717-1))*VLOOKUP($D6717,系数!$K$2:$O$7,5,0))</f>
        <v>0</v>
      </c>
      <c r="K6717" s="17">
        <f>INT(VLOOKUP(E6717,强化金币,2,1)*VLOOKUP(INDEX(装备!F:F,MATCH(属性!A6717,装备!A:A,0)),系数!$K$12:$M$15,3,0))</f>
        <v>450000</v>
      </c>
      <c r="L6717" s="17"/>
      <c r="M6717" s="17"/>
      <c r="N6717" s="17"/>
      <c r="O6717" s="17">
        <f>IF(E6717=1,"",VLOOKUP(E6717,系数!$S$2:$AB$12,MATCH(属性!C6717,评级,0),1))</f>
        <v>880</v>
      </c>
    </row>
    <row r="6718" spans="1:15" ht="17.25" thickBot="1" x14ac:dyDescent="0.4">
      <c r="A6718" s="17">
        <f t="shared" si="210"/>
        <v>7100056</v>
      </c>
      <c r="B6718" s="17" t="s">
        <v>222</v>
      </c>
      <c r="C6718" s="15">
        <f>INDEX(装备!G:G,MATCH(属性!A6718,装备!A:A,0))</f>
        <v>19</v>
      </c>
      <c r="D6718" s="15" t="str">
        <f>INDEX(装备!E:E,MATCH(属性!A6718,装备!A:A,0))</f>
        <v>helmet</v>
      </c>
      <c r="E6718" s="14">
        <v>116</v>
      </c>
      <c r="F6718" s="17">
        <f>INT((VLOOKUP($C6718,装备数值,2,0)+VLOOKUP($C6718,装备数值,5,0)*($E6718-1))*VLOOKUP($D6718,系数!$K$2:$O$7,2,0))</f>
        <v>10127</v>
      </c>
      <c r="G6718" s="17">
        <f>INT((VLOOKUP($C6718,装备数值,3,0)+VLOOKUP($C6718,装备数值,6,0)*($E6718-1))*VLOOKUP($D6718,系数!$K$2:$O$7,3,0))</f>
        <v>0</v>
      </c>
      <c r="H6718" s="17">
        <f t="shared" si="209"/>
        <v>0</v>
      </c>
      <c r="I6718" s="17">
        <f>INT((VLOOKUP($C6718,装备数值,4,0)+VLOOKUP($C6718,装备数值,7,0)*($E6718-1))*VLOOKUP($D6718,系数!$K$2:$O$7,4,0))</f>
        <v>0</v>
      </c>
      <c r="J6718" s="17">
        <f>INT((VLOOKUP($C6718,装备数值,4,0)+VLOOKUP($C6718,装备数值,7,0)*($E6718-1))*VLOOKUP($D6718,系数!$K$2:$O$7,5,0))</f>
        <v>0</v>
      </c>
      <c r="K6718" s="17">
        <f>INT(VLOOKUP(E6718,强化金币,2,1)*VLOOKUP(INDEX(装备!F:F,MATCH(属性!A6718,装备!A:A,0)),系数!$K$12:$M$15,3,0))</f>
        <v>450000</v>
      </c>
      <c r="L6718" s="17"/>
      <c r="M6718" s="17"/>
      <c r="N6718" s="17"/>
      <c r="O6718" s="17">
        <f>IF(E6718=1,"",VLOOKUP(E6718,系数!$S$2:$AB$12,MATCH(属性!C6718,评级,0),1))</f>
        <v>880</v>
      </c>
    </row>
    <row r="6719" spans="1:15" ht="17.25" thickBot="1" x14ac:dyDescent="0.4">
      <c r="A6719" s="17">
        <f t="shared" si="210"/>
        <v>7100056</v>
      </c>
      <c r="B6719" s="17" t="s">
        <v>222</v>
      </c>
      <c r="C6719" s="15">
        <f>INDEX(装备!G:G,MATCH(属性!A6719,装备!A:A,0))</f>
        <v>19</v>
      </c>
      <c r="D6719" s="15" t="str">
        <f>INDEX(装备!E:E,MATCH(属性!A6719,装备!A:A,0))</f>
        <v>helmet</v>
      </c>
      <c r="E6719" s="14">
        <v>117</v>
      </c>
      <c r="F6719" s="17">
        <f>INT((VLOOKUP($C6719,装备数值,2,0)+VLOOKUP($C6719,装备数值,5,0)*($E6719-1))*VLOOKUP($D6719,系数!$K$2:$O$7,2,0))</f>
        <v>10202</v>
      </c>
      <c r="G6719" s="17">
        <f>INT((VLOOKUP($C6719,装备数值,3,0)+VLOOKUP($C6719,装备数值,6,0)*($E6719-1))*VLOOKUP($D6719,系数!$K$2:$O$7,3,0))</f>
        <v>0</v>
      </c>
      <c r="H6719" s="17">
        <f t="shared" si="209"/>
        <v>0</v>
      </c>
      <c r="I6719" s="17">
        <f>INT((VLOOKUP($C6719,装备数值,4,0)+VLOOKUP($C6719,装备数值,7,0)*($E6719-1))*VLOOKUP($D6719,系数!$K$2:$O$7,4,0))</f>
        <v>0</v>
      </c>
      <c r="J6719" s="17">
        <f>INT((VLOOKUP($C6719,装备数值,4,0)+VLOOKUP($C6719,装备数值,7,0)*($E6719-1))*VLOOKUP($D6719,系数!$K$2:$O$7,5,0))</f>
        <v>0</v>
      </c>
      <c r="K6719" s="17">
        <f>INT(VLOOKUP(E6719,强化金币,2,1)*VLOOKUP(INDEX(装备!F:F,MATCH(属性!A6719,装备!A:A,0)),系数!$K$12:$M$15,3,0))</f>
        <v>450000</v>
      </c>
      <c r="L6719" s="17"/>
      <c r="M6719" s="17"/>
      <c r="N6719" s="17"/>
      <c r="O6719" s="17">
        <f>IF(E6719=1,"",VLOOKUP(E6719,系数!$S$2:$AB$12,MATCH(属性!C6719,评级,0),1))</f>
        <v>880</v>
      </c>
    </row>
    <row r="6720" spans="1:15" ht="17.25" thickBot="1" x14ac:dyDescent="0.4">
      <c r="A6720" s="17">
        <f t="shared" si="210"/>
        <v>7100056</v>
      </c>
      <c r="B6720" s="17" t="s">
        <v>222</v>
      </c>
      <c r="C6720" s="15">
        <f>INDEX(装备!G:G,MATCH(属性!A6720,装备!A:A,0))</f>
        <v>19</v>
      </c>
      <c r="D6720" s="15" t="str">
        <f>INDEX(装备!E:E,MATCH(属性!A6720,装备!A:A,0))</f>
        <v>helmet</v>
      </c>
      <c r="E6720" s="14">
        <v>118</v>
      </c>
      <c r="F6720" s="17">
        <f>INT((VLOOKUP($C6720,装备数值,2,0)+VLOOKUP($C6720,装备数值,5,0)*($E6720-1))*VLOOKUP($D6720,系数!$K$2:$O$7,2,0))</f>
        <v>10277</v>
      </c>
      <c r="G6720" s="17">
        <f>INT((VLOOKUP($C6720,装备数值,3,0)+VLOOKUP($C6720,装备数值,6,0)*($E6720-1))*VLOOKUP($D6720,系数!$K$2:$O$7,3,0))</f>
        <v>0</v>
      </c>
      <c r="H6720" s="17">
        <f t="shared" si="209"/>
        <v>0</v>
      </c>
      <c r="I6720" s="17">
        <f>INT((VLOOKUP($C6720,装备数值,4,0)+VLOOKUP($C6720,装备数值,7,0)*($E6720-1))*VLOOKUP($D6720,系数!$K$2:$O$7,4,0))</f>
        <v>0</v>
      </c>
      <c r="J6720" s="17">
        <f>INT((VLOOKUP($C6720,装备数值,4,0)+VLOOKUP($C6720,装备数值,7,0)*($E6720-1))*VLOOKUP($D6720,系数!$K$2:$O$7,5,0))</f>
        <v>0</v>
      </c>
      <c r="K6720" s="17">
        <f>INT(VLOOKUP(E6720,强化金币,2,1)*VLOOKUP(INDEX(装备!F:F,MATCH(属性!A6720,装备!A:A,0)),系数!$K$12:$M$15,3,0))</f>
        <v>450000</v>
      </c>
      <c r="L6720" s="17"/>
      <c r="M6720" s="17"/>
      <c r="N6720" s="17"/>
      <c r="O6720" s="17">
        <f>IF(E6720=1,"",VLOOKUP(E6720,系数!$S$2:$AB$12,MATCH(属性!C6720,评级,0),1))</f>
        <v>880</v>
      </c>
    </row>
    <row r="6721" spans="1:15" ht="17.25" thickBot="1" x14ac:dyDescent="0.4">
      <c r="A6721" s="17">
        <f t="shared" si="210"/>
        <v>7100056</v>
      </c>
      <c r="B6721" s="17" t="s">
        <v>222</v>
      </c>
      <c r="C6721" s="15">
        <f>INDEX(装备!G:G,MATCH(属性!A6721,装备!A:A,0))</f>
        <v>19</v>
      </c>
      <c r="D6721" s="15" t="str">
        <f>INDEX(装备!E:E,MATCH(属性!A6721,装备!A:A,0))</f>
        <v>helmet</v>
      </c>
      <c r="E6721" s="14">
        <v>119</v>
      </c>
      <c r="F6721" s="17">
        <f>INT((VLOOKUP($C6721,装备数值,2,0)+VLOOKUP($C6721,装备数值,5,0)*($E6721-1))*VLOOKUP($D6721,系数!$K$2:$O$7,2,0))</f>
        <v>10352</v>
      </c>
      <c r="G6721" s="17">
        <f>INT((VLOOKUP($C6721,装备数值,3,0)+VLOOKUP($C6721,装备数值,6,0)*($E6721-1))*VLOOKUP($D6721,系数!$K$2:$O$7,3,0))</f>
        <v>0</v>
      </c>
      <c r="H6721" s="17">
        <f t="shared" si="209"/>
        <v>0</v>
      </c>
      <c r="I6721" s="17">
        <f>INT((VLOOKUP($C6721,装备数值,4,0)+VLOOKUP($C6721,装备数值,7,0)*($E6721-1))*VLOOKUP($D6721,系数!$K$2:$O$7,4,0))</f>
        <v>0</v>
      </c>
      <c r="J6721" s="17">
        <f>INT((VLOOKUP($C6721,装备数值,4,0)+VLOOKUP($C6721,装备数值,7,0)*($E6721-1))*VLOOKUP($D6721,系数!$K$2:$O$7,5,0))</f>
        <v>0</v>
      </c>
      <c r="K6721" s="17">
        <f>INT(VLOOKUP(E6721,强化金币,2,1)*VLOOKUP(INDEX(装备!F:F,MATCH(属性!A6721,装备!A:A,0)),系数!$K$12:$M$15,3,0))</f>
        <v>450000</v>
      </c>
      <c r="L6721" s="17"/>
      <c r="M6721" s="17"/>
      <c r="N6721" s="17"/>
      <c r="O6721" s="17">
        <f>IF(E6721=1,"",VLOOKUP(E6721,系数!$S$2:$AB$12,MATCH(属性!C6721,评级,0),1))</f>
        <v>880</v>
      </c>
    </row>
    <row r="6722" spans="1:15" ht="17.25" thickBot="1" x14ac:dyDescent="0.4">
      <c r="A6722" s="17">
        <f t="shared" si="210"/>
        <v>7100056</v>
      </c>
      <c r="B6722" s="17" t="s">
        <v>222</v>
      </c>
      <c r="C6722" s="15">
        <f>INDEX(装备!G:G,MATCH(属性!A6722,装备!A:A,0))</f>
        <v>19</v>
      </c>
      <c r="D6722" s="15" t="str">
        <f>INDEX(装备!E:E,MATCH(属性!A6722,装备!A:A,0))</f>
        <v>helmet</v>
      </c>
      <c r="E6722" s="14">
        <v>120</v>
      </c>
      <c r="F6722" s="17">
        <f>INT((VLOOKUP($C6722,装备数值,2,0)+VLOOKUP($C6722,装备数值,5,0)*($E6722-1))*VLOOKUP($D6722,系数!$K$2:$O$7,2,0))</f>
        <v>10427</v>
      </c>
      <c r="G6722" s="17">
        <f>INT((VLOOKUP($C6722,装备数值,3,0)+VLOOKUP($C6722,装备数值,6,0)*($E6722-1))*VLOOKUP($D6722,系数!$K$2:$O$7,3,0))</f>
        <v>0</v>
      </c>
      <c r="H6722" s="17">
        <f t="shared" si="209"/>
        <v>0</v>
      </c>
      <c r="I6722" s="17">
        <f>INT((VLOOKUP($C6722,装备数值,4,0)+VLOOKUP($C6722,装备数值,7,0)*($E6722-1))*VLOOKUP($D6722,系数!$K$2:$O$7,4,0))</f>
        <v>0</v>
      </c>
      <c r="J6722" s="17">
        <f>INT((VLOOKUP($C6722,装备数值,4,0)+VLOOKUP($C6722,装备数值,7,0)*($E6722-1))*VLOOKUP($D6722,系数!$K$2:$O$7,5,0))</f>
        <v>0</v>
      </c>
      <c r="K6722" s="17">
        <f>INT(VLOOKUP(E6722,强化金币,2,1)*VLOOKUP(INDEX(装备!F:F,MATCH(属性!A6722,装备!A:A,0)),系数!$K$12:$M$15,3,0))</f>
        <v>450000</v>
      </c>
      <c r="L6722" s="17"/>
      <c r="M6722" s="17"/>
      <c r="N6722" s="17"/>
      <c r="O6722" s="17">
        <f>IF(E6722=1,"",VLOOKUP(E6722,系数!$S$2:$AB$12,MATCH(属性!C6722,评级,0),1))</f>
        <v>880</v>
      </c>
    </row>
    <row r="6723" spans="1:15" ht="17.25" thickBot="1" x14ac:dyDescent="0.4">
      <c r="A6723" s="15">
        <f t="shared" si="210"/>
        <v>7100057</v>
      </c>
      <c r="B6723" s="15" t="s">
        <v>223</v>
      </c>
      <c r="C6723" s="15">
        <f>INDEX(装备!G:G,MATCH(属性!A6723,装备!A:A,0))</f>
        <v>19</v>
      </c>
      <c r="D6723" s="15" t="str">
        <f>INDEX(装备!E:E,MATCH(属性!A6723,装备!A:A,0))</f>
        <v>armour</v>
      </c>
      <c r="E6723" s="16">
        <v>1</v>
      </c>
      <c r="F6723" s="17">
        <f>INT((VLOOKUP($C6723,装备数值,2,0)+VLOOKUP($C6723,装备数值,5,0)*($E6723-1))*VLOOKUP($D6723,系数!$K$2:$O$7,2,0))</f>
        <v>1500</v>
      </c>
      <c r="G6723" s="17">
        <f>INT((VLOOKUP($C6723,装备数值,3,0)+VLOOKUP($C6723,装备数值,6,0)*($E6723-1))*VLOOKUP($D6723,系数!$K$2:$O$7,3,0))</f>
        <v>0</v>
      </c>
      <c r="H6723" s="17">
        <f t="shared" si="209"/>
        <v>0</v>
      </c>
      <c r="I6723" s="17">
        <f>INT((VLOOKUP($C6723,装备数值,4,0)+VLOOKUP($C6723,装备数值,7,0)*($E6723-1))*VLOOKUP($D6723,系数!$K$2:$O$7,4,0))</f>
        <v>0</v>
      </c>
      <c r="J6723" s="17">
        <f>INT((VLOOKUP($C6723,装备数值,4,0)+VLOOKUP($C6723,装备数值,7,0)*($E6723-1))*VLOOKUP($D6723,系数!$K$2:$O$7,5,0))</f>
        <v>0</v>
      </c>
      <c r="K6723" s="17">
        <f>INT(VLOOKUP(E6723,强化金币,2,1)*VLOOKUP(INDEX(装备!F:F,MATCH(属性!A6723,装备!A:A,0)),系数!$K$12:$M$15,3,0))</f>
        <v>50</v>
      </c>
      <c r="L6723" s="17"/>
      <c r="M6723" s="17"/>
      <c r="N6723" s="17"/>
      <c r="O6723" s="17" t="str">
        <f>IF(E6723=1,"",VLOOKUP(E6723,系数!$S$2:$AB$12,MATCH(属性!C6723,评级,0),1))</f>
        <v/>
      </c>
    </row>
    <row r="6724" spans="1:15" ht="17.25" thickBot="1" x14ac:dyDescent="0.4">
      <c r="A6724" s="17">
        <f t="shared" si="210"/>
        <v>7100057</v>
      </c>
      <c r="B6724" s="17" t="s">
        <v>223</v>
      </c>
      <c r="C6724" s="15">
        <f>INDEX(装备!G:G,MATCH(属性!A6724,装备!A:A,0))</f>
        <v>19</v>
      </c>
      <c r="D6724" s="15" t="str">
        <f>INDEX(装备!E:E,MATCH(属性!A6724,装备!A:A,0))</f>
        <v>armour</v>
      </c>
      <c r="E6724" s="14">
        <v>2</v>
      </c>
      <c r="F6724" s="17">
        <f>INT((VLOOKUP($C6724,装备数值,2,0)+VLOOKUP($C6724,装备数值,5,0)*($E6724-1))*VLOOKUP($D6724,系数!$K$2:$O$7,2,0))</f>
        <v>1575</v>
      </c>
      <c r="G6724" s="17">
        <f>INT((VLOOKUP($C6724,装备数值,3,0)+VLOOKUP($C6724,装备数值,6,0)*($E6724-1))*VLOOKUP($D6724,系数!$K$2:$O$7,3,0))</f>
        <v>0</v>
      </c>
      <c r="H6724" s="17">
        <f t="shared" ref="H6724:H6787" si="211">G6724</f>
        <v>0</v>
      </c>
      <c r="I6724" s="17">
        <f>INT((VLOOKUP($C6724,装备数值,4,0)+VLOOKUP($C6724,装备数值,7,0)*($E6724-1))*VLOOKUP($D6724,系数!$K$2:$O$7,4,0))</f>
        <v>0</v>
      </c>
      <c r="J6724" s="17">
        <f>INT((VLOOKUP($C6724,装备数值,4,0)+VLOOKUP($C6724,装备数值,7,0)*($E6724-1))*VLOOKUP($D6724,系数!$K$2:$O$7,5,0))</f>
        <v>0</v>
      </c>
      <c r="K6724" s="17">
        <f>INT(VLOOKUP(E6724,强化金币,2,1)*VLOOKUP(INDEX(装备!F:F,MATCH(属性!A6724,装备!A:A,0)),系数!$K$12:$M$15,3,0))</f>
        <v>80</v>
      </c>
      <c r="L6724" s="17"/>
      <c r="M6724" s="17"/>
      <c r="N6724" s="17"/>
      <c r="O6724" s="17">
        <f>IF(E6724=1,"",VLOOKUP(E6724,系数!$S$2:$AB$12,MATCH(属性!C6724,评级,0),1))</f>
        <v>80</v>
      </c>
    </row>
    <row r="6725" spans="1:15" ht="17.25" thickBot="1" x14ac:dyDescent="0.4">
      <c r="A6725" s="17">
        <f t="shared" si="210"/>
        <v>7100057</v>
      </c>
      <c r="B6725" s="17" t="s">
        <v>223</v>
      </c>
      <c r="C6725" s="15">
        <f>INDEX(装备!G:G,MATCH(属性!A6725,装备!A:A,0))</f>
        <v>19</v>
      </c>
      <c r="D6725" s="15" t="str">
        <f>INDEX(装备!E:E,MATCH(属性!A6725,装备!A:A,0))</f>
        <v>armour</v>
      </c>
      <c r="E6725" s="14">
        <v>3</v>
      </c>
      <c r="F6725" s="17">
        <f>INT((VLOOKUP($C6725,装备数值,2,0)+VLOOKUP($C6725,装备数值,5,0)*($E6725-1))*VLOOKUP($D6725,系数!$K$2:$O$7,2,0))</f>
        <v>1650</v>
      </c>
      <c r="G6725" s="17">
        <f>INT((VLOOKUP($C6725,装备数值,3,0)+VLOOKUP($C6725,装备数值,6,0)*($E6725-1))*VLOOKUP($D6725,系数!$K$2:$O$7,3,0))</f>
        <v>0</v>
      </c>
      <c r="H6725" s="17">
        <f t="shared" si="211"/>
        <v>0</v>
      </c>
      <c r="I6725" s="17">
        <f>INT((VLOOKUP($C6725,装备数值,4,0)+VLOOKUP($C6725,装备数值,7,0)*($E6725-1))*VLOOKUP($D6725,系数!$K$2:$O$7,4,0))</f>
        <v>0</v>
      </c>
      <c r="J6725" s="17">
        <f>INT((VLOOKUP($C6725,装备数值,4,0)+VLOOKUP($C6725,装备数值,7,0)*($E6725-1))*VLOOKUP($D6725,系数!$K$2:$O$7,5,0))</f>
        <v>0</v>
      </c>
      <c r="K6725" s="17">
        <f>INT(VLOOKUP(E6725,强化金币,2,1)*VLOOKUP(INDEX(装备!F:F,MATCH(属性!A6725,装备!A:A,0)),系数!$K$12:$M$15,3,0))</f>
        <v>100</v>
      </c>
      <c r="L6725" s="17"/>
      <c r="M6725" s="17"/>
      <c r="N6725" s="17"/>
      <c r="O6725" s="17">
        <f>IF(E6725=1,"",VLOOKUP(E6725,系数!$S$2:$AB$12,MATCH(属性!C6725,评级,0),1))</f>
        <v>80</v>
      </c>
    </row>
    <row r="6726" spans="1:15" ht="17.25" thickBot="1" x14ac:dyDescent="0.4">
      <c r="A6726" s="17">
        <f t="shared" si="210"/>
        <v>7100057</v>
      </c>
      <c r="B6726" s="17" t="s">
        <v>223</v>
      </c>
      <c r="C6726" s="15">
        <f>INDEX(装备!G:G,MATCH(属性!A6726,装备!A:A,0))</f>
        <v>19</v>
      </c>
      <c r="D6726" s="15" t="str">
        <f>INDEX(装备!E:E,MATCH(属性!A6726,装备!A:A,0))</f>
        <v>armour</v>
      </c>
      <c r="E6726" s="14">
        <v>4</v>
      </c>
      <c r="F6726" s="17">
        <f>INT((VLOOKUP($C6726,装备数值,2,0)+VLOOKUP($C6726,装备数值,5,0)*($E6726-1))*VLOOKUP($D6726,系数!$K$2:$O$7,2,0))</f>
        <v>1725</v>
      </c>
      <c r="G6726" s="17">
        <f>INT((VLOOKUP($C6726,装备数值,3,0)+VLOOKUP($C6726,装备数值,6,0)*($E6726-1))*VLOOKUP($D6726,系数!$K$2:$O$7,3,0))</f>
        <v>0</v>
      </c>
      <c r="H6726" s="17">
        <f t="shared" si="211"/>
        <v>0</v>
      </c>
      <c r="I6726" s="17">
        <f>INT((VLOOKUP($C6726,装备数值,4,0)+VLOOKUP($C6726,装备数值,7,0)*($E6726-1))*VLOOKUP($D6726,系数!$K$2:$O$7,4,0))</f>
        <v>0</v>
      </c>
      <c r="J6726" s="17">
        <f>INT((VLOOKUP($C6726,装备数值,4,0)+VLOOKUP($C6726,装备数值,7,0)*($E6726-1))*VLOOKUP($D6726,系数!$K$2:$O$7,5,0))</f>
        <v>0</v>
      </c>
      <c r="K6726" s="17">
        <f>INT(VLOOKUP(E6726,强化金币,2,1)*VLOOKUP(INDEX(装备!F:F,MATCH(属性!A6726,装备!A:A,0)),系数!$K$12:$M$15,3,0))</f>
        <v>200</v>
      </c>
      <c r="L6726" s="17"/>
      <c r="M6726" s="17"/>
      <c r="N6726" s="17"/>
      <c r="O6726" s="17">
        <f>IF(E6726=1,"",VLOOKUP(E6726,系数!$S$2:$AB$12,MATCH(属性!C6726,评级,0),1))</f>
        <v>80</v>
      </c>
    </row>
    <row r="6727" spans="1:15" ht="17.25" thickBot="1" x14ac:dyDescent="0.4">
      <c r="A6727" s="17">
        <f t="shared" si="210"/>
        <v>7100057</v>
      </c>
      <c r="B6727" s="17" t="s">
        <v>223</v>
      </c>
      <c r="C6727" s="15">
        <f>INDEX(装备!G:G,MATCH(属性!A6727,装备!A:A,0))</f>
        <v>19</v>
      </c>
      <c r="D6727" s="15" t="str">
        <f>INDEX(装备!E:E,MATCH(属性!A6727,装备!A:A,0))</f>
        <v>armour</v>
      </c>
      <c r="E6727" s="14">
        <v>5</v>
      </c>
      <c r="F6727" s="17">
        <f>INT((VLOOKUP($C6727,装备数值,2,0)+VLOOKUP($C6727,装备数值,5,0)*($E6727-1))*VLOOKUP($D6727,系数!$K$2:$O$7,2,0))</f>
        <v>1800</v>
      </c>
      <c r="G6727" s="17">
        <f>INT((VLOOKUP($C6727,装备数值,3,0)+VLOOKUP($C6727,装备数值,6,0)*($E6727-1))*VLOOKUP($D6727,系数!$K$2:$O$7,3,0))</f>
        <v>0</v>
      </c>
      <c r="H6727" s="17">
        <f t="shared" si="211"/>
        <v>0</v>
      </c>
      <c r="I6727" s="17">
        <f>INT((VLOOKUP($C6727,装备数值,4,0)+VLOOKUP($C6727,装备数值,7,0)*($E6727-1))*VLOOKUP($D6727,系数!$K$2:$O$7,4,0))</f>
        <v>0</v>
      </c>
      <c r="J6727" s="17">
        <f>INT((VLOOKUP($C6727,装备数值,4,0)+VLOOKUP($C6727,装备数值,7,0)*($E6727-1))*VLOOKUP($D6727,系数!$K$2:$O$7,5,0))</f>
        <v>0</v>
      </c>
      <c r="K6727" s="17">
        <f>INT(VLOOKUP(E6727,强化金币,2,1)*VLOOKUP(INDEX(装备!F:F,MATCH(属性!A6727,装备!A:A,0)),系数!$K$12:$M$15,3,0))</f>
        <v>300</v>
      </c>
      <c r="L6727" s="17"/>
      <c r="M6727" s="17"/>
      <c r="N6727" s="17"/>
      <c r="O6727" s="17">
        <f>IF(E6727=1,"",VLOOKUP(E6727,系数!$S$2:$AB$12,MATCH(属性!C6727,评级,0),1))</f>
        <v>80</v>
      </c>
    </row>
    <row r="6728" spans="1:15" ht="17.25" thickBot="1" x14ac:dyDescent="0.4">
      <c r="A6728" s="17">
        <f t="shared" si="210"/>
        <v>7100057</v>
      </c>
      <c r="B6728" s="17" t="s">
        <v>223</v>
      </c>
      <c r="C6728" s="15">
        <f>INDEX(装备!G:G,MATCH(属性!A6728,装备!A:A,0))</f>
        <v>19</v>
      </c>
      <c r="D6728" s="15" t="str">
        <f>INDEX(装备!E:E,MATCH(属性!A6728,装备!A:A,0))</f>
        <v>armour</v>
      </c>
      <c r="E6728" s="14">
        <v>6</v>
      </c>
      <c r="F6728" s="17">
        <f>INT((VLOOKUP($C6728,装备数值,2,0)+VLOOKUP($C6728,装备数值,5,0)*($E6728-1))*VLOOKUP($D6728,系数!$K$2:$O$7,2,0))</f>
        <v>1875</v>
      </c>
      <c r="G6728" s="17">
        <f>INT((VLOOKUP($C6728,装备数值,3,0)+VLOOKUP($C6728,装备数值,6,0)*($E6728-1))*VLOOKUP($D6728,系数!$K$2:$O$7,3,0))</f>
        <v>0</v>
      </c>
      <c r="H6728" s="17">
        <f t="shared" si="211"/>
        <v>0</v>
      </c>
      <c r="I6728" s="17">
        <f>INT((VLOOKUP($C6728,装备数值,4,0)+VLOOKUP($C6728,装备数值,7,0)*($E6728-1))*VLOOKUP($D6728,系数!$K$2:$O$7,4,0))</f>
        <v>0</v>
      </c>
      <c r="J6728" s="17">
        <f>INT((VLOOKUP($C6728,装备数值,4,0)+VLOOKUP($C6728,装备数值,7,0)*($E6728-1))*VLOOKUP($D6728,系数!$K$2:$O$7,5,0))</f>
        <v>0</v>
      </c>
      <c r="K6728" s="17">
        <f>INT(VLOOKUP(E6728,强化金币,2,1)*VLOOKUP(INDEX(装备!F:F,MATCH(属性!A6728,装备!A:A,0)),系数!$K$12:$M$15,3,0))</f>
        <v>400</v>
      </c>
      <c r="L6728" s="17"/>
      <c r="M6728" s="17"/>
      <c r="N6728" s="17"/>
      <c r="O6728" s="17">
        <f>IF(E6728=1,"",VLOOKUP(E6728,系数!$S$2:$AB$12,MATCH(属性!C6728,评级,0),1))</f>
        <v>80</v>
      </c>
    </row>
    <row r="6729" spans="1:15" ht="17.25" thickBot="1" x14ac:dyDescent="0.4">
      <c r="A6729" s="17">
        <f t="shared" si="210"/>
        <v>7100057</v>
      </c>
      <c r="B6729" s="17" t="s">
        <v>223</v>
      </c>
      <c r="C6729" s="15">
        <f>INDEX(装备!G:G,MATCH(属性!A6729,装备!A:A,0))</f>
        <v>19</v>
      </c>
      <c r="D6729" s="15" t="str">
        <f>INDEX(装备!E:E,MATCH(属性!A6729,装备!A:A,0))</f>
        <v>armour</v>
      </c>
      <c r="E6729" s="14">
        <v>7</v>
      </c>
      <c r="F6729" s="17">
        <f>INT((VLOOKUP($C6729,装备数值,2,0)+VLOOKUP($C6729,装备数值,5,0)*($E6729-1))*VLOOKUP($D6729,系数!$K$2:$O$7,2,0))</f>
        <v>1950</v>
      </c>
      <c r="G6729" s="17">
        <f>INT((VLOOKUP($C6729,装备数值,3,0)+VLOOKUP($C6729,装备数值,6,0)*($E6729-1))*VLOOKUP($D6729,系数!$K$2:$O$7,3,0))</f>
        <v>0</v>
      </c>
      <c r="H6729" s="17">
        <f t="shared" si="211"/>
        <v>0</v>
      </c>
      <c r="I6729" s="17">
        <f>INT((VLOOKUP($C6729,装备数值,4,0)+VLOOKUP($C6729,装备数值,7,0)*($E6729-1))*VLOOKUP($D6729,系数!$K$2:$O$7,4,0))</f>
        <v>0</v>
      </c>
      <c r="J6729" s="17">
        <f>INT((VLOOKUP($C6729,装备数值,4,0)+VLOOKUP($C6729,装备数值,7,0)*($E6729-1))*VLOOKUP($D6729,系数!$K$2:$O$7,5,0))</f>
        <v>0</v>
      </c>
      <c r="K6729" s="17">
        <f>INT(VLOOKUP(E6729,强化金币,2,1)*VLOOKUP(INDEX(装备!F:F,MATCH(属性!A6729,装备!A:A,0)),系数!$K$12:$M$15,3,0))</f>
        <v>500</v>
      </c>
      <c r="L6729" s="17"/>
      <c r="M6729" s="17"/>
      <c r="N6729" s="17"/>
      <c r="O6729" s="17">
        <f>IF(E6729=1,"",VLOOKUP(E6729,系数!$S$2:$AB$12,MATCH(属性!C6729,评级,0),1))</f>
        <v>80</v>
      </c>
    </row>
    <row r="6730" spans="1:15" ht="17.25" thickBot="1" x14ac:dyDescent="0.4">
      <c r="A6730" s="17">
        <f t="shared" si="210"/>
        <v>7100057</v>
      </c>
      <c r="B6730" s="17" t="s">
        <v>223</v>
      </c>
      <c r="C6730" s="15">
        <f>INDEX(装备!G:G,MATCH(属性!A6730,装备!A:A,0))</f>
        <v>19</v>
      </c>
      <c r="D6730" s="15" t="str">
        <f>INDEX(装备!E:E,MATCH(属性!A6730,装备!A:A,0))</f>
        <v>armour</v>
      </c>
      <c r="E6730" s="14">
        <v>8</v>
      </c>
      <c r="F6730" s="17">
        <f>INT((VLOOKUP($C6730,装备数值,2,0)+VLOOKUP($C6730,装备数值,5,0)*($E6730-1))*VLOOKUP($D6730,系数!$K$2:$O$7,2,0))</f>
        <v>2025</v>
      </c>
      <c r="G6730" s="17">
        <f>INT((VLOOKUP($C6730,装备数值,3,0)+VLOOKUP($C6730,装备数值,6,0)*($E6730-1))*VLOOKUP($D6730,系数!$K$2:$O$7,3,0))</f>
        <v>0</v>
      </c>
      <c r="H6730" s="17">
        <f t="shared" si="211"/>
        <v>0</v>
      </c>
      <c r="I6730" s="17">
        <f>INT((VLOOKUP($C6730,装备数值,4,0)+VLOOKUP($C6730,装备数值,7,0)*($E6730-1))*VLOOKUP($D6730,系数!$K$2:$O$7,4,0))</f>
        <v>0</v>
      </c>
      <c r="J6730" s="17">
        <f>INT((VLOOKUP($C6730,装备数值,4,0)+VLOOKUP($C6730,装备数值,7,0)*($E6730-1))*VLOOKUP($D6730,系数!$K$2:$O$7,5,0))</f>
        <v>0</v>
      </c>
      <c r="K6730" s="17">
        <f>INT(VLOOKUP(E6730,强化金币,2,1)*VLOOKUP(INDEX(装备!F:F,MATCH(属性!A6730,装备!A:A,0)),系数!$K$12:$M$15,3,0))</f>
        <v>600</v>
      </c>
      <c r="L6730" s="17"/>
      <c r="M6730" s="17"/>
      <c r="N6730" s="17"/>
      <c r="O6730" s="17">
        <f>IF(E6730=1,"",VLOOKUP(E6730,系数!$S$2:$AB$12,MATCH(属性!C6730,评级,0),1))</f>
        <v>80</v>
      </c>
    </row>
    <row r="6731" spans="1:15" ht="17.25" thickBot="1" x14ac:dyDescent="0.4">
      <c r="A6731" s="17">
        <f t="shared" si="210"/>
        <v>7100057</v>
      </c>
      <c r="B6731" s="17" t="s">
        <v>223</v>
      </c>
      <c r="C6731" s="15">
        <f>INDEX(装备!G:G,MATCH(属性!A6731,装备!A:A,0))</f>
        <v>19</v>
      </c>
      <c r="D6731" s="15" t="str">
        <f>INDEX(装备!E:E,MATCH(属性!A6731,装备!A:A,0))</f>
        <v>armour</v>
      </c>
      <c r="E6731" s="14">
        <v>9</v>
      </c>
      <c r="F6731" s="17">
        <f>INT((VLOOKUP($C6731,装备数值,2,0)+VLOOKUP($C6731,装备数值,5,0)*($E6731-1))*VLOOKUP($D6731,系数!$K$2:$O$7,2,0))</f>
        <v>2100</v>
      </c>
      <c r="G6731" s="17">
        <f>INT((VLOOKUP($C6731,装备数值,3,0)+VLOOKUP($C6731,装备数值,6,0)*($E6731-1))*VLOOKUP($D6731,系数!$K$2:$O$7,3,0))</f>
        <v>0</v>
      </c>
      <c r="H6731" s="17">
        <f t="shared" si="211"/>
        <v>0</v>
      </c>
      <c r="I6731" s="17">
        <f>INT((VLOOKUP($C6731,装备数值,4,0)+VLOOKUP($C6731,装备数值,7,0)*($E6731-1))*VLOOKUP($D6731,系数!$K$2:$O$7,4,0))</f>
        <v>0</v>
      </c>
      <c r="J6731" s="17">
        <f>INT((VLOOKUP($C6731,装备数值,4,0)+VLOOKUP($C6731,装备数值,7,0)*($E6731-1))*VLOOKUP($D6731,系数!$K$2:$O$7,5,0))</f>
        <v>0</v>
      </c>
      <c r="K6731" s="17">
        <f>INT(VLOOKUP(E6731,强化金币,2,1)*VLOOKUP(INDEX(装备!F:F,MATCH(属性!A6731,装备!A:A,0)),系数!$K$12:$M$15,3,0))</f>
        <v>700</v>
      </c>
      <c r="L6731" s="17"/>
      <c r="M6731" s="17"/>
      <c r="N6731" s="17"/>
      <c r="O6731" s="17">
        <f>IF(E6731=1,"",VLOOKUP(E6731,系数!$S$2:$AB$12,MATCH(属性!C6731,评级,0),1))</f>
        <v>80</v>
      </c>
    </row>
    <row r="6732" spans="1:15" ht="17.25" thickBot="1" x14ac:dyDescent="0.4">
      <c r="A6732" s="17">
        <f t="shared" si="210"/>
        <v>7100057</v>
      </c>
      <c r="B6732" s="17" t="s">
        <v>223</v>
      </c>
      <c r="C6732" s="15">
        <f>INDEX(装备!G:G,MATCH(属性!A6732,装备!A:A,0))</f>
        <v>19</v>
      </c>
      <c r="D6732" s="15" t="str">
        <f>INDEX(装备!E:E,MATCH(属性!A6732,装备!A:A,0))</f>
        <v>armour</v>
      </c>
      <c r="E6732" s="14">
        <v>10</v>
      </c>
      <c r="F6732" s="17">
        <f>INT((VLOOKUP($C6732,装备数值,2,0)+VLOOKUP($C6732,装备数值,5,0)*($E6732-1))*VLOOKUP($D6732,系数!$K$2:$O$7,2,0))</f>
        <v>2175</v>
      </c>
      <c r="G6732" s="17">
        <f>INT((VLOOKUP($C6732,装备数值,3,0)+VLOOKUP($C6732,装备数值,6,0)*($E6732-1))*VLOOKUP($D6732,系数!$K$2:$O$7,3,0))</f>
        <v>0</v>
      </c>
      <c r="H6732" s="17">
        <f t="shared" si="211"/>
        <v>0</v>
      </c>
      <c r="I6732" s="17">
        <f>INT((VLOOKUP($C6732,装备数值,4,0)+VLOOKUP($C6732,装备数值,7,0)*($E6732-1))*VLOOKUP($D6732,系数!$K$2:$O$7,4,0))</f>
        <v>0</v>
      </c>
      <c r="J6732" s="17">
        <f>INT((VLOOKUP($C6732,装备数值,4,0)+VLOOKUP($C6732,装备数值,7,0)*($E6732-1))*VLOOKUP($D6732,系数!$K$2:$O$7,5,0))</f>
        <v>0</v>
      </c>
      <c r="K6732" s="17">
        <f>INT(VLOOKUP(E6732,强化金币,2,1)*VLOOKUP(INDEX(装备!F:F,MATCH(属性!A6732,装备!A:A,0)),系数!$K$12:$M$15,3,0))</f>
        <v>800</v>
      </c>
      <c r="L6732" s="17"/>
      <c r="M6732" s="17"/>
      <c r="N6732" s="17"/>
      <c r="O6732" s="17">
        <f>IF(E6732=1,"",VLOOKUP(E6732,系数!$S$2:$AB$12,MATCH(属性!C6732,评级,0),1))</f>
        <v>160</v>
      </c>
    </row>
    <row r="6733" spans="1:15" ht="17.25" thickBot="1" x14ac:dyDescent="0.4">
      <c r="A6733" s="17">
        <f t="shared" si="210"/>
        <v>7100057</v>
      </c>
      <c r="B6733" s="17" t="s">
        <v>223</v>
      </c>
      <c r="C6733" s="15">
        <f>INDEX(装备!G:G,MATCH(属性!A6733,装备!A:A,0))</f>
        <v>19</v>
      </c>
      <c r="D6733" s="15" t="str">
        <f>INDEX(装备!E:E,MATCH(属性!A6733,装备!A:A,0))</f>
        <v>armour</v>
      </c>
      <c r="E6733" s="14">
        <v>11</v>
      </c>
      <c r="F6733" s="17">
        <f>INT((VLOOKUP($C6733,装备数值,2,0)+VLOOKUP($C6733,装备数值,5,0)*($E6733-1))*VLOOKUP($D6733,系数!$K$2:$O$7,2,0))</f>
        <v>2250</v>
      </c>
      <c r="G6733" s="17">
        <f>INT((VLOOKUP($C6733,装备数值,3,0)+VLOOKUP($C6733,装备数值,6,0)*($E6733-1))*VLOOKUP($D6733,系数!$K$2:$O$7,3,0))</f>
        <v>0</v>
      </c>
      <c r="H6733" s="17">
        <f t="shared" si="211"/>
        <v>0</v>
      </c>
      <c r="I6733" s="17">
        <f>INT((VLOOKUP($C6733,装备数值,4,0)+VLOOKUP($C6733,装备数值,7,0)*($E6733-1))*VLOOKUP($D6733,系数!$K$2:$O$7,4,0))</f>
        <v>0</v>
      </c>
      <c r="J6733" s="17">
        <f>INT((VLOOKUP($C6733,装备数值,4,0)+VLOOKUP($C6733,装备数值,7,0)*($E6733-1))*VLOOKUP($D6733,系数!$K$2:$O$7,5,0))</f>
        <v>0</v>
      </c>
      <c r="K6733" s="17">
        <f>INT(VLOOKUP(E6733,强化金币,2,1)*VLOOKUP(INDEX(装备!F:F,MATCH(属性!A6733,装备!A:A,0)),系数!$K$12:$M$15,3,0))</f>
        <v>900</v>
      </c>
      <c r="L6733" s="17"/>
      <c r="M6733" s="17"/>
      <c r="N6733" s="17"/>
      <c r="O6733" s="17">
        <f>IF(E6733=1,"",VLOOKUP(E6733,系数!$S$2:$AB$12,MATCH(属性!C6733,评级,0),1))</f>
        <v>160</v>
      </c>
    </row>
    <row r="6734" spans="1:15" ht="17.25" thickBot="1" x14ac:dyDescent="0.4">
      <c r="A6734" s="17">
        <f t="shared" si="210"/>
        <v>7100057</v>
      </c>
      <c r="B6734" s="17" t="s">
        <v>223</v>
      </c>
      <c r="C6734" s="15">
        <f>INDEX(装备!G:G,MATCH(属性!A6734,装备!A:A,0))</f>
        <v>19</v>
      </c>
      <c r="D6734" s="15" t="str">
        <f>INDEX(装备!E:E,MATCH(属性!A6734,装备!A:A,0))</f>
        <v>armour</v>
      </c>
      <c r="E6734" s="14">
        <v>12</v>
      </c>
      <c r="F6734" s="17">
        <f>INT((VLOOKUP($C6734,装备数值,2,0)+VLOOKUP($C6734,装备数值,5,0)*($E6734-1))*VLOOKUP($D6734,系数!$K$2:$O$7,2,0))</f>
        <v>2325</v>
      </c>
      <c r="G6734" s="17">
        <f>INT((VLOOKUP($C6734,装备数值,3,0)+VLOOKUP($C6734,装备数值,6,0)*($E6734-1))*VLOOKUP($D6734,系数!$K$2:$O$7,3,0))</f>
        <v>0</v>
      </c>
      <c r="H6734" s="17">
        <f t="shared" si="211"/>
        <v>0</v>
      </c>
      <c r="I6734" s="17">
        <f>INT((VLOOKUP($C6734,装备数值,4,0)+VLOOKUP($C6734,装备数值,7,0)*($E6734-1))*VLOOKUP($D6734,系数!$K$2:$O$7,4,0))</f>
        <v>0</v>
      </c>
      <c r="J6734" s="17">
        <f>INT((VLOOKUP($C6734,装备数值,4,0)+VLOOKUP($C6734,装备数值,7,0)*($E6734-1))*VLOOKUP($D6734,系数!$K$2:$O$7,5,0))</f>
        <v>0</v>
      </c>
      <c r="K6734" s="17">
        <f>INT(VLOOKUP(E6734,强化金币,2,1)*VLOOKUP(INDEX(装备!F:F,MATCH(属性!A6734,装备!A:A,0)),系数!$K$12:$M$15,3,0))</f>
        <v>1000</v>
      </c>
      <c r="L6734" s="17"/>
      <c r="M6734" s="17"/>
      <c r="N6734" s="17"/>
      <c r="O6734" s="17">
        <f>IF(E6734=1,"",VLOOKUP(E6734,系数!$S$2:$AB$12,MATCH(属性!C6734,评级,0),1))</f>
        <v>160</v>
      </c>
    </row>
    <row r="6735" spans="1:15" ht="17.25" thickBot="1" x14ac:dyDescent="0.4">
      <c r="A6735" s="17">
        <f t="shared" si="210"/>
        <v>7100057</v>
      </c>
      <c r="B6735" s="17" t="s">
        <v>223</v>
      </c>
      <c r="C6735" s="15">
        <f>INDEX(装备!G:G,MATCH(属性!A6735,装备!A:A,0))</f>
        <v>19</v>
      </c>
      <c r="D6735" s="15" t="str">
        <f>INDEX(装备!E:E,MATCH(属性!A6735,装备!A:A,0))</f>
        <v>armour</v>
      </c>
      <c r="E6735" s="14">
        <v>13</v>
      </c>
      <c r="F6735" s="17">
        <f>INT((VLOOKUP($C6735,装备数值,2,0)+VLOOKUP($C6735,装备数值,5,0)*($E6735-1))*VLOOKUP($D6735,系数!$K$2:$O$7,2,0))</f>
        <v>2400</v>
      </c>
      <c r="G6735" s="17">
        <f>INT((VLOOKUP($C6735,装备数值,3,0)+VLOOKUP($C6735,装备数值,6,0)*($E6735-1))*VLOOKUP($D6735,系数!$K$2:$O$7,3,0))</f>
        <v>0</v>
      </c>
      <c r="H6735" s="17">
        <f t="shared" si="211"/>
        <v>0</v>
      </c>
      <c r="I6735" s="17">
        <f>INT((VLOOKUP($C6735,装备数值,4,0)+VLOOKUP($C6735,装备数值,7,0)*($E6735-1))*VLOOKUP($D6735,系数!$K$2:$O$7,4,0))</f>
        <v>0</v>
      </c>
      <c r="J6735" s="17">
        <f>INT((VLOOKUP($C6735,装备数值,4,0)+VLOOKUP($C6735,装备数值,7,0)*($E6735-1))*VLOOKUP($D6735,系数!$K$2:$O$7,5,0))</f>
        <v>0</v>
      </c>
      <c r="K6735" s="17">
        <f>INT(VLOOKUP(E6735,强化金币,2,1)*VLOOKUP(INDEX(装备!F:F,MATCH(属性!A6735,装备!A:A,0)),系数!$K$12:$M$15,3,0))</f>
        <v>1200</v>
      </c>
      <c r="L6735" s="17"/>
      <c r="M6735" s="17"/>
      <c r="N6735" s="17"/>
      <c r="O6735" s="17">
        <f>IF(E6735=1,"",VLOOKUP(E6735,系数!$S$2:$AB$12,MATCH(属性!C6735,评级,0),1))</f>
        <v>160</v>
      </c>
    </row>
    <row r="6736" spans="1:15" ht="17.25" thickBot="1" x14ac:dyDescent="0.4">
      <c r="A6736" s="17">
        <f t="shared" si="210"/>
        <v>7100057</v>
      </c>
      <c r="B6736" s="17" t="s">
        <v>223</v>
      </c>
      <c r="C6736" s="15">
        <f>INDEX(装备!G:G,MATCH(属性!A6736,装备!A:A,0))</f>
        <v>19</v>
      </c>
      <c r="D6736" s="15" t="str">
        <f>INDEX(装备!E:E,MATCH(属性!A6736,装备!A:A,0))</f>
        <v>armour</v>
      </c>
      <c r="E6736" s="14">
        <v>14</v>
      </c>
      <c r="F6736" s="17">
        <f>INT((VLOOKUP($C6736,装备数值,2,0)+VLOOKUP($C6736,装备数值,5,0)*($E6736-1))*VLOOKUP($D6736,系数!$K$2:$O$7,2,0))</f>
        <v>2475</v>
      </c>
      <c r="G6736" s="17">
        <f>INT((VLOOKUP($C6736,装备数值,3,0)+VLOOKUP($C6736,装备数值,6,0)*($E6736-1))*VLOOKUP($D6736,系数!$K$2:$O$7,3,0))</f>
        <v>0</v>
      </c>
      <c r="H6736" s="17">
        <f t="shared" si="211"/>
        <v>0</v>
      </c>
      <c r="I6736" s="17">
        <f>INT((VLOOKUP($C6736,装备数值,4,0)+VLOOKUP($C6736,装备数值,7,0)*($E6736-1))*VLOOKUP($D6736,系数!$K$2:$O$7,4,0))</f>
        <v>0</v>
      </c>
      <c r="J6736" s="17">
        <f>INT((VLOOKUP($C6736,装备数值,4,0)+VLOOKUP($C6736,装备数值,7,0)*($E6736-1))*VLOOKUP($D6736,系数!$K$2:$O$7,5,0))</f>
        <v>0</v>
      </c>
      <c r="K6736" s="17">
        <f>INT(VLOOKUP(E6736,强化金币,2,1)*VLOOKUP(INDEX(装备!F:F,MATCH(属性!A6736,装备!A:A,0)),系数!$K$12:$M$15,3,0))</f>
        <v>1400</v>
      </c>
      <c r="L6736" s="17"/>
      <c r="M6736" s="17"/>
      <c r="N6736" s="17"/>
      <c r="O6736" s="17">
        <f>IF(E6736=1,"",VLOOKUP(E6736,系数!$S$2:$AB$12,MATCH(属性!C6736,评级,0),1))</f>
        <v>160</v>
      </c>
    </row>
    <row r="6737" spans="1:15" ht="17.25" thickBot="1" x14ac:dyDescent="0.4">
      <c r="A6737" s="17">
        <f t="shared" si="210"/>
        <v>7100057</v>
      </c>
      <c r="B6737" s="17" t="s">
        <v>223</v>
      </c>
      <c r="C6737" s="15">
        <f>INDEX(装备!G:G,MATCH(属性!A6737,装备!A:A,0))</f>
        <v>19</v>
      </c>
      <c r="D6737" s="15" t="str">
        <f>INDEX(装备!E:E,MATCH(属性!A6737,装备!A:A,0))</f>
        <v>armour</v>
      </c>
      <c r="E6737" s="14">
        <v>15</v>
      </c>
      <c r="F6737" s="17">
        <f>INT((VLOOKUP($C6737,装备数值,2,0)+VLOOKUP($C6737,装备数值,5,0)*($E6737-1))*VLOOKUP($D6737,系数!$K$2:$O$7,2,0))</f>
        <v>2550</v>
      </c>
      <c r="G6737" s="17">
        <f>INT((VLOOKUP($C6737,装备数值,3,0)+VLOOKUP($C6737,装备数值,6,0)*($E6737-1))*VLOOKUP($D6737,系数!$K$2:$O$7,3,0))</f>
        <v>0</v>
      </c>
      <c r="H6737" s="17">
        <f t="shared" si="211"/>
        <v>0</v>
      </c>
      <c r="I6737" s="17">
        <f>INT((VLOOKUP($C6737,装备数值,4,0)+VLOOKUP($C6737,装备数值,7,0)*($E6737-1))*VLOOKUP($D6737,系数!$K$2:$O$7,4,0))</f>
        <v>0</v>
      </c>
      <c r="J6737" s="17">
        <f>INT((VLOOKUP($C6737,装备数值,4,0)+VLOOKUP($C6737,装备数值,7,0)*($E6737-1))*VLOOKUP($D6737,系数!$K$2:$O$7,5,0))</f>
        <v>0</v>
      </c>
      <c r="K6737" s="17">
        <f>INT(VLOOKUP(E6737,强化金币,2,1)*VLOOKUP(INDEX(装备!F:F,MATCH(属性!A6737,装备!A:A,0)),系数!$K$12:$M$15,3,0))</f>
        <v>1600</v>
      </c>
      <c r="L6737" s="17"/>
      <c r="M6737" s="17"/>
      <c r="N6737" s="17"/>
      <c r="O6737" s="17">
        <f>IF(E6737=1,"",VLOOKUP(E6737,系数!$S$2:$AB$12,MATCH(属性!C6737,评级,0),1))</f>
        <v>160</v>
      </c>
    </row>
    <row r="6738" spans="1:15" ht="17.25" thickBot="1" x14ac:dyDescent="0.4">
      <c r="A6738" s="17">
        <f t="shared" si="210"/>
        <v>7100057</v>
      </c>
      <c r="B6738" s="17" t="s">
        <v>223</v>
      </c>
      <c r="C6738" s="15">
        <f>INDEX(装备!G:G,MATCH(属性!A6738,装备!A:A,0))</f>
        <v>19</v>
      </c>
      <c r="D6738" s="15" t="str">
        <f>INDEX(装备!E:E,MATCH(属性!A6738,装备!A:A,0))</f>
        <v>armour</v>
      </c>
      <c r="E6738" s="14">
        <v>16</v>
      </c>
      <c r="F6738" s="17">
        <f>INT((VLOOKUP($C6738,装备数值,2,0)+VLOOKUP($C6738,装备数值,5,0)*($E6738-1))*VLOOKUP($D6738,系数!$K$2:$O$7,2,0))</f>
        <v>2625</v>
      </c>
      <c r="G6738" s="17">
        <f>INT((VLOOKUP($C6738,装备数值,3,0)+VLOOKUP($C6738,装备数值,6,0)*($E6738-1))*VLOOKUP($D6738,系数!$K$2:$O$7,3,0))</f>
        <v>0</v>
      </c>
      <c r="H6738" s="17">
        <f t="shared" si="211"/>
        <v>0</v>
      </c>
      <c r="I6738" s="17">
        <f>INT((VLOOKUP($C6738,装备数值,4,0)+VLOOKUP($C6738,装备数值,7,0)*($E6738-1))*VLOOKUP($D6738,系数!$K$2:$O$7,4,0))</f>
        <v>0</v>
      </c>
      <c r="J6738" s="17">
        <f>INT((VLOOKUP($C6738,装备数值,4,0)+VLOOKUP($C6738,装备数值,7,0)*($E6738-1))*VLOOKUP($D6738,系数!$K$2:$O$7,5,0))</f>
        <v>0</v>
      </c>
      <c r="K6738" s="17">
        <f>INT(VLOOKUP(E6738,强化金币,2,1)*VLOOKUP(INDEX(装备!F:F,MATCH(属性!A6738,装备!A:A,0)),系数!$K$12:$M$15,3,0))</f>
        <v>1800</v>
      </c>
      <c r="L6738" s="17"/>
      <c r="M6738" s="17"/>
      <c r="N6738" s="17"/>
      <c r="O6738" s="17">
        <f>IF(E6738=1,"",VLOOKUP(E6738,系数!$S$2:$AB$12,MATCH(属性!C6738,评级,0),1))</f>
        <v>160</v>
      </c>
    </row>
    <row r="6739" spans="1:15" ht="17.25" thickBot="1" x14ac:dyDescent="0.4">
      <c r="A6739" s="17">
        <f t="shared" si="210"/>
        <v>7100057</v>
      </c>
      <c r="B6739" s="17" t="s">
        <v>223</v>
      </c>
      <c r="C6739" s="15">
        <f>INDEX(装备!G:G,MATCH(属性!A6739,装备!A:A,0))</f>
        <v>19</v>
      </c>
      <c r="D6739" s="15" t="str">
        <f>INDEX(装备!E:E,MATCH(属性!A6739,装备!A:A,0))</f>
        <v>armour</v>
      </c>
      <c r="E6739" s="14">
        <v>17</v>
      </c>
      <c r="F6739" s="17">
        <f>INT((VLOOKUP($C6739,装备数值,2,0)+VLOOKUP($C6739,装备数值,5,0)*($E6739-1))*VLOOKUP($D6739,系数!$K$2:$O$7,2,0))</f>
        <v>2700</v>
      </c>
      <c r="G6739" s="17">
        <f>INT((VLOOKUP($C6739,装备数值,3,0)+VLOOKUP($C6739,装备数值,6,0)*($E6739-1))*VLOOKUP($D6739,系数!$K$2:$O$7,3,0))</f>
        <v>0</v>
      </c>
      <c r="H6739" s="17">
        <f t="shared" si="211"/>
        <v>0</v>
      </c>
      <c r="I6739" s="17">
        <f>INT((VLOOKUP($C6739,装备数值,4,0)+VLOOKUP($C6739,装备数值,7,0)*($E6739-1))*VLOOKUP($D6739,系数!$K$2:$O$7,4,0))</f>
        <v>0</v>
      </c>
      <c r="J6739" s="17">
        <f>INT((VLOOKUP($C6739,装备数值,4,0)+VLOOKUP($C6739,装备数值,7,0)*($E6739-1))*VLOOKUP($D6739,系数!$K$2:$O$7,5,0))</f>
        <v>0</v>
      </c>
      <c r="K6739" s="17">
        <f>INT(VLOOKUP(E6739,强化金币,2,1)*VLOOKUP(INDEX(装备!F:F,MATCH(属性!A6739,装备!A:A,0)),系数!$K$12:$M$15,3,0))</f>
        <v>2000</v>
      </c>
      <c r="L6739" s="17"/>
      <c r="M6739" s="17"/>
      <c r="N6739" s="17"/>
      <c r="O6739" s="17">
        <f>IF(E6739=1,"",VLOOKUP(E6739,系数!$S$2:$AB$12,MATCH(属性!C6739,评级,0),1))</f>
        <v>160</v>
      </c>
    </row>
    <row r="6740" spans="1:15" ht="17.25" thickBot="1" x14ac:dyDescent="0.4">
      <c r="A6740" s="17">
        <f t="shared" si="210"/>
        <v>7100057</v>
      </c>
      <c r="B6740" s="17" t="s">
        <v>223</v>
      </c>
      <c r="C6740" s="15">
        <f>INDEX(装备!G:G,MATCH(属性!A6740,装备!A:A,0))</f>
        <v>19</v>
      </c>
      <c r="D6740" s="15" t="str">
        <f>INDEX(装备!E:E,MATCH(属性!A6740,装备!A:A,0))</f>
        <v>armour</v>
      </c>
      <c r="E6740" s="14">
        <v>18</v>
      </c>
      <c r="F6740" s="17">
        <f>INT((VLOOKUP($C6740,装备数值,2,0)+VLOOKUP($C6740,装备数值,5,0)*($E6740-1))*VLOOKUP($D6740,系数!$K$2:$O$7,2,0))</f>
        <v>2775</v>
      </c>
      <c r="G6740" s="17">
        <f>INT((VLOOKUP($C6740,装备数值,3,0)+VLOOKUP($C6740,装备数值,6,0)*($E6740-1))*VLOOKUP($D6740,系数!$K$2:$O$7,3,0))</f>
        <v>0</v>
      </c>
      <c r="H6740" s="17">
        <f t="shared" si="211"/>
        <v>0</v>
      </c>
      <c r="I6740" s="17">
        <f>INT((VLOOKUP($C6740,装备数值,4,0)+VLOOKUP($C6740,装备数值,7,0)*($E6740-1))*VLOOKUP($D6740,系数!$K$2:$O$7,4,0))</f>
        <v>0</v>
      </c>
      <c r="J6740" s="17">
        <f>INT((VLOOKUP($C6740,装备数值,4,0)+VLOOKUP($C6740,装备数值,7,0)*($E6740-1))*VLOOKUP($D6740,系数!$K$2:$O$7,5,0))</f>
        <v>0</v>
      </c>
      <c r="K6740" s="17">
        <f>INT(VLOOKUP(E6740,强化金币,2,1)*VLOOKUP(INDEX(装备!F:F,MATCH(属性!A6740,装备!A:A,0)),系数!$K$12:$M$15,3,0))</f>
        <v>2200</v>
      </c>
      <c r="L6740" s="17"/>
      <c r="M6740" s="17"/>
      <c r="N6740" s="17"/>
      <c r="O6740" s="17">
        <f>IF(E6740=1,"",VLOOKUP(E6740,系数!$S$2:$AB$12,MATCH(属性!C6740,评级,0),1))</f>
        <v>160</v>
      </c>
    </row>
    <row r="6741" spans="1:15" ht="17.25" thickBot="1" x14ac:dyDescent="0.4">
      <c r="A6741" s="17">
        <f t="shared" si="210"/>
        <v>7100057</v>
      </c>
      <c r="B6741" s="17" t="s">
        <v>223</v>
      </c>
      <c r="C6741" s="15">
        <f>INDEX(装备!G:G,MATCH(属性!A6741,装备!A:A,0))</f>
        <v>19</v>
      </c>
      <c r="D6741" s="15" t="str">
        <f>INDEX(装备!E:E,MATCH(属性!A6741,装备!A:A,0))</f>
        <v>armour</v>
      </c>
      <c r="E6741" s="14">
        <v>19</v>
      </c>
      <c r="F6741" s="17">
        <f>INT((VLOOKUP($C6741,装备数值,2,0)+VLOOKUP($C6741,装备数值,5,0)*($E6741-1))*VLOOKUP($D6741,系数!$K$2:$O$7,2,0))</f>
        <v>2850</v>
      </c>
      <c r="G6741" s="17">
        <f>INT((VLOOKUP($C6741,装备数值,3,0)+VLOOKUP($C6741,装备数值,6,0)*($E6741-1))*VLOOKUP($D6741,系数!$K$2:$O$7,3,0))</f>
        <v>0</v>
      </c>
      <c r="H6741" s="17">
        <f t="shared" si="211"/>
        <v>0</v>
      </c>
      <c r="I6741" s="17">
        <f>INT((VLOOKUP($C6741,装备数值,4,0)+VLOOKUP($C6741,装备数值,7,0)*($E6741-1))*VLOOKUP($D6741,系数!$K$2:$O$7,4,0))</f>
        <v>0</v>
      </c>
      <c r="J6741" s="17">
        <f>INT((VLOOKUP($C6741,装备数值,4,0)+VLOOKUP($C6741,装备数值,7,0)*($E6741-1))*VLOOKUP($D6741,系数!$K$2:$O$7,5,0))</f>
        <v>0</v>
      </c>
      <c r="K6741" s="17">
        <f>INT(VLOOKUP(E6741,强化金币,2,1)*VLOOKUP(INDEX(装备!F:F,MATCH(属性!A6741,装备!A:A,0)),系数!$K$12:$M$15,3,0))</f>
        <v>2400</v>
      </c>
      <c r="L6741" s="17"/>
      <c r="M6741" s="17"/>
      <c r="N6741" s="17"/>
      <c r="O6741" s="17">
        <f>IF(E6741=1,"",VLOOKUP(E6741,系数!$S$2:$AB$12,MATCH(属性!C6741,评级,0),1))</f>
        <v>160</v>
      </c>
    </row>
    <row r="6742" spans="1:15" ht="17.25" thickBot="1" x14ac:dyDescent="0.4">
      <c r="A6742" s="17">
        <f t="shared" si="210"/>
        <v>7100057</v>
      </c>
      <c r="B6742" s="17" t="s">
        <v>223</v>
      </c>
      <c r="C6742" s="15">
        <f>INDEX(装备!G:G,MATCH(属性!A6742,装备!A:A,0))</f>
        <v>19</v>
      </c>
      <c r="D6742" s="15" t="str">
        <f>INDEX(装备!E:E,MATCH(属性!A6742,装备!A:A,0))</f>
        <v>armour</v>
      </c>
      <c r="E6742" s="14">
        <v>20</v>
      </c>
      <c r="F6742" s="17">
        <f>INT((VLOOKUP($C6742,装备数值,2,0)+VLOOKUP($C6742,装备数值,5,0)*($E6742-1))*VLOOKUP($D6742,系数!$K$2:$O$7,2,0))</f>
        <v>2925</v>
      </c>
      <c r="G6742" s="17">
        <f>INT((VLOOKUP($C6742,装备数值,3,0)+VLOOKUP($C6742,装备数值,6,0)*($E6742-1))*VLOOKUP($D6742,系数!$K$2:$O$7,3,0))</f>
        <v>0</v>
      </c>
      <c r="H6742" s="17">
        <f t="shared" si="211"/>
        <v>0</v>
      </c>
      <c r="I6742" s="17">
        <f>INT((VLOOKUP($C6742,装备数值,4,0)+VLOOKUP($C6742,装备数值,7,0)*($E6742-1))*VLOOKUP($D6742,系数!$K$2:$O$7,4,0))</f>
        <v>0</v>
      </c>
      <c r="J6742" s="17">
        <f>INT((VLOOKUP($C6742,装备数值,4,0)+VLOOKUP($C6742,装备数值,7,0)*($E6742-1))*VLOOKUP($D6742,系数!$K$2:$O$7,5,0))</f>
        <v>0</v>
      </c>
      <c r="K6742" s="17">
        <f>INT(VLOOKUP(E6742,强化金币,2,1)*VLOOKUP(INDEX(装备!F:F,MATCH(属性!A6742,装备!A:A,0)),系数!$K$12:$M$15,3,0))</f>
        <v>2600</v>
      </c>
      <c r="L6742" s="17"/>
      <c r="M6742" s="17"/>
      <c r="N6742" s="17"/>
      <c r="O6742" s="17">
        <f>IF(E6742=1,"",VLOOKUP(E6742,系数!$S$2:$AB$12,MATCH(属性!C6742,评级,0),1))</f>
        <v>240</v>
      </c>
    </row>
    <row r="6743" spans="1:15" ht="17.25" thickBot="1" x14ac:dyDescent="0.4">
      <c r="A6743" s="17">
        <f t="shared" si="210"/>
        <v>7100057</v>
      </c>
      <c r="B6743" s="17" t="s">
        <v>223</v>
      </c>
      <c r="C6743" s="15">
        <f>INDEX(装备!G:G,MATCH(属性!A6743,装备!A:A,0))</f>
        <v>19</v>
      </c>
      <c r="D6743" s="15" t="str">
        <f>INDEX(装备!E:E,MATCH(属性!A6743,装备!A:A,0))</f>
        <v>armour</v>
      </c>
      <c r="E6743" s="14">
        <v>21</v>
      </c>
      <c r="F6743" s="17">
        <f>INT((VLOOKUP($C6743,装备数值,2,0)+VLOOKUP($C6743,装备数值,5,0)*($E6743-1))*VLOOKUP($D6743,系数!$K$2:$O$7,2,0))</f>
        <v>3000</v>
      </c>
      <c r="G6743" s="17">
        <f>INT((VLOOKUP($C6743,装备数值,3,0)+VLOOKUP($C6743,装备数值,6,0)*($E6743-1))*VLOOKUP($D6743,系数!$K$2:$O$7,3,0))</f>
        <v>0</v>
      </c>
      <c r="H6743" s="17">
        <f t="shared" si="211"/>
        <v>0</v>
      </c>
      <c r="I6743" s="17">
        <f>INT((VLOOKUP($C6743,装备数值,4,0)+VLOOKUP($C6743,装备数值,7,0)*($E6743-1))*VLOOKUP($D6743,系数!$K$2:$O$7,4,0))</f>
        <v>0</v>
      </c>
      <c r="J6743" s="17">
        <f>INT((VLOOKUP($C6743,装备数值,4,0)+VLOOKUP($C6743,装备数值,7,0)*($E6743-1))*VLOOKUP($D6743,系数!$K$2:$O$7,5,0))</f>
        <v>0</v>
      </c>
      <c r="K6743" s="17">
        <f>INT(VLOOKUP(E6743,强化金币,2,1)*VLOOKUP(INDEX(装备!F:F,MATCH(属性!A6743,装备!A:A,0)),系数!$K$12:$M$15,3,0))</f>
        <v>2800</v>
      </c>
      <c r="L6743" s="17"/>
      <c r="M6743" s="17"/>
      <c r="N6743" s="17"/>
      <c r="O6743" s="17">
        <f>IF(E6743=1,"",VLOOKUP(E6743,系数!$S$2:$AB$12,MATCH(属性!C6743,评级,0),1))</f>
        <v>240</v>
      </c>
    </row>
    <row r="6744" spans="1:15" ht="17.25" thickBot="1" x14ac:dyDescent="0.4">
      <c r="A6744" s="17">
        <f t="shared" si="210"/>
        <v>7100057</v>
      </c>
      <c r="B6744" s="17" t="s">
        <v>223</v>
      </c>
      <c r="C6744" s="15">
        <f>INDEX(装备!G:G,MATCH(属性!A6744,装备!A:A,0))</f>
        <v>19</v>
      </c>
      <c r="D6744" s="15" t="str">
        <f>INDEX(装备!E:E,MATCH(属性!A6744,装备!A:A,0))</f>
        <v>armour</v>
      </c>
      <c r="E6744" s="14">
        <v>22</v>
      </c>
      <c r="F6744" s="17">
        <f>INT((VLOOKUP($C6744,装备数值,2,0)+VLOOKUP($C6744,装备数值,5,0)*($E6744-1))*VLOOKUP($D6744,系数!$K$2:$O$7,2,0))</f>
        <v>3075</v>
      </c>
      <c r="G6744" s="17">
        <f>INT((VLOOKUP($C6744,装备数值,3,0)+VLOOKUP($C6744,装备数值,6,0)*($E6744-1))*VLOOKUP($D6744,系数!$K$2:$O$7,3,0))</f>
        <v>0</v>
      </c>
      <c r="H6744" s="17">
        <f t="shared" si="211"/>
        <v>0</v>
      </c>
      <c r="I6744" s="17">
        <f>INT((VLOOKUP($C6744,装备数值,4,0)+VLOOKUP($C6744,装备数值,7,0)*($E6744-1))*VLOOKUP($D6744,系数!$K$2:$O$7,4,0))</f>
        <v>0</v>
      </c>
      <c r="J6744" s="17">
        <f>INT((VLOOKUP($C6744,装备数值,4,0)+VLOOKUP($C6744,装备数值,7,0)*($E6744-1))*VLOOKUP($D6744,系数!$K$2:$O$7,5,0))</f>
        <v>0</v>
      </c>
      <c r="K6744" s="17">
        <f>INT(VLOOKUP(E6744,强化金币,2,1)*VLOOKUP(INDEX(装备!F:F,MATCH(属性!A6744,装备!A:A,0)),系数!$K$12:$M$15,3,0))</f>
        <v>3000</v>
      </c>
      <c r="L6744" s="17"/>
      <c r="M6744" s="17"/>
      <c r="N6744" s="17"/>
      <c r="O6744" s="17">
        <f>IF(E6744=1,"",VLOOKUP(E6744,系数!$S$2:$AB$12,MATCH(属性!C6744,评级,0),1))</f>
        <v>240</v>
      </c>
    </row>
    <row r="6745" spans="1:15" ht="17.25" thickBot="1" x14ac:dyDescent="0.4">
      <c r="A6745" s="17">
        <f t="shared" si="210"/>
        <v>7100057</v>
      </c>
      <c r="B6745" s="17" t="s">
        <v>223</v>
      </c>
      <c r="C6745" s="15">
        <f>INDEX(装备!G:G,MATCH(属性!A6745,装备!A:A,0))</f>
        <v>19</v>
      </c>
      <c r="D6745" s="15" t="str">
        <f>INDEX(装备!E:E,MATCH(属性!A6745,装备!A:A,0))</f>
        <v>armour</v>
      </c>
      <c r="E6745" s="14">
        <v>23</v>
      </c>
      <c r="F6745" s="17">
        <f>INT((VLOOKUP($C6745,装备数值,2,0)+VLOOKUP($C6745,装备数值,5,0)*($E6745-1))*VLOOKUP($D6745,系数!$K$2:$O$7,2,0))</f>
        <v>3150</v>
      </c>
      <c r="G6745" s="17">
        <f>INT((VLOOKUP($C6745,装备数值,3,0)+VLOOKUP($C6745,装备数值,6,0)*($E6745-1))*VLOOKUP($D6745,系数!$K$2:$O$7,3,0))</f>
        <v>0</v>
      </c>
      <c r="H6745" s="17">
        <f t="shared" si="211"/>
        <v>0</v>
      </c>
      <c r="I6745" s="17">
        <f>INT((VLOOKUP($C6745,装备数值,4,0)+VLOOKUP($C6745,装备数值,7,0)*($E6745-1))*VLOOKUP($D6745,系数!$K$2:$O$7,4,0))</f>
        <v>0</v>
      </c>
      <c r="J6745" s="17">
        <f>INT((VLOOKUP($C6745,装备数值,4,0)+VLOOKUP($C6745,装备数值,7,0)*($E6745-1))*VLOOKUP($D6745,系数!$K$2:$O$7,5,0))</f>
        <v>0</v>
      </c>
      <c r="K6745" s="17">
        <f>INT(VLOOKUP(E6745,强化金币,2,1)*VLOOKUP(INDEX(装备!F:F,MATCH(属性!A6745,装备!A:A,0)),系数!$K$12:$M$15,3,0))</f>
        <v>3200</v>
      </c>
      <c r="L6745" s="17"/>
      <c r="M6745" s="17"/>
      <c r="N6745" s="17"/>
      <c r="O6745" s="17">
        <f>IF(E6745=1,"",VLOOKUP(E6745,系数!$S$2:$AB$12,MATCH(属性!C6745,评级,0),1))</f>
        <v>240</v>
      </c>
    </row>
    <row r="6746" spans="1:15" ht="17.25" thickBot="1" x14ac:dyDescent="0.4">
      <c r="A6746" s="17">
        <f t="shared" si="210"/>
        <v>7100057</v>
      </c>
      <c r="B6746" s="17" t="s">
        <v>223</v>
      </c>
      <c r="C6746" s="15">
        <f>INDEX(装备!G:G,MATCH(属性!A6746,装备!A:A,0))</f>
        <v>19</v>
      </c>
      <c r="D6746" s="15" t="str">
        <f>INDEX(装备!E:E,MATCH(属性!A6746,装备!A:A,0))</f>
        <v>armour</v>
      </c>
      <c r="E6746" s="14">
        <v>24</v>
      </c>
      <c r="F6746" s="17">
        <f>INT((VLOOKUP($C6746,装备数值,2,0)+VLOOKUP($C6746,装备数值,5,0)*($E6746-1))*VLOOKUP($D6746,系数!$K$2:$O$7,2,0))</f>
        <v>3225</v>
      </c>
      <c r="G6746" s="17">
        <f>INT((VLOOKUP($C6746,装备数值,3,0)+VLOOKUP($C6746,装备数值,6,0)*($E6746-1))*VLOOKUP($D6746,系数!$K$2:$O$7,3,0))</f>
        <v>0</v>
      </c>
      <c r="H6746" s="17">
        <f t="shared" si="211"/>
        <v>0</v>
      </c>
      <c r="I6746" s="17">
        <f>INT((VLOOKUP($C6746,装备数值,4,0)+VLOOKUP($C6746,装备数值,7,0)*($E6746-1))*VLOOKUP($D6746,系数!$K$2:$O$7,4,0))</f>
        <v>0</v>
      </c>
      <c r="J6746" s="17">
        <f>INT((VLOOKUP($C6746,装备数值,4,0)+VLOOKUP($C6746,装备数值,7,0)*($E6746-1))*VLOOKUP($D6746,系数!$K$2:$O$7,5,0))</f>
        <v>0</v>
      </c>
      <c r="K6746" s="17">
        <f>INT(VLOOKUP(E6746,强化金币,2,1)*VLOOKUP(INDEX(装备!F:F,MATCH(属性!A6746,装备!A:A,0)),系数!$K$12:$M$15,3,0))</f>
        <v>3400</v>
      </c>
      <c r="L6746" s="17"/>
      <c r="M6746" s="17"/>
      <c r="N6746" s="17"/>
      <c r="O6746" s="17">
        <f>IF(E6746=1,"",VLOOKUP(E6746,系数!$S$2:$AB$12,MATCH(属性!C6746,评级,0),1))</f>
        <v>240</v>
      </c>
    </row>
    <row r="6747" spans="1:15" ht="17.25" thickBot="1" x14ac:dyDescent="0.4">
      <c r="A6747" s="17">
        <f t="shared" si="210"/>
        <v>7100057</v>
      </c>
      <c r="B6747" s="17" t="s">
        <v>223</v>
      </c>
      <c r="C6747" s="15">
        <f>INDEX(装备!G:G,MATCH(属性!A6747,装备!A:A,0))</f>
        <v>19</v>
      </c>
      <c r="D6747" s="15" t="str">
        <f>INDEX(装备!E:E,MATCH(属性!A6747,装备!A:A,0))</f>
        <v>armour</v>
      </c>
      <c r="E6747" s="14">
        <v>25</v>
      </c>
      <c r="F6747" s="17">
        <f>INT((VLOOKUP($C6747,装备数值,2,0)+VLOOKUP($C6747,装备数值,5,0)*($E6747-1))*VLOOKUP($D6747,系数!$K$2:$O$7,2,0))</f>
        <v>3300</v>
      </c>
      <c r="G6747" s="17">
        <f>INT((VLOOKUP($C6747,装备数值,3,0)+VLOOKUP($C6747,装备数值,6,0)*($E6747-1))*VLOOKUP($D6747,系数!$K$2:$O$7,3,0))</f>
        <v>0</v>
      </c>
      <c r="H6747" s="17">
        <f t="shared" si="211"/>
        <v>0</v>
      </c>
      <c r="I6747" s="17">
        <f>INT((VLOOKUP($C6747,装备数值,4,0)+VLOOKUP($C6747,装备数值,7,0)*($E6747-1))*VLOOKUP($D6747,系数!$K$2:$O$7,4,0))</f>
        <v>0</v>
      </c>
      <c r="J6747" s="17">
        <f>INT((VLOOKUP($C6747,装备数值,4,0)+VLOOKUP($C6747,装备数值,7,0)*($E6747-1))*VLOOKUP($D6747,系数!$K$2:$O$7,5,0))</f>
        <v>0</v>
      </c>
      <c r="K6747" s="17">
        <f>INT(VLOOKUP(E6747,强化金币,2,1)*VLOOKUP(INDEX(装备!F:F,MATCH(属性!A6747,装备!A:A,0)),系数!$K$12:$M$15,3,0))</f>
        <v>3600</v>
      </c>
      <c r="L6747" s="17"/>
      <c r="M6747" s="17"/>
      <c r="N6747" s="17"/>
      <c r="O6747" s="17">
        <f>IF(E6747=1,"",VLOOKUP(E6747,系数!$S$2:$AB$12,MATCH(属性!C6747,评级,0),1))</f>
        <v>240</v>
      </c>
    </row>
    <row r="6748" spans="1:15" ht="17.25" thickBot="1" x14ac:dyDescent="0.4">
      <c r="A6748" s="17">
        <f t="shared" si="210"/>
        <v>7100057</v>
      </c>
      <c r="B6748" s="17" t="s">
        <v>223</v>
      </c>
      <c r="C6748" s="15">
        <f>INDEX(装备!G:G,MATCH(属性!A6748,装备!A:A,0))</f>
        <v>19</v>
      </c>
      <c r="D6748" s="15" t="str">
        <f>INDEX(装备!E:E,MATCH(属性!A6748,装备!A:A,0))</f>
        <v>armour</v>
      </c>
      <c r="E6748" s="14">
        <v>26</v>
      </c>
      <c r="F6748" s="17">
        <f>INT((VLOOKUP($C6748,装备数值,2,0)+VLOOKUP($C6748,装备数值,5,0)*($E6748-1))*VLOOKUP($D6748,系数!$K$2:$O$7,2,0))</f>
        <v>3375</v>
      </c>
      <c r="G6748" s="17">
        <f>INT((VLOOKUP($C6748,装备数值,3,0)+VLOOKUP($C6748,装备数值,6,0)*($E6748-1))*VLOOKUP($D6748,系数!$K$2:$O$7,3,0))</f>
        <v>0</v>
      </c>
      <c r="H6748" s="17">
        <f t="shared" si="211"/>
        <v>0</v>
      </c>
      <c r="I6748" s="17">
        <f>INT((VLOOKUP($C6748,装备数值,4,0)+VLOOKUP($C6748,装备数值,7,0)*($E6748-1))*VLOOKUP($D6748,系数!$K$2:$O$7,4,0))</f>
        <v>0</v>
      </c>
      <c r="J6748" s="17">
        <f>INT((VLOOKUP($C6748,装备数值,4,0)+VLOOKUP($C6748,装备数值,7,0)*($E6748-1))*VLOOKUP($D6748,系数!$K$2:$O$7,5,0))</f>
        <v>0</v>
      </c>
      <c r="K6748" s="17">
        <f>INT(VLOOKUP(E6748,强化金币,2,1)*VLOOKUP(INDEX(装备!F:F,MATCH(属性!A6748,装备!A:A,0)),系数!$K$12:$M$15,3,0))</f>
        <v>3800</v>
      </c>
      <c r="L6748" s="17"/>
      <c r="M6748" s="17"/>
      <c r="N6748" s="17"/>
      <c r="O6748" s="17">
        <f>IF(E6748=1,"",VLOOKUP(E6748,系数!$S$2:$AB$12,MATCH(属性!C6748,评级,0),1))</f>
        <v>240</v>
      </c>
    </row>
    <row r="6749" spans="1:15" ht="17.25" thickBot="1" x14ac:dyDescent="0.4">
      <c r="A6749" s="17">
        <f t="shared" si="210"/>
        <v>7100057</v>
      </c>
      <c r="B6749" s="17" t="s">
        <v>223</v>
      </c>
      <c r="C6749" s="15">
        <f>INDEX(装备!G:G,MATCH(属性!A6749,装备!A:A,0))</f>
        <v>19</v>
      </c>
      <c r="D6749" s="15" t="str">
        <f>INDEX(装备!E:E,MATCH(属性!A6749,装备!A:A,0))</f>
        <v>armour</v>
      </c>
      <c r="E6749" s="14">
        <v>27</v>
      </c>
      <c r="F6749" s="17">
        <f>INT((VLOOKUP($C6749,装备数值,2,0)+VLOOKUP($C6749,装备数值,5,0)*($E6749-1))*VLOOKUP($D6749,系数!$K$2:$O$7,2,0))</f>
        <v>3450</v>
      </c>
      <c r="G6749" s="17">
        <f>INT((VLOOKUP($C6749,装备数值,3,0)+VLOOKUP($C6749,装备数值,6,0)*($E6749-1))*VLOOKUP($D6749,系数!$K$2:$O$7,3,0))</f>
        <v>0</v>
      </c>
      <c r="H6749" s="17">
        <f t="shared" si="211"/>
        <v>0</v>
      </c>
      <c r="I6749" s="17">
        <f>INT((VLOOKUP($C6749,装备数值,4,0)+VLOOKUP($C6749,装备数值,7,0)*($E6749-1))*VLOOKUP($D6749,系数!$K$2:$O$7,4,0))</f>
        <v>0</v>
      </c>
      <c r="J6749" s="17">
        <f>INT((VLOOKUP($C6749,装备数值,4,0)+VLOOKUP($C6749,装备数值,7,0)*($E6749-1))*VLOOKUP($D6749,系数!$K$2:$O$7,5,0))</f>
        <v>0</v>
      </c>
      <c r="K6749" s="17">
        <f>INT(VLOOKUP(E6749,强化金币,2,1)*VLOOKUP(INDEX(装备!F:F,MATCH(属性!A6749,装备!A:A,0)),系数!$K$12:$M$15,3,0))</f>
        <v>4000</v>
      </c>
      <c r="L6749" s="17"/>
      <c r="M6749" s="17"/>
      <c r="N6749" s="17"/>
      <c r="O6749" s="17">
        <f>IF(E6749=1,"",VLOOKUP(E6749,系数!$S$2:$AB$12,MATCH(属性!C6749,评级,0),1))</f>
        <v>240</v>
      </c>
    </row>
    <row r="6750" spans="1:15" ht="17.25" thickBot="1" x14ac:dyDescent="0.4">
      <c r="A6750" s="17">
        <f t="shared" si="210"/>
        <v>7100057</v>
      </c>
      <c r="B6750" s="17" t="s">
        <v>223</v>
      </c>
      <c r="C6750" s="15">
        <f>INDEX(装备!G:G,MATCH(属性!A6750,装备!A:A,0))</f>
        <v>19</v>
      </c>
      <c r="D6750" s="15" t="str">
        <f>INDEX(装备!E:E,MATCH(属性!A6750,装备!A:A,0))</f>
        <v>armour</v>
      </c>
      <c r="E6750" s="14">
        <v>28</v>
      </c>
      <c r="F6750" s="17">
        <f>INT((VLOOKUP($C6750,装备数值,2,0)+VLOOKUP($C6750,装备数值,5,0)*($E6750-1))*VLOOKUP($D6750,系数!$K$2:$O$7,2,0))</f>
        <v>3525</v>
      </c>
      <c r="G6750" s="17">
        <f>INT((VLOOKUP($C6750,装备数值,3,0)+VLOOKUP($C6750,装备数值,6,0)*($E6750-1))*VLOOKUP($D6750,系数!$K$2:$O$7,3,0))</f>
        <v>0</v>
      </c>
      <c r="H6750" s="17">
        <f t="shared" si="211"/>
        <v>0</v>
      </c>
      <c r="I6750" s="17">
        <f>INT((VLOOKUP($C6750,装备数值,4,0)+VLOOKUP($C6750,装备数值,7,0)*($E6750-1))*VLOOKUP($D6750,系数!$K$2:$O$7,4,0))</f>
        <v>0</v>
      </c>
      <c r="J6750" s="17">
        <f>INT((VLOOKUP($C6750,装备数值,4,0)+VLOOKUP($C6750,装备数值,7,0)*($E6750-1))*VLOOKUP($D6750,系数!$K$2:$O$7,5,0))</f>
        <v>0</v>
      </c>
      <c r="K6750" s="17">
        <f>INT(VLOOKUP(E6750,强化金币,2,1)*VLOOKUP(INDEX(装备!F:F,MATCH(属性!A6750,装备!A:A,0)),系数!$K$12:$M$15,3,0))</f>
        <v>4200</v>
      </c>
      <c r="L6750" s="17"/>
      <c r="M6750" s="17"/>
      <c r="N6750" s="17"/>
      <c r="O6750" s="17">
        <f>IF(E6750=1,"",VLOOKUP(E6750,系数!$S$2:$AB$12,MATCH(属性!C6750,评级,0),1))</f>
        <v>240</v>
      </c>
    </row>
    <row r="6751" spans="1:15" ht="17.25" thickBot="1" x14ac:dyDescent="0.4">
      <c r="A6751" s="17">
        <f t="shared" si="210"/>
        <v>7100057</v>
      </c>
      <c r="B6751" s="17" t="s">
        <v>223</v>
      </c>
      <c r="C6751" s="15">
        <f>INDEX(装备!G:G,MATCH(属性!A6751,装备!A:A,0))</f>
        <v>19</v>
      </c>
      <c r="D6751" s="15" t="str">
        <f>INDEX(装备!E:E,MATCH(属性!A6751,装备!A:A,0))</f>
        <v>armour</v>
      </c>
      <c r="E6751" s="14">
        <v>29</v>
      </c>
      <c r="F6751" s="17">
        <f>INT((VLOOKUP($C6751,装备数值,2,0)+VLOOKUP($C6751,装备数值,5,0)*($E6751-1))*VLOOKUP($D6751,系数!$K$2:$O$7,2,0))</f>
        <v>3600</v>
      </c>
      <c r="G6751" s="17">
        <f>INT((VLOOKUP($C6751,装备数值,3,0)+VLOOKUP($C6751,装备数值,6,0)*($E6751-1))*VLOOKUP($D6751,系数!$K$2:$O$7,3,0))</f>
        <v>0</v>
      </c>
      <c r="H6751" s="17">
        <f t="shared" si="211"/>
        <v>0</v>
      </c>
      <c r="I6751" s="17">
        <f>INT((VLOOKUP($C6751,装备数值,4,0)+VLOOKUP($C6751,装备数值,7,0)*($E6751-1))*VLOOKUP($D6751,系数!$K$2:$O$7,4,0))</f>
        <v>0</v>
      </c>
      <c r="J6751" s="17">
        <f>INT((VLOOKUP($C6751,装备数值,4,0)+VLOOKUP($C6751,装备数值,7,0)*($E6751-1))*VLOOKUP($D6751,系数!$K$2:$O$7,5,0))</f>
        <v>0</v>
      </c>
      <c r="K6751" s="17">
        <f>INT(VLOOKUP(E6751,强化金币,2,1)*VLOOKUP(INDEX(装备!F:F,MATCH(属性!A6751,装备!A:A,0)),系数!$K$12:$M$15,3,0))</f>
        <v>4500</v>
      </c>
      <c r="L6751" s="17"/>
      <c r="M6751" s="17"/>
      <c r="N6751" s="17"/>
      <c r="O6751" s="17">
        <f>IF(E6751=1,"",VLOOKUP(E6751,系数!$S$2:$AB$12,MATCH(属性!C6751,评级,0),1))</f>
        <v>240</v>
      </c>
    </row>
    <row r="6752" spans="1:15" ht="17.25" thickBot="1" x14ac:dyDescent="0.4">
      <c r="A6752" s="17">
        <f t="shared" si="210"/>
        <v>7100057</v>
      </c>
      <c r="B6752" s="17" t="s">
        <v>223</v>
      </c>
      <c r="C6752" s="15">
        <f>INDEX(装备!G:G,MATCH(属性!A6752,装备!A:A,0))</f>
        <v>19</v>
      </c>
      <c r="D6752" s="15" t="str">
        <f>INDEX(装备!E:E,MATCH(属性!A6752,装备!A:A,0))</f>
        <v>armour</v>
      </c>
      <c r="E6752" s="14">
        <v>30</v>
      </c>
      <c r="F6752" s="17">
        <f>INT((VLOOKUP($C6752,装备数值,2,0)+VLOOKUP($C6752,装备数值,5,0)*($E6752-1))*VLOOKUP($D6752,系数!$K$2:$O$7,2,0))</f>
        <v>3675</v>
      </c>
      <c r="G6752" s="17">
        <f>INT((VLOOKUP($C6752,装备数值,3,0)+VLOOKUP($C6752,装备数值,6,0)*($E6752-1))*VLOOKUP($D6752,系数!$K$2:$O$7,3,0))</f>
        <v>0</v>
      </c>
      <c r="H6752" s="17">
        <f t="shared" si="211"/>
        <v>0</v>
      </c>
      <c r="I6752" s="17">
        <f>INT((VLOOKUP($C6752,装备数值,4,0)+VLOOKUP($C6752,装备数值,7,0)*($E6752-1))*VLOOKUP($D6752,系数!$K$2:$O$7,4,0))</f>
        <v>0</v>
      </c>
      <c r="J6752" s="17">
        <f>INT((VLOOKUP($C6752,装备数值,4,0)+VLOOKUP($C6752,装备数值,7,0)*($E6752-1))*VLOOKUP($D6752,系数!$K$2:$O$7,5,0))</f>
        <v>0</v>
      </c>
      <c r="K6752" s="17">
        <f>INT(VLOOKUP(E6752,强化金币,2,1)*VLOOKUP(INDEX(装备!F:F,MATCH(属性!A6752,装备!A:A,0)),系数!$K$12:$M$15,3,0))</f>
        <v>5000</v>
      </c>
      <c r="L6752" s="17"/>
      <c r="M6752" s="17"/>
      <c r="N6752" s="17"/>
      <c r="O6752" s="17">
        <f>IF(E6752=1,"",VLOOKUP(E6752,系数!$S$2:$AB$12,MATCH(属性!C6752,评级,0),1))</f>
        <v>320</v>
      </c>
    </row>
    <row r="6753" spans="1:15" ht="17.25" thickBot="1" x14ac:dyDescent="0.4">
      <c r="A6753" s="17">
        <f t="shared" si="210"/>
        <v>7100057</v>
      </c>
      <c r="B6753" s="17" t="s">
        <v>223</v>
      </c>
      <c r="C6753" s="15">
        <f>INDEX(装备!G:G,MATCH(属性!A6753,装备!A:A,0))</f>
        <v>19</v>
      </c>
      <c r="D6753" s="15" t="str">
        <f>INDEX(装备!E:E,MATCH(属性!A6753,装备!A:A,0))</f>
        <v>armour</v>
      </c>
      <c r="E6753" s="14">
        <v>31</v>
      </c>
      <c r="F6753" s="17">
        <f>INT((VLOOKUP($C6753,装备数值,2,0)+VLOOKUP($C6753,装备数值,5,0)*($E6753-1))*VLOOKUP($D6753,系数!$K$2:$O$7,2,0))</f>
        <v>3750</v>
      </c>
      <c r="G6753" s="17">
        <f>INT((VLOOKUP($C6753,装备数值,3,0)+VLOOKUP($C6753,装备数值,6,0)*($E6753-1))*VLOOKUP($D6753,系数!$K$2:$O$7,3,0))</f>
        <v>0</v>
      </c>
      <c r="H6753" s="17">
        <f t="shared" si="211"/>
        <v>0</v>
      </c>
      <c r="I6753" s="17">
        <f>INT((VLOOKUP($C6753,装备数值,4,0)+VLOOKUP($C6753,装备数值,7,0)*($E6753-1))*VLOOKUP($D6753,系数!$K$2:$O$7,4,0))</f>
        <v>0</v>
      </c>
      <c r="J6753" s="17">
        <f>INT((VLOOKUP($C6753,装备数值,4,0)+VLOOKUP($C6753,装备数值,7,0)*($E6753-1))*VLOOKUP($D6753,系数!$K$2:$O$7,5,0))</f>
        <v>0</v>
      </c>
      <c r="K6753" s="17">
        <f>INT(VLOOKUP(E6753,强化金币,2,1)*VLOOKUP(INDEX(装备!F:F,MATCH(属性!A6753,装备!A:A,0)),系数!$K$12:$M$15,3,0))</f>
        <v>5500</v>
      </c>
      <c r="L6753" s="17"/>
      <c r="M6753" s="17"/>
      <c r="N6753" s="17"/>
      <c r="O6753" s="17">
        <f>IF(E6753=1,"",VLOOKUP(E6753,系数!$S$2:$AB$12,MATCH(属性!C6753,评级,0),1))</f>
        <v>320</v>
      </c>
    </row>
    <row r="6754" spans="1:15" ht="17.25" thickBot="1" x14ac:dyDescent="0.4">
      <c r="A6754" s="17">
        <f t="shared" si="210"/>
        <v>7100057</v>
      </c>
      <c r="B6754" s="17" t="s">
        <v>223</v>
      </c>
      <c r="C6754" s="15">
        <f>INDEX(装备!G:G,MATCH(属性!A6754,装备!A:A,0))</f>
        <v>19</v>
      </c>
      <c r="D6754" s="15" t="str">
        <f>INDEX(装备!E:E,MATCH(属性!A6754,装备!A:A,0))</f>
        <v>armour</v>
      </c>
      <c r="E6754" s="14">
        <v>32</v>
      </c>
      <c r="F6754" s="17">
        <f>INT((VLOOKUP($C6754,装备数值,2,0)+VLOOKUP($C6754,装备数值,5,0)*($E6754-1))*VLOOKUP($D6754,系数!$K$2:$O$7,2,0))</f>
        <v>3825</v>
      </c>
      <c r="G6754" s="17">
        <f>INT((VLOOKUP($C6754,装备数值,3,0)+VLOOKUP($C6754,装备数值,6,0)*($E6754-1))*VLOOKUP($D6754,系数!$K$2:$O$7,3,0))</f>
        <v>0</v>
      </c>
      <c r="H6754" s="17">
        <f t="shared" si="211"/>
        <v>0</v>
      </c>
      <c r="I6754" s="17">
        <f>INT((VLOOKUP($C6754,装备数值,4,0)+VLOOKUP($C6754,装备数值,7,0)*($E6754-1))*VLOOKUP($D6754,系数!$K$2:$O$7,4,0))</f>
        <v>0</v>
      </c>
      <c r="J6754" s="17">
        <f>INT((VLOOKUP($C6754,装备数值,4,0)+VLOOKUP($C6754,装备数值,7,0)*($E6754-1))*VLOOKUP($D6754,系数!$K$2:$O$7,5,0))</f>
        <v>0</v>
      </c>
      <c r="K6754" s="17">
        <f>INT(VLOOKUP(E6754,强化金币,2,1)*VLOOKUP(INDEX(装备!F:F,MATCH(属性!A6754,装备!A:A,0)),系数!$K$12:$M$15,3,0))</f>
        <v>6000</v>
      </c>
      <c r="L6754" s="17"/>
      <c r="M6754" s="17"/>
      <c r="N6754" s="17"/>
      <c r="O6754" s="17">
        <f>IF(E6754=1,"",VLOOKUP(E6754,系数!$S$2:$AB$12,MATCH(属性!C6754,评级,0),1))</f>
        <v>320</v>
      </c>
    </row>
    <row r="6755" spans="1:15" ht="17.25" thickBot="1" x14ac:dyDescent="0.4">
      <c r="A6755" s="17">
        <f t="shared" si="210"/>
        <v>7100057</v>
      </c>
      <c r="B6755" s="17" t="s">
        <v>223</v>
      </c>
      <c r="C6755" s="15">
        <f>INDEX(装备!G:G,MATCH(属性!A6755,装备!A:A,0))</f>
        <v>19</v>
      </c>
      <c r="D6755" s="15" t="str">
        <f>INDEX(装备!E:E,MATCH(属性!A6755,装备!A:A,0))</f>
        <v>armour</v>
      </c>
      <c r="E6755" s="14">
        <v>33</v>
      </c>
      <c r="F6755" s="17">
        <f>INT((VLOOKUP($C6755,装备数值,2,0)+VLOOKUP($C6755,装备数值,5,0)*($E6755-1))*VLOOKUP($D6755,系数!$K$2:$O$7,2,0))</f>
        <v>3900</v>
      </c>
      <c r="G6755" s="17">
        <f>INT((VLOOKUP($C6755,装备数值,3,0)+VLOOKUP($C6755,装备数值,6,0)*($E6755-1))*VLOOKUP($D6755,系数!$K$2:$O$7,3,0))</f>
        <v>0</v>
      </c>
      <c r="H6755" s="17">
        <f t="shared" si="211"/>
        <v>0</v>
      </c>
      <c r="I6755" s="17">
        <f>INT((VLOOKUP($C6755,装备数值,4,0)+VLOOKUP($C6755,装备数值,7,0)*($E6755-1))*VLOOKUP($D6755,系数!$K$2:$O$7,4,0))</f>
        <v>0</v>
      </c>
      <c r="J6755" s="17">
        <f>INT((VLOOKUP($C6755,装备数值,4,0)+VLOOKUP($C6755,装备数值,7,0)*($E6755-1))*VLOOKUP($D6755,系数!$K$2:$O$7,5,0))</f>
        <v>0</v>
      </c>
      <c r="K6755" s="17">
        <f>INT(VLOOKUP(E6755,强化金币,2,1)*VLOOKUP(INDEX(装备!F:F,MATCH(属性!A6755,装备!A:A,0)),系数!$K$12:$M$15,3,0))</f>
        <v>6500</v>
      </c>
      <c r="L6755" s="17"/>
      <c r="M6755" s="17"/>
      <c r="N6755" s="17"/>
      <c r="O6755" s="17">
        <f>IF(E6755=1,"",VLOOKUP(E6755,系数!$S$2:$AB$12,MATCH(属性!C6755,评级,0),1))</f>
        <v>320</v>
      </c>
    </row>
    <row r="6756" spans="1:15" ht="17.25" thickBot="1" x14ac:dyDescent="0.4">
      <c r="A6756" s="17">
        <f t="shared" si="210"/>
        <v>7100057</v>
      </c>
      <c r="B6756" s="17" t="s">
        <v>223</v>
      </c>
      <c r="C6756" s="15">
        <f>INDEX(装备!G:G,MATCH(属性!A6756,装备!A:A,0))</f>
        <v>19</v>
      </c>
      <c r="D6756" s="15" t="str">
        <f>INDEX(装备!E:E,MATCH(属性!A6756,装备!A:A,0))</f>
        <v>armour</v>
      </c>
      <c r="E6756" s="14">
        <v>34</v>
      </c>
      <c r="F6756" s="17">
        <f>INT((VLOOKUP($C6756,装备数值,2,0)+VLOOKUP($C6756,装备数值,5,0)*($E6756-1))*VLOOKUP($D6756,系数!$K$2:$O$7,2,0))</f>
        <v>3975</v>
      </c>
      <c r="G6756" s="17">
        <f>INT((VLOOKUP($C6756,装备数值,3,0)+VLOOKUP($C6756,装备数值,6,0)*($E6756-1))*VLOOKUP($D6756,系数!$K$2:$O$7,3,0))</f>
        <v>0</v>
      </c>
      <c r="H6756" s="17">
        <f t="shared" si="211"/>
        <v>0</v>
      </c>
      <c r="I6756" s="17">
        <f>INT((VLOOKUP($C6756,装备数值,4,0)+VLOOKUP($C6756,装备数值,7,0)*($E6756-1))*VLOOKUP($D6756,系数!$K$2:$O$7,4,0))</f>
        <v>0</v>
      </c>
      <c r="J6756" s="17">
        <f>INT((VLOOKUP($C6756,装备数值,4,0)+VLOOKUP($C6756,装备数值,7,0)*($E6756-1))*VLOOKUP($D6756,系数!$K$2:$O$7,5,0))</f>
        <v>0</v>
      </c>
      <c r="K6756" s="17">
        <f>INT(VLOOKUP(E6756,强化金币,2,1)*VLOOKUP(INDEX(装备!F:F,MATCH(属性!A6756,装备!A:A,0)),系数!$K$12:$M$15,3,0))</f>
        <v>7000</v>
      </c>
      <c r="L6756" s="17"/>
      <c r="M6756" s="17"/>
      <c r="N6756" s="17"/>
      <c r="O6756" s="17">
        <f>IF(E6756=1,"",VLOOKUP(E6756,系数!$S$2:$AB$12,MATCH(属性!C6756,评级,0),1))</f>
        <v>320</v>
      </c>
    </row>
    <row r="6757" spans="1:15" ht="17.25" thickBot="1" x14ac:dyDescent="0.4">
      <c r="A6757" s="17">
        <f t="shared" si="210"/>
        <v>7100057</v>
      </c>
      <c r="B6757" s="17" t="s">
        <v>223</v>
      </c>
      <c r="C6757" s="15">
        <f>INDEX(装备!G:G,MATCH(属性!A6757,装备!A:A,0))</f>
        <v>19</v>
      </c>
      <c r="D6757" s="15" t="str">
        <f>INDEX(装备!E:E,MATCH(属性!A6757,装备!A:A,0))</f>
        <v>armour</v>
      </c>
      <c r="E6757" s="14">
        <v>35</v>
      </c>
      <c r="F6757" s="17">
        <f>INT((VLOOKUP($C6757,装备数值,2,0)+VLOOKUP($C6757,装备数值,5,0)*($E6757-1))*VLOOKUP($D6757,系数!$K$2:$O$7,2,0))</f>
        <v>4050</v>
      </c>
      <c r="G6757" s="17">
        <f>INT((VLOOKUP($C6757,装备数值,3,0)+VLOOKUP($C6757,装备数值,6,0)*($E6757-1))*VLOOKUP($D6757,系数!$K$2:$O$7,3,0))</f>
        <v>0</v>
      </c>
      <c r="H6757" s="17">
        <f t="shared" si="211"/>
        <v>0</v>
      </c>
      <c r="I6757" s="17">
        <f>INT((VLOOKUP($C6757,装备数值,4,0)+VLOOKUP($C6757,装备数值,7,0)*($E6757-1))*VLOOKUP($D6757,系数!$K$2:$O$7,4,0))</f>
        <v>0</v>
      </c>
      <c r="J6757" s="17">
        <f>INT((VLOOKUP($C6757,装备数值,4,0)+VLOOKUP($C6757,装备数值,7,0)*($E6757-1))*VLOOKUP($D6757,系数!$K$2:$O$7,5,0))</f>
        <v>0</v>
      </c>
      <c r="K6757" s="17">
        <f>INT(VLOOKUP(E6757,强化金币,2,1)*VLOOKUP(INDEX(装备!F:F,MATCH(属性!A6757,装备!A:A,0)),系数!$K$12:$M$15,3,0))</f>
        <v>7500</v>
      </c>
      <c r="L6757" s="17"/>
      <c r="M6757" s="17"/>
      <c r="N6757" s="17"/>
      <c r="O6757" s="17">
        <f>IF(E6757=1,"",VLOOKUP(E6757,系数!$S$2:$AB$12,MATCH(属性!C6757,评级,0),1))</f>
        <v>320</v>
      </c>
    </row>
    <row r="6758" spans="1:15" ht="17.25" thickBot="1" x14ac:dyDescent="0.4">
      <c r="A6758" s="17">
        <f t="shared" si="210"/>
        <v>7100057</v>
      </c>
      <c r="B6758" s="17" t="s">
        <v>223</v>
      </c>
      <c r="C6758" s="15">
        <f>INDEX(装备!G:G,MATCH(属性!A6758,装备!A:A,0))</f>
        <v>19</v>
      </c>
      <c r="D6758" s="15" t="str">
        <f>INDEX(装备!E:E,MATCH(属性!A6758,装备!A:A,0))</f>
        <v>armour</v>
      </c>
      <c r="E6758" s="14">
        <v>36</v>
      </c>
      <c r="F6758" s="17">
        <f>INT((VLOOKUP($C6758,装备数值,2,0)+VLOOKUP($C6758,装备数值,5,0)*($E6758-1))*VLOOKUP($D6758,系数!$K$2:$O$7,2,0))</f>
        <v>4125</v>
      </c>
      <c r="G6758" s="17">
        <f>INT((VLOOKUP($C6758,装备数值,3,0)+VLOOKUP($C6758,装备数值,6,0)*($E6758-1))*VLOOKUP($D6758,系数!$K$2:$O$7,3,0))</f>
        <v>0</v>
      </c>
      <c r="H6758" s="17">
        <f t="shared" si="211"/>
        <v>0</v>
      </c>
      <c r="I6758" s="17">
        <f>INT((VLOOKUP($C6758,装备数值,4,0)+VLOOKUP($C6758,装备数值,7,0)*($E6758-1))*VLOOKUP($D6758,系数!$K$2:$O$7,4,0))</f>
        <v>0</v>
      </c>
      <c r="J6758" s="17">
        <f>INT((VLOOKUP($C6758,装备数值,4,0)+VLOOKUP($C6758,装备数值,7,0)*($E6758-1))*VLOOKUP($D6758,系数!$K$2:$O$7,5,0))</f>
        <v>0</v>
      </c>
      <c r="K6758" s="17">
        <f>INT(VLOOKUP(E6758,强化金币,2,1)*VLOOKUP(INDEX(装备!F:F,MATCH(属性!A6758,装备!A:A,0)),系数!$K$12:$M$15,3,0))</f>
        <v>8000</v>
      </c>
      <c r="L6758" s="17"/>
      <c r="M6758" s="17"/>
      <c r="N6758" s="17"/>
      <c r="O6758" s="17">
        <f>IF(E6758=1,"",VLOOKUP(E6758,系数!$S$2:$AB$12,MATCH(属性!C6758,评级,0),1))</f>
        <v>320</v>
      </c>
    </row>
    <row r="6759" spans="1:15" ht="17.25" thickBot="1" x14ac:dyDescent="0.4">
      <c r="A6759" s="17">
        <f t="shared" si="210"/>
        <v>7100057</v>
      </c>
      <c r="B6759" s="17" t="s">
        <v>223</v>
      </c>
      <c r="C6759" s="15">
        <f>INDEX(装备!G:G,MATCH(属性!A6759,装备!A:A,0))</f>
        <v>19</v>
      </c>
      <c r="D6759" s="15" t="str">
        <f>INDEX(装备!E:E,MATCH(属性!A6759,装备!A:A,0))</f>
        <v>armour</v>
      </c>
      <c r="E6759" s="14">
        <v>37</v>
      </c>
      <c r="F6759" s="17">
        <f>INT((VLOOKUP($C6759,装备数值,2,0)+VLOOKUP($C6759,装备数值,5,0)*($E6759-1))*VLOOKUP($D6759,系数!$K$2:$O$7,2,0))</f>
        <v>4200</v>
      </c>
      <c r="G6759" s="17">
        <f>INT((VLOOKUP($C6759,装备数值,3,0)+VLOOKUP($C6759,装备数值,6,0)*($E6759-1))*VLOOKUP($D6759,系数!$K$2:$O$7,3,0))</f>
        <v>0</v>
      </c>
      <c r="H6759" s="17">
        <f t="shared" si="211"/>
        <v>0</v>
      </c>
      <c r="I6759" s="17">
        <f>INT((VLOOKUP($C6759,装备数值,4,0)+VLOOKUP($C6759,装备数值,7,0)*($E6759-1))*VLOOKUP($D6759,系数!$K$2:$O$7,4,0))</f>
        <v>0</v>
      </c>
      <c r="J6759" s="17">
        <f>INT((VLOOKUP($C6759,装备数值,4,0)+VLOOKUP($C6759,装备数值,7,0)*($E6759-1))*VLOOKUP($D6759,系数!$K$2:$O$7,5,0))</f>
        <v>0</v>
      </c>
      <c r="K6759" s="17">
        <f>INT(VLOOKUP(E6759,强化金币,2,1)*VLOOKUP(INDEX(装备!F:F,MATCH(属性!A6759,装备!A:A,0)),系数!$K$12:$M$15,3,0))</f>
        <v>8500</v>
      </c>
      <c r="L6759" s="17"/>
      <c r="M6759" s="17"/>
      <c r="N6759" s="17"/>
      <c r="O6759" s="17">
        <f>IF(E6759=1,"",VLOOKUP(E6759,系数!$S$2:$AB$12,MATCH(属性!C6759,评级,0),1))</f>
        <v>320</v>
      </c>
    </row>
    <row r="6760" spans="1:15" ht="17.25" thickBot="1" x14ac:dyDescent="0.4">
      <c r="A6760" s="17">
        <f t="shared" si="210"/>
        <v>7100057</v>
      </c>
      <c r="B6760" s="17" t="s">
        <v>223</v>
      </c>
      <c r="C6760" s="15">
        <f>INDEX(装备!G:G,MATCH(属性!A6760,装备!A:A,0))</f>
        <v>19</v>
      </c>
      <c r="D6760" s="15" t="str">
        <f>INDEX(装备!E:E,MATCH(属性!A6760,装备!A:A,0))</f>
        <v>armour</v>
      </c>
      <c r="E6760" s="14">
        <v>38</v>
      </c>
      <c r="F6760" s="17">
        <f>INT((VLOOKUP($C6760,装备数值,2,0)+VLOOKUP($C6760,装备数值,5,0)*($E6760-1))*VLOOKUP($D6760,系数!$K$2:$O$7,2,0))</f>
        <v>4275</v>
      </c>
      <c r="G6760" s="17">
        <f>INT((VLOOKUP($C6760,装备数值,3,0)+VLOOKUP($C6760,装备数值,6,0)*($E6760-1))*VLOOKUP($D6760,系数!$K$2:$O$7,3,0))</f>
        <v>0</v>
      </c>
      <c r="H6760" s="17">
        <f t="shared" si="211"/>
        <v>0</v>
      </c>
      <c r="I6760" s="17">
        <f>INT((VLOOKUP($C6760,装备数值,4,0)+VLOOKUP($C6760,装备数值,7,0)*($E6760-1))*VLOOKUP($D6760,系数!$K$2:$O$7,4,0))</f>
        <v>0</v>
      </c>
      <c r="J6760" s="17">
        <f>INT((VLOOKUP($C6760,装备数值,4,0)+VLOOKUP($C6760,装备数值,7,0)*($E6760-1))*VLOOKUP($D6760,系数!$K$2:$O$7,5,0))</f>
        <v>0</v>
      </c>
      <c r="K6760" s="17">
        <f>INT(VLOOKUP(E6760,强化金币,2,1)*VLOOKUP(INDEX(装备!F:F,MATCH(属性!A6760,装备!A:A,0)),系数!$K$12:$M$15,3,0))</f>
        <v>9000</v>
      </c>
      <c r="L6760" s="17"/>
      <c r="M6760" s="17"/>
      <c r="N6760" s="17"/>
      <c r="O6760" s="17">
        <f>IF(E6760=1,"",VLOOKUP(E6760,系数!$S$2:$AB$12,MATCH(属性!C6760,评级,0),1))</f>
        <v>320</v>
      </c>
    </row>
    <row r="6761" spans="1:15" ht="17.25" thickBot="1" x14ac:dyDescent="0.4">
      <c r="A6761" s="17">
        <f t="shared" si="210"/>
        <v>7100057</v>
      </c>
      <c r="B6761" s="17" t="s">
        <v>223</v>
      </c>
      <c r="C6761" s="15">
        <f>INDEX(装备!G:G,MATCH(属性!A6761,装备!A:A,0))</f>
        <v>19</v>
      </c>
      <c r="D6761" s="15" t="str">
        <f>INDEX(装备!E:E,MATCH(属性!A6761,装备!A:A,0))</f>
        <v>armour</v>
      </c>
      <c r="E6761" s="14">
        <v>39</v>
      </c>
      <c r="F6761" s="17">
        <f>INT((VLOOKUP($C6761,装备数值,2,0)+VLOOKUP($C6761,装备数值,5,0)*($E6761-1))*VLOOKUP($D6761,系数!$K$2:$O$7,2,0))</f>
        <v>4350</v>
      </c>
      <c r="G6761" s="17">
        <f>INT((VLOOKUP($C6761,装备数值,3,0)+VLOOKUP($C6761,装备数值,6,0)*($E6761-1))*VLOOKUP($D6761,系数!$K$2:$O$7,3,0))</f>
        <v>0</v>
      </c>
      <c r="H6761" s="17">
        <f t="shared" si="211"/>
        <v>0</v>
      </c>
      <c r="I6761" s="17">
        <f>INT((VLOOKUP($C6761,装备数值,4,0)+VLOOKUP($C6761,装备数值,7,0)*($E6761-1))*VLOOKUP($D6761,系数!$K$2:$O$7,4,0))</f>
        <v>0</v>
      </c>
      <c r="J6761" s="17">
        <f>INT((VLOOKUP($C6761,装备数值,4,0)+VLOOKUP($C6761,装备数值,7,0)*($E6761-1))*VLOOKUP($D6761,系数!$K$2:$O$7,5,0))</f>
        <v>0</v>
      </c>
      <c r="K6761" s="17">
        <f>INT(VLOOKUP(E6761,强化金币,2,1)*VLOOKUP(INDEX(装备!F:F,MATCH(属性!A6761,装备!A:A,0)),系数!$K$12:$M$15,3,0))</f>
        <v>10000</v>
      </c>
      <c r="L6761" s="17"/>
      <c r="M6761" s="17"/>
      <c r="N6761" s="17"/>
      <c r="O6761" s="17">
        <f>IF(E6761=1,"",VLOOKUP(E6761,系数!$S$2:$AB$12,MATCH(属性!C6761,评级,0),1))</f>
        <v>320</v>
      </c>
    </row>
    <row r="6762" spans="1:15" ht="17.25" thickBot="1" x14ac:dyDescent="0.4">
      <c r="A6762" s="17">
        <f t="shared" si="210"/>
        <v>7100057</v>
      </c>
      <c r="B6762" s="17" t="s">
        <v>223</v>
      </c>
      <c r="C6762" s="15">
        <f>INDEX(装备!G:G,MATCH(属性!A6762,装备!A:A,0))</f>
        <v>19</v>
      </c>
      <c r="D6762" s="15" t="str">
        <f>INDEX(装备!E:E,MATCH(属性!A6762,装备!A:A,0))</f>
        <v>armour</v>
      </c>
      <c r="E6762" s="14">
        <v>40</v>
      </c>
      <c r="F6762" s="17">
        <f>INT((VLOOKUP($C6762,装备数值,2,0)+VLOOKUP($C6762,装备数值,5,0)*($E6762-1))*VLOOKUP($D6762,系数!$K$2:$O$7,2,0))</f>
        <v>4425</v>
      </c>
      <c r="G6762" s="17">
        <f>INT((VLOOKUP($C6762,装备数值,3,0)+VLOOKUP($C6762,装备数值,6,0)*($E6762-1))*VLOOKUP($D6762,系数!$K$2:$O$7,3,0))</f>
        <v>0</v>
      </c>
      <c r="H6762" s="17">
        <f t="shared" si="211"/>
        <v>0</v>
      </c>
      <c r="I6762" s="17">
        <f>INT((VLOOKUP($C6762,装备数值,4,0)+VLOOKUP($C6762,装备数值,7,0)*($E6762-1))*VLOOKUP($D6762,系数!$K$2:$O$7,4,0))</f>
        <v>0</v>
      </c>
      <c r="J6762" s="17">
        <f>INT((VLOOKUP($C6762,装备数值,4,0)+VLOOKUP($C6762,装备数值,7,0)*($E6762-1))*VLOOKUP($D6762,系数!$K$2:$O$7,5,0))</f>
        <v>0</v>
      </c>
      <c r="K6762" s="17">
        <f>INT(VLOOKUP(E6762,强化金币,2,1)*VLOOKUP(INDEX(装备!F:F,MATCH(属性!A6762,装备!A:A,0)),系数!$K$12:$M$15,3,0))</f>
        <v>12000</v>
      </c>
      <c r="L6762" s="17"/>
      <c r="M6762" s="17"/>
      <c r="N6762" s="17"/>
      <c r="O6762" s="17">
        <f>IF(E6762=1,"",VLOOKUP(E6762,系数!$S$2:$AB$12,MATCH(属性!C6762,评级,0),1))</f>
        <v>400</v>
      </c>
    </row>
    <row r="6763" spans="1:15" ht="17.25" thickBot="1" x14ac:dyDescent="0.4">
      <c r="A6763" s="17">
        <f t="shared" si="210"/>
        <v>7100057</v>
      </c>
      <c r="B6763" s="17" t="s">
        <v>223</v>
      </c>
      <c r="C6763" s="15">
        <f>INDEX(装备!G:G,MATCH(属性!A6763,装备!A:A,0))</f>
        <v>19</v>
      </c>
      <c r="D6763" s="15" t="str">
        <f>INDEX(装备!E:E,MATCH(属性!A6763,装备!A:A,0))</f>
        <v>armour</v>
      </c>
      <c r="E6763" s="14">
        <v>41</v>
      </c>
      <c r="F6763" s="17">
        <f>INT((VLOOKUP($C6763,装备数值,2,0)+VLOOKUP($C6763,装备数值,5,0)*($E6763-1))*VLOOKUP($D6763,系数!$K$2:$O$7,2,0))</f>
        <v>4500</v>
      </c>
      <c r="G6763" s="17">
        <f>INT((VLOOKUP($C6763,装备数值,3,0)+VLOOKUP($C6763,装备数值,6,0)*($E6763-1))*VLOOKUP($D6763,系数!$K$2:$O$7,3,0))</f>
        <v>0</v>
      </c>
      <c r="H6763" s="17">
        <f t="shared" si="211"/>
        <v>0</v>
      </c>
      <c r="I6763" s="17">
        <f>INT((VLOOKUP($C6763,装备数值,4,0)+VLOOKUP($C6763,装备数值,7,0)*($E6763-1))*VLOOKUP($D6763,系数!$K$2:$O$7,4,0))</f>
        <v>0</v>
      </c>
      <c r="J6763" s="17">
        <f>INT((VLOOKUP($C6763,装备数值,4,0)+VLOOKUP($C6763,装备数值,7,0)*($E6763-1))*VLOOKUP($D6763,系数!$K$2:$O$7,5,0))</f>
        <v>0</v>
      </c>
      <c r="K6763" s="17">
        <f>INT(VLOOKUP(E6763,强化金币,2,1)*VLOOKUP(INDEX(装备!F:F,MATCH(属性!A6763,装备!A:A,0)),系数!$K$12:$M$15,3,0))</f>
        <v>14000</v>
      </c>
      <c r="L6763" s="17"/>
      <c r="M6763" s="17"/>
      <c r="N6763" s="17"/>
      <c r="O6763" s="17">
        <f>IF(E6763=1,"",VLOOKUP(E6763,系数!$S$2:$AB$12,MATCH(属性!C6763,评级,0),1))</f>
        <v>400</v>
      </c>
    </row>
    <row r="6764" spans="1:15" ht="17.25" thickBot="1" x14ac:dyDescent="0.4">
      <c r="A6764" s="17">
        <f t="shared" si="210"/>
        <v>7100057</v>
      </c>
      <c r="B6764" s="17" t="s">
        <v>223</v>
      </c>
      <c r="C6764" s="15">
        <f>INDEX(装备!G:G,MATCH(属性!A6764,装备!A:A,0))</f>
        <v>19</v>
      </c>
      <c r="D6764" s="15" t="str">
        <f>INDEX(装备!E:E,MATCH(属性!A6764,装备!A:A,0))</f>
        <v>armour</v>
      </c>
      <c r="E6764" s="14">
        <v>42</v>
      </c>
      <c r="F6764" s="17">
        <f>INT((VLOOKUP($C6764,装备数值,2,0)+VLOOKUP($C6764,装备数值,5,0)*($E6764-1))*VLOOKUP($D6764,系数!$K$2:$O$7,2,0))</f>
        <v>4575</v>
      </c>
      <c r="G6764" s="17">
        <f>INT((VLOOKUP($C6764,装备数值,3,0)+VLOOKUP($C6764,装备数值,6,0)*($E6764-1))*VLOOKUP($D6764,系数!$K$2:$O$7,3,0))</f>
        <v>0</v>
      </c>
      <c r="H6764" s="17">
        <f t="shared" si="211"/>
        <v>0</v>
      </c>
      <c r="I6764" s="17">
        <f>INT((VLOOKUP($C6764,装备数值,4,0)+VLOOKUP($C6764,装备数值,7,0)*($E6764-1))*VLOOKUP($D6764,系数!$K$2:$O$7,4,0))</f>
        <v>0</v>
      </c>
      <c r="J6764" s="17">
        <f>INT((VLOOKUP($C6764,装备数值,4,0)+VLOOKUP($C6764,装备数值,7,0)*($E6764-1))*VLOOKUP($D6764,系数!$K$2:$O$7,5,0))</f>
        <v>0</v>
      </c>
      <c r="K6764" s="17">
        <f>INT(VLOOKUP(E6764,强化金币,2,1)*VLOOKUP(INDEX(装备!F:F,MATCH(属性!A6764,装备!A:A,0)),系数!$K$12:$M$15,3,0))</f>
        <v>16000</v>
      </c>
      <c r="L6764" s="17"/>
      <c r="M6764" s="17"/>
      <c r="N6764" s="17"/>
      <c r="O6764" s="17">
        <f>IF(E6764=1,"",VLOOKUP(E6764,系数!$S$2:$AB$12,MATCH(属性!C6764,评级,0),1))</f>
        <v>400</v>
      </c>
    </row>
    <row r="6765" spans="1:15" ht="17.25" thickBot="1" x14ac:dyDescent="0.4">
      <c r="A6765" s="17">
        <f t="shared" si="210"/>
        <v>7100057</v>
      </c>
      <c r="B6765" s="17" t="s">
        <v>223</v>
      </c>
      <c r="C6765" s="15">
        <f>INDEX(装备!G:G,MATCH(属性!A6765,装备!A:A,0))</f>
        <v>19</v>
      </c>
      <c r="D6765" s="15" t="str">
        <f>INDEX(装备!E:E,MATCH(属性!A6765,装备!A:A,0))</f>
        <v>armour</v>
      </c>
      <c r="E6765" s="14">
        <v>43</v>
      </c>
      <c r="F6765" s="17">
        <f>INT((VLOOKUP($C6765,装备数值,2,0)+VLOOKUP($C6765,装备数值,5,0)*($E6765-1))*VLOOKUP($D6765,系数!$K$2:$O$7,2,0))</f>
        <v>4650</v>
      </c>
      <c r="G6765" s="17">
        <f>INT((VLOOKUP($C6765,装备数值,3,0)+VLOOKUP($C6765,装备数值,6,0)*($E6765-1))*VLOOKUP($D6765,系数!$K$2:$O$7,3,0))</f>
        <v>0</v>
      </c>
      <c r="H6765" s="17">
        <f t="shared" si="211"/>
        <v>0</v>
      </c>
      <c r="I6765" s="17">
        <f>INT((VLOOKUP($C6765,装备数值,4,0)+VLOOKUP($C6765,装备数值,7,0)*($E6765-1))*VLOOKUP($D6765,系数!$K$2:$O$7,4,0))</f>
        <v>0</v>
      </c>
      <c r="J6765" s="17">
        <f>INT((VLOOKUP($C6765,装备数值,4,0)+VLOOKUP($C6765,装备数值,7,0)*($E6765-1))*VLOOKUP($D6765,系数!$K$2:$O$7,5,0))</f>
        <v>0</v>
      </c>
      <c r="K6765" s="17">
        <f>INT(VLOOKUP(E6765,强化金币,2,1)*VLOOKUP(INDEX(装备!F:F,MATCH(属性!A6765,装备!A:A,0)),系数!$K$12:$M$15,3,0))</f>
        <v>18000</v>
      </c>
      <c r="L6765" s="17"/>
      <c r="M6765" s="17"/>
      <c r="N6765" s="17"/>
      <c r="O6765" s="17">
        <f>IF(E6765=1,"",VLOOKUP(E6765,系数!$S$2:$AB$12,MATCH(属性!C6765,评级,0),1))</f>
        <v>400</v>
      </c>
    </row>
    <row r="6766" spans="1:15" ht="17.25" thickBot="1" x14ac:dyDescent="0.4">
      <c r="A6766" s="17">
        <f t="shared" si="210"/>
        <v>7100057</v>
      </c>
      <c r="B6766" s="17" t="s">
        <v>223</v>
      </c>
      <c r="C6766" s="15">
        <f>INDEX(装备!G:G,MATCH(属性!A6766,装备!A:A,0))</f>
        <v>19</v>
      </c>
      <c r="D6766" s="15" t="str">
        <f>INDEX(装备!E:E,MATCH(属性!A6766,装备!A:A,0))</f>
        <v>armour</v>
      </c>
      <c r="E6766" s="14">
        <v>44</v>
      </c>
      <c r="F6766" s="17">
        <f>INT((VLOOKUP($C6766,装备数值,2,0)+VLOOKUP($C6766,装备数值,5,0)*($E6766-1))*VLOOKUP($D6766,系数!$K$2:$O$7,2,0))</f>
        <v>4725</v>
      </c>
      <c r="G6766" s="17">
        <f>INT((VLOOKUP($C6766,装备数值,3,0)+VLOOKUP($C6766,装备数值,6,0)*($E6766-1))*VLOOKUP($D6766,系数!$K$2:$O$7,3,0))</f>
        <v>0</v>
      </c>
      <c r="H6766" s="17">
        <f t="shared" si="211"/>
        <v>0</v>
      </c>
      <c r="I6766" s="17">
        <f>INT((VLOOKUP($C6766,装备数值,4,0)+VLOOKUP($C6766,装备数值,7,0)*($E6766-1))*VLOOKUP($D6766,系数!$K$2:$O$7,4,0))</f>
        <v>0</v>
      </c>
      <c r="J6766" s="17">
        <f>INT((VLOOKUP($C6766,装备数值,4,0)+VLOOKUP($C6766,装备数值,7,0)*($E6766-1))*VLOOKUP($D6766,系数!$K$2:$O$7,5,0))</f>
        <v>0</v>
      </c>
      <c r="K6766" s="17">
        <f>INT(VLOOKUP(E6766,强化金币,2,1)*VLOOKUP(INDEX(装备!F:F,MATCH(属性!A6766,装备!A:A,0)),系数!$K$12:$M$15,3,0))</f>
        <v>20000</v>
      </c>
      <c r="L6766" s="17"/>
      <c r="M6766" s="17"/>
      <c r="N6766" s="17"/>
      <c r="O6766" s="17">
        <f>IF(E6766=1,"",VLOOKUP(E6766,系数!$S$2:$AB$12,MATCH(属性!C6766,评级,0),1))</f>
        <v>400</v>
      </c>
    </row>
    <row r="6767" spans="1:15" ht="17.25" thickBot="1" x14ac:dyDescent="0.4">
      <c r="A6767" s="17">
        <f t="shared" si="210"/>
        <v>7100057</v>
      </c>
      <c r="B6767" s="17" t="s">
        <v>223</v>
      </c>
      <c r="C6767" s="15">
        <f>INDEX(装备!G:G,MATCH(属性!A6767,装备!A:A,0))</f>
        <v>19</v>
      </c>
      <c r="D6767" s="15" t="str">
        <f>INDEX(装备!E:E,MATCH(属性!A6767,装备!A:A,0))</f>
        <v>armour</v>
      </c>
      <c r="E6767" s="14">
        <v>45</v>
      </c>
      <c r="F6767" s="17">
        <f>INT((VLOOKUP($C6767,装备数值,2,0)+VLOOKUP($C6767,装备数值,5,0)*($E6767-1))*VLOOKUP($D6767,系数!$K$2:$O$7,2,0))</f>
        <v>4800</v>
      </c>
      <c r="G6767" s="17">
        <f>INT((VLOOKUP($C6767,装备数值,3,0)+VLOOKUP($C6767,装备数值,6,0)*($E6767-1))*VLOOKUP($D6767,系数!$K$2:$O$7,3,0))</f>
        <v>0</v>
      </c>
      <c r="H6767" s="17">
        <f t="shared" si="211"/>
        <v>0</v>
      </c>
      <c r="I6767" s="17">
        <f>INT((VLOOKUP($C6767,装备数值,4,0)+VLOOKUP($C6767,装备数值,7,0)*($E6767-1))*VLOOKUP($D6767,系数!$K$2:$O$7,4,0))</f>
        <v>0</v>
      </c>
      <c r="J6767" s="17">
        <f>INT((VLOOKUP($C6767,装备数值,4,0)+VLOOKUP($C6767,装备数值,7,0)*($E6767-1))*VLOOKUP($D6767,系数!$K$2:$O$7,5,0))</f>
        <v>0</v>
      </c>
      <c r="K6767" s="17">
        <f>INT(VLOOKUP(E6767,强化金币,2,1)*VLOOKUP(INDEX(装备!F:F,MATCH(属性!A6767,装备!A:A,0)),系数!$K$12:$M$15,3,0))</f>
        <v>22000</v>
      </c>
      <c r="L6767" s="17"/>
      <c r="M6767" s="17"/>
      <c r="N6767" s="17"/>
      <c r="O6767" s="17">
        <f>IF(E6767=1,"",VLOOKUP(E6767,系数!$S$2:$AB$12,MATCH(属性!C6767,评级,0),1))</f>
        <v>400</v>
      </c>
    </row>
    <row r="6768" spans="1:15" ht="17.25" thickBot="1" x14ac:dyDescent="0.4">
      <c r="A6768" s="17">
        <f t="shared" si="210"/>
        <v>7100057</v>
      </c>
      <c r="B6768" s="17" t="s">
        <v>223</v>
      </c>
      <c r="C6768" s="15">
        <f>INDEX(装备!G:G,MATCH(属性!A6768,装备!A:A,0))</f>
        <v>19</v>
      </c>
      <c r="D6768" s="15" t="str">
        <f>INDEX(装备!E:E,MATCH(属性!A6768,装备!A:A,0))</f>
        <v>armour</v>
      </c>
      <c r="E6768" s="14">
        <v>46</v>
      </c>
      <c r="F6768" s="17">
        <f>INT((VLOOKUP($C6768,装备数值,2,0)+VLOOKUP($C6768,装备数值,5,0)*($E6768-1))*VLOOKUP($D6768,系数!$K$2:$O$7,2,0))</f>
        <v>4875</v>
      </c>
      <c r="G6768" s="17">
        <f>INT((VLOOKUP($C6768,装备数值,3,0)+VLOOKUP($C6768,装备数值,6,0)*($E6768-1))*VLOOKUP($D6768,系数!$K$2:$O$7,3,0))</f>
        <v>0</v>
      </c>
      <c r="H6768" s="17">
        <f t="shared" si="211"/>
        <v>0</v>
      </c>
      <c r="I6768" s="17">
        <f>INT((VLOOKUP($C6768,装备数值,4,0)+VLOOKUP($C6768,装备数值,7,0)*($E6768-1))*VLOOKUP($D6768,系数!$K$2:$O$7,4,0))</f>
        <v>0</v>
      </c>
      <c r="J6768" s="17">
        <f>INT((VLOOKUP($C6768,装备数值,4,0)+VLOOKUP($C6768,装备数值,7,0)*($E6768-1))*VLOOKUP($D6768,系数!$K$2:$O$7,5,0))</f>
        <v>0</v>
      </c>
      <c r="K6768" s="17">
        <f>INT(VLOOKUP(E6768,强化金币,2,1)*VLOOKUP(INDEX(装备!F:F,MATCH(属性!A6768,装备!A:A,0)),系数!$K$12:$M$15,3,0))</f>
        <v>24000</v>
      </c>
      <c r="L6768" s="17"/>
      <c r="M6768" s="17"/>
      <c r="N6768" s="17"/>
      <c r="O6768" s="17">
        <f>IF(E6768=1,"",VLOOKUP(E6768,系数!$S$2:$AB$12,MATCH(属性!C6768,评级,0),1))</f>
        <v>400</v>
      </c>
    </row>
    <row r="6769" spans="1:15" ht="17.25" thickBot="1" x14ac:dyDescent="0.4">
      <c r="A6769" s="17">
        <f t="shared" si="210"/>
        <v>7100057</v>
      </c>
      <c r="B6769" s="17" t="s">
        <v>223</v>
      </c>
      <c r="C6769" s="15">
        <f>INDEX(装备!G:G,MATCH(属性!A6769,装备!A:A,0))</f>
        <v>19</v>
      </c>
      <c r="D6769" s="15" t="str">
        <f>INDEX(装备!E:E,MATCH(属性!A6769,装备!A:A,0))</f>
        <v>armour</v>
      </c>
      <c r="E6769" s="14">
        <v>47</v>
      </c>
      <c r="F6769" s="17">
        <f>INT((VLOOKUP($C6769,装备数值,2,0)+VLOOKUP($C6769,装备数值,5,0)*($E6769-1))*VLOOKUP($D6769,系数!$K$2:$O$7,2,0))</f>
        <v>4950</v>
      </c>
      <c r="G6769" s="17">
        <f>INT((VLOOKUP($C6769,装备数值,3,0)+VLOOKUP($C6769,装备数值,6,0)*($E6769-1))*VLOOKUP($D6769,系数!$K$2:$O$7,3,0))</f>
        <v>0</v>
      </c>
      <c r="H6769" s="17">
        <f t="shared" si="211"/>
        <v>0</v>
      </c>
      <c r="I6769" s="17">
        <f>INT((VLOOKUP($C6769,装备数值,4,0)+VLOOKUP($C6769,装备数值,7,0)*($E6769-1))*VLOOKUP($D6769,系数!$K$2:$O$7,4,0))</f>
        <v>0</v>
      </c>
      <c r="J6769" s="17">
        <f>INT((VLOOKUP($C6769,装备数值,4,0)+VLOOKUP($C6769,装备数值,7,0)*($E6769-1))*VLOOKUP($D6769,系数!$K$2:$O$7,5,0))</f>
        <v>0</v>
      </c>
      <c r="K6769" s="17">
        <f>INT(VLOOKUP(E6769,强化金币,2,1)*VLOOKUP(INDEX(装备!F:F,MATCH(属性!A6769,装备!A:A,0)),系数!$K$12:$M$15,3,0))</f>
        <v>26000</v>
      </c>
      <c r="L6769" s="17"/>
      <c r="M6769" s="17"/>
      <c r="N6769" s="17"/>
      <c r="O6769" s="17">
        <f>IF(E6769=1,"",VLOOKUP(E6769,系数!$S$2:$AB$12,MATCH(属性!C6769,评级,0),1))</f>
        <v>400</v>
      </c>
    </row>
    <row r="6770" spans="1:15" ht="17.25" thickBot="1" x14ac:dyDescent="0.4">
      <c r="A6770" s="17">
        <f t="shared" si="210"/>
        <v>7100057</v>
      </c>
      <c r="B6770" s="17" t="s">
        <v>223</v>
      </c>
      <c r="C6770" s="15">
        <f>INDEX(装备!G:G,MATCH(属性!A6770,装备!A:A,0))</f>
        <v>19</v>
      </c>
      <c r="D6770" s="15" t="str">
        <f>INDEX(装备!E:E,MATCH(属性!A6770,装备!A:A,0))</f>
        <v>armour</v>
      </c>
      <c r="E6770" s="14">
        <v>48</v>
      </c>
      <c r="F6770" s="17">
        <f>INT((VLOOKUP($C6770,装备数值,2,0)+VLOOKUP($C6770,装备数值,5,0)*($E6770-1))*VLOOKUP($D6770,系数!$K$2:$O$7,2,0))</f>
        <v>5026</v>
      </c>
      <c r="G6770" s="17">
        <f>INT((VLOOKUP($C6770,装备数值,3,0)+VLOOKUP($C6770,装备数值,6,0)*($E6770-1))*VLOOKUP($D6770,系数!$K$2:$O$7,3,0))</f>
        <v>0</v>
      </c>
      <c r="H6770" s="17">
        <f t="shared" si="211"/>
        <v>0</v>
      </c>
      <c r="I6770" s="17">
        <f>INT((VLOOKUP($C6770,装备数值,4,0)+VLOOKUP($C6770,装备数值,7,0)*($E6770-1))*VLOOKUP($D6770,系数!$K$2:$O$7,4,0))</f>
        <v>0</v>
      </c>
      <c r="J6770" s="17">
        <f>INT((VLOOKUP($C6770,装备数值,4,0)+VLOOKUP($C6770,装备数值,7,0)*($E6770-1))*VLOOKUP($D6770,系数!$K$2:$O$7,5,0))</f>
        <v>0</v>
      </c>
      <c r="K6770" s="17">
        <f>INT(VLOOKUP(E6770,强化金币,2,1)*VLOOKUP(INDEX(装备!F:F,MATCH(属性!A6770,装备!A:A,0)),系数!$K$12:$M$15,3,0))</f>
        <v>28000</v>
      </c>
      <c r="L6770" s="17"/>
      <c r="M6770" s="17"/>
      <c r="N6770" s="17"/>
      <c r="O6770" s="17">
        <f>IF(E6770=1,"",VLOOKUP(E6770,系数!$S$2:$AB$12,MATCH(属性!C6770,评级,0),1))</f>
        <v>400</v>
      </c>
    </row>
    <row r="6771" spans="1:15" ht="17.25" thickBot="1" x14ac:dyDescent="0.4">
      <c r="A6771" s="17">
        <f t="shared" si="210"/>
        <v>7100057</v>
      </c>
      <c r="B6771" s="17" t="s">
        <v>223</v>
      </c>
      <c r="C6771" s="15">
        <f>INDEX(装备!G:G,MATCH(属性!A6771,装备!A:A,0))</f>
        <v>19</v>
      </c>
      <c r="D6771" s="15" t="str">
        <f>INDEX(装备!E:E,MATCH(属性!A6771,装备!A:A,0))</f>
        <v>armour</v>
      </c>
      <c r="E6771" s="14">
        <v>49</v>
      </c>
      <c r="F6771" s="17">
        <f>INT((VLOOKUP($C6771,装备数值,2,0)+VLOOKUP($C6771,装备数值,5,0)*($E6771-1))*VLOOKUP($D6771,系数!$K$2:$O$7,2,0))</f>
        <v>5101</v>
      </c>
      <c r="G6771" s="17">
        <f>INT((VLOOKUP($C6771,装备数值,3,0)+VLOOKUP($C6771,装备数值,6,0)*($E6771-1))*VLOOKUP($D6771,系数!$K$2:$O$7,3,0))</f>
        <v>0</v>
      </c>
      <c r="H6771" s="17">
        <f t="shared" si="211"/>
        <v>0</v>
      </c>
      <c r="I6771" s="17">
        <f>INT((VLOOKUP($C6771,装备数值,4,0)+VLOOKUP($C6771,装备数值,7,0)*($E6771-1))*VLOOKUP($D6771,系数!$K$2:$O$7,4,0))</f>
        <v>0</v>
      </c>
      <c r="J6771" s="17">
        <f>INT((VLOOKUP($C6771,装备数值,4,0)+VLOOKUP($C6771,装备数值,7,0)*($E6771-1))*VLOOKUP($D6771,系数!$K$2:$O$7,5,0))</f>
        <v>0</v>
      </c>
      <c r="K6771" s="17">
        <f>INT(VLOOKUP(E6771,强化金币,2,1)*VLOOKUP(INDEX(装备!F:F,MATCH(属性!A6771,装备!A:A,0)),系数!$K$12:$M$15,3,0))</f>
        <v>30000</v>
      </c>
      <c r="L6771" s="17"/>
      <c r="M6771" s="17"/>
      <c r="N6771" s="17"/>
      <c r="O6771" s="17">
        <f>IF(E6771=1,"",VLOOKUP(E6771,系数!$S$2:$AB$12,MATCH(属性!C6771,评级,0),1))</f>
        <v>400</v>
      </c>
    </row>
    <row r="6772" spans="1:15" ht="17.25" thickBot="1" x14ac:dyDescent="0.4">
      <c r="A6772" s="17">
        <f t="shared" si="210"/>
        <v>7100057</v>
      </c>
      <c r="B6772" s="17" t="s">
        <v>223</v>
      </c>
      <c r="C6772" s="15">
        <f>INDEX(装备!G:G,MATCH(属性!A6772,装备!A:A,0))</f>
        <v>19</v>
      </c>
      <c r="D6772" s="15" t="str">
        <f>INDEX(装备!E:E,MATCH(属性!A6772,装备!A:A,0))</f>
        <v>armour</v>
      </c>
      <c r="E6772" s="14">
        <v>50</v>
      </c>
      <c r="F6772" s="17">
        <f>INT((VLOOKUP($C6772,装备数值,2,0)+VLOOKUP($C6772,装备数值,5,0)*($E6772-1))*VLOOKUP($D6772,系数!$K$2:$O$7,2,0))</f>
        <v>5176</v>
      </c>
      <c r="G6772" s="17">
        <f>INT((VLOOKUP($C6772,装备数值,3,0)+VLOOKUP($C6772,装备数值,6,0)*($E6772-1))*VLOOKUP($D6772,系数!$K$2:$O$7,3,0))</f>
        <v>0</v>
      </c>
      <c r="H6772" s="17">
        <f t="shared" si="211"/>
        <v>0</v>
      </c>
      <c r="I6772" s="17">
        <f>INT((VLOOKUP($C6772,装备数值,4,0)+VLOOKUP($C6772,装备数值,7,0)*($E6772-1))*VLOOKUP($D6772,系数!$K$2:$O$7,4,0))</f>
        <v>0</v>
      </c>
      <c r="J6772" s="17">
        <f>INT((VLOOKUP($C6772,装备数值,4,0)+VLOOKUP($C6772,装备数值,7,0)*($E6772-1))*VLOOKUP($D6772,系数!$K$2:$O$7,5,0))</f>
        <v>0</v>
      </c>
      <c r="K6772" s="17">
        <f>INT(VLOOKUP(E6772,强化金币,2,1)*VLOOKUP(INDEX(装备!F:F,MATCH(属性!A6772,装备!A:A,0)),系数!$K$12:$M$15,3,0))</f>
        <v>32000</v>
      </c>
      <c r="L6772" s="17"/>
      <c r="M6772" s="17"/>
      <c r="N6772" s="17"/>
      <c r="O6772" s="17">
        <f>IF(E6772=1,"",VLOOKUP(E6772,系数!$S$2:$AB$12,MATCH(属性!C6772,评级,0),1))</f>
        <v>480</v>
      </c>
    </row>
    <row r="6773" spans="1:15" ht="17.25" thickBot="1" x14ac:dyDescent="0.4">
      <c r="A6773" s="17">
        <f t="shared" si="210"/>
        <v>7100057</v>
      </c>
      <c r="B6773" s="17" t="s">
        <v>223</v>
      </c>
      <c r="C6773" s="15">
        <f>INDEX(装备!G:G,MATCH(属性!A6773,装备!A:A,0))</f>
        <v>19</v>
      </c>
      <c r="D6773" s="15" t="str">
        <f>INDEX(装备!E:E,MATCH(属性!A6773,装备!A:A,0))</f>
        <v>armour</v>
      </c>
      <c r="E6773" s="14">
        <v>51</v>
      </c>
      <c r="F6773" s="17">
        <f>INT((VLOOKUP($C6773,装备数值,2,0)+VLOOKUP($C6773,装备数值,5,0)*($E6773-1))*VLOOKUP($D6773,系数!$K$2:$O$7,2,0))</f>
        <v>5251</v>
      </c>
      <c r="G6773" s="17">
        <f>INT((VLOOKUP($C6773,装备数值,3,0)+VLOOKUP($C6773,装备数值,6,0)*($E6773-1))*VLOOKUP($D6773,系数!$K$2:$O$7,3,0))</f>
        <v>0</v>
      </c>
      <c r="H6773" s="17">
        <f t="shared" si="211"/>
        <v>0</v>
      </c>
      <c r="I6773" s="17">
        <f>INT((VLOOKUP($C6773,装备数值,4,0)+VLOOKUP($C6773,装备数值,7,0)*($E6773-1))*VLOOKUP($D6773,系数!$K$2:$O$7,4,0))</f>
        <v>0</v>
      </c>
      <c r="J6773" s="17">
        <f>INT((VLOOKUP($C6773,装备数值,4,0)+VLOOKUP($C6773,装备数值,7,0)*($E6773-1))*VLOOKUP($D6773,系数!$K$2:$O$7,5,0))</f>
        <v>0</v>
      </c>
      <c r="K6773" s="17">
        <f>INT(VLOOKUP(E6773,强化金币,2,1)*VLOOKUP(INDEX(装备!F:F,MATCH(属性!A6773,装备!A:A,0)),系数!$K$12:$M$15,3,0))</f>
        <v>34000</v>
      </c>
      <c r="L6773" s="17"/>
      <c r="M6773" s="17"/>
      <c r="N6773" s="17"/>
      <c r="O6773" s="17">
        <f>IF(E6773=1,"",VLOOKUP(E6773,系数!$S$2:$AB$12,MATCH(属性!C6773,评级,0),1))</f>
        <v>480</v>
      </c>
    </row>
    <row r="6774" spans="1:15" ht="17.25" thickBot="1" x14ac:dyDescent="0.4">
      <c r="A6774" s="17">
        <f t="shared" si="210"/>
        <v>7100057</v>
      </c>
      <c r="B6774" s="17" t="s">
        <v>223</v>
      </c>
      <c r="C6774" s="15">
        <f>INDEX(装备!G:G,MATCH(属性!A6774,装备!A:A,0))</f>
        <v>19</v>
      </c>
      <c r="D6774" s="15" t="str">
        <f>INDEX(装备!E:E,MATCH(属性!A6774,装备!A:A,0))</f>
        <v>armour</v>
      </c>
      <c r="E6774" s="14">
        <v>52</v>
      </c>
      <c r="F6774" s="17">
        <f>INT((VLOOKUP($C6774,装备数值,2,0)+VLOOKUP($C6774,装备数值,5,0)*($E6774-1))*VLOOKUP($D6774,系数!$K$2:$O$7,2,0))</f>
        <v>5326</v>
      </c>
      <c r="G6774" s="17">
        <f>INT((VLOOKUP($C6774,装备数值,3,0)+VLOOKUP($C6774,装备数值,6,0)*($E6774-1))*VLOOKUP($D6774,系数!$K$2:$O$7,3,0))</f>
        <v>0</v>
      </c>
      <c r="H6774" s="17">
        <f t="shared" si="211"/>
        <v>0</v>
      </c>
      <c r="I6774" s="17">
        <f>INT((VLOOKUP($C6774,装备数值,4,0)+VLOOKUP($C6774,装备数值,7,0)*($E6774-1))*VLOOKUP($D6774,系数!$K$2:$O$7,4,0))</f>
        <v>0</v>
      </c>
      <c r="J6774" s="17">
        <f>INT((VLOOKUP($C6774,装备数值,4,0)+VLOOKUP($C6774,装备数值,7,0)*($E6774-1))*VLOOKUP($D6774,系数!$K$2:$O$7,5,0))</f>
        <v>0</v>
      </c>
      <c r="K6774" s="17">
        <f>INT(VLOOKUP(E6774,强化金币,2,1)*VLOOKUP(INDEX(装备!F:F,MATCH(属性!A6774,装备!A:A,0)),系数!$K$12:$M$15,3,0))</f>
        <v>36000</v>
      </c>
      <c r="L6774" s="17"/>
      <c r="M6774" s="17"/>
      <c r="N6774" s="17"/>
      <c r="O6774" s="17">
        <f>IF(E6774=1,"",VLOOKUP(E6774,系数!$S$2:$AB$12,MATCH(属性!C6774,评级,0),1))</f>
        <v>480</v>
      </c>
    </row>
    <row r="6775" spans="1:15" ht="17.25" thickBot="1" x14ac:dyDescent="0.4">
      <c r="A6775" s="17">
        <f t="shared" si="210"/>
        <v>7100057</v>
      </c>
      <c r="B6775" s="17" t="s">
        <v>223</v>
      </c>
      <c r="C6775" s="15">
        <f>INDEX(装备!G:G,MATCH(属性!A6775,装备!A:A,0))</f>
        <v>19</v>
      </c>
      <c r="D6775" s="15" t="str">
        <f>INDEX(装备!E:E,MATCH(属性!A6775,装备!A:A,0))</f>
        <v>armour</v>
      </c>
      <c r="E6775" s="14">
        <v>53</v>
      </c>
      <c r="F6775" s="17">
        <f>INT((VLOOKUP($C6775,装备数值,2,0)+VLOOKUP($C6775,装备数值,5,0)*($E6775-1))*VLOOKUP($D6775,系数!$K$2:$O$7,2,0))</f>
        <v>5401</v>
      </c>
      <c r="G6775" s="17">
        <f>INT((VLOOKUP($C6775,装备数值,3,0)+VLOOKUP($C6775,装备数值,6,0)*($E6775-1))*VLOOKUP($D6775,系数!$K$2:$O$7,3,0))</f>
        <v>0</v>
      </c>
      <c r="H6775" s="17">
        <f t="shared" si="211"/>
        <v>0</v>
      </c>
      <c r="I6775" s="17">
        <f>INT((VLOOKUP($C6775,装备数值,4,0)+VLOOKUP($C6775,装备数值,7,0)*($E6775-1))*VLOOKUP($D6775,系数!$K$2:$O$7,4,0))</f>
        <v>0</v>
      </c>
      <c r="J6775" s="17">
        <f>INT((VLOOKUP($C6775,装备数值,4,0)+VLOOKUP($C6775,装备数值,7,0)*($E6775-1))*VLOOKUP($D6775,系数!$K$2:$O$7,5,0))</f>
        <v>0</v>
      </c>
      <c r="K6775" s="17">
        <f>INT(VLOOKUP(E6775,强化金币,2,1)*VLOOKUP(INDEX(装备!F:F,MATCH(属性!A6775,装备!A:A,0)),系数!$K$12:$M$15,3,0))</f>
        <v>38000</v>
      </c>
      <c r="L6775" s="17"/>
      <c r="M6775" s="17"/>
      <c r="N6775" s="17"/>
      <c r="O6775" s="17">
        <f>IF(E6775=1,"",VLOOKUP(E6775,系数!$S$2:$AB$12,MATCH(属性!C6775,评级,0),1))</f>
        <v>480</v>
      </c>
    </row>
    <row r="6776" spans="1:15" ht="17.25" thickBot="1" x14ac:dyDescent="0.4">
      <c r="A6776" s="17">
        <f t="shared" si="210"/>
        <v>7100057</v>
      </c>
      <c r="B6776" s="17" t="s">
        <v>223</v>
      </c>
      <c r="C6776" s="15">
        <f>INDEX(装备!G:G,MATCH(属性!A6776,装备!A:A,0))</f>
        <v>19</v>
      </c>
      <c r="D6776" s="15" t="str">
        <f>INDEX(装备!E:E,MATCH(属性!A6776,装备!A:A,0))</f>
        <v>armour</v>
      </c>
      <c r="E6776" s="14">
        <v>54</v>
      </c>
      <c r="F6776" s="17">
        <f>INT((VLOOKUP($C6776,装备数值,2,0)+VLOOKUP($C6776,装备数值,5,0)*($E6776-1))*VLOOKUP($D6776,系数!$K$2:$O$7,2,0))</f>
        <v>5476</v>
      </c>
      <c r="G6776" s="17">
        <f>INT((VLOOKUP($C6776,装备数值,3,0)+VLOOKUP($C6776,装备数值,6,0)*($E6776-1))*VLOOKUP($D6776,系数!$K$2:$O$7,3,0))</f>
        <v>0</v>
      </c>
      <c r="H6776" s="17">
        <f t="shared" si="211"/>
        <v>0</v>
      </c>
      <c r="I6776" s="17">
        <f>INT((VLOOKUP($C6776,装备数值,4,0)+VLOOKUP($C6776,装备数值,7,0)*($E6776-1))*VLOOKUP($D6776,系数!$K$2:$O$7,4,0))</f>
        <v>0</v>
      </c>
      <c r="J6776" s="17">
        <f>INT((VLOOKUP($C6776,装备数值,4,0)+VLOOKUP($C6776,装备数值,7,0)*($E6776-1))*VLOOKUP($D6776,系数!$K$2:$O$7,5,0))</f>
        <v>0</v>
      </c>
      <c r="K6776" s="17">
        <f>INT(VLOOKUP(E6776,强化金币,2,1)*VLOOKUP(INDEX(装备!F:F,MATCH(属性!A6776,装备!A:A,0)),系数!$K$12:$M$15,3,0))</f>
        <v>40000</v>
      </c>
      <c r="L6776" s="17"/>
      <c r="M6776" s="17"/>
      <c r="N6776" s="17"/>
      <c r="O6776" s="17">
        <f>IF(E6776=1,"",VLOOKUP(E6776,系数!$S$2:$AB$12,MATCH(属性!C6776,评级,0),1))</f>
        <v>480</v>
      </c>
    </row>
    <row r="6777" spans="1:15" ht="17.25" thickBot="1" x14ac:dyDescent="0.4">
      <c r="A6777" s="17">
        <f t="shared" si="210"/>
        <v>7100057</v>
      </c>
      <c r="B6777" s="17" t="s">
        <v>223</v>
      </c>
      <c r="C6777" s="15">
        <f>INDEX(装备!G:G,MATCH(属性!A6777,装备!A:A,0))</f>
        <v>19</v>
      </c>
      <c r="D6777" s="15" t="str">
        <f>INDEX(装备!E:E,MATCH(属性!A6777,装备!A:A,0))</f>
        <v>armour</v>
      </c>
      <c r="E6777" s="14">
        <v>55</v>
      </c>
      <c r="F6777" s="17">
        <f>INT((VLOOKUP($C6777,装备数值,2,0)+VLOOKUP($C6777,装备数值,5,0)*($E6777-1))*VLOOKUP($D6777,系数!$K$2:$O$7,2,0))</f>
        <v>5551</v>
      </c>
      <c r="G6777" s="17">
        <f>INT((VLOOKUP($C6777,装备数值,3,0)+VLOOKUP($C6777,装备数值,6,0)*($E6777-1))*VLOOKUP($D6777,系数!$K$2:$O$7,3,0))</f>
        <v>0</v>
      </c>
      <c r="H6777" s="17">
        <f t="shared" si="211"/>
        <v>0</v>
      </c>
      <c r="I6777" s="17">
        <f>INT((VLOOKUP($C6777,装备数值,4,0)+VLOOKUP($C6777,装备数值,7,0)*($E6777-1))*VLOOKUP($D6777,系数!$K$2:$O$7,4,0))</f>
        <v>0</v>
      </c>
      <c r="J6777" s="17">
        <f>INT((VLOOKUP($C6777,装备数值,4,0)+VLOOKUP($C6777,装备数值,7,0)*($E6777-1))*VLOOKUP($D6777,系数!$K$2:$O$7,5,0))</f>
        <v>0</v>
      </c>
      <c r="K6777" s="17">
        <f>INT(VLOOKUP(E6777,强化金币,2,1)*VLOOKUP(INDEX(装备!F:F,MATCH(属性!A6777,装备!A:A,0)),系数!$K$12:$M$15,3,0))</f>
        <v>42000</v>
      </c>
      <c r="L6777" s="17"/>
      <c r="M6777" s="17"/>
      <c r="N6777" s="17"/>
      <c r="O6777" s="17">
        <f>IF(E6777=1,"",VLOOKUP(E6777,系数!$S$2:$AB$12,MATCH(属性!C6777,评级,0),1))</f>
        <v>480</v>
      </c>
    </row>
    <row r="6778" spans="1:15" ht="17.25" thickBot="1" x14ac:dyDescent="0.4">
      <c r="A6778" s="17">
        <f t="shared" si="210"/>
        <v>7100057</v>
      </c>
      <c r="B6778" s="17" t="s">
        <v>223</v>
      </c>
      <c r="C6778" s="15">
        <f>INDEX(装备!G:G,MATCH(属性!A6778,装备!A:A,0))</f>
        <v>19</v>
      </c>
      <c r="D6778" s="15" t="str">
        <f>INDEX(装备!E:E,MATCH(属性!A6778,装备!A:A,0))</f>
        <v>armour</v>
      </c>
      <c r="E6778" s="14">
        <v>56</v>
      </c>
      <c r="F6778" s="17">
        <f>INT((VLOOKUP($C6778,装备数值,2,0)+VLOOKUP($C6778,装备数值,5,0)*($E6778-1))*VLOOKUP($D6778,系数!$K$2:$O$7,2,0))</f>
        <v>5626</v>
      </c>
      <c r="G6778" s="17">
        <f>INT((VLOOKUP($C6778,装备数值,3,0)+VLOOKUP($C6778,装备数值,6,0)*($E6778-1))*VLOOKUP($D6778,系数!$K$2:$O$7,3,0))</f>
        <v>0</v>
      </c>
      <c r="H6778" s="17">
        <f t="shared" si="211"/>
        <v>0</v>
      </c>
      <c r="I6778" s="17">
        <f>INT((VLOOKUP($C6778,装备数值,4,0)+VLOOKUP($C6778,装备数值,7,0)*($E6778-1))*VLOOKUP($D6778,系数!$K$2:$O$7,4,0))</f>
        <v>0</v>
      </c>
      <c r="J6778" s="17">
        <f>INT((VLOOKUP($C6778,装备数值,4,0)+VLOOKUP($C6778,装备数值,7,0)*($E6778-1))*VLOOKUP($D6778,系数!$K$2:$O$7,5,0))</f>
        <v>0</v>
      </c>
      <c r="K6778" s="17">
        <f>INT(VLOOKUP(E6778,强化金币,2,1)*VLOOKUP(INDEX(装备!F:F,MATCH(属性!A6778,装备!A:A,0)),系数!$K$12:$M$15,3,0))</f>
        <v>44000</v>
      </c>
      <c r="L6778" s="17"/>
      <c r="M6778" s="17"/>
      <c r="N6778" s="17"/>
      <c r="O6778" s="17">
        <f>IF(E6778=1,"",VLOOKUP(E6778,系数!$S$2:$AB$12,MATCH(属性!C6778,评级,0),1))</f>
        <v>480</v>
      </c>
    </row>
    <row r="6779" spans="1:15" ht="17.25" thickBot="1" x14ac:dyDescent="0.4">
      <c r="A6779" s="17">
        <f t="shared" si="210"/>
        <v>7100057</v>
      </c>
      <c r="B6779" s="17" t="s">
        <v>223</v>
      </c>
      <c r="C6779" s="15">
        <f>INDEX(装备!G:G,MATCH(属性!A6779,装备!A:A,0))</f>
        <v>19</v>
      </c>
      <c r="D6779" s="15" t="str">
        <f>INDEX(装备!E:E,MATCH(属性!A6779,装备!A:A,0))</f>
        <v>armour</v>
      </c>
      <c r="E6779" s="14">
        <v>57</v>
      </c>
      <c r="F6779" s="17">
        <f>INT((VLOOKUP($C6779,装备数值,2,0)+VLOOKUP($C6779,装备数值,5,0)*($E6779-1))*VLOOKUP($D6779,系数!$K$2:$O$7,2,0))</f>
        <v>5701</v>
      </c>
      <c r="G6779" s="17">
        <f>INT((VLOOKUP($C6779,装备数值,3,0)+VLOOKUP($C6779,装备数值,6,0)*($E6779-1))*VLOOKUP($D6779,系数!$K$2:$O$7,3,0))</f>
        <v>0</v>
      </c>
      <c r="H6779" s="17">
        <f t="shared" si="211"/>
        <v>0</v>
      </c>
      <c r="I6779" s="17">
        <f>INT((VLOOKUP($C6779,装备数值,4,0)+VLOOKUP($C6779,装备数值,7,0)*($E6779-1))*VLOOKUP($D6779,系数!$K$2:$O$7,4,0))</f>
        <v>0</v>
      </c>
      <c r="J6779" s="17">
        <f>INT((VLOOKUP($C6779,装备数值,4,0)+VLOOKUP($C6779,装备数值,7,0)*($E6779-1))*VLOOKUP($D6779,系数!$K$2:$O$7,5,0))</f>
        <v>0</v>
      </c>
      <c r="K6779" s="17">
        <f>INT(VLOOKUP(E6779,强化金币,2,1)*VLOOKUP(INDEX(装备!F:F,MATCH(属性!A6779,装备!A:A,0)),系数!$K$12:$M$15,3,0))</f>
        <v>46000</v>
      </c>
      <c r="L6779" s="17"/>
      <c r="M6779" s="17"/>
      <c r="N6779" s="17"/>
      <c r="O6779" s="17">
        <f>IF(E6779=1,"",VLOOKUP(E6779,系数!$S$2:$AB$12,MATCH(属性!C6779,评级,0),1))</f>
        <v>480</v>
      </c>
    </row>
    <row r="6780" spans="1:15" ht="17.25" thickBot="1" x14ac:dyDescent="0.4">
      <c r="A6780" s="17">
        <f t="shared" ref="A6780:A6843" si="212">A6660+1</f>
        <v>7100057</v>
      </c>
      <c r="B6780" s="17" t="s">
        <v>223</v>
      </c>
      <c r="C6780" s="15">
        <f>INDEX(装备!G:G,MATCH(属性!A6780,装备!A:A,0))</f>
        <v>19</v>
      </c>
      <c r="D6780" s="15" t="str">
        <f>INDEX(装备!E:E,MATCH(属性!A6780,装备!A:A,0))</f>
        <v>armour</v>
      </c>
      <c r="E6780" s="14">
        <v>58</v>
      </c>
      <c r="F6780" s="17">
        <f>INT((VLOOKUP($C6780,装备数值,2,0)+VLOOKUP($C6780,装备数值,5,0)*($E6780-1))*VLOOKUP($D6780,系数!$K$2:$O$7,2,0))</f>
        <v>5776</v>
      </c>
      <c r="G6780" s="17">
        <f>INT((VLOOKUP($C6780,装备数值,3,0)+VLOOKUP($C6780,装备数值,6,0)*($E6780-1))*VLOOKUP($D6780,系数!$K$2:$O$7,3,0))</f>
        <v>0</v>
      </c>
      <c r="H6780" s="17">
        <f t="shared" si="211"/>
        <v>0</v>
      </c>
      <c r="I6780" s="17">
        <f>INT((VLOOKUP($C6780,装备数值,4,0)+VLOOKUP($C6780,装备数值,7,0)*($E6780-1))*VLOOKUP($D6780,系数!$K$2:$O$7,4,0))</f>
        <v>0</v>
      </c>
      <c r="J6780" s="17">
        <f>INT((VLOOKUP($C6780,装备数值,4,0)+VLOOKUP($C6780,装备数值,7,0)*($E6780-1))*VLOOKUP($D6780,系数!$K$2:$O$7,5,0))</f>
        <v>0</v>
      </c>
      <c r="K6780" s="17">
        <f>INT(VLOOKUP(E6780,强化金币,2,1)*VLOOKUP(INDEX(装备!F:F,MATCH(属性!A6780,装备!A:A,0)),系数!$K$12:$M$15,3,0))</f>
        <v>48000</v>
      </c>
      <c r="L6780" s="17"/>
      <c r="M6780" s="17"/>
      <c r="N6780" s="17"/>
      <c r="O6780" s="17">
        <f>IF(E6780=1,"",VLOOKUP(E6780,系数!$S$2:$AB$12,MATCH(属性!C6780,评级,0),1))</f>
        <v>480</v>
      </c>
    </row>
    <row r="6781" spans="1:15" ht="17.25" thickBot="1" x14ac:dyDescent="0.4">
      <c r="A6781" s="17">
        <f t="shared" si="212"/>
        <v>7100057</v>
      </c>
      <c r="B6781" s="17" t="s">
        <v>223</v>
      </c>
      <c r="C6781" s="15">
        <f>INDEX(装备!G:G,MATCH(属性!A6781,装备!A:A,0))</f>
        <v>19</v>
      </c>
      <c r="D6781" s="15" t="str">
        <f>INDEX(装备!E:E,MATCH(属性!A6781,装备!A:A,0))</f>
        <v>armour</v>
      </c>
      <c r="E6781" s="14">
        <v>59</v>
      </c>
      <c r="F6781" s="17">
        <f>INT((VLOOKUP($C6781,装备数值,2,0)+VLOOKUP($C6781,装备数值,5,0)*($E6781-1))*VLOOKUP($D6781,系数!$K$2:$O$7,2,0))</f>
        <v>5851</v>
      </c>
      <c r="G6781" s="17">
        <f>INT((VLOOKUP($C6781,装备数值,3,0)+VLOOKUP($C6781,装备数值,6,0)*($E6781-1))*VLOOKUP($D6781,系数!$K$2:$O$7,3,0))</f>
        <v>0</v>
      </c>
      <c r="H6781" s="17">
        <f t="shared" si="211"/>
        <v>0</v>
      </c>
      <c r="I6781" s="17">
        <f>INT((VLOOKUP($C6781,装备数值,4,0)+VLOOKUP($C6781,装备数值,7,0)*($E6781-1))*VLOOKUP($D6781,系数!$K$2:$O$7,4,0))</f>
        <v>0</v>
      </c>
      <c r="J6781" s="17">
        <f>INT((VLOOKUP($C6781,装备数值,4,0)+VLOOKUP($C6781,装备数值,7,0)*($E6781-1))*VLOOKUP($D6781,系数!$K$2:$O$7,5,0))</f>
        <v>0</v>
      </c>
      <c r="K6781" s="17">
        <f>INT(VLOOKUP(E6781,强化金币,2,1)*VLOOKUP(INDEX(装备!F:F,MATCH(属性!A6781,装备!A:A,0)),系数!$K$12:$M$15,3,0))</f>
        <v>50000</v>
      </c>
      <c r="L6781" s="17"/>
      <c r="M6781" s="17"/>
      <c r="N6781" s="17"/>
      <c r="O6781" s="17">
        <f>IF(E6781=1,"",VLOOKUP(E6781,系数!$S$2:$AB$12,MATCH(属性!C6781,评级,0),1))</f>
        <v>480</v>
      </c>
    </row>
    <row r="6782" spans="1:15" ht="17.25" thickBot="1" x14ac:dyDescent="0.4">
      <c r="A6782" s="17">
        <f t="shared" si="212"/>
        <v>7100057</v>
      </c>
      <c r="B6782" s="17" t="s">
        <v>223</v>
      </c>
      <c r="C6782" s="15">
        <f>INDEX(装备!G:G,MATCH(属性!A6782,装备!A:A,0))</f>
        <v>19</v>
      </c>
      <c r="D6782" s="15" t="str">
        <f>INDEX(装备!E:E,MATCH(属性!A6782,装备!A:A,0))</f>
        <v>armour</v>
      </c>
      <c r="E6782" s="14">
        <v>60</v>
      </c>
      <c r="F6782" s="17">
        <f>INT((VLOOKUP($C6782,装备数值,2,0)+VLOOKUP($C6782,装备数值,5,0)*($E6782-1))*VLOOKUP($D6782,系数!$K$2:$O$7,2,0))</f>
        <v>5926</v>
      </c>
      <c r="G6782" s="17">
        <f>INT((VLOOKUP($C6782,装备数值,3,0)+VLOOKUP($C6782,装备数值,6,0)*($E6782-1))*VLOOKUP($D6782,系数!$K$2:$O$7,3,0))</f>
        <v>0</v>
      </c>
      <c r="H6782" s="17">
        <f t="shared" si="211"/>
        <v>0</v>
      </c>
      <c r="I6782" s="17">
        <f>INT((VLOOKUP($C6782,装备数值,4,0)+VLOOKUP($C6782,装备数值,7,0)*($E6782-1))*VLOOKUP($D6782,系数!$K$2:$O$7,4,0))</f>
        <v>0</v>
      </c>
      <c r="J6782" s="17">
        <f>INT((VLOOKUP($C6782,装备数值,4,0)+VLOOKUP($C6782,装备数值,7,0)*($E6782-1))*VLOOKUP($D6782,系数!$K$2:$O$7,5,0))</f>
        <v>0</v>
      </c>
      <c r="K6782" s="17">
        <f>INT(VLOOKUP(E6782,强化金币,2,1)*VLOOKUP(INDEX(装备!F:F,MATCH(属性!A6782,装备!A:A,0)),系数!$K$12:$M$15,3,0))</f>
        <v>52500</v>
      </c>
      <c r="L6782" s="17"/>
      <c r="M6782" s="17"/>
      <c r="N6782" s="17"/>
      <c r="O6782" s="17">
        <f>IF(E6782=1,"",VLOOKUP(E6782,系数!$S$2:$AB$12,MATCH(属性!C6782,评级,0),1))</f>
        <v>560</v>
      </c>
    </row>
    <row r="6783" spans="1:15" ht="17.25" thickBot="1" x14ac:dyDescent="0.4">
      <c r="A6783" s="17">
        <f t="shared" si="212"/>
        <v>7100057</v>
      </c>
      <c r="B6783" s="17" t="s">
        <v>223</v>
      </c>
      <c r="C6783" s="15">
        <f>INDEX(装备!G:G,MATCH(属性!A6783,装备!A:A,0))</f>
        <v>19</v>
      </c>
      <c r="D6783" s="15" t="str">
        <f>INDEX(装备!E:E,MATCH(属性!A6783,装备!A:A,0))</f>
        <v>armour</v>
      </c>
      <c r="E6783" s="14">
        <v>61</v>
      </c>
      <c r="F6783" s="17">
        <f>INT((VLOOKUP($C6783,装备数值,2,0)+VLOOKUP($C6783,装备数值,5,0)*($E6783-1))*VLOOKUP($D6783,系数!$K$2:$O$7,2,0))</f>
        <v>6001</v>
      </c>
      <c r="G6783" s="17">
        <f>INT((VLOOKUP($C6783,装备数值,3,0)+VLOOKUP($C6783,装备数值,6,0)*($E6783-1))*VLOOKUP($D6783,系数!$K$2:$O$7,3,0))</f>
        <v>0</v>
      </c>
      <c r="H6783" s="17">
        <f t="shared" si="211"/>
        <v>0</v>
      </c>
      <c r="I6783" s="17">
        <f>INT((VLOOKUP($C6783,装备数值,4,0)+VLOOKUP($C6783,装备数值,7,0)*($E6783-1))*VLOOKUP($D6783,系数!$K$2:$O$7,4,0))</f>
        <v>0</v>
      </c>
      <c r="J6783" s="17">
        <f>INT((VLOOKUP($C6783,装备数值,4,0)+VLOOKUP($C6783,装备数值,7,0)*($E6783-1))*VLOOKUP($D6783,系数!$K$2:$O$7,5,0))</f>
        <v>0</v>
      </c>
      <c r="K6783" s="17">
        <f>INT(VLOOKUP(E6783,强化金币,2,1)*VLOOKUP(INDEX(装备!F:F,MATCH(属性!A6783,装备!A:A,0)),系数!$K$12:$M$15,3,0))</f>
        <v>55000</v>
      </c>
      <c r="L6783" s="17"/>
      <c r="M6783" s="17"/>
      <c r="N6783" s="17"/>
      <c r="O6783" s="17">
        <f>IF(E6783=1,"",VLOOKUP(E6783,系数!$S$2:$AB$12,MATCH(属性!C6783,评级,0),1))</f>
        <v>560</v>
      </c>
    </row>
    <row r="6784" spans="1:15" ht="17.25" thickBot="1" x14ac:dyDescent="0.4">
      <c r="A6784" s="17">
        <f t="shared" si="212"/>
        <v>7100057</v>
      </c>
      <c r="B6784" s="17" t="s">
        <v>223</v>
      </c>
      <c r="C6784" s="15">
        <f>INDEX(装备!G:G,MATCH(属性!A6784,装备!A:A,0))</f>
        <v>19</v>
      </c>
      <c r="D6784" s="15" t="str">
        <f>INDEX(装备!E:E,MATCH(属性!A6784,装备!A:A,0))</f>
        <v>armour</v>
      </c>
      <c r="E6784" s="14">
        <v>62</v>
      </c>
      <c r="F6784" s="17">
        <f>INT((VLOOKUP($C6784,装备数值,2,0)+VLOOKUP($C6784,装备数值,5,0)*($E6784-1))*VLOOKUP($D6784,系数!$K$2:$O$7,2,0))</f>
        <v>6076</v>
      </c>
      <c r="G6784" s="17">
        <f>INT((VLOOKUP($C6784,装备数值,3,0)+VLOOKUP($C6784,装备数值,6,0)*($E6784-1))*VLOOKUP($D6784,系数!$K$2:$O$7,3,0))</f>
        <v>0</v>
      </c>
      <c r="H6784" s="17">
        <f t="shared" si="211"/>
        <v>0</v>
      </c>
      <c r="I6784" s="17">
        <f>INT((VLOOKUP($C6784,装备数值,4,0)+VLOOKUP($C6784,装备数值,7,0)*($E6784-1))*VLOOKUP($D6784,系数!$K$2:$O$7,4,0))</f>
        <v>0</v>
      </c>
      <c r="J6784" s="17">
        <f>INT((VLOOKUP($C6784,装备数值,4,0)+VLOOKUP($C6784,装备数值,7,0)*($E6784-1))*VLOOKUP($D6784,系数!$K$2:$O$7,5,0))</f>
        <v>0</v>
      </c>
      <c r="K6784" s="17">
        <f>INT(VLOOKUP(E6784,强化金币,2,1)*VLOOKUP(INDEX(装备!F:F,MATCH(属性!A6784,装备!A:A,0)),系数!$K$12:$M$15,3,0))</f>
        <v>57500</v>
      </c>
      <c r="L6784" s="17"/>
      <c r="M6784" s="17"/>
      <c r="N6784" s="17"/>
      <c r="O6784" s="17">
        <f>IF(E6784=1,"",VLOOKUP(E6784,系数!$S$2:$AB$12,MATCH(属性!C6784,评级,0),1))</f>
        <v>560</v>
      </c>
    </row>
    <row r="6785" spans="1:15" ht="17.25" thickBot="1" x14ac:dyDescent="0.4">
      <c r="A6785" s="17">
        <f t="shared" si="212"/>
        <v>7100057</v>
      </c>
      <c r="B6785" s="17" t="s">
        <v>223</v>
      </c>
      <c r="C6785" s="15">
        <f>INDEX(装备!G:G,MATCH(属性!A6785,装备!A:A,0))</f>
        <v>19</v>
      </c>
      <c r="D6785" s="15" t="str">
        <f>INDEX(装备!E:E,MATCH(属性!A6785,装备!A:A,0))</f>
        <v>armour</v>
      </c>
      <c r="E6785" s="14">
        <v>63</v>
      </c>
      <c r="F6785" s="17">
        <f>INT((VLOOKUP($C6785,装备数值,2,0)+VLOOKUP($C6785,装备数值,5,0)*($E6785-1))*VLOOKUP($D6785,系数!$K$2:$O$7,2,0))</f>
        <v>6151</v>
      </c>
      <c r="G6785" s="17">
        <f>INT((VLOOKUP($C6785,装备数值,3,0)+VLOOKUP($C6785,装备数值,6,0)*($E6785-1))*VLOOKUP($D6785,系数!$K$2:$O$7,3,0))</f>
        <v>0</v>
      </c>
      <c r="H6785" s="17">
        <f t="shared" si="211"/>
        <v>0</v>
      </c>
      <c r="I6785" s="17">
        <f>INT((VLOOKUP($C6785,装备数值,4,0)+VLOOKUP($C6785,装备数值,7,0)*($E6785-1))*VLOOKUP($D6785,系数!$K$2:$O$7,4,0))</f>
        <v>0</v>
      </c>
      <c r="J6785" s="17">
        <f>INT((VLOOKUP($C6785,装备数值,4,0)+VLOOKUP($C6785,装备数值,7,0)*($E6785-1))*VLOOKUP($D6785,系数!$K$2:$O$7,5,0))</f>
        <v>0</v>
      </c>
      <c r="K6785" s="17">
        <f>INT(VLOOKUP(E6785,强化金币,2,1)*VLOOKUP(INDEX(装备!F:F,MATCH(属性!A6785,装备!A:A,0)),系数!$K$12:$M$15,3,0))</f>
        <v>60000</v>
      </c>
      <c r="L6785" s="17"/>
      <c r="M6785" s="17"/>
      <c r="N6785" s="17"/>
      <c r="O6785" s="17">
        <f>IF(E6785=1,"",VLOOKUP(E6785,系数!$S$2:$AB$12,MATCH(属性!C6785,评级,0),1))</f>
        <v>560</v>
      </c>
    </row>
    <row r="6786" spans="1:15" ht="17.25" thickBot="1" x14ac:dyDescent="0.4">
      <c r="A6786" s="17">
        <f t="shared" si="212"/>
        <v>7100057</v>
      </c>
      <c r="B6786" s="17" t="s">
        <v>223</v>
      </c>
      <c r="C6786" s="15">
        <f>INDEX(装备!G:G,MATCH(属性!A6786,装备!A:A,0))</f>
        <v>19</v>
      </c>
      <c r="D6786" s="15" t="str">
        <f>INDEX(装备!E:E,MATCH(属性!A6786,装备!A:A,0))</f>
        <v>armour</v>
      </c>
      <c r="E6786" s="14">
        <v>64</v>
      </c>
      <c r="F6786" s="17">
        <f>INT((VLOOKUP($C6786,装备数值,2,0)+VLOOKUP($C6786,装备数值,5,0)*($E6786-1))*VLOOKUP($D6786,系数!$K$2:$O$7,2,0))</f>
        <v>6226</v>
      </c>
      <c r="G6786" s="17">
        <f>INT((VLOOKUP($C6786,装备数值,3,0)+VLOOKUP($C6786,装备数值,6,0)*($E6786-1))*VLOOKUP($D6786,系数!$K$2:$O$7,3,0))</f>
        <v>0</v>
      </c>
      <c r="H6786" s="17">
        <f t="shared" si="211"/>
        <v>0</v>
      </c>
      <c r="I6786" s="17">
        <f>INT((VLOOKUP($C6786,装备数值,4,0)+VLOOKUP($C6786,装备数值,7,0)*($E6786-1))*VLOOKUP($D6786,系数!$K$2:$O$7,4,0))</f>
        <v>0</v>
      </c>
      <c r="J6786" s="17">
        <f>INT((VLOOKUP($C6786,装备数值,4,0)+VLOOKUP($C6786,装备数值,7,0)*($E6786-1))*VLOOKUP($D6786,系数!$K$2:$O$7,5,0))</f>
        <v>0</v>
      </c>
      <c r="K6786" s="17">
        <f>INT(VLOOKUP(E6786,强化金币,2,1)*VLOOKUP(INDEX(装备!F:F,MATCH(属性!A6786,装备!A:A,0)),系数!$K$12:$M$15,3,0))</f>
        <v>62500</v>
      </c>
      <c r="L6786" s="17"/>
      <c r="M6786" s="17"/>
      <c r="N6786" s="17"/>
      <c r="O6786" s="17">
        <f>IF(E6786=1,"",VLOOKUP(E6786,系数!$S$2:$AB$12,MATCH(属性!C6786,评级,0),1))</f>
        <v>560</v>
      </c>
    </row>
    <row r="6787" spans="1:15" ht="17.25" thickBot="1" x14ac:dyDescent="0.4">
      <c r="A6787" s="17">
        <f t="shared" si="212"/>
        <v>7100057</v>
      </c>
      <c r="B6787" s="17" t="s">
        <v>223</v>
      </c>
      <c r="C6787" s="15">
        <f>INDEX(装备!G:G,MATCH(属性!A6787,装备!A:A,0))</f>
        <v>19</v>
      </c>
      <c r="D6787" s="15" t="str">
        <f>INDEX(装备!E:E,MATCH(属性!A6787,装备!A:A,0))</f>
        <v>armour</v>
      </c>
      <c r="E6787" s="14">
        <v>65</v>
      </c>
      <c r="F6787" s="17">
        <f>INT((VLOOKUP($C6787,装备数值,2,0)+VLOOKUP($C6787,装备数值,5,0)*($E6787-1))*VLOOKUP($D6787,系数!$K$2:$O$7,2,0))</f>
        <v>6301</v>
      </c>
      <c r="G6787" s="17">
        <f>INT((VLOOKUP($C6787,装备数值,3,0)+VLOOKUP($C6787,装备数值,6,0)*($E6787-1))*VLOOKUP($D6787,系数!$K$2:$O$7,3,0))</f>
        <v>0</v>
      </c>
      <c r="H6787" s="17">
        <f t="shared" si="211"/>
        <v>0</v>
      </c>
      <c r="I6787" s="17">
        <f>INT((VLOOKUP($C6787,装备数值,4,0)+VLOOKUP($C6787,装备数值,7,0)*($E6787-1))*VLOOKUP($D6787,系数!$K$2:$O$7,4,0))</f>
        <v>0</v>
      </c>
      <c r="J6787" s="17">
        <f>INT((VLOOKUP($C6787,装备数值,4,0)+VLOOKUP($C6787,装备数值,7,0)*($E6787-1))*VLOOKUP($D6787,系数!$K$2:$O$7,5,0))</f>
        <v>0</v>
      </c>
      <c r="K6787" s="17">
        <f>INT(VLOOKUP(E6787,强化金币,2,1)*VLOOKUP(INDEX(装备!F:F,MATCH(属性!A6787,装备!A:A,0)),系数!$K$12:$M$15,3,0))</f>
        <v>65000</v>
      </c>
      <c r="L6787" s="17"/>
      <c r="M6787" s="17"/>
      <c r="N6787" s="17"/>
      <c r="O6787" s="17">
        <f>IF(E6787=1,"",VLOOKUP(E6787,系数!$S$2:$AB$12,MATCH(属性!C6787,评级,0),1))</f>
        <v>560</v>
      </c>
    </row>
    <row r="6788" spans="1:15" ht="17.25" thickBot="1" x14ac:dyDescent="0.4">
      <c r="A6788" s="17">
        <f t="shared" si="212"/>
        <v>7100057</v>
      </c>
      <c r="B6788" s="17" t="s">
        <v>223</v>
      </c>
      <c r="C6788" s="15">
        <f>INDEX(装备!G:G,MATCH(属性!A6788,装备!A:A,0))</f>
        <v>19</v>
      </c>
      <c r="D6788" s="15" t="str">
        <f>INDEX(装备!E:E,MATCH(属性!A6788,装备!A:A,0))</f>
        <v>armour</v>
      </c>
      <c r="E6788" s="14">
        <v>66</v>
      </c>
      <c r="F6788" s="17">
        <f>INT((VLOOKUP($C6788,装备数值,2,0)+VLOOKUP($C6788,装备数值,5,0)*($E6788-1))*VLOOKUP($D6788,系数!$K$2:$O$7,2,0))</f>
        <v>6376</v>
      </c>
      <c r="G6788" s="17">
        <f>INT((VLOOKUP($C6788,装备数值,3,0)+VLOOKUP($C6788,装备数值,6,0)*($E6788-1))*VLOOKUP($D6788,系数!$K$2:$O$7,3,0))</f>
        <v>0</v>
      </c>
      <c r="H6788" s="17">
        <f t="shared" ref="H6788:H6851" si="213">G6788</f>
        <v>0</v>
      </c>
      <c r="I6788" s="17">
        <f>INT((VLOOKUP($C6788,装备数值,4,0)+VLOOKUP($C6788,装备数值,7,0)*($E6788-1))*VLOOKUP($D6788,系数!$K$2:$O$7,4,0))</f>
        <v>0</v>
      </c>
      <c r="J6788" s="17">
        <f>INT((VLOOKUP($C6788,装备数值,4,0)+VLOOKUP($C6788,装备数值,7,0)*($E6788-1))*VLOOKUP($D6788,系数!$K$2:$O$7,5,0))</f>
        <v>0</v>
      </c>
      <c r="K6788" s="17">
        <f>INT(VLOOKUP(E6788,强化金币,2,1)*VLOOKUP(INDEX(装备!F:F,MATCH(属性!A6788,装备!A:A,0)),系数!$K$12:$M$15,3,0))</f>
        <v>67500</v>
      </c>
      <c r="L6788" s="17"/>
      <c r="M6788" s="17"/>
      <c r="N6788" s="17"/>
      <c r="O6788" s="17">
        <f>IF(E6788=1,"",VLOOKUP(E6788,系数!$S$2:$AB$12,MATCH(属性!C6788,评级,0),1))</f>
        <v>560</v>
      </c>
    </row>
    <row r="6789" spans="1:15" ht="17.25" thickBot="1" x14ac:dyDescent="0.4">
      <c r="A6789" s="17">
        <f t="shared" si="212"/>
        <v>7100057</v>
      </c>
      <c r="B6789" s="17" t="s">
        <v>223</v>
      </c>
      <c r="C6789" s="15">
        <f>INDEX(装备!G:G,MATCH(属性!A6789,装备!A:A,0))</f>
        <v>19</v>
      </c>
      <c r="D6789" s="15" t="str">
        <f>INDEX(装备!E:E,MATCH(属性!A6789,装备!A:A,0))</f>
        <v>armour</v>
      </c>
      <c r="E6789" s="14">
        <v>67</v>
      </c>
      <c r="F6789" s="17">
        <f>INT((VLOOKUP($C6789,装备数值,2,0)+VLOOKUP($C6789,装备数值,5,0)*($E6789-1))*VLOOKUP($D6789,系数!$K$2:$O$7,2,0))</f>
        <v>6451</v>
      </c>
      <c r="G6789" s="17">
        <f>INT((VLOOKUP($C6789,装备数值,3,0)+VLOOKUP($C6789,装备数值,6,0)*($E6789-1))*VLOOKUP($D6789,系数!$K$2:$O$7,3,0))</f>
        <v>0</v>
      </c>
      <c r="H6789" s="17">
        <f t="shared" si="213"/>
        <v>0</v>
      </c>
      <c r="I6789" s="17">
        <f>INT((VLOOKUP($C6789,装备数值,4,0)+VLOOKUP($C6789,装备数值,7,0)*($E6789-1))*VLOOKUP($D6789,系数!$K$2:$O$7,4,0))</f>
        <v>0</v>
      </c>
      <c r="J6789" s="17">
        <f>INT((VLOOKUP($C6789,装备数值,4,0)+VLOOKUP($C6789,装备数值,7,0)*($E6789-1))*VLOOKUP($D6789,系数!$K$2:$O$7,5,0))</f>
        <v>0</v>
      </c>
      <c r="K6789" s="17">
        <f>INT(VLOOKUP(E6789,强化金币,2,1)*VLOOKUP(INDEX(装备!F:F,MATCH(属性!A6789,装备!A:A,0)),系数!$K$12:$M$15,3,0))</f>
        <v>70000</v>
      </c>
      <c r="L6789" s="17"/>
      <c r="M6789" s="17"/>
      <c r="N6789" s="17"/>
      <c r="O6789" s="17">
        <f>IF(E6789=1,"",VLOOKUP(E6789,系数!$S$2:$AB$12,MATCH(属性!C6789,评级,0),1))</f>
        <v>560</v>
      </c>
    </row>
    <row r="6790" spans="1:15" ht="17.25" thickBot="1" x14ac:dyDescent="0.4">
      <c r="A6790" s="17">
        <f t="shared" si="212"/>
        <v>7100057</v>
      </c>
      <c r="B6790" s="17" t="s">
        <v>223</v>
      </c>
      <c r="C6790" s="15">
        <f>INDEX(装备!G:G,MATCH(属性!A6790,装备!A:A,0))</f>
        <v>19</v>
      </c>
      <c r="D6790" s="15" t="str">
        <f>INDEX(装备!E:E,MATCH(属性!A6790,装备!A:A,0))</f>
        <v>armour</v>
      </c>
      <c r="E6790" s="14">
        <v>68</v>
      </c>
      <c r="F6790" s="17">
        <f>INT((VLOOKUP($C6790,装备数值,2,0)+VLOOKUP($C6790,装备数值,5,0)*($E6790-1))*VLOOKUP($D6790,系数!$K$2:$O$7,2,0))</f>
        <v>6526</v>
      </c>
      <c r="G6790" s="17">
        <f>INT((VLOOKUP($C6790,装备数值,3,0)+VLOOKUP($C6790,装备数值,6,0)*($E6790-1))*VLOOKUP($D6790,系数!$K$2:$O$7,3,0))</f>
        <v>0</v>
      </c>
      <c r="H6790" s="17">
        <f t="shared" si="213"/>
        <v>0</v>
      </c>
      <c r="I6790" s="17">
        <f>INT((VLOOKUP($C6790,装备数值,4,0)+VLOOKUP($C6790,装备数值,7,0)*($E6790-1))*VLOOKUP($D6790,系数!$K$2:$O$7,4,0))</f>
        <v>0</v>
      </c>
      <c r="J6790" s="17">
        <f>INT((VLOOKUP($C6790,装备数值,4,0)+VLOOKUP($C6790,装备数值,7,0)*($E6790-1))*VLOOKUP($D6790,系数!$K$2:$O$7,5,0))</f>
        <v>0</v>
      </c>
      <c r="K6790" s="17">
        <f>INT(VLOOKUP(E6790,强化金币,2,1)*VLOOKUP(INDEX(装备!F:F,MATCH(属性!A6790,装备!A:A,0)),系数!$K$12:$M$15,3,0))</f>
        <v>72500</v>
      </c>
      <c r="L6790" s="17"/>
      <c r="M6790" s="17"/>
      <c r="N6790" s="17"/>
      <c r="O6790" s="17">
        <f>IF(E6790=1,"",VLOOKUP(E6790,系数!$S$2:$AB$12,MATCH(属性!C6790,评级,0),1))</f>
        <v>560</v>
      </c>
    </row>
    <row r="6791" spans="1:15" ht="17.25" thickBot="1" x14ac:dyDescent="0.4">
      <c r="A6791" s="17">
        <f t="shared" si="212"/>
        <v>7100057</v>
      </c>
      <c r="B6791" s="17" t="s">
        <v>223</v>
      </c>
      <c r="C6791" s="15">
        <f>INDEX(装备!G:G,MATCH(属性!A6791,装备!A:A,0))</f>
        <v>19</v>
      </c>
      <c r="D6791" s="15" t="str">
        <f>INDEX(装备!E:E,MATCH(属性!A6791,装备!A:A,0))</f>
        <v>armour</v>
      </c>
      <c r="E6791" s="14">
        <v>69</v>
      </c>
      <c r="F6791" s="17">
        <f>INT((VLOOKUP($C6791,装备数值,2,0)+VLOOKUP($C6791,装备数值,5,0)*($E6791-1))*VLOOKUP($D6791,系数!$K$2:$O$7,2,0))</f>
        <v>6601</v>
      </c>
      <c r="G6791" s="17">
        <f>INT((VLOOKUP($C6791,装备数值,3,0)+VLOOKUP($C6791,装备数值,6,0)*($E6791-1))*VLOOKUP($D6791,系数!$K$2:$O$7,3,0))</f>
        <v>0</v>
      </c>
      <c r="H6791" s="17">
        <f t="shared" si="213"/>
        <v>0</v>
      </c>
      <c r="I6791" s="17">
        <f>INT((VLOOKUP($C6791,装备数值,4,0)+VLOOKUP($C6791,装备数值,7,0)*($E6791-1))*VLOOKUP($D6791,系数!$K$2:$O$7,4,0))</f>
        <v>0</v>
      </c>
      <c r="J6791" s="17">
        <f>INT((VLOOKUP($C6791,装备数值,4,0)+VLOOKUP($C6791,装备数值,7,0)*($E6791-1))*VLOOKUP($D6791,系数!$K$2:$O$7,5,0))</f>
        <v>0</v>
      </c>
      <c r="K6791" s="17">
        <f>INT(VLOOKUP(E6791,强化金币,2,1)*VLOOKUP(INDEX(装备!F:F,MATCH(属性!A6791,装备!A:A,0)),系数!$K$12:$M$15,3,0))</f>
        <v>75000</v>
      </c>
      <c r="L6791" s="17"/>
      <c r="M6791" s="17"/>
      <c r="N6791" s="17"/>
      <c r="O6791" s="17">
        <f>IF(E6791=1,"",VLOOKUP(E6791,系数!$S$2:$AB$12,MATCH(属性!C6791,评级,0),1))</f>
        <v>560</v>
      </c>
    </row>
    <row r="6792" spans="1:15" ht="17.25" thickBot="1" x14ac:dyDescent="0.4">
      <c r="A6792" s="17">
        <f t="shared" si="212"/>
        <v>7100057</v>
      </c>
      <c r="B6792" s="17" t="s">
        <v>223</v>
      </c>
      <c r="C6792" s="15">
        <f>INDEX(装备!G:G,MATCH(属性!A6792,装备!A:A,0))</f>
        <v>19</v>
      </c>
      <c r="D6792" s="15" t="str">
        <f>INDEX(装备!E:E,MATCH(属性!A6792,装备!A:A,0))</f>
        <v>armour</v>
      </c>
      <c r="E6792" s="14">
        <v>70</v>
      </c>
      <c r="F6792" s="17">
        <f>INT((VLOOKUP($C6792,装备数值,2,0)+VLOOKUP($C6792,装备数值,5,0)*($E6792-1))*VLOOKUP($D6792,系数!$K$2:$O$7,2,0))</f>
        <v>6676</v>
      </c>
      <c r="G6792" s="17">
        <f>INT((VLOOKUP($C6792,装备数值,3,0)+VLOOKUP($C6792,装备数值,6,0)*($E6792-1))*VLOOKUP($D6792,系数!$K$2:$O$7,3,0))</f>
        <v>0</v>
      </c>
      <c r="H6792" s="17">
        <f t="shared" si="213"/>
        <v>0</v>
      </c>
      <c r="I6792" s="17">
        <f>INT((VLOOKUP($C6792,装备数值,4,0)+VLOOKUP($C6792,装备数值,7,0)*($E6792-1))*VLOOKUP($D6792,系数!$K$2:$O$7,4,0))</f>
        <v>0</v>
      </c>
      <c r="J6792" s="17">
        <f>INT((VLOOKUP($C6792,装备数值,4,0)+VLOOKUP($C6792,装备数值,7,0)*($E6792-1))*VLOOKUP($D6792,系数!$K$2:$O$7,5,0))</f>
        <v>0</v>
      </c>
      <c r="K6792" s="17">
        <f>INT(VLOOKUP(E6792,强化金币,2,1)*VLOOKUP(INDEX(装备!F:F,MATCH(属性!A6792,装备!A:A,0)),系数!$K$12:$M$15,3,0))</f>
        <v>77500</v>
      </c>
      <c r="L6792" s="17"/>
      <c r="M6792" s="17"/>
      <c r="N6792" s="17"/>
      <c r="O6792" s="17">
        <f>IF(E6792=1,"",VLOOKUP(E6792,系数!$S$2:$AB$12,MATCH(属性!C6792,评级,0),1))</f>
        <v>640</v>
      </c>
    </row>
    <row r="6793" spans="1:15" ht="17.25" thickBot="1" x14ac:dyDescent="0.4">
      <c r="A6793" s="17">
        <f t="shared" si="212"/>
        <v>7100057</v>
      </c>
      <c r="B6793" s="17" t="s">
        <v>223</v>
      </c>
      <c r="C6793" s="15">
        <f>INDEX(装备!G:G,MATCH(属性!A6793,装备!A:A,0))</f>
        <v>19</v>
      </c>
      <c r="D6793" s="15" t="str">
        <f>INDEX(装备!E:E,MATCH(属性!A6793,装备!A:A,0))</f>
        <v>armour</v>
      </c>
      <c r="E6793" s="14">
        <v>71</v>
      </c>
      <c r="F6793" s="17">
        <f>INT((VLOOKUP($C6793,装备数值,2,0)+VLOOKUP($C6793,装备数值,5,0)*($E6793-1))*VLOOKUP($D6793,系数!$K$2:$O$7,2,0))</f>
        <v>6751</v>
      </c>
      <c r="G6793" s="17">
        <f>INT((VLOOKUP($C6793,装备数值,3,0)+VLOOKUP($C6793,装备数值,6,0)*($E6793-1))*VLOOKUP($D6793,系数!$K$2:$O$7,3,0))</f>
        <v>0</v>
      </c>
      <c r="H6793" s="17">
        <f t="shared" si="213"/>
        <v>0</v>
      </c>
      <c r="I6793" s="17">
        <f>INT((VLOOKUP($C6793,装备数值,4,0)+VLOOKUP($C6793,装备数值,7,0)*($E6793-1))*VLOOKUP($D6793,系数!$K$2:$O$7,4,0))</f>
        <v>0</v>
      </c>
      <c r="J6793" s="17">
        <f>INT((VLOOKUP($C6793,装备数值,4,0)+VLOOKUP($C6793,装备数值,7,0)*($E6793-1))*VLOOKUP($D6793,系数!$K$2:$O$7,5,0))</f>
        <v>0</v>
      </c>
      <c r="K6793" s="17">
        <f>INT(VLOOKUP(E6793,强化金币,2,1)*VLOOKUP(INDEX(装备!F:F,MATCH(属性!A6793,装备!A:A,0)),系数!$K$12:$M$15,3,0))</f>
        <v>80000</v>
      </c>
      <c r="L6793" s="17"/>
      <c r="M6793" s="17"/>
      <c r="N6793" s="17"/>
      <c r="O6793" s="17">
        <f>IF(E6793=1,"",VLOOKUP(E6793,系数!$S$2:$AB$12,MATCH(属性!C6793,评级,0),1))</f>
        <v>640</v>
      </c>
    </row>
    <row r="6794" spans="1:15" ht="17.25" thickBot="1" x14ac:dyDescent="0.4">
      <c r="A6794" s="17">
        <f t="shared" si="212"/>
        <v>7100057</v>
      </c>
      <c r="B6794" s="17" t="s">
        <v>223</v>
      </c>
      <c r="C6794" s="15">
        <f>INDEX(装备!G:G,MATCH(属性!A6794,装备!A:A,0))</f>
        <v>19</v>
      </c>
      <c r="D6794" s="15" t="str">
        <f>INDEX(装备!E:E,MATCH(属性!A6794,装备!A:A,0))</f>
        <v>armour</v>
      </c>
      <c r="E6794" s="14">
        <v>72</v>
      </c>
      <c r="F6794" s="17">
        <f>INT((VLOOKUP($C6794,装备数值,2,0)+VLOOKUP($C6794,装备数值,5,0)*($E6794-1))*VLOOKUP($D6794,系数!$K$2:$O$7,2,0))</f>
        <v>6826</v>
      </c>
      <c r="G6794" s="17">
        <f>INT((VLOOKUP($C6794,装备数值,3,0)+VLOOKUP($C6794,装备数值,6,0)*($E6794-1))*VLOOKUP($D6794,系数!$K$2:$O$7,3,0))</f>
        <v>0</v>
      </c>
      <c r="H6794" s="17">
        <f t="shared" si="213"/>
        <v>0</v>
      </c>
      <c r="I6794" s="17">
        <f>INT((VLOOKUP($C6794,装备数值,4,0)+VLOOKUP($C6794,装备数值,7,0)*($E6794-1))*VLOOKUP($D6794,系数!$K$2:$O$7,4,0))</f>
        <v>0</v>
      </c>
      <c r="J6794" s="17">
        <f>INT((VLOOKUP($C6794,装备数值,4,0)+VLOOKUP($C6794,装备数值,7,0)*($E6794-1))*VLOOKUP($D6794,系数!$K$2:$O$7,5,0))</f>
        <v>0</v>
      </c>
      <c r="K6794" s="17">
        <f>INT(VLOOKUP(E6794,强化金币,2,1)*VLOOKUP(INDEX(装备!F:F,MATCH(属性!A6794,装备!A:A,0)),系数!$K$12:$M$15,3,0))</f>
        <v>82500</v>
      </c>
      <c r="L6794" s="17"/>
      <c r="M6794" s="17"/>
      <c r="N6794" s="17"/>
      <c r="O6794" s="17">
        <f>IF(E6794=1,"",VLOOKUP(E6794,系数!$S$2:$AB$12,MATCH(属性!C6794,评级,0),1))</f>
        <v>640</v>
      </c>
    </row>
    <row r="6795" spans="1:15" ht="17.25" thickBot="1" x14ac:dyDescent="0.4">
      <c r="A6795" s="17">
        <f t="shared" si="212"/>
        <v>7100057</v>
      </c>
      <c r="B6795" s="17" t="s">
        <v>223</v>
      </c>
      <c r="C6795" s="15">
        <f>INDEX(装备!G:G,MATCH(属性!A6795,装备!A:A,0))</f>
        <v>19</v>
      </c>
      <c r="D6795" s="15" t="str">
        <f>INDEX(装备!E:E,MATCH(属性!A6795,装备!A:A,0))</f>
        <v>armour</v>
      </c>
      <c r="E6795" s="14">
        <v>73</v>
      </c>
      <c r="F6795" s="17">
        <f>INT((VLOOKUP($C6795,装备数值,2,0)+VLOOKUP($C6795,装备数值,5,0)*($E6795-1))*VLOOKUP($D6795,系数!$K$2:$O$7,2,0))</f>
        <v>6901</v>
      </c>
      <c r="G6795" s="17">
        <f>INT((VLOOKUP($C6795,装备数值,3,0)+VLOOKUP($C6795,装备数值,6,0)*($E6795-1))*VLOOKUP($D6795,系数!$K$2:$O$7,3,0))</f>
        <v>0</v>
      </c>
      <c r="H6795" s="17">
        <f t="shared" si="213"/>
        <v>0</v>
      </c>
      <c r="I6795" s="17">
        <f>INT((VLOOKUP($C6795,装备数值,4,0)+VLOOKUP($C6795,装备数值,7,0)*($E6795-1))*VLOOKUP($D6795,系数!$K$2:$O$7,4,0))</f>
        <v>0</v>
      </c>
      <c r="J6795" s="17">
        <f>INT((VLOOKUP($C6795,装备数值,4,0)+VLOOKUP($C6795,装备数值,7,0)*($E6795-1))*VLOOKUP($D6795,系数!$K$2:$O$7,5,0))</f>
        <v>0</v>
      </c>
      <c r="K6795" s="17">
        <f>INT(VLOOKUP(E6795,强化金币,2,1)*VLOOKUP(INDEX(装备!F:F,MATCH(属性!A6795,装备!A:A,0)),系数!$K$12:$M$15,3,0))</f>
        <v>85000</v>
      </c>
      <c r="L6795" s="17"/>
      <c r="M6795" s="17"/>
      <c r="N6795" s="17"/>
      <c r="O6795" s="17">
        <f>IF(E6795=1,"",VLOOKUP(E6795,系数!$S$2:$AB$12,MATCH(属性!C6795,评级,0),1))</f>
        <v>640</v>
      </c>
    </row>
    <row r="6796" spans="1:15" ht="17.25" thickBot="1" x14ac:dyDescent="0.4">
      <c r="A6796" s="17">
        <f t="shared" si="212"/>
        <v>7100057</v>
      </c>
      <c r="B6796" s="17" t="s">
        <v>223</v>
      </c>
      <c r="C6796" s="15">
        <f>INDEX(装备!G:G,MATCH(属性!A6796,装备!A:A,0))</f>
        <v>19</v>
      </c>
      <c r="D6796" s="15" t="str">
        <f>INDEX(装备!E:E,MATCH(属性!A6796,装备!A:A,0))</f>
        <v>armour</v>
      </c>
      <c r="E6796" s="14">
        <v>74</v>
      </c>
      <c r="F6796" s="17">
        <f>INT((VLOOKUP($C6796,装备数值,2,0)+VLOOKUP($C6796,装备数值,5,0)*($E6796-1))*VLOOKUP($D6796,系数!$K$2:$O$7,2,0))</f>
        <v>6976</v>
      </c>
      <c r="G6796" s="17">
        <f>INT((VLOOKUP($C6796,装备数值,3,0)+VLOOKUP($C6796,装备数值,6,0)*($E6796-1))*VLOOKUP($D6796,系数!$K$2:$O$7,3,0))</f>
        <v>0</v>
      </c>
      <c r="H6796" s="17">
        <f t="shared" si="213"/>
        <v>0</v>
      </c>
      <c r="I6796" s="17">
        <f>INT((VLOOKUP($C6796,装备数值,4,0)+VLOOKUP($C6796,装备数值,7,0)*($E6796-1))*VLOOKUP($D6796,系数!$K$2:$O$7,4,0))</f>
        <v>0</v>
      </c>
      <c r="J6796" s="17">
        <f>INT((VLOOKUP($C6796,装备数值,4,0)+VLOOKUP($C6796,装备数值,7,0)*($E6796-1))*VLOOKUP($D6796,系数!$K$2:$O$7,5,0))</f>
        <v>0</v>
      </c>
      <c r="K6796" s="17">
        <f>INT(VLOOKUP(E6796,强化金币,2,1)*VLOOKUP(INDEX(装备!F:F,MATCH(属性!A6796,装备!A:A,0)),系数!$K$12:$M$15,3,0))</f>
        <v>87500</v>
      </c>
      <c r="L6796" s="17"/>
      <c r="M6796" s="17"/>
      <c r="N6796" s="17"/>
      <c r="O6796" s="17">
        <f>IF(E6796=1,"",VLOOKUP(E6796,系数!$S$2:$AB$12,MATCH(属性!C6796,评级,0),1))</f>
        <v>640</v>
      </c>
    </row>
    <row r="6797" spans="1:15" ht="17.25" thickBot="1" x14ac:dyDescent="0.4">
      <c r="A6797" s="17">
        <f t="shared" si="212"/>
        <v>7100057</v>
      </c>
      <c r="B6797" s="17" t="s">
        <v>223</v>
      </c>
      <c r="C6797" s="15">
        <f>INDEX(装备!G:G,MATCH(属性!A6797,装备!A:A,0))</f>
        <v>19</v>
      </c>
      <c r="D6797" s="15" t="str">
        <f>INDEX(装备!E:E,MATCH(属性!A6797,装备!A:A,0))</f>
        <v>armour</v>
      </c>
      <c r="E6797" s="14">
        <v>75</v>
      </c>
      <c r="F6797" s="17">
        <f>INT((VLOOKUP($C6797,装备数值,2,0)+VLOOKUP($C6797,装备数值,5,0)*($E6797-1))*VLOOKUP($D6797,系数!$K$2:$O$7,2,0))</f>
        <v>7051</v>
      </c>
      <c r="G6797" s="17">
        <f>INT((VLOOKUP($C6797,装备数值,3,0)+VLOOKUP($C6797,装备数值,6,0)*($E6797-1))*VLOOKUP($D6797,系数!$K$2:$O$7,3,0))</f>
        <v>0</v>
      </c>
      <c r="H6797" s="17">
        <f t="shared" si="213"/>
        <v>0</v>
      </c>
      <c r="I6797" s="17">
        <f>INT((VLOOKUP($C6797,装备数值,4,0)+VLOOKUP($C6797,装备数值,7,0)*($E6797-1))*VLOOKUP($D6797,系数!$K$2:$O$7,4,0))</f>
        <v>0</v>
      </c>
      <c r="J6797" s="17">
        <f>INT((VLOOKUP($C6797,装备数值,4,0)+VLOOKUP($C6797,装备数值,7,0)*($E6797-1))*VLOOKUP($D6797,系数!$K$2:$O$7,5,0))</f>
        <v>0</v>
      </c>
      <c r="K6797" s="17">
        <f>INT(VLOOKUP(E6797,强化金币,2,1)*VLOOKUP(INDEX(装备!F:F,MATCH(属性!A6797,装备!A:A,0)),系数!$K$12:$M$15,3,0))</f>
        <v>90000</v>
      </c>
      <c r="L6797" s="17"/>
      <c r="M6797" s="17"/>
      <c r="N6797" s="17"/>
      <c r="O6797" s="17">
        <f>IF(E6797=1,"",VLOOKUP(E6797,系数!$S$2:$AB$12,MATCH(属性!C6797,评级,0),1))</f>
        <v>640</v>
      </c>
    </row>
    <row r="6798" spans="1:15" ht="17.25" thickBot="1" x14ac:dyDescent="0.4">
      <c r="A6798" s="17">
        <f t="shared" si="212"/>
        <v>7100057</v>
      </c>
      <c r="B6798" s="17" t="s">
        <v>223</v>
      </c>
      <c r="C6798" s="15">
        <f>INDEX(装备!G:G,MATCH(属性!A6798,装备!A:A,0))</f>
        <v>19</v>
      </c>
      <c r="D6798" s="15" t="str">
        <f>INDEX(装备!E:E,MATCH(属性!A6798,装备!A:A,0))</f>
        <v>armour</v>
      </c>
      <c r="E6798" s="14">
        <v>76</v>
      </c>
      <c r="F6798" s="17">
        <f>INT((VLOOKUP($C6798,装备数值,2,0)+VLOOKUP($C6798,装备数值,5,0)*($E6798-1))*VLOOKUP($D6798,系数!$K$2:$O$7,2,0))</f>
        <v>7126</v>
      </c>
      <c r="G6798" s="17">
        <f>INT((VLOOKUP($C6798,装备数值,3,0)+VLOOKUP($C6798,装备数值,6,0)*($E6798-1))*VLOOKUP($D6798,系数!$K$2:$O$7,3,0))</f>
        <v>0</v>
      </c>
      <c r="H6798" s="17">
        <f t="shared" si="213"/>
        <v>0</v>
      </c>
      <c r="I6798" s="17">
        <f>INT((VLOOKUP($C6798,装备数值,4,0)+VLOOKUP($C6798,装备数值,7,0)*($E6798-1))*VLOOKUP($D6798,系数!$K$2:$O$7,4,0))</f>
        <v>0</v>
      </c>
      <c r="J6798" s="17">
        <f>INT((VLOOKUP($C6798,装备数值,4,0)+VLOOKUP($C6798,装备数值,7,0)*($E6798-1))*VLOOKUP($D6798,系数!$K$2:$O$7,5,0))</f>
        <v>0</v>
      </c>
      <c r="K6798" s="17">
        <f>INT(VLOOKUP(E6798,强化金币,2,1)*VLOOKUP(INDEX(装备!F:F,MATCH(属性!A6798,装备!A:A,0)),系数!$K$12:$M$15,3,0))</f>
        <v>92500</v>
      </c>
      <c r="L6798" s="17"/>
      <c r="M6798" s="17"/>
      <c r="N6798" s="17"/>
      <c r="O6798" s="17">
        <f>IF(E6798=1,"",VLOOKUP(E6798,系数!$S$2:$AB$12,MATCH(属性!C6798,评级,0),1))</f>
        <v>640</v>
      </c>
    </row>
    <row r="6799" spans="1:15" ht="17.25" thickBot="1" x14ac:dyDescent="0.4">
      <c r="A6799" s="17">
        <f t="shared" si="212"/>
        <v>7100057</v>
      </c>
      <c r="B6799" s="17" t="s">
        <v>223</v>
      </c>
      <c r="C6799" s="15">
        <f>INDEX(装备!G:G,MATCH(属性!A6799,装备!A:A,0))</f>
        <v>19</v>
      </c>
      <c r="D6799" s="15" t="str">
        <f>INDEX(装备!E:E,MATCH(属性!A6799,装备!A:A,0))</f>
        <v>armour</v>
      </c>
      <c r="E6799" s="14">
        <v>77</v>
      </c>
      <c r="F6799" s="17">
        <f>INT((VLOOKUP($C6799,装备数值,2,0)+VLOOKUP($C6799,装备数值,5,0)*($E6799-1))*VLOOKUP($D6799,系数!$K$2:$O$7,2,0))</f>
        <v>7201</v>
      </c>
      <c r="G6799" s="17">
        <f>INT((VLOOKUP($C6799,装备数值,3,0)+VLOOKUP($C6799,装备数值,6,0)*($E6799-1))*VLOOKUP($D6799,系数!$K$2:$O$7,3,0))</f>
        <v>0</v>
      </c>
      <c r="H6799" s="17">
        <f t="shared" si="213"/>
        <v>0</v>
      </c>
      <c r="I6799" s="17">
        <f>INT((VLOOKUP($C6799,装备数值,4,0)+VLOOKUP($C6799,装备数值,7,0)*($E6799-1))*VLOOKUP($D6799,系数!$K$2:$O$7,4,0))</f>
        <v>0</v>
      </c>
      <c r="J6799" s="17">
        <f>INT((VLOOKUP($C6799,装备数值,4,0)+VLOOKUP($C6799,装备数值,7,0)*($E6799-1))*VLOOKUP($D6799,系数!$K$2:$O$7,5,0))</f>
        <v>0</v>
      </c>
      <c r="K6799" s="17">
        <f>INT(VLOOKUP(E6799,强化金币,2,1)*VLOOKUP(INDEX(装备!F:F,MATCH(属性!A6799,装备!A:A,0)),系数!$K$12:$M$15,3,0))</f>
        <v>95000</v>
      </c>
      <c r="L6799" s="17"/>
      <c r="M6799" s="17"/>
      <c r="N6799" s="17"/>
      <c r="O6799" s="17">
        <f>IF(E6799=1,"",VLOOKUP(E6799,系数!$S$2:$AB$12,MATCH(属性!C6799,评级,0),1))</f>
        <v>640</v>
      </c>
    </row>
    <row r="6800" spans="1:15" ht="17.25" thickBot="1" x14ac:dyDescent="0.4">
      <c r="A6800" s="17">
        <f t="shared" si="212"/>
        <v>7100057</v>
      </c>
      <c r="B6800" s="17" t="s">
        <v>223</v>
      </c>
      <c r="C6800" s="15">
        <f>INDEX(装备!G:G,MATCH(属性!A6800,装备!A:A,0))</f>
        <v>19</v>
      </c>
      <c r="D6800" s="15" t="str">
        <f>INDEX(装备!E:E,MATCH(属性!A6800,装备!A:A,0))</f>
        <v>armour</v>
      </c>
      <c r="E6800" s="14">
        <v>78</v>
      </c>
      <c r="F6800" s="17">
        <f>INT((VLOOKUP($C6800,装备数值,2,0)+VLOOKUP($C6800,装备数值,5,0)*($E6800-1))*VLOOKUP($D6800,系数!$K$2:$O$7,2,0))</f>
        <v>7276</v>
      </c>
      <c r="G6800" s="17">
        <f>INT((VLOOKUP($C6800,装备数值,3,0)+VLOOKUP($C6800,装备数值,6,0)*($E6800-1))*VLOOKUP($D6800,系数!$K$2:$O$7,3,0))</f>
        <v>0</v>
      </c>
      <c r="H6800" s="17">
        <f t="shared" si="213"/>
        <v>0</v>
      </c>
      <c r="I6800" s="17">
        <f>INT((VLOOKUP($C6800,装备数值,4,0)+VLOOKUP($C6800,装备数值,7,0)*($E6800-1))*VLOOKUP($D6800,系数!$K$2:$O$7,4,0))</f>
        <v>0</v>
      </c>
      <c r="J6800" s="17">
        <f>INT((VLOOKUP($C6800,装备数值,4,0)+VLOOKUP($C6800,装备数值,7,0)*($E6800-1))*VLOOKUP($D6800,系数!$K$2:$O$7,5,0))</f>
        <v>0</v>
      </c>
      <c r="K6800" s="17">
        <f>INT(VLOOKUP(E6800,强化金币,2,1)*VLOOKUP(INDEX(装备!F:F,MATCH(属性!A6800,装备!A:A,0)),系数!$K$12:$M$15,3,0))</f>
        <v>97500</v>
      </c>
      <c r="L6800" s="17"/>
      <c r="M6800" s="17"/>
      <c r="N6800" s="17"/>
      <c r="O6800" s="17">
        <f>IF(E6800=1,"",VLOOKUP(E6800,系数!$S$2:$AB$12,MATCH(属性!C6800,评级,0),1))</f>
        <v>640</v>
      </c>
    </row>
    <row r="6801" spans="1:15" ht="17.25" thickBot="1" x14ac:dyDescent="0.4">
      <c r="A6801" s="17">
        <f t="shared" si="212"/>
        <v>7100057</v>
      </c>
      <c r="B6801" s="17" t="s">
        <v>223</v>
      </c>
      <c r="C6801" s="15">
        <f>INDEX(装备!G:G,MATCH(属性!A6801,装备!A:A,0))</f>
        <v>19</v>
      </c>
      <c r="D6801" s="15" t="str">
        <f>INDEX(装备!E:E,MATCH(属性!A6801,装备!A:A,0))</f>
        <v>armour</v>
      </c>
      <c r="E6801" s="14">
        <v>79</v>
      </c>
      <c r="F6801" s="17">
        <f>INT((VLOOKUP($C6801,装备数值,2,0)+VLOOKUP($C6801,装备数值,5,0)*($E6801-1))*VLOOKUP($D6801,系数!$K$2:$O$7,2,0))</f>
        <v>7351</v>
      </c>
      <c r="G6801" s="17">
        <f>INT((VLOOKUP($C6801,装备数值,3,0)+VLOOKUP($C6801,装备数值,6,0)*($E6801-1))*VLOOKUP($D6801,系数!$K$2:$O$7,3,0))</f>
        <v>0</v>
      </c>
      <c r="H6801" s="17">
        <f t="shared" si="213"/>
        <v>0</v>
      </c>
      <c r="I6801" s="17">
        <f>INT((VLOOKUP($C6801,装备数值,4,0)+VLOOKUP($C6801,装备数值,7,0)*($E6801-1))*VLOOKUP($D6801,系数!$K$2:$O$7,4,0))</f>
        <v>0</v>
      </c>
      <c r="J6801" s="17">
        <f>INT((VLOOKUP($C6801,装备数值,4,0)+VLOOKUP($C6801,装备数值,7,0)*($E6801-1))*VLOOKUP($D6801,系数!$K$2:$O$7,5,0))</f>
        <v>0</v>
      </c>
      <c r="K6801" s="17">
        <f>INT(VLOOKUP(E6801,强化金币,2,1)*VLOOKUP(INDEX(装备!F:F,MATCH(属性!A6801,装备!A:A,0)),系数!$K$12:$M$15,3,0))</f>
        <v>100000</v>
      </c>
      <c r="L6801" s="17"/>
      <c r="M6801" s="17"/>
      <c r="N6801" s="17"/>
      <c r="O6801" s="17">
        <f>IF(E6801=1,"",VLOOKUP(E6801,系数!$S$2:$AB$12,MATCH(属性!C6801,评级,0),1))</f>
        <v>640</v>
      </c>
    </row>
    <row r="6802" spans="1:15" ht="17.25" thickBot="1" x14ac:dyDescent="0.4">
      <c r="A6802" s="17">
        <f t="shared" si="212"/>
        <v>7100057</v>
      </c>
      <c r="B6802" s="17" t="s">
        <v>223</v>
      </c>
      <c r="C6802" s="15">
        <f>INDEX(装备!G:G,MATCH(属性!A6802,装备!A:A,0))</f>
        <v>19</v>
      </c>
      <c r="D6802" s="15" t="str">
        <f>INDEX(装备!E:E,MATCH(属性!A6802,装备!A:A,0))</f>
        <v>armour</v>
      </c>
      <c r="E6802" s="14">
        <v>80</v>
      </c>
      <c r="F6802" s="17">
        <f>INT((VLOOKUP($C6802,装备数值,2,0)+VLOOKUP($C6802,装备数值,5,0)*($E6802-1))*VLOOKUP($D6802,系数!$K$2:$O$7,2,0))</f>
        <v>7426</v>
      </c>
      <c r="G6802" s="17">
        <f>INT((VLOOKUP($C6802,装备数值,3,0)+VLOOKUP($C6802,装备数值,6,0)*($E6802-1))*VLOOKUP($D6802,系数!$K$2:$O$7,3,0))</f>
        <v>0</v>
      </c>
      <c r="H6802" s="17">
        <f t="shared" si="213"/>
        <v>0</v>
      </c>
      <c r="I6802" s="17">
        <f>INT((VLOOKUP($C6802,装备数值,4,0)+VLOOKUP($C6802,装备数值,7,0)*($E6802-1))*VLOOKUP($D6802,系数!$K$2:$O$7,4,0))</f>
        <v>0</v>
      </c>
      <c r="J6802" s="17">
        <f>INT((VLOOKUP($C6802,装备数值,4,0)+VLOOKUP($C6802,装备数值,7,0)*($E6802-1))*VLOOKUP($D6802,系数!$K$2:$O$7,5,0))</f>
        <v>0</v>
      </c>
      <c r="K6802" s="17">
        <f>INT(VLOOKUP(E6802,强化金币,2,1)*VLOOKUP(INDEX(装备!F:F,MATCH(属性!A6802,装备!A:A,0)),系数!$K$12:$M$15,3,0))</f>
        <v>120000</v>
      </c>
      <c r="L6802" s="17"/>
      <c r="M6802" s="17"/>
      <c r="N6802" s="17"/>
      <c r="O6802" s="17">
        <f>IF(E6802=1,"",VLOOKUP(E6802,系数!$S$2:$AB$12,MATCH(属性!C6802,评级,0),1))</f>
        <v>720</v>
      </c>
    </row>
    <row r="6803" spans="1:15" ht="17.25" thickBot="1" x14ac:dyDescent="0.4">
      <c r="A6803" s="17">
        <f t="shared" si="212"/>
        <v>7100057</v>
      </c>
      <c r="B6803" s="17" t="s">
        <v>223</v>
      </c>
      <c r="C6803" s="15">
        <f>INDEX(装备!G:G,MATCH(属性!A6803,装备!A:A,0))</f>
        <v>19</v>
      </c>
      <c r="D6803" s="15" t="str">
        <f>INDEX(装备!E:E,MATCH(属性!A6803,装备!A:A,0))</f>
        <v>armour</v>
      </c>
      <c r="E6803" s="14">
        <v>81</v>
      </c>
      <c r="F6803" s="17">
        <f>INT((VLOOKUP($C6803,装备数值,2,0)+VLOOKUP($C6803,装备数值,5,0)*($E6803-1))*VLOOKUP($D6803,系数!$K$2:$O$7,2,0))</f>
        <v>7501</v>
      </c>
      <c r="G6803" s="17">
        <f>INT((VLOOKUP($C6803,装备数值,3,0)+VLOOKUP($C6803,装备数值,6,0)*($E6803-1))*VLOOKUP($D6803,系数!$K$2:$O$7,3,0))</f>
        <v>0</v>
      </c>
      <c r="H6803" s="17">
        <f t="shared" si="213"/>
        <v>0</v>
      </c>
      <c r="I6803" s="17">
        <f>INT((VLOOKUP($C6803,装备数值,4,0)+VLOOKUP($C6803,装备数值,7,0)*($E6803-1))*VLOOKUP($D6803,系数!$K$2:$O$7,4,0))</f>
        <v>0</v>
      </c>
      <c r="J6803" s="17">
        <f>INT((VLOOKUP($C6803,装备数值,4,0)+VLOOKUP($C6803,装备数值,7,0)*($E6803-1))*VLOOKUP($D6803,系数!$K$2:$O$7,5,0))</f>
        <v>0</v>
      </c>
      <c r="K6803" s="17">
        <f>INT(VLOOKUP(E6803,强化金币,2,1)*VLOOKUP(INDEX(装备!F:F,MATCH(属性!A6803,装备!A:A,0)),系数!$K$12:$M$15,3,0))</f>
        <v>140000</v>
      </c>
      <c r="L6803" s="17"/>
      <c r="M6803" s="17"/>
      <c r="N6803" s="17"/>
      <c r="O6803" s="17">
        <f>IF(E6803=1,"",VLOOKUP(E6803,系数!$S$2:$AB$12,MATCH(属性!C6803,评级,0),1))</f>
        <v>720</v>
      </c>
    </row>
    <row r="6804" spans="1:15" ht="17.25" thickBot="1" x14ac:dyDescent="0.4">
      <c r="A6804" s="17">
        <f t="shared" si="212"/>
        <v>7100057</v>
      </c>
      <c r="B6804" s="17" t="s">
        <v>223</v>
      </c>
      <c r="C6804" s="15">
        <f>INDEX(装备!G:G,MATCH(属性!A6804,装备!A:A,0))</f>
        <v>19</v>
      </c>
      <c r="D6804" s="15" t="str">
        <f>INDEX(装备!E:E,MATCH(属性!A6804,装备!A:A,0))</f>
        <v>armour</v>
      </c>
      <c r="E6804" s="14">
        <v>82</v>
      </c>
      <c r="F6804" s="17">
        <f>INT((VLOOKUP($C6804,装备数值,2,0)+VLOOKUP($C6804,装备数值,5,0)*($E6804-1))*VLOOKUP($D6804,系数!$K$2:$O$7,2,0))</f>
        <v>7576</v>
      </c>
      <c r="G6804" s="17">
        <f>INT((VLOOKUP($C6804,装备数值,3,0)+VLOOKUP($C6804,装备数值,6,0)*($E6804-1))*VLOOKUP($D6804,系数!$K$2:$O$7,3,0))</f>
        <v>0</v>
      </c>
      <c r="H6804" s="17">
        <f t="shared" si="213"/>
        <v>0</v>
      </c>
      <c r="I6804" s="17">
        <f>INT((VLOOKUP($C6804,装备数值,4,0)+VLOOKUP($C6804,装备数值,7,0)*($E6804-1))*VLOOKUP($D6804,系数!$K$2:$O$7,4,0))</f>
        <v>0</v>
      </c>
      <c r="J6804" s="17">
        <f>INT((VLOOKUP($C6804,装备数值,4,0)+VLOOKUP($C6804,装备数值,7,0)*($E6804-1))*VLOOKUP($D6804,系数!$K$2:$O$7,5,0))</f>
        <v>0</v>
      </c>
      <c r="K6804" s="17">
        <f>INT(VLOOKUP(E6804,强化金币,2,1)*VLOOKUP(INDEX(装备!F:F,MATCH(属性!A6804,装备!A:A,0)),系数!$K$12:$M$15,3,0))</f>
        <v>160000</v>
      </c>
      <c r="L6804" s="17"/>
      <c r="M6804" s="17"/>
      <c r="N6804" s="17"/>
      <c r="O6804" s="17">
        <f>IF(E6804=1,"",VLOOKUP(E6804,系数!$S$2:$AB$12,MATCH(属性!C6804,评级,0),1))</f>
        <v>720</v>
      </c>
    </row>
    <row r="6805" spans="1:15" ht="17.25" thickBot="1" x14ac:dyDescent="0.4">
      <c r="A6805" s="17">
        <f t="shared" si="212"/>
        <v>7100057</v>
      </c>
      <c r="B6805" s="17" t="s">
        <v>223</v>
      </c>
      <c r="C6805" s="15">
        <f>INDEX(装备!G:G,MATCH(属性!A6805,装备!A:A,0))</f>
        <v>19</v>
      </c>
      <c r="D6805" s="15" t="str">
        <f>INDEX(装备!E:E,MATCH(属性!A6805,装备!A:A,0))</f>
        <v>armour</v>
      </c>
      <c r="E6805" s="14">
        <v>83</v>
      </c>
      <c r="F6805" s="17">
        <f>INT((VLOOKUP($C6805,装备数值,2,0)+VLOOKUP($C6805,装备数值,5,0)*($E6805-1))*VLOOKUP($D6805,系数!$K$2:$O$7,2,0))</f>
        <v>7651</v>
      </c>
      <c r="G6805" s="17">
        <f>INT((VLOOKUP($C6805,装备数值,3,0)+VLOOKUP($C6805,装备数值,6,0)*($E6805-1))*VLOOKUP($D6805,系数!$K$2:$O$7,3,0))</f>
        <v>0</v>
      </c>
      <c r="H6805" s="17">
        <f t="shared" si="213"/>
        <v>0</v>
      </c>
      <c r="I6805" s="17">
        <f>INT((VLOOKUP($C6805,装备数值,4,0)+VLOOKUP($C6805,装备数值,7,0)*($E6805-1))*VLOOKUP($D6805,系数!$K$2:$O$7,4,0))</f>
        <v>0</v>
      </c>
      <c r="J6805" s="17">
        <f>INT((VLOOKUP($C6805,装备数值,4,0)+VLOOKUP($C6805,装备数值,7,0)*($E6805-1))*VLOOKUP($D6805,系数!$K$2:$O$7,5,0))</f>
        <v>0</v>
      </c>
      <c r="K6805" s="17">
        <f>INT(VLOOKUP(E6805,强化金币,2,1)*VLOOKUP(INDEX(装备!F:F,MATCH(属性!A6805,装备!A:A,0)),系数!$K$12:$M$15,3,0))</f>
        <v>180000</v>
      </c>
      <c r="L6805" s="17"/>
      <c r="M6805" s="17"/>
      <c r="N6805" s="17"/>
      <c r="O6805" s="17">
        <f>IF(E6805=1,"",VLOOKUP(E6805,系数!$S$2:$AB$12,MATCH(属性!C6805,评级,0),1))</f>
        <v>720</v>
      </c>
    </row>
    <row r="6806" spans="1:15" ht="17.25" thickBot="1" x14ac:dyDescent="0.4">
      <c r="A6806" s="17">
        <f t="shared" si="212"/>
        <v>7100057</v>
      </c>
      <c r="B6806" s="17" t="s">
        <v>223</v>
      </c>
      <c r="C6806" s="15">
        <f>INDEX(装备!G:G,MATCH(属性!A6806,装备!A:A,0))</f>
        <v>19</v>
      </c>
      <c r="D6806" s="15" t="str">
        <f>INDEX(装备!E:E,MATCH(属性!A6806,装备!A:A,0))</f>
        <v>armour</v>
      </c>
      <c r="E6806" s="14">
        <v>84</v>
      </c>
      <c r="F6806" s="17">
        <f>INT((VLOOKUP($C6806,装备数值,2,0)+VLOOKUP($C6806,装备数值,5,0)*($E6806-1))*VLOOKUP($D6806,系数!$K$2:$O$7,2,0))</f>
        <v>7726</v>
      </c>
      <c r="G6806" s="17">
        <f>INT((VLOOKUP($C6806,装备数值,3,0)+VLOOKUP($C6806,装备数值,6,0)*($E6806-1))*VLOOKUP($D6806,系数!$K$2:$O$7,3,0))</f>
        <v>0</v>
      </c>
      <c r="H6806" s="17">
        <f t="shared" si="213"/>
        <v>0</v>
      </c>
      <c r="I6806" s="17">
        <f>INT((VLOOKUP($C6806,装备数值,4,0)+VLOOKUP($C6806,装备数值,7,0)*($E6806-1))*VLOOKUP($D6806,系数!$K$2:$O$7,4,0))</f>
        <v>0</v>
      </c>
      <c r="J6806" s="17">
        <f>INT((VLOOKUP($C6806,装备数值,4,0)+VLOOKUP($C6806,装备数值,7,0)*($E6806-1))*VLOOKUP($D6806,系数!$K$2:$O$7,5,0))</f>
        <v>0</v>
      </c>
      <c r="K6806" s="17">
        <f>INT(VLOOKUP(E6806,强化金币,2,1)*VLOOKUP(INDEX(装备!F:F,MATCH(属性!A6806,装备!A:A,0)),系数!$K$12:$M$15,3,0))</f>
        <v>200000</v>
      </c>
      <c r="L6806" s="17"/>
      <c r="M6806" s="17"/>
      <c r="N6806" s="17"/>
      <c r="O6806" s="17">
        <f>IF(E6806=1,"",VLOOKUP(E6806,系数!$S$2:$AB$12,MATCH(属性!C6806,评级,0),1))</f>
        <v>720</v>
      </c>
    </row>
    <row r="6807" spans="1:15" ht="17.25" thickBot="1" x14ac:dyDescent="0.4">
      <c r="A6807" s="17">
        <f t="shared" si="212"/>
        <v>7100057</v>
      </c>
      <c r="B6807" s="17" t="s">
        <v>223</v>
      </c>
      <c r="C6807" s="15">
        <f>INDEX(装备!G:G,MATCH(属性!A6807,装备!A:A,0))</f>
        <v>19</v>
      </c>
      <c r="D6807" s="15" t="str">
        <f>INDEX(装备!E:E,MATCH(属性!A6807,装备!A:A,0))</f>
        <v>armour</v>
      </c>
      <c r="E6807" s="14">
        <v>85</v>
      </c>
      <c r="F6807" s="17">
        <f>INT((VLOOKUP($C6807,装备数值,2,0)+VLOOKUP($C6807,装备数值,5,0)*($E6807-1))*VLOOKUP($D6807,系数!$K$2:$O$7,2,0))</f>
        <v>7801</v>
      </c>
      <c r="G6807" s="17">
        <f>INT((VLOOKUP($C6807,装备数值,3,0)+VLOOKUP($C6807,装备数值,6,0)*($E6807-1))*VLOOKUP($D6807,系数!$K$2:$O$7,3,0))</f>
        <v>0</v>
      </c>
      <c r="H6807" s="17">
        <f t="shared" si="213"/>
        <v>0</v>
      </c>
      <c r="I6807" s="17">
        <f>INT((VLOOKUP($C6807,装备数值,4,0)+VLOOKUP($C6807,装备数值,7,0)*($E6807-1))*VLOOKUP($D6807,系数!$K$2:$O$7,4,0))</f>
        <v>0</v>
      </c>
      <c r="J6807" s="17">
        <f>INT((VLOOKUP($C6807,装备数值,4,0)+VLOOKUP($C6807,装备数值,7,0)*($E6807-1))*VLOOKUP($D6807,系数!$K$2:$O$7,5,0))</f>
        <v>0</v>
      </c>
      <c r="K6807" s="17">
        <f>INT(VLOOKUP(E6807,强化金币,2,1)*VLOOKUP(INDEX(装备!F:F,MATCH(属性!A6807,装备!A:A,0)),系数!$K$12:$M$15,3,0))</f>
        <v>250000</v>
      </c>
      <c r="L6807" s="17"/>
      <c r="M6807" s="17"/>
      <c r="N6807" s="17"/>
      <c r="O6807" s="17">
        <f>IF(E6807=1,"",VLOOKUP(E6807,系数!$S$2:$AB$12,MATCH(属性!C6807,评级,0),1))</f>
        <v>720</v>
      </c>
    </row>
    <row r="6808" spans="1:15" ht="17.25" thickBot="1" x14ac:dyDescent="0.4">
      <c r="A6808" s="17">
        <f t="shared" si="212"/>
        <v>7100057</v>
      </c>
      <c r="B6808" s="17" t="s">
        <v>223</v>
      </c>
      <c r="C6808" s="15">
        <f>INDEX(装备!G:G,MATCH(属性!A6808,装备!A:A,0))</f>
        <v>19</v>
      </c>
      <c r="D6808" s="15" t="str">
        <f>INDEX(装备!E:E,MATCH(属性!A6808,装备!A:A,0))</f>
        <v>armour</v>
      </c>
      <c r="E6808" s="14">
        <v>86</v>
      </c>
      <c r="F6808" s="17">
        <f>INT((VLOOKUP($C6808,装备数值,2,0)+VLOOKUP($C6808,装备数值,5,0)*($E6808-1))*VLOOKUP($D6808,系数!$K$2:$O$7,2,0))</f>
        <v>7876</v>
      </c>
      <c r="G6808" s="17">
        <f>INT((VLOOKUP($C6808,装备数值,3,0)+VLOOKUP($C6808,装备数值,6,0)*($E6808-1))*VLOOKUP($D6808,系数!$K$2:$O$7,3,0))</f>
        <v>0</v>
      </c>
      <c r="H6808" s="17">
        <f t="shared" si="213"/>
        <v>0</v>
      </c>
      <c r="I6808" s="17">
        <f>INT((VLOOKUP($C6808,装备数值,4,0)+VLOOKUP($C6808,装备数值,7,0)*($E6808-1))*VLOOKUP($D6808,系数!$K$2:$O$7,4,0))</f>
        <v>0</v>
      </c>
      <c r="J6808" s="17">
        <f>INT((VLOOKUP($C6808,装备数值,4,0)+VLOOKUP($C6808,装备数值,7,0)*($E6808-1))*VLOOKUP($D6808,系数!$K$2:$O$7,5,0))</f>
        <v>0</v>
      </c>
      <c r="K6808" s="17">
        <f>INT(VLOOKUP(E6808,强化金币,2,1)*VLOOKUP(INDEX(装备!F:F,MATCH(属性!A6808,装备!A:A,0)),系数!$K$12:$M$15,3,0))</f>
        <v>300000</v>
      </c>
      <c r="L6808" s="17"/>
      <c r="M6808" s="17"/>
      <c r="N6808" s="17"/>
      <c r="O6808" s="17">
        <f>IF(E6808=1,"",VLOOKUP(E6808,系数!$S$2:$AB$12,MATCH(属性!C6808,评级,0),1))</f>
        <v>720</v>
      </c>
    </row>
    <row r="6809" spans="1:15" ht="17.25" thickBot="1" x14ac:dyDescent="0.4">
      <c r="A6809" s="17">
        <f t="shared" si="212"/>
        <v>7100057</v>
      </c>
      <c r="B6809" s="17" t="s">
        <v>223</v>
      </c>
      <c r="C6809" s="15">
        <f>INDEX(装备!G:G,MATCH(属性!A6809,装备!A:A,0))</f>
        <v>19</v>
      </c>
      <c r="D6809" s="15" t="str">
        <f>INDEX(装备!E:E,MATCH(属性!A6809,装备!A:A,0))</f>
        <v>armour</v>
      </c>
      <c r="E6809" s="14">
        <v>87</v>
      </c>
      <c r="F6809" s="17">
        <f>INT((VLOOKUP($C6809,装备数值,2,0)+VLOOKUP($C6809,装备数值,5,0)*($E6809-1))*VLOOKUP($D6809,系数!$K$2:$O$7,2,0))</f>
        <v>7951</v>
      </c>
      <c r="G6809" s="17">
        <f>INT((VLOOKUP($C6809,装备数值,3,0)+VLOOKUP($C6809,装备数值,6,0)*($E6809-1))*VLOOKUP($D6809,系数!$K$2:$O$7,3,0))</f>
        <v>0</v>
      </c>
      <c r="H6809" s="17">
        <f t="shared" si="213"/>
        <v>0</v>
      </c>
      <c r="I6809" s="17">
        <f>INT((VLOOKUP($C6809,装备数值,4,0)+VLOOKUP($C6809,装备数值,7,0)*($E6809-1))*VLOOKUP($D6809,系数!$K$2:$O$7,4,0))</f>
        <v>0</v>
      </c>
      <c r="J6809" s="17">
        <f>INT((VLOOKUP($C6809,装备数值,4,0)+VLOOKUP($C6809,装备数值,7,0)*($E6809-1))*VLOOKUP($D6809,系数!$K$2:$O$7,5,0))</f>
        <v>0</v>
      </c>
      <c r="K6809" s="17">
        <f>INT(VLOOKUP(E6809,强化金币,2,1)*VLOOKUP(INDEX(装备!F:F,MATCH(属性!A6809,装备!A:A,0)),系数!$K$12:$M$15,3,0))</f>
        <v>350000</v>
      </c>
      <c r="L6809" s="17"/>
      <c r="M6809" s="17"/>
      <c r="N6809" s="17"/>
      <c r="O6809" s="17">
        <f>IF(E6809=1,"",VLOOKUP(E6809,系数!$S$2:$AB$12,MATCH(属性!C6809,评级,0),1))</f>
        <v>720</v>
      </c>
    </row>
    <row r="6810" spans="1:15" ht="17.25" thickBot="1" x14ac:dyDescent="0.4">
      <c r="A6810" s="17">
        <f t="shared" si="212"/>
        <v>7100057</v>
      </c>
      <c r="B6810" s="17" t="s">
        <v>223</v>
      </c>
      <c r="C6810" s="15">
        <f>INDEX(装备!G:G,MATCH(属性!A6810,装备!A:A,0))</f>
        <v>19</v>
      </c>
      <c r="D6810" s="15" t="str">
        <f>INDEX(装备!E:E,MATCH(属性!A6810,装备!A:A,0))</f>
        <v>armour</v>
      </c>
      <c r="E6810" s="14">
        <v>88</v>
      </c>
      <c r="F6810" s="17">
        <f>INT((VLOOKUP($C6810,装备数值,2,0)+VLOOKUP($C6810,装备数值,5,0)*($E6810-1))*VLOOKUP($D6810,系数!$K$2:$O$7,2,0))</f>
        <v>8026</v>
      </c>
      <c r="G6810" s="17">
        <f>INT((VLOOKUP($C6810,装备数值,3,0)+VLOOKUP($C6810,装备数值,6,0)*($E6810-1))*VLOOKUP($D6810,系数!$K$2:$O$7,3,0))</f>
        <v>0</v>
      </c>
      <c r="H6810" s="17">
        <f t="shared" si="213"/>
        <v>0</v>
      </c>
      <c r="I6810" s="17">
        <f>INT((VLOOKUP($C6810,装备数值,4,0)+VLOOKUP($C6810,装备数值,7,0)*($E6810-1))*VLOOKUP($D6810,系数!$K$2:$O$7,4,0))</f>
        <v>0</v>
      </c>
      <c r="J6810" s="17">
        <f>INT((VLOOKUP($C6810,装备数值,4,0)+VLOOKUP($C6810,装备数值,7,0)*($E6810-1))*VLOOKUP($D6810,系数!$K$2:$O$7,5,0))</f>
        <v>0</v>
      </c>
      <c r="K6810" s="17">
        <f>INT(VLOOKUP(E6810,强化金币,2,1)*VLOOKUP(INDEX(装备!F:F,MATCH(属性!A6810,装备!A:A,0)),系数!$K$12:$M$15,3,0))</f>
        <v>400000</v>
      </c>
      <c r="L6810" s="17"/>
      <c r="M6810" s="17"/>
      <c r="N6810" s="17"/>
      <c r="O6810" s="17">
        <f>IF(E6810=1,"",VLOOKUP(E6810,系数!$S$2:$AB$12,MATCH(属性!C6810,评级,0),1))</f>
        <v>720</v>
      </c>
    </row>
    <row r="6811" spans="1:15" ht="17.25" thickBot="1" x14ac:dyDescent="0.4">
      <c r="A6811" s="17">
        <f t="shared" si="212"/>
        <v>7100057</v>
      </c>
      <c r="B6811" s="17" t="s">
        <v>223</v>
      </c>
      <c r="C6811" s="15">
        <f>INDEX(装备!G:G,MATCH(属性!A6811,装备!A:A,0))</f>
        <v>19</v>
      </c>
      <c r="D6811" s="15" t="str">
        <f>INDEX(装备!E:E,MATCH(属性!A6811,装备!A:A,0))</f>
        <v>armour</v>
      </c>
      <c r="E6811" s="14">
        <v>89</v>
      </c>
      <c r="F6811" s="17">
        <f>INT((VLOOKUP($C6811,装备数值,2,0)+VLOOKUP($C6811,装备数值,5,0)*($E6811-1))*VLOOKUP($D6811,系数!$K$2:$O$7,2,0))</f>
        <v>8101</v>
      </c>
      <c r="G6811" s="17">
        <f>INT((VLOOKUP($C6811,装备数值,3,0)+VLOOKUP($C6811,装备数值,6,0)*($E6811-1))*VLOOKUP($D6811,系数!$K$2:$O$7,3,0))</f>
        <v>0</v>
      </c>
      <c r="H6811" s="17">
        <f t="shared" si="213"/>
        <v>0</v>
      </c>
      <c r="I6811" s="17">
        <f>INT((VLOOKUP($C6811,装备数值,4,0)+VLOOKUP($C6811,装备数值,7,0)*($E6811-1))*VLOOKUP($D6811,系数!$K$2:$O$7,4,0))</f>
        <v>0</v>
      </c>
      <c r="J6811" s="17">
        <f>INT((VLOOKUP($C6811,装备数值,4,0)+VLOOKUP($C6811,装备数值,7,0)*($E6811-1))*VLOOKUP($D6811,系数!$K$2:$O$7,5,0))</f>
        <v>0</v>
      </c>
      <c r="K6811" s="17">
        <f>INT(VLOOKUP(E6811,强化金币,2,1)*VLOOKUP(INDEX(装备!F:F,MATCH(属性!A6811,装备!A:A,0)),系数!$K$12:$M$15,3,0))</f>
        <v>450000</v>
      </c>
      <c r="L6811" s="17"/>
      <c r="M6811" s="17"/>
      <c r="N6811" s="17"/>
      <c r="O6811" s="17">
        <f>IF(E6811=1,"",VLOOKUP(E6811,系数!$S$2:$AB$12,MATCH(属性!C6811,评级,0),1))</f>
        <v>720</v>
      </c>
    </row>
    <row r="6812" spans="1:15" ht="17.25" thickBot="1" x14ac:dyDescent="0.4">
      <c r="A6812" s="17">
        <f t="shared" si="212"/>
        <v>7100057</v>
      </c>
      <c r="B6812" s="17" t="s">
        <v>223</v>
      </c>
      <c r="C6812" s="15">
        <f>INDEX(装备!G:G,MATCH(属性!A6812,装备!A:A,0))</f>
        <v>19</v>
      </c>
      <c r="D6812" s="15" t="str">
        <f>INDEX(装备!E:E,MATCH(属性!A6812,装备!A:A,0))</f>
        <v>armour</v>
      </c>
      <c r="E6812" s="14">
        <v>90</v>
      </c>
      <c r="F6812" s="17">
        <f>INT((VLOOKUP($C6812,装备数值,2,0)+VLOOKUP($C6812,装备数值,5,0)*($E6812-1))*VLOOKUP($D6812,系数!$K$2:$O$7,2,0))</f>
        <v>8176</v>
      </c>
      <c r="G6812" s="17">
        <f>INT((VLOOKUP($C6812,装备数值,3,0)+VLOOKUP($C6812,装备数值,6,0)*($E6812-1))*VLOOKUP($D6812,系数!$K$2:$O$7,3,0))</f>
        <v>0</v>
      </c>
      <c r="H6812" s="17">
        <f t="shared" si="213"/>
        <v>0</v>
      </c>
      <c r="I6812" s="17">
        <f>INT((VLOOKUP($C6812,装备数值,4,0)+VLOOKUP($C6812,装备数值,7,0)*($E6812-1))*VLOOKUP($D6812,系数!$K$2:$O$7,4,0))</f>
        <v>0</v>
      </c>
      <c r="J6812" s="17">
        <f>INT((VLOOKUP($C6812,装备数值,4,0)+VLOOKUP($C6812,装备数值,7,0)*($E6812-1))*VLOOKUP($D6812,系数!$K$2:$O$7,5,0))</f>
        <v>0</v>
      </c>
      <c r="K6812" s="17">
        <f>INT(VLOOKUP(E6812,强化金币,2,1)*VLOOKUP(INDEX(装备!F:F,MATCH(属性!A6812,装备!A:A,0)),系数!$K$12:$M$15,3,0))</f>
        <v>450000</v>
      </c>
      <c r="L6812" s="17"/>
      <c r="M6812" s="17"/>
      <c r="N6812" s="17"/>
      <c r="O6812" s="17">
        <f>IF(E6812=1,"",VLOOKUP(E6812,系数!$S$2:$AB$12,MATCH(属性!C6812,评级,0),1))</f>
        <v>800</v>
      </c>
    </row>
    <row r="6813" spans="1:15" ht="17.25" thickBot="1" x14ac:dyDescent="0.4">
      <c r="A6813" s="17">
        <f t="shared" si="212"/>
        <v>7100057</v>
      </c>
      <c r="B6813" s="17" t="s">
        <v>223</v>
      </c>
      <c r="C6813" s="15">
        <f>INDEX(装备!G:G,MATCH(属性!A6813,装备!A:A,0))</f>
        <v>19</v>
      </c>
      <c r="D6813" s="15" t="str">
        <f>INDEX(装备!E:E,MATCH(属性!A6813,装备!A:A,0))</f>
        <v>armour</v>
      </c>
      <c r="E6813" s="14">
        <v>91</v>
      </c>
      <c r="F6813" s="17">
        <f>INT((VLOOKUP($C6813,装备数值,2,0)+VLOOKUP($C6813,装备数值,5,0)*($E6813-1))*VLOOKUP($D6813,系数!$K$2:$O$7,2,0))</f>
        <v>8251</v>
      </c>
      <c r="G6813" s="17">
        <f>INT((VLOOKUP($C6813,装备数值,3,0)+VLOOKUP($C6813,装备数值,6,0)*($E6813-1))*VLOOKUP($D6813,系数!$K$2:$O$7,3,0))</f>
        <v>0</v>
      </c>
      <c r="H6813" s="17">
        <f t="shared" si="213"/>
        <v>0</v>
      </c>
      <c r="I6813" s="17">
        <f>INT((VLOOKUP($C6813,装备数值,4,0)+VLOOKUP($C6813,装备数值,7,0)*($E6813-1))*VLOOKUP($D6813,系数!$K$2:$O$7,4,0))</f>
        <v>0</v>
      </c>
      <c r="J6813" s="17">
        <f>INT((VLOOKUP($C6813,装备数值,4,0)+VLOOKUP($C6813,装备数值,7,0)*($E6813-1))*VLOOKUP($D6813,系数!$K$2:$O$7,5,0))</f>
        <v>0</v>
      </c>
      <c r="K6813" s="17">
        <f>INT(VLOOKUP(E6813,强化金币,2,1)*VLOOKUP(INDEX(装备!F:F,MATCH(属性!A6813,装备!A:A,0)),系数!$K$12:$M$15,3,0))</f>
        <v>450000</v>
      </c>
      <c r="L6813" s="17"/>
      <c r="M6813" s="17"/>
      <c r="N6813" s="17"/>
      <c r="O6813" s="17">
        <f>IF(E6813=1,"",VLOOKUP(E6813,系数!$S$2:$AB$12,MATCH(属性!C6813,评级,0),1))</f>
        <v>800</v>
      </c>
    </row>
    <row r="6814" spans="1:15" ht="17.25" thickBot="1" x14ac:dyDescent="0.4">
      <c r="A6814" s="17">
        <f t="shared" si="212"/>
        <v>7100057</v>
      </c>
      <c r="B6814" s="17" t="s">
        <v>223</v>
      </c>
      <c r="C6814" s="15">
        <f>INDEX(装备!G:G,MATCH(属性!A6814,装备!A:A,0))</f>
        <v>19</v>
      </c>
      <c r="D6814" s="15" t="str">
        <f>INDEX(装备!E:E,MATCH(属性!A6814,装备!A:A,0))</f>
        <v>armour</v>
      </c>
      <c r="E6814" s="14">
        <v>92</v>
      </c>
      <c r="F6814" s="17">
        <f>INT((VLOOKUP($C6814,装备数值,2,0)+VLOOKUP($C6814,装备数值,5,0)*($E6814-1))*VLOOKUP($D6814,系数!$K$2:$O$7,2,0))</f>
        <v>8326</v>
      </c>
      <c r="G6814" s="17">
        <f>INT((VLOOKUP($C6814,装备数值,3,0)+VLOOKUP($C6814,装备数值,6,0)*($E6814-1))*VLOOKUP($D6814,系数!$K$2:$O$7,3,0))</f>
        <v>0</v>
      </c>
      <c r="H6814" s="17">
        <f t="shared" si="213"/>
        <v>0</v>
      </c>
      <c r="I6814" s="17">
        <f>INT((VLOOKUP($C6814,装备数值,4,0)+VLOOKUP($C6814,装备数值,7,0)*($E6814-1))*VLOOKUP($D6814,系数!$K$2:$O$7,4,0))</f>
        <v>0</v>
      </c>
      <c r="J6814" s="17">
        <f>INT((VLOOKUP($C6814,装备数值,4,0)+VLOOKUP($C6814,装备数值,7,0)*($E6814-1))*VLOOKUP($D6814,系数!$K$2:$O$7,5,0))</f>
        <v>0</v>
      </c>
      <c r="K6814" s="17">
        <f>INT(VLOOKUP(E6814,强化金币,2,1)*VLOOKUP(INDEX(装备!F:F,MATCH(属性!A6814,装备!A:A,0)),系数!$K$12:$M$15,3,0))</f>
        <v>450000</v>
      </c>
      <c r="L6814" s="17"/>
      <c r="M6814" s="17"/>
      <c r="N6814" s="17"/>
      <c r="O6814" s="17">
        <f>IF(E6814=1,"",VLOOKUP(E6814,系数!$S$2:$AB$12,MATCH(属性!C6814,评级,0),1))</f>
        <v>800</v>
      </c>
    </row>
    <row r="6815" spans="1:15" ht="17.25" thickBot="1" x14ac:dyDescent="0.4">
      <c r="A6815" s="17">
        <f t="shared" si="212"/>
        <v>7100057</v>
      </c>
      <c r="B6815" s="17" t="s">
        <v>223</v>
      </c>
      <c r="C6815" s="15">
        <f>INDEX(装备!G:G,MATCH(属性!A6815,装备!A:A,0))</f>
        <v>19</v>
      </c>
      <c r="D6815" s="15" t="str">
        <f>INDEX(装备!E:E,MATCH(属性!A6815,装备!A:A,0))</f>
        <v>armour</v>
      </c>
      <c r="E6815" s="14">
        <v>93</v>
      </c>
      <c r="F6815" s="17">
        <f>INT((VLOOKUP($C6815,装备数值,2,0)+VLOOKUP($C6815,装备数值,5,0)*($E6815-1))*VLOOKUP($D6815,系数!$K$2:$O$7,2,0))</f>
        <v>8401</v>
      </c>
      <c r="G6815" s="17">
        <f>INT((VLOOKUP($C6815,装备数值,3,0)+VLOOKUP($C6815,装备数值,6,0)*($E6815-1))*VLOOKUP($D6815,系数!$K$2:$O$7,3,0))</f>
        <v>0</v>
      </c>
      <c r="H6815" s="17">
        <f t="shared" si="213"/>
        <v>0</v>
      </c>
      <c r="I6815" s="17">
        <f>INT((VLOOKUP($C6815,装备数值,4,0)+VLOOKUP($C6815,装备数值,7,0)*($E6815-1))*VLOOKUP($D6815,系数!$K$2:$O$7,4,0))</f>
        <v>0</v>
      </c>
      <c r="J6815" s="17">
        <f>INT((VLOOKUP($C6815,装备数值,4,0)+VLOOKUP($C6815,装备数值,7,0)*($E6815-1))*VLOOKUP($D6815,系数!$K$2:$O$7,5,0))</f>
        <v>0</v>
      </c>
      <c r="K6815" s="17">
        <f>INT(VLOOKUP(E6815,强化金币,2,1)*VLOOKUP(INDEX(装备!F:F,MATCH(属性!A6815,装备!A:A,0)),系数!$K$12:$M$15,3,0))</f>
        <v>450000</v>
      </c>
      <c r="L6815" s="17"/>
      <c r="M6815" s="17"/>
      <c r="N6815" s="17"/>
      <c r="O6815" s="17">
        <f>IF(E6815=1,"",VLOOKUP(E6815,系数!$S$2:$AB$12,MATCH(属性!C6815,评级,0),1))</f>
        <v>800</v>
      </c>
    </row>
    <row r="6816" spans="1:15" ht="17.25" thickBot="1" x14ac:dyDescent="0.4">
      <c r="A6816" s="17">
        <f t="shared" si="212"/>
        <v>7100057</v>
      </c>
      <c r="B6816" s="17" t="s">
        <v>223</v>
      </c>
      <c r="C6816" s="15">
        <f>INDEX(装备!G:G,MATCH(属性!A6816,装备!A:A,0))</f>
        <v>19</v>
      </c>
      <c r="D6816" s="15" t="str">
        <f>INDEX(装备!E:E,MATCH(属性!A6816,装备!A:A,0))</f>
        <v>armour</v>
      </c>
      <c r="E6816" s="14">
        <v>94</v>
      </c>
      <c r="F6816" s="17">
        <f>INT((VLOOKUP($C6816,装备数值,2,0)+VLOOKUP($C6816,装备数值,5,0)*($E6816-1))*VLOOKUP($D6816,系数!$K$2:$O$7,2,0))</f>
        <v>8476</v>
      </c>
      <c r="G6816" s="17">
        <f>INT((VLOOKUP($C6816,装备数值,3,0)+VLOOKUP($C6816,装备数值,6,0)*($E6816-1))*VLOOKUP($D6816,系数!$K$2:$O$7,3,0))</f>
        <v>0</v>
      </c>
      <c r="H6816" s="17">
        <f t="shared" si="213"/>
        <v>0</v>
      </c>
      <c r="I6816" s="17">
        <f>INT((VLOOKUP($C6816,装备数值,4,0)+VLOOKUP($C6816,装备数值,7,0)*($E6816-1))*VLOOKUP($D6816,系数!$K$2:$O$7,4,0))</f>
        <v>0</v>
      </c>
      <c r="J6816" s="17">
        <f>INT((VLOOKUP($C6816,装备数值,4,0)+VLOOKUP($C6816,装备数值,7,0)*($E6816-1))*VLOOKUP($D6816,系数!$K$2:$O$7,5,0))</f>
        <v>0</v>
      </c>
      <c r="K6816" s="17">
        <f>INT(VLOOKUP(E6816,强化金币,2,1)*VLOOKUP(INDEX(装备!F:F,MATCH(属性!A6816,装备!A:A,0)),系数!$K$12:$M$15,3,0))</f>
        <v>450000</v>
      </c>
      <c r="L6816" s="17"/>
      <c r="M6816" s="17"/>
      <c r="N6816" s="17"/>
      <c r="O6816" s="17">
        <f>IF(E6816=1,"",VLOOKUP(E6816,系数!$S$2:$AB$12,MATCH(属性!C6816,评级,0),1))</f>
        <v>800</v>
      </c>
    </row>
    <row r="6817" spans="1:15" ht="17.25" thickBot="1" x14ac:dyDescent="0.4">
      <c r="A6817" s="17">
        <f t="shared" si="212"/>
        <v>7100057</v>
      </c>
      <c r="B6817" s="17" t="s">
        <v>223</v>
      </c>
      <c r="C6817" s="15">
        <f>INDEX(装备!G:G,MATCH(属性!A6817,装备!A:A,0))</f>
        <v>19</v>
      </c>
      <c r="D6817" s="15" t="str">
        <f>INDEX(装备!E:E,MATCH(属性!A6817,装备!A:A,0))</f>
        <v>armour</v>
      </c>
      <c r="E6817" s="14">
        <v>95</v>
      </c>
      <c r="F6817" s="17">
        <f>INT((VLOOKUP($C6817,装备数值,2,0)+VLOOKUP($C6817,装备数值,5,0)*($E6817-1))*VLOOKUP($D6817,系数!$K$2:$O$7,2,0))</f>
        <v>8551</v>
      </c>
      <c r="G6817" s="17">
        <f>INT((VLOOKUP($C6817,装备数值,3,0)+VLOOKUP($C6817,装备数值,6,0)*($E6817-1))*VLOOKUP($D6817,系数!$K$2:$O$7,3,0))</f>
        <v>0</v>
      </c>
      <c r="H6817" s="17">
        <f t="shared" si="213"/>
        <v>0</v>
      </c>
      <c r="I6817" s="17">
        <f>INT((VLOOKUP($C6817,装备数值,4,0)+VLOOKUP($C6817,装备数值,7,0)*($E6817-1))*VLOOKUP($D6817,系数!$K$2:$O$7,4,0))</f>
        <v>0</v>
      </c>
      <c r="J6817" s="17">
        <f>INT((VLOOKUP($C6817,装备数值,4,0)+VLOOKUP($C6817,装备数值,7,0)*($E6817-1))*VLOOKUP($D6817,系数!$K$2:$O$7,5,0))</f>
        <v>0</v>
      </c>
      <c r="K6817" s="17">
        <f>INT(VLOOKUP(E6817,强化金币,2,1)*VLOOKUP(INDEX(装备!F:F,MATCH(属性!A6817,装备!A:A,0)),系数!$K$12:$M$15,3,0))</f>
        <v>450000</v>
      </c>
      <c r="L6817" s="17"/>
      <c r="M6817" s="17"/>
      <c r="N6817" s="17"/>
      <c r="O6817" s="17">
        <f>IF(E6817=1,"",VLOOKUP(E6817,系数!$S$2:$AB$12,MATCH(属性!C6817,评级,0),1))</f>
        <v>800</v>
      </c>
    </row>
    <row r="6818" spans="1:15" ht="17.25" thickBot="1" x14ac:dyDescent="0.4">
      <c r="A6818" s="17">
        <f t="shared" si="212"/>
        <v>7100057</v>
      </c>
      <c r="B6818" s="17" t="s">
        <v>223</v>
      </c>
      <c r="C6818" s="15">
        <f>INDEX(装备!G:G,MATCH(属性!A6818,装备!A:A,0))</f>
        <v>19</v>
      </c>
      <c r="D6818" s="15" t="str">
        <f>INDEX(装备!E:E,MATCH(属性!A6818,装备!A:A,0))</f>
        <v>armour</v>
      </c>
      <c r="E6818" s="14">
        <v>96</v>
      </c>
      <c r="F6818" s="17">
        <f>INT((VLOOKUP($C6818,装备数值,2,0)+VLOOKUP($C6818,装备数值,5,0)*($E6818-1))*VLOOKUP($D6818,系数!$K$2:$O$7,2,0))</f>
        <v>8626</v>
      </c>
      <c r="G6818" s="17">
        <f>INT((VLOOKUP($C6818,装备数值,3,0)+VLOOKUP($C6818,装备数值,6,0)*($E6818-1))*VLOOKUP($D6818,系数!$K$2:$O$7,3,0))</f>
        <v>0</v>
      </c>
      <c r="H6818" s="17">
        <f t="shared" si="213"/>
        <v>0</v>
      </c>
      <c r="I6818" s="17">
        <f>INT((VLOOKUP($C6818,装备数值,4,0)+VLOOKUP($C6818,装备数值,7,0)*($E6818-1))*VLOOKUP($D6818,系数!$K$2:$O$7,4,0))</f>
        <v>0</v>
      </c>
      <c r="J6818" s="17">
        <f>INT((VLOOKUP($C6818,装备数值,4,0)+VLOOKUP($C6818,装备数值,7,0)*($E6818-1))*VLOOKUP($D6818,系数!$K$2:$O$7,5,0))</f>
        <v>0</v>
      </c>
      <c r="K6818" s="17">
        <f>INT(VLOOKUP(E6818,强化金币,2,1)*VLOOKUP(INDEX(装备!F:F,MATCH(属性!A6818,装备!A:A,0)),系数!$K$12:$M$15,3,0))</f>
        <v>450000</v>
      </c>
      <c r="L6818" s="17"/>
      <c r="M6818" s="17"/>
      <c r="N6818" s="17"/>
      <c r="O6818" s="17">
        <f>IF(E6818=1,"",VLOOKUP(E6818,系数!$S$2:$AB$12,MATCH(属性!C6818,评级,0),1))</f>
        <v>800</v>
      </c>
    </row>
    <row r="6819" spans="1:15" ht="17.25" thickBot="1" x14ac:dyDescent="0.4">
      <c r="A6819" s="17">
        <f t="shared" si="212"/>
        <v>7100057</v>
      </c>
      <c r="B6819" s="17" t="s">
        <v>223</v>
      </c>
      <c r="C6819" s="15">
        <f>INDEX(装备!G:G,MATCH(属性!A6819,装备!A:A,0))</f>
        <v>19</v>
      </c>
      <c r="D6819" s="15" t="str">
        <f>INDEX(装备!E:E,MATCH(属性!A6819,装备!A:A,0))</f>
        <v>armour</v>
      </c>
      <c r="E6819" s="14">
        <v>97</v>
      </c>
      <c r="F6819" s="17">
        <f>INT((VLOOKUP($C6819,装备数值,2,0)+VLOOKUP($C6819,装备数值,5,0)*($E6819-1))*VLOOKUP($D6819,系数!$K$2:$O$7,2,0))</f>
        <v>8701</v>
      </c>
      <c r="G6819" s="17">
        <f>INT((VLOOKUP($C6819,装备数值,3,0)+VLOOKUP($C6819,装备数值,6,0)*($E6819-1))*VLOOKUP($D6819,系数!$K$2:$O$7,3,0))</f>
        <v>0</v>
      </c>
      <c r="H6819" s="17">
        <f t="shared" si="213"/>
        <v>0</v>
      </c>
      <c r="I6819" s="17">
        <f>INT((VLOOKUP($C6819,装备数值,4,0)+VLOOKUP($C6819,装备数值,7,0)*($E6819-1))*VLOOKUP($D6819,系数!$K$2:$O$7,4,0))</f>
        <v>0</v>
      </c>
      <c r="J6819" s="17">
        <f>INT((VLOOKUP($C6819,装备数值,4,0)+VLOOKUP($C6819,装备数值,7,0)*($E6819-1))*VLOOKUP($D6819,系数!$K$2:$O$7,5,0))</f>
        <v>0</v>
      </c>
      <c r="K6819" s="17">
        <f>INT(VLOOKUP(E6819,强化金币,2,1)*VLOOKUP(INDEX(装备!F:F,MATCH(属性!A6819,装备!A:A,0)),系数!$K$12:$M$15,3,0))</f>
        <v>450000</v>
      </c>
      <c r="L6819" s="17"/>
      <c r="M6819" s="17"/>
      <c r="N6819" s="17"/>
      <c r="O6819" s="17">
        <f>IF(E6819=1,"",VLOOKUP(E6819,系数!$S$2:$AB$12,MATCH(属性!C6819,评级,0),1))</f>
        <v>800</v>
      </c>
    </row>
    <row r="6820" spans="1:15" ht="17.25" thickBot="1" x14ac:dyDescent="0.4">
      <c r="A6820" s="17">
        <f t="shared" si="212"/>
        <v>7100057</v>
      </c>
      <c r="B6820" s="17" t="s">
        <v>223</v>
      </c>
      <c r="C6820" s="15">
        <f>INDEX(装备!G:G,MATCH(属性!A6820,装备!A:A,0))</f>
        <v>19</v>
      </c>
      <c r="D6820" s="15" t="str">
        <f>INDEX(装备!E:E,MATCH(属性!A6820,装备!A:A,0))</f>
        <v>armour</v>
      </c>
      <c r="E6820" s="14">
        <v>98</v>
      </c>
      <c r="F6820" s="17">
        <f>INT((VLOOKUP($C6820,装备数值,2,0)+VLOOKUP($C6820,装备数值,5,0)*($E6820-1))*VLOOKUP($D6820,系数!$K$2:$O$7,2,0))</f>
        <v>8776</v>
      </c>
      <c r="G6820" s="17">
        <f>INT((VLOOKUP($C6820,装备数值,3,0)+VLOOKUP($C6820,装备数值,6,0)*($E6820-1))*VLOOKUP($D6820,系数!$K$2:$O$7,3,0))</f>
        <v>0</v>
      </c>
      <c r="H6820" s="17">
        <f t="shared" si="213"/>
        <v>0</v>
      </c>
      <c r="I6820" s="17">
        <f>INT((VLOOKUP($C6820,装备数值,4,0)+VLOOKUP($C6820,装备数值,7,0)*($E6820-1))*VLOOKUP($D6820,系数!$K$2:$O$7,4,0))</f>
        <v>0</v>
      </c>
      <c r="J6820" s="17">
        <f>INT((VLOOKUP($C6820,装备数值,4,0)+VLOOKUP($C6820,装备数值,7,0)*($E6820-1))*VLOOKUP($D6820,系数!$K$2:$O$7,5,0))</f>
        <v>0</v>
      </c>
      <c r="K6820" s="17">
        <f>INT(VLOOKUP(E6820,强化金币,2,1)*VLOOKUP(INDEX(装备!F:F,MATCH(属性!A6820,装备!A:A,0)),系数!$K$12:$M$15,3,0))</f>
        <v>450000</v>
      </c>
      <c r="L6820" s="17"/>
      <c r="M6820" s="17"/>
      <c r="N6820" s="17"/>
      <c r="O6820" s="17">
        <f>IF(E6820=1,"",VLOOKUP(E6820,系数!$S$2:$AB$12,MATCH(属性!C6820,评级,0),1))</f>
        <v>800</v>
      </c>
    </row>
    <row r="6821" spans="1:15" ht="17.25" thickBot="1" x14ac:dyDescent="0.4">
      <c r="A6821" s="17">
        <f t="shared" si="212"/>
        <v>7100057</v>
      </c>
      <c r="B6821" s="17" t="s">
        <v>223</v>
      </c>
      <c r="C6821" s="15">
        <f>INDEX(装备!G:G,MATCH(属性!A6821,装备!A:A,0))</f>
        <v>19</v>
      </c>
      <c r="D6821" s="15" t="str">
        <f>INDEX(装备!E:E,MATCH(属性!A6821,装备!A:A,0))</f>
        <v>armour</v>
      </c>
      <c r="E6821" s="14">
        <v>99</v>
      </c>
      <c r="F6821" s="17">
        <f>INT((VLOOKUP($C6821,装备数值,2,0)+VLOOKUP($C6821,装备数值,5,0)*($E6821-1))*VLOOKUP($D6821,系数!$K$2:$O$7,2,0))</f>
        <v>8851</v>
      </c>
      <c r="G6821" s="17">
        <f>INT((VLOOKUP($C6821,装备数值,3,0)+VLOOKUP($C6821,装备数值,6,0)*($E6821-1))*VLOOKUP($D6821,系数!$K$2:$O$7,3,0))</f>
        <v>0</v>
      </c>
      <c r="H6821" s="17">
        <f t="shared" si="213"/>
        <v>0</v>
      </c>
      <c r="I6821" s="17">
        <f>INT((VLOOKUP($C6821,装备数值,4,0)+VLOOKUP($C6821,装备数值,7,0)*($E6821-1))*VLOOKUP($D6821,系数!$K$2:$O$7,4,0))</f>
        <v>0</v>
      </c>
      <c r="J6821" s="17">
        <f>INT((VLOOKUP($C6821,装备数值,4,0)+VLOOKUP($C6821,装备数值,7,0)*($E6821-1))*VLOOKUP($D6821,系数!$K$2:$O$7,5,0))</f>
        <v>0</v>
      </c>
      <c r="K6821" s="17">
        <f>INT(VLOOKUP(E6821,强化金币,2,1)*VLOOKUP(INDEX(装备!F:F,MATCH(属性!A6821,装备!A:A,0)),系数!$K$12:$M$15,3,0))</f>
        <v>450000</v>
      </c>
      <c r="L6821" s="17"/>
      <c r="M6821" s="17"/>
      <c r="N6821" s="17"/>
      <c r="O6821" s="17">
        <f>IF(E6821=1,"",VLOOKUP(E6821,系数!$S$2:$AB$12,MATCH(属性!C6821,评级,0),1))</f>
        <v>800</v>
      </c>
    </row>
    <row r="6822" spans="1:15" ht="17.25" thickBot="1" x14ac:dyDescent="0.4">
      <c r="A6822" s="17">
        <f t="shared" si="212"/>
        <v>7100057</v>
      </c>
      <c r="B6822" s="17" t="s">
        <v>223</v>
      </c>
      <c r="C6822" s="15">
        <f>INDEX(装备!G:G,MATCH(属性!A6822,装备!A:A,0))</f>
        <v>19</v>
      </c>
      <c r="D6822" s="15" t="str">
        <f>INDEX(装备!E:E,MATCH(属性!A6822,装备!A:A,0))</f>
        <v>armour</v>
      </c>
      <c r="E6822" s="14">
        <v>100</v>
      </c>
      <c r="F6822" s="17">
        <f>INT((VLOOKUP($C6822,装备数值,2,0)+VLOOKUP($C6822,装备数值,5,0)*($E6822-1))*VLOOKUP($D6822,系数!$K$2:$O$7,2,0))</f>
        <v>8926</v>
      </c>
      <c r="G6822" s="17">
        <f>INT((VLOOKUP($C6822,装备数值,3,0)+VLOOKUP($C6822,装备数值,6,0)*($E6822-1))*VLOOKUP($D6822,系数!$K$2:$O$7,3,0))</f>
        <v>0</v>
      </c>
      <c r="H6822" s="17">
        <f t="shared" si="213"/>
        <v>0</v>
      </c>
      <c r="I6822" s="17">
        <f>INT((VLOOKUP($C6822,装备数值,4,0)+VLOOKUP($C6822,装备数值,7,0)*($E6822-1))*VLOOKUP($D6822,系数!$K$2:$O$7,4,0))</f>
        <v>0</v>
      </c>
      <c r="J6822" s="17">
        <f>INT((VLOOKUP($C6822,装备数值,4,0)+VLOOKUP($C6822,装备数值,7,0)*($E6822-1))*VLOOKUP($D6822,系数!$K$2:$O$7,5,0))</f>
        <v>0</v>
      </c>
      <c r="K6822" s="17">
        <f>INT(VLOOKUP(E6822,强化金币,2,1)*VLOOKUP(INDEX(装备!F:F,MATCH(属性!A6822,装备!A:A,0)),系数!$K$12:$M$15,3,0))</f>
        <v>450000</v>
      </c>
      <c r="L6822" s="17"/>
      <c r="M6822" s="17"/>
      <c r="N6822" s="17"/>
      <c r="O6822" s="17">
        <f>IF(E6822=1,"",VLOOKUP(E6822,系数!$S$2:$AB$12,MATCH(属性!C6822,评级,0),1))</f>
        <v>880</v>
      </c>
    </row>
    <row r="6823" spans="1:15" ht="17.25" thickBot="1" x14ac:dyDescent="0.4">
      <c r="A6823" s="17">
        <f t="shared" si="212"/>
        <v>7100057</v>
      </c>
      <c r="B6823" s="17" t="s">
        <v>223</v>
      </c>
      <c r="C6823" s="15">
        <f>INDEX(装备!G:G,MATCH(属性!A6823,装备!A:A,0))</f>
        <v>19</v>
      </c>
      <c r="D6823" s="15" t="str">
        <f>INDEX(装备!E:E,MATCH(属性!A6823,装备!A:A,0))</f>
        <v>armour</v>
      </c>
      <c r="E6823" s="14">
        <v>101</v>
      </c>
      <c r="F6823" s="17">
        <f>INT((VLOOKUP($C6823,装备数值,2,0)+VLOOKUP($C6823,装备数值,5,0)*($E6823-1))*VLOOKUP($D6823,系数!$K$2:$O$7,2,0))</f>
        <v>9001</v>
      </c>
      <c r="G6823" s="17">
        <f>INT((VLOOKUP($C6823,装备数值,3,0)+VLOOKUP($C6823,装备数值,6,0)*($E6823-1))*VLOOKUP($D6823,系数!$K$2:$O$7,3,0))</f>
        <v>0</v>
      </c>
      <c r="H6823" s="17">
        <f t="shared" si="213"/>
        <v>0</v>
      </c>
      <c r="I6823" s="17">
        <f>INT((VLOOKUP($C6823,装备数值,4,0)+VLOOKUP($C6823,装备数值,7,0)*($E6823-1))*VLOOKUP($D6823,系数!$K$2:$O$7,4,0))</f>
        <v>0</v>
      </c>
      <c r="J6823" s="17">
        <f>INT((VLOOKUP($C6823,装备数值,4,0)+VLOOKUP($C6823,装备数值,7,0)*($E6823-1))*VLOOKUP($D6823,系数!$K$2:$O$7,5,0))</f>
        <v>0</v>
      </c>
      <c r="K6823" s="17">
        <f>INT(VLOOKUP(E6823,强化金币,2,1)*VLOOKUP(INDEX(装备!F:F,MATCH(属性!A6823,装备!A:A,0)),系数!$K$12:$M$15,3,0))</f>
        <v>450000</v>
      </c>
      <c r="L6823" s="17"/>
      <c r="M6823" s="17"/>
      <c r="N6823" s="17"/>
      <c r="O6823" s="17">
        <f>IF(E6823=1,"",VLOOKUP(E6823,系数!$S$2:$AB$12,MATCH(属性!C6823,评级,0),1))</f>
        <v>880</v>
      </c>
    </row>
    <row r="6824" spans="1:15" ht="17.25" thickBot="1" x14ac:dyDescent="0.4">
      <c r="A6824" s="17">
        <f t="shared" si="212"/>
        <v>7100057</v>
      </c>
      <c r="B6824" s="17" t="s">
        <v>223</v>
      </c>
      <c r="C6824" s="15">
        <f>INDEX(装备!G:G,MATCH(属性!A6824,装备!A:A,0))</f>
        <v>19</v>
      </c>
      <c r="D6824" s="15" t="str">
        <f>INDEX(装备!E:E,MATCH(属性!A6824,装备!A:A,0))</f>
        <v>armour</v>
      </c>
      <c r="E6824" s="14">
        <v>102</v>
      </c>
      <c r="F6824" s="17">
        <f>INT((VLOOKUP($C6824,装备数值,2,0)+VLOOKUP($C6824,装备数值,5,0)*($E6824-1))*VLOOKUP($D6824,系数!$K$2:$O$7,2,0))</f>
        <v>9076</v>
      </c>
      <c r="G6824" s="17">
        <f>INT((VLOOKUP($C6824,装备数值,3,0)+VLOOKUP($C6824,装备数值,6,0)*($E6824-1))*VLOOKUP($D6824,系数!$K$2:$O$7,3,0))</f>
        <v>0</v>
      </c>
      <c r="H6824" s="17">
        <f t="shared" si="213"/>
        <v>0</v>
      </c>
      <c r="I6824" s="17">
        <f>INT((VLOOKUP($C6824,装备数值,4,0)+VLOOKUP($C6824,装备数值,7,0)*($E6824-1))*VLOOKUP($D6824,系数!$K$2:$O$7,4,0))</f>
        <v>0</v>
      </c>
      <c r="J6824" s="17">
        <f>INT((VLOOKUP($C6824,装备数值,4,0)+VLOOKUP($C6824,装备数值,7,0)*($E6824-1))*VLOOKUP($D6824,系数!$K$2:$O$7,5,0))</f>
        <v>0</v>
      </c>
      <c r="K6824" s="17">
        <f>INT(VLOOKUP(E6824,强化金币,2,1)*VLOOKUP(INDEX(装备!F:F,MATCH(属性!A6824,装备!A:A,0)),系数!$K$12:$M$15,3,0))</f>
        <v>450000</v>
      </c>
      <c r="L6824" s="17"/>
      <c r="M6824" s="17"/>
      <c r="N6824" s="17"/>
      <c r="O6824" s="17">
        <f>IF(E6824=1,"",VLOOKUP(E6824,系数!$S$2:$AB$12,MATCH(属性!C6824,评级,0),1))</f>
        <v>880</v>
      </c>
    </row>
    <row r="6825" spans="1:15" ht="17.25" thickBot="1" x14ac:dyDescent="0.4">
      <c r="A6825" s="17">
        <f t="shared" si="212"/>
        <v>7100057</v>
      </c>
      <c r="B6825" s="17" t="s">
        <v>223</v>
      </c>
      <c r="C6825" s="15">
        <f>INDEX(装备!G:G,MATCH(属性!A6825,装备!A:A,0))</f>
        <v>19</v>
      </c>
      <c r="D6825" s="15" t="str">
        <f>INDEX(装备!E:E,MATCH(属性!A6825,装备!A:A,0))</f>
        <v>armour</v>
      </c>
      <c r="E6825" s="14">
        <v>103</v>
      </c>
      <c r="F6825" s="17">
        <f>INT((VLOOKUP($C6825,装备数值,2,0)+VLOOKUP($C6825,装备数值,5,0)*($E6825-1))*VLOOKUP($D6825,系数!$K$2:$O$7,2,0))</f>
        <v>9151</v>
      </c>
      <c r="G6825" s="17">
        <f>INT((VLOOKUP($C6825,装备数值,3,0)+VLOOKUP($C6825,装备数值,6,0)*($E6825-1))*VLOOKUP($D6825,系数!$K$2:$O$7,3,0))</f>
        <v>0</v>
      </c>
      <c r="H6825" s="17">
        <f t="shared" si="213"/>
        <v>0</v>
      </c>
      <c r="I6825" s="17">
        <f>INT((VLOOKUP($C6825,装备数值,4,0)+VLOOKUP($C6825,装备数值,7,0)*($E6825-1))*VLOOKUP($D6825,系数!$K$2:$O$7,4,0))</f>
        <v>0</v>
      </c>
      <c r="J6825" s="17">
        <f>INT((VLOOKUP($C6825,装备数值,4,0)+VLOOKUP($C6825,装备数值,7,0)*($E6825-1))*VLOOKUP($D6825,系数!$K$2:$O$7,5,0))</f>
        <v>0</v>
      </c>
      <c r="K6825" s="17">
        <f>INT(VLOOKUP(E6825,强化金币,2,1)*VLOOKUP(INDEX(装备!F:F,MATCH(属性!A6825,装备!A:A,0)),系数!$K$12:$M$15,3,0))</f>
        <v>450000</v>
      </c>
      <c r="L6825" s="17"/>
      <c r="M6825" s="17"/>
      <c r="N6825" s="17"/>
      <c r="O6825" s="17">
        <f>IF(E6825=1,"",VLOOKUP(E6825,系数!$S$2:$AB$12,MATCH(属性!C6825,评级,0),1))</f>
        <v>880</v>
      </c>
    </row>
    <row r="6826" spans="1:15" ht="17.25" thickBot="1" x14ac:dyDescent="0.4">
      <c r="A6826" s="17">
        <f t="shared" si="212"/>
        <v>7100057</v>
      </c>
      <c r="B6826" s="17" t="s">
        <v>223</v>
      </c>
      <c r="C6826" s="15">
        <f>INDEX(装备!G:G,MATCH(属性!A6826,装备!A:A,0))</f>
        <v>19</v>
      </c>
      <c r="D6826" s="15" t="str">
        <f>INDEX(装备!E:E,MATCH(属性!A6826,装备!A:A,0))</f>
        <v>armour</v>
      </c>
      <c r="E6826" s="14">
        <v>104</v>
      </c>
      <c r="F6826" s="17">
        <f>INT((VLOOKUP($C6826,装备数值,2,0)+VLOOKUP($C6826,装备数值,5,0)*($E6826-1))*VLOOKUP($D6826,系数!$K$2:$O$7,2,0))</f>
        <v>9226</v>
      </c>
      <c r="G6826" s="17">
        <f>INT((VLOOKUP($C6826,装备数值,3,0)+VLOOKUP($C6826,装备数值,6,0)*($E6826-1))*VLOOKUP($D6826,系数!$K$2:$O$7,3,0))</f>
        <v>0</v>
      </c>
      <c r="H6826" s="17">
        <f t="shared" si="213"/>
        <v>0</v>
      </c>
      <c r="I6826" s="17">
        <f>INT((VLOOKUP($C6826,装备数值,4,0)+VLOOKUP($C6826,装备数值,7,0)*($E6826-1))*VLOOKUP($D6826,系数!$K$2:$O$7,4,0))</f>
        <v>0</v>
      </c>
      <c r="J6826" s="17">
        <f>INT((VLOOKUP($C6826,装备数值,4,0)+VLOOKUP($C6826,装备数值,7,0)*($E6826-1))*VLOOKUP($D6826,系数!$K$2:$O$7,5,0))</f>
        <v>0</v>
      </c>
      <c r="K6826" s="17">
        <f>INT(VLOOKUP(E6826,强化金币,2,1)*VLOOKUP(INDEX(装备!F:F,MATCH(属性!A6826,装备!A:A,0)),系数!$K$12:$M$15,3,0))</f>
        <v>450000</v>
      </c>
      <c r="L6826" s="17"/>
      <c r="M6826" s="17"/>
      <c r="N6826" s="17"/>
      <c r="O6826" s="17">
        <f>IF(E6826=1,"",VLOOKUP(E6826,系数!$S$2:$AB$12,MATCH(属性!C6826,评级,0),1))</f>
        <v>880</v>
      </c>
    </row>
    <row r="6827" spans="1:15" ht="17.25" thickBot="1" x14ac:dyDescent="0.4">
      <c r="A6827" s="17">
        <f t="shared" si="212"/>
        <v>7100057</v>
      </c>
      <c r="B6827" s="17" t="s">
        <v>223</v>
      </c>
      <c r="C6827" s="15">
        <f>INDEX(装备!G:G,MATCH(属性!A6827,装备!A:A,0))</f>
        <v>19</v>
      </c>
      <c r="D6827" s="15" t="str">
        <f>INDEX(装备!E:E,MATCH(属性!A6827,装备!A:A,0))</f>
        <v>armour</v>
      </c>
      <c r="E6827" s="14">
        <v>105</v>
      </c>
      <c r="F6827" s="17">
        <f>INT((VLOOKUP($C6827,装备数值,2,0)+VLOOKUP($C6827,装备数值,5,0)*($E6827-1))*VLOOKUP($D6827,系数!$K$2:$O$7,2,0))</f>
        <v>9301</v>
      </c>
      <c r="G6827" s="17">
        <f>INT((VLOOKUP($C6827,装备数值,3,0)+VLOOKUP($C6827,装备数值,6,0)*($E6827-1))*VLOOKUP($D6827,系数!$K$2:$O$7,3,0))</f>
        <v>0</v>
      </c>
      <c r="H6827" s="17">
        <f t="shared" si="213"/>
        <v>0</v>
      </c>
      <c r="I6827" s="17">
        <f>INT((VLOOKUP($C6827,装备数值,4,0)+VLOOKUP($C6827,装备数值,7,0)*($E6827-1))*VLOOKUP($D6827,系数!$K$2:$O$7,4,0))</f>
        <v>0</v>
      </c>
      <c r="J6827" s="17">
        <f>INT((VLOOKUP($C6827,装备数值,4,0)+VLOOKUP($C6827,装备数值,7,0)*($E6827-1))*VLOOKUP($D6827,系数!$K$2:$O$7,5,0))</f>
        <v>0</v>
      </c>
      <c r="K6827" s="17">
        <f>INT(VLOOKUP(E6827,强化金币,2,1)*VLOOKUP(INDEX(装备!F:F,MATCH(属性!A6827,装备!A:A,0)),系数!$K$12:$M$15,3,0))</f>
        <v>450000</v>
      </c>
      <c r="L6827" s="17"/>
      <c r="M6827" s="17"/>
      <c r="N6827" s="17"/>
      <c r="O6827" s="17">
        <f>IF(E6827=1,"",VLOOKUP(E6827,系数!$S$2:$AB$12,MATCH(属性!C6827,评级,0),1))</f>
        <v>880</v>
      </c>
    </row>
    <row r="6828" spans="1:15" ht="17.25" thickBot="1" x14ac:dyDescent="0.4">
      <c r="A6828" s="17">
        <f t="shared" si="212"/>
        <v>7100057</v>
      </c>
      <c r="B6828" s="17" t="s">
        <v>223</v>
      </c>
      <c r="C6828" s="15">
        <f>INDEX(装备!G:G,MATCH(属性!A6828,装备!A:A,0))</f>
        <v>19</v>
      </c>
      <c r="D6828" s="15" t="str">
        <f>INDEX(装备!E:E,MATCH(属性!A6828,装备!A:A,0))</f>
        <v>armour</v>
      </c>
      <c r="E6828" s="14">
        <v>106</v>
      </c>
      <c r="F6828" s="17">
        <f>INT((VLOOKUP($C6828,装备数值,2,0)+VLOOKUP($C6828,装备数值,5,0)*($E6828-1))*VLOOKUP($D6828,系数!$K$2:$O$7,2,0))</f>
        <v>9376</v>
      </c>
      <c r="G6828" s="17">
        <f>INT((VLOOKUP($C6828,装备数值,3,0)+VLOOKUP($C6828,装备数值,6,0)*($E6828-1))*VLOOKUP($D6828,系数!$K$2:$O$7,3,0))</f>
        <v>0</v>
      </c>
      <c r="H6828" s="17">
        <f t="shared" si="213"/>
        <v>0</v>
      </c>
      <c r="I6828" s="17">
        <f>INT((VLOOKUP($C6828,装备数值,4,0)+VLOOKUP($C6828,装备数值,7,0)*($E6828-1))*VLOOKUP($D6828,系数!$K$2:$O$7,4,0))</f>
        <v>0</v>
      </c>
      <c r="J6828" s="17">
        <f>INT((VLOOKUP($C6828,装备数值,4,0)+VLOOKUP($C6828,装备数值,7,0)*($E6828-1))*VLOOKUP($D6828,系数!$K$2:$O$7,5,0))</f>
        <v>0</v>
      </c>
      <c r="K6828" s="17">
        <f>INT(VLOOKUP(E6828,强化金币,2,1)*VLOOKUP(INDEX(装备!F:F,MATCH(属性!A6828,装备!A:A,0)),系数!$K$12:$M$15,3,0))</f>
        <v>450000</v>
      </c>
      <c r="L6828" s="17"/>
      <c r="M6828" s="17"/>
      <c r="N6828" s="17"/>
      <c r="O6828" s="17">
        <f>IF(E6828=1,"",VLOOKUP(E6828,系数!$S$2:$AB$12,MATCH(属性!C6828,评级,0),1))</f>
        <v>880</v>
      </c>
    </row>
    <row r="6829" spans="1:15" ht="17.25" thickBot="1" x14ac:dyDescent="0.4">
      <c r="A6829" s="17">
        <f t="shared" si="212"/>
        <v>7100057</v>
      </c>
      <c r="B6829" s="17" t="s">
        <v>223</v>
      </c>
      <c r="C6829" s="15">
        <f>INDEX(装备!G:G,MATCH(属性!A6829,装备!A:A,0))</f>
        <v>19</v>
      </c>
      <c r="D6829" s="15" t="str">
        <f>INDEX(装备!E:E,MATCH(属性!A6829,装备!A:A,0))</f>
        <v>armour</v>
      </c>
      <c r="E6829" s="14">
        <v>107</v>
      </c>
      <c r="F6829" s="17">
        <f>INT((VLOOKUP($C6829,装备数值,2,0)+VLOOKUP($C6829,装备数值,5,0)*($E6829-1))*VLOOKUP($D6829,系数!$K$2:$O$7,2,0))</f>
        <v>9451</v>
      </c>
      <c r="G6829" s="17">
        <f>INT((VLOOKUP($C6829,装备数值,3,0)+VLOOKUP($C6829,装备数值,6,0)*($E6829-1))*VLOOKUP($D6829,系数!$K$2:$O$7,3,0))</f>
        <v>0</v>
      </c>
      <c r="H6829" s="17">
        <f t="shared" si="213"/>
        <v>0</v>
      </c>
      <c r="I6829" s="17">
        <f>INT((VLOOKUP($C6829,装备数值,4,0)+VLOOKUP($C6829,装备数值,7,0)*($E6829-1))*VLOOKUP($D6829,系数!$K$2:$O$7,4,0))</f>
        <v>0</v>
      </c>
      <c r="J6829" s="17">
        <f>INT((VLOOKUP($C6829,装备数值,4,0)+VLOOKUP($C6829,装备数值,7,0)*($E6829-1))*VLOOKUP($D6829,系数!$K$2:$O$7,5,0))</f>
        <v>0</v>
      </c>
      <c r="K6829" s="17">
        <f>INT(VLOOKUP(E6829,强化金币,2,1)*VLOOKUP(INDEX(装备!F:F,MATCH(属性!A6829,装备!A:A,0)),系数!$K$12:$M$15,3,0))</f>
        <v>450000</v>
      </c>
      <c r="L6829" s="17"/>
      <c r="M6829" s="17"/>
      <c r="N6829" s="17"/>
      <c r="O6829" s="17">
        <f>IF(E6829=1,"",VLOOKUP(E6829,系数!$S$2:$AB$12,MATCH(属性!C6829,评级,0),1))</f>
        <v>880</v>
      </c>
    </row>
    <row r="6830" spans="1:15" ht="17.25" thickBot="1" x14ac:dyDescent="0.4">
      <c r="A6830" s="17">
        <f t="shared" si="212"/>
        <v>7100057</v>
      </c>
      <c r="B6830" s="17" t="s">
        <v>223</v>
      </c>
      <c r="C6830" s="15">
        <f>INDEX(装备!G:G,MATCH(属性!A6830,装备!A:A,0))</f>
        <v>19</v>
      </c>
      <c r="D6830" s="15" t="str">
        <f>INDEX(装备!E:E,MATCH(属性!A6830,装备!A:A,0))</f>
        <v>armour</v>
      </c>
      <c r="E6830" s="14">
        <v>108</v>
      </c>
      <c r="F6830" s="17">
        <f>INT((VLOOKUP($C6830,装备数值,2,0)+VLOOKUP($C6830,装备数值,5,0)*($E6830-1))*VLOOKUP($D6830,系数!$K$2:$O$7,2,0))</f>
        <v>9526</v>
      </c>
      <c r="G6830" s="17">
        <f>INT((VLOOKUP($C6830,装备数值,3,0)+VLOOKUP($C6830,装备数值,6,0)*($E6830-1))*VLOOKUP($D6830,系数!$K$2:$O$7,3,0))</f>
        <v>0</v>
      </c>
      <c r="H6830" s="17">
        <f t="shared" si="213"/>
        <v>0</v>
      </c>
      <c r="I6830" s="17">
        <f>INT((VLOOKUP($C6830,装备数值,4,0)+VLOOKUP($C6830,装备数值,7,0)*($E6830-1))*VLOOKUP($D6830,系数!$K$2:$O$7,4,0))</f>
        <v>0</v>
      </c>
      <c r="J6830" s="17">
        <f>INT((VLOOKUP($C6830,装备数值,4,0)+VLOOKUP($C6830,装备数值,7,0)*($E6830-1))*VLOOKUP($D6830,系数!$K$2:$O$7,5,0))</f>
        <v>0</v>
      </c>
      <c r="K6830" s="17">
        <f>INT(VLOOKUP(E6830,强化金币,2,1)*VLOOKUP(INDEX(装备!F:F,MATCH(属性!A6830,装备!A:A,0)),系数!$K$12:$M$15,3,0))</f>
        <v>450000</v>
      </c>
      <c r="L6830" s="17"/>
      <c r="M6830" s="17"/>
      <c r="N6830" s="17"/>
      <c r="O6830" s="17">
        <f>IF(E6830=1,"",VLOOKUP(E6830,系数!$S$2:$AB$12,MATCH(属性!C6830,评级,0),1))</f>
        <v>880</v>
      </c>
    </row>
    <row r="6831" spans="1:15" ht="17.25" thickBot="1" x14ac:dyDescent="0.4">
      <c r="A6831" s="17">
        <f t="shared" si="212"/>
        <v>7100057</v>
      </c>
      <c r="B6831" s="17" t="s">
        <v>223</v>
      </c>
      <c r="C6831" s="15">
        <f>INDEX(装备!G:G,MATCH(属性!A6831,装备!A:A,0))</f>
        <v>19</v>
      </c>
      <c r="D6831" s="15" t="str">
        <f>INDEX(装备!E:E,MATCH(属性!A6831,装备!A:A,0))</f>
        <v>armour</v>
      </c>
      <c r="E6831" s="14">
        <v>109</v>
      </c>
      <c r="F6831" s="17">
        <f>INT((VLOOKUP($C6831,装备数值,2,0)+VLOOKUP($C6831,装备数值,5,0)*($E6831-1))*VLOOKUP($D6831,系数!$K$2:$O$7,2,0))</f>
        <v>9601</v>
      </c>
      <c r="G6831" s="17">
        <f>INT((VLOOKUP($C6831,装备数值,3,0)+VLOOKUP($C6831,装备数值,6,0)*($E6831-1))*VLOOKUP($D6831,系数!$K$2:$O$7,3,0))</f>
        <v>0</v>
      </c>
      <c r="H6831" s="17">
        <f t="shared" si="213"/>
        <v>0</v>
      </c>
      <c r="I6831" s="17">
        <f>INT((VLOOKUP($C6831,装备数值,4,0)+VLOOKUP($C6831,装备数值,7,0)*($E6831-1))*VLOOKUP($D6831,系数!$K$2:$O$7,4,0))</f>
        <v>0</v>
      </c>
      <c r="J6831" s="17">
        <f>INT((VLOOKUP($C6831,装备数值,4,0)+VLOOKUP($C6831,装备数值,7,0)*($E6831-1))*VLOOKUP($D6831,系数!$K$2:$O$7,5,0))</f>
        <v>0</v>
      </c>
      <c r="K6831" s="17">
        <f>INT(VLOOKUP(E6831,强化金币,2,1)*VLOOKUP(INDEX(装备!F:F,MATCH(属性!A6831,装备!A:A,0)),系数!$K$12:$M$15,3,0))</f>
        <v>450000</v>
      </c>
      <c r="L6831" s="17"/>
      <c r="M6831" s="17"/>
      <c r="N6831" s="17"/>
      <c r="O6831" s="17">
        <f>IF(E6831=1,"",VLOOKUP(E6831,系数!$S$2:$AB$12,MATCH(属性!C6831,评级,0),1))</f>
        <v>880</v>
      </c>
    </row>
    <row r="6832" spans="1:15" ht="17.25" thickBot="1" x14ac:dyDescent="0.4">
      <c r="A6832" s="17">
        <f t="shared" si="212"/>
        <v>7100057</v>
      </c>
      <c r="B6832" s="17" t="s">
        <v>223</v>
      </c>
      <c r="C6832" s="15">
        <f>INDEX(装备!G:G,MATCH(属性!A6832,装备!A:A,0))</f>
        <v>19</v>
      </c>
      <c r="D6832" s="15" t="str">
        <f>INDEX(装备!E:E,MATCH(属性!A6832,装备!A:A,0))</f>
        <v>armour</v>
      </c>
      <c r="E6832" s="14">
        <v>110</v>
      </c>
      <c r="F6832" s="17">
        <f>INT((VLOOKUP($C6832,装备数值,2,0)+VLOOKUP($C6832,装备数值,5,0)*($E6832-1))*VLOOKUP($D6832,系数!$K$2:$O$7,2,0))</f>
        <v>9676</v>
      </c>
      <c r="G6832" s="17">
        <f>INT((VLOOKUP($C6832,装备数值,3,0)+VLOOKUP($C6832,装备数值,6,0)*($E6832-1))*VLOOKUP($D6832,系数!$K$2:$O$7,3,0))</f>
        <v>0</v>
      </c>
      <c r="H6832" s="17">
        <f t="shared" si="213"/>
        <v>0</v>
      </c>
      <c r="I6832" s="17">
        <f>INT((VLOOKUP($C6832,装备数值,4,0)+VLOOKUP($C6832,装备数值,7,0)*($E6832-1))*VLOOKUP($D6832,系数!$K$2:$O$7,4,0))</f>
        <v>0</v>
      </c>
      <c r="J6832" s="17">
        <f>INT((VLOOKUP($C6832,装备数值,4,0)+VLOOKUP($C6832,装备数值,7,0)*($E6832-1))*VLOOKUP($D6832,系数!$K$2:$O$7,5,0))</f>
        <v>0</v>
      </c>
      <c r="K6832" s="17">
        <f>INT(VLOOKUP(E6832,强化金币,2,1)*VLOOKUP(INDEX(装备!F:F,MATCH(属性!A6832,装备!A:A,0)),系数!$K$12:$M$15,3,0))</f>
        <v>450000</v>
      </c>
      <c r="L6832" s="17"/>
      <c r="M6832" s="17"/>
      <c r="N6832" s="17"/>
      <c r="O6832" s="17">
        <f>IF(E6832=1,"",VLOOKUP(E6832,系数!$S$2:$AB$12,MATCH(属性!C6832,评级,0),1))</f>
        <v>880</v>
      </c>
    </row>
    <row r="6833" spans="1:15" ht="17.25" thickBot="1" x14ac:dyDescent="0.4">
      <c r="A6833" s="17">
        <f t="shared" si="212"/>
        <v>7100057</v>
      </c>
      <c r="B6833" s="17" t="s">
        <v>223</v>
      </c>
      <c r="C6833" s="15">
        <f>INDEX(装备!G:G,MATCH(属性!A6833,装备!A:A,0))</f>
        <v>19</v>
      </c>
      <c r="D6833" s="15" t="str">
        <f>INDEX(装备!E:E,MATCH(属性!A6833,装备!A:A,0))</f>
        <v>armour</v>
      </c>
      <c r="E6833" s="14">
        <v>111</v>
      </c>
      <c r="F6833" s="17">
        <f>INT((VLOOKUP($C6833,装备数值,2,0)+VLOOKUP($C6833,装备数值,5,0)*($E6833-1))*VLOOKUP($D6833,系数!$K$2:$O$7,2,0))</f>
        <v>9751</v>
      </c>
      <c r="G6833" s="17">
        <f>INT((VLOOKUP($C6833,装备数值,3,0)+VLOOKUP($C6833,装备数值,6,0)*($E6833-1))*VLOOKUP($D6833,系数!$K$2:$O$7,3,0))</f>
        <v>0</v>
      </c>
      <c r="H6833" s="17">
        <f t="shared" si="213"/>
        <v>0</v>
      </c>
      <c r="I6833" s="17">
        <f>INT((VLOOKUP($C6833,装备数值,4,0)+VLOOKUP($C6833,装备数值,7,0)*($E6833-1))*VLOOKUP($D6833,系数!$K$2:$O$7,4,0))</f>
        <v>0</v>
      </c>
      <c r="J6833" s="17">
        <f>INT((VLOOKUP($C6833,装备数值,4,0)+VLOOKUP($C6833,装备数值,7,0)*($E6833-1))*VLOOKUP($D6833,系数!$K$2:$O$7,5,0))</f>
        <v>0</v>
      </c>
      <c r="K6833" s="17">
        <f>INT(VLOOKUP(E6833,强化金币,2,1)*VLOOKUP(INDEX(装备!F:F,MATCH(属性!A6833,装备!A:A,0)),系数!$K$12:$M$15,3,0))</f>
        <v>450000</v>
      </c>
      <c r="L6833" s="17"/>
      <c r="M6833" s="17"/>
      <c r="N6833" s="17"/>
      <c r="O6833" s="17">
        <f>IF(E6833=1,"",VLOOKUP(E6833,系数!$S$2:$AB$12,MATCH(属性!C6833,评级,0),1))</f>
        <v>880</v>
      </c>
    </row>
    <row r="6834" spans="1:15" ht="17.25" thickBot="1" x14ac:dyDescent="0.4">
      <c r="A6834" s="17">
        <f t="shared" si="212"/>
        <v>7100057</v>
      </c>
      <c r="B6834" s="17" t="s">
        <v>223</v>
      </c>
      <c r="C6834" s="15">
        <f>INDEX(装备!G:G,MATCH(属性!A6834,装备!A:A,0))</f>
        <v>19</v>
      </c>
      <c r="D6834" s="15" t="str">
        <f>INDEX(装备!E:E,MATCH(属性!A6834,装备!A:A,0))</f>
        <v>armour</v>
      </c>
      <c r="E6834" s="14">
        <v>112</v>
      </c>
      <c r="F6834" s="17">
        <f>INT((VLOOKUP($C6834,装备数值,2,0)+VLOOKUP($C6834,装备数值,5,0)*($E6834-1))*VLOOKUP($D6834,系数!$K$2:$O$7,2,0))</f>
        <v>9826</v>
      </c>
      <c r="G6834" s="17">
        <f>INT((VLOOKUP($C6834,装备数值,3,0)+VLOOKUP($C6834,装备数值,6,0)*($E6834-1))*VLOOKUP($D6834,系数!$K$2:$O$7,3,0))</f>
        <v>0</v>
      </c>
      <c r="H6834" s="17">
        <f t="shared" si="213"/>
        <v>0</v>
      </c>
      <c r="I6834" s="17">
        <f>INT((VLOOKUP($C6834,装备数值,4,0)+VLOOKUP($C6834,装备数值,7,0)*($E6834-1))*VLOOKUP($D6834,系数!$K$2:$O$7,4,0))</f>
        <v>0</v>
      </c>
      <c r="J6834" s="17">
        <f>INT((VLOOKUP($C6834,装备数值,4,0)+VLOOKUP($C6834,装备数值,7,0)*($E6834-1))*VLOOKUP($D6834,系数!$K$2:$O$7,5,0))</f>
        <v>0</v>
      </c>
      <c r="K6834" s="17">
        <f>INT(VLOOKUP(E6834,强化金币,2,1)*VLOOKUP(INDEX(装备!F:F,MATCH(属性!A6834,装备!A:A,0)),系数!$K$12:$M$15,3,0))</f>
        <v>450000</v>
      </c>
      <c r="L6834" s="17"/>
      <c r="M6834" s="17"/>
      <c r="N6834" s="17"/>
      <c r="O6834" s="17">
        <f>IF(E6834=1,"",VLOOKUP(E6834,系数!$S$2:$AB$12,MATCH(属性!C6834,评级,0),1))</f>
        <v>880</v>
      </c>
    </row>
    <row r="6835" spans="1:15" ht="17.25" thickBot="1" x14ac:dyDescent="0.4">
      <c r="A6835" s="17">
        <f t="shared" si="212"/>
        <v>7100057</v>
      </c>
      <c r="B6835" s="17" t="s">
        <v>223</v>
      </c>
      <c r="C6835" s="15">
        <f>INDEX(装备!G:G,MATCH(属性!A6835,装备!A:A,0))</f>
        <v>19</v>
      </c>
      <c r="D6835" s="15" t="str">
        <f>INDEX(装备!E:E,MATCH(属性!A6835,装备!A:A,0))</f>
        <v>armour</v>
      </c>
      <c r="E6835" s="14">
        <v>113</v>
      </c>
      <c r="F6835" s="17">
        <f>INT((VLOOKUP($C6835,装备数值,2,0)+VLOOKUP($C6835,装备数值,5,0)*($E6835-1))*VLOOKUP($D6835,系数!$K$2:$O$7,2,0))</f>
        <v>9901</v>
      </c>
      <c r="G6835" s="17">
        <f>INT((VLOOKUP($C6835,装备数值,3,0)+VLOOKUP($C6835,装备数值,6,0)*($E6835-1))*VLOOKUP($D6835,系数!$K$2:$O$7,3,0))</f>
        <v>0</v>
      </c>
      <c r="H6835" s="17">
        <f t="shared" si="213"/>
        <v>0</v>
      </c>
      <c r="I6835" s="17">
        <f>INT((VLOOKUP($C6835,装备数值,4,0)+VLOOKUP($C6835,装备数值,7,0)*($E6835-1))*VLOOKUP($D6835,系数!$K$2:$O$7,4,0))</f>
        <v>0</v>
      </c>
      <c r="J6835" s="17">
        <f>INT((VLOOKUP($C6835,装备数值,4,0)+VLOOKUP($C6835,装备数值,7,0)*($E6835-1))*VLOOKUP($D6835,系数!$K$2:$O$7,5,0))</f>
        <v>0</v>
      </c>
      <c r="K6835" s="17">
        <f>INT(VLOOKUP(E6835,强化金币,2,1)*VLOOKUP(INDEX(装备!F:F,MATCH(属性!A6835,装备!A:A,0)),系数!$K$12:$M$15,3,0))</f>
        <v>450000</v>
      </c>
      <c r="L6835" s="17"/>
      <c r="M6835" s="17"/>
      <c r="N6835" s="17"/>
      <c r="O6835" s="17">
        <f>IF(E6835=1,"",VLOOKUP(E6835,系数!$S$2:$AB$12,MATCH(属性!C6835,评级,0),1))</f>
        <v>880</v>
      </c>
    </row>
    <row r="6836" spans="1:15" ht="17.25" thickBot="1" x14ac:dyDescent="0.4">
      <c r="A6836" s="17">
        <f t="shared" si="212"/>
        <v>7100057</v>
      </c>
      <c r="B6836" s="17" t="s">
        <v>223</v>
      </c>
      <c r="C6836" s="15">
        <f>INDEX(装备!G:G,MATCH(属性!A6836,装备!A:A,0))</f>
        <v>19</v>
      </c>
      <c r="D6836" s="15" t="str">
        <f>INDEX(装备!E:E,MATCH(属性!A6836,装备!A:A,0))</f>
        <v>armour</v>
      </c>
      <c r="E6836" s="14">
        <v>114</v>
      </c>
      <c r="F6836" s="17">
        <f>INT((VLOOKUP($C6836,装备数值,2,0)+VLOOKUP($C6836,装备数值,5,0)*($E6836-1))*VLOOKUP($D6836,系数!$K$2:$O$7,2,0))</f>
        <v>9976</v>
      </c>
      <c r="G6836" s="17">
        <f>INT((VLOOKUP($C6836,装备数值,3,0)+VLOOKUP($C6836,装备数值,6,0)*($E6836-1))*VLOOKUP($D6836,系数!$K$2:$O$7,3,0))</f>
        <v>0</v>
      </c>
      <c r="H6836" s="17">
        <f t="shared" si="213"/>
        <v>0</v>
      </c>
      <c r="I6836" s="17">
        <f>INT((VLOOKUP($C6836,装备数值,4,0)+VLOOKUP($C6836,装备数值,7,0)*($E6836-1))*VLOOKUP($D6836,系数!$K$2:$O$7,4,0))</f>
        <v>0</v>
      </c>
      <c r="J6836" s="17">
        <f>INT((VLOOKUP($C6836,装备数值,4,0)+VLOOKUP($C6836,装备数值,7,0)*($E6836-1))*VLOOKUP($D6836,系数!$K$2:$O$7,5,0))</f>
        <v>0</v>
      </c>
      <c r="K6836" s="17">
        <f>INT(VLOOKUP(E6836,强化金币,2,1)*VLOOKUP(INDEX(装备!F:F,MATCH(属性!A6836,装备!A:A,0)),系数!$K$12:$M$15,3,0))</f>
        <v>450000</v>
      </c>
      <c r="L6836" s="17"/>
      <c r="M6836" s="17"/>
      <c r="N6836" s="17"/>
      <c r="O6836" s="17">
        <f>IF(E6836=1,"",VLOOKUP(E6836,系数!$S$2:$AB$12,MATCH(属性!C6836,评级,0),1))</f>
        <v>880</v>
      </c>
    </row>
    <row r="6837" spans="1:15" ht="17.25" thickBot="1" x14ac:dyDescent="0.4">
      <c r="A6837" s="17">
        <f t="shared" si="212"/>
        <v>7100057</v>
      </c>
      <c r="B6837" s="17" t="s">
        <v>223</v>
      </c>
      <c r="C6837" s="15">
        <f>INDEX(装备!G:G,MATCH(属性!A6837,装备!A:A,0))</f>
        <v>19</v>
      </c>
      <c r="D6837" s="15" t="str">
        <f>INDEX(装备!E:E,MATCH(属性!A6837,装备!A:A,0))</f>
        <v>armour</v>
      </c>
      <c r="E6837" s="14">
        <v>115</v>
      </c>
      <c r="F6837" s="17">
        <f>INT((VLOOKUP($C6837,装备数值,2,0)+VLOOKUP($C6837,装备数值,5,0)*($E6837-1))*VLOOKUP($D6837,系数!$K$2:$O$7,2,0))</f>
        <v>10052</v>
      </c>
      <c r="G6837" s="17">
        <f>INT((VLOOKUP($C6837,装备数值,3,0)+VLOOKUP($C6837,装备数值,6,0)*($E6837-1))*VLOOKUP($D6837,系数!$K$2:$O$7,3,0))</f>
        <v>0</v>
      </c>
      <c r="H6837" s="17">
        <f t="shared" si="213"/>
        <v>0</v>
      </c>
      <c r="I6837" s="17">
        <f>INT((VLOOKUP($C6837,装备数值,4,0)+VLOOKUP($C6837,装备数值,7,0)*($E6837-1))*VLOOKUP($D6837,系数!$K$2:$O$7,4,0))</f>
        <v>0</v>
      </c>
      <c r="J6837" s="17">
        <f>INT((VLOOKUP($C6837,装备数值,4,0)+VLOOKUP($C6837,装备数值,7,0)*($E6837-1))*VLOOKUP($D6837,系数!$K$2:$O$7,5,0))</f>
        <v>0</v>
      </c>
      <c r="K6837" s="17">
        <f>INT(VLOOKUP(E6837,强化金币,2,1)*VLOOKUP(INDEX(装备!F:F,MATCH(属性!A6837,装备!A:A,0)),系数!$K$12:$M$15,3,0))</f>
        <v>450000</v>
      </c>
      <c r="L6837" s="17"/>
      <c r="M6837" s="17"/>
      <c r="N6837" s="17"/>
      <c r="O6837" s="17">
        <f>IF(E6837=1,"",VLOOKUP(E6837,系数!$S$2:$AB$12,MATCH(属性!C6837,评级,0),1))</f>
        <v>880</v>
      </c>
    </row>
    <row r="6838" spans="1:15" ht="17.25" thickBot="1" x14ac:dyDescent="0.4">
      <c r="A6838" s="17">
        <f t="shared" si="212"/>
        <v>7100057</v>
      </c>
      <c r="B6838" s="17" t="s">
        <v>223</v>
      </c>
      <c r="C6838" s="15">
        <f>INDEX(装备!G:G,MATCH(属性!A6838,装备!A:A,0))</f>
        <v>19</v>
      </c>
      <c r="D6838" s="15" t="str">
        <f>INDEX(装备!E:E,MATCH(属性!A6838,装备!A:A,0))</f>
        <v>armour</v>
      </c>
      <c r="E6838" s="14">
        <v>116</v>
      </c>
      <c r="F6838" s="17">
        <f>INT((VLOOKUP($C6838,装备数值,2,0)+VLOOKUP($C6838,装备数值,5,0)*($E6838-1))*VLOOKUP($D6838,系数!$K$2:$O$7,2,0))</f>
        <v>10127</v>
      </c>
      <c r="G6838" s="17">
        <f>INT((VLOOKUP($C6838,装备数值,3,0)+VLOOKUP($C6838,装备数值,6,0)*($E6838-1))*VLOOKUP($D6838,系数!$K$2:$O$7,3,0))</f>
        <v>0</v>
      </c>
      <c r="H6838" s="17">
        <f t="shared" si="213"/>
        <v>0</v>
      </c>
      <c r="I6838" s="17">
        <f>INT((VLOOKUP($C6838,装备数值,4,0)+VLOOKUP($C6838,装备数值,7,0)*($E6838-1))*VLOOKUP($D6838,系数!$K$2:$O$7,4,0))</f>
        <v>0</v>
      </c>
      <c r="J6838" s="17">
        <f>INT((VLOOKUP($C6838,装备数值,4,0)+VLOOKUP($C6838,装备数值,7,0)*($E6838-1))*VLOOKUP($D6838,系数!$K$2:$O$7,5,0))</f>
        <v>0</v>
      </c>
      <c r="K6838" s="17">
        <f>INT(VLOOKUP(E6838,强化金币,2,1)*VLOOKUP(INDEX(装备!F:F,MATCH(属性!A6838,装备!A:A,0)),系数!$K$12:$M$15,3,0))</f>
        <v>450000</v>
      </c>
      <c r="L6838" s="17"/>
      <c r="M6838" s="17"/>
      <c r="N6838" s="17"/>
      <c r="O6838" s="17">
        <f>IF(E6838=1,"",VLOOKUP(E6838,系数!$S$2:$AB$12,MATCH(属性!C6838,评级,0),1))</f>
        <v>880</v>
      </c>
    </row>
    <row r="6839" spans="1:15" ht="17.25" thickBot="1" x14ac:dyDescent="0.4">
      <c r="A6839" s="17">
        <f t="shared" si="212"/>
        <v>7100057</v>
      </c>
      <c r="B6839" s="17" t="s">
        <v>223</v>
      </c>
      <c r="C6839" s="15">
        <f>INDEX(装备!G:G,MATCH(属性!A6839,装备!A:A,0))</f>
        <v>19</v>
      </c>
      <c r="D6839" s="15" t="str">
        <f>INDEX(装备!E:E,MATCH(属性!A6839,装备!A:A,0))</f>
        <v>armour</v>
      </c>
      <c r="E6839" s="14">
        <v>117</v>
      </c>
      <c r="F6839" s="17">
        <f>INT((VLOOKUP($C6839,装备数值,2,0)+VLOOKUP($C6839,装备数值,5,0)*($E6839-1))*VLOOKUP($D6839,系数!$K$2:$O$7,2,0))</f>
        <v>10202</v>
      </c>
      <c r="G6839" s="17">
        <f>INT((VLOOKUP($C6839,装备数值,3,0)+VLOOKUP($C6839,装备数值,6,0)*($E6839-1))*VLOOKUP($D6839,系数!$K$2:$O$7,3,0))</f>
        <v>0</v>
      </c>
      <c r="H6839" s="17">
        <f t="shared" si="213"/>
        <v>0</v>
      </c>
      <c r="I6839" s="17">
        <f>INT((VLOOKUP($C6839,装备数值,4,0)+VLOOKUP($C6839,装备数值,7,0)*($E6839-1))*VLOOKUP($D6839,系数!$K$2:$O$7,4,0))</f>
        <v>0</v>
      </c>
      <c r="J6839" s="17">
        <f>INT((VLOOKUP($C6839,装备数值,4,0)+VLOOKUP($C6839,装备数值,7,0)*($E6839-1))*VLOOKUP($D6839,系数!$K$2:$O$7,5,0))</f>
        <v>0</v>
      </c>
      <c r="K6839" s="17">
        <f>INT(VLOOKUP(E6839,强化金币,2,1)*VLOOKUP(INDEX(装备!F:F,MATCH(属性!A6839,装备!A:A,0)),系数!$K$12:$M$15,3,0))</f>
        <v>450000</v>
      </c>
      <c r="L6839" s="17"/>
      <c r="M6839" s="17"/>
      <c r="N6839" s="17"/>
      <c r="O6839" s="17">
        <f>IF(E6839=1,"",VLOOKUP(E6839,系数!$S$2:$AB$12,MATCH(属性!C6839,评级,0),1))</f>
        <v>880</v>
      </c>
    </row>
    <row r="6840" spans="1:15" ht="17.25" thickBot="1" x14ac:dyDescent="0.4">
      <c r="A6840" s="17">
        <f t="shared" si="212"/>
        <v>7100057</v>
      </c>
      <c r="B6840" s="17" t="s">
        <v>223</v>
      </c>
      <c r="C6840" s="15">
        <f>INDEX(装备!G:G,MATCH(属性!A6840,装备!A:A,0))</f>
        <v>19</v>
      </c>
      <c r="D6840" s="15" t="str">
        <f>INDEX(装备!E:E,MATCH(属性!A6840,装备!A:A,0))</f>
        <v>armour</v>
      </c>
      <c r="E6840" s="14">
        <v>118</v>
      </c>
      <c r="F6840" s="17">
        <f>INT((VLOOKUP($C6840,装备数值,2,0)+VLOOKUP($C6840,装备数值,5,0)*($E6840-1))*VLOOKUP($D6840,系数!$K$2:$O$7,2,0))</f>
        <v>10277</v>
      </c>
      <c r="G6840" s="17">
        <f>INT((VLOOKUP($C6840,装备数值,3,0)+VLOOKUP($C6840,装备数值,6,0)*($E6840-1))*VLOOKUP($D6840,系数!$K$2:$O$7,3,0))</f>
        <v>0</v>
      </c>
      <c r="H6840" s="17">
        <f t="shared" si="213"/>
        <v>0</v>
      </c>
      <c r="I6840" s="17">
        <f>INT((VLOOKUP($C6840,装备数值,4,0)+VLOOKUP($C6840,装备数值,7,0)*($E6840-1))*VLOOKUP($D6840,系数!$K$2:$O$7,4,0))</f>
        <v>0</v>
      </c>
      <c r="J6840" s="17">
        <f>INT((VLOOKUP($C6840,装备数值,4,0)+VLOOKUP($C6840,装备数值,7,0)*($E6840-1))*VLOOKUP($D6840,系数!$K$2:$O$7,5,0))</f>
        <v>0</v>
      </c>
      <c r="K6840" s="17">
        <f>INT(VLOOKUP(E6840,强化金币,2,1)*VLOOKUP(INDEX(装备!F:F,MATCH(属性!A6840,装备!A:A,0)),系数!$K$12:$M$15,3,0))</f>
        <v>450000</v>
      </c>
      <c r="L6840" s="17"/>
      <c r="M6840" s="17"/>
      <c r="N6840" s="17"/>
      <c r="O6840" s="17">
        <f>IF(E6840=1,"",VLOOKUP(E6840,系数!$S$2:$AB$12,MATCH(属性!C6840,评级,0),1))</f>
        <v>880</v>
      </c>
    </row>
    <row r="6841" spans="1:15" ht="17.25" thickBot="1" x14ac:dyDescent="0.4">
      <c r="A6841" s="17">
        <f t="shared" si="212"/>
        <v>7100057</v>
      </c>
      <c r="B6841" s="17" t="s">
        <v>223</v>
      </c>
      <c r="C6841" s="15">
        <f>INDEX(装备!G:G,MATCH(属性!A6841,装备!A:A,0))</f>
        <v>19</v>
      </c>
      <c r="D6841" s="15" t="str">
        <f>INDEX(装备!E:E,MATCH(属性!A6841,装备!A:A,0))</f>
        <v>armour</v>
      </c>
      <c r="E6841" s="14">
        <v>119</v>
      </c>
      <c r="F6841" s="17">
        <f>INT((VLOOKUP($C6841,装备数值,2,0)+VLOOKUP($C6841,装备数值,5,0)*($E6841-1))*VLOOKUP($D6841,系数!$K$2:$O$7,2,0))</f>
        <v>10352</v>
      </c>
      <c r="G6841" s="17">
        <f>INT((VLOOKUP($C6841,装备数值,3,0)+VLOOKUP($C6841,装备数值,6,0)*($E6841-1))*VLOOKUP($D6841,系数!$K$2:$O$7,3,0))</f>
        <v>0</v>
      </c>
      <c r="H6841" s="17">
        <f t="shared" si="213"/>
        <v>0</v>
      </c>
      <c r="I6841" s="17">
        <f>INT((VLOOKUP($C6841,装备数值,4,0)+VLOOKUP($C6841,装备数值,7,0)*($E6841-1))*VLOOKUP($D6841,系数!$K$2:$O$7,4,0))</f>
        <v>0</v>
      </c>
      <c r="J6841" s="17">
        <f>INT((VLOOKUP($C6841,装备数值,4,0)+VLOOKUP($C6841,装备数值,7,0)*($E6841-1))*VLOOKUP($D6841,系数!$K$2:$O$7,5,0))</f>
        <v>0</v>
      </c>
      <c r="K6841" s="17">
        <f>INT(VLOOKUP(E6841,强化金币,2,1)*VLOOKUP(INDEX(装备!F:F,MATCH(属性!A6841,装备!A:A,0)),系数!$K$12:$M$15,3,0))</f>
        <v>450000</v>
      </c>
      <c r="L6841" s="17"/>
      <c r="M6841" s="17"/>
      <c r="N6841" s="17"/>
      <c r="O6841" s="17">
        <f>IF(E6841=1,"",VLOOKUP(E6841,系数!$S$2:$AB$12,MATCH(属性!C6841,评级,0),1))</f>
        <v>880</v>
      </c>
    </row>
    <row r="6842" spans="1:15" ht="17.25" thickBot="1" x14ac:dyDescent="0.4">
      <c r="A6842" s="17">
        <f t="shared" si="212"/>
        <v>7100057</v>
      </c>
      <c r="B6842" s="17" t="s">
        <v>223</v>
      </c>
      <c r="C6842" s="15">
        <f>INDEX(装备!G:G,MATCH(属性!A6842,装备!A:A,0))</f>
        <v>19</v>
      </c>
      <c r="D6842" s="15" t="str">
        <f>INDEX(装备!E:E,MATCH(属性!A6842,装备!A:A,0))</f>
        <v>armour</v>
      </c>
      <c r="E6842" s="14">
        <v>120</v>
      </c>
      <c r="F6842" s="17">
        <f>INT((VLOOKUP($C6842,装备数值,2,0)+VLOOKUP($C6842,装备数值,5,0)*($E6842-1))*VLOOKUP($D6842,系数!$K$2:$O$7,2,0))</f>
        <v>10427</v>
      </c>
      <c r="G6842" s="17">
        <f>INT((VLOOKUP($C6842,装备数值,3,0)+VLOOKUP($C6842,装备数值,6,0)*($E6842-1))*VLOOKUP($D6842,系数!$K$2:$O$7,3,0))</f>
        <v>0</v>
      </c>
      <c r="H6842" s="17">
        <f t="shared" si="213"/>
        <v>0</v>
      </c>
      <c r="I6842" s="17">
        <f>INT((VLOOKUP($C6842,装备数值,4,0)+VLOOKUP($C6842,装备数值,7,0)*($E6842-1))*VLOOKUP($D6842,系数!$K$2:$O$7,4,0))</f>
        <v>0</v>
      </c>
      <c r="J6842" s="17">
        <f>INT((VLOOKUP($C6842,装备数值,4,0)+VLOOKUP($C6842,装备数值,7,0)*($E6842-1))*VLOOKUP($D6842,系数!$K$2:$O$7,5,0))</f>
        <v>0</v>
      </c>
      <c r="K6842" s="17">
        <f>INT(VLOOKUP(E6842,强化金币,2,1)*VLOOKUP(INDEX(装备!F:F,MATCH(属性!A6842,装备!A:A,0)),系数!$K$12:$M$15,3,0))</f>
        <v>450000</v>
      </c>
      <c r="L6842" s="17"/>
      <c r="M6842" s="17"/>
      <c r="N6842" s="17"/>
      <c r="O6842" s="17">
        <f>IF(E6842=1,"",VLOOKUP(E6842,系数!$S$2:$AB$12,MATCH(属性!C6842,评级,0),1))</f>
        <v>880</v>
      </c>
    </row>
    <row r="6843" spans="1:15" ht="17.25" thickBot="1" x14ac:dyDescent="0.4">
      <c r="A6843" s="15">
        <f t="shared" si="212"/>
        <v>7100058</v>
      </c>
      <c r="B6843" s="15" t="s">
        <v>224</v>
      </c>
      <c r="C6843" s="15">
        <f>INDEX(装备!G:G,MATCH(属性!A6843,装备!A:A,0))</f>
        <v>19</v>
      </c>
      <c r="D6843" s="15" t="str">
        <f>INDEX(装备!E:E,MATCH(属性!A6843,装备!A:A,0))</f>
        <v>trousers</v>
      </c>
      <c r="E6843" s="16">
        <v>1</v>
      </c>
      <c r="F6843" s="17">
        <f>INT((VLOOKUP($C6843,装备数值,2,0)+VLOOKUP($C6843,装备数值,5,0)*($E6843-1))*VLOOKUP($D6843,系数!$K$2:$O$7,2,0))</f>
        <v>1500</v>
      </c>
      <c r="G6843" s="17">
        <f>INT((VLOOKUP($C6843,装备数值,3,0)+VLOOKUP($C6843,装备数值,6,0)*($E6843-1))*VLOOKUP($D6843,系数!$K$2:$O$7,3,0))</f>
        <v>0</v>
      </c>
      <c r="H6843" s="17">
        <f t="shared" si="213"/>
        <v>0</v>
      </c>
      <c r="I6843" s="17">
        <f>INT((VLOOKUP($C6843,装备数值,4,0)+VLOOKUP($C6843,装备数值,7,0)*($E6843-1))*VLOOKUP($D6843,系数!$K$2:$O$7,4,0))</f>
        <v>0</v>
      </c>
      <c r="J6843" s="17">
        <f>INT((VLOOKUP($C6843,装备数值,4,0)+VLOOKUP($C6843,装备数值,7,0)*($E6843-1))*VLOOKUP($D6843,系数!$K$2:$O$7,5,0))</f>
        <v>0</v>
      </c>
      <c r="K6843" s="17">
        <f>INT(VLOOKUP(E6843,强化金币,2,1)*VLOOKUP(INDEX(装备!F:F,MATCH(属性!A6843,装备!A:A,0)),系数!$K$12:$M$15,3,0))</f>
        <v>50</v>
      </c>
      <c r="L6843" s="17"/>
      <c r="M6843" s="17"/>
      <c r="N6843" s="17"/>
      <c r="O6843" s="17" t="str">
        <f>IF(E6843=1,"",VLOOKUP(E6843,系数!$S$2:$AB$12,MATCH(属性!C6843,评级,0),1))</f>
        <v/>
      </c>
    </row>
    <row r="6844" spans="1:15" ht="17.25" thickBot="1" x14ac:dyDescent="0.4">
      <c r="A6844" s="17">
        <f t="shared" ref="A6844:A6907" si="214">A6724+1</f>
        <v>7100058</v>
      </c>
      <c r="B6844" s="17" t="s">
        <v>224</v>
      </c>
      <c r="C6844" s="15">
        <f>INDEX(装备!G:G,MATCH(属性!A6844,装备!A:A,0))</f>
        <v>19</v>
      </c>
      <c r="D6844" s="15" t="str">
        <f>INDEX(装备!E:E,MATCH(属性!A6844,装备!A:A,0))</f>
        <v>trousers</v>
      </c>
      <c r="E6844" s="14">
        <v>2</v>
      </c>
      <c r="F6844" s="17">
        <f>INT((VLOOKUP($C6844,装备数值,2,0)+VLOOKUP($C6844,装备数值,5,0)*($E6844-1))*VLOOKUP($D6844,系数!$K$2:$O$7,2,0))</f>
        <v>1575</v>
      </c>
      <c r="G6844" s="17">
        <f>INT((VLOOKUP($C6844,装备数值,3,0)+VLOOKUP($C6844,装备数值,6,0)*($E6844-1))*VLOOKUP($D6844,系数!$K$2:$O$7,3,0))</f>
        <v>0</v>
      </c>
      <c r="H6844" s="17">
        <f t="shared" si="213"/>
        <v>0</v>
      </c>
      <c r="I6844" s="17">
        <f>INT((VLOOKUP($C6844,装备数值,4,0)+VLOOKUP($C6844,装备数值,7,0)*($E6844-1))*VLOOKUP($D6844,系数!$K$2:$O$7,4,0))</f>
        <v>0</v>
      </c>
      <c r="J6844" s="17">
        <f>INT((VLOOKUP($C6844,装备数值,4,0)+VLOOKUP($C6844,装备数值,7,0)*($E6844-1))*VLOOKUP($D6844,系数!$K$2:$O$7,5,0))</f>
        <v>0</v>
      </c>
      <c r="K6844" s="17">
        <f>INT(VLOOKUP(E6844,强化金币,2,1)*VLOOKUP(INDEX(装备!F:F,MATCH(属性!A6844,装备!A:A,0)),系数!$K$12:$M$15,3,0))</f>
        <v>80</v>
      </c>
      <c r="L6844" s="17"/>
      <c r="M6844" s="17"/>
      <c r="N6844" s="17"/>
      <c r="O6844" s="17">
        <f>IF(E6844=1,"",VLOOKUP(E6844,系数!$S$2:$AB$12,MATCH(属性!C6844,评级,0),1))</f>
        <v>80</v>
      </c>
    </row>
    <row r="6845" spans="1:15" ht="17.25" thickBot="1" x14ac:dyDescent="0.4">
      <c r="A6845" s="17">
        <f t="shared" si="214"/>
        <v>7100058</v>
      </c>
      <c r="B6845" s="17" t="s">
        <v>224</v>
      </c>
      <c r="C6845" s="15">
        <f>INDEX(装备!G:G,MATCH(属性!A6845,装备!A:A,0))</f>
        <v>19</v>
      </c>
      <c r="D6845" s="15" t="str">
        <f>INDEX(装备!E:E,MATCH(属性!A6845,装备!A:A,0))</f>
        <v>trousers</v>
      </c>
      <c r="E6845" s="14">
        <v>3</v>
      </c>
      <c r="F6845" s="17">
        <f>INT((VLOOKUP($C6845,装备数值,2,0)+VLOOKUP($C6845,装备数值,5,0)*($E6845-1))*VLOOKUP($D6845,系数!$K$2:$O$7,2,0))</f>
        <v>1650</v>
      </c>
      <c r="G6845" s="17">
        <f>INT((VLOOKUP($C6845,装备数值,3,0)+VLOOKUP($C6845,装备数值,6,0)*($E6845-1))*VLOOKUP($D6845,系数!$K$2:$O$7,3,0))</f>
        <v>0</v>
      </c>
      <c r="H6845" s="17">
        <f t="shared" si="213"/>
        <v>0</v>
      </c>
      <c r="I6845" s="17">
        <f>INT((VLOOKUP($C6845,装备数值,4,0)+VLOOKUP($C6845,装备数值,7,0)*($E6845-1))*VLOOKUP($D6845,系数!$K$2:$O$7,4,0))</f>
        <v>0</v>
      </c>
      <c r="J6845" s="17">
        <f>INT((VLOOKUP($C6845,装备数值,4,0)+VLOOKUP($C6845,装备数值,7,0)*($E6845-1))*VLOOKUP($D6845,系数!$K$2:$O$7,5,0))</f>
        <v>0</v>
      </c>
      <c r="K6845" s="17">
        <f>INT(VLOOKUP(E6845,强化金币,2,1)*VLOOKUP(INDEX(装备!F:F,MATCH(属性!A6845,装备!A:A,0)),系数!$K$12:$M$15,3,0))</f>
        <v>100</v>
      </c>
      <c r="L6845" s="17"/>
      <c r="M6845" s="17"/>
      <c r="N6845" s="17"/>
      <c r="O6845" s="17">
        <f>IF(E6845=1,"",VLOOKUP(E6845,系数!$S$2:$AB$12,MATCH(属性!C6845,评级,0),1))</f>
        <v>80</v>
      </c>
    </row>
    <row r="6846" spans="1:15" ht="17.25" thickBot="1" x14ac:dyDescent="0.4">
      <c r="A6846" s="17">
        <f t="shared" si="214"/>
        <v>7100058</v>
      </c>
      <c r="B6846" s="17" t="s">
        <v>224</v>
      </c>
      <c r="C6846" s="15">
        <f>INDEX(装备!G:G,MATCH(属性!A6846,装备!A:A,0))</f>
        <v>19</v>
      </c>
      <c r="D6846" s="15" t="str">
        <f>INDEX(装备!E:E,MATCH(属性!A6846,装备!A:A,0))</f>
        <v>trousers</v>
      </c>
      <c r="E6846" s="14">
        <v>4</v>
      </c>
      <c r="F6846" s="17">
        <f>INT((VLOOKUP($C6846,装备数值,2,0)+VLOOKUP($C6846,装备数值,5,0)*($E6846-1))*VLOOKUP($D6846,系数!$K$2:$O$7,2,0))</f>
        <v>1725</v>
      </c>
      <c r="G6846" s="17">
        <f>INT((VLOOKUP($C6846,装备数值,3,0)+VLOOKUP($C6846,装备数值,6,0)*($E6846-1))*VLOOKUP($D6846,系数!$K$2:$O$7,3,0))</f>
        <v>0</v>
      </c>
      <c r="H6846" s="17">
        <f t="shared" si="213"/>
        <v>0</v>
      </c>
      <c r="I6846" s="17">
        <f>INT((VLOOKUP($C6846,装备数值,4,0)+VLOOKUP($C6846,装备数值,7,0)*($E6846-1))*VLOOKUP($D6846,系数!$K$2:$O$7,4,0))</f>
        <v>0</v>
      </c>
      <c r="J6846" s="17">
        <f>INT((VLOOKUP($C6846,装备数值,4,0)+VLOOKUP($C6846,装备数值,7,0)*($E6846-1))*VLOOKUP($D6846,系数!$K$2:$O$7,5,0))</f>
        <v>0</v>
      </c>
      <c r="K6846" s="17">
        <f>INT(VLOOKUP(E6846,强化金币,2,1)*VLOOKUP(INDEX(装备!F:F,MATCH(属性!A6846,装备!A:A,0)),系数!$K$12:$M$15,3,0))</f>
        <v>200</v>
      </c>
      <c r="L6846" s="17"/>
      <c r="M6846" s="17"/>
      <c r="N6846" s="17"/>
      <c r="O6846" s="17">
        <f>IF(E6846=1,"",VLOOKUP(E6846,系数!$S$2:$AB$12,MATCH(属性!C6846,评级,0),1))</f>
        <v>80</v>
      </c>
    </row>
    <row r="6847" spans="1:15" ht="17.25" thickBot="1" x14ac:dyDescent="0.4">
      <c r="A6847" s="17">
        <f t="shared" si="214"/>
        <v>7100058</v>
      </c>
      <c r="B6847" s="17" t="s">
        <v>224</v>
      </c>
      <c r="C6847" s="15">
        <f>INDEX(装备!G:G,MATCH(属性!A6847,装备!A:A,0))</f>
        <v>19</v>
      </c>
      <c r="D6847" s="15" t="str">
        <f>INDEX(装备!E:E,MATCH(属性!A6847,装备!A:A,0))</f>
        <v>trousers</v>
      </c>
      <c r="E6847" s="14">
        <v>5</v>
      </c>
      <c r="F6847" s="17">
        <f>INT((VLOOKUP($C6847,装备数值,2,0)+VLOOKUP($C6847,装备数值,5,0)*($E6847-1))*VLOOKUP($D6847,系数!$K$2:$O$7,2,0))</f>
        <v>1800</v>
      </c>
      <c r="G6847" s="17">
        <f>INT((VLOOKUP($C6847,装备数值,3,0)+VLOOKUP($C6847,装备数值,6,0)*($E6847-1))*VLOOKUP($D6847,系数!$K$2:$O$7,3,0))</f>
        <v>0</v>
      </c>
      <c r="H6847" s="17">
        <f t="shared" si="213"/>
        <v>0</v>
      </c>
      <c r="I6847" s="17">
        <f>INT((VLOOKUP($C6847,装备数值,4,0)+VLOOKUP($C6847,装备数值,7,0)*($E6847-1))*VLOOKUP($D6847,系数!$K$2:$O$7,4,0))</f>
        <v>0</v>
      </c>
      <c r="J6847" s="17">
        <f>INT((VLOOKUP($C6847,装备数值,4,0)+VLOOKUP($C6847,装备数值,7,0)*($E6847-1))*VLOOKUP($D6847,系数!$K$2:$O$7,5,0))</f>
        <v>0</v>
      </c>
      <c r="K6847" s="17">
        <f>INT(VLOOKUP(E6847,强化金币,2,1)*VLOOKUP(INDEX(装备!F:F,MATCH(属性!A6847,装备!A:A,0)),系数!$K$12:$M$15,3,0))</f>
        <v>300</v>
      </c>
      <c r="L6847" s="17"/>
      <c r="M6847" s="17"/>
      <c r="N6847" s="17"/>
      <c r="O6847" s="17">
        <f>IF(E6847=1,"",VLOOKUP(E6847,系数!$S$2:$AB$12,MATCH(属性!C6847,评级,0),1))</f>
        <v>80</v>
      </c>
    </row>
    <row r="6848" spans="1:15" ht="17.25" thickBot="1" x14ac:dyDescent="0.4">
      <c r="A6848" s="17">
        <f t="shared" si="214"/>
        <v>7100058</v>
      </c>
      <c r="B6848" s="17" t="s">
        <v>224</v>
      </c>
      <c r="C6848" s="15">
        <f>INDEX(装备!G:G,MATCH(属性!A6848,装备!A:A,0))</f>
        <v>19</v>
      </c>
      <c r="D6848" s="15" t="str">
        <f>INDEX(装备!E:E,MATCH(属性!A6848,装备!A:A,0))</f>
        <v>trousers</v>
      </c>
      <c r="E6848" s="14">
        <v>6</v>
      </c>
      <c r="F6848" s="17">
        <f>INT((VLOOKUP($C6848,装备数值,2,0)+VLOOKUP($C6848,装备数值,5,0)*($E6848-1))*VLOOKUP($D6848,系数!$K$2:$O$7,2,0))</f>
        <v>1875</v>
      </c>
      <c r="G6848" s="17">
        <f>INT((VLOOKUP($C6848,装备数值,3,0)+VLOOKUP($C6848,装备数值,6,0)*($E6848-1))*VLOOKUP($D6848,系数!$K$2:$O$7,3,0))</f>
        <v>0</v>
      </c>
      <c r="H6848" s="17">
        <f t="shared" si="213"/>
        <v>0</v>
      </c>
      <c r="I6848" s="17">
        <f>INT((VLOOKUP($C6848,装备数值,4,0)+VLOOKUP($C6848,装备数值,7,0)*($E6848-1))*VLOOKUP($D6848,系数!$K$2:$O$7,4,0))</f>
        <v>0</v>
      </c>
      <c r="J6848" s="17">
        <f>INT((VLOOKUP($C6848,装备数值,4,0)+VLOOKUP($C6848,装备数值,7,0)*($E6848-1))*VLOOKUP($D6848,系数!$K$2:$O$7,5,0))</f>
        <v>0</v>
      </c>
      <c r="K6848" s="17">
        <f>INT(VLOOKUP(E6848,强化金币,2,1)*VLOOKUP(INDEX(装备!F:F,MATCH(属性!A6848,装备!A:A,0)),系数!$K$12:$M$15,3,0))</f>
        <v>400</v>
      </c>
      <c r="L6848" s="17"/>
      <c r="M6848" s="17"/>
      <c r="N6848" s="17"/>
      <c r="O6848" s="17">
        <f>IF(E6848=1,"",VLOOKUP(E6848,系数!$S$2:$AB$12,MATCH(属性!C6848,评级,0),1))</f>
        <v>80</v>
      </c>
    </row>
    <row r="6849" spans="1:15" ht="17.25" thickBot="1" x14ac:dyDescent="0.4">
      <c r="A6849" s="17">
        <f t="shared" si="214"/>
        <v>7100058</v>
      </c>
      <c r="B6849" s="17" t="s">
        <v>224</v>
      </c>
      <c r="C6849" s="15">
        <f>INDEX(装备!G:G,MATCH(属性!A6849,装备!A:A,0))</f>
        <v>19</v>
      </c>
      <c r="D6849" s="15" t="str">
        <f>INDEX(装备!E:E,MATCH(属性!A6849,装备!A:A,0))</f>
        <v>trousers</v>
      </c>
      <c r="E6849" s="14">
        <v>7</v>
      </c>
      <c r="F6849" s="17">
        <f>INT((VLOOKUP($C6849,装备数值,2,0)+VLOOKUP($C6849,装备数值,5,0)*($E6849-1))*VLOOKUP($D6849,系数!$K$2:$O$7,2,0))</f>
        <v>1950</v>
      </c>
      <c r="G6849" s="17">
        <f>INT((VLOOKUP($C6849,装备数值,3,0)+VLOOKUP($C6849,装备数值,6,0)*($E6849-1))*VLOOKUP($D6849,系数!$K$2:$O$7,3,0))</f>
        <v>0</v>
      </c>
      <c r="H6849" s="17">
        <f t="shared" si="213"/>
        <v>0</v>
      </c>
      <c r="I6849" s="17">
        <f>INT((VLOOKUP($C6849,装备数值,4,0)+VLOOKUP($C6849,装备数值,7,0)*($E6849-1))*VLOOKUP($D6849,系数!$K$2:$O$7,4,0))</f>
        <v>0</v>
      </c>
      <c r="J6849" s="17">
        <f>INT((VLOOKUP($C6849,装备数值,4,0)+VLOOKUP($C6849,装备数值,7,0)*($E6849-1))*VLOOKUP($D6849,系数!$K$2:$O$7,5,0))</f>
        <v>0</v>
      </c>
      <c r="K6849" s="17">
        <f>INT(VLOOKUP(E6849,强化金币,2,1)*VLOOKUP(INDEX(装备!F:F,MATCH(属性!A6849,装备!A:A,0)),系数!$K$12:$M$15,3,0))</f>
        <v>500</v>
      </c>
      <c r="L6849" s="17"/>
      <c r="M6849" s="17"/>
      <c r="N6849" s="17"/>
      <c r="O6849" s="17">
        <f>IF(E6849=1,"",VLOOKUP(E6849,系数!$S$2:$AB$12,MATCH(属性!C6849,评级,0),1))</f>
        <v>80</v>
      </c>
    </row>
    <row r="6850" spans="1:15" ht="17.25" thickBot="1" x14ac:dyDescent="0.4">
      <c r="A6850" s="17">
        <f t="shared" si="214"/>
        <v>7100058</v>
      </c>
      <c r="B6850" s="17" t="s">
        <v>224</v>
      </c>
      <c r="C6850" s="15">
        <f>INDEX(装备!G:G,MATCH(属性!A6850,装备!A:A,0))</f>
        <v>19</v>
      </c>
      <c r="D6850" s="15" t="str">
        <f>INDEX(装备!E:E,MATCH(属性!A6850,装备!A:A,0))</f>
        <v>trousers</v>
      </c>
      <c r="E6850" s="14">
        <v>8</v>
      </c>
      <c r="F6850" s="17">
        <f>INT((VLOOKUP($C6850,装备数值,2,0)+VLOOKUP($C6850,装备数值,5,0)*($E6850-1))*VLOOKUP($D6850,系数!$K$2:$O$7,2,0))</f>
        <v>2025</v>
      </c>
      <c r="G6850" s="17">
        <f>INT((VLOOKUP($C6850,装备数值,3,0)+VLOOKUP($C6850,装备数值,6,0)*($E6850-1))*VLOOKUP($D6850,系数!$K$2:$O$7,3,0))</f>
        <v>0</v>
      </c>
      <c r="H6850" s="17">
        <f t="shared" si="213"/>
        <v>0</v>
      </c>
      <c r="I6850" s="17">
        <f>INT((VLOOKUP($C6850,装备数值,4,0)+VLOOKUP($C6850,装备数值,7,0)*($E6850-1))*VLOOKUP($D6850,系数!$K$2:$O$7,4,0))</f>
        <v>0</v>
      </c>
      <c r="J6850" s="17">
        <f>INT((VLOOKUP($C6850,装备数值,4,0)+VLOOKUP($C6850,装备数值,7,0)*($E6850-1))*VLOOKUP($D6850,系数!$K$2:$O$7,5,0))</f>
        <v>0</v>
      </c>
      <c r="K6850" s="17">
        <f>INT(VLOOKUP(E6850,强化金币,2,1)*VLOOKUP(INDEX(装备!F:F,MATCH(属性!A6850,装备!A:A,0)),系数!$K$12:$M$15,3,0))</f>
        <v>600</v>
      </c>
      <c r="L6850" s="17"/>
      <c r="M6850" s="17"/>
      <c r="N6850" s="17"/>
      <c r="O6850" s="17">
        <f>IF(E6850=1,"",VLOOKUP(E6850,系数!$S$2:$AB$12,MATCH(属性!C6850,评级,0),1))</f>
        <v>80</v>
      </c>
    </row>
    <row r="6851" spans="1:15" ht="17.25" thickBot="1" x14ac:dyDescent="0.4">
      <c r="A6851" s="17">
        <f t="shared" si="214"/>
        <v>7100058</v>
      </c>
      <c r="B6851" s="17" t="s">
        <v>224</v>
      </c>
      <c r="C6851" s="15">
        <f>INDEX(装备!G:G,MATCH(属性!A6851,装备!A:A,0))</f>
        <v>19</v>
      </c>
      <c r="D6851" s="15" t="str">
        <f>INDEX(装备!E:E,MATCH(属性!A6851,装备!A:A,0))</f>
        <v>trousers</v>
      </c>
      <c r="E6851" s="14">
        <v>9</v>
      </c>
      <c r="F6851" s="17">
        <f>INT((VLOOKUP($C6851,装备数值,2,0)+VLOOKUP($C6851,装备数值,5,0)*($E6851-1))*VLOOKUP($D6851,系数!$K$2:$O$7,2,0))</f>
        <v>2100</v>
      </c>
      <c r="G6851" s="17">
        <f>INT((VLOOKUP($C6851,装备数值,3,0)+VLOOKUP($C6851,装备数值,6,0)*($E6851-1))*VLOOKUP($D6851,系数!$K$2:$O$7,3,0))</f>
        <v>0</v>
      </c>
      <c r="H6851" s="17">
        <f t="shared" si="213"/>
        <v>0</v>
      </c>
      <c r="I6851" s="17">
        <f>INT((VLOOKUP($C6851,装备数值,4,0)+VLOOKUP($C6851,装备数值,7,0)*($E6851-1))*VLOOKUP($D6851,系数!$K$2:$O$7,4,0))</f>
        <v>0</v>
      </c>
      <c r="J6851" s="17">
        <f>INT((VLOOKUP($C6851,装备数值,4,0)+VLOOKUP($C6851,装备数值,7,0)*($E6851-1))*VLOOKUP($D6851,系数!$K$2:$O$7,5,0))</f>
        <v>0</v>
      </c>
      <c r="K6851" s="17">
        <f>INT(VLOOKUP(E6851,强化金币,2,1)*VLOOKUP(INDEX(装备!F:F,MATCH(属性!A6851,装备!A:A,0)),系数!$K$12:$M$15,3,0))</f>
        <v>700</v>
      </c>
      <c r="L6851" s="17"/>
      <c r="M6851" s="17"/>
      <c r="N6851" s="17"/>
      <c r="O6851" s="17">
        <f>IF(E6851=1,"",VLOOKUP(E6851,系数!$S$2:$AB$12,MATCH(属性!C6851,评级,0),1))</f>
        <v>80</v>
      </c>
    </row>
    <row r="6852" spans="1:15" ht="17.25" thickBot="1" x14ac:dyDescent="0.4">
      <c r="A6852" s="17">
        <f t="shared" si="214"/>
        <v>7100058</v>
      </c>
      <c r="B6852" s="17" t="s">
        <v>224</v>
      </c>
      <c r="C6852" s="15">
        <f>INDEX(装备!G:G,MATCH(属性!A6852,装备!A:A,0))</f>
        <v>19</v>
      </c>
      <c r="D6852" s="15" t="str">
        <f>INDEX(装备!E:E,MATCH(属性!A6852,装备!A:A,0))</f>
        <v>trousers</v>
      </c>
      <c r="E6852" s="14">
        <v>10</v>
      </c>
      <c r="F6852" s="17">
        <f>INT((VLOOKUP($C6852,装备数值,2,0)+VLOOKUP($C6852,装备数值,5,0)*($E6852-1))*VLOOKUP($D6852,系数!$K$2:$O$7,2,0))</f>
        <v>2175</v>
      </c>
      <c r="G6852" s="17">
        <f>INT((VLOOKUP($C6852,装备数值,3,0)+VLOOKUP($C6852,装备数值,6,0)*($E6852-1))*VLOOKUP($D6852,系数!$K$2:$O$7,3,0))</f>
        <v>0</v>
      </c>
      <c r="H6852" s="17">
        <f t="shared" ref="H6852:H6915" si="215">G6852</f>
        <v>0</v>
      </c>
      <c r="I6852" s="17">
        <f>INT((VLOOKUP($C6852,装备数值,4,0)+VLOOKUP($C6852,装备数值,7,0)*($E6852-1))*VLOOKUP($D6852,系数!$K$2:$O$7,4,0))</f>
        <v>0</v>
      </c>
      <c r="J6852" s="17">
        <f>INT((VLOOKUP($C6852,装备数值,4,0)+VLOOKUP($C6852,装备数值,7,0)*($E6852-1))*VLOOKUP($D6852,系数!$K$2:$O$7,5,0))</f>
        <v>0</v>
      </c>
      <c r="K6852" s="17">
        <f>INT(VLOOKUP(E6852,强化金币,2,1)*VLOOKUP(INDEX(装备!F:F,MATCH(属性!A6852,装备!A:A,0)),系数!$K$12:$M$15,3,0))</f>
        <v>800</v>
      </c>
      <c r="L6852" s="17"/>
      <c r="M6852" s="17"/>
      <c r="N6852" s="17"/>
      <c r="O6852" s="17">
        <f>IF(E6852=1,"",VLOOKUP(E6852,系数!$S$2:$AB$12,MATCH(属性!C6852,评级,0),1))</f>
        <v>160</v>
      </c>
    </row>
    <row r="6853" spans="1:15" ht="17.25" thickBot="1" x14ac:dyDescent="0.4">
      <c r="A6853" s="17">
        <f t="shared" si="214"/>
        <v>7100058</v>
      </c>
      <c r="B6853" s="17" t="s">
        <v>224</v>
      </c>
      <c r="C6853" s="15">
        <f>INDEX(装备!G:G,MATCH(属性!A6853,装备!A:A,0))</f>
        <v>19</v>
      </c>
      <c r="D6853" s="15" t="str">
        <f>INDEX(装备!E:E,MATCH(属性!A6853,装备!A:A,0))</f>
        <v>trousers</v>
      </c>
      <c r="E6853" s="14">
        <v>11</v>
      </c>
      <c r="F6853" s="17">
        <f>INT((VLOOKUP($C6853,装备数值,2,0)+VLOOKUP($C6853,装备数值,5,0)*($E6853-1))*VLOOKUP($D6853,系数!$K$2:$O$7,2,0))</f>
        <v>2250</v>
      </c>
      <c r="G6853" s="17">
        <f>INT((VLOOKUP($C6853,装备数值,3,0)+VLOOKUP($C6853,装备数值,6,0)*($E6853-1))*VLOOKUP($D6853,系数!$K$2:$O$7,3,0))</f>
        <v>0</v>
      </c>
      <c r="H6853" s="17">
        <f t="shared" si="215"/>
        <v>0</v>
      </c>
      <c r="I6853" s="17">
        <f>INT((VLOOKUP($C6853,装备数值,4,0)+VLOOKUP($C6853,装备数值,7,0)*($E6853-1))*VLOOKUP($D6853,系数!$K$2:$O$7,4,0))</f>
        <v>0</v>
      </c>
      <c r="J6853" s="17">
        <f>INT((VLOOKUP($C6853,装备数值,4,0)+VLOOKUP($C6853,装备数值,7,0)*($E6853-1))*VLOOKUP($D6853,系数!$K$2:$O$7,5,0))</f>
        <v>0</v>
      </c>
      <c r="K6853" s="17">
        <f>INT(VLOOKUP(E6853,强化金币,2,1)*VLOOKUP(INDEX(装备!F:F,MATCH(属性!A6853,装备!A:A,0)),系数!$K$12:$M$15,3,0))</f>
        <v>900</v>
      </c>
      <c r="L6853" s="17"/>
      <c r="M6853" s="17"/>
      <c r="N6853" s="17"/>
      <c r="O6853" s="17">
        <f>IF(E6853=1,"",VLOOKUP(E6853,系数!$S$2:$AB$12,MATCH(属性!C6853,评级,0),1))</f>
        <v>160</v>
      </c>
    </row>
    <row r="6854" spans="1:15" ht="17.25" thickBot="1" x14ac:dyDescent="0.4">
      <c r="A6854" s="17">
        <f t="shared" si="214"/>
        <v>7100058</v>
      </c>
      <c r="B6854" s="17" t="s">
        <v>224</v>
      </c>
      <c r="C6854" s="15">
        <f>INDEX(装备!G:G,MATCH(属性!A6854,装备!A:A,0))</f>
        <v>19</v>
      </c>
      <c r="D6854" s="15" t="str">
        <f>INDEX(装备!E:E,MATCH(属性!A6854,装备!A:A,0))</f>
        <v>trousers</v>
      </c>
      <c r="E6854" s="14">
        <v>12</v>
      </c>
      <c r="F6854" s="17">
        <f>INT((VLOOKUP($C6854,装备数值,2,0)+VLOOKUP($C6854,装备数值,5,0)*($E6854-1))*VLOOKUP($D6854,系数!$K$2:$O$7,2,0))</f>
        <v>2325</v>
      </c>
      <c r="G6854" s="17">
        <f>INT((VLOOKUP($C6854,装备数值,3,0)+VLOOKUP($C6854,装备数值,6,0)*($E6854-1))*VLOOKUP($D6854,系数!$K$2:$O$7,3,0))</f>
        <v>0</v>
      </c>
      <c r="H6854" s="17">
        <f t="shared" si="215"/>
        <v>0</v>
      </c>
      <c r="I6854" s="17">
        <f>INT((VLOOKUP($C6854,装备数值,4,0)+VLOOKUP($C6854,装备数值,7,0)*($E6854-1))*VLOOKUP($D6854,系数!$K$2:$O$7,4,0))</f>
        <v>0</v>
      </c>
      <c r="J6854" s="17">
        <f>INT((VLOOKUP($C6854,装备数值,4,0)+VLOOKUP($C6854,装备数值,7,0)*($E6854-1))*VLOOKUP($D6854,系数!$K$2:$O$7,5,0))</f>
        <v>0</v>
      </c>
      <c r="K6854" s="17">
        <f>INT(VLOOKUP(E6854,强化金币,2,1)*VLOOKUP(INDEX(装备!F:F,MATCH(属性!A6854,装备!A:A,0)),系数!$K$12:$M$15,3,0))</f>
        <v>1000</v>
      </c>
      <c r="L6854" s="17"/>
      <c r="M6854" s="17"/>
      <c r="N6854" s="17"/>
      <c r="O6854" s="17">
        <f>IF(E6854=1,"",VLOOKUP(E6854,系数!$S$2:$AB$12,MATCH(属性!C6854,评级,0),1))</f>
        <v>160</v>
      </c>
    </row>
    <row r="6855" spans="1:15" ht="17.25" thickBot="1" x14ac:dyDescent="0.4">
      <c r="A6855" s="17">
        <f t="shared" si="214"/>
        <v>7100058</v>
      </c>
      <c r="B6855" s="17" t="s">
        <v>224</v>
      </c>
      <c r="C6855" s="15">
        <f>INDEX(装备!G:G,MATCH(属性!A6855,装备!A:A,0))</f>
        <v>19</v>
      </c>
      <c r="D6855" s="15" t="str">
        <f>INDEX(装备!E:E,MATCH(属性!A6855,装备!A:A,0))</f>
        <v>trousers</v>
      </c>
      <c r="E6855" s="14">
        <v>13</v>
      </c>
      <c r="F6855" s="17">
        <f>INT((VLOOKUP($C6855,装备数值,2,0)+VLOOKUP($C6855,装备数值,5,0)*($E6855-1))*VLOOKUP($D6855,系数!$K$2:$O$7,2,0))</f>
        <v>2400</v>
      </c>
      <c r="G6855" s="17">
        <f>INT((VLOOKUP($C6855,装备数值,3,0)+VLOOKUP($C6855,装备数值,6,0)*($E6855-1))*VLOOKUP($D6855,系数!$K$2:$O$7,3,0))</f>
        <v>0</v>
      </c>
      <c r="H6855" s="17">
        <f t="shared" si="215"/>
        <v>0</v>
      </c>
      <c r="I6855" s="17">
        <f>INT((VLOOKUP($C6855,装备数值,4,0)+VLOOKUP($C6855,装备数值,7,0)*($E6855-1))*VLOOKUP($D6855,系数!$K$2:$O$7,4,0))</f>
        <v>0</v>
      </c>
      <c r="J6855" s="17">
        <f>INT((VLOOKUP($C6855,装备数值,4,0)+VLOOKUP($C6855,装备数值,7,0)*($E6855-1))*VLOOKUP($D6855,系数!$K$2:$O$7,5,0))</f>
        <v>0</v>
      </c>
      <c r="K6855" s="17">
        <f>INT(VLOOKUP(E6855,强化金币,2,1)*VLOOKUP(INDEX(装备!F:F,MATCH(属性!A6855,装备!A:A,0)),系数!$K$12:$M$15,3,0))</f>
        <v>1200</v>
      </c>
      <c r="L6855" s="17"/>
      <c r="M6855" s="17"/>
      <c r="N6855" s="17"/>
      <c r="O6855" s="17">
        <f>IF(E6855=1,"",VLOOKUP(E6855,系数!$S$2:$AB$12,MATCH(属性!C6855,评级,0),1))</f>
        <v>160</v>
      </c>
    </row>
    <row r="6856" spans="1:15" ht="17.25" thickBot="1" x14ac:dyDescent="0.4">
      <c r="A6856" s="17">
        <f t="shared" si="214"/>
        <v>7100058</v>
      </c>
      <c r="B6856" s="17" t="s">
        <v>224</v>
      </c>
      <c r="C6856" s="15">
        <f>INDEX(装备!G:G,MATCH(属性!A6856,装备!A:A,0))</f>
        <v>19</v>
      </c>
      <c r="D6856" s="15" t="str">
        <f>INDEX(装备!E:E,MATCH(属性!A6856,装备!A:A,0))</f>
        <v>trousers</v>
      </c>
      <c r="E6856" s="14">
        <v>14</v>
      </c>
      <c r="F6856" s="17">
        <f>INT((VLOOKUP($C6856,装备数值,2,0)+VLOOKUP($C6856,装备数值,5,0)*($E6856-1))*VLOOKUP($D6856,系数!$K$2:$O$7,2,0))</f>
        <v>2475</v>
      </c>
      <c r="G6856" s="17">
        <f>INT((VLOOKUP($C6856,装备数值,3,0)+VLOOKUP($C6856,装备数值,6,0)*($E6856-1))*VLOOKUP($D6856,系数!$K$2:$O$7,3,0))</f>
        <v>0</v>
      </c>
      <c r="H6856" s="17">
        <f t="shared" si="215"/>
        <v>0</v>
      </c>
      <c r="I6856" s="17">
        <f>INT((VLOOKUP($C6856,装备数值,4,0)+VLOOKUP($C6856,装备数值,7,0)*($E6856-1))*VLOOKUP($D6856,系数!$K$2:$O$7,4,0))</f>
        <v>0</v>
      </c>
      <c r="J6856" s="17">
        <f>INT((VLOOKUP($C6856,装备数值,4,0)+VLOOKUP($C6856,装备数值,7,0)*($E6856-1))*VLOOKUP($D6856,系数!$K$2:$O$7,5,0))</f>
        <v>0</v>
      </c>
      <c r="K6856" s="17">
        <f>INT(VLOOKUP(E6856,强化金币,2,1)*VLOOKUP(INDEX(装备!F:F,MATCH(属性!A6856,装备!A:A,0)),系数!$K$12:$M$15,3,0))</f>
        <v>1400</v>
      </c>
      <c r="L6856" s="17"/>
      <c r="M6856" s="17"/>
      <c r="N6856" s="17"/>
      <c r="O6856" s="17">
        <f>IF(E6856=1,"",VLOOKUP(E6856,系数!$S$2:$AB$12,MATCH(属性!C6856,评级,0),1))</f>
        <v>160</v>
      </c>
    </row>
    <row r="6857" spans="1:15" ht="17.25" thickBot="1" x14ac:dyDescent="0.4">
      <c r="A6857" s="17">
        <f t="shared" si="214"/>
        <v>7100058</v>
      </c>
      <c r="B6857" s="17" t="s">
        <v>224</v>
      </c>
      <c r="C6857" s="15">
        <f>INDEX(装备!G:G,MATCH(属性!A6857,装备!A:A,0))</f>
        <v>19</v>
      </c>
      <c r="D6857" s="15" t="str">
        <f>INDEX(装备!E:E,MATCH(属性!A6857,装备!A:A,0))</f>
        <v>trousers</v>
      </c>
      <c r="E6857" s="14">
        <v>15</v>
      </c>
      <c r="F6857" s="17">
        <f>INT((VLOOKUP($C6857,装备数值,2,0)+VLOOKUP($C6857,装备数值,5,0)*($E6857-1))*VLOOKUP($D6857,系数!$K$2:$O$7,2,0))</f>
        <v>2550</v>
      </c>
      <c r="G6857" s="17">
        <f>INT((VLOOKUP($C6857,装备数值,3,0)+VLOOKUP($C6857,装备数值,6,0)*($E6857-1))*VLOOKUP($D6857,系数!$K$2:$O$7,3,0))</f>
        <v>0</v>
      </c>
      <c r="H6857" s="17">
        <f t="shared" si="215"/>
        <v>0</v>
      </c>
      <c r="I6857" s="17">
        <f>INT((VLOOKUP($C6857,装备数值,4,0)+VLOOKUP($C6857,装备数值,7,0)*($E6857-1))*VLOOKUP($D6857,系数!$K$2:$O$7,4,0))</f>
        <v>0</v>
      </c>
      <c r="J6857" s="17">
        <f>INT((VLOOKUP($C6857,装备数值,4,0)+VLOOKUP($C6857,装备数值,7,0)*($E6857-1))*VLOOKUP($D6857,系数!$K$2:$O$7,5,0))</f>
        <v>0</v>
      </c>
      <c r="K6857" s="17">
        <f>INT(VLOOKUP(E6857,强化金币,2,1)*VLOOKUP(INDEX(装备!F:F,MATCH(属性!A6857,装备!A:A,0)),系数!$K$12:$M$15,3,0))</f>
        <v>1600</v>
      </c>
      <c r="L6857" s="17"/>
      <c r="M6857" s="17"/>
      <c r="N6857" s="17"/>
      <c r="O6857" s="17">
        <f>IF(E6857=1,"",VLOOKUP(E6857,系数!$S$2:$AB$12,MATCH(属性!C6857,评级,0),1))</f>
        <v>160</v>
      </c>
    </row>
    <row r="6858" spans="1:15" ht="17.25" thickBot="1" x14ac:dyDescent="0.4">
      <c r="A6858" s="17">
        <f t="shared" si="214"/>
        <v>7100058</v>
      </c>
      <c r="B6858" s="17" t="s">
        <v>224</v>
      </c>
      <c r="C6858" s="15">
        <f>INDEX(装备!G:G,MATCH(属性!A6858,装备!A:A,0))</f>
        <v>19</v>
      </c>
      <c r="D6858" s="15" t="str">
        <f>INDEX(装备!E:E,MATCH(属性!A6858,装备!A:A,0))</f>
        <v>trousers</v>
      </c>
      <c r="E6858" s="14">
        <v>16</v>
      </c>
      <c r="F6858" s="17">
        <f>INT((VLOOKUP($C6858,装备数值,2,0)+VLOOKUP($C6858,装备数值,5,0)*($E6858-1))*VLOOKUP($D6858,系数!$K$2:$O$7,2,0))</f>
        <v>2625</v>
      </c>
      <c r="G6858" s="17">
        <f>INT((VLOOKUP($C6858,装备数值,3,0)+VLOOKUP($C6858,装备数值,6,0)*($E6858-1))*VLOOKUP($D6858,系数!$K$2:$O$7,3,0))</f>
        <v>0</v>
      </c>
      <c r="H6858" s="17">
        <f t="shared" si="215"/>
        <v>0</v>
      </c>
      <c r="I6858" s="17">
        <f>INT((VLOOKUP($C6858,装备数值,4,0)+VLOOKUP($C6858,装备数值,7,0)*($E6858-1))*VLOOKUP($D6858,系数!$K$2:$O$7,4,0))</f>
        <v>0</v>
      </c>
      <c r="J6858" s="17">
        <f>INT((VLOOKUP($C6858,装备数值,4,0)+VLOOKUP($C6858,装备数值,7,0)*($E6858-1))*VLOOKUP($D6858,系数!$K$2:$O$7,5,0))</f>
        <v>0</v>
      </c>
      <c r="K6858" s="17">
        <f>INT(VLOOKUP(E6858,强化金币,2,1)*VLOOKUP(INDEX(装备!F:F,MATCH(属性!A6858,装备!A:A,0)),系数!$K$12:$M$15,3,0))</f>
        <v>1800</v>
      </c>
      <c r="L6858" s="17"/>
      <c r="M6858" s="17"/>
      <c r="N6858" s="17"/>
      <c r="O6858" s="17">
        <f>IF(E6858=1,"",VLOOKUP(E6858,系数!$S$2:$AB$12,MATCH(属性!C6858,评级,0),1))</f>
        <v>160</v>
      </c>
    </row>
    <row r="6859" spans="1:15" ht="17.25" thickBot="1" x14ac:dyDescent="0.4">
      <c r="A6859" s="17">
        <f t="shared" si="214"/>
        <v>7100058</v>
      </c>
      <c r="B6859" s="17" t="s">
        <v>224</v>
      </c>
      <c r="C6859" s="15">
        <f>INDEX(装备!G:G,MATCH(属性!A6859,装备!A:A,0))</f>
        <v>19</v>
      </c>
      <c r="D6859" s="15" t="str">
        <f>INDEX(装备!E:E,MATCH(属性!A6859,装备!A:A,0))</f>
        <v>trousers</v>
      </c>
      <c r="E6859" s="14">
        <v>17</v>
      </c>
      <c r="F6859" s="17">
        <f>INT((VLOOKUP($C6859,装备数值,2,0)+VLOOKUP($C6859,装备数值,5,0)*($E6859-1))*VLOOKUP($D6859,系数!$K$2:$O$7,2,0))</f>
        <v>2700</v>
      </c>
      <c r="G6859" s="17">
        <f>INT((VLOOKUP($C6859,装备数值,3,0)+VLOOKUP($C6859,装备数值,6,0)*($E6859-1))*VLOOKUP($D6859,系数!$K$2:$O$7,3,0))</f>
        <v>0</v>
      </c>
      <c r="H6859" s="17">
        <f t="shared" si="215"/>
        <v>0</v>
      </c>
      <c r="I6859" s="17">
        <f>INT((VLOOKUP($C6859,装备数值,4,0)+VLOOKUP($C6859,装备数值,7,0)*($E6859-1))*VLOOKUP($D6859,系数!$K$2:$O$7,4,0))</f>
        <v>0</v>
      </c>
      <c r="J6859" s="17">
        <f>INT((VLOOKUP($C6859,装备数值,4,0)+VLOOKUP($C6859,装备数值,7,0)*($E6859-1))*VLOOKUP($D6859,系数!$K$2:$O$7,5,0))</f>
        <v>0</v>
      </c>
      <c r="K6859" s="17">
        <f>INT(VLOOKUP(E6859,强化金币,2,1)*VLOOKUP(INDEX(装备!F:F,MATCH(属性!A6859,装备!A:A,0)),系数!$K$12:$M$15,3,0))</f>
        <v>2000</v>
      </c>
      <c r="L6859" s="17"/>
      <c r="M6859" s="17"/>
      <c r="N6859" s="17"/>
      <c r="O6859" s="17">
        <f>IF(E6859=1,"",VLOOKUP(E6859,系数!$S$2:$AB$12,MATCH(属性!C6859,评级,0),1))</f>
        <v>160</v>
      </c>
    </row>
    <row r="6860" spans="1:15" ht="17.25" thickBot="1" x14ac:dyDescent="0.4">
      <c r="A6860" s="17">
        <f t="shared" si="214"/>
        <v>7100058</v>
      </c>
      <c r="B6860" s="17" t="s">
        <v>224</v>
      </c>
      <c r="C6860" s="15">
        <f>INDEX(装备!G:G,MATCH(属性!A6860,装备!A:A,0))</f>
        <v>19</v>
      </c>
      <c r="D6860" s="15" t="str">
        <f>INDEX(装备!E:E,MATCH(属性!A6860,装备!A:A,0))</f>
        <v>trousers</v>
      </c>
      <c r="E6860" s="14">
        <v>18</v>
      </c>
      <c r="F6860" s="17">
        <f>INT((VLOOKUP($C6860,装备数值,2,0)+VLOOKUP($C6860,装备数值,5,0)*($E6860-1))*VLOOKUP($D6860,系数!$K$2:$O$7,2,0))</f>
        <v>2775</v>
      </c>
      <c r="G6860" s="17">
        <f>INT((VLOOKUP($C6860,装备数值,3,0)+VLOOKUP($C6860,装备数值,6,0)*($E6860-1))*VLOOKUP($D6860,系数!$K$2:$O$7,3,0))</f>
        <v>0</v>
      </c>
      <c r="H6860" s="17">
        <f t="shared" si="215"/>
        <v>0</v>
      </c>
      <c r="I6860" s="17">
        <f>INT((VLOOKUP($C6860,装备数值,4,0)+VLOOKUP($C6860,装备数值,7,0)*($E6860-1))*VLOOKUP($D6860,系数!$K$2:$O$7,4,0))</f>
        <v>0</v>
      </c>
      <c r="J6860" s="17">
        <f>INT((VLOOKUP($C6860,装备数值,4,0)+VLOOKUP($C6860,装备数值,7,0)*($E6860-1))*VLOOKUP($D6860,系数!$K$2:$O$7,5,0))</f>
        <v>0</v>
      </c>
      <c r="K6860" s="17">
        <f>INT(VLOOKUP(E6860,强化金币,2,1)*VLOOKUP(INDEX(装备!F:F,MATCH(属性!A6860,装备!A:A,0)),系数!$K$12:$M$15,3,0))</f>
        <v>2200</v>
      </c>
      <c r="L6860" s="17"/>
      <c r="M6860" s="17"/>
      <c r="N6860" s="17"/>
      <c r="O6860" s="17">
        <f>IF(E6860=1,"",VLOOKUP(E6860,系数!$S$2:$AB$12,MATCH(属性!C6860,评级,0),1))</f>
        <v>160</v>
      </c>
    </row>
    <row r="6861" spans="1:15" ht="17.25" thickBot="1" x14ac:dyDescent="0.4">
      <c r="A6861" s="17">
        <f t="shared" si="214"/>
        <v>7100058</v>
      </c>
      <c r="B6861" s="17" t="s">
        <v>224</v>
      </c>
      <c r="C6861" s="15">
        <f>INDEX(装备!G:G,MATCH(属性!A6861,装备!A:A,0))</f>
        <v>19</v>
      </c>
      <c r="D6861" s="15" t="str">
        <f>INDEX(装备!E:E,MATCH(属性!A6861,装备!A:A,0))</f>
        <v>trousers</v>
      </c>
      <c r="E6861" s="14">
        <v>19</v>
      </c>
      <c r="F6861" s="17">
        <f>INT((VLOOKUP($C6861,装备数值,2,0)+VLOOKUP($C6861,装备数值,5,0)*($E6861-1))*VLOOKUP($D6861,系数!$K$2:$O$7,2,0))</f>
        <v>2850</v>
      </c>
      <c r="G6861" s="17">
        <f>INT((VLOOKUP($C6861,装备数值,3,0)+VLOOKUP($C6861,装备数值,6,0)*($E6861-1))*VLOOKUP($D6861,系数!$K$2:$O$7,3,0))</f>
        <v>0</v>
      </c>
      <c r="H6861" s="17">
        <f t="shared" si="215"/>
        <v>0</v>
      </c>
      <c r="I6861" s="17">
        <f>INT((VLOOKUP($C6861,装备数值,4,0)+VLOOKUP($C6861,装备数值,7,0)*($E6861-1))*VLOOKUP($D6861,系数!$K$2:$O$7,4,0))</f>
        <v>0</v>
      </c>
      <c r="J6861" s="17">
        <f>INT((VLOOKUP($C6861,装备数值,4,0)+VLOOKUP($C6861,装备数值,7,0)*($E6861-1))*VLOOKUP($D6861,系数!$K$2:$O$7,5,0))</f>
        <v>0</v>
      </c>
      <c r="K6861" s="17">
        <f>INT(VLOOKUP(E6861,强化金币,2,1)*VLOOKUP(INDEX(装备!F:F,MATCH(属性!A6861,装备!A:A,0)),系数!$K$12:$M$15,3,0))</f>
        <v>2400</v>
      </c>
      <c r="L6861" s="17"/>
      <c r="M6861" s="17"/>
      <c r="N6861" s="17"/>
      <c r="O6861" s="17">
        <f>IF(E6861=1,"",VLOOKUP(E6861,系数!$S$2:$AB$12,MATCH(属性!C6861,评级,0),1))</f>
        <v>160</v>
      </c>
    </row>
    <row r="6862" spans="1:15" ht="17.25" thickBot="1" x14ac:dyDescent="0.4">
      <c r="A6862" s="17">
        <f t="shared" si="214"/>
        <v>7100058</v>
      </c>
      <c r="B6862" s="17" t="s">
        <v>224</v>
      </c>
      <c r="C6862" s="15">
        <f>INDEX(装备!G:G,MATCH(属性!A6862,装备!A:A,0))</f>
        <v>19</v>
      </c>
      <c r="D6862" s="15" t="str">
        <f>INDEX(装备!E:E,MATCH(属性!A6862,装备!A:A,0))</f>
        <v>trousers</v>
      </c>
      <c r="E6862" s="14">
        <v>20</v>
      </c>
      <c r="F6862" s="17">
        <f>INT((VLOOKUP($C6862,装备数值,2,0)+VLOOKUP($C6862,装备数值,5,0)*($E6862-1))*VLOOKUP($D6862,系数!$K$2:$O$7,2,0))</f>
        <v>2925</v>
      </c>
      <c r="G6862" s="17">
        <f>INT((VLOOKUP($C6862,装备数值,3,0)+VLOOKUP($C6862,装备数值,6,0)*($E6862-1))*VLOOKUP($D6862,系数!$K$2:$O$7,3,0))</f>
        <v>0</v>
      </c>
      <c r="H6862" s="17">
        <f t="shared" si="215"/>
        <v>0</v>
      </c>
      <c r="I6862" s="17">
        <f>INT((VLOOKUP($C6862,装备数值,4,0)+VLOOKUP($C6862,装备数值,7,0)*($E6862-1))*VLOOKUP($D6862,系数!$K$2:$O$7,4,0))</f>
        <v>0</v>
      </c>
      <c r="J6862" s="17">
        <f>INT((VLOOKUP($C6862,装备数值,4,0)+VLOOKUP($C6862,装备数值,7,0)*($E6862-1))*VLOOKUP($D6862,系数!$K$2:$O$7,5,0))</f>
        <v>0</v>
      </c>
      <c r="K6862" s="17">
        <f>INT(VLOOKUP(E6862,强化金币,2,1)*VLOOKUP(INDEX(装备!F:F,MATCH(属性!A6862,装备!A:A,0)),系数!$K$12:$M$15,3,0))</f>
        <v>2600</v>
      </c>
      <c r="L6862" s="17"/>
      <c r="M6862" s="17"/>
      <c r="N6862" s="17"/>
      <c r="O6862" s="17">
        <f>IF(E6862=1,"",VLOOKUP(E6862,系数!$S$2:$AB$12,MATCH(属性!C6862,评级,0),1))</f>
        <v>240</v>
      </c>
    </row>
    <row r="6863" spans="1:15" ht="17.25" thickBot="1" x14ac:dyDescent="0.4">
      <c r="A6863" s="17">
        <f t="shared" si="214"/>
        <v>7100058</v>
      </c>
      <c r="B6863" s="17" t="s">
        <v>224</v>
      </c>
      <c r="C6863" s="15">
        <f>INDEX(装备!G:G,MATCH(属性!A6863,装备!A:A,0))</f>
        <v>19</v>
      </c>
      <c r="D6863" s="15" t="str">
        <f>INDEX(装备!E:E,MATCH(属性!A6863,装备!A:A,0))</f>
        <v>trousers</v>
      </c>
      <c r="E6863" s="14">
        <v>21</v>
      </c>
      <c r="F6863" s="17">
        <f>INT((VLOOKUP($C6863,装备数值,2,0)+VLOOKUP($C6863,装备数值,5,0)*($E6863-1))*VLOOKUP($D6863,系数!$K$2:$O$7,2,0))</f>
        <v>3000</v>
      </c>
      <c r="G6863" s="17">
        <f>INT((VLOOKUP($C6863,装备数值,3,0)+VLOOKUP($C6863,装备数值,6,0)*($E6863-1))*VLOOKUP($D6863,系数!$K$2:$O$7,3,0))</f>
        <v>0</v>
      </c>
      <c r="H6863" s="17">
        <f t="shared" si="215"/>
        <v>0</v>
      </c>
      <c r="I6863" s="17">
        <f>INT((VLOOKUP($C6863,装备数值,4,0)+VLOOKUP($C6863,装备数值,7,0)*($E6863-1))*VLOOKUP($D6863,系数!$K$2:$O$7,4,0))</f>
        <v>0</v>
      </c>
      <c r="J6863" s="17">
        <f>INT((VLOOKUP($C6863,装备数值,4,0)+VLOOKUP($C6863,装备数值,7,0)*($E6863-1))*VLOOKUP($D6863,系数!$K$2:$O$7,5,0))</f>
        <v>0</v>
      </c>
      <c r="K6863" s="17">
        <f>INT(VLOOKUP(E6863,强化金币,2,1)*VLOOKUP(INDEX(装备!F:F,MATCH(属性!A6863,装备!A:A,0)),系数!$K$12:$M$15,3,0))</f>
        <v>2800</v>
      </c>
      <c r="L6863" s="17"/>
      <c r="M6863" s="17"/>
      <c r="N6863" s="17"/>
      <c r="O6863" s="17">
        <f>IF(E6863=1,"",VLOOKUP(E6863,系数!$S$2:$AB$12,MATCH(属性!C6863,评级,0),1))</f>
        <v>240</v>
      </c>
    </row>
    <row r="6864" spans="1:15" ht="17.25" thickBot="1" x14ac:dyDescent="0.4">
      <c r="A6864" s="17">
        <f t="shared" si="214"/>
        <v>7100058</v>
      </c>
      <c r="B6864" s="17" t="s">
        <v>224</v>
      </c>
      <c r="C6864" s="15">
        <f>INDEX(装备!G:G,MATCH(属性!A6864,装备!A:A,0))</f>
        <v>19</v>
      </c>
      <c r="D6864" s="15" t="str">
        <f>INDEX(装备!E:E,MATCH(属性!A6864,装备!A:A,0))</f>
        <v>trousers</v>
      </c>
      <c r="E6864" s="14">
        <v>22</v>
      </c>
      <c r="F6864" s="17">
        <f>INT((VLOOKUP($C6864,装备数值,2,0)+VLOOKUP($C6864,装备数值,5,0)*($E6864-1))*VLOOKUP($D6864,系数!$K$2:$O$7,2,0))</f>
        <v>3075</v>
      </c>
      <c r="G6864" s="17">
        <f>INT((VLOOKUP($C6864,装备数值,3,0)+VLOOKUP($C6864,装备数值,6,0)*($E6864-1))*VLOOKUP($D6864,系数!$K$2:$O$7,3,0))</f>
        <v>0</v>
      </c>
      <c r="H6864" s="17">
        <f t="shared" si="215"/>
        <v>0</v>
      </c>
      <c r="I6864" s="17">
        <f>INT((VLOOKUP($C6864,装备数值,4,0)+VLOOKUP($C6864,装备数值,7,0)*($E6864-1))*VLOOKUP($D6864,系数!$K$2:$O$7,4,0))</f>
        <v>0</v>
      </c>
      <c r="J6864" s="17">
        <f>INT((VLOOKUP($C6864,装备数值,4,0)+VLOOKUP($C6864,装备数值,7,0)*($E6864-1))*VLOOKUP($D6864,系数!$K$2:$O$7,5,0))</f>
        <v>0</v>
      </c>
      <c r="K6864" s="17">
        <f>INT(VLOOKUP(E6864,强化金币,2,1)*VLOOKUP(INDEX(装备!F:F,MATCH(属性!A6864,装备!A:A,0)),系数!$K$12:$M$15,3,0))</f>
        <v>3000</v>
      </c>
      <c r="L6864" s="17"/>
      <c r="M6864" s="17"/>
      <c r="N6864" s="17"/>
      <c r="O6864" s="17">
        <f>IF(E6864=1,"",VLOOKUP(E6864,系数!$S$2:$AB$12,MATCH(属性!C6864,评级,0),1))</f>
        <v>240</v>
      </c>
    </row>
    <row r="6865" spans="1:15" ht="17.25" thickBot="1" x14ac:dyDescent="0.4">
      <c r="A6865" s="17">
        <f t="shared" si="214"/>
        <v>7100058</v>
      </c>
      <c r="B6865" s="17" t="s">
        <v>224</v>
      </c>
      <c r="C6865" s="15">
        <f>INDEX(装备!G:G,MATCH(属性!A6865,装备!A:A,0))</f>
        <v>19</v>
      </c>
      <c r="D6865" s="15" t="str">
        <f>INDEX(装备!E:E,MATCH(属性!A6865,装备!A:A,0))</f>
        <v>trousers</v>
      </c>
      <c r="E6865" s="14">
        <v>23</v>
      </c>
      <c r="F6865" s="17">
        <f>INT((VLOOKUP($C6865,装备数值,2,0)+VLOOKUP($C6865,装备数值,5,0)*($E6865-1))*VLOOKUP($D6865,系数!$K$2:$O$7,2,0))</f>
        <v>3150</v>
      </c>
      <c r="G6865" s="17">
        <f>INT((VLOOKUP($C6865,装备数值,3,0)+VLOOKUP($C6865,装备数值,6,0)*($E6865-1))*VLOOKUP($D6865,系数!$K$2:$O$7,3,0))</f>
        <v>0</v>
      </c>
      <c r="H6865" s="17">
        <f t="shared" si="215"/>
        <v>0</v>
      </c>
      <c r="I6865" s="17">
        <f>INT((VLOOKUP($C6865,装备数值,4,0)+VLOOKUP($C6865,装备数值,7,0)*($E6865-1))*VLOOKUP($D6865,系数!$K$2:$O$7,4,0))</f>
        <v>0</v>
      </c>
      <c r="J6865" s="17">
        <f>INT((VLOOKUP($C6865,装备数值,4,0)+VLOOKUP($C6865,装备数值,7,0)*($E6865-1))*VLOOKUP($D6865,系数!$K$2:$O$7,5,0))</f>
        <v>0</v>
      </c>
      <c r="K6865" s="17">
        <f>INT(VLOOKUP(E6865,强化金币,2,1)*VLOOKUP(INDEX(装备!F:F,MATCH(属性!A6865,装备!A:A,0)),系数!$K$12:$M$15,3,0))</f>
        <v>3200</v>
      </c>
      <c r="L6865" s="17"/>
      <c r="M6865" s="17"/>
      <c r="N6865" s="17"/>
      <c r="O6865" s="17">
        <f>IF(E6865=1,"",VLOOKUP(E6865,系数!$S$2:$AB$12,MATCH(属性!C6865,评级,0),1))</f>
        <v>240</v>
      </c>
    </row>
    <row r="6866" spans="1:15" ht="17.25" thickBot="1" x14ac:dyDescent="0.4">
      <c r="A6866" s="17">
        <f t="shared" si="214"/>
        <v>7100058</v>
      </c>
      <c r="B6866" s="17" t="s">
        <v>224</v>
      </c>
      <c r="C6866" s="15">
        <f>INDEX(装备!G:G,MATCH(属性!A6866,装备!A:A,0))</f>
        <v>19</v>
      </c>
      <c r="D6866" s="15" t="str">
        <f>INDEX(装备!E:E,MATCH(属性!A6866,装备!A:A,0))</f>
        <v>trousers</v>
      </c>
      <c r="E6866" s="14">
        <v>24</v>
      </c>
      <c r="F6866" s="17">
        <f>INT((VLOOKUP($C6866,装备数值,2,0)+VLOOKUP($C6866,装备数值,5,0)*($E6866-1))*VLOOKUP($D6866,系数!$K$2:$O$7,2,0))</f>
        <v>3225</v>
      </c>
      <c r="G6866" s="17">
        <f>INT((VLOOKUP($C6866,装备数值,3,0)+VLOOKUP($C6866,装备数值,6,0)*($E6866-1))*VLOOKUP($D6866,系数!$K$2:$O$7,3,0))</f>
        <v>0</v>
      </c>
      <c r="H6866" s="17">
        <f t="shared" si="215"/>
        <v>0</v>
      </c>
      <c r="I6866" s="17">
        <f>INT((VLOOKUP($C6866,装备数值,4,0)+VLOOKUP($C6866,装备数值,7,0)*($E6866-1))*VLOOKUP($D6866,系数!$K$2:$O$7,4,0))</f>
        <v>0</v>
      </c>
      <c r="J6866" s="17">
        <f>INT((VLOOKUP($C6866,装备数值,4,0)+VLOOKUP($C6866,装备数值,7,0)*($E6866-1))*VLOOKUP($D6866,系数!$K$2:$O$7,5,0))</f>
        <v>0</v>
      </c>
      <c r="K6866" s="17">
        <f>INT(VLOOKUP(E6866,强化金币,2,1)*VLOOKUP(INDEX(装备!F:F,MATCH(属性!A6866,装备!A:A,0)),系数!$K$12:$M$15,3,0))</f>
        <v>3400</v>
      </c>
      <c r="L6866" s="17"/>
      <c r="M6866" s="17"/>
      <c r="N6866" s="17"/>
      <c r="O6866" s="17">
        <f>IF(E6866=1,"",VLOOKUP(E6866,系数!$S$2:$AB$12,MATCH(属性!C6866,评级,0),1))</f>
        <v>240</v>
      </c>
    </row>
    <row r="6867" spans="1:15" ht="17.25" thickBot="1" x14ac:dyDescent="0.4">
      <c r="A6867" s="17">
        <f t="shared" si="214"/>
        <v>7100058</v>
      </c>
      <c r="B6867" s="17" t="s">
        <v>224</v>
      </c>
      <c r="C6867" s="15">
        <f>INDEX(装备!G:G,MATCH(属性!A6867,装备!A:A,0))</f>
        <v>19</v>
      </c>
      <c r="D6867" s="15" t="str">
        <f>INDEX(装备!E:E,MATCH(属性!A6867,装备!A:A,0))</f>
        <v>trousers</v>
      </c>
      <c r="E6867" s="14">
        <v>25</v>
      </c>
      <c r="F6867" s="17">
        <f>INT((VLOOKUP($C6867,装备数值,2,0)+VLOOKUP($C6867,装备数值,5,0)*($E6867-1))*VLOOKUP($D6867,系数!$K$2:$O$7,2,0))</f>
        <v>3300</v>
      </c>
      <c r="G6867" s="17">
        <f>INT((VLOOKUP($C6867,装备数值,3,0)+VLOOKUP($C6867,装备数值,6,0)*($E6867-1))*VLOOKUP($D6867,系数!$K$2:$O$7,3,0))</f>
        <v>0</v>
      </c>
      <c r="H6867" s="17">
        <f t="shared" si="215"/>
        <v>0</v>
      </c>
      <c r="I6867" s="17">
        <f>INT((VLOOKUP($C6867,装备数值,4,0)+VLOOKUP($C6867,装备数值,7,0)*($E6867-1))*VLOOKUP($D6867,系数!$K$2:$O$7,4,0))</f>
        <v>0</v>
      </c>
      <c r="J6867" s="17">
        <f>INT((VLOOKUP($C6867,装备数值,4,0)+VLOOKUP($C6867,装备数值,7,0)*($E6867-1))*VLOOKUP($D6867,系数!$K$2:$O$7,5,0))</f>
        <v>0</v>
      </c>
      <c r="K6867" s="17">
        <f>INT(VLOOKUP(E6867,强化金币,2,1)*VLOOKUP(INDEX(装备!F:F,MATCH(属性!A6867,装备!A:A,0)),系数!$K$12:$M$15,3,0))</f>
        <v>3600</v>
      </c>
      <c r="L6867" s="17"/>
      <c r="M6867" s="17"/>
      <c r="N6867" s="17"/>
      <c r="O6867" s="17">
        <f>IF(E6867=1,"",VLOOKUP(E6867,系数!$S$2:$AB$12,MATCH(属性!C6867,评级,0),1))</f>
        <v>240</v>
      </c>
    </row>
    <row r="6868" spans="1:15" ht="17.25" thickBot="1" x14ac:dyDescent="0.4">
      <c r="A6868" s="17">
        <f t="shared" si="214"/>
        <v>7100058</v>
      </c>
      <c r="B6868" s="17" t="s">
        <v>224</v>
      </c>
      <c r="C6868" s="15">
        <f>INDEX(装备!G:G,MATCH(属性!A6868,装备!A:A,0))</f>
        <v>19</v>
      </c>
      <c r="D6868" s="15" t="str">
        <f>INDEX(装备!E:E,MATCH(属性!A6868,装备!A:A,0))</f>
        <v>trousers</v>
      </c>
      <c r="E6868" s="14">
        <v>26</v>
      </c>
      <c r="F6868" s="17">
        <f>INT((VLOOKUP($C6868,装备数值,2,0)+VLOOKUP($C6868,装备数值,5,0)*($E6868-1))*VLOOKUP($D6868,系数!$K$2:$O$7,2,0))</f>
        <v>3375</v>
      </c>
      <c r="G6868" s="17">
        <f>INT((VLOOKUP($C6868,装备数值,3,0)+VLOOKUP($C6868,装备数值,6,0)*($E6868-1))*VLOOKUP($D6868,系数!$K$2:$O$7,3,0))</f>
        <v>0</v>
      </c>
      <c r="H6868" s="17">
        <f t="shared" si="215"/>
        <v>0</v>
      </c>
      <c r="I6868" s="17">
        <f>INT((VLOOKUP($C6868,装备数值,4,0)+VLOOKUP($C6868,装备数值,7,0)*($E6868-1))*VLOOKUP($D6868,系数!$K$2:$O$7,4,0))</f>
        <v>0</v>
      </c>
      <c r="J6868" s="17">
        <f>INT((VLOOKUP($C6868,装备数值,4,0)+VLOOKUP($C6868,装备数值,7,0)*($E6868-1))*VLOOKUP($D6868,系数!$K$2:$O$7,5,0))</f>
        <v>0</v>
      </c>
      <c r="K6868" s="17">
        <f>INT(VLOOKUP(E6868,强化金币,2,1)*VLOOKUP(INDEX(装备!F:F,MATCH(属性!A6868,装备!A:A,0)),系数!$K$12:$M$15,3,0))</f>
        <v>3800</v>
      </c>
      <c r="L6868" s="17"/>
      <c r="M6868" s="17"/>
      <c r="N6868" s="17"/>
      <c r="O6868" s="17">
        <f>IF(E6868=1,"",VLOOKUP(E6868,系数!$S$2:$AB$12,MATCH(属性!C6868,评级,0),1))</f>
        <v>240</v>
      </c>
    </row>
    <row r="6869" spans="1:15" ht="17.25" thickBot="1" x14ac:dyDescent="0.4">
      <c r="A6869" s="17">
        <f t="shared" si="214"/>
        <v>7100058</v>
      </c>
      <c r="B6869" s="17" t="s">
        <v>224</v>
      </c>
      <c r="C6869" s="15">
        <f>INDEX(装备!G:G,MATCH(属性!A6869,装备!A:A,0))</f>
        <v>19</v>
      </c>
      <c r="D6869" s="15" t="str">
        <f>INDEX(装备!E:E,MATCH(属性!A6869,装备!A:A,0))</f>
        <v>trousers</v>
      </c>
      <c r="E6869" s="14">
        <v>27</v>
      </c>
      <c r="F6869" s="17">
        <f>INT((VLOOKUP($C6869,装备数值,2,0)+VLOOKUP($C6869,装备数值,5,0)*($E6869-1))*VLOOKUP($D6869,系数!$K$2:$O$7,2,0))</f>
        <v>3450</v>
      </c>
      <c r="G6869" s="17">
        <f>INT((VLOOKUP($C6869,装备数值,3,0)+VLOOKUP($C6869,装备数值,6,0)*($E6869-1))*VLOOKUP($D6869,系数!$K$2:$O$7,3,0))</f>
        <v>0</v>
      </c>
      <c r="H6869" s="17">
        <f t="shared" si="215"/>
        <v>0</v>
      </c>
      <c r="I6869" s="17">
        <f>INT((VLOOKUP($C6869,装备数值,4,0)+VLOOKUP($C6869,装备数值,7,0)*($E6869-1))*VLOOKUP($D6869,系数!$K$2:$O$7,4,0))</f>
        <v>0</v>
      </c>
      <c r="J6869" s="17">
        <f>INT((VLOOKUP($C6869,装备数值,4,0)+VLOOKUP($C6869,装备数值,7,0)*($E6869-1))*VLOOKUP($D6869,系数!$K$2:$O$7,5,0))</f>
        <v>0</v>
      </c>
      <c r="K6869" s="17">
        <f>INT(VLOOKUP(E6869,强化金币,2,1)*VLOOKUP(INDEX(装备!F:F,MATCH(属性!A6869,装备!A:A,0)),系数!$K$12:$M$15,3,0))</f>
        <v>4000</v>
      </c>
      <c r="L6869" s="17"/>
      <c r="M6869" s="17"/>
      <c r="N6869" s="17"/>
      <c r="O6869" s="17">
        <f>IF(E6869=1,"",VLOOKUP(E6869,系数!$S$2:$AB$12,MATCH(属性!C6869,评级,0),1))</f>
        <v>240</v>
      </c>
    </row>
    <row r="6870" spans="1:15" ht="17.25" thickBot="1" x14ac:dyDescent="0.4">
      <c r="A6870" s="17">
        <f t="shared" si="214"/>
        <v>7100058</v>
      </c>
      <c r="B6870" s="17" t="s">
        <v>224</v>
      </c>
      <c r="C6870" s="15">
        <f>INDEX(装备!G:G,MATCH(属性!A6870,装备!A:A,0))</f>
        <v>19</v>
      </c>
      <c r="D6870" s="15" t="str">
        <f>INDEX(装备!E:E,MATCH(属性!A6870,装备!A:A,0))</f>
        <v>trousers</v>
      </c>
      <c r="E6870" s="14">
        <v>28</v>
      </c>
      <c r="F6870" s="17">
        <f>INT((VLOOKUP($C6870,装备数值,2,0)+VLOOKUP($C6870,装备数值,5,0)*($E6870-1))*VLOOKUP($D6870,系数!$K$2:$O$7,2,0))</f>
        <v>3525</v>
      </c>
      <c r="G6870" s="17">
        <f>INT((VLOOKUP($C6870,装备数值,3,0)+VLOOKUP($C6870,装备数值,6,0)*($E6870-1))*VLOOKUP($D6870,系数!$K$2:$O$7,3,0))</f>
        <v>0</v>
      </c>
      <c r="H6870" s="17">
        <f t="shared" si="215"/>
        <v>0</v>
      </c>
      <c r="I6870" s="17">
        <f>INT((VLOOKUP($C6870,装备数值,4,0)+VLOOKUP($C6870,装备数值,7,0)*($E6870-1))*VLOOKUP($D6870,系数!$K$2:$O$7,4,0))</f>
        <v>0</v>
      </c>
      <c r="J6870" s="17">
        <f>INT((VLOOKUP($C6870,装备数值,4,0)+VLOOKUP($C6870,装备数值,7,0)*($E6870-1))*VLOOKUP($D6870,系数!$K$2:$O$7,5,0))</f>
        <v>0</v>
      </c>
      <c r="K6870" s="17">
        <f>INT(VLOOKUP(E6870,强化金币,2,1)*VLOOKUP(INDEX(装备!F:F,MATCH(属性!A6870,装备!A:A,0)),系数!$K$12:$M$15,3,0))</f>
        <v>4200</v>
      </c>
      <c r="L6870" s="17"/>
      <c r="M6870" s="17"/>
      <c r="N6870" s="17"/>
      <c r="O6870" s="17">
        <f>IF(E6870=1,"",VLOOKUP(E6870,系数!$S$2:$AB$12,MATCH(属性!C6870,评级,0),1))</f>
        <v>240</v>
      </c>
    </row>
    <row r="6871" spans="1:15" ht="17.25" thickBot="1" x14ac:dyDescent="0.4">
      <c r="A6871" s="17">
        <f t="shared" si="214"/>
        <v>7100058</v>
      </c>
      <c r="B6871" s="17" t="s">
        <v>224</v>
      </c>
      <c r="C6871" s="15">
        <f>INDEX(装备!G:G,MATCH(属性!A6871,装备!A:A,0))</f>
        <v>19</v>
      </c>
      <c r="D6871" s="15" t="str">
        <f>INDEX(装备!E:E,MATCH(属性!A6871,装备!A:A,0))</f>
        <v>trousers</v>
      </c>
      <c r="E6871" s="14">
        <v>29</v>
      </c>
      <c r="F6871" s="17">
        <f>INT((VLOOKUP($C6871,装备数值,2,0)+VLOOKUP($C6871,装备数值,5,0)*($E6871-1))*VLOOKUP($D6871,系数!$K$2:$O$7,2,0))</f>
        <v>3600</v>
      </c>
      <c r="G6871" s="17">
        <f>INT((VLOOKUP($C6871,装备数值,3,0)+VLOOKUP($C6871,装备数值,6,0)*($E6871-1))*VLOOKUP($D6871,系数!$K$2:$O$7,3,0))</f>
        <v>0</v>
      </c>
      <c r="H6871" s="17">
        <f t="shared" si="215"/>
        <v>0</v>
      </c>
      <c r="I6871" s="17">
        <f>INT((VLOOKUP($C6871,装备数值,4,0)+VLOOKUP($C6871,装备数值,7,0)*($E6871-1))*VLOOKUP($D6871,系数!$K$2:$O$7,4,0))</f>
        <v>0</v>
      </c>
      <c r="J6871" s="17">
        <f>INT((VLOOKUP($C6871,装备数值,4,0)+VLOOKUP($C6871,装备数值,7,0)*($E6871-1))*VLOOKUP($D6871,系数!$K$2:$O$7,5,0))</f>
        <v>0</v>
      </c>
      <c r="K6871" s="17">
        <f>INT(VLOOKUP(E6871,强化金币,2,1)*VLOOKUP(INDEX(装备!F:F,MATCH(属性!A6871,装备!A:A,0)),系数!$K$12:$M$15,3,0))</f>
        <v>4500</v>
      </c>
      <c r="L6871" s="17"/>
      <c r="M6871" s="17"/>
      <c r="N6871" s="17"/>
      <c r="O6871" s="17">
        <f>IF(E6871=1,"",VLOOKUP(E6871,系数!$S$2:$AB$12,MATCH(属性!C6871,评级,0),1))</f>
        <v>240</v>
      </c>
    </row>
    <row r="6872" spans="1:15" ht="17.25" thickBot="1" x14ac:dyDescent="0.4">
      <c r="A6872" s="17">
        <f t="shared" si="214"/>
        <v>7100058</v>
      </c>
      <c r="B6872" s="17" t="s">
        <v>224</v>
      </c>
      <c r="C6872" s="15">
        <f>INDEX(装备!G:G,MATCH(属性!A6872,装备!A:A,0))</f>
        <v>19</v>
      </c>
      <c r="D6872" s="15" t="str">
        <f>INDEX(装备!E:E,MATCH(属性!A6872,装备!A:A,0))</f>
        <v>trousers</v>
      </c>
      <c r="E6872" s="14">
        <v>30</v>
      </c>
      <c r="F6872" s="17">
        <f>INT((VLOOKUP($C6872,装备数值,2,0)+VLOOKUP($C6872,装备数值,5,0)*($E6872-1))*VLOOKUP($D6872,系数!$K$2:$O$7,2,0))</f>
        <v>3675</v>
      </c>
      <c r="G6872" s="17">
        <f>INT((VLOOKUP($C6872,装备数值,3,0)+VLOOKUP($C6872,装备数值,6,0)*($E6872-1))*VLOOKUP($D6872,系数!$K$2:$O$7,3,0))</f>
        <v>0</v>
      </c>
      <c r="H6872" s="17">
        <f t="shared" si="215"/>
        <v>0</v>
      </c>
      <c r="I6872" s="17">
        <f>INT((VLOOKUP($C6872,装备数值,4,0)+VLOOKUP($C6872,装备数值,7,0)*($E6872-1))*VLOOKUP($D6872,系数!$K$2:$O$7,4,0))</f>
        <v>0</v>
      </c>
      <c r="J6872" s="17">
        <f>INT((VLOOKUP($C6872,装备数值,4,0)+VLOOKUP($C6872,装备数值,7,0)*($E6872-1))*VLOOKUP($D6872,系数!$K$2:$O$7,5,0))</f>
        <v>0</v>
      </c>
      <c r="K6872" s="17">
        <f>INT(VLOOKUP(E6872,强化金币,2,1)*VLOOKUP(INDEX(装备!F:F,MATCH(属性!A6872,装备!A:A,0)),系数!$K$12:$M$15,3,0))</f>
        <v>5000</v>
      </c>
      <c r="L6872" s="17"/>
      <c r="M6872" s="17"/>
      <c r="N6872" s="17"/>
      <c r="O6872" s="17">
        <f>IF(E6872=1,"",VLOOKUP(E6872,系数!$S$2:$AB$12,MATCH(属性!C6872,评级,0),1))</f>
        <v>320</v>
      </c>
    </row>
    <row r="6873" spans="1:15" ht="17.25" thickBot="1" x14ac:dyDescent="0.4">
      <c r="A6873" s="17">
        <f t="shared" si="214"/>
        <v>7100058</v>
      </c>
      <c r="B6873" s="17" t="s">
        <v>224</v>
      </c>
      <c r="C6873" s="15">
        <f>INDEX(装备!G:G,MATCH(属性!A6873,装备!A:A,0))</f>
        <v>19</v>
      </c>
      <c r="D6873" s="15" t="str">
        <f>INDEX(装备!E:E,MATCH(属性!A6873,装备!A:A,0))</f>
        <v>trousers</v>
      </c>
      <c r="E6873" s="14">
        <v>31</v>
      </c>
      <c r="F6873" s="17">
        <f>INT((VLOOKUP($C6873,装备数值,2,0)+VLOOKUP($C6873,装备数值,5,0)*($E6873-1))*VLOOKUP($D6873,系数!$K$2:$O$7,2,0))</f>
        <v>3750</v>
      </c>
      <c r="G6873" s="17">
        <f>INT((VLOOKUP($C6873,装备数值,3,0)+VLOOKUP($C6873,装备数值,6,0)*($E6873-1))*VLOOKUP($D6873,系数!$K$2:$O$7,3,0))</f>
        <v>0</v>
      </c>
      <c r="H6873" s="17">
        <f t="shared" si="215"/>
        <v>0</v>
      </c>
      <c r="I6873" s="17">
        <f>INT((VLOOKUP($C6873,装备数值,4,0)+VLOOKUP($C6873,装备数值,7,0)*($E6873-1))*VLOOKUP($D6873,系数!$K$2:$O$7,4,0))</f>
        <v>0</v>
      </c>
      <c r="J6873" s="17">
        <f>INT((VLOOKUP($C6873,装备数值,4,0)+VLOOKUP($C6873,装备数值,7,0)*($E6873-1))*VLOOKUP($D6873,系数!$K$2:$O$7,5,0))</f>
        <v>0</v>
      </c>
      <c r="K6873" s="17">
        <f>INT(VLOOKUP(E6873,强化金币,2,1)*VLOOKUP(INDEX(装备!F:F,MATCH(属性!A6873,装备!A:A,0)),系数!$K$12:$M$15,3,0))</f>
        <v>5500</v>
      </c>
      <c r="L6873" s="17"/>
      <c r="M6873" s="17"/>
      <c r="N6873" s="17"/>
      <c r="O6873" s="17">
        <f>IF(E6873=1,"",VLOOKUP(E6873,系数!$S$2:$AB$12,MATCH(属性!C6873,评级,0),1))</f>
        <v>320</v>
      </c>
    </row>
    <row r="6874" spans="1:15" ht="17.25" thickBot="1" x14ac:dyDescent="0.4">
      <c r="A6874" s="17">
        <f t="shared" si="214"/>
        <v>7100058</v>
      </c>
      <c r="B6874" s="17" t="s">
        <v>224</v>
      </c>
      <c r="C6874" s="15">
        <f>INDEX(装备!G:G,MATCH(属性!A6874,装备!A:A,0))</f>
        <v>19</v>
      </c>
      <c r="D6874" s="15" t="str">
        <f>INDEX(装备!E:E,MATCH(属性!A6874,装备!A:A,0))</f>
        <v>trousers</v>
      </c>
      <c r="E6874" s="14">
        <v>32</v>
      </c>
      <c r="F6874" s="17">
        <f>INT((VLOOKUP($C6874,装备数值,2,0)+VLOOKUP($C6874,装备数值,5,0)*($E6874-1))*VLOOKUP($D6874,系数!$K$2:$O$7,2,0))</f>
        <v>3825</v>
      </c>
      <c r="G6874" s="17">
        <f>INT((VLOOKUP($C6874,装备数值,3,0)+VLOOKUP($C6874,装备数值,6,0)*($E6874-1))*VLOOKUP($D6874,系数!$K$2:$O$7,3,0))</f>
        <v>0</v>
      </c>
      <c r="H6874" s="17">
        <f t="shared" si="215"/>
        <v>0</v>
      </c>
      <c r="I6874" s="17">
        <f>INT((VLOOKUP($C6874,装备数值,4,0)+VLOOKUP($C6874,装备数值,7,0)*($E6874-1))*VLOOKUP($D6874,系数!$K$2:$O$7,4,0))</f>
        <v>0</v>
      </c>
      <c r="J6874" s="17">
        <f>INT((VLOOKUP($C6874,装备数值,4,0)+VLOOKUP($C6874,装备数值,7,0)*($E6874-1))*VLOOKUP($D6874,系数!$K$2:$O$7,5,0))</f>
        <v>0</v>
      </c>
      <c r="K6874" s="17">
        <f>INT(VLOOKUP(E6874,强化金币,2,1)*VLOOKUP(INDEX(装备!F:F,MATCH(属性!A6874,装备!A:A,0)),系数!$K$12:$M$15,3,0))</f>
        <v>6000</v>
      </c>
      <c r="L6874" s="17"/>
      <c r="M6874" s="17"/>
      <c r="N6874" s="17"/>
      <c r="O6874" s="17">
        <f>IF(E6874=1,"",VLOOKUP(E6874,系数!$S$2:$AB$12,MATCH(属性!C6874,评级,0),1))</f>
        <v>320</v>
      </c>
    </row>
    <row r="6875" spans="1:15" ht="17.25" thickBot="1" x14ac:dyDescent="0.4">
      <c r="A6875" s="17">
        <f t="shared" si="214"/>
        <v>7100058</v>
      </c>
      <c r="B6875" s="17" t="s">
        <v>224</v>
      </c>
      <c r="C6875" s="15">
        <f>INDEX(装备!G:G,MATCH(属性!A6875,装备!A:A,0))</f>
        <v>19</v>
      </c>
      <c r="D6875" s="15" t="str">
        <f>INDEX(装备!E:E,MATCH(属性!A6875,装备!A:A,0))</f>
        <v>trousers</v>
      </c>
      <c r="E6875" s="14">
        <v>33</v>
      </c>
      <c r="F6875" s="17">
        <f>INT((VLOOKUP($C6875,装备数值,2,0)+VLOOKUP($C6875,装备数值,5,0)*($E6875-1))*VLOOKUP($D6875,系数!$K$2:$O$7,2,0))</f>
        <v>3900</v>
      </c>
      <c r="G6875" s="17">
        <f>INT((VLOOKUP($C6875,装备数值,3,0)+VLOOKUP($C6875,装备数值,6,0)*($E6875-1))*VLOOKUP($D6875,系数!$K$2:$O$7,3,0))</f>
        <v>0</v>
      </c>
      <c r="H6875" s="17">
        <f t="shared" si="215"/>
        <v>0</v>
      </c>
      <c r="I6875" s="17">
        <f>INT((VLOOKUP($C6875,装备数值,4,0)+VLOOKUP($C6875,装备数值,7,0)*($E6875-1))*VLOOKUP($D6875,系数!$K$2:$O$7,4,0))</f>
        <v>0</v>
      </c>
      <c r="J6875" s="17">
        <f>INT((VLOOKUP($C6875,装备数值,4,0)+VLOOKUP($C6875,装备数值,7,0)*($E6875-1))*VLOOKUP($D6875,系数!$K$2:$O$7,5,0))</f>
        <v>0</v>
      </c>
      <c r="K6875" s="17">
        <f>INT(VLOOKUP(E6875,强化金币,2,1)*VLOOKUP(INDEX(装备!F:F,MATCH(属性!A6875,装备!A:A,0)),系数!$K$12:$M$15,3,0))</f>
        <v>6500</v>
      </c>
      <c r="L6875" s="17"/>
      <c r="M6875" s="17"/>
      <c r="N6875" s="17"/>
      <c r="O6875" s="17">
        <f>IF(E6875=1,"",VLOOKUP(E6875,系数!$S$2:$AB$12,MATCH(属性!C6875,评级,0),1))</f>
        <v>320</v>
      </c>
    </row>
    <row r="6876" spans="1:15" ht="17.25" thickBot="1" x14ac:dyDescent="0.4">
      <c r="A6876" s="17">
        <f t="shared" si="214"/>
        <v>7100058</v>
      </c>
      <c r="B6876" s="17" t="s">
        <v>224</v>
      </c>
      <c r="C6876" s="15">
        <f>INDEX(装备!G:G,MATCH(属性!A6876,装备!A:A,0))</f>
        <v>19</v>
      </c>
      <c r="D6876" s="15" t="str">
        <f>INDEX(装备!E:E,MATCH(属性!A6876,装备!A:A,0))</f>
        <v>trousers</v>
      </c>
      <c r="E6876" s="14">
        <v>34</v>
      </c>
      <c r="F6876" s="17">
        <f>INT((VLOOKUP($C6876,装备数值,2,0)+VLOOKUP($C6876,装备数值,5,0)*($E6876-1))*VLOOKUP($D6876,系数!$K$2:$O$7,2,0))</f>
        <v>3975</v>
      </c>
      <c r="G6876" s="17">
        <f>INT((VLOOKUP($C6876,装备数值,3,0)+VLOOKUP($C6876,装备数值,6,0)*($E6876-1))*VLOOKUP($D6876,系数!$K$2:$O$7,3,0))</f>
        <v>0</v>
      </c>
      <c r="H6876" s="17">
        <f t="shared" si="215"/>
        <v>0</v>
      </c>
      <c r="I6876" s="17">
        <f>INT((VLOOKUP($C6876,装备数值,4,0)+VLOOKUP($C6876,装备数值,7,0)*($E6876-1))*VLOOKUP($D6876,系数!$K$2:$O$7,4,0))</f>
        <v>0</v>
      </c>
      <c r="J6876" s="17">
        <f>INT((VLOOKUP($C6876,装备数值,4,0)+VLOOKUP($C6876,装备数值,7,0)*($E6876-1))*VLOOKUP($D6876,系数!$K$2:$O$7,5,0))</f>
        <v>0</v>
      </c>
      <c r="K6876" s="17">
        <f>INT(VLOOKUP(E6876,强化金币,2,1)*VLOOKUP(INDEX(装备!F:F,MATCH(属性!A6876,装备!A:A,0)),系数!$K$12:$M$15,3,0))</f>
        <v>7000</v>
      </c>
      <c r="L6876" s="17"/>
      <c r="M6876" s="17"/>
      <c r="N6876" s="17"/>
      <c r="O6876" s="17">
        <f>IF(E6876=1,"",VLOOKUP(E6876,系数!$S$2:$AB$12,MATCH(属性!C6876,评级,0),1))</f>
        <v>320</v>
      </c>
    </row>
    <row r="6877" spans="1:15" ht="17.25" thickBot="1" x14ac:dyDescent="0.4">
      <c r="A6877" s="17">
        <f t="shared" si="214"/>
        <v>7100058</v>
      </c>
      <c r="B6877" s="17" t="s">
        <v>224</v>
      </c>
      <c r="C6877" s="15">
        <f>INDEX(装备!G:G,MATCH(属性!A6877,装备!A:A,0))</f>
        <v>19</v>
      </c>
      <c r="D6877" s="15" t="str">
        <f>INDEX(装备!E:E,MATCH(属性!A6877,装备!A:A,0))</f>
        <v>trousers</v>
      </c>
      <c r="E6877" s="14">
        <v>35</v>
      </c>
      <c r="F6877" s="17">
        <f>INT((VLOOKUP($C6877,装备数值,2,0)+VLOOKUP($C6877,装备数值,5,0)*($E6877-1))*VLOOKUP($D6877,系数!$K$2:$O$7,2,0))</f>
        <v>4050</v>
      </c>
      <c r="G6877" s="17">
        <f>INT((VLOOKUP($C6877,装备数值,3,0)+VLOOKUP($C6877,装备数值,6,0)*($E6877-1))*VLOOKUP($D6877,系数!$K$2:$O$7,3,0))</f>
        <v>0</v>
      </c>
      <c r="H6877" s="17">
        <f t="shared" si="215"/>
        <v>0</v>
      </c>
      <c r="I6877" s="17">
        <f>INT((VLOOKUP($C6877,装备数值,4,0)+VLOOKUP($C6877,装备数值,7,0)*($E6877-1))*VLOOKUP($D6877,系数!$K$2:$O$7,4,0))</f>
        <v>0</v>
      </c>
      <c r="J6877" s="17">
        <f>INT((VLOOKUP($C6877,装备数值,4,0)+VLOOKUP($C6877,装备数值,7,0)*($E6877-1))*VLOOKUP($D6877,系数!$K$2:$O$7,5,0))</f>
        <v>0</v>
      </c>
      <c r="K6877" s="17">
        <f>INT(VLOOKUP(E6877,强化金币,2,1)*VLOOKUP(INDEX(装备!F:F,MATCH(属性!A6877,装备!A:A,0)),系数!$K$12:$M$15,3,0))</f>
        <v>7500</v>
      </c>
      <c r="L6877" s="17"/>
      <c r="M6877" s="17"/>
      <c r="N6877" s="17"/>
      <c r="O6877" s="17">
        <f>IF(E6877=1,"",VLOOKUP(E6877,系数!$S$2:$AB$12,MATCH(属性!C6877,评级,0),1))</f>
        <v>320</v>
      </c>
    </row>
    <row r="6878" spans="1:15" ht="17.25" thickBot="1" x14ac:dyDescent="0.4">
      <c r="A6878" s="17">
        <f t="shared" si="214"/>
        <v>7100058</v>
      </c>
      <c r="B6878" s="17" t="s">
        <v>224</v>
      </c>
      <c r="C6878" s="15">
        <f>INDEX(装备!G:G,MATCH(属性!A6878,装备!A:A,0))</f>
        <v>19</v>
      </c>
      <c r="D6878" s="15" t="str">
        <f>INDEX(装备!E:E,MATCH(属性!A6878,装备!A:A,0))</f>
        <v>trousers</v>
      </c>
      <c r="E6878" s="14">
        <v>36</v>
      </c>
      <c r="F6878" s="17">
        <f>INT((VLOOKUP($C6878,装备数值,2,0)+VLOOKUP($C6878,装备数值,5,0)*($E6878-1))*VLOOKUP($D6878,系数!$K$2:$O$7,2,0))</f>
        <v>4125</v>
      </c>
      <c r="G6878" s="17">
        <f>INT((VLOOKUP($C6878,装备数值,3,0)+VLOOKUP($C6878,装备数值,6,0)*($E6878-1))*VLOOKUP($D6878,系数!$K$2:$O$7,3,0))</f>
        <v>0</v>
      </c>
      <c r="H6878" s="17">
        <f t="shared" si="215"/>
        <v>0</v>
      </c>
      <c r="I6878" s="17">
        <f>INT((VLOOKUP($C6878,装备数值,4,0)+VLOOKUP($C6878,装备数值,7,0)*($E6878-1))*VLOOKUP($D6878,系数!$K$2:$O$7,4,0))</f>
        <v>0</v>
      </c>
      <c r="J6878" s="17">
        <f>INT((VLOOKUP($C6878,装备数值,4,0)+VLOOKUP($C6878,装备数值,7,0)*($E6878-1))*VLOOKUP($D6878,系数!$K$2:$O$7,5,0))</f>
        <v>0</v>
      </c>
      <c r="K6878" s="17">
        <f>INT(VLOOKUP(E6878,强化金币,2,1)*VLOOKUP(INDEX(装备!F:F,MATCH(属性!A6878,装备!A:A,0)),系数!$K$12:$M$15,3,0))</f>
        <v>8000</v>
      </c>
      <c r="L6878" s="17"/>
      <c r="M6878" s="17"/>
      <c r="N6878" s="17"/>
      <c r="O6878" s="17">
        <f>IF(E6878=1,"",VLOOKUP(E6878,系数!$S$2:$AB$12,MATCH(属性!C6878,评级,0),1))</f>
        <v>320</v>
      </c>
    </row>
    <row r="6879" spans="1:15" ht="17.25" thickBot="1" x14ac:dyDescent="0.4">
      <c r="A6879" s="17">
        <f t="shared" si="214"/>
        <v>7100058</v>
      </c>
      <c r="B6879" s="17" t="s">
        <v>224</v>
      </c>
      <c r="C6879" s="15">
        <f>INDEX(装备!G:G,MATCH(属性!A6879,装备!A:A,0))</f>
        <v>19</v>
      </c>
      <c r="D6879" s="15" t="str">
        <f>INDEX(装备!E:E,MATCH(属性!A6879,装备!A:A,0))</f>
        <v>trousers</v>
      </c>
      <c r="E6879" s="14">
        <v>37</v>
      </c>
      <c r="F6879" s="17">
        <f>INT((VLOOKUP($C6879,装备数值,2,0)+VLOOKUP($C6879,装备数值,5,0)*($E6879-1))*VLOOKUP($D6879,系数!$K$2:$O$7,2,0))</f>
        <v>4200</v>
      </c>
      <c r="G6879" s="17">
        <f>INT((VLOOKUP($C6879,装备数值,3,0)+VLOOKUP($C6879,装备数值,6,0)*($E6879-1))*VLOOKUP($D6879,系数!$K$2:$O$7,3,0))</f>
        <v>0</v>
      </c>
      <c r="H6879" s="17">
        <f t="shared" si="215"/>
        <v>0</v>
      </c>
      <c r="I6879" s="17">
        <f>INT((VLOOKUP($C6879,装备数值,4,0)+VLOOKUP($C6879,装备数值,7,0)*($E6879-1))*VLOOKUP($D6879,系数!$K$2:$O$7,4,0))</f>
        <v>0</v>
      </c>
      <c r="J6879" s="17">
        <f>INT((VLOOKUP($C6879,装备数值,4,0)+VLOOKUP($C6879,装备数值,7,0)*($E6879-1))*VLOOKUP($D6879,系数!$K$2:$O$7,5,0))</f>
        <v>0</v>
      </c>
      <c r="K6879" s="17">
        <f>INT(VLOOKUP(E6879,强化金币,2,1)*VLOOKUP(INDEX(装备!F:F,MATCH(属性!A6879,装备!A:A,0)),系数!$K$12:$M$15,3,0))</f>
        <v>8500</v>
      </c>
      <c r="L6879" s="17"/>
      <c r="M6879" s="17"/>
      <c r="N6879" s="17"/>
      <c r="O6879" s="17">
        <f>IF(E6879=1,"",VLOOKUP(E6879,系数!$S$2:$AB$12,MATCH(属性!C6879,评级,0),1))</f>
        <v>320</v>
      </c>
    </row>
    <row r="6880" spans="1:15" ht="17.25" thickBot="1" x14ac:dyDescent="0.4">
      <c r="A6880" s="17">
        <f t="shared" si="214"/>
        <v>7100058</v>
      </c>
      <c r="B6880" s="17" t="s">
        <v>224</v>
      </c>
      <c r="C6880" s="15">
        <f>INDEX(装备!G:G,MATCH(属性!A6880,装备!A:A,0))</f>
        <v>19</v>
      </c>
      <c r="D6880" s="15" t="str">
        <f>INDEX(装备!E:E,MATCH(属性!A6880,装备!A:A,0))</f>
        <v>trousers</v>
      </c>
      <c r="E6880" s="14">
        <v>38</v>
      </c>
      <c r="F6880" s="17">
        <f>INT((VLOOKUP($C6880,装备数值,2,0)+VLOOKUP($C6880,装备数值,5,0)*($E6880-1))*VLOOKUP($D6880,系数!$K$2:$O$7,2,0))</f>
        <v>4275</v>
      </c>
      <c r="G6880" s="17">
        <f>INT((VLOOKUP($C6880,装备数值,3,0)+VLOOKUP($C6880,装备数值,6,0)*($E6880-1))*VLOOKUP($D6880,系数!$K$2:$O$7,3,0))</f>
        <v>0</v>
      </c>
      <c r="H6880" s="17">
        <f t="shared" si="215"/>
        <v>0</v>
      </c>
      <c r="I6880" s="17">
        <f>INT((VLOOKUP($C6880,装备数值,4,0)+VLOOKUP($C6880,装备数值,7,0)*($E6880-1))*VLOOKUP($D6880,系数!$K$2:$O$7,4,0))</f>
        <v>0</v>
      </c>
      <c r="J6880" s="17">
        <f>INT((VLOOKUP($C6880,装备数值,4,0)+VLOOKUP($C6880,装备数值,7,0)*($E6880-1))*VLOOKUP($D6880,系数!$K$2:$O$7,5,0))</f>
        <v>0</v>
      </c>
      <c r="K6880" s="17">
        <f>INT(VLOOKUP(E6880,强化金币,2,1)*VLOOKUP(INDEX(装备!F:F,MATCH(属性!A6880,装备!A:A,0)),系数!$K$12:$M$15,3,0))</f>
        <v>9000</v>
      </c>
      <c r="L6880" s="17"/>
      <c r="M6880" s="17"/>
      <c r="N6880" s="17"/>
      <c r="O6880" s="17">
        <f>IF(E6880=1,"",VLOOKUP(E6880,系数!$S$2:$AB$12,MATCH(属性!C6880,评级,0),1))</f>
        <v>320</v>
      </c>
    </row>
    <row r="6881" spans="1:15" ht="17.25" thickBot="1" x14ac:dyDescent="0.4">
      <c r="A6881" s="17">
        <f t="shared" si="214"/>
        <v>7100058</v>
      </c>
      <c r="B6881" s="17" t="s">
        <v>224</v>
      </c>
      <c r="C6881" s="15">
        <f>INDEX(装备!G:G,MATCH(属性!A6881,装备!A:A,0))</f>
        <v>19</v>
      </c>
      <c r="D6881" s="15" t="str">
        <f>INDEX(装备!E:E,MATCH(属性!A6881,装备!A:A,0))</f>
        <v>trousers</v>
      </c>
      <c r="E6881" s="14">
        <v>39</v>
      </c>
      <c r="F6881" s="17">
        <f>INT((VLOOKUP($C6881,装备数值,2,0)+VLOOKUP($C6881,装备数值,5,0)*($E6881-1))*VLOOKUP($D6881,系数!$K$2:$O$7,2,0))</f>
        <v>4350</v>
      </c>
      <c r="G6881" s="17">
        <f>INT((VLOOKUP($C6881,装备数值,3,0)+VLOOKUP($C6881,装备数值,6,0)*($E6881-1))*VLOOKUP($D6881,系数!$K$2:$O$7,3,0))</f>
        <v>0</v>
      </c>
      <c r="H6881" s="17">
        <f t="shared" si="215"/>
        <v>0</v>
      </c>
      <c r="I6881" s="17">
        <f>INT((VLOOKUP($C6881,装备数值,4,0)+VLOOKUP($C6881,装备数值,7,0)*($E6881-1))*VLOOKUP($D6881,系数!$K$2:$O$7,4,0))</f>
        <v>0</v>
      </c>
      <c r="J6881" s="17">
        <f>INT((VLOOKUP($C6881,装备数值,4,0)+VLOOKUP($C6881,装备数值,7,0)*($E6881-1))*VLOOKUP($D6881,系数!$K$2:$O$7,5,0))</f>
        <v>0</v>
      </c>
      <c r="K6881" s="17">
        <f>INT(VLOOKUP(E6881,强化金币,2,1)*VLOOKUP(INDEX(装备!F:F,MATCH(属性!A6881,装备!A:A,0)),系数!$K$12:$M$15,3,0))</f>
        <v>10000</v>
      </c>
      <c r="L6881" s="17"/>
      <c r="M6881" s="17"/>
      <c r="N6881" s="17"/>
      <c r="O6881" s="17">
        <f>IF(E6881=1,"",VLOOKUP(E6881,系数!$S$2:$AB$12,MATCH(属性!C6881,评级,0),1))</f>
        <v>320</v>
      </c>
    </row>
    <row r="6882" spans="1:15" ht="17.25" thickBot="1" x14ac:dyDescent="0.4">
      <c r="A6882" s="17">
        <f t="shared" si="214"/>
        <v>7100058</v>
      </c>
      <c r="B6882" s="17" t="s">
        <v>224</v>
      </c>
      <c r="C6882" s="15">
        <f>INDEX(装备!G:G,MATCH(属性!A6882,装备!A:A,0))</f>
        <v>19</v>
      </c>
      <c r="D6882" s="15" t="str">
        <f>INDEX(装备!E:E,MATCH(属性!A6882,装备!A:A,0))</f>
        <v>trousers</v>
      </c>
      <c r="E6882" s="14">
        <v>40</v>
      </c>
      <c r="F6882" s="17">
        <f>INT((VLOOKUP($C6882,装备数值,2,0)+VLOOKUP($C6882,装备数值,5,0)*($E6882-1))*VLOOKUP($D6882,系数!$K$2:$O$7,2,0))</f>
        <v>4425</v>
      </c>
      <c r="G6882" s="17">
        <f>INT((VLOOKUP($C6882,装备数值,3,0)+VLOOKUP($C6882,装备数值,6,0)*($E6882-1))*VLOOKUP($D6882,系数!$K$2:$O$7,3,0))</f>
        <v>0</v>
      </c>
      <c r="H6882" s="17">
        <f t="shared" si="215"/>
        <v>0</v>
      </c>
      <c r="I6882" s="17">
        <f>INT((VLOOKUP($C6882,装备数值,4,0)+VLOOKUP($C6882,装备数值,7,0)*($E6882-1))*VLOOKUP($D6882,系数!$K$2:$O$7,4,0))</f>
        <v>0</v>
      </c>
      <c r="J6882" s="17">
        <f>INT((VLOOKUP($C6882,装备数值,4,0)+VLOOKUP($C6882,装备数值,7,0)*($E6882-1))*VLOOKUP($D6882,系数!$K$2:$O$7,5,0))</f>
        <v>0</v>
      </c>
      <c r="K6882" s="17">
        <f>INT(VLOOKUP(E6882,强化金币,2,1)*VLOOKUP(INDEX(装备!F:F,MATCH(属性!A6882,装备!A:A,0)),系数!$K$12:$M$15,3,0))</f>
        <v>12000</v>
      </c>
      <c r="L6882" s="17"/>
      <c r="M6882" s="17"/>
      <c r="N6882" s="17"/>
      <c r="O6882" s="17">
        <f>IF(E6882=1,"",VLOOKUP(E6882,系数!$S$2:$AB$12,MATCH(属性!C6882,评级,0),1))</f>
        <v>400</v>
      </c>
    </row>
    <row r="6883" spans="1:15" ht="17.25" thickBot="1" x14ac:dyDescent="0.4">
      <c r="A6883" s="17">
        <f t="shared" si="214"/>
        <v>7100058</v>
      </c>
      <c r="B6883" s="17" t="s">
        <v>224</v>
      </c>
      <c r="C6883" s="15">
        <f>INDEX(装备!G:G,MATCH(属性!A6883,装备!A:A,0))</f>
        <v>19</v>
      </c>
      <c r="D6883" s="15" t="str">
        <f>INDEX(装备!E:E,MATCH(属性!A6883,装备!A:A,0))</f>
        <v>trousers</v>
      </c>
      <c r="E6883" s="14">
        <v>41</v>
      </c>
      <c r="F6883" s="17">
        <f>INT((VLOOKUP($C6883,装备数值,2,0)+VLOOKUP($C6883,装备数值,5,0)*($E6883-1))*VLOOKUP($D6883,系数!$K$2:$O$7,2,0))</f>
        <v>4500</v>
      </c>
      <c r="G6883" s="17">
        <f>INT((VLOOKUP($C6883,装备数值,3,0)+VLOOKUP($C6883,装备数值,6,0)*($E6883-1))*VLOOKUP($D6883,系数!$K$2:$O$7,3,0))</f>
        <v>0</v>
      </c>
      <c r="H6883" s="17">
        <f t="shared" si="215"/>
        <v>0</v>
      </c>
      <c r="I6883" s="17">
        <f>INT((VLOOKUP($C6883,装备数值,4,0)+VLOOKUP($C6883,装备数值,7,0)*($E6883-1))*VLOOKUP($D6883,系数!$K$2:$O$7,4,0))</f>
        <v>0</v>
      </c>
      <c r="J6883" s="17">
        <f>INT((VLOOKUP($C6883,装备数值,4,0)+VLOOKUP($C6883,装备数值,7,0)*($E6883-1))*VLOOKUP($D6883,系数!$K$2:$O$7,5,0))</f>
        <v>0</v>
      </c>
      <c r="K6883" s="17">
        <f>INT(VLOOKUP(E6883,强化金币,2,1)*VLOOKUP(INDEX(装备!F:F,MATCH(属性!A6883,装备!A:A,0)),系数!$K$12:$M$15,3,0))</f>
        <v>14000</v>
      </c>
      <c r="L6883" s="17"/>
      <c r="M6883" s="17"/>
      <c r="N6883" s="17"/>
      <c r="O6883" s="17">
        <f>IF(E6883=1,"",VLOOKUP(E6883,系数!$S$2:$AB$12,MATCH(属性!C6883,评级,0),1))</f>
        <v>400</v>
      </c>
    </row>
    <row r="6884" spans="1:15" ht="17.25" thickBot="1" x14ac:dyDescent="0.4">
      <c r="A6884" s="17">
        <f t="shared" si="214"/>
        <v>7100058</v>
      </c>
      <c r="B6884" s="17" t="s">
        <v>224</v>
      </c>
      <c r="C6884" s="15">
        <f>INDEX(装备!G:G,MATCH(属性!A6884,装备!A:A,0))</f>
        <v>19</v>
      </c>
      <c r="D6884" s="15" t="str">
        <f>INDEX(装备!E:E,MATCH(属性!A6884,装备!A:A,0))</f>
        <v>trousers</v>
      </c>
      <c r="E6884" s="14">
        <v>42</v>
      </c>
      <c r="F6884" s="17">
        <f>INT((VLOOKUP($C6884,装备数值,2,0)+VLOOKUP($C6884,装备数值,5,0)*($E6884-1))*VLOOKUP($D6884,系数!$K$2:$O$7,2,0))</f>
        <v>4575</v>
      </c>
      <c r="G6884" s="17">
        <f>INT((VLOOKUP($C6884,装备数值,3,0)+VLOOKUP($C6884,装备数值,6,0)*($E6884-1))*VLOOKUP($D6884,系数!$K$2:$O$7,3,0))</f>
        <v>0</v>
      </c>
      <c r="H6884" s="17">
        <f t="shared" si="215"/>
        <v>0</v>
      </c>
      <c r="I6884" s="17">
        <f>INT((VLOOKUP($C6884,装备数值,4,0)+VLOOKUP($C6884,装备数值,7,0)*($E6884-1))*VLOOKUP($D6884,系数!$K$2:$O$7,4,0))</f>
        <v>0</v>
      </c>
      <c r="J6884" s="17">
        <f>INT((VLOOKUP($C6884,装备数值,4,0)+VLOOKUP($C6884,装备数值,7,0)*($E6884-1))*VLOOKUP($D6884,系数!$K$2:$O$7,5,0))</f>
        <v>0</v>
      </c>
      <c r="K6884" s="17">
        <f>INT(VLOOKUP(E6884,强化金币,2,1)*VLOOKUP(INDEX(装备!F:F,MATCH(属性!A6884,装备!A:A,0)),系数!$K$12:$M$15,3,0))</f>
        <v>16000</v>
      </c>
      <c r="L6884" s="17"/>
      <c r="M6884" s="17"/>
      <c r="N6884" s="17"/>
      <c r="O6884" s="17">
        <f>IF(E6884=1,"",VLOOKUP(E6884,系数!$S$2:$AB$12,MATCH(属性!C6884,评级,0),1))</f>
        <v>400</v>
      </c>
    </row>
    <row r="6885" spans="1:15" ht="17.25" thickBot="1" x14ac:dyDescent="0.4">
      <c r="A6885" s="17">
        <f t="shared" si="214"/>
        <v>7100058</v>
      </c>
      <c r="B6885" s="17" t="s">
        <v>224</v>
      </c>
      <c r="C6885" s="15">
        <f>INDEX(装备!G:G,MATCH(属性!A6885,装备!A:A,0))</f>
        <v>19</v>
      </c>
      <c r="D6885" s="15" t="str">
        <f>INDEX(装备!E:E,MATCH(属性!A6885,装备!A:A,0))</f>
        <v>trousers</v>
      </c>
      <c r="E6885" s="14">
        <v>43</v>
      </c>
      <c r="F6885" s="17">
        <f>INT((VLOOKUP($C6885,装备数值,2,0)+VLOOKUP($C6885,装备数值,5,0)*($E6885-1))*VLOOKUP($D6885,系数!$K$2:$O$7,2,0))</f>
        <v>4650</v>
      </c>
      <c r="G6885" s="17">
        <f>INT((VLOOKUP($C6885,装备数值,3,0)+VLOOKUP($C6885,装备数值,6,0)*($E6885-1))*VLOOKUP($D6885,系数!$K$2:$O$7,3,0))</f>
        <v>0</v>
      </c>
      <c r="H6885" s="17">
        <f t="shared" si="215"/>
        <v>0</v>
      </c>
      <c r="I6885" s="17">
        <f>INT((VLOOKUP($C6885,装备数值,4,0)+VLOOKUP($C6885,装备数值,7,0)*($E6885-1))*VLOOKUP($D6885,系数!$K$2:$O$7,4,0))</f>
        <v>0</v>
      </c>
      <c r="J6885" s="17">
        <f>INT((VLOOKUP($C6885,装备数值,4,0)+VLOOKUP($C6885,装备数值,7,0)*($E6885-1))*VLOOKUP($D6885,系数!$K$2:$O$7,5,0))</f>
        <v>0</v>
      </c>
      <c r="K6885" s="17">
        <f>INT(VLOOKUP(E6885,强化金币,2,1)*VLOOKUP(INDEX(装备!F:F,MATCH(属性!A6885,装备!A:A,0)),系数!$K$12:$M$15,3,0))</f>
        <v>18000</v>
      </c>
      <c r="L6885" s="17"/>
      <c r="M6885" s="17"/>
      <c r="N6885" s="17"/>
      <c r="O6885" s="17">
        <f>IF(E6885=1,"",VLOOKUP(E6885,系数!$S$2:$AB$12,MATCH(属性!C6885,评级,0),1))</f>
        <v>400</v>
      </c>
    </row>
    <row r="6886" spans="1:15" ht="17.25" thickBot="1" x14ac:dyDescent="0.4">
      <c r="A6886" s="17">
        <f t="shared" si="214"/>
        <v>7100058</v>
      </c>
      <c r="B6886" s="17" t="s">
        <v>224</v>
      </c>
      <c r="C6886" s="15">
        <f>INDEX(装备!G:G,MATCH(属性!A6886,装备!A:A,0))</f>
        <v>19</v>
      </c>
      <c r="D6886" s="15" t="str">
        <f>INDEX(装备!E:E,MATCH(属性!A6886,装备!A:A,0))</f>
        <v>trousers</v>
      </c>
      <c r="E6886" s="14">
        <v>44</v>
      </c>
      <c r="F6886" s="17">
        <f>INT((VLOOKUP($C6886,装备数值,2,0)+VLOOKUP($C6886,装备数值,5,0)*($E6886-1))*VLOOKUP($D6886,系数!$K$2:$O$7,2,0))</f>
        <v>4725</v>
      </c>
      <c r="G6886" s="17">
        <f>INT((VLOOKUP($C6886,装备数值,3,0)+VLOOKUP($C6886,装备数值,6,0)*($E6886-1))*VLOOKUP($D6886,系数!$K$2:$O$7,3,0))</f>
        <v>0</v>
      </c>
      <c r="H6886" s="17">
        <f t="shared" si="215"/>
        <v>0</v>
      </c>
      <c r="I6886" s="17">
        <f>INT((VLOOKUP($C6886,装备数值,4,0)+VLOOKUP($C6886,装备数值,7,0)*($E6886-1))*VLOOKUP($D6886,系数!$K$2:$O$7,4,0))</f>
        <v>0</v>
      </c>
      <c r="J6886" s="17">
        <f>INT((VLOOKUP($C6886,装备数值,4,0)+VLOOKUP($C6886,装备数值,7,0)*($E6886-1))*VLOOKUP($D6886,系数!$K$2:$O$7,5,0))</f>
        <v>0</v>
      </c>
      <c r="K6886" s="17">
        <f>INT(VLOOKUP(E6886,强化金币,2,1)*VLOOKUP(INDEX(装备!F:F,MATCH(属性!A6886,装备!A:A,0)),系数!$K$12:$M$15,3,0))</f>
        <v>20000</v>
      </c>
      <c r="L6886" s="17"/>
      <c r="M6886" s="17"/>
      <c r="N6886" s="17"/>
      <c r="O6886" s="17">
        <f>IF(E6886=1,"",VLOOKUP(E6886,系数!$S$2:$AB$12,MATCH(属性!C6886,评级,0),1))</f>
        <v>400</v>
      </c>
    </row>
    <row r="6887" spans="1:15" ht="17.25" thickBot="1" x14ac:dyDescent="0.4">
      <c r="A6887" s="17">
        <f t="shared" si="214"/>
        <v>7100058</v>
      </c>
      <c r="B6887" s="17" t="s">
        <v>224</v>
      </c>
      <c r="C6887" s="15">
        <f>INDEX(装备!G:G,MATCH(属性!A6887,装备!A:A,0))</f>
        <v>19</v>
      </c>
      <c r="D6887" s="15" t="str">
        <f>INDEX(装备!E:E,MATCH(属性!A6887,装备!A:A,0))</f>
        <v>trousers</v>
      </c>
      <c r="E6887" s="14">
        <v>45</v>
      </c>
      <c r="F6887" s="17">
        <f>INT((VLOOKUP($C6887,装备数值,2,0)+VLOOKUP($C6887,装备数值,5,0)*($E6887-1))*VLOOKUP($D6887,系数!$K$2:$O$7,2,0))</f>
        <v>4800</v>
      </c>
      <c r="G6887" s="17">
        <f>INT((VLOOKUP($C6887,装备数值,3,0)+VLOOKUP($C6887,装备数值,6,0)*($E6887-1))*VLOOKUP($D6887,系数!$K$2:$O$7,3,0))</f>
        <v>0</v>
      </c>
      <c r="H6887" s="17">
        <f t="shared" si="215"/>
        <v>0</v>
      </c>
      <c r="I6887" s="17">
        <f>INT((VLOOKUP($C6887,装备数值,4,0)+VLOOKUP($C6887,装备数值,7,0)*($E6887-1))*VLOOKUP($D6887,系数!$K$2:$O$7,4,0))</f>
        <v>0</v>
      </c>
      <c r="J6887" s="17">
        <f>INT((VLOOKUP($C6887,装备数值,4,0)+VLOOKUP($C6887,装备数值,7,0)*($E6887-1))*VLOOKUP($D6887,系数!$K$2:$O$7,5,0))</f>
        <v>0</v>
      </c>
      <c r="K6887" s="17">
        <f>INT(VLOOKUP(E6887,强化金币,2,1)*VLOOKUP(INDEX(装备!F:F,MATCH(属性!A6887,装备!A:A,0)),系数!$K$12:$M$15,3,0))</f>
        <v>22000</v>
      </c>
      <c r="L6887" s="17"/>
      <c r="M6887" s="17"/>
      <c r="N6887" s="17"/>
      <c r="O6887" s="17">
        <f>IF(E6887=1,"",VLOOKUP(E6887,系数!$S$2:$AB$12,MATCH(属性!C6887,评级,0),1))</f>
        <v>400</v>
      </c>
    </row>
    <row r="6888" spans="1:15" ht="17.25" thickBot="1" x14ac:dyDescent="0.4">
      <c r="A6888" s="17">
        <f t="shared" si="214"/>
        <v>7100058</v>
      </c>
      <c r="B6888" s="17" t="s">
        <v>224</v>
      </c>
      <c r="C6888" s="15">
        <f>INDEX(装备!G:G,MATCH(属性!A6888,装备!A:A,0))</f>
        <v>19</v>
      </c>
      <c r="D6888" s="15" t="str">
        <f>INDEX(装备!E:E,MATCH(属性!A6888,装备!A:A,0))</f>
        <v>trousers</v>
      </c>
      <c r="E6888" s="14">
        <v>46</v>
      </c>
      <c r="F6888" s="17">
        <f>INT((VLOOKUP($C6888,装备数值,2,0)+VLOOKUP($C6888,装备数值,5,0)*($E6888-1))*VLOOKUP($D6888,系数!$K$2:$O$7,2,0))</f>
        <v>4875</v>
      </c>
      <c r="G6888" s="17">
        <f>INT((VLOOKUP($C6888,装备数值,3,0)+VLOOKUP($C6888,装备数值,6,0)*($E6888-1))*VLOOKUP($D6888,系数!$K$2:$O$7,3,0))</f>
        <v>0</v>
      </c>
      <c r="H6888" s="17">
        <f t="shared" si="215"/>
        <v>0</v>
      </c>
      <c r="I6888" s="17">
        <f>INT((VLOOKUP($C6888,装备数值,4,0)+VLOOKUP($C6888,装备数值,7,0)*($E6888-1))*VLOOKUP($D6888,系数!$K$2:$O$7,4,0))</f>
        <v>0</v>
      </c>
      <c r="J6888" s="17">
        <f>INT((VLOOKUP($C6888,装备数值,4,0)+VLOOKUP($C6888,装备数值,7,0)*($E6888-1))*VLOOKUP($D6888,系数!$K$2:$O$7,5,0))</f>
        <v>0</v>
      </c>
      <c r="K6888" s="17">
        <f>INT(VLOOKUP(E6888,强化金币,2,1)*VLOOKUP(INDEX(装备!F:F,MATCH(属性!A6888,装备!A:A,0)),系数!$K$12:$M$15,3,0))</f>
        <v>24000</v>
      </c>
      <c r="L6888" s="17"/>
      <c r="M6888" s="17"/>
      <c r="N6888" s="17"/>
      <c r="O6888" s="17">
        <f>IF(E6888=1,"",VLOOKUP(E6888,系数!$S$2:$AB$12,MATCH(属性!C6888,评级,0),1))</f>
        <v>400</v>
      </c>
    </row>
    <row r="6889" spans="1:15" ht="17.25" thickBot="1" x14ac:dyDescent="0.4">
      <c r="A6889" s="17">
        <f t="shared" si="214"/>
        <v>7100058</v>
      </c>
      <c r="B6889" s="17" t="s">
        <v>224</v>
      </c>
      <c r="C6889" s="15">
        <f>INDEX(装备!G:G,MATCH(属性!A6889,装备!A:A,0))</f>
        <v>19</v>
      </c>
      <c r="D6889" s="15" t="str">
        <f>INDEX(装备!E:E,MATCH(属性!A6889,装备!A:A,0))</f>
        <v>trousers</v>
      </c>
      <c r="E6889" s="14">
        <v>47</v>
      </c>
      <c r="F6889" s="17">
        <f>INT((VLOOKUP($C6889,装备数值,2,0)+VLOOKUP($C6889,装备数值,5,0)*($E6889-1))*VLOOKUP($D6889,系数!$K$2:$O$7,2,0))</f>
        <v>4950</v>
      </c>
      <c r="G6889" s="17">
        <f>INT((VLOOKUP($C6889,装备数值,3,0)+VLOOKUP($C6889,装备数值,6,0)*($E6889-1))*VLOOKUP($D6889,系数!$K$2:$O$7,3,0))</f>
        <v>0</v>
      </c>
      <c r="H6889" s="17">
        <f t="shared" si="215"/>
        <v>0</v>
      </c>
      <c r="I6889" s="17">
        <f>INT((VLOOKUP($C6889,装备数值,4,0)+VLOOKUP($C6889,装备数值,7,0)*($E6889-1))*VLOOKUP($D6889,系数!$K$2:$O$7,4,0))</f>
        <v>0</v>
      </c>
      <c r="J6889" s="17">
        <f>INT((VLOOKUP($C6889,装备数值,4,0)+VLOOKUP($C6889,装备数值,7,0)*($E6889-1))*VLOOKUP($D6889,系数!$K$2:$O$7,5,0))</f>
        <v>0</v>
      </c>
      <c r="K6889" s="17">
        <f>INT(VLOOKUP(E6889,强化金币,2,1)*VLOOKUP(INDEX(装备!F:F,MATCH(属性!A6889,装备!A:A,0)),系数!$K$12:$M$15,3,0))</f>
        <v>26000</v>
      </c>
      <c r="L6889" s="17"/>
      <c r="M6889" s="17"/>
      <c r="N6889" s="17"/>
      <c r="O6889" s="17">
        <f>IF(E6889=1,"",VLOOKUP(E6889,系数!$S$2:$AB$12,MATCH(属性!C6889,评级,0),1))</f>
        <v>400</v>
      </c>
    </row>
    <row r="6890" spans="1:15" ht="17.25" thickBot="1" x14ac:dyDescent="0.4">
      <c r="A6890" s="17">
        <f t="shared" si="214"/>
        <v>7100058</v>
      </c>
      <c r="B6890" s="17" t="s">
        <v>224</v>
      </c>
      <c r="C6890" s="15">
        <f>INDEX(装备!G:G,MATCH(属性!A6890,装备!A:A,0))</f>
        <v>19</v>
      </c>
      <c r="D6890" s="15" t="str">
        <f>INDEX(装备!E:E,MATCH(属性!A6890,装备!A:A,0))</f>
        <v>trousers</v>
      </c>
      <c r="E6890" s="14">
        <v>48</v>
      </c>
      <c r="F6890" s="17">
        <f>INT((VLOOKUP($C6890,装备数值,2,0)+VLOOKUP($C6890,装备数值,5,0)*($E6890-1))*VLOOKUP($D6890,系数!$K$2:$O$7,2,0))</f>
        <v>5026</v>
      </c>
      <c r="G6890" s="17">
        <f>INT((VLOOKUP($C6890,装备数值,3,0)+VLOOKUP($C6890,装备数值,6,0)*($E6890-1))*VLOOKUP($D6890,系数!$K$2:$O$7,3,0))</f>
        <v>0</v>
      </c>
      <c r="H6890" s="17">
        <f t="shared" si="215"/>
        <v>0</v>
      </c>
      <c r="I6890" s="17">
        <f>INT((VLOOKUP($C6890,装备数值,4,0)+VLOOKUP($C6890,装备数值,7,0)*($E6890-1))*VLOOKUP($D6890,系数!$K$2:$O$7,4,0))</f>
        <v>0</v>
      </c>
      <c r="J6890" s="17">
        <f>INT((VLOOKUP($C6890,装备数值,4,0)+VLOOKUP($C6890,装备数值,7,0)*($E6890-1))*VLOOKUP($D6890,系数!$K$2:$O$7,5,0))</f>
        <v>0</v>
      </c>
      <c r="K6890" s="17">
        <f>INT(VLOOKUP(E6890,强化金币,2,1)*VLOOKUP(INDEX(装备!F:F,MATCH(属性!A6890,装备!A:A,0)),系数!$K$12:$M$15,3,0))</f>
        <v>28000</v>
      </c>
      <c r="L6890" s="17"/>
      <c r="M6890" s="17"/>
      <c r="N6890" s="17"/>
      <c r="O6890" s="17">
        <f>IF(E6890=1,"",VLOOKUP(E6890,系数!$S$2:$AB$12,MATCH(属性!C6890,评级,0),1))</f>
        <v>400</v>
      </c>
    </row>
    <row r="6891" spans="1:15" ht="17.25" thickBot="1" x14ac:dyDescent="0.4">
      <c r="A6891" s="17">
        <f t="shared" si="214"/>
        <v>7100058</v>
      </c>
      <c r="B6891" s="17" t="s">
        <v>224</v>
      </c>
      <c r="C6891" s="15">
        <f>INDEX(装备!G:G,MATCH(属性!A6891,装备!A:A,0))</f>
        <v>19</v>
      </c>
      <c r="D6891" s="15" t="str">
        <f>INDEX(装备!E:E,MATCH(属性!A6891,装备!A:A,0))</f>
        <v>trousers</v>
      </c>
      <c r="E6891" s="14">
        <v>49</v>
      </c>
      <c r="F6891" s="17">
        <f>INT((VLOOKUP($C6891,装备数值,2,0)+VLOOKUP($C6891,装备数值,5,0)*($E6891-1))*VLOOKUP($D6891,系数!$K$2:$O$7,2,0))</f>
        <v>5101</v>
      </c>
      <c r="G6891" s="17">
        <f>INT((VLOOKUP($C6891,装备数值,3,0)+VLOOKUP($C6891,装备数值,6,0)*($E6891-1))*VLOOKUP($D6891,系数!$K$2:$O$7,3,0))</f>
        <v>0</v>
      </c>
      <c r="H6891" s="17">
        <f t="shared" si="215"/>
        <v>0</v>
      </c>
      <c r="I6891" s="17">
        <f>INT((VLOOKUP($C6891,装备数值,4,0)+VLOOKUP($C6891,装备数值,7,0)*($E6891-1))*VLOOKUP($D6891,系数!$K$2:$O$7,4,0))</f>
        <v>0</v>
      </c>
      <c r="J6891" s="17">
        <f>INT((VLOOKUP($C6891,装备数值,4,0)+VLOOKUP($C6891,装备数值,7,0)*($E6891-1))*VLOOKUP($D6891,系数!$K$2:$O$7,5,0))</f>
        <v>0</v>
      </c>
      <c r="K6891" s="17">
        <f>INT(VLOOKUP(E6891,强化金币,2,1)*VLOOKUP(INDEX(装备!F:F,MATCH(属性!A6891,装备!A:A,0)),系数!$K$12:$M$15,3,0))</f>
        <v>30000</v>
      </c>
      <c r="L6891" s="17"/>
      <c r="M6891" s="17"/>
      <c r="N6891" s="17"/>
      <c r="O6891" s="17">
        <f>IF(E6891=1,"",VLOOKUP(E6891,系数!$S$2:$AB$12,MATCH(属性!C6891,评级,0),1))</f>
        <v>400</v>
      </c>
    </row>
    <row r="6892" spans="1:15" ht="17.25" thickBot="1" x14ac:dyDescent="0.4">
      <c r="A6892" s="17">
        <f t="shared" si="214"/>
        <v>7100058</v>
      </c>
      <c r="B6892" s="17" t="s">
        <v>224</v>
      </c>
      <c r="C6892" s="15">
        <f>INDEX(装备!G:G,MATCH(属性!A6892,装备!A:A,0))</f>
        <v>19</v>
      </c>
      <c r="D6892" s="15" t="str">
        <f>INDEX(装备!E:E,MATCH(属性!A6892,装备!A:A,0))</f>
        <v>trousers</v>
      </c>
      <c r="E6892" s="14">
        <v>50</v>
      </c>
      <c r="F6892" s="17">
        <f>INT((VLOOKUP($C6892,装备数值,2,0)+VLOOKUP($C6892,装备数值,5,0)*($E6892-1))*VLOOKUP($D6892,系数!$K$2:$O$7,2,0))</f>
        <v>5176</v>
      </c>
      <c r="G6892" s="17">
        <f>INT((VLOOKUP($C6892,装备数值,3,0)+VLOOKUP($C6892,装备数值,6,0)*($E6892-1))*VLOOKUP($D6892,系数!$K$2:$O$7,3,0))</f>
        <v>0</v>
      </c>
      <c r="H6892" s="17">
        <f t="shared" si="215"/>
        <v>0</v>
      </c>
      <c r="I6892" s="17">
        <f>INT((VLOOKUP($C6892,装备数值,4,0)+VLOOKUP($C6892,装备数值,7,0)*($E6892-1))*VLOOKUP($D6892,系数!$K$2:$O$7,4,0))</f>
        <v>0</v>
      </c>
      <c r="J6892" s="17">
        <f>INT((VLOOKUP($C6892,装备数值,4,0)+VLOOKUP($C6892,装备数值,7,0)*($E6892-1))*VLOOKUP($D6892,系数!$K$2:$O$7,5,0))</f>
        <v>0</v>
      </c>
      <c r="K6892" s="17">
        <f>INT(VLOOKUP(E6892,强化金币,2,1)*VLOOKUP(INDEX(装备!F:F,MATCH(属性!A6892,装备!A:A,0)),系数!$K$12:$M$15,3,0))</f>
        <v>32000</v>
      </c>
      <c r="L6892" s="17"/>
      <c r="M6892" s="17"/>
      <c r="N6892" s="17"/>
      <c r="O6892" s="17">
        <f>IF(E6892=1,"",VLOOKUP(E6892,系数!$S$2:$AB$12,MATCH(属性!C6892,评级,0),1))</f>
        <v>480</v>
      </c>
    </row>
    <row r="6893" spans="1:15" ht="17.25" thickBot="1" x14ac:dyDescent="0.4">
      <c r="A6893" s="17">
        <f t="shared" si="214"/>
        <v>7100058</v>
      </c>
      <c r="B6893" s="17" t="s">
        <v>224</v>
      </c>
      <c r="C6893" s="15">
        <f>INDEX(装备!G:G,MATCH(属性!A6893,装备!A:A,0))</f>
        <v>19</v>
      </c>
      <c r="D6893" s="15" t="str">
        <f>INDEX(装备!E:E,MATCH(属性!A6893,装备!A:A,0))</f>
        <v>trousers</v>
      </c>
      <c r="E6893" s="14">
        <v>51</v>
      </c>
      <c r="F6893" s="17">
        <f>INT((VLOOKUP($C6893,装备数值,2,0)+VLOOKUP($C6893,装备数值,5,0)*($E6893-1))*VLOOKUP($D6893,系数!$K$2:$O$7,2,0))</f>
        <v>5251</v>
      </c>
      <c r="G6893" s="17">
        <f>INT((VLOOKUP($C6893,装备数值,3,0)+VLOOKUP($C6893,装备数值,6,0)*($E6893-1))*VLOOKUP($D6893,系数!$K$2:$O$7,3,0))</f>
        <v>0</v>
      </c>
      <c r="H6893" s="17">
        <f t="shared" si="215"/>
        <v>0</v>
      </c>
      <c r="I6893" s="17">
        <f>INT((VLOOKUP($C6893,装备数值,4,0)+VLOOKUP($C6893,装备数值,7,0)*($E6893-1))*VLOOKUP($D6893,系数!$K$2:$O$7,4,0))</f>
        <v>0</v>
      </c>
      <c r="J6893" s="17">
        <f>INT((VLOOKUP($C6893,装备数值,4,0)+VLOOKUP($C6893,装备数值,7,0)*($E6893-1))*VLOOKUP($D6893,系数!$K$2:$O$7,5,0))</f>
        <v>0</v>
      </c>
      <c r="K6893" s="17">
        <f>INT(VLOOKUP(E6893,强化金币,2,1)*VLOOKUP(INDEX(装备!F:F,MATCH(属性!A6893,装备!A:A,0)),系数!$K$12:$M$15,3,0))</f>
        <v>34000</v>
      </c>
      <c r="L6893" s="17"/>
      <c r="M6893" s="17"/>
      <c r="N6893" s="17"/>
      <c r="O6893" s="17">
        <f>IF(E6893=1,"",VLOOKUP(E6893,系数!$S$2:$AB$12,MATCH(属性!C6893,评级,0),1))</f>
        <v>480</v>
      </c>
    </row>
    <row r="6894" spans="1:15" ht="17.25" thickBot="1" x14ac:dyDescent="0.4">
      <c r="A6894" s="17">
        <f t="shared" si="214"/>
        <v>7100058</v>
      </c>
      <c r="B6894" s="17" t="s">
        <v>224</v>
      </c>
      <c r="C6894" s="15">
        <f>INDEX(装备!G:G,MATCH(属性!A6894,装备!A:A,0))</f>
        <v>19</v>
      </c>
      <c r="D6894" s="15" t="str">
        <f>INDEX(装备!E:E,MATCH(属性!A6894,装备!A:A,0))</f>
        <v>trousers</v>
      </c>
      <c r="E6894" s="14">
        <v>52</v>
      </c>
      <c r="F6894" s="17">
        <f>INT((VLOOKUP($C6894,装备数值,2,0)+VLOOKUP($C6894,装备数值,5,0)*($E6894-1))*VLOOKUP($D6894,系数!$K$2:$O$7,2,0))</f>
        <v>5326</v>
      </c>
      <c r="G6894" s="17">
        <f>INT((VLOOKUP($C6894,装备数值,3,0)+VLOOKUP($C6894,装备数值,6,0)*($E6894-1))*VLOOKUP($D6894,系数!$K$2:$O$7,3,0))</f>
        <v>0</v>
      </c>
      <c r="H6894" s="17">
        <f t="shared" si="215"/>
        <v>0</v>
      </c>
      <c r="I6894" s="17">
        <f>INT((VLOOKUP($C6894,装备数值,4,0)+VLOOKUP($C6894,装备数值,7,0)*($E6894-1))*VLOOKUP($D6894,系数!$K$2:$O$7,4,0))</f>
        <v>0</v>
      </c>
      <c r="J6894" s="17">
        <f>INT((VLOOKUP($C6894,装备数值,4,0)+VLOOKUP($C6894,装备数值,7,0)*($E6894-1))*VLOOKUP($D6894,系数!$K$2:$O$7,5,0))</f>
        <v>0</v>
      </c>
      <c r="K6894" s="17">
        <f>INT(VLOOKUP(E6894,强化金币,2,1)*VLOOKUP(INDEX(装备!F:F,MATCH(属性!A6894,装备!A:A,0)),系数!$K$12:$M$15,3,0))</f>
        <v>36000</v>
      </c>
      <c r="L6894" s="17"/>
      <c r="M6894" s="17"/>
      <c r="N6894" s="17"/>
      <c r="O6894" s="17">
        <f>IF(E6894=1,"",VLOOKUP(E6894,系数!$S$2:$AB$12,MATCH(属性!C6894,评级,0),1))</f>
        <v>480</v>
      </c>
    </row>
    <row r="6895" spans="1:15" ht="17.25" thickBot="1" x14ac:dyDescent="0.4">
      <c r="A6895" s="17">
        <f t="shared" si="214"/>
        <v>7100058</v>
      </c>
      <c r="B6895" s="17" t="s">
        <v>224</v>
      </c>
      <c r="C6895" s="15">
        <f>INDEX(装备!G:G,MATCH(属性!A6895,装备!A:A,0))</f>
        <v>19</v>
      </c>
      <c r="D6895" s="15" t="str">
        <f>INDEX(装备!E:E,MATCH(属性!A6895,装备!A:A,0))</f>
        <v>trousers</v>
      </c>
      <c r="E6895" s="14">
        <v>53</v>
      </c>
      <c r="F6895" s="17">
        <f>INT((VLOOKUP($C6895,装备数值,2,0)+VLOOKUP($C6895,装备数值,5,0)*($E6895-1))*VLOOKUP($D6895,系数!$K$2:$O$7,2,0))</f>
        <v>5401</v>
      </c>
      <c r="G6895" s="17">
        <f>INT((VLOOKUP($C6895,装备数值,3,0)+VLOOKUP($C6895,装备数值,6,0)*($E6895-1))*VLOOKUP($D6895,系数!$K$2:$O$7,3,0))</f>
        <v>0</v>
      </c>
      <c r="H6895" s="17">
        <f t="shared" si="215"/>
        <v>0</v>
      </c>
      <c r="I6895" s="17">
        <f>INT((VLOOKUP($C6895,装备数值,4,0)+VLOOKUP($C6895,装备数值,7,0)*($E6895-1))*VLOOKUP($D6895,系数!$K$2:$O$7,4,0))</f>
        <v>0</v>
      </c>
      <c r="J6895" s="17">
        <f>INT((VLOOKUP($C6895,装备数值,4,0)+VLOOKUP($C6895,装备数值,7,0)*($E6895-1))*VLOOKUP($D6895,系数!$K$2:$O$7,5,0))</f>
        <v>0</v>
      </c>
      <c r="K6895" s="17">
        <f>INT(VLOOKUP(E6895,强化金币,2,1)*VLOOKUP(INDEX(装备!F:F,MATCH(属性!A6895,装备!A:A,0)),系数!$K$12:$M$15,3,0))</f>
        <v>38000</v>
      </c>
      <c r="L6895" s="17"/>
      <c r="M6895" s="17"/>
      <c r="N6895" s="17"/>
      <c r="O6895" s="17">
        <f>IF(E6895=1,"",VLOOKUP(E6895,系数!$S$2:$AB$12,MATCH(属性!C6895,评级,0),1))</f>
        <v>480</v>
      </c>
    </row>
    <row r="6896" spans="1:15" ht="17.25" thickBot="1" x14ac:dyDescent="0.4">
      <c r="A6896" s="17">
        <f t="shared" si="214"/>
        <v>7100058</v>
      </c>
      <c r="B6896" s="17" t="s">
        <v>224</v>
      </c>
      <c r="C6896" s="15">
        <f>INDEX(装备!G:G,MATCH(属性!A6896,装备!A:A,0))</f>
        <v>19</v>
      </c>
      <c r="D6896" s="15" t="str">
        <f>INDEX(装备!E:E,MATCH(属性!A6896,装备!A:A,0))</f>
        <v>trousers</v>
      </c>
      <c r="E6896" s="14">
        <v>54</v>
      </c>
      <c r="F6896" s="17">
        <f>INT((VLOOKUP($C6896,装备数值,2,0)+VLOOKUP($C6896,装备数值,5,0)*($E6896-1))*VLOOKUP($D6896,系数!$K$2:$O$7,2,0))</f>
        <v>5476</v>
      </c>
      <c r="G6896" s="17">
        <f>INT((VLOOKUP($C6896,装备数值,3,0)+VLOOKUP($C6896,装备数值,6,0)*($E6896-1))*VLOOKUP($D6896,系数!$K$2:$O$7,3,0))</f>
        <v>0</v>
      </c>
      <c r="H6896" s="17">
        <f t="shared" si="215"/>
        <v>0</v>
      </c>
      <c r="I6896" s="17">
        <f>INT((VLOOKUP($C6896,装备数值,4,0)+VLOOKUP($C6896,装备数值,7,0)*($E6896-1))*VLOOKUP($D6896,系数!$K$2:$O$7,4,0))</f>
        <v>0</v>
      </c>
      <c r="J6896" s="17">
        <f>INT((VLOOKUP($C6896,装备数值,4,0)+VLOOKUP($C6896,装备数值,7,0)*($E6896-1))*VLOOKUP($D6896,系数!$K$2:$O$7,5,0))</f>
        <v>0</v>
      </c>
      <c r="K6896" s="17">
        <f>INT(VLOOKUP(E6896,强化金币,2,1)*VLOOKUP(INDEX(装备!F:F,MATCH(属性!A6896,装备!A:A,0)),系数!$K$12:$M$15,3,0))</f>
        <v>40000</v>
      </c>
      <c r="L6896" s="17"/>
      <c r="M6896" s="17"/>
      <c r="N6896" s="17"/>
      <c r="O6896" s="17">
        <f>IF(E6896=1,"",VLOOKUP(E6896,系数!$S$2:$AB$12,MATCH(属性!C6896,评级,0),1))</f>
        <v>480</v>
      </c>
    </row>
    <row r="6897" spans="1:15" ht="17.25" thickBot="1" x14ac:dyDescent="0.4">
      <c r="A6897" s="17">
        <f t="shared" si="214"/>
        <v>7100058</v>
      </c>
      <c r="B6897" s="17" t="s">
        <v>224</v>
      </c>
      <c r="C6897" s="15">
        <f>INDEX(装备!G:G,MATCH(属性!A6897,装备!A:A,0))</f>
        <v>19</v>
      </c>
      <c r="D6897" s="15" t="str">
        <f>INDEX(装备!E:E,MATCH(属性!A6897,装备!A:A,0))</f>
        <v>trousers</v>
      </c>
      <c r="E6897" s="14">
        <v>55</v>
      </c>
      <c r="F6897" s="17">
        <f>INT((VLOOKUP($C6897,装备数值,2,0)+VLOOKUP($C6897,装备数值,5,0)*($E6897-1))*VLOOKUP($D6897,系数!$K$2:$O$7,2,0))</f>
        <v>5551</v>
      </c>
      <c r="G6897" s="17">
        <f>INT((VLOOKUP($C6897,装备数值,3,0)+VLOOKUP($C6897,装备数值,6,0)*($E6897-1))*VLOOKUP($D6897,系数!$K$2:$O$7,3,0))</f>
        <v>0</v>
      </c>
      <c r="H6897" s="17">
        <f t="shared" si="215"/>
        <v>0</v>
      </c>
      <c r="I6897" s="17">
        <f>INT((VLOOKUP($C6897,装备数值,4,0)+VLOOKUP($C6897,装备数值,7,0)*($E6897-1))*VLOOKUP($D6897,系数!$K$2:$O$7,4,0))</f>
        <v>0</v>
      </c>
      <c r="J6897" s="17">
        <f>INT((VLOOKUP($C6897,装备数值,4,0)+VLOOKUP($C6897,装备数值,7,0)*($E6897-1))*VLOOKUP($D6897,系数!$K$2:$O$7,5,0))</f>
        <v>0</v>
      </c>
      <c r="K6897" s="17">
        <f>INT(VLOOKUP(E6897,强化金币,2,1)*VLOOKUP(INDEX(装备!F:F,MATCH(属性!A6897,装备!A:A,0)),系数!$K$12:$M$15,3,0))</f>
        <v>42000</v>
      </c>
      <c r="L6897" s="17"/>
      <c r="M6897" s="17"/>
      <c r="N6897" s="17"/>
      <c r="O6897" s="17">
        <f>IF(E6897=1,"",VLOOKUP(E6897,系数!$S$2:$AB$12,MATCH(属性!C6897,评级,0),1))</f>
        <v>480</v>
      </c>
    </row>
    <row r="6898" spans="1:15" ht="17.25" thickBot="1" x14ac:dyDescent="0.4">
      <c r="A6898" s="17">
        <f t="shared" si="214"/>
        <v>7100058</v>
      </c>
      <c r="B6898" s="17" t="s">
        <v>224</v>
      </c>
      <c r="C6898" s="15">
        <f>INDEX(装备!G:G,MATCH(属性!A6898,装备!A:A,0))</f>
        <v>19</v>
      </c>
      <c r="D6898" s="15" t="str">
        <f>INDEX(装备!E:E,MATCH(属性!A6898,装备!A:A,0))</f>
        <v>trousers</v>
      </c>
      <c r="E6898" s="14">
        <v>56</v>
      </c>
      <c r="F6898" s="17">
        <f>INT((VLOOKUP($C6898,装备数值,2,0)+VLOOKUP($C6898,装备数值,5,0)*($E6898-1))*VLOOKUP($D6898,系数!$K$2:$O$7,2,0))</f>
        <v>5626</v>
      </c>
      <c r="G6898" s="17">
        <f>INT((VLOOKUP($C6898,装备数值,3,0)+VLOOKUP($C6898,装备数值,6,0)*($E6898-1))*VLOOKUP($D6898,系数!$K$2:$O$7,3,0))</f>
        <v>0</v>
      </c>
      <c r="H6898" s="17">
        <f t="shared" si="215"/>
        <v>0</v>
      </c>
      <c r="I6898" s="17">
        <f>INT((VLOOKUP($C6898,装备数值,4,0)+VLOOKUP($C6898,装备数值,7,0)*($E6898-1))*VLOOKUP($D6898,系数!$K$2:$O$7,4,0))</f>
        <v>0</v>
      </c>
      <c r="J6898" s="17">
        <f>INT((VLOOKUP($C6898,装备数值,4,0)+VLOOKUP($C6898,装备数值,7,0)*($E6898-1))*VLOOKUP($D6898,系数!$K$2:$O$7,5,0))</f>
        <v>0</v>
      </c>
      <c r="K6898" s="17">
        <f>INT(VLOOKUP(E6898,强化金币,2,1)*VLOOKUP(INDEX(装备!F:F,MATCH(属性!A6898,装备!A:A,0)),系数!$K$12:$M$15,3,0))</f>
        <v>44000</v>
      </c>
      <c r="L6898" s="17"/>
      <c r="M6898" s="17"/>
      <c r="N6898" s="17"/>
      <c r="O6898" s="17">
        <f>IF(E6898=1,"",VLOOKUP(E6898,系数!$S$2:$AB$12,MATCH(属性!C6898,评级,0),1))</f>
        <v>480</v>
      </c>
    </row>
    <row r="6899" spans="1:15" ht="17.25" thickBot="1" x14ac:dyDescent="0.4">
      <c r="A6899" s="17">
        <f t="shared" si="214"/>
        <v>7100058</v>
      </c>
      <c r="B6899" s="17" t="s">
        <v>224</v>
      </c>
      <c r="C6899" s="15">
        <f>INDEX(装备!G:G,MATCH(属性!A6899,装备!A:A,0))</f>
        <v>19</v>
      </c>
      <c r="D6899" s="15" t="str">
        <f>INDEX(装备!E:E,MATCH(属性!A6899,装备!A:A,0))</f>
        <v>trousers</v>
      </c>
      <c r="E6899" s="14">
        <v>57</v>
      </c>
      <c r="F6899" s="17">
        <f>INT((VLOOKUP($C6899,装备数值,2,0)+VLOOKUP($C6899,装备数值,5,0)*($E6899-1))*VLOOKUP($D6899,系数!$K$2:$O$7,2,0))</f>
        <v>5701</v>
      </c>
      <c r="G6899" s="17">
        <f>INT((VLOOKUP($C6899,装备数值,3,0)+VLOOKUP($C6899,装备数值,6,0)*($E6899-1))*VLOOKUP($D6899,系数!$K$2:$O$7,3,0))</f>
        <v>0</v>
      </c>
      <c r="H6899" s="17">
        <f t="shared" si="215"/>
        <v>0</v>
      </c>
      <c r="I6899" s="17">
        <f>INT((VLOOKUP($C6899,装备数值,4,0)+VLOOKUP($C6899,装备数值,7,0)*($E6899-1))*VLOOKUP($D6899,系数!$K$2:$O$7,4,0))</f>
        <v>0</v>
      </c>
      <c r="J6899" s="17">
        <f>INT((VLOOKUP($C6899,装备数值,4,0)+VLOOKUP($C6899,装备数值,7,0)*($E6899-1))*VLOOKUP($D6899,系数!$K$2:$O$7,5,0))</f>
        <v>0</v>
      </c>
      <c r="K6899" s="17">
        <f>INT(VLOOKUP(E6899,强化金币,2,1)*VLOOKUP(INDEX(装备!F:F,MATCH(属性!A6899,装备!A:A,0)),系数!$K$12:$M$15,3,0))</f>
        <v>46000</v>
      </c>
      <c r="L6899" s="17"/>
      <c r="M6899" s="17"/>
      <c r="N6899" s="17"/>
      <c r="O6899" s="17">
        <f>IF(E6899=1,"",VLOOKUP(E6899,系数!$S$2:$AB$12,MATCH(属性!C6899,评级,0),1))</f>
        <v>480</v>
      </c>
    </row>
    <row r="6900" spans="1:15" ht="17.25" thickBot="1" x14ac:dyDescent="0.4">
      <c r="A6900" s="17">
        <f t="shared" si="214"/>
        <v>7100058</v>
      </c>
      <c r="B6900" s="17" t="s">
        <v>224</v>
      </c>
      <c r="C6900" s="15">
        <f>INDEX(装备!G:G,MATCH(属性!A6900,装备!A:A,0))</f>
        <v>19</v>
      </c>
      <c r="D6900" s="15" t="str">
        <f>INDEX(装备!E:E,MATCH(属性!A6900,装备!A:A,0))</f>
        <v>trousers</v>
      </c>
      <c r="E6900" s="14">
        <v>58</v>
      </c>
      <c r="F6900" s="17">
        <f>INT((VLOOKUP($C6900,装备数值,2,0)+VLOOKUP($C6900,装备数值,5,0)*($E6900-1))*VLOOKUP($D6900,系数!$K$2:$O$7,2,0))</f>
        <v>5776</v>
      </c>
      <c r="G6900" s="17">
        <f>INT((VLOOKUP($C6900,装备数值,3,0)+VLOOKUP($C6900,装备数值,6,0)*($E6900-1))*VLOOKUP($D6900,系数!$K$2:$O$7,3,0))</f>
        <v>0</v>
      </c>
      <c r="H6900" s="17">
        <f t="shared" si="215"/>
        <v>0</v>
      </c>
      <c r="I6900" s="17">
        <f>INT((VLOOKUP($C6900,装备数值,4,0)+VLOOKUP($C6900,装备数值,7,0)*($E6900-1))*VLOOKUP($D6900,系数!$K$2:$O$7,4,0))</f>
        <v>0</v>
      </c>
      <c r="J6900" s="17">
        <f>INT((VLOOKUP($C6900,装备数值,4,0)+VLOOKUP($C6900,装备数值,7,0)*($E6900-1))*VLOOKUP($D6900,系数!$K$2:$O$7,5,0))</f>
        <v>0</v>
      </c>
      <c r="K6900" s="17">
        <f>INT(VLOOKUP(E6900,强化金币,2,1)*VLOOKUP(INDEX(装备!F:F,MATCH(属性!A6900,装备!A:A,0)),系数!$K$12:$M$15,3,0))</f>
        <v>48000</v>
      </c>
      <c r="L6900" s="17"/>
      <c r="M6900" s="17"/>
      <c r="N6900" s="17"/>
      <c r="O6900" s="17">
        <f>IF(E6900=1,"",VLOOKUP(E6900,系数!$S$2:$AB$12,MATCH(属性!C6900,评级,0),1))</f>
        <v>480</v>
      </c>
    </row>
    <row r="6901" spans="1:15" ht="17.25" thickBot="1" x14ac:dyDescent="0.4">
      <c r="A6901" s="17">
        <f t="shared" si="214"/>
        <v>7100058</v>
      </c>
      <c r="B6901" s="17" t="s">
        <v>224</v>
      </c>
      <c r="C6901" s="15">
        <f>INDEX(装备!G:G,MATCH(属性!A6901,装备!A:A,0))</f>
        <v>19</v>
      </c>
      <c r="D6901" s="15" t="str">
        <f>INDEX(装备!E:E,MATCH(属性!A6901,装备!A:A,0))</f>
        <v>trousers</v>
      </c>
      <c r="E6901" s="14">
        <v>59</v>
      </c>
      <c r="F6901" s="17">
        <f>INT((VLOOKUP($C6901,装备数值,2,0)+VLOOKUP($C6901,装备数值,5,0)*($E6901-1))*VLOOKUP($D6901,系数!$K$2:$O$7,2,0))</f>
        <v>5851</v>
      </c>
      <c r="G6901" s="17">
        <f>INT((VLOOKUP($C6901,装备数值,3,0)+VLOOKUP($C6901,装备数值,6,0)*($E6901-1))*VLOOKUP($D6901,系数!$K$2:$O$7,3,0))</f>
        <v>0</v>
      </c>
      <c r="H6901" s="17">
        <f t="shared" si="215"/>
        <v>0</v>
      </c>
      <c r="I6901" s="17">
        <f>INT((VLOOKUP($C6901,装备数值,4,0)+VLOOKUP($C6901,装备数值,7,0)*($E6901-1))*VLOOKUP($D6901,系数!$K$2:$O$7,4,0))</f>
        <v>0</v>
      </c>
      <c r="J6901" s="17">
        <f>INT((VLOOKUP($C6901,装备数值,4,0)+VLOOKUP($C6901,装备数值,7,0)*($E6901-1))*VLOOKUP($D6901,系数!$K$2:$O$7,5,0))</f>
        <v>0</v>
      </c>
      <c r="K6901" s="17">
        <f>INT(VLOOKUP(E6901,强化金币,2,1)*VLOOKUP(INDEX(装备!F:F,MATCH(属性!A6901,装备!A:A,0)),系数!$K$12:$M$15,3,0))</f>
        <v>50000</v>
      </c>
      <c r="L6901" s="17"/>
      <c r="M6901" s="17"/>
      <c r="N6901" s="17"/>
      <c r="O6901" s="17">
        <f>IF(E6901=1,"",VLOOKUP(E6901,系数!$S$2:$AB$12,MATCH(属性!C6901,评级,0),1))</f>
        <v>480</v>
      </c>
    </row>
    <row r="6902" spans="1:15" ht="17.25" thickBot="1" x14ac:dyDescent="0.4">
      <c r="A6902" s="17">
        <f t="shared" si="214"/>
        <v>7100058</v>
      </c>
      <c r="B6902" s="17" t="s">
        <v>224</v>
      </c>
      <c r="C6902" s="15">
        <f>INDEX(装备!G:G,MATCH(属性!A6902,装备!A:A,0))</f>
        <v>19</v>
      </c>
      <c r="D6902" s="15" t="str">
        <f>INDEX(装备!E:E,MATCH(属性!A6902,装备!A:A,0))</f>
        <v>trousers</v>
      </c>
      <c r="E6902" s="14">
        <v>60</v>
      </c>
      <c r="F6902" s="17">
        <f>INT((VLOOKUP($C6902,装备数值,2,0)+VLOOKUP($C6902,装备数值,5,0)*($E6902-1))*VLOOKUP($D6902,系数!$K$2:$O$7,2,0))</f>
        <v>5926</v>
      </c>
      <c r="G6902" s="17">
        <f>INT((VLOOKUP($C6902,装备数值,3,0)+VLOOKUP($C6902,装备数值,6,0)*($E6902-1))*VLOOKUP($D6902,系数!$K$2:$O$7,3,0))</f>
        <v>0</v>
      </c>
      <c r="H6902" s="17">
        <f t="shared" si="215"/>
        <v>0</v>
      </c>
      <c r="I6902" s="17">
        <f>INT((VLOOKUP($C6902,装备数值,4,0)+VLOOKUP($C6902,装备数值,7,0)*($E6902-1))*VLOOKUP($D6902,系数!$K$2:$O$7,4,0))</f>
        <v>0</v>
      </c>
      <c r="J6902" s="17">
        <f>INT((VLOOKUP($C6902,装备数值,4,0)+VLOOKUP($C6902,装备数值,7,0)*($E6902-1))*VLOOKUP($D6902,系数!$K$2:$O$7,5,0))</f>
        <v>0</v>
      </c>
      <c r="K6902" s="17">
        <f>INT(VLOOKUP(E6902,强化金币,2,1)*VLOOKUP(INDEX(装备!F:F,MATCH(属性!A6902,装备!A:A,0)),系数!$K$12:$M$15,3,0))</f>
        <v>52500</v>
      </c>
      <c r="L6902" s="17"/>
      <c r="M6902" s="17"/>
      <c r="N6902" s="17"/>
      <c r="O6902" s="17">
        <f>IF(E6902=1,"",VLOOKUP(E6902,系数!$S$2:$AB$12,MATCH(属性!C6902,评级,0),1))</f>
        <v>560</v>
      </c>
    </row>
    <row r="6903" spans="1:15" ht="17.25" thickBot="1" x14ac:dyDescent="0.4">
      <c r="A6903" s="17">
        <f t="shared" si="214"/>
        <v>7100058</v>
      </c>
      <c r="B6903" s="17" t="s">
        <v>224</v>
      </c>
      <c r="C6903" s="15">
        <f>INDEX(装备!G:G,MATCH(属性!A6903,装备!A:A,0))</f>
        <v>19</v>
      </c>
      <c r="D6903" s="15" t="str">
        <f>INDEX(装备!E:E,MATCH(属性!A6903,装备!A:A,0))</f>
        <v>trousers</v>
      </c>
      <c r="E6903" s="14">
        <v>61</v>
      </c>
      <c r="F6903" s="17">
        <f>INT((VLOOKUP($C6903,装备数值,2,0)+VLOOKUP($C6903,装备数值,5,0)*($E6903-1))*VLOOKUP($D6903,系数!$K$2:$O$7,2,0))</f>
        <v>6001</v>
      </c>
      <c r="G6903" s="17">
        <f>INT((VLOOKUP($C6903,装备数值,3,0)+VLOOKUP($C6903,装备数值,6,0)*($E6903-1))*VLOOKUP($D6903,系数!$K$2:$O$7,3,0))</f>
        <v>0</v>
      </c>
      <c r="H6903" s="17">
        <f t="shared" si="215"/>
        <v>0</v>
      </c>
      <c r="I6903" s="17">
        <f>INT((VLOOKUP($C6903,装备数值,4,0)+VLOOKUP($C6903,装备数值,7,0)*($E6903-1))*VLOOKUP($D6903,系数!$K$2:$O$7,4,0))</f>
        <v>0</v>
      </c>
      <c r="J6903" s="17">
        <f>INT((VLOOKUP($C6903,装备数值,4,0)+VLOOKUP($C6903,装备数值,7,0)*($E6903-1))*VLOOKUP($D6903,系数!$K$2:$O$7,5,0))</f>
        <v>0</v>
      </c>
      <c r="K6903" s="17">
        <f>INT(VLOOKUP(E6903,强化金币,2,1)*VLOOKUP(INDEX(装备!F:F,MATCH(属性!A6903,装备!A:A,0)),系数!$K$12:$M$15,3,0))</f>
        <v>55000</v>
      </c>
      <c r="L6903" s="17"/>
      <c r="M6903" s="17"/>
      <c r="N6903" s="17"/>
      <c r="O6903" s="17">
        <f>IF(E6903=1,"",VLOOKUP(E6903,系数!$S$2:$AB$12,MATCH(属性!C6903,评级,0),1))</f>
        <v>560</v>
      </c>
    </row>
    <row r="6904" spans="1:15" ht="17.25" thickBot="1" x14ac:dyDescent="0.4">
      <c r="A6904" s="17">
        <f t="shared" si="214"/>
        <v>7100058</v>
      </c>
      <c r="B6904" s="17" t="s">
        <v>224</v>
      </c>
      <c r="C6904" s="15">
        <f>INDEX(装备!G:G,MATCH(属性!A6904,装备!A:A,0))</f>
        <v>19</v>
      </c>
      <c r="D6904" s="15" t="str">
        <f>INDEX(装备!E:E,MATCH(属性!A6904,装备!A:A,0))</f>
        <v>trousers</v>
      </c>
      <c r="E6904" s="14">
        <v>62</v>
      </c>
      <c r="F6904" s="17">
        <f>INT((VLOOKUP($C6904,装备数值,2,0)+VLOOKUP($C6904,装备数值,5,0)*($E6904-1))*VLOOKUP($D6904,系数!$K$2:$O$7,2,0))</f>
        <v>6076</v>
      </c>
      <c r="G6904" s="17">
        <f>INT((VLOOKUP($C6904,装备数值,3,0)+VLOOKUP($C6904,装备数值,6,0)*($E6904-1))*VLOOKUP($D6904,系数!$K$2:$O$7,3,0))</f>
        <v>0</v>
      </c>
      <c r="H6904" s="17">
        <f t="shared" si="215"/>
        <v>0</v>
      </c>
      <c r="I6904" s="17">
        <f>INT((VLOOKUP($C6904,装备数值,4,0)+VLOOKUP($C6904,装备数值,7,0)*($E6904-1))*VLOOKUP($D6904,系数!$K$2:$O$7,4,0))</f>
        <v>0</v>
      </c>
      <c r="J6904" s="17">
        <f>INT((VLOOKUP($C6904,装备数值,4,0)+VLOOKUP($C6904,装备数值,7,0)*($E6904-1))*VLOOKUP($D6904,系数!$K$2:$O$7,5,0))</f>
        <v>0</v>
      </c>
      <c r="K6904" s="17">
        <f>INT(VLOOKUP(E6904,强化金币,2,1)*VLOOKUP(INDEX(装备!F:F,MATCH(属性!A6904,装备!A:A,0)),系数!$K$12:$M$15,3,0))</f>
        <v>57500</v>
      </c>
      <c r="L6904" s="17"/>
      <c r="M6904" s="17"/>
      <c r="N6904" s="17"/>
      <c r="O6904" s="17">
        <f>IF(E6904=1,"",VLOOKUP(E6904,系数!$S$2:$AB$12,MATCH(属性!C6904,评级,0),1))</f>
        <v>560</v>
      </c>
    </row>
    <row r="6905" spans="1:15" ht="17.25" thickBot="1" x14ac:dyDescent="0.4">
      <c r="A6905" s="17">
        <f t="shared" si="214"/>
        <v>7100058</v>
      </c>
      <c r="B6905" s="17" t="s">
        <v>224</v>
      </c>
      <c r="C6905" s="15">
        <f>INDEX(装备!G:G,MATCH(属性!A6905,装备!A:A,0))</f>
        <v>19</v>
      </c>
      <c r="D6905" s="15" t="str">
        <f>INDEX(装备!E:E,MATCH(属性!A6905,装备!A:A,0))</f>
        <v>trousers</v>
      </c>
      <c r="E6905" s="14">
        <v>63</v>
      </c>
      <c r="F6905" s="17">
        <f>INT((VLOOKUP($C6905,装备数值,2,0)+VLOOKUP($C6905,装备数值,5,0)*($E6905-1))*VLOOKUP($D6905,系数!$K$2:$O$7,2,0))</f>
        <v>6151</v>
      </c>
      <c r="G6905" s="17">
        <f>INT((VLOOKUP($C6905,装备数值,3,0)+VLOOKUP($C6905,装备数值,6,0)*($E6905-1))*VLOOKUP($D6905,系数!$K$2:$O$7,3,0))</f>
        <v>0</v>
      </c>
      <c r="H6905" s="17">
        <f t="shared" si="215"/>
        <v>0</v>
      </c>
      <c r="I6905" s="17">
        <f>INT((VLOOKUP($C6905,装备数值,4,0)+VLOOKUP($C6905,装备数值,7,0)*($E6905-1))*VLOOKUP($D6905,系数!$K$2:$O$7,4,0))</f>
        <v>0</v>
      </c>
      <c r="J6905" s="17">
        <f>INT((VLOOKUP($C6905,装备数值,4,0)+VLOOKUP($C6905,装备数值,7,0)*($E6905-1))*VLOOKUP($D6905,系数!$K$2:$O$7,5,0))</f>
        <v>0</v>
      </c>
      <c r="K6905" s="17">
        <f>INT(VLOOKUP(E6905,强化金币,2,1)*VLOOKUP(INDEX(装备!F:F,MATCH(属性!A6905,装备!A:A,0)),系数!$K$12:$M$15,3,0))</f>
        <v>60000</v>
      </c>
      <c r="L6905" s="17"/>
      <c r="M6905" s="17"/>
      <c r="N6905" s="17"/>
      <c r="O6905" s="17">
        <f>IF(E6905=1,"",VLOOKUP(E6905,系数!$S$2:$AB$12,MATCH(属性!C6905,评级,0),1))</f>
        <v>560</v>
      </c>
    </row>
    <row r="6906" spans="1:15" ht="17.25" thickBot="1" x14ac:dyDescent="0.4">
      <c r="A6906" s="17">
        <f t="shared" si="214"/>
        <v>7100058</v>
      </c>
      <c r="B6906" s="17" t="s">
        <v>224</v>
      </c>
      <c r="C6906" s="15">
        <f>INDEX(装备!G:G,MATCH(属性!A6906,装备!A:A,0))</f>
        <v>19</v>
      </c>
      <c r="D6906" s="15" t="str">
        <f>INDEX(装备!E:E,MATCH(属性!A6906,装备!A:A,0))</f>
        <v>trousers</v>
      </c>
      <c r="E6906" s="14">
        <v>64</v>
      </c>
      <c r="F6906" s="17">
        <f>INT((VLOOKUP($C6906,装备数值,2,0)+VLOOKUP($C6906,装备数值,5,0)*($E6906-1))*VLOOKUP($D6906,系数!$K$2:$O$7,2,0))</f>
        <v>6226</v>
      </c>
      <c r="G6906" s="17">
        <f>INT((VLOOKUP($C6906,装备数值,3,0)+VLOOKUP($C6906,装备数值,6,0)*($E6906-1))*VLOOKUP($D6906,系数!$K$2:$O$7,3,0))</f>
        <v>0</v>
      </c>
      <c r="H6906" s="17">
        <f t="shared" si="215"/>
        <v>0</v>
      </c>
      <c r="I6906" s="17">
        <f>INT((VLOOKUP($C6906,装备数值,4,0)+VLOOKUP($C6906,装备数值,7,0)*($E6906-1))*VLOOKUP($D6906,系数!$K$2:$O$7,4,0))</f>
        <v>0</v>
      </c>
      <c r="J6906" s="17">
        <f>INT((VLOOKUP($C6906,装备数值,4,0)+VLOOKUP($C6906,装备数值,7,0)*($E6906-1))*VLOOKUP($D6906,系数!$K$2:$O$7,5,0))</f>
        <v>0</v>
      </c>
      <c r="K6906" s="17">
        <f>INT(VLOOKUP(E6906,强化金币,2,1)*VLOOKUP(INDEX(装备!F:F,MATCH(属性!A6906,装备!A:A,0)),系数!$K$12:$M$15,3,0))</f>
        <v>62500</v>
      </c>
      <c r="L6906" s="17"/>
      <c r="M6906" s="17"/>
      <c r="N6906" s="17"/>
      <c r="O6906" s="17">
        <f>IF(E6906=1,"",VLOOKUP(E6906,系数!$S$2:$AB$12,MATCH(属性!C6906,评级,0),1))</f>
        <v>560</v>
      </c>
    </row>
    <row r="6907" spans="1:15" ht="17.25" thickBot="1" x14ac:dyDescent="0.4">
      <c r="A6907" s="17">
        <f t="shared" si="214"/>
        <v>7100058</v>
      </c>
      <c r="B6907" s="17" t="s">
        <v>224</v>
      </c>
      <c r="C6907" s="15">
        <f>INDEX(装备!G:G,MATCH(属性!A6907,装备!A:A,0))</f>
        <v>19</v>
      </c>
      <c r="D6907" s="15" t="str">
        <f>INDEX(装备!E:E,MATCH(属性!A6907,装备!A:A,0))</f>
        <v>trousers</v>
      </c>
      <c r="E6907" s="14">
        <v>65</v>
      </c>
      <c r="F6907" s="17">
        <f>INT((VLOOKUP($C6907,装备数值,2,0)+VLOOKUP($C6907,装备数值,5,0)*($E6907-1))*VLOOKUP($D6907,系数!$K$2:$O$7,2,0))</f>
        <v>6301</v>
      </c>
      <c r="G6907" s="17">
        <f>INT((VLOOKUP($C6907,装备数值,3,0)+VLOOKUP($C6907,装备数值,6,0)*($E6907-1))*VLOOKUP($D6907,系数!$K$2:$O$7,3,0))</f>
        <v>0</v>
      </c>
      <c r="H6907" s="17">
        <f t="shared" si="215"/>
        <v>0</v>
      </c>
      <c r="I6907" s="17">
        <f>INT((VLOOKUP($C6907,装备数值,4,0)+VLOOKUP($C6907,装备数值,7,0)*($E6907-1))*VLOOKUP($D6907,系数!$K$2:$O$7,4,0))</f>
        <v>0</v>
      </c>
      <c r="J6907" s="17">
        <f>INT((VLOOKUP($C6907,装备数值,4,0)+VLOOKUP($C6907,装备数值,7,0)*($E6907-1))*VLOOKUP($D6907,系数!$K$2:$O$7,5,0))</f>
        <v>0</v>
      </c>
      <c r="K6907" s="17">
        <f>INT(VLOOKUP(E6907,强化金币,2,1)*VLOOKUP(INDEX(装备!F:F,MATCH(属性!A6907,装备!A:A,0)),系数!$K$12:$M$15,3,0))</f>
        <v>65000</v>
      </c>
      <c r="L6907" s="17"/>
      <c r="M6907" s="17"/>
      <c r="N6907" s="17"/>
      <c r="O6907" s="17">
        <f>IF(E6907=1,"",VLOOKUP(E6907,系数!$S$2:$AB$12,MATCH(属性!C6907,评级,0),1))</f>
        <v>560</v>
      </c>
    </row>
    <row r="6908" spans="1:15" ht="17.25" thickBot="1" x14ac:dyDescent="0.4">
      <c r="A6908" s="17">
        <f t="shared" ref="A6908:A6971" si="216">A6788+1</f>
        <v>7100058</v>
      </c>
      <c r="B6908" s="17" t="s">
        <v>224</v>
      </c>
      <c r="C6908" s="15">
        <f>INDEX(装备!G:G,MATCH(属性!A6908,装备!A:A,0))</f>
        <v>19</v>
      </c>
      <c r="D6908" s="15" t="str">
        <f>INDEX(装备!E:E,MATCH(属性!A6908,装备!A:A,0))</f>
        <v>trousers</v>
      </c>
      <c r="E6908" s="14">
        <v>66</v>
      </c>
      <c r="F6908" s="17">
        <f>INT((VLOOKUP($C6908,装备数值,2,0)+VLOOKUP($C6908,装备数值,5,0)*($E6908-1))*VLOOKUP($D6908,系数!$K$2:$O$7,2,0))</f>
        <v>6376</v>
      </c>
      <c r="G6908" s="17">
        <f>INT((VLOOKUP($C6908,装备数值,3,0)+VLOOKUP($C6908,装备数值,6,0)*($E6908-1))*VLOOKUP($D6908,系数!$K$2:$O$7,3,0))</f>
        <v>0</v>
      </c>
      <c r="H6908" s="17">
        <f t="shared" si="215"/>
        <v>0</v>
      </c>
      <c r="I6908" s="17">
        <f>INT((VLOOKUP($C6908,装备数值,4,0)+VLOOKUP($C6908,装备数值,7,0)*($E6908-1))*VLOOKUP($D6908,系数!$K$2:$O$7,4,0))</f>
        <v>0</v>
      </c>
      <c r="J6908" s="17">
        <f>INT((VLOOKUP($C6908,装备数值,4,0)+VLOOKUP($C6908,装备数值,7,0)*($E6908-1))*VLOOKUP($D6908,系数!$K$2:$O$7,5,0))</f>
        <v>0</v>
      </c>
      <c r="K6908" s="17">
        <f>INT(VLOOKUP(E6908,强化金币,2,1)*VLOOKUP(INDEX(装备!F:F,MATCH(属性!A6908,装备!A:A,0)),系数!$K$12:$M$15,3,0))</f>
        <v>67500</v>
      </c>
      <c r="L6908" s="17"/>
      <c r="M6908" s="17"/>
      <c r="N6908" s="17"/>
      <c r="O6908" s="17">
        <f>IF(E6908=1,"",VLOOKUP(E6908,系数!$S$2:$AB$12,MATCH(属性!C6908,评级,0),1))</f>
        <v>560</v>
      </c>
    </row>
    <row r="6909" spans="1:15" ht="17.25" thickBot="1" x14ac:dyDescent="0.4">
      <c r="A6909" s="17">
        <f t="shared" si="216"/>
        <v>7100058</v>
      </c>
      <c r="B6909" s="17" t="s">
        <v>224</v>
      </c>
      <c r="C6909" s="15">
        <f>INDEX(装备!G:G,MATCH(属性!A6909,装备!A:A,0))</f>
        <v>19</v>
      </c>
      <c r="D6909" s="15" t="str">
        <f>INDEX(装备!E:E,MATCH(属性!A6909,装备!A:A,0))</f>
        <v>trousers</v>
      </c>
      <c r="E6909" s="14">
        <v>67</v>
      </c>
      <c r="F6909" s="17">
        <f>INT((VLOOKUP($C6909,装备数值,2,0)+VLOOKUP($C6909,装备数值,5,0)*($E6909-1))*VLOOKUP($D6909,系数!$K$2:$O$7,2,0))</f>
        <v>6451</v>
      </c>
      <c r="G6909" s="17">
        <f>INT((VLOOKUP($C6909,装备数值,3,0)+VLOOKUP($C6909,装备数值,6,0)*($E6909-1))*VLOOKUP($D6909,系数!$K$2:$O$7,3,0))</f>
        <v>0</v>
      </c>
      <c r="H6909" s="17">
        <f t="shared" si="215"/>
        <v>0</v>
      </c>
      <c r="I6909" s="17">
        <f>INT((VLOOKUP($C6909,装备数值,4,0)+VLOOKUP($C6909,装备数值,7,0)*($E6909-1))*VLOOKUP($D6909,系数!$K$2:$O$7,4,0))</f>
        <v>0</v>
      </c>
      <c r="J6909" s="17">
        <f>INT((VLOOKUP($C6909,装备数值,4,0)+VLOOKUP($C6909,装备数值,7,0)*($E6909-1))*VLOOKUP($D6909,系数!$K$2:$O$7,5,0))</f>
        <v>0</v>
      </c>
      <c r="K6909" s="17">
        <f>INT(VLOOKUP(E6909,强化金币,2,1)*VLOOKUP(INDEX(装备!F:F,MATCH(属性!A6909,装备!A:A,0)),系数!$K$12:$M$15,3,0))</f>
        <v>70000</v>
      </c>
      <c r="L6909" s="17"/>
      <c r="M6909" s="17"/>
      <c r="N6909" s="17"/>
      <c r="O6909" s="17">
        <f>IF(E6909=1,"",VLOOKUP(E6909,系数!$S$2:$AB$12,MATCH(属性!C6909,评级,0),1))</f>
        <v>560</v>
      </c>
    </row>
    <row r="6910" spans="1:15" ht="17.25" thickBot="1" x14ac:dyDescent="0.4">
      <c r="A6910" s="17">
        <f t="shared" si="216"/>
        <v>7100058</v>
      </c>
      <c r="B6910" s="17" t="s">
        <v>224</v>
      </c>
      <c r="C6910" s="15">
        <f>INDEX(装备!G:G,MATCH(属性!A6910,装备!A:A,0))</f>
        <v>19</v>
      </c>
      <c r="D6910" s="15" t="str">
        <f>INDEX(装备!E:E,MATCH(属性!A6910,装备!A:A,0))</f>
        <v>trousers</v>
      </c>
      <c r="E6910" s="14">
        <v>68</v>
      </c>
      <c r="F6910" s="17">
        <f>INT((VLOOKUP($C6910,装备数值,2,0)+VLOOKUP($C6910,装备数值,5,0)*($E6910-1))*VLOOKUP($D6910,系数!$K$2:$O$7,2,0))</f>
        <v>6526</v>
      </c>
      <c r="G6910" s="17">
        <f>INT((VLOOKUP($C6910,装备数值,3,0)+VLOOKUP($C6910,装备数值,6,0)*($E6910-1))*VLOOKUP($D6910,系数!$K$2:$O$7,3,0))</f>
        <v>0</v>
      </c>
      <c r="H6910" s="17">
        <f t="shared" si="215"/>
        <v>0</v>
      </c>
      <c r="I6910" s="17">
        <f>INT((VLOOKUP($C6910,装备数值,4,0)+VLOOKUP($C6910,装备数值,7,0)*($E6910-1))*VLOOKUP($D6910,系数!$K$2:$O$7,4,0))</f>
        <v>0</v>
      </c>
      <c r="J6910" s="17">
        <f>INT((VLOOKUP($C6910,装备数值,4,0)+VLOOKUP($C6910,装备数值,7,0)*($E6910-1))*VLOOKUP($D6910,系数!$K$2:$O$7,5,0))</f>
        <v>0</v>
      </c>
      <c r="K6910" s="17">
        <f>INT(VLOOKUP(E6910,强化金币,2,1)*VLOOKUP(INDEX(装备!F:F,MATCH(属性!A6910,装备!A:A,0)),系数!$K$12:$M$15,3,0))</f>
        <v>72500</v>
      </c>
      <c r="L6910" s="17"/>
      <c r="M6910" s="17"/>
      <c r="N6910" s="17"/>
      <c r="O6910" s="17">
        <f>IF(E6910=1,"",VLOOKUP(E6910,系数!$S$2:$AB$12,MATCH(属性!C6910,评级,0),1))</f>
        <v>560</v>
      </c>
    </row>
    <row r="6911" spans="1:15" ht="17.25" thickBot="1" x14ac:dyDescent="0.4">
      <c r="A6911" s="17">
        <f t="shared" si="216"/>
        <v>7100058</v>
      </c>
      <c r="B6911" s="17" t="s">
        <v>224</v>
      </c>
      <c r="C6911" s="15">
        <f>INDEX(装备!G:G,MATCH(属性!A6911,装备!A:A,0))</f>
        <v>19</v>
      </c>
      <c r="D6911" s="15" t="str">
        <f>INDEX(装备!E:E,MATCH(属性!A6911,装备!A:A,0))</f>
        <v>trousers</v>
      </c>
      <c r="E6911" s="14">
        <v>69</v>
      </c>
      <c r="F6911" s="17">
        <f>INT((VLOOKUP($C6911,装备数值,2,0)+VLOOKUP($C6911,装备数值,5,0)*($E6911-1))*VLOOKUP($D6911,系数!$K$2:$O$7,2,0))</f>
        <v>6601</v>
      </c>
      <c r="G6911" s="17">
        <f>INT((VLOOKUP($C6911,装备数值,3,0)+VLOOKUP($C6911,装备数值,6,0)*($E6911-1))*VLOOKUP($D6911,系数!$K$2:$O$7,3,0))</f>
        <v>0</v>
      </c>
      <c r="H6911" s="17">
        <f t="shared" si="215"/>
        <v>0</v>
      </c>
      <c r="I6911" s="17">
        <f>INT((VLOOKUP($C6911,装备数值,4,0)+VLOOKUP($C6911,装备数值,7,0)*($E6911-1))*VLOOKUP($D6911,系数!$K$2:$O$7,4,0))</f>
        <v>0</v>
      </c>
      <c r="J6911" s="17">
        <f>INT((VLOOKUP($C6911,装备数值,4,0)+VLOOKUP($C6911,装备数值,7,0)*($E6911-1))*VLOOKUP($D6911,系数!$K$2:$O$7,5,0))</f>
        <v>0</v>
      </c>
      <c r="K6911" s="17">
        <f>INT(VLOOKUP(E6911,强化金币,2,1)*VLOOKUP(INDEX(装备!F:F,MATCH(属性!A6911,装备!A:A,0)),系数!$K$12:$M$15,3,0))</f>
        <v>75000</v>
      </c>
      <c r="L6911" s="17"/>
      <c r="M6911" s="17"/>
      <c r="N6911" s="17"/>
      <c r="O6911" s="17">
        <f>IF(E6911=1,"",VLOOKUP(E6911,系数!$S$2:$AB$12,MATCH(属性!C6911,评级,0),1))</f>
        <v>560</v>
      </c>
    </row>
    <row r="6912" spans="1:15" ht="17.25" thickBot="1" x14ac:dyDescent="0.4">
      <c r="A6912" s="17">
        <f t="shared" si="216"/>
        <v>7100058</v>
      </c>
      <c r="B6912" s="17" t="s">
        <v>224</v>
      </c>
      <c r="C6912" s="15">
        <f>INDEX(装备!G:G,MATCH(属性!A6912,装备!A:A,0))</f>
        <v>19</v>
      </c>
      <c r="D6912" s="15" t="str">
        <f>INDEX(装备!E:E,MATCH(属性!A6912,装备!A:A,0))</f>
        <v>trousers</v>
      </c>
      <c r="E6912" s="14">
        <v>70</v>
      </c>
      <c r="F6912" s="17">
        <f>INT((VLOOKUP($C6912,装备数值,2,0)+VLOOKUP($C6912,装备数值,5,0)*($E6912-1))*VLOOKUP($D6912,系数!$K$2:$O$7,2,0))</f>
        <v>6676</v>
      </c>
      <c r="G6912" s="17">
        <f>INT((VLOOKUP($C6912,装备数值,3,0)+VLOOKUP($C6912,装备数值,6,0)*($E6912-1))*VLOOKUP($D6912,系数!$K$2:$O$7,3,0))</f>
        <v>0</v>
      </c>
      <c r="H6912" s="17">
        <f t="shared" si="215"/>
        <v>0</v>
      </c>
      <c r="I6912" s="17">
        <f>INT((VLOOKUP($C6912,装备数值,4,0)+VLOOKUP($C6912,装备数值,7,0)*($E6912-1))*VLOOKUP($D6912,系数!$K$2:$O$7,4,0))</f>
        <v>0</v>
      </c>
      <c r="J6912" s="17">
        <f>INT((VLOOKUP($C6912,装备数值,4,0)+VLOOKUP($C6912,装备数值,7,0)*($E6912-1))*VLOOKUP($D6912,系数!$K$2:$O$7,5,0))</f>
        <v>0</v>
      </c>
      <c r="K6912" s="17">
        <f>INT(VLOOKUP(E6912,强化金币,2,1)*VLOOKUP(INDEX(装备!F:F,MATCH(属性!A6912,装备!A:A,0)),系数!$K$12:$M$15,3,0))</f>
        <v>77500</v>
      </c>
      <c r="L6912" s="17"/>
      <c r="M6912" s="17"/>
      <c r="N6912" s="17"/>
      <c r="O6912" s="17">
        <f>IF(E6912=1,"",VLOOKUP(E6912,系数!$S$2:$AB$12,MATCH(属性!C6912,评级,0),1))</f>
        <v>640</v>
      </c>
    </row>
    <row r="6913" spans="1:15" ht="17.25" thickBot="1" x14ac:dyDescent="0.4">
      <c r="A6913" s="17">
        <f t="shared" si="216"/>
        <v>7100058</v>
      </c>
      <c r="B6913" s="17" t="s">
        <v>224</v>
      </c>
      <c r="C6913" s="15">
        <f>INDEX(装备!G:G,MATCH(属性!A6913,装备!A:A,0))</f>
        <v>19</v>
      </c>
      <c r="D6913" s="15" t="str">
        <f>INDEX(装备!E:E,MATCH(属性!A6913,装备!A:A,0))</f>
        <v>trousers</v>
      </c>
      <c r="E6913" s="14">
        <v>71</v>
      </c>
      <c r="F6913" s="17">
        <f>INT((VLOOKUP($C6913,装备数值,2,0)+VLOOKUP($C6913,装备数值,5,0)*($E6913-1))*VLOOKUP($D6913,系数!$K$2:$O$7,2,0))</f>
        <v>6751</v>
      </c>
      <c r="G6913" s="17">
        <f>INT((VLOOKUP($C6913,装备数值,3,0)+VLOOKUP($C6913,装备数值,6,0)*($E6913-1))*VLOOKUP($D6913,系数!$K$2:$O$7,3,0))</f>
        <v>0</v>
      </c>
      <c r="H6913" s="17">
        <f t="shared" si="215"/>
        <v>0</v>
      </c>
      <c r="I6913" s="17">
        <f>INT((VLOOKUP($C6913,装备数值,4,0)+VLOOKUP($C6913,装备数值,7,0)*($E6913-1))*VLOOKUP($D6913,系数!$K$2:$O$7,4,0))</f>
        <v>0</v>
      </c>
      <c r="J6913" s="17">
        <f>INT((VLOOKUP($C6913,装备数值,4,0)+VLOOKUP($C6913,装备数值,7,0)*($E6913-1))*VLOOKUP($D6913,系数!$K$2:$O$7,5,0))</f>
        <v>0</v>
      </c>
      <c r="K6913" s="17">
        <f>INT(VLOOKUP(E6913,强化金币,2,1)*VLOOKUP(INDEX(装备!F:F,MATCH(属性!A6913,装备!A:A,0)),系数!$K$12:$M$15,3,0))</f>
        <v>80000</v>
      </c>
      <c r="L6913" s="17"/>
      <c r="M6913" s="17"/>
      <c r="N6913" s="17"/>
      <c r="O6913" s="17">
        <f>IF(E6913=1,"",VLOOKUP(E6913,系数!$S$2:$AB$12,MATCH(属性!C6913,评级,0),1))</f>
        <v>640</v>
      </c>
    </row>
    <row r="6914" spans="1:15" ht="17.25" thickBot="1" x14ac:dyDescent="0.4">
      <c r="A6914" s="17">
        <f t="shared" si="216"/>
        <v>7100058</v>
      </c>
      <c r="B6914" s="17" t="s">
        <v>224</v>
      </c>
      <c r="C6914" s="15">
        <f>INDEX(装备!G:G,MATCH(属性!A6914,装备!A:A,0))</f>
        <v>19</v>
      </c>
      <c r="D6914" s="15" t="str">
        <f>INDEX(装备!E:E,MATCH(属性!A6914,装备!A:A,0))</f>
        <v>trousers</v>
      </c>
      <c r="E6914" s="14">
        <v>72</v>
      </c>
      <c r="F6914" s="17">
        <f>INT((VLOOKUP($C6914,装备数值,2,0)+VLOOKUP($C6914,装备数值,5,0)*($E6914-1))*VLOOKUP($D6914,系数!$K$2:$O$7,2,0))</f>
        <v>6826</v>
      </c>
      <c r="G6914" s="17">
        <f>INT((VLOOKUP($C6914,装备数值,3,0)+VLOOKUP($C6914,装备数值,6,0)*($E6914-1))*VLOOKUP($D6914,系数!$K$2:$O$7,3,0))</f>
        <v>0</v>
      </c>
      <c r="H6914" s="17">
        <f t="shared" si="215"/>
        <v>0</v>
      </c>
      <c r="I6914" s="17">
        <f>INT((VLOOKUP($C6914,装备数值,4,0)+VLOOKUP($C6914,装备数值,7,0)*($E6914-1))*VLOOKUP($D6914,系数!$K$2:$O$7,4,0))</f>
        <v>0</v>
      </c>
      <c r="J6914" s="17">
        <f>INT((VLOOKUP($C6914,装备数值,4,0)+VLOOKUP($C6914,装备数值,7,0)*($E6914-1))*VLOOKUP($D6914,系数!$K$2:$O$7,5,0))</f>
        <v>0</v>
      </c>
      <c r="K6914" s="17">
        <f>INT(VLOOKUP(E6914,强化金币,2,1)*VLOOKUP(INDEX(装备!F:F,MATCH(属性!A6914,装备!A:A,0)),系数!$K$12:$M$15,3,0))</f>
        <v>82500</v>
      </c>
      <c r="L6914" s="17"/>
      <c r="M6914" s="17"/>
      <c r="N6914" s="17"/>
      <c r="O6914" s="17">
        <f>IF(E6914=1,"",VLOOKUP(E6914,系数!$S$2:$AB$12,MATCH(属性!C6914,评级,0),1))</f>
        <v>640</v>
      </c>
    </row>
    <row r="6915" spans="1:15" ht="17.25" thickBot="1" x14ac:dyDescent="0.4">
      <c r="A6915" s="17">
        <f t="shared" si="216"/>
        <v>7100058</v>
      </c>
      <c r="B6915" s="17" t="s">
        <v>224</v>
      </c>
      <c r="C6915" s="15">
        <f>INDEX(装备!G:G,MATCH(属性!A6915,装备!A:A,0))</f>
        <v>19</v>
      </c>
      <c r="D6915" s="15" t="str">
        <f>INDEX(装备!E:E,MATCH(属性!A6915,装备!A:A,0))</f>
        <v>trousers</v>
      </c>
      <c r="E6915" s="14">
        <v>73</v>
      </c>
      <c r="F6915" s="17">
        <f>INT((VLOOKUP($C6915,装备数值,2,0)+VLOOKUP($C6915,装备数值,5,0)*($E6915-1))*VLOOKUP($D6915,系数!$K$2:$O$7,2,0))</f>
        <v>6901</v>
      </c>
      <c r="G6915" s="17">
        <f>INT((VLOOKUP($C6915,装备数值,3,0)+VLOOKUP($C6915,装备数值,6,0)*($E6915-1))*VLOOKUP($D6915,系数!$K$2:$O$7,3,0))</f>
        <v>0</v>
      </c>
      <c r="H6915" s="17">
        <f t="shared" si="215"/>
        <v>0</v>
      </c>
      <c r="I6915" s="17">
        <f>INT((VLOOKUP($C6915,装备数值,4,0)+VLOOKUP($C6915,装备数值,7,0)*($E6915-1))*VLOOKUP($D6915,系数!$K$2:$O$7,4,0))</f>
        <v>0</v>
      </c>
      <c r="J6915" s="17">
        <f>INT((VLOOKUP($C6915,装备数值,4,0)+VLOOKUP($C6915,装备数值,7,0)*($E6915-1))*VLOOKUP($D6915,系数!$K$2:$O$7,5,0))</f>
        <v>0</v>
      </c>
      <c r="K6915" s="17">
        <f>INT(VLOOKUP(E6915,强化金币,2,1)*VLOOKUP(INDEX(装备!F:F,MATCH(属性!A6915,装备!A:A,0)),系数!$K$12:$M$15,3,0))</f>
        <v>85000</v>
      </c>
      <c r="L6915" s="17"/>
      <c r="M6915" s="17"/>
      <c r="N6915" s="17"/>
      <c r="O6915" s="17">
        <f>IF(E6915=1,"",VLOOKUP(E6915,系数!$S$2:$AB$12,MATCH(属性!C6915,评级,0),1))</f>
        <v>640</v>
      </c>
    </row>
    <row r="6916" spans="1:15" ht="17.25" thickBot="1" x14ac:dyDescent="0.4">
      <c r="A6916" s="17">
        <f t="shared" si="216"/>
        <v>7100058</v>
      </c>
      <c r="B6916" s="17" t="s">
        <v>224</v>
      </c>
      <c r="C6916" s="15">
        <f>INDEX(装备!G:G,MATCH(属性!A6916,装备!A:A,0))</f>
        <v>19</v>
      </c>
      <c r="D6916" s="15" t="str">
        <f>INDEX(装备!E:E,MATCH(属性!A6916,装备!A:A,0))</f>
        <v>trousers</v>
      </c>
      <c r="E6916" s="14">
        <v>74</v>
      </c>
      <c r="F6916" s="17">
        <f>INT((VLOOKUP($C6916,装备数值,2,0)+VLOOKUP($C6916,装备数值,5,0)*($E6916-1))*VLOOKUP($D6916,系数!$K$2:$O$7,2,0))</f>
        <v>6976</v>
      </c>
      <c r="G6916" s="17">
        <f>INT((VLOOKUP($C6916,装备数值,3,0)+VLOOKUP($C6916,装备数值,6,0)*($E6916-1))*VLOOKUP($D6916,系数!$K$2:$O$7,3,0))</f>
        <v>0</v>
      </c>
      <c r="H6916" s="17">
        <f t="shared" ref="H6916:H6979" si="217">G6916</f>
        <v>0</v>
      </c>
      <c r="I6916" s="17">
        <f>INT((VLOOKUP($C6916,装备数值,4,0)+VLOOKUP($C6916,装备数值,7,0)*($E6916-1))*VLOOKUP($D6916,系数!$K$2:$O$7,4,0))</f>
        <v>0</v>
      </c>
      <c r="J6916" s="17">
        <f>INT((VLOOKUP($C6916,装备数值,4,0)+VLOOKUP($C6916,装备数值,7,0)*($E6916-1))*VLOOKUP($D6916,系数!$K$2:$O$7,5,0))</f>
        <v>0</v>
      </c>
      <c r="K6916" s="17">
        <f>INT(VLOOKUP(E6916,强化金币,2,1)*VLOOKUP(INDEX(装备!F:F,MATCH(属性!A6916,装备!A:A,0)),系数!$K$12:$M$15,3,0))</f>
        <v>87500</v>
      </c>
      <c r="L6916" s="17"/>
      <c r="M6916" s="17"/>
      <c r="N6916" s="17"/>
      <c r="O6916" s="17">
        <f>IF(E6916=1,"",VLOOKUP(E6916,系数!$S$2:$AB$12,MATCH(属性!C6916,评级,0),1))</f>
        <v>640</v>
      </c>
    </row>
    <row r="6917" spans="1:15" ht="17.25" thickBot="1" x14ac:dyDescent="0.4">
      <c r="A6917" s="17">
        <f t="shared" si="216"/>
        <v>7100058</v>
      </c>
      <c r="B6917" s="17" t="s">
        <v>224</v>
      </c>
      <c r="C6917" s="15">
        <f>INDEX(装备!G:G,MATCH(属性!A6917,装备!A:A,0))</f>
        <v>19</v>
      </c>
      <c r="D6917" s="15" t="str">
        <f>INDEX(装备!E:E,MATCH(属性!A6917,装备!A:A,0))</f>
        <v>trousers</v>
      </c>
      <c r="E6917" s="14">
        <v>75</v>
      </c>
      <c r="F6917" s="17">
        <f>INT((VLOOKUP($C6917,装备数值,2,0)+VLOOKUP($C6917,装备数值,5,0)*($E6917-1))*VLOOKUP($D6917,系数!$K$2:$O$7,2,0))</f>
        <v>7051</v>
      </c>
      <c r="G6917" s="17">
        <f>INT((VLOOKUP($C6917,装备数值,3,0)+VLOOKUP($C6917,装备数值,6,0)*($E6917-1))*VLOOKUP($D6917,系数!$K$2:$O$7,3,0))</f>
        <v>0</v>
      </c>
      <c r="H6917" s="17">
        <f t="shared" si="217"/>
        <v>0</v>
      </c>
      <c r="I6917" s="17">
        <f>INT((VLOOKUP($C6917,装备数值,4,0)+VLOOKUP($C6917,装备数值,7,0)*($E6917-1))*VLOOKUP($D6917,系数!$K$2:$O$7,4,0))</f>
        <v>0</v>
      </c>
      <c r="J6917" s="17">
        <f>INT((VLOOKUP($C6917,装备数值,4,0)+VLOOKUP($C6917,装备数值,7,0)*($E6917-1))*VLOOKUP($D6917,系数!$K$2:$O$7,5,0))</f>
        <v>0</v>
      </c>
      <c r="K6917" s="17">
        <f>INT(VLOOKUP(E6917,强化金币,2,1)*VLOOKUP(INDEX(装备!F:F,MATCH(属性!A6917,装备!A:A,0)),系数!$K$12:$M$15,3,0))</f>
        <v>90000</v>
      </c>
      <c r="L6917" s="17"/>
      <c r="M6917" s="17"/>
      <c r="N6917" s="17"/>
      <c r="O6917" s="17">
        <f>IF(E6917=1,"",VLOOKUP(E6917,系数!$S$2:$AB$12,MATCH(属性!C6917,评级,0),1))</f>
        <v>640</v>
      </c>
    </row>
    <row r="6918" spans="1:15" ht="17.25" thickBot="1" x14ac:dyDescent="0.4">
      <c r="A6918" s="17">
        <f t="shared" si="216"/>
        <v>7100058</v>
      </c>
      <c r="B6918" s="17" t="s">
        <v>224</v>
      </c>
      <c r="C6918" s="15">
        <f>INDEX(装备!G:G,MATCH(属性!A6918,装备!A:A,0))</f>
        <v>19</v>
      </c>
      <c r="D6918" s="15" t="str">
        <f>INDEX(装备!E:E,MATCH(属性!A6918,装备!A:A,0))</f>
        <v>trousers</v>
      </c>
      <c r="E6918" s="14">
        <v>76</v>
      </c>
      <c r="F6918" s="17">
        <f>INT((VLOOKUP($C6918,装备数值,2,0)+VLOOKUP($C6918,装备数值,5,0)*($E6918-1))*VLOOKUP($D6918,系数!$K$2:$O$7,2,0))</f>
        <v>7126</v>
      </c>
      <c r="G6918" s="17">
        <f>INT((VLOOKUP($C6918,装备数值,3,0)+VLOOKUP($C6918,装备数值,6,0)*($E6918-1))*VLOOKUP($D6918,系数!$K$2:$O$7,3,0))</f>
        <v>0</v>
      </c>
      <c r="H6918" s="17">
        <f t="shared" si="217"/>
        <v>0</v>
      </c>
      <c r="I6918" s="17">
        <f>INT((VLOOKUP($C6918,装备数值,4,0)+VLOOKUP($C6918,装备数值,7,0)*($E6918-1))*VLOOKUP($D6918,系数!$K$2:$O$7,4,0))</f>
        <v>0</v>
      </c>
      <c r="J6918" s="17">
        <f>INT((VLOOKUP($C6918,装备数值,4,0)+VLOOKUP($C6918,装备数值,7,0)*($E6918-1))*VLOOKUP($D6918,系数!$K$2:$O$7,5,0))</f>
        <v>0</v>
      </c>
      <c r="K6918" s="17">
        <f>INT(VLOOKUP(E6918,强化金币,2,1)*VLOOKUP(INDEX(装备!F:F,MATCH(属性!A6918,装备!A:A,0)),系数!$K$12:$M$15,3,0))</f>
        <v>92500</v>
      </c>
      <c r="L6918" s="17"/>
      <c r="M6918" s="17"/>
      <c r="N6918" s="17"/>
      <c r="O6918" s="17">
        <f>IF(E6918=1,"",VLOOKUP(E6918,系数!$S$2:$AB$12,MATCH(属性!C6918,评级,0),1))</f>
        <v>640</v>
      </c>
    </row>
    <row r="6919" spans="1:15" ht="17.25" thickBot="1" x14ac:dyDescent="0.4">
      <c r="A6919" s="17">
        <f t="shared" si="216"/>
        <v>7100058</v>
      </c>
      <c r="B6919" s="17" t="s">
        <v>224</v>
      </c>
      <c r="C6919" s="15">
        <f>INDEX(装备!G:G,MATCH(属性!A6919,装备!A:A,0))</f>
        <v>19</v>
      </c>
      <c r="D6919" s="15" t="str">
        <f>INDEX(装备!E:E,MATCH(属性!A6919,装备!A:A,0))</f>
        <v>trousers</v>
      </c>
      <c r="E6919" s="14">
        <v>77</v>
      </c>
      <c r="F6919" s="17">
        <f>INT((VLOOKUP($C6919,装备数值,2,0)+VLOOKUP($C6919,装备数值,5,0)*($E6919-1))*VLOOKUP($D6919,系数!$K$2:$O$7,2,0))</f>
        <v>7201</v>
      </c>
      <c r="G6919" s="17">
        <f>INT((VLOOKUP($C6919,装备数值,3,0)+VLOOKUP($C6919,装备数值,6,0)*($E6919-1))*VLOOKUP($D6919,系数!$K$2:$O$7,3,0))</f>
        <v>0</v>
      </c>
      <c r="H6919" s="17">
        <f t="shared" si="217"/>
        <v>0</v>
      </c>
      <c r="I6919" s="17">
        <f>INT((VLOOKUP($C6919,装备数值,4,0)+VLOOKUP($C6919,装备数值,7,0)*($E6919-1))*VLOOKUP($D6919,系数!$K$2:$O$7,4,0))</f>
        <v>0</v>
      </c>
      <c r="J6919" s="17">
        <f>INT((VLOOKUP($C6919,装备数值,4,0)+VLOOKUP($C6919,装备数值,7,0)*($E6919-1))*VLOOKUP($D6919,系数!$K$2:$O$7,5,0))</f>
        <v>0</v>
      </c>
      <c r="K6919" s="17">
        <f>INT(VLOOKUP(E6919,强化金币,2,1)*VLOOKUP(INDEX(装备!F:F,MATCH(属性!A6919,装备!A:A,0)),系数!$K$12:$M$15,3,0))</f>
        <v>95000</v>
      </c>
      <c r="L6919" s="17"/>
      <c r="M6919" s="17"/>
      <c r="N6919" s="17"/>
      <c r="O6919" s="17">
        <f>IF(E6919=1,"",VLOOKUP(E6919,系数!$S$2:$AB$12,MATCH(属性!C6919,评级,0),1))</f>
        <v>640</v>
      </c>
    </row>
    <row r="6920" spans="1:15" ht="17.25" thickBot="1" x14ac:dyDescent="0.4">
      <c r="A6920" s="17">
        <f t="shared" si="216"/>
        <v>7100058</v>
      </c>
      <c r="B6920" s="17" t="s">
        <v>224</v>
      </c>
      <c r="C6920" s="15">
        <f>INDEX(装备!G:G,MATCH(属性!A6920,装备!A:A,0))</f>
        <v>19</v>
      </c>
      <c r="D6920" s="15" t="str">
        <f>INDEX(装备!E:E,MATCH(属性!A6920,装备!A:A,0))</f>
        <v>trousers</v>
      </c>
      <c r="E6920" s="14">
        <v>78</v>
      </c>
      <c r="F6920" s="17">
        <f>INT((VLOOKUP($C6920,装备数值,2,0)+VLOOKUP($C6920,装备数值,5,0)*($E6920-1))*VLOOKUP($D6920,系数!$K$2:$O$7,2,0))</f>
        <v>7276</v>
      </c>
      <c r="G6920" s="17">
        <f>INT((VLOOKUP($C6920,装备数值,3,0)+VLOOKUP($C6920,装备数值,6,0)*($E6920-1))*VLOOKUP($D6920,系数!$K$2:$O$7,3,0))</f>
        <v>0</v>
      </c>
      <c r="H6920" s="17">
        <f t="shared" si="217"/>
        <v>0</v>
      </c>
      <c r="I6920" s="17">
        <f>INT((VLOOKUP($C6920,装备数值,4,0)+VLOOKUP($C6920,装备数值,7,0)*($E6920-1))*VLOOKUP($D6920,系数!$K$2:$O$7,4,0))</f>
        <v>0</v>
      </c>
      <c r="J6920" s="17">
        <f>INT((VLOOKUP($C6920,装备数值,4,0)+VLOOKUP($C6920,装备数值,7,0)*($E6920-1))*VLOOKUP($D6920,系数!$K$2:$O$7,5,0))</f>
        <v>0</v>
      </c>
      <c r="K6920" s="17">
        <f>INT(VLOOKUP(E6920,强化金币,2,1)*VLOOKUP(INDEX(装备!F:F,MATCH(属性!A6920,装备!A:A,0)),系数!$K$12:$M$15,3,0))</f>
        <v>97500</v>
      </c>
      <c r="L6920" s="17"/>
      <c r="M6920" s="17"/>
      <c r="N6920" s="17"/>
      <c r="O6920" s="17">
        <f>IF(E6920=1,"",VLOOKUP(E6920,系数!$S$2:$AB$12,MATCH(属性!C6920,评级,0),1))</f>
        <v>640</v>
      </c>
    </row>
    <row r="6921" spans="1:15" ht="17.25" thickBot="1" x14ac:dyDescent="0.4">
      <c r="A6921" s="17">
        <f t="shared" si="216"/>
        <v>7100058</v>
      </c>
      <c r="B6921" s="17" t="s">
        <v>224</v>
      </c>
      <c r="C6921" s="15">
        <f>INDEX(装备!G:G,MATCH(属性!A6921,装备!A:A,0))</f>
        <v>19</v>
      </c>
      <c r="D6921" s="15" t="str">
        <f>INDEX(装备!E:E,MATCH(属性!A6921,装备!A:A,0))</f>
        <v>trousers</v>
      </c>
      <c r="E6921" s="14">
        <v>79</v>
      </c>
      <c r="F6921" s="17">
        <f>INT((VLOOKUP($C6921,装备数值,2,0)+VLOOKUP($C6921,装备数值,5,0)*($E6921-1))*VLOOKUP($D6921,系数!$K$2:$O$7,2,0))</f>
        <v>7351</v>
      </c>
      <c r="G6921" s="17">
        <f>INT((VLOOKUP($C6921,装备数值,3,0)+VLOOKUP($C6921,装备数值,6,0)*($E6921-1))*VLOOKUP($D6921,系数!$K$2:$O$7,3,0))</f>
        <v>0</v>
      </c>
      <c r="H6921" s="17">
        <f t="shared" si="217"/>
        <v>0</v>
      </c>
      <c r="I6921" s="17">
        <f>INT((VLOOKUP($C6921,装备数值,4,0)+VLOOKUP($C6921,装备数值,7,0)*($E6921-1))*VLOOKUP($D6921,系数!$K$2:$O$7,4,0))</f>
        <v>0</v>
      </c>
      <c r="J6921" s="17">
        <f>INT((VLOOKUP($C6921,装备数值,4,0)+VLOOKUP($C6921,装备数值,7,0)*($E6921-1))*VLOOKUP($D6921,系数!$K$2:$O$7,5,0))</f>
        <v>0</v>
      </c>
      <c r="K6921" s="17">
        <f>INT(VLOOKUP(E6921,强化金币,2,1)*VLOOKUP(INDEX(装备!F:F,MATCH(属性!A6921,装备!A:A,0)),系数!$K$12:$M$15,3,0))</f>
        <v>100000</v>
      </c>
      <c r="L6921" s="17"/>
      <c r="M6921" s="17"/>
      <c r="N6921" s="17"/>
      <c r="O6921" s="17">
        <f>IF(E6921=1,"",VLOOKUP(E6921,系数!$S$2:$AB$12,MATCH(属性!C6921,评级,0),1))</f>
        <v>640</v>
      </c>
    </row>
    <row r="6922" spans="1:15" ht="17.25" thickBot="1" x14ac:dyDescent="0.4">
      <c r="A6922" s="17">
        <f t="shared" si="216"/>
        <v>7100058</v>
      </c>
      <c r="B6922" s="17" t="s">
        <v>224</v>
      </c>
      <c r="C6922" s="15">
        <f>INDEX(装备!G:G,MATCH(属性!A6922,装备!A:A,0))</f>
        <v>19</v>
      </c>
      <c r="D6922" s="15" t="str">
        <f>INDEX(装备!E:E,MATCH(属性!A6922,装备!A:A,0))</f>
        <v>trousers</v>
      </c>
      <c r="E6922" s="14">
        <v>80</v>
      </c>
      <c r="F6922" s="17">
        <f>INT((VLOOKUP($C6922,装备数值,2,0)+VLOOKUP($C6922,装备数值,5,0)*($E6922-1))*VLOOKUP($D6922,系数!$K$2:$O$7,2,0))</f>
        <v>7426</v>
      </c>
      <c r="G6922" s="17">
        <f>INT((VLOOKUP($C6922,装备数值,3,0)+VLOOKUP($C6922,装备数值,6,0)*($E6922-1))*VLOOKUP($D6922,系数!$K$2:$O$7,3,0))</f>
        <v>0</v>
      </c>
      <c r="H6922" s="17">
        <f t="shared" si="217"/>
        <v>0</v>
      </c>
      <c r="I6922" s="17">
        <f>INT((VLOOKUP($C6922,装备数值,4,0)+VLOOKUP($C6922,装备数值,7,0)*($E6922-1))*VLOOKUP($D6922,系数!$K$2:$O$7,4,0))</f>
        <v>0</v>
      </c>
      <c r="J6922" s="17">
        <f>INT((VLOOKUP($C6922,装备数值,4,0)+VLOOKUP($C6922,装备数值,7,0)*($E6922-1))*VLOOKUP($D6922,系数!$K$2:$O$7,5,0))</f>
        <v>0</v>
      </c>
      <c r="K6922" s="17">
        <f>INT(VLOOKUP(E6922,强化金币,2,1)*VLOOKUP(INDEX(装备!F:F,MATCH(属性!A6922,装备!A:A,0)),系数!$K$12:$M$15,3,0))</f>
        <v>120000</v>
      </c>
      <c r="L6922" s="17"/>
      <c r="M6922" s="17"/>
      <c r="N6922" s="17"/>
      <c r="O6922" s="17">
        <f>IF(E6922=1,"",VLOOKUP(E6922,系数!$S$2:$AB$12,MATCH(属性!C6922,评级,0),1))</f>
        <v>720</v>
      </c>
    </row>
    <row r="6923" spans="1:15" ht="17.25" thickBot="1" x14ac:dyDescent="0.4">
      <c r="A6923" s="17">
        <f t="shared" si="216"/>
        <v>7100058</v>
      </c>
      <c r="B6923" s="17" t="s">
        <v>224</v>
      </c>
      <c r="C6923" s="15">
        <f>INDEX(装备!G:G,MATCH(属性!A6923,装备!A:A,0))</f>
        <v>19</v>
      </c>
      <c r="D6923" s="15" t="str">
        <f>INDEX(装备!E:E,MATCH(属性!A6923,装备!A:A,0))</f>
        <v>trousers</v>
      </c>
      <c r="E6923" s="14">
        <v>81</v>
      </c>
      <c r="F6923" s="17">
        <f>INT((VLOOKUP($C6923,装备数值,2,0)+VLOOKUP($C6923,装备数值,5,0)*($E6923-1))*VLOOKUP($D6923,系数!$K$2:$O$7,2,0))</f>
        <v>7501</v>
      </c>
      <c r="G6923" s="17">
        <f>INT((VLOOKUP($C6923,装备数值,3,0)+VLOOKUP($C6923,装备数值,6,0)*($E6923-1))*VLOOKUP($D6923,系数!$K$2:$O$7,3,0))</f>
        <v>0</v>
      </c>
      <c r="H6923" s="17">
        <f t="shared" si="217"/>
        <v>0</v>
      </c>
      <c r="I6923" s="17">
        <f>INT((VLOOKUP($C6923,装备数值,4,0)+VLOOKUP($C6923,装备数值,7,0)*($E6923-1))*VLOOKUP($D6923,系数!$K$2:$O$7,4,0))</f>
        <v>0</v>
      </c>
      <c r="J6923" s="17">
        <f>INT((VLOOKUP($C6923,装备数值,4,0)+VLOOKUP($C6923,装备数值,7,0)*($E6923-1))*VLOOKUP($D6923,系数!$K$2:$O$7,5,0))</f>
        <v>0</v>
      </c>
      <c r="K6923" s="17">
        <f>INT(VLOOKUP(E6923,强化金币,2,1)*VLOOKUP(INDEX(装备!F:F,MATCH(属性!A6923,装备!A:A,0)),系数!$K$12:$M$15,3,0))</f>
        <v>140000</v>
      </c>
      <c r="L6923" s="17"/>
      <c r="M6923" s="17"/>
      <c r="N6923" s="17"/>
      <c r="O6923" s="17">
        <f>IF(E6923=1,"",VLOOKUP(E6923,系数!$S$2:$AB$12,MATCH(属性!C6923,评级,0),1))</f>
        <v>720</v>
      </c>
    </row>
    <row r="6924" spans="1:15" ht="17.25" thickBot="1" x14ac:dyDescent="0.4">
      <c r="A6924" s="17">
        <f t="shared" si="216"/>
        <v>7100058</v>
      </c>
      <c r="B6924" s="17" t="s">
        <v>224</v>
      </c>
      <c r="C6924" s="15">
        <f>INDEX(装备!G:G,MATCH(属性!A6924,装备!A:A,0))</f>
        <v>19</v>
      </c>
      <c r="D6924" s="15" t="str">
        <f>INDEX(装备!E:E,MATCH(属性!A6924,装备!A:A,0))</f>
        <v>trousers</v>
      </c>
      <c r="E6924" s="14">
        <v>82</v>
      </c>
      <c r="F6924" s="17">
        <f>INT((VLOOKUP($C6924,装备数值,2,0)+VLOOKUP($C6924,装备数值,5,0)*($E6924-1))*VLOOKUP($D6924,系数!$K$2:$O$7,2,0))</f>
        <v>7576</v>
      </c>
      <c r="G6924" s="17">
        <f>INT((VLOOKUP($C6924,装备数值,3,0)+VLOOKUP($C6924,装备数值,6,0)*($E6924-1))*VLOOKUP($D6924,系数!$K$2:$O$7,3,0))</f>
        <v>0</v>
      </c>
      <c r="H6924" s="17">
        <f t="shared" si="217"/>
        <v>0</v>
      </c>
      <c r="I6924" s="17">
        <f>INT((VLOOKUP($C6924,装备数值,4,0)+VLOOKUP($C6924,装备数值,7,0)*($E6924-1))*VLOOKUP($D6924,系数!$K$2:$O$7,4,0))</f>
        <v>0</v>
      </c>
      <c r="J6924" s="17">
        <f>INT((VLOOKUP($C6924,装备数值,4,0)+VLOOKUP($C6924,装备数值,7,0)*($E6924-1))*VLOOKUP($D6924,系数!$K$2:$O$7,5,0))</f>
        <v>0</v>
      </c>
      <c r="K6924" s="17">
        <f>INT(VLOOKUP(E6924,强化金币,2,1)*VLOOKUP(INDEX(装备!F:F,MATCH(属性!A6924,装备!A:A,0)),系数!$K$12:$M$15,3,0))</f>
        <v>160000</v>
      </c>
      <c r="L6924" s="17"/>
      <c r="M6924" s="17"/>
      <c r="N6924" s="17"/>
      <c r="O6924" s="17">
        <f>IF(E6924=1,"",VLOOKUP(E6924,系数!$S$2:$AB$12,MATCH(属性!C6924,评级,0),1))</f>
        <v>720</v>
      </c>
    </row>
    <row r="6925" spans="1:15" ht="17.25" thickBot="1" x14ac:dyDescent="0.4">
      <c r="A6925" s="17">
        <f t="shared" si="216"/>
        <v>7100058</v>
      </c>
      <c r="B6925" s="17" t="s">
        <v>224</v>
      </c>
      <c r="C6925" s="15">
        <f>INDEX(装备!G:G,MATCH(属性!A6925,装备!A:A,0))</f>
        <v>19</v>
      </c>
      <c r="D6925" s="15" t="str">
        <f>INDEX(装备!E:E,MATCH(属性!A6925,装备!A:A,0))</f>
        <v>trousers</v>
      </c>
      <c r="E6925" s="14">
        <v>83</v>
      </c>
      <c r="F6925" s="17">
        <f>INT((VLOOKUP($C6925,装备数值,2,0)+VLOOKUP($C6925,装备数值,5,0)*($E6925-1))*VLOOKUP($D6925,系数!$K$2:$O$7,2,0))</f>
        <v>7651</v>
      </c>
      <c r="G6925" s="17">
        <f>INT((VLOOKUP($C6925,装备数值,3,0)+VLOOKUP($C6925,装备数值,6,0)*($E6925-1))*VLOOKUP($D6925,系数!$K$2:$O$7,3,0))</f>
        <v>0</v>
      </c>
      <c r="H6925" s="17">
        <f t="shared" si="217"/>
        <v>0</v>
      </c>
      <c r="I6925" s="17">
        <f>INT((VLOOKUP($C6925,装备数值,4,0)+VLOOKUP($C6925,装备数值,7,0)*($E6925-1))*VLOOKUP($D6925,系数!$K$2:$O$7,4,0))</f>
        <v>0</v>
      </c>
      <c r="J6925" s="17">
        <f>INT((VLOOKUP($C6925,装备数值,4,0)+VLOOKUP($C6925,装备数值,7,0)*($E6925-1))*VLOOKUP($D6925,系数!$K$2:$O$7,5,0))</f>
        <v>0</v>
      </c>
      <c r="K6925" s="17">
        <f>INT(VLOOKUP(E6925,强化金币,2,1)*VLOOKUP(INDEX(装备!F:F,MATCH(属性!A6925,装备!A:A,0)),系数!$K$12:$M$15,3,0))</f>
        <v>180000</v>
      </c>
      <c r="L6925" s="17"/>
      <c r="M6925" s="17"/>
      <c r="N6925" s="17"/>
      <c r="O6925" s="17">
        <f>IF(E6925=1,"",VLOOKUP(E6925,系数!$S$2:$AB$12,MATCH(属性!C6925,评级,0),1))</f>
        <v>720</v>
      </c>
    </row>
    <row r="6926" spans="1:15" ht="17.25" thickBot="1" x14ac:dyDescent="0.4">
      <c r="A6926" s="17">
        <f t="shared" si="216"/>
        <v>7100058</v>
      </c>
      <c r="B6926" s="17" t="s">
        <v>224</v>
      </c>
      <c r="C6926" s="15">
        <f>INDEX(装备!G:G,MATCH(属性!A6926,装备!A:A,0))</f>
        <v>19</v>
      </c>
      <c r="D6926" s="15" t="str">
        <f>INDEX(装备!E:E,MATCH(属性!A6926,装备!A:A,0))</f>
        <v>trousers</v>
      </c>
      <c r="E6926" s="14">
        <v>84</v>
      </c>
      <c r="F6926" s="17">
        <f>INT((VLOOKUP($C6926,装备数值,2,0)+VLOOKUP($C6926,装备数值,5,0)*($E6926-1))*VLOOKUP($D6926,系数!$K$2:$O$7,2,0))</f>
        <v>7726</v>
      </c>
      <c r="G6926" s="17">
        <f>INT((VLOOKUP($C6926,装备数值,3,0)+VLOOKUP($C6926,装备数值,6,0)*($E6926-1))*VLOOKUP($D6926,系数!$K$2:$O$7,3,0))</f>
        <v>0</v>
      </c>
      <c r="H6926" s="17">
        <f t="shared" si="217"/>
        <v>0</v>
      </c>
      <c r="I6926" s="17">
        <f>INT((VLOOKUP($C6926,装备数值,4,0)+VLOOKUP($C6926,装备数值,7,0)*($E6926-1))*VLOOKUP($D6926,系数!$K$2:$O$7,4,0))</f>
        <v>0</v>
      </c>
      <c r="J6926" s="17">
        <f>INT((VLOOKUP($C6926,装备数值,4,0)+VLOOKUP($C6926,装备数值,7,0)*($E6926-1))*VLOOKUP($D6926,系数!$K$2:$O$7,5,0))</f>
        <v>0</v>
      </c>
      <c r="K6926" s="17">
        <f>INT(VLOOKUP(E6926,强化金币,2,1)*VLOOKUP(INDEX(装备!F:F,MATCH(属性!A6926,装备!A:A,0)),系数!$K$12:$M$15,3,0))</f>
        <v>200000</v>
      </c>
      <c r="L6926" s="17"/>
      <c r="M6926" s="17"/>
      <c r="N6926" s="17"/>
      <c r="O6926" s="17">
        <f>IF(E6926=1,"",VLOOKUP(E6926,系数!$S$2:$AB$12,MATCH(属性!C6926,评级,0),1))</f>
        <v>720</v>
      </c>
    </row>
    <row r="6927" spans="1:15" ht="17.25" thickBot="1" x14ac:dyDescent="0.4">
      <c r="A6927" s="17">
        <f t="shared" si="216"/>
        <v>7100058</v>
      </c>
      <c r="B6927" s="17" t="s">
        <v>224</v>
      </c>
      <c r="C6927" s="15">
        <f>INDEX(装备!G:G,MATCH(属性!A6927,装备!A:A,0))</f>
        <v>19</v>
      </c>
      <c r="D6927" s="15" t="str">
        <f>INDEX(装备!E:E,MATCH(属性!A6927,装备!A:A,0))</f>
        <v>trousers</v>
      </c>
      <c r="E6927" s="14">
        <v>85</v>
      </c>
      <c r="F6927" s="17">
        <f>INT((VLOOKUP($C6927,装备数值,2,0)+VLOOKUP($C6927,装备数值,5,0)*($E6927-1))*VLOOKUP($D6927,系数!$K$2:$O$7,2,0))</f>
        <v>7801</v>
      </c>
      <c r="G6927" s="17">
        <f>INT((VLOOKUP($C6927,装备数值,3,0)+VLOOKUP($C6927,装备数值,6,0)*($E6927-1))*VLOOKUP($D6927,系数!$K$2:$O$7,3,0))</f>
        <v>0</v>
      </c>
      <c r="H6927" s="17">
        <f t="shared" si="217"/>
        <v>0</v>
      </c>
      <c r="I6927" s="17">
        <f>INT((VLOOKUP($C6927,装备数值,4,0)+VLOOKUP($C6927,装备数值,7,0)*($E6927-1))*VLOOKUP($D6927,系数!$K$2:$O$7,4,0))</f>
        <v>0</v>
      </c>
      <c r="J6927" s="17">
        <f>INT((VLOOKUP($C6927,装备数值,4,0)+VLOOKUP($C6927,装备数值,7,0)*($E6927-1))*VLOOKUP($D6927,系数!$K$2:$O$7,5,0))</f>
        <v>0</v>
      </c>
      <c r="K6927" s="17">
        <f>INT(VLOOKUP(E6927,强化金币,2,1)*VLOOKUP(INDEX(装备!F:F,MATCH(属性!A6927,装备!A:A,0)),系数!$K$12:$M$15,3,0))</f>
        <v>250000</v>
      </c>
      <c r="L6927" s="17"/>
      <c r="M6927" s="17"/>
      <c r="N6927" s="17"/>
      <c r="O6927" s="17">
        <f>IF(E6927=1,"",VLOOKUP(E6927,系数!$S$2:$AB$12,MATCH(属性!C6927,评级,0),1))</f>
        <v>720</v>
      </c>
    </row>
    <row r="6928" spans="1:15" ht="17.25" thickBot="1" x14ac:dyDescent="0.4">
      <c r="A6928" s="17">
        <f t="shared" si="216"/>
        <v>7100058</v>
      </c>
      <c r="B6928" s="17" t="s">
        <v>224</v>
      </c>
      <c r="C6928" s="15">
        <f>INDEX(装备!G:G,MATCH(属性!A6928,装备!A:A,0))</f>
        <v>19</v>
      </c>
      <c r="D6928" s="15" t="str">
        <f>INDEX(装备!E:E,MATCH(属性!A6928,装备!A:A,0))</f>
        <v>trousers</v>
      </c>
      <c r="E6928" s="14">
        <v>86</v>
      </c>
      <c r="F6928" s="17">
        <f>INT((VLOOKUP($C6928,装备数值,2,0)+VLOOKUP($C6928,装备数值,5,0)*($E6928-1))*VLOOKUP($D6928,系数!$K$2:$O$7,2,0))</f>
        <v>7876</v>
      </c>
      <c r="G6928" s="17">
        <f>INT((VLOOKUP($C6928,装备数值,3,0)+VLOOKUP($C6928,装备数值,6,0)*($E6928-1))*VLOOKUP($D6928,系数!$K$2:$O$7,3,0))</f>
        <v>0</v>
      </c>
      <c r="H6928" s="17">
        <f t="shared" si="217"/>
        <v>0</v>
      </c>
      <c r="I6928" s="17">
        <f>INT((VLOOKUP($C6928,装备数值,4,0)+VLOOKUP($C6928,装备数值,7,0)*($E6928-1))*VLOOKUP($D6928,系数!$K$2:$O$7,4,0))</f>
        <v>0</v>
      </c>
      <c r="J6928" s="17">
        <f>INT((VLOOKUP($C6928,装备数值,4,0)+VLOOKUP($C6928,装备数值,7,0)*($E6928-1))*VLOOKUP($D6928,系数!$K$2:$O$7,5,0))</f>
        <v>0</v>
      </c>
      <c r="K6928" s="17">
        <f>INT(VLOOKUP(E6928,强化金币,2,1)*VLOOKUP(INDEX(装备!F:F,MATCH(属性!A6928,装备!A:A,0)),系数!$K$12:$M$15,3,0))</f>
        <v>300000</v>
      </c>
      <c r="L6928" s="17"/>
      <c r="M6928" s="17"/>
      <c r="N6928" s="17"/>
      <c r="O6928" s="17">
        <f>IF(E6928=1,"",VLOOKUP(E6928,系数!$S$2:$AB$12,MATCH(属性!C6928,评级,0),1))</f>
        <v>720</v>
      </c>
    </row>
    <row r="6929" spans="1:15" ht="17.25" thickBot="1" x14ac:dyDescent="0.4">
      <c r="A6929" s="17">
        <f t="shared" si="216"/>
        <v>7100058</v>
      </c>
      <c r="B6929" s="17" t="s">
        <v>224</v>
      </c>
      <c r="C6929" s="15">
        <f>INDEX(装备!G:G,MATCH(属性!A6929,装备!A:A,0))</f>
        <v>19</v>
      </c>
      <c r="D6929" s="15" t="str">
        <f>INDEX(装备!E:E,MATCH(属性!A6929,装备!A:A,0))</f>
        <v>trousers</v>
      </c>
      <c r="E6929" s="14">
        <v>87</v>
      </c>
      <c r="F6929" s="17">
        <f>INT((VLOOKUP($C6929,装备数值,2,0)+VLOOKUP($C6929,装备数值,5,0)*($E6929-1))*VLOOKUP($D6929,系数!$K$2:$O$7,2,0))</f>
        <v>7951</v>
      </c>
      <c r="G6929" s="17">
        <f>INT((VLOOKUP($C6929,装备数值,3,0)+VLOOKUP($C6929,装备数值,6,0)*($E6929-1))*VLOOKUP($D6929,系数!$K$2:$O$7,3,0))</f>
        <v>0</v>
      </c>
      <c r="H6929" s="17">
        <f t="shared" si="217"/>
        <v>0</v>
      </c>
      <c r="I6929" s="17">
        <f>INT((VLOOKUP($C6929,装备数值,4,0)+VLOOKUP($C6929,装备数值,7,0)*($E6929-1))*VLOOKUP($D6929,系数!$K$2:$O$7,4,0))</f>
        <v>0</v>
      </c>
      <c r="J6929" s="17">
        <f>INT((VLOOKUP($C6929,装备数值,4,0)+VLOOKUP($C6929,装备数值,7,0)*($E6929-1))*VLOOKUP($D6929,系数!$K$2:$O$7,5,0))</f>
        <v>0</v>
      </c>
      <c r="K6929" s="17">
        <f>INT(VLOOKUP(E6929,强化金币,2,1)*VLOOKUP(INDEX(装备!F:F,MATCH(属性!A6929,装备!A:A,0)),系数!$K$12:$M$15,3,0))</f>
        <v>350000</v>
      </c>
      <c r="L6929" s="17"/>
      <c r="M6929" s="17"/>
      <c r="N6929" s="17"/>
      <c r="O6929" s="17">
        <f>IF(E6929=1,"",VLOOKUP(E6929,系数!$S$2:$AB$12,MATCH(属性!C6929,评级,0),1))</f>
        <v>720</v>
      </c>
    </row>
    <row r="6930" spans="1:15" ht="17.25" thickBot="1" x14ac:dyDescent="0.4">
      <c r="A6930" s="17">
        <f t="shared" si="216"/>
        <v>7100058</v>
      </c>
      <c r="B6930" s="17" t="s">
        <v>224</v>
      </c>
      <c r="C6930" s="15">
        <f>INDEX(装备!G:G,MATCH(属性!A6930,装备!A:A,0))</f>
        <v>19</v>
      </c>
      <c r="D6930" s="15" t="str">
        <f>INDEX(装备!E:E,MATCH(属性!A6930,装备!A:A,0))</f>
        <v>trousers</v>
      </c>
      <c r="E6930" s="14">
        <v>88</v>
      </c>
      <c r="F6930" s="17">
        <f>INT((VLOOKUP($C6930,装备数值,2,0)+VLOOKUP($C6930,装备数值,5,0)*($E6930-1))*VLOOKUP($D6930,系数!$K$2:$O$7,2,0))</f>
        <v>8026</v>
      </c>
      <c r="G6930" s="17">
        <f>INT((VLOOKUP($C6930,装备数值,3,0)+VLOOKUP($C6930,装备数值,6,0)*($E6930-1))*VLOOKUP($D6930,系数!$K$2:$O$7,3,0))</f>
        <v>0</v>
      </c>
      <c r="H6930" s="17">
        <f t="shared" si="217"/>
        <v>0</v>
      </c>
      <c r="I6930" s="17">
        <f>INT((VLOOKUP($C6930,装备数值,4,0)+VLOOKUP($C6930,装备数值,7,0)*($E6930-1))*VLOOKUP($D6930,系数!$K$2:$O$7,4,0))</f>
        <v>0</v>
      </c>
      <c r="J6930" s="17">
        <f>INT((VLOOKUP($C6930,装备数值,4,0)+VLOOKUP($C6930,装备数值,7,0)*($E6930-1))*VLOOKUP($D6930,系数!$K$2:$O$7,5,0))</f>
        <v>0</v>
      </c>
      <c r="K6930" s="17">
        <f>INT(VLOOKUP(E6930,强化金币,2,1)*VLOOKUP(INDEX(装备!F:F,MATCH(属性!A6930,装备!A:A,0)),系数!$K$12:$M$15,3,0))</f>
        <v>400000</v>
      </c>
      <c r="L6930" s="17"/>
      <c r="M6930" s="17"/>
      <c r="N6930" s="17"/>
      <c r="O6930" s="17">
        <f>IF(E6930=1,"",VLOOKUP(E6930,系数!$S$2:$AB$12,MATCH(属性!C6930,评级,0),1))</f>
        <v>720</v>
      </c>
    </row>
    <row r="6931" spans="1:15" ht="17.25" thickBot="1" x14ac:dyDescent="0.4">
      <c r="A6931" s="17">
        <f t="shared" si="216"/>
        <v>7100058</v>
      </c>
      <c r="B6931" s="17" t="s">
        <v>224</v>
      </c>
      <c r="C6931" s="15">
        <f>INDEX(装备!G:G,MATCH(属性!A6931,装备!A:A,0))</f>
        <v>19</v>
      </c>
      <c r="D6931" s="15" t="str">
        <f>INDEX(装备!E:E,MATCH(属性!A6931,装备!A:A,0))</f>
        <v>trousers</v>
      </c>
      <c r="E6931" s="14">
        <v>89</v>
      </c>
      <c r="F6931" s="17">
        <f>INT((VLOOKUP($C6931,装备数值,2,0)+VLOOKUP($C6931,装备数值,5,0)*($E6931-1))*VLOOKUP($D6931,系数!$K$2:$O$7,2,0))</f>
        <v>8101</v>
      </c>
      <c r="G6931" s="17">
        <f>INT((VLOOKUP($C6931,装备数值,3,0)+VLOOKUP($C6931,装备数值,6,0)*($E6931-1))*VLOOKUP($D6931,系数!$K$2:$O$7,3,0))</f>
        <v>0</v>
      </c>
      <c r="H6931" s="17">
        <f t="shared" si="217"/>
        <v>0</v>
      </c>
      <c r="I6931" s="17">
        <f>INT((VLOOKUP($C6931,装备数值,4,0)+VLOOKUP($C6931,装备数值,7,0)*($E6931-1))*VLOOKUP($D6931,系数!$K$2:$O$7,4,0))</f>
        <v>0</v>
      </c>
      <c r="J6931" s="17">
        <f>INT((VLOOKUP($C6931,装备数值,4,0)+VLOOKUP($C6931,装备数值,7,0)*($E6931-1))*VLOOKUP($D6931,系数!$K$2:$O$7,5,0))</f>
        <v>0</v>
      </c>
      <c r="K6931" s="17">
        <f>INT(VLOOKUP(E6931,强化金币,2,1)*VLOOKUP(INDEX(装备!F:F,MATCH(属性!A6931,装备!A:A,0)),系数!$K$12:$M$15,3,0))</f>
        <v>450000</v>
      </c>
      <c r="L6931" s="17"/>
      <c r="M6931" s="17"/>
      <c r="N6931" s="17"/>
      <c r="O6931" s="17">
        <f>IF(E6931=1,"",VLOOKUP(E6931,系数!$S$2:$AB$12,MATCH(属性!C6931,评级,0),1))</f>
        <v>720</v>
      </c>
    </row>
    <row r="6932" spans="1:15" ht="17.25" thickBot="1" x14ac:dyDescent="0.4">
      <c r="A6932" s="17">
        <f t="shared" si="216"/>
        <v>7100058</v>
      </c>
      <c r="B6932" s="17" t="s">
        <v>224</v>
      </c>
      <c r="C6932" s="15">
        <f>INDEX(装备!G:G,MATCH(属性!A6932,装备!A:A,0))</f>
        <v>19</v>
      </c>
      <c r="D6932" s="15" t="str">
        <f>INDEX(装备!E:E,MATCH(属性!A6932,装备!A:A,0))</f>
        <v>trousers</v>
      </c>
      <c r="E6932" s="14">
        <v>90</v>
      </c>
      <c r="F6932" s="17">
        <f>INT((VLOOKUP($C6932,装备数值,2,0)+VLOOKUP($C6932,装备数值,5,0)*($E6932-1))*VLOOKUP($D6932,系数!$K$2:$O$7,2,0))</f>
        <v>8176</v>
      </c>
      <c r="G6932" s="17">
        <f>INT((VLOOKUP($C6932,装备数值,3,0)+VLOOKUP($C6932,装备数值,6,0)*($E6932-1))*VLOOKUP($D6932,系数!$K$2:$O$7,3,0))</f>
        <v>0</v>
      </c>
      <c r="H6932" s="17">
        <f t="shared" si="217"/>
        <v>0</v>
      </c>
      <c r="I6932" s="17">
        <f>INT((VLOOKUP($C6932,装备数值,4,0)+VLOOKUP($C6932,装备数值,7,0)*($E6932-1))*VLOOKUP($D6932,系数!$K$2:$O$7,4,0))</f>
        <v>0</v>
      </c>
      <c r="J6932" s="17">
        <f>INT((VLOOKUP($C6932,装备数值,4,0)+VLOOKUP($C6932,装备数值,7,0)*($E6932-1))*VLOOKUP($D6932,系数!$K$2:$O$7,5,0))</f>
        <v>0</v>
      </c>
      <c r="K6932" s="17">
        <f>INT(VLOOKUP(E6932,强化金币,2,1)*VLOOKUP(INDEX(装备!F:F,MATCH(属性!A6932,装备!A:A,0)),系数!$K$12:$M$15,3,0))</f>
        <v>450000</v>
      </c>
      <c r="L6932" s="17"/>
      <c r="M6932" s="17"/>
      <c r="N6932" s="17"/>
      <c r="O6932" s="17">
        <f>IF(E6932=1,"",VLOOKUP(E6932,系数!$S$2:$AB$12,MATCH(属性!C6932,评级,0),1))</f>
        <v>800</v>
      </c>
    </row>
    <row r="6933" spans="1:15" ht="17.25" thickBot="1" x14ac:dyDescent="0.4">
      <c r="A6933" s="17">
        <f t="shared" si="216"/>
        <v>7100058</v>
      </c>
      <c r="B6933" s="17" t="s">
        <v>224</v>
      </c>
      <c r="C6933" s="15">
        <f>INDEX(装备!G:G,MATCH(属性!A6933,装备!A:A,0))</f>
        <v>19</v>
      </c>
      <c r="D6933" s="15" t="str">
        <f>INDEX(装备!E:E,MATCH(属性!A6933,装备!A:A,0))</f>
        <v>trousers</v>
      </c>
      <c r="E6933" s="14">
        <v>91</v>
      </c>
      <c r="F6933" s="17">
        <f>INT((VLOOKUP($C6933,装备数值,2,0)+VLOOKUP($C6933,装备数值,5,0)*($E6933-1))*VLOOKUP($D6933,系数!$K$2:$O$7,2,0))</f>
        <v>8251</v>
      </c>
      <c r="G6933" s="17">
        <f>INT((VLOOKUP($C6933,装备数值,3,0)+VLOOKUP($C6933,装备数值,6,0)*($E6933-1))*VLOOKUP($D6933,系数!$K$2:$O$7,3,0))</f>
        <v>0</v>
      </c>
      <c r="H6933" s="17">
        <f t="shared" si="217"/>
        <v>0</v>
      </c>
      <c r="I6933" s="17">
        <f>INT((VLOOKUP($C6933,装备数值,4,0)+VLOOKUP($C6933,装备数值,7,0)*($E6933-1))*VLOOKUP($D6933,系数!$K$2:$O$7,4,0))</f>
        <v>0</v>
      </c>
      <c r="J6933" s="17">
        <f>INT((VLOOKUP($C6933,装备数值,4,0)+VLOOKUP($C6933,装备数值,7,0)*($E6933-1))*VLOOKUP($D6933,系数!$K$2:$O$7,5,0))</f>
        <v>0</v>
      </c>
      <c r="K6933" s="17">
        <f>INT(VLOOKUP(E6933,强化金币,2,1)*VLOOKUP(INDEX(装备!F:F,MATCH(属性!A6933,装备!A:A,0)),系数!$K$12:$M$15,3,0))</f>
        <v>450000</v>
      </c>
      <c r="L6933" s="17"/>
      <c r="M6933" s="17"/>
      <c r="N6933" s="17"/>
      <c r="O6933" s="17">
        <f>IF(E6933=1,"",VLOOKUP(E6933,系数!$S$2:$AB$12,MATCH(属性!C6933,评级,0),1))</f>
        <v>800</v>
      </c>
    </row>
    <row r="6934" spans="1:15" ht="17.25" thickBot="1" x14ac:dyDescent="0.4">
      <c r="A6934" s="17">
        <f t="shared" si="216"/>
        <v>7100058</v>
      </c>
      <c r="B6934" s="17" t="s">
        <v>224</v>
      </c>
      <c r="C6934" s="15">
        <f>INDEX(装备!G:G,MATCH(属性!A6934,装备!A:A,0))</f>
        <v>19</v>
      </c>
      <c r="D6934" s="15" t="str">
        <f>INDEX(装备!E:E,MATCH(属性!A6934,装备!A:A,0))</f>
        <v>trousers</v>
      </c>
      <c r="E6934" s="14">
        <v>92</v>
      </c>
      <c r="F6934" s="17">
        <f>INT((VLOOKUP($C6934,装备数值,2,0)+VLOOKUP($C6934,装备数值,5,0)*($E6934-1))*VLOOKUP($D6934,系数!$K$2:$O$7,2,0))</f>
        <v>8326</v>
      </c>
      <c r="G6934" s="17">
        <f>INT((VLOOKUP($C6934,装备数值,3,0)+VLOOKUP($C6934,装备数值,6,0)*($E6934-1))*VLOOKUP($D6934,系数!$K$2:$O$7,3,0))</f>
        <v>0</v>
      </c>
      <c r="H6934" s="17">
        <f t="shared" si="217"/>
        <v>0</v>
      </c>
      <c r="I6934" s="17">
        <f>INT((VLOOKUP($C6934,装备数值,4,0)+VLOOKUP($C6934,装备数值,7,0)*($E6934-1))*VLOOKUP($D6934,系数!$K$2:$O$7,4,0))</f>
        <v>0</v>
      </c>
      <c r="J6934" s="17">
        <f>INT((VLOOKUP($C6934,装备数值,4,0)+VLOOKUP($C6934,装备数值,7,0)*($E6934-1))*VLOOKUP($D6934,系数!$K$2:$O$7,5,0))</f>
        <v>0</v>
      </c>
      <c r="K6934" s="17">
        <f>INT(VLOOKUP(E6934,强化金币,2,1)*VLOOKUP(INDEX(装备!F:F,MATCH(属性!A6934,装备!A:A,0)),系数!$K$12:$M$15,3,0))</f>
        <v>450000</v>
      </c>
      <c r="L6934" s="17"/>
      <c r="M6934" s="17"/>
      <c r="N6934" s="17"/>
      <c r="O6934" s="17">
        <f>IF(E6934=1,"",VLOOKUP(E6934,系数!$S$2:$AB$12,MATCH(属性!C6934,评级,0),1))</f>
        <v>800</v>
      </c>
    </row>
    <row r="6935" spans="1:15" ht="17.25" thickBot="1" x14ac:dyDescent="0.4">
      <c r="A6935" s="17">
        <f t="shared" si="216"/>
        <v>7100058</v>
      </c>
      <c r="B6935" s="17" t="s">
        <v>224</v>
      </c>
      <c r="C6935" s="15">
        <f>INDEX(装备!G:G,MATCH(属性!A6935,装备!A:A,0))</f>
        <v>19</v>
      </c>
      <c r="D6935" s="15" t="str">
        <f>INDEX(装备!E:E,MATCH(属性!A6935,装备!A:A,0))</f>
        <v>trousers</v>
      </c>
      <c r="E6935" s="14">
        <v>93</v>
      </c>
      <c r="F6935" s="17">
        <f>INT((VLOOKUP($C6935,装备数值,2,0)+VLOOKUP($C6935,装备数值,5,0)*($E6935-1))*VLOOKUP($D6935,系数!$K$2:$O$7,2,0))</f>
        <v>8401</v>
      </c>
      <c r="G6935" s="17">
        <f>INT((VLOOKUP($C6935,装备数值,3,0)+VLOOKUP($C6935,装备数值,6,0)*($E6935-1))*VLOOKUP($D6935,系数!$K$2:$O$7,3,0))</f>
        <v>0</v>
      </c>
      <c r="H6935" s="17">
        <f t="shared" si="217"/>
        <v>0</v>
      </c>
      <c r="I6935" s="17">
        <f>INT((VLOOKUP($C6935,装备数值,4,0)+VLOOKUP($C6935,装备数值,7,0)*($E6935-1))*VLOOKUP($D6935,系数!$K$2:$O$7,4,0))</f>
        <v>0</v>
      </c>
      <c r="J6935" s="17">
        <f>INT((VLOOKUP($C6935,装备数值,4,0)+VLOOKUP($C6935,装备数值,7,0)*($E6935-1))*VLOOKUP($D6935,系数!$K$2:$O$7,5,0))</f>
        <v>0</v>
      </c>
      <c r="K6935" s="17">
        <f>INT(VLOOKUP(E6935,强化金币,2,1)*VLOOKUP(INDEX(装备!F:F,MATCH(属性!A6935,装备!A:A,0)),系数!$K$12:$M$15,3,0))</f>
        <v>450000</v>
      </c>
      <c r="L6935" s="17"/>
      <c r="M6935" s="17"/>
      <c r="N6935" s="17"/>
      <c r="O6935" s="17">
        <f>IF(E6935=1,"",VLOOKUP(E6935,系数!$S$2:$AB$12,MATCH(属性!C6935,评级,0),1))</f>
        <v>800</v>
      </c>
    </row>
    <row r="6936" spans="1:15" ht="17.25" thickBot="1" x14ac:dyDescent="0.4">
      <c r="A6936" s="17">
        <f t="shared" si="216"/>
        <v>7100058</v>
      </c>
      <c r="B6936" s="17" t="s">
        <v>224</v>
      </c>
      <c r="C6936" s="15">
        <f>INDEX(装备!G:G,MATCH(属性!A6936,装备!A:A,0))</f>
        <v>19</v>
      </c>
      <c r="D6936" s="15" t="str">
        <f>INDEX(装备!E:E,MATCH(属性!A6936,装备!A:A,0))</f>
        <v>trousers</v>
      </c>
      <c r="E6936" s="14">
        <v>94</v>
      </c>
      <c r="F6936" s="17">
        <f>INT((VLOOKUP($C6936,装备数值,2,0)+VLOOKUP($C6936,装备数值,5,0)*($E6936-1))*VLOOKUP($D6936,系数!$K$2:$O$7,2,0))</f>
        <v>8476</v>
      </c>
      <c r="G6936" s="17">
        <f>INT((VLOOKUP($C6936,装备数值,3,0)+VLOOKUP($C6936,装备数值,6,0)*($E6936-1))*VLOOKUP($D6936,系数!$K$2:$O$7,3,0))</f>
        <v>0</v>
      </c>
      <c r="H6936" s="17">
        <f t="shared" si="217"/>
        <v>0</v>
      </c>
      <c r="I6936" s="17">
        <f>INT((VLOOKUP($C6936,装备数值,4,0)+VLOOKUP($C6936,装备数值,7,0)*($E6936-1))*VLOOKUP($D6936,系数!$K$2:$O$7,4,0))</f>
        <v>0</v>
      </c>
      <c r="J6936" s="17">
        <f>INT((VLOOKUP($C6936,装备数值,4,0)+VLOOKUP($C6936,装备数值,7,0)*($E6936-1))*VLOOKUP($D6936,系数!$K$2:$O$7,5,0))</f>
        <v>0</v>
      </c>
      <c r="K6936" s="17">
        <f>INT(VLOOKUP(E6936,强化金币,2,1)*VLOOKUP(INDEX(装备!F:F,MATCH(属性!A6936,装备!A:A,0)),系数!$K$12:$M$15,3,0))</f>
        <v>450000</v>
      </c>
      <c r="L6936" s="17"/>
      <c r="M6936" s="17"/>
      <c r="N6936" s="17"/>
      <c r="O6936" s="17">
        <f>IF(E6936=1,"",VLOOKUP(E6936,系数!$S$2:$AB$12,MATCH(属性!C6936,评级,0),1))</f>
        <v>800</v>
      </c>
    </row>
    <row r="6937" spans="1:15" ht="17.25" thickBot="1" x14ac:dyDescent="0.4">
      <c r="A6937" s="17">
        <f t="shared" si="216"/>
        <v>7100058</v>
      </c>
      <c r="B6937" s="17" t="s">
        <v>224</v>
      </c>
      <c r="C6937" s="15">
        <f>INDEX(装备!G:G,MATCH(属性!A6937,装备!A:A,0))</f>
        <v>19</v>
      </c>
      <c r="D6937" s="15" t="str">
        <f>INDEX(装备!E:E,MATCH(属性!A6937,装备!A:A,0))</f>
        <v>trousers</v>
      </c>
      <c r="E6937" s="14">
        <v>95</v>
      </c>
      <c r="F6937" s="17">
        <f>INT((VLOOKUP($C6937,装备数值,2,0)+VLOOKUP($C6937,装备数值,5,0)*($E6937-1))*VLOOKUP($D6937,系数!$K$2:$O$7,2,0))</f>
        <v>8551</v>
      </c>
      <c r="G6937" s="17">
        <f>INT((VLOOKUP($C6937,装备数值,3,0)+VLOOKUP($C6937,装备数值,6,0)*($E6937-1))*VLOOKUP($D6937,系数!$K$2:$O$7,3,0))</f>
        <v>0</v>
      </c>
      <c r="H6937" s="17">
        <f t="shared" si="217"/>
        <v>0</v>
      </c>
      <c r="I6937" s="17">
        <f>INT((VLOOKUP($C6937,装备数值,4,0)+VLOOKUP($C6937,装备数值,7,0)*($E6937-1))*VLOOKUP($D6937,系数!$K$2:$O$7,4,0))</f>
        <v>0</v>
      </c>
      <c r="J6937" s="17">
        <f>INT((VLOOKUP($C6937,装备数值,4,0)+VLOOKUP($C6937,装备数值,7,0)*($E6937-1))*VLOOKUP($D6937,系数!$K$2:$O$7,5,0))</f>
        <v>0</v>
      </c>
      <c r="K6937" s="17">
        <f>INT(VLOOKUP(E6937,强化金币,2,1)*VLOOKUP(INDEX(装备!F:F,MATCH(属性!A6937,装备!A:A,0)),系数!$K$12:$M$15,3,0))</f>
        <v>450000</v>
      </c>
      <c r="L6937" s="17"/>
      <c r="M6937" s="17"/>
      <c r="N6937" s="17"/>
      <c r="O6937" s="17">
        <f>IF(E6937=1,"",VLOOKUP(E6937,系数!$S$2:$AB$12,MATCH(属性!C6937,评级,0),1))</f>
        <v>800</v>
      </c>
    </row>
    <row r="6938" spans="1:15" ht="17.25" thickBot="1" x14ac:dyDescent="0.4">
      <c r="A6938" s="17">
        <f t="shared" si="216"/>
        <v>7100058</v>
      </c>
      <c r="B6938" s="17" t="s">
        <v>224</v>
      </c>
      <c r="C6938" s="15">
        <f>INDEX(装备!G:G,MATCH(属性!A6938,装备!A:A,0))</f>
        <v>19</v>
      </c>
      <c r="D6938" s="15" t="str">
        <f>INDEX(装备!E:E,MATCH(属性!A6938,装备!A:A,0))</f>
        <v>trousers</v>
      </c>
      <c r="E6938" s="14">
        <v>96</v>
      </c>
      <c r="F6938" s="17">
        <f>INT((VLOOKUP($C6938,装备数值,2,0)+VLOOKUP($C6938,装备数值,5,0)*($E6938-1))*VLOOKUP($D6938,系数!$K$2:$O$7,2,0))</f>
        <v>8626</v>
      </c>
      <c r="G6938" s="17">
        <f>INT((VLOOKUP($C6938,装备数值,3,0)+VLOOKUP($C6938,装备数值,6,0)*($E6938-1))*VLOOKUP($D6938,系数!$K$2:$O$7,3,0))</f>
        <v>0</v>
      </c>
      <c r="H6938" s="17">
        <f t="shared" si="217"/>
        <v>0</v>
      </c>
      <c r="I6938" s="17">
        <f>INT((VLOOKUP($C6938,装备数值,4,0)+VLOOKUP($C6938,装备数值,7,0)*($E6938-1))*VLOOKUP($D6938,系数!$K$2:$O$7,4,0))</f>
        <v>0</v>
      </c>
      <c r="J6938" s="17">
        <f>INT((VLOOKUP($C6938,装备数值,4,0)+VLOOKUP($C6938,装备数值,7,0)*($E6938-1))*VLOOKUP($D6938,系数!$K$2:$O$7,5,0))</f>
        <v>0</v>
      </c>
      <c r="K6938" s="17">
        <f>INT(VLOOKUP(E6938,强化金币,2,1)*VLOOKUP(INDEX(装备!F:F,MATCH(属性!A6938,装备!A:A,0)),系数!$K$12:$M$15,3,0))</f>
        <v>450000</v>
      </c>
      <c r="L6938" s="17"/>
      <c r="M6938" s="17"/>
      <c r="N6938" s="17"/>
      <c r="O6938" s="17">
        <f>IF(E6938=1,"",VLOOKUP(E6938,系数!$S$2:$AB$12,MATCH(属性!C6938,评级,0),1))</f>
        <v>800</v>
      </c>
    </row>
    <row r="6939" spans="1:15" ht="17.25" thickBot="1" x14ac:dyDescent="0.4">
      <c r="A6939" s="17">
        <f t="shared" si="216"/>
        <v>7100058</v>
      </c>
      <c r="B6939" s="17" t="s">
        <v>224</v>
      </c>
      <c r="C6939" s="15">
        <f>INDEX(装备!G:G,MATCH(属性!A6939,装备!A:A,0))</f>
        <v>19</v>
      </c>
      <c r="D6939" s="15" t="str">
        <f>INDEX(装备!E:E,MATCH(属性!A6939,装备!A:A,0))</f>
        <v>trousers</v>
      </c>
      <c r="E6939" s="14">
        <v>97</v>
      </c>
      <c r="F6939" s="17">
        <f>INT((VLOOKUP($C6939,装备数值,2,0)+VLOOKUP($C6939,装备数值,5,0)*($E6939-1))*VLOOKUP($D6939,系数!$K$2:$O$7,2,0))</f>
        <v>8701</v>
      </c>
      <c r="G6939" s="17">
        <f>INT((VLOOKUP($C6939,装备数值,3,0)+VLOOKUP($C6939,装备数值,6,0)*($E6939-1))*VLOOKUP($D6939,系数!$K$2:$O$7,3,0))</f>
        <v>0</v>
      </c>
      <c r="H6939" s="17">
        <f t="shared" si="217"/>
        <v>0</v>
      </c>
      <c r="I6939" s="17">
        <f>INT((VLOOKUP($C6939,装备数值,4,0)+VLOOKUP($C6939,装备数值,7,0)*($E6939-1))*VLOOKUP($D6939,系数!$K$2:$O$7,4,0))</f>
        <v>0</v>
      </c>
      <c r="J6939" s="17">
        <f>INT((VLOOKUP($C6939,装备数值,4,0)+VLOOKUP($C6939,装备数值,7,0)*($E6939-1))*VLOOKUP($D6939,系数!$K$2:$O$7,5,0))</f>
        <v>0</v>
      </c>
      <c r="K6939" s="17">
        <f>INT(VLOOKUP(E6939,强化金币,2,1)*VLOOKUP(INDEX(装备!F:F,MATCH(属性!A6939,装备!A:A,0)),系数!$K$12:$M$15,3,0))</f>
        <v>450000</v>
      </c>
      <c r="L6939" s="17"/>
      <c r="M6939" s="17"/>
      <c r="N6939" s="17"/>
      <c r="O6939" s="17">
        <f>IF(E6939=1,"",VLOOKUP(E6939,系数!$S$2:$AB$12,MATCH(属性!C6939,评级,0),1))</f>
        <v>800</v>
      </c>
    </row>
    <row r="6940" spans="1:15" ht="17.25" thickBot="1" x14ac:dyDescent="0.4">
      <c r="A6940" s="17">
        <f t="shared" si="216"/>
        <v>7100058</v>
      </c>
      <c r="B6940" s="17" t="s">
        <v>224</v>
      </c>
      <c r="C6940" s="15">
        <f>INDEX(装备!G:G,MATCH(属性!A6940,装备!A:A,0))</f>
        <v>19</v>
      </c>
      <c r="D6940" s="15" t="str">
        <f>INDEX(装备!E:E,MATCH(属性!A6940,装备!A:A,0))</f>
        <v>trousers</v>
      </c>
      <c r="E6940" s="14">
        <v>98</v>
      </c>
      <c r="F6940" s="17">
        <f>INT((VLOOKUP($C6940,装备数值,2,0)+VLOOKUP($C6940,装备数值,5,0)*($E6940-1))*VLOOKUP($D6940,系数!$K$2:$O$7,2,0))</f>
        <v>8776</v>
      </c>
      <c r="G6940" s="17">
        <f>INT((VLOOKUP($C6940,装备数值,3,0)+VLOOKUP($C6940,装备数值,6,0)*($E6940-1))*VLOOKUP($D6940,系数!$K$2:$O$7,3,0))</f>
        <v>0</v>
      </c>
      <c r="H6940" s="17">
        <f t="shared" si="217"/>
        <v>0</v>
      </c>
      <c r="I6940" s="17">
        <f>INT((VLOOKUP($C6940,装备数值,4,0)+VLOOKUP($C6940,装备数值,7,0)*($E6940-1))*VLOOKUP($D6940,系数!$K$2:$O$7,4,0))</f>
        <v>0</v>
      </c>
      <c r="J6940" s="17">
        <f>INT((VLOOKUP($C6940,装备数值,4,0)+VLOOKUP($C6940,装备数值,7,0)*($E6940-1))*VLOOKUP($D6940,系数!$K$2:$O$7,5,0))</f>
        <v>0</v>
      </c>
      <c r="K6940" s="17">
        <f>INT(VLOOKUP(E6940,强化金币,2,1)*VLOOKUP(INDEX(装备!F:F,MATCH(属性!A6940,装备!A:A,0)),系数!$K$12:$M$15,3,0))</f>
        <v>450000</v>
      </c>
      <c r="L6940" s="17"/>
      <c r="M6940" s="17"/>
      <c r="N6940" s="17"/>
      <c r="O6940" s="17">
        <f>IF(E6940=1,"",VLOOKUP(E6940,系数!$S$2:$AB$12,MATCH(属性!C6940,评级,0),1))</f>
        <v>800</v>
      </c>
    </row>
    <row r="6941" spans="1:15" ht="17.25" thickBot="1" x14ac:dyDescent="0.4">
      <c r="A6941" s="17">
        <f t="shared" si="216"/>
        <v>7100058</v>
      </c>
      <c r="B6941" s="17" t="s">
        <v>224</v>
      </c>
      <c r="C6941" s="15">
        <f>INDEX(装备!G:G,MATCH(属性!A6941,装备!A:A,0))</f>
        <v>19</v>
      </c>
      <c r="D6941" s="15" t="str">
        <f>INDEX(装备!E:E,MATCH(属性!A6941,装备!A:A,0))</f>
        <v>trousers</v>
      </c>
      <c r="E6941" s="14">
        <v>99</v>
      </c>
      <c r="F6941" s="17">
        <f>INT((VLOOKUP($C6941,装备数值,2,0)+VLOOKUP($C6941,装备数值,5,0)*($E6941-1))*VLOOKUP($D6941,系数!$K$2:$O$7,2,0))</f>
        <v>8851</v>
      </c>
      <c r="G6941" s="17">
        <f>INT((VLOOKUP($C6941,装备数值,3,0)+VLOOKUP($C6941,装备数值,6,0)*($E6941-1))*VLOOKUP($D6941,系数!$K$2:$O$7,3,0))</f>
        <v>0</v>
      </c>
      <c r="H6941" s="17">
        <f t="shared" si="217"/>
        <v>0</v>
      </c>
      <c r="I6941" s="17">
        <f>INT((VLOOKUP($C6941,装备数值,4,0)+VLOOKUP($C6941,装备数值,7,0)*($E6941-1))*VLOOKUP($D6941,系数!$K$2:$O$7,4,0))</f>
        <v>0</v>
      </c>
      <c r="J6941" s="17">
        <f>INT((VLOOKUP($C6941,装备数值,4,0)+VLOOKUP($C6941,装备数值,7,0)*($E6941-1))*VLOOKUP($D6941,系数!$K$2:$O$7,5,0))</f>
        <v>0</v>
      </c>
      <c r="K6941" s="17">
        <f>INT(VLOOKUP(E6941,强化金币,2,1)*VLOOKUP(INDEX(装备!F:F,MATCH(属性!A6941,装备!A:A,0)),系数!$K$12:$M$15,3,0))</f>
        <v>450000</v>
      </c>
      <c r="L6941" s="17"/>
      <c r="M6941" s="17"/>
      <c r="N6941" s="17"/>
      <c r="O6941" s="17">
        <f>IF(E6941=1,"",VLOOKUP(E6941,系数!$S$2:$AB$12,MATCH(属性!C6941,评级,0),1))</f>
        <v>800</v>
      </c>
    </row>
    <row r="6942" spans="1:15" ht="17.25" thickBot="1" x14ac:dyDescent="0.4">
      <c r="A6942" s="17">
        <f t="shared" si="216"/>
        <v>7100058</v>
      </c>
      <c r="B6942" s="17" t="s">
        <v>224</v>
      </c>
      <c r="C6942" s="15">
        <f>INDEX(装备!G:G,MATCH(属性!A6942,装备!A:A,0))</f>
        <v>19</v>
      </c>
      <c r="D6942" s="15" t="str">
        <f>INDEX(装备!E:E,MATCH(属性!A6942,装备!A:A,0))</f>
        <v>trousers</v>
      </c>
      <c r="E6942" s="14">
        <v>100</v>
      </c>
      <c r="F6942" s="17">
        <f>INT((VLOOKUP($C6942,装备数值,2,0)+VLOOKUP($C6942,装备数值,5,0)*($E6942-1))*VLOOKUP($D6942,系数!$K$2:$O$7,2,0))</f>
        <v>8926</v>
      </c>
      <c r="G6942" s="17">
        <f>INT((VLOOKUP($C6942,装备数值,3,0)+VLOOKUP($C6942,装备数值,6,0)*($E6942-1))*VLOOKUP($D6942,系数!$K$2:$O$7,3,0))</f>
        <v>0</v>
      </c>
      <c r="H6942" s="17">
        <f t="shared" si="217"/>
        <v>0</v>
      </c>
      <c r="I6942" s="17">
        <f>INT((VLOOKUP($C6942,装备数值,4,0)+VLOOKUP($C6942,装备数值,7,0)*($E6942-1))*VLOOKUP($D6942,系数!$K$2:$O$7,4,0))</f>
        <v>0</v>
      </c>
      <c r="J6942" s="17">
        <f>INT((VLOOKUP($C6942,装备数值,4,0)+VLOOKUP($C6942,装备数值,7,0)*($E6942-1))*VLOOKUP($D6942,系数!$K$2:$O$7,5,0))</f>
        <v>0</v>
      </c>
      <c r="K6942" s="17">
        <f>INT(VLOOKUP(E6942,强化金币,2,1)*VLOOKUP(INDEX(装备!F:F,MATCH(属性!A6942,装备!A:A,0)),系数!$K$12:$M$15,3,0))</f>
        <v>450000</v>
      </c>
      <c r="L6942" s="17"/>
      <c r="M6942" s="17"/>
      <c r="N6942" s="17"/>
      <c r="O6942" s="17">
        <f>IF(E6942=1,"",VLOOKUP(E6942,系数!$S$2:$AB$12,MATCH(属性!C6942,评级,0),1))</f>
        <v>880</v>
      </c>
    </row>
    <row r="6943" spans="1:15" ht="17.25" thickBot="1" x14ac:dyDescent="0.4">
      <c r="A6943" s="17">
        <f t="shared" si="216"/>
        <v>7100058</v>
      </c>
      <c r="B6943" s="17" t="s">
        <v>224</v>
      </c>
      <c r="C6943" s="15">
        <f>INDEX(装备!G:G,MATCH(属性!A6943,装备!A:A,0))</f>
        <v>19</v>
      </c>
      <c r="D6943" s="15" t="str">
        <f>INDEX(装备!E:E,MATCH(属性!A6943,装备!A:A,0))</f>
        <v>trousers</v>
      </c>
      <c r="E6943" s="14">
        <v>101</v>
      </c>
      <c r="F6943" s="17">
        <f>INT((VLOOKUP($C6943,装备数值,2,0)+VLOOKUP($C6943,装备数值,5,0)*($E6943-1))*VLOOKUP($D6943,系数!$K$2:$O$7,2,0))</f>
        <v>9001</v>
      </c>
      <c r="G6943" s="17">
        <f>INT((VLOOKUP($C6943,装备数值,3,0)+VLOOKUP($C6943,装备数值,6,0)*($E6943-1))*VLOOKUP($D6943,系数!$K$2:$O$7,3,0))</f>
        <v>0</v>
      </c>
      <c r="H6943" s="17">
        <f t="shared" si="217"/>
        <v>0</v>
      </c>
      <c r="I6943" s="17">
        <f>INT((VLOOKUP($C6943,装备数值,4,0)+VLOOKUP($C6943,装备数值,7,0)*($E6943-1))*VLOOKUP($D6943,系数!$K$2:$O$7,4,0))</f>
        <v>0</v>
      </c>
      <c r="J6943" s="17">
        <f>INT((VLOOKUP($C6943,装备数值,4,0)+VLOOKUP($C6943,装备数值,7,0)*($E6943-1))*VLOOKUP($D6943,系数!$K$2:$O$7,5,0))</f>
        <v>0</v>
      </c>
      <c r="K6943" s="17">
        <f>INT(VLOOKUP(E6943,强化金币,2,1)*VLOOKUP(INDEX(装备!F:F,MATCH(属性!A6943,装备!A:A,0)),系数!$K$12:$M$15,3,0))</f>
        <v>450000</v>
      </c>
      <c r="L6943" s="17"/>
      <c r="M6943" s="17"/>
      <c r="N6943" s="17"/>
      <c r="O6943" s="17">
        <f>IF(E6943=1,"",VLOOKUP(E6943,系数!$S$2:$AB$12,MATCH(属性!C6943,评级,0),1))</f>
        <v>880</v>
      </c>
    </row>
    <row r="6944" spans="1:15" ht="17.25" thickBot="1" x14ac:dyDescent="0.4">
      <c r="A6944" s="17">
        <f t="shared" si="216"/>
        <v>7100058</v>
      </c>
      <c r="B6944" s="17" t="s">
        <v>224</v>
      </c>
      <c r="C6944" s="15">
        <f>INDEX(装备!G:G,MATCH(属性!A6944,装备!A:A,0))</f>
        <v>19</v>
      </c>
      <c r="D6944" s="15" t="str">
        <f>INDEX(装备!E:E,MATCH(属性!A6944,装备!A:A,0))</f>
        <v>trousers</v>
      </c>
      <c r="E6944" s="14">
        <v>102</v>
      </c>
      <c r="F6944" s="17">
        <f>INT((VLOOKUP($C6944,装备数值,2,0)+VLOOKUP($C6944,装备数值,5,0)*($E6944-1))*VLOOKUP($D6944,系数!$K$2:$O$7,2,0))</f>
        <v>9076</v>
      </c>
      <c r="G6944" s="17">
        <f>INT((VLOOKUP($C6944,装备数值,3,0)+VLOOKUP($C6944,装备数值,6,0)*($E6944-1))*VLOOKUP($D6944,系数!$K$2:$O$7,3,0))</f>
        <v>0</v>
      </c>
      <c r="H6944" s="17">
        <f t="shared" si="217"/>
        <v>0</v>
      </c>
      <c r="I6944" s="17">
        <f>INT((VLOOKUP($C6944,装备数值,4,0)+VLOOKUP($C6944,装备数值,7,0)*($E6944-1))*VLOOKUP($D6944,系数!$K$2:$O$7,4,0))</f>
        <v>0</v>
      </c>
      <c r="J6944" s="17">
        <f>INT((VLOOKUP($C6944,装备数值,4,0)+VLOOKUP($C6944,装备数值,7,0)*($E6944-1))*VLOOKUP($D6944,系数!$K$2:$O$7,5,0))</f>
        <v>0</v>
      </c>
      <c r="K6944" s="17">
        <f>INT(VLOOKUP(E6944,强化金币,2,1)*VLOOKUP(INDEX(装备!F:F,MATCH(属性!A6944,装备!A:A,0)),系数!$K$12:$M$15,3,0))</f>
        <v>450000</v>
      </c>
      <c r="L6944" s="17"/>
      <c r="M6944" s="17"/>
      <c r="N6944" s="17"/>
      <c r="O6944" s="17">
        <f>IF(E6944=1,"",VLOOKUP(E6944,系数!$S$2:$AB$12,MATCH(属性!C6944,评级,0),1))</f>
        <v>880</v>
      </c>
    </row>
    <row r="6945" spans="1:15" ht="17.25" thickBot="1" x14ac:dyDescent="0.4">
      <c r="A6945" s="17">
        <f t="shared" si="216"/>
        <v>7100058</v>
      </c>
      <c r="B6945" s="17" t="s">
        <v>224</v>
      </c>
      <c r="C6945" s="15">
        <f>INDEX(装备!G:G,MATCH(属性!A6945,装备!A:A,0))</f>
        <v>19</v>
      </c>
      <c r="D6945" s="15" t="str">
        <f>INDEX(装备!E:E,MATCH(属性!A6945,装备!A:A,0))</f>
        <v>trousers</v>
      </c>
      <c r="E6945" s="14">
        <v>103</v>
      </c>
      <c r="F6945" s="17">
        <f>INT((VLOOKUP($C6945,装备数值,2,0)+VLOOKUP($C6945,装备数值,5,0)*($E6945-1))*VLOOKUP($D6945,系数!$K$2:$O$7,2,0))</f>
        <v>9151</v>
      </c>
      <c r="G6945" s="17">
        <f>INT((VLOOKUP($C6945,装备数值,3,0)+VLOOKUP($C6945,装备数值,6,0)*($E6945-1))*VLOOKUP($D6945,系数!$K$2:$O$7,3,0))</f>
        <v>0</v>
      </c>
      <c r="H6945" s="17">
        <f t="shared" si="217"/>
        <v>0</v>
      </c>
      <c r="I6945" s="17">
        <f>INT((VLOOKUP($C6945,装备数值,4,0)+VLOOKUP($C6945,装备数值,7,0)*($E6945-1))*VLOOKUP($D6945,系数!$K$2:$O$7,4,0))</f>
        <v>0</v>
      </c>
      <c r="J6945" s="17">
        <f>INT((VLOOKUP($C6945,装备数值,4,0)+VLOOKUP($C6945,装备数值,7,0)*($E6945-1))*VLOOKUP($D6945,系数!$K$2:$O$7,5,0))</f>
        <v>0</v>
      </c>
      <c r="K6945" s="17">
        <f>INT(VLOOKUP(E6945,强化金币,2,1)*VLOOKUP(INDEX(装备!F:F,MATCH(属性!A6945,装备!A:A,0)),系数!$K$12:$M$15,3,0))</f>
        <v>450000</v>
      </c>
      <c r="L6945" s="17"/>
      <c r="M6945" s="17"/>
      <c r="N6945" s="17"/>
      <c r="O6945" s="17">
        <f>IF(E6945=1,"",VLOOKUP(E6945,系数!$S$2:$AB$12,MATCH(属性!C6945,评级,0),1))</f>
        <v>880</v>
      </c>
    </row>
    <row r="6946" spans="1:15" ht="17.25" thickBot="1" x14ac:dyDescent="0.4">
      <c r="A6946" s="17">
        <f t="shared" si="216"/>
        <v>7100058</v>
      </c>
      <c r="B6946" s="17" t="s">
        <v>224</v>
      </c>
      <c r="C6946" s="15">
        <f>INDEX(装备!G:G,MATCH(属性!A6946,装备!A:A,0))</f>
        <v>19</v>
      </c>
      <c r="D6946" s="15" t="str">
        <f>INDEX(装备!E:E,MATCH(属性!A6946,装备!A:A,0))</f>
        <v>trousers</v>
      </c>
      <c r="E6946" s="14">
        <v>104</v>
      </c>
      <c r="F6946" s="17">
        <f>INT((VLOOKUP($C6946,装备数值,2,0)+VLOOKUP($C6946,装备数值,5,0)*($E6946-1))*VLOOKUP($D6946,系数!$K$2:$O$7,2,0))</f>
        <v>9226</v>
      </c>
      <c r="G6946" s="17">
        <f>INT((VLOOKUP($C6946,装备数值,3,0)+VLOOKUP($C6946,装备数值,6,0)*($E6946-1))*VLOOKUP($D6946,系数!$K$2:$O$7,3,0))</f>
        <v>0</v>
      </c>
      <c r="H6946" s="17">
        <f t="shared" si="217"/>
        <v>0</v>
      </c>
      <c r="I6946" s="17">
        <f>INT((VLOOKUP($C6946,装备数值,4,0)+VLOOKUP($C6946,装备数值,7,0)*($E6946-1))*VLOOKUP($D6946,系数!$K$2:$O$7,4,0))</f>
        <v>0</v>
      </c>
      <c r="J6946" s="17">
        <f>INT((VLOOKUP($C6946,装备数值,4,0)+VLOOKUP($C6946,装备数值,7,0)*($E6946-1))*VLOOKUP($D6946,系数!$K$2:$O$7,5,0))</f>
        <v>0</v>
      </c>
      <c r="K6946" s="17">
        <f>INT(VLOOKUP(E6946,强化金币,2,1)*VLOOKUP(INDEX(装备!F:F,MATCH(属性!A6946,装备!A:A,0)),系数!$K$12:$M$15,3,0))</f>
        <v>450000</v>
      </c>
      <c r="L6946" s="17"/>
      <c r="M6946" s="17"/>
      <c r="N6946" s="17"/>
      <c r="O6946" s="17">
        <f>IF(E6946=1,"",VLOOKUP(E6946,系数!$S$2:$AB$12,MATCH(属性!C6946,评级,0),1))</f>
        <v>880</v>
      </c>
    </row>
    <row r="6947" spans="1:15" ht="17.25" thickBot="1" x14ac:dyDescent="0.4">
      <c r="A6947" s="17">
        <f t="shared" si="216"/>
        <v>7100058</v>
      </c>
      <c r="B6947" s="17" t="s">
        <v>224</v>
      </c>
      <c r="C6947" s="15">
        <f>INDEX(装备!G:G,MATCH(属性!A6947,装备!A:A,0))</f>
        <v>19</v>
      </c>
      <c r="D6947" s="15" t="str">
        <f>INDEX(装备!E:E,MATCH(属性!A6947,装备!A:A,0))</f>
        <v>trousers</v>
      </c>
      <c r="E6947" s="14">
        <v>105</v>
      </c>
      <c r="F6947" s="17">
        <f>INT((VLOOKUP($C6947,装备数值,2,0)+VLOOKUP($C6947,装备数值,5,0)*($E6947-1))*VLOOKUP($D6947,系数!$K$2:$O$7,2,0))</f>
        <v>9301</v>
      </c>
      <c r="G6947" s="17">
        <f>INT((VLOOKUP($C6947,装备数值,3,0)+VLOOKUP($C6947,装备数值,6,0)*($E6947-1))*VLOOKUP($D6947,系数!$K$2:$O$7,3,0))</f>
        <v>0</v>
      </c>
      <c r="H6947" s="17">
        <f t="shared" si="217"/>
        <v>0</v>
      </c>
      <c r="I6947" s="17">
        <f>INT((VLOOKUP($C6947,装备数值,4,0)+VLOOKUP($C6947,装备数值,7,0)*($E6947-1))*VLOOKUP($D6947,系数!$K$2:$O$7,4,0))</f>
        <v>0</v>
      </c>
      <c r="J6947" s="17">
        <f>INT((VLOOKUP($C6947,装备数值,4,0)+VLOOKUP($C6947,装备数值,7,0)*($E6947-1))*VLOOKUP($D6947,系数!$K$2:$O$7,5,0))</f>
        <v>0</v>
      </c>
      <c r="K6947" s="17">
        <f>INT(VLOOKUP(E6947,强化金币,2,1)*VLOOKUP(INDEX(装备!F:F,MATCH(属性!A6947,装备!A:A,0)),系数!$K$12:$M$15,3,0))</f>
        <v>450000</v>
      </c>
      <c r="L6947" s="17"/>
      <c r="M6947" s="17"/>
      <c r="N6947" s="17"/>
      <c r="O6947" s="17">
        <f>IF(E6947=1,"",VLOOKUP(E6947,系数!$S$2:$AB$12,MATCH(属性!C6947,评级,0),1))</f>
        <v>880</v>
      </c>
    </row>
    <row r="6948" spans="1:15" ht="17.25" thickBot="1" x14ac:dyDescent="0.4">
      <c r="A6948" s="17">
        <f t="shared" si="216"/>
        <v>7100058</v>
      </c>
      <c r="B6948" s="17" t="s">
        <v>224</v>
      </c>
      <c r="C6948" s="15">
        <f>INDEX(装备!G:G,MATCH(属性!A6948,装备!A:A,0))</f>
        <v>19</v>
      </c>
      <c r="D6948" s="15" t="str">
        <f>INDEX(装备!E:E,MATCH(属性!A6948,装备!A:A,0))</f>
        <v>trousers</v>
      </c>
      <c r="E6948" s="14">
        <v>106</v>
      </c>
      <c r="F6948" s="17">
        <f>INT((VLOOKUP($C6948,装备数值,2,0)+VLOOKUP($C6948,装备数值,5,0)*($E6948-1))*VLOOKUP($D6948,系数!$K$2:$O$7,2,0))</f>
        <v>9376</v>
      </c>
      <c r="G6948" s="17">
        <f>INT((VLOOKUP($C6948,装备数值,3,0)+VLOOKUP($C6948,装备数值,6,0)*($E6948-1))*VLOOKUP($D6948,系数!$K$2:$O$7,3,0))</f>
        <v>0</v>
      </c>
      <c r="H6948" s="17">
        <f t="shared" si="217"/>
        <v>0</v>
      </c>
      <c r="I6948" s="17">
        <f>INT((VLOOKUP($C6948,装备数值,4,0)+VLOOKUP($C6948,装备数值,7,0)*($E6948-1))*VLOOKUP($D6948,系数!$K$2:$O$7,4,0))</f>
        <v>0</v>
      </c>
      <c r="J6948" s="17">
        <f>INT((VLOOKUP($C6948,装备数值,4,0)+VLOOKUP($C6948,装备数值,7,0)*($E6948-1))*VLOOKUP($D6948,系数!$K$2:$O$7,5,0))</f>
        <v>0</v>
      </c>
      <c r="K6948" s="17">
        <f>INT(VLOOKUP(E6948,强化金币,2,1)*VLOOKUP(INDEX(装备!F:F,MATCH(属性!A6948,装备!A:A,0)),系数!$K$12:$M$15,3,0))</f>
        <v>450000</v>
      </c>
      <c r="L6948" s="17"/>
      <c r="M6948" s="17"/>
      <c r="N6948" s="17"/>
      <c r="O6948" s="17">
        <f>IF(E6948=1,"",VLOOKUP(E6948,系数!$S$2:$AB$12,MATCH(属性!C6948,评级,0),1))</f>
        <v>880</v>
      </c>
    </row>
    <row r="6949" spans="1:15" ht="17.25" thickBot="1" x14ac:dyDescent="0.4">
      <c r="A6949" s="17">
        <f t="shared" si="216"/>
        <v>7100058</v>
      </c>
      <c r="B6949" s="17" t="s">
        <v>224</v>
      </c>
      <c r="C6949" s="15">
        <f>INDEX(装备!G:G,MATCH(属性!A6949,装备!A:A,0))</f>
        <v>19</v>
      </c>
      <c r="D6949" s="15" t="str">
        <f>INDEX(装备!E:E,MATCH(属性!A6949,装备!A:A,0))</f>
        <v>trousers</v>
      </c>
      <c r="E6949" s="14">
        <v>107</v>
      </c>
      <c r="F6949" s="17">
        <f>INT((VLOOKUP($C6949,装备数值,2,0)+VLOOKUP($C6949,装备数值,5,0)*($E6949-1))*VLOOKUP($D6949,系数!$K$2:$O$7,2,0))</f>
        <v>9451</v>
      </c>
      <c r="G6949" s="17">
        <f>INT((VLOOKUP($C6949,装备数值,3,0)+VLOOKUP($C6949,装备数值,6,0)*($E6949-1))*VLOOKUP($D6949,系数!$K$2:$O$7,3,0))</f>
        <v>0</v>
      </c>
      <c r="H6949" s="17">
        <f t="shared" si="217"/>
        <v>0</v>
      </c>
      <c r="I6949" s="17">
        <f>INT((VLOOKUP($C6949,装备数值,4,0)+VLOOKUP($C6949,装备数值,7,0)*($E6949-1))*VLOOKUP($D6949,系数!$K$2:$O$7,4,0))</f>
        <v>0</v>
      </c>
      <c r="J6949" s="17">
        <f>INT((VLOOKUP($C6949,装备数值,4,0)+VLOOKUP($C6949,装备数值,7,0)*($E6949-1))*VLOOKUP($D6949,系数!$K$2:$O$7,5,0))</f>
        <v>0</v>
      </c>
      <c r="K6949" s="17">
        <f>INT(VLOOKUP(E6949,强化金币,2,1)*VLOOKUP(INDEX(装备!F:F,MATCH(属性!A6949,装备!A:A,0)),系数!$K$12:$M$15,3,0))</f>
        <v>450000</v>
      </c>
      <c r="L6949" s="17"/>
      <c r="M6949" s="17"/>
      <c r="N6949" s="17"/>
      <c r="O6949" s="17">
        <f>IF(E6949=1,"",VLOOKUP(E6949,系数!$S$2:$AB$12,MATCH(属性!C6949,评级,0),1))</f>
        <v>880</v>
      </c>
    </row>
    <row r="6950" spans="1:15" ht="17.25" thickBot="1" x14ac:dyDescent="0.4">
      <c r="A6950" s="17">
        <f t="shared" si="216"/>
        <v>7100058</v>
      </c>
      <c r="B6950" s="17" t="s">
        <v>224</v>
      </c>
      <c r="C6950" s="15">
        <f>INDEX(装备!G:G,MATCH(属性!A6950,装备!A:A,0))</f>
        <v>19</v>
      </c>
      <c r="D6950" s="15" t="str">
        <f>INDEX(装备!E:E,MATCH(属性!A6950,装备!A:A,0))</f>
        <v>trousers</v>
      </c>
      <c r="E6950" s="14">
        <v>108</v>
      </c>
      <c r="F6950" s="17">
        <f>INT((VLOOKUP($C6950,装备数值,2,0)+VLOOKUP($C6950,装备数值,5,0)*($E6950-1))*VLOOKUP($D6950,系数!$K$2:$O$7,2,0))</f>
        <v>9526</v>
      </c>
      <c r="G6950" s="17">
        <f>INT((VLOOKUP($C6950,装备数值,3,0)+VLOOKUP($C6950,装备数值,6,0)*($E6950-1))*VLOOKUP($D6950,系数!$K$2:$O$7,3,0))</f>
        <v>0</v>
      </c>
      <c r="H6950" s="17">
        <f t="shared" si="217"/>
        <v>0</v>
      </c>
      <c r="I6950" s="17">
        <f>INT((VLOOKUP($C6950,装备数值,4,0)+VLOOKUP($C6950,装备数值,7,0)*($E6950-1))*VLOOKUP($D6950,系数!$K$2:$O$7,4,0))</f>
        <v>0</v>
      </c>
      <c r="J6950" s="17">
        <f>INT((VLOOKUP($C6950,装备数值,4,0)+VLOOKUP($C6950,装备数值,7,0)*($E6950-1))*VLOOKUP($D6950,系数!$K$2:$O$7,5,0))</f>
        <v>0</v>
      </c>
      <c r="K6950" s="17">
        <f>INT(VLOOKUP(E6950,强化金币,2,1)*VLOOKUP(INDEX(装备!F:F,MATCH(属性!A6950,装备!A:A,0)),系数!$K$12:$M$15,3,0))</f>
        <v>450000</v>
      </c>
      <c r="L6950" s="17"/>
      <c r="M6950" s="17"/>
      <c r="N6950" s="17"/>
      <c r="O6950" s="17">
        <f>IF(E6950=1,"",VLOOKUP(E6950,系数!$S$2:$AB$12,MATCH(属性!C6950,评级,0),1))</f>
        <v>880</v>
      </c>
    </row>
    <row r="6951" spans="1:15" ht="17.25" thickBot="1" x14ac:dyDescent="0.4">
      <c r="A6951" s="17">
        <f t="shared" si="216"/>
        <v>7100058</v>
      </c>
      <c r="B6951" s="17" t="s">
        <v>224</v>
      </c>
      <c r="C6951" s="15">
        <f>INDEX(装备!G:G,MATCH(属性!A6951,装备!A:A,0))</f>
        <v>19</v>
      </c>
      <c r="D6951" s="15" t="str">
        <f>INDEX(装备!E:E,MATCH(属性!A6951,装备!A:A,0))</f>
        <v>trousers</v>
      </c>
      <c r="E6951" s="14">
        <v>109</v>
      </c>
      <c r="F6951" s="17">
        <f>INT((VLOOKUP($C6951,装备数值,2,0)+VLOOKUP($C6951,装备数值,5,0)*($E6951-1))*VLOOKUP($D6951,系数!$K$2:$O$7,2,0))</f>
        <v>9601</v>
      </c>
      <c r="G6951" s="17">
        <f>INT((VLOOKUP($C6951,装备数值,3,0)+VLOOKUP($C6951,装备数值,6,0)*($E6951-1))*VLOOKUP($D6951,系数!$K$2:$O$7,3,0))</f>
        <v>0</v>
      </c>
      <c r="H6951" s="17">
        <f t="shared" si="217"/>
        <v>0</v>
      </c>
      <c r="I6951" s="17">
        <f>INT((VLOOKUP($C6951,装备数值,4,0)+VLOOKUP($C6951,装备数值,7,0)*($E6951-1))*VLOOKUP($D6951,系数!$K$2:$O$7,4,0))</f>
        <v>0</v>
      </c>
      <c r="J6951" s="17">
        <f>INT((VLOOKUP($C6951,装备数值,4,0)+VLOOKUP($C6951,装备数值,7,0)*($E6951-1))*VLOOKUP($D6951,系数!$K$2:$O$7,5,0))</f>
        <v>0</v>
      </c>
      <c r="K6951" s="17">
        <f>INT(VLOOKUP(E6951,强化金币,2,1)*VLOOKUP(INDEX(装备!F:F,MATCH(属性!A6951,装备!A:A,0)),系数!$K$12:$M$15,3,0))</f>
        <v>450000</v>
      </c>
      <c r="L6951" s="17"/>
      <c r="M6951" s="17"/>
      <c r="N6951" s="17"/>
      <c r="O6951" s="17">
        <f>IF(E6951=1,"",VLOOKUP(E6951,系数!$S$2:$AB$12,MATCH(属性!C6951,评级,0),1))</f>
        <v>880</v>
      </c>
    </row>
    <row r="6952" spans="1:15" ht="17.25" thickBot="1" x14ac:dyDescent="0.4">
      <c r="A6952" s="17">
        <f t="shared" si="216"/>
        <v>7100058</v>
      </c>
      <c r="B6952" s="17" t="s">
        <v>224</v>
      </c>
      <c r="C6952" s="15">
        <f>INDEX(装备!G:G,MATCH(属性!A6952,装备!A:A,0))</f>
        <v>19</v>
      </c>
      <c r="D6952" s="15" t="str">
        <f>INDEX(装备!E:E,MATCH(属性!A6952,装备!A:A,0))</f>
        <v>trousers</v>
      </c>
      <c r="E6952" s="14">
        <v>110</v>
      </c>
      <c r="F6952" s="17">
        <f>INT((VLOOKUP($C6952,装备数值,2,0)+VLOOKUP($C6952,装备数值,5,0)*($E6952-1))*VLOOKUP($D6952,系数!$K$2:$O$7,2,0))</f>
        <v>9676</v>
      </c>
      <c r="G6952" s="17">
        <f>INT((VLOOKUP($C6952,装备数值,3,0)+VLOOKUP($C6952,装备数值,6,0)*($E6952-1))*VLOOKUP($D6952,系数!$K$2:$O$7,3,0))</f>
        <v>0</v>
      </c>
      <c r="H6952" s="17">
        <f t="shared" si="217"/>
        <v>0</v>
      </c>
      <c r="I6952" s="17">
        <f>INT((VLOOKUP($C6952,装备数值,4,0)+VLOOKUP($C6952,装备数值,7,0)*($E6952-1))*VLOOKUP($D6952,系数!$K$2:$O$7,4,0))</f>
        <v>0</v>
      </c>
      <c r="J6952" s="17">
        <f>INT((VLOOKUP($C6952,装备数值,4,0)+VLOOKUP($C6952,装备数值,7,0)*($E6952-1))*VLOOKUP($D6952,系数!$K$2:$O$7,5,0))</f>
        <v>0</v>
      </c>
      <c r="K6952" s="17">
        <f>INT(VLOOKUP(E6952,强化金币,2,1)*VLOOKUP(INDEX(装备!F:F,MATCH(属性!A6952,装备!A:A,0)),系数!$K$12:$M$15,3,0))</f>
        <v>450000</v>
      </c>
      <c r="L6952" s="17"/>
      <c r="M6952" s="17"/>
      <c r="N6952" s="17"/>
      <c r="O6952" s="17">
        <f>IF(E6952=1,"",VLOOKUP(E6952,系数!$S$2:$AB$12,MATCH(属性!C6952,评级,0),1))</f>
        <v>880</v>
      </c>
    </row>
    <row r="6953" spans="1:15" ht="17.25" thickBot="1" x14ac:dyDescent="0.4">
      <c r="A6953" s="17">
        <f t="shared" si="216"/>
        <v>7100058</v>
      </c>
      <c r="B6953" s="17" t="s">
        <v>224</v>
      </c>
      <c r="C6953" s="15">
        <f>INDEX(装备!G:G,MATCH(属性!A6953,装备!A:A,0))</f>
        <v>19</v>
      </c>
      <c r="D6953" s="15" t="str">
        <f>INDEX(装备!E:E,MATCH(属性!A6953,装备!A:A,0))</f>
        <v>trousers</v>
      </c>
      <c r="E6953" s="14">
        <v>111</v>
      </c>
      <c r="F6953" s="17">
        <f>INT((VLOOKUP($C6953,装备数值,2,0)+VLOOKUP($C6953,装备数值,5,0)*($E6953-1))*VLOOKUP($D6953,系数!$K$2:$O$7,2,0))</f>
        <v>9751</v>
      </c>
      <c r="G6953" s="17">
        <f>INT((VLOOKUP($C6953,装备数值,3,0)+VLOOKUP($C6953,装备数值,6,0)*($E6953-1))*VLOOKUP($D6953,系数!$K$2:$O$7,3,0))</f>
        <v>0</v>
      </c>
      <c r="H6953" s="17">
        <f t="shared" si="217"/>
        <v>0</v>
      </c>
      <c r="I6953" s="17">
        <f>INT((VLOOKUP($C6953,装备数值,4,0)+VLOOKUP($C6953,装备数值,7,0)*($E6953-1))*VLOOKUP($D6953,系数!$K$2:$O$7,4,0))</f>
        <v>0</v>
      </c>
      <c r="J6953" s="17">
        <f>INT((VLOOKUP($C6953,装备数值,4,0)+VLOOKUP($C6953,装备数值,7,0)*($E6953-1))*VLOOKUP($D6953,系数!$K$2:$O$7,5,0))</f>
        <v>0</v>
      </c>
      <c r="K6953" s="17">
        <f>INT(VLOOKUP(E6953,强化金币,2,1)*VLOOKUP(INDEX(装备!F:F,MATCH(属性!A6953,装备!A:A,0)),系数!$K$12:$M$15,3,0))</f>
        <v>450000</v>
      </c>
      <c r="L6953" s="17"/>
      <c r="M6953" s="17"/>
      <c r="N6953" s="17"/>
      <c r="O6953" s="17">
        <f>IF(E6953=1,"",VLOOKUP(E6953,系数!$S$2:$AB$12,MATCH(属性!C6953,评级,0),1))</f>
        <v>880</v>
      </c>
    </row>
    <row r="6954" spans="1:15" ht="17.25" thickBot="1" x14ac:dyDescent="0.4">
      <c r="A6954" s="17">
        <f t="shared" si="216"/>
        <v>7100058</v>
      </c>
      <c r="B6954" s="17" t="s">
        <v>224</v>
      </c>
      <c r="C6954" s="15">
        <f>INDEX(装备!G:G,MATCH(属性!A6954,装备!A:A,0))</f>
        <v>19</v>
      </c>
      <c r="D6954" s="15" t="str">
        <f>INDEX(装备!E:E,MATCH(属性!A6954,装备!A:A,0))</f>
        <v>trousers</v>
      </c>
      <c r="E6954" s="14">
        <v>112</v>
      </c>
      <c r="F6954" s="17">
        <f>INT((VLOOKUP($C6954,装备数值,2,0)+VLOOKUP($C6954,装备数值,5,0)*($E6954-1))*VLOOKUP($D6954,系数!$K$2:$O$7,2,0))</f>
        <v>9826</v>
      </c>
      <c r="G6954" s="17">
        <f>INT((VLOOKUP($C6954,装备数值,3,0)+VLOOKUP($C6954,装备数值,6,0)*($E6954-1))*VLOOKUP($D6954,系数!$K$2:$O$7,3,0))</f>
        <v>0</v>
      </c>
      <c r="H6954" s="17">
        <f t="shared" si="217"/>
        <v>0</v>
      </c>
      <c r="I6954" s="17">
        <f>INT((VLOOKUP($C6954,装备数值,4,0)+VLOOKUP($C6954,装备数值,7,0)*($E6954-1))*VLOOKUP($D6954,系数!$K$2:$O$7,4,0))</f>
        <v>0</v>
      </c>
      <c r="J6954" s="17">
        <f>INT((VLOOKUP($C6954,装备数值,4,0)+VLOOKUP($C6954,装备数值,7,0)*($E6954-1))*VLOOKUP($D6954,系数!$K$2:$O$7,5,0))</f>
        <v>0</v>
      </c>
      <c r="K6954" s="17">
        <f>INT(VLOOKUP(E6954,强化金币,2,1)*VLOOKUP(INDEX(装备!F:F,MATCH(属性!A6954,装备!A:A,0)),系数!$K$12:$M$15,3,0))</f>
        <v>450000</v>
      </c>
      <c r="L6954" s="17"/>
      <c r="M6954" s="17"/>
      <c r="N6954" s="17"/>
      <c r="O6954" s="17">
        <f>IF(E6954=1,"",VLOOKUP(E6954,系数!$S$2:$AB$12,MATCH(属性!C6954,评级,0),1))</f>
        <v>880</v>
      </c>
    </row>
    <row r="6955" spans="1:15" ht="17.25" thickBot="1" x14ac:dyDescent="0.4">
      <c r="A6955" s="17">
        <f t="shared" si="216"/>
        <v>7100058</v>
      </c>
      <c r="B6955" s="17" t="s">
        <v>224</v>
      </c>
      <c r="C6955" s="15">
        <f>INDEX(装备!G:G,MATCH(属性!A6955,装备!A:A,0))</f>
        <v>19</v>
      </c>
      <c r="D6955" s="15" t="str">
        <f>INDEX(装备!E:E,MATCH(属性!A6955,装备!A:A,0))</f>
        <v>trousers</v>
      </c>
      <c r="E6955" s="14">
        <v>113</v>
      </c>
      <c r="F6955" s="17">
        <f>INT((VLOOKUP($C6955,装备数值,2,0)+VLOOKUP($C6955,装备数值,5,0)*($E6955-1))*VLOOKUP($D6955,系数!$K$2:$O$7,2,0))</f>
        <v>9901</v>
      </c>
      <c r="G6955" s="17">
        <f>INT((VLOOKUP($C6955,装备数值,3,0)+VLOOKUP($C6955,装备数值,6,0)*($E6955-1))*VLOOKUP($D6955,系数!$K$2:$O$7,3,0))</f>
        <v>0</v>
      </c>
      <c r="H6955" s="17">
        <f t="shared" si="217"/>
        <v>0</v>
      </c>
      <c r="I6955" s="17">
        <f>INT((VLOOKUP($C6955,装备数值,4,0)+VLOOKUP($C6955,装备数值,7,0)*($E6955-1))*VLOOKUP($D6955,系数!$K$2:$O$7,4,0))</f>
        <v>0</v>
      </c>
      <c r="J6955" s="17">
        <f>INT((VLOOKUP($C6955,装备数值,4,0)+VLOOKUP($C6955,装备数值,7,0)*($E6955-1))*VLOOKUP($D6955,系数!$K$2:$O$7,5,0))</f>
        <v>0</v>
      </c>
      <c r="K6955" s="17">
        <f>INT(VLOOKUP(E6955,强化金币,2,1)*VLOOKUP(INDEX(装备!F:F,MATCH(属性!A6955,装备!A:A,0)),系数!$K$12:$M$15,3,0))</f>
        <v>450000</v>
      </c>
      <c r="L6955" s="17"/>
      <c r="M6955" s="17"/>
      <c r="N6955" s="17"/>
      <c r="O6955" s="17">
        <f>IF(E6955=1,"",VLOOKUP(E6955,系数!$S$2:$AB$12,MATCH(属性!C6955,评级,0),1))</f>
        <v>880</v>
      </c>
    </row>
    <row r="6956" spans="1:15" ht="17.25" thickBot="1" x14ac:dyDescent="0.4">
      <c r="A6956" s="17">
        <f t="shared" si="216"/>
        <v>7100058</v>
      </c>
      <c r="B6956" s="17" t="s">
        <v>224</v>
      </c>
      <c r="C6956" s="15">
        <f>INDEX(装备!G:G,MATCH(属性!A6956,装备!A:A,0))</f>
        <v>19</v>
      </c>
      <c r="D6956" s="15" t="str">
        <f>INDEX(装备!E:E,MATCH(属性!A6956,装备!A:A,0))</f>
        <v>trousers</v>
      </c>
      <c r="E6956" s="14">
        <v>114</v>
      </c>
      <c r="F6956" s="17">
        <f>INT((VLOOKUP($C6956,装备数值,2,0)+VLOOKUP($C6956,装备数值,5,0)*($E6956-1))*VLOOKUP($D6956,系数!$K$2:$O$7,2,0))</f>
        <v>9976</v>
      </c>
      <c r="G6956" s="17">
        <f>INT((VLOOKUP($C6956,装备数值,3,0)+VLOOKUP($C6956,装备数值,6,0)*($E6956-1))*VLOOKUP($D6956,系数!$K$2:$O$7,3,0))</f>
        <v>0</v>
      </c>
      <c r="H6956" s="17">
        <f t="shared" si="217"/>
        <v>0</v>
      </c>
      <c r="I6956" s="17">
        <f>INT((VLOOKUP($C6956,装备数值,4,0)+VLOOKUP($C6956,装备数值,7,0)*($E6956-1))*VLOOKUP($D6956,系数!$K$2:$O$7,4,0))</f>
        <v>0</v>
      </c>
      <c r="J6956" s="17">
        <f>INT((VLOOKUP($C6956,装备数值,4,0)+VLOOKUP($C6956,装备数值,7,0)*($E6956-1))*VLOOKUP($D6956,系数!$K$2:$O$7,5,0))</f>
        <v>0</v>
      </c>
      <c r="K6956" s="17">
        <f>INT(VLOOKUP(E6956,强化金币,2,1)*VLOOKUP(INDEX(装备!F:F,MATCH(属性!A6956,装备!A:A,0)),系数!$K$12:$M$15,3,0))</f>
        <v>450000</v>
      </c>
      <c r="L6956" s="17"/>
      <c r="M6956" s="17"/>
      <c r="N6956" s="17"/>
      <c r="O6956" s="17">
        <f>IF(E6956=1,"",VLOOKUP(E6956,系数!$S$2:$AB$12,MATCH(属性!C6956,评级,0),1))</f>
        <v>880</v>
      </c>
    </row>
    <row r="6957" spans="1:15" ht="17.25" thickBot="1" x14ac:dyDescent="0.4">
      <c r="A6957" s="17">
        <f t="shared" si="216"/>
        <v>7100058</v>
      </c>
      <c r="B6957" s="17" t="s">
        <v>224</v>
      </c>
      <c r="C6957" s="15">
        <f>INDEX(装备!G:G,MATCH(属性!A6957,装备!A:A,0))</f>
        <v>19</v>
      </c>
      <c r="D6957" s="15" t="str">
        <f>INDEX(装备!E:E,MATCH(属性!A6957,装备!A:A,0))</f>
        <v>trousers</v>
      </c>
      <c r="E6957" s="14">
        <v>115</v>
      </c>
      <c r="F6957" s="17">
        <f>INT((VLOOKUP($C6957,装备数值,2,0)+VLOOKUP($C6957,装备数值,5,0)*($E6957-1))*VLOOKUP($D6957,系数!$K$2:$O$7,2,0))</f>
        <v>10052</v>
      </c>
      <c r="G6957" s="17">
        <f>INT((VLOOKUP($C6957,装备数值,3,0)+VLOOKUP($C6957,装备数值,6,0)*($E6957-1))*VLOOKUP($D6957,系数!$K$2:$O$7,3,0))</f>
        <v>0</v>
      </c>
      <c r="H6957" s="17">
        <f t="shared" si="217"/>
        <v>0</v>
      </c>
      <c r="I6957" s="17">
        <f>INT((VLOOKUP($C6957,装备数值,4,0)+VLOOKUP($C6957,装备数值,7,0)*($E6957-1))*VLOOKUP($D6957,系数!$K$2:$O$7,4,0))</f>
        <v>0</v>
      </c>
      <c r="J6957" s="17">
        <f>INT((VLOOKUP($C6957,装备数值,4,0)+VLOOKUP($C6957,装备数值,7,0)*($E6957-1))*VLOOKUP($D6957,系数!$K$2:$O$7,5,0))</f>
        <v>0</v>
      </c>
      <c r="K6957" s="17">
        <f>INT(VLOOKUP(E6957,强化金币,2,1)*VLOOKUP(INDEX(装备!F:F,MATCH(属性!A6957,装备!A:A,0)),系数!$K$12:$M$15,3,0))</f>
        <v>450000</v>
      </c>
      <c r="L6957" s="17"/>
      <c r="M6957" s="17"/>
      <c r="N6957" s="17"/>
      <c r="O6957" s="17">
        <f>IF(E6957=1,"",VLOOKUP(E6957,系数!$S$2:$AB$12,MATCH(属性!C6957,评级,0),1))</f>
        <v>880</v>
      </c>
    </row>
    <row r="6958" spans="1:15" ht="17.25" thickBot="1" x14ac:dyDescent="0.4">
      <c r="A6958" s="17">
        <f t="shared" si="216"/>
        <v>7100058</v>
      </c>
      <c r="B6958" s="17" t="s">
        <v>224</v>
      </c>
      <c r="C6958" s="15">
        <f>INDEX(装备!G:G,MATCH(属性!A6958,装备!A:A,0))</f>
        <v>19</v>
      </c>
      <c r="D6958" s="15" t="str">
        <f>INDEX(装备!E:E,MATCH(属性!A6958,装备!A:A,0))</f>
        <v>trousers</v>
      </c>
      <c r="E6958" s="14">
        <v>116</v>
      </c>
      <c r="F6958" s="17">
        <f>INT((VLOOKUP($C6958,装备数值,2,0)+VLOOKUP($C6958,装备数值,5,0)*($E6958-1))*VLOOKUP($D6958,系数!$K$2:$O$7,2,0))</f>
        <v>10127</v>
      </c>
      <c r="G6958" s="17">
        <f>INT((VLOOKUP($C6958,装备数值,3,0)+VLOOKUP($C6958,装备数值,6,0)*($E6958-1))*VLOOKUP($D6958,系数!$K$2:$O$7,3,0))</f>
        <v>0</v>
      </c>
      <c r="H6958" s="17">
        <f t="shared" si="217"/>
        <v>0</v>
      </c>
      <c r="I6958" s="17">
        <f>INT((VLOOKUP($C6958,装备数值,4,0)+VLOOKUP($C6958,装备数值,7,0)*($E6958-1))*VLOOKUP($D6958,系数!$K$2:$O$7,4,0))</f>
        <v>0</v>
      </c>
      <c r="J6958" s="17">
        <f>INT((VLOOKUP($C6958,装备数值,4,0)+VLOOKUP($C6958,装备数值,7,0)*($E6958-1))*VLOOKUP($D6958,系数!$K$2:$O$7,5,0))</f>
        <v>0</v>
      </c>
      <c r="K6958" s="17">
        <f>INT(VLOOKUP(E6958,强化金币,2,1)*VLOOKUP(INDEX(装备!F:F,MATCH(属性!A6958,装备!A:A,0)),系数!$K$12:$M$15,3,0))</f>
        <v>450000</v>
      </c>
      <c r="L6958" s="17"/>
      <c r="M6958" s="17"/>
      <c r="N6958" s="17"/>
      <c r="O6958" s="17">
        <f>IF(E6958=1,"",VLOOKUP(E6958,系数!$S$2:$AB$12,MATCH(属性!C6958,评级,0),1))</f>
        <v>880</v>
      </c>
    </row>
    <row r="6959" spans="1:15" ht="17.25" thickBot="1" x14ac:dyDescent="0.4">
      <c r="A6959" s="17">
        <f t="shared" si="216"/>
        <v>7100058</v>
      </c>
      <c r="B6959" s="17" t="s">
        <v>224</v>
      </c>
      <c r="C6959" s="15">
        <f>INDEX(装备!G:G,MATCH(属性!A6959,装备!A:A,0))</f>
        <v>19</v>
      </c>
      <c r="D6959" s="15" t="str">
        <f>INDEX(装备!E:E,MATCH(属性!A6959,装备!A:A,0))</f>
        <v>trousers</v>
      </c>
      <c r="E6959" s="14">
        <v>117</v>
      </c>
      <c r="F6959" s="17">
        <f>INT((VLOOKUP($C6959,装备数值,2,0)+VLOOKUP($C6959,装备数值,5,0)*($E6959-1))*VLOOKUP($D6959,系数!$K$2:$O$7,2,0))</f>
        <v>10202</v>
      </c>
      <c r="G6959" s="17">
        <f>INT((VLOOKUP($C6959,装备数值,3,0)+VLOOKUP($C6959,装备数值,6,0)*($E6959-1))*VLOOKUP($D6959,系数!$K$2:$O$7,3,0))</f>
        <v>0</v>
      </c>
      <c r="H6959" s="17">
        <f t="shared" si="217"/>
        <v>0</v>
      </c>
      <c r="I6959" s="17">
        <f>INT((VLOOKUP($C6959,装备数值,4,0)+VLOOKUP($C6959,装备数值,7,0)*($E6959-1))*VLOOKUP($D6959,系数!$K$2:$O$7,4,0))</f>
        <v>0</v>
      </c>
      <c r="J6959" s="17">
        <f>INT((VLOOKUP($C6959,装备数值,4,0)+VLOOKUP($C6959,装备数值,7,0)*($E6959-1))*VLOOKUP($D6959,系数!$K$2:$O$7,5,0))</f>
        <v>0</v>
      </c>
      <c r="K6959" s="17">
        <f>INT(VLOOKUP(E6959,强化金币,2,1)*VLOOKUP(INDEX(装备!F:F,MATCH(属性!A6959,装备!A:A,0)),系数!$K$12:$M$15,3,0))</f>
        <v>450000</v>
      </c>
      <c r="L6959" s="17"/>
      <c r="M6959" s="17"/>
      <c r="N6959" s="17"/>
      <c r="O6959" s="17">
        <f>IF(E6959=1,"",VLOOKUP(E6959,系数!$S$2:$AB$12,MATCH(属性!C6959,评级,0),1))</f>
        <v>880</v>
      </c>
    </row>
    <row r="6960" spans="1:15" ht="17.25" thickBot="1" x14ac:dyDescent="0.4">
      <c r="A6960" s="17">
        <f t="shared" si="216"/>
        <v>7100058</v>
      </c>
      <c r="B6960" s="17" t="s">
        <v>224</v>
      </c>
      <c r="C6960" s="15">
        <f>INDEX(装备!G:G,MATCH(属性!A6960,装备!A:A,0))</f>
        <v>19</v>
      </c>
      <c r="D6960" s="15" t="str">
        <f>INDEX(装备!E:E,MATCH(属性!A6960,装备!A:A,0))</f>
        <v>trousers</v>
      </c>
      <c r="E6960" s="14">
        <v>118</v>
      </c>
      <c r="F6960" s="17">
        <f>INT((VLOOKUP($C6960,装备数值,2,0)+VLOOKUP($C6960,装备数值,5,0)*($E6960-1))*VLOOKUP($D6960,系数!$K$2:$O$7,2,0))</f>
        <v>10277</v>
      </c>
      <c r="G6960" s="17">
        <f>INT((VLOOKUP($C6960,装备数值,3,0)+VLOOKUP($C6960,装备数值,6,0)*($E6960-1))*VLOOKUP($D6960,系数!$K$2:$O$7,3,0))</f>
        <v>0</v>
      </c>
      <c r="H6960" s="17">
        <f t="shared" si="217"/>
        <v>0</v>
      </c>
      <c r="I6960" s="17">
        <f>INT((VLOOKUP($C6960,装备数值,4,0)+VLOOKUP($C6960,装备数值,7,0)*($E6960-1))*VLOOKUP($D6960,系数!$K$2:$O$7,4,0))</f>
        <v>0</v>
      </c>
      <c r="J6960" s="17">
        <f>INT((VLOOKUP($C6960,装备数值,4,0)+VLOOKUP($C6960,装备数值,7,0)*($E6960-1))*VLOOKUP($D6960,系数!$K$2:$O$7,5,0))</f>
        <v>0</v>
      </c>
      <c r="K6960" s="17">
        <f>INT(VLOOKUP(E6960,强化金币,2,1)*VLOOKUP(INDEX(装备!F:F,MATCH(属性!A6960,装备!A:A,0)),系数!$K$12:$M$15,3,0))</f>
        <v>450000</v>
      </c>
      <c r="L6960" s="17"/>
      <c r="M6960" s="17"/>
      <c r="N6960" s="17"/>
      <c r="O6960" s="17">
        <f>IF(E6960=1,"",VLOOKUP(E6960,系数!$S$2:$AB$12,MATCH(属性!C6960,评级,0),1))</f>
        <v>880</v>
      </c>
    </row>
    <row r="6961" spans="1:15" ht="17.25" thickBot="1" x14ac:dyDescent="0.4">
      <c r="A6961" s="17">
        <f t="shared" si="216"/>
        <v>7100058</v>
      </c>
      <c r="B6961" s="17" t="s">
        <v>224</v>
      </c>
      <c r="C6961" s="15">
        <f>INDEX(装备!G:G,MATCH(属性!A6961,装备!A:A,0))</f>
        <v>19</v>
      </c>
      <c r="D6961" s="15" t="str">
        <f>INDEX(装备!E:E,MATCH(属性!A6961,装备!A:A,0))</f>
        <v>trousers</v>
      </c>
      <c r="E6961" s="14">
        <v>119</v>
      </c>
      <c r="F6961" s="17">
        <f>INT((VLOOKUP($C6961,装备数值,2,0)+VLOOKUP($C6961,装备数值,5,0)*($E6961-1))*VLOOKUP($D6961,系数!$K$2:$O$7,2,0))</f>
        <v>10352</v>
      </c>
      <c r="G6961" s="17">
        <f>INT((VLOOKUP($C6961,装备数值,3,0)+VLOOKUP($C6961,装备数值,6,0)*($E6961-1))*VLOOKUP($D6961,系数!$K$2:$O$7,3,0))</f>
        <v>0</v>
      </c>
      <c r="H6961" s="17">
        <f t="shared" si="217"/>
        <v>0</v>
      </c>
      <c r="I6961" s="17">
        <f>INT((VLOOKUP($C6961,装备数值,4,0)+VLOOKUP($C6961,装备数值,7,0)*($E6961-1))*VLOOKUP($D6961,系数!$K$2:$O$7,4,0))</f>
        <v>0</v>
      </c>
      <c r="J6961" s="17">
        <f>INT((VLOOKUP($C6961,装备数值,4,0)+VLOOKUP($C6961,装备数值,7,0)*($E6961-1))*VLOOKUP($D6961,系数!$K$2:$O$7,5,0))</f>
        <v>0</v>
      </c>
      <c r="K6961" s="17">
        <f>INT(VLOOKUP(E6961,强化金币,2,1)*VLOOKUP(INDEX(装备!F:F,MATCH(属性!A6961,装备!A:A,0)),系数!$K$12:$M$15,3,0))</f>
        <v>450000</v>
      </c>
      <c r="L6961" s="17"/>
      <c r="M6961" s="17"/>
      <c r="N6961" s="17"/>
      <c r="O6961" s="17">
        <f>IF(E6961=1,"",VLOOKUP(E6961,系数!$S$2:$AB$12,MATCH(属性!C6961,评级,0),1))</f>
        <v>880</v>
      </c>
    </row>
    <row r="6962" spans="1:15" ht="17.25" thickBot="1" x14ac:dyDescent="0.4">
      <c r="A6962" s="17">
        <f t="shared" si="216"/>
        <v>7100058</v>
      </c>
      <c r="B6962" s="17" t="s">
        <v>224</v>
      </c>
      <c r="C6962" s="15">
        <f>INDEX(装备!G:G,MATCH(属性!A6962,装备!A:A,0))</f>
        <v>19</v>
      </c>
      <c r="D6962" s="15" t="str">
        <f>INDEX(装备!E:E,MATCH(属性!A6962,装备!A:A,0))</f>
        <v>trousers</v>
      </c>
      <c r="E6962" s="14">
        <v>120</v>
      </c>
      <c r="F6962" s="17">
        <f>INT((VLOOKUP($C6962,装备数值,2,0)+VLOOKUP($C6962,装备数值,5,0)*($E6962-1))*VLOOKUP($D6962,系数!$K$2:$O$7,2,0))</f>
        <v>10427</v>
      </c>
      <c r="G6962" s="17">
        <f>INT((VLOOKUP($C6962,装备数值,3,0)+VLOOKUP($C6962,装备数值,6,0)*($E6962-1))*VLOOKUP($D6962,系数!$K$2:$O$7,3,0))</f>
        <v>0</v>
      </c>
      <c r="H6962" s="17">
        <f t="shared" si="217"/>
        <v>0</v>
      </c>
      <c r="I6962" s="17">
        <f>INT((VLOOKUP($C6962,装备数值,4,0)+VLOOKUP($C6962,装备数值,7,0)*($E6962-1))*VLOOKUP($D6962,系数!$K$2:$O$7,4,0))</f>
        <v>0</v>
      </c>
      <c r="J6962" s="17">
        <f>INT((VLOOKUP($C6962,装备数值,4,0)+VLOOKUP($C6962,装备数值,7,0)*($E6962-1))*VLOOKUP($D6962,系数!$K$2:$O$7,5,0))</f>
        <v>0</v>
      </c>
      <c r="K6962" s="17">
        <f>INT(VLOOKUP(E6962,强化金币,2,1)*VLOOKUP(INDEX(装备!F:F,MATCH(属性!A6962,装备!A:A,0)),系数!$K$12:$M$15,3,0))</f>
        <v>450000</v>
      </c>
      <c r="L6962" s="17"/>
      <c r="M6962" s="17"/>
      <c r="N6962" s="17"/>
      <c r="O6962" s="17">
        <f>IF(E6962=1,"",VLOOKUP(E6962,系数!$S$2:$AB$12,MATCH(属性!C6962,评级,0),1))</f>
        <v>880</v>
      </c>
    </row>
    <row r="6963" spans="1:15" ht="17.25" thickBot="1" x14ac:dyDescent="0.4">
      <c r="A6963" s="15">
        <f t="shared" si="216"/>
        <v>7100059</v>
      </c>
      <c r="B6963" s="15" t="s">
        <v>225</v>
      </c>
      <c r="C6963" s="15">
        <f>INDEX(装备!G:G,MATCH(属性!A6963,装备!A:A,0))</f>
        <v>19</v>
      </c>
      <c r="D6963" s="15" t="str">
        <f>INDEX(装备!E:E,MATCH(属性!A6963,装备!A:A,0))</f>
        <v>necklace</v>
      </c>
      <c r="E6963" s="16">
        <v>1</v>
      </c>
      <c r="F6963" s="17">
        <f>INT((VLOOKUP($C6963,装备数值,2,0)+VLOOKUP($C6963,装备数值,5,0)*($E6963-1))*VLOOKUP($D6963,系数!$K$2:$O$7,2,0))</f>
        <v>0</v>
      </c>
      <c r="G6963" s="17">
        <f>INT((VLOOKUP($C6963,装备数值,3,0)+VLOOKUP($C6963,装备数值,6,0)*($E6963-1))*VLOOKUP($D6963,系数!$K$2:$O$7,3,0))</f>
        <v>300</v>
      </c>
      <c r="H6963" s="17">
        <f t="shared" si="217"/>
        <v>300</v>
      </c>
      <c r="I6963" s="17">
        <f>INT((VLOOKUP($C6963,装备数值,4,0)+VLOOKUP($C6963,装备数值,7,0)*($E6963-1))*VLOOKUP($D6963,系数!$K$2:$O$7,4,0))</f>
        <v>0</v>
      </c>
      <c r="J6963" s="17">
        <f>INT((VLOOKUP($C6963,装备数值,4,0)+VLOOKUP($C6963,装备数值,7,0)*($E6963-1))*VLOOKUP($D6963,系数!$K$2:$O$7,5,0))</f>
        <v>0</v>
      </c>
      <c r="K6963" s="17">
        <f>INT(VLOOKUP(E6963,强化金币,2,1)*VLOOKUP(INDEX(装备!F:F,MATCH(属性!A6963,装备!A:A,0)),系数!$K$12:$M$15,3,0))</f>
        <v>50</v>
      </c>
      <c r="L6963" s="17"/>
      <c r="M6963" s="17"/>
      <c r="N6963" s="17"/>
      <c r="O6963" s="17" t="str">
        <f>IF(E6963=1,"",VLOOKUP(E6963,系数!$S$2:$AB$12,MATCH(属性!C6963,评级,0),1))</f>
        <v/>
      </c>
    </row>
    <row r="6964" spans="1:15" ht="17.25" thickBot="1" x14ac:dyDescent="0.4">
      <c r="A6964" s="17">
        <f t="shared" si="216"/>
        <v>7100059</v>
      </c>
      <c r="B6964" s="17" t="s">
        <v>225</v>
      </c>
      <c r="C6964" s="15">
        <f>INDEX(装备!G:G,MATCH(属性!A6964,装备!A:A,0))</f>
        <v>19</v>
      </c>
      <c r="D6964" s="15" t="str">
        <f>INDEX(装备!E:E,MATCH(属性!A6964,装备!A:A,0))</f>
        <v>necklace</v>
      </c>
      <c r="E6964" s="14">
        <v>2</v>
      </c>
      <c r="F6964" s="17">
        <f>INT((VLOOKUP($C6964,装备数值,2,0)+VLOOKUP($C6964,装备数值,5,0)*($E6964-1))*VLOOKUP($D6964,系数!$K$2:$O$7,2,0))</f>
        <v>0</v>
      </c>
      <c r="G6964" s="17">
        <f>INT((VLOOKUP($C6964,装备数值,3,0)+VLOOKUP($C6964,装备数值,6,0)*($E6964-1))*VLOOKUP($D6964,系数!$K$2:$O$7,3,0))</f>
        <v>312</v>
      </c>
      <c r="H6964" s="17">
        <f t="shared" si="217"/>
        <v>312</v>
      </c>
      <c r="I6964" s="17">
        <f>INT((VLOOKUP($C6964,装备数值,4,0)+VLOOKUP($C6964,装备数值,7,0)*($E6964-1))*VLOOKUP($D6964,系数!$K$2:$O$7,4,0))</f>
        <v>0</v>
      </c>
      <c r="J6964" s="17">
        <f>INT((VLOOKUP($C6964,装备数值,4,0)+VLOOKUP($C6964,装备数值,7,0)*($E6964-1))*VLOOKUP($D6964,系数!$K$2:$O$7,5,0))</f>
        <v>0</v>
      </c>
      <c r="K6964" s="17">
        <f>INT(VLOOKUP(E6964,强化金币,2,1)*VLOOKUP(INDEX(装备!F:F,MATCH(属性!A6964,装备!A:A,0)),系数!$K$12:$M$15,3,0))</f>
        <v>80</v>
      </c>
      <c r="L6964" s="17"/>
      <c r="M6964" s="17"/>
      <c r="N6964" s="17"/>
      <c r="O6964" s="17">
        <f>IF(E6964=1,"",VLOOKUP(E6964,系数!$S$2:$AB$12,MATCH(属性!C6964,评级,0),1))</f>
        <v>80</v>
      </c>
    </row>
    <row r="6965" spans="1:15" ht="17.25" thickBot="1" x14ac:dyDescent="0.4">
      <c r="A6965" s="17">
        <f t="shared" si="216"/>
        <v>7100059</v>
      </c>
      <c r="B6965" s="17" t="s">
        <v>225</v>
      </c>
      <c r="C6965" s="15">
        <f>INDEX(装备!G:G,MATCH(属性!A6965,装备!A:A,0))</f>
        <v>19</v>
      </c>
      <c r="D6965" s="15" t="str">
        <f>INDEX(装备!E:E,MATCH(属性!A6965,装备!A:A,0))</f>
        <v>necklace</v>
      </c>
      <c r="E6965" s="14">
        <v>3</v>
      </c>
      <c r="F6965" s="17">
        <f>INT((VLOOKUP($C6965,装备数值,2,0)+VLOOKUP($C6965,装备数值,5,0)*($E6965-1))*VLOOKUP($D6965,系数!$K$2:$O$7,2,0))</f>
        <v>0</v>
      </c>
      <c r="G6965" s="17">
        <f>INT((VLOOKUP($C6965,装备数值,3,0)+VLOOKUP($C6965,装备数值,6,0)*($E6965-1))*VLOOKUP($D6965,系数!$K$2:$O$7,3,0))</f>
        <v>324</v>
      </c>
      <c r="H6965" s="17">
        <f t="shared" si="217"/>
        <v>324</v>
      </c>
      <c r="I6965" s="17">
        <f>INT((VLOOKUP($C6965,装备数值,4,0)+VLOOKUP($C6965,装备数值,7,0)*($E6965-1))*VLOOKUP($D6965,系数!$K$2:$O$7,4,0))</f>
        <v>0</v>
      </c>
      <c r="J6965" s="17">
        <f>INT((VLOOKUP($C6965,装备数值,4,0)+VLOOKUP($C6965,装备数值,7,0)*($E6965-1))*VLOOKUP($D6965,系数!$K$2:$O$7,5,0))</f>
        <v>0</v>
      </c>
      <c r="K6965" s="17">
        <f>INT(VLOOKUP(E6965,强化金币,2,1)*VLOOKUP(INDEX(装备!F:F,MATCH(属性!A6965,装备!A:A,0)),系数!$K$12:$M$15,3,0))</f>
        <v>100</v>
      </c>
      <c r="L6965" s="17"/>
      <c r="M6965" s="17"/>
      <c r="N6965" s="17"/>
      <c r="O6965" s="17">
        <f>IF(E6965=1,"",VLOOKUP(E6965,系数!$S$2:$AB$12,MATCH(属性!C6965,评级,0),1))</f>
        <v>80</v>
      </c>
    </row>
    <row r="6966" spans="1:15" ht="17.25" thickBot="1" x14ac:dyDescent="0.4">
      <c r="A6966" s="17">
        <f t="shared" si="216"/>
        <v>7100059</v>
      </c>
      <c r="B6966" s="17" t="s">
        <v>225</v>
      </c>
      <c r="C6966" s="15">
        <f>INDEX(装备!G:G,MATCH(属性!A6966,装备!A:A,0))</f>
        <v>19</v>
      </c>
      <c r="D6966" s="15" t="str">
        <f>INDEX(装备!E:E,MATCH(属性!A6966,装备!A:A,0))</f>
        <v>necklace</v>
      </c>
      <c r="E6966" s="14">
        <v>4</v>
      </c>
      <c r="F6966" s="17">
        <f>INT((VLOOKUP($C6966,装备数值,2,0)+VLOOKUP($C6966,装备数值,5,0)*($E6966-1))*VLOOKUP($D6966,系数!$K$2:$O$7,2,0))</f>
        <v>0</v>
      </c>
      <c r="G6966" s="17">
        <f>INT((VLOOKUP($C6966,装备数值,3,0)+VLOOKUP($C6966,装备数值,6,0)*($E6966-1))*VLOOKUP($D6966,系数!$K$2:$O$7,3,0))</f>
        <v>336</v>
      </c>
      <c r="H6966" s="17">
        <f t="shared" si="217"/>
        <v>336</v>
      </c>
      <c r="I6966" s="17">
        <f>INT((VLOOKUP($C6966,装备数值,4,0)+VLOOKUP($C6966,装备数值,7,0)*($E6966-1))*VLOOKUP($D6966,系数!$K$2:$O$7,4,0))</f>
        <v>0</v>
      </c>
      <c r="J6966" s="17">
        <f>INT((VLOOKUP($C6966,装备数值,4,0)+VLOOKUP($C6966,装备数值,7,0)*($E6966-1))*VLOOKUP($D6966,系数!$K$2:$O$7,5,0))</f>
        <v>0</v>
      </c>
      <c r="K6966" s="17">
        <f>INT(VLOOKUP(E6966,强化金币,2,1)*VLOOKUP(INDEX(装备!F:F,MATCH(属性!A6966,装备!A:A,0)),系数!$K$12:$M$15,3,0))</f>
        <v>200</v>
      </c>
      <c r="L6966" s="17"/>
      <c r="M6966" s="17"/>
      <c r="N6966" s="17"/>
      <c r="O6966" s="17">
        <f>IF(E6966=1,"",VLOOKUP(E6966,系数!$S$2:$AB$12,MATCH(属性!C6966,评级,0),1))</f>
        <v>80</v>
      </c>
    </row>
    <row r="6967" spans="1:15" ht="17.25" thickBot="1" x14ac:dyDescent="0.4">
      <c r="A6967" s="17">
        <f t="shared" si="216"/>
        <v>7100059</v>
      </c>
      <c r="B6967" s="17" t="s">
        <v>225</v>
      </c>
      <c r="C6967" s="15">
        <f>INDEX(装备!G:G,MATCH(属性!A6967,装备!A:A,0))</f>
        <v>19</v>
      </c>
      <c r="D6967" s="15" t="str">
        <f>INDEX(装备!E:E,MATCH(属性!A6967,装备!A:A,0))</f>
        <v>necklace</v>
      </c>
      <c r="E6967" s="14">
        <v>5</v>
      </c>
      <c r="F6967" s="17">
        <f>INT((VLOOKUP($C6967,装备数值,2,0)+VLOOKUP($C6967,装备数值,5,0)*($E6967-1))*VLOOKUP($D6967,系数!$K$2:$O$7,2,0))</f>
        <v>0</v>
      </c>
      <c r="G6967" s="17">
        <f>INT((VLOOKUP($C6967,装备数值,3,0)+VLOOKUP($C6967,装备数值,6,0)*($E6967-1))*VLOOKUP($D6967,系数!$K$2:$O$7,3,0))</f>
        <v>348</v>
      </c>
      <c r="H6967" s="17">
        <f t="shared" si="217"/>
        <v>348</v>
      </c>
      <c r="I6967" s="17">
        <f>INT((VLOOKUP($C6967,装备数值,4,0)+VLOOKUP($C6967,装备数值,7,0)*($E6967-1))*VLOOKUP($D6967,系数!$K$2:$O$7,4,0))</f>
        <v>0</v>
      </c>
      <c r="J6967" s="17">
        <f>INT((VLOOKUP($C6967,装备数值,4,0)+VLOOKUP($C6967,装备数值,7,0)*($E6967-1))*VLOOKUP($D6967,系数!$K$2:$O$7,5,0))</f>
        <v>0</v>
      </c>
      <c r="K6967" s="17">
        <f>INT(VLOOKUP(E6967,强化金币,2,1)*VLOOKUP(INDEX(装备!F:F,MATCH(属性!A6967,装备!A:A,0)),系数!$K$12:$M$15,3,0))</f>
        <v>300</v>
      </c>
      <c r="L6967" s="17"/>
      <c r="M6967" s="17"/>
      <c r="N6967" s="17"/>
      <c r="O6967" s="17">
        <f>IF(E6967=1,"",VLOOKUP(E6967,系数!$S$2:$AB$12,MATCH(属性!C6967,评级,0),1))</f>
        <v>80</v>
      </c>
    </row>
    <row r="6968" spans="1:15" ht="17.25" thickBot="1" x14ac:dyDescent="0.4">
      <c r="A6968" s="17">
        <f t="shared" si="216"/>
        <v>7100059</v>
      </c>
      <c r="B6968" s="17" t="s">
        <v>225</v>
      </c>
      <c r="C6968" s="15">
        <f>INDEX(装备!G:G,MATCH(属性!A6968,装备!A:A,0))</f>
        <v>19</v>
      </c>
      <c r="D6968" s="15" t="str">
        <f>INDEX(装备!E:E,MATCH(属性!A6968,装备!A:A,0))</f>
        <v>necklace</v>
      </c>
      <c r="E6968" s="14">
        <v>6</v>
      </c>
      <c r="F6968" s="17">
        <f>INT((VLOOKUP($C6968,装备数值,2,0)+VLOOKUP($C6968,装备数值,5,0)*($E6968-1))*VLOOKUP($D6968,系数!$K$2:$O$7,2,0))</f>
        <v>0</v>
      </c>
      <c r="G6968" s="17">
        <f>INT((VLOOKUP($C6968,装备数值,3,0)+VLOOKUP($C6968,装备数值,6,0)*($E6968-1))*VLOOKUP($D6968,系数!$K$2:$O$7,3,0))</f>
        <v>360</v>
      </c>
      <c r="H6968" s="17">
        <f t="shared" si="217"/>
        <v>360</v>
      </c>
      <c r="I6968" s="17">
        <f>INT((VLOOKUP($C6968,装备数值,4,0)+VLOOKUP($C6968,装备数值,7,0)*($E6968-1))*VLOOKUP($D6968,系数!$K$2:$O$7,4,0))</f>
        <v>0</v>
      </c>
      <c r="J6968" s="17">
        <f>INT((VLOOKUP($C6968,装备数值,4,0)+VLOOKUP($C6968,装备数值,7,0)*($E6968-1))*VLOOKUP($D6968,系数!$K$2:$O$7,5,0))</f>
        <v>0</v>
      </c>
      <c r="K6968" s="17">
        <f>INT(VLOOKUP(E6968,强化金币,2,1)*VLOOKUP(INDEX(装备!F:F,MATCH(属性!A6968,装备!A:A,0)),系数!$K$12:$M$15,3,0))</f>
        <v>400</v>
      </c>
      <c r="L6968" s="17"/>
      <c r="M6968" s="17"/>
      <c r="N6968" s="17"/>
      <c r="O6968" s="17">
        <f>IF(E6968=1,"",VLOOKUP(E6968,系数!$S$2:$AB$12,MATCH(属性!C6968,评级,0),1))</f>
        <v>80</v>
      </c>
    </row>
    <row r="6969" spans="1:15" ht="17.25" thickBot="1" x14ac:dyDescent="0.4">
      <c r="A6969" s="17">
        <f t="shared" si="216"/>
        <v>7100059</v>
      </c>
      <c r="B6969" s="17" t="s">
        <v>225</v>
      </c>
      <c r="C6969" s="15">
        <f>INDEX(装备!G:G,MATCH(属性!A6969,装备!A:A,0))</f>
        <v>19</v>
      </c>
      <c r="D6969" s="15" t="str">
        <f>INDEX(装备!E:E,MATCH(属性!A6969,装备!A:A,0))</f>
        <v>necklace</v>
      </c>
      <c r="E6969" s="14">
        <v>7</v>
      </c>
      <c r="F6969" s="17">
        <f>INT((VLOOKUP($C6969,装备数值,2,0)+VLOOKUP($C6969,装备数值,5,0)*($E6969-1))*VLOOKUP($D6969,系数!$K$2:$O$7,2,0))</f>
        <v>0</v>
      </c>
      <c r="G6969" s="17">
        <f>INT((VLOOKUP($C6969,装备数值,3,0)+VLOOKUP($C6969,装备数值,6,0)*($E6969-1))*VLOOKUP($D6969,系数!$K$2:$O$7,3,0))</f>
        <v>372</v>
      </c>
      <c r="H6969" s="17">
        <f t="shared" si="217"/>
        <v>372</v>
      </c>
      <c r="I6969" s="17">
        <f>INT((VLOOKUP($C6969,装备数值,4,0)+VLOOKUP($C6969,装备数值,7,0)*($E6969-1))*VLOOKUP($D6969,系数!$K$2:$O$7,4,0))</f>
        <v>0</v>
      </c>
      <c r="J6969" s="17">
        <f>INT((VLOOKUP($C6969,装备数值,4,0)+VLOOKUP($C6969,装备数值,7,0)*($E6969-1))*VLOOKUP($D6969,系数!$K$2:$O$7,5,0))</f>
        <v>0</v>
      </c>
      <c r="K6969" s="17">
        <f>INT(VLOOKUP(E6969,强化金币,2,1)*VLOOKUP(INDEX(装备!F:F,MATCH(属性!A6969,装备!A:A,0)),系数!$K$12:$M$15,3,0))</f>
        <v>500</v>
      </c>
      <c r="L6969" s="17"/>
      <c r="M6969" s="17"/>
      <c r="N6969" s="17"/>
      <c r="O6969" s="17">
        <f>IF(E6969=1,"",VLOOKUP(E6969,系数!$S$2:$AB$12,MATCH(属性!C6969,评级,0),1))</f>
        <v>80</v>
      </c>
    </row>
    <row r="6970" spans="1:15" ht="17.25" thickBot="1" x14ac:dyDescent="0.4">
      <c r="A6970" s="17">
        <f t="shared" si="216"/>
        <v>7100059</v>
      </c>
      <c r="B6970" s="17" t="s">
        <v>225</v>
      </c>
      <c r="C6970" s="15">
        <f>INDEX(装备!G:G,MATCH(属性!A6970,装备!A:A,0))</f>
        <v>19</v>
      </c>
      <c r="D6970" s="15" t="str">
        <f>INDEX(装备!E:E,MATCH(属性!A6970,装备!A:A,0))</f>
        <v>necklace</v>
      </c>
      <c r="E6970" s="14">
        <v>8</v>
      </c>
      <c r="F6970" s="17">
        <f>INT((VLOOKUP($C6970,装备数值,2,0)+VLOOKUP($C6970,装备数值,5,0)*($E6970-1))*VLOOKUP($D6970,系数!$K$2:$O$7,2,0))</f>
        <v>0</v>
      </c>
      <c r="G6970" s="17">
        <f>INT((VLOOKUP($C6970,装备数值,3,0)+VLOOKUP($C6970,装备数值,6,0)*($E6970-1))*VLOOKUP($D6970,系数!$K$2:$O$7,3,0))</f>
        <v>384</v>
      </c>
      <c r="H6970" s="17">
        <f t="shared" si="217"/>
        <v>384</v>
      </c>
      <c r="I6970" s="17">
        <f>INT((VLOOKUP($C6970,装备数值,4,0)+VLOOKUP($C6970,装备数值,7,0)*($E6970-1))*VLOOKUP($D6970,系数!$K$2:$O$7,4,0))</f>
        <v>0</v>
      </c>
      <c r="J6970" s="17">
        <f>INT((VLOOKUP($C6970,装备数值,4,0)+VLOOKUP($C6970,装备数值,7,0)*($E6970-1))*VLOOKUP($D6970,系数!$K$2:$O$7,5,0))</f>
        <v>0</v>
      </c>
      <c r="K6970" s="17">
        <f>INT(VLOOKUP(E6970,强化金币,2,1)*VLOOKUP(INDEX(装备!F:F,MATCH(属性!A6970,装备!A:A,0)),系数!$K$12:$M$15,3,0))</f>
        <v>600</v>
      </c>
      <c r="L6970" s="17"/>
      <c r="M6970" s="17"/>
      <c r="N6970" s="17"/>
      <c r="O6970" s="17">
        <f>IF(E6970=1,"",VLOOKUP(E6970,系数!$S$2:$AB$12,MATCH(属性!C6970,评级,0),1))</f>
        <v>80</v>
      </c>
    </row>
    <row r="6971" spans="1:15" ht="17.25" thickBot="1" x14ac:dyDescent="0.4">
      <c r="A6971" s="17">
        <f t="shared" si="216"/>
        <v>7100059</v>
      </c>
      <c r="B6971" s="17" t="s">
        <v>225</v>
      </c>
      <c r="C6971" s="15">
        <f>INDEX(装备!G:G,MATCH(属性!A6971,装备!A:A,0))</f>
        <v>19</v>
      </c>
      <c r="D6971" s="15" t="str">
        <f>INDEX(装备!E:E,MATCH(属性!A6971,装备!A:A,0))</f>
        <v>necklace</v>
      </c>
      <c r="E6971" s="14">
        <v>9</v>
      </c>
      <c r="F6971" s="17">
        <f>INT((VLOOKUP($C6971,装备数值,2,0)+VLOOKUP($C6971,装备数值,5,0)*($E6971-1))*VLOOKUP($D6971,系数!$K$2:$O$7,2,0))</f>
        <v>0</v>
      </c>
      <c r="G6971" s="17">
        <f>INT((VLOOKUP($C6971,装备数值,3,0)+VLOOKUP($C6971,装备数值,6,0)*($E6971-1))*VLOOKUP($D6971,系数!$K$2:$O$7,3,0))</f>
        <v>396</v>
      </c>
      <c r="H6971" s="17">
        <f t="shared" si="217"/>
        <v>396</v>
      </c>
      <c r="I6971" s="17">
        <f>INT((VLOOKUP($C6971,装备数值,4,0)+VLOOKUP($C6971,装备数值,7,0)*($E6971-1))*VLOOKUP($D6971,系数!$K$2:$O$7,4,0))</f>
        <v>0</v>
      </c>
      <c r="J6971" s="17">
        <f>INT((VLOOKUP($C6971,装备数值,4,0)+VLOOKUP($C6971,装备数值,7,0)*($E6971-1))*VLOOKUP($D6971,系数!$K$2:$O$7,5,0))</f>
        <v>0</v>
      </c>
      <c r="K6971" s="17">
        <f>INT(VLOOKUP(E6971,强化金币,2,1)*VLOOKUP(INDEX(装备!F:F,MATCH(属性!A6971,装备!A:A,0)),系数!$K$12:$M$15,3,0))</f>
        <v>700</v>
      </c>
      <c r="L6971" s="17"/>
      <c r="M6971" s="17"/>
      <c r="N6971" s="17"/>
      <c r="O6971" s="17">
        <f>IF(E6971=1,"",VLOOKUP(E6971,系数!$S$2:$AB$12,MATCH(属性!C6971,评级,0),1))</f>
        <v>80</v>
      </c>
    </row>
    <row r="6972" spans="1:15" ht="17.25" thickBot="1" x14ac:dyDescent="0.4">
      <c r="A6972" s="17">
        <f t="shared" ref="A6972:A7035" si="218">A6852+1</f>
        <v>7100059</v>
      </c>
      <c r="B6972" s="17" t="s">
        <v>225</v>
      </c>
      <c r="C6972" s="15">
        <f>INDEX(装备!G:G,MATCH(属性!A6972,装备!A:A,0))</f>
        <v>19</v>
      </c>
      <c r="D6972" s="15" t="str">
        <f>INDEX(装备!E:E,MATCH(属性!A6972,装备!A:A,0))</f>
        <v>necklace</v>
      </c>
      <c r="E6972" s="14">
        <v>10</v>
      </c>
      <c r="F6972" s="17">
        <f>INT((VLOOKUP($C6972,装备数值,2,0)+VLOOKUP($C6972,装备数值,5,0)*($E6972-1))*VLOOKUP($D6972,系数!$K$2:$O$7,2,0))</f>
        <v>0</v>
      </c>
      <c r="G6972" s="17">
        <f>INT((VLOOKUP($C6972,装备数值,3,0)+VLOOKUP($C6972,装备数值,6,0)*($E6972-1))*VLOOKUP($D6972,系数!$K$2:$O$7,3,0))</f>
        <v>408</v>
      </c>
      <c r="H6972" s="17">
        <f t="shared" si="217"/>
        <v>408</v>
      </c>
      <c r="I6972" s="17">
        <f>INT((VLOOKUP($C6972,装备数值,4,0)+VLOOKUP($C6972,装备数值,7,0)*($E6972-1))*VLOOKUP($D6972,系数!$K$2:$O$7,4,0))</f>
        <v>0</v>
      </c>
      <c r="J6972" s="17">
        <f>INT((VLOOKUP($C6972,装备数值,4,0)+VLOOKUP($C6972,装备数值,7,0)*($E6972-1))*VLOOKUP($D6972,系数!$K$2:$O$7,5,0))</f>
        <v>0</v>
      </c>
      <c r="K6972" s="17">
        <f>INT(VLOOKUP(E6972,强化金币,2,1)*VLOOKUP(INDEX(装备!F:F,MATCH(属性!A6972,装备!A:A,0)),系数!$K$12:$M$15,3,0))</f>
        <v>800</v>
      </c>
      <c r="L6972" s="17"/>
      <c r="M6972" s="17"/>
      <c r="N6972" s="17"/>
      <c r="O6972" s="17">
        <f>IF(E6972=1,"",VLOOKUP(E6972,系数!$S$2:$AB$12,MATCH(属性!C6972,评级,0),1))</f>
        <v>160</v>
      </c>
    </row>
    <row r="6973" spans="1:15" ht="17.25" thickBot="1" x14ac:dyDescent="0.4">
      <c r="A6973" s="17">
        <f t="shared" si="218"/>
        <v>7100059</v>
      </c>
      <c r="B6973" s="17" t="s">
        <v>225</v>
      </c>
      <c r="C6973" s="15">
        <f>INDEX(装备!G:G,MATCH(属性!A6973,装备!A:A,0))</f>
        <v>19</v>
      </c>
      <c r="D6973" s="15" t="str">
        <f>INDEX(装备!E:E,MATCH(属性!A6973,装备!A:A,0))</f>
        <v>necklace</v>
      </c>
      <c r="E6973" s="14">
        <v>11</v>
      </c>
      <c r="F6973" s="17">
        <f>INT((VLOOKUP($C6973,装备数值,2,0)+VLOOKUP($C6973,装备数值,5,0)*($E6973-1))*VLOOKUP($D6973,系数!$K$2:$O$7,2,0))</f>
        <v>0</v>
      </c>
      <c r="G6973" s="17">
        <f>INT((VLOOKUP($C6973,装备数值,3,0)+VLOOKUP($C6973,装备数值,6,0)*($E6973-1))*VLOOKUP($D6973,系数!$K$2:$O$7,3,0))</f>
        <v>420</v>
      </c>
      <c r="H6973" s="17">
        <f t="shared" si="217"/>
        <v>420</v>
      </c>
      <c r="I6973" s="17">
        <f>INT((VLOOKUP($C6973,装备数值,4,0)+VLOOKUP($C6973,装备数值,7,0)*($E6973-1))*VLOOKUP($D6973,系数!$K$2:$O$7,4,0))</f>
        <v>0</v>
      </c>
      <c r="J6973" s="17">
        <f>INT((VLOOKUP($C6973,装备数值,4,0)+VLOOKUP($C6973,装备数值,7,0)*($E6973-1))*VLOOKUP($D6973,系数!$K$2:$O$7,5,0))</f>
        <v>0</v>
      </c>
      <c r="K6973" s="17">
        <f>INT(VLOOKUP(E6973,强化金币,2,1)*VLOOKUP(INDEX(装备!F:F,MATCH(属性!A6973,装备!A:A,0)),系数!$K$12:$M$15,3,0))</f>
        <v>900</v>
      </c>
      <c r="L6973" s="17"/>
      <c r="M6973" s="17"/>
      <c r="N6973" s="17"/>
      <c r="O6973" s="17">
        <f>IF(E6973=1,"",VLOOKUP(E6973,系数!$S$2:$AB$12,MATCH(属性!C6973,评级,0),1))</f>
        <v>160</v>
      </c>
    </row>
    <row r="6974" spans="1:15" ht="17.25" thickBot="1" x14ac:dyDescent="0.4">
      <c r="A6974" s="17">
        <f t="shared" si="218"/>
        <v>7100059</v>
      </c>
      <c r="B6974" s="17" t="s">
        <v>225</v>
      </c>
      <c r="C6974" s="15">
        <f>INDEX(装备!G:G,MATCH(属性!A6974,装备!A:A,0))</f>
        <v>19</v>
      </c>
      <c r="D6974" s="15" t="str">
        <f>INDEX(装备!E:E,MATCH(属性!A6974,装备!A:A,0))</f>
        <v>necklace</v>
      </c>
      <c r="E6974" s="14">
        <v>12</v>
      </c>
      <c r="F6974" s="17">
        <f>INT((VLOOKUP($C6974,装备数值,2,0)+VLOOKUP($C6974,装备数值,5,0)*($E6974-1))*VLOOKUP($D6974,系数!$K$2:$O$7,2,0))</f>
        <v>0</v>
      </c>
      <c r="G6974" s="17">
        <f>INT((VLOOKUP($C6974,装备数值,3,0)+VLOOKUP($C6974,装备数值,6,0)*($E6974-1))*VLOOKUP($D6974,系数!$K$2:$O$7,3,0))</f>
        <v>432</v>
      </c>
      <c r="H6974" s="17">
        <f t="shared" si="217"/>
        <v>432</v>
      </c>
      <c r="I6974" s="17">
        <f>INT((VLOOKUP($C6974,装备数值,4,0)+VLOOKUP($C6974,装备数值,7,0)*($E6974-1))*VLOOKUP($D6974,系数!$K$2:$O$7,4,0))</f>
        <v>0</v>
      </c>
      <c r="J6974" s="17">
        <f>INT((VLOOKUP($C6974,装备数值,4,0)+VLOOKUP($C6974,装备数值,7,0)*($E6974-1))*VLOOKUP($D6974,系数!$K$2:$O$7,5,0))</f>
        <v>0</v>
      </c>
      <c r="K6974" s="17">
        <f>INT(VLOOKUP(E6974,强化金币,2,1)*VLOOKUP(INDEX(装备!F:F,MATCH(属性!A6974,装备!A:A,0)),系数!$K$12:$M$15,3,0))</f>
        <v>1000</v>
      </c>
      <c r="L6974" s="17"/>
      <c r="M6974" s="17"/>
      <c r="N6974" s="17"/>
      <c r="O6974" s="17">
        <f>IF(E6974=1,"",VLOOKUP(E6974,系数!$S$2:$AB$12,MATCH(属性!C6974,评级,0),1))</f>
        <v>160</v>
      </c>
    </row>
    <row r="6975" spans="1:15" ht="17.25" thickBot="1" x14ac:dyDescent="0.4">
      <c r="A6975" s="17">
        <f t="shared" si="218"/>
        <v>7100059</v>
      </c>
      <c r="B6975" s="17" t="s">
        <v>225</v>
      </c>
      <c r="C6975" s="15">
        <f>INDEX(装备!G:G,MATCH(属性!A6975,装备!A:A,0))</f>
        <v>19</v>
      </c>
      <c r="D6975" s="15" t="str">
        <f>INDEX(装备!E:E,MATCH(属性!A6975,装备!A:A,0))</f>
        <v>necklace</v>
      </c>
      <c r="E6975" s="14">
        <v>13</v>
      </c>
      <c r="F6975" s="17">
        <f>INT((VLOOKUP($C6975,装备数值,2,0)+VLOOKUP($C6975,装备数值,5,0)*($E6975-1))*VLOOKUP($D6975,系数!$K$2:$O$7,2,0))</f>
        <v>0</v>
      </c>
      <c r="G6975" s="17">
        <f>INT((VLOOKUP($C6975,装备数值,3,0)+VLOOKUP($C6975,装备数值,6,0)*($E6975-1))*VLOOKUP($D6975,系数!$K$2:$O$7,3,0))</f>
        <v>444</v>
      </c>
      <c r="H6975" s="17">
        <f t="shared" si="217"/>
        <v>444</v>
      </c>
      <c r="I6975" s="17">
        <f>INT((VLOOKUP($C6975,装备数值,4,0)+VLOOKUP($C6975,装备数值,7,0)*($E6975-1))*VLOOKUP($D6975,系数!$K$2:$O$7,4,0))</f>
        <v>0</v>
      </c>
      <c r="J6975" s="17">
        <f>INT((VLOOKUP($C6975,装备数值,4,0)+VLOOKUP($C6975,装备数值,7,0)*($E6975-1))*VLOOKUP($D6975,系数!$K$2:$O$7,5,0))</f>
        <v>0</v>
      </c>
      <c r="K6975" s="17">
        <f>INT(VLOOKUP(E6975,强化金币,2,1)*VLOOKUP(INDEX(装备!F:F,MATCH(属性!A6975,装备!A:A,0)),系数!$K$12:$M$15,3,0))</f>
        <v>1200</v>
      </c>
      <c r="L6975" s="17"/>
      <c r="M6975" s="17"/>
      <c r="N6975" s="17"/>
      <c r="O6975" s="17">
        <f>IF(E6975=1,"",VLOOKUP(E6975,系数!$S$2:$AB$12,MATCH(属性!C6975,评级,0),1))</f>
        <v>160</v>
      </c>
    </row>
    <row r="6976" spans="1:15" ht="17.25" thickBot="1" x14ac:dyDescent="0.4">
      <c r="A6976" s="17">
        <f t="shared" si="218"/>
        <v>7100059</v>
      </c>
      <c r="B6976" s="17" t="s">
        <v>225</v>
      </c>
      <c r="C6976" s="15">
        <f>INDEX(装备!G:G,MATCH(属性!A6976,装备!A:A,0))</f>
        <v>19</v>
      </c>
      <c r="D6976" s="15" t="str">
        <f>INDEX(装备!E:E,MATCH(属性!A6976,装备!A:A,0))</f>
        <v>necklace</v>
      </c>
      <c r="E6976" s="14">
        <v>14</v>
      </c>
      <c r="F6976" s="17">
        <f>INT((VLOOKUP($C6976,装备数值,2,0)+VLOOKUP($C6976,装备数值,5,0)*($E6976-1))*VLOOKUP($D6976,系数!$K$2:$O$7,2,0))</f>
        <v>0</v>
      </c>
      <c r="G6976" s="17">
        <f>INT((VLOOKUP($C6976,装备数值,3,0)+VLOOKUP($C6976,装备数值,6,0)*($E6976-1))*VLOOKUP($D6976,系数!$K$2:$O$7,3,0))</f>
        <v>456</v>
      </c>
      <c r="H6976" s="17">
        <f t="shared" si="217"/>
        <v>456</v>
      </c>
      <c r="I6976" s="17">
        <f>INT((VLOOKUP($C6976,装备数值,4,0)+VLOOKUP($C6976,装备数值,7,0)*($E6976-1))*VLOOKUP($D6976,系数!$K$2:$O$7,4,0))</f>
        <v>0</v>
      </c>
      <c r="J6976" s="17">
        <f>INT((VLOOKUP($C6976,装备数值,4,0)+VLOOKUP($C6976,装备数值,7,0)*($E6976-1))*VLOOKUP($D6976,系数!$K$2:$O$7,5,0))</f>
        <v>0</v>
      </c>
      <c r="K6976" s="17">
        <f>INT(VLOOKUP(E6976,强化金币,2,1)*VLOOKUP(INDEX(装备!F:F,MATCH(属性!A6976,装备!A:A,0)),系数!$K$12:$M$15,3,0))</f>
        <v>1400</v>
      </c>
      <c r="L6976" s="17"/>
      <c r="M6976" s="17"/>
      <c r="N6976" s="17"/>
      <c r="O6976" s="17">
        <f>IF(E6976=1,"",VLOOKUP(E6976,系数!$S$2:$AB$12,MATCH(属性!C6976,评级,0),1))</f>
        <v>160</v>
      </c>
    </row>
    <row r="6977" spans="1:15" ht="17.25" thickBot="1" x14ac:dyDescent="0.4">
      <c r="A6977" s="17">
        <f t="shared" si="218"/>
        <v>7100059</v>
      </c>
      <c r="B6977" s="17" t="s">
        <v>225</v>
      </c>
      <c r="C6977" s="15">
        <f>INDEX(装备!G:G,MATCH(属性!A6977,装备!A:A,0))</f>
        <v>19</v>
      </c>
      <c r="D6977" s="15" t="str">
        <f>INDEX(装备!E:E,MATCH(属性!A6977,装备!A:A,0))</f>
        <v>necklace</v>
      </c>
      <c r="E6977" s="14">
        <v>15</v>
      </c>
      <c r="F6977" s="17">
        <f>INT((VLOOKUP($C6977,装备数值,2,0)+VLOOKUP($C6977,装备数值,5,0)*($E6977-1))*VLOOKUP($D6977,系数!$K$2:$O$7,2,0))</f>
        <v>0</v>
      </c>
      <c r="G6977" s="17">
        <f>INT((VLOOKUP($C6977,装备数值,3,0)+VLOOKUP($C6977,装备数值,6,0)*($E6977-1))*VLOOKUP($D6977,系数!$K$2:$O$7,3,0))</f>
        <v>468</v>
      </c>
      <c r="H6977" s="17">
        <f t="shared" si="217"/>
        <v>468</v>
      </c>
      <c r="I6977" s="17">
        <f>INT((VLOOKUP($C6977,装备数值,4,0)+VLOOKUP($C6977,装备数值,7,0)*($E6977-1))*VLOOKUP($D6977,系数!$K$2:$O$7,4,0))</f>
        <v>0</v>
      </c>
      <c r="J6977" s="17">
        <f>INT((VLOOKUP($C6977,装备数值,4,0)+VLOOKUP($C6977,装备数值,7,0)*($E6977-1))*VLOOKUP($D6977,系数!$K$2:$O$7,5,0))</f>
        <v>0</v>
      </c>
      <c r="K6977" s="17">
        <f>INT(VLOOKUP(E6977,强化金币,2,1)*VLOOKUP(INDEX(装备!F:F,MATCH(属性!A6977,装备!A:A,0)),系数!$K$12:$M$15,3,0))</f>
        <v>1600</v>
      </c>
      <c r="L6977" s="17"/>
      <c r="M6977" s="17"/>
      <c r="N6977" s="17"/>
      <c r="O6977" s="17">
        <f>IF(E6977=1,"",VLOOKUP(E6977,系数!$S$2:$AB$12,MATCH(属性!C6977,评级,0),1))</f>
        <v>160</v>
      </c>
    </row>
    <row r="6978" spans="1:15" ht="17.25" thickBot="1" x14ac:dyDescent="0.4">
      <c r="A6978" s="17">
        <f t="shared" si="218"/>
        <v>7100059</v>
      </c>
      <c r="B6978" s="17" t="s">
        <v>225</v>
      </c>
      <c r="C6978" s="15">
        <f>INDEX(装备!G:G,MATCH(属性!A6978,装备!A:A,0))</f>
        <v>19</v>
      </c>
      <c r="D6978" s="15" t="str">
        <f>INDEX(装备!E:E,MATCH(属性!A6978,装备!A:A,0))</f>
        <v>necklace</v>
      </c>
      <c r="E6978" s="14">
        <v>16</v>
      </c>
      <c r="F6978" s="17">
        <f>INT((VLOOKUP($C6978,装备数值,2,0)+VLOOKUP($C6978,装备数值,5,0)*($E6978-1))*VLOOKUP($D6978,系数!$K$2:$O$7,2,0))</f>
        <v>0</v>
      </c>
      <c r="G6978" s="17">
        <f>INT((VLOOKUP($C6978,装备数值,3,0)+VLOOKUP($C6978,装备数值,6,0)*($E6978-1))*VLOOKUP($D6978,系数!$K$2:$O$7,3,0))</f>
        <v>480</v>
      </c>
      <c r="H6978" s="17">
        <f t="shared" si="217"/>
        <v>480</v>
      </c>
      <c r="I6978" s="17">
        <f>INT((VLOOKUP($C6978,装备数值,4,0)+VLOOKUP($C6978,装备数值,7,0)*($E6978-1))*VLOOKUP($D6978,系数!$K$2:$O$7,4,0))</f>
        <v>0</v>
      </c>
      <c r="J6978" s="17">
        <f>INT((VLOOKUP($C6978,装备数值,4,0)+VLOOKUP($C6978,装备数值,7,0)*($E6978-1))*VLOOKUP($D6978,系数!$K$2:$O$7,5,0))</f>
        <v>0</v>
      </c>
      <c r="K6978" s="17">
        <f>INT(VLOOKUP(E6978,强化金币,2,1)*VLOOKUP(INDEX(装备!F:F,MATCH(属性!A6978,装备!A:A,0)),系数!$K$12:$M$15,3,0))</f>
        <v>1800</v>
      </c>
      <c r="L6978" s="17"/>
      <c r="M6978" s="17"/>
      <c r="N6978" s="17"/>
      <c r="O6978" s="17">
        <f>IF(E6978=1,"",VLOOKUP(E6978,系数!$S$2:$AB$12,MATCH(属性!C6978,评级,0),1))</f>
        <v>160</v>
      </c>
    </row>
    <row r="6979" spans="1:15" ht="17.25" thickBot="1" x14ac:dyDescent="0.4">
      <c r="A6979" s="17">
        <f t="shared" si="218"/>
        <v>7100059</v>
      </c>
      <c r="B6979" s="17" t="s">
        <v>225</v>
      </c>
      <c r="C6979" s="15">
        <f>INDEX(装备!G:G,MATCH(属性!A6979,装备!A:A,0))</f>
        <v>19</v>
      </c>
      <c r="D6979" s="15" t="str">
        <f>INDEX(装备!E:E,MATCH(属性!A6979,装备!A:A,0))</f>
        <v>necklace</v>
      </c>
      <c r="E6979" s="14">
        <v>17</v>
      </c>
      <c r="F6979" s="17">
        <f>INT((VLOOKUP($C6979,装备数值,2,0)+VLOOKUP($C6979,装备数值,5,0)*($E6979-1))*VLOOKUP($D6979,系数!$K$2:$O$7,2,0))</f>
        <v>0</v>
      </c>
      <c r="G6979" s="17">
        <f>INT((VLOOKUP($C6979,装备数值,3,0)+VLOOKUP($C6979,装备数值,6,0)*($E6979-1))*VLOOKUP($D6979,系数!$K$2:$O$7,3,0))</f>
        <v>492</v>
      </c>
      <c r="H6979" s="17">
        <f t="shared" si="217"/>
        <v>492</v>
      </c>
      <c r="I6979" s="17">
        <f>INT((VLOOKUP($C6979,装备数值,4,0)+VLOOKUP($C6979,装备数值,7,0)*($E6979-1))*VLOOKUP($D6979,系数!$K$2:$O$7,4,0))</f>
        <v>0</v>
      </c>
      <c r="J6979" s="17">
        <f>INT((VLOOKUP($C6979,装备数值,4,0)+VLOOKUP($C6979,装备数值,7,0)*($E6979-1))*VLOOKUP($D6979,系数!$K$2:$O$7,5,0))</f>
        <v>0</v>
      </c>
      <c r="K6979" s="17">
        <f>INT(VLOOKUP(E6979,强化金币,2,1)*VLOOKUP(INDEX(装备!F:F,MATCH(属性!A6979,装备!A:A,0)),系数!$K$12:$M$15,3,0))</f>
        <v>2000</v>
      </c>
      <c r="L6979" s="17"/>
      <c r="M6979" s="17"/>
      <c r="N6979" s="17"/>
      <c r="O6979" s="17">
        <f>IF(E6979=1,"",VLOOKUP(E6979,系数!$S$2:$AB$12,MATCH(属性!C6979,评级,0),1))</f>
        <v>160</v>
      </c>
    </row>
    <row r="6980" spans="1:15" ht="17.25" thickBot="1" x14ac:dyDescent="0.4">
      <c r="A6980" s="17">
        <f t="shared" si="218"/>
        <v>7100059</v>
      </c>
      <c r="B6980" s="17" t="s">
        <v>225</v>
      </c>
      <c r="C6980" s="15">
        <f>INDEX(装备!G:G,MATCH(属性!A6980,装备!A:A,0))</f>
        <v>19</v>
      </c>
      <c r="D6980" s="15" t="str">
        <f>INDEX(装备!E:E,MATCH(属性!A6980,装备!A:A,0))</f>
        <v>necklace</v>
      </c>
      <c r="E6980" s="14">
        <v>18</v>
      </c>
      <c r="F6980" s="17">
        <f>INT((VLOOKUP($C6980,装备数值,2,0)+VLOOKUP($C6980,装备数值,5,0)*($E6980-1))*VLOOKUP($D6980,系数!$K$2:$O$7,2,0))</f>
        <v>0</v>
      </c>
      <c r="G6980" s="17">
        <f>INT((VLOOKUP($C6980,装备数值,3,0)+VLOOKUP($C6980,装备数值,6,0)*($E6980-1))*VLOOKUP($D6980,系数!$K$2:$O$7,3,0))</f>
        <v>505</v>
      </c>
      <c r="H6980" s="17">
        <f t="shared" ref="H6980:H7043" si="219">G6980</f>
        <v>505</v>
      </c>
      <c r="I6980" s="17">
        <f>INT((VLOOKUP($C6980,装备数值,4,0)+VLOOKUP($C6980,装备数值,7,0)*($E6980-1))*VLOOKUP($D6980,系数!$K$2:$O$7,4,0))</f>
        <v>0</v>
      </c>
      <c r="J6980" s="17">
        <f>INT((VLOOKUP($C6980,装备数值,4,0)+VLOOKUP($C6980,装备数值,7,0)*($E6980-1))*VLOOKUP($D6980,系数!$K$2:$O$7,5,0))</f>
        <v>0</v>
      </c>
      <c r="K6980" s="17">
        <f>INT(VLOOKUP(E6980,强化金币,2,1)*VLOOKUP(INDEX(装备!F:F,MATCH(属性!A6980,装备!A:A,0)),系数!$K$12:$M$15,3,0))</f>
        <v>2200</v>
      </c>
      <c r="L6980" s="17"/>
      <c r="M6980" s="17"/>
      <c r="N6980" s="17"/>
      <c r="O6980" s="17">
        <f>IF(E6980=1,"",VLOOKUP(E6980,系数!$S$2:$AB$12,MATCH(属性!C6980,评级,0),1))</f>
        <v>160</v>
      </c>
    </row>
    <row r="6981" spans="1:15" ht="17.25" thickBot="1" x14ac:dyDescent="0.4">
      <c r="A6981" s="17">
        <f t="shared" si="218"/>
        <v>7100059</v>
      </c>
      <c r="B6981" s="17" t="s">
        <v>225</v>
      </c>
      <c r="C6981" s="15">
        <f>INDEX(装备!G:G,MATCH(属性!A6981,装备!A:A,0))</f>
        <v>19</v>
      </c>
      <c r="D6981" s="15" t="str">
        <f>INDEX(装备!E:E,MATCH(属性!A6981,装备!A:A,0))</f>
        <v>necklace</v>
      </c>
      <c r="E6981" s="14">
        <v>19</v>
      </c>
      <c r="F6981" s="17">
        <f>INT((VLOOKUP($C6981,装备数值,2,0)+VLOOKUP($C6981,装备数值,5,0)*($E6981-1))*VLOOKUP($D6981,系数!$K$2:$O$7,2,0))</f>
        <v>0</v>
      </c>
      <c r="G6981" s="17">
        <f>INT((VLOOKUP($C6981,装备数值,3,0)+VLOOKUP($C6981,装备数值,6,0)*($E6981-1))*VLOOKUP($D6981,系数!$K$2:$O$7,3,0))</f>
        <v>517</v>
      </c>
      <c r="H6981" s="17">
        <f t="shared" si="219"/>
        <v>517</v>
      </c>
      <c r="I6981" s="17">
        <f>INT((VLOOKUP($C6981,装备数值,4,0)+VLOOKUP($C6981,装备数值,7,0)*($E6981-1))*VLOOKUP($D6981,系数!$K$2:$O$7,4,0))</f>
        <v>0</v>
      </c>
      <c r="J6981" s="17">
        <f>INT((VLOOKUP($C6981,装备数值,4,0)+VLOOKUP($C6981,装备数值,7,0)*($E6981-1))*VLOOKUP($D6981,系数!$K$2:$O$7,5,0))</f>
        <v>0</v>
      </c>
      <c r="K6981" s="17">
        <f>INT(VLOOKUP(E6981,强化金币,2,1)*VLOOKUP(INDEX(装备!F:F,MATCH(属性!A6981,装备!A:A,0)),系数!$K$12:$M$15,3,0))</f>
        <v>2400</v>
      </c>
      <c r="L6981" s="17"/>
      <c r="M6981" s="17"/>
      <c r="N6981" s="17"/>
      <c r="O6981" s="17">
        <f>IF(E6981=1,"",VLOOKUP(E6981,系数!$S$2:$AB$12,MATCH(属性!C6981,评级,0),1))</f>
        <v>160</v>
      </c>
    </row>
    <row r="6982" spans="1:15" ht="17.25" thickBot="1" x14ac:dyDescent="0.4">
      <c r="A6982" s="17">
        <f t="shared" si="218"/>
        <v>7100059</v>
      </c>
      <c r="B6982" s="17" t="s">
        <v>225</v>
      </c>
      <c r="C6982" s="15">
        <f>INDEX(装备!G:G,MATCH(属性!A6982,装备!A:A,0))</f>
        <v>19</v>
      </c>
      <c r="D6982" s="15" t="str">
        <f>INDEX(装备!E:E,MATCH(属性!A6982,装备!A:A,0))</f>
        <v>necklace</v>
      </c>
      <c r="E6982" s="14">
        <v>20</v>
      </c>
      <c r="F6982" s="17">
        <f>INT((VLOOKUP($C6982,装备数值,2,0)+VLOOKUP($C6982,装备数值,5,0)*($E6982-1))*VLOOKUP($D6982,系数!$K$2:$O$7,2,0))</f>
        <v>0</v>
      </c>
      <c r="G6982" s="17">
        <f>INT((VLOOKUP($C6982,装备数值,3,0)+VLOOKUP($C6982,装备数值,6,0)*($E6982-1))*VLOOKUP($D6982,系数!$K$2:$O$7,3,0))</f>
        <v>529</v>
      </c>
      <c r="H6982" s="17">
        <f t="shared" si="219"/>
        <v>529</v>
      </c>
      <c r="I6982" s="17">
        <f>INT((VLOOKUP($C6982,装备数值,4,0)+VLOOKUP($C6982,装备数值,7,0)*($E6982-1))*VLOOKUP($D6982,系数!$K$2:$O$7,4,0))</f>
        <v>0</v>
      </c>
      <c r="J6982" s="17">
        <f>INT((VLOOKUP($C6982,装备数值,4,0)+VLOOKUP($C6982,装备数值,7,0)*($E6982-1))*VLOOKUP($D6982,系数!$K$2:$O$7,5,0))</f>
        <v>0</v>
      </c>
      <c r="K6982" s="17">
        <f>INT(VLOOKUP(E6982,强化金币,2,1)*VLOOKUP(INDEX(装备!F:F,MATCH(属性!A6982,装备!A:A,0)),系数!$K$12:$M$15,3,0))</f>
        <v>2600</v>
      </c>
      <c r="L6982" s="17"/>
      <c r="M6982" s="17"/>
      <c r="N6982" s="17"/>
      <c r="O6982" s="17">
        <f>IF(E6982=1,"",VLOOKUP(E6982,系数!$S$2:$AB$12,MATCH(属性!C6982,评级,0),1))</f>
        <v>240</v>
      </c>
    </row>
    <row r="6983" spans="1:15" ht="17.25" thickBot="1" x14ac:dyDescent="0.4">
      <c r="A6983" s="17">
        <f t="shared" si="218"/>
        <v>7100059</v>
      </c>
      <c r="B6983" s="17" t="s">
        <v>225</v>
      </c>
      <c r="C6983" s="15">
        <f>INDEX(装备!G:G,MATCH(属性!A6983,装备!A:A,0))</f>
        <v>19</v>
      </c>
      <c r="D6983" s="15" t="str">
        <f>INDEX(装备!E:E,MATCH(属性!A6983,装备!A:A,0))</f>
        <v>necklace</v>
      </c>
      <c r="E6983" s="14">
        <v>21</v>
      </c>
      <c r="F6983" s="17">
        <f>INT((VLOOKUP($C6983,装备数值,2,0)+VLOOKUP($C6983,装备数值,5,0)*($E6983-1))*VLOOKUP($D6983,系数!$K$2:$O$7,2,0))</f>
        <v>0</v>
      </c>
      <c r="G6983" s="17">
        <f>INT((VLOOKUP($C6983,装备数值,3,0)+VLOOKUP($C6983,装备数值,6,0)*($E6983-1))*VLOOKUP($D6983,系数!$K$2:$O$7,3,0))</f>
        <v>541</v>
      </c>
      <c r="H6983" s="17">
        <f t="shared" si="219"/>
        <v>541</v>
      </c>
      <c r="I6983" s="17">
        <f>INT((VLOOKUP($C6983,装备数值,4,0)+VLOOKUP($C6983,装备数值,7,0)*($E6983-1))*VLOOKUP($D6983,系数!$K$2:$O$7,4,0))</f>
        <v>0</v>
      </c>
      <c r="J6983" s="17">
        <f>INT((VLOOKUP($C6983,装备数值,4,0)+VLOOKUP($C6983,装备数值,7,0)*($E6983-1))*VLOOKUP($D6983,系数!$K$2:$O$7,5,0))</f>
        <v>0</v>
      </c>
      <c r="K6983" s="17">
        <f>INT(VLOOKUP(E6983,强化金币,2,1)*VLOOKUP(INDEX(装备!F:F,MATCH(属性!A6983,装备!A:A,0)),系数!$K$12:$M$15,3,0))</f>
        <v>2800</v>
      </c>
      <c r="L6983" s="17"/>
      <c r="M6983" s="17"/>
      <c r="N6983" s="17"/>
      <c r="O6983" s="17">
        <f>IF(E6983=1,"",VLOOKUP(E6983,系数!$S$2:$AB$12,MATCH(属性!C6983,评级,0),1))</f>
        <v>240</v>
      </c>
    </row>
    <row r="6984" spans="1:15" ht="17.25" thickBot="1" x14ac:dyDescent="0.4">
      <c r="A6984" s="17">
        <f t="shared" si="218"/>
        <v>7100059</v>
      </c>
      <c r="B6984" s="17" t="s">
        <v>225</v>
      </c>
      <c r="C6984" s="15">
        <f>INDEX(装备!G:G,MATCH(属性!A6984,装备!A:A,0))</f>
        <v>19</v>
      </c>
      <c r="D6984" s="15" t="str">
        <f>INDEX(装备!E:E,MATCH(属性!A6984,装备!A:A,0))</f>
        <v>necklace</v>
      </c>
      <c r="E6984" s="14">
        <v>22</v>
      </c>
      <c r="F6984" s="17">
        <f>INT((VLOOKUP($C6984,装备数值,2,0)+VLOOKUP($C6984,装备数值,5,0)*($E6984-1))*VLOOKUP($D6984,系数!$K$2:$O$7,2,0))</f>
        <v>0</v>
      </c>
      <c r="G6984" s="17">
        <f>INT((VLOOKUP($C6984,装备数值,3,0)+VLOOKUP($C6984,装备数值,6,0)*($E6984-1))*VLOOKUP($D6984,系数!$K$2:$O$7,3,0))</f>
        <v>553</v>
      </c>
      <c r="H6984" s="17">
        <f t="shared" si="219"/>
        <v>553</v>
      </c>
      <c r="I6984" s="17">
        <f>INT((VLOOKUP($C6984,装备数值,4,0)+VLOOKUP($C6984,装备数值,7,0)*($E6984-1))*VLOOKUP($D6984,系数!$K$2:$O$7,4,0))</f>
        <v>0</v>
      </c>
      <c r="J6984" s="17">
        <f>INT((VLOOKUP($C6984,装备数值,4,0)+VLOOKUP($C6984,装备数值,7,0)*($E6984-1))*VLOOKUP($D6984,系数!$K$2:$O$7,5,0))</f>
        <v>0</v>
      </c>
      <c r="K6984" s="17">
        <f>INT(VLOOKUP(E6984,强化金币,2,1)*VLOOKUP(INDEX(装备!F:F,MATCH(属性!A6984,装备!A:A,0)),系数!$K$12:$M$15,3,0))</f>
        <v>3000</v>
      </c>
      <c r="L6984" s="17"/>
      <c r="M6984" s="17"/>
      <c r="N6984" s="17"/>
      <c r="O6984" s="17">
        <f>IF(E6984=1,"",VLOOKUP(E6984,系数!$S$2:$AB$12,MATCH(属性!C6984,评级,0),1))</f>
        <v>240</v>
      </c>
    </row>
    <row r="6985" spans="1:15" ht="17.25" thickBot="1" x14ac:dyDescent="0.4">
      <c r="A6985" s="17">
        <f t="shared" si="218"/>
        <v>7100059</v>
      </c>
      <c r="B6985" s="17" t="s">
        <v>225</v>
      </c>
      <c r="C6985" s="15">
        <f>INDEX(装备!G:G,MATCH(属性!A6985,装备!A:A,0))</f>
        <v>19</v>
      </c>
      <c r="D6985" s="15" t="str">
        <f>INDEX(装备!E:E,MATCH(属性!A6985,装备!A:A,0))</f>
        <v>necklace</v>
      </c>
      <c r="E6985" s="14">
        <v>23</v>
      </c>
      <c r="F6985" s="17">
        <f>INT((VLOOKUP($C6985,装备数值,2,0)+VLOOKUP($C6985,装备数值,5,0)*($E6985-1))*VLOOKUP($D6985,系数!$K$2:$O$7,2,0))</f>
        <v>0</v>
      </c>
      <c r="G6985" s="17">
        <f>INT((VLOOKUP($C6985,装备数值,3,0)+VLOOKUP($C6985,装备数值,6,0)*($E6985-1))*VLOOKUP($D6985,系数!$K$2:$O$7,3,0))</f>
        <v>565</v>
      </c>
      <c r="H6985" s="17">
        <f t="shared" si="219"/>
        <v>565</v>
      </c>
      <c r="I6985" s="17">
        <f>INT((VLOOKUP($C6985,装备数值,4,0)+VLOOKUP($C6985,装备数值,7,0)*($E6985-1))*VLOOKUP($D6985,系数!$K$2:$O$7,4,0))</f>
        <v>0</v>
      </c>
      <c r="J6985" s="17">
        <f>INT((VLOOKUP($C6985,装备数值,4,0)+VLOOKUP($C6985,装备数值,7,0)*($E6985-1))*VLOOKUP($D6985,系数!$K$2:$O$7,5,0))</f>
        <v>0</v>
      </c>
      <c r="K6985" s="17">
        <f>INT(VLOOKUP(E6985,强化金币,2,1)*VLOOKUP(INDEX(装备!F:F,MATCH(属性!A6985,装备!A:A,0)),系数!$K$12:$M$15,3,0))</f>
        <v>3200</v>
      </c>
      <c r="L6985" s="17"/>
      <c r="M6985" s="17"/>
      <c r="N6985" s="17"/>
      <c r="O6985" s="17">
        <f>IF(E6985=1,"",VLOOKUP(E6985,系数!$S$2:$AB$12,MATCH(属性!C6985,评级,0),1))</f>
        <v>240</v>
      </c>
    </row>
    <row r="6986" spans="1:15" ht="17.25" thickBot="1" x14ac:dyDescent="0.4">
      <c r="A6986" s="17">
        <f t="shared" si="218"/>
        <v>7100059</v>
      </c>
      <c r="B6986" s="17" t="s">
        <v>225</v>
      </c>
      <c r="C6986" s="15">
        <f>INDEX(装备!G:G,MATCH(属性!A6986,装备!A:A,0))</f>
        <v>19</v>
      </c>
      <c r="D6986" s="15" t="str">
        <f>INDEX(装备!E:E,MATCH(属性!A6986,装备!A:A,0))</f>
        <v>necklace</v>
      </c>
      <c r="E6986" s="14">
        <v>24</v>
      </c>
      <c r="F6986" s="17">
        <f>INT((VLOOKUP($C6986,装备数值,2,0)+VLOOKUP($C6986,装备数值,5,0)*($E6986-1))*VLOOKUP($D6986,系数!$K$2:$O$7,2,0))</f>
        <v>0</v>
      </c>
      <c r="G6986" s="17">
        <f>INT((VLOOKUP($C6986,装备数值,3,0)+VLOOKUP($C6986,装备数值,6,0)*($E6986-1))*VLOOKUP($D6986,系数!$K$2:$O$7,3,0))</f>
        <v>577</v>
      </c>
      <c r="H6986" s="17">
        <f t="shared" si="219"/>
        <v>577</v>
      </c>
      <c r="I6986" s="17">
        <f>INT((VLOOKUP($C6986,装备数值,4,0)+VLOOKUP($C6986,装备数值,7,0)*($E6986-1))*VLOOKUP($D6986,系数!$K$2:$O$7,4,0))</f>
        <v>0</v>
      </c>
      <c r="J6986" s="17">
        <f>INT((VLOOKUP($C6986,装备数值,4,0)+VLOOKUP($C6986,装备数值,7,0)*($E6986-1))*VLOOKUP($D6986,系数!$K$2:$O$7,5,0))</f>
        <v>0</v>
      </c>
      <c r="K6986" s="17">
        <f>INT(VLOOKUP(E6986,强化金币,2,1)*VLOOKUP(INDEX(装备!F:F,MATCH(属性!A6986,装备!A:A,0)),系数!$K$12:$M$15,3,0))</f>
        <v>3400</v>
      </c>
      <c r="L6986" s="17"/>
      <c r="M6986" s="17"/>
      <c r="N6986" s="17"/>
      <c r="O6986" s="17">
        <f>IF(E6986=1,"",VLOOKUP(E6986,系数!$S$2:$AB$12,MATCH(属性!C6986,评级,0),1))</f>
        <v>240</v>
      </c>
    </row>
    <row r="6987" spans="1:15" ht="17.25" thickBot="1" x14ac:dyDescent="0.4">
      <c r="A6987" s="17">
        <f t="shared" si="218"/>
        <v>7100059</v>
      </c>
      <c r="B6987" s="17" t="s">
        <v>225</v>
      </c>
      <c r="C6987" s="15">
        <f>INDEX(装备!G:G,MATCH(属性!A6987,装备!A:A,0))</f>
        <v>19</v>
      </c>
      <c r="D6987" s="15" t="str">
        <f>INDEX(装备!E:E,MATCH(属性!A6987,装备!A:A,0))</f>
        <v>necklace</v>
      </c>
      <c r="E6987" s="14">
        <v>25</v>
      </c>
      <c r="F6987" s="17">
        <f>INT((VLOOKUP($C6987,装备数值,2,0)+VLOOKUP($C6987,装备数值,5,0)*($E6987-1))*VLOOKUP($D6987,系数!$K$2:$O$7,2,0))</f>
        <v>0</v>
      </c>
      <c r="G6987" s="17">
        <f>INT((VLOOKUP($C6987,装备数值,3,0)+VLOOKUP($C6987,装备数值,6,0)*($E6987-1))*VLOOKUP($D6987,系数!$K$2:$O$7,3,0))</f>
        <v>589</v>
      </c>
      <c r="H6987" s="17">
        <f t="shared" si="219"/>
        <v>589</v>
      </c>
      <c r="I6987" s="17">
        <f>INT((VLOOKUP($C6987,装备数值,4,0)+VLOOKUP($C6987,装备数值,7,0)*($E6987-1))*VLOOKUP($D6987,系数!$K$2:$O$7,4,0))</f>
        <v>0</v>
      </c>
      <c r="J6987" s="17">
        <f>INT((VLOOKUP($C6987,装备数值,4,0)+VLOOKUP($C6987,装备数值,7,0)*($E6987-1))*VLOOKUP($D6987,系数!$K$2:$O$7,5,0))</f>
        <v>0</v>
      </c>
      <c r="K6987" s="17">
        <f>INT(VLOOKUP(E6987,强化金币,2,1)*VLOOKUP(INDEX(装备!F:F,MATCH(属性!A6987,装备!A:A,0)),系数!$K$12:$M$15,3,0))</f>
        <v>3600</v>
      </c>
      <c r="L6987" s="17"/>
      <c r="M6987" s="17"/>
      <c r="N6987" s="17"/>
      <c r="O6987" s="17">
        <f>IF(E6987=1,"",VLOOKUP(E6987,系数!$S$2:$AB$12,MATCH(属性!C6987,评级,0),1))</f>
        <v>240</v>
      </c>
    </row>
    <row r="6988" spans="1:15" ht="17.25" thickBot="1" x14ac:dyDescent="0.4">
      <c r="A6988" s="17">
        <f t="shared" si="218"/>
        <v>7100059</v>
      </c>
      <c r="B6988" s="17" t="s">
        <v>225</v>
      </c>
      <c r="C6988" s="15">
        <f>INDEX(装备!G:G,MATCH(属性!A6988,装备!A:A,0))</f>
        <v>19</v>
      </c>
      <c r="D6988" s="15" t="str">
        <f>INDEX(装备!E:E,MATCH(属性!A6988,装备!A:A,0))</f>
        <v>necklace</v>
      </c>
      <c r="E6988" s="14">
        <v>26</v>
      </c>
      <c r="F6988" s="17">
        <f>INT((VLOOKUP($C6988,装备数值,2,0)+VLOOKUP($C6988,装备数值,5,0)*($E6988-1))*VLOOKUP($D6988,系数!$K$2:$O$7,2,0))</f>
        <v>0</v>
      </c>
      <c r="G6988" s="17">
        <f>INT((VLOOKUP($C6988,装备数值,3,0)+VLOOKUP($C6988,装备数值,6,0)*($E6988-1))*VLOOKUP($D6988,系数!$K$2:$O$7,3,0))</f>
        <v>601</v>
      </c>
      <c r="H6988" s="17">
        <f t="shared" si="219"/>
        <v>601</v>
      </c>
      <c r="I6988" s="17">
        <f>INT((VLOOKUP($C6988,装备数值,4,0)+VLOOKUP($C6988,装备数值,7,0)*($E6988-1))*VLOOKUP($D6988,系数!$K$2:$O$7,4,0))</f>
        <v>0</v>
      </c>
      <c r="J6988" s="17">
        <f>INT((VLOOKUP($C6988,装备数值,4,0)+VLOOKUP($C6988,装备数值,7,0)*($E6988-1))*VLOOKUP($D6988,系数!$K$2:$O$7,5,0))</f>
        <v>0</v>
      </c>
      <c r="K6988" s="17">
        <f>INT(VLOOKUP(E6988,强化金币,2,1)*VLOOKUP(INDEX(装备!F:F,MATCH(属性!A6988,装备!A:A,0)),系数!$K$12:$M$15,3,0))</f>
        <v>3800</v>
      </c>
      <c r="L6988" s="17"/>
      <c r="M6988" s="17"/>
      <c r="N6988" s="17"/>
      <c r="O6988" s="17">
        <f>IF(E6988=1,"",VLOOKUP(E6988,系数!$S$2:$AB$12,MATCH(属性!C6988,评级,0),1))</f>
        <v>240</v>
      </c>
    </row>
    <row r="6989" spans="1:15" ht="17.25" thickBot="1" x14ac:dyDescent="0.4">
      <c r="A6989" s="17">
        <f t="shared" si="218"/>
        <v>7100059</v>
      </c>
      <c r="B6989" s="17" t="s">
        <v>225</v>
      </c>
      <c r="C6989" s="15">
        <f>INDEX(装备!G:G,MATCH(属性!A6989,装备!A:A,0))</f>
        <v>19</v>
      </c>
      <c r="D6989" s="15" t="str">
        <f>INDEX(装备!E:E,MATCH(属性!A6989,装备!A:A,0))</f>
        <v>necklace</v>
      </c>
      <c r="E6989" s="14">
        <v>27</v>
      </c>
      <c r="F6989" s="17">
        <f>INT((VLOOKUP($C6989,装备数值,2,0)+VLOOKUP($C6989,装备数值,5,0)*($E6989-1))*VLOOKUP($D6989,系数!$K$2:$O$7,2,0))</f>
        <v>0</v>
      </c>
      <c r="G6989" s="17">
        <f>INT((VLOOKUP($C6989,装备数值,3,0)+VLOOKUP($C6989,装备数值,6,0)*($E6989-1))*VLOOKUP($D6989,系数!$K$2:$O$7,3,0))</f>
        <v>613</v>
      </c>
      <c r="H6989" s="17">
        <f t="shared" si="219"/>
        <v>613</v>
      </c>
      <c r="I6989" s="17">
        <f>INT((VLOOKUP($C6989,装备数值,4,0)+VLOOKUP($C6989,装备数值,7,0)*($E6989-1))*VLOOKUP($D6989,系数!$K$2:$O$7,4,0))</f>
        <v>0</v>
      </c>
      <c r="J6989" s="17">
        <f>INT((VLOOKUP($C6989,装备数值,4,0)+VLOOKUP($C6989,装备数值,7,0)*($E6989-1))*VLOOKUP($D6989,系数!$K$2:$O$7,5,0))</f>
        <v>0</v>
      </c>
      <c r="K6989" s="17">
        <f>INT(VLOOKUP(E6989,强化金币,2,1)*VLOOKUP(INDEX(装备!F:F,MATCH(属性!A6989,装备!A:A,0)),系数!$K$12:$M$15,3,0))</f>
        <v>4000</v>
      </c>
      <c r="L6989" s="17"/>
      <c r="M6989" s="17"/>
      <c r="N6989" s="17"/>
      <c r="O6989" s="17">
        <f>IF(E6989=1,"",VLOOKUP(E6989,系数!$S$2:$AB$12,MATCH(属性!C6989,评级,0),1))</f>
        <v>240</v>
      </c>
    </row>
    <row r="6990" spans="1:15" ht="17.25" thickBot="1" x14ac:dyDescent="0.4">
      <c r="A6990" s="17">
        <f t="shared" si="218"/>
        <v>7100059</v>
      </c>
      <c r="B6990" s="17" t="s">
        <v>225</v>
      </c>
      <c r="C6990" s="15">
        <f>INDEX(装备!G:G,MATCH(属性!A6990,装备!A:A,0))</f>
        <v>19</v>
      </c>
      <c r="D6990" s="15" t="str">
        <f>INDEX(装备!E:E,MATCH(属性!A6990,装备!A:A,0))</f>
        <v>necklace</v>
      </c>
      <c r="E6990" s="14">
        <v>28</v>
      </c>
      <c r="F6990" s="17">
        <f>INT((VLOOKUP($C6990,装备数值,2,0)+VLOOKUP($C6990,装备数值,5,0)*($E6990-1))*VLOOKUP($D6990,系数!$K$2:$O$7,2,0))</f>
        <v>0</v>
      </c>
      <c r="G6990" s="17">
        <f>INT((VLOOKUP($C6990,装备数值,3,0)+VLOOKUP($C6990,装备数值,6,0)*($E6990-1))*VLOOKUP($D6990,系数!$K$2:$O$7,3,0))</f>
        <v>625</v>
      </c>
      <c r="H6990" s="17">
        <f t="shared" si="219"/>
        <v>625</v>
      </c>
      <c r="I6990" s="17">
        <f>INT((VLOOKUP($C6990,装备数值,4,0)+VLOOKUP($C6990,装备数值,7,0)*($E6990-1))*VLOOKUP($D6990,系数!$K$2:$O$7,4,0))</f>
        <v>0</v>
      </c>
      <c r="J6990" s="17">
        <f>INT((VLOOKUP($C6990,装备数值,4,0)+VLOOKUP($C6990,装备数值,7,0)*($E6990-1))*VLOOKUP($D6990,系数!$K$2:$O$7,5,0))</f>
        <v>0</v>
      </c>
      <c r="K6990" s="17">
        <f>INT(VLOOKUP(E6990,强化金币,2,1)*VLOOKUP(INDEX(装备!F:F,MATCH(属性!A6990,装备!A:A,0)),系数!$K$12:$M$15,3,0))</f>
        <v>4200</v>
      </c>
      <c r="L6990" s="17"/>
      <c r="M6990" s="17"/>
      <c r="N6990" s="17"/>
      <c r="O6990" s="17">
        <f>IF(E6990=1,"",VLOOKUP(E6990,系数!$S$2:$AB$12,MATCH(属性!C6990,评级,0),1))</f>
        <v>240</v>
      </c>
    </row>
    <row r="6991" spans="1:15" ht="17.25" thickBot="1" x14ac:dyDescent="0.4">
      <c r="A6991" s="17">
        <f t="shared" si="218"/>
        <v>7100059</v>
      </c>
      <c r="B6991" s="17" t="s">
        <v>225</v>
      </c>
      <c r="C6991" s="15">
        <f>INDEX(装备!G:G,MATCH(属性!A6991,装备!A:A,0))</f>
        <v>19</v>
      </c>
      <c r="D6991" s="15" t="str">
        <f>INDEX(装备!E:E,MATCH(属性!A6991,装备!A:A,0))</f>
        <v>necklace</v>
      </c>
      <c r="E6991" s="14">
        <v>29</v>
      </c>
      <c r="F6991" s="17">
        <f>INT((VLOOKUP($C6991,装备数值,2,0)+VLOOKUP($C6991,装备数值,5,0)*($E6991-1))*VLOOKUP($D6991,系数!$K$2:$O$7,2,0))</f>
        <v>0</v>
      </c>
      <c r="G6991" s="17">
        <f>INT((VLOOKUP($C6991,装备数值,3,0)+VLOOKUP($C6991,装备数值,6,0)*($E6991-1))*VLOOKUP($D6991,系数!$K$2:$O$7,3,0))</f>
        <v>637</v>
      </c>
      <c r="H6991" s="17">
        <f t="shared" si="219"/>
        <v>637</v>
      </c>
      <c r="I6991" s="17">
        <f>INT((VLOOKUP($C6991,装备数值,4,0)+VLOOKUP($C6991,装备数值,7,0)*($E6991-1))*VLOOKUP($D6991,系数!$K$2:$O$7,4,0))</f>
        <v>0</v>
      </c>
      <c r="J6991" s="17">
        <f>INT((VLOOKUP($C6991,装备数值,4,0)+VLOOKUP($C6991,装备数值,7,0)*($E6991-1))*VLOOKUP($D6991,系数!$K$2:$O$7,5,0))</f>
        <v>0</v>
      </c>
      <c r="K6991" s="17">
        <f>INT(VLOOKUP(E6991,强化金币,2,1)*VLOOKUP(INDEX(装备!F:F,MATCH(属性!A6991,装备!A:A,0)),系数!$K$12:$M$15,3,0))</f>
        <v>4500</v>
      </c>
      <c r="L6991" s="17"/>
      <c r="M6991" s="17"/>
      <c r="N6991" s="17"/>
      <c r="O6991" s="17">
        <f>IF(E6991=1,"",VLOOKUP(E6991,系数!$S$2:$AB$12,MATCH(属性!C6991,评级,0),1))</f>
        <v>240</v>
      </c>
    </row>
    <row r="6992" spans="1:15" ht="17.25" thickBot="1" x14ac:dyDescent="0.4">
      <c r="A6992" s="17">
        <f t="shared" si="218"/>
        <v>7100059</v>
      </c>
      <c r="B6992" s="17" t="s">
        <v>225</v>
      </c>
      <c r="C6992" s="15">
        <f>INDEX(装备!G:G,MATCH(属性!A6992,装备!A:A,0))</f>
        <v>19</v>
      </c>
      <c r="D6992" s="15" t="str">
        <f>INDEX(装备!E:E,MATCH(属性!A6992,装备!A:A,0))</f>
        <v>necklace</v>
      </c>
      <c r="E6992" s="14">
        <v>30</v>
      </c>
      <c r="F6992" s="17">
        <f>INT((VLOOKUP($C6992,装备数值,2,0)+VLOOKUP($C6992,装备数值,5,0)*($E6992-1))*VLOOKUP($D6992,系数!$K$2:$O$7,2,0))</f>
        <v>0</v>
      </c>
      <c r="G6992" s="17">
        <f>INT((VLOOKUP($C6992,装备数值,3,0)+VLOOKUP($C6992,装备数值,6,0)*($E6992-1))*VLOOKUP($D6992,系数!$K$2:$O$7,3,0))</f>
        <v>649</v>
      </c>
      <c r="H6992" s="17">
        <f t="shared" si="219"/>
        <v>649</v>
      </c>
      <c r="I6992" s="17">
        <f>INT((VLOOKUP($C6992,装备数值,4,0)+VLOOKUP($C6992,装备数值,7,0)*($E6992-1))*VLOOKUP($D6992,系数!$K$2:$O$7,4,0))</f>
        <v>0</v>
      </c>
      <c r="J6992" s="17">
        <f>INT((VLOOKUP($C6992,装备数值,4,0)+VLOOKUP($C6992,装备数值,7,0)*($E6992-1))*VLOOKUP($D6992,系数!$K$2:$O$7,5,0))</f>
        <v>0</v>
      </c>
      <c r="K6992" s="17">
        <f>INT(VLOOKUP(E6992,强化金币,2,1)*VLOOKUP(INDEX(装备!F:F,MATCH(属性!A6992,装备!A:A,0)),系数!$K$12:$M$15,3,0))</f>
        <v>5000</v>
      </c>
      <c r="L6992" s="17"/>
      <c r="M6992" s="17"/>
      <c r="N6992" s="17"/>
      <c r="O6992" s="17">
        <f>IF(E6992=1,"",VLOOKUP(E6992,系数!$S$2:$AB$12,MATCH(属性!C6992,评级,0),1))</f>
        <v>320</v>
      </c>
    </row>
    <row r="6993" spans="1:15" ht="17.25" thickBot="1" x14ac:dyDescent="0.4">
      <c r="A6993" s="17">
        <f t="shared" si="218"/>
        <v>7100059</v>
      </c>
      <c r="B6993" s="17" t="s">
        <v>225</v>
      </c>
      <c r="C6993" s="15">
        <f>INDEX(装备!G:G,MATCH(属性!A6993,装备!A:A,0))</f>
        <v>19</v>
      </c>
      <c r="D6993" s="15" t="str">
        <f>INDEX(装备!E:E,MATCH(属性!A6993,装备!A:A,0))</f>
        <v>necklace</v>
      </c>
      <c r="E6993" s="14">
        <v>31</v>
      </c>
      <c r="F6993" s="17">
        <f>INT((VLOOKUP($C6993,装备数值,2,0)+VLOOKUP($C6993,装备数值,5,0)*($E6993-1))*VLOOKUP($D6993,系数!$K$2:$O$7,2,0))</f>
        <v>0</v>
      </c>
      <c r="G6993" s="17">
        <f>INT((VLOOKUP($C6993,装备数值,3,0)+VLOOKUP($C6993,装备数值,6,0)*($E6993-1))*VLOOKUP($D6993,系数!$K$2:$O$7,3,0))</f>
        <v>661</v>
      </c>
      <c r="H6993" s="17">
        <f t="shared" si="219"/>
        <v>661</v>
      </c>
      <c r="I6993" s="17">
        <f>INT((VLOOKUP($C6993,装备数值,4,0)+VLOOKUP($C6993,装备数值,7,0)*($E6993-1))*VLOOKUP($D6993,系数!$K$2:$O$7,4,0))</f>
        <v>0</v>
      </c>
      <c r="J6993" s="17">
        <f>INT((VLOOKUP($C6993,装备数值,4,0)+VLOOKUP($C6993,装备数值,7,0)*($E6993-1))*VLOOKUP($D6993,系数!$K$2:$O$7,5,0))</f>
        <v>0</v>
      </c>
      <c r="K6993" s="17">
        <f>INT(VLOOKUP(E6993,强化金币,2,1)*VLOOKUP(INDEX(装备!F:F,MATCH(属性!A6993,装备!A:A,0)),系数!$K$12:$M$15,3,0))</f>
        <v>5500</v>
      </c>
      <c r="L6993" s="17"/>
      <c r="M6993" s="17"/>
      <c r="N6993" s="17"/>
      <c r="O6993" s="17">
        <f>IF(E6993=1,"",VLOOKUP(E6993,系数!$S$2:$AB$12,MATCH(属性!C6993,评级,0),1))</f>
        <v>320</v>
      </c>
    </row>
    <row r="6994" spans="1:15" ht="17.25" thickBot="1" x14ac:dyDescent="0.4">
      <c r="A6994" s="17">
        <f t="shared" si="218"/>
        <v>7100059</v>
      </c>
      <c r="B6994" s="17" t="s">
        <v>225</v>
      </c>
      <c r="C6994" s="15">
        <f>INDEX(装备!G:G,MATCH(属性!A6994,装备!A:A,0))</f>
        <v>19</v>
      </c>
      <c r="D6994" s="15" t="str">
        <f>INDEX(装备!E:E,MATCH(属性!A6994,装备!A:A,0))</f>
        <v>necklace</v>
      </c>
      <c r="E6994" s="14">
        <v>32</v>
      </c>
      <c r="F6994" s="17">
        <f>INT((VLOOKUP($C6994,装备数值,2,0)+VLOOKUP($C6994,装备数值,5,0)*($E6994-1))*VLOOKUP($D6994,系数!$K$2:$O$7,2,0))</f>
        <v>0</v>
      </c>
      <c r="G6994" s="17">
        <f>INT((VLOOKUP($C6994,装备数值,3,0)+VLOOKUP($C6994,装备数值,6,0)*($E6994-1))*VLOOKUP($D6994,系数!$K$2:$O$7,3,0))</f>
        <v>673</v>
      </c>
      <c r="H6994" s="17">
        <f t="shared" si="219"/>
        <v>673</v>
      </c>
      <c r="I6994" s="17">
        <f>INT((VLOOKUP($C6994,装备数值,4,0)+VLOOKUP($C6994,装备数值,7,0)*($E6994-1))*VLOOKUP($D6994,系数!$K$2:$O$7,4,0))</f>
        <v>0</v>
      </c>
      <c r="J6994" s="17">
        <f>INT((VLOOKUP($C6994,装备数值,4,0)+VLOOKUP($C6994,装备数值,7,0)*($E6994-1))*VLOOKUP($D6994,系数!$K$2:$O$7,5,0))</f>
        <v>0</v>
      </c>
      <c r="K6994" s="17">
        <f>INT(VLOOKUP(E6994,强化金币,2,1)*VLOOKUP(INDEX(装备!F:F,MATCH(属性!A6994,装备!A:A,0)),系数!$K$12:$M$15,3,0))</f>
        <v>6000</v>
      </c>
      <c r="L6994" s="17"/>
      <c r="M6994" s="17"/>
      <c r="N6994" s="17"/>
      <c r="O6994" s="17">
        <f>IF(E6994=1,"",VLOOKUP(E6994,系数!$S$2:$AB$12,MATCH(属性!C6994,评级,0),1))</f>
        <v>320</v>
      </c>
    </row>
    <row r="6995" spans="1:15" ht="17.25" thickBot="1" x14ac:dyDescent="0.4">
      <c r="A6995" s="17">
        <f t="shared" si="218"/>
        <v>7100059</v>
      </c>
      <c r="B6995" s="17" t="s">
        <v>225</v>
      </c>
      <c r="C6995" s="15">
        <f>INDEX(装备!G:G,MATCH(属性!A6995,装备!A:A,0))</f>
        <v>19</v>
      </c>
      <c r="D6995" s="15" t="str">
        <f>INDEX(装备!E:E,MATCH(属性!A6995,装备!A:A,0))</f>
        <v>necklace</v>
      </c>
      <c r="E6995" s="14">
        <v>33</v>
      </c>
      <c r="F6995" s="17">
        <f>INT((VLOOKUP($C6995,装备数值,2,0)+VLOOKUP($C6995,装备数值,5,0)*($E6995-1))*VLOOKUP($D6995,系数!$K$2:$O$7,2,0))</f>
        <v>0</v>
      </c>
      <c r="G6995" s="17">
        <f>INT((VLOOKUP($C6995,装备数值,3,0)+VLOOKUP($C6995,装备数值,6,0)*($E6995-1))*VLOOKUP($D6995,系数!$K$2:$O$7,3,0))</f>
        <v>685</v>
      </c>
      <c r="H6995" s="17">
        <f t="shared" si="219"/>
        <v>685</v>
      </c>
      <c r="I6995" s="17">
        <f>INT((VLOOKUP($C6995,装备数值,4,0)+VLOOKUP($C6995,装备数值,7,0)*($E6995-1))*VLOOKUP($D6995,系数!$K$2:$O$7,4,0))</f>
        <v>0</v>
      </c>
      <c r="J6995" s="17">
        <f>INT((VLOOKUP($C6995,装备数值,4,0)+VLOOKUP($C6995,装备数值,7,0)*($E6995-1))*VLOOKUP($D6995,系数!$K$2:$O$7,5,0))</f>
        <v>0</v>
      </c>
      <c r="K6995" s="17">
        <f>INT(VLOOKUP(E6995,强化金币,2,1)*VLOOKUP(INDEX(装备!F:F,MATCH(属性!A6995,装备!A:A,0)),系数!$K$12:$M$15,3,0))</f>
        <v>6500</v>
      </c>
      <c r="L6995" s="17"/>
      <c r="M6995" s="17"/>
      <c r="N6995" s="17"/>
      <c r="O6995" s="17">
        <f>IF(E6995=1,"",VLOOKUP(E6995,系数!$S$2:$AB$12,MATCH(属性!C6995,评级,0),1))</f>
        <v>320</v>
      </c>
    </row>
    <row r="6996" spans="1:15" ht="17.25" thickBot="1" x14ac:dyDescent="0.4">
      <c r="A6996" s="17">
        <f t="shared" si="218"/>
        <v>7100059</v>
      </c>
      <c r="B6996" s="17" t="s">
        <v>225</v>
      </c>
      <c r="C6996" s="15">
        <f>INDEX(装备!G:G,MATCH(属性!A6996,装备!A:A,0))</f>
        <v>19</v>
      </c>
      <c r="D6996" s="15" t="str">
        <f>INDEX(装备!E:E,MATCH(属性!A6996,装备!A:A,0))</f>
        <v>necklace</v>
      </c>
      <c r="E6996" s="14">
        <v>34</v>
      </c>
      <c r="F6996" s="17">
        <f>INT((VLOOKUP($C6996,装备数值,2,0)+VLOOKUP($C6996,装备数值,5,0)*($E6996-1))*VLOOKUP($D6996,系数!$K$2:$O$7,2,0))</f>
        <v>0</v>
      </c>
      <c r="G6996" s="17">
        <f>INT((VLOOKUP($C6996,装备数值,3,0)+VLOOKUP($C6996,装备数值,6,0)*($E6996-1))*VLOOKUP($D6996,系数!$K$2:$O$7,3,0))</f>
        <v>697</v>
      </c>
      <c r="H6996" s="17">
        <f t="shared" si="219"/>
        <v>697</v>
      </c>
      <c r="I6996" s="17">
        <f>INT((VLOOKUP($C6996,装备数值,4,0)+VLOOKUP($C6996,装备数值,7,0)*($E6996-1))*VLOOKUP($D6996,系数!$K$2:$O$7,4,0))</f>
        <v>0</v>
      </c>
      <c r="J6996" s="17">
        <f>INT((VLOOKUP($C6996,装备数值,4,0)+VLOOKUP($C6996,装备数值,7,0)*($E6996-1))*VLOOKUP($D6996,系数!$K$2:$O$7,5,0))</f>
        <v>0</v>
      </c>
      <c r="K6996" s="17">
        <f>INT(VLOOKUP(E6996,强化金币,2,1)*VLOOKUP(INDEX(装备!F:F,MATCH(属性!A6996,装备!A:A,0)),系数!$K$12:$M$15,3,0))</f>
        <v>7000</v>
      </c>
      <c r="L6996" s="17"/>
      <c r="M6996" s="17"/>
      <c r="N6996" s="17"/>
      <c r="O6996" s="17">
        <f>IF(E6996=1,"",VLOOKUP(E6996,系数!$S$2:$AB$12,MATCH(属性!C6996,评级,0),1))</f>
        <v>320</v>
      </c>
    </row>
    <row r="6997" spans="1:15" ht="17.25" thickBot="1" x14ac:dyDescent="0.4">
      <c r="A6997" s="17">
        <f t="shared" si="218"/>
        <v>7100059</v>
      </c>
      <c r="B6997" s="17" t="s">
        <v>225</v>
      </c>
      <c r="C6997" s="15">
        <f>INDEX(装备!G:G,MATCH(属性!A6997,装备!A:A,0))</f>
        <v>19</v>
      </c>
      <c r="D6997" s="15" t="str">
        <f>INDEX(装备!E:E,MATCH(属性!A6997,装备!A:A,0))</f>
        <v>necklace</v>
      </c>
      <c r="E6997" s="14">
        <v>35</v>
      </c>
      <c r="F6997" s="17">
        <f>INT((VLOOKUP($C6997,装备数值,2,0)+VLOOKUP($C6997,装备数值,5,0)*($E6997-1))*VLOOKUP($D6997,系数!$K$2:$O$7,2,0))</f>
        <v>0</v>
      </c>
      <c r="G6997" s="17">
        <f>INT((VLOOKUP($C6997,装备数值,3,0)+VLOOKUP($C6997,装备数值,6,0)*($E6997-1))*VLOOKUP($D6997,系数!$K$2:$O$7,3,0))</f>
        <v>709</v>
      </c>
      <c r="H6997" s="17">
        <f t="shared" si="219"/>
        <v>709</v>
      </c>
      <c r="I6997" s="17">
        <f>INT((VLOOKUP($C6997,装备数值,4,0)+VLOOKUP($C6997,装备数值,7,0)*($E6997-1))*VLOOKUP($D6997,系数!$K$2:$O$7,4,0))</f>
        <v>0</v>
      </c>
      <c r="J6997" s="17">
        <f>INT((VLOOKUP($C6997,装备数值,4,0)+VLOOKUP($C6997,装备数值,7,0)*($E6997-1))*VLOOKUP($D6997,系数!$K$2:$O$7,5,0))</f>
        <v>0</v>
      </c>
      <c r="K6997" s="17">
        <f>INT(VLOOKUP(E6997,强化金币,2,1)*VLOOKUP(INDEX(装备!F:F,MATCH(属性!A6997,装备!A:A,0)),系数!$K$12:$M$15,3,0))</f>
        <v>7500</v>
      </c>
      <c r="L6997" s="17"/>
      <c r="M6997" s="17"/>
      <c r="N6997" s="17"/>
      <c r="O6997" s="17">
        <f>IF(E6997=1,"",VLOOKUP(E6997,系数!$S$2:$AB$12,MATCH(属性!C6997,评级,0),1))</f>
        <v>320</v>
      </c>
    </row>
    <row r="6998" spans="1:15" ht="17.25" thickBot="1" x14ac:dyDescent="0.4">
      <c r="A6998" s="17">
        <f t="shared" si="218"/>
        <v>7100059</v>
      </c>
      <c r="B6998" s="17" t="s">
        <v>225</v>
      </c>
      <c r="C6998" s="15">
        <f>INDEX(装备!G:G,MATCH(属性!A6998,装备!A:A,0))</f>
        <v>19</v>
      </c>
      <c r="D6998" s="15" t="str">
        <f>INDEX(装备!E:E,MATCH(属性!A6998,装备!A:A,0))</f>
        <v>necklace</v>
      </c>
      <c r="E6998" s="14">
        <v>36</v>
      </c>
      <c r="F6998" s="17">
        <f>INT((VLOOKUP($C6998,装备数值,2,0)+VLOOKUP($C6998,装备数值,5,0)*($E6998-1))*VLOOKUP($D6998,系数!$K$2:$O$7,2,0))</f>
        <v>0</v>
      </c>
      <c r="G6998" s="17">
        <f>INT((VLOOKUP($C6998,装备数值,3,0)+VLOOKUP($C6998,装备数值,6,0)*($E6998-1))*VLOOKUP($D6998,系数!$K$2:$O$7,3,0))</f>
        <v>721</v>
      </c>
      <c r="H6998" s="17">
        <f t="shared" si="219"/>
        <v>721</v>
      </c>
      <c r="I6998" s="17">
        <f>INT((VLOOKUP($C6998,装备数值,4,0)+VLOOKUP($C6998,装备数值,7,0)*($E6998-1))*VLOOKUP($D6998,系数!$K$2:$O$7,4,0))</f>
        <v>0</v>
      </c>
      <c r="J6998" s="17">
        <f>INT((VLOOKUP($C6998,装备数值,4,0)+VLOOKUP($C6998,装备数值,7,0)*($E6998-1))*VLOOKUP($D6998,系数!$K$2:$O$7,5,0))</f>
        <v>0</v>
      </c>
      <c r="K6998" s="17">
        <f>INT(VLOOKUP(E6998,强化金币,2,1)*VLOOKUP(INDEX(装备!F:F,MATCH(属性!A6998,装备!A:A,0)),系数!$K$12:$M$15,3,0))</f>
        <v>8000</v>
      </c>
      <c r="L6998" s="17"/>
      <c r="M6998" s="17"/>
      <c r="N6998" s="17"/>
      <c r="O6998" s="17">
        <f>IF(E6998=1,"",VLOOKUP(E6998,系数!$S$2:$AB$12,MATCH(属性!C6998,评级,0),1))</f>
        <v>320</v>
      </c>
    </row>
    <row r="6999" spans="1:15" ht="17.25" thickBot="1" x14ac:dyDescent="0.4">
      <c r="A6999" s="17">
        <f t="shared" si="218"/>
        <v>7100059</v>
      </c>
      <c r="B6999" s="17" t="s">
        <v>225</v>
      </c>
      <c r="C6999" s="15">
        <f>INDEX(装备!G:G,MATCH(属性!A6999,装备!A:A,0))</f>
        <v>19</v>
      </c>
      <c r="D6999" s="15" t="str">
        <f>INDEX(装备!E:E,MATCH(属性!A6999,装备!A:A,0))</f>
        <v>necklace</v>
      </c>
      <c r="E6999" s="14">
        <v>37</v>
      </c>
      <c r="F6999" s="17">
        <f>INT((VLOOKUP($C6999,装备数值,2,0)+VLOOKUP($C6999,装备数值,5,0)*($E6999-1))*VLOOKUP($D6999,系数!$K$2:$O$7,2,0))</f>
        <v>0</v>
      </c>
      <c r="G6999" s="17">
        <f>INT((VLOOKUP($C6999,装备数值,3,0)+VLOOKUP($C6999,装备数值,6,0)*($E6999-1))*VLOOKUP($D6999,系数!$K$2:$O$7,3,0))</f>
        <v>733</v>
      </c>
      <c r="H6999" s="17">
        <f t="shared" si="219"/>
        <v>733</v>
      </c>
      <c r="I6999" s="17">
        <f>INT((VLOOKUP($C6999,装备数值,4,0)+VLOOKUP($C6999,装备数值,7,0)*($E6999-1))*VLOOKUP($D6999,系数!$K$2:$O$7,4,0))</f>
        <v>0</v>
      </c>
      <c r="J6999" s="17">
        <f>INT((VLOOKUP($C6999,装备数值,4,0)+VLOOKUP($C6999,装备数值,7,0)*($E6999-1))*VLOOKUP($D6999,系数!$K$2:$O$7,5,0))</f>
        <v>0</v>
      </c>
      <c r="K6999" s="17">
        <f>INT(VLOOKUP(E6999,强化金币,2,1)*VLOOKUP(INDEX(装备!F:F,MATCH(属性!A6999,装备!A:A,0)),系数!$K$12:$M$15,3,0))</f>
        <v>8500</v>
      </c>
      <c r="L6999" s="17"/>
      <c r="M6999" s="17"/>
      <c r="N6999" s="17"/>
      <c r="O6999" s="17">
        <f>IF(E6999=1,"",VLOOKUP(E6999,系数!$S$2:$AB$12,MATCH(属性!C6999,评级,0),1))</f>
        <v>320</v>
      </c>
    </row>
    <row r="7000" spans="1:15" ht="17.25" thickBot="1" x14ac:dyDescent="0.4">
      <c r="A7000" s="17">
        <f t="shared" si="218"/>
        <v>7100059</v>
      </c>
      <c r="B7000" s="17" t="s">
        <v>225</v>
      </c>
      <c r="C7000" s="15">
        <f>INDEX(装备!G:G,MATCH(属性!A7000,装备!A:A,0))</f>
        <v>19</v>
      </c>
      <c r="D7000" s="15" t="str">
        <f>INDEX(装备!E:E,MATCH(属性!A7000,装备!A:A,0))</f>
        <v>necklace</v>
      </c>
      <c r="E7000" s="14">
        <v>38</v>
      </c>
      <c r="F7000" s="17">
        <f>INT((VLOOKUP($C7000,装备数值,2,0)+VLOOKUP($C7000,装备数值,5,0)*($E7000-1))*VLOOKUP($D7000,系数!$K$2:$O$7,2,0))</f>
        <v>0</v>
      </c>
      <c r="G7000" s="17">
        <f>INT((VLOOKUP($C7000,装备数值,3,0)+VLOOKUP($C7000,装备数值,6,0)*($E7000-1))*VLOOKUP($D7000,系数!$K$2:$O$7,3,0))</f>
        <v>745</v>
      </c>
      <c r="H7000" s="17">
        <f t="shared" si="219"/>
        <v>745</v>
      </c>
      <c r="I7000" s="17">
        <f>INT((VLOOKUP($C7000,装备数值,4,0)+VLOOKUP($C7000,装备数值,7,0)*($E7000-1))*VLOOKUP($D7000,系数!$K$2:$O$7,4,0))</f>
        <v>0</v>
      </c>
      <c r="J7000" s="17">
        <f>INT((VLOOKUP($C7000,装备数值,4,0)+VLOOKUP($C7000,装备数值,7,0)*($E7000-1))*VLOOKUP($D7000,系数!$K$2:$O$7,5,0))</f>
        <v>0</v>
      </c>
      <c r="K7000" s="17">
        <f>INT(VLOOKUP(E7000,强化金币,2,1)*VLOOKUP(INDEX(装备!F:F,MATCH(属性!A7000,装备!A:A,0)),系数!$K$12:$M$15,3,0))</f>
        <v>9000</v>
      </c>
      <c r="L7000" s="17"/>
      <c r="M7000" s="17"/>
      <c r="N7000" s="17"/>
      <c r="O7000" s="17">
        <f>IF(E7000=1,"",VLOOKUP(E7000,系数!$S$2:$AB$12,MATCH(属性!C7000,评级,0),1))</f>
        <v>320</v>
      </c>
    </row>
    <row r="7001" spans="1:15" ht="17.25" thickBot="1" x14ac:dyDescent="0.4">
      <c r="A7001" s="17">
        <f t="shared" si="218"/>
        <v>7100059</v>
      </c>
      <c r="B7001" s="17" t="s">
        <v>225</v>
      </c>
      <c r="C7001" s="15">
        <f>INDEX(装备!G:G,MATCH(属性!A7001,装备!A:A,0))</f>
        <v>19</v>
      </c>
      <c r="D7001" s="15" t="str">
        <f>INDEX(装备!E:E,MATCH(属性!A7001,装备!A:A,0))</f>
        <v>necklace</v>
      </c>
      <c r="E7001" s="14">
        <v>39</v>
      </c>
      <c r="F7001" s="17">
        <f>INT((VLOOKUP($C7001,装备数值,2,0)+VLOOKUP($C7001,装备数值,5,0)*($E7001-1))*VLOOKUP($D7001,系数!$K$2:$O$7,2,0))</f>
        <v>0</v>
      </c>
      <c r="G7001" s="17">
        <f>INT((VLOOKUP($C7001,装备数值,3,0)+VLOOKUP($C7001,装备数值,6,0)*($E7001-1))*VLOOKUP($D7001,系数!$K$2:$O$7,3,0))</f>
        <v>757</v>
      </c>
      <c r="H7001" s="17">
        <f t="shared" si="219"/>
        <v>757</v>
      </c>
      <c r="I7001" s="17">
        <f>INT((VLOOKUP($C7001,装备数值,4,0)+VLOOKUP($C7001,装备数值,7,0)*($E7001-1))*VLOOKUP($D7001,系数!$K$2:$O$7,4,0))</f>
        <v>0</v>
      </c>
      <c r="J7001" s="17">
        <f>INT((VLOOKUP($C7001,装备数值,4,0)+VLOOKUP($C7001,装备数值,7,0)*($E7001-1))*VLOOKUP($D7001,系数!$K$2:$O$7,5,0))</f>
        <v>0</v>
      </c>
      <c r="K7001" s="17">
        <f>INT(VLOOKUP(E7001,强化金币,2,1)*VLOOKUP(INDEX(装备!F:F,MATCH(属性!A7001,装备!A:A,0)),系数!$K$12:$M$15,3,0))</f>
        <v>10000</v>
      </c>
      <c r="L7001" s="17"/>
      <c r="M7001" s="17"/>
      <c r="N7001" s="17"/>
      <c r="O7001" s="17">
        <f>IF(E7001=1,"",VLOOKUP(E7001,系数!$S$2:$AB$12,MATCH(属性!C7001,评级,0),1))</f>
        <v>320</v>
      </c>
    </row>
    <row r="7002" spans="1:15" ht="17.25" thickBot="1" x14ac:dyDescent="0.4">
      <c r="A7002" s="17">
        <f t="shared" si="218"/>
        <v>7100059</v>
      </c>
      <c r="B7002" s="17" t="s">
        <v>225</v>
      </c>
      <c r="C7002" s="15">
        <f>INDEX(装备!G:G,MATCH(属性!A7002,装备!A:A,0))</f>
        <v>19</v>
      </c>
      <c r="D7002" s="15" t="str">
        <f>INDEX(装备!E:E,MATCH(属性!A7002,装备!A:A,0))</f>
        <v>necklace</v>
      </c>
      <c r="E7002" s="14">
        <v>40</v>
      </c>
      <c r="F7002" s="17">
        <f>INT((VLOOKUP($C7002,装备数值,2,0)+VLOOKUP($C7002,装备数值,5,0)*($E7002-1))*VLOOKUP($D7002,系数!$K$2:$O$7,2,0))</f>
        <v>0</v>
      </c>
      <c r="G7002" s="17">
        <f>INT((VLOOKUP($C7002,装备数值,3,0)+VLOOKUP($C7002,装备数值,6,0)*($E7002-1))*VLOOKUP($D7002,系数!$K$2:$O$7,3,0))</f>
        <v>769</v>
      </c>
      <c r="H7002" s="17">
        <f t="shared" si="219"/>
        <v>769</v>
      </c>
      <c r="I7002" s="17">
        <f>INT((VLOOKUP($C7002,装备数值,4,0)+VLOOKUP($C7002,装备数值,7,0)*($E7002-1))*VLOOKUP($D7002,系数!$K$2:$O$7,4,0))</f>
        <v>0</v>
      </c>
      <c r="J7002" s="17">
        <f>INT((VLOOKUP($C7002,装备数值,4,0)+VLOOKUP($C7002,装备数值,7,0)*($E7002-1))*VLOOKUP($D7002,系数!$K$2:$O$7,5,0))</f>
        <v>0</v>
      </c>
      <c r="K7002" s="17">
        <f>INT(VLOOKUP(E7002,强化金币,2,1)*VLOOKUP(INDEX(装备!F:F,MATCH(属性!A7002,装备!A:A,0)),系数!$K$12:$M$15,3,0))</f>
        <v>12000</v>
      </c>
      <c r="L7002" s="17"/>
      <c r="M7002" s="17"/>
      <c r="N7002" s="17"/>
      <c r="O7002" s="17">
        <f>IF(E7002=1,"",VLOOKUP(E7002,系数!$S$2:$AB$12,MATCH(属性!C7002,评级,0),1))</f>
        <v>400</v>
      </c>
    </row>
    <row r="7003" spans="1:15" ht="17.25" thickBot="1" x14ac:dyDescent="0.4">
      <c r="A7003" s="17">
        <f t="shared" si="218"/>
        <v>7100059</v>
      </c>
      <c r="B7003" s="17" t="s">
        <v>225</v>
      </c>
      <c r="C7003" s="15">
        <f>INDEX(装备!G:G,MATCH(属性!A7003,装备!A:A,0))</f>
        <v>19</v>
      </c>
      <c r="D7003" s="15" t="str">
        <f>INDEX(装备!E:E,MATCH(属性!A7003,装备!A:A,0))</f>
        <v>necklace</v>
      </c>
      <c r="E7003" s="14">
        <v>41</v>
      </c>
      <c r="F7003" s="17">
        <f>INT((VLOOKUP($C7003,装备数值,2,0)+VLOOKUP($C7003,装备数值,5,0)*($E7003-1))*VLOOKUP($D7003,系数!$K$2:$O$7,2,0))</f>
        <v>0</v>
      </c>
      <c r="G7003" s="17">
        <f>INT((VLOOKUP($C7003,装备数值,3,0)+VLOOKUP($C7003,装备数值,6,0)*($E7003-1))*VLOOKUP($D7003,系数!$K$2:$O$7,3,0))</f>
        <v>781</v>
      </c>
      <c r="H7003" s="17">
        <f t="shared" si="219"/>
        <v>781</v>
      </c>
      <c r="I7003" s="17">
        <f>INT((VLOOKUP($C7003,装备数值,4,0)+VLOOKUP($C7003,装备数值,7,0)*($E7003-1))*VLOOKUP($D7003,系数!$K$2:$O$7,4,0))</f>
        <v>0</v>
      </c>
      <c r="J7003" s="17">
        <f>INT((VLOOKUP($C7003,装备数值,4,0)+VLOOKUP($C7003,装备数值,7,0)*($E7003-1))*VLOOKUP($D7003,系数!$K$2:$O$7,5,0))</f>
        <v>0</v>
      </c>
      <c r="K7003" s="17">
        <f>INT(VLOOKUP(E7003,强化金币,2,1)*VLOOKUP(INDEX(装备!F:F,MATCH(属性!A7003,装备!A:A,0)),系数!$K$12:$M$15,3,0))</f>
        <v>14000</v>
      </c>
      <c r="L7003" s="17"/>
      <c r="M7003" s="17"/>
      <c r="N7003" s="17"/>
      <c r="O7003" s="17">
        <f>IF(E7003=1,"",VLOOKUP(E7003,系数!$S$2:$AB$12,MATCH(属性!C7003,评级,0),1))</f>
        <v>400</v>
      </c>
    </row>
    <row r="7004" spans="1:15" ht="17.25" thickBot="1" x14ac:dyDescent="0.4">
      <c r="A7004" s="17">
        <f t="shared" si="218"/>
        <v>7100059</v>
      </c>
      <c r="B7004" s="17" t="s">
        <v>225</v>
      </c>
      <c r="C7004" s="15">
        <f>INDEX(装备!G:G,MATCH(属性!A7004,装备!A:A,0))</f>
        <v>19</v>
      </c>
      <c r="D7004" s="15" t="str">
        <f>INDEX(装备!E:E,MATCH(属性!A7004,装备!A:A,0))</f>
        <v>necklace</v>
      </c>
      <c r="E7004" s="14">
        <v>42</v>
      </c>
      <c r="F7004" s="17">
        <f>INT((VLOOKUP($C7004,装备数值,2,0)+VLOOKUP($C7004,装备数值,5,0)*($E7004-1))*VLOOKUP($D7004,系数!$K$2:$O$7,2,0))</f>
        <v>0</v>
      </c>
      <c r="G7004" s="17">
        <f>INT((VLOOKUP($C7004,装备数值,3,0)+VLOOKUP($C7004,装备数值,6,0)*($E7004-1))*VLOOKUP($D7004,系数!$K$2:$O$7,3,0))</f>
        <v>793</v>
      </c>
      <c r="H7004" s="17">
        <f t="shared" si="219"/>
        <v>793</v>
      </c>
      <c r="I7004" s="17">
        <f>INT((VLOOKUP($C7004,装备数值,4,0)+VLOOKUP($C7004,装备数值,7,0)*($E7004-1))*VLOOKUP($D7004,系数!$K$2:$O$7,4,0))</f>
        <v>0</v>
      </c>
      <c r="J7004" s="17">
        <f>INT((VLOOKUP($C7004,装备数值,4,0)+VLOOKUP($C7004,装备数值,7,0)*($E7004-1))*VLOOKUP($D7004,系数!$K$2:$O$7,5,0))</f>
        <v>0</v>
      </c>
      <c r="K7004" s="17">
        <f>INT(VLOOKUP(E7004,强化金币,2,1)*VLOOKUP(INDEX(装备!F:F,MATCH(属性!A7004,装备!A:A,0)),系数!$K$12:$M$15,3,0))</f>
        <v>16000</v>
      </c>
      <c r="L7004" s="17"/>
      <c r="M7004" s="17"/>
      <c r="N7004" s="17"/>
      <c r="O7004" s="17">
        <f>IF(E7004=1,"",VLOOKUP(E7004,系数!$S$2:$AB$12,MATCH(属性!C7004,评级,0),1))</f>
        <v>400</v>
      </c>
    </row>
    <row r="7005" spans="1:15" ht="17.25" thickBot="1" x14ac:dyDescent="0.4">
      <c r="A7005" s="17">
        <f t="shared" si="218"/>
        <v>7100059</v>
      </c>
      <c r="B7005" s="17" t="s">
        <v>225</v>
      </c>
      <c r="C7005" s="15">
        <f>INDEX(装备!G:G,MATCH(属性!A7005,装备!A:A,0))</f>
        <v>19</v>
      </c>
      <c r="D7005" s="15" t="str">
        <f>INDEX(装备!E:E,MATCH(属性!A7005,装备!A:A,0))</f>
        <v>necklace</v>
      </c>
      <c r="E7005" s="14">
        <v>43</v>
      </c>
      <c r="F7005" s="17">
        <f>INT((VLOOKUP($C7005,装备数值,2,0)+VLOOKUP($C7005,装备数值,5,0)*($E7005-1))*VLOOKUP($D7005,系数!$K$2:$O$7,2,0))</f>
        <v>0</v>
      </c>
      <c r="G7005" s="17">
        <f>INT((VLOOKUP($C7005,装备数值,3,0)+VLOOKUP($C7005,装备数值,6,0)*($E7005-1))*VLOOKUP($D7005,系数!$K$2:$O$7,3,0))</f>
        <v>805</v>
      </c>
      <c r="H7005" s="17">
        <f t="shared" si="219"/>
        <v>805</v>
      </c>
      <c r="I7005" s="17">
        <f>INT((VLOOKUP($C7005,装备数值,4,0)+VLOOKUP($C7005,装备数值,7,0)*($E7005-1))*VLOOKUP($D7005,系数!$K$2:$O$7,4,0))</f>
        <v>0</v>
      </c>
      <c r="J7005" s="17">
        <f>INT((VLOOKUP($C7005,装备数值,4,0)+VLOOKUP($C7005,装备数值,7,0)*($E7005-1))*VLOOKUP($D7005,系数!$K$2:$O$7,5,0))</f>
        <v>0</v>
      </c>
      <c r="K7005" s="17">
        <f>INT(VLOOKUP(E7005,强化金币,2,1)*VLOOKUP(INDEX(装备!F:F,MATCH(属性!A7005,装备!A:A,0)),系数!$K$12:$M$15,3,0))</f>
        <v>18000</v>
      </c>
      <c r="L7005" s="17"/>
      <c r="M7005" s="17"/>
      <c r="N7005" s="17"/>
      <c r="O7005" s="17">
        <f>IF(E7005=1,"",VLOOKUP(E7005,系数!$S$2:$AB$12,MATCH(属性!C7005,评级,0),1))</f>
        <v>400</v>
      </c>
    </row>
    <row r="7006" spans="1:15" ht="17.25" thickBot="1" x14ac:dyDescent="0.4">
      <c r="A7006" s="17">
        <f t="shared" si="218"/>
        <v>7100059</v>
      </c>
      <c r="B7006" s="17" t="s">
        <v>225</v>
      </c>
      <c r="C7006" s="15">
        <f>INDEX(装备!G:G,MATCH(属性!A7006,装备!A:A,0))</f>
        <v>19</v>
      </c>
      <c r="D7006" s="15" t="str">
        <f>INDEX(装备!E:E,MATCH(属性!A7006,装备!A:A,0))</f>
        <v>necklace</v>
      </c>
      <c r="E7006" s="14">
        <v>44</v>
      </c>
      <c r="F7006" s="17">
        <f>INT((VLOOKUP($C7006,装备数值,2,0)+VLOOKUP($C7006,装备数值,5,0)*($E7006-1))*VLOOKUP($D7006,系数!$K$2:$O$7,2,0))</f>
        <v>0</v>
      </c>
      <c r="G7006" s="17">
        <f>INT((VLOOKUP($C7006,装备数值,3,0)+VLOOKUP($C7006,装备数值,6,0)*($E7006-1))*VLOOKUP($D7006,系数!$K$2:$O$7,3,0))</f>
        <v>817</v>
      </c>
      <c r="H7006" s="17">
        <f t="shared" si="219"/>
        <v>817</v>
      </c>
      <c r="I7006" s="17">
        <f>INT((VLOOKUP($C7006,装备数值,4,0)+VLOOKUP($C7006,装备数值,7,0)*($E7006-1))*VLOOKUP($D7006,系数!$K$2:$O$7,4,0))</f>
        <v>0</v>
      </c>
      <c r="J7006" s="17">
        <f>INT((VLOOKUP($C7006,装备数值,4,0)+VLOOKUP($C7006,装备数值,7,0)*($E7006-1))*VLOOKUP($D7006,系数!$K$2:$O$7,5,0))</f>
        <v>0</v>
      </c>
      <c r="K7006" s="17">
        <f>INT(VLOOKUP(E7006,强化金币,2,1)*VLOOKUP(INDEX(装备!F:F,MATCH(属性!A7006,装备!A:A,0)),系数!$K$12:$M$15,3,0))</f>
        <v>20000</v>
      </c>
      <c r="L7006" s="17"/>
      <c r="M7006" s="17"/>
      <c r="N7006" s="17"/>
      <c r="O7006" s="17">
        <f>IF(E7006=1,"",VLOOKUP(E7006,系数!$S$2:$AB$12,MATCH(属性!C7006,评级,0),1))</f>
        <v>400</v>
      </c>
    </row>
    <row r="7007" spans="1:15" ht="17.25" thickBot="1" x14ac:dyDescent="0.4">
      <c r="A7007" s="17">
        <f t="shared" si="218"/>
        <v>7100059</v>
      </c>
      <c r="B7007" s="17" t="s">
        <v>225</v>
      </c>
      <c r="C7007" s="15">
        <f>INDEX(装备!G:G,MATCH(属性!A7007,装备!A:A,0))</f>
        <v>19</v>
      </c>
      <c r="D7007" s="15" t="str">
        <f>INDEX(装备!E:E,MATCH(属性!A7007,装备!A:A,0))</f>
        <v>necklace</v>
      </c>
      <c r="E7007" s="14">
        <v>45</v>
      </c>
      <c r="F7007" s="17">
        <f>INT((VLOOKUP($C7007,装备数值,2,0)+VLOOKUP($C7007,装备数值,5,0)*($E7007-1))*VLOOKUP($D7007,系数!$K$2:$O$7,2,0))</f>
        <v>0</v>
      </c>
      <c r="G7007" s="17">
        <f>INT((VLOOKUP($C7007,装备数值,3,0)+VLOOKUP($C7007,装备数值,6,0)*($E7007-1))*VLOOKUP($D7007,系数!$K$2:$O$7,3,0))</f>
        <v>829</v>
      </c>
      <c r="H7007" s="17">
        <f t="shared" si="219"/>
        <v>829</v>
      </c>
      <c r="I7007" s="17">
        <f>INT((VLOOKUP($C7007,装备数值,4,0)+VLOOKUP($C7007,装备数值,7,0)*($E7007-1))*VLOOKUP($D7007,系数!$K$2:$O$7,4,0))</f>
        <v>0</v>
      </c>
      <c r="J7007" s="17">
        <f>INT((VLOOKUP($C7007,装备数值,4,0)+VLOOKUP($C7007,装备数值,7,0)*($E7007-1))*VLOOKUP($D7007,系数!$K$2:$O$7,5,0))</f>
        <v>0</v>
      </c>
      <c r="K7007" s="17">
        <f>INT(VLOOKUP(E7007,强化金币,2,1)*VLOOKUP(INDEX(装备!F:F,MATCH(属性!A7007,装备!A:A,0)),系数!$K$12:$M$15,3,0))</f>
        <v>22000</v>
      </c>
      <c r="L7007" s="17"/>
      <c r="M7007" s="17"/>
      <c r="N7007" s="17"/>
      <c r="O7007" s="17">
        <f>IF(E7007=1,"",VLOOKUP(E7007,系数!$S$2:$AB$12,MATCH(属性!C7007,评级,0),1))</f>
        <v>400</v>
      </c>
    </row>
    <row r="7008" spans="1:15" ht="17.25" thickBot="1" x14ac:dyDescent="0.4">
      <c r="A7008" s="17">
        <f t="shared" si="218"/>
        <v>7100059</v>
      </c>
      <c r="B7008" s="17" t="s">
        <v>225</v>
      </c>
      <c r="C7008" s="15">
        <f>INDEX(装备!G:G,MATCH(属性!A7008,装备!A:A,0))</f>
        <v>19</v>
      </c>
      <c r="D7008" s="15" t="str">
        <f>INDEX(装备!E:E,MATCH(属性!A7008,装备!A:A,0))</f>
        <v>necklace</v>
      </c>
      <c r="E7008" s="14">
        <v>46</v>
      </c>
      <c r="F7008" s="17">
        <f>INT((VLOOKUP($C7008,装备数值,2,0)+VLOOKUP($C7008,装备数值,5,0)*($E7008-1))*VLOOKUP($D7008,系数!$K$2:$O$7,2,0))</f>
        <v>0</v>
      </c>
      <c r="G7008" s="17">
        <f>INT((VLOOKUP($C7008,装备数值,3,0)+VLOOKUP($C7008,装备数值,6,0)*($E7008-1))*VLOOKUP($D7008,系数!$K$2:$O$7,3,0))</f>
        <v>841</v>
      </c>
      <c r="H7008" s="17">
        <f t="shared" si="219"/>
        <v>841</v>
      </c>
      <c r="I7008" s="17">
        <f>INT((VLOOKUP($C7008,装备数值,4,0)+VLOOKUP($C7008,装备数值,7,0)*($E7008-1))*VLOOKUP($D7008,系数!$K$2:$O$7,4,0))</f>
        <v>0</v>
      </c>
      <c r="J7008" s="17">
        <f>INT((VLOOKUP($C7008,装备数值,4,0)+VLOOKUP($C7008,装备数值,7,0)*($E7008-1))*VLOOKUP($D7008,系数!$K$2:$O$7,5,0))</f>
        <v>0</v>
      </c>
      <c r="K7008" s="17">
        <f>INT(VLOOKUP(E7008,强化金币,2,1)*VLOOKUP(INDEX(装备!F:F,MATCH(属性!A7008,装备!A:A,0)),系数!$K$12:$M$15,3,0))</f>
        <v>24000</v>
      </c>
      <c r="L7008" s="17"/>
      <c r="M7008" s="17"/>
      <c r="N7008" s="17"/>
      <c r="O7008" s="17">
        <f>IF(E7008=1,"",VLOOKUP(E7008,系数!$S$2:$AB$12,MATCH(属性!C7008,评级,0),1))</f>
        <v>400</v>
      </c>
    </row>
    <row r="7009" spans="1:15" ht="17.25" thickBot="1" x14ac:dyDescent="0.4">
      <c r="A7009" s="17">
        <f t="shared" si="218"/>
        <v>7100059</v>
      </c>
      <c r="B7009" s="17" t="s">
        <v>225</v>
      </c>
      <c r="C7009" s="15">
        <f>INDEX(装备!G:G,MATCH(属性!A7009,装备!A:A,0))</f>
        <v>19</v>
      </c>
      <c r="D7009" s="15" t="str">
        <f>INDEX(装备!E:E,MATCH(属性!A7009,装备!A:A,0))</f>
        <v>necklace</v>
      </c>
      <c r="E7009" s="14">
        <v>47</v>
      </c>
      <c r="F7009" s="17">
        <f>INT((VLOOKUP($C7009,装备数值,2,0)+VLOOKUP($C7009,装备数值,5,0)*($E7009-1))*VLOOKUP($D7009,系数!$K$2:$O$7,2,0))</f>
        <v>0</v>
      </c>
      <c r="G7009" s="17">
        <f>INT((VLOOKUP($C7009,装备数值,3,0)+VLOOKUP($C7009,装备数值,6,0)*($E7009-1))*VLOOKUP($D7009,系数!$K$2:$O$7,3,0))</f>
        <v>853</v>
      </c>
      <c r="H7009" s="17">
        <f t="shared" si="219"/>
        <v>853</v>
      </c>
      <c r="I7009" s="17">
        <f>INT((VLOOKUP($C7009,装备数值,4,0)+VLOOKUP($C7009,装备数值,7,0)*($E7009-1))*VLOOKUP($D7009,系数!$K$2:$O$7,4,0))</f>
        <v>0</v>
      </c>
      <c r="J7009" s="17">
        <f>INT((VLOOKUP($C7009,装备数值,4,0)+VLOOKUP($C7009,装备数值,7,0)*($E7009-1))*VLOOKUP($D7009,系数!$K$2:$O$7,5,0))</f>
        <v>0</v>
      </c>
      <c r="K7009" s="17">
        <f>INT(VLOOKUP(E7009,强化金币,2,1)*VLOOKUP(INDEX(装备!F:F,MATCH(属性!A7009,装备!A:A,0)),系数!$K$12:$M$15,3,0))</f>
        <v>26000</v>
      </c>
      <c r="L7009" s="17"/>
      <c r="M7009" s="17"/>
      <c r="N7009" s="17"/>
      <c r="O7009" s="17">
        <f>IF(E7009=1,"",VLOOKUP(E7009,系数!$S$2:$AB$12,MATCH(属性!C7009,评级,0),1))</f>
        <v>400</v>
      </c>
    </row>
    <row r="7010" spans="1:15" ht="17.25" thickBot="1" x14ac:dyDescent="0.4">
      <c r="A7010" s="17">
        <f t="shared" si="218"/>
        <v>7100059</v>
      </c>
      <c r="B7010" s="17" t="s">
        <v>225</v>
      </c>
      <c r="C7010" s="15">
        <f>INDEX(装备!G:G,MATCH(属性!A7010,装备!A:A,0))</f>
        <v>19</v>
      </c>
      <c r="D7010" s="15" t="str">
        <f>INDEX(装备!E:E,MATCH(属性!A7010,装备!A:A,0))</f>
        <v>necklace</v>
      </c>
      <c r="E7010" s="14">
        <v>48</v>
      </c>
      <c r="F7010" s="17">
        <f>INT((VLOOKUP($C7010,装备数值,2,0)+VLOOKUP($C7010,装备数值,5,0)*($E7010-1))*VLOOKUP($D7010,系数!$K$2:$O$7,2,0))</f>
        <v>0</v>
      </c>
      <c r="G7010" s="17">
        <f>INT((VLOOKUP($C7010,装备数值,3,0)+VLOOKUP($C7010,装备数值,6,0)*($E7010-1))*VLOOKUP($D7010,系数!$K$2:$O$7,3,0))</f>
        <v>865</v>
      </c>
      <c r="H7010" s="17">
        <f t="shared" si="219"/>
        <v>865</v>
      </c>
      <c r="I7010" s="17">
        <f>INT((VLOOKUP($C7010,装备数值,4,0)+VLOOKUP($C7010,装备数值,7,0)*($E7010-1))*VLOOKUP($D7010,系数!$K$2:$O$7,4,0))</f>
        <v>0</v>
      </c>
      <c r="J7010" s="17">
        <f>INT((VLOOKUP($C7010,装备数值,4,0)+VLOOKUP($C7010,装备数值,7,0)*($E7010-1))*VLOOKUP($D7010,系数!$K$2:$O$7,5,0))</f>
        <v>0</v>
      </c>
      <c r="K7010" s="17">
        <f>INT(VLOOKUP(E7010,强化金币,2,1)*VLOOKUP(INDEX(装备!F:F,MATCH(属性!A7010,装备!A:A,0)),系数!$K$12:$M$15,3,0))</f>
        <v>28000</v>
      </c>
      <c r="L7010" s="17"/>
      <c r="M7010" s="17"/>
      <c r="N7010" s="17"/>
      <c r="O7010" s="17">
        <f>IF(E7010=1,"",VLOOKUP(E7010,系数!$S$2:$AB$12,MATCH(属性!C7010,评级,0),1))</f>
        <v>400</v>
      </c>
    </row>
    <row r="7011" spans="1:15" ht="17.25" thickBot="1" x14ac:dyDescent="0.4">
      <c r="A7011" s="17">
        <f t="shared" si="218"/>
        <v>7100059</v>
      </c>
      <c r="B7011" s="17" t="s">
        <v>225</v>
      </c>
      <c r="C7011" s="15">
        <f>INDEX(装备!G:G,MATCH(属性!A7011,装备!A:A,0))</f>
        <v>19</v>
      </c>
      <c r="D7011" s="15" t="str">
        <f>INDEX(装备!E:E,MATCH(属性!A7011,装备!A:A,0))</f>
        <v>necklace</v>
      </c>
      <c r="E7011" s="14">
        <v>49</v>
      </c>
      <c r="F7011" s="17">
        <f>INT((VLOOKUP($C7011,装备数值,2,0)+VLOOKUP($C7011,装备数值,5,0)*($E7011-1))*VLOOKUP($D7011,系数!$K$2:$O$7,2,0))</f>
        <v>0</v>
      </c>
      <c r="G7011" s="17">
        <f>INT((VLOOKUP($C7011,装备数值,3,0)+VLOOKUP($C7011,装备数值,6,0)*($E7011-1))*VLOOKUP($D7011,系数!$K$2:$O$7,3,0))</f>
        <v>877</v>
      </c>
      <c r="H7011" s="17">
        <f t="shared" si="219"/>
        <v>877</v>
      </c>
      <c r="I7011" s="17">
        <f>INT((VLOOKUP($C7011,装备数值,4,0)+VLOOKUP($C7011,装备数值,7,0)*($E7011-1))*VLOOKUP($D7011,系数!$K$2:$O$7,4,0))</f>
        <v>0</v>
      </c>
      <c r="J7011" s="17">
        <f>INT((VLOOKUP($C7011,装备数值,4,0)+VLOOKUP($C7011,装备数值,7,0)*($E7011-1))*VLOOKUP($D7011,系数!$K$2:$O$7,5,0))</f>
        <v>0</v>
      </c>
      <c r="K7011" s="17">
        <f>INT(VLOOKUP(E7011,强化金币,2,1)*VLOOKUP(INDEX(装备!F:F,MATCH(属性!A7011,装备!A:A,0)),系数!$K$12:$M$15,3,0))</f>
        <v>30000</v>
      </c>
      <c r="L7011" s="17"/>
      <c r="M7011" s="17"/>
      <c r="N7011" s="17"/>
      <c r="O7011" s="17">
        <f>IF(E7011=1,"",VLOOKUP(E7011,系数!$S$2:$AB$12,MATCH(属性!C7011,评级,0),1))</f>
        <v>400</v>
      </c>
    </row>
    <row r="7012" spans="1:15" ht="17.25" thickBot="1" x14ac:dyDescent="0.4">
      <c r="A7012" s="17">
        <f t="shared" si="218"/>
        <v>7100059</v>
      </c>
      <c r="B7012" s="17" t="s">
        <v>225</v>
      </c>
      <c r="C7012" s="15">
        <f>INDEX(装备!G:G,MATCH(属性!A7012,装备!A:A,0))</f>
        <v>19</v>
      </c>
      <c r="D7012" s="15" t="str">
        <f>INDEX(装备!E:E,MATCH(属性!A7012,装备!A:A,0))</f>
        <v>necklace</v>
      </c>
      <c r="E7012" s="14">
        <v>50</v>
      </c>
      <c r="F7012" s="17">
        <f>INT((VLOOKUP($C7012,装备数值,2,0)+VLOOKUP($C7012,装备数值,5,0)*($E7012-1))*VLOOKUP($D7012,系数!$K$2:$O$7,2,0))</f>
        <v>0</v>
      </c>
      <c r="G7012" s="17">
        <f>INT((VLOOKUP($C7012,装备数值,3,0)+VLOOKUP($C7012,装备数值,6,0)*($E7012-1))*VLOOKUP($D7012,系数!$K$2:$O$7,3,0))</f>
        <v>889</v>
      </c>
      <c r="H7012" s="17">
        <f t="shared" si="219"/>
        <v>889</v>
      </c>
      <c r="I7012" s="17">
        <f>INT((VLOOKUP($C7012,装备数值,4,0)+VLOOKUP($C7012,装备数值,7,0)*($E7012-1))*VLOOKUP($D7012,系数!$K$2:$O$7,4,0))</f>
        <v>0</v>
      </c>
      <c r="J7012" s="17">
        <f>INT((VLOOKUP($C7012,装备数值,4,0)+VLOOKUP($C7012,装备数值,7,0)*($E7012-1))*VLOOKUP($D7012,系数!$K$2:$O$7,5,0))</f>
        <v>0</v>
      </c>
      <c r="K7012" s="17">
        <f>INT(VLOOKUP(E7012,强化金币,2,1)*VLOOKUP(INDEX(装备!F:F,MATCH(属性!A7012,装备!A:A,0)),系数!$K$12:$M$15,3,0))</f>
        <v>32000</v>
      </c>
      <c r="L7012" s="17"/>
      <c r="M7012" s="17"/>
      <c r="N7012" s="17"/>
      <c r="O7012" s="17">
        <f>IF(E7012=1,"",VLOOKUP(E7012,系数!$S$2:$AB$12,MATCH(属性!C7012,评级,0),1))</f>
        <v>480</v>
      </c>
    </row>
    <row r="7013" spans="1:15" ht="17.25" thickBot="1" x14ac:dyDescent="0.4">
      <c r="A7013" s="17">
        <f t="shared" si="218"/>
        <v>7100059</v>
      </c>
      <c r="B7013" s="17" t="s">
        <v>225</v>
      </c>
      <c r="C7013" s="15">
        <f>INDEX(装备!G:G,MATCH(属性!A7013,装备!A:A,0))</f>
        <v>19</v>
      </c>
      <c r="D7013" s="15" t="str">
        <f>INDEX(装备!E:E,MATCH(属性!A7013,装备!A:A,0))</f>
        <v>necklace</v>
      </c>
      <c r="E7013" s="14">
        <v>51</v>
      </c>
      <c r="F7013" s="17">
        <f>INT((VLOOKUP($C7013,装备数值,2,0)+VLOOKUP($C7013,装备数值,5,0)*($E7013-1))*VLOOKUP($D7013,系数!$K$2:$O$7,2,0))</f>
        <v>0</v>
      </c>
      <c r="G7013" s="17">
        <f>INT((VLOOKUP($C7013,装备数值,3,0)+VLOOKUP($C7013,装备数值,6,0)*($E7013-1))*VLOOKUP($D7013,系数!$K$2:$O$7,3,0))</f>
        <v>901</v>
      </c>
      <c r="H7013" s="17">
        <f t="shared" si="219"/>
        <v>901</v>
      </c>
      <c r="I7013" s="17">
        <f>INT((VLOOKUP($C7013,装备数值,4,0)+VLOOKUP($C7013,装备数值,7,0)*($E7013-1))*VLOOKUP($D7013,系数!$K$2:$O$7,4,0))</f>
        <v>0</v>
      </c>
      <c r="J7013" s="17">
        <f>INT((VLOOKUP($C7013,装备数值,4,0)+VLOOKUP($C7013,装备数值,7,0)*($E7013-1))*VLOOKUP($D7013,系数!$K$2:$O$7,5,0))</f>
        <v>0</v>
      </c>
      <c r="K7013" s="17">
        <f>INT(VLOOKUP(E7013,强化金币,2,1)*VLOOKUP(INDEX(装备!F:F,MATCH(属性!A7013,装备!A:A,0)),系数!$K$12:$M$15,3,0))</f>
        <v>34000</v>
      </c>
      <c r="L7013" s="17"/>
      <c r="M7013" s="17"/>
      <c r="N7013" s="17"/>
      <c r="O7013" s="17">
        <f>IF(E7013=1,"",VLOOKUP(E7013,系数!$S$2:$AB$12,MATCH(属性!C7013,评级,0),1))</f>
        <v>480</v>
      </c>
    </row>
    <row r="7014" spans="1:15" ht="17.25" thickBot="1" x14ac:dyDescent="0.4">
      <c r="A7014" s="17">
        <f t="shared" si="218"/>
        <v>7100059</v>
      </c>
      <c r="B7014" s="17" t="s">
        <v>225</v>
      </c>
      <c r="C7014" s="15">
        <f>INDEX(装备!G:G,MATCH(属性!A7014,装备!A:A,0))</f>
        <v>19</v>
      </c>
      <c r="D7014" s="15" t="str">
        <f>INDEX(装备!E:E,MATCH(属性!A7014,装备!A:A,0))</f>
        <v>necklace</v>
      </c>
      <c r="E7014" s="14">
        <v>52</v>
      </c>
      <c r="F7014" s="17">
        <f>INT((VLOOKUP($C7014,装备数值,2,0)+VLOOKUP($C7014,装备数值,5,0)*($E7014-1))*VLOOKUP($D7014,系数!$K$2:$O$7,2,0))</f>
        <v>0</v>
      </c>
      <c r="G7014" s="17">
        <f>INT((VLOOKUP($C7014,装备数值,3,0)+VLOOKUP($C7014,装备数值,6,0)*($E7014-1))*VLOOKUP($D7014,系数!$K$2:$O$7,3,0))</f>
        <v>913</v>
      </c>
      <c r="H7014" s="17">
        <f t="shared" si="219"/>
        <v>913</v>
      </c>
      <c r="I7014" s="17">
        <f>INT((VLOOKUP($C7014,装备数值,4,0)+VLOOKUP($C7014,装备数值,7,0)*($E7014-1))*VLOOKUP($D7014,系数!$K$2:$O$7,4,0))</f>
        <v>0</v>
      </c>
      <c r="J7014" s="17">
        <f>INT((VLOOKUP($C7014,装备数值,4,0)+VLOOKUP($C7014,装备数值,7,0)*($E7014-1))*VLOOKUP($D7014,系数!$K$2:$O$7,5,0))</f>
        <v>0</v>
      </c>
      <c r="K7014" s="17">
        <f>INT(VLOOKUP(E7014,强化金币,2,1)*VLOOKUP(INDEX(装备!F:F,MATCH(属性!A7014,装备!A:A,0)),系数!$K$12:$M$15,3,0))</f>
        <v>36000</v>
      </c>
      <c r="L7014" s="17"/>
      <c r="M7014" s="17"/>
      <c r="N7014" s="17"/>
      <c r="O7014" s="17">
        <f>IF(E7014=1,"",VLOOKUP(E7014,系数!$S$2:$AB$12,MATCH(属性!C7014,评级,0),1))</f>
        <v>480</v>
      </c>
    </row>
    <row r="7015" spans="1:15" ht="17.25" thickBot="1" x14ac:dyDescent="0.4">
      <c r="A7015" s="17">
        <f t="shared" si="218"/>
        <v>7100059</v>
      </c>
      <c r="B7015" s="17" t="s">
        <v>225</v>
      </c>
      <c r="C7015" s="15">
        <f>INDEX(装备!G:G,MATCH(属性!A7015,装备!A:A,0))</f>
        <v>19</v>
      </c>
      <c r="D7015" s="15" t="str">
        <f>INDEX(装备!E:E,MATCH(属性!A7015,装备!A:A,0))</f>
        <v>necklace</v>
      </c>
      <c r="E7015" s="14">
        <v>53</v>
      </c>
      <c r="F7015" s="17">
        <f>INT((VLOOKUP($C7015,装备数值,2,0)+VLOOKUP($C7015,装备数值,5,0)*($E7015-1))*VLOOKUP($D7015,系数!$K$2:$O$7,2,0))</f>
        <v>0</v>
      </c>
      <c r="G7015" s="17">
        <f>INT((VLOOKUP($C7015,装备数值,3,0)+VLOOKUP($C7015,装备数值,6,0)*($E7015-1))*VLOOKUP($D7015,系数!$K$2:$O$7,3,0))</f>
        <v>925</v>
      </c>
      <c r="H7015" s="17">
        <f t="shared" si="219"/>
        <v>925</v>
      </c>
      <c r="I7015" s="17">
        <f>INT((VLOOKUP($C7015,装备数值,4,0)+VLOOKUP($C7015,装备数值,7,0)*($E7015-1))*VLOOKUP($D7015,系数!$K$2:$O$7,4,0))</f>
        <v>0</v>
      </c>
      <c r="J7015" s="17">
        <f>INT((VLOOKUP($C7015,装备数值,4,0)+VLOOKUP($C7015,装备数值,7,0)*($E7015-1))*VLOOKUP($D7015,系数!$K$2:$O$7,5,0))</f>
        <v>0</v>
      </c>
      <c r="K7015" s="17">
        <f>INT(VLOOKUP(E7015,强化金币,2,1)*VLOOKUP(INDEX(装备!F:F,MATCH(属性!A7015,装备!A:A,0)),系数!$K$12:$M$15,3,0))</f>
        <v>38000</v>
      </c>
      <c r="L7015" s="17"/>
      <c r="M7015" s="17"/>
      <c r="N7015" s="17"/>
      <c r="O7015" s="17">
        <f>IF(E7015=1,"",VLOOKUP(E7015,系数!$S$2:$AB$12,MATCH(属性!C7015,评级,0),1))</f>
        <v>480</v>
      </c>
    </row>
    <row r="7016" spans="1:15" ht="17.25" thickBot="1" x14ac:dyDescent="0.4">
      <c r="A7016" s="17">
        <f t="shared" si="218"/>
        <v>7100059</v>
      </c>
      <c r="B7016" s="17" t="s">
        <v>225</v>
      </c>
      <c r="C7016" s="15">
        <f>INDEX(装备!G:G,MATCH(属性!A7016,装备!A:A,0))</f>
        <v>19</v>
      </c>
      <c r="D7016" s="15" t="str">
        <f>INDEX(装备!E:E,MATCH(属性!A7016,装备!A:A,0))</f>
        <v>necklace</v>
      </c>
      <c r="E7016" s="14">
        <v>54</v>
      </c>
      <c r="F7016" s="17">
        <f>INT((VLOOKUP($C7016,装备数值,2,0)+VLOOKUP($C7016,装备数值,5,0)*($E7016-1))*VLOOKUP($D7016,系数!$K$2:$O$7,2,0))</f>
        <v>0</v>
      </c>
      <c r="G7016" s="17">
        <f>INT((VLOOKUP($C7016,装备数值,3,0)+VLOOKUP($C7016,装备数值,6,0)*($E7016-1))*VLOOKUP($D7016,系数!$K$2:$O$7,3,0))</f>
        <v>937</v>
      </c>
      <c r="H7016" s="17">
        <f t="shared" si="219"/>
        <v>937</v>
      </c>
      <c r="I7016" s="17">
        <f>INT((VLOOKUP($C7016,装备数值,4,0)+VLOOKUP($C7016,装备数值,7,0)*($E7016-1))*VLOOKUP($D7016,系数!$K$2:$O$7,4,0))</f>
        <v>0</v>
      </c>
      <c r="J7016" s="17">
        <f>INT((VLOOKUP($C7016,装备数值,4,0)+VLOOKUP($C7016,装备数值,7,0)*($E7016-1))*VLOOKUP($D7016,系数!$K$2:$O$7,5,0))</f>
        <v>0</v>
      </c>
      <c r="K7016" s="17">
        <f>INT(VLOOKUP(E7016,强化金币,2,1)*VLOOKUP(INDEX(装备!F:F,MATCH(属性!A7016,装备!A:A,0)),系数!$K$12:$M$15,3,0))</f>
        <v>40000</v>
      </c>
      <c r="L7016" s="17"/>
      <c r="M7016" s="17"/>
      <c r="N7016" s="17"/>
      <c r="O7016" s="17">
        <f>IF(E7016=1,"",VLOOKUP(E7016,系数!$S$2:$AB$12,MATCH(属性!C7016,评级,0),1))</f>
        <v>480</v>
      </c>
    </row>
    <row r="7017" spans="1:15" ht="17.25" thickBot="1" x14ac:dyDescent="0.4">
      <c r="A7017" s="17">
        <f t="shared" si="218"/>
        <v>7100059</v>
      </c>
      <c r="B7017" s="17" t="s">
        <v>225</v>
      </c>
      <c r="C7017" s="15">
        <f>INDEX(装备!G:G,MATCH(属性!A7017,装备!A:A,0))</f>
        <v>19</v>
      </c>
      <c r="D7017" s="15" t="str">
        <f>INDEX(装备!E:E,MATCH(属性!A7017,装备!A:A,0))</f>
        <v>necklace</v>
      </c>
      <c r="E7017" s="14">
        <v>55</v>
      </c>
      <c r="F7017" s="17">
        <f>INT((VLOOKUP($C7017,装备数值,2,0)+VLOOKUP($C7017,装备数值,5,0)*($E7017-1))*VLOOKUP($D7017,系数!$K$2:$O$7,2,0))</f>
        <v>0</v>
      </c>
      <c r="G7017" s="17">
        <f>INT((VLOOKUP($C7017,装备数值,3,0)+VLOOKUP($C7017,装备数值,6,0)*($E7017-1))*VLOOKUP($D7017,系数!$K$2:$O$7,3,0))</f>
        <v>949</v>
      </c>
      <c r="H7017" s="17">
        <f t="shared" si="219"/>
        <v>949</v>
      </c>
      <c r="I7017" s="17">
        <f>INT((VLOOKUP($C7017,装备数值,4,0)+VLOOKUP($C7017,装备数值,7,0)*($E7017-1))*VLOOKUP($D7017,系数!$K$2:$O$7,4,0))</f>
        <v>0</v>
      </c>
      <c r="J7017" s="17">
        <f>INT((VLOOKUP($C7017,装备数值,4,0)+VLOOKUP($C7017,装备数值,7,0)*($E7017-1))*VLOOKUP($D7017,系数!$K$2:$O$7,5,0))</f>
        <v>0</v>
      </c>
      <c r="K7017" s="17">
        <f>INT(VLOOKUP(E7017,强化金币,2,1)*VLOOKUP(INDEX(装备!F:F,MATCH(属性!A7017,装备!A:A,0)),系数!$K$12:$M$15,3,0))</f>
        <v>42000</v>
      </c>
      <c r="L7017" s="17"/>
      <c r="M7017" s="17"/>
      <c r="N7017" s="17"/>
      <c r="O7017" s="17">
        <f>IF(E7017=1,"",VLOOKUP(E7017,系数!$S$2:$AB$12,MATCH(属性!C7017,评级,0),1))</f>
        <v>480</v>
      </c>
    </row>
    <row r="7018" spans="1:15" ht="17.25" thickBot="1" x14ac:dyDescent="0.4">
      <c r="A7018" s="17">
        <f t="shared" si="218"/>
        <v>7100059</v>
      </c>
      <c r="B7018" s="17" t="s">
        <v>225</v>
      </c>
      <c r="C7018" s="15">
        <f>INDEX(装备!G:G,MATCH(属性!A7018,装备!A:A,0))</f>
        <v>19</v>
      </c>
      <c r="D7018" s="15" t="str">
        <f>INDEX(装备!E:E,MATCH(属性!A7018,装备!A:A,0))</f>
        <v>necklace</v>
      </c>
      <c r="E7018" s="14">
        <v>56</v>
      </c>
      <c r="F7018" s="17">
        <f>INT((VLOOKUP($C7018,装备数值,2,0)+VLOOKUP($C7018,装备数值,5,0)*($E7018-1))*VLOOKUP($D7018,系数!$K$2:$O$7,2,0))</f>
        <v>0</v>
      </c>
      <c r="G7018" s="17">
        <f>INT((VLOOKUP($C7018,装备数值,3,0)+VLOOKUP($C7018,装备数值,6,0)*($E7018-1))*VLOOKUP($D7018,系数!$K$2:$O$7,3,0))</f>
        <v>961</v>
      </c>
      <c r="H7018" s="17">
        <f t="shared" si="219"/>
        <v>961</v>
      </c>
      <c r="I7018" s="17">
        <f>INT((VLOOKUP($C7018,装备数值,4,0)+VLOOKUP($C7018,装备数值,7,0)*($E7018-1))*VLOOKUP($D7018,系数!$K$2:$O$7,4,0))</f>
        <v>0</v>
      </c>
      <c r="J7018" s="17">
        <f>INT((VLOOKUP($C7018,装备数值,4,0)+VLOOKUP($C7018,装备数值,7,0)*($E7018-1))*VLOOKUP($D7018,系数!$K$2:$O$7,5,0))</f>
        <v>0</v>
      </c>
      <c r="K7018" s="17">
        <f>INT(VLOOKUP(E7018,强化金币,2,1)*VLOOKUP(INDEX(装备!F:F,MATCH(属性!A7018,装备!A:A,0)),系数!$K$12:$M$15,3,0))</f>
        <v>44000</v>
      </c>
      <c r="L7018" s="17"/>
      <c r="M7018" s="17"/>
      <c r="N7018" s="17"/>
      <c r="O7018" s="17">
        <f>IF(E7018=1,"",VLOOKUP(E7018,系数!$S$2:$AB$12,MATCH(属性!C7018,评级,0),1))</f>
        <v>480</v>
      </c>
    </row>
    <row r="7019" spans="1:15" ht="17.25" thickBot="1" x14ac:dyDescent="0.4">
      <c r="A7019" s="17">
        <f t="shared" si="218"/>
        <v>7100059</v>
      </c>
      <c r="B7019" s="17" t="s">
        <v>225</v>
      </c>
      <c r="C7019" s="15">
        <f>INDEX(装备!G:G,MATCH(属性!A7019,装备!A:A,0))</f>
        <v>19</v>
      </c>
      <c r="D7019" s="15" t="str">
        <f>INDEX(装备!E:E,MATCH(属性!A7019,装备!A:A,0))</f>
        <v>necklace</v>
      </c>
      <c r="E7019" s="14">
        <v>57</v>
      </c>
      <c r="F7019" s="17">
        <f>INT((VLOOKUP($C7019,装备数值,2,0)+VLOOKUP($C7019,装备数值,5,0)*($E7019-1))*VLOOKUP($D7019,系数!$K$2:$O$7,2,0))</f>
        <v>0</v>
      </c>
      <c r="G7019" s="17">
        <f>INT((VLOOKUP($C7019,装备数值,3,0)+VLOOKUP($C7019,装备数值,6,0)*($E7019-1))*VLOOKUP($D7019,系数!$K$2:$O$7,3,0))</f>
        <v>973</v>
      </c>
      <c r="H7019" s="17">
        <f t="shared" si="219"/>
        <v>973</v>
      </c>
      <c r="I7019" s="17">
        <f>INT((VLOOKUP($C7019,装备数值,4,0)+VLOOKUP($C7019,装备数值,7,0)*($E7019-1))*VLOOKUP($D7019,系数!$K$2:$O$7,4,0))</f>
        <v>0</v>
      </c>
      <c r="J7019" s="17">
        <f>INT((VLOOKUP($C7019,装备数值,4,0)+VLOOKUP($C7019,装备数值,7,0)*($E7019-1))*VLOOKUP($D7019,系数!$K$2:$O$7,5,0))</f>
        <v>0</v>
      </c>
      <c r="K7019" s="17">
        <f>INT(VLOOKUP(E7019,强化金币,2,1)*VLOOKUP(INDEX(装备!F:F,MATCH(属性!A7019,装备!A:A,0)),系数!$K$12:$M$15,3,0))</f>
        <v>46000</v>
      </c>
      <c r="L7019" s="17"/>
      <c r="M7019" s="17"/>
      <c r="N7019" s="17"/>
      <c r="O7019" s="17">
        <f>IF(E7019=1,"",VLOOKUP(E7019,系数!$S$2:$AB$12,MATCH(属性!C7019,评级,0),1))</f>
        <v>480</v>
      </c>
    </row>
    <row r="7020" spans="1:15" ht="17.25" thickBot="1" x14ac:dyDescent="0.4">
      <c r="A7020" s="17">
        <f t="shared" si="218"/>
        <v>7100059</v>
      </c>
      <c r="B7020" s="17" t="s">
        <v>225</v>
      </c>
      <c r="C7020" s="15">
        <f>INDEX(装备!G:G,MATCH(属性!A7020,装备!A:A,0))</f>
        <v>19</v>
      </c>
      <c r="D7020" s="15" t="str">
        <f>INDEX(装备!E:E,MATCH(属性!A7020,装备!A:A,0))</f>
        <v>necklace</v>
      </c>
      <c r="E7020" s="14">
        <v>58</v>
      </c>
      <c r="F7020" s="17">
        <f>INT((VLOOKUP($C7020,装备数值,2,0)+VLOOKUP($C7020,装备数值,5,0)*($E7020-1))*VLOOKUP($D7020,系数!$K$2:$O$7,2,0))</f>
        <v>0</v>
      </c>
      <c r="G7020" s="17">
        <f>INT((VLOOKUP($C7020,装备数值,3,0)+VLOOKUP($C7020,装备数值,6,0)*($E7020-1))*VLOOKUP($D7020,系数!$K$2:$O$7,3,0))</f>
        <v>985</v>
      </c>
      <c r="H7020" s="17">
        <f t="shared" si="219"/>
        <v>985</v>
      </c>
      <c r="I7020" s="17">
        <f>INT((VLOOKUP($C7020,装备数值,4,0)+VLOOKUP($C7020,装备数值,7,0)*($E7020-1))*VLOOKUP($D7020,系数!$K$2:$O$7,4,0))</f>
        <v>0</v>
      </c>
      <c r="J7020" s="17">
        <f>INT((VLOOKUP($C7020,装备数值,4,0)+VLOOKUP($C7020,装备数值,7,0)*($E7020-1))*VLOOKUP($D7020,系数!$K$2:$O$7,5,0))</f>
        <v>0</v>
      </c>
      <c r="K7020" s="17">
        <f>INT(VLOOKUP(E7020,强化金币,2,1)*VLOOKUP(INDEX(装备!F:F,MATCH(属性!A7020,装备!A:A,0)),系数!$K$12:$M$15,3,0))</f>
        <v>48000</v>
      </c>
      <c r="L7020" s="17"/>
      <c r="M7020" s="17"/>
      <c r="N7020" s="17"/>
      <c r="O7020" s="17">
        <f>IF(E7020=1,"",VLOOKUP(E7020,系数!$S$2:$AB$12,MATCH(属性!C7020,评级,0),1))</f>
        <v>480</v>
      </c>
    </row>
    <row r="7021" spans="1:15" ht="17.25" thickBot="1" x14ac:dyDescent="0.4">
      <c r="A7021" s="17">
        <f t="shared" si="218"/>
        <v>7100059</v>
      </c>
      <c r="B7021" s="17" t="s">
        <v>225</v>
      </c>
      <c r="C7021" s="15">
        <f>INDEX(装备!G:G,MATCH(属性!A7021,装备!A:A,0))</f>
        <v>19</v>
      </c>
      <c r="D7021" s="15" t="str">
        <f>INDEX(装备!E:E,MATCH(属性!A7021,装备!A:A,0))</f>
        <v>necklace</v>
      </c>
      <c r="E7021" s="14">
        <v>59</v>
      </c>
      <c r="F7021" s="17">
        <f>INT((VLOOKUP($C7021,装备数值,2,0)+VLOOKUP($C7021,装备数值,5,0)*($E7021-1))*VLOOKUP($D7021,系数!$K$2:$O$7,2,0))</f>
        <v>0</v>
      </c>
      <c r="G7021" s="17">
        <f>INT((VLOOKUP($C7021,装备数值,3,0)+VLOOKUP($C7021,装备数值,6,0)*($E7021-1))*VLOOKUP($D7021,系数!$K$2:$O$7,3,0))</f>
        <v>997</v>
      </c>
      <c r="H7021" s="17">
        <f t="shared" si="219"/>
        <v>997</v>
      </c>
      <c r="I7021" s="17">
        <f>INT((VLOOKUP($C7021,装备数值,4,0)+VLOOKUP($C7021,装备数值,7,0)*($E7021-1))*VLOOKUP($D7021,系数!$K$2:$O$7,4,0))</f>
        <v>0</v>
      </c>
      <c r="J7021" s="17">
        <f>INT((VLOOKUP($C7021,装备数值,4,0)+VLOOKUP($C7021,装备数值,7,0)*($E7021-1))*VLOOKUP($D7021,系数!$K$2:$O$7,5,0))</f>
        <v>0</v>
      </c>
      <c r="K7021" s="17">
        <f>INT(VLOOKUP(E7021,强化金币,2,1)*VLOOKUP(INDEX(装备!F:F,MATCH(属性!A7021,装备!A:A,0)),系数!$K$12:$M$15,3,0))</f>
        <v>50000</v>
      </c>
      <c r="L7021" s="17"/>
      <c r="M7021" s="17"/>
      <c r="N7021" s="17"/>
      <c r="O7021" s="17">
        <f>IF(E7021=1,"",VLOOKUP(E7021,系数!$S$2:$AB$12,MATCH(属性!C7021,评级,0),1))</f>
        <v>480</v>
      </c>
    </row>
    <row r="7022" spans="1:15" ht="17.25" thickBot="1" x14ac:dyDescent="0.4">
      <c r="A7022" s="17">
        <f t="shared" si="218"/>
        <v>7100059</v>
      </c>
      <c r="B7022" s="17" t="s">
        <v>225</v>
      </c>
      <c r="C7022" s="15">
        <f>INDEX(装备!G:G,MATCH(属性!A7022,装备!A:A,0))</f>
        <v>19</v>
      </c>
      <c r="D7022" s="15" t="str">
        <f>INDEX(装备!E:E,MATCH(属性!A7022,装备!A:A,0))</f>
        <v>necklace</v>
      </c>
      <c r="E7022" s="14">
        <v>60</v>
      </c>
      <c r="F7022" s="17">
        <f>INT((VLOOKUP($C7022,装备数值,2,0)+VLOOKUP($C7022,装备数值,5,0)*($E7022-1))*VLOOKUP($D7022,系数!$K$2:$O$7,2,0))</f>
        <v>0</v>
      </c>
      <c r="G7022" s="17">
        <f>INT((VLOOKUP($C7022,装备数值,3,0)+VLOOKUP($C7022,装备数值,6,0)*($E7022-1))*VLOOKUP($D7022,系数!$K$2:$O$7,3,0))</f>
        <v>1010</v>
      </c>
      <c r="H7022" s="17">
        <f t="shared" si="219"/>
        <v>1010</v>
      </c>
      <c r="I7022" s="17">
        <f>INT((VLOOKUP($C7022,装备数值,4,0)+VLOOKUP($C7022,装备数值,7,0)*($E7022-1))*VLOOKUP($D7022,系数!$K$2:$O$7,4,0))</f>
        <v>0</v>
      </c>
      <c r="J7022" s="17">
        <f>INT((VLOOKUP($C7022,装备数值,4,0)+VLOOKUP($C7022,装备数值,7,0)*($E7022-1))*VLOOKUP($D7022,系数!$K$2:$O$7,5,0))</f>
        <v>0</v>
      </c>
      <c r="K7022" s="17">
        <f>INT(VLOOKUP(E7022,强化金币,2,1)*VLOOKUP(INDEX(装备!F:F,MATCH(属性!A7022,装备!A:A,0)),系数!$K$12:$M$15,3,0))</f>
        <v>52500</v>
      </c>
      <c r="L7022" s="17"/>
      <c r="M7022" s="17"/>
      <c r="N7022" s="17"/>
      <c r="O7022" s="17">
        <f>IF(E7022=1,"",VLOOKUP(E7022,系数!$S$2:$AB$12,MATCH(属性!C7022,评级,0),1))</f>
        <v>560</v>
      </c>
    </row>
    <row r="7023" spans="1:15" ht="17.25" thickBot="1" x14ac:dyDescent="0.4">
      <c r="A7023" s="17">
        <f t="shared" si="218"/>
        <v>7100059</v>
      </c>
      <c r="B7023" s="17" t="s">
        <v>225</v>
      </c>
      <c r="C7023" s="15">
        <f>INDEX(装备!G:G,MATCH(属性!A7023,装备!A:A,0))</f>
        <v>19</v>
      </c>
      <c r="D7023" s="15" t="str">
        <f>INDEX(装备!E:E,MATCH(属性!A7023,装备!A:A,0))</f>
        <v>necklace</v>
      </c>
      <c r="E7023" s="14">
        <v>61</v>
      </c>
      <c r="F7023" s="17">
        <f>INT((VLOOKUP($C7023,装备数值,2,0)+VLOOKUP($C7023,装备数值,5,0)*($E7023-1))*VLOOKUP($D7023,系数!$K$2:$O$7,2,0))</f>
        <v>0</v>
      </c>
      <c r="G7023" s="17">
        <f>INT((VLOOKUP($C7023,装备数值,3,0)+VLOOKUP($C7023,装备数值,6,0)*($E7023-1))*VLOOKUP($D7023,系数!$K$2:$O$7,3,0))</f>
        <v>1022</v>
      </c>
      <c r="H7023" s="17">
        <f t="shared" si="219"/>
        <v>1022</v>
      </c>
      <c r="I7023" s="17">
        <f>INT((VLOOKUP($C7023,装备数值,4,0)+VLOOKUP($C7023,装备数值,7,0)*($E7023-1))*VLOOKUP($D7023,系数!$K$2:$O$7,4,0))</f>
        <v>0</v>
      </c>
      <c r="J7023" s="17">
        <f>INT((VLOOKUP($C7023,装备数值,4,0)+VLOOKUP($C7023,装备数值,7,0)*($E7023-1))*VLOOKUP($D7023,系数!$K$2:$O$7,5,0))</f>
        <v>0</v>
      </c>
      <c r="K7023" s="17">
        <f>INT(VLOOKUP(E7023,强化金币,2,1)*VLOOKUP(INDEX(装备!F:F,MATCH(属性!A7023,装备!A:A,0)),系数!$K$12:$M$15,3,0))</f>
        <v>55000</v>
      </c>
      <c r="L7023" s="17"/>
      <c r="M7023" s="17"/>
      <c r="N7023" s="17"/>
      <c r="O7023" s="17">
        <f>IF(E7023=1,"",VLOOKUP(E7023,系数!$S$2:$AB$12,MATCH(属性!C7023,评级,0),1))</f>
        <v>560</v>
      </c>
    </row>
    <row r="7024" spans="1:15" ht="17.25" thickBot="1" x14ac:dyDescent="0.4">
      <c r="A7024" s="17">
        <f t="shared" si="218"/>
        <v>7100059</v>
      </c>
      <c r="B7024" s="17" t="s">
        <v>225</v>
      </c>
      <c r="C7024" s="15">
        <f>INDEX(装备!G:G,MATCH(属性!A7024,装备!A:A,0))</f>
        <v>19</v>
      </c>
      <c r="D7024" s="15" t="str">
        <f>INDEX(装备!E:E,MATCH(属性!A7024,装备!A:A,0))</f>
        <v>necklace</v>
      </c>
      <c r="E7024" s="14">
        <v>62</v>
      </c>
      <c r="F7024" s="17">
        <f>INT((VLOOKUP($C7024,装备数值,2,0)+VLOOKUP($C7024,装备数值,5,0)*($E7024-1))*VLOOKUP($D7024,系数!$K$2:$O$7,2,0))</f>
        <v>0</v>
      </c>
      <c r="G7024" s="17">
        <f>INT((VLOOKUP($C7024,装备数值,3,0)+VLOOKUP($C7024,装备数值,6,0)*($E7024-1))*VLOOKUP($D7024,系数!$K$2:$O$7,3,0))</f>
        <v>1034</v>
      </c>
      <c r="H7024" s="17">
        <f t="shared" si="219"/>
        <v>1034</v>
      </c>
      <c r="I7024" s="17">
        <f>INT((VLOOKUP($C7024,装备数值,4,0)+VLOOKUP($C7024,装备数值,7,0)*($E7024-1))*VLOOKUP($D7024,系数!$K$2:$O$7,4,0))</f>
        <v>0</v>
      </c>
      <c r="J7024" s="17">
        <f>INT((VLOOKUP($C7024,装备数值,4,0)+VLOOKUP($C7024,装备数值,7,0)*($E7024-1))*VLOOKUP($D7024,系数!$K$2:$O$7,5,0))</f>
        <v>0</v>
      </c>
      <c r="K7024" s="17">
        <f>INT(VLOOKUP(E7024,强化金币,2,1)*VLOOKUP(INDEX(装备!F:F,MATCH(属性!A7024,装备!A:A,0)),系数!$K$12:$M$15,3,0))</f>
        <v>57500</v>
      </c>
      <c r="L7024" s="17"/>
      <c r="M7024" s="17"/>
      <c r="N7024" s="17"/>
      <c r="O7024" s="17">
        <f>IF(E7024=1,"",VLOOKUP(E7024,系数!$S$2:$AB$12,MATCH(属性!C7024,评级,0),1))</f>
        <v>560</v>
      </c>
    </row>
    <row r="7025" spans="1:15" ht="17.25" thickBot="1" x14ac:dyDescent="0.4">
      <c r="A7025" s="17">
        <f t="shared" si="218"/>
        <v>7100059</v>
      </c>
      <c r="B7025" s="17" t="s">
        <v>225</v>
      </c>
      <c r="C7025" s="15">
        <f>INDEX(装备!G:G,MATCH(属性!A7025,装备!A:A,0))</f>
        <v>19</v>
      </c>
      <c r="D7025" s="15" t="str">
        <f>INDEX(装备!E:E,MATCH(属性!A7025,装备!A:A,0))</f>
        <v>necklace</v>
      </c>
      <c r="E7025" s="14">
        <v>63</v>
      </c>
      <c r="F7025" s="17">
        <f>INT((VLOOKUP($C7025,装备数值,2,0)+VLOOKUP($C7025,装备数值,5,0)*($E7025-1))*VLOOKUP($D7025,系数!$K$2:$O$7,2,0))</f>
        <v>0</v>
      </c>
      <c r="G7025" s="17">
        <f>INT((VLOOKUP($C7025,装备数值,3,0)+VLOOKUP($C7025,装备数值,6,0)*($E7025-1))*VLOOKUP($D7025,系数!$K$2:$O$7,3,0))</f>
        <v>1046</v>
      </c>
      <c r="H7025" s="17">
        <f t="shared" si="219"/>
        <v>1046</v>
      </c>
      <c r="I7025" s="17">
        <f>INT((VLOOKUP($C7025,装备数值,4,0)+VLOOKUP($C7025,装备数值,7,0)*($E7025-1))*VLOOKUP($D7025,系数!$K$2:$O$7,4,0))</f>
        <v>0</v>
      </c>
      <c r="J7025" s="17">
        <f>INT((VLOOKUP($C7025,装备数值,4,0)+VLOOKUP($C7025,装备数值,7,0)*($E7025-1))*VLOOKUP($D7025,系数!$K$2:$O$7,5,0))</f>
        <v>0</v>
      </c>
      <c r="K7025" s="17">
        <f>INT(VLOOKUP(E7025,强化金币,2,1)*VLOOKUP(INDEX(装备!F:F,MATCH(属性!A7025,装备!A:A,0)),系数!$K$12:$M$15,3,0))</f>
        <v>60000</v>
      </c>
      <c r="L7025" s="17"/>
      <c r="M7025" s="17"/>
      <c r="N7025" s="17"/>
      <c r="O7025" s="17">
        <f>IF(E7025=1,"",VLOOKUP(E7025,系数!$S$2:$AB$12,MATCH(属性!C7025,评级,0),1))</f>
        <v>560</v>
      </c>
    </row>
    <row r="7026" spans="1:15" ht="17.25" thickBot="1" x14ac:dyDescent="0.4">
      <c r="A7026" s="17">
        <f t="shared" si="218"/>
        <v>7100059</v>
      </c>
      <c r="B7026" s="17" t="s">
        <v>225</v>
      </c>
      <c r="C7026" s="15">
        <f>INDEX(装备!G:G,MATCH(属性!A7026,装备!A:A,0))</f>
        <v>19</v>
      </c>
      <c r="D7026" s="15" t="str">
        <f>INDEX(装备!E:E,MATCH(属性!A7026,装备!A:A,0))</f>
        <v>necklace</v>
      </c>
      <c r="E7026" s="14">
        <v>64</v>
      </c>
      <c r="F7026" s="17">
        <f>INT((VLOOKUP($C7026,装备数值,2,0)+VLOOKUP($C7026,装备数值,5,0)*($E7026-1))*VLOOKUP($D7026,系数!$K$2:$O$7,2,0))</f>
        <v>0</v>
      </c>
      <c r="G7026" s="17">
        <f>INT((VLOOKUP($C7026,装备数值,3,0)+VLOOKUP($C7026,装备数值,6,0)*($E7026-1))*VLOOKUP($D7026,系数!$K$2:$O$7,3,0))</f>
        <v>1058</v>
      </c>
      <c r="H7026" s="17">
        <f t="shared" si="219"/>
        <v>1058</v>
      </c>
      <c r="I7026" s="17">
        <f>INT((VLOOKUP($C7026,装备数值,4,0)+VLOOKUP($C7026,装备数值,7,0)*($E7026-1))*VLOOKUP($D7026,系数!$K$2:$O$7,4,0))</f>
        <v>0</v>
      </c>
      <c r="J7026" s="17">
        <f>INT((VLOOKUP($C7026,装备数值,4,0)+VLOOKUP($C7026,装备数值,7,0)*($E7026-1))*VLOOKUP($D7026,系数!$K$2:$O$7,5,0))</f>
        <v>0</v>
      </c>
      <c r="K7026" s="17">
        <f>INT(VLOOKUP(E7026,强化金币,2,1)*VLOOKUP(INDEX(装备!F:F,MATCH(属性!A7026,装备!A:A,0)),系数!$K$12:$M$15,3,0))</f>
        <v>62500</v>
      </c>
      <c r="L7026" s="17"/>
      <c r="M7026" s="17"/>
      <c r="N7026" s="17"/>
      <c r="O7026" s="17">
        <f>IF(E7026=1,"",VLOOKUP(E7026,系数!$S$2:$AB$12,MATCH(属性!C7026,评级,0),1))</f>
        <v>560</v>
      </c>
    </row>
    <row r="7027" spans="1:15" ht="17.25" thickBot="1" x14ac:dyDescent="0.4">
      <c r="A7027" s="17">
        <f t="shared" si="218"/>
        <v>7100059</v>
      </c>
      <c r="B7027" s="17" t="s">
        <v>225</v>
      </c>
      <c r="C7027" s="15">
        <f>INDEX(装备!G:G,MATCH(属性!A7027,装备!A:A,0))</f>
        <v>19</v>
      </c>
      <c r="D7027" s="15" t="str">
        <f>INDEX(装备!E:E,MATCH(属性!A7027,装备!A:A,0))</f>
        <v>necklace</v>
      </c>
      <c r="E7027" s="14">
        <v>65</v>
      </c>
      <c r="F7027" s="17">
        <f>INT((VLOOKUP($C7027,装备数值,2,0)+VLOOKUP($C7027,装备数值,5,0)*($E7027-1))*VLOOKUP($D7027,系数!$K$2:$O$7,2,0))</f>
        <v>0</v>
      </c>
      <c r="G7027" s="17">
        <f>INT((VLOOKUP($C7027,装备数值,3,0)+VLOOKUP($C7027,装备数值,6,0)*($E7027-1))*VLOOKUP($D7027,系数!$K$2:$O$7,3,0))</f>
        <v>1070</v>
      </c>
      <c r="H7027" s="17">
        <f t="shared" si="219"/>
        <v>1070</v>
      </c>
      <c r="I7027" s="17">
        <f>INT((VLOOKUP($C7027,装备数值,4,0)+VLOOKUP($C7027,装备数值,7,0)*($E7027-1))*VLOOKUP($D7027,系数!$K$2:$O$7,4,0))</f>
        <v>0</v>
      </c>
      <c r="J7027" s="17">
        <f>INT((VLOOKUP($C7027,装备数值,4,0)+VLOOKUP($C7027,装备数值,7,0)*($E7027-1))*VLOOKUP($D7027,系数!$K$2:$O$7,5,0))</f>
        <v>0</v>
      </c>
      <c r="K7027" s="17">
        <f>INT(VLOOKUP(E7027,强化金币,2,1)*VLOOKUP(INDEX(装备!F:F,MATCH(属性!A7027,装备!A:A,0)),系数!$K$12:$M$15,3,0))</f>
        <v>65000</v>
      </c>
      <c r="L7027" s="17"/>
      <c r="M7027" s="17"/>
      <c r="N7027" s="17"/>
      <c r="O7027" s="17">
        <f>IF(E7027=1,"",VLOOKUP(E7027,系数!$S$2:$AB$12,MATCH(属性!C7027,评级,0),1))</f>
        <v>560</v>
      </c>
    </row>
    <row r="7028" spans="1:15" ht="17.25" thickBot="1" x14ac:dyDescent="0.4">
      <c r="A7028" s="17">
        <f t="shared" si="218"/>
        <v>7100059</v>
      </c>
      <c r="B7028" s="17" t="s">
        <v>225</v>
      </c>
      <c r="C7028" s="15">
        <f>INDEX(装备!G:G,MATCH(属性!A7028,装备!A:A,0))</f>
        <v>19</v>
      </c>
      <c r="D7028" s="15" t="str">
        <f>INDEX(装备!E:E,MATCH(属性!A7028,装备!A:A,0))</f>
        <v>necklace</v>
      </c>
      <c r="E7028" s="14">
        <v>66</v>
      </c>
      <c r="F7028" s="17">
        <f>INT((VLOOKUP($C7028,装备数值,2,0)+VLOOKUP($C7028,装备数值,5,0)*($E7028-1))*VLOOKUP($D7028,系数!$K$2:$O$7,2,0))</f>
        <v>0</v>
      </c>
      <c r="G7028" s="17">
        <f>INT((VLOOKUP($C7028,装备数值,3,0)+VLOOKUP($C7028,装备数值,6,0)*($E7028-1))*VLOOKUP($D7028,系数!$K$2:$O$7,3,0))</f>
        <v>1082</v>
      </c>
      <c r="H7028" s="17">
        <f t="shared" si="219"/>
        <v>1082</v>
      </c>
      <c r="I7028" s="17">
        <f>INT((VLOOKUP($C7028,装备数值,4,0)+VLOOKUP($C7028,装备数值,7,0)*($E7028-1))*VLOOKUP($D7028,系数!$K$2:$O$7,4,0))</f>
        <v>0</v>
      </c>
      <c r="J7028" s="17">
        <f>INT((VLOOKUP($C7028,装备数值,4,0)+VLOOKUP($C7028,装备数值,7,0)*($E7028-1))*VLOOKUP($D7028,系数!$K$2:$O$7,5,0))</f>
        <v>0</v>
      </c>
      <c r="K7028" s="17">
        <f>INT(VLOOKUP(E7028,强化金币,2,1)*VLOOKUP(INDEX(装备!F:F,MATCH(属性!A7028,装备!A:A,0)),系数!$K$12:$M$15,3,0))</f>
        <v>67500</v>
      </c>
      <c r="L7028" s="17"/>
      <c r="M7028" s="17"/>
      <c r="N7028" s="17"/>
      <c r="O7028" s="17">
        <f>IF(E7028=1,"",VLOOKUP(E7028,系数!$S$2:$AB$12,MATCH(属性!C7028,评级,0),1))</f>
        <v>560</v>
      </c>
    </row>
    <row r="7029" spans="1:15" ht="17.25" thickBot="1" x14ac:dyDescent="0.4">
      <c r="A7029" s="17">
        <f t="shared" si="218"/>
        <v>7100059</v>
      </c>
      <c r="B7029" s="17" t="s">
        <v>225</v>
      </c>
      <c r="C7029" s="15">
        <f>INDEX(装备!G:G,MATCH(属性!A7029,装备!A:A,0))</f>
        <v>19</v>
      </c>
      <c r="D7029" s="15" t="str">
        <f>INDEX(装备!E:E,MATCH(属性!A7029,装备!A:A,0))</f>
        <v>necklace</v>
      </c>
      <c r="E7029" s="14">
        <v>67</v>
      </c>
      <c r="F7029" s="17">
        <f>INT((VLOOKUP($C7029,装备数值,2,0)+VLOOKUP($C7029,装备数值,5,0)*($E7029-1))*VLOOKUP($D7029,系数!$K$2:$O$7,2,0))</f>
        <v>0</v>
      </c>
      <c r="G7029" s="17">
        <f>INT((VLOOKUP($C7029,装备数值,3,0)+VLOOKUP($C7029,装备数值,6,0)*($E7029-1))*VLOOKUP($D7029,系数!$K$2:$O$7,3,0))</f>
        <v>1094</v>
      </c>
      <c r="H7029" s="17">
        <f t="shared" si="219"/>
        <v>1094</v>
      </c>
      <c r="I7029" s="17">
        <f>INT((VLOOKUP($C7029,装备数值,4,0)+VLOOKUP($C7029,装备数值,7,0)*($E7029-1))*VLOOKUP($D7029,系数!$K$2:$O$7,4,0))</f>
        <v>0</v>
      </c>
      <c r="J7029" s="17">
        <f>INT((VLOOKUP($C7029,装备数值,4,0)+VLOOKUP($C7029,装备数值,7,0)*($E7029-1))*VLOOKUP($D7029,系数!$K$2:$O$7,5,0))</f>
        <v>0</v>
      </c>
      <c r="K7029" s="17">
        <f>INT(VLOOKUP(E7029,强化金币,2,1)*VLOOKUP(INDEX(装备!F:F,MATCH(属性!A7029,装备!A:A,0)),系数!$K$12:$M$15,3,0))</f>
        <v>70000</v>
      </c>
      <c r="L7029" s="17"/>
      <c r="M7029" s="17"/>
      <c r="N7029" s="17"/>
      <c r="O7029" s="17">
        <f>IF(E7029=1,"",VLOOKUP(E7029,系数!$S$2:$AB$12,MATCH(属性!C7029,评级,0),1))</f>
        <v>560</v>
      </c>
    </row>
    <row r="7030" spans="1:15" ht="17.25" thickBot="1" x14ac:dyDescent="0.4">
      <c r="A7030" s="17">
        <f t="shared" si="218"/>
        <v>7100059</v>
      </c>
      <c r="B7030" s="17" t="s">
        <v>225</v>
      </c>
      <c r="C7030" s="15">
        <f>INDEX(装备!G:G,MATCH(属性!A7030,装备!A:A,0))</f>
        <v>19</v>
      </c>
      <c r="D7030" s="15" t="str">
        <f>INDEX(装备!E:E,MATCH(属性!A7030,装备!A:A,0))</f>
        <v>necklace</v>
      </c>
      <c r="E7030" s="14">
        <v>68</v>
      </c>
      <c r="F7030" s="17">
        <f>INT((VLOOKUP($C7030,装备数值,2,0)+VLOOKUP($C7030,装备数值,5,0)*($E7030-1))*VLOOKUP($D7030,系数!$K$2:$O$7,2,0))</f>
        <v>0</v>
      </c>
      <c r="G7030" s="17">
        <f>INT((VLOOKUP($C7030,装备数值,3,0)+VLOOKUP($C7030,装备数值,6,0)*($E7030-1))*VLOOKUP($D7030,系数!$K$2:$O$7,3,0))</f>
        <v>1106</v>
      </c>
      <c r="H7030" s="17">
        <f t="shared" si="219"/>
        <v>1106</v>
      </c>
      <c r="I7030" s="17">
        <f>INT((VLOOKUP($C7030,装备数值,4,0)+VLOOKUP($C7030,装备数值,7,0)*($E7030-1))*VLOOKUP($D7030,系数!$K$2:$O$7,4,0))</f>
        <v>0</v>
      </c>
      <c r="J7030" s="17">
        <f>INT((VLOOKUP($C7030,装备数值,4,0)+VLOOKUP($C7030,装备数值,7,0)*($E7030-1))*VLOOKUP($D7030,系数!$K$2:$O$7,5,0))</f>
        <v>0</v>
      </c>
      <c r="K7030" s="17">
        <f>INT(VLOOKUP(E7030,强化金币,2,1)*VLOOKUP(INDEX(装备!F:F,MATCH(属性!A7030,装备!A:A,0)),系数!$K$12:$M$15,3,0))</f>
        <v>72500</v>
      </c>
      <c r="L7030" s="17"/>
      <c r="M7030" s="17"/>
      <c r="N7030" s="17"/>
      <c r="O7030" s="17">
        <f>IF(E7030=1,"",VLOOKUP(E7030,系数!$S$2:$AB$12,MATCH(属性!C7030,评级,0),1))</f>
        <v>560</v>
      </c>
    </row>
    <row r="7031" spans="1:15" ht="17.25" thickBot="1" x14ac:dyDescent="0.4">
      <c r="A7031" s="17">
        <f t="shared" si="218"/>
        <v>7100059</v>
      </c>
      <c r="B7031" s="17" t="s">
        <v>225</v>
      </c>
      <c r="C7031" s="15">
        <f>INDEX(装备!G:G,MATCH(属性!A7031,装备!A:A,0))</f>
        <v>19</v>
      </c>
      <c r="D7031" s="15" t="str">
        <f>INDEX(装备!E:E,MATCH(属性!A7031,装备!A:A,0))</f>
        <v>necklace</v>
      </c>
      <c r="E7031" s="14">
        <v>69</v>
      </c>
      <c r="F7031" s="17">
        <f>INT((VLOOKUP($C7031,装备数值,2,0)+VLOOKUP($C7031,装备数值,5,0)*($E7031-1))*VLOOKUP($D7031,系数!$K$2:$O$7,2,0))</f>
        <v>0</v>
      </c>
      <c r="G7031" s="17">
        <f>INT((VLOOKUP($C7031,装备数值,3,0)+VLOOKUP($C7031,装备数值,6,0)*($E7031-1))*VLOOKUP($D7031,系数!$K$2:$O$7,3,0))</f>
        <v>1118</v>
      </c>
      <c r="H7031" s="17">
        <f t="shared" si="219"/>
        <v>1118</v>
      </c>
      <c r="I7031" s="17">
        <f>INT((VLOOKUP($C7031,装备数值,4,0)+VLOOKUP($C7031,装备数值,7,0)*($E7031-1))*VLOOKUP($D7031,系数!$K$2:$O$7,4,0))</f>
        <v>0</v>
      </c>
      <c r="J7031" s="17">
        <f>INT((VLOOKUP($C7031,装备数值,4,0)+VLOOKUP($C7031,装备数值,7,0)*($E7031-1))*VLOOKUP($D7031,系数!$K$2:$O$7,5,0))</f>
        <v>0</v>
      </c>
      <c r="K7031" s="17">
        <f>INT(VLOOKUP(E7031,强化金币,2,1)*VLOOKUP(INDEX(装备!F:F,MATCH(属性!A7031,装备!A:A,0)),系数!$K$12:$M$15,3,0))</f>
        <v>75000</v>
      </c>
      <c r="L7031" s="17"/>
      <c r="M7031" s="17"/>
      <c r="N7031" s="17"/>
      <c r="O7031" s="17">
        <f>IF(E7031=1,"",VLOOKUP(E7031,系数!$S$2:$AB$12,MATCH(属性!C7031,评级,0),1))</f>
        <v>560</v>
      </c>
    </row>
    <row r="7032" spans="1:15" ht="17.25" thickBot="1" x14ac:dyDescent="0.4">
      <c r="A7032" s="17">
        <f t="shared" si="218"/>
        <v>7100059</v>
      </c>
      <c r="B7032" s="17" t="s">
        <v>225</v>
      </c>
      <c r="C7032" s="15">
        <f>INDEX(装备!G:G,MATCH(属性!A7032,装备!A:A,0))</f>
        <v>19</v>
      </c>
      <c r="D7032" s="15" t="str">
        <f>INDEX(装备!E:E,MATCH(属性!A7032,装备!A:A,0))</f>
        <v>necklace</v>
      </c>
      <c r="E7032" s="14">
        <v>70</v>
      </c>
      <c r="F7032" s="17">
        <f>INT((VLOOKUP($C7032,装备数值,2,0)+VLOOKUP($C7032,装备数值,5,0)*($E7032-1))*VLOOKUP($D7032,系数!$K$2:$O$7,2,0))</f>
        <v>0</v>
      </c>
      <c r="G7032" s="17">
        <f>INT((VLOOKUP($C7032,装备数值,3,0)+VLOOKUP($C7032,装备数值,6,0)*($E7032-1))*VLOOKUP($D7032,系数!$K$2:$O$7,3,0))</f>
        <v>1130</v>
      </c>
      <c r="H7032" s="17">
        <f t="shared" si="219"/>
        <v>1130</v>
      </c>
      <c r="I7032" s="17">
        <f>INT((VLOOKUP($C7032,装备数值,4,0)+VLOOKUP($C7032,装备数值,7,0)*($E7032-1))*VLOOKUP($D7032,系数!$K$2:$O$7,4,0))</f>
        <v>0</v>
      </c>
      <c r="J7032" s="17">
        <f>INT((VLOOKUP($C7032,装备数值,4,0)+VLOOKUP($C7032,装备数值,7,0)*($E7032-1))*VLOOKUP($D7032,系数!$K$2:$O$7,5,0))</f>
        <v>0</v>
      </c>
      <c r="K7032" s="17">
        <f>INT(VLOOKUP(E7032,强化金币,2,1)*VLOOKUP(INDEX(装备!F:F,MATCH(属性!A7032,装备!A:A,0)),系数!$K$12:$M$15,3,0))</f>
        <v>77500</v>
      </c>
      <c r="L7032" s="17"/>
      <c r="M7032" s="17"/>
      <c r="N7032" s="17"/>
      <c r="O7032" s="17">
        <f>IF(E7032=1,"",VLOOKUP(E7032,系数!$S$2:$AB$12,MATCH(属性!C7032,评级,0),1))</f>
        <v>640</v>
      </c>
    </row>
    <row r="7033" spans="1:15" ht="17.25" thickBot="1" x14ac:dyDescent="0.4">
      <c r="A7033" s="17">
        <f t="shared" si="218"/>
        <v>7100059</v>
      </c>
      <c r="B7033" s="17" t="s">
        <v>225</v>
      </c>
      <c r="C7033" s="15">
        <f>INDEX(装备!G:G,MATCH(属性!A7033,装备!A:A,0))</f>
        <v>19</v>
      </c>
      <c r="D7033" s="15" t="str">
        <f>INDEX(装备!E:E,MATCH(属性!A7033,装备!A:A,0))</f>
        <v>necklace</v>
      </c>
      <c r="E7033" s="14">
        <v>71</v>
      </c>
      <c r="F7033" s="17">
        <f>INT((VLOOKUP($C7033,装备数值,2,0)+VLOOKUP($C7033,装备数值,5,0)*($E7033-1))*VLOOKUP($D7033,系数!$K$2:$O$7,2,0))</f>
        <v>0</v>
      </c>
      <c r="G7033" s="17">
        <f>INT((VLOOKUP($C7033,装备数值,3,0)+VLOOKUP($C7033,装备数值,6,0)*($E7033-1))*VLOOKUP($D7033,系数!$K$2:$O$7,3,0))</f>
        <v>1142</v>
      </c>
      <c r="H7033" s="17">
        <f t="shared" si="219"/>
        <v>1142</v>
      </c>
      <c r="I7033" s="17">
        <f>INT((VLOOKUP($C7033,装备数值,4,0)+VLOOKUP($C7033,装备数值,7,0)*($E7033-1))*VLOOKUP($D7033,系数!$K$2:$O$7,4,0))</f>
        <v>0</v>
      </c>
      <c r="J7033" s="17">
        <f>INT((VLOOKUP($C7033,装备数值,4,0)+VLOOKUP($C7033,装备数值,7,0)*($E7033-1))*VLOOKUP($D7033,系数!$K$2:$O$7,5,0))</f>
        <v>0</v>
      </c>
      <c r="K7033" s="17">
        <f>INT(VLOOKUP(E7033,强化金币,2,1)*VLOOKUP(INDEX(装备!F:F,MATCH(属性!A7033,装备!A:A,0)),系数!$K$12:$M$15,3,0))</f>
        <v>80000</v>
      </c>
      <c r="L7033" s="17"/>
      <c r="M7033" s="17"/>
      <c r="N7033" s="17"/>
      <c r="O7033" s="17">
        <f>IF(E7033=1,"",VLOOKUP(E7033,系数!$S$2:$AB$12,MATCH(属性!C7033,评级,0),1))</f>
        <v>640</v>
      </c>
    </row>
    <row r="7034" spans="1:15" ht="17.25" thickBot="1" x14ac:dyDescent="0.4">
      <c r="A7034" s="17">
        <f t="shared" si="218"/>
        <v>7100059</v>
      </c>
      <c r="B7034" s="17" t="s">
        <v>225</v>
      </c>
      <c r="C7034" s="15">
        <f>INDEX(装备!G:G,MATCH(属性!A7034,装备!A:A,0))</f>
        <v>19</v>
      </c>
      <c r="D7034" s="15" t="str">
        <f>INDEX(装备!E:E,MATCH(属性!A7034,装备!A:A,0))</f>
        <v>necklace</v>
      </c>
      <c r="E7034" s="14">
        <v>72</v>
      </c>
      <c r="F7034" s="17">
        <f>INT((VLOOKUP($C7034,装备数值,2,0)+VLOOKUP($C7034,装备数值,5,0)*($E7034-1))*VLOOKUP($D7034,系数!$K$2:$O$7,2,0))</f>
        <v>0</v>
      </c>
      <c r="G7034" s="17">
        <f>INT((VLOOKUP($C7034,装备数值,3,0)+VLOOKUP($C7034,装备数值,6,0)*($E7034-1))*VLOOKUP($D7034,系数!$K$2:$O$7,3,0))</f>
        <v>1154</v>
      </c>
      <c r="H7034" s="17">
        <f t="shared" si="219"/>
        <v>1154</v>
      </c>
      <c r="I7034" s="17">
        <f>INT((VLOOKUP($C7034,装备数值,4,0)+VLOOKUP($C7034,装备数值,7,0)*($E7034-1))*VLOOKUP($D7034,系数!$K$2:$O$7,4,0))</f>
        <v>0</v>
      </c>
      <c r="J7034" s="17">
        <f>INT((VLOOKUP($C7034,装备数值,4,0)+VLOOKUP($C7034,装备数值,7,0)*($E7034-1))*VLOOKUP($D7034,系数!$K$2:$O$7,5,0))</f>
        <v>0</v>
      </c>
      <c r="K7034" s="17">
        <f>INT(VLOOKUP(E7034,强化金币,2,1)*VLOOKUP(INDEX(装备!F:F,MATCH(属性!A7034,装备!A:A,0)),系数!$K$12:$M$15,3,0))</f>
        <v>82500</v>
      </c>
      <c r="L7034" s="17"/>
      <c r="M7034" s="17"/>
      <c r="N7034" s="17"/>
      <c r="O7034" s="17">
        <f>IF(E7034=1,"",VLOOKUP(E7034,系数!$S$2:$AB$12,MATCH(属性!C7034,评级,0),1))</f>
        <v>640</v>
      </c>
    </row>
    <row r="7035" spans="1:15" ht="17.25" thickBot="1" x14ac:dyDescent="0.4">
      <c r="A7035" s="17">
        <f t="shared" si="218"/>
        <v>7100059</v>
      </c>
      <c r="B7035" s="17" t="s">
        <v>225</v>
      </c>
      <c r="C7035" s="15">
        <f>INDEX(装备!G:G,MATCH(属性!A7035,装备!A:A,0))</f>
        <v>19</v>
      </c>
      <c r="D7035" s="15" t="str">
        <f>INDEX(装备!E:E,MATCH(属性!A7035,装备!A:A,0))</f>
        <v>necklace</v>
      </c>
      <c r="E7035" s="14">
        <v>73</v>
      </c>
      <c r="F7035" s="17">
        <f>INT((VLOOKUP($C7035,装备数值,2,0)+VLOOKUP($C7035,装备数值,5,0)*($E7035-1))*VLOOKUP($D7035,系数!$K$2:$O$7,2,0))</f>
        <v>0</v>
      </c>
      <c r="G7035" s="17">
        <f>INT((VLOOKUP($C7035,装备数值,3,0)+VLOOKUP($C7035,装备数值,6,0)*($E7035-1))*VLOOKUP($D7035,系数!$K$2:$O$7,3,0))</f>
        <v>1166</v>
      </c>
      <c r="H7035" s="17">
        <f t="shared" si="219"/>
        <v>1166</v>
      </c>
      <c r="I7035" s="17">
        <f>INT((VLOOKUP($C7035,装备数值,4,0)+VLOOKUP($C7035,装备数值,7,0)*($E7035-1))*VLOOKUP($D7035,系数!$K$2:$O$7,4,0))</f>
        <v>0</v>
      </c>
      <c r="J7035" s="17">
        <f>INT((VLOOKUP($C7035,装备数值,4,0)+VLOOKUP($C7035,装备数值,7,0)*($E7035-1))*VLOOKUP($D7035,系数!$K$2:$O$7,5,0))</f>
        <v>0</v>
      </c>
      <c r="K7035" s="17">
        <f>INT(VLOOKUP(E7035,强化金币,2,1)*VLOOKUP(INDEX(装备!F:F,MATCH(属性!A7035,装备!A:A,0)),系数!$K$12:$M$15,3,0))</f>
        <v>85000</v>
      </c>
      <c r="L7035" s="17"/>
      <c r="M7035" s="17"/>
      <c r="N7035" s="17"/>
      <c r="O7035" s="17">
        <f>IF(E7035=1,"",VLOOKUP(E7035,系数!$S$2:$AB$12,MATCH(属性!C7035,评级,0),1))</f>
        <v>640</v>
      </c>
    </row>
    <row r="7036" spans="1:15" ht="17.25" thickBot="1" x14ac:dyDescent="0.4">
      <c r="A7036" s="17">
        <f t="shared" ref="A7036:A7099" si="220">A6916+1</f>
        <v>7100059</v>
      </c>
      <c r="B7036" s="17" t="s">
        <v>225</v>
      </c>
      <c r="C7036" s="15">
        <f>INDEX(装备!G:G,MATCH(属性!A7036,装备!A:A,0))</f>
        <v>19</v>
      </c>
      <c r="D7036" s="15" t="str">
        <f>INDEX(装备!E:E,MATCH(属性!A7036,装备!A:A,0))</f>
        <v>necklace</v>
      </c>
      <c r="E7036" s="14">
        <v>74</v>
      </c>
      <c r="F7036" s="17">
        <f>INT((VLOOKUP($C7036,装备数值,2,0)+VLOOKUP($C7036,装备数值,5,0)*($E7036-1))*VLOOKUP($D7036,系数!$K$2:$O$7,2,0))</f>
        <v>0</v>
      </c>
      <c r="G7036" s="17">
        <f>INT((VLOOKUP($C7036,装备数值,3,0)+VLOOKUP($C7036,装备数值,6,0)*($E7036-1))*VLOOKUP($D7036,系数!$K$2:$O$7,3,0))</f>
        <v>1178</v>
      </c>
      <c r="H7036" s="17">
        <f t="shared" si="219"/>
        <v>1178</v>
      </c>
      <c r="I7036" s="17">
        <f>INT((VLOOKUP($C7036,装备数值,4,0)+VLOOKUP($C7036,装备数值,7,0)*($E7036-1))*VLOOKUP($D7036,系数!$K$2:$O$7,4,0))</f>
        <v>0</v>
      </c>
      <c r="J7036" s="17">
        <f>INT((VLOOKUP($C7036,装备数值,4,0)+VLOOKUP($C7036,装备数值,7,0)*($E7036-1))*VLOOKUP($D7036,系数!$K$2:$O$7,5,0))</f>
        <v>0</v>
      </c>
      <c r="K7036" s="17">
        <f>INT(VLOOKUP(E7036,强化金币,2,1)*VLOOKUP(INDEX(装备!F:F,MATCH(属性!A7036,装备!A:A,0)),系数!$K$12:$M$15,3,0))</f>
        <v>87500</v>
      </c>
      <c r="L7036" s="17"/>
      <c r="M7036" s="17"/>
      <c r="N7036" s="17"/>
      <c r="O7036" s="17">
        <f>IF(E7036=1,"",VLOOKUP(E7036,系数!$S$2:$AB$12,MATCH(属性!C7036,评级,0),1))</f>
        <v>640</v>
      </c>
    </row>
    <row r="7037" spans="1:15" ht="17.25" thickBot="1" x14ac:dyDescent="0.4">
      <c r="A7037" s="17">
        <f t="shared" si="220"/>
        <v>7100059</v>
      </c>
      <c r="B7037" s="17" t="s">
        <v>225</v>
      </c>
      <c r="C7037" s="15">
        <f>INDEX(装备!G:G,MATCH(属性!A7037,装备!A:A,0))</f>
        <v>19</v>
      </c>
      <c r="D7037" s="15" t="str">
        <f>INDEX(装备!E:E,MATCH(属性!A7037,装备!A:A,0))</f>
        <v>necklace</v>
      </c>
      <c r="E7037" s="14">
        <v>75</v>
      </c>
      <c r="F7037" s="17">
        <f>INT((VLOOKUP($C7037,装备数值,2,0)+VLOOKUP($C7037,装备数值,5,0)*($E7037-1))*VLOOKUP($D7037,系数!$K$2:$O$7,2,0))</f>
        <v>0</v>
      </c>
      <c r="G7037" s="17">
        <f>INT((VLOOKUP($C7037,装备数值,3,0)+VLOOKUP($C7037,装备数值,6,0)*($E7037-1))*VLOOKUP($D7037,系数!$K$2:$O$7,3,0))</f>
        <v>1190</v>
      </c>
      <c r="H7037" s="17">
        <f t="shared" si="219"/>
        <v>1190</v>
      </c>
      <c r="I7037" s="17">
        <f>INT((VLOOKUP($C7037,装备数值,4,0)+VLOOKUP($C7037,装备数值,7,0)*($E7037-1))*VLOOKUP($D7037,系数!$K$2:$O$7,4,0))</f>
        <v>0</v>
      </c>
      <c r="J7037" s="17">
        <f>INT((VLOOKUP($C7037,装备数值,4,0)+VLOOKUP($C7037,装备数值,7,0)*($E7037-1))*VLOOKUP($D7037,系数!$K$2:$O$7,5,0))</f>
        <v>0</v>
      </c>
      <c r="K7037" s="17">
        <f>INT(VLOOKUP(E7037,强化金币,2,1)*VLOOKUP(INDEX(装备!F:F,MATCH(属性!A7037,装备!A:A,0)),系数!$K$12:$M$15,3,0))</f>
        <v>90000</v>
      </c>
      <c r="L7037" s="17"/>
      <c r="M7037" s="17"/>
      <c r="N7037" s="17"/>
      <c r="O7037" s="17">
        <f>IF(E7037=1,"",VLOOKUP(E7037,系数!$S$2:$AB$12,MATCH(属性!C7037,评级,0),1))</f>
        <v>640</v>
      </c>
    </row>
    <row r="7038" spans="1:15" ht="17.25" thickBot="1" x14ac:dyDescent="0.4">
      <c r="A7038" s="17">
        <f t="shared" si="220"/>
        <v>7100059</v>
      </c>
      <c r="B7038" s="17" t="s">
        <v>225</v>
      </c>
      <c r="C7038" s="15">
        <f>INDEX(装备!G:G,MATCH(属性!A7038,装备!A:A,0))</f>
        <v>19</v>
      </c>
      <c r="D7038" s="15" t="str">
        <f>INDEX(装备!E:E,MATCH(属性!A7038,装备!A:A,0))</f>
        <v>necklace</v>
      </c>
      <c r="E7038" s="14">
        <v>76</v>
      </c>
      <c r="F7038" s="17">
        <f>INT((VLOOKUP($C7038,装备数值,2,0)+VLOOKUP($C7038,装备数值,5,0)*($E7038-1))*VLOOKUP($D7038,系数!$K$2:$O$7,2,0))</f>
        <v>0</v>
      </c>
      <c r="G7038" s="17">
        <f>INT((VLOOKUP($C7038,装备数值,3,0)+VLOOKUP($C7038,装备数值,6,0)*($E7038-1))*VLOOKUP($D7038,系数!$K$2:$O$7,3,0))</f>
        <v>1202</v>
      </c>
      <c r="H7038" s="17">
        <f t="shared" si="219"/>
        <v>1202</v>
      </c>
      <c r="I7038" s="17">
        <f>INT((VLOOKUP($C7038,装备数值,4,0)+VLOOKUP($C7038,装备数值,7,0)*($E7038-1))*VLOOKUP($D7038,系数!$K$2:$O$7,4,0))</f>
        <v>0</v>
      </c>
      <c r="J7038" s="17">
        <f>INT((VLOOKUP($C7038,装备数值,4,0)+VLOOKUP($C7038,装备数值,7,0)*($E7038-1))*VLOOKUP($D7038,系数!$K$2:$O$7,5,0))</f>
        <v>0</v>
      </c>
      <c r="K7038" s="17">
        <f>INT(VLOOKUP(E7038,强化金币,2,1)*VLOOKUP(INDEX(装备!F:F,MATCH(属性!A7038,装备!A:A,0)),系数!$K$12:$M$15,3,0))</f>
        <v>92500</v>
      </c>
      <c r="L7038" s="17"/>
      <c r="M7038" s="17"/>
      <c r="N7038" s="17"/>
      <c r="O7038" s="17">
        <f>IF(E7038=1,"",VLOOKUP(E7038,系数!$S$2:$AB$12,MATCH(属性!C7038,评级,0),1))</f>
        <v>640</v>
      </c>
    </row>
    <row r="7039" spans="1:15" ht="17.25" thickBot="1" x14ac:dyDescent="0.4">
      <c r="A7039" s="17">
        <f t="shared" si="220"/>
        <v>7100059</v>
      </c>
      <c r="B7039" s="17" t="s">
        <v>225</v>
      </c>
      <c r="C7039" s="15">
        <f>INDEX(装备!G:G,MATCH(属性!A7039,装备!A:A,0))</f>
        <v>19</v>
      </c>
      <c r="D7039" s="15" t="str">
        <f>INDEX(装备!E:E,MATCH(属性!A7039,装备!A:A,0))</f>
        <v>necklace</v>
      </c>
      <c r="E7039" s="14">
        <v>77</v>
      </c>
      <c r="F7039" s="17">
        <f>INT((VLOOKUP($C7039,装备数值,2,0)+VLOOKUP($C7039,装备数值,5,0)*($E7039-1))*VLOOKUP($D7039,系数!$K$2:$O$7,2,0))</f>
        <v>0</v>
      </c>
      <c r="G7039" s="17">
        <f>INT((VLOOKUP($C7039,装备数值,3,0)+VLOOKUP($C7039,装备数值,6,0)*($E7039-1))*VLOOKUP($D7039,系数!$K$2:$O$7,3,0))</f>
        <v>1214</v>
      </c>
      <c r="H7039" s="17">
        <f t="shared" si="219"/>
        <v>1214</v>
      </c>
      <c r="I7039" s="17">
        <f>INT((VLOOKUP($C7039,装备数值,4,0)+VLOOKUP($C7039,装备数值,7,0)*($E7039-1))*VLOOKUP($D7039,系数!$K$2:$O$7,4,0))</f>
        <v>0</v>
      </c>
      <c r="J7039" s="17">
        <f>INT((VLOOKUP($C7039,装备数值,4,0)+VLOOKUP($C7039,装备数值,7,0)*($E7039-1))*VLOOKUP($D7039,系数!$K$2:$O$7,5,0))</f>
        <v>0</v>
      </c>
      <c r="K7039" s="17">
        <f>INT(VLOOKUP(E7039,强化金币,2,1)*VLOOKUP(INDEX(装备!F:F,MATCH(属性!A7039,装备!A:A,0)),系数!$K$12:$M$15,3,0))</f>
        <v>95000</v>
      </c>
      <c r="L7039" s="17"/>
      <c r="M7039" s="17"/>
      <c r="N7039" s="17"/>
      <c r="O7039" s="17">
        <f>IF(E7039=1,"",VLOOKUP(E7039,系数!$S$2:$AB$12,MATCH(属性!C7039,评级,0),1))</f>
        <v>640</v>
      </c>
    </row>
    <row r="7040" spans="1:15" ht="17.25" thickBot="1" x14ac:dyDescent="0.4">
      <c r="A7040" s="17">
        <f t="shared" si="220"/>
        <v>7100059</v>
      </c>
      <c r="B7040" s="17" t="s">
        <v>225</v>
      </c>
      <c r="C7040" s="15">
        <f>INDEX(装备!G:G,MATCH(属性!A7040,装备!A:A,0))</f>
        <v>19</v>
      </c>
      <c r="D7040" s="15" t="str">
        <f>INDEX(装备!E:E,MATCH(属性!A7040,装备!A:A,0))</f>
        <v>necklace</v>
      </c>
      <c r="E7040" s="14">
        <v>78</v>
      </c>
      <c r="F7040" s="17">
        <f>INT((VLOOKUP($C7040,装备数值,2,0)+VLOOKUP($C7040,装备数值,5,0)*($E7040-1))*VLOOKUP($D7040,系数!$K$2:$O$7,2,0))</f>
        <v>0</v>
      </c>
      <c r="G7040" s="17">
        <f>INT((VLOOKUP($C7040,装备数值,3,0)+VLOOKUP($C7040,装备数值,6,0)*($E7040-1))*VLOOKUP($D7040,系数!$K$2:$O$7,3,0))</f>
        <v>1226</v>
      </c>
      <c r="H7040" s="17">
        <f t="shared" si="219"/>
        <v>1226</v>
      </c>
      <c r="I7040" s="17">
        <f>INT((VLOOKUP($C7040,装备数值,4,0)+VLOOKUP($C7040,装备数值,7,0)*($E7040-1))*VLOOKUP($D7040,系数!$K$2:$O$7,4,0))</f>
        <v>0</v>
      </c>
      <c r="J7040" s="17">
        <f>INT((VLOOKUP($C7040,装备数值,4,0)+VLOOKUP($C7040,装备数值,7,0)*($E7040-1))*VLOOKUP($D7040,系数!$K$2:$O$7,5,0))</f>
        <v>0</v>
      </c>
      <c r="K7040" s="17">
        <f>INT(VLOOKUP(E7040,强化金币,2,1)*VLOOKUP(INDEX(装备!F:F,MATCH(属性!A7040,装备!A:A,0)),系数!$K$12:$M$15,3,0))</f>
        <v>97500</v>
      </c>
      <c r="L7040" s="17"/>
      <c r="M7040" s="17"/>
      <c r="N7040" s="17"/>
      <c r="O7040" s="17">
        <f>IF(E7040=1,"",VLOOKUP(E7040,系数!$S$2:$AB$12,MATCH(属性!C7040,评级,0),1))</f>
        <v>640</v>
      </c>
    </row>
    <row r="7041" spans="1:15" ht="17.25" thickBot="1" x14ac:dyDescent="0.4">
      <c r="A7041" s="17">
        <f t="shared" si="220"/>
        <v>7100059</v>
      </c>
      <c r="B7041" s="17" t="s">
        <v>225</v>
      </c>
      <c r="C7041" s="15">
        <f>INDEX(装备!G:G,MATCH(属性!A7041,装备!A:A,0))</f>
        <v>19</v>
      </c>
      <c r="D7041" s="15" t="str">
        <f>INDEX(装备!E:E,MATCH(属性!A7041,装备!A:A,0))</f>
        <v>necklace</v>
      </c>
      <c r="E7041" s="14">
        <v>79</v>
      </c>
      <c r="F7041" s="17">
        <f>INT((VLOOKUP($C7041,装备数值,2,0)+VLOOKUP($C7041,装备数值,5,0)*($E7041-1))*VLOOKUP($D7041,系数!$K$2:$O$7,2,0))</f>
        <v>0</v>
      </c>
      <c r="G7041" s="17">
        <f>INT((VLOOKUP($C7041,装备数值,3,0)+VLOOKUP($C7041,装备数值,6,0)*($E7041-1))*VLOOKUP($D7041,系数!$K$2:$O$7,3,0))</f>
        <v>1238</v>
      </c>
      <c r="H7041" s="17">
        <f t="shared" si="219"/>
        <v>1238</v>
      </c>
      <c r="I7041" s="17">
        <f>INT((VLOOKUP($C7041,装备数值,4,0)+VLOOKUP($C7041,装备数值,7,0)*($E7041-1))*VLOOKUP($D7041,系数!$K$2:$O$7,4,0))</f>
        <v>0</v>
      </c>
      <c r="J7041" s="17">
        <f>INT((VLOOKUP($C7041,装备数值,4,0)+VLOOKUP($C7041,装备数值,7,0)*($E7041-1))*VLOOKUP($D7041,系数!$K$2:$O$7,5,0))</f>
        <v>0</v>
      </c>
      <c r="K7041" s="17">
        <f>INT(VLOOKUP(E7041,强化金币,2,1)*VLOOKUP(INDEX(装备!F:F,MATCH(属性!A7041,装备!A:A,0)),系数!$K$12:$M$15,3,0))</f>
        <v>100000</v>
      </c>
      <c r="L7041" s="17"/>
      <c r="M7041" s="17"/>
      <c r="N7041" s="17"/>
      <c r="O7041" s="17">
        <f>IF(E7041=1,"",VLOOKUP(E7041,系数!$S$2:$AB$12,MATCH(属性!C7041,评级,0),1))</f>
        <v>640</v>
      </c>
    </row>
    <row r="7042" spans="1:15" ht="17.25" thickBot="1" x14ac:dyDescent="0.4">
      <c r="A7042" s="17">
        <f t="shared" si="220"/>
        <v>7100059</v>
      </c>
      <c r="B7042" s="17" t="s">
        <v>225</v>
      </c>
      <c r="C7042" s="15">
        <f>INDEX(装备!G:G,MATCH(属性!A7042,装备!A:A,0))</f>
        <v>19</v>
      </c>
      <c r="D7042" s="15" t="str">
        <f>INDEX(装备!E:E,MATCH(属性!A7042,装备!A:A,0))</f>
        <v>necklace</v>
      </c>
      <c r="E7042" s="14">
        <v>80</v>
      </c>
      <c r="F7042" s="17">
        <f>INT((VLOOKUP($C7042,装备数值,2,0)+VLOOKUP($C7042,装备数值,5,0)*($E7042-1))*VLOOKUP($D7042,系数!$K$2:$O$7,2,0))</f>
        <v>0</v>
      </c>
      <c r="G7042" s="17">
        <f>INT((VLOOKUP($C7042,装备数值,3,0)+VLOOKUP($C7042,装备数值,6,0)*($E7042-1))*VLOOKUP($D7042,系数!$K$2:$O$7,3,0))</f>
        <v>1250</v>
      </c>
      <c r="H7042" s="17">
        <f t="shared" si="219"/>
        <v>1250</v>
      </c>
      <c r="I7042" s="17">
        <f>INT((VLOOKUP($C7042,装备数值,4,0)+VLOOKUP($C7042,装备数值,7,0)*($E7042-1))*VLOOKUP($D7042,系数!$K$2:$O$7,4,0))</f>
        <v>0</v>
      </c>
      <c r="J7042" s="17">
        <f>INT((VLOOKUP($C7042,装备数值,4,0)+VLOOKUP($C7042,装备数值,7,0)*($E7042-1))*VLOOKUP($D7042,系数!$K$2:$O$7,5,0))</f>
        <v>0</v>
      </c>
      <c r="K7042" s="17">
        <f>INT(VLOOKUP(E7042,强化金币,2,1)*VLOOKUP(INDEX(装备!F:F,MATCH(属性!A7042,装备!A:A,0)),系数!$K$12:$M$15,3,0))</f>
        <v>120000</v>
      </c>
      <c r="L7042" s="17"/>
      <c r="M7042" s="17"/>
      <c r="N7042" s="17"/>
      <c r="O7042" s="17">
        <f>IF(E7042=1,"",VLOOKUP(E7042,系数!$S$2:$AB$12,MATCH(属性!C7042,评级,0),1))</f>
        <v>720</v>
      </c>
    </row>
    <row r="7043" spans="1:15" ht="17.25" thickBot="1" x14ac:dyDescent="0.4">
      <c r="A7043" s="17">
        <f t="shared" si="220"/>
        <v>7100059</v>
      </c>
      <c r="B7043" s="17" t="s">
        <v>225</v>
      </c>
      <c r="C7043" s="15">
        <f>INDEX(装备!G:G,MATCH(属性!A7043,装备!A:A,0))</f>
        <v>19</v>
      </c>
      <c r="D7043" s="15" t="str">
        <f>INDEX(装备!E:E,MATCH(属性!A7043,装备!A:A,0))</f>
        <v>necklace</v>
      </c>
      <c r="E7043" s="14">
        <v>81</v>
      </c>
      <c r="F7043" s="17">
        <f>INT((VLOOKUP($C7043,装备数值,2,0)+VLOOKUP($C7043,装备数值,5,0)*($E7043-1))*VLOOKUP($D7043,系数!$K$2:$O$7,2,0))</f>
        <v>0</v>
      </c>
      <c r="G7043" s="17">
        <f>INT((VLOOKUP($C7043,装备数值,3,0)+VLOOKUP($C7043,装备数值,6,0)*($E7043-1))*VLOOKUP($D7043,系数!$K$2:$O$7,3,0))</f>
        <v>1262</v>
      </c>
      <c r="H7043" s="17">
        <f t="shared" si="219"/>
        <v>1262</v>
      </c>
      <c r="I7043" s="17">
        <f>INT((VLOOKUP($C7043,装备数值,4,0)+VLOOKUP($C7043,装备数值,7,0)*($E7043-1))*VLOOKUP($D7043,系数!$K$2:$O$7,4,0))</f>
        <v>0</v>
      </c>
      <c r="J7043" s="17">
        <f>INT((VLOOKUP($C7043,装备数值,4,0)+VLOOKUP($C7043,装备数值,7,0)*($E7043-1))*VLOOKUP($D7043,系数!$K$2:$O$7,5,0))</f>
        <v>0</v>
      </c>
      <c r="K7043" s="17">
        <f>INT(VLOOKUP(E7043,强化金币,2,1)*VLOOKUP(INDEX(装备!F:F,MATCH(属性!A7043,装备!A:A,0)),系数!$K$12:$M$15,3,0))</f>
        <v>140000</v>
      </c>
      <c r="L7043" s="17"/>
      <c r="M7043" s="17"/>
      <c r="N7043" s="17"/>
      <c r="O7043" s="17">
        <f>IF(E7043=1,"",VLOOKUP(E7043,系数!$S$2:$AB$12,MATCH(属性!C7043,评级,0),1))</f>
        <v>720</v>
      </c>
    </row>
    <row r="7044" spans="1:15" ht="17.25" thickBot="1" x14ac:dyDescent="0.4">
      <c r="A7044" s="17">
        <f t="shared" si="220"/>
        <v>7100059</v>
      </c>
      <c r="B7044" s="17" t="s">
        <v>225</v>
      </c>
      <c r="C7044" s="15">
        <f>INDEX(装备!G:G,MATCH(属性!A7044,装备!A:A,0))</f>
        <v>19</v>
      </c>
      <c r="D7044" s="15" t="str">
        <f>INDEX(装备!E:E,MATCH(属性!A7044,装备!A:A,0))</f>
        <v>necklace</v>
      </c>
      <c r="E7044" s="14">
        <v>82</v>
      </c>
      <c r="F7044" s="17">
        <f>INT((VLOOKUP($C7044,装备数值,2,0)+VLOOKUP($C7044,装备数值,5,0)*($E7044-1))*VLOOKUP($D7044,系数!$K$2:$O$7,2,0))</f>
        <v>0</v>
      </c>
      <c r="G7044" s="17">
        <f>INT((VLOOKUP($C7044,装备数值,3,0)+VLOOKUP($C7044,装备数值,6,0)*($E7044-1))*VLOOKUP($D7044,系数!$K$2:$O$7,3,0))</f>
        <v>1274</v>
      </c>
      <c r="H7044" s="17">
        <f t="shared" ref="H7044:H7107" si="221">G7044</f>
        <v>1274</v>
      </c>
      <c r="I7044" s="17">
        <f>INT((VLOOKUP($C7044,装备数值,4,0)+VLOOKUP($C7044,装备数值,7,0)*($E7044-1))*VLOOKUP($D7044,系数!$K$2:$O$7,4,0))</f>
        <v>0</v>
      </c>
      <c r="J7044" s="17">
        <f>INT((VLOOKUP($C7044,装备数值,4,0)+VLOOKUP($C7044,装备数值,7,0)*($E7044-1))*VLOOKUP($D7044,系数!$K$2:$O$7,5,0))</f>
        <v>0</v>
      </c>
      <c r="K7044" s="17">
        <f>INT(VLOOKUP(E7044,强化金币,2,1)*VLOOKUP(INDEX(装备!F:F,MATCH(属性!A7044,装备!A:A,0)),系数!$K$12:$M$15,3,0))</f>
        <v>160000</v>
      </c>
      <c r="L7044" s="17"/>
      <c r="M7044" s="17"/>
      <c r="N7044" s="17"/>
      <c r="O7044" s="17">
        <f>IF(E7044=1,"",VLOOKUP(E7044,系数!$S$2:$AB$12,MATCH(属性!C7044,评级,0),1))</f>
        <v>720</v>
      </c>
    </row>
    <row r="7045" spans="1:15" ht="17.25" thickBot="1" x14ac:dyDescent="0.4">
      <c r="A7045" s="17">
        <f t="shared" si="220"/>
        <v>7100059</v>
      </c>
      <c r="B7045" s="17" t="s">
        <v>225</v>
      </c>
      <c r="C7045" s="15">
        <f>INDEX(装备!G:G,MATCH(属性!A7045,装备!A:A,0))</f>
        <v>19</v>
      </c>
      <c r="D7045" s="15" t="str">
        <f>INDEX(装备!E:E,MATCH(属性!A7045,装备!A:A,0))</f>
        <v>necklace</v>
      </c>
      <c r="E7045" s="14">
        <v>83</v>
      </c>
      <c r="F7045" s="17">
        <f>INT((VLOOKUP($C7045,装备数值,2,0)+VLOOKUP($C7045,装备数值,5,0)*($E7045-1))*VLOOKUP($D7045,系数!$K$2:$O$7,2,0))</f>
        <v>0</v>
      </c>
      <c r="G7045" s="17">
        <f>INT((VLOOKUP($C7045,装备数值,3,0)+VLOOKUP($C7045,装备数值,6,0)*($E7045-1))*VLOOKUP($D7045,系数!$K$2:$O$7,3,0))</f>
        <v>1286</v>
      </c>
      <c r="H7045" s="17">
        <f t="shared" si="221"/>
        <v>1286</v>
      </c>
      <c r="I7045" s="17">
        <f>INT((VLOOKUP($C7045,装备数值,4,0)+VLOOKUP($C7045,装备数值,7,0)*($E7045-1))*VLOOKUP($D7045,系数!$K$2:$O$7,4,0))</f>
        <v>0</v>
      </c>
      <c r="J7045" s="17">
        <f>INT((VLOOKUP($C7045,装备数值,4,0)+VLOOKUP($C7045,装备数值,7,0)*($E7045-1))*VLOOKUP($D7045,系数!$K$2:$O$7,5,0))</f>
        <v>0</v>
      </c>
      <c r="K7045" s="17">
        <f>INT(VLOOKUP(E7045,强化金币,2,1)*VLOOKUP(INDEX(装备!F:F,MATCH(属性!A7045,装备!A:A,0)),系数!$K$12:$M$15,3,0))</f>
        <v>180000</v>
      </c>
      <c r="L7045" s="17"/>
      <c r="M7045" s="17"/>
      <c r="N7045" s="17"/>
      <c r="O7045" s="17">
        <f>IF(E7045=1,"",VLOOKUP(E7045,系数!$S$2:$AB$12,MATCH(属性!C7045,评级,0),1))</f>
        <v>720</v>
      </c>
    </row>
    <row r="7046" spans="1:15" ht="17.25" thickBot="1" x14ac:dyDescent="0.4">
      <c r="A7046" s="17">
        <f t="shared" si="220"/>
        <v>7100059</v>
      </c>
      <c r="B7046" s="17" t="s">
        <v>225</v>
      </c>
      <c r="C7046" s="15">
        <f>INDEX(装备!G:G,MATCH(属性!A7046,装备!A:A,0))</f>
        <v>19</v>
      </c>
      <c r="D7046" s="15" t="str">
        <f>INDEX(装备!E:E,MATCH(属性!A7046,装备!A:A,0))</f>
        <v>necklace</v>
      </c>
      <c r="E7046" s="14">
        <v>84</v>
      </c>
      <c r="F7046" s="17">
        <f>INT((VLOOKUP($C7046,装备数值,2,0)+VLOOKUP($C7046,装备数值,5,0)*($E7046-1))*VLOOKUP($D7046,系数!$K$2:$O$7,2,0))</f>
        <v>0</v>
      </c>
      <c r="G7046" s="17">
        <f>INT((VLOOKUP($C7046,装备数值,3,0)+VLOOKUP($C7046,装备数值,6,0)*($E7046-1))*VLOOKUP($D7046,系数!$K$2:$O$7,3,0))</f>
        <v>1298</v>
      </c>
      <c r="H7046" s="17">
        <f t="shared" si="221"/>
        <v>1298</v>
      </c>
      <c r="I7046" s="17">
        <f>INT((VLOOKUP($C7046,装备数值,4,0)+VLOOKUP($C7046,装备数值,7,0)*($E7046-1))*VLOOKUP($D7046,系数!$K$2:$O$7,4,0))</f>
        <v>0</v>
      </c>
      <c r="J7046" s="17">
        <f>INT((VLOOKUP($C7046,装备数值,4,0)+VLOOKUP($C7046,装备数值,7,0)*($E7046-1))*VLOOKUP($D7046,系数!$K$2:$O$7,5,0))</f>
        <v>0</v>
      </c>
      <c r="K7046" s="17">
        <f>INT(VLOOKUP(E7046,强化金币,2,1)*VLOOKUP(INDEX(装备!F:F,MATCH(属性!A7046,装备!A:A,0)),系数!$K$12:$M$15,3,0))</f>
        <v>200000</v>
      </c>
      <c r="L7046" s="17"/>
      <c r="M7046" s="17"/>
      <c r="N7046" s="17"/>
      <c r="O7046" s="17">
        <f>IF(E7046=1,"",VLOOKUP(E7046,系数!$S$2:$AB$12,MATCH(属性!C7046,评级,0),1))</f>
        <v>720</v>
      </c>
    </row>
    <row r="7047" spans="1:15" ht="17.25" thickBot="1" x14ac:dyDescent="0.4">
      <c r="A7047" s="17">
        <f t="shared" si="220"/>
        <v>7100059</v>
      </c>
      <c r="B7047" s="17" t="s">
        <v>225</v>
      </c>
      <c r="C7047" s="15">
        <f>INDEX(装备!G:G,MATCH(属性!A7047,装备!A:A,0))</f>
        <v>19</v>
      </c>
      <c r="D7047" s="15" t="str">
        <f>INDEX(装备!E:E,MATCH(属性!A7047,装备!A:A,0))</f>
        <v>necklace</v>
      </c>
      <c r="E7047" s="14">
        <v>85</v>
      </c>
      <c r="F7047" s="17">
        <f>INT((VLOOKUP($C7047,装备数值,2,0)+VLOOKUP($C7047,装备数值,5,0)*($E7047-1))*VLOOKUP($D7047,系数!$K$2:$O$7,2,0))</f>
        <v>0</v>
      </c>
      <c r="G7047" s="17">
        <f>INT((VLOOKUP($C7047,装备数值,3,0)+VLOOKUP($C7047,装备数值,6,0)*($E7047-1))*VLOOKUP($D7047,系数!$K$2:$O$7,3,0))</f>
        <v>1310</v>
      </c>
      <c r="H7047" s="17">
        <f t="shared" si="221"/>
        <v>1310</v>
      </c>
      <c r="I7047" s="17">
        <f>INT((VLOOKUP($C7047,装备数值,4,0)+VLOOKUP($C7047,装备数值,7,0)*($E7047-1))*VLOOKUP($D7047,系数!$K$2:$O$7,4,0))</f>
        <v>0</v>
      </c>
      <c r="J7047" s="17">
        <f>INT((VLOOKUP($C7047,装备数值,4,0)+VLOOKUP($C7047,装备数值,7,0)*($E7047-1))*VLOOKUP($D7047,系数!$K$2:$O$7,5,0))</f>
        <v>0</v>
      </c>
      <c r="K7047" s="17">
        <f>INT(VLOOKUP(E7047,强化金币,2,1)*VLOOKUP(INDEX(装备!F:F,MATCH(属性!A7047,装备!A:A,0)),系数!$K$12:$M$15,3,0))</f>
        <v>250000</v>
      </c>
      <c r="L7047" s="17"/>
      <c r="M7047" s="17"/>
      <c r="N7047" s="17"/>
      <c r="O7047" s="17">
        <f>IF(E7047=1,"",VLOOKUP(E7047,系数!$S$2:$AB$12,MATCH(属性!C7047,评级,0),1))</f>
        <v>720</v>
      </c>
    </row>
    <row r="7048" spans="1:15" ht="17.25" thickBot="1" x14ac:dyDescent="0.4">
      <c r="A7048" s="17">
        <f t="shared" si="220"/>
        <v>7100059</v>
      </c>
      <c r="B7048" s="17" t="s">
        <v>225</v>
      </c>
      <c r="C7048" s="15">
        <f>INDEX(装备!G:G,MATCH(属性!A7048,装备!A:A,0))</f>
        <v>19</v>
      </c>
      <c r="D7048" s="15" t="str">
        <f>INDEX(装备!E:E,MATCH(属性!A7048,装备!A:A,0))</f>
        <v>necklace</v>
      </c>
      <c r="E7048" s="14">
        <v>86</v>
      </c>
      <c r="F7048" s="17">
        <f>INT((VLOOKUP($C7048,装备数值,2,0)+VLOOKUP($C7048,装备数值,5,0)*($E7048-1))*VLOOKUP($D7048,系数!$K$2:$O$7,2,0))</f>
        <v>0</v>
      </c>
      <c r="G7048" s="17">
        <f>INT((VLOOKUP($C7048,装备数值,3,0)+VLOOKUP($C7048,装备数值,6,0)*($E7048-1))*VLOOKUP($D7048,系数!$K$2:$O$7,3,0))</f>
        <v>1322</v>
      </c>
      <c r="H7048" s="17">
        <f t="shared" si="221"/>
        <v>1322</v>
      </c>
      <c r="I7048" s="17">
        <f>INT((VLOOKUP($C7048,装备数值,4,0)+VLOOKUP($C7048,装备数值,7,0)*($E7048-1))*VLOOKUP($D7048,系数!$K$2:$O$7,4,0))</f>
        <v>0</v>
      </c>
      <c r="J7048" s="17">
        <f>INT((VLOOKUP($C7048,装备数值,4,0)+VLOOKUP($C7048,装备数值,7,0)*($E7048-1))*VLOOKUP($D7048,系数!$K$2:$O$7,5,0))</f>
        <v>0</v>
      </c>
      <c r="K7048" s="17">
        <f>INT(VLOOKUP(E7048,强化金币,2,1)*VLOOKUP(INDEX(装备!F:F,MATCH(属性!A7048,装备!A:A,0)),系数!$K$12:$M$15,3,0))</f>
        <v>300000</v>
      </c>
      <c r="L7048" s="17"/>
      <c r="M7048" s="17"/>
      <c r="N7048" s="17"/>
      <c r="O7048" s="17">
        <f>IF(E7048=1,"",VLOOKUP(E7048,系数!$S$2:$AB$12,MATCH(属性!C7048,评级,0),1))</f>
        <v>720</v>
      </c>
    </row>
    <row r="7049" spans="1:15" ht="17.25" thickBot="1" x14ac:dyDescent="0.4">
      <c r="A7049" s="17">
        <f t="shared" si="220"/>
        <v>7100059</v>
      </c>
      <c r="B7049" s="17" t="s">
        <v>225</v>
      </c>
      <c r="C7049" s="15">
        <f>INDEX(装备!G:G,MATCH(属性!A7049,装备!A:A,0))</f>
        <v>19</v>
      </c>
      <c r="D7049" s="15" t="str">
        <f>INDEX(装备!E:E,MATCH(属性!A7049,装备!A:A,0))</f>
        <v>necklace</v>
      </c>
      <c r="E7049" s="14">
        <v>87</v>
      </c>
      <c r="F7049" s="17">
        <f>INT((VLOOKUP($C7049,装备数值,2,0)+VLOOKUP($C7049,装备数值,5,0)*($E7049-1))*VLOOKUP($D7049,系数!$K$2:$O$7,2,0))</f>
        <v>0</v>
      </c>
      <c r="G7049" s="17">
        <f>INT((VLOOKUP($C7049,装备数值,3,0)+VLOOKUP($C7049,装备数值,6,0)*($E7049-1))*VLOOKUP($D7049,系数!$K$2:$O$7,3,0))</f>
        <v>1334</v>
      </c>
      <c r="H7049" s="17">
        <f t="shared" si="221"/>
        <v>1334</v>
      </c>
      <c r="I7049" s="17">
        <f>INT((VLOOKUP($C7049,装备数值,4,0)+VLOOKUP($C7049,装备数值,7,0)*($E7049-1))*VLOOKUP($D7049,系数!$K$2:$O$7,4,0))</f>
        <v>0</v>
      </c>
      <c r="J7049" s="17">
        <f>INT((VLOOKUP($C7049,装备数值,4,0)+VLOOKUP($C7049,装备数值,7,0)*($E7049-1))*VLOOKUP($D7049,系数!$K$2:$O$7,5,0))</f>
        <v>0</v>
      </c>
      <c r="K7049" s="17">
        <f>INT(VLOOKUP(E7049,强化金币,2,1)*VLOOKUP(INDEX(装备!F:F,MATCH(属性!A7049,装备!A:A,0)),系数!$K$12:$M$15,3,0))</f>
        <v>350000</v>
      </c>
      <c r="L7049" s="17"/>
      <c r="M7049" s="17"/>
      <c r="N7049" s="17"/>
      <c r="O7049" s="17">
        <f>IF(E7049=1,"",VLOOKUP(E7049,系数!$S$2:$AB$12,MATCH(属性!C7049,评级,0),1))</f>
        <v>720</v>
      </c>
    </row>
    <row r="7050" spans="1:15" ht="17.25" thickBot="1" x14ac:dyDescent="0.4">
      <c r="A7050" s="17">
        <f t="shared" si="220"/>
        <v>7100059</v>
      </c>
      <c r="B7050" s="17" t="s">
        <v>225</v>
      </c>
      <c r="C7050" s="15">
        <f>INDEX(装备!G:G,MATCH(属性!A7050,装备!A:A,0))</f>
        <v>19</v>
      </c>
      <c r="D7050" s="15" t="str">
        <f>INDEX(装备!E:E,MATCH(属性!A7050,装备!A:A,0))</f>
        <v>necklace</v>
      </c>
      <c r="E7050" s="14">
        <v>88</v>
      </c>
      <c r="F7050" s="17">
        <f>INT((VLOOKUP($C7050,装备数值,2,0)+VLOOKUP($C7050,装备数值,5,0)*($E7050-1))*VLOOKUP($D7050,系数!$K$2:$O$7,2,0))</f>
        <v>0</v>
      </c>
      <c r="G7050" s="17">
        <f>INT((VLOOKUP($C7050,装备数值,3,0)+VLOOKUP($C7050,装备数值,6,0)*($E7050-1))*VLOOKUP($D7050,系数!$K$2:$O$7,3,0))</f>
        <v>1346</v>
      </c>
      <c r="H7050" s="17">
        <f t="shared" si="221"/>
        <v>1346</v>
      </c>
      <c r="I7050" s="17">
        <f>INT((VLOOKUP($C7050,装备数值,4,0)+VLOOKUP($C7050,装备数值,7,0)*($E7050-1))*VLOOKUP($D7050,系数!$K$2:$O$7,4,0))</f>
        <v>0</v>
      </c>
      <c r="J7050" s="17">
        <f>INT((VLOOKUP($C7050,装备数值,4,0)+VLOOKUP($C7050,装备数值,7,0)*($E7050-1))*VLOOKUP($D7050,系数!$K$2:$O$7,5,0))</f>
        <v>0</v>
      </c>
      <c r="K7050" s="17">
        <f>INT(VLOOKUP(E7050,强化金币,2,1)*VLOOKUP(INDEX(装备!F:F,MATCH(属性!A7050,装备!A:A,0)),系数!$K$12:$M$15,3,0))</f>
        <v>400000</v>
      </c>
      <c r="L7050" s="17"/>
      <c r="M7050" s="17"/>
      <c r="N7050" s="17"/>
      <c r="O7050" s="17">
        <f>IF(E7050=1,"",VLOOKUP(E7050,系数!$S$2:$AB$12,MATCH(属性!C7050,评级,0),1))</f>
        <v>720</v>
      </c>
    </row>
    <row r="7051" spans="1:15" ht="17.25" thickBot="1" x14ac:dyDescent="0.4">
      <c r="A7051" s="17">
        <f t="shared" si="220"/>
        <v>7100059</v>
      </c>
      <c r="B7051" s="17" t="s">
        <v>225</v>
      </c>
      <c r="C7051" s="15">
        <f>INDEX(装备!G:G,MATCH(属性!A7051,装备!A:A,0))</f>
        <v>19</v>
      </c>
      <c r="D7051" s="15" t="str">
        <f>INDEX(装备!E:E,MATCH(属性!A7051,装备!A:A,0))</f>
        <v>necklace</v>
      </c>
      <c r="E7051" s="14">
        <v>89</v>
      </c>
      <c r="F7051" s="17">
        <f>INT((VLOOKUP($C7051,装备数值,2,0)+VLOOKUP($C7051,装备数值,5,0)*($E7051-1))*VLOOKUP($D7051,系数!$K$2:$O$7,2,0))</f>
        <v>0</v>
      </c>
      <c r="G7051" s="17">
        <f>INT((VLOOKUP($C7051,装备数值,3,0)+VLOOKUP($C7051,装备数值,6,0)*($E7051-1))*VLOOKUP($D7051,系数!$K$2:$O$7,3,0))</f>
        <v>1358</v>
      </c>
      <c r="H7051" s="17">
        <f t="shared" si="221"/>
        <v>1358</v>
      </c>
      <c r="I7051" s="17">
        <f>INT((VLOOKUP($C7051,装备数值,4,0)+VLOOKUP($C7051,装备数值,7,0)*($E7051-1))*VLOOKUP($D7051,系数!$K$2:$O$7,4,0))</f>
        <v>0</v>
      </c>
      <c r="J7051" s="17">
        <f>INT((VLOOKUP($C7051,装备数值,4,0)+VLOOKUP($C7051,装备数值,7,0)*($E7051-1))*VLOOKUP($D7051,系数!$K$2:$O$7,5,0))</f>
        <v>0</v>
      </c>
      <c r="K7051" s="17">
        <f>INT(VLOOKUP(E7051,强化金币,2,1)*VLOOKUP(INDEX(装备!F:F,MATCH(属性!A7051,装备!A:A,0)),系数!$K$12:$M$15,3,0))</f>
        <v>450000</v>
      </c>
      <c r="L7051" s="17"/>
      <c r="M7051" s="17"/>
      <c r="N7051" s="17"/>
      <c r="O7051" s="17">
        <f>IF(E7051=1,"",VLOOKUP(E7051,系数!$S$2:$AB$12,MATCH(属性!C7051,评级,0),1))</f>
        <v>720</v>
      </c>
    </row>
    <row r="7052" spans="1:15" ht="17.25" thickBot="1" x14ac:dyDescent="0.4">
      <c r="A7052" s="17">
        <f t="shared" si="220"/>
        <v>7100059</v>
      </c>
      <c r="B7052" s="17" t="s">
        <v>225</v>
      </c>
      <c r="C7052" s="15">
        <f>INDEX(装备!G:G,MATCH(属性!A7052,装备!A:A,0))</f>
        <v>19</v>
      </c>
      <c r="D7052" s="15" t="str">
        <f>INDEX(装备!E:E,MATCH(属性!A7052,装备!A:A,0))</f>
        <v>necklace</v>
      </c>
      <c r="E7052" s="14">
        <v>90</v>
      </c>
      <c r="F7052" s="17">
        <f>INT((VLOOKUP($C7052,装备数值,2,0)+VLOOKUP($C7052,装备数值,5,0)*($E7052-1))*VLOOKUP($D7052,系数!$K$2:$O$7,2,0))</f>
        <v>0</v>
      </c>
      <c r="G7052" s="17">
        <f>INT((VLOOKUP($C7052,装备数值,3,0)+VLOOKUP($C7052,装备数值,6,0)*($E7052-1))*VLOOKUP($D7052,系数!$K$2:$O$7,3,0))</f>
        <v>1370</v>
      </c>
      <c r="H7052" s="17">
        <f t="shared" si="221"/>
        <v>1370</v>
      </c>
      <c r="I7052" s="17">
        <f>INT((VLOOKUP($C7052,装备数值,4,0)+VLOOKUP($C7052,装备数值,7,0)*($E7052-1))*VLOOKUP($D7052,系数!$K$2:$O$7,4,0))</f>
        <v>0</v>
      </c>
      <c r="J7052" s="17">
        <f>INT((VLOOKUP($C7052,装备数值,4,0)+VLOOKUP($C7052,装备数值,7,0)*($E7052-1))*VLOOKUP($D7052,系数!$K$2:$O$7,5,0))</f>
        <v>0</v>
      </c>
      <c r="K7052" s="17">
        <f>INT(VLOOKUP(E7052,强化金币,2,1)*VLOOKUP(INDEX(装备!F:F,MATCH(属性!A7052,装备!A:A,0)),系数!$K$12:$M$15,3,0))</f>
        <v>450000</v>
      </c>
      <c r="L7052" s="17"/>
      <c r="M7052" s="17"/>
      <c r="N7052" s="17"/>
      <c r="O7052" s="17">
        <f>IF(E7052=1,"",VLOOKUP(E7052,系数!$S$2:$AB$12,MATCH(属性!C7052,评级,0),1))</f>
        <v>800</v>
      </c>
    </row>
    <row r="7053" spans="1:15" ht="17.25" thickBot="1" x14ac:dyDescent="0.4">
      <c r="A7053" s="17">
        <f t="shared" si="220"/>
        <v>7100059</v>
      </c>
      <c r="B7053" s="17" t="s">
        <v>225</v>
      </c>
      <c r="C7053" s="15">
        <f>INDEX(装备!G:G,MATCH(属性!A7053,装备!A:A,0))</f>
        <v>19</v>
      </c>
      <c r="D7053" s="15" t="str">
        <f>INDEX(装备!E:E,MATCH(属性!A7053,装备!A:A,0))</f>
        <v>necklace</v>
      </c>
      <c r="E7053" s="14">
        <v>91</v>
      </c>
      <c r="F7053" s="17">
        <f>INT((VLOOKUP($C7053,装备数值,2,0)+VLOOKUP($C7053,装备数值,5,0)*($E7053-1))*VLOOKUP($D7053,系数!$K$2:$O$7,2,0))</f>
        <v>0</v>
      </c>
      <c r="G7053" s="17">
        <f>INT((VLOOKUP($C7053,装备数值,3,0)+VLOOKUP($C7053,装备数值,6,0)*($E7053-1))*VLOOKUP($D7053,系数!$K$2:$O$7,3,0))</f>
        <v>1382</v>
      </c>
      <c r="H7053" s="17">
        <f t="shared" si="221"/>
        <v>1382</v>
      </c>
      <c r="I7053" s="17">
        <f>INT((VLOOKUP($C7053,装备数值,4,0)+VLOOKUP($C7053,装备数值,7,0)*($E7053-1))*VLOOKUP($D7053,系数!$K$2:$O$7,4,0))</f>
        <v>0</v>
      </c>
      <c r="J7053" s="17">
        <f>INT((VLOOKUP($C7053,装备数值,4,0)+VLOOKUP($C7053,装备数值,7,0)*($E7053-1))*VLOOKUP($D7053,系数!$K$2:$O$7,5,0))</f>
        <v>0</v>
      </c>
      <c r="K7053" s="17">
        <f>INT(VLOOKUP(E7053,强化金币,2,1)*VLOOKUP(INDEX(装备!F:F,MATCH(属性!A7053,装备!A:A,0)),系数!$K$12:$M$15,3,0))</f>
        <v>450000</v>
      </c>
      <c r="L7053" s="17"/>
      <c r="M7053" s="17"/>
      <c r="N7053" s="17"/>
      <c r="O7053" s="17">
        <f>IF(E7053=1,"",VLOOKUP(E7053,系数!$S$2:$AB$12,MATCH(属性!C7053,评级,0),1))</f>
        <v>800</v>
      </c>
    </row>
    <row r="7054" spans="1:15" ht="17.25" thickBot="1" x14ac:dyDescent="0.4">
      <c r="A7054" s="17">
        <f t="shared" si="220"/>
        <v>7100059</v>
      </c>
      <c r="B7054" s="17" t="s">
        <v>225</v>
      </c>
      <c r="C7054" s="15">
        <f>INDEX(装备!G:G,MATCH(属性!A7054,装备!A:A,0))</f>
        <v>19</v>
      </c>
      <c r="D7054" s="15" t="str">
        <f>INDEX(装备!E:E,MATCH(属性!A7054,装备!A:A,0))</f>
        <v>necklace</v>
      </c>
      <c r="E7054" s="14">
        <v>92</v>
      </c>
      <c r="F7054" s="17">
        <f>INT((VLOOKUP($C7054,装备数值,2,0)+VLOOKUP($C7054,装备数值,5,0)*($E7054-1))*VLOOKUP($D7054,系数!$K$2:$O$7,2,0))</f>
        <v>0</v>
      </c>
      <c r="G7054" s="17">
        <f>INT((VLOOKUP($C7054,装备数值,3,0)+VLOOKUP($C7054,装备数值,6,0)*($E7054-1))*VLOOKUP($D7054,系数!$K$2:$O$7,3,0))</f>
        <v>1394</v>
      </c>
      <c r="H7054" s="17">
        <f t="shared" si="221"/>
        <v>1394</v>
      </c>
      <c r="I7054" s="17">
        <f>INT((VLOOKUP($C7054,装备数值,4,0)+VLOOKUP($C7054,装备数值,7,0)*($E7054-1))*VLOOKUP($D7054,系数!$K$2:$O$7,4,0))</f>
        <v>0</v>
      </c>
      <c r="J7054" s="17">
        <f>INT((VLOOKUP($C7054,装备数值,4,0)+VLOOKUP($C7054,装备数值,7,0)*($E7054-1))*VLOOKUP($D7054,系数!$K$2:$O$7,5,0))</f>
        <v>0</v>
      </c>
      <c r="K7054" s="17">
        <f>INT(VLOOKUP(E7054,强化金币,2,1)*VLOOKUP(INDEX(装备!F:F,MATCH(属性!A7054,装备!A:A,0)),系数!$K$12:$M$15,3,0))</f>
        <v>450000</v>
      </c>
      <c r="L7054" s="17"/>
      <c r="M7054" s="17"/>
      <c r="N7054" s="17"/>
      <c r="O7054" s="17">
        <f>IF(E7054=1,"",VLOOKUP(E7054,系数!$S$2:$AB$12,MATCH(属性!C7054,评级,0),1))</f>
        <v>800</v>
      </c>
    </row>
    <row r="7055" spans="1:15" ht="17.25" thickBot="1" x14ac:dyDescent="0.4">
      <c r="A7055" s="17">
        <f t="shared" si="220"/>
        <v>7100059</v>
      </c>
      <c r="B7055" s="17" t="s">
        <v>225</v>
      </c>
      <c r="C7055" s="15">
        <f>INDEX(装备!G:G,MATCH(属性!A7055,装备!A:A,0))</f>
        <v>19</v>
      </c>
      <c r="D7055" s="15" t="str">
        <f>INDEX(装备!E:E,MATCH(属性!A7055,装备!A:A,0))</f>
        <v>necklace</v>
      </c>
      <c r="E7055" s="14">
        <v>93</v>
      </c>
      <c r="F7055" s="17">
        <f>INT((VLOOKUP($C7055,装备数值,2,0)+VLOOKUP($C7055,装备数值,5,0)*($E7055-1))*VLOOKUP($D7055,系数!$K$2:$O$7,2,0))</f>
        <v>0</v>
      </c>
      <c r="G7055" s="17">
        <f>INT((VLOOKUP($C7055,装备数值,3,0)+VLOOKUP($C7055,装备数值,6,0)*($E7055-1))*VLOOKUP($D7055,系数!$K$2:$O$7,3,0))</f>
        <v>1406</v>
      </c>
      <c r="H7055" s="17">
        <f t="shared" si="221"/>
        <v>1406</v>
      </c>
      <c r="I7055" s="17">
        <f>INT((VLOOKUP($C7055,装备数值,4,0)+VLOOKUP($C7055,装备数值,7,0)*($E7055-1))*VLOOKUP($D7055,系数!$K$2:$O$7,4,0))</f>
        <v>0</v>
      </c>
      <c r="J7055" s="17">
        <f>INT((VLOOKUP($C7055,装备数值,4,0)+VLOOKUP($C7055,装备数值,7,0)*($E7055-1))*VLOOKUP($D7055,系数!$K$2:$O$7,5,0))</f>
        <v>0</v>
      </c>
      <c r="K7055" s="17">
        <f>INT(VLOOKUP(E7055,强化金币,2,1)*VLOOKUP(INDEX(装备!F:F,MATCH(属性!A7055,装备!A:A,0)),系数!$K$12:$M$15,3,0))</f>
        <v>450000</v>
      </c>
      <c r="L7055" s="17"/>
      <c r="M7055" s="17"/>
      <c r="N7055" s="17"/>
      <c r="O7055" s="17">
        <f>IF(E7055=1,"",VLOOKUP(E7055,系数!$S$2:$AB$12,MATCH(属性!C7055,评级,0),1))</f>
        <v>800</v>
      </c>
    </row>
    <row r="7056" spans="1:15" ht="17.25" thickBot="1" x14ac:dyDescent="0.4">
      <c r="A7056" s="17">
        <f t="shared" si="220"/>
        <v>7100059</v>
      </c>
      <c r="B7056" s="17" t="s">
        <v>225</v>
      </c>
      <c r="C7056" s="15">
        <f>INDEX(装备!G:G,MATCH(属性!A7056,装备!A:A,0))</f>
        <v>19</v>
      </c>
      <c r="D7056" s="15" t="str">
        <f>INDEX(装备!E:E,MATCH(属性!A7056,装备!A:A,0))</f>
        <v>necklace</v>
      </c>
      <c r="E7056" s="14">
        <v>94</v>
      </c>
      <c r="F7056" s="17">
        <f>INT((VLOOKUP($C7056,装备数值,2,0)+VLOOKUP($C7056,装备数值,5,0)*($E7056-1))*VLOOKUP($D7056,系数!$K$2:$O$7,2,0))</f>
        <v>0</v>
      </c>
      <c r="G7056" s="17">
        <f>INT((VLOOKUP($C7056,装备数值,3,0)+VLOOKUP($C7056,装备数值,6,0)*($E7056-1))*VLOOKUP($D7056,系数!$K$2:$O$7,3,0))</f>
        <v>1418</v>
      </c>
      <c r="H7056" s="17">
        <f t="shared" si="221"/>
        <v>1418</v>
      </c>
      <c r="I7056" s="17">
        <f>INT((VLOOKUP($C7056,装备数值,4,0)+VLOOKUP($C7056,装备数值,7,0)*($E7056-1))*VLOOKUP($D7056,系数!$K$2:$O$7,4,0))</f>
        <v>0</v>
      </c>
      <c r="J7056" s="17">
        <f>INT((VLOOKUP($C7056,装备数值,4,0)+VLOOKUP($C7056,装备数值,7,0)*($E7056-1))*VLOOKUP($D7056,系数!$K$2:$O$7,5,0))</f>
        <v>0</v>
      </c>
      <c r="K7056" s="17">
        <f>INT(VLOOKUP(E7056,强化金币,2,1)*VLOOKUP(INDEX(装备!F:F,MATCH(属性!A7056,装备!A:A,0)),系数!$K$12:$M$15,3,0))</f>
        <v>450000</v>
      </c>
      <c r="L7056" s="17"/>
      <c r="M7056" s="17"/>
      <c r="N7056" s="17"/>
      <c r="O7056" s="17">
        <f>IF(E7056=1,"",VLOOKUP(E7056,系数!$S$2:$AB$12,MATCH(属性!C7056,评级,0),1))</f>
        <v>800</v>
      </c>
    </row>
    <row r="7057" spans="1:15" ht="17.25" thickBot="1" x14ac:dyDescent="0.4">
      <c r="A7057" s="17">
        <f t="shared" si="220"/>
        <v>7100059</v>
      </c>
      <c r="B7057" s="17" t="s">
        <v>225</v>
      </c>
      <c r="C7057" s="15">
        <f>INDEX(装备!G:G,MATCH(属性!A7057,装备!A:A,0))</f>
        <v>19</v>
      </c>
      <c r="D7057" s="15" t="str">
        <f>INDEX(装备!E:E,MATCH(属性!A7057,装备!A:A,0))</f>
        <v>necklace</v>
      </c>
      <c r="E7057" s="14">
        <v>95</v>
      </c>
      <c r="F7057" s="17">
        <f>INT((VLOOKUP($C7057,装备数值,2,0)+VLOOKUP($C7057,装备数值,5,0)*($E7057-1))*VLOOKUP($D7057,系数!$K$2:$O$7,2,0))</f>
        <v>0</v>
      </c>
      <c r="G7057" s="17">
        <f>INT((VLOOKUP($C7057,装备数值,3,0)+VLOOKUP($C7057,装备数值,6,0)*($E7057-1))*VLOOKUP($D7057,系数!$K$2:$O$7,3,0))</f>
        <v>1430</v>
      </c>
      <c r="H7057" s="17">
        <f t="shared" si="221"/>
        <v>1430</v>
      </c>
      <c r="I7057" s="17">
        <f>INT((VLOOKUP($C7057,装备数值,4,0)+VLOOKUP($C7057,装备数值,7,0)*($E7057-1))*VLOOKUP($D7057,系数!$K$2:$O$7,4,0))</f>
        <v>0</v>
      </c>
      <c r="J7057" s="17">
        <f>INT((VLOOKUP($C7057,装备数值,4,0)+VLOOKUP($C7057,装备数值,7,0)*($E7057-1))*VLOOKUP($D7057,系数!$K$2:$O$7,5,0))</f>
        <v>0</v>
      </c>
      <c r="K7057" s="17">
        <f>INT(VLOOKUP(E7057,强化金币,2,1)*VLOOKUP(INDEX(装备!F:F,MATCH(属性!A7057,装备!A:A,0)),系数!$K$12:$M$15,3,0))</f>
        <v>450000</v>
      </c>
      <c r="L7057" s="17"/>
      <c r="M7057" s="17"/>
      <c r="N7057" s="17"/>
      <c r="O7057" s="17">
        <f>IF(E7057=1,"",VLOOKUP(E7057,系数!$S$2:$AB$12,MATCH(属性!C7057,评级,0),1))</f>
        <v>800</v>
      </c>
    </row>
    <row r="7058" spans="1:15" ht="17.25" thickBot="1" x14ac:dyDescent="0.4">
      <c r="A7058" s="17">
        <f t="shared" si="220"/>
        <v>7100059</v>
      </c>
      <c r="B7058" s="17" t="s">
        <v>225</v>
      </c>
      <c r="C7058" s="15">
        <f>INDEX(装备!G:G,MATCH(属性!A7058,装备!A:A,0))</f>
        <v>19</v>
      </c>
      <c r="D7058" s="15" t="str">
        <f>INDEX(装备!E:E,MATCH(属性!A7058,装备!A:A,0))</f>
        <v>necklace</v>
      </c>
      <c r="E7058" s="14">
        <v>96</v>
      </c>
      <c r="F7058" s="17">
        <f>INT((VLOOKUP($C7058,装备数值,2,0)+VLOOKUP($C7058,装备数值,5,0)*($E7058-1))*VLOOKUP($D7058,系数!$K$2:$O$7,2,0))</f>
        <v>0</v>
      </c>
      <c r="G7058" s="17">
        <f>INT((VLOOKUP($C7058,装备数值,3,0)+VLOOKUP($C7058,装备数值,6,0)*($E7058-1))*VLOOKUP($D7058,系数!$K$2:$O$7,3,0))</f>
        <v>1442</v>
      </c>
      <c r="H7058" s="17">
        <f t="shared" si="221"/>
        <v>1442</v>
      </c>
      <c r="I7058" s="17">
        <f>INT((VLOOKUP($C7058,装备数值,4,0)+VLOOKUP($C7058,装备数值,7,0)*($E7058-1))*VLOOKUP($D7058,系数!$K$2:$O$7,4,0))</f>
        <v>0</v>
      </c>
      <c r="J7058" s="17">
        <f>INT((VLOOKUP($C7058,装备数值,4,0)+VLOOKUP($C7058,装备数值,7,0)*($E7058-1))*VLOOKUP($D7058,系数!$K$2:$O$7,5,0))</f>
        <v>0</v>
      </c>
      <c r="K7058" s="17">
        <f>INT(VLOOKUP(E7058,强化金币,2,1)*VLOOKUP(INDEX(装备!F:F,MATCH(属性!A7058,装备!A:A,0)),系数!$K$12:$M$15,3,0))</f>
        <v>450000</v>
      </c>
      <c r="L7058" s="17"/>
      <c r="M7058" s="17"/>
      <c r="N7058" s="17"/>
      <c r="O7058" s="17">
        <f>IF(E7058=1,"",VLOOKUP(E7058,系数!$S$2:$AB$12,MATCH(属性!C7058,评级,0),1))</f>
        <v>800</v>
      </c>
    </row>
    <row r="7059" spans="1:15" ht="17.25" thickBot="1" x14ac:dyDescent="0.4">
      <c r="A7059" s="17">
        <f t="shared" si="220"/>
        <v>7100059</v>
      </c>
      <c r="B7059" s="17" t="s">
        <v>225</v>
      </c>
      <c r="C7059" s="15">
        <f>INDEX(装备!G:G,MATCH(属性!A7059,装备!A:A,0))</f>
        <v>19</v>
      </c>
      <c r="D7059" s="15" t="str">
        <f>INDEX(装备!E:E,MATCH(属性!A7059,装备!A:A,0))</f>
        <v>necklace</v>
      </c>
      <c r="E7059" s="14">
        <v>97</v>
      </c>
      <c r="F7059" s="17">
        <f>INT((VLOOKUP($C7059,装备数值,2,0)+VLOOKUP($C7059,装备数值,5,0)*($E7059-1))*VLOOKUP($D7059,系数!$K$2:$O$7,2,0))</f>
        <v>0</v>
      </c>
      <c r="G7059" s="17">
        <f>INT((VLOOKUP($C7059,装备数值,3,0)+VLOOKUP($C7059,装备数值,6,0)*($E7059-1))*VLOOKUP($D7059,系数!$K$2:$O$7,3,0))</f>
        <v>1454</v>
      </c>
      <c r="H7059" s="17">
        <f t="shared" si="221"/>
        <v>1454</v>
      </c>
      <c r="I7059" s="17">
        <f>INT((VLOOKUP($C7059,装备数值,4,0)+VLOOKUP($C7059,装备数值,7,0)*($E7059-1))*VLOOKUP($D7059,系数!$K$2:$O$7,4,0))</f>
        <v>0</v>
      </c>
      <c r="J7059" s="17">
        <f>INT((VLOOKUP($C7059,装备数值,4,0)+VLOOKUP($C7059,装备数值,7,0)*($E7059-1))*VLOOKUP($D7059,系数!$K$2:$O$7,5,0))</f>
        <v>0</v>
      </c>
      <c r="K7059" s="17">
        <f>INT(VLOOKUP(E7059,强化金币,2,1)*VLOOKUP(INDEX(装备!F:F,MATCH(属性!A7059,装备!A:A,0)),系数!$K$12:$M$15,3,0))</f>
        <v>450000</v>
      </c>
      <c r="L7059" s="17"/>
      <c r="M7059" s="17"/>
      <c r="N7059" s="17"/>
      <c r="O7059" s="17">
        <f>IF(E7059=1,"",VLOOKUP(E7059,系数!$S$2:$AB$12,MATCH(属性!C7059,评级,0),1))</f>
        <v>800</v>
      </c>
    </row>
    <row r="7060" spans="1:15" ht="17.25" thickBot="1" x14ac:dyDescent="0.4">
      <c r="A7060" s="17">
        <f t="shared" si="220"/>
        <v>7100059</v>
      </c>
      <c r="B7060" s="17" t="s">
        <v>225</v>
      </c>
      <c r="C7060" s="15">
        <f>INDEX(装备!G:G,MATCH(属性!A7060,装备!A:A,0))</f>
        <v>19</v>
      </c>
      <c r="D7060" s="15" t="str">
        <f>INDEX(装备!E:E,MATCH(属性!A7060,装备!A:A,0))</f>
        <v>necklace</v>
      </c>
      <c r="E7060" s="14">
        <v>98</v>
      </c>
      <c r="F7060" s="17">
        <f>INT((VLOOKUP($C7060,装备数值,2,0)+VLOOKUP($C7060,装备数值,5,0)*($E7060-1))*VLOOKUP($D7060,系数!$K$2:$O$7,2,0))</f>
        <v>0</v>
      </c>
      <c r="G7060" s="17">
        <f>INT((VLOOKUP($C7060,装备数值,3,0)+VLOOKUP($C7060,装备数值,6,0)*($E7060-1))*VLOOKUP($D7060,系数!$K$2:$O$7,3,0))</f>
        <v>1466</v>
      </c>
      <c r="H7060" s="17">
        <f t="shared" si="221"/>
        <v>1466</v>
      </c>
      <c r="I7060" s="17">
        <f>INT((VLOOKUP($C7060,装备数值,4,0)+VLOOKUP($C7060,装备数值,7,0)*($E7060-1))*VLOOKUP($D7060,系数!$K$2:$O$7,4,0))</f>
        <v>0</v>
      </c>
      <c r="J7060" s="17">
        <f>INT((VLOOKUP($C7060,装备数值,4,0)+VLOOKUP($C7060,装备数值,7,0)*($E7060-1))*VLOOKUP($D7060,系数!$K$2:$O$7,5,0))</f>
        <v>0</v>
      </c>
      <c r="K7060" s="17">
        <f>INT(VLOOKUP(E7060,强化金币,2,1)*VLOOKUP(INDEX(装备!F:F,MATCH(属性!A7060,装备!A:A,0)),系数!$K$12:$M$15,3,0))</f>
        <v>450000</v>
      </c>
      <c r="L7060" s="17"/>
      <c r="M7060" s="17"/>
      <c r="N7060" s="17"/>
      <c r="O7060" s="17">
        <f>IF(E7060=1,"",VLOOKUP(E7060,系数!$S$2:$AB$12,MATCH(属性!C7060,评级,0),1))</f>
        <v>800</v>
      </c>
    </row>
    <row r="7061" spans="1:15" ht="17.25" thickBot="1" x14ac:dyDescent="0.4">
      <c r="A7061" s="17">
        <f t="shared" si="220"/>
        <v>7100059</v>
      </c>
      <c r="B7061" s="17" t="s">
        <v>225</v>
      </c>
      <c r="C7061" s="15">
        <f>INDEX(装备!G:G,MATCH(属性!A7061,装备!A:A,0))</f>
        <v>19</v>
      </c>
      <c r="D7061" s="15" t="str">
        <f>INDEX(装备!E:E,MATCH(属性!A7061,装备!A:A,0))</f>
        <v>necklace</v>
      </c>
      <c r="E7061" s="14">
        <v>99</v>
      </c>
      <c r="F7061" s="17">
        <f>INT((VLOOKUP($C7061,装备数值,2,0)+VLOOKUP($C7061,装备数值,5,0)*($E7061-1))*VLOOKUP($D7061,系数!$K$2:$O$7,2,0))</f>
        <v>0</v>
      </c>
      <c r="G7061" s="17">
        <f>INT((VLOOKUP($C7061,装备数值,3,0)+VLOOKUP($C7061,装备数值,6,0)*($E7061-1))*VLOOKUP($D7061,系数!$K$2:$O$7,3,0))</f>
        <v>1478</v>
      </c>
      <c r="H7061" s="17">
        <f t="shared" si="221"/>
        <v>1478</v>
      </c>
      <c r="I7061" s="17">
        <f>INT((VLOOKUP($C7061,装备数值,4,0)+VLOOKUP($C7061,装备数值,7,0)*($E7061-1))*VLOOKUP($D7061,系数!$K$2:$O$7,4,0))</f>
        <v>0</v>
      </c>
      <c r="J7061" s="17">
        <f>INT((VLOOKUP($C7061,装备数值,4,0)+VLOOKUP($C7061,装备数值,7,0)*($E7061-1))*VLOOKUP($D7061,系数!$K$2:$O$7,5,0))</f>
        <v>0</v>
      </c>
      <c r="K7061" s="17">
        <f>INT(VLOOKUP(E7061,强化金币,2,1)*VLOOKUP(INDEX(装备!F:F,MATCH(属性!A7061,装备!A:A,0)),系数!$K$12:$M$15,3,0))</f>
        <v>450000</v>
      </c>
      <c r="L7061" s="17"/>
      <c r="M7061" s="17"/>
      <c r="N7061" s="17"/>
      <c r="O7061" s="17">
        <f>IF(E7061=1,"",VLOOKUP(E7061,系数!$S$2:$AB$12,MATCH(属性!C7061,评级,0),1))</f>
        <v>800</v>
      </c>
    </row>
    <row r="7062" spans="1:15" ht="17.25" thickBot="1" x14ac:dyDescent="0.4">
      <c r="A7062" s="17">
        <f t="shared" si="220"/>
        <v>7100059</v>
      </c>
      <c r="B7062" s="17" t="s">
        <v>225</v>
      </c>
      <c r="C7062" s="15">
        <f>INDEX(装备!G:G,MATCH(属性!A7062,装备!A:A,0))</f>
        <v>19</v>
      </c>
      <c r="D7062" s="15" t="str">
        <f>INDEX(装备!E:E,MATCH(属性!A7062,装备!A:A,0))</f>
        <v>necklace</v>
      </c>
      <c r="E7062" s="14">
        <v>100</v>
      </c>
      <c r="F7062" s="17">
        <f>INT((VLOOKUP($C7062,装备数值,2,0)+VLOOKUP($C7062,装备数值,5,0)*($E7062-1))*VLOOKUP($D7062,系数!$K$2:$O$7,2,0))</f>
        <v>0</v>
      </c>
      <c r="G7062" s="17">
        <f>INT((VLOOKUP($C7062,装备数值,3,0)+VLOOKUP($C7062,装备数值,6,0)*($E7062-1))*VLOOKUP($D7062,系数!$K$2:$O$7,3,0))</f>
        <v>1490</v>
      </c>
      <c r="H7062" s="17">
        <f t="shared" si="221"/>
        <v>1490</v>
      </c>
      <c r="I7062" s="17">
        <f>INT((VLOOKUP($C7062,装备数值,4,0)+VLOOKUP($C7062,装备数值,7,0)*($E7062-1))*VLOOKUP($D7062,系数!$K$2:$O$7,4,0))</f>
        <v>0</v>
      </c>
      <c r="J7062" s="17">
        <f>INT((VLOOKUP($C7062,装备数值,4,0)+VLOOKUP($C7062,装备数值,7,0)*($E7062-1))*VLOOKUP($D7062,系数!$K$2:$O$7,5,0))</f>
        <v>0</v>
      </c>
      <c r="K7062" s="17">
        <f>INT(VLOOKUP(E7062,强化金币,2,1)*VLOOKUP(INDEX(装备!F:F,MATCH(属性!A7062,装备!A:A,0)),系数!$K$12:$M$15,3,0))</f>
        <v>450000</v>
      </c>
      <c r="L7062" s="17"/>
      <c r="M7062" s="17"/>
      <c r="N7062" s="17"/>
      <c r="O7062" s="17">
        <f>IF(E7062=1,"",VLOOKUP(E7062,系数!$S$2:$AB$12,MATCH(属性!C7062,评级,0),1))</f>
        <v>880</v>
      </c>
    </row>
    <row r="7063" spans="1:15" ht="17.25" thickBot="1" x14ac:dyDescent="0.4">
      <c r="A7063" s="17">
        <f t="shared" si="220"/>
        <v>7100059</v>
      </c>
      <c r="B7063" s="17" t="s">
        <v>225</v>
      </c>
      <c r="C7063" s="15">
        <f>INDEX(装备!G:G,MATCH(属性!A7063,装备!A:A,0))</f>
        <v>19</v>
      </c>
      <c r="D7063" s="15" t="str">
        <f>INDEX(装备!E:E,MATCH(属性!A7063,装备!A:A,0))</f>
        <v>necklace</v>
      </c>
      <c r="E7063" s="14">
        <v>101</v>
      </c>
      <c r="F7063" s="17">
        <f>INT((VLOOKUP($C7063,装备数值,2,0)+VLOOKUP($C7063,装备数值,5,0)*($E7063-1))*VLOOKUP($D7063,系数!$K$2:$O$7,2,0))</f>
        <v>0</v>
      </c>
      <c r="G7063" s="17">
        <f>INT((VLOOKUP($C7063,装备数值,3,0)+VLOOKUP($C7063,装备数值,6,0)*($E7063-1))*VLOOKUP($D7063,系数!$K$2:$O$7,3,0))</f>
        <v>1503</v>
      </c>
      <c r="H7063" s="17">
        <f t="shared" si="221"/>
        <v>1503</v>
      </c>
      <c r="I7063" s="17">
        <f>INT((VLOOKUP($C7063,装备数值,4,0)+VLOOKUP($C7063,装备数值,7,0)*($E7063-1))*VLOOKUP($D7063,系数!$K$2:$O$7,4,0))</f>
        <v>0</v>
      </c>
      <c r="J7063" s="17">
        <f>INT((VLOOKUP($C7063,装备数值,4,0)+VLOOKUP($C7063,装备数值,7,0)*($E7063-1))*VLOOKUP($D7063,系数!$K$2:$O$7,5,0))</f>
        <v>0</v>
      </c>
      <c r="K7063" s="17">
        <f>INT(VLOOKUP(E7063,强化金币,2,1)*VLOOKUP(INDEX(装备!F:F,MATCH(属性!A7063,装备!A:A,0)),系数!$K$12:$M$15,3,0))</f>
        <v>450000</v>
      </c>
      <c r="L7063" s="17"/>
      <c r="M7063" s="17"/>
      <c r="N7063" s="17"/>
      <c r="O7063" s="17">
        <f>IF(E7063=1,"",VLOOKUP(E7063,系数!$S$2:$AB$12,MATCH(属性!C7063,评级,0),1))</f>
        <v>880</v>
      </c>
    </row>
    <row r="7064" spans="1:15" ht="17.25" thickBot="1" x14ac:dyDescent="0.4">
      <c r="A7064" s="17">
        <f t="shared" si="220"/>
        <v>7100059</v>
      </c>
      <c r="B7064" s="17" t="s">
        <v>225</v>
      </c>
      <c r="C7064" s="15">
        <f>INDEX(装备!G:G,MATCH(属性!A7064,装备!A:A,0))</f>
        <v>19</v>
      </c>
      <c r="D7064" s="15" t="str">
        <f>INDEX(装备!E:E,MATCH(属性!A7064,装备!A:A,0))</f>
        <v>necklace</v>
      </c>
      <c r="E7064" s="14">
        <v>102</v>
      </c>
      <c r="F7064" s="17">
        <f>INT((VLOOKUP($C7064,装备数值,2,0)+VLOOKUP($C7064,装备数值,5,0)*($E7064-1))*VLOOKUP($D7064,系数!$K$2:$O$7,2,0))</f>
        <v>0</v>
      </c>
      <c r="G7064" s="17">
        <f>INT((VLOOKUP($C7064,装备数值,3,0)+VLOOKUP($C7064,装备数值,6,0)*($E7064-1))*VLOOKUP($D7064,系数!$K$2:$O$7,3,0))</f>
        <v>1515</v>
      </c>
      <c r="H7064" s="17">
        <f t="shared" si="221"/>
        <v>1515</v>
      </c>
      <c r="I7064" s="17">
        <f>INT((VLOOKUP($C7064,装备数值,4,0)+VLOOKUP($C7064,装备数值,7,0)*($E7064-1))*VLOOKUP($D7064,系数!$K$2:$O$7,4,0))</f>
        <v>0</v>
      </c>
      <c r="J7064" s="17">
        <f>INT((VLOOKUP($C7064,装备数值,4,0)+VLOOKUP($C7064,装备数值,7,0)*($E7064-1))*VLOOKUP($D7064,系数!$K$2:$O$7,5,0))</f>
        <v>0</v>
      </c>
      <c r="K7064" s="17">
        <f>INT(VLOOKUP(E7064,强化金币,2,1)*VLOOKUP(INDEX(装备!F:F,MATCH(属性!A7064,装备!A:A,0)),系数!$K$12:$M$15,3,0))</f>
        <v>450000</v>
      </c>
      <c r="L7064" s="17"/>
      <c r="M7064" s="17"/>
      <c r="N7064" s="17"/>
      <c r="O7064" s="17">
        <f>IF(E7064=1,"",VLOOKUP(E7064,系数!$S$2:$AB$12,MATCH(属性!C7064,评级,0),1))</f>
        <v>880</v>
      </c>
    </row>
    <row r="7065" spans="1:15" ht="17.25" thickBot="1" x14ac:dyDescent="0.4">
      <c r="A7065" s="17">
        <f t="shared" si="220"/>
        <v>7100059</v>
      </c>
      <c r="B7065" s="17" t="s">
        <v>225</v>
      </c>
      <c r="C7065" s="15">
        <f>INDEX(装备!G:G,MATCH(属性!A7065,装备!A:A,0))</f>
        <v>19</v>
      </c>
      <c r="D7065" s="15" t="str">
        <f>INDEX(装备!E:E,MATCH(属性!A7065,装备!A:A,0))</f>
        <v>necklace</v>
      </c>
      <c r="E7065" s="14">
        <v>103</v>
      </c>
      <c r="F7065" s="17">
        <f>INT((VLOOKUP($C7065,装备数值,2,0)+VLOOKUP($C7065,装备数值,5,0)*($E7065-1))*VLOOKUP($D7065,系数!$K$2:$O$7,2,0))</f>
        <v>0</v>
      </c>
      <c r="G7065" s="17">
        <f>INT((VLOOKUP($C7065,装备数值,3,0)+VLOOKUP($C7065,装备数值,6,0)*($E7065-1))*VLOOKUP($D7065,系数!$K$2:$O$7,3,0))</f>
        <v>1527</v>
      </c>
      <c r="H7065" s="17">
        <f t="shared" si="221"/>
        <v>1527</v>
      </c>
      <c r="I7065" s="17">
        <f>INT((VLOOKUP($C7065,装备数值,4,0)+VLOOKUP($C7065,装备数值,7,0)*($E7065-1))*VLOOKUP($D7065,系数!$K$2:$O$7,4,0))</f>
        <v>0</v>
      </c>
      <c r="J7065" s="17">
        <f>INT((VLOOKUP($C7065,装备数值,4,0)+VLOOKUP($C7065,装备数值,7,0)*($E7065-1))*VLOOKUP($D7065,系数!$K$2:$O$7,5,0))</f>
        <v>0</v>
      </c>
      <c r="K7065" s="17">
        <f>INT(VLOOKUP(E7065,强化金币,2,1)*VLOOKUP(INDEX(装备!F:F,MATCH(属性!A7065,装备!A:A,0)),系数!$K$12:$M$15,3,0))</f>
        <v>450000</v>
      </c>
      <c r="L7065" s="17"/>
      <c r="M7065" s="17"/>
      <c r="N7065" s="17"/>
      <c r="O7065" s="17">
        <f>IF(E7065=1,"",VLOOKUP(E7065,系数!$S$2:$AB$12,MATCH(属性!C7065,评级,0),1))</f>
        <v>880</v>
      </c>
    </row>
    <row r="7066" spans="1:15" ht="17.25" thickBot="1" x14ac:dyDescent="0.4">
      <c r="A7066" s="17">
        <f t="shared" si="220"/>
        <v>7100059</v>
      </c>
      <c r="B7066" s="17" t="s">
        <v>225</v>
      </c>
      <c r="C7066" s="15">
        <f>INDEX(装备!G:G,MATCH(属性!A7066,装备!A:A,0))</f>
        <v>19</v>
      </c>
      <c r="D7066" s="15" t="str">
        <f>INDEX(装备!E:E,MATCH(属性!A7066,装备!A:A,0))</f>
        <v>necklace</v>
      </c>
      <c r="E7066" s="14">
        <v>104</v>
      </c>
      <c r="F7066" s="17">
        <f>INT((VLOOKUP($C7066,装备数值,2,0)+VLOOKUP($C7066,装备数值,5,0)*($E7066-1))*VLOOKUP($D7066,系数!$K$2:$O$7,2,0))</f>
        <v>0</v>
      </c>
      <c r="G7066" s="17">
        <f>INT((VLOOKUP($C7066,装备数值,3,0)+VLOOKUP($C7066,装备数值,6,0)*($E7066-1))*VLOOKUP($D7066,系数!$K$2:$O$7,3,0))</f>
        <v>1539</v>
      </c>
      <c r="H7066" s="17">
        <f t="shared" si="221"/>
        <v>1539</v>
      </c>
      <c r="I7066" s="17">
        <f>INT((VLOOKUP($C7066,装备数值,4,0)+VLOOKUP($C7066,装备数值,7,0)*($E7066-1))*VLOOKUP($D7066,系数!$K$2:$O$7,4,0))</f>
        <v>0</v>
      </c>
      <c r="J7066" s="17">
        <f>INT((VLOOKUP($C7066,装备数值,4,0)+VLOOKUP($C7066,装备数值,7,0)*($E7066-1))*VLOOKUP($D7066,系数!$K$2:$O$7,5,0))</f>
        <v>0</v>
      </c>
      <c r="K7066" s="17">
        <f>INT(VLOOKUP(E7066,强化金币,2,1)*VLOOKUP(INDEX(装备!F:F,MATCH(属性!A7066,装备!A:A,0)),系数!$K$12:$M$15,3,0))</f>
        <v>450000</v>
      </c>
      <c r="L7066" s="17"/>
      <c r="M7066" s="17"/>
      <c r="N7066" s="17"/>
      <c r="O7066" s="17">
        <f>IF(E7066=1,"",VLOOKUP(E7066,系数!$S$2:$AB$12,MATCH(属性!C7066,评级,0),1))</f>
        <v>880</v>
      </c>
    </row>
    <row r="7067" spans="1:15" ht="17.25" thickBot="1" x14ac:dyDescent="0.4">
      <c r="A7067" s="17">
        <f t="shared" si="220"/>
        <v>7100059</v>
      </c>
      <c r="B7067" s="17" t="s">
        <v>225</v>
      </c>
      <c r="C7067" s="15">
        <f>INDEX(装备!G:G,MATCH(属性!A7067,装备!A:A,0))</f>
        <v>19</v>
      </c>
      <c r="D7067" s="15" t="str">
        <f>INDEX(装备!E:E,MATCH(属性!A7067,装备!A:A,0))</f>
        <v>necklace</v>
      </c>
      <c r="E7067" s="14">
        <v>105</v>
      </c>
      <c r="F7067" s="17">
        <f>INT((VLOOKUP($C7067,装备数值,2,0)+VLOOKUP($C7067,装备数值,5,0)*($E7067-1))*VLOOKUP($D7067,系数!$K$2:$O$7,2,0))</f>
        <v>0</v>
      </c>
      <c r="G7067" s="17">
        <f>INT((VLOOKUP($C7067,装备数值,3,0)+VLOOKUP($C7067,装备数值,6,0)*($E7067-1))*VLOOKUP($D7067,系数!$K$2:$O$7,3,0))</f>
        <v>1551</v>
      </c>
      <c r="H7067" s="17">
        <f t="shared" si="221"/>
        <v>1551</v>
      </c>
      <c r="I7067" s="17">
        <f>INT((VLOOKUP($C7067,装备数值,4,0)+VLOOKUP($C7067,装备数值,7,0)*($E7067-1))*VLOOKUP($D7067,系数!$K$2:$O$7,4,0))</f>
        <v>0</v>
      </c>
      <c r="J7067" s="17">
        <f>INT((VLOOKUP($C7067,装备数值,4,0)+VLOOKUP($C7067,装备数值,7,0)*($E7067-1))*VLOOKUP($D7067,系数!$K$2:$O$7,5,0))</f>
        <v>0</v>
      </c>
      <c r="K7067" s="17">
        <f>INT(VLOOKUP(E7067,强化金币,2,1)*VLOOKUP(INDEX(装备!F:F,MATCH(属性!A7067,装备!A:A,0)),系数!$K$12:$M$15,3,0))</f>
        <v>450000</v>
      </c>
      <c r="L7067" s="17"/>
      <c r="M7067" s="17"/>
      <c r="N7067" s="17"/>
      <c r="O7067" s="17">
        <f>IF(E7067=1,"",VLOOKUP(E7067,系数!$S$2:$AB$12,MATCH(属性!C7067,评级,0),1))</f>
        <v>880</v>
      </c>
    </row>
    <row r="7068" spans="1:15" ht="17.25" thickBot="1" x14ac:dyDescent="0.4">
      <c r="A7068" s="17">
        <f t="shared" si="220"/>
        <v>7100059</v>
      </c>
      <c r="B7068" s="17" t="s">
        <v>225</v>
      </c>
      <c r="C7068" s="15">
        <f>INDEX(装备!G:G,MATCH(属性!A7068,装备!A:A,0))</f>
        <v>19</v>
      </c>
      <c r="D7068" s="15" t="str">
        <f>INDEX(装备!E:E,MATCH(属性!A7068,装备!A:A,0))</f>
        <v>necklace</v>
      </c>
      <c r="E7068" s="14">
        <v>106</v>
      </c>
      <c r="F7068" s="17">
        <f>INT((VLOOKUP($C7068,装备数值,2,0)+VLOOKUP($C7068,装备数值,5,0)*($E7068-1))*VLOOKUP($D7068,系数!$K$2:$O$7,2,0))</f>
        <v>0</v>
      </c>
      <c r="G7068" s="17">
        <f>INT((VLOOKUP($C7068,装备数值,3,0)+VLOOKUP($C7068,装备数值,6,0)*($E7068-1))*VLOOKUP($D7068,系数!$K$2:$O$7,3,0))</f>
        <v>1563</v>
      </c>
      <c r="H7068" s="17">
        <f t="shared" si="221"/>
        <v>1563</v>
      </c>
      <c r="I7068" s="17">
        <f>INT((VLOOKUP($C7068,装备数值,4,0)+VLOOKUP($C7068,装备数值,7,0)*($E7068-1))*VLOOKUP($D7068,系数!$K$2:$O$7,4,0))</f>
        <v>0</v>
      </c>
      <c r="J7068" s="17">
        <f>INT((VLOOKUP($C7068,装备数值,4,0)+VLOOKUP($C7068,装备数值,7,0)*($E7068-1))*VLOOKUP($D7068,系数!$K$2:$O$7,5,0))</f>
        <v>0</v>
      </c>
      <c r="K7068" s="17">
        <f>INT(VLOOKUP(E7068,强化金币,2,1)*VLOOKUP(INDEX(装备!F:F,MATCH(属性!A7068,装备!A:A,0)),系数!$K$12:$M$15,3,0))</f>
        <v>450000</v>
      </c>
      <c r="L7068" s="17"/>
      <c r="M7068" s="17"/>
      <c r="N7068" s="17"/>
      <c r="O7068" s="17">
        <f>IF(E7068=1,"",VLOOKUP(E7068,系数!$S$2:$AB$12,MATCH(属性!C7068,评级,0),1))</f>
        <v>880</v>
      </c>
    </row>
    <row r="7069" spans="1:15" ht="17.25" thickBot="1" x14ac:dyDescent="0.4">
      <c r="A7069" s="17">
        <f t="shared" si="220"/>
        <v>7100059</v>
      </c>
      <c r="B7069" s="17" t="s">
        <v>225</v>
      </c>
      <c r="C7069" s="15">
        <f>INDEX(装备!G:G,MATCH(属性!A7069,装备!A:A,0))</f>
        <v>19</v>
      </c>
      <c r="D7069" s="15" t="str">
        <f>INDEX(装备!E:E,MATCH(属性!A7069,装备!A:A,0))</f>
        <v>necklace</v>
      </c>
      <c r="E7069" s="14">
        <v>107</v>
      </c>
      <c r="F7069" s="17">
        <f>INT((VLOOKUP($C7069,装备数值,2,0)+VLOOKUP($C7069,装备数值,5,0)*($E7069-1))*VLOOKUP($D7069,系数!$K$2:$O$7,2,0))</f>
        <v>0</v>
      </c>
      <c r="G7069" s="17">
        <f>INT((VLOOKUP($C7069,装备数值,3,0)+VLOOKUP($C7069,装备数值,6,0)*($E7069-1))*VLOOKUP($D7069,系数!$K$2:$O$7,3,0))</f>
        <v>1575</v>
      </c>
      <c r="H7069" s="17">
        <f t="shared" si="221"/>
        <v>1575</v>
      </c>
      <c r="I7069" s="17">
        <f>INT((VLOOKUP($C7069,装备数值,4,0)+VLOOKUP($C7069,装备数值,7,0)*($E7069-1))*VLOOKUP($D7069,系数!$K$2:$O$7,4,0))</f>
        <v>0</v>
      </c>
      <c r="J7069" s="17">
        <f>INT((VLOOKUP($C7069,装备数值,4,0)+VLOOKUP($C7069,装备数值,7,0)*($E7069-1))*VLOOKUP($D7069,系数!$K$2:$O$7,5,0))</f>
        <v>0</v>
      </c>
      <c r="K7069" s="17">
        <f>INT(VLOOKUP(E7069,强化金币,2,1)*VLOOKUP(INDEX(装备!F:F,MATCH(属性!A7069,装备!A:A,0)),系数!$K$12:$M$15,3,0))</f>
        <v>450000</v>
      </c>
      <c r="L7069" s="17"/>
      <c r="M7069" s="17"/>
      <c r="N7069" s="17"/>
      <c r="O7069" s="17">
        <f>IF(E7069=1,"",VLOOKUP(E7069,系数!$S$2:$AB$12,MATCH(属性!C7069,评级,0),1))</f>
        <v>880</v>
      </c>
    </row>
    <row r="7070" spans="1:15" ht="17.25" thickBot="1" x14ac:dyDescent="0.4">
      <c r="A7070" s="17">
        <f t="shared" si="220"/>
        <v>7100059</v>
      </c>
      <c r="B7070" s="17" t="s">
        <v>225</v>
      </c>
      <c r="C7070" s="15">
        <f>INDEX(装备!G:G,MATCH(属性!A7070,装备!A:A,0))</f>
        <v>19</v>
      </c>
      <c r="D7070" s="15" t="str">
        <f>INDEX(装备!E:E,MATCH(属性!A7070,装备!A:A,0))</f>
        <v>necklace</v>
      </c>
      <c r="E7070" s="14">
        <v>108</v>
      </c>
      <c r="F7070" s="17">
        <f>INT((VLOOKUP($C7070,装备数值,2,0)+VLOOKUP($C7070,装备数值,5,0)*($E7070-1))*VLOOKUP($D7070,系数!$K$2:$O$7,2,0))</f>
        <v>0</v>
      </c>
      <c r="G7070" s="17">
        <f>INT((VLOOKUP($C7070,装备数值,3,0)+VLOOKUP($C7070,装备数值,6,0)*($E7070-1))*VLOOKUP($D7070,系数!$K$2:$O$7,3,0))</f>
        <v>1587</v>
      </c>
      <c r="H7070" s="17">
        <f t="shared" si="221"/>
        <v>1587</v>
      </c>
      <c r="I7070" s="17">
        <f>INT((VLOOKUP($C7070,装备数值,4,0)+VLOOKUP($C7070,装备数值,7,0)*($E7070-1))*VLOOKUP($D7070,系数!$K$2:$O$7,4,0))</f>
        <v>0</v>
      </c>
      <c r="J7070" s="17">
        <f>INT((VLOOKUP($C7070,装备数值,4,0)+VLOOKUP($C7070,装备数值,7,0)*($E7070-1))*VLOOKUP($D7070,系数!$K$2:$O$7,5,0))</f>
        <v>0</v>
      </c>
      <c r="K7070" s="17">
        <f>INT(VLOOKUP(E7070,强化金币,2,1)*VLOOKUP(INDEX(装备!F:F,MATCH(属性!A7070,装备!A:A,0)),系数!$K$12:$M$15,3,0))</f>
        <v>450000</v>
      </c>
      <c r="L7070" s="17"/>
      <c r="M7070" s="17"/>
      <c r="N7070" s="17"/>
      <c r="O7070" s="17">
        <f>IF(E7070=1,"",VLOOKUP(E7070,系数!$S$2:$AB$12,MATCH(属性!C7070,评级,0),1))</f>
        <v>880</v>
      </c>
    </row>
    <row r="7071" spans="1:15" ht="17.25" thickBot="1" x14ac:dyDescent="0.4">
      <c r="A7071" s="17">
        <f t="shared" si="220"/>
        <v>7100059</v>
      </c>
      <c r="B7071" s="17" t="s">
        <v>225</v>
      </c>
      <c r="C7071" s="15">
        <f>INDEX(装备!G:G,MATCH(属性!A7071,装备!A:A,0))</f>
        <v>19</v>
      </c>
      <c r="D7071" s="15" t="str">
        <f>INDEX(装备!E:E,MATCH(属性!A7071,装备!A:A,0))</f>
        <v>necklace</v>
      </c>
      <c r="E7071" s="14">
        <v>109</v>
      </c>
      <c r="F7071" s="17">
        <f>INT((VLOOKUP($C7071,装备数值,2,0)+VLOOKUP($C7071,装备数值,5,0)*($E7071-1))*VLOOKUP($D7071,系数!$K$2:$O$7,2,0))</f>
        <v>0</v>
      </c>
      <c r="G7071" s="17">
        <f>INT((VLOOKUP($C7071,装备数值,3,0)+VLOOKUP($C7071,装备数值,6,0)*($E7071-1))*VLOOKUP($D7071,系数!$K$2:$O$7,3,0))</f>
        <v>1599</v>
      </c>
      <c r="H7071" s="17">
        <f t="shared" si="221"/>
        <v>1599</v>
      </c>
      <c r="I7071" s="17">
        <f>INT((VLOOKUP($C7071,装备数值,4,0)+VLOOKUP($C7071,装备数值,7,0)*($E7071-1))*VLOOKUP($D7071,系数!$K$2:$O$7,4,0))</f>
        <v>0</v>
      </c>
      <c r="J7071" s="17">
        <f>INT((VLOOKUP($C7071,装备数值,4,0)+VLOOKUP($C7071,装备数值,7,0)*($E7071-1))*VLOOKUP($D7071,系数!$K$2:$O$7,5,0))</f>
        <v>0</v>
      </c>
      <c r="K7071" s="17">
        <f>INT(VLOOKUP(E7071,强化金币,2,1)*VLOOKUP(INDEX(装备!F:F,MATCH(属性!A7071,装备!A:A,0)),系数!$K$12:$M$15,3,0))</f>
        <v>450000</v>
      </c>
      <c r="L7071" s="17"/>
      <c r="M7071" s="17"/>
      <c r="N7071" s="17"/>
      <c r="O7071" s="17">
        <f>IF(E7071=1,"",VLOOKUP(E7071,系数!$S$2:$AB$12,MATCH(属性!C7071,评级,0),1))</f>
        <v>880</v>
      </c>
    </row>
    <row r="7072" spans="1:15" ht="17.25" thickBot="1" x14ac:dyDescent="0.4">
      <c r="A7072" s="17">
        <f t="shared" si="220"/>
        <v>7100059</v>
      </c>
      <c r="B7072" s="17" t="s">
        <v>225</v>
      </c>
      <c r="C7072" s="15">
        <f>INDEX(装备!G:G,MATCH(属性!A7072,装备!A:A,0))</f>
        <v>19</v>
      </c>
      <c r="D7072" s="15" t="str">
        <f>INDEX(装备!E:E,MATCH(属性!A7072,装备!A:A,0))</f>
        <v>necklace</v>
      </c>
      <c r="E7072" s="14">
        <v>110</v>
      </c>
      <c r="F7072" s="17">
        <f>INT((VLOOKUP($C7072,装备数值,2,0)+VLOOKUP($C7072,装备数值,5,0)*($E7072-1))*VLOOKUP($D7072,系数!$K$2:$O$7,2,0))</f>
        <v>0</v>
      </c>
      <c r="G7072" s="17">
        <f>INT((VLOOKUP($C7072,装备数值,3,0)+VLOOKUP($C7072,装备数值,6,0)*($E7072-1))*VLOOKUP($D7072,系数!$K$2:$O$7,3,0))</f>
        <v>1611</v>
      </c>
      <c r="H7072" s="17">
        <f t="shared" si="221"/>
        <v>1611</v>
      </c>
      <c r="I7072" s="17">
        <f>INT((VLOOKUP($C7072,装备数值,4,0)+VLOOKUP($C7072,装备数值,7,0)*($E7072-1))*VLOOKUP($D7072,系数!$K$2:$O$7,4,0))</f>
        <v>0</v>
      </c>
      <c r="J7072" s="17">
        <f>INT((VLOOKUP($C7072,装备数值,4,0)+VLOOKUP($C7072,装备数值,7,0)*($E7072-1))*VLOOKUP($D7072,系数!$K$2:$O$7,5,0))</f>
        <v>0</v>
      </c>
      <c r="K7072" s="17">
        <f>INT(VLOOKUP(E7072,强化金币,2,1)*VLOOKUP(INDEX(装备!F:F,MATCH(属性!A7072,装备!A:A,0)),系数!$K$12:$M$15,3,0))</f>
        <v>450000</v>
      </c>
      <c r="L7072" s="17"/>
      <c r="M7072" s="17"/>
      <c r="N7072" s="17"/>
      <c r="O7072" s="17">
        <f>IF(E7072=1,"",VLOOKUP(E7072,系数!$S$2:$AB$12,MATCH(属性!C7072,评级,0),1))</f>
        <v>880</v>
      </c>
    </row>
    <row r="7073" spans="1:15" ht="17.25" thickBot="1" x14ac:dyDescent="0.4">
      <c r="A7073" s="17">
        <f t="shared" si="220"/>
        <v>7100059</v>
      </c>
      <c r="B7073" s="17" t="s">
        <v>225</v>
      </c>
      <c r="C7073" s="15">
        <f>INDEX(装备!G:G,MATCH(属性!A7073,装备!A:A,0))</f>
        <v>19</v>
      </c>
      <c r="D7073" s="15" t="str">
        <f>INDEX(装备!E:E,MATCH(属性!A7073,装备!A:A,0))</f>
        <v>necklace</v>
      </c>
      <c r="E7073" s="14">
        <v>111</v>
      </c>
      <c r="F7073" s="17">
        <f>INT((VLOOKUP($C7073,装备数值,2,0)+VLOOKUP($C7073,装备数值,5,0)*($E7073-1))*VLOOKUP($D7073,系数!$K$2:$O$7,2,0))</f>
        <v>0</v>
      </c>
      <c r="G7073" s="17">
        <f>INT((VLOOKUP($C7073,装备数值,3,0)+VLOOKUP($C7073,装备数值,6,0)*($E7073-1))*VLOOKUP($D7073,系数!$K$2:$O$7,3,0))</f>
        <v>1623</v>
      </c>
      <c r="H7073" s="17">
        <f t="shared" si="221"/>
        <v>1623</v>
      </c>
      <c r="I7073" s="17">
        <f>INT((VLOOKUP($C7073,装备数值,4,0)+VLOOKUP($C7073,装备数值,7,0)*($E7073-1))*VLOOKUP($D7073,系数!$K$2:$O$7,4,0))</f>
        <v>0</v>
      </c>
      <c r="J7073" s="17">
        <f>INT((VLOOKUP($C7073,装备数值,4,0)+VLOOKUP($C7073,装备数值,7,0)*($E7073-1))*VLOOKUP($D7073,系数!$K$2:$O$7,5,0))</f>
        <v>0</v>
      </c>
      <c r="K7073" s="17">
        <f>INT(VLOOKUP(E7073,强化金币,2,1)*VLOOKUP(INDEX(装备!F:F,MATCH(属性!A7073,装备!A:A,0)),系数!$K$12:$M$15,3,0))</f>
        <v>450000</v>
      </c>
      <c r="L7073" s="17"/>
      <c r="M7073" s="17"/>
      <c r="N7073" s="17"/>
      <c r="O7073" s="17">
        <f>IF(E7073=1,"",VLOOKUP(E7073,系数!$S$2:$AB$12,MATCH(属性!C7073,评级,0),1))</f>
        <v>880</v>
      </c>
    </row>
    <row r="7074" spans="1:15" ht="17.25" thickBot="1" x14ac:dyDescent="0.4">
      <c r="A7074" s="17">
        <f t="shared" si="220"/>
        <v>7100059</v>
      </c>
      <c r="B7074" s="17" t="s">
        <v>225</v>
      </c>
      <c r="C7074" s="15">
        <f>INDEX(装备!G:G,MATCH(属性!A7074,装备!A:A,0))</f>
        <v>19</v>
      </c>
      <c r="D7074" s="15" t="str">
        <f>INDEX(装备!E:E,MATCH(属性!A7074,装备!A:A,0))</f>
        <v>necklace</v>
      </c>
      <c r="E7074" s="14">
        <v>112</v>
      </c>
      <c r="F7074" s="17">
        <f>INT((VLOOKUP($C7074,装备数值,2,0)+VLOOKUP($C7074,装备数值,5,0)*($E7074-1))*VLOOKUP($D7074,系数!$K$2:$O$7,2,0))</f>
        <v>0</v>
      </c>
      <c r="G7074" s="17">
        <f>INT((VLOOKUP($C7074,装备数值,3,0)+VLOOKUP($C7074,装备数值,6,0)*($E7074-1))*VLOOKUP($D7074,系数!$K$2:$O$7,3,0))</f>
        <v>1635</v>
      </c>
      <c r="H7074" s="17">
        <f t="shared" si="221"/>
        <v>1635</v>
      </c>
      <c r="I7074" s="17">
        <f>INT((VLOOKUP($C7074,装备数值,4,0)+VLOOKUP($C7074,装备数值,7,0)*($E7074-1))*VLOOKUP($D7074,系数!$K$2:$O$7,4,0))</f>
        <v>0</v>
      </c>
      <c r="J7074" s="17">
        <f>INT((VLOOKUP($C7074,装备数值,4,0)+VLOOKUP($C7074,装备数值,7,0)*($E7074-1))*VLOOKUP($D7074,系数!$K$2:$O$7,5,0))</f>
        <v>0</v>
      </c>
      <c r="K7074" s="17">
        <f>INT(VLOOKUP(E7074,强化金币,2,1)*VLOOKUP(INDEX(装备!F:F,MATCH(属性!A7074,装备!A:A,0)),系数!$K$12:$M$15,3,0))</f>
        <v>450000</v>
      </c>
      <c r="L7074" s="17"/>
      <c r="M7074" s="17"/>
      <c r="N7074" s="17"/>
      <c r="O7074" s="17">
        <f>IF(E7074=1,"",VLOOKUP(E7074,系数!$S$2:$AB$12,MATCH(属性!C7074,评级,0),1))</f>
        <v>880</v>
      </c>
    </row>
    <row r="7075" spans="1:15" ht="17.25" thickBot="1" x14ac:dyDescent="0.4">
      <c r="A7075" s="17">
        <f t="shared" si="220"/>
        <v>7100059</v>
      </c>
      <c r="B7075" s="17" t="s">
        <v>225</v>
      </c>
      <c r="C7075" s="15">
        <f>INDEX(装备!G:G,MATCH(属性!A7075,装备!A:A,0))</f>
        <v>19</v>
      </c>
      <c r="D7075" s="15" t="str">
        <f>INDEX(装备!E:E,MATCH(属性!A7075,装备!A:A,0))</f>
        <v>necklace</v>
      </c>
      <c r="E7075" s="14">
        <v>113</v>
      </c>
      <c r="F7075" s="17">
        <f>INT((VLOOKUP($C7075,装备数值,2,0)+VLOOKUP($C7075,装备数值,5,0)*($E7075-1))*VLOOKUP($D7075,系数!$K$2:$O$7,2,0))</f>
        <v>0</v>
      </c>
      <c r="G7075" s="17">
        <f>INT((VLOOKUP($C7075,装备数值,3,0)+VLOOKUP($C7075,装备数值,6,0)*($E7075-1))*VLOOKUP($D7075,系数!$K$2:$O$7,3,0))</f>
        <v>1647</v>
      </c>
      <c r="H7075" s="17">
        <f t="shared" si="221"/>
        <v>1647</v>
      </c>
      <c r="I7075" s="17">
        <f>INT((VLOOKUP($C7075,装备数值,4,0)+VLOOKUP($C7075,装备数值,7,0)*($E7075-1))*VLOOKUP($D7075,系数!$K$2:$O$7,4,0))</f>
        <v>0</v>
      </c>
      <c r="J7075" s="17">
        <f>INT((VLOOKUP($C7075,装备数值,4,0)+VLOOKUP($C7075,装备数值,7,0)*($E7075-1))*VLOOKUP($D7075,系数!$K$2:$O$7,5,0))</f>
        <v>0</v>
      </c>
      <c r="K7075" s="17">
        <f>INT(VLOOKUP(E7075,强化金币,2,1)*VLOOKUP(INDEX(装备!F:F,MATCH(属性!A7075,装备!A:A,0)),系数!$K$12:$M$15,3,0))</f>
        <v>450000</v>
      </c>
      <c r="L7075" s="17"/>
      <c r="M7075" s="17"/>
      <c r="N7075" s="17"/>
      <c r="O7075" s="17">
        <f>IF(E7075=1,"",VLOOKUP(E7075,系数!$S$2:$AB$12,MATCH(属性!C7075,评级,0),1))</f>
        <v>880</v>
      </c>
    </row>
    <row r="7076" spans="1:15" ht="17.25" thickBot="1" x14ac:dyDescent="0.4">
      <c r="A7076" s="17">
        <f t="shared" si="220"/>
        <v>7100059</v>
      </c>
      <c r="B7076" s="17" t="s">
        <v>225</v>
      </c>
      <c r="C7076" s="15">
        <f>INDEX(装备!G:G,MATCH(属性!A7076,装备!A:A,0))</f>
        <v>19</v>
      </c>
      <c r="D7076" s="15" t="str">
        <f>INDEX(装备!E:E,MATCH(属性!A7076,装备!A:A,0))</f>
        <v>necklace</v>
      </c>
      <c r="E7076" s="14">
        <v>114</v>
      </c>
      <c r="F7076" s="17">
        <f>INT((VLOOKUP($C7076,装备数值,2,0)+VLOOKUP($C7076,装备数值,5,0)*($E7076-1))*VLOOKUP($D7076,系数!$K$2:$O$7,2,0))</f>
        <v>0</v>
      </c>
      <c r="G7076" s="17">
        <f>INT((VLOOKUP($C7076,装备数值,3,0)+VLOOKUP($C7076,装备数值,6,0)*($E7076-1))*VLOOKUP($D7076,系数!$K$2:$O$7,3,0))</f>
        <v>1659</v>
      </c>
      <c r="H7076" s="17">
        <f t="shared" si="221"/>
        <v>1659</v>
      </c>
      <c r="I7076" s="17">
        <f>INT((VLOOKUP($C7076,装备数值,4,0)+VLOOKUP($C7076,装备数值,7,0)*($E7076-1))*VLOOKUP($D7076,系数!$K$2:$O$7,4,0))</f>
        <v>0</v>
      </c>
      <c r="J7076" s="17">
        <f>INT((VLOOKUP($C7076,装备数值,4,0)+VLOOKUP($C7076,装备数值,7,0)*($E7076-1))*VLOOKUP($D7076,系数!$K$2:$O$7,5,0))</f>
        <v>0</v>
      </c>
      <c r="K7076" s="17">
        <f>INT(VLOOKUP(E7076,强化金币,2,1)*VLOOKUP(INDEX(装备!F:F,MATCH(属性!A7076,装备!A:A,0)),系数!$K$12:$M$15,3,0))</f>
        <v>450000</v>
      </c>
      <c r="L7076" s="17"/>
      <c r="M7076" s="17"/>
      <c r="N7076" s="17"/>
      <c r="O7076" s="17">
        <f>IF(E7076=1,"",VLOOKUP(E7076,系数!$S$2:$AB$12,MATCH(属性!C7076,评级,0),1))</f>
        <v>880</v>
      </c>
    </row>
    <row r="7077" spans="1:15" ht="17.25" thickBot="1" x14ac:dyDescent="0.4">
      <c r="A7077" s="17">
        <f t="shared" si="220"/>
        <v>7100059</v>
      </c>
      <c r="B7077" s="17" t="s">
        <v>225</v>
      </c>
      <c r="C7077" s="15">
        <f>INDEX(装备!G:G,MATCH(属性!A7077,装备!A:A,0))</f>
        <v>19</v>
      </c>
      <c r="D7077" s="15" t="str">
        <f>INDEX(装备!E:E,MATCH(属性!A7077,装备!A:A,0))</f>
        <v>necklace</v>
      </c>
      <c r="E7077" s="14">
        <v>115</v>
      </c>
      <c r="F7077" s="17">
        <f>INT((VLOOKUP($C7077,装备数值,2,0)+VLOOKUP($C7077,装备数值,5,0)*($E7077-1))*VLOOKUP($D7077,系数!$K$2:$O$7,2,0))</f>
        <v>0</v>
      </c>
      <c r="G7077" s="17">
        <f>INT((VLOOKUP($C7077,装备数值,3,0)+VLOOKUP($C7077,装备数值,6,0)*($E7077-1))*VLOOKUP($D7077,系数!$K$2:$O$7,3,0))</f>
        <v>1671</v>
      </c>
      <c r="H7077" s="17">
        <f t="shared" si="221"/>
        <v>1671</v>
      </c>
      <c r="I7077" s="17">
        <f>INT((VLOOKUP($C7077,装备数值,4,0)+VLOOKUP($C7077,装备数值,7,0)*($E7077-1))*VLOOKUP($D7077,系数!$K$2:$O$7,4,0))</f>
        <v>0</v>
      </c>
      <c r="J7077" s="17">
        <f>INT((VLOOKUP($C7077,装备数值,4,0)+VLOOKUP($C7077,装备数值,7,0)*($E7077-1))*VLOOKUP($D7077,系数!$K$2:$O$7,5,0))</f>
        <v>0</v>
      </c>
      <c r="K7077" s="17">
        <f>INT(VLOOKUP(E7077,强化金币,2,1)*VLOOKUP(INDEX(装备!F:F,MATCH(属性!A7077,装备!A:A,0)),系数!$K$12:$M$15,3,0))</f>
        <v>450000</v>
      </c>
      <c r="L7077" s="17"/>
      <c r="M7077" s="17"/>
      <c r="N7077" s="17"/>
      <c r="O7077" s="17">
        <f>IF(E7077=1,"",VLOOKUP(E7077,系数!$S$2:$AB$12,MATCH(属性!C7077,评级,0),1))</f>
        <v>880</v>
      </c>
    </row>
    <row r="7078" spans="1:15" ht="17.25" thickBot="1" x14ac:dyDescent="0.4">
      <c r="A7078" s="17">
        <f t="shared" si="220"/>
        <v>7100059</v>
      </c>
      <c r="B7078" s="17" t="s">
        <v>225</v>
      </c>
      <c r="C7078" s="15">
        <f>INDEX(装备!G:G,MATCH(属性!A7078,装备!A:A,0))</f>
        <v>19</v>
      </c>
      <c r="D7078" s="15" t="str">
        <f>INDEX(装备!E:E,MATCH(属性!A7078,装备!A:A,0))</f>
        <v>necklace</v>
      </c>
      <c r="E7078" s="14">
        <v>116</v>
      </c>
      <c r="F7078" s="17">
        <f>INT((VLOOKUP($C7078,装备数值,2,0)+VLOOKUP($C7078,装备数值,5,0)*($E7078-1))*VLOOKUP($D7078,系数!$K$2:$O$7,2,0))</f>
        <v>0</v>
      </c>
      <c r="G7078" s="17">
        <f>INT((VLOOKUP($C7078,装备数值,3,0)+VLOOKUP($C7078,装备数值,6,0)*($E7078-1))*VLOOKUP($D7078,系数!$K$2:$O$7,3,0))</f>
        <v>1683</v>
      </c>
      <c r="H7078" s="17">
        <f t="shared" si="221"/>
        <v>1683</v>
      </c>
      <c r="I7078" s="17">
        <f>INT((VLOOKUP($C7078,装备数值,4,0)+VLOOKUP($C7078,装备数值,7,0)*($E7078-1))*VLOOKUP($D7078,系数!$K$2:$O$7,4,0))</f>
        <v>0</v>
      </c>
      <c r="J7078" s="17">
        <f>INT((VLOOKUP($C7078,装备数值,4,0)+VLOOKUP($C7078,装备数值,7,0)*($E7078-1))*VLOOKUP($D7078,系数!$K$2:$O$7,5,0))</f>
        <v>0</v>
      </c>
      <c r="K7078" s="17">
        <f>INT(VLOOKUP(E7078,强化金币,2,1)*VLOOKUP(INDEX(装备!F:F,MATCH(属性!A7078,装备!A:A,0)),系数!$K$12:$M$15,3,0))</f>
        <v>450000</v>
      </c>
      <c r="L7078" s="17"/>
      <c r="M7078" s="17"/>
      <c r="N7078" s="17"/>
      <c r="O7078" s="17">
        <f>IF(E7078=1,"",VLOOKUP(E7078,系数!$S$2:$AB$12,MATCH(属性!C7078,评级,0),1))</f>
        <v>880</v>
      </c>
    </row>
    <row r="7079" spans="1:15" ht="17.25" thickBot="1" x14ac:dyDescent="0.4">
      <c r="A7079" s="17">
        <f t="shared" si="220"/>
        <v>7100059</v>
      </c>
      <c r="B7079" s="17" t="s">
        <v>225</v>
      </c>
      <c r="C7079" s="15">
        <f>INDEX(装备!G:G,MATCH(属性!A7079,装备!A:A,0))</f>
        <v>19</v>
      </c>
      <c r="D7079" s="15" t="str">
        <f>INDEX(装备!E:E,MATCH(属性!A7079,装备!A:A,0))</f>
        <v>necklace</v>
      </c>
      <c r="E7079" s="14">
        <v>117</v>
      </c>
      <c r="F7079" s="17">
        <f>INT((VLOOKUP($C7079,装备数值,2,0)+VLOOKUP($C7079,装备数值,5,0)*($E7079-1))*VLOOKUP($D7079,系数!$K$2:$O$7,2,0))</f>
        <v>0</v>
      </c>
      <c r="G7079" s="17">
        <f>INT((VLOOKUP($C7079,装备数值,3,0)+VLOOKUP($C7079,装备数值,6,0)*($E7079-1))*VLOOKUP($D7079,系数!$K$2:$O$7,3,0))</f>
        <v>1695</v>
      </c>
      <c r="H7079" s="17">
        <f t="shared" si="221"/>
        <v>1695</v>
      </c>
      <c r="I7079" s="17">
        <f>INT((VLOOKUP($C7079,装备数值,4,0)+VLOOKUP($C7079,装备数值,7,0)*($E7079-1))*VLOOKUP($D7079,系数!$K$2:$O$7,4,0))</f>
        <v>0</v>
      </c>
      <c r="J7079" s="17">
        <f>INT((VLOOKUP($C7079,装备数值,4,0)+VLOOKUP($C7079,装备数值,7,0)*($E7079-1))*VLOOKUP($D7079,系数!$K$2:$O$7,5,0))</f>
        <v>0</v>
      </c>
      <c r="K7079" s="17">
        <f>INT(VLOOKUP(E7079,强化金币,2,1)*VLOOKUP(INDEX(装备!F:F,MATCH(属性!A7079,装备!A:A,0)),系数!$K$12:$M$15,3,0))</f>
        <v>450000</v>
      </c>
      <c r="L7079" s="17"/>
      <c r="M7079" s="17"/>
      <c r="N7079" s="17"/>
      <c r="O7079" s="17">
        <f>IF(E7079=1,"",VLOOKUP(E7079,系数!$S$2:$AB$12,MATCH(属性!C7079,评级,0),1))</f>
        <v>880</v>
      </c>
    </row>
    <row r="7080" spans="1:15" ht="17.25" thickBot="1" x14ac:dyDescent="0.4">
      <c r="A7080" s="17">
        <f t="shared" si="220"/>
        <v>7100059</v>
      </c>
      <c r="B7080" s="17" t="s">
        <v>225</v>
      </c>
      <c r="C7080" s="15">
        <f>INDEX(装备!G:G,MATCH(属性!A7080,装备!A:A,0))</f>
        <v>19</v>
      </c>
      <c r="D7080" s="15" t="str">
        <f>INDEX(装备!E:E,MATCH(属性!A7080,装备!A:A,0))</f>
        <v>necklace</v>
      </c>
      <c r="E7080" s="14">
        <v>118</v>
      </c>
      <c r="F7080" s="17">
        <f>INT((VLOOKUP($C7080,装备数值,2,0)+VLOOKUP($C7080,装备数值,5,0)*($E7080-1))*VLOOKUP($D7080,系数!$K$2:$O$7,2,0))</f>
        <v>0</v>
      </c>
      <c r="G7080" s="17">
        <f>INT((VLOOKUP($C7080,装备数值,3,0)+VLOOKUP($C7080,装备数值,6,0)*($E7080-1))*VLOOKUP($D7080,系数!$K$2:$O$7,3,0))</f>
        <v>1707</v>
      </c>
      <c r="H7080" s="17">
        <f t="shared" si="221"/>
        <v>1707</v>
      </c>
      <c r="I7080" s="17">
        <f>INT((VLOOKUP($C7080,装备数值,4,0)+VLOOKUP($C7080,装备数值,7,0)*($E7080-1))*VLOOKUP($D7080,系数!$K$2:$O$7,4,0))</f>
        <v>0</v>
      </c>
      <c r="J7080" s="17">
        <f>INT((VLOOKUP($C7080,装备数值,4,0)+VLOOKUP($C7080,装备数值,7,0)*($E7080-1))*VLOOKUP($D7080,系数!$K$2:$O$7,5,0))</f>
        <v>0</v>
      </c>
      <c r="K7080" s="17">
        <f>INT(VLOOKUP(E7080,强化金币,2,1)*VLOOKUP(INDEX(装备!F:F,MATCH(属性!A7080,装备!A:A,0)),系数!$K$12:$M$15,3,0))</f>
        <v>450000</v>
      </c>
      <c r="L7080" s="17"/>
      <c r="M7080" s="17"/>
      <c r="N7080" s="17"/>
      <c r="O7080" s="17">
        <f>IF(E7080=1,"",VLOOKUP(E7080,系数!$S$2:$AB$12,MATCH(属性!C7080,评级,0),1))</f>
        <v>880</v>
      </c>
    </row>
    <row r="7081" spans="1:15" ht="17.25" thickBot="1" x14ac:dyDescent="0.4">
      <c r="A7081" s="17">
        <f t="shared" si="220"/>
        <v>7100059</v>
      </c>
      <c r="B7081" s="17" t="s">
        <v>225</v>
      </c>
      <c r="C7081" s="15">
        <f>INDEX(装备!G:G,MATCH(属性!A7081,装备!A:A,0))</f>
        <v>19</v>
      </c>
      <c r="D7081" s="15" t="str">
        <f>INDEX(装备!E:E,MATCH(属性!A7081,装备!A:A,0))</f>
        <v>necklace</v>
      </c>
      <c r="E7081" s="14">
        <v>119</v>
      </c>
      <c r="F7081" s="17">
        <f>INT((VLOOKUP($C7081,装备数值,2,0)+VLOOKUP($C7081,装备数值,5,0)*($E7081-1))*VLOOKUP($D7081,系数!$K$2:$O$7,2,0))</f>
        <v>0</v>
      </c>
      <c r="G7081" s="17">
        <f>INT((VLOOKUP($C7081,装备数值,3,0)+VLOOKUP($C7081,装备数值,6,0)*($E7081-1))*VLOOKUP($D7081,系数!$K$2:$O$7,3,0))</f>
        <v>1719</v>
      </c>
      <c r="H7081" s="17">
        <f t="shared" si="221"/>
        <v>1719</v>
      </c>
      <c r="I7081" s="17">
        <f>INT((VLOOKUP($C7081,装备数值,4,0)+VLOOKUP($C7081,装备数值,7,0)*($E7081-1))*VLOOKUP($D7081,系数!$K$2:$O$7,4,0))</f>
        <v>0</v>
      </c>
      <c r="J7081" s="17">
        <f>INT((VLOOKUP($C7081,装备数值,4,0)+VLOOKUP($C7081,装备数值,7,0)*($E7081-1))*VLOOKUP($D7081,系数!$K$2:$O$7,5,0))</f>
        <v>0</v>
      </c>
      <c r="K7081" s="17">
        <f>INT(VLOOKUP(E7081,强化金币,2,1)*VLOOKUP(INDEX(装备!F:F,MATCH(属性!A7081,装备!A:A,0)),系数!$K$12:$M$15,3,0))</f>
        <v>450000</v>
      </c>
      <c r="L7081" s="17"/>
      <c r="M7081" s="17"/>
      <c r="N7081" s="17"/>
      <c r="O7081" s="17">
        <f>IF(E7081=1,"",VLOOKUP(E7081,系数!$S$2:$AB$12,MATCH(属性!C7081,评级,0),1))</f>
        <v>880</v>
      </c>
    </row>
    <row r="7082" spans="1:15" ht="17.25" thickBot="1" x14ac:dyDescent="0.4">
      <c r="A7082" s="17">
        <f t="shared" si="220"/>
        <v>7100059</v>
      </c>
      <c r="B7082" s="17" t="s">
        <v>225</v>
      </c>
      <c r="C7082" s="15">
        <f>INDEX(装备!G:G,MATCH(属性!A7082,装备!A:A,0))</f>
        <v>19</v>
      </c>
      <c r="D7082" s="15" t="str">
        <f>INDEX(装备!E:E,MATCH(属性!A7082,装备!A:A,0))</f>
        <v>necklace</v>
      </c>
      <c r="E7082" s="14">
        <v>120</v>
      </c>
      <c r="F7082" s="17">
        <f>INT((VLOOKUP($C7082,装备数值,2,0)+VLOOKUP($C7082,装备数值,5,0)*($E7082-1))*VLOOKUP($D7082,系数!$K$2:$O$7,2,0))</f>
        <v>0</v>
      </c>
      <c r="G7082" s="17">
        <f>INT((VLOOKUP($C7082,装备数值,3,0)+VLOOKUP($C7082,装备数值,6,0)*($E7082-1))*VLOOKUP($D7082,系数!$K$2:$O$7,3,0))</f>
        <v>1731</v>
      </c>
      <c r="H7082" s="17">
        <f t="shared" si="221"/>
        <v>1731</v>
      </c>
      <c r="I7082" s="17">
        <f>INT((VLOOKUP($C7082,装备数值,4,0)+VLOOKUP($C7082,装备数值,7,0)*($E7082-1))*VLOOKUP($D7082,系数!$K$2:$O$7,4,0))</f>
        <v>0</v>
      </c>
      <c r="J7082" s="17">
        <f>INT((VLOOKUP($C7082,装备数值,4,0)+VLOOKUP($C7082,装备数值,7,0)*($E7082-1))*VLOOKUP($D7082,系数!$K$2:$O$7,5,0))</f>
        <v>0</v>
      </c>
      <c r="K7082" s="17">
        <f>INT(VLOOKUP(E7082,强化金币,2,1)*VLOOKUP(INDEX(装备!F:F,MATCH(属性!A7082,装备!A:A,0)),系数!$K$12:$M$15,3,0))</f>
        <v>450000</v>
      </c>
      <c r="L7082" s="17"/>
      <c r="M7082" s="17"/>
      <c r="N7082" s="17"/>
      <c r="O7082" s="17">
        <f>IF(E7082=1,"",VLOOKUP(E7082,系数!$S$2:$AB$12,MATCH(属性!C7082,评级,0),1))</f>
        <v>880</v>
      </c>
    </row>
    <row r="7083" spans="1:15" ht="17.25" thickBot="1" x14ac:dyDescent="0.4">
      <c r="A7083" s="15">
        <f t="shared" si="220"/>
        <v>7100060</v>
      </c>
      <c r="B7083" s="15" t="s">
        <v>226</v>
      </c>
      <c r="C7083" s="15">
        <f>INDEX(装备!G:G,MATCH(属性!A7083,装备!A:A,0))</f>
        <v>19</v>
      </c>
      <c r="D7083" s="15" t="str">
        <f>INDEX(装备!E:E,MATCH(属性!A7083,装备!A:A,0))</f>
        <v>ring</v>
      </c>
      <c r="E7083" s="16">
        <v>1</v>
      </c>
      <c r="F7083" s="17">
        <f>INT((VLOOKUP($C7083,装备数值,2,0)+VLOOKUP($C7083,装备数值,5,0)*($E7083-1))*VLOOKUP($D7083,系数!$K$2:$O$7,2,0))</f>
        <v>0</v>
      </c>
      <c r="G7083" s="17">
        <f>INT((VLOOKUP($C7083,装备数值,3,0)+VLOOKUP($C7083,装备数值,6,0)*($E7083-1))*VLOOKUP($D7083,系数!$K$2:$O$7,3,0))</f>
        <v>300</v>
      </c>
      <c r="H7083" s="17">
        <f t="shared" si="221"/>
        <v>300</v>
      </c>
      <c r="I7083" s="17">
        <f>INT((VLOOKUP($C7083,装备数值,4,0)+VLOOKUP($C7083,装备数值,7,0)*($E7083-1))*VLOOKUP($D7083,系数!$K$2:$O$7,4,0))</f>
        <v>0</v>
      </c>
      <c r="J7083" s="17">
        <f>INT((VLOOKUP($C7083,装备数值,4,0)+VLOOKUP($C7083,装备数值,7,0)*($E7083-1))*VLOOKUP($D7083,系数!$K$2:$O$7,5,0))</f>
        <v>0</v>
      </c>
      <c r="K7083" s="17">
        <f>INT(VLOOKUP(E7083,强化金币,2,1)*VLOOKUP(INDEX(装备!F:F,MATCH(属性!A7083,装备!A:A,0)),系数!$K$12:$M$15,3,0))</f>
        <v>50</v>
      </c>
      <c r="L7083" s="17"/>
      <c r="M7083" s="17"/>
      <c r="N7083" s="17"/>
      <c r="O7083" s="17" t="str">
        <f>IF(E7083=1,"",VLOOKUP(E7083,系数!$S$2:$AB$12,MATCH(属性!C7083,评级,0),1))</f>
        <v/>
      </c>
    </row>
    <row r="7084" spans="1:15" ht="17.25" thickBot="1" x14ac:dyDescent="0.4">
      <c r="A7084" s="17">
        <f t="shared" si="220"/>
        <v>7100060</v>
      </c>
      <c r="B7084" s="17" t="s">
        <v>226</v>
      </c>
      <c r="C7084" s="15">
        <f>INDEX(装备!G:G,MATCH(属性!A7084,装备!A:A,0))</f>
        <v>19</v>
      </c>
      <c r="D7084" s="15" t="str">
        <f>INDEX(装备!E:E,MATCH(属性!A7084,装备!A:A,0))</f>
        <v>ring</v>
      </c>
      <c r="E7084" s="14">
        <v>2</v>
      </c>
      <c r="F7084" s="17">
        <f>INT((VLOOKUP($C7084,装备数值,2,0)+VLOOKUP($C7084,装备数值,5,0)*($E7084-1))*VLOOKUP($D7084,系数!$K$2:$O$7,2,0))</f>
        <v>0</v>
      </c>
      <c r="G7084" s="17">
        <f>INT((VLOOKUP($C7084,装备数值,3,0)+VLOOKUP($C7084,装备数值,6,0)*($E7084-1))*VLOOKUP($D7084,系数!$K$2:$O$7,3,0))</f>
        <v>312</v>
      </c>
      <c r="H7084" s="17">
        <f t="shared" si="221"/>
        <v>312</v>
      </c>
      <c r="I7084" s="17">
        <f>INT((VLOOKUP($C7084,装备数值,4,0)+VLOOKUP($C7084,装备数值,7,0)*($E7084-1))*VLOOKUP($D7084,系数!$K$2:$O$7,4,0))</f>
        <v>0</v>
      </c>
      <c r="J7084" s="17">
        <f>INT((VLOOKUP($C7084,装备数值,4,0)+VLOOKUP($C7084,装备数值,7,0)*($E7084-1))*VLOOKUP($D7084,系数!$K$2:$O$7,5,0))</f>
        <v>0</v>
      </c>
      <c r="K7084" s="17">
        <f>INT(VLOOKUP(E7084,强化金币,2,1)*VLOOKUP(INDEX(装备!F:F,MATCH(属性!A7084,装备!A:A,0)),系数!$K$12:$M$15,3,0))</f>
        <v>80</v>
      </c>
      <c r="L7084" s="17"/>
      <c r="M7084" s="17"/>
      <c r="N7084" s="17"/>
      <c r="O7084" s="17">
        <f>IF(E7084=1,"",VLOOKUP(E7084,系数!$S$2:$AB$12,MATCH(属性!C7084,评级,0),1))</f>
        <v>80</v>
      </c>
    </row>
    <row r="7085" spans="1:15" ht="17.25" thickBot="1" x14ac:dyDescent="0.4">
      <c r="A7085" s="17">
        <f t="shared" si="220"/>
        <v>7100060</v>
      </c>
      <c r="B7085" s="17" t="s">
        <v>226</v>
      </c>
      <c r="C7085" s="15">
        <f>INDEX(装备!G:G,MATCH(属性!A7085,装备!A:A,0))</f>
        <v>19</v>
      </c>
      <c r="D7085" s="15" t="str">
        <f>INDEX(装备!E:E,MATCH(属性!A7085,装备!A:A,0))</f>
        <v>ring</v>
      </c>
      <c r="E7085" s="14">
        <v>3</v>
      </c>
      <c r="F7085" s="17">
        <f>INT((VLOOKUP($C7085,装备数值,2,0)+VLOOKUP($C7085,装备数值,5,0)*($E7085-1))*VLOOKUP($D7085,系数!$K$2:$O$7,2,0))</f>
        <v>0</v>
      </c>
      <c r="G7085" s="17">
        <f>INT((VLOOKUP($C7085,装备数值,3,0)+VLOOKUP($C7085,装备数值,6,0)*($E7085-1))*VLOOKUP($D7085,系数!$K$2:$O$7,3,0))</f>
        <v>324</v>
      </c>
      <c r="H7085" s="17">
        <f t="shared" si="221"/>
        <v>324</v>
      </c>
      <c r="I7085" s="17">
        <f>INT((VLOOKUP($C7085,装备数值,4,0)+VLOOKUP($C7085,装备数值,7,0)*($E7085-1))*VLOOKUP($D7085,系数!$K$2:$O$7,4,0))</f>
        <v>0</v>
      </c>
      <c r="J7085" s="17">
        <f>INT((VLOOKUP($C7085,装备数值,4,0)+VLOOKUP($C7085,装备数值,7,0)*($E7085-1))*VLOOKUP($D7085,系数!$K$2:$O$7,5,0))</f>
        <v>0</v>
      </c>
      <c r="K7085" s="17">
        <f>INT(VLOOKUP(E7085,强化金币,2,1)*VLOOKUP(INDEX(装备!F:F,MATCH(属性!A7085,装备!A:A,0)),系数!$K$12:$M$15,3,0))</f>
        <v>100</v>
      </c>
      <c r="L7085" s="17"/>
      <c r="M7085" s="17"/>
      <c r="N7085" s="17"/>
      <c r="O7085" s="17">
        <f>IF(E7085=1,"",VLOOKUP(E7085,系数!$S$2:$AB$12,MATCH(属性!C7085,评级,0),1))</f>
        <v>80</v>
      </c>
    </row>
    <row r="7086" spans="1:15" ht="17.25" thickBot="1" x14ac:dyDescent="0.4">
      <c r="A7086" s="17">
        <f t="shared" si="220"/>
        <v>7100060</v>
      </c>
      <c r="B7086" s="17" t="s">
        <v>226</v>
      </c>
      <c r="C7086" s="15">
        <f>INDEX(装备!G:G,MATCH(属性!A7086,装备!A:A,0))</f>
        <v>19</v>
      </c>
      <c r="D7086" s="15" t="str">
        <f>INDEX(装备!E:E,MATCH(属性!A7086,装备!A:A,0))</f>
        <v>ring</v>
      </c>
      <c r="E7086" s="14">
        <v>4</v>
      </c>
      <c r="F7086" s="17">
        <f>INT((VLOOKUP($C7086,装备数值,2,0)+VLOOKUP($C7086,装备数值,5,0)*($E7086-1))*VLOOKUP($D7086,系数!$K$2:$O$7,2,0))</f>
        <v>0</v>
      </c>
      <c r="G7086" s="17">
        <f>INT((VLOOKUP($C7086,装备数值,3,0)+VLOOKUP($C7086,装备数值,6,0)*($E7086-1))*VLOOKUP($D7086,系数!$K$2:$O$7,3,0))</f>
        <v>336</v>
      </c>
      <c r="H7086" s="17">
        <f t="shared" si="221"/>
        <v>336</v>
      </c>
      <c r="I7086" s="17">
        <f>INT((VLOOKUP($C7086,装备数值,4,0)+VLOOKUP($C7086,装备数值,7,0)*($E7086-1))*VLOOKUP($D7086,系数!$K$2:$O$7,4,0))</f>
        <v>0</v>
      </c>
      <c r="J7086" s="17">
        <f>INT((VLOOKUP($C7086,装备数值,4,0)+VLOOKUP($C7086,装备数值,7,0)*($E7086-1))*VLOOKUP($D7086,系数!$K$2:$O$7,5,0))</f>
        <v>0</v>
      </c>
      <c r="K7086" s="17">
        <f>INT(VLOOKUP(E7086,强化金币,2,1)*VLOOKUP(INDEX(装备!F:F,MATCH(属性!A7086,装备!A:A,0)),系数!$K$12:$M$15,3,0))</f>
        <v>200</v>
      </c>
      <c r="L7086" s="17"/>
      <c r="M7086" s="17"/>
      <c r="N7086" s="17"/>
      <c r="O7086" s="17">
        <f>IF(E7086=1,"",VLOOKUP(E7086,系数!$S$2:$AB$12,MATCH(属性!C7086,评级,0),1))</f>
        <v>80</v>
      </c>
    </row>
    <row r="7087" spans="1:15" ht="17.25" thickBot="1" x14ac:dyDescent="0.4">
      <c r="A7087" s="17">
        <f t="shared" si="220"/>
        <v>7100060</v>
      </c>
      <c r="B7087" s="17" t="s">
        <v>226</v>
      </c>
      <c r="C7087" s="15">
        <f>INDEX(装备!G:G,MATCH(属性!A7087,装备!A:A,0))</f>
        <v>19</v>
      </c>
      <c r="D7087" s="15" t="str">
        <f>INDEX(装备!E:E,MATCH(属性!A7087,装备!A:A,0))</f>
        <v>ring</v>
      </c>
      <c r="E7087" s="14">
        <v>5</v>
      </c>
      <c r="F7087" s="17">
        <f>INT((VLOOKUP($C7087,装备数值,2,0)+VLOOKUP($C7087,装备数值,5,0)*($E7087-1))*VLOOKUP($D7087,系数!$K$2:$O$7,2,0))</f>
        <v>0</v>
      </c>
      <c r="G7087" s="17">
        <f>INT((VLOOKUP($C7087,装备数值,3,0)+VLOOKUP($C7087,装备数值,6,0)*($E7087-1))*VLOOKUP($D7087,系数!$K$2:$O$7,3,0))</f>
        <v>348</v>
      </c>
      <c r="H7087" s="17">
        <f t="shared" si="221"/>
        <v>348</v>
      </c>
      <c r="I7087" s="17">
        <f>INT((VLOOKUP($C7087,装备数值,4,0)+VLOOKUP($C7087,装备数值,7,0)*($E7087-1))*VLOOKUP($D7087,系数!$K$2:$O$7,4,0))</f>
        <v>0</v>
      </c>
      <c r="J7087" s="17">
        <f>INT((VLOOKUP($C7087,装备数值,4,0)+VLOOKUP($C7087,装备数值,7,0)*($E7087-1))*VLOOKUP($D7087,系数!$K$2:$O$7,5,0))</f>
        <v>0</v>
      </c>
      <c r="K7087" s="17">
        <f>INT(VLOOKUP(E7087,强化金币,2,1)*VLOOKUP(INDEX(装备!F:F,MATCH(属性!A7087,装备!A:A,0)),系数!$K$12:$M$15,3,0))</f>
        <v>300</v>
      </c>
      <c r="L7087" s="17"/>
      <c r="M7087" s="17"/>
      <c r="N7087" s="17"/>
      <c r="O7087" s="17">
        <f>IF(E7087=1,"",VLOOKUP(E7087,系数!$S$2:$AB$12,MATCH(属性!C7087,评级,0),1))</f>
        <v>80</v>
      </c>
    </row>
    <row r="7088" spans="1:15" ht="17.25" thickBot="1" x14ac:dyDescent="0.4">
      <c r="A7088" s="17">
        <f t="shared" si="220"/>
        <v>7100060</v>
      </c>
      <c r="B7088" s="17" t="s">
        <v>226</v>
      </c>
      <c r="C7088" s="15">
        <f>INDEX(装备!G:G,MATCH(属性!A7088,装备!A:A,0))</f>
        <v>19</v>
      </c>
      <c r="D7088" s="15" t="str">
        <f>INDEX(装备!E:E,MATCH(属性!A7088,装备!A:A,0))</f>
        <v>ring</v>
      </c>
      <c r="E7088" s="14">
        <v>6</v>
      </c>
      <c r="F7088" s="17">
        <f>INT((VLOOKUP($C7088,装备数值,2,0)+VLOOKUP($C7088,装备数值,5,0)*($E7088-1))*VLOOKUP($D7088,系数!$K$2:$O$7,2,0))</f>
        <v>0</v>
      </c>
      <c r="G7088" s="17">
        <f>INT((VLOOKUP($C7088,装备数值,3,0)+VLOOKUP($C7088,装备数值,6,0)*($E7088-1))*VLOOKUP($D7088,系数!$K$2:$O$7,3,0))</f>
        <v>360</v>
      </c>
      <c r="H7088" s="17">
        <f t="shared" si="221"/>
        <v>360</v>
      </c>
      <c r="I7088" s="17">
        <f>INT((VLOOKUP($C7088,装备数值,4,0)+VLOOKUP($C7088,装备数值,7,0)*($E7088-1))*VLOOKUP($D7088,系数!$K$2:$O$7,4,0))</f>
        <v>0</v>
      </c>
      <c r="J7088" s="17">
        <f>INT((VLOOKUP($C7088,装备数值,4,0)+VLOOKUP($C7088,装备数值,7,0)*($E7088-1))*VLOOKUP($D7088,系数!$K$2:$O$7,5,0))</f>
        <v>0</v>
      </c>
      <c r="K7088" s="17">
        <f>INT(VLOOKUP(E7088,强化金币,2,1)*VLOOKUP(INDEX(装备!F:F,MATCH(属性!A7088,装备!A:A,0)),系数!$K$12:$M$15,3,0))</f>
        <v>400</v>
      </c>
      <c r="L7088" s="17"/>
      <c r="M7088" s="17"/>
      <c r="N7088" s="17"/>
      <c r="O7088" s="17">
        <f>IF(E7088=1,"",VLOOKUP(E7088,系数!$S$2:$AB$12,MATCH(属性!C7088,评级,0),1))</f>
        <v>80</v>
      </c>
    </row>
    <row r="7089" spans="1:15" ht="17.25" thickBot="1" x14ac:dyDescent="0.4">
      <c r="A7089" s="17">
        <f t="shared" si="220"/>
        <v>7100060</v>
      </c>
      <c r="B7089" s="17" t="s">
        <v>226</v>
      </c>
      <c r="C7089" s="15">
        <f>INDEX(装备!G:G,MATCH(属性!A7089,装备!A:A,0))</f>
        <v>19</v>
      </c>
      <c r="D7089" s="15" t="str">
        <f>INDEX(装备!E:E,MATCH(属性!A7089,装备!A:A,0))</f>
        <v>ring</v>
      </c>
      <c r="E7089" s="14">
        <v>7</v>
      </c>
      <c r="F7089" s="17">
        <f>INT((VLOOKUP($C7089,装备数值,2,0)+VLOOKUP($C7089,装备数值,5,0)*($E7089-1))*VLOOKUP($D7089,系数!$K$2:$O$7,2,0))</f>
        <v>0</v>
      </c>
      <c r="G7089" s="17">
        <f>INT((VLOOKUP($C7089,装备数值,3,0)+VLOOKUP($C7089,装备数值,6,0)*($E7089-1))*VLOOKUP($D7089,系数!$K$2:$O$7,3,0))</f>
        <v>372</v>
      </c>
      <c r="H7089" s="17">
        <f t="shared" si="221"/>
        <v>372</v>
      </c>
      <c r="I7089" s="17">
        <f>INT((VLOOKUP($C7089,装备数值,4,0)+VLOOKUP($C7089,装备数值,7,0)*($E7089-1))*VLOOKUP($D7089,系数!$K$2:$O$7,4,0))</f>
        <v>0</v>
      </c>
      <c r="J7089" s="17">
        <f>INT((VLOOKUP($C7089,装备数值,4,0)+VLOOKUP($C7089,装备数值,7,0)*($E7089-1))*VLOOKUP($D7089,系数!$K$2:$O$7,5,0))</f>
        <v>0</v>
      </c>
      <c r="K7089" s="17">
        <f>INT(VLOOKUP(E7089,强化金币,2,1)*VLOOKUP(INDEX(装备!F:F,MATCH(属性!A7089,装备!A:A,0)),系数!$K$12:$M$15,3,0))</f>
        <v>500</v>
      </c>
      <c r="L7089" s="17"/>
      <c r="M7089" s="17"/>
      <c r="N7089" s="17"/>
      <c r="O7089" s="17">
        <f>IF(E7089=1,"",VLOOKUP(E7089,系数!$S$2:$AB$12,MATCH(属性!C7089,评级,0),1))</f>
        <v>80</v>
      </c>
    </row>
    <row r="7090" spans="1:15" ht="17.25" thickBot="1" x14ac:dyDescent="0.4">
      <c r="A7090" s="17">
        <f t="shared" si="220"/>
        <v>7100060</v>
      </c>
      <c r="B7090" s="17" t="s">
        <v>226</v>
      </c>
      <c r="C7090" s="15">
        <f>INDEX(装备!G:G,MATCH(属性!A7090,装备!A:A,0))</f>
        <v>19</v>
      </c>
      <c r="D7090" s="15" t="str">
        <f>INDEX(装备!E:E,MATCH(属性!A7090,装备!A:A,0))</f>
        <v>ring</v>
      </c>
      <c r="E7090" s="14">
        <v>8</v>
      </c>
      <c r="F7090" s="17">
        <f>INT((VLOOKUP($C7090,装备数值,2,0)+VLOOKUP($C7090,装备数值,5,0)*($E7090-1))*VLOOKUP($D7090,系数!$K$2:$O$7,2,0))</f>
        <v>0</v>
      </c>
      <c r="G7090" s="17">
        <f>INT((VLOOKUP($C7090,装备数值,3,0)+VLOOKUP($C7090,装备数值,6,0)*($E7090-1))*VLOOKUP($D7090,系数!$K$2:$O$7,3,0))</f>
        <v>384</v>
      </c>
      <c r="H7090" s="17">
        <f t="shared" si="221"/>
        <v>384</v>
      </c>
      <c r="I7090" s="17">
        <f>INT((VLOOKUP($C7090,装备数值,4,0)+VLOOKUP($C7090,装备数值,7,0)*($E7090-1))*VLOOKUP($D7090,系数!$K$2:$O$7,4,0))</f>
        <v>0</v>
      </c>
      <c r="J7090" s="17">
        <f>INT((VLOOKUP($C7090,装备数值,4,0)+VLOOKUP($C7090,装备数值,7,0)*($E7090-1))*VLOOKUP($D7090,系数!$K$2:$O$7,5,0))</f>
        <v>0</v>
      </c>
      <c r="K7090" s="17">
        <f>INT(VLOOKUP(E7090,强化金币,2,1)*VLOOKUP(INDEX(装备!F:F,MATCH(属性!A7090,装备!A:A,0)),系数!$K$12:$M$15,3,0))</f>
        <v>600</v>
      </c>
      <c r="L7090" s="17"/>
      <c r="M7090" s="17"/>
      <c r="N7090" s="17"/>
      <c r="O7090" s="17">
        <f>IF(E7090=1,"",VLOOKUP(E7090,系数!$S$2:$AB$12,MATCH(属性!C7090,评级,0),1))</f>
        <v>80</v>
      </c>
    </row>
    <row r="7091" spans="1:15" ht="17.25" thickBot="1" x14ac:dyDescent="0.4">
      <c r="A7091" s="17">
        <f t="shared" si="220"/>
        <v>7100060</v>
      </c>
      <c r="B7091" s="17" t="s">
        <v>226</v>
      </c>
      <c r="C7091" s="15">
        <f>INDEX(装备!G:G,MATCH(属性!A7091,装备!A:A,0))</f>
        <v>19</v>
      </c>
      <c r="D7091" s="15" t="str">
        <f>INDEX(装备!E:E,MATCH(属性!A7091,装备!A:A,0))</f>
        <v>ring</v>
      </c>
      <c r="E7091" s="14">
        <v>9</v>
      </c>
      <c r="F7091" s="17">
        <f>INT((VLOOKUP($C7091,装备数值,2,0)+VLOOKUP($C7091,装备数值,5,0)*($E7091-1))*VLOOKUP($D7091,系数!$K$2:$O$7,2,0))</f>
        <v>0</v>
      </c>
      <c r="G7091" s="17">
        <f>INT((VLOOKUP($C7091,装备数值,3,0)+VLOOKUP($C7091,装备数值,6,0)*($E7091-1))*VLOOKUP($D7091,系数!$K$2:$O$7,3,0))</f>
        <v>396</v>
      </c>
      <c r="H7091" s="17">
        <f t="shared" si="221"/>
        <v>396</v>
      </c>
      <c r="I7091" s="17">
        <f>INT((VLOOKUP($C7091,装备数值,4,0)+VLOOKUP($C7091,装备数值,7,0)*($E7091-1))*VLOOKUP($D7091,系数!$K$2:$O$7,4,0))</f>
        <v>0</v>
      </c>
      <c r="J7091" s="17">
        <f>INT((VLOOKUP($C7091,装备数值,4,0)+VLOOKUP($C7091,装备数值,7,0)*($E7091-1))*VLOOKUP($D7091,系数!$K$2:$O$7,5,0))</f>
        <v>0</v>
      </c>
      <c r="K7091" s="17">
        <f>INT(VLOOKUP(E7091,强化金币,2,1)*VLOOKUP(INDEX(装备!F:F,MATCH(属性!A7091,装备!A:A,0)),系数!$K$12:$M$15,3,0))</f>
        <v>700</v>
      </c>
      <c r="L7091" s="17"/>
      <c r="M7091" s="17"/>
      <c r="N7091" s="17"/>
      <c r="O7091" s="17">
        <f>IF(E7091=1,"",VLOOKUP(E7091,系数!$S$2:$AB$12,MATCH(属性!C7091,评级,0),1))</f>
        <v>80</v>
      </c>
    </row>
    <row r="7092" spans="1:15" ht="17.25" thickBot="1" x14ac:dyDescent="0.4">
      <c r="A7092" s="17">
        <f t="shared" si="220"/>
        <v>7100060</v>
      </c>
      <c r="B7092" s="17" t="s">
        <v>226</v>
      </c>
      <c r="C7092" s="15">
        <f>INDEX(装备!G:G,MATCH(属性!A7092,装备!A:A,0))</f>
        <v>19</v>
      </c>
      <c r="D7092" s="15" t="str">
        <f>INDEX(装备!E:E,MATCH(属性!A7092,装备!A:A,0))</f>
        <v>ring</v>
      </c>
      <c r="E7092" s="14">
        <v>10</v>
      </c>
      <c r="F7092" s="17">
        <f>INT((VLOOKUP($C7092,装备数值,2,0)+VLOOKUP($C7092,装备数值,5,0)*($E7092-1))*VLOOKUP($D7092,系数!$K$2:$O$7,2,0))</f>
        <v>0</v>
      </c>
      <c r="G7092" s="17">
        <f>INT((VLOOKUP($C7092,装备数值,3,0)+VLOOKUP($C7092,装备数值,6,0)*($E7092-1))*VLOOKUP($D7092,系数!$K$2:$O$7,3,0))</f>
        <v>408</v>
      </c>
      <c r="H7092" s="17">
        <f t="shared" si="221"/>
        <v>408</v>
      </c>
      <c r="I7092" s="17">
        <f>INT((VLOOKUP($C7092,装备数值,4,0)+VLOOKUP($C7092,装备数值,7,0)*($E7092-1))*VLOOKUP($D7092,系数!$K$2:$O$7,4,0))</f>
        <v>0</v>
      </c>
      <c r="J7092" s="17">
        <f>INT((VLOOKUP($C7092,装备数值,4,0)+VLOOKUP($C7092,装备数值,7,0)*($E7092-1))*VLOOKUP($D7092,系数!$K$2:$O$7,5,0))</f>
        <v>0</v>
      </c>
      <c r="K7092" s="17">
        <f>INT(VLOOKUP(E7092,强化金币,2,1)*VLOOKUP(INDEX(装备!F:F,MATCH(属性!A7092,装备!A:A,0)),系数!$K$12:$M$15,3,0))</f>
        <v>800</v>
      </c>
      <c r="L7092" s="17"/>
      <c r="M7092" s="17"/>
      <c r="N7092" s="17"/>
      <c r="O7092" s="17">
        <f>IF(E7092=1,"",VLOOKUP(E7092,系数!$S$2:$AB$12,MATCH(属性!C7092,评级,0),1))</f>
        <v>160</v>
      </c>
    </row>
    <row r="7093" spans="1:15" ht="17.25" thickBot="1" x14ac:dyDescent="0.4">
      <c r="A7093" s="17">
        <f t="shared" si="220"/>
        <v>7100060</v>
      </c>
      <c r="B7093" s="17" t="s">
        <v>226</v>
      </c>
      <c r="C7093" s="15">
        <f>INDEX(装备!G:G,MATCH(属性!A7093,装备!A:A,0))</f>
        <v>19</v>
      </c>
      <c r="D7093" s="15" t="str">
        <f>INDEX(装备!E:E,MATCH(属性!A7093,装备!A:A,0))</f>
        <v>ring</v>
      </c>
      <c r="E7093" s="14">
        <v>11</v>
      </c>
      <c r="F7093" s="17">
        <f>INT((VLOOKUP($C7093,装备数值,2,0)+VLOOKUP($C7093,装备数值,5,0)*($E7093-1))*VLOOKUP($D7093,系数!$K$2:$O$7,2,0))</f>
        <v>0</v>
      </c>
      <c r="G7093" s="17">
        <f>INT((VLOOKUP($C7093,装备数值,3,0)+VLOOKUP($C7093,装备数值,6,0)*($E7093-1))*VLOOKUP($D7093,系数!$K$2:$O$7,3,0))</f>
        <v>420</v>
      </c>
      <c r="H7093" s="17">
        <f t="shared" si="221"/>
        <v>420</v>
      </c>
      <c r="I7093" s="17">
        <f>INT((VLOOKUP($C7093,装备数值,4,0)+VLOOKUP($C7093,装备数值,7,0)*($E7093-1))*VLOOKUP($D7093,系数!$K$2:$O$7,4,0))</f>
        <v>0</v>
      </c>
      <c r="J7093" s="17">
        <f>INT((VLOOKUP($C7093,装备数值,4,0)+VLOOKUP($C7093,装备数值,7,0)*($E7093-1))*VLOOKUP($D7093,系数!$K$2:$O$7,5,0))</f>
        <v>0</v>
      </c>
      <c r="K7093" s="17">
        <f>INT(VLOOKUP(E7093,强化金币,2,1)*VLOOKUP(INDEX(装备!F:F,MATCH(属性!A7093,装备!A:A,0)),系数!$K$12:$M$15,3,0))</f>
        <v>900</v>
      </c>
      <c r="L7093" s="17"/>
      <c r="M7093" s="17"/>
      <c r="N7093" s="17"/>
      <c r="O7093" s="17">
        <f>IF(E7093=1,"",VLOOKUP(E7093,系数!$S$2:$AB$12,MATCH(属性!C7093,评级,0),1))</f>
        <v>160</v>
      </c>
    </row>
    <row r="7094" spans="1:15" ht="17.25" thickBot="1" x14ac:dyDescent="0.4">
      <c r="A7094" s="17">
        <f t="shared" si="220"/>
        <v>7100060</v>
      </c>
      <c r="B7094" s="17" t="s">
        <v>226</v>
      </c>
      <c r="C7094" s="15">
        <f>INDEX(装备!G:G,MATCH(属性!A7094,装备!A:A,0))</f>
        <v>19</v>
      </c>
      <c r="D7094" s="15" t="str">
        <f>INDEX(装备!E:E,MATCH(属性!A7094,装备!A:A,0))</f>
        <v>ring</v>
      </c>
      <c r="E7094" s="14">
        <v>12</v>
      </c>
      <c r="F7094" s="17">
        <f>INT((VLOOKUP($C7094,装备数值,2,0)+VLOOKUP($C7094,装备数值,5,0)*($E7094-1))*VLOOKUP($D7094,系数!$K$2:$O$7,2,0))</f>
        <v>0</v>
      </c>
      <c r="G7094" s="17">
        <f>INT((VLOOKUP($C7094,装备数值,3,0)+VLOOKUP($C7094,装备数值,6,0)*($E7094-1))*VLOOKUP($D7094,系数!$K$2:$O$7,3,0))</f>
        <v>432</v>
      </c>
      <c r="H7094" s="17">
        <f t="shared" si="221"/>
        <v>432</v>
      </c>
      <c r="I7094" s="17">
        <f>INT((VLOOKUP($C7094,装备数值,4,0)+VLOOKUP($C7094,装备数值,7,0)*($E7094-1))*VLOOKUP($D7094,系数!$K$2:$O$7,4,0))</f>
        <v>0</v>
      </c>
      <c r="J7094" s="17">
        <f>INT((VLOOKUP($C7094,装备数值,4,0)+VLOOKUP($C7094,装备数值,7,0)*($E7094-1))*VLOOKUP($D7094,系数!$K$2:$O$7,5,0))</f>
        <v>0</v>
      </c>
      <c r="K7094" s="17">
        <f>INT(VLOOKUP(E7094,强化金币,2,1)*VLOOKUP(INDEX(装备!F:F,MATCH(属性!A7094,装备!A:A,0)),系数!$K$12:$M$15,3,0))</f>
        <v>1000</v>
      </c>
      <c r="L7094" s="17"/>
      <c r="M7094" s="17"/>
      <c r="N7094" s="17"/>
      <c r="O7094" s="17">
        <f>IF(E7094=1,"",VLOOKUP(E7094,系数!$S$2:$AB$12,MATCH(属性!C7094,评级,0),1))</f>
        <v>160</v>
      </c>
    </row>
    <row r="7095" spans="1:15" ht="17.25" thickBot="1" x14ac:dyDescent="0.4">
      <c r="A7095" s="17">
        <f t="shared" si="220"/>
        <v>7100060</v>
      </c>
      <c r="B7095" s="17" t="s">
        <v>226</v>
      </c>
      <c r="C7095" s="15">
        <f>INDEX(装备!G:G,MATCH(属性!A7095,装备!A:A,0))</f>
        <v>19</v>
      </c>
      <c r="D7095" s="15" t="str">
        <f>INDEX(装备!E:E,MATCH(属性!A7095,装备!A:A,0))</f>
        <v>ring</v>
      </c>
      <c r="E7095" s="14">
        <v>13</v>
      </c>
      <c r="F7095" s="17">
        <f>INT((VLOOKUP($C7095,装备数值,2,0)+VLOOKUP($C7095,装备数值,5,0)*($E7095-1))*VLOOKUP($D7095,系数!$K$2:$O$7,2,0))</f>
        <v>0</v>
      </c>
      <c r="G7095" s="17">
        <f>INT((VLOOKUP($C7095,装备数值,3,0)+VLOOKUP($C7095,装备数值,6,0)*($E7095-1))*VLOOKUP($D7095,系数!$K$2:$O$7,3,0))</f>
        <v>444</v>
      </c>
      <c r="H7095" s="17">
        <f t="shared" si="221"/>
        <v>444</v>
      </c>
      <c r="I7095" s="17">
        <f>INT((VLOOKUP($C7095,装备数值,4,0)+VLOOKUP($C7095,装备数值,7,0)*($E7095-1))*VLOOKUP($D7095,系数!$K$2:$O$7,4,0))</f>
        <v>0</v>
      </c>
      <c r="J7095" s="17">
        <f>INT((VLOOKUP($C7095,装备数值,4,0)+VLOOKUP($C7095,装备数值,7,0)*($E7095-1))*VLOOKUP($D7095,系数!$K$2:$O$7,5,0))</f>
        <v>0</v>
      </c>
      <c r="K7095" s="17">
        <f>INT(VLOOKUP(E7095,强化金币,2,1)*VLOOKUP(INDEX(装备!F:F,MATCH(属性!A7095,装备!A:A,0)),系数!$K$12:$M$15,3,0))</f>
        <v>1200</v>
      </c>
      <c r="L7095" s="17"/>
      <c r="M7095" s="17"/>
      <c r="N7095" s="17"/>
      <c r="O7095" s="17">
        <f>IF(E7095=1,"",VLOOKUP(E7095,系数!$S$2:$AB$12,MATCH(属性!C7095,评级,0),1))</f>
        <v>160</v>
      </c>
    </row>
    <row r="7096" spans="1:15" ht="17.25" thickBot="1" x14ac:dyDescent="0.4">
      <c r="A7096" s="17">
        <f t="shared" si="220"/>
        <v>7100060</v>
      </c>
      <c r="B7096" s="17" t="s">
        <v>226</v>
      </c>
      <c r="C7096" s="15">
        <f>INDEX(装备!G:G,MATCH(属性!A7096,装备!A:A,0))</f>
        <v>19</v>
      </c>
      <c r="D7096" s="15" t="str">
        <f>INDEX(装备!E:E,MATCH(属性!A7096,装备!A:A,0))</f>
        <v>ring</v>
      </c>
      <c r="E7096" s="14">
        <v>14</v>
      </c>
      <c r="F7096" s="17">
        <f>INT((VLOOKUP($C7096,装备数值,2,0)+VLOOKUP($C7096,装备数值,5,0)*($E7096-1))*VLOOKUP($D7096,系数!$K$2:$O$7,2,0))</f>
        <v>0</v>
      </c>
      <c r="G7096" s="17">
        <f>INT((VLOOKUP($C7096,装备数值,3,0)+VLOOKUP($C7096,装备数值,6,0)*($E7096-1))*VLOOKUP($D7096,系数!$K$2:$O$7,3,0))</f>
        <v>456</v>
      </c>
      <c r="H7096" s="17">
        <f t="shared" si="221"/>
        <v>456</v>
      </c>
      <c r="I7096" s="17">
        <f>INT((VLOOKUP($C7096,装备数值,4,0)+VLOOKUP($C7096,装备数值,7,0)*($E7096-1))*VLOOKUP($D7096,系数!$K$2:$O$7,4,0))</f>
        <v>0</v>
      </c>
      <c r="J7096" s="17">
        <f>INT((VLOOKUP($C7096,装备数值,4,0)+VLOOKUP($C7096,装备数值,7,0)*($E7096-1))*VLOOKUP($D7096,系数!$K$2:$O$7,5,0))</f>
        <v>0</v>
      </c>
      <c r="K7096" s="17">
        <f>INT(VLOOKUP(E7096,强化金币,2,1)*VLOOKUP(INDEX(装备!F:F,MATCH(属性!A7096,装备!A:A,0)),系数!$K$12:$M$15,3,0))</f>
        <v>1400</v>
      </c>
      <c r="L7096" s="17"/>
      <c r="M7096" s="17"/>
      <c r="N7096" s="17"/>
      <c r="O7096" s="17">
        <f>IF(E7096=1,"",VLOOKUP(E7096,系数!$S$2:$AB$12,MATCH(属性!C7096,评级,0),1))</f>
        <v>160</v>
      </c>
    </row>
    <row r="7097" spans="1:15" ht="17.25" thickBot="1" x14ac:dyDescent="0.4">
      <c r="A7097" s="17">
        <f t="shared" si="220"/>
        <v>7100060</v>
      </c>
      <c r="B7097" s="17" t="s">
        <v>226</v>
      </c>
      <c r="C7097" s="15">
        <f>INDEX(装备!G:G,MATCH(属性!A7097,装备!A:A,0))</f>
        <v>19</v>
      </c>
      <c r="D7097" s="15" t="str">
        <f>INDEX(装备!E:E,MATCH(属性!A7097,装备!A:A,0))</f>
        <v>ring</v>
      </c>
      <c r="E7097" s="14">
        <v>15</v>
      </c>
      <c r="F7097" s="17">
        <f>INT((VLOOKUP($C7097,装备数值,2,0)+VLOOKUP($C7097,装备数值,5,0)*($E7097-1))*VLOOKUP($D7097,系数!$K$2:$O$7,2,0))</f>
        <v>0</v>
      </c>
      <c r="G7097" s="17">
        <f>INT((VLOOKUP($C7097,装备数值,3,0)+VLOOKUP($C7097,装备数值,6,0)*($E7097-1))*VLOOKUP($D7097,系数!$K$2:$O$7,3,0))</f>
        <v>468</v>
      </c>
      <c r="H7097" s="17">
        <f t="shared" si="221"/>
        <v>468</v>
      </c>
      <c r="I7097" s="17">
        <f>INT((VLOOKUP($C7097,装备数值,4,0)+VLOOKUP($C7097,装备数值,7,0)*($E7097-1))*VLOOKUP($D7097,系数!$K$2:$O$7,4,0))</f>
        <v>0</v>
      </c>
      <c r="J7097" s="17">
        <f>INT((VLOOKUP($C7097,装备数值,4,0)+VLOOKUP($C7097,装备数值,7,0)*($E7097-1))*VLOOKUP($D7097,系数!$K$2:$O$7,5,0))</f>
        <v>0</v>
      </c>
      <c r="K7097" s="17">
        <f>INT(VLOOKUP(E7097,强化金币,2,1)*VLOOKUP(INDEX(装备!F:F,MATCH(属性!A7097,装备!A:A,0)),系数!$K$12:$M$15,3,0))</f>
        <v>1600</v>
      </c>
      <c r="L7097" s="17"/>
      <c r="M7097" s="17"/>
      <c r="N7097" s="17"/>
      <c r="O7097" s="17">
        <f>IF(E7097=1,"",VLOOKUP(E7097,系数!$S$2:$AB$12,MATCH(属性!C7097,评级,0),1))</f>
        <v>160</v>
      </c>
    </row>
    <row r="7098" spans="1:15" ht="17.25" thickBot="1" x14ac:dyDescent="0.4">
      <c r="A7098" s="17">
        <f t="shared" si="220"/>
        <v>7100060</v>
      </c>
      <c r="B7098" s="17" t="s">
        <v>226</v>
      </c>
      <c r="C7098" s="15">
        <f>INDEX(装备!G:G,MATCH(属性!A7098,装备!A:A,0))</f>
        <v>19</v>
      </c>
      <c r="D7098" s="15" t="str">
        <f>INDEX(装备!E:E,MATCH(属性!A7098,装备!A:A,0))</f>
        <v>ring</v>
      </c>
      <c r="E7098" s="14">
        <v>16</v>
      </c>
      <c r="F7098" s="17">
        <f>INT((VLOOKUP($C7098,装备数值,2,0)+VLOOKUP($C7098,装备数值,5,0)*($E7098-1))*VLOOKUP($D7098,系数!$K$2:$O$7,2,0))</f>
        <v>0</v>
      </c>
      <c r="G7098" s="17">
        <f>INT((VLOOKUP($C7098,装备数值,3,0)+VLOOKUP($C7098,装备数值,6,0)*($E7098-1))*VLOOKUP($D7098,系数!$K$2:$O$7,3,0))</f>
        <v>480</v>
      </c>
      <c r="H7098" s="17">
        <f t="shared" si="221"/>
        <v>480</v>
      </c>
      <c r="I7098" s="17">
        <f>INT((VLOOKUP($C7098,装备数值,4,0)+VLOOKUP($C7098,装备数值,7,0)*($E7098-1))*VLOOKUP($D7098,系数!$K$2:$O$7,4,0))</f>
        <v>0</v>
      </c>
      <c r="J7098" s="17">
        <f>INT((VLOOKUP($C7098,装备数值,4,0)+VLOOKUP($C7098,装备数值,7,0)*($E7098-1))*VLOOKUP($D7098,系数!$K$2:$O$7,5,0))</f>
        <v>0</v>
      </c>
      <c r="K7098" s="17">
        <f>INT(VLOOKUP(E7098,强化金币,2,1)*VLOOKUP(INDEX(装备!F:F,MATCH(属性!A7098,装备!A:A,0)),系数!$K$12:$M$15,3,0))</f>
        <v>1800</v>
      </c>
      <c r="L7098" s="17"/>
      <c r="M7098" s="17"/>
      <c r="N7098" s="17"/>
      <c r="O7098" s="17">
        <f>IF(E7098=1,"",VLOOKUP(E7098,系数!$S$2:$AB$12,MATCH(属性!C7098,评级,0),1))</f>
        <v>160</v>
      </c>
    </row>
    <row r="7099" spans="1:15" ht="17.25" thickBot="1" x14ac:dyDescent="0.4">
      <c r="A7099" s="17">
        <f t="shared" si="220"/>
        <v>7100060</v>
      </c>
      <c r="B7099" s="17" t="s">
        <v>226</v>
      </c>
      <c r="C7099" s="15">
        <f>INDEX(装备!G:G,MATCH(属性!A7099,装备!A:A,0))</f>
        <v>19</v>
      </c>
      <c r="D7099" s="15" t="str">
        <f>INDEX(装备!E:E,MATCH(属性!A7099,装备!A:A,0))</f>
        <v>ring</v>
      </c>
      <c r="E7099" s="14">
        <v>17</v>
      </c>
      <c r="F7099" s="17">
        <f>INT((VLOOKUP($C7099,装备数值,2,0)+VLOOKUP($C7099,装备数值,5,0)*($E7099-1))*VLOOKUP($D7099,系数!$K$2:$O$7,2,0))</f>
        <v>0</v>
      </c>
      <c r="G7099" s="17">
        <f>INT((VLOOKUP($C7099,装备数值,3,0)+VLOOKUP($C7099,装备数值,6,0)*($E7099-1))*VLOOKUP($D7099,系数!$K$2:$O$7,3,0))</f>
        <v>492</v>
      </c>
      <c r="H7099" s="17">
        <f t="shared" si="221"/>
        <v>492</v>
      </c>
      <c r="I7099" s="17">
        <f>INT((VLOOKUP($C7099,装备数值,4,0)+VLOOKUP($C7099,装备数值,7,0)*($E7099-1))*VLOOKUP($D7099,系数!$K$2:$O$7,4,0))</f>
        <v>0</v>
      </c>
      <c r="J7099" s="17">
        <f>INT((VLOOKUP($C7099,装备数值,4,0)+VLOOKUP($C7099,装备数值,7,0)*($E7099-1))*VLOOKUP($D7099,系数!$K$2:$O$7,5,0))</f>
        <v>0</v>
      </c>
      <c r="K7099" s="17">
        <f>INT(VLOOKUP(E7099,强化金币,2,1)*VLOOKUP(INDEX(装备!F:F,MATCH(属性!A7099,装备!A:A,0)),系数!$K$12:$M$15,3,0))</f>
        <v>2000</v>
      </c>
      <c r="L7099" s="17"/>
      <c r="M7099" s="17"/>
      <c r="N7099" s="17"/>
      <c r="O7099" s="17">
        <f>IF(E7099=1,"",VLOOKUP(E7099,系数!$S$2:$AB$12,MATCH(属性!C7099,评级,0),1))</f>
        <v>160</v>
      </c>
    </row>
    <row r="7100" spans="1:15" ht="17.25" thickBot="1" x14ac:dyDescent="0.4">
      <c r="A7100" s="17">
        <f t="shared" ref="A7100:A7163" si="222">A6980+1</f>
        <v>7100060</v>
      </c>
      <c r="B7100" s="17" t="s">
        <v>226</v>
      </c>
      <c r="C7100" s="15">
        <f>INDEX(装备!G:G,MATCH(属性!A7100,装备!A:A,0))</f>
        <v>19</v>
      </c>
      <c r="D7100" s="15" t="str">
        <f>INDEX(装备!E:E,MATCH(属性!A7100,装备!A:A,0))</f>
        <v>ring</v>
      </c>
      <c r="E7100" s="14">
        <v>18</v>
      </c>
      <c r="F7100" s="17">
        <f>INT((VLOOKUP($C7100,装备数值,2,0)+VLOOKUP($C7100,装备数值,5,0)*($E7100-1))*VLOOKUP($D7100,系数!$K$2:$O$7,2,0))</f>
        <v>0</v>
      </c>
      <c r="G7100" s="17">
        <f>INT((VLOOKUP($C7100,装备数值,3,0)+VLOOKUP($C7100,装备数值,6,0)*($E7100-1))*VLOOKUP($D7100,系数!$K$2:$O$7,3,0))</f>
        <v>505</v>
      </c>
      <c r="H7100" s="17">
        <f t="shared" si="221"/>
        <v>505</v>
      </c>
      <c r="I7100" s="17">
        <f>INT((VLOOKUP($C7100,装备数值,4,0)+VLOOKUP($C7100,装备数值,7,0)*($E7100-1))*VLOOKUP($D7100,系数!$K$2:$O$7,4,0))</f>
        <v>0</v>
      </c>
      <c r="J7100" s="17">
        <f>INT((VLOOKUP($C7100,装备数值,4,0)+VLOOKUP($C7100,装备数值,7,0)*($E7100-1))*VLOOKUP($D7100,系数!$K$2:$O$7,5,0))</f>
        <v>0</v>
      </c>
      <c r="K7100" s="17">
        <f>INT(VLOOKUP(E7100,强化金币,2,1)*VLOOKUP(INDEX(装备!F:F,MATCH(属性!A7100,装备!A:A,0)),系数!$K$12:$M$15,3,0))</f>
        <v>2200</v>
      </c>
      <c r="L7100" s="17"/>
      <c r="M7100" s="17"/>
      <c r="N7100" s="17"/>
      <c r="O7100" s="17">
        <f>IF(E7100=1,"",VLOOKUP(E7100,系数!$S$2:$AB$12,MATCH(属性!C7100,评级,0),1))</f>
        <v>160</v>
      </c>
    </row>
    <row r="7101" spans="1:15" ht="17.25" thickBot="1" x14ac:dyDescent="0.4">
      <c r="A7101" s="17">
        <f t="shared" si="222"/>
        <v>7100060</v>
      </c>
      <c r="B7101" s="17" t="s">
        <v>226</v>
      </c>
      <c r="C7101" s="15">
        <f>INDEX(装备!G:G,MATCH(属性!A7101,装备!A:A,0))</f>
        <v>19</v>
      </c>
      <c r="D7101" s="15" t="str">
        <f>INDEX(装备!E:E,MATCH(属性!A7101,装备!A:A,0))</f>
        <v>ring</v>
      </c>
      <c r="E7101" s="14">
        <v>19</v>
      </c>
      <c r="F7101" s="17">
        <f>INT((VLOOKUP($C7101,装备数值,2,0)+VLOOKUP($C7101,装备数值,5,0)*($E7101-1))*VLOOKUP($D7101,系数!$K$2:$O$7,2,0))</f>
        <v>0</v>
      </c>
      <c r="G7101" s="17">
        <f>INT((VLOOKUP($C7101,装备数值,3,0)+VLOOKUP($C7101,装备数值,6,0)*($E7101-1))*VLOOKUP($D7101,系数!$K$2:$O$7,3,0))</f>
        <v>517</v>
      </c>
      <c r="H7101" s="17">
        <f t="shared" si="221"/>
        <v>517</v>
      </c>
      <c r="I7101" s="17">
        <f>INT((VLOOKUP($C7101,装备数值,4,0)+VLOOKUP($C7101,装备数值,7,0)*($E7101-1))*VLOOKUP($D7101,系数!$K$2:$O$7,4,0))</f>
        <v>0</v>
      </c>
      <c r="J7101" s="17">
        <f>INT((VLOOKUP($C7101,装备数值,4,0)+VLOOKUP($C7101,装备数值,7,0)*($E7101-1))*VLOOKUP($D7101,系数!$K$2:$O$7,5,0))</f>
        <v>0</v>
      </c>
      <c r="K7101" s="17">
        <f>INT(VLOOKUP(E7101,强化金币,2,1)*VLOOKUP(INDEX(装备!F:F,MATCH(属性!A7101,装备!A:A,0)),系数!$K$12:$M$15,3,0))</f>
        <v>2400</v>
      </c>
      <c r="L7101" s="17"/>
      <c r="M7101" s="17"/>
      <c r="N7101" s="17"/>
      <c r="O7101" s="17">
        <f>IF(E7101=1,"",VLOOKUP(E7101,系数!$S$2:$AB$12,MATCH(属性!C7101,评级,0),1))</f>
        <v>160</v>
      </c>
    </row>
    <row r="7102" spans="1:15" ht="17.25" thickBot="1" x14ac:dyDescent="0.4">
      <c r="A7102" s="17">
        <f t="shared" si="222"/>
        <v>7100060</v>
      </c>
      <c r="B7102" s="17" t="s">
        <v>226</v>
      </c>
      <c r="C7102" s="15">
        <f>INDEX(装备!G:G,MATCH(属性!A7102,装备!A:A,0))</f>
        <v>19</v>
      </c>
      <c r="D7102" s="15" t="str">
        <f>INDEX(装备!E:E,MATCH(属性!A7102,装备!A:A,0))</f>
        <v>ring</v>
      </c>
      <c r="E7102" s="14">
        <v>20</v>
      </c>
      <c r="F7102" s="17">
        <f>INT((VLOOKUP($C7102,装备数值,2,0)+VLOOKUP($C7102,装备数值,5,0)*($E7102-1))*VLOOKUP($D7102,系数!$K$2:$O$7,2,0))</f>
        <v>0</v>
      </c>
      <c r="G7102" s="17">
        <f>INT((VLOOKUP($C7102,装备数值,3,0)+VLOOKUP($C7102,装备数值,6,0)*($E7102-1))*VLOOKUP($D7102,系数!$K$2:$O$7,3,0))</f>
        <v>529</v>
      </c>
      <c r="H7102" s="17">
        <f t="shared" si="221"/>
        <v>529</v>
      </c>
      <c r="I7102" s="17">
        <f>INT((VLOOKUP($C7102,装备数值,4,0)+VLOOKUP($C7102,装备数值,7,0)*($E7102-1))*VLOOKUP($D7102,系数!$K$2:$O$7,4,0))</f>
        <v>0</v>
      </c>
      <c r="J7102" s="17">
        <f>INT((VLOOKUP($C7102,装备数值,4,0)+VLOOKUP($C7102,装备数值,7,0)*($E7102-1))*VLOOKUP($D7102,系数!$K$2:$O$7,5,0))</f>
        <v>0</v>
      </c>
      <c r="K7102" s="17">
        <f>INT(VLOOKUP(E7102,强化金币,2,1)*VLOOKUP(INDEX(装备!F:F,MATCH(属性!A7102,装备!A:A,0)),系数!$K$12:$M$15,3,0))</f>
        <v>2600</v>
      </c>
      <c r="L7102" s="17"/>
      <c r="M7102" s="17"/>
      <c r="N7102" s="17"/>
      <c r="O7102" s="17">
        <f>IF(E7102=1,"",VLOOKUP(E7102,系数!$S$2:$AB$12,MATCH(属性!C7102,评级,0),1))</f>
        <v>240</v>
      </c>
    </row>
    <row r="7103" spans="1:15" ht="17.25" thickBot="1" x14ac:dyDescent="0.4">
      <c r="A7103" s="17">
        <f t="shared" si="222"/>
        <v>7100060</v>
      </c>
      <c r="B7103" s="17" t="s">
        <v>226</v>
      </c>
      <c r="C7103" s="15">
        <f>INDEX(装备!G:G,MATCH(属性!A7103,装备!A:A,0))</f>
        <v>19</v>
      </c>
      <c r="D7103" s="15" t="str">
        <f>INDEX(装备!E:E,MATCH(属性!A7103,装备!A:A,0))</f>
        <v>ring</v>
      </c>
      <c r="E7103" s="14">
        <v>21</v>
      </c>
      <c r="F7103" s="17">
        <f>INT((VLOOKUP($C7103,装备数值,2,0)+VLOOKUP($C7103,装备数值,5,0)*($E7103-1))*VLOOKUP($D7103,系数!$K$2:$O$7,2,0))</f>
        <v>0</v>
      </c>
      <c r="G7103" s="17">
        <f>INT((VLOOKUP($C7103,装备数值,3,0)+VLOOKUP($C7103,装备数值,6,0)*($E7103-1))*VLOOKUP($D7103,系数!$K$2:$O$7,3,0))</f>
        <v>541</v>
      </c>
      <c r="H7103" s="17">
        <f t="shared" si="221"/>
        <v>541</v>
      </c>
      <c r="I7103" s="17">
        <f>INT((VLOOKUP($C7103,装备数值,4,0)+VLOOKUP($C7103,装备数值,7,0)*($E7103-1))*VLOOKUP($D7103,系数!$K$2:$O$7,4,0))</f>
        <v>0</v>
      </c>
      <c r="J7103" s="17">
        <f>INT((VLOOKUP($C7103,装备数值,4,0)+VLOOKUP($C7103,装备数值,7,0)*($E7103-1))*VLOOKUP($D7103,系数!$K$2:$O$7,5,0))</f>
        <v>0</v>
      </c>
      <c r="K7103" s="17">
        <f>INT(VLOOKUP(E7103,强化金币,2,1)*VLOOKUP(INDEX(装备!F:F,MATCH(属性!A7103,装备!A:A,0)),系数!$K$12:$M$15,3,0))</f>
        <v>2800</v>
      </c>
      <c r="L7103" s="17"/>
      <c r="M7103" s="17"/>
      <c r="N7103" s="17"/>
      <c r="O7103" s="17">
        <f>IF(E7103=1,"",VLOOKUP(E7103,系数!$S$2:$AB$12,MATCH(属性!C7103,评级,0),1))</f>
        <v>240</v>
      </c>
    </row>
    <row r="7104" spans="1:15" ht="17.25" thickBot="1" x14ac:dyDescent="0.4">
      <c r="A7104" s="17">
        <f t="shared" si="222"/>
        <v>7100060</v>
      </c>
      <c r="B7104" s="17" t="s">
        <v>226</v>
      </c>
      <c r="C7104" s="15">
        <f>INDEX(装备!G:G,MATCH(属性!A7104,装备!A:A,0))</f>
        <v>19</v>
      </c>
      <c r="D7104" s="15" t="str">
        <f>INDEX(装备!E:E,MATCH(属性!A7104,装备!A:A,0))</f>
        <v>ring</v>
      </c>
      <c r="E7104" s="14">
        <v>22</v>
      </c>
      <c r="F7104" s="17">
        <f>INT((VLOOKUP($C7104,装备数值,2,0)+VLOOKUP($C7104,装备数值,5,0)*($E7104-1))*VLOOKUP($D7104,系数!$K$2:$O$7,2,0))</f>
        <v>0</v>
      </c>
      <c r="G7104" s="17">
        <f>INT((VLOOKUP($C7104,装备数值,3,0)+VLOOKUP($C7104,装备数值,6,0)*($E7104-1))*VLOOKUP($D7104,系数!$K$2:$O$7,3,0))</f>
        <v>553</v>
      </c>
      <c r="H7104" s="17">
        <f t="shared" si="221"/>
        <v>553</v>
      </c>
      <c r="I7104" s="17">
        <f>INT((VLOOKUP($C7104,装备数值,4,0)+VLOOKUP($C7104,装备数值,7,0)*($E7104-1))*VLOOKUP($D7104,系数!$K$2:$O$7,4,0))</f>
        <v>0</v>
      </c>
      <c r="J7104" s="17">
        <f>INT((VLOOKUP($C7104,装备数值,4,0)+VLOOKUP($C7104,装备数值,7,0)*($E7104-1))*VLOOKUP($D7104,系数!$K$2:$O$7,5,0))</f>
        <v>0</v>
      </c>
      <c r="K7104" s="17">
        <f>INT(VLOOKUP(E7104,强化金币,2,1)*VLOOKUP(INDEX(装备!F:F,MATCH(属性!A7104,装备!A:A,0)),系数!$K$12:$M$15,3,0))</f>
        <v>3000</v>
      </c>
      <c r="L7104" s="17"/>
      <c r="M7104" s="17"/>
      <c r="N7104" s="17"/>
      <c r="O7104" s="17">
        <f>IF(E7104=1,"",VLOOKUP(E7104,系数!$S$2:$AB$12,MATCH(属性!C7104,评级,0),1))</f>
        <v>240</v>
      </c>
    </row>
    <row r="7105" spans="1:15" ht="17.25" thickBot="1" x14ac:dyDescent="0.4">
      <c r="A7105" s="17">
        <f t="shared" si="222"/>
        <v>7100060</v>
      </c>
      <c r="B7105" s="17" t="s">
        <v>226</v>
      </c>
      <c r="C7105" s="15">
        <f>INDEX(装备!G:G,MATCH(属性!A7105,装备!A:A,0))</f>
        <v>19</v>
      </c>
      <c r="D7105" s="15" t="str">
        <f>INDEX(装备!E:E,MATCH(属性!A7105,装备!A:A,0))</f>
        <v>ring</v>
      </c>
      <c r="E7105" s="14">
        <v>23</v>
      </c>
      <c r="F7105" s="17">
        <f>INT((VLOOKUP($C7105,装备数值,2,0)+VLOOKUP($C7105,装备数值,5,0)*($E7105-1))*VLOOKUP($D7105,系数!$K$2:$O$7,2,0))</f>
        <v>0</v>
      </c>
      <c r="G7105" s="17">
        <f>INT((VLOOKUP($C7105,装备数值,3,0)+VLOOKUP($C7105,装备数值,6,0)*($E7105-1))*VLOOKUP($D7105,系数!$K$2:$O$7,3,0))</f>
        <v>565</v>
      </c>
      <c r="H7105" s="17">
        <f t="shared" si="221"/>
        <v>565</v>
      </c>
      <c r="I7105" s="17">
        <f>INT((VLOOKUP($C7105,装备数值,4,0)+VLOOKUP($C7105,装备数值,7,0)*($E7105-1))*VLOOKUP($D7105,系数!$K$2:$O$7,4,0))</f>
        <v>0</v>
      </c>
      <c r="J7105" s="17">
        <f>INT((VLOOKUP($C7105,装备数值,4,0)+VLOOKUP($C7105,装备数值,7,0)*($E7105-1))*VLOOKUP($D7105,系数!$K$2:$O$7,5,0))</f>
        <v>0</v>
      </c>
      <c r="K7105" s="17">
        <f>INT(VLOOKUP(E7105,强化金币,2,1)*VLOOKUP(INDEX(装备!F:F,MATCH(属性!A7105,装备!A:A,0)),系数!$K$12:$M$15,3,0))</f>
        <v>3200</v>
      </c>
      <c r="L7105" s="17"/>
      <c r="M7105" s="17"/>
      <c r="N7105" s="17"/>
      <c r="O7105" s="17">
        <f>IF(E7105=1,"",VLOOKUP(E7105,系数!$S$2:$AB$12,MATCH(属性!C7105,评级,0),1))</f>
        <v>240</v>
      </c>
    </row>
    <row r="7106" spans="1:15" ht="17.25" thickBot="1" x14ac:dyDescent="0.4">
      <c r="A7106" s="17">
        <f t="shared" si="222"/>
        <v>7100060</v>
      </c>
      <c r="B7106" s="17" t="s">
        <v>226</v>
      </c>
      <c r="C7106" s="15">
        <f>INDEX(装备!G:G,MATCH(属性!A7106,装备!A:A,0))</f>
        <v>19</v>
      </c>
      <c r="D7106" s="15" t="str">
        <f>INDEX(装备!E:E,MATCH(属性!A7106,装备!A:A,0))</f>
        <v>ring</v>
      </c>
      <c r="E7106" s="14">
        <v>24</v>
      </c>
      <c r="F7106" s="17">
        <f>INT((VLOOKUP($C7106,装备数值,2,0)+VLOOKUP($C7106,装备数值,5,0)*($E7106-1))*VLOOKUP($D7106,系数!$K$2:$O$7,2,0))</f>
        <v>0</v>
      </c>
      <c r="G7106" s="17">
        <f>INT((VLOOKUP($C7106,装备数值,3,0)+VLOOKUP($C7106,装备数值,6,0)*($E7106-1))*VLOOKUP($D7106,系数!$K$2:$O$7,3,0))</f>
        <v>577</v>
      </c>
      <c r="H7106" s="17">
        <f t="shared" si="221"/>
        <v>577</v>
      </c>
      <c r="I7106" s="17">
        <f>INT((VLOOKUP($C7106,装备数值,4,0)+VLOOKUP($C7106,装备数值,7,0)*($E7106-1))*VLOOKUP($D7106,系数!$K$2:$O$7,4,0))</f>
        <v>0</v>
      </c>
      <c r="J7106" s="17">
        <f>INT((VLOOKUP($C7106,装备数值,4,0)+VLOOKUP($C7106,装备数值,7,0)*($E7106-1))*VLOOKUP($D7106,系数!$K$2:$O$7,5,0))</f>
        <v>0</v>
      </c>
      <c r="K7106" s="17">
        <f>INT(VLOOKUP(E7106,强化金币,2,1)*VLOOKUP(INDEX(装备!F:F,MATCH(属性!A7106,装备!A:A,0)),系数!$K$12:$M$15,3,0))</f>
        <v>3400</v>
      </c>
      <c r="L7106" s="17"/>
      <c r="M7106" s="17"/>
      <c r="N7106" s="17"/>
      <c r="O7106" s="17">
        <f>IF(E7106=1,"",VLOOKUP(E7106,系数!$S$2:$AB$12,MATCH(属性!C7106,评级,0),1))</f>
        <v>240</v>
      </c>
    </row>
    <row r="7107" spans="1:15" ht="17.25" thickBot="1" x14ac:dyDescent="0.4">
      <c r="A7107" s="17">
        <f t="shared" si="222"/>
        <v>7100060</v>
      </c>
      <c r="B7107" s="17" t="s">
        <v>226</v>
      </c>
      <c r="C7107" s="15">
        <f>INDEX(装备!G:G,MATCH(属性!A7107,装备!A:A,0))</f>
        <v>19</v>
      </c>
      <c r="D7107" s="15" t="str">
        <f>INDEX(装备!E:E,MATCH(属性!A7107,装备!A:A,0))</f>
        <v>ring</v>
      </c>
      <c r="E7107" s="14">
        <v>25</v>
      </c>
      <c r="F7107" s="17">
        <f>INT((VLOOKUP($C7107,装备数值,2,0)+VLOOKUP($C7107,装备数值,5,0)*($E7107-1))*VLOOKUP($D7107,系数!$K$2:$O$7,2,0))</f>
        <v>0</v>
      </c>
      <c r="G7107" s="17">
        <f>INT((VLOOKUP($C7107,装备数值,3,0)+VLOOKUP($C7107,装备数值,6,0)*($E7107-1))*VLOOKUP($D7107,系数!$K$2:$O$7,3,0))</f>
        <v>589</v>
      </c>
      <c r="H7107" s="17">
        <f t="shared" si="221"/>
        <v>589</v>
      </c>
      <c r="I7107" s="17">
        <f>INT((VLOOKUP($C7107,装备数值,4,0)+VLOOKUP($C7107,装备数值,7,0)*($E7107-1))*VLOOKUP($D7107,系数!$K$2:$O$7,4,0))</f>
        <v>0</v>
      </c>
      <c r="J7107" s="17">
        <f>INT((VLOOKUP($C7107,装备数值,4,0)+VLOOKUP($C7107,装备数值,7,0)*($E7107-1))*VLOOKUP($D7107,系数!$K$2:$O$7,5,0))</f>
        <v>0</v>
      </c>
      <c r="K7107" s="17">
        <f>INT(VLOOKUP(E7107,强化金币,2,1)*VLOOKUP(INDEX(装备!F:F,MATCH(属性!A7107,装备!A:A,0)),系数!$K$12:$M$15,3,0))</f>
        <v>3600</v>
      </c>
      <c r="L7107" s="17"/>
      <c r="M7107" s="17"/>
      <c r="N7107" s="17"/>
      <c r="O7107" s="17">
        <f>IF(E7107=1,"",VLOOKUP(E7107,系数!$S$2:$AB$12,MATCH(属性!C7107,评级,0),1))</f>
        <v>240</v>
      </c>
    </row>
    <row r="7108" spans="1:15" ht="17.25" thickBot="1" x14ac:dyDescent="0.4">
      <c r="A7108" s="17">
        <f t="shared" si="222"/>
        <v>7100060</v>
      </c>
      <c r="B7108" s="17" t="s">
        <v>226</v>
      </c>
      <c r="C7108" s="15">
        <f>INDEX(装备!G:G,MATCH(属性!A7108,装备!A:A,0))</f>
        <v>19</v>
      </c>
      <c r="D7108" s="15" t="str">
        <f>INDEX(装备!E:E,MATCH(属性!A7108,装备!A:A,0))</f>
        <v>ring</v>
      </c>
      <c r="E7108" s="14">
        <v>26</v>
      </c>
      <c r="F7108" s="17">
        <f>INT((VLOOKUP($C7108,装备数值,2,0)+VLOOKUP($C7108,装备数值,5,0)*($E7108-1))*VLOOKUP($D7108,系数!$K$2:$O$7,2,0))</f>
        <v>0</v>
      </c>
      <c r="G7108" s="17">
        <f>INT((VLOOKUP($C7108,装备数值,3,0)+VLOOKUP($C7108,装备数值,6,0)*($E7108-1))*VLOOKUP($D7108,系数!$K$2:$O$7,3,0))</f>
        <v>601</v>
      </c>
      <c r="H7108" s="17">
        <f t="shared" ref="H7108:H7171" si="223">G7108</f>
        <v>601</v>
      </c>
      <c r="I7108" s="17">
        <f>INT((VLOOKUP($C7108,装备数值,4,0)+VLOOKUP($C7108,装备数值,7,0)*($E7108-1))*VLOOKUP($D7108,系数!$K$2:$O$7,4,0))</f>
        <v>0</v>
      </c>
      <c r="J7108" s="17">
        <f>INT((VLOOKUP($C7108,装备数值,4,0)+VLOOKUP($C7108,装备数值,7,0)*($E7108-1))*VLOOKUP($D7108,系数!$K$2:$O$7,5,0))</f>
        <v>0</v>
      </c>
      <c r="K7108" s="17">
        <f>INT(VLOOKUP(E7108,强化金币,2,1)*VLOOKUP(INDEX(装备!F:F,MATCH(属性!A7108,装备!A:A,0)),系数!$K$12:$M$15,3,0))</f>
        <v>3800</v>
      </c>
      <c r="L7108" s="17"/>
      <c r="M7108" s="17"/>
      <c r="N7108" s="17"/>
      <c r="O7108" s="17">
        <f>IF(E7108=1,"",VLOOKUP(E7108,系数!$S$2:$AB$12,MATCH(属性!C7108,评级,0),1))</f>
        <v>240</v>
      </c>
    </row>
    <row r="7109" spans="1:15" ht="17.25" thickBot="1" x14ac:dyDescent="0.4">
      <c r="A7109" s="17">
        <f t="shared" si="222"/>
        <v>7100060</v>
      </c>
      <c r="B7109" s="17" t="s">
        <v>226</v>
      </c>
      <c r="C7109" s="15">
        <f>INDEX(装备!G:G,MATCH(属性!A7109,装备!A:A,0))</f>
        <v>19</v>
      </c>
      <c r="D7109" s="15" t="str">
        <f>INDEX(装备!E:E,MATCH(属性!A7109,装备!A:A,0))</f>
        <v>ring</v>
      </c>
      <c r="E7109" s="14">
        <v>27</v>
      </c>
      <c r="F7109" s="17">
        <f>INT((VLOOKUP($C7109,装备数值,2,0)+VLOOKUP($C7109,装备数值,5,0)*($E7109-1))*VLOOKUP($D7109,系数!$K$2:$O$7,2,0))</f>
        <v>0</v>
      </c>
      <c r="G7109" s="17">
        <f>INT((VLOOKUP($C7109,装备数值,3,0)+VLOOKUP($C7109,装备数值,6,0)*($E7109-1))*VLOOKUP($D7109,系数!$K$2:$O$7,3,0))</f>
        <v>613</v>
      </c>
      <c r="H7109" s="17">
        <f t="shared" si="223"/>
        <v>613</v>
      </c>
      <c r="I7109" s="17">
        <f>INT((VLOOKUP($C7109,装备数值,4,0)+VLOOKUP($C7109,装备数值,7,0)*($E7109-1))*VLOOKUP($D7109,系数!$K$2:$O$7,4,0))</f>
        <v>0</v>
      </c>
      <c r="J7109" s="17">
        <f>INT((VLOOKUP($C7109,装备数值,4,0)+VLOOKUP($C7109,装备数值,7,0)*($E7109-1))*VLOOKUP($D7109,系数!$K$2:$O$7,5,0))</f>
        <v>0</v>
      </c>
      <c r="K7109" s="17">
        <f>INT(VLOOKUP(E7109,强化金币,2,1)*VLOOKUP(INDEX(装备!F:F,MATCH(属性!A7109,装备!A:A,0)),系数!$K$12:$M$15,3,0))</f>
        <v>4000</v>
      </c>
      <c r="L7109" s="17"/>
      <c r="M7109" s="17"/>
      <c r="N7109" s="17"/>
      <c r="O7109" s="17">
        <f>IF(E7109=1,"",VLOOKUP(E7109,系数!$S$2:$AB$12,MATCH(属性!C7109,评级,0),1))</f>
        <v>240</v>
      </c>
    </row>
    <row r="7110" spans="1:15" ht="17.25" thickBot="1" x14ac:dyDescent="0.4">
      <c r="A7110" s="17">
        <f t="shared" si="222"/>
        <v>7100060</v>
      </c>
      <c r="B7110" s="17" t="s">
        <v>226</v>
      </c>
      <c r="C7110" s="15">
        <f>INDEX(装备!G:G,MATCH(属性!A7110,装备!A:A,0))</f>
        <v>19</v>
      </c>
      <c r="D7110" s="15" t="str">
        <f>INDEX(装备!E:E,MATCH(属性!A7110,装备!A:A,0))</f>
        <v>ring</v>
      </c>
      <c r="E7110" s="14">
        <v>28</v>
      </c>
      <c r="F7110" s="17">
        <f>INT((VLOOKUP($C7110,装备数值,2,0)+VLOOKUP($C7110,装备数值,5,0)*($E7110-1))*VLOOKUP($D7110,系数!$K$2:$O$7,2,0))</f>
        <v>0</v>
      </c>
      <c r="G7110" s="17">
        <f>INT((VLOOKUP($C7110,装备数值,3,0)+VLOOKUP($C7110,装备数值,6,0)*($E7110-1))*VLOOKUP($D7110,系数!$K$2:$O$7,3,0))</f>
        <v>625</v>
      </c>
      <c r="H7110" s="17">
        <f t="shared" si="223"/>
        <v>625</v>
      </c>
      <c r="I7110" s="17">
        <f>INT((VLOOKUP($C7110,装备数值,4,0)+VLOOKUP($C7110,装备数值,7,0)*($E7110-1))*VLOOKUP($D7110,系数!$K$2:$O$7,4,0))</f>
        <v>0</v>
      </c>
      <c r="J7110" s="17">
        <f>INT((VLOOKUP($C7110,装备数值,4,0)+VLOOKUP($C7110,装备数值,7,0)*($E7110-1))*VLOOKUP($D7110,系数!$K$2:$O$7,5,0))</f>
        <v>0</v>
      </c>
      <c r="K7110" s="17">
        <f>INT(VLOOKUP(E7110,强化金币,2,1)*VLOOKUP(INDEX(装备!F:F,MATCH(属性!A7110,装备!A:A,0)),系数!$K$12:$M$15,3,0))</f>
        <v>4200</v>
      </c>
      <c r="L7110" s="17"/>
      <c r="M7110" s="17"/>
      <c r="N7110" s="17"/>
      <c r="O7110" s="17">
        <f>IF(E7110=1,"",VLOOKUP(E7110,系数!$S$2:$AB$12,MATCH(属性!C7110,评级,0),1))</f>
        <v>240</v>
      </c>
    </row>
    <row r="7111" spans="1:15" ht="17.25" thickBot="1" x14ac:dyDescent="0.4">
      <c r="A7111" s="17">
        <f t="shared" si="222"/>
        <v>7100060</v>
      </c>
      <c r="B7111" s="17" t="s">
        <v>226</v>
      </c>
      <c r="C7111" s="15">
        <f>INDEX(装备!G:G,MATCH(属性!A7111,装备!A:A,0))</f>
        <v>19</v>
      </c>
      <c r="D7111" s="15" t="str">
        <f>INDEX(装备!E:E,MATCH(属性!A7111,装备!A:A,0))</f>
        <v>ring</v>
      </c>
      <c r="E7111" s="14">
        <v>29</v>
      </c>
      <c r="F7111" s="17">
        <f>INT((VLOOKUP($C7111,装备数值,2,0)+VLOOKUP($C7111,装备数值,5,0)*($E7111-1))*VLOOKUP($D7111,系数!$K$2:$O$7,2,0))</f>
        <v>0</v>
      </c>
      <c r="G7111" s="17">
        <f>INT((VLOOKUP($C7111,装备数值,3,0)+VLOOKUP($C7111,装备数值,6,0)*($E7111-1))*VLOOKUP($D7111,系数!$K$2:$O$7,3,0))</f>
        <v>637</v>
      </c>
      <c r="H7111" s="17">
        <f t="shared" si="223"/>
        <v>637</v>
      </c>
      <c r="I7111" s="17">
        <f>INT((VLOOKUP($C7111,装备数值,4,0)+VLOOKUP($C7111,装备数值,7,0)*($E7111-1))*VLOOKUP($D7111,系数!$K$2:$O$7,4,0))</f>
        <v>0</v>
      </c>
      <c r="J7111" s="17">
        <f>INT((VLOOKUP($C7111,装备数值,4,0)+VLOOKUP($C7111,装备数值,7,0)*($E7111-1))*VLOOKUP($D7111,系数!$K$2:$O$7,5,0))</f>
        <v>0</v>
      </c>
      <c r="K7111" s="17">
        <f>INT(VLOOKUP(E7111,强化金币,2,1)*VLOOKUP(INDEX(装备!F:F,MATCH(属性!A7111,装备!A:A,0)),系数!$K$12:$M$15,3,0))</f>
        <v>4500</v>
      </c>
      <c r="L7111" s="17"/>
      <c r="M7111" s="17"/>
      <c r="N7111" s="17"/>
      <c r="O7111" s="17">
        <f>IF(E7111=1,"",VLOOKUP(E7111,系数!$S$2:$AB$12,MATCH(属性!C7111,评级,0),1))</f>
        <v>240</v>
      </c>
    </row>
    <row r="7112" spans="1:15" ht="17.25" thickBot="1" x14ac:dyDescent="0.4">
      <c r="A7112" s="17">
        <f t="shared" si="222"/>
        <v>7100060</v>
      </c>
      <c r="B7112" s="17" t="s">
        <v>226</v>
      </c>
      <c r="C7112" s="15">
        <f>INDEX(装备!G:G,MATCH(属性!A7112,装备!A:A,0))</f>
        <v>19</v>
      </c>
      <c r="D7112" s="15" t="str">
        <f>INDEX(装备!E:E,MATCH(属性!A7112,装备!A:A,0))</f>
        <v>ring</v>
      </c>
      <c r="E7112" s="14">
        <v>30</v>
      </c>
      <c r="F7112" s="17">
        <f>INT((VLOOKUP($C7112,装备数值,2,0)+VLOOKUP($C7112,装备数值,5,0)*($E7112-1))*VLOOKUP($D7112,系数!$K$2:$O$7,2,0))</f>
        <v>0</v>
      </c>
      <c r="G7112" s="17">
        <f>INT((VLOOKUP($C7112,装备数值,3,0)+VLOOKUP($C7112,装备数值,6,0)*($E7112-1))*VLOOKUP($D7112,系数!$K$2:$O$7,3,0))</f>
        <v>649</v>
      </c>
      <c r="H7112" s="17">
        <f t="shared" si="223"/>
        <v>649</v>
      </c>
      <c r="I7112" s="17">
        <f>INT((VLOOKUP($C7112,装备数值,4,0)+VLOOKUP($C7112,装备数值,7,0)*($E7112-1))*VLOOKUP($D7112,系数!$K$2:$O$7,4,0))</f>
        <v>0</v>
      </c>
      <c r="J7112" s="17">
        <f>INT((VLOOKUP($C7112,装备数值,4,0)+VLOOKUP($C7112,装备数值,7,0)*($E7112-1))*VLOOKUP($D7112,系数!$K$2:$O$7,5,0))</f>
        <v>0</v>
      </c>
      <c r="K7112" s="17">
        <f>INT(VLOOKUP(E7112,强化金币,2,1)*VLOOKUP(INDEX(装备!F:F,MATCH(属性!A7112,装备!A:A,0)),系数!$K$12:$M$15,3,0))</f>
        <v>5000</v>
      </c>
      <c r="L7112" s="17"/>
      <c r="M7112" s="17"/>
      <c r="N7112" s="17"/>
      <c r="O7112" s="17">
        <f>IF(E7112=1,"",VLOOKUP(E7112,系数!$S$2:$AB$12,MATCH(属性!C7112,评级,0),1))</f>
        <v>320</v>
      </c>
    </row>
    <row r="7113" spans="1:15" ht="17.25" thickBot="1" x14ac:dyDescent="0.4">
      <c r="A7113" s="17">
        <f t="shared" si="222"/>
        <v>7100060</v>
      </c>
      <c r="B7113" s="17" t="s">
        <v>226</v>
      </c>
      <c r="C7113" s="15">
        <f>INDEX(装备!G:G,MATCH(属性!A7113,装备!A:A,0))</f>
        <v>19</v>
      </c>
      <c r="D7113" s="15" t="str">
        <f>INDEX(装备!E:E,MATCH(属性!A7113,装备!A:A,0))</f>
        <v>ring</v>
      </c>
      <c r="E7113" s="14">
        <v>31</v>
      </c>
      <c r="F7113" s="17">
        <f>INT((VLOOKUP($C7113,装备数值,2,0)+VLOOKUP($C7113,装备数值,5,0)*($E7113-1))*VLOOKUP($D7113,系数!$K$2:$O$7,2,0))</f>
        <v>0</v>
      </c>
      <c r="G7113" s="17">
        <f>INT((VLOOKUP($C7113,装备数值,3,0)+VLOOKUP($C7113,装备数值,6,0)*($E7113-1))*VLOOKUP($D7113,系数!$K$2:$O$7,3,0))</f>
        <v>661</v>
      </c>
      <c r="H7113" s="17">
        <f t="shared" si="223"/>
        <v>661</v>
      </c>
      <c r="I7113" s="17">
        <f>INT((VLOOKUP($C7113,装备数值,4,0)+VLOOKUP($C7113,装备数值,7,0)*($E7113-1))*VLOOKUP($D7113,系数!$K$2:$O$7,4,0))</f>
        <v>0</v>
      </c>
      <c r="J7113" s="17">
        <f>INT((VLOOKUP($C7113,装备数值,4,0)+VLOOKUP($C7113,装备数值,7,0)*($E7113-1))*VLOOKUP($D7113,系数!$K$2:$O$7,5,0))</f>
        <v>0</v>
      </c>
      <c r="K7113" s="17">
        <f>INT(VLOOKUP(E7113,强化金币,2,1)*VLOOKUP(INDEX(装备!F:F,MATCH(属性!A7113,装备!A:A,0)),系数!$K$12:$M$15,3,0))</f>
        <v>5500</v>
      </c>
      <c r="L7113" s="17"/>
      <c r="M7113" s="17"/>
      <c r="N7113" s="17"/>
      <c r="O7113" s="17">
        <f>IF(E7113=1,"",VLOOKUP(E7113,系数!$S$2:$AB$12,MATCH(属性!C7113,评级,0),1))</f>
        <v>320</v>
      </c>
    </row>
    <row r="7114" spans="1:15" ht="17.25" thickBot="1" x14ac:dyDescent="0.4">
      <c r="A7114" s="17">
        <f t="shared" si="222"/>
        <v>7100060</v>
      </c>
      <c r="B7114" s="17" t="s">
        <v>226</v>
      </c>
      <c r="C7114" s="15">
        <f>INDEX(装备!G:G,MATCH(属性!A7114,装备!A:A,0))</f>
        <v>19</v>
      </c>
      <c r="D7114" s="15" t="str">
        <f>INDEX(装备!E:E,MATCH(属性!A7114,装备!A:A,0))</f>
        <v>ring</v>
      </c>
      <c r="E7114" s="14">
        <v>32</v>
      </c>
      <c r="F7114" s="17">
        <f>INT((VLOOKUP($C7114,装备数值,2,0)+VLOOKUP($C7114,装备数值,5,0)*($E7114-1))*VLOOKUP($D7114,系数!$K$2:$O$7,2,0))</f>
        <v>0</v>
      </c>
      <c r="G7114" s="17">
        <f>INT((VLOOKUP($C7114,装备数值,3,0)+VLOOKUP($C7114,装备数值,6,0)*($E7114-1))*VLOOKUP($D7114,系数!$K$2:$O$7,3,0))</f>
        <v>673</v>
      </c>
      <c r="H7114" s="17">
        <f t="shared" si="223"/>
        <v>673</v>
      </c>
      <c r="I7114" s="17">
        <f>INT((VLOOKUP($C7114,装备数值,4,0)+VLOOKUP($C7114,装备数值,7,0)*($E7114-1))*VLOOKUP($D7114,系数!$K$2:$O$7,4,0))</f>
        <v>0</v>
      </c>
      <c r="J7114" s="17">
        <f>INT((VLOOKUP($C7114,装备数值,4,0)+VLOOKUP($C7114,装备数值,7,0)*($E7114-1))*VLOOKUP($D7114,系数!$K$2:$O$7,5,0))</f>
        <v>0</v>
      </c>
      <c r="K7114" s="17">
        <f>INT(VLOOKUP(E7114,强化金币,2,1)*VLOOKUP(INDEX(装备!F:F,MATCH(属性!A7114,装备!A:A,0)),系数!$K$12:$M$15,3,0))</f>
        <v>6000</v>
      </c>
      <c r="L7114" s="17"/>
      <c r="M7114" s="17"/>
      <c r="N7114" s="17"/>
      <c r="O7114" s="17">
        <f>IF(E7114=1,"",VLOOKUP(E7114,系数!$S$2:$AB$12,MATCH(属性!C7114,评级,0),1))</f>
        <v>320</v>
      </c>
    </row>
    <row r="7115" spans="1:15" ht="17.25" thickBot="1" x14ac:dyDescent="0.4">
      <c r="A7115" s="17">
        <f t="shared" si="222"/>
        <v>7100060</v>
      </c>
      <c r="B7115" s="17" t="s">
        <v>226</v>
      </c>
      <c r="C7115" s="15">
        <f>INDEX(装备!G:G,MATCH(属性!A7115,装备!A:A,0))</f>
        <v>19</v>
      </c>
      <c r="D7115" s="15" t="str">
        <f>INDEX(装备!E:E,MATCH(属性!A7115,装备!A:A,0))</f>
        <v>ring</v>
      </c>
      <c r="E7115" s="14">
        <v>33</v>
      </c>
      <c r="F7115" s="17">
        <f>INT((VLOOKUP($C7115,装备数值,2,0)+VLOOKUP($C7115,装备数值,5,0)*($E7115-1))*VLOOKUP($D7115,系数!$K$2:$O$7,2,0))</f>
        <v>0</v>
      </c>
      <c r="G7115" s="17">
        <f>INT((VLOOKUP($C7115,装备数值,3,0)+VLOOKUP($C7115,装备数值,6,0)*($E7115-1))*VLOOKUP($D7115,系数!$K$2:$O$7,3,0))</f>
        <v>685</v>
      </c>
      <c r="H7115" s="17">
        <f t="shared" si="223"/>
        <v>685</v>
      </c>
      <c r="I7115" s="17">
        <f>INT((VLOOKUP($C7115,装备数值,4,0)+VLOOKUP($C7115,装备数值,7,0)*($E7115-1))*VLOOKUP($D7115,系数!$K$2:$O$7,4,0))</f>
        <v>0</v>
      </c>
      <c r="J7115" s="17">
        <f>INT((VLOOKUP($C7115,装备数值,4,0)+VLOOKUP($C7115,装备数值,7,0)*($E7115-1))*VLOOKUP($D7115,系数!$K$2:$O$7,5,0))</f>
        <v>0</v>
      </c>
      <c r="K7115" s="17">
        <f>INT(VLOOKUP(E7115,强化金币,2,1)*VLOOKUP(INDEX(装备!F:F,MATCH(属性!A7115,装备!A:A,0)),系数!$K$12:$M$15,3,0))</f>
        <v>6500</v>
      </c>
      <c r="L7115" s="17"/>
      <c r="M7115" s="17"/>
      <c r="N7115" s="17"/>
      <c r="O7115" s="17">
        <f>IF(E7115=1,"",VLOOKUP(E7115,系数!$S$2:$AB$12,MATCH(属性!C7115,评级,0),1))</f>
        <v>320</v>
      </c>
    </row>
    <row r="7116" spans="1:15" ht="17.25" thickBot="1" x14ac:dyDescent="0.4">
      <c r="A7116" s="17">
        <f t="shared" si="222"/>
        <v>7100060</v>
      </c>
      <c r="B7116" s="17" t="s">
        <v>226</v>
      </c>
      <c r="C7116" s="15">
        <f>INDEX(装备!G:G,MATCH(属性!A7116,装备!A:A,0))</f>
        <v>19</v>
      </c>
      <c r="D7116" s="15" t="str">
        <f>INDEX(装备!E:E,MATCH(属性!A7116,装备!A:A,0))</f>
        <v>ring</v>
      </c>
      <c r="E7116" s="14">
        <v>34</v>
      </c>
      <c r="F7116" s="17">
        <f>INT((VLOOKUP($C7116,装备数值,2,0)+VLOOKUP($C7116,装备数值,5,0)*($E7116-1))*VLOOKUP($D7116,系数!$K$2:$O$7,2,0))</f>
        <v>0</v>
      </c>
      <c r="G7116" s="17">
        <f>INT((VLOOKUP($C7116,装备数值,3,0)+VLOOKUP($C7116,装备数值,6,0)*($E7116-1))*VLOOKUP($D7116,系数!$K$2:$O$7,3,0))</f>
        <v>697</v>
      </c>
      <c r="H7116" s="17">
        <f t="shared" si="223"/>
        <v>697</v>
      </c>
      <c r="I7116" s="17">
        <f>INT((VLOOKUP($C7116,装备数值,4,0)+VLOOKUP($C7116,装备数值,7,0)*($E7116-1))*VLOOKUP($D7116,系数!$K$2:$O$7,4,0))</f>
        <v>0</v>
      </c>
      <c r="J7116" s="17">
        <f>INT((VLOOKUP($C7116,装备数值,4,0)+VLOOKUP($C7116,装备数值,7,0)*($E7116-1))*VLOOKUP($D7116,系数!$K$2:$O$7,5,0))</f>
        <v>0</v>
      </c>
      <c r="K7116" s="17">
        <f>INT(VLOOKUP(E7116,强化金币,2,1)*VLOOKUP(INDEX(装备!F:F,MATCH(属性!A7116,装备!A:A,0)),系数!$K$12:$M$15,3,0))</f>
        <v>7000</v>
      </c>
      <c r="L7116" s="17"/>
      <c r="M7116" s="17"/>
      <c r="N7116" s="17"/>
      <c r="O7116" s="17">
        <f>IF(E7116=1,"",VLOOKUP(E7116,系数!$S$2:$AB$12,MATCH(属性!C7116,评级,0),1))</f>
        <v>320</v>
      </c>
    </row>
    <row r="7117" spans="1:15" ht="17.25" thickBot="1" x14ac:dyDescent="0.4">
      <c r="A7117" s="17">
        <f t="shared" si="222"/>
        <v>7100060</v>
      </c>
      <c r="B7117" s="17" t="s">
        <v>226</v>
      </c>
      <c r="C7117" s="15">
        <f>INDEX(装备!G:G,MATCH(属性!A7117,装备!A:A,0))</f>
        <v>19</v>
      </c>
      <c r="D7117" s="15" t="str">
        <f>INDEX(装备!E:E,MATCH(属性!A7117,装备!A:A,0))</f>
        <v>ring</v>
      </c>
      <c r="E7117" s="14">
        <v>35</v>
      </c>
      <c r="F7117" s="17">
        <f>INT((VLOOKUP($C7117,装备数值,2,0)+VLOOKUP($C7117,装备数值,5,0)*($E7117-1))*VLOOKUP($D7117,系数!$K$2:$O$7,2,0))</f>
        <v>0</v>
      </c>
      <c r="G7117" s="17">
        <f>INT((VLOOKUP($C7117,装备数值,3,0)+VLOOKUP($C7117,装备数值,6,0)*($E7117-1))*VLOOKUP($D7117,系数!$K$2:$O$7,3,0))</f>
        <v>709</v>
      </c>
      <c r="H7117" s="17">
        <f t="shared" si="223"/>
        <v>709</v>
      </c>
      <c r="I7117" s="17">
        <f>INT((VLOOKUP($C7117,装备数值,4,0)+VLOOKUP($C7117,装备数值,7,0)*($E7117-1))*VLOOKUP($D7117,系数!$K$2:$O$7,4,0))</f>
        <v>0</v>
      </c>
      <c r="J7117" s="17">
        <f>INT((VLOOKUP($C7117,装备数值,4,0)+VLOOKUP($C7117,装备数值,7,0)*($E7117-1))*VLOOKUP($D7117,系数!$K$2:$O$7,5,0))</f>
        <v>0</v>
      </c>
      <c r="K7117" s="17">
        <f>INT(VLOOKUP(E7117,强化金币,2,1)*VLOOKUP(INDEX(装备!F:F,MATCH(属性!A7117,装备!A:A,0)),系数!$K$12:$M$15,3,0))</f>
        <v>7500</v>
      </c>
      <c r="L7117" s="17"/>
      <c r="M7117" s="17"/>
      <c r="N7117" s="17"/>
      <c r="O7117" s="17">
        <f>IF(E7117=1,"",VLOOKUP(E7117,系数!$S$2:$AB$12,MATCH(属性!C7117,评级,0),1))</f>
        <v>320</v>
      </c>
    </row>
    <row r="7118" spans="1:15" ht="17.25" thickBot="1" x14ac:dyDescent="0.4">
      <c r="A7118" s="17">
        <f t="shared" si="222"/>
        <v>7100060</v>
      </c>
      <c r="B7118" s="17" t="s">
        <v>226</v>
      </c>
      <c r="C7118" s="15">
        <f>INDEX(装备!G:G,MATCH(属性!A7118,装备!A:A,0))</f>
        <v>19</v>
      </c>
      <c r="D7118" s="15" t="str">
        <f>INDEX(装备!E:E,MATCH(属性!A7118,装备!A:A,0))</f>
        <v>ring</v>
      </c>
      <c r="E7118" s="14">
        <v>36</v>
      </c>
      <c r="F7118" s="17">
        <f>INT((VLOOKUP($C7118,装备数值,2,0)+VLOOKUP($C7118,装备数值,5,0)*($E7118-1))*VLOOKUP($D7118,系数!$K$2:$O$7,2,0))</f>
        <v>0</v>
      </c>
      <c r="G7118" s="17">
        <f>INT((VLOOKUP($C7118,装备数值,3,0)+VLOOKUP($C7118,装备数值,6,0)*($E7118-1))*VLOOKUP($D7118,系数!$K$2:$O$7,3,0))</f>
        <v>721</v>
      </c>
      <c r="H7118" s="17">
        <f t="shared" si="223"/>
        <v>721</v>
      </c>
      <c r="I7118" s="17">
        <f>INT((VLOOKUP($C7118,装备数值,4,0)+VLOOKUP($C7118,装备数值,7,0)*($E7118-1))*VLOOKUP($D7118,系数!$K$2:$O$7,4,0))</f>
        <v>0</v>
      </c>
      <c r="J7118" s="17">
        <f>INT((VLOOKUP($C7118,装备数值,4,0)+VLOOKUP($C7118,装备数值,7,0)*($E7118-1))*VLOOKUP($D7118,系数!$K$2:$O$7,5,0))</f>
        <v>0</v>
      </c>
      <c r="K7118" s="17">
        <f>INT(VLOOKUP(E7118,强化金币,2,1)*VLOOKUP(INDEX(装备!F:F,MATCH(属性!A7118,装备!A:A,0)),系数!$K$12:$M$15,3,0))</f>
        <v>8000</v>
      </c>
      <c r="L7118" s="17"/>
      <c r="M7118" s="17"/>
      <c r="N7118" s="17"/>
      <c r="O7118" s="17">
        <f>IF(E7118=1,"",VLOOKUP(E7118,系数!$S$2:$AB$12,MATCH(属性!C7118,评级,0),1))</f>
        <v>320</v>
      </c>
    </row>
    <row r="7119" spans="1:15" ht="17.25" thickBot="1" x14ac:dyDescent="0.4">
      <c r="A7119" s="17">
        <f t="shared" si="222"/>
        <v>7100060</v>
      </c>
      <c r="B7119" s="17" t="s">
        <v>226</v>
      </c>
      <c r="C7119" s="15">
        <f>INDEX(装备!G:G,MATCH(属性!A7119,装备!A:A,0))</f>
        <v>19</v>
      </c>
      <c r="D7119" s="15" t="str">
        <f>INDEX(装备!E:E,MATCH(属性!A7119,装备!A:A,0))</f>
        <v>ring</v>
      </c>
      <c r="E7119" s="14">
        <v>37</v>
      </c>
      <c r="F7119" s="17">
        <f>INT((VLOOKUP($C7119,装备数值,2,0)+VLOOKUP($C7119,装备数值,5,0)*($E7119-1))*VLOOKUP($D7119,系数!$K$2:$O$7,2,0))</f>
        <v>0</v>
      </c>
      <c r="G7119" s="17">
        <f>INT((VLOOKUP($C7119,装备数值,3,0)+VLOOKUP($C7119,装备数值,6,0)*($E7119-1))*VLOOKUP($D7119,系数!$K$2:$O$7,3,0))</f>
        <v>733</v>
      </c>
      <c r="H7119" s="17">
        <f t="shared" si="223"/>
        <v>733</v>
      </c>
      <c r="I7119" s="17">
        <f>INT((VLOOKUP($C7119,装备数值,4,0)+VLOOKUP($C7119,装备数值,7,0)*($E7119-1))*VLOOKUP($D7119,系数!$K$2:$O$7,4,0))</f>
        <v>0</v>
      </c>
      <c r="J7119" s="17">
        <f>INT((VLOOKUP($C7119,装备数值,4,0)+VLOOKUP($C7119,装备数值,7,0)*($E7119-1))*VLOOKUP($D7119,系数!$K$2:$O$7,5,0))</f>
        <v>0</v>
      </c>
      <c r="K7119" s="17">
        <f>INT(VLOOKUP(E7119,强化金币,2,1)*VLOOKUP(INDEX(装备!F:F,MATCH(属性!A7119,装备!A:A,0)),系数!$K$12:$M$15,3,0))</f>
        <v>8500</v>
      </c>
      <c r="L7119" s="17"/>
      <c r="M7119" s="17"/>
      <c r="N7119" s="17"/>
      <c r="O7119" s="17">
        <f>IF(E7119=1,"",VLOOKUP(E7119,系数!$S$2:$AB$12,MATCH(属性!C7119,评级,0),1))</f>
        <v>320</v>
      </c>
    </row>
    <row r="7120" spans="1:15" ht="17.25" thickBot="1" x14ac:dyDescent="0.4">
      <c r="A7120" s="17">
        <f t="shared" si="222"/>
        <v>7100060</v>
      </c>
      <c r="B7120" s="17" t="s">
        <v>226</v>
      </c>
      <c r="C7120" s="15">
        <f>INDEX(装备!G:G,MATCH(属性!A7120,装备!A:A,0))</f>
        <v>19</v>
      </c>
      <c r="D7120" s="15" t="str">
        <f>INDEX(装备!E:E,MATCH(属性!A7120,装备!A:A,0))</f>
        <v>ring</v>
      </c>
      <c r="E7120" s="14">
        <v>38</v>
      </c>
      <c r="F7120" s="17">
        <f>INT((VLOOKUP($C7120,装备数值,2,0)+VLOOKUP($C7120,装备数值,5,0)*($E7120-1))*VLOOKUP($D7120,系数!$K$2:$O$7,2,0))</f>
        <v>0</v>
      </c>
      <c r="G7120" s="17">
        <f>INT((VLOOKUP($C7120,装备数值,3,0)+VLOOKUP($C7120,装备数值,6,0)*($E7120-1))*VLOOKUP($D7120,系数!$K$2:$O$7,3,0))</f>
        <v>745</v>
      </c>
      <c r="H7120" s="17">
        <f t="shared" si="223"/>
        <v>745</v>
      </c>
      <c r="I7120" s="17">
        <f>INT((VLOOKUP($C7120,装备数值,4,0)+VLOOKUP($C7120,装备数值,7,0)*($E7120-1))*VLOOKUP($D7120,系数!$K$2:$O$7,4,0))</f>
        <v>0</v>
      </c>
      <c r="J7120" s="17">
        <f>INT((VLOOKUP($C7120,装备数值,4,0)+VLOOKUP($C7120,装备数值,7,0)*($E7120-1))*VLOOKUP($D7120,系数!$K$2:$O$7,5,0))</f>
        <v>0</v>
      </c>
      <c r="K7120" s="17">
        <f>INT(VLOOKUP(E7120,强化金币,2,1)*VLOOKUP(INDEX(装备!F:F,MATCH(属性!A7120,装备!A:A,0)),系数!$K$12:$M$15,3,0))</f>
        <v>9000</v>
      </c>
      <c r="L7120" s="17"/>
      <c r="M7120" s="17"/>
      <c r="N7120" s="17"/>
      <c r="O7120" s="17">
        <f>IF(E7120=1,"",VLOOKUP(E7120,系数!$S$2:$AB$12,MATCH(属性!C7120,评级,0),1))</f>
        <v>320</v>
      </c>
    </row>
    <row r="7121" spans="1:15" ht="17.25" thickBot="1" x14ac:dyDescent="0.4">
      <c r="A7121" s="17">
        <f t="shared" si="222"/>
        <v>7100060</v>
      </c>
      <c r="B7121" s="17" t="s">
        <v>226</v>
      </c>
      <c r="C7121" s="15">
        <f>INDEX(装备!G:G,MATCH(属性!A7121,装备!A:A,0))</f>
        <v>19</v>
      </c>
      <c r="D7121" s="15" t="str">
        <f>INDEX(装备!E:E,MATCH(属性!A7121,装备!A:A,0))</f>
        <v>ring</v>
      </c>
      <c r="E7121" s="14">
        <v>39</v>
      </c>
      <c r="F7121" s="17">
        <f>INT((VLOOKUP($C7121,装备数值,2,0)+VLOOKUP($C7121,装备数值,5,0)*($E7121-1))*VLOOKUP($D7121,系数!$K$2:$O$7,2,0))</f>
        <v>0</v>
      </c>
      <c r="G7121" s="17">
        <f>INT((VLOOKUP($C7121,装备数值,3,0)+VLOOKUP($C7121,装备数值,6,0)*($E7121-1))*VLOOKUP($D7121,系数!$K$2:$O$7,3,0))</f>
        <v>757</v>
      </c>
      <c r="H7121" s="17">
        <f t="shared" si="223"/>
        <v>757</v>
      </c>
      <c r="I7121" s="17">
        <f>INT((VLOOKUP($C7121,装备数值,4,0)+VLOOKUP($C7121,装备数值,7,0)*($E7121-1))*VLOOKUP($D7121,系数!$K$2:$O$7,4,0))</f>
        <v>0</v>
      </c>
      <c r="J7121" s="17">
        <f>INT((VLOOKUP($C7121,装备数值,4,0)+VLOOKUP($C7121,装备数值,7,0)*($E7121-1))*VLOOKUP($D7121,系数!$K$2:$O$7,5,0))</f>
        <v>0</v>
      </c>
      <c r="K7121" s="17">
        <f>INT(VLOOKUP(E7121,强化金币,2,1)*VLOOKUP(INDEX(装备!F:F,MATCH(属性!A7121,装备!A:A,0)),系数!$K$12:$M$15,3,0))</f>
        <v>10000</v>
      </c>
      <c r="L7121" s="17"/>
      <c r="M7121" s="17"/>
      <c r="N7121" s="17"/>
      <c r="O7121" s="17">
        <f>IF(E7121=1,"",VLOOKUP(E7121,系数!$S$2:$AB$12,MATCH(属性!C7121,评级,0),1))</f>
        <v>320</v>
      </c>
    </row>
    <row r="7122" spans="1:15" ht="17.25" thickBot="1" x14ac:dyDescent="0.4">
      <c r="A7122" s="17">
        <f t="shared" si="222"/>
        <v>7100060</v>
      </c>
      <c r="B7122" s="17" t="s">
        <v>226</v>
      </c>
      <c r="C7122" s="15">
        <f>INDEX(装备!G:G,MATCH(属性!A7122,装备!A:A,0))</f>
        <v>19</v>
      </c>
      <c r="D7122" s="15" t="str">
        <f>INDEX(装备!E:E,MATCH(属性!A7122,装备!A:A,0))</f>
        <v>ring</v>
      </c>
      <c r="E7122" s="14">
        <v>40</v>
      </c>
      <c r="F7122" s="17">
        <f>INT((VLOOKUP($C7122,装备数值,2,0)+VLOOKUP($C7122,装备数值,5,0)*($E7122-1))*VLOOKUP($D7122,系数!$K$2:$O$7,2,0))</f>
        <v>0</v>
      </c>
      <c r="G7122" s="17">
        <f>INT((VLOOKUP($C7122,装备数值,3,0)+VLOOKUP($C7122,装备数值,6,0)*($E7122-1))*VLOOKUP($D7122,系数!$K$2:$O$7,3,0))</f>
        <v>769</v>
      </c>
      <c r="H7122" s="17">
        <f t="shared" si="223"/>
        <v>769</v>
      </c>
      <c r="I7122" s="17">
        <f>INT((VLOOKUP($C7122,装备数值,4,0)+VLOOKUP($C7122,装备数值,7,0)*($E7122-1))*VLOOKUP($D7122,系数!$K$2:$O$7,4,0))</f>
        <v>0</v>
      </c>
      <c r="J7122" s="17">
        <f>INT((VLOOKUP($C7122,装备数值,4,0)+VLOOKUP($C7122,装备数值,7,0)*($E7122-1))*VLOOKUP($D7122,系数!$K$2:$O$7,5,0))</f>
        <v>0</v>
      </c>
      <c r="K7122" s="17">
        <f>INT(VLOOKUP(E7122,强化金币,2,1)*VLOOKUP(INDEX(装备!F:F,MATCH(属性!A7122,装备!A:A,0)),系数!$K$12:$M$15,3,0))</f>
        <v>12000</v>
      </c>
      <c r="L7122" s="17"/>
      <c r="M7122" s="17"/>
      <c r="N7122" s="17"/>
      <c r="O7122" s="17">
        <f>IF(E7122=1,"",VLOOKUP(E7122,系数!$S$2:$AB$12,MATCH(属性!C7122,评级,0),1))</f>
        <v>400</v>
      </c>
    </row>
    <row r="7123" spans="1:15" ht="17.25" thickBot="1" x14ac:dyDescent="0.4">
      <c r="A7123" s="17">
        <f t="shared" si="222"/>
        <v>7100060</v>
      </c>
      <c r="B7123" s="17" t="s">
        <v>226</v>
      </c>
      <c r="C7123" s="15">
        <f>INDEX(装备!G:G,MATCH(属性!A7123,装备!A:A,0))</f>
        <v>19</v>
      </c>
      <c r="D7123" s="15" t="str">
        <f>INDEX(装备!E:E,MATCH(属性!A7123,装备!A:A,0))</f>
        <v>ring</v>
      </c>
      <c r="E7123" s="14">
        <v>41</v>
      </c>
      <c r="F7123" s="17">
        <f>INT((VLOOKUP($C7123,装备数值,2,0)+VLOOKUP($C7123,装备数值,5,0)*($E7123-1))*VLOOKUP($D7123,系数!$K$2:$O$7,2,0))</f>
        <v>0</v>
      </c>
      <c r="G7123" s="17">
        <f>INT((VLOOKUP($C7123,装备数值,3,0)+VLOOKUP($C7123,装备数值,6,0)*($E7123-1))*VLOOKUP($D7123,系数!$K$2:$O$7,3,0))</f>
        <v>781</v>
      </c>
      <c r="H7123" s="17">
        <f t="shared" si="223"/>
        <v>781</v>
      </c>
      <c r="I7123" s="17">
        <f>INT((VLOOKUP($C7123,装备数值,4,0)+VLOOKUP($C7123,装备数值,7,0)*($E7123-1))*VLOOKUP($D7123,系数!$K$2:$O$7,4,0))</f>
        <v>0</v>
      </c>
      <c r="J7123" s="17">
        <f>INT((VLOOKUP($C7123,装备数值,4,0)+VLOOKUP($C7123,装备数值,7,0)*($E7123-1))*VLOOKUP($D7123,系数!$K$2:$O$7,5,0))</f>
        <v>0</v>
      </c>
      <c r="K7123" s="17">
        <f>INT(VLOOKUP(E7123,强化金币,2,1)*VLOOKUP(INDEX(装备!F:F,MATCH(属性!A7123,装备!A:A,0)),系数!$K$12:$M$15,3,0))</f>
        <v>14000</v>
      </c>
      <c r="L7123" s="17"/>
      <c r="M7123" s="17"/>
      <c r="N7123" s="17"/>
      <c r="O7123" s="17">
        <f>IF(E7123=1,"",VLOOKUP(E7123,系数!$S$2:$AB$12,MATCH(属性!C7123,评级,0),1))</f>
        <v>400</v>
      </c>
    </row>
    <row r="7124" spans="1:15" ht="17.25" thickBot="1" x14ac:dyDescent="0.4">
      <c r="A7124" s="17">
        <f t="shared" si="222"/>
        <v>7100060</v>
      </c>
      <c r="B7124" s="17" t="s">
        <v>226</v>
      </c>
      <c r="C7124" s="15">
        <f>INDEX(装备!G:G,MATCH(属性!A7124,装备!A:A,0))</f>
        <v>19</v>
      </c>
      <c r="D7124" s="15" t="str">
        <f>INDEX(装备!E:E,MATCH(属性!A7124,装备!A:A,0))</f>
        <v>ring</v>
      </c>
      <c r="E7124" s="14">
        <v>42</v>
      </c>
      <c r="F7124" s="17">
        <f>INT((VLOOKUP($C7124,装备数值,2,0)+VLOOKUP($C7124,装备数值,5,0)*($E7124-1))*VLOOKUP($D7124,系数!$K$2:$O$7,2,0))</f>
        <v>0</v>
      </c>
      <c r="G7124" s="17">
        <f>INT((VLOOKUP($C7124,装备数值,3,0)+VLOOKUP($C7124,装备数值,6,0)*($E7124-1))*VLOOKUP($D7124,系数!$K$2:$O$7,3,0))</f>
        <v>793</v>
      </c>
      <c r="H7124" s="17">
        <f t="shared" si="223"/>
        <v>793</v>
      </c>
      <c r="I7124" s="17">
        <f>INT((VLOOKUP($C7124,装备数值,4,0)+VLOOKUP($C7124,装备数值,7,0)*($E7124-1))*VLOOKUP($D7124,系数!$K$2:$O$7,4,0))</f>
        <v>0</v>
      </c>
      <c r="J7124" s="17">
        <f>INT((VLOOKUP($C7124,装备数值,4,0)+VLOOKUP($C7124,装备数值,7,0)*($E7124-1))*VLOOKUP($D7124,系数!$K$2:$O$7,5,0))</f>
        <v>0</v>
      </c>
      <c r="K7124" s="17">
        <f>INT(VLOOKUP(E7124,强化金币,2,1)*VLOOKUP(INDEX(装备!F:F,MATCH(属性!A7124,装备!A:A,0)),系数!$K$12:$M$15,3,0))</f>
        <v>16000</v>
      </c>
      <c r="L7124" s="17"/>
      <c r="M7124" s="17"/>
      <c r="N7124" s="17"/>
      <c r="O7124" s="17">
        <f>IF(E7124=1,"",VLOOKUP(E7124,系数!$S$2:$AB$12,MATCH(属性!C7124,评级,0),1))</f>
        <v>400</v>
      </c>
    </row>
    <row r="7125" spans="1:15" ht="17.25" thickBot="1" x14ac:dyDescent="0.4">
      <c r="A7125" s="17">
        <f t="shared" si="222"/>
        <v>7100060</v>
      </c>
      <c r="B7125" s="17" t="s">
        <v>226</v>
      </c>
      <c r="C7125" s="15">
        <f>INDEX(装备!G:G,MATCH(属性!A7125,装备!A:A,0))</f>
        <v>19</v>
      </c>
      <c r="D7125" s="15" t="str">
        <f>INDEX(装备!E:E,MATCH(属性!A7125,装备!A:A,0))</f>
        <v>ring</v>
      </c>
      <c r="E7125" s="14">
        <v>43</v>
      </c>
      <c r="F7125" s="17">
        <f>INT((VLOOKUP($C7125,装备数值,2,0)+VLOOKUP($C7125,装备数值,5,0)*($E7125-1))*VLOOKUP($D7125,系数!$K$2:$O$7,2,0))</f>
        <v>0</v>
      </c>
      <c r="G7125" s="17">
        <f>INT((VLOOKUP($C7125,装备数值,3,0)+VLOOKUP($C7125,装备数值,6,0)*($E7125-1))*VLOOKUP($D7125,系数!$K$2:$O$7,3,0))</f>
        <v>805</v>
      </c>
      <c r="H7125" s="17">
        <f t="shared" si="223"/>
        <v>805</v>
      </c>
      <c r="I7125" s="17">
        <f>INT((VLOOKUP($C7125,装备数值,4,0)+VLOOKUP($C7125,装备数值,7,0)*($E7125-1))*VLOOKUP($D7125,系数!$K$2:$O$7,4,0))</f>
        <v>0</v>
      </c>
      <c r="J7125" s="17">
        <f>INT((VLOOKUP($C7125,装备数值,4,0)+VLOOKUP($C7125,装备数值,7,0)*($E7125-1))*VLOOKUP($D7125,系数!$K$2:$O$7,5,0))</f>
        <v>0</v>
      </c>
      <c r="K7125" s="17">
        <f>INT(VLOOKUP(E7125,强化金币,2,1)*VLOOKUP(INDEX(装备!F:F,MATCH(属性!A7125,装备!A:A,0)),系数!$K$12:$M$15,3,0))</f>
        <v>18000</v>
      </c>
      <c r="L7125" s="17"/>
      <c r="M7125" s="17"/>
      <c r="N7125" s="17"/>
      <c r="O7125" s="17">
        <f>IF(E7125=1,"",VLOOKUP(E7125,系数!$S$2:$AB$12,MATCH(属性!C7125,评级,0),1))</f>
        <v>400</v>
      </c>
    </row>
    <row r="7126" spans="1:15" ht="17.25" thickBot="1" x14ac:dyDescent="0.4">
      <c r="A7126" s="17">
        <f t="shared" si="222"/>
        <v>7100060</v>
      </c>
      <c r="B7126" s="17" t="s">
        <v>226</v>
      </c>
      <c r="C7126" s="15">
        <f>INDEX(装备!G:G,MATCH(属性!A7126,装备!A:A,0))</f>
        <v>19</v>
      </c>
      <c r="D7126" s="15" t="str">
        <f>INDEX(装备!E:E,MATCH(属性!A7126,装备!A:A,0))</f>
        <v>ring</v>
      </c>
      <c r="E7126" s="14">
        <v>44</v>
      </c>
      <c r="F7126" s="17">
        <f>INT((VLOOKUP($C7126,装备数值,2,0)+VLOOKUP($C7126,装备数值,5,0)*($E7126-1))*VLOOKUP($D7126,系数!$K$2:$O$7,2,0))</f>
        <v>0</v>
      </c>
      <c r="G7126" s="17">
        <f>INT((VLOOKUP($C7126,装备数值,3,0)+VLOOKUP($C7126,装备数值,6,0)*($E7126-1))*VLOOKUP($D7126,系数!$K$2:$O$7,3,0))</f>
        <v>817</v>
      </c>
      <c r="H7126" s="17">
        <f t="shared" si="223"/>
        <v>817</v>
      </c>
      <c r="I7126" s="17">
        <f>INT((VLOOKUP($C7126,装备数值,4,0)+VLOOKUP($C7126,装备数值,7,0)*($E7126-1))*VLOOKUP($D7126,系数!$K$2:$O$7,4,0))</f>
        <v>0</v>
      </c>
      <c r="J7126" s="17">
        <f>INT((VLOOKUP($C7126,装备数值,4,0)+VLOOKUP($C7126,装备数值,7,0)*($E7126-1))*VLOOKUP($D7126,系数!$K$2:$O$7,5,0))</f>
        <v>0</v>
      </c>
      <c r="K7126" s="17">
        <f>INT(VLOOKUP(E7126,强化金币,2,1)*VLOOKUP(INDEX(装备!F:F,MATCH(属性!A7126,装备!A:A,0)),系数!$K$12:$M$15,3,0))</f>
        <v>20000</v>
      </c>
      <c r="L7126" s="17"/>
      <c r="M7126" s="17"/>
      <c r="N7126" s="17"/>
      <c r="O7126" s="17">
        <f>IF(E7126=1,"",VLOOKUP(E7126,系数!$S$2:$AB$12,MATCH(属性!C7126,评级,0),1))</f>
        <v>400</v>
      </c>
    </row>
    <row r="7127" spans="1:15" ht="17.25" thickBot="1" x14ac:dyDescent="0.4">
      <c r="A7127" s="17">
        <f t="shared" si="222"/>
        <v>7100060</v>
      </c>
      <c r="B7127" s="17" t="s">
        <v>226</v>
      </c>
      <c r="C7127" s="15">
        <f>INDEX(装备!G:G,MATCH(属性!A7127,装备!A:A,0))</f>
        <v>19</v>
      </c>
      <c r="D7127" s="15" t="str">
        <f>INDEX(装备!E:E,MATCH(属性!A7127,装备!A:A,0))</f>
        <v>ring</v>
      </c>
      <c r="E7127" s="14">
        <v>45</v>
      </c>
      <c r="F7127" s="17">
        <f>INT((VLOOKUP($C7127,装备数值,2,0)+VLOOKUP($C7127,装备数值,5,0)*($E7127-1))*VLOOKUP($D7127,系数!$K$2:$O$7,2,0))</f>
        <v>0</v>
      </c>
      <c r="G7127" s="17">
        <f>INT((VLOOKUP($C7127,装备数值,3,0)+VLOOKUP($C7127,装备数值,6,0)*($E7127-1))*VLOOKUP($D7127,系数!$K$2:$O$7,3,0))</f>
        <v>829</v>
      </c>
      <c r="H7127" s="17">
        <f t="shared" si="223"/>
        <v>829</v>
      </c>
      <c r="I7127" s="17">
        <f>INT((VLOOKUP($C7127,装备数值,4,0)+VLOOKUP($C7127,装备数值,7,0)*($E7127-1))*VLOOKUP($D7127,系数!$K$2:$O$7,4,0))</f>
        <v>0</v>
      </c>
      <c r="J7127" s="17">
        <f>INT((VLOOKUP($C7127,装备数值,4,0)+VLOOKUP($C7127,装备数值,7,0)*($E7127-1))*VLOOKUP($D7127,系数!$K$2:$O$7,5,0))</f>
        <v>0</v>
      </c>
      <c r="K7127" s="17">
        <f>INT(VLOOKUP(E7127,强化金币,2,1)*VLOOKUP(INDEX(装备!F:F,MATCH(属性!A7127,装备!A:A,0)),系数!$K$12:$M$15,3,0))</f>
        <v>22000</v>
      </c>
      <c r="L7127" s="17"/>
      <c r="M7127" s="17"/>
      <c r="N7127" s="17"/>
      <c r="O7127" s="17">
        <f>IF(E7127=1,"",VLOOKUP(E7127,系数!$S$2:$AB$12,MATCH(属性!C7127,评级,0),1))</f>
        <v>400</v>
      </c>
    </row>
    <row r="7128" spans="1:15" ht="17.25" thickBot="1" x14ac:dyDescent="0.4">
      <c r="A7128" s="17">
        <f t="shared" si="222"/>
        <v>7100060</v>
      </c>
      <c r="B7128" s="17" t="s">
        <v>226</v>
      </c>
      <c r="C7128" s="15">
        <f>INDEX(装备!G:G,MATCH(属性!A7128,装备!A:A,0))</f>
        <v>19</v>
      </c>
      <c r="D7128" s="15" t="str">
        <f>INDEX(装备!E:E,MATCH(属性!A7128,装备!A:A,0))</f>
        <v>ring</v>
      </c>
      <c r="E7128" s="14">
        <v>46</v>
      </c>
      <c r="F7128" s="17">
        <f>INT((VLOOKUP($C7128,装备数值,2,0)+VLOOKUP($C7128,装备数值,5,0)*($E7128-1))*VLOOKUP($D7128,系数!$K$2:$O$7,2,0))</f>
        <v>0</v>
      </c>
      <c r="G7128" s="17">
        <f>INT((VLOOKUP($C7128,装备数值,3,0)+VLOOKUP($C7128,装备数值,6,0)*($E7128-1))*VLOOKUP($D7128,系数!$K$2:$O$7,3,0))</f>
        <v>841</v>
      </c>
      <c r="H7128" s="17">
        <f t="shared" si="223"/>
        <v>841</v>
      </c>
      <c r="I7128" s="17">
        <f>INT((VLOOKUP($C7128,装备数值,4,0)+VLOOKUP($C7128,装备数值,7,0)*($E7128-1))*VLOOKUP($D7128,系数!$K$2:$O$7,4,0))</f>
        <v>0</v>
      </c>
      <c r="J7128" s="17">
        <f>INT((VLOOKUP($C7128,装备数值,4,0)+VLOOKUP($C7128,装备数值,7,0)*($E7128-1))*VLOOKUP($D7128,系数!$K$2:$O$7,5,0))</f>
        <v>0</v>
      </c>
      <c r="K7128" s="17">
        <f>INT(VLOOKUP(E7128,强化金币,2,1)*VLOOKUP(INDEX(装备!F:F,MATCH(属性!A7128,装备!A:A,0)),系数!$K$12:$M$15,3,0))</f>
        <v>24000</v>
      </c>
      <c r="L7128" s="17"/>
      <c r="M7128" s="17"/>
      <c r="N7128" s="17"/>
      <c r="O7128" s="17">
        <f>IF(E7128=1,"",VLOOKUP(E7128,系数!$S$2:$AB$12,MATCH(属性!C7128,评级,0),1))</f>
        <v>400</v>
      </c>
    </row>
    <row r="7129" spans="1:15" ht="17.25" thickBot="1" x14ac:dyDescent="0.4">
      <c r="A7129" s="17">
        <f t="shared" si="222"/>
        <v>7100060</v>
      </c>
      <c r="B7129" s="17" t="s">
        <v>226</v>
      </c>
      <c r="C7129" s="15">
        <f>INDEX(装备!G:G,MATCH(属性!A7129,装备!A:A,0))</f>
        <v>19</v>
      </c>
      <c r="D7129" s="15" t="str">
        <f>INDEX(装备!E:E,MATCH(属性!A7129,装备!A:A,0))</f>
        <v>ring</v>
      </c>
      <c r="E7129" s="14">
        <v>47</v>
      </c>
      <c r="F7129" s="17">
        <f>INT((VLOOKUP($C7129,装备数值,2,0)+VLOOKUP($C7129,装备数值,5,0)*($E7129-1))*VLOOKUP($D7129,系数!$K$2:$O$7,2,0))</f>
        <v>0</v>
      </c>
      <c r="G7129" s="17">
        <f>INT((VLOOKUP($C7129,装备数值,3,0)+VLOOKUP($C7129,装备数值,6,0)*($E7129-1))*VLOOKUP($D7129,系数!$K$2:$O$7,3,0))</f>
        <v>853</v>
      </c>
      <c r="H7129" s="17">
        <f t="shared" si="223"/>
        <v>853</v>
      </c>
      <c r="I7129" s="17">
        <f>INT((VLOOKUP($C7129,装备数值,4,0)+VLOOKUP($C7129,装备数值,7,0)*($E7129-1))*VLOOKUP($D7129,系数!$K$2:$O$7,4,0))</f>
        <v>0</v>
      </c>
      <c r="J7129" s="17">
        <f>INT((VLOOKUP($C7129,装备数值,4,0)+VLOOKUP($C7129,装备数值,7,0)*($E7129-1))*VLOOKUP($D7129,系数!$K$2:$O$7,5,0))</f>
        <v>0</v>
      </c>
      <c r="K7129" s="17">
        <f>INT(VLOOKUP(E7129,强化金币,2,1)*VLOOKUP(INDEX(装备!F:F,MATCH(属性!A7129,装备!A:A,0)),系数!$K$12:$M$15,3,0))</f>
        <v>26000</v>
      </c>
      <c r="L7129" s="17"/>
      <c r="M7129" s="17"/>
      <c r="N7129" s="17"/>
      <c r="O7129" s="17">
        <f>IF(E7129=1,"",VLOOKUP(E7129,系数!$S$2:$AB$12,MATCH(属性!C7129,评级,0),1))</f>
        <v>400</v>
      </c>
    </row>
    <row r="7130" spans="1:15" ht="17.25" thickBot="1" x14ac:dyDescent="0.4">
      <c r="A7130" s="17">
        <f t="shared" si="222"/>
        <v>7100060</v>
      </c>
      <c r="B7130" s="17" t="s">
        <v>226</v>
      </c>
      <c r="C7130" s="15">
        <f>INDEX(装备!G:G,MATCH(属性!A7130,装备!A:A,0))</f>
        <v>19</v>
      </c>
      <c r="D7130" s="15" t="str">
        <f>INDEX(装备!E:E,MATCH(属性!A7130,装备!A:A,0))</f>
        <v>ring</v>
      </c>
      <c r="E7130" s="14">
        <v>48</v>
      </c>
      <c r="F7130" s="17">
        <f>INT((VLOOKUP($C7130,装备数值,2,0)+VLOOKUP($C7130,装备数值,5,0)*($E7130-1))*VLOOKUP($D7130,系数!$K$2:$O$7,2,0))</f>
        <v>0</v>
      </c>
      <c r="G7130" s="17">
        <f>INT((VLOOKUP($C7130,装备数值,3,0)+VLOOKUP($C7130,装备数值,6,0)*($E7130-1))*VLOOKUP($D7130,系数!$K$2:$O$7,3,0))</f>
        <v>865</v>
      </c>
      <c r="H7130" s="17">
        <f t="shared" si="223"/>
        <v>865</v>
      </c>
      <c r="I7130" s="17">
        <f>INT((VLOOKUP($C7130,装备数值,4,0)+VLOOKUP($C7130,装备数值,7,0)*($E7130-1))*VLOOKUP($D7130,系数!$K$2:$O$7,4,0))</f>
        <v>0</v>
      </c>
      <c r="J7130" s="17">
        <f>INT((VLOOKUP($C7130,装备数值,4,0)+VLOOKUP($C7130,装备数值,7,0)*($E7130-1))*VLOOKUP($D7130,系数!$K$2:$O$7,5,0))</f>
        <v>0</v>
      </c>
      <c r="K7130" s="17">
        <f>INT(VLOOKUP(E7130,强化金币,2,1)*VLOOKUP(INDEX(装备!F:F,MATCH(属性!A7130,装备!A:A,0)),系数!$K$12:$M$15,3,0))</f>
        <v>28000</v>
      </c>
      <c r="L7130" s="17"/>
      <c r="M7130" s="17"/>
      <c r="N7130" s="17"/>
      <c r="O7130" s="17">
        <f>IF(E7130=1,"",VLOOKUP(E7130,系数!$S$2:$AB$12,MATCH(属性!C7130,评级,0),1))</f>
        <v>400</v>
      </c>
    </row>
    <row r="7131" spans="1:15" ht="17.25" thickBot="1" x14ac:dyDescent="0.4">
      <c r="A7131" s="17">
        <f t="shared" si="222"/>
        <v>7100060</v>
      </c>
      <c r="B7131" s="17" t="s">
        <v>226</v>
      </c>
      <c r="C7131" s="15">
        <f>INDEX(装备!G:G,MATCH(属性!A7131,装备!A:A,0))</f>
        <v>19</v>
      </c>
      <c r="D7131" s="15" t="str">
        <f>INDEX(装备!E:E,MATCH(属性!A7131,装备!A:A,0))</f>
        <v>ring</v>
      </c>
      <c r="E7131" s="14">
        <v>49</v>
      </c>
      <c r="F7131" s="17">
        <f>INT((VLOOKUP($C7131,装备数值,2,0)+VLOOKUP($C7131,装备数值,5,0)*($E7131-1))*VLOOKUP($D7131,系数!$K$2:$O$7,2,0))</f>
        <v>0</v>
      </c>
      <c r="G7131" s="17">
        <f>INT((VLOOKUP($C7131,装备数值,3,0)+VLOOKUP($C7131,装备数值,6,0)*($E7131-1))*VLOOKUP($D7131,系数!$K$2:$O$7,3,0))</f>
        <v>877</v>
      </c>
      <c r="H7131" s="17">
        <f t="shared" si="223"/>
        <v>877</v>
      </c>
      <c r="I7131" s="17">
        <f>INT((VLOOKUP($C7131,装备数值,4,0)+VLOOKUP($C7131,装备数值,7,0)*($E7131-1))*VLOOKUP($D7131,系数!$K$2:$O$7,4,0))</f>
        <v>0</v>
      </c>
      <c r="J7131" s="17">
        <f>INT((VLOOKUP($C7131,装备数值,4,0)+VLOOKUP($C7131,装备数值,7,0)*($E7131-1))*VLOOKUP($D7131,系数!$K$2:$O$7,5,0))</f>
        <v>0</v>
      </c>
      <c r="K7131" s="17">
        <f>INT(VLOOKUP(E7131,强化金币,2,1)*VLOOKUP(INDEX(装备!F:F,MATCH(属性!A7131,装备!A:A,0)),系数!$K$12:$M$15,3,0))</f>
        <v>30000</v>
      </c>
      <c r="L7131" s="17"/>
      <c r="M7131" s="17"/>
      <c r="N7131" s="17"/>
      <c r="O7131" s="17">
        <f>IF(E7131=1,"",VLOOKUP(E7131,系数!$S$2:$AB$12,MATCH(属性!C7131,评级,0),1))</f>
        <v>400</v>
      </c>
    </row>
    <row r="7132" spans="1:15" ht="17.25" thickBot="1" x14ac:dyDescent="0.4">
      <c r="A7132" s="17">
        <f t="shared" si="222"/>
        <v>7100060</v>
      </c>
      <c r="B7132" s="17" t="s">
        <v>226</v>
      </c>
      <c r="C7132" s="15">
        <f>INDEX(装备!G:G,MATCH(属性!A7132,装备!A:A,0))</f>
        <v>19</v>
      </c>
      <c r="D7132" s="15" t="str">
        <f>INDEX(装备!E:E,MATCH(属性!A7132,装备!A:A,0))</f>
        <v>ring</v>
      </c>
      <c r="E7132" s="14">
        <v>50</v>
      </c>
      <c r="F7132" s="17">
        <f>INT((VLOOKUP($C7132,装备数值,2,0)+VLOOKUP($C7132,装备数值,5,0)*($E7132-1))*VLOOKUP($D7132,系数!$K$2:$O$7,2,0))</f>
        <v>0</v>
      </c>
      <c r="G7132" s="17">
        <f>INT((VLOOKUP($C7132,装备数值,3,0)+VLOOKUP($C7132,装备数值,6,0)*($E7132-1))*VLOOKUP($D7132,系数!$K$2:$O$7,3,0))</f>
        <v>889</v>
      </c>
      <c r="H7132" s="17">
        <f t="shared" si="223"/>
        <v>889</v>
      </c>
      <c r="I7132" s="17">
        <f>INT((VLOOKUP($C7132,装备数值,4,0)+VLOOKUP($C7132,装备数值,7,0)*($E7132-1))*VLOOKUP($D7132,系数!$K$2:$O$7,4,0))</f>
        <v>0</v>
      </c>
      <c r="J7132" s="17">
        <f>INT((VLOOKUP($C7132,装备数值,4,0)+VLOOKUP($C7132,装备数值,7,0)*($E7132-1))*VLOOKUP($D7132,系数!$K$2:$O$7,5,0))</f>
        <v>0</v>
      </c>
      <c r="K7132" s="17">
        <f>INT(VLOOKUP(E7132,强化金币,2,1)*VLOOKUP(INDEX(装备!F:F,MATCH(属性!A7132,装备!A:A,0)),系数!$K$12:$M$15,3,0))</f>
        <v>32000</v>
      </c>
      <c r="L7132" s="17"/>
      <c r="M7132" s="17"/>
      <c r="N7132" s="17"/>
      <c r="O7132" s="17">
        <f>IF(E7132=1,"",VLOOKUP(E7132,系数!$S$2:$AB$12,MATCH(属性!C7132,评级,0),1))</f>
        <v>480</v>
      </c>
    </row>
    <row r="7133" spans="1:15" ht="17.25" thickBot="1" x14ac:dyDescent="0.4">
      <c r="A7133" s="17">
        <f t="shared" si="222"/>
        <v>7100060</v>
      </c>
      <c r="B7133" s="17" t="s">
        <v>226</v>
      </c>
      <c r="C7133" s="15">
        <f>INDEX(装备!G:G,MATCH(属性!A7133,装备!A:A,0))</f>
        <v>19</v>
      </c>
      <c r="D7133" s="15" t="str">
        <f>INDEX(装备!E:E,MATCH(属性!A7133,装备!A:A,0))</f>
        <v>ring</v>
      </c>
      <c r="E7133" s="14">
        <v>51</v>
      </c>
      <c r="F7133" s="17">
        <f>INT((VLOOKUP($C7133,装备数值,2,0)+VLOOKUP($C7133,装备数值,5,0)*($E7133-1))*VLOOKUP($D7133,系数!$K$2:$O$7,2,0))</f>
        <v>0</v>
      </c>
      <c r="G7133" s="17">
        <f>INT((VLOOKUP($C7133,装备数值,3,0)+VLOOKUP($C7133,装备数值,6,0)*($E7133-1))*VLOOKUP($D7133,系数!$K$2:$O$7,3,0))</f>
        <v>901</v>
      </c>
      <c r="H7133" s="17">
        <f t="shared" si="223"/>
        <v>901</v>
      </c>
      <c r="I7133" s="17">
        <f>INT((VLOOKUP($C7133,装备数值,4,0)+VLOOKUP($C7133,装备数值,7,0)*($E7133-1))*VLOOKUP($D7133,系数!$K$2:$O$7,4,0))</f>
        <v>0</v>
      </c>
      <c r="J7133" s="17">
        <f>INT((VLOOKUP($C7133,装备数值,4,0)+VLOOKUP($C7133,装备数值,7,0)*($E7133-1))*VLOOKUP($D7133,系数!$K$2:$O$7,5,0))</f>
        <v>0</v>
      </c>
      <c r="K7133" s="17">
        <f>INT(VLOOKUP(E7133,强化金币,2,1)*VLOOKUP(INDEX(装备!F:F,MATCH(属性!A7133,装备!A:A,0)),系数!$K$12:$M$15,3,0))</f>
        <v>34000</v>
      </c>
      <c r="L7133" s="17"/>
      <c r="M7133" s="17"/>
      <c r="N7133" s="17"/>
      <c r="O7133" s="17">
        <f>IF(E7133=1,"",VLOOKUP(E7133,系数!$S$2:$AB$12,MATCH(属性!C7133,评级,0),1))</f>
        <v>480</v>
      </c>
    </row>
    <row r="7134" spans="1:15" ht="17.25" thickBot="1" x14ac:dyDescent="0.4">
      <c r="A7134" s="17">
        <f t="shared" si="222"/>
        <v>7100060</v>
      </c>
      <c r="B7134" s="17" t="s">
        <v>226</v>
      </c>
      <c r="C7134" s="15">
        <f>INDEX(装备!G:G,MATCH(属性!A7134,装备!A:A,0))</f>
        <v>19</v>
      </c>
      <c r="D7134" s="15" t="str">
        <f>INDEX(装备!E:E,MATCH(属性!A7134,装备!A:A,0))</f>
        <v>ring</v>
      </c>
      <c r="E7134" s="14">
        <v>52</v>
      </c>
      <c r="F7134" s="17">
        <f>INT((VLOOKUP($C7134,装备数值,2,0)+VLOOKUP($C7134,装备数值,5,0)*($E7134-1))*VLOOKUP($D7134,系数!$K$2:$O$7,2,0))</f>
        <v>0</v>
      </c>
      <c r="G7134" s="17">
        <f>INT((VLOOKUP($C7134,装备数值,3,0)+VLOOKUP($C7134,装备数值,6,0)*($E7134-1))*VLOOKUP($D7134,系数!$K$2:$O$7,3,0))</f>
        <v>913</v>
      </c>
      <c r="H7134" s="17">
        <f t="shared" si="223"/>
        <v>913</v>
      </c>
      <c r="I7134" s="17">
        <f>INT((VLOOKUP($C7134,装备数值,4,0)+VLOOKUP($C7134,装备数值,7,0)*($E7134-1))*VLOOKUP($D7134,系数!$K$2:$O$7,4,0))</f>
        <v>0</v>
      </c>
      <c r="J7134" s="17">
        <f>INT((VLOOKUP($C7134,装备数值,4,0)+VLOOKUP($C7134,装备数值,7,0)*($E7134-1))*VLOOKUP($D7134,系数!$K$2:$O$7,5,0))</f>
        <v>0</v>
      </c>
      <c r="K7134" s="17">
        <f>INT(VLOOKUP(E7134,强化金币,2,1)*VLOOKUP(INDEX(装备!F:F,MATCH(属性!A7134,装备!A:A,0)),系数!$K$12:$M$15,3,0))</f>
        <v>36000</v>
      </c>
      <c r="L7134" s="17"/>
      <c r="M7134" s="17"/>
      <c r="N7134" s="17"/>
      <c r="O7134" s="17">
        <f>IF(E7134=1,"",VLOOKUP(E7134,系数!$S$2:$AB$12,MATCH(属性!C7134,评级,0),1))</f>
        <v>480</v>
      </c>
    </row>
    <row r="7135" spans="1:15" ht="17.25" thickBot="1" x14ac:dyDescent="0.4">
      <c r="A7135" s="17">
        <f t="shared" si="222"/>
        <v>7100060</v>
      </c>
      <c r="B7135" s="17" t="s">
        <v>226</v>
      </c>
      <c r="C7135" s="15">
        <f>INDEX(装备!G:G,MATCH(属性!A7135,装备!A:A,0))</f>
        <v>19</v>
      </c>
      <c r="D7135" s="15" t="str">
        <f>INDEX(装备!E:E,MATCH(属性!A7135,装备!A:A,0))</f>
        <v>ring</v>
      </c>
      <c r="E7135" s="14">
        <v>53</v>
      </c>
      <c r="F7135" s="17">
        <f>INT((VLOOKUP($C7135,装备数值,2,0)+VLOOKUP($C7135,装备数值,5,0)*($E7135-1))*VLOOKUP($D7135,系数!$K$2:$O$7,2,0))</f>
        <v>0</v>
      </c>
      <c r="G7135" s="17">
        <f>INT((VLOOKUP($C7135,装备数值,3,0)+VLOOKUP($C7135,装备数值,6,0)*($E7135-1))*VLOOKUP($D7135,系数!$K$2:$O$7,3,0))</f>
        <v>925</v>
      </c>
      <c r="H7135" s="17">
        <f t="shared" si="223"/>
        <v>925</v>
      </c>
      <c r="I7135" s="17">
        <f>INT((VLOOKUP($C7135,装备数值,4,0)+VLOOKUP($C7135,装备数值,7,0)*($E7135-1))*VLOOKUP($D7135,系数!$K$2:$O$7,4,0))</f>
        <v>0</v>
      </c>
      <c r="J7135" s="17">
        <f>INT((VLOOKUP($C7135,装备数值,4,0)+VLOOKUP($C7135,装备数值,7,0)*($E7135-1))*VLOOKUP($D7135,系数!$K$2:$O$7,5,0))</f>
        <v>0</v>
      </c>
      <c r="K7135" s="17">
        <f>INT(VLOOKUP(E7135,强化金币,2,1)*VLOOKUP(INDEX(装备!F:F,MATCH(属性!A7135,装备!A:A,0)),系数!$K$12:$M$15,3,0))</f>
        <v>38000</v>
      </c>
      <c r="L7135" s="17"/>
      <c r="M7135" s="17"/>
      <c r="N7135" s="17"/>
      <c r="O7135" s="17">
        <f>IF(E7135=1,"",VLOOKUP(E7135,系数!$S$2:$AB$12,MATCH(属性!C7135,评级,0),1))</f>
        <v>480</v>
      </c>
    </row>
    <row r="7136" spans="1:15" ht="17.25" thickBot="1" x14ac:dyDescent="0.4">
      <c r="A7136" s="17">
        <f t="shared" si="222"/>
        <v>7100060</v>
      </c>
      <c r="B7136" s="17" t="s">
        <v>226</v>
      </c>
      <c r="C7136" s="15">
        <f>INDEX(装备!G:G,MATCH(属性!A7136,装备!A:A,0))</f>
        <v>19</v>
      </c>
      <c r="D7136" s="15" t="str">
        <f>INDEX(装备!E:E,MATCH(属性!A7136,装备!A:A,0))</f>
        <v>ring</v>
      </c>
      <c r="E7136" s="14">
        <v>54</v>
      </c>
      <c r="F7136" s="17">
        <f>INT((VLOOKUP($C7136,装备数值,2,0)+VLOOKUP($C7136,装备数值,5,0)*($E7136-1))*VLOOKUP($D7136,系数!$K$2:$O$7,2,0))</f>
        <v>0</v>
      </c>
      <c r="G7136" s="17">
        <f>INT((VLOOKUP($C7136,装备数值,3,0)+VLOOKUP($C7136,装备数值,6,0)*($E7136-1))*VLOOKUP($D7136,系数!$K$2:$O$7,3,0))</f>
        <v>937</v>
      </c>
      <c r="H7136" s="17">
        <f t="shared" si="223"/>
        <v>937</v>
      </c>
      <c r="I7136" s="17">
        <f>INT((VLOOKUP($C7136,装备数值,4,0)+VLOOKUP($C7136,装备数值,7,0)*($E7136-1))*VLOOKUP($D7136,系数!$K$2:$O$7,4,0))</f>
        <v>0</v>
      </c>
      <c r="J7136" s="17">
        <f>INT((VLOOKUP($C7136,装备数值,4,0)+VLOOKUP($C7136,装备数值,7,0)*($E7136-1))*VLOOKUP($D7136,系数!$K$2:$O$7,5,0))</f>
        <v>0</v>
      </c>
      <c r="K7136" s="17">
        <f>INT(VLOOKUP(E7136,强化金币,2,1)*VLOOKUP(INDEX(装备!F:F,MATCH(属性!A7136,装备!A:A,0)),系数!$K$12:$M$15,3,0))</f>
        <v>40000</v>
      </c>
      <c r="L7136" s="17"/>
      <c r="M7136" s="17"/>
      <c r="N7136" s="17"/>
      <c r="O7136" s="17">
        <f>IF(E7136=1,"",VLOOKUP(E7136,系数!$S$2:$AB$12,MATCH(属性!C7136,评级,0),1))</f>
        <v>480</v>
      </c>
    </row>
    <row r="7137" spans="1:15" ht="17.25" thickBot="1" x14ac:dyDescent="0.4">
      <c r="A7137" s="17">
        <f t="shared" si="222"/>
        <v>7100060</v>
      </c>
      <c r="B7137" s="17" t="s">
        <v>226</v>
      </c>
      <c r="C7137" s="15">
        <f>INDEX(装备!G:G,MATCH(属性!A7137,装备!A:A,0))</f>
        <v>19</v>
      </c>
      <c r="D7137" s="15" t="str">
        <f>INDEX(装备!E:E,MATCH(属性!A7137,装备!A:A,0))</f>
        <v>ring</v>
      </c>
      <c r="E7137" s="14">
        <v>55</v>
      </c>
      <c r="F7137" s="17">
        <f>INT((VLOOKUP($C7137,装备数值,2,0)+VLOOKUP($C7137,装备数值,5,0)*($E7137-1))*VLOOKUP($D7137,系数!$K$2:$O$7,2,0))</f>
        <v>0</v>
      </c>
      <c r="G7137" s="17">
        <f>INT((VLOOKUP($C7137,装备数值,3,0)+VLOOKUP($C7137,装备数值,6,0)*($E7137-1))*VLOOKUP($D7137,系数!$K$2:$O$7,3,0))</f>
        <v>949</v>
      </c>
      <c r="H7137" s="17">
        <f t="shared" si="223"/>
        <v>949</v>
      </c>
      <c r="I7137" s="17">
        <f>INT((VLOOKUP($C7137,装备数值,4,0)+VLOOKUP($C7137,装备数值,7,0)*($E7137-1))*VLOOKUP($D7137,系数!$K$2:$O$7,4,0))</f>
        <v>0</v>
      </c>
      <c r="J7137" s="17">
        <f>INT((VLOOKUP($C7137,装备数值,4,0)+VLOOKUP($C7137,装备数值,7,0)*($E7137-1))*VLOOKUP($D7137,系数!$K$2:$O$7,5,0))</f>
        <v>0</v>
      </c>
      <c r="K7137" s="17">
        <f>INT(VLOOKUP(E7137,强化金币,2,1)*VLOOKUP(INDEX(装备!F:F,MATCH(属性!A7137,装备!A:A,0)),系数!$K$12:$M$15,3,0))</f>
        <v>42000</v>
      </c>
      <c r="L7137" s="17"/>
      <c r="M7137" s="17"/>
      <c r="N7137" s="17"/>
      <c r="O7137" s="17">
        <f>IF(E7137=1,"",VLOOKUP(E7137,系数!$S$2:$AB$12,MATCH(属性!C7137,评级,0),1))</f>
        <v>480</v>
      </c>
    </row>
    <row r="7138" spans="1:15" ht="17.25" thickBot="1" x14ac:dyDescent="0.4">
      <c r="A7138" s="17">
        <f t="shared" si="222"/>
        <v>7100060</v>
      </c>
      <c r="B7138" s="17" t="s">
        <v>226</v>
      </c>
      <c r="C7138" s="15">
        <f>INDEX(装备!G:G,MATCH(属性!A7138,装备!A:A,0))</f>
        <v>19</v>
      </c>
      <c r="D7138" s="15" t="str">
        <f>INDEX(装备!E:E,MATCH(属性!A7138,装备!A:A,0))</f>
        <v>ring</v>
      </c>
      <c r="E7138" s="14">
        <v>56</v>
      </c>
      <c r="F7138" s="17">
        <f>INT((VLOOKUP($C7138,装备数值,2,0)+VLOOKUP($C7138,装备数值,5,0)*($E7138-1))*VLOOKUP($D7138,系数!$K$2:$O$7,2,0))</f>
        <v>0</v>
      </c>
      <c r="G7138" s="17">
        <f>INT((VLOOKUP($C7138,装备数值,3,0)+VLOOKUP($C7138,装备数值,6,0)*($E7138-1))*VLOOKUP($D7138,系数!$K$2:$O$7,3,0))</f>
        <v>961</v>
      </c>
      <c r="H7138" s="17">
        <f t="shared" si="223"/>
        <v>961</v>
      </c>
      <c r="I7138" s="17">
        <f>INT((VLOOKUP($C7138,装备数值,4,0)+VLOOKUP($C7138,装备数值,7,0)*($E7138-1))*VLOOKUP($D7138,系数!$K$2:$O$7,4,0))</f>
        <v>0</v>
      </c>
      <c r="J7138" s="17">
        <f>INT((VLOOKUP($C7138,装备数值,4,0)+VLOOKUP($C7138,装备数值,7,0)*($E7138-1))*VLOOKUP($D7138,系数!$K$2:$O$7,5,0))</f>
        <v>0</v>
      </c>
      <c r="K7138" s="17">
        <f>INT(VLOOKUP(E7138,强化金币,2,1)*VLOOKUP(INDEX(装备!F:F,MATCH(属性!A7138,装备!A:A,0)),系数!$K$12:$M$15,3,0))</f>
        <v>44000</v>
      </c>
      <c r="L7138" s="17"/>
      <c r="M7138" s="17"/>
      <c r="N7138" s="17"/>
      <c r="O7138" s="17">
        <f>IF(E7138=1,"",VLOOKUP(E7138,系数!$S$2:$AB$12,MATCH(属性!C7138,评级,0),1))</f>
        <v>480</v>
      </c>
    </row>
    <row r="7139" spans="1:15" ht="17.25" thickBot="1" x14ac:dyDescent="0.4">
      <c r="A7139" s="17">
        <f t="shared" si="222"/>
        <v>7100060</v>
      </c>
      <c r="B7139" s="17" t="s">
        <v>226</v>
      </c>
      <c r="C7139" s="15">
        <f>INDEX(装备!G:G,MATCH(属性!A7139,装备!A:A,0))</f>
        <v>19</v>
      </c>
      <c r="D7139" s="15" t="str">
        <f>INDEX(装备!E:E,MATCH(属性!A7139,装备!A:A,0))</f>
        <v>ring</v>
      </c>
      <c r="E7139" s="14">
        <v>57</v>
      </c>
      <c r="F7139" s="17">
        <f>INT((VLOOKUP($C7139,装备数值,2,0)+VLOOKUP($C7139,装备数值,5,0)*($E7139-1))*VLOOKUP($D7139,系数!$K$2:$O$7,2,0))</f>
        <v>0</v>
      </c>
      <c r="G7139" s="17">
        <f>INT((VLOOKUP($C7139,装备数值,3,0)+VLOOKUP($C7139,装备数值,6,0)*($E7139-1))*VLOOKUP($D7139,系数!$K$2:$O$7,3,0))</f>
        <v>973</v>
      </c>
      <c r="H7139" s="17">
        <f t="shared" si="223"/>
        <v>973</v>
      </c>
      <c r="I7139" s="17">
        <f>INT((VLOOKUP($C7139,装备数值,4,0)+VLOOKUP($C7139,装备数值,7,0)*($E7139-1))*VLOOKUP($D7139,系数!$K$2:$O$7,4,0))</f>
        <v>0</v>
      </c>
      <c r="J7139" s="17">
        <f>INT((VLOOKUP($C7139,装备数值,4,0)+VLOOKUP($C7139,装备数值,7,0)*($E7139-1))*VLOOKUP($D7139,系数!$K$2:$O$7,5,0))</f>
        <v>0</v>
      </c>
      <c r="K7139" s="17">
        <f>INT(VLOOKUP(E7139,强化金币,2,1)*VLOOKUP(INDEX(装备!F:F,MATCH(属性!A7139,装备!A:A,0)),系数!$K$12:$M$15,3,0))</f>
        <v>46000</v>
      </c>
      <c r="L7139" s="17"/>
      <c r="M7139" s="17"/>
      <c r="N7139" s="17"/>
      <c r="O7139" s="17">
        <f>IF(E7139=1,"",VLOOKUP(E7139,系数!$S$2:$AB$12,MATCH(属性!C7139,评级,0),1))</f>
        <v>480</v>
      </c>
    </row>
    <row r="7140" spans="1:15" ht="17.25" thickBot="1" x14ac:dyDescent="0.4">
      <c r="A7140" s="17">
        <f t="shared" si="222"/>
        <v>7100060</v>
      </c>
      <c r="B7140" s="17" t="s">
        <v>226</v>
      </c>
      <c r="C7140" s="15">
        <f>INDEX(装备!G:G,MATCH(属性!A7140,装备!A:A,0))</f>
        <v>19</v>
      </c>
      <c r="D7140" s="15" t="str">
        <f>INDEX(装备!E:E,MATCH(属性!A7140,装备!A:A,0))</f>
        <v>ring</v>
      </c>
      <c r="E7140" s="14">
        <v>58</v>
      </c>
      <c r="F7140" s="17">
        <f>INT((VLOOKUP($C7140,装备数值,2,0)+VLOOKUP($C7140,装备数值,5,0)*($E7140-1))*VLOOKUP($D7140,系数!$K$2:$O$7,2,0))</f>
        <v>0</v>
      </c>
      <c r="G7140" s="17">
        <f>INT((VLOOKUP($C7140,装备数值,3,0)+VLOOKUP($C7140,装备数值,6,0)*($E7140-1))*VLOOKUP($D7140,系数!$K$2:$O$7,3,0))</f>
        <v>985</v>
      </c>
      <c r="H7140" s="17">
        <f t="shared" si="223"/>
        <v>985</v>
      </c>
      <c r="I7140" s="17">
        <f>INT((VLOOKUP($C7140,装备数值,4,0)+VLOOKUP($C7140,装备数值,7,0)*($E7140-1))*VLOOKUP($D7140,系数!$K$2:$O$7,4,0))</f>
        <v>0</v>
      </c>
      <c r="J7140" s="17">
        <f>INT((VLOOKUP($C7140,装备数值,4,0)+VLOOKUP($C7140,装备数值,7,0)*($E7140-1))*VLOOKUP($D7140,系数!$K$2:$O$7,5,0))</f>
        <v>0</v>
      </c>
      <c r="K7140" s="17">
        <f>INT(VLOOKUP(E7140,强化金币,2,1)*VLOOKUP(INDEX(装备!F:F,MATCH(属性!A7140,装备!A:A,0)),系数!$K$12:$M$15,3,0))</f>
        <v>48000</v>
      </c>
      <c r="L7140" s="17"/>
      <c r="M7140" s="17"/>
      <c r="N7140" s="17"/>
      <c r="O7140" s="17">
        <f>IF(E7140=1,"",VLOOKUP(E7140,系数!$S$2:$AB$12,MATCH(属性!C7140,评级,0),1))</f>
        <v>480</v>
      </c>
    </row>
    <row r="7141" spans="1:15" ht="17.25" thickBot="1" x14ac:dyDescent="0.4">
      <c r="A7141" s="17">
        <f t="shared" si="222"/>
        <v>7100060</v>
      </c>
      <c r="B7141" s="17" t="s">
        <v>226</v>
      </c>
      <c r="C7141" s="15">
        <f>INDEX(装备!G:G,MATCH(属性!A7141,装备!A:A,0))</f>
        <v>19</v>
      </c>
      <c r="D7141" s="15" t="str">
        <f>INDEX(装备!E:E,MATCH(属性!A7141,装备!A:A,0))</f>
        <v>ring</v>
      </c>
      <c r="E7141" s="14">
        <v>59</v>
      </c>
      <c r="F7141" s="17">
        <f>INT((VLOOKUP($C7141,装备数值,2,0)+VLOOKUP($C7141,装备数值,5,0)*($E7141-1))*VLOOKUP($D7141,系数!$K$2:$O$7,2,0))</f>
        <v>0</v>
      </c>
      <c r="G7141" s="17">
        <f>INT((VLOOKUP($C7141,装备数值,3,0)+VLOOKUP($C7141,装备数值,6,0)*($E7141-1))*VLOOKUP($D7141,系数!$K$2:$O$7,3,0))</f>
        <v>997</v>
      </c>
      <c r="H7141" s="17">
        <f t="shared" si="223"/>
        <v>997</v>
      </c>
      <c r="I7141" s="17">
        <f>INT((VLOOKUP($C7141,装备数值,4,0)+VLOOKUP($C7141,装备数值,7,0)*($E7141-1))*VLOOKUP($D7141,系数!$K$2:$O$7,4,0))</f>
        <v>0</v>
      </c>
      <c r="J7141" s="17">
        <f>INT((VLOOKUP($C7141,装备数值,4,0)+VLOOKUP($C7141,装备数值,7,0)*($E7141-1))*VLOOKUP($D7141,系数!$K$2:$O$7,5,0))</f>
        <v>0</v>
      </c>
      <c r="K7141" s="17">
        <f>INT(VLOOKUP(E7141,强化金币,2,1)*VLOOKUP(INDEX(装备!F:F,MATCH(属性!A7141,装备!A:A,0)),系数!$K$12:$M$15,3,0))</f>
        <v>50000</v>
      </c>
      <c r="L7141" s="17"/>
      <c r="M7141" s="17"/>
      <c r="N7141" s="17"/>
      <c r="O7141" s="17">
        <f>IF(E7141=1,"",VLOOKUP(E7141,系数!$S$2:$AB$12,MATCH(属性!C7141,评级,0),1))</f>
        <v>480</v>
      </c>
    </row>
    <row r="7142" spans="1:15" ht="17.25" thickBot="1" x14ac:dyDescent="0.4">
      <c r="A7142" s="17">
        <f t="shared" si="222"/>
        <v>7100060</v>
      </c>
      <c r="B7142" s="17" t="s">
        <v>226</v>
      </c>
      <c r="C7142" s="15">
        <f>INDEX(装备!G:G,MATCH(属性!A7142,装备!A:A,0))</f>
        <v>19</v>
      </c>
      <c r="D7142" s="15" t="str">
        <f>INDEX(装备!E:E,MATCH(属性!A7142,装备!A:A,0))</f>
        <v>ring</v>
      </c>
      <c r="E7142" s="14">
        <v>60</v>
      </c>
      <c r="F7142" s="17">
        <f>INT((VLOOKUP($C7142,装备数值,2,0)+VLOOKUP($C7142,装备数值,5,0)*($E7142-1))*VLOOKUP($D7142,系数!$K$2:$O$7,2,0))</f>
        <v>0</v>
      </c>
      <c r="G7142" s="17">
        <f>INT((VLOOKUP($C7142,装备数值,3,0)+VLOOKUP($C7142,装备数值,6,0)*($E7142-1))*VLOOKUP($D7142,系数!$K$2:$O$7,3,0))</f>
        <v>1010</v>
      </c>
      <c r="H7142" s="17">
        <f t="shared" si="223"/>
        <v>1010</v>
      </c>
      <c r="I7142" s="17">
        <f>INT((VLOOKUP($C7142,装备数值,4,0)+VLOOKUP($C7142,装备数值,7,0)*($E7142-1))*VLOOKUP($D7142,系数!$K$2:$O$7,4,0))</f>
        <v>0</v>
      </c>
      <c r="J7142" s="17">
        <f>INT((VLOOKUP($C7142,装备数值,4,0)+VLOOKUP($C7142,装备数值,7,0)*($E7142-1))*VLOOKUP($D7142,系数!$K$2:$O$7,5,0))</f>
        <v>0</v>
      </c>
      <c r="K7142" s="17">
        <f>INT(VLOOKUP(E7142,强化金币,2,1)*VLOOKUP(INDEX(装备!F:F,MATCH(属性!A7142,装备!A:A,0)),系数!$K$12:$M$15,3,0))</f>
        <v>52500</v>
      </c>
      <c r="L7142" s="17"/>
      <c r="M7142" s="17"/>
      <c r="N7142" s="17"/>
      <c r="O7142" s="17">
        <f>IF(E7142=1,"",VLOOKUP(E7142,系数!$S$2:$AB$12,MATCH(属性!C7142,评级,0),1))</f>
        <v>560</v>
      </c>
    </row>
    <row r="7143" spans="1:15" ht="17.25" thickBot="1" x14ac:dyDescent="0.4">
      <c r="A7143" s="17">
        <f t="shared" si="222"/>
        <v>7100060</v>
      </c>
      <c r="B7143" s="17" t="s">
        <v>226</v>
      </c>
      <c r="C7143" s="15">
        <f>INDEX(装备!G:G,MATCH(属性!A7143,装备!A:A,0))</f>
        <v>19</v>
      </c>
      <c r="D7143" s="15" t="str">
        <f>INDEX(装备!E:E,MATCH(属性!A7143,装备!A:A,0))</f>
        <v>ring</v>
      </c>
      <c r="E7143" s="14">
        <v>61</v>
      </c>
      <c r="F7143" s="17">
        <f>INT((VLOOKUP($C7143,装备数值,2,0)+VLOOKUP($C7143,装备数值,5,0)*($E7143-1))*VLOOKUP($D7143,系数!$K$2:$O$7,2,0))</f>
        <v>0</v>
      </c>
      <c r="G7143" s="17">
        <f>INT((VLOOKUP($C7143,装备数值,3,0)+VLOOKUP($C7143,装备数值,6,0)*($E7143-1))*VLOOKUP($D7143,系数!$K$2:$O$7,3,0))</f>
        <v>1022</v>
      </c>
      <c r="H7143" s="17">
        <f t="shared" si="223"/>
        <v>1022</v>
      </c>
      <c r="I7143" s="17">
        <f>INT((VLOOKUP($C7143,装备数值,4,0)+VLOOKUP($C7143,装备数值,7,0)*($E7143-1))*VLOOKUP($D7143,系数!$K$2:$O$7,4,0))</f>
        <v>0</v>
      </c>
      <c r="J7143" s="17">
        <f>INT((VLOOKUP($C7143,装备数值,4,0)+VLOOKUP($C7143,装备数值,7,0)*($E7143-1))*VLOOKUP($D7143,系数!$K$2:$O$7,5,0))</f>
        <v>0</v>
      </c>
      <c r="K7143" s="17">
        <f>INT(VLOOKUP(E7143,强化金币,2,1)*VLOOKUP(INDEX(装备!F:F,MATCH(属性!A7143,装备!A:A,0)),系数!$K$12:$M$15,3,0))</f>
        <v>55000</v>
      </c>
      <c r="L7143" s="17"/>
      <c r="M7143" s="17"/>
      <c r="N7143" s="17"/>
      <c r="O7143" s="17">
        <f>IF(E7143=1,"",VLOOKUP(E7143,系数!$S$2:$AB$12,MATCH(属性!C7143,评级,0),1))</f>
        <v>560</v>
      </c>
    </row>
    <row r="7144" spans="1:15" ht="17.25" thickBot="1" x14ac:dyDescent="0.4">
      <c r="A7144" s="17">
        <f t="shared" si="222"/>
        <v>7100060</v>
      </c>
      <c r="B7144" s="17" t="s">
        <v>226</v>
      </c>
      <c r="C7144" s="15">
        <f>INDEX(装备!G:G,MATCH(属性!A7144,装备!A:A,0))</f>
        <v>19</v>
      </c>
      <c r="D7144" s="15" t="str">
        <f>INDEX(装备!E:E,MATCH(属性!A7144,装备!A:A,0))</f>
        <v>ring</v>
      </c>
      <c r="E7144" s="14">
        <v>62</v>
      </c>
      <c r="F7144" s="17">
        <f>INT((VLOOKUP($C7144,装备数值,2,0)+VLOOKUP($C7144,装备数值,5,0)*($E7144-1))*VLOOKUP($D7144,系数!$K$2:$O$7,2,0))</f>
        <v>0</v>
      </c>
      <c r="G7144" s="17">
        <f>INT((VLOOKUP($C7144,装备数值,3,0)+VLOOKUP($C7144,装备数值,6,0)*($E7144-1))*VLOOKUP($D7144,系数!$K$2:$O$7,3,0))</f>
        <v>1034</v>
      </c>
      <c r="H7144" s="17">
        <f t="shared" si="223"/>
        <v>1034</v>
      </c>
      <c r="I7144" s="17">
        <f>INT((VLOOKUP($C7144,装备数值,4,0)+VLOOKUP($C7144,装备数值,7,0)*($E7144-1))*VLOOKUP($D7144,系数!$K$2:$O$7,4,0))</f>
        <v>0</v>
      </c>
      <c r="J7144" s="17">
        <f>INT((VLOOKUP($C7144,装备数值,4,0)+VLOOKUP($C7144,装备数值,7,0)*($E7144-1))*VLOOKUP($D7144,系数!$K$2:$O$7,5,0))</f>
        <v>0</v>
      </c>
      <c r="K7144" s="17">
        <f>INT(VLOOKUP(E7144,强化金币,2,1)*VLOOKUP(INDEX(装备!F:F,MATCH(属性!A7144,装备!A:A,0)),系数!$K$12:$M$15,3,0))</f>
        <v>57500</v>
      </c>
      <c r="L7144" s="17"/>
      <c r="M7144" s="17"/>
      <c r="N7144" s="17"/>
      <c r="O7144" s="17">
        <f>IF(E7144=1,"",VLOOKUP(E7144,系数!$S$2:$AB$12,MATCH(属性!C7144,评级,0),1))</f>
        <v>560</v>
      </c>
    </row>
    <row r="7145" spans="1:15" ht="17.25" thickBot="1" x14ac:dyDescent="0.4">
      <c r="A7145" s="17">
        <f t="shared" si="222"/>
        <v>7100060</v>
      </c>
      <c r="B7145" s="17" t="s">
        <v>226</v>
      </c>
      <c r="C7145" s="15">
        <f>INDEX(装备!G:G,MATCH(属性!A7145,装备!A:A,0))</f>
        <v>19</v>
      </c>
      <c r="D7145" s="15" t="str">
        <f>INDEX(装备!E:E,MATCH(属性!A7145,装备!A:A,0))</f>
        <v>ring</v>
      </c>
      <c r="E7145" s="14">
        <v>63</v>
      </c>
      <c r="F7145" s="17">
        <f>INT((VLOOKUP($C7145,装备数值,2,0)+VLOOKUP($C7145,装备数值,5,0)*($E7145-1))*VLOOKUP($D7145,系数!$K$2:$O$7,2,0))</f>
        <v>0</v>
      </c>
      <c r="G7145" s="17">
        <f>INT((VLOOKUP($C7145,装备数值,3,0)+VLOOKUP($C7145,装备数值,6,0)*($E7145-1))*VLOOKUP($D7145,系数!$K$2:$O$7,3,0))</f>
        <v>1046</v>
      </c>
      <c r="H7145" s="17">
        <f t="shared" si="223"/>
        <v>1046</v>
      </c>
      <c r="I7145" s="17">
        <f>INT((VLOOKUP($C7145,装备数值,4,0)+VLOOKUP($C7145,装备数值,7,0)*($E7145-1))*VLOOKUP($D7145,系数!$K$2:$O$7,4,0))</f>
        <v>0</v>
      </c>
      <c r="J7145" s="17">
        <f>INT((VLOOKUP($C7145,装备数值,4,0)+VLOOKUP($C7145,装备数值,7,0)*($E7145-1))*VLOOKUP($D7145,系数!$K$2:$O$7,5,0))</f>
        <v>0</v>
      </c>
      <c r="K7145" s="17">
        <f>INT(VLOOKUP(E7145,强化金币,2,1)*VLOOKUP(INDEX(装备!F:F,MATCH(属性!A7145,装备!A:A,0)),系数!$K$12:$M$15,3,0))</f>
        <v>60000</v>
      </c>
      <c r="L7145" s="17"/>
      <c r="M7145" s="17"/>
      <c r="N7145" s="17"/>
      <c r="O7145" s="17">
        <f>IF(E7145=1,"",VLOOKUP(E7145,系数!$S$2:$AB$12,MATCH(属性!C7145,评级,0),1))</f>
        <v>560</v>
      </c>
    </row>
    <row r="7146" spans="1:15" ht="17.25" thickBot="1" x14ac:dyDescent="0.4">
      <c r="A7146" s="17">
        <f t="shared" si="222"/>
        <v>7100060</v>
      </c>
      <c r="B7146" s="17" t="s">
        <v>226</v>
      </c>
      <c r="C7146" s="15">
        <f>INDEX(装备!G:G,MATCH(属性!A7146,装备!A:A,0))</f>
        <v>19</v>
      </c>
      <c r="D7146" s="15" t="str">
        <f>INDEX(装备!E:E,MATCH(属性!A7146,装备!A:A,0))</f>
        <v>ring</v>
      </c>
      <c r="E7146" s="14">
        <v>64</v>
      </c>
      <c r="F7146" s="17">
        <f>INT((VLOOKUP($C7146,装备数值,2,0)+VLOOKUP($C7146,装备数值,5,0)*($E7146-1))*VLOOKUP($D7146,系数!$K$2:$O$7,2,0))</f>
        <v>0</v>
      </c>
      <c r="G7146" s="17">
        <f>INT((VLOOKUP($C7146,装备数值,3,0)+VLOOKUP($C7146,装备数值,6,0)*($E7146-1))*VLOOKUP($D7146,系数!$K$2:$O$7,3,0))</f>
        <v>1058</v>
      </c>
      <c r="H7146" s="17">
        <f t="shared" si="223"/>
        <v>1058</v>
      </c>
      <c r="I7146" s="17">
        <f>INT((VLOOKUP($C7146,装备数值,4,0)+VLOOKUP($C7146,装备数值,7,0)*($E7146-1))*VLOOKUP($D7146,系数!$K$2:$O$7,4,0))</f>
        <v>0</v>
      </c>
      <c r="J7146" s="17">
        <f>INT((VLOOKUP($C7146,装备数值,4,0)+VLOOKUP($C7146,装备数值,7,0)*($E7146-1))*VLOOKUP($D7146,系数!$K$2:$O$7,5,0))</f>
        <v>0</v>
      </c>
      <c r="K7146" s="17">
        <f>INT(VLOOKUP(E7146,强化金币,2,1)*VLOOKUP(INDEX(装备!F:F,MATCH(属性!A7146,装备!A:A,0)),系数!$K$12:$M$15,3,0))</f>
        <v>62500</v>
      </c>
      <c r="L7146" s="17"/>
      <c r="M7146" s="17"/>
      <c r="N7146" s="17"/>
      <c r="O7146" s="17">
        <f>IF(E7146=1,"",VLOOKUP(E7146,系数!$S$2:$AB$12,MATCH(属性!C7146,评级,0),1))</f>
        <v>560</v>
      </c>
    </row>
    <row r="7147" spans="1:15" ht="17.25" thickBot="1" x14ac:dyDescent="0.4">
      <c r="A7147" s="17">
        <f t="shared" si="222"/>
        <v>7100060</v>
      </c>
      <c r="B7147" s="17" t="s">
        <v>226</v>
      </c>
      <c r="C7147" s="15">
        <f>INDEX(装备!G:G,MATCH(属性!A7147,装备!A:A,0))</f>
        <v>19</v>
      </c>
      <c r="D7147" s="15" t="str">
        <f>INDEX(装备!E:E,MATCH(属性!A7147,装备!A:A,0))</f>
        <v>ring</v>
      </c>
      <c r="E7147" s="14">
        <v>65</v>
      </c>
      <c r="F7147" s="17">
        <f>INT((VLOOKUP($C7147,装备数值,2,0)+VLOOKUP($C7147,装备数值,5,0)*($E7147-1))*VLOOKUP($D7147,系数!$K$2:$O$7,2,0))</f>
        <v>0</v>
      </c>
      <c r="G7147" s="17">
        <f>INT((VLOOKUP($C7147,装备数值,3,0)+VLOOKUP($C7147,装备数值,6,0)*($E7147-1))*VLOOKUP($D7147,系数!$K$2:$O$7,3,0))</f>
        <v>1070</v>
      </c>
      <c r="H7147" s="17">
        <f t="shared" si="223"/>
        <v>1070</v>
      </c>
      <c r="I7147" s="17">
        <f>INT((VLOOKUP($C7147,装备数值,4,0)+VLOOKUP($C7147,装备数值,7,0)*($E7147-1))*VLOOKUP($D7147,系数!$K$2:$O$7,4,0))</f>
        <v>0</v>
      </c>
      <c r="J7147" s="17">
        <f>INT((VLOOKUP($C7147,装备数值,4,0)+VLOOKUP($C7147,装备数值,7,0)*($E7147-1))*VLOOKUP($D7147,系数!$K$2:$O$7,5,0))</f>
        <v>0</v>
      </c>
      <c r="K7147" s="17">
        <f>INT(VLOOKUP(E7147,强化金币,2,1)*VLOOKUP(INDEX(装备!F:F,MATCH(属性!A7147,装备!A:A,0)),系数!$K$12:$M$15,3,0))</f>
        <v>65000</v>
      </c>
      <c r="L7147" s="17"/>
      <c r="M7147" s="17"/>
      <c r="N7147" s="17"/>
      <c r="O7147" s="17">
        <f>IF(E7147=1,"",VLOOKUP(E7147,系数!$S$2:$AB$12,MATCH(属性!C7147,评级,0),1))</f>
        <v>560</v>
      </c>
    </row>
    <row r="7148" spans="1:15" ht="17.25" thickBot="1" x14ac:dyDescent="0.4">
      <c r="A7148" s="17">
        <f t="shared" si="222"/>
        <v>7100060</v>
      </c>
      <c r="B7148" s="17" t="s">
        <v>226</v>
      </c>
      <c r="C7148" s="15">
        <f>INDEX(装备!G:G,MATCH(属性!A7148,装备!A:A,0))</f>
        <v>19</v>
      </c>
      <c r="D7148" s="15" t="str">
        <f>INDEX(装备!E:E,MATCH(属性!A7148,装备!A:A,0))</f>
        <v>ring</v>
      </c>
      <c r="E7148" s="14">
        <v>66</v>
      </c>
      <c r="F7148" s="17">
        <f>INT((VLOOKUP($C7148,装备数值,2,0)+VLOOKUP($C7148,装备数值,5,0)*($E7148-1))*VLOOKUP($D7148,系数!$K$2:$O$7,2,0))</f>
        <v>0</v>
      </c>
      <c r="G7148" s="17">
        <f>INT((VLOOKUP($C7148,装备数值,3,0)+VLOOKUP($C7148,装备数值,6,0)*($E7148-1))*VLOOKUP($D7148,系数!$K$2:$O$7,3,0))</f>
        <v>1082</v>
      </c>
      <c r="H7148" s="17">
        <f t="shared" si="223"/>
        <v>1082</v>
      </c>
      <c r="I7148" s="17">
        <f>INT((VLOOKUP($C7148,装备数值,4,0)+VLOOKUP($C7148,装备数值,7,0)*($E7148-1))*VLOOKUP($D7148,系数!$K$2:$O$7,4,0))</f>
        <v>0</v>
      </c>
      <c r="J7148" s="17">
        <f>INT((VLOOKUP($C7148,装备数值,4,0)+VLOOKUP($C7148,装备数值,7,0)*($E7148-1))*VLOOKUP($D7148,系数!$K$2:$O$7,5,0))</f>
        <v>0</v>
      </c>
      <c r="K7148" s="17">
        <f>INT(VLOOKUP(E7148,强化金币,2,1)*VLOOKUP(INDEX(装备!F:F,MATCH(属性!A7148,装备!A:A,0)),系数!$K$12:$M$15,3,0))</f>
        <v>67500</v>
      </c>
      <c r="L7148" s="17"/>
      <c r="M7148" s="17"/>
      <c r="N7148" s="17"/>
      <c r="O7148" s="17">
        <f>IF(E7148=1,"",VLOOKUP(E7148,系数!$S$2:$AB$12,MATCH(属性!C7148,评级,0),1))</f>
        <v>560</v>
      </c>
    </row>
    <row r="7149" spans="1:15" ht="17.25" thickBot="1" x14ac:dyDescent="0.4">
      <c r="A7149" s="17">
        <f t="shared" si="222"/>
        <v>7100060</v>
      </c>
      <c r="B7149" s="17" t="s">
        <v>226</v>
      </c>
      <c r="C7149" s="15">
        <f>INDEX(装备!G:G,MATCH(属性!A7149,装备!A:A,0))</f>
        <v>19</v>
      </c>
      <c r="D7149" s="15" t="str">
        <f>INDEX(装备!E:E,MATCH(属性!A7149,装备!A:A,0))</f>
        <v>ring</v>
      </c>
      <c r="E7149" s="14">
        <v>67</v>
      </c>
      <c r="F7149" s="17">
        <f>INT((VLOOKUP($C7149,装备数值,2,0)+VLOOKUP($C7149,装备数值,5,0)*($E7149-1))*VLOOKUP($D7149,系数!$K$2:$O$7,2,0))</f>
        <v>0</v>
      </c>
      <c r="G7149" s="17">
        <f>INT((VLOOKUP($C7149,装备数值,3,0)+VLOOKUP($C7149,装备数值,6,0)*($E7149-1))*VLOOKUP($D7149,系数!$K$2:$O$7,3,0))</f>
        <v>1094</v>
      </c>
      <c r="H7149" s="17">
        <f t="shared" si="223"/>
        <v>1094</v>
      </c>
      <c r="I7149" s="17">
        <f>INT((VLOOKUP($C7149,装备数值,4,0)+VLOOKUP($C7149,装备数值,7,0)*($E7149-1))*VLOOKUP($D7149,系数!$K$2:$O$7,4,0))</f>
        <v>0</v>
      </c>
      <c r="J7149" s="17">
        <f>INT((VLOOKUP($C7149,装备数值,4,0)+VLOOKUP($C7149,装备数值,7,0)*($E7149-1))*VLOOKUP($D7149,系数!$K$2:$O$7,5,0))</f>
        <v>0</v>
      </c>
      <c r="K7149" s="17">
        <f>INT(VLOOKUP(E7149,强化金币,2,1)*VLOOKUP(INDEX(装备!F:F,MATCH(属性!A7149,装备!A:A,0)),系数!$K$12:$M$15,3,0))</f>
        <v>70000</v>
      </c>
      <c r="L7149" s="17"/>
      <c r="M7149" s="17"/>
      <c r="N7149" s="17"/>
      <c r="O7149" s="17">
        <f>IF(E7149=1,"",VLOOKUP(E7149,系数!$S$2:$AB$12,MATCH(属性!C7149,评级,0),1))</f>
        <v>560</v>
      </c>
    </row>
    <row r="7150" spans="1:15" ht="17.25" thickBot="1" x14ac:dyDescent="0.4">
      <c r="A7150" s="17">
        <f t="shared" si="222"/>
        <v>7100060</v>
      </c>
      <c r="B7150" s="17" t="s">
        <v>226</v>
      </c>
      <c r="C7150" s="15">
        <f>INDEX(装备!G:G,MATCH(属性!A7150,装备!A:A,0))</f>
        <v>19</v>
      </c>
      <c r="D7150" s="15" t="str">
        <f>INDEX(装备!E:E,MATCH(属性!A7150,装备!A:A,0))</f>
        <v>ring</v>
      </c>
      <c r="E7150" s="14">
        <v>68</v>
      </c>
      <c r="F7150" s="17">
        <f>INT((VLOOKUP($C7150,装备数值,2,0)+VLOOKUP($C7150,装备数值,5,0)*($E7150-1))*VLOOKUP($D7150,系数!$K$2:$O$7,2,0))</f>
        <v>0</v>
      </c>
      <c r="G7150" s="17">
        <f>INT((VLOOKUP($C7150,装备数值,3,0)+VLOOKUP($C7150,装备数值,6,0)*($E7150-1))*VLOOKUP($D7150,系数!$K$2:$O$7,3,0))</f>
        <v>1106</v>
      </c>
      <c r="H7150" s="17">
        <f t="shared" si="223"/>
        <v>1106</v>
      </c>
      <c r="I7150" s="17">
        <f>INT((VLOOKUP($C7150,装备数值,4,0)+VLOOKUP($C7150,装备数值,7,0)*($E7150-1))*VLOOKUP($D7150,系数!$K$2:$O$7,4,0))</f>
        <v>0</v>
      </c>
      <c r="J7150" s="17">
        <f>INT((VLOOKUP($C7150,装备数值,4,0)+VLOOKUP($C7150,装备数值,7,0)*($E7150-1))*VLOOKUP($D7150,系数!$K$2:$O$7,5,0))</f>
        <v>0</v>
      </c>
      <c r="K7150" s="17">
        <f>INT(VLOOKUP(E7150,强化金币,2,1)*VLOOKUP(INDEX(装备!F:F,MATCH(属性!A7150,装备!A:A,0)),系数!$K$12:$M$15,3,0))</f>
        <v>72500</v>
      </c>
      <c r="L7150" s="17"/>
      <c r="M7150" s="17"/>
      <c r="N7150" s="17"/>
      <c r="O7150" s="17">
        <f>IF(E7150=1,"",VLOOKUP(E7150,系数!$S$2:$AB$12,MATCH(属性!C7150,评级,0),1))</f>
        <v>560</v>
      </c>
    </row>
    <row r="7151" spans="1:15" ht="17.25" thickBot="1" x14ac:dyDescent="0.4">
      <c r="A7151" s="17">
        <f t="shared" si="222"/>
        <v>7100060</v>
      </c>
      <c r="B7151" s="17" t="s">
        <v>226</v>
      </c>
      <c r="C7151" s="15">
        <f>INDEX(装备!G:G,MATCH(属性!A7151,装备!A:A,0))</f>
        <v>19</v>
      </c>
      <c r="D7151" s="15" t="str">
        <f>INDEX(装备!E:E,MATCH(属性!A7151,装备!A:A,0))</f>
        <v>ring</v>
      </c>
      <c r="E7151" s="14">
        <v>69</v>
      </c>
      <c r="F7151" s="17">
        <f>INT((VLOOKUP($C7151,装备数值,2,0)+VLOOKUP($C7151,装备数值,5,0)*($E7151-1))*VLOOKUP($D7151,系数!$K$2:$O$7,2,0))</f>
        <v>0</v>
      </c>
      <c r="G7151" s="17">
        <f>INT((VLOOKUP($C7151,装备数值,3,0)+VLOOKUP($C7151,装备数值,6,0)*($E7151-1))*VLOOKUP($D7151,系数!$K$2:$O$7,3,0))</f>
        <v>1118</v>
      </c>
      <c r="H7151" s="17">
        <f t="shared" si="223"/>
        <v>1118</v>
      </c>
      <c r="I7151" s="17">
        <f>INT((VLOOKUP($C7151,装备数值,4,0)+VLOOKUP($C7151,装备数值,7,0)*($E7151-1))*VLOOKUP($D7151,系数!$K$2:$O$7,4,0))</f>
        <v>0</v>
      </c>
      <c r="J7151" s="17">
        <f>INT((VLOOKUP($C7151,装备数值,4,0)+VLOOKUP($C7151,装备数值,7,0)*($E7151-1))*VLOOKUP($D7151,系数!$K$2:$O$7,5,0))</f>
        <v>0</v>
      </c>
      <c r="K7151" s="17">
        <f>INT(VLOOKUP(E7151,强化金币,2,1)*VLOOKUP(INDEX(装备!F:F,MATCH(属性!A7151,装备!A:A,0)),系数!$K$12:$M$15,3,0))</f>
        <v>75000</v>
      </c>
      <c r="L7151" s="17"/>
      <c r="M7151" s="17"/>
      <c r="N7151" s="17"/>
      <c r="O7151" s="17">
        <f>IF(E7151=1,"",VLOOKUP(E7151,系数!$S$2:$AB$12,MATCH(属性!C7151,评级,0),1))</f>
        <v>560</v>
      </c>
    </row>
    <row r="7152" spans="1:15" ht="17.25" thickBot="1" x14ac:dyDescent="0.4">
      <c r="A7152" s="17">
        <f t="shared" si="222"/>
        <v>7100060</v>
      </c>
      <c r="B7152" s="17" t="s">
        <v>226</v>
      </c>
      <c r="C7152" s="15">
        <f>INDEX(装备!G:G,MATCH(属性!A7152,装备!A:A,0))</f>
        <v>19</v>
      </c>
      <c r="D7152" s="15" t="str">
        <f>INDEX(装备!E:E,MATCH(属性!A7152,装备!A:A,0))</f>
        <v>ring</v>
      </c>
      <c r="E7152" s="14">
        <v>70</v>
      </c>
      <c r="F7152" s="17">
        <f>INT((VLOOKUP($C7152,装备数值,2,0)+VLOOKUP($C7152,装备数值,5,0)*($E7152-1))*VLOOKUP($D7152,系数!$K$2:$O$7,2,0))</f>
        <v>0</v>
      </c>
      <c r="G7152" s="17">
        <f>INT((VLOOKUP($C7152,装备数值,3,0)+VLOOKUP($C7152,装备数值,6,0)*($E7152-1))*VLOOKUP($D7152,系数!$K$2:$O$7,3,0))</f>
        <v>1130</v>
      </c>
      <c r="H7152" s="17">
        <f t="shared" si="223"/>
        <v>1130</v>
      </c>
      <c r="I7152" s="17">
        <f>INT((VLOOKUP($C7152,装备数值,4,0)+VLOOKUP($C7152,装备数值,7,0)*($E7152-1))*VLOOKUP($D7152,系数!$K$2:$O$7,4,0))</f>
        <v>0</v>
      </c>
      <c r="J7152" s="17">
        <f>INT((VLOOKUP($C7152,装备数值,4,0)+VLOOKUP($C7152,装备数值,7,0)*($E7152-1))*VLOOKUP($D7152,系数!$K$2:$O$7,5,0))</f>
        <v>0</v>
      </c>
      <c r="K7152" s="17">
        <f>INT(VLOOKUP(E7152,强化金币,2,1)*VLOOKUP(INDEX(装备!F:F,MATCH(属性!A7152,装备!A:A,0)),系数!$K$12:$M$15,3,0))</f>
        <v>77500</v>
      </c>
      <c r="L7152" s="17"/>
      <c r="M7152" s="17"/>
      <c r="N7152" s="17"/>
      <c r="O7152" s="17">
        <f>IF(E7152=1,"",VLOOKUP(E7152,系数!$S$2:$AB$12,MATCH(属性!C7152,评级,0),1))</f>
        <v>640</v>
      </c>
    </row>
    <row r="7153" spans="1:15" ht="17.25" thickBot="1" x14ac:dyDescent="0.4">
      <c r="A7153" s="17">
        <f t="shared" si="222"/>
        <v>7100060</v>
      </c>
      <c r="B7153" s="17" t="s">
        <v>226</v>
      </c>
      <c r="C7153" s="15">
        <f>INDEX(装备!G:G,MATCH(属性!A7153,装备!A:A,0))</f>
        <v>19</v>
      </c>
      <c r="D7153" s="15" t="str">
        <f>INDEX(装备!E:E,MATCH(属性!A7153,装备!A:A,0))</f>
        <v>ring</v>
      </c>
      <c r="E7153" s="14">
        <v>71</v>
      </c>
      <c r="F7153" s="17">
        <f>INT((VLOOKUP($C7153,装备数值,2,0)+VLOOKUP($C7153,装备数值,5,0)*($E7153-1))*VLOOKUP($D7153,系数!$K$2:$O$7,2,0))</f>
        <v>0</v>
      </c>
      <c r="G7153" s="17">
        <f>INT((VLOOKUP($C7153,装备数值,3,0)+VLOOKUP($C7153,装备数值,6,0)*($E7153-1))*VLOOKUP($D7153,系数!$K$2:$O$7,3,0))</f>
        <v>1142</v>
      </c>
      <c r="H7153" s="17">
        <f t="shared" si="223"/>
        <v>1142</v>
      </c>
      <c r="I7153" s="17">
        <f>INT((VLOOKUP($C7153,装备数值,4,0)+VLOOKUP($C7153,装备数值,7,0)*($E7153-1))*VLOOKUP($D7153,系数!$K$2:$O$7,4,0))</f>
        <v>0</v>
      </c>
      <c r="J7153" s="17">
        <f>INT((VLOOKUP($C7153,装备数值,4,0)+VLOOKUP($C7153,装备数值,7,0)*($E7153-1))*VLOOKUP($D7153,系数!$K$2:$O$7,5,0))</f>
        <v>0</v>
      </c>
      <c r="K7153" s="17">
        <f>INT(VLOOKUP(E7153,强化金币,2,1)*VLOOKUP(INDEX(装备!F:F,MATCH(属性!A7153,装备!A:A,0)),系数!$K$12:$M$15,3,0))</f>
        <v>80000</v>
      </c>
      <c r="L7153" s="17"/>
      <c r="M7153" s="17"/>
      <c r="N7153" s="17"/>
      <c r="O7153" s="17">
        <f>IF(E7153=1,"",VLOOKUP(E7153,系数!$S$2:$AB$12,MATCH(属性!C7153,评级,0),1))</f>
        <v>640</v>
      </c>
    </row>
    <row r="7154" spans="1:15" ht="17.25" thickBot="1" x14ac:dyDescent="0.4">
      <c r="A7154" s="17">
        <f t="shared" si="222"/>
        <v>7100060</v>
      </c>
      <c r="B7154" s="17" t="s">
        <v>226</v>
      </c>
      <c r="C7154" s="15">
        <f>INDEX(装备!G:G,MATCH(属性!A7154,装备!A:A,0))</f>
        <v>19</v>
      </c>
      <c r="D7154" s="15" t="str">
        <f>INDEX(装备!E:E,MATCH(属性!A7154,装备!A:A,0))</f>
        <v>ring</v>
      </c>
      <c r="E7154" s="14">
        <v>72</v>
      </c>
      <c r="F7154" s="17">
        <f>INT((VLOOKUP($C7154,装备数值,2,0)+VLOOKUP($C7154,装备数值,5,0)*($E7154-1))*VLOOKUP($D7154,系数!$K$2:$O$7,2,0))</f>
        <v>0</v>
      </c>
      <c r="G7154" s="17">
        <f>INT((VLOOKUP($C7154,装备数值,3,0)+VLOOKUP($C7154,装备数值,6,0)*($E7154-1))*VLOOKUP($D7154,系数!$K$2:$O$7,3,0))</f>
        <v>1154</v>
      </c>
      <c r="H7154" s="17">
        <f t="shared" si="223"/>
        <v>1154</v>
      </c>
      <c r="I7154" s="17">
        <f>INT((VLOOKUP($C7154,装备数值,4,0)+VLOOKUP($C7154,装备数值,7,0)*($E7154-1))*VLOOKUP($D7154,系数!$K$2:$O$7,4,0))</f>
        <v>0</v>
      </c>
      <c r="J7154" s="17">
        <f>INT((VLOOKUP($C7154,装备数值,4,0)+VLOOKUP($C7154,装备数值,7,0)*($E7154-1))*VLOOKUP($D7154,系数!$K$2:$O$7,5,0))</f>
        <v>0</v>
      </c>
      <c r="K7154" s="17">
        <f>INT(VLOOKUP(E7154,强化金币,2,1)*VLOOKUP(INDEX(装备!F:F,MATCH(属性!A7154,装备!A:A,0)),系数!$K$12:$M$15,3,0))</f>
        <v>82500</v>
      </c>
      <c r="L7154" s="17"/>
      <c r="M7154" s="17"/>
      <c r="N7154" s="17"/>
      <c r="O7154" s="17">
        <f>IF(E7154=1,"",VLOOKUP(E7154,系数!$S$2:$AB$12,MATCH(属性!C7154,评级,0),1))</f>
        <v>640</v>
      </c>
    </row>
    <row r="7155" spans="1:15" ht="17.25" thickBot="1" x14ac:dyDescent="0.4">
      <c r="A7155" s="17">
        <f t="shared" si="222"/>
        <v>7100060</v>
      </c>
      <c r="B7155" s="17" t="s">
        <v>226</v>
      </c>
      <c r="C7155" s="15">
        <f>INDEX(装备!G:G,MATCH(属性!A7155,装备!A:A,0))</f>
        <v>19</v>
      </c>
      <c r="D7155" s="15" t="str">
        <f>INDEX(装备!E:E,MATCH(属性!A7155,装备!A:A,0))</f>
        <v>ring</v>
      </c>
      <c r="E7155" s="14">
        <v>73</v>
      </c>
      <c r="F7155" s="17">
        <f>INT((VLOOKUP($C7155,装备数值,2,0)+VLOOKUP($C7155,装备数值,5,0)*($E7155-1))*VLOOKUP($D7155,系数!$K$2:$O$7,2,0))</f>
        <v>0</v>
      </c>
      <c r="G7155" s="17">
        <f>INT((VLOOKUP($C7155,装备数值,3,0)+VLOOKUP($C7155,装备数值,6,0)*($E7155-1))*VLOOKUP($D7155,系数!$K$2:$O$7,3,0))</f>
        <v>1166</v>
      </c>
      <c r="H7155" s="17">
        <f t="shared" si="223"/>
        <v>1166</v>
      </c>
      <c r="I7155" s="17">
        <f>INT((VLOOKUP($C7155,装备数值,4,0)+VLOOKUP($C7155,装备数值,7,0)*($E7155-1))*VLOOKUP($D7155,系数!$K$2:$O$7,4,0))</f>
        <v>0</v>
      </c>
      <c r="J7155" s="17">
        <f>INT((VLOOKUP($C7155,装备数值,4,0)+VLOOKUP($C7155,装备数值,7,0)*($E7155-1))*VLOOKUP($D7155,系数!$K$2:$O$7,5,0))</f>
        <v>0</v>
      </c>
      <c r="K7155" s="17">
        <f>INT(VLOOKUP(E7155,强化金币,2,1)*VLOOKUP(INDEX(装备!F:F,MATCH(属性!A7155,装备!A:A,0)),系数!$K$12:$M$15,3,0))</f>
        <v>85000</v>
      </c>
      <c r="L7155" s="17"/>
      <c r="M7155" s="17"/>
      <c r="N7155" s="17"/>
      <c r="O7155" s="17">
        <f>IF(E7155=1,"",VLOOKUP(E7155,系数!$S$2:$AB$12,MATCH(属性!C7155,评级,0),1))</f>
        <v>640</v>
      </c>
    </row>
    <row r="7156" spans="1:15" ht="17.25" thickBot="1" x14ac:dyDescent="0.4">
      <c r="A7156" s="17">
        <f t="shared" si="222"/>
        <v>7100060</v>
      </c>
      <c r="B7156" s="17" t="s">
        <v>226</v>
      </c>
      <c r="C7156" s="15">
        <f>INDEX(装备!G:G,MATCH(属性!A7156,装备!A:A,0))</f>
        <v>19</v>
      </c>
      <c r="D7156" s="15" t="str">
        <f>INDEX(装备!E:E,MATCH(属性!A7156,装备!A:A,0))</f>
        <v>ring</v>
      </c>
      <c r="E7156" s="14">
        <v>74</v>
      </c>
      <c r="F7156" s="17">
        <f>INT((VLOOKUP($C7156,装备数值,2,0)+VLOOKUP($C7156,装备数值,5,0)*($E7156-1))*VLOOKUP($D7156,系数!$K$2:$O$7,2,0))</f>
        <v>0</v>
      </c>
      <c r="G7156" s="17">
        <f>INT((VLOOKUP($C7156,装备数值,3,0)+VLOOKUP($C7156,装备数值,6,0)*($E7156-1))*VLOOKUP($D7156,系数!$K$2:$O$7,3,0))</f>
        <v>1178</v>
      </c>
      <c r="H7156" s="17">
        <f t="shared" si="223"/>
        <v>1178</v>
      </c>
      <c r="I7156" s="17">
        <f>INT((VLOOKUP($C7156,装备数值,4,0)+VLOOKUP($C7156,装备数值,7,0)*($E7156-1))*VLOOKUP($D7156,系数!$K$2:$O$7,4,0))</f>
        <v>0</v>
      </c>
      <c r="J7156" s="17">
        <f>INT((VLOOKUP($C7156,装备数值,4,0)+VLOOKUP($C7156,装备数值,7,0)*($E7156-1))*VLOOKUP($D7156,系数!$K$2:$O$7,5,0))</f>
        <v>0</v>
      </c>
      <c r="K7156" s="17">
        <f>INT(VLOOKUP(E7156,强化金币,2,1)*VLOOKUP(INDEX(装备!F:F,MATCH(属性!A7156,装备!A:A,0)),系数!$K$12:$M$15,3,0))</f>
        <v>87500</v>
      </c>
      <c r="L7156" s="17"/>
      <c r="M7156" s="17"/>
      <c r="N7156" s="17"/>
      <c r="O7156" s="17">
        <f>IF(E7156=1,"",VLOOKUP(E7156,系数!$S$2:$AB$12,MATCH(属性!C7156,评级,0),1))</f>
        <v>640</v>
      </c>
    </row>
    <row r="7157" spans="1:15" ht="17.25" thickBot="1" x14ac:dyDescent="0.4">
      <c r="A7157" s="17">
        <f t="shared" si="222"/>
        <v>7100060</v>
      </c>
      <c r="B7157" s="17" t="s">
        <v>226</v>
      </c>
      <c r="C7157" s="15">
        <f>INDEX(装备!G:G,MATCH(属性!A7157,装备!A:A,0))</f>
        <v>19</v>
      </c>
      <c r="D7157" s="15" t="str">
        <f>INDEX(装备!E:E,MATCH(属性!A7157,装备!A:A,0))</f>
        <v>ring</v>
      </c>
      <c r="E7157" s="14">
        <v>75</v>
      </c>
      <c r="F7157" s="17">
        <f>INT((VLOOKUP($C7157,装备数值,2,0)+VLOOKUP($C7157,装备数值,5,0)*($E7157-1))*VLOOKUP($D7157,系数!$K$2:$O$7,2,0))</f>
        <v>0</v>
      </c>
      <c r="G7157" s="17">
        <f>INT((VLOOKUP($C7157,装备数值,3,0)+VLOOKUP($C7157,装备数值,6,0)*($E7157-1))*VLOOKUP($D7157,系数!$K$2:$O$7,3,0))</f>
        <v>1190</v>
      </c>
      <c r="H7157" s="17">
        <f t="shared" si="223"/>
        <v>1190</v>
      </c>
      <c r="I7157" s="17">
        <f>INT((VLOOKUP($C7157,装备数值,4,0)+VLOOKUP($C7157,装备数值,7,0)*($E7157-1))*VLOOKUP($D7157,系数!$K$2:$O$7,4,0))</f>
        <v>0</v>
      </c>
      <c r="J7157" s="17">
        <f>INT((VLOOKUP($C7157,装备数值,4,0)+VLOOKUP($C7157,装备数值,7,0)*($E7157-1))*VLOOKUP($D7157,系数!$K$2:$O$7,5,0))</f>
        <v>0</v>
      </c>
      <c r="K7157" s="17">
        <f>INT(VLOOKUP(E7157,强化金币,2,1)*VLOOKUP(INDEX(装备!F:F,MATCH(属性!A7157,装备!A:A,0)),系数!$K$12:$M$15,3,0))</f>
        <v>90000</v>
      </c>
      <c r="L7157" s="17"/>
      <c r="M7157" s="17"/>
      <c r="N7157" s="17"/>
      <c r="O7157" s="17">
        <f>IF(E7157=1,"",VLOOKUP(E7157,系数!$S$2:$AB$12,MATCH(属性!C7157,评级,0),1))</f>
        <v>640</v>
      </c>
    </row>
    <row r="7158" spans="1:15" ht="17.25" thickBot="1" x14ac:dyDescent="0.4">
      <c r="A7158" s="17">
        <f t="shared" si="222"/>
        <v>7100060</v>
      </c>
      <c r="B7158" s="17" t="s">
        <v>226</v>
      </c>
      <c r="C7158" s="15">
        <f>INDEX(装备!G:G,MATCH(属性!A7158,装备!A:A,0))</f>
        <v>19</v>
      </c>
      <c r="D7158" s="15" t="str">
        <f>INDEX(装备!E:E,MATCH(属性!A7158,装备!A:A,0))</f>
        <v>ring</v>
      </c>
      <c r="E7158" s="14">
        <v>76</v>
      </c>
      <c r="F7158" s="17">
        <f>INT((VLOOKUP($C7158,装备数值,2,0)+VLOOKUP($C7158,装备数值,5,0)*($E7158-1))*VLOOKUP($D7158,系数!$K$2:$O$7,2,0))</f>
        <v>0</v>
      </c>
      <c r="G7158" s="17">
        <f>INT((VLOOKUP($C7158,装备数值,3,0)+VLOOKUP($C7158,装备数值,6,0)*($E7158-1))*VLOOKUP($D7158,系数!$K$2:$O$7,3,0))</f>
        <v>1202</v>
      </c>
      <c r="H7158" s="17">
        <f t="shared" si="223"/>
        <v>1202</v>
      </c>
      <c r="I7158" s="17">
        <f>INT((VLOOKUP($C7158,装备数值,4,0)+VLOOKUP($C7158,装备数值,7,0)*($E7158-1))*VLOOKUP($D7158,系数!$K$2:$O$7,4,0))</f>
        <v>0</v>
      </c>
      <c r="J7158" s="17">
        <f>INT((VLOOKUP($C7158,装备数值,4,0)+VLOOKUP($C7158,装备数值,7,0)*($E7158-1))*VLOOKUP($D7158,系数!$K$2:$O$7,5,0))</f>
        <v>0</v>
      </c>
      <c r="K7158" s="17">
        <f>INT(VLOOKUP(E7158,强化金币,2,1)*VLOOKUP(INDEX(装备!F:F,MATCH(属性!A7158,装备!A:A,0)),系数!$K$12:$M$15,3,0))</f>
        <v>92500</v>
      </c>
      <c r="L7158" s="17"/>
      <c r="M7158" s="17"/>
      <c r="N7158" s="17"/>
      <c r="O7158" s="17">
        <f>IF(E7158=1,"",VLOOKUP(E7158,系数!$S$2:$AB$12,MATCH(属性!C7158,评级,0),1))</f>
        <v>640</v>
      </c>
    </row>
    <row r="7159" spans="1:15" ht="17.25" thickBot="1" x14ac:dyDescent="0.4">
      <c r="A7159" s="17">
        <f t="shared" si="222"/>
        <v>7100060</v>
      </c>
      <c r="B7159" s="17" t="s">
        <v>226</v>
      </c>
      <c r="C7159" s="15">
        <f>INDEX(装备!G:G,MATCH(属性!A7159,装备!A:A,0))</f>
        <v>19</v>
      </c>
      <c r="D7159" s="15" t="str">
        <f>INDEX(装备!E:E,MATCH(属性!A7159,装备!A:A,0))</f>
        <v>ring</v>
      </c>
      <c r="E7159" s="14">
        <v>77</v>
      </c>
      <c r="F7159" s="17">
        <f>INT((VLOOKUP($C7159,装备数值,2,0)+VLOOKUP($C7159,装备数值,5,0)*($E7159-1))*VLOOKUP($D7159,系数!$K$2:$O$7,2,0))</f>
        <v>0</v>
      </c>
      <c r="G7159" s="17">
        <f>INT((VLOOKUP($C7159,装备数值,3,0)+VLOOKUP($C7159,装备数值,6,0)*($E7159-1))*VLOOKUP($D7159,系数!$K$2:$O$7,3,0))</f>
        <v>1214</v>
      </c>
      <c r="H7159" s="17">
        <f t="shared" si="223"/>
        <v>1214</v>
      </c>
      <c r="I7159" s="17">
        <f>INT((VLOOKUP($C7159,装备数值,4,0)+VLOOKUP($C7159,装备数值,7,0)*($E7159-1))*VLOOKUP($D7159,系数!$K$2:$O$7,4,0))</f>
        <v>0</v>
      </c>
      <c r="J7159" s="17">
        <f>INT((VLOOKUP($C7159,装备数值,4,0)+VLOOKUP($C7159,装备数值,7,0)*($E7159-1))*VLOOKUP($D7159,系数!$K$2:$O$7,5,0))</f>
        <v>0</v>
      </c>
      <c r="K7159" s="17">
        <f>INT(VLOOKUP(E7159,强化金币,2,1)*VLOOKUP(INDEX(装备!F:F,MATCH(属性!A7159,装备!A:A,0)),系数!$K$12:$M$15,3,0))</f>
        <v>95000</v>
      </c>
      <c r="L7159" s="17"/>
      <c r="M7159" s="17"/>
      <c r="N7159" s="17"/>
      <c r="O7159" s="17">
        <f>IF(E7159=1,"",VLOOKUP(E7159,系数!$S$2:$AB$12,MATCH(属性!C7159,评级,0),1))</f>
        <v>640</v>
      </c>
    </row>
    <row r="7160" spans="1:15" ht="17.25" thickBot="1" x14ac:dyDescent="0.4">
      <c r="A7160" s="17">
        <f t="shared" si="222"/>
        <v>7100060</v>
      </c>
      <c r="B7160" s="17" t="s">
        <v>226</v>
      </c>
      <c r="C7160" s="15">
        <f>INDEX(装备!G:G,MATCH(属性!A7160,装备!A:A,0))</f>
        <v>19</v>
      </c>
      <c r="D7160" s="15" t="str">
        <f>INDEX(装备!E:E,MATCH(属性!A7160,装备!A:A,0))</f>
        <v>ring</v>
      </c>
      <c r="E7160" s="14">
        <v>78</v>
      </c>
      <c r="F7160" s="17">
        <f>INT((VLOOKUP($C7160,装备数值,2,0)+VLOOKUP($C7160,装备数值,5,0)*($E7160-1))*VLOOKUP($D7160,系数!$K$2:$O$7,2,0))</f>
        <v>0</v>
      </c>
      <c r="G7160" s="17">
        <f>INT((VLOOKUP($C7160,装备数值,3,0)+VLOOKUP($C7160,装备数值,6,0)*($E7160-1))*VLOOKUP($D7160,系数!$K$2:$O$7,3,0))</f>
        <v>1226</v>
      </c>
      <c r="H7160" s="17">
        <f t="shared" si="223"/>
        <v>1226</v>
      </c>
      <c r="I7160" s="17">
        <f>INT((VLOOKUP($C7160,装备数值,4,0)+VLOOKUP($C7160,装备数值,7,0)*($E7160-1))*VLOOKUP($D7160,系数!$K$2:$O$7,4,0))</f>
        <v>0</v>
      </c>
      <c r="J7160" s="17">
        <f>INT((VLOOKUP($C7160,装备数值,4,0)+VLOOKUP($C7160,装备数值,7,0)*($E7160-1))*VLOOKUP($D7160,系数!$K$2:$O$7,5,0))</f>
        <v>0</v>
      </c>
      <c r="K7160" s="17">
        <f>INT(VLOOKUP(E7160,强化金币,2,1)*VLOOKUP(INDEX(装备!F:F,MATCH(属性!A7160,装备!A:A,0)),系数!$K$12:$M$15,3,0))</f>
        <v>97500</v>
      </c>
      <c r="L7160" s="17"/>
      <c r="M7160" s="17"/>
      <c r="N7160" s="17"/>
      <c r="O7160" s="17">
        <f>IF(E7160=1,"",VLOOKUP(E7160,系数!$S$2:$AB$12,MATCH(属性!C7160,评级,0),1))</f>
        <v>640</v>
      </c>
    </row>
    <row r="7161" spans="1:15" ht="17.25" thickBot="1" x14ac:dyDescent="0.4">
      <c r="A7161" s="17">
        <f t="shared" si="222"/>
        <v>7100060</v>
      </c>
      <c r="B7161" s="17" t="s">
        <v>226</v>
      </c>
      <c r="C7161" s="15">
        <f>INDEX(装备!G:G,MATCH(属性!A7161,装备!A:A,0))</f>
        <v>19</v>
      </c>
      <c r="D7161" s="15" t="str">
        <f>INDEX(装备!E:E,MATCH(属性!A7161,装备!A:A,0))</f>
        <v>ring</v>
      </c>
      <c r="E7161" s="14">
        <v>79</v>
      </c>
      <c r="F7161" s="17">
        <f>INT((VLOOKUP($C7161,装备数值,2,0)+VLOOKUP($C7161,装备数值,5,0)*($E7161-1))*VLOOKUP($D7161,系数!$K$2:$O$7,2,0))</f>
        <v>0</v>
      </c>
      <c r="G7161" s="17">
        <f>INT((VLOOKUP($C7161,装备数值,3,0)+VLOOKUP($C7161,装备数值,6,0)*($E7161-1))*VLOOKUP($D7161,系数!$K$2:$O$7,3,0))</f>
        <v>1238</v>
      </c>
      <c r="H7161" s="17">
        <f t="shared" si="223"/>
        <v>1238</v>
      </c>
      <c r="I7161" s="17">
        <f>INT((VLOOKUP($C7161,装备数值,4,0)+VLOOKUP($C7161,装备数值,7,0)*($E7161-1))*VLOOKUP($D7161,系数!$K$2:$O$7,4,0))</f>
        <v>0</v>
      </c>
      <c r="J7161" s="17">
        <f>INT((VLOOKUP($C7161,装备数值,4,0)+VLOOKUP($C7161,装备数值,7,0)*($E7161-1))*VLOOKUP($D7161,系数!$K$2:$O$7,5,0))</f>
        <v>0</v>
      </c>
      <c r="K7161" s="17">
        <f>INT(VLOOKUP(E7161,强化金币,2,1)*VLOOKUP(INDEX(装备!F:F,MATCH(属性!A7161,装备!A:A,0)),系数!$K$12:$M$15,3,0))</f>
        <v>100000</v>
      </c>
      <c r="L7161" s="17"/>
      <c r="M7161" s="17"/>
      <c r="N7161" s="17"/>
      <c r="O7161" s="17">
        <f>IF(E7161=1,"",VLOOKUP(E7161,系数!$S$2:$AB$12,MATCH(属性!C7161,评级,0),1))</f>
        <v>640</v>
      </c>
    </row>
    <row r="7162" spans="1:15" ht="17.25" thickBot="1" x14ac:dyDescent="0.4">
      <c r="A7162" s="17">
        <f t="shared" si="222"/>
        <v>7100060</v>
      </c>
      <c r="B7162" s="17" t="s">
        <v>226</v>
      </c>
      <c r="C7162" s="15">
        <f>INDEX(装备!G:G,MATCH(属性!A7162,装备!A:A,0))</f>
        <v>19</v>
      </c>
      <c r="D7162" s="15" t="str">
        <f>INDEX(装备!E:E,MATCH(属性!A7162,装备!A:A,0))</f>
        <v>ring</v>
      </c>
      <c r="E7162" s="14">
        <v>80</v>
      </c>
      <c r="F7162" s="17">
        <f>INT((VLOOKUP($C7162,装备数值,2,0)+VLOOKUP($C7162,装备数值,5,0)*($E7162-1))*VLOOKUP($D7162,系数!$K$2:$O$7,2,0))</f>
        <v>0</v>
      </c>
      <c r="G7162" s="17">
        <f>INT((VLOOKUP($C7162,装备数值,3,0)+VLOOKUP($C7162,装备数值,6,0)*($E7162-1))*VLOOKUP($D7162,系数!$K$2:$O$7,3,0))</f>
        <v>1250</v>
      </c>
      <c r="H7162" s="17">
        <f t="shared" si="223"/>
        <v>1250</v>
      </c>
      <c r="I7162" s="17">
        <f>INT((VLOOKUP($C7162,装备数值,4,0)+VLOOKUP($C7162,装备数值,7,0)*($E7162-1))*VLOOKUP($D7162,系数!$K$2:$O$7,4,0))</f>
        <v>0</v>
      </c>
      <c r="J7162" s="17">
        <f>INT((VLOOKUP($C7162,装备数值,4,0)+VLOOKUP($C7162,装备数值,7,0)*($E7162-1))*VLOOKUP($D7162,系数!$K$2:$O$7,5,0))</f>
        <v>0</v>
      </c>
      <c r="K7162" s="17">
        <f>INT(VLOOKUP(E7162,强化金币,2,1)*VLOOKUP(INDEX(装备!F:F,MATCH(属性!A7162,装备!A:A,0)),系数!$K$12:$M$15,3,0))</f>
        <v>120000</v>
      </c>
      <c r="L7162" s="17"/>
      <c r="M7162" s="17"/>
      <c r="N7162" s="17"/>
      <c r="O7162" s="17">
        <f>IF(E7162=1,"",VLOOKUP(E7162,系数!$S$2:$AB$12,MATCH(属性!C7162,评级,0),1))</f>
        <v>720</v>
      </c>
    </row>
    <row r="7163" spans="1:15" ht="17.25" thickBot="1" x14ac:dyDescent="0.4">
      <c r="A7163" s="17">
        <f t="shared" si="222"/>
        <v>7100060</v>
      </c>
      <c r="B7163" s="17" t="s">
        <v>226</v>
      </c>
      <c r="C7163" s="15">
        <f>INDEX(装备!G:G,MATCH(属性!A7163,装备!A:A,0))</f>
        <v>19</v>
      </c>
      <c r="D7163" s="15" t="str">
        <f>INDEX(装备!E:E,MATCH(属性!A7163,装备!A:A,0))</f>
        <v>ring</v>
      </c>
      <c r="E7163" s="14">
        <v>81</v>
      </c>
      <c r="F7163" s="17">
        <f>INT((VLOOKUP($C7163,装备数值,2,0)+VLOOKUP($C7163,装备数值,5,0)*($E7163-1))*VLOOKUP($D7163,系数!$K$2:$O$7,2,0))</f>
        <v>0</v>
      </c>
      <c r="G7163" s="17">
        <f>INT((VLOOKUP($C7163,装备数值,3,0)+VLOOKUP($C7163,装备数值,6,0)*($E7163-1))*VLOOKUP($D7163,系数!$K$2:$O$7,3,0))</f>
        <v>1262</v>
      </c>
      <c r="H7163" s="17">
        <f t="shared" si="223"/>
        <v>1262</v>
      </c>
      <c r="I7163" s="17">
        <f>INT((VLOOKUP($C7163,装备数值,4,0)+VLOOKUP($C7163,装备数值,7,0)*($E7163-1))*VLOOKUP($D7163,系数!$K$2:$O$7,4,0))</f>
        <v>0</v>
      </c>
      <c r="J7163" s="17">
        <f>INT((VLOOKUP($C7163,装备数值,4,0)+VLOOKUP($C7163,装备数值,7,0)*($E7163-1))*VLOOKUP($D7163,系数!$K$2:$O$7,5,0))</f>
        <v>0</v>
      </c>
      <c r="K7163" s="17">
        <f>INT(VLOOKUP(E7163,强化金币,2,1)*VLOOKUP(INDEX(装备!F:F,MATCH(属性!A7163,装备!A:A,0)),系数!$K$12:$M$15,3,0))</f>
        <v>140000</v>
      </c>
      <c r="L7163" s="17"/>
      <c r="M7163" s="17"/>
      <c r="N7163" s="17"/>
      <c r="O7163" s="17">
        <f>IF(E7163=1,"",VLOOKUP(E7163,系数!$S$2:$AB$12,MATCH(属性!C7163,评级,0),1))</f>
        <v>720</v>
      </c>
    </row>
    <row r="7164" spans="1:15" ht="17.25" thickBot="1" x14ac:dyDescent="0.4">
      <c r="A7164" s="17">
        <f t="shared" ref="A7164:A7202" si="224">A7044+1</f>
        <v>7100060</v>
      </c>
      <c r="B7164" s="17" t="s">
        <v>226</v>
      </c>
      <c r="C7164" s="15">
        <f>INDEX(装备!G:G,MATCH(属性!A7164,装备!A:A,0))</f>
        <v>19</v>
      </c>
      <c r="D7164" s="15" t="str">
        <f>INDEX(装备!E:E,MATCH(属性!A7164,装备!A:A,0))</f>
        <v>ring</v>
      </c>
      <c r="E7164" s="14">
        <v>82</v>
      </c>
      <c r="F7164" s="17">
        <f>INT((VLOOKUP($C7164,装备数值,2,0)+VLOOKUP($C7164,装备数值,5,0)*($E7164-1))*VLOOKUP($D7164,系数!$K$2:$O$7,2,0))</f>
        <v>0</v>
      </c>
      <c r="G7164" s="17">
        <f>INT((VLOOKUP($C7164,装备数值,3,0)+VLOOKUP($C7164,装备数值,6,0)*($E7164-1))*VLOOKUP($D7164,系数!$K$2:$O$7,3,0))</f>
        <v>1274</v>
      </c>
      <c r="H7164" s="17">
        <f t="shared" si="223"/>
        <v>1274</v>
      </c>
      <c r="I7164" s="17">
        <f>INT((VLOOKUP($C7164,装备数值,4,0)+VLOOKUP($C7164,装备数值,7,0)*($E7164-1))*VLOOKUP($D7164,系数!$K$2:$O$7,4,0))</f>
        <v>0</v>
      </c>
      <c r="J7164" s="17">
        <f>INT((VLOOKUP($C7164,装备数值,4,0)+VLOOKUP($C7164,装备数值,7,0)*($E7164-1))*VLOOKUP($D7164,系数!$K$2:$O$7,5,0))</f>
        <v>0</v>
      </c>
      <c r="K7164" s="17">
        <f>INT(VLOOKUP(E7164,强化金币,2,1)*VLOOKUP(INDEX(装备!F:F,MATCH(属性!A7164,装备!A:A,0)),系数!$K$12:$M$15,3,0))</f>
        <v>160000</v>
      </c>
      <c r="L7164" s="17"/>
      <c r="M7164" s="17"/>
      <c r="N7164" s="17"/>
      <c r="O7164" s="17">
        <f>IF(E7164=1,"",VLOOKUP(E7164,系数!$S$2:$AB$12,MATCH(属性!C7164,评级,0),1))</f>
        <v>720</v>
      </c>
    </row>
    <row r="7165" spans="1:15" ht="17.25" thickBot="1" x14ac:dyDescent="0.4">
      <c r="A7165" s="17">
        <f t="shared" si="224"/>
        <v>7100060</v>
      </c>
      <c r="B7165" s="17" t="s">
        <v>226</v>
      </c>
      <c r="C7165" s="15">
        <f>INDEX(装备!G:G,MATCH(属性!A7165,装备!A:A,0))</f>
        <v>19</v>
      </c>
      <c r="D7165" s="15" t="str">
        <f>INDEX(装备!E:E,MATCH(属性!A7165,装备!A:A,0))</f>
        <v>ring</v>
      </c>
      <c r="E7165" s="14">
        <v>83</v>
      </c>
      <c r="F7165" s="17">
        <f>INT((VLOOKUP($C7165,装备数值,2,0)+VLOOKUP($C7165,装备数值,5,0)*($E7165-1))*VLOOKUP($D7165,系数!$K$2:$O$7,2,0))</f>
        <v>0</v>
      </c>
      <c r="G7165" s="17">
        <f>INT((VLOOKUP($C7165,装备数值,3,0)+VLOOKUP($C7165,装备数值,6,0)*($E7165-1))*VLOOKUP($D7165,系数!$K$2:$O$7,3,0))</f>
        <v>1286</v>
      </c>
      <c r="H7165" s="17">
        <f t="shared" si="223"/>
        <v>1286</v>
      </c>
      <c r="I7165" s="17">
        <f>INT((VLOOKUP($C7165,装备数值,4,0)+VLOOKUP($C7165,装备数值,7,0)*($E7165-1))*VLOOKUP($D7165,系数!$K$2:$O$7,4,0))</f>
        <v>0</v>
      </c>
      <c r="J7165" s="17">
        <f>INT((VLOOKUP($C7165,装备数值,4,0)+VLOOKUP($C7165,装备数值,7,0)*($E7165-1))*VLOOKUP($D7165,系数!$K$2:$O$7,5,0))</f>
        <v>0</v>
      </c>
      <c r="K7165" s="17">
        <f>INT(VLOOKUP(E7165,强化金币,2,1)*VLOOKUP(INDEX(装备!F:F,MATCH(属性!A7165,装备!A:A,0)),系数!$K$12:$M$15,3,0))</f>
        <v>180000</v>
      </c>
      <c r="L7165" s="17"/>
      <c r="M7165" s="17"/>
      <c r="N7165" s="17"/>
      <c r="O7165" s="17">
        <f>IF(E7165=1,"",VLOOKUP(E7165,系数!$S$2:$AB$12,MATCH(属性!C7165,评级,0),1))</f>
        <v>720</v>
      </c>
    </row>
    <row r="7166" spans="1:15" ht="17.25" thickBot="1" x14ac:dyDescent="0.4">
      <c r="A7166" s="17">
        <f t="shared" si="224"/>
        <v>7100060</v>
      </c>
      <c r="B7166" s="17" t="s">
        <v>226</v>
      </c>
      <c r="C7166" s="15">
        <f>INDEX(装备!G:G,MATCH(属性!A7166,装备!A:A,0))</f>
        <v>19</v>
      </c>
      <c r="D7166" s="15" t="str">
        <f>INDEX(装备!E:E,MATCH(属性!A7166,装备!A:A,0))</f>
        <v>ring</v>
      </c>
      <c r="E7166" s="14">
        <v>84</v>
      </c>
      <c r="F7166" s="17">
        <f>INT((VLOOKUP($C7166,装备数值,2,0)+VLOOKUP($C7166,装备数值,5,0)*($E7166-1))*VLOOKUP($D7166,系数!$K$2:$O$7,2,0))</f>
        <v>0</v>
      </c>
      <c r="G7166" s="17">
        <f>INT((VLOOKUP($C7166,装备数值,3,0)+VLOOKUP($C7166,装备数值,6,0)*($E7166-1))*VLOOKUP($D7166,系数!$K$2:$O$7,3,0))</f>
        <v>1298</v>
      </c>
      <c r="H7166" s="17">
        <f t="shared" si="223"/>
        <v>1298</v>
      </c>
      <c r="I7166" s="17">
        <f>INT((VLOOKUP($C7166,装备数值,4,0)+VLOOKUP($C7166,装备数值,7,0)*($E7166-1))*VLOOKUP($D7166,系数!$K$2:$O$7,4,0))</f>
        <v>0</v>
      </c>
      <c r="J7166" s="17">
        <f>INT((VLOOKUP($C7166,装备数值,4,0)+VLOOKUP($C7166,装备数值,7,0)*($E7166-1))*VLOOKUP($D7166,系数!$K$2:$O$7,5,0))</f>
        <v>0</v>
      </c>
      <c r="K7166" s="17">
        <f>INT(VLOOKUP(E7166,强化金币,2,1)*VLOOKUP(INDEX(装备!F:F,MATCH(属性!A7166,装备!A:A,0)),系数!$K$12:$M$15,3,0))</f>
        <v>200000</v>
      </c>
      <c r="L7166" s="17"/>
      <c r="M7166" s="17"/>
      <c r="N7166" s="17"/>
      <c r="O7166" s="17">
        <f>IF(E7166=1,"",VLOOKUP(E7166,系数!$S$2:$AB$12,MATCH(属性!C7166,评级,0),1))</f>
        <v>720</v>
      </c>
    </row>
    <row r="7167" spans="1:15" ht="17.25" thickBot="1" x14ac:dyDescent="0.4">
      <c r="A7167" s="17">
        <f t="shared" si="224"/>
        <v>7100060</v>
      </c>
      <c r="B7167" s="17" t="s">
        <v>226</v>
      </c>
      <c r="C7167" s="15">
        <f>INDEX(装备!G:G,MATCH(属性!A7167,装备!A:A,0))</f>
        <v>19</v>
      </c>
      <c r="D7167" s="15" t="str">
        <f>INDEX(装备!E:E,MATCH(属性!A7167,装备!A:A,0))</f>
        <v>ring</v>
      </c>
      <c r="E7167" s="14">
        <v>85</v>
      </c>
      <c r="F7167" s="17">
        <f>INT((VLOOKUP($C7167,装备数值,2,0)+VLOOKUP($C7167,装备数值,5,0)*($E7167-1))*VLOOKUP($D7167,系数!$K$2:$O$7,2,0))</f>
        <v>0</v>
      </c>
      <c r="G7167" s="17">
        <f>INT((VLOOKUP($C7167,装备数值,3,0)+VLOOKUP($C7167,装备数值,6,0)*($E7167-1))*VLOOKUP($D7167,系数!$K$2:$O$7,3,0))</f>
        <v>1310</v>
      </c>
      <c r="H7167" s="17">
        <f t="shared" si="223"/>
        <v>1310</v>
      </c>
      <c r="I7167" s="17">
        <f>INT((VLOOKUP($C7167,装备数值,4,0)+VLOOKUP($C7167,装备数值,7,0)*($E7167-1))*VLOOKUP($D7167,系数!$K$2:$O$7,4,0))</f>
        <v>0</v>
      </c>
      <c r="J7167" s="17">
        <f>INT((VLOOKUP($C7167,装备数值,4,0)+VLOOKUP($C7167,装备数值,7,0)*($E7167-1))*VLOOKUP($D7167,系数!$K$2:$O$7,5,0))</f>
        <v>0</v>
      </c>
      <c r="K7167" s="17">
        <f>INT(VLOOKUP(E7167,强化金币,2,1)*VLOOKUP(INDEX(装备!F:F,MATCH(属性!A7167,装备!A:A,0)),系数!$K$12:$M$15,3,0))</f>
        <v>250000</v>
      </c>
      <c r="L7167" s="17"/>
      <c r="M7167" s="17"/>
      <c r="N7167" s="17"/>
      <c r="O7167" s="17">
        <f>IF(E7167=1,"",VLOOKUP(E7167,系数!$S$2:$AB$12,MATCH(属性!C7167,评级,0),1))</f>
        <v>720</v>
      </c>
    </row>
    <row r="7168" spans="1:15" ht="17.25" thickBot="1" x14ac:dyDescent="0.4">
      <c r="A7168" s="17">
        <f t="shared" si="224"/>
        <v>7100060</v>
      </c>
      <c r="B7168" s="17" t="s">
        <v>226</v>
      </c>
      <c r="C7168" s="15">
        <f>INDEX(装备!G:G,MATCH(属性!A7168,装备!A:A,0))</f>
        <v>19</v>
      </c>
      <c r="D7168" s="15" t="str">
        <f>INDEX(装备!E:E,MATCH(属性!A7168,装备!A:A,0))</f>
        <v>ring</v>
      </c>
      <c r="E7168" s="14">
        <v>86</v>
      </c>
      <c r="F7168" s="17">
        <f>INT((VLOOKUP($C7168,装备数值,2,0)+VLOOKUP($C7168,装备数值,5,0)*($E7168-1))*VLOOKUP($D7168,系数!$K$2:$O$7,2,0))</f>
        <v>0</v>
      </c>
      <c r="G7168" s="17">
        <f>INT((VLOOKUP($C7168,装备数值,3,0)+VLOOKUP($C7168,装备数值,6,0)*($E7168-1))*VLOOKUP($D7168,系数!$K$2:$O$7,3,0))</f>
        <v>1322</v>
      </c>
      <c r="H7168" s="17">
        <f t="shared" si="223"/>
        <v>1322</v>
      </c>
      <c r="I7168" s="17">
        <f>INT((VLOOKUP($C7168,装备数值,4,0)+VLOOKUP($C7168,装备数值,7,0)*($E7168-1))*VLOOKUP($D7168,系数!$K$2:$O$7,4,0))</f>
        <v>0</v>
      </c>
      <c r="J7168" s="17">
        <f>INT((VLOOKUP($C7168,装备数值,4,0)+VLOOKUP($C7168,装备数值,7,0)*($E7168-1))*VLOOKUP($D7168,系数!$K$2:$O$7,5,0))</f>
        <v>0</v>
      </c>
      <c r="K7168" s="17">
        <f>INT(VLOOKUP(E7168,强化金币,2,1)*VLOOKUP(INDEX(装备!F:F,MATCH(属性!A7168,装备!A:A,0)),系数!$K$12:$M$15,3,0))</f>
        <v>300000</v>
      </c>
      <c r="L7168" s="17"/>
      <c r="M7168" s="17"/>
      <c r="N7168" s="17"/>
      <c r="O7168" s="17">
        <f>IF(E7168=1,"",VLOOKUP(E7168,系数!$S$2:$AB$12,MATCH(属性!C7168,评级,0),1))</f>
        <v>720</v>
      </c>
    </row>
    <row r="7169" spans="1:15" ht="17.25" thickBot="1" x14ac:dyDescent="0.4">
      <c r="A7169" s="17">
        <f t="shared" si="224"/>
        <v>7100060</v>
      </c>
      <c r="B7169" s="17" t="s">
        <v>226</v>
      </c>
      <c r="C7169" s="15">
        <f>INDEX(装备!G:G,MATCH(属性!A7169,装备!A:A,0))</f>
        <v>19</v>
      </c>
      <c r="D7169" s="15" t="str">
        <f>INDEX(装备!E:E,MATCH(属性!A7169,装备!A:A,0))</f>
        <v>ring</v>
      </c>
      <c r="E7169" s="14">
        <v>87</v>
      </c>
      <c r="F7169" s="17">
        <f>INT((VLOOKUP($C7169,装备数值,2,0)+VLOOKUP($C7169,装备数值,5,0)*($E7169-1))*VLOOKUP($D7169,系数!$K$2:$O$7,2,0))</f>
        <v>0</v>
      </c>
      <c r="G7169" s="17">
        <f>INT((VLOOKUP($C7169,装备数值,3,0)+VLOOKUP($C7169,装备数值,6,0)*($E7169-1))*VLOOKUP($D7169,系数!$K$2:$O$7,3,0))</f>
        <v>1334</v>
      </c>
      <c r="H7169" s="17">
        <f t="shared" si="223"/>
        <v>1334</v>
      </c>
      <c r="I7169" s="17">
        <f>INT((VLOOKUP($C7169,装备数值,4,0)+VLOOKUP($C7169,装备数值,7,0)*($E7169-1))*VLOOKUP($D7169,系数!$K$2:$O$7,4,0))</f>
        <v>0</v>
      </c>
      <c r="J7169" s="17">
        <f>INT((VLOOKUP($C7169,装备数值,4,0)+VLOOKUP($C7169,装备数值,7,0)*($E7169-1))*VLOOKUP($D7169,系数!$K$2:$O$7,5,0))</f>
        <v>0</v>
      </c>
      <c r="K7169" s="17">
        <f>INT(VLOOKUP(E7169,强化金币,2,1)*VLOOKUP(INDEX(装备!F:F,MATCH(属性!A7169,装备!A:A,0)),系数!$K$12:$M$15,3,0))</f>
        <v>350000</v>
      </c>
      <c r="L7169" s="17"/>
      <c r="M7169" s="17"/>
      <c r="N7169" s="17"/>
      <c r="O7169" s="17">
        <f>IF(E7169=1,"",VLOOKUP(E7169,系数!$S$2:$AB$12,MATCH(属性!C7169,评级,0),1))</f>
        <v>720</v>
      </c>
    </row>
    <row r="7170" spans="1:15" ht="17.25" thickBot="1" x14ac:dyDescent="0.4">
      <c r="A7170" s="17">
        <f t="shared" si="224"/>
        <v>7100060</v>
      </c>
      <c r="B7170" s="17" t="s">
        <v>226</v>
      </c>
      <c r="C7170" s="15">
        <f>INDEX(装备!G:G,MATCH(属性!A7170,装备!A:A,0))</f>
        <v>19</v>
      </c>
      <c r="D7170" s="15" t="str">
        <f>INDEX(装备!E:E,MATCH(属性!A7170,装备!A:A,0))</f>
        <v>ring</v>
      </c>
      <c r="E7170" s="14">
        <v>88</v>
      </c>
      <c r="F7170" s="17">
        <f>INT((VLOOKUP($C7170,装备数值,2,0)+VLOOKUP($C7170,装备数值,5,0)*($E7170-1))*VLOOKUP($D7170,系数!$K$2:$O$7,2,0))</f>
        <v>0</v>
      </c>
      <c r="G7170" s="17">
        <f>INT((VLOOKUP($C7170,装备数值,3,0)+VLOOKUP($C7170,装备数值,6,0)*($E7170-1))*VLOOKUP($D7170,系数!$K$2:$O$7,3,0))</f>
        <v>1346</v>
      </c>
      <c r="H7170" s="17">
        <f t="shared" si="223"/>
        <v>1346</v>
      </c>
      <c r="I7170" s="17">
        <f>INT((VLOOKUP($C7170,装备数值,4,0)+VLOOKUP($C7170,装备数值,7,0)*($E7170-1))*VLOOKUP($D7170,系数!$K$2:$O$7,4,0))</f>
        <v>0</v>
      </c>
      <c r="J7170" s="17">
        <f>INT((VLOOKUP($C7170,装备数值,4,0)+VLOOKUP($C7170,装备数值,7,0)*($E7170-1))*VLOOKUP($D7170,系数!$K$2:$O$7,5,0))</f>
        <v>0</v>
      </c>
      <c r="K7170" s="17">
        <f>INT(VLOOKUP(E7170,强化金币,2,1)*VLOOKUP(INDEX(装备!F:F,MATCH(属性!A7170,装备!A:A,0)),系数!$K$12:$M$15,3,0))</f>
        <v>400000</v>
      </c>
      <c r="L7170" s="17"/>
      <c r="M7170" s="17"/>
      <c r="N7170" s="17"/>
      <c r="O7170" s="17">
        <f>IF(E7170=1,"",VLOOKUP(E7170,系数!$S$2:$AB$12,MATCH(属性!C7170,评级,0),1))</f>
        <v>720</v>
      </c>
    </row>
    <row r="7171" spans="1:15" ht="17.25" thickBot="1" x14ac:dyDescent="0.4">
      <c r="A7171" s="17">
        <f t="shared" si="224"/>
        <v>7100060</v>
      </c>
      <c r="B7171" s="17" t="s">
        <v>226</v>
      </c>
      <c r="C7171" s="15">
        <f>INDEX(装备!G:G,MATCH(属性!A7171,装备!A:A,0))</f>
        <v>19</v>
      </c>
      <c r="D7171" s="15" t="str">
        <f>INDEX(装备!E:E,MATCH(属性!A7171,装备!A:A,0))</f>
        <v>ring</v>
      </c>
      <c r="E7171" s="14">
        <v>89</v>
      </c>
      <c r="F7171" s="17">
        <f>INT((VLOOKUP($C7171,装备数值,2,0)+VLOOKUP($C7171,装备数值,5,0)*($E7171-1))*VLOOKUP($D7171,系数!$K$2:$O$7,2,0))</f>
        <v>0</v>
      </c>
      <c r="G7171" s="17">
        <f>INT((VLOOKUP($C7171,装备数值,3,0)+VLOOKUP($C7171,装备数值,6,0)*($E7171-1))*VLOOKUP($D7171,系数!$K$2:$O$7,3,0))</f>
        <v>1358</v>
      </c>
      <c r="H7171" s="17">
        <f t="shared" si="223"/>
        <v>1358</v>
      </c>
      <c r="I7171" s="17">
        <f>INT((VLOOKUP($C7171,装备数值,4,0)+VLOOKUP($C7171,装备数值,7,0)*($E7171-1))*VLOOKUP($D7171,系数!$K$2:$O$7,4,0))</f>
        <v>0</v>
      </c>
      <c r="J7171" s="17">
        <f>INT((VLOOKUP($C7171,装备数值,4,0)+VLOOKUP($C7171,装备数值,7,0)*($E7171-1))*VLOOKUP($D7171,系数!$K$2:$O$7,5,0))</f>
        <v>0</v>
      </c>
      <c r="K7171" s="17">
        <f>INT(VLOOKUP(E7171,强化金币,2,1)*VLOOKUP(INDEX(装备!F:F,MATCH(属性!A7171,装备!A:A,0)),系数!$K$12:$M$15,3,0))</f>
        <v>450000</v>
      </c>
      <c r="L7171" s="17"/>
      <c r="M7171" s="17"/>
      <c r="N7171" s="17"/>
      <c r="O7171" s="17">
        <f>IF(E7171=1,"",VLOOKUP(E7171,系数!$S$2:$AB$12,MATCH(属性!C7171,评级,0),1))</f>
        <v>720</v>
      </c>
    </row>
    <row r="7172" spans="1:15" ht="17.25" thickBot="1" x14ac:dyDescent="0.4">
      <c r="A7172" s="17">
        <f t="shared" si="224"/>
        <v>7100060</v>
      </c>
      <c r="B7172" s="17" t="s">
        <v>226</v>
      </c>
      <c r="C7172" s="15">
        <f>INDEX(装备!G:G,MATCH(属性!A7172,装备!A:A,0))</f>
        <v>19</v>
      </c>
      <c r="D7172" s="15" t="str">
        <f>INDEX(装备!E:E,MATCH(属性!A7172,装备!A:A,0))</f>
        <v>ring</v>
      </c>
      <c r="E7172" s="14">
        <v>90</v>
      </c>
      <c r="F7172" s="17">
        <f>INT((VLOOKUP($C7172,装备数值,2,0)+VLOOKUP($C7172,装备数值,5,0)*($E7172-1))*VLOOKUP($D7172,系数!$K$2:$O$7,2,0))</f>
        <v>0</v>
      </c>
      <c r="G7172" s="17">
        <f>INT((VLOOKUP($C7172,装备数值,3,0)+VLOOKUP($C7172,装备数值,6,0)*($E7172-1))*VLOOKUP($D7172,系数!$K$2:$O$7,3,0))</f>
        <v>1370</v>
      </c>
      <c r="H7172" s="17">
        <f t="shared" ref="H7172:H7235" si="225">G7172</f>
        <v>1370</v>
      </c>
      <c r="I7172" s="17">
        <f>INT((VLOOKUP($C7172,装备数值,4,0)+VLOOKUP($C7172,装备数值,7,0)*($E7172-1))*VLOOKUP($D7172,系数!$K$2:$O$7,4,0))</f>
        <v>0</v>
      </c>
      <c r="J7172" s="17">
        <f>INT((VLOOKUP($C7172,装备数值,4,0)+VLOOKUP($C7172,装备数值,7,0)*($E7172-1))*VLOOKUP($D7172,系数!$K$2:$O$7,5,0))</f>
        <v>0</v>
      </c>
      <c r="K7172" s="17">
        <f>INT(VLOOKUP(E7172,强化金币,2,1)*VLOOKUP(INDEX(装备!F:F,MATCH(属性!A7172,装备!A:A,0)),系数!$K$12:$M$15,3,0))</f>
        <v>450000</v>
      </c>
      <c r="L7172" s="17"/>
      <c r="M7172" s="17"/>
      <c r="N7172" s="17"/>
      <c r="O7172" s="17">
        <f>IF(E7172=1,"",VLOOKUP(E7172,系数!$S$2:$AB$12,MATCH(属性!C7172,评级,0),1))</f>
        <v>800</v>
      </c>
    </row>
    <row r="7173" spans="1:15" ht="17.25" thickBot="1" x14ac:dyDescent="0.4">
      <c r="A7173" s="17">
        <f t="shared" si="224"/>
        <v>7100060</v>
      </c>
      <c r="B7173" s="17" t="s">
        <v>226</v>
      </c>
      <c r="C7173" s="15">
        <f>INDEX(装备!G:G,MATCH(属性!A7173,装备!A:A,0))</f>
        <v>19</v>
      </c>
      <c r="D7173" s="15" t="str">
        <f>INDEX(装备!E:E,MATCH(属性!A7173,装备!A:A,0))</f>
        <v>ring</v>
      </c>
      <c r="E7173" s="14">
        <v>91</v>
      </c>
      <c r="F7173" s="17">
        <f>INT((VLOOKUP($C7173,装备数值,2,0)+VLOOKUP($C7173,装备数值,5,0)*($E7173-1))*VLOOKUP($D7173,系数!$K$2:$O$7,2,0))</f>
        <v>0</v>
      </c>
      <c r="G7173" s="17">
        <f>INT((VLOOKUP($C7173,装备数值,3,0)+VLOOKUP($C7173,装备数值,6,0)*($E7173-1))*VLOOKUP($D7173,系数!$K$2:$O$7,3,0))</f>
        <v>1382</v>
      </c>
      <c r="H7173" s="17">
        <f t="shared" si="225"/>
        <v>1382</v>
      </c>
      <c r="I7173" s="17">
        <f>INT((VLOOKUP($C7173,装备数值,4,0)+VLOOKUP($C7173,装备数值,7,0)*($E7173-1))*VLOOKUP($D7173,系数!$K$2:$O$7,4,0))</f>
        <v>0</v>
      </c>
      <c r="J7173" s="17">
        <f>INT((VLOOKUP($C7173,装备数值,4,0)+VLOOKUP($C7173,装备数值,7,0)*($E7173-1))*VLOOKUP($D7173,系数!$K$2:$O$7,5,0))</f>
        <v>0</v>
      </c>
      <c r="K7173" s="17">
        <f>INT(VLOOKUP(E7173,强化金币,2,1)*VLOOKUP(INDEX(装备!F:F,MATCH(属性!A7173,装备!A:A,0)),系数!$K$12:$M$15,3,0))</f>
        <v>450000</v>
      </c>
      <c r="L7173" s="17"/>
      <c r="M7173" s="17"/>
      <c r="N7173" s="17"/>
      <c r="O7173" s="17">
        <f>IF(E7173=1,"",VLOOKUP(E7173,系数!$S$2:$AB$12,MATCH(属性!C7173,评级,0),1))</f>
        <v>800</v>
      </c>
    </row>
    <row r="7174" spans="1:15" ht="17.25" thickBot="1" x14ac:dyDescent="0.4">
      <c r="A7174" s="17">
        <f t="shared" si="224"/>
        <v>7100060</v>
      </c>
      <c r="B7174" s="17" t="s">
        <v>226</v>
      </c>
      <c r="C7174" s="15">
        <f>INDEX(装备!G:G,MATCH(属性!A7174,装备!A:A,0))</f>
        <v>19</v>
      </c>
      <c r="D7174" s="15" t="str">
        <f>INDEX(装备!E:E,MATCH(属性!A7174,装备!A:A,0))</f>
        <v>ring</v>
      </c>
      <c r="E7174" s="14">
        <v>92</v>
      </c>
      <c r="F7174" s="17">
        <f>INT((VLOOKUP($C7174,装备数值,2,0)+VLOOKUP($C7174,装备数值,5,0)*($E7174-1))*VLOOKUP($D7174,系数!$K$2:$O$7,2,0))</f>
        <v>0</v>
      </c>
      <c r="G7174" s="17">
        <f>INT((VLOOKUP($C7174,装备数值,3,0)+VLOOKUP($C7174,装备数值,6,0)*($E7174-1))*VLOOKUP($D7174,系数!$K$2:$O$7,3,0))</f>
        <v>1394</v>
      </c>
      <c r="H7174" s="17">
        <f t="shared" si="225"/>
        <v>1394</v>
      </c>
      <c r="I7174" s="17">
        <f>INT((VLOOKUP($C7174,装备数值,4,0)+VLOOKUP($C7174,装备数值,7,0)*($E7174-1))*VLOOKUP($D7174,系数!$K$2:$O$7,4,0))</f>
        <v>0</v>
      </c>
      <c r="J7174" s="17">
        <f>INT((VLOOKUP($C7174,装备数值,4,0)+VLOOKUP($C7174,装备数值,7,0)*($E7174-1))*VLOOKUP($D7174,系数!$K$2:$O$7,5,0))</f>
        <v>0</v>
      </c>
      <c r="K7174" s="17">
        <f>INT(VLOOKUP(E7174,强化金币,2,1)*VLOOKUP(INDEX(装备!F:F,MATCH(属性!A7174,装备!A:A,0)),系数!$K$12:$M$15,3,0))</f>
        <v>450000</v>
      </c>
      <c r="L7174" s="17"/>
      <c r="M7174" s="17"/>
      <c r="N7174" s="17"/>
      <c r="O7174" s="17">
        <f>IF(E7174=1,"",VLOOKUP(E7174,系数!$S$2:$AB$12,MATCH(属性!C7174,评级,0),1))</f>
        <v>800</v>
      </c>
    </row>
    <row r="7175" spans="1:15" ht="17.25" thickBot="1" x14ac:dyDescent="0.4">
      <c r="A7175" s="17">
        <f t="shared" si="224"/>
        <v>7100060</v>
      </c>
      <c r="B7175" s="17" t="s">
        <v>226</v>
      </c>
      <c r="C7175" s="15">
        <f>INDEX(装备!G:G,MATCH(属性!A7175,装备!A:A,0))</f>
        <v>19</v>
      </c>
      <c r="D7175" s="15" t="str">
        <f>INDEX(装备!E:E,MATCH(属性!A7175,装备!A:A,0))</f>
        <v>ring</v>
      </c>
      <c r="E7175" s="14">
        <v>93</v>
      </c>
      <c r="F7175" s="17">
        <f>INT((VLOOKUP($C7175,装备数值,2,0)+VLOOKUP($C7175,装备数值,5,0)*($E7175-1))*VLOOKUP($D7175,系数!$K$2:$O$7,2,0))</f>
        <v>0</v>
      </c>
      <c r="G7175" s="17">
        <f>INT((VLOOKUP($C7175,装备数值,3,0)+VLOOKUP($C7175,装备数值,6,0)*($E7175-1))*VLOOKUP($D7175,系数!$K$2:$O$7,3,0))</f>
        <v>1406</v>
      </c>
      <c r="H7175" s="17">
        <f t="shared" si="225"/>
        <v>1406</v>
      </c>
      <c r="I7175" s="17">
        <f>INT((VLOOKUP($C7175,装备数值,4,0)+VLOOKUP($C7175,装备数值,7,0)*($E7175-1))*VLOOKUP($D7175,系数!$K$2:$O$7,4,0))</f>
        <v>0</v>
      </c>
      <c r="J7175" s="17">
        <f>INT((VLOOKUP($C7175,装备数值,4,0)+VLOOKUP($C7175,装备数值,7,0)*($E7175-1))*VLOOKUP($D7175,系数!$K$2:$O$7,5,0))</f>
        <v>0</v>
      </c>
      <c r="K7175" s="17">
        <f>INT(VLOOKUP(E7175,强化金币,2,1)*VLOOKUP(INDEX(装备!F:F,MATCH(属性!A7175,装备!A:A,0)),系数!$K$12:$M$15,3,0))</f>
        <v>450000</v>
      </c>
      <c r="L7175" s="17"/>
      <c r="M7175" s="17"/>
      <c r="N7175" s="17"/>
      <c r="O7175" s="17">
        <f>IF(E7175=1,"",VLOOKUP(E7175,系数!$S$2:$AB$12,MATCH(属性!C7175,评级,0),1))</f>
        <v>800</v>
      </c>
    </row>
    <row r="7176" spans="1:15" ht="17.25" thickBot="1" x14ac:dyDescent="0.4">
      <c r="A7176" s="17">
        <f t="shared" si="224"/>
        <v>7100060</v>
      </c>
      <c r="B7176" s="17" t="s">
        <v>226</v>
      </c>
      <c r="C7176" s="15">
        <f>INDEX(装备!G:G,MATCH(属性!A7176,装备!A:A,0))</f>
        <v>19</v>
      </c>
      <c r="D7176" s="15" t="str">
        <f>INDEX(装备!E:E,MATCH(属性!A7176,装备!A:A,0))</f>
        <v>ring</v>
      </c>
      <c r="E7176" s="14">
        <v>94</v>
      </c>
      <c r="F7176" s="17">
        <f>INT((VLOOKUP($C7176,装备数值,2,0)+VLOOKUP($C7176,装备数值,5,0)*($E7176-1))*VLOOKUP($D7176,系数!$K$2:$O$7,2,0))</f>
        <v>0</v>
      </c>
      <c r="G7176" s="17">
        <f>INT((VLOOKUP($C7176,装备数值,3,0)+VLOOKUP($C7176,装备数值,6,0)*($E7176-1))*VLOOKUP($D7176,系数!$K$2:$O$7,3,0))</f>
        <v>1418</v>
      </c>
      <c r="H7176" s="17">
        <f t="shared" si="225"/>
        <v>1418</v>
      </c>
      <c r="I7176" s="17">
        <f>INT((VLOOKUP($C7176,装备数值,4,0)+VLOOKUP($C7176,装备数值,7,0)*($E7176-1))*VLOOKUP($D7176,系数!$K$2:$O$7,4,0))</f>
        <v>0</v>
      </c>
      <c r="J7176" s="17">
        <f>INT((VLOOKUP($C7176,装备数值,4,0)+VLOOKUP($C7176,装备数值,7,0)*($E7176-1))*VLOOKUP($D7176,系数!$K$2:$O$7,5,0))</f>
        <v>0</v>
      </c>
      <c r="K7176" s="17">
        <f>INT(VLOOKUP(E7176,强化金币,2,1)*VLOOKUP(INDEX(装备!F:F,MATCH(属性!A7176,装备!A:A,0)),系数!$K$12:$M$15,3,0))</f>
        <v>450000</v>
      </c>
      <c r="L7176" s="17"/>
      <c r="M7176" s="17"/>
      <c r="N7176" s="17"/>
      <c r="O7176" s="17">
        <f>IF(E7176=1,"",VLOOKUP(E7176,系数!$S$2:$AB$12,MATCH(属性!C7176,评级,0),1))</f>
        <v>800</v>
      </c>
    </row>
    <row r="7177" spans="1:15" ht="17.25" thickBot="1" x14ac:dyDescent="0.4">
      <c r="A7177" s="17">
        <f t="shared" si="224"/>
        <v>7100060</v>
      </c>
      <c r="B7177" s="17" t="s">
        <v>226</v>
      </c>
      <c r="C7177" s="15">
        <f>INDEX(装备!G:G,MATCH(属性!A7177,装备!A:A,0))</f>
        <v>19</v>
      </c>
      <c r="D7177" s="15" t="str">
        <f>INDEX(装备!E:E,MATCH(属性!A7177,装备!A:A,0))</f>
        <v>ring</v>
      </c>
      <c r="E7177" s="14">
        <v>95</v>
      </c>
      <c r="F7177" s="17">
        <f>INT((VLOOKUP($C7177,装备数值,2,0)+VLOOKUP($C7177,装备数值,5,0)*($E7177-1))*VLOOKUP($D7177,系数!$K$2:$O$7,2,0))</f>
        <v>0</v>
      </c>
      <c r="G7177" s="17">
        <f>INT((VLOOKUP($C7177,装备数值,3,0)+VLOOKUP($C7177,装备数值,6,0)*($E7177-1))*VLOOKUP($D7177,系数!$K$2:$O$7,3,0))</f>
        <v>1430</v>
      </c>
      <c r="H7177" s="17">
        <f t="shared" si="225"/>
        <v>1430</v>
      </c>
      <c r="I7177" s="17">
        <f>INT((VLOOKUP($C7177,装备数值,4,0)+VLOOKUP($C7177,装备数值,7,0)*($E7177-1))*VLOOKUP($D7177,系数!$K$2:$O$7,4,0))</f>
        <v>0</v>
      </c>
      <c r="J7177" s="17">
        <f>INT((VLOOKUP($C7177,装备数值,4,0)+VLOOKUP($C7177,装备数值,7,0)*($E7177-1))*VLOOKUP($D7177,系数!$K$2:$O$7,5,0))</f>
        <v>0</v>
      </c>
      <c r="K7177" s="17">
        <f>INT(VLOOKUP(E7177,强化金币,2,1)*VLOOKUP(INDEX(装备!F:F,MATCH(属性!A7177,装备!A:A,0)),系数!$K$12:$M$15,3,0))</f>
        <v>450000</v>
      </c>
      <c r="L7177" s="17"/>
      <c r="M7177" s="17"/>
      <c r="N7177" s="17"/>
      <c r="O7177" s="17">
        <f>IF(E7177=1,"",VLOOKUP(E7177,系数!$S$2:$AB$12,MATCH(属性!C7177,评级,0),1))</f>
        <v>800</v>
      </c>
    </row>
    <row r="7178" spans="1:15" ht="17.25" thickBot="1" x14ac:dyDescent="0.4">
      <c r="A7178" s="17">
        <f t="shared" si="224"/>
        <v>7100060</v>
      </c>
      <c r="B7178" s="17" t="s">
        <v>226</v>
      </c>
      <c r="C7178" s="15">
        <f>INDEX(装备!G:G,MATCH(属性!A7178,装备!A:A,0))</f>
        <v>19</v>
      </c>
      <c r="D7178" s="15" t="str">
        <f>INDEX(装备!E:E,MATCH(属性!A7178,装备!A:A,0))</f>
        <v>ring</v>
      </c>
      <c r="E7178" s="14">
        <v>96</v>
      </c>
      <c r="F7178" s="17">
        <f>INT((VLOOKUP($C7178,装备数值,2,0)+VLOOKUP($C7178,装备数值,5,0)*($E7178-1))*VLOOKUP($D7178,系数!$K$2:$O$7,2,0))</f>
        <v>0</v>
      </c>
      <c r="G7178" s="17">
        <f>INT((VLOOKUP($C7178,装备数值,3,0)+VLOOKUP($C7178,装备数值,6,0)*($E7178-1))*VLOOKUP($D7178,系数!$K$2:$O$7,3,0))</f>
        <v>1442</v>
      </c>
      <c r="H7178" s="17">
        <f t="shared" si="225"/>
        <v>1442</v>
      </c>
      <c r="I7178" s="17">
        <f>INT((VLOOKUP($C7178,装备数值,4,0)+VLOOKUP($C7178,装备数值,7,0)*($E7178-1))*VLOOKUP($D7178,系数!$K$2:$O$7,4,0))</f>
        <v>0</v>
      </c>
      <c r="J7178" s="17">
        <f>INT((VLOOKUP($C7178,装备数值,4,0)+VLOOKUP($C7178,装备数值,7,0)*($E7178-1))*VLOOKUP($D7178,系数!$K$2:$O$7,5,0))</f>
        <v>0</v>
      </c>
      <c r="K7178" s="17">
        <f>INT(VLOOKUP(E7178,强化金币,2,1)*VLOOKUP(INDEX(装备!F:F,MATCH(属性!A7178,装备!A:A,0)),系数!$K$12:$M$15,3,0))</f>
        <v>450000</v>
      </c>
      <c r="L7178" s="17"/>
      <c r="M7178" s="17"/>
      <c r="N7178" s="17"/>
      <c r="O7178" s="17">
        <f>IF(E7178=1,"",VLOOKUP(E7178,系数!$S$2:$AB$12,MATCH(属性!C7178,评级,0),1))</f>
        <v>800</v>
      </c>
    </row>
    <row r="7179" spans="1:15" ht="17.25" thickBot="1" x14ac:dyDescent="0.4">
      <c r="A7179" s="17">
        <f t="shared" si="224"/>
        <v>7100060</v>
      </c>
      <c r="B7179" s="17" t="s">
        <v>226</v>
      </c>
      <c r="C7179" s="15">
        <f>INDEX(装备!G:G,MATCH(属性!A7179,装备!A:A,0))</f>
        <v>19</v>
      </c>
      <c r="D7179" s="15" t="str">
        <f>INDEX(装备!E:E,MATCH(属性!A7179,装备!A:A,0))</f>
        <v>ring</v>
      </c>
      <c r="E7179" s="14">
        <v>97</v>
      </c>
      <c r="F7179" s="17">
        <f>INT((VLOOKUP($C7179,装备数值,2,0)+VLOOKUP($C7179,装备数值,5,0)*($E7179-1))*VLOOKUP($D7179,系数!$K$2:$O$7,2,0))</f>
        <v>0</v>
      </c>
      <c r="G7179" s="17">
        <f>INT((VLOOKUP($C7179,装备数值,3,0)+VLOOKUP($C7179,装备数值,6,0)*($E7179-1))*VLOOKUP($D7179,系数!$K$2:$O$7,3,0))</f>
        <v>1454</v>
      </c>
      <c r="H7179" s="17">
        <f t="shared" si="225"/>
        <v>1454</v>
      </c>
      <c r="I7179" s="17">
        <f>INT((VLOOKUP($C7179,装备数值,4,0)+VLOOKUP($C7179,装备数值,7,0)*($E7179-1))*VLOOKUP($D7179,系数!$K$2:$O$7,4,0))</f>
        <v>0</v>
      </c>
      <c r="J7179" s="17">
        <f>INT((VLOOKUP($C7179,装备数值,4,0)+VLOOKUP($C7179,装备数值,7,0)*($E7179-1))*VLOOKUP($D7179,系数!$K$2:$O$7,5,0))</f>
        <v>0</v>
      </c>
      <c r="K7179" s="17">
        <f>INT(VLOOKUP(E7179,强化金币,2,1)*VLOOKUP(INDEX(装备!F:F,MATCH(属性!A7179,装备!A:A,0)),系数!$K$12:$M$15,3,0))</f>
        <v>450000</v>
      </c>
      <c r="L7179" s="17"/>
      <c r="M7179" s="17"/>
      <c r="N7179" s="17"/>
      <c r="O7179" s="17">
        <f>IF(E7179=1,"",VLOOKUP(E7179,系数!$S$2:$AB$12,MATCH(属性!C7179,评级,0),1))</f>
        <v>800</v>
      </c>
    </row>
    <row r="7180" spans="1:15" ht="17.25" thickBot="1" x14ac:dyDescent="0.4">
      <c r="A7180" s="17">
        <f t="shared" si="224"/>
        <v>7100060</v>
      </c>
      <c r="B7180" s="17" t="s">
        <v>226</v>
      </c>
      <c r="C7180" s="15">
        <f>INDEX(装备!G:G,MATCH(属性!A7180,装备!A:A,0))</f>
        <v>19</v>
      </c>
      <c r="D7180" s="15" t="str">
        <f>INDEX(装备!E:E,MATCH(属性!A7180,装备!A:A,0))</f>
        <v>ring</v>
      </c>
      <c r="E7180" s="14">
        <v>98</v>
      </c>
      <c r="F7180" s="17">
        <f>INT((VLOOKUP($C7180,装备数值,2,0)+VLOOKUP($C7180,装备数值,5,0)*($E7180-1))*VLOOKUP($D7180,系数!$K$2:$O$7,2,0))</f>
        <v>0</v>
      </c>
      <c r="G7180" s="17">
        <f>INT((VLOOKUP($C7180,装备数值,3,0)+VLOOKUP($C7180,装备数值,6,0)*($E7180-1))*VLOOKUP($D7180,系数!$K$2:$O$7,3,0))</f>
        <v>1466</v>
      </c>
      <c r="H7180" s="17">
        <f t="shared" si="225"/>
        <v>1466</v>
      </c>
      <c r="I7180" s="17">
        <f>INT((VLOOKUP($C7180,装备数值,4,0)+VLOOKUP($C7180,装备数值,7,0)*($E7180-1))*VLOOKUP($D7180,系数!$K$2:$O$7,4,0))</f>
        <v>0</v>
      </c>
      <c r="J7180" s="17">
        <f>INT((VLOOKUP($C7180,装备数值,4,0)+VLOOKUP($C7180,装备数值,7,0)*($E7180-1))*VLOOKUP($D7180,系数!$K$2:$O$7,5,0))</f>
        <v>0</v>
      </c>
      <c r="K7180" s="17">
        <f>INT(VLOOKUP(E7180,强化金币,2,1)*VLOOKUP(INDEX(装备!F:F,MATCH(属性!A7180,装备!A:A,0)),系数!$K$12:$M$15,3,0))</f>
        <v>450000</v>
      </c>
      <c r="L7180" s="17"/>
      <c r="M7180" s="17"/>
      <c r="N7180" s="17"/>
      <c r="O7180" s="17">
        <f>IF(E7180=1,"",VLOOKUP(E7180,系数!$S$2:$AB$12,MATCH(属性!C7180,评级,0),1))</f>
        <v>800</v>
      </c>
    </row>
    <row r="7181" spans="1:15" ht="17.25" thickBot="1" x14ac:dyDescent="0.4">
      <c r="A7181" s="17">
        <f t="shared" si="224"/>
        <v>7100060</v>
      </c>
      <c r="B7181" s="17" t="s">
        <v>226</v>
      </c>
      <c r="C7181" s="15">
        <f>INDEX(装备!G:G,MATCH(属性!A7181,装备!A:A,0))</f>
        <v>19</v>
      </c>
      <c r="D7181" s="15" t="str">
        <f>INDEX(装备!E:E,MATCH(属性!A7181,装备!A:A,0))</f>
        <v>ring</v>
      </c>
      <c r="E7181" s="14">
        <v>99</v>
      </c>
      <c r="F7181" s="17">
        <f>INT((VLOOKUP($C7181,装备数值,2,0)+VLOOKUP($C7181,装备数值,5,0)*($E7181-1))*VLOOKUP($D7181,系数!$K$2:$O$7,2,0))</f>
        <v>0</v>
      </c>
      <c r="G7181" s="17">
        <f>INT((VLOOKUP($C7181,装备数值,3,0)+VLOOKUP($C7181,装备数值,6,0)*($E7181-1))*VLOOKUP($D7181,系数!$K$2:$O$7,3,0))</f>
        <v>1478</v>
      </c>
      <c r="H7181" s="17">
        <f t="shared" si="225"/>
        <v>1478</v>
      </c>
      <c r="I7181" s="17">
        <f>INT((VLOOKUP($C7181,装备数值,4,0)+VLOOKUP($C7181,装备数值,7,0)*($E7181-1))*VLOOKUP($D7181,系数!$K$2:$O$7,4,0))</f>
        <v>0</v>
      </c>
      <c r="J7181" s="17">
        <f>INT((VLOOKUP($C7181,装备数值,4,0)+VLOOKUP($C7181,装备数值,7,0)*($E7181-1))*VLOOKUP($D7181,系数!$K$2:$O$7,5,0))</f>
        <v>0</v>
      </c>
      <c r="K7181" s="17">
        <f>INT(VLOOKUP(E7181,强化金币,2,1)*VLOOKUP(INDEX(装备!F:F,MATCH(属性!A7181,装备!A:A,0)),系数!$K$12:$M$15,3,0))</f>
        <v>450000</v>
      </c>
      <c r="L7181" s="17"/>
      <c r="M7181" s="17"/>
      <c r="N7181" s="17"/>
      <c r="O7181" s="17">
        <f>IF(E7181=1,"",VLOOKUP(E7181,系数!$S$2:$AB$12,MATCH(属性!C7181,评级,0),1))</f>
        <v>800</v>
      </c>
    </row>
    <row r="7182" spans="1:15" ht="17.25" thickBot="1" x14ac:dyDescent="0.4">
      <c r="A7182" s="17">
        <f t="shared" si="224"/>
        <v>7100060</v>
      </c>
      <c r="B7182" s="17" t="s">
        <v>226</v>
      </c>
      <c r="C7182" s="15">
        <f>INDEX(装备!G:G,MATCH(属性!A7182,装备!A:A,0))</f>
        <v>19</v>
      </c>
      <c r="D7182" s="15" t="str">
        <f>INDEX(装备!E:E,MATCH(属性!A7182,装备!A:A,0))</f>
        <v>ring</v>
      </c>
      <c r="E7182" s="14">
        <v>100</v>
      </c>
      <c r="F7182" s="17">
        <f>INT((VLOOKUP($C7182,装备数值,2,0)+VLOOKUP($C7182,装备数值,5,0)*($E7182-1))*VLOOKUP($D7182,系数!$K$2:$O$7,2,0))</f>
        <v>0</v>
      </c>
      <c r="G7182" s="17">
        <f>INT((VLOOKUP($C7182,装备数值,3,0)+VLOOKUP($C7182,装备数值,6,0)*($E7182-1))*VLOOKUP($D7182,系数!$K$2:$O$7,3,0))</f>
        <v>1490</v>
      </c>
      <c r="H7182" s="17">
        <f t="shared" si="225"/>
        <v>1490</v>
      </c>
      <c r="I7182" s="17">
        <f>INT((VLOOKUP($C7182,装备数值,4,0)+VLOOKUP($C7182,装备数值,7,0)*($E7182-1))*VLOOKUP($D7182,系数!$K$2:$O$7,4,0))</f>
        <v>0</v>
      </c>
      <c r="J7182" s="17">
        <f>INT((VLOOKUP($C7182,装备数值,4,0)+VLOOKUP($C7182,装备数值,7,0)*($E7182-1))*VLOOKUP($D7182,系数!$K$2:$O$7,5,0))</f>
        <v>0</v>
      </c>
      <c r="K7182" s="17">
        <f>INT(VLOOKUP(E7182,强化金币,2,1)*VLOOKUP(INDEX(装备!F:F,MATCH(属性!A7182,装备!A:A,0)),系数!$K$12:$M$15,3,0))</f>
        <v>450000</v>
      </c>
      <c r="L7182" s="17"/>
      <c r="M7182" s="17"/>
      <c r="N7182" s="17"/>
      <c r="O7182" s="17">
        <f>IF(E7182=1,"",VLOOKUP(E7182,系数!$S$2:$AB$12,MATCH(属性!C7182,评级,0),1))</f>
        <v>880</v>
      </c>
    </row>
    <row r="7183" spans="1:15" ht="17.25" thickBot="1" x14ac:dyDescent="0.4">
      <c r="A7183" s="17">
        <f t="shared" si="224"/>
        <v>7100060</v>
      </c>
      <c r="B7183" s="17" t="s">
        <v>226</v>
      </c>
      <c r="C7183" s="15">
        <f>INDEX(装备!G:G,MATCH(属性!A7183,装备!A:A,0))</f>
        <v>19</v>
      </c>
      <c r="D7183" s="15" t="str">
        <f>INDEX(装备!E:E,MATCH(属性!A7183,装备!A:A,0))</f>
        <v>ring</v>
      </c>
      <c r="E7183" s="14">
        <v>101</v>
      </c>
      <c r="F7183" s="17">
        <f>INT((VLOOKUP($C7183,装备数值,2,0)+VLOOKUP($C7183,装备数值,5,0)*($E7183-1))*VLOOKUP($D7183,系数!$K$2:$O$7,2,0))</f>
        <v>0</v>
      </c>
      <c r="G7183" s="17">
        <f>INT((VLOOKUP($C7183,装备数值,3,0)+VLOOKUP($C7183,装备数值,6,0)*($E7183-1))*VLOOKUP($D7183,系数!$K$2:$O$7,3,0))</f>
        <v>1503</v>
      </c>
      <c r="H7183" s="17">
        <f t="shared" si="225"/>
        <v>1503</v>
      </c>
      <c r="I7183" s="17">
        <f>INT((VLOOKUP($C7183,装备数值,4,0)+VLOOKUP($C7183,装备数值,7,0)*($E7183-1))*VLOOKUP($D7183,系数!$K$2:$O$7,4,0))</f>
        <v>0</v>
      </c>
      <c r="J7183" s="17">
        <f>INT((VLOOKUP($C7183,装备数值,4,0)+VLOOKUP($C7183,装备数值,7,0)*($E7183-1))*VLOOKUP($D7183,系数!$K$2:$O$7,5,0))</f>
        <v>0</v>
      </c>
      <c r="K7183" s="17">
        <f>INT(VLOOKUP(E7183,强化金币,2,1)*VLOOKUP(INDEX(装备!F:F,MATCH(属性!A7183,装备!A:A,0)),系数!$K$12:$M$15,3,0))</f>
        <v>450000</v>
      </c>
      <c r="L7183" s="17"/>
      <c r="M7183" s="17"/>
      <c r="N7183" s="17"/>
      <c r="O7183" s="17">
        <f>IF(E7183=1,"",VLOOKUP(E7183,系数!$S$2:$AB$12,MATCH(属性!C7183,评级,0),1))</f>
        <v>880</v>
      </c>
    </row>
    <row r="7184" spans="1:15" ht="17.25" thickBot="1" x14ac:dyDescent="0.4">
      <c r="A7184" s="17">
        <f t="shared" si="224"/>
        <v>7100060</v>
      </c>
      <c r="B7184" s="17" t="s">
        <v>226</v>
      </c>
      <c r="C7184" s="15">
        <f>INDEX(装备!G:G,MATCH(属性!A7184,装备!A:A,0))</f>
        <v>19</v>
      </c>
      <c r="D7184" s="15" t="str">
        <f>INDEX(装备!E:E,MATCH(属性!A7184,装备!A:A,0))</f>
        <v>ring</v>
      </c>
      <c r="E7184" s="14">
        <v>102</v>
      </c>
      <c r="F7184" s="17">
        <f>INT((VLOOKUP($C7184,装备数值,2,0)+VLOOKUP($C7184,装备数值,5,0)*($E7184-1))*VLOOKUP($D7184,系数!$K$2:$O$7,2,0))</f>
        <v>0</v>
      </c>
      <c r="G7184" s="17">
        <f>INT((VLOOKUP($C7184,装备数值,3,0)+VLOOKUP($C7184,装备数值,6,0)*($E7184-1))*VLOOKUP($D7184,系数!$K$2:$O$7,3,0))</f>
        <v>1515</v>
      </c>
      <c r="H7184" s="17">
        <f t="shared" si="225"/>
        <v>1515</v>
      </c>
      <c r="I7184" s="17">
        <f>INT((VLOOKUP($C7184,装备数值,4,0)+VLOOKUP($C7184,装备数值,7,0)*($E7184-1))*VLOOKUP($D7184,系数!$K$2:$O$7,4,0))</f>
        <v>0</v>
      </c>
      <c r="J7184" s="17">
        <f>INT((VLOOKUP($C7184,装备数值,4,0)+VLOOKUP($C7184,装备数值,7,0)*($E7184-1))*VLOOKUP($D7184,系数!$K$2:$O$7,5,0))</f>
        <v>0</v>
      </c>
      <c r="K7184" s="17">
        <f>INT(VLOOKUP(E7184,强化金币,2,1)*VLOOKUP(INDEX(装备!F:F,MATCH(属性!A7184,装备!A:A,0)),系数!$K$12:$M$15,3,0))</f>
        <v>450000</v>
      </c>
      <c r="L7184" s="17"/>
      <c r="M7184" s="17"/>
      <c r="N7184" s="17"/>
      <c r="O7184" s="17">
        <f>IF(E7184=1,"",VLOOKUP(E7184,系数!$S$2:$AB$12,MATCH(属性!C7184,评级,0),1))</f>
        <v>880</v>
      </c>
    </row>
    <row r="7185" spans="1:15" ht="17.25" thickBot="1" x14ac:dyDescent="0.4">
      <c r="A7185" s="17">
        <f t="shared" si="224"/>
        <v>7100060</v>
      </c>
      <c r="B7185" s="17" t="s">
        <v>226</v>
      </c>
      <c r="C7185" s="15">
        <f>INDEX(装备!G:G,MATCH(属性!A7185,装备!A:A,0))</f>
        <v>19</v>
      </c>
      <c r="D7185" s="15" t="str">
        <f>INDEX(装备!E:E,MATCH(属性!A7185,装备!A:A,0))</f>
        <v>ring</v>
      </c>
      <c r="E7185" s="14">
        <v>103</v>
      </c>
      <c r="F7185" s="17">
        <f>INT((VLOOKUP($C7185,装备数值,2,0)+VLOOKUP($C7185,装备数值,5,0)*($E7185-1))*VLOOKUP($D7185,系数!$K$2:$O$7,2,0))</f>
        <v>0</v>
      </c>
      <c r="G7185" s="17">
        <f>INT((VLOOKUP($C7185,装备数值,3,0)+VLOOKUP($C7185,装备数值,6,0)*($E7185-1))*VLOOKUP($D7185,系数!$K$2:$O$7,3,0))</f>
        <v>1527</v>
      </c>
      <c r="H7185" s="17">
        <f t="shared" si="225"/>
        <v>1527</v>
      </c>
      <c r="I7185" s="17">
        <f>INT((VLOOKUP($C7185,装备数值,4,0)+VLOOKUP($C7185,装备数值,7,0)*($E7185-1))*VLOOKUP($D7185,系数!$K$2:$O$7,4,0))</f>
        <v>0</v>
      </c>
      <c r="J7185" s="17">
        <f>INT((VLOOKUP($C7185,装备数值,4,0)+VLOOKUP($C7185,装备数值,7,0)*($E7185-1))*VLOOKUP($D7185,系数!$K$2:$O$7,5,0))</f>
        <v>0</v>
      </c>
      <c r="K7185" s="17">
        <f>INT(VLOOKUP(E7185,强化金币,2,1)*VLOOKUP(INDEX(装备!F:F,MATCH(属性!A7185,装备!A:A,0)),系数!$K$12:$M$15,3,0))</f>
        <v>450000</v>
      </c>
      <c r="L7185" s="17"/>
      <c r="M7185" s="17"/>
      <c r="N7185" s="17"/>
      <c r="O7185" s="17">
        <f>IF(E7185=1,"",VLOOKUP(E7185,系数!$S$2:$AB$12,MATCH(属性!C7185,评级,0),1))</f>
        <v>880</v>
      </c>
    </row>
    <row r="7186" spans="1:15" ht="17.25" thickBot="1" x14ac:dyDescent="0.4">
      <c r="A7186" s="17">
        <f t="shared" si="224"/>
        <v>7100060</v>
      </c>
      <c r="B7186" s="17" t="s">
        <v>226</v>
      </c>
      <c r="C7186" s="15">
        <f>INDEX(装备!G:G,MATCH(属性!A7186,装备!A:A,0))</f>
        <v>19</v>
      </c>
      <c r="D7186" s="15" t="str">
        <f>INDEX(装备!E:E,MATCH(属性!A7186,装备!A:A,0))</f>
        <v>ring</v>
      </c>
      <c r="E7186" s="14">
        <v>104</v>
      </c>
      <c r="F7186" s="17">
        <f>INT((VLOOKUP($C7186,装备数值,2,0)+VLOOKUP($C7186,装备数值,5,0)*($E7186-1))*VLOOKUP($D7186,系数!$K$2:$O$7,2,0))</f>
        <v>0</v>
      </c>
      <c r="G7186" s="17">
        <f>INT((VLOOKUP($C7186,装备数值,3,0)+VLOOKUP($C7186,装备数值,6,0)*($E7186-1))*VLOOKUP($D7186,系数!$K$2:$O$7,3,0))</f>
        <v>1539</v>
      </c>
      <c r="H7186" s="17">
        <f t="shared" si="225"/>
        <v>1539</v>
      </c>
      <c r="I7186" s="17">
        <f>INT((VLOOKUP($C7186,装备数值,4,0)+VLOOKUP($C7186,装备数值,7,0)*($E7186-1))*VLOOKUP($D7186,系数!$K$2:$O$7,4,0))</f>
        <v>0</v>
      </c>
      <c r="J7186" s="17">
        <f>INT((VLOOKUP($C7186,装备数值,4,0)+VLOOKUP($C7186,装备数值,7,0)*($E7186-1))*VLOOKUP($D7186,系数!$K$2:$O$7,5,0))</f>
        <v>0</v>
      </c>
      <c r="K7186" s="17">
        <f>INT(VLOOKUP(E7186,强化金币,2,1)*VLOOKUP(INDEX(装备!F:F,MATCH(属性!A7186,装备!A:A,0)),系数!$K$12:$M$15,3,0))</f>
        <v>450000</v>
      </c>
      <c r="L7186" s="17"/>
      <c r="M7186" s="17"/>
      <c r="N7186" s="17"/>
      <c r="O7186" s="17">
        <f>IF(E7186=1,"",VLOOKUP(E7186,系数!$S$2:$AB$12,MATCH(属性!C7186,评级,0),1))</f>
        <v>880</v>
      </c>
    </row>
    <row r="7187" spans="1:15" ht="17.25" thickBot="1" x14ac:dyDescent="0.4">
      <c r="A7187" s="17">
        <f t="shared" si="224"/>
        <v>7100060</v>
      </c>
      <c r="B7187" s="17" t="s">
        <v>226</v>
      </c>
      <c r="C7187" s="15">
        <f>INDEX(装备!G:G,MATCH(属性!A7187,装备!A:A,0))</f>
        <v>19</v>
      </c>
      <c r="D7187" s="15" t="str">
        <f>INDEX(装备!E:E,MATCH(属性!A7187,装备!A:A,0))</f>
        <v>ring</v>
      </c>
      <c r="E7187" s="14">
        <v>105</v>
      </c>
      <c r="F7187" s="17">
        <f>INT((VLOOKUP($C7187,装备数值,2,0)+VLOOKUP($C7187,装备数值,5,0)*($E7187-1))*VLOOKUP($D7187,系数!$K$2:$O$7,2,0))</f>
        <v>0</v>
      </c>
      <c r="G7187" s="17">
        <f>INT((VLOOKUP($C7187,装备数值,3,0)+VLOOKUP($C7187,装备数值,6,0)*($E7187-1))*VLOOKUP($D7187,系数!$K$2:$O$7,3,0))</f>
        <v>1551</v>
      </c>
      <c r="H7187" s="17">
        <f t="shared" si="225"/>
        <v>1551</v>
      </c>
      <c r="I7187" s="17">
        <f>INT((VLOOKUP($C7187,装备数值,4,0)+VLOOKUP($C7187,装备数值,7,0)*($E7187-1))*VLOOKUP($D7187,系数!$K$2:$O$7,4,0))</f>
        <v>0</v>
      </c>
      <c r="J7187" s="17">
        <f>INT((VLOOKUP($C7187,装备数值,4,0)+VLOOKUP($C7187,装备数值,7,0)*($E7187-1))*VLOOKUP($D7187,系数!$K$2:$O$7,5,0))</f>
        <v>0</v>
      </c>
      <c r="K7187" s="17">
        <f>INT(VLOOKUP(E7187,强化金币,2,1)*VLOOKUP(INDEX(装备!F:F,MATCH(属性!A7187,装备!A:A,0)),系数!$K$12:$M$15,3,0))</f>
        <v>450000</v>
      </c>
      <c r="L7187" s="17"/>
      <c r="M7187" s="17"/>
      <c r="N7187" s="17"/>
      <c r="O7187" s="17">
        <f>IF(E7187=1,"",VLOOKUP(E7187,系数!$S$2:$AB$12,MATCH(属性!C7187,评级,0),1))</f>
        <v>880</v>
      </c>
    </row>
    <row r="7188" spans="1:15" ht="17.25" thickBot="1" x14ac:dyDescent="0.4">
      <c r="A7188" s="17">
        <f t="shared" si="224"/>
        <v>7100060</v>
      </c>
      <c r="B7188" s="17" t="s">
        <v>226</v>
      </c>
      <c r="C7188" s="15">
        <f>INDEX(装备!G:G,MATCH(属性!A7188,装备!A:A,0))</f>
        <v>19</v>
      </c>
      <c r="D7188" s="15" t="str">
        <f>INDEX(装备!E:E,MATCH(属性!A7188,装备!A:A,0))</f>
        <v>ring</v>
      </c>
      <c r="E7188" s="14">
        <v>106</v>
      </c>
      <c r="F7188" s="17">
        <f>INT((VLOOKUP($C7188,装备数值,2,0)+VLOOKUP($C7188,装备数值,5,0)*($E7188-1))*VLOOKUP($D7188,系数!$K$2:$O$7,2,0))</f>
        <v>0</v>
      </c>
      <c r="G7188" s="17">
        <f>INT((VLOOKUP($C7188,装备数值,3,0)+VLOOKUP($C7188,装备数值,6,0)*($E7188-1))*VLOOKUP($D7188,系数!$K$2:$O$7,3,0))</f>
        <v>1563</v>
      </c>
      <c r="H7188" s="17">
        <f t="shared" si="225"/>
        <v>1563</v>
      </c>
      <c r="I7188" s="17">
        <f>INT((VLOOKUP($C7188,装备数值,4,0)+VLOOKUP($C7188,装备数值,7,0)*($E7188-1))*VLOOKUP($D7188,系数!$K$2:$O$7,4,0))</f>
        <v>0</v>
      </c>
      <c r="J7188" s="17">
        <f>INT((VLOOKUP($C7188,装备数值,4,0)+VLOOKUP($C7188,装备数值,7,0)*($E7188-1))*VLOOKUP($D7188,系数!$K$2:$O$7,5,0))</f>
        <v>0</v>
      </c>
      <c r="K7188" s="17">
        <f>INT(VLOOKUP(E7188,强化金币,2,1)*VLOOKUP(INDEX(装备!F:F,MATCH(属性!A7188,装备!A:A,0)),系数!$K$12:$M$15,3,0))</f>
        <v>450000</v>
      </c>
      <c r="L7188" s="17"/>
      <c r="M7188" s="17"/>
      <c r="N7188" s="17"/>
      <c r="O7188" s="17">
        <f>IF(E7188=1,"",VLOOKUP(E7188,系数!$S$2:$AB$12,MATCH(属性!C7188,评级,0),1))</f>
        <v>880</v>
      </c>
    </row>
    <row r="7189" spans="1:15" ht="17.25" thickBot="1" x14ac:dyDescent="0.4">
      <c r="A7189" s="17">
        <f t="shared" si="224"/>
        <v>7100060</v>
      </c>
      <c r="B7189" s="17" t="s">
        <v>226</v>
      </c>
      <c r="C7189" s="15">
        <f>INDEX(装备!G:G,MATCH(属性!A7189,装备!A:A,0))</f>
        <v>19</v>
      </c>
      <c r="D7189" s="15" t="str">
        <f>INDEX(装备!E:E,MATCH(属性!A7189,装备!A:A,0))</f>
        <v>ring</v>
      </c>
      <c r="E7189" s="14">
        <v>107</v>
      </c>
      <c r="F7189" s="17">
        <f>INT((VLOOKUP($C7189,装备数值,2,0)+VLOOKUP($C7189,装备数值,5,0)*($E7189-1))*VLOOKUP($D7189,系数!$K$2:$O$7,2,0))</f>
        <v>0</v>
      </c>
      <c r="G7189" s="17">
        <f>INT((VLOOKUP($C7189,装备数值,3,0)+VLOOKUP($C7189,装备数值,6,0)*($E7189-1))*VLOOKUP($D7189,系数!$K$2:$O$7,3,0))</f>
        <v>1575</v>
      </c>
      <c r="H7189" s="17">
        <f t="shared" si="225"/>
        <v>1575</v>
      </c>
      <c r="I7189" s="17">
        <f>INT((VLOOKUP($C7189,装备数值,4,0)+VLOOKUP($C7189,装备数值,7,0)*($E7189-1))*VLOOKUP($D7189,系数!$K$2:$O$7,4,0))</f>
        <v>0</v>
      </c>
      <c r="J7189" s="17">
        <f>INT((VLOOKUP($C7189,装备数值,4,0)+VLOOKUP($C7189,装备数值,7,0)*($E7189-1))*VLOOKUP($D7189,系数!$K$2:$O$7,5,0))</f>
        <v>0</v>
      </c>
      <c r="K7189" s="17">
        <f>INT(VLOOKUP(E7189,强化金币,2,1)*VLOOKUP(INDEX(装备!F:F,MATCH(属性!A7189,装备!A:A,0)),系数!$K$12:$M$15,3,0))</f>
        <v>450000</v>
      </c>
      <c r="L7189" s="17"/>
      <c r="M7189" s="17"/>
      <c r="N7189" s="17"/>
      <c r="O7189" s="17">
        <f>IF(E7189=1,"",VLOOKUP(E7189,系数!$S$2:$AB$12,MATCH(属性!C7189,评级,0),1))</f>
        <v>880</v>
      </c>
    </row>
    <row r="7190" spans="1:15" ht="17.25" thickBot="1" x14ac:dyDescent="0.4">
      <c r="A7190" s="17">
        <f t="shared" si="224"/>
        <v>7100060</v>
      </c>
      <c r="B7190" s="17" t="s">
        <v>226</v>
      </c>
      <c r="C7190" s="15">
        <f>INDEX(装备!G:G,MATCH(属性!A7190,装备!A:A,0))</f>
        <v>19</v>
      </c>
      <c r="D7190" s="15" t="str">
        <f>INDEX(装备!E:E,MATCH(属性!A7190,装备!A:A,0))</f>
        <v>ring</v>
      </c>
      <c r="E7190" s="14">
        <v>108</v>
      </c>
      <c r="F7190" s="17">
        <f>INT((VLOOKUP($C7190,装备数值,2,0)+VLOOKUP($C7190,装备数值,5,0)*($E7190-1))*VLOOKUP($D7190,系数!$K$2:$O$7,2,0))</f>
        <v>0</v>
      </c>
      <c r="G7190" s="17">
        <f>INT((VLOOKUP($C7190,装备数值,3,0)+VLOOKUP($C7190,装备数值,6,0)*($E7190-1))*VLOOKUP($D7190,系数!$K$2:$O$7,3,0))</f>
        <v>1587</v>
      </c>
      <c r="H7190" s="17">
        <f t="shared" si="225"/>
        <v>1587</v>
      </c>
      <c r="I7190" s="17">
        <f>INT((VLOOKUP($C7190,装备数值,4,0)+VLOOKUP($C7190,装备数值,7,0)*($E7190-1))*VLOOKUP($D7190,系数!$K$2:$O$7,4,0))</f>
        <v>0</v>
      </c>
      <c r="J7190" s="17">
        <f>INT((VLOOKUP($C7190,装备数值,4,0)+VLOOKUP($C7190,装备数值,7,0)*($E7190-1))*VLOOKUP($D7190,系数!$K$2:$O$7,5,0))</f>
        <v>0</v>
      </c>
      <c r="K7190" s="17">
        <f>INT(VLOOKUP(E7190,强化金币,2,1)*VLOOKUP(INDEX(装备!F:F,MATCH(属性!A7190,装备!A:A,0)),系数!$K$12:$M$15,3,0))</f>
        <v>450000</v>
      </c>
      <c r="L7190" s="17"/>
      <c r="M7190" s="17"/>
      <c r="N7190" s="17"/>
      <c r="O7190" s="17">
        <f>IF(E7190=1,"",VLOOKUP(E7190,系数!$S$2:$AB$12,MATCH(属性!C7190,评级,0),1))</f>
        <v>880</v>
      </c>
    </row>
    <row r="7191" spans="1:15" ht="17.25" thickBot="1" x14ac:dyDescent="0.4">
      <c r="A7191" s="17">
        <f t="shared" si="224"/>
        <v>7100060</v>
      </c>
      <c r="B7191" s="17" t="s">
        <v>226</v>
      </c>
      <c r="C7191" s="15">
        <f>INDEX(装备!G:G,MATCH(属性!A7191,装备!A:A,0))</f>
        <v>19</v>
      </c>
      <c r="D7191" s="15" t="str">
        <f>INDEX(装备!E:E,MATCH(属性!A7191,装备!A:A,0))</f>
        <v>ring</v>
      </c>
      <c r="E7191" s="14">
        <v>109</v>
      </c>
      <c r="F7191" s="17">
        <f>INT((VLOOKUP($C7191,装备数值,2,0)+VLOOKUP($C7191,装备数值,5,0)*($E7191-1))*VLOOKUP($D7191,系数!$K$2:$O$7,2,0))</f>
        <v>0</v>
      </c>
      <c r="G7191" s="17">
        <f>INT((VLOOKUP($C7191,装备数值,3,0)+VLOOKUP($C7191,装备数值,6,0)*($E7191-1))*VLOOKUP($D7191,系数!$K$2:$O$7,3,0))</f>
        <v>1599</v>
      </c>
      <c r="H7191" s="17">
        <f t="shared" si="225"/>
        <v>1599</v>
      </c>
      <c r="I7191" s="17">
        <f>INT((VLOOKUP($C7191,装备数值,4,0)+VLOOKUP($C7191,装备数值,7,0)*($E7191-1))*VLOOKUP($D7191,系数!$K$2:$O$7,4,0))</f>
        <v>0</v>
      </c>
      <c r="J7191" s="17">
        <f>INT((VLOOKUP($C7191,装备数值,4,0)+VLOOKUP($C7191,装备数值,7,0)*($E7191-1))*VLOOKUP($D7191,系数!$K$2:$O$7,5,0))</f>
        <v>0</v>
      </c>
      <c r="K7191" s="17">
        <f>INT(VLOOKUP(E7191,强化金币,2,1)*VLOOKUP(INDEX(装备!F:F,MATCH(属性!A7191,装备!A:A,0)),系数!$K$12:$M$15,3,0))</f>
        <v>450000</v>
      </c>
      <c r="L7191" s="17"/>
      <c r="M7191" s="17"/>
      <c r="N7191" s="17"/>
      <c r="O7191" s="17">
        <f>IF(E7191=1,"",VLOOKUP(E7191,系数!$S$2:$AB$12,MATCH(属性!C7191,评级,0),1))</f>
        <v>880</v>
      </c>
    </row>
    <row r="7192" spans="1:15" ht="17.25" thickBot="1" x14ac:dyDescent="0.4">
      <c r="A7192" s="17">
        <f t="shared" si="224"/>
        <v>7100060</v>
      </c>
      <c r="B7192" s="17" t="s">
        <v>226</v>
      </c>
      <c r="C7192" s="15">
        <f>INDEX(装备!G:G,MATCH(属性!A7192,装备!A:A,0))</f>
        <v>19</v>
      </c>
      <c r="D7192" s="15" t="str">
        <f>INDEX(装备!E:E,MATCH(属性!A7192,装备!A:A,0))</f>
        <v>ring</v>
      </c>
      <c r="E7192" s="14">
        <v>110</v>
      </c>
      <c r="F7192" s="17">
        <f>INT((VLOOKUP($C7192,装备数值,2,0)+VLOOKUP($C7192,装备数值,5,0)*($E7192-1))*VLOOKUP($D7192,系数!$K$2:$O$7,2,0))</f>
        <v>0</v>
      </c>
      <c r="G7192" s="17">
        <f>INT((VLOOKUP($C7192,装备数值,3,0)+VLOOKUP($C7192,装备数值,6,0)*($E7192-1))*VLOOKUP($D7192,系数!$K$2:$O$7,3,0))</f>
        <v>1611</v>
      </c>
      <c r="H7192" s="17">
        <f t="shared" si="225"/>
        <v>1611</v>
      </c>
      <c r="I7192" s="17">
        <f>INT((VLOOKUP($C7192,装备数值,4,0)+VLOOKUP($C7192,装备数值,7,0)*($E7192-1))*VLOOKUP($D7192,系数!$K$2:$O$7,4,0))</f>
        <v>0</v>
      </c>
      <c r="J7192" s="17">
        <f>INT((VLOOKUP($C7192,装备数值,4,0)+VLOOKUP($C7192,装备数值,7,0)*($E7192-1))*VLOOKUP($D7192,系数!$K$2:$O$7,5,0))</f>
        <v>0</v>
      </c>
      <c r="K7192" s="17">
        <f>INT(VLOOKUP(E7192,强化金币,2,1)*VLOOKUP(INDEX(装备!F:F,MATCH(属性!A7192,装备!A:A,0)),系数!$K$12:$M$15,3,0))</f>
        <v>450000</v>
      </c>
      <c r="L7192" s="17"/>
      <c r="M7192" s="17"/>
      <c r="N7192" s="17"/>
      <c r="O7192" s="17">
        <f>IF(E7192=1,"",VLOOKUP(E7192,系数!$S$2:$AB$12,MATCH(属性!C7192,评级,0),1))</f>
        <v>880</v>
      </c>
    </row>
    <row r="7193" spans="1:15" ht="17.25" thickBot="1" x14ac:dyDescent="0.4">
      <c r="A7193" s="17">
        <f t="shared" si="224"/>
        <v>7100060</v>
      </c>
      <c r="B7193" s="17" t="s">
        <v>226</v>
      </c>
      <c r="C7193" s="15">
        <f>INDEX(装备!G:G,MATCH(属性!A7193,装备!A:A,0))</f>
        <v>19</v>
      </c>
      <c r="D7193" s="15" t="str">
        <f>INDEX(装备!E:E,MATCH(属性!A7193,装备!A:A,0))</f>
        <v>ring</v>
      </c>
      <c r="E7193" s="14">
        <v>111</v>
      </c>
      <c r="F7193" s="17">
        <f>INT((VLOOKUP($C7193,装备数值,2,0)+VLOOKUP($C7193,装备数值,5,0)*($E7193-1))*VLOOKUP($D7193,系数!$K$2:$O$7,2,0))</f>
        <v>0</v>
      </c>
      <c r="G7193" s="17">
        <f>INT((VLOOKUP($C7193,装备数值,3,0)+VLOOKUP($C7193,装备数值,6,0)*($E7193-1))*VLOOKUP($D7193,系数!$K$2:$O$7,3,0))</f>
        <v>1623</v>
      </c>
      <c r="H7193" s="17">
        <f t="shared" si="225"/>
        <v>1623</v>
      </c>
      <c r="I7193" s="17">
        <f>INT((VLOOKUP($C7193,装备数值,4,0)+VLOOKUP($C7193,装备数值,7,0)*($E7193-1))*VLOOKUP($D7193,系数!$K$2:$O$7,4,0))</f>
        <v>0</v>
      </c>
      <c r="J7193" s="17">
        <f>INT((VLOOKUP($C7193,装备数值,4,0)+VLOOKUP($C7193,装备数值,7,0)*($E7193-1))*VLOOKUP($D7193,系数!$K$2:$O$7,5,0))</f>
        <v>0</v>
      </c>
      <c r="K7193" s="17">
        <f>INT(VLOOKUP(E7193,强化金币,2,1)*VLOOKUP(INDEX(装备!F:F,MATCH(属性!A7193,装备!A:A,0)),系数!$K$12:$M$15,3,0))</f>
        <v>450000</v>
      </c>
      <c r="L7193" s="17"/>
      <c r="M7193" s="17"/>
      <c r="N7193" s="17"/>
      <c r="O7193" s="17">
        <f>IF(E7193=1,"",VLOOKUP(E7193,系数!$S$2:$AB$12,MATCH(属性!C7193,评级,0),1))</f>
        <v>880</v>
      </c>
    </row>
    <row r="7194" spans="1:15" ht="17.25" thickBot="1" x14ac:dyDescent="0.4">
      <c r="A7194" s="17">
        <f t="shared" si="224"/>
        <v>7100060</v>
      </c>
      <c r="B7194" s="17" t="s">
        <v>226</v>
      </c>
      <c r="C7194" s="15">
        <f>INDEX(装备!G:G,MATCH(属性!A7194,装备!A:A,0))</f>
        <v>19</v>
      </c>
      <c r="D7194" s="15" t="str">
        <f>INDEX(装备!E:E,MATCH(属性!A7194,装备!A:A,0))</f>
        <v>ring</v>
      </c>
      <c r="E7194" s="14">
        <v>112</v>
      </c>
      <c r="F7194" s="17">
        <f>INT((VLOOKUP($C7194,装备数值,2,0)+VLOOKUP($C7194,装备数值,5,0)*($E7194-1))*VLOOKUP($D7194,系数!$K$2:$O$7,2,0))</f>
        <v>0</v>
      </c>
      <c r="G7194" s="17">
        <f>INT((VLOOKUP($C7194,装备数值,3,0)+VLOOKUP($C7194,装备数值,6,0)*($E7194-1))*VLOOKUP($D7194,系数!$K$2:$O$7,3,0))</f>
        <v>1635</v>
      </c>
      <c r="H7194" s="17">
        <f t="shared" si="225"/>
        <v>1635</v>
      </c>
      <c r="I7194" s="17">
        <f>INT((VLOOKUP($C7194,装备数值,4,0)+VLOOKUP($C7194,装备数值,7,0)*($E7194-1))*VLOOKUP($D7194,系数!$K$2:$O$7,4,0))</f>
        <v>0</v>
      </c>
      <c r="J7194" s="17">
        <f>INT((VLOOKUP($C7194,装备数值,4,0)+VLOOKUP($C7194,装备数值,7,0)*($E7194-1))*VLOOKUP($D7194,系数!$K$2:$O$7,5,0))</f>
        <v>0</v>
      </c>
      <c r="K7194" s="17">
        <f>INT(VLOOKUP(E7194,强化金币,2,1)*VLOOKUP(INDEX(装备!F:F,MATCH(属性!A7194,装备!A:A,0)),系数!$K$12:$M$15,3,0))</f>
        <v>450000</v>
      </c>
      <c r="L7194" s="17"/>
      <c r="M7194" s="17"/>
      <c r="N7194" s="17"/>
      <c r="O7194" s="17">
        <f>IF(E7194=1,"",VLOOKUP(E7194,系数!$S$2:$AB$12,MATCH(属性!C7194,评级,0),1))</f>
        <v>880</v>
      </c>
    </row>
    <row r="7195" spans="1:15" ht="17.25" thickBot="1" x14ac:dyDescent="0.4">
      <c r="A7195" s="17">
        <f t="shared" si="224"/>
        <v>7100060</v>
      </c>
      <c r="B7195" s="17" t="s">
        <v>226</v>
      </c>
      <c r="C7195" s="15">
        <f>INDEX(装备!G:G,MATCH(属性!A7195,装备!A:A,0))</f>
        <v>19</v>
      </c>
      <c r="D7195" s="15" t="str">
        <f>INDEX(装备!E:E,MATCH(属性!A7195,装备!A:A,0))</f>
        <v>ring</v>
      </c>
      <c r="E7195" s="14">
        <v>113</v>
      </c>
      <c r="F7195" s="17">
        <f>INT((VLOOKUP($C7195,装备数值,2,0)+VLOOKUP($C7195,装备数值,5,0)*($E7195-1))*VLOOKUP($D7195,系数!$K$2:$O$7,2,0))</f>
        <v>0</v>
      </c>
      <c r="G7195" s="17">
        <f>INT((VLOOKUP($C7195,装备数值,3,0)+VLOOKUP($C7195,装备数值,6,0)*($E7195-1))*VLOOKUP($D7195,系数!$K$2:$O$7,3,0))</f>
        <v>1647</v>
      </c>
      <c r="H7195" s="17">
        <f t="shared" si="225"/>
        <v>1647</v>
      </c>
      <c r="I7195" s="17">
        <f>INT((VLOOKUP($C7195,装备数值,4,0)+VLOOKUP($C7195,装备数值,7,0)*($E7195-1))*VLOOKUP($D7195,系数!$K$2:$O$7,4,0))</f>
        <v>0</v>
      </c>
      <c r="J7195" s="17">
        <f>INT((VLOOKUP($C7195,装备数值,4,0)+VLOOKUP($C7195,装备数值,7,0)*($E7195-1))*VLOOKUP($D7195,系数!$K$2:$O$7,5,0))</f>
        <v>0</v>
      </c>
      <c r="K7195" s="17">
        <f>INT(VLOOKUP(E7195,强化金币,2,1)*VLOOKUP(INDEX(装备!F:F,MATCH(属性!A7195,装备!A:A,0)),系数!$K$12:$M$15,3,0))</f>
        <v>450000</v>
      </c>
      <c r="L7195" s="17"/>
      <c r="M7195" s="17"/>
      <c r="N7195" s="17"/>
      <c r="O7195" s="17">
        <f>IF(E7195=1,"",VLOOKUP(E7195,系数!$S$2:$AB$12,MATCH(属性!C7195,评级,0),1))</f>
        <v>880</v>
      </c>
    </row>
    <row r="7196" spans="1:15" ht="17.25" thickBot="1" x14ac:dyDescent="0.4">
      <c r="A7196" s="17">
        <f t="shared" si="224"/>
        <v>7100060</v>
      </c>
      <c r="B7196" s="17" t="s">
        <v>226</v>
      </c>
      <c r="C7196" s="15">
        <f>INDEX(装备!G:G,MATCH(属性!A7196,装备!A:A,0))</f>
        <v>19</v>
      </c>
      <c r="D7196" s="15" t="str">
        <f>INDEX(装备!E:E,MATCH(属性!A7196,装备!A:A,0))</f>
        <v>ring</v>
      </c>
      <c r="E7196" s="14">
        <v>114</v>
      </c>
      <c r="F7196" s="17">
        <f>INT((VLOOKUP($C7196,装备数值,2,0)+VLOOKUP($C7196,装备数值,5,0)*($E7196-1))*VLOOKUP($D7196,系数!$K$2:$O$7,2,0))</f>
        <v>0</v>
      </c>
      <c r="G7196" s="17">
        <f>INT((VLOOKUP($C7196,装备数值,3,0)+VLOOKUP($C7196,装备数值,6,0)*($E7196-1))*VLOOKUP($D7196,系数!$K$2:$O$7,3,0))</f>
        <v>1659</v>
      </c>
      <c r="H7196" s="17">
        <f t="shared" si="225"/>
        <v>1659</v>
      </c>
      <c r="I7196" s="17">
        <f>INT((VLOOKUP($C7196,装备数值,4,0)+VLOOKUP($C7196,装备数值,7,0)*($E7196-1))*VLOOKUP($D7196,系数!$K$2:$O$7,4,0))</f>
        <v>0</v>
      </c>
      <c r="J7196" s="17">
        <f>INT((VLOOKUP($C7196,装备数值,4,0)+VLOOKUP($C7196,装备数值,7,0)*($E7196-1))*VLOOKUP($D7196,系数!$K$2:$O$7,5,0))</f>
        <v>0</v>
      </c>
      <c r="K7196" s="17">
        <f>INT(VLOOKUP(E7196,强化金币,2,1)*VLOOKUP(INDEX(装备!F:F,MATCH(属性!A7196,装备!A:A,0)),系数!$K$12:$M$15,3,0))</f>
        <v>450000</v>
      </c>
      <c r="L7196" s="17"/>
      <c r="M7196" s="17"/>
      <c r="N7196" s="17"/>
      <c r="O7196" s="17">
        <f>IF(E7196=1,"",VLOOKUP(E7196,系数!$S$2:$AB$12,MATCH(属性!C7196,评级,0),1))</f>
        <v>880</v>
      </c>
    </row>
    <row r="7197" spans="1:15" ht="17.25" thickBot="1" x14ac:dyDescent="0.4">
      <c r="A7197" s="17">
        <f t="shared" si="224"/>
        <v>7100060</v>
      </c>
      <c r="B7197" s="17" t="s">
        <v>226</v>
      </c>
      <c r="C7197" s="15">
        <f>INDEX(装备!G:G,MATCH(属性!A7197,装备!A:A,0))</f>
        <v>19</v>
      </c>
      <c r="D7197" s="15" t="str">
        <f>INDEX(装备!E:E,MATCH(属性!A7197,装备!A:A,0))</f>
        <v>ring</v>
      </c>
      <c r="E7197" s="14">
        <v>115</v>
      </c>
      <c r="F7197" s="17">
        <f>INT((VLOOKUP($C7197,装备数值,2,0)+VLOOKUP($C7197,装备数值,5,0)*($E7197-1))*VLOOKUP($D7197,系数!$K$2:$O$7,2,0))</f>
        <v>0</v>
      </c>
      <c r="G7197" s="17">
        <f>INT((VLOOKUP($C7197,装备数值,3,0)+VLOOKUP($C7197,装备数值,6,0)*($E7197-1))*VLOOKUP($D7197,系数!$K$2:$O$7,3,0))</f>
        <v>1671</v>
      </c>
      <c r="H7197" s="17">
        <f t="shared" si="225"/>
        <v>1671</v>
      </c>
      <c r="I7197" s="17">
        <f>INT((VLOOKUP($C7197,装备数值,4,0)+VLOOKUP($C7197,装备数值,7,0)*($E7197-1))*VLOOKUP($D7197,系数!$K$2:$O$7,4,0))</f>
        <v>0</v>
      </c>
      <c r="J7197" s="17">
        <f>INT((VLOOKUP($C7197,装备数值,4,0)+VLOOKUP($C7197,装备数值,7,0)*($E7197-1))*VLOOKUP($D7197,系数!$K$2:$O$7,5,0))</f>
        <v>0</v>
      </c>
      <c r="K7197" s="17">
        <f>INT(VLOOKUP(E7197,强化金币,2,1)*VLOOKUP(INDEX(装备!F:F,MATCH(属性!A7197,装备!A:A,0)),系数!$K$12:$M$15,3,0))</f>
        <v>450000</v>
      </c>
      <c r="L7197" s="17"/>
      <c r="M7197" s="17"/>
      <c r="N7197" s="17"/>
      <c r="O7197" s="17">
        <f>IF(E7197=1,"",VLOOKUP(E7197,系数!$S$2:$AB$12,MATCH(属性!C7197,评级,0),1))</f>
        <v>880</v>
      </c>
    </row>
    <row r="7198" spans="1:15" ht="17.25" thickBot="1" x14ac:dyDescent="0.4">
      <c r="A7198" s="17">
        <f t="shared" si="224"/>
        <v>7100060</v>
      </c>
      <c r="B7198" s="17" t="s">
        <v>226</v>
      </c>
      <c r="C7198" s="15">
        <f>INDEX(装备!G:G,MATCH(属性!A7198,装备!A:A,0))</f>
        <v>19</v>
      </c>
      <c r="D7198" s="15" t="str">
        <f>INDEX(装备!E:E,MATCH(属性!A7198,装备!A:A,0))</f>
        <v>ring</v>
      </c>
      <c r="E7198" s="14">
        <v>116</v>
      </c>
      <c r="F7198" s="17">
        <f>INT((VLOOKUP($C7198,装备数值,2,0)+VLOOKUP($C7198,装备数值,5,0)*($E7198-1))*VLOOKUP($D7198,系数!$K$2:$O$7,2,0))</f>
        <v>0</v>
      </c>
      <c r="G7198" s="17">
        <f>INT((VLOOKUP($C7198,装备数值,3,0)+VLOOKUP($C7198,装备数值,6,0)*($E7198-1))*VLOOKUP($D7198,系数!$K$2:$O$7,3,0))</f>
        <v>1683</v>
      </c>
      <c r="H7198" s="17">
        <f t="shared" si="225"/>
        <v>1683</v>
      </c>
      <c r="I7198" s="17">
        <f>INT((VLOOKUP($C7198,装备数值,4,0)+VLOOKUP($C7198,装备数值,7,0)*($E7198-1))*VLOOKUP($D7198,系数!$K$2:$O$7,4,0))</f>
        <v>0</v>
      </c>
      <c r="J7198" s="17">
        <f>INT((VLOOKUP($C7198,装备数值,4,0)+VLOOKUP($C7198,装备数值,7,0)*($E7198-1))*VLOOKUP($D7198,系数!$K$2:$O$7,5,0))</f>
        <v>0</v>
      </c>
      <c r="K7198" s="17">
        <f>INT(VLOOKUP(E7198,强化金币,2,1)*VLOOKUP(INDEX(装备!F:F,MATCH(属性!A7198,装备!A:A,0)),系数!$K$12:$M$15,3,0))</f>
        <v>450000</v>
      </c>
      <c r="L7198" s="17"/>
      <c r="M7198" s="17"/>
      <c r="N7198" s="17"/>
      <c r="O7198" s="17">
        <f>IF(E7198=1,"",VLOOKUP(E7198,系数!$S$2:$AB$12,MATCH(属性!C7198,评级,0),1))</f>
        <v>880</v>
      </c>
    </row>
    <row r="7199" spans="1:15" ht="17.25" thickBot="1" x14ac:dyDescent="0.4">
      <c r="A7199" s="17">
        <f t="shared" si="224"/>
        <v>7100060</v>
      </c>
      <c r="B7199" s="17" t="s">
        <v>226</v>
      </c>
      <c r="C7199" s="15">
        <f>INDEX(装备!G:G,MATCH(属性!A7199,装备!A:A,0))</f>
        <v>19</v>
      </c>
      <c r="D7199" s="15" t="str">
        <f>INDEX(装备!E:E,MATCH(属性!A7199,装备!A:A,0))</f>
        <v>ring</v>
      </c>
      <c r="E7199" s="14">
        <v>117</v>
      </c>
      <c r="F7199" s="17">
        <f>INT((VLOOKUP($C7199,装备数值,2,0)+VLOOKUP($C7199,装备数值,5,0)*($E7199-1))*VLOOKUP($D7199,系数!$K$2:$O$7,2,0))</f>
        <v>0</v>
      </c>
      <c r="G7199" s="17">
        <f>INT((VLOOKUP($C7199,装备数值,3,0)+VLOOKUP($C7199,装备数值,6,0)*($E7199-1))*VLOOKUP($D7199,系数!$K$2:$O$7,3,0))</f>
        <v>1695</v>
      </c>
      <c r="H7199" s="17">
        <f t="shared" si="225"/>
        <v>1695</v>
      </c>
      <c r="I7199" s="17">
        <f>INT((VLOOKUP($C7199,装备数值,4,0)+VLOOKUP($C7199,装备数值,7,0)*($E7199-1))*VLOOKUP($D7199,系数!$K$2:$O$7,4,0))</f>
        <v>0</v>
      </c>
      <c r="J7199" s="17">
        <f>INT((VLOOKUP($C7199,装备数值,4,0)+VLOOKUP($C7199,装备数值,7,0)*($E7199-1))*VLOOKUP($D7199,系数!$K$2:$O$7,5,0))</f>
        <v>0</v>
      </c>
      <c r="K7199" s="17">
        <f>INT(VLOOKUP(E7199,强化金币,2,1)*VLOOKUP(INDEX(装备!F:F,MATCH(属性!A7199,装备!A:A,0)),系数!$K$12:$M$15,3,0))</f>
        <v>450000</v>
      </c>
      <c r="L7199" s="17"/>
      <c r="M7199" s="17"/>
      <c r="N7199" s="17"/>
      <c r="O7199" s="17">
        <f>IF(E7199=1,"",VLOOKUP(E7199,系数!$S$2:$AB$12,MATCH(属性!C7199,评级,0),1))</f>
        <v>880</v>
      </c>
    </row>
    <row r="7200" spans="1:15" ht="17.25" thickBot="1" x14ac:dyDescent="0.4">
      <c r="A7200" s="17">
        <f t="shared" si="224"/>
        <v>7100060</v>
      </c>
      <c r="B7200" s="17" t="s">
        <v>226</v>
      </c>
      <c r="C7200" s="15">
        <f>INDEX(装备!G:G,MATCH(属性!A7200,装备!A:A,0))</f>
        <v>19</v>
      </c>
      <c r="D7200" s="15" t="str">
        <f>INDEX(装备!E:E,MATCH(属性!A7200,装备!A:A,0))</f>
        <v>ring</v>
      </c>
      <c r="E7200" s="14">
        <v>118</v>
      </c>
      <c r="F7200" s="17">
        <f>INT((VLOOKUP($C7200,装备数值,2,0)+VLOOKUP($C7200,装备数值,5,0)*($E7200-1))*VLOOKUP($D7200,系数!$K$2:$O$7,2,0))</f>
        <v>0</v>
      </c>
      <c r="G7200" s="17">
        <f>INT((VLOOKUP($C7200,装备数值,3,0)+VLOOKUP($C7200,装备数值,6,0)*($E7200-1))*VLOOKUP($D7200,系数!$K$2:$O$7,3,0))</f>
        <v>1707</v>
      </c>
      <c r="H7200" s="17">
        <f t="shared" si="225"/>
        <v>1707</v>
      </c>
      <c r="I7200" s="17">
        <f>INT((VLOOKUP($C7200,装备数值,4,0)+VLOOKUP($C7200,装备数值,7,0)*($E7200-1))*VLOOKUP($D7200,系数!$K$2:$O$7,4,0))</f>
        <v>0</v>
      </c>
      <c r="J7200" s="17">
        <f>INT((VLOOKUP($C7200,装备数值,4,0)+VLOOKUP($C7200,装备数值,7,0)*($E7200-1))*VLOOKUP($D7200,系数!$K$2:$O$7,5,0))</f>
        <v>0</v>
      </c>
      <c r="K7200" s="17">
        <f>INT(VLOOKUP(E7200,强化金币,2,1)*VLOOKUP(INDEX(装备!F:F,MATCH(属性!A7200,装备!A:A,0)),系数!$K$12:$M$15,3,0))</f>
        <v>450000</v>
      </c>
      <c r="L7200" s="17"/>
      <c r="M7200" s="17"/>
      <c r="N7200" s="17"/>
      <c r="O7200" s="17">
        <f>IF(E7200=1,"",VLOOKUP(E7200,系数!$S$2:$AB$12,MATCH(属性!C7200,评级,0),1))</f>
        <v>880</v>
      </c>
    </row>
    <row r="7201" spans="1:15" ht="17.25" thickBot="1" x14ac:dyDescent="0.4">
      <c r="A7201" s="17">
        <f t="shared" si="224"/>
        <v>7100060</v>
      </c>
      <c r="B7201" s="17" t="s">
        <v>226</v>
      </c>
      <c r="C7201" s="15">
        <f>INDEX(装备!G:G,MATCH(属性!A7201,装备!A:A,0))</f>
        <v>19</v>
      </c>
      <c r="D7201" s="15" t="str">
        <f>INDEX(装备!E:E,MATCH(属性!A7201,装备!A:A,0))</f>
        <v>ring</v>
      </c>
      <c r="E7201" s="14">
        <v>119</v>
      </c>
      <c r="F7201" s="17">
        <f>INT((VLOOKUP($C7201,装备数值,2,0)+VLOOKUP($C7201,装备数值,5,0)*($E7201-1))*VLOOKUP($D7201,系数!$K$2:$O$7,2,0))</f>
        <v>0</v>
      </c>
      <c r="G7201" s="17">
        <f>INT((VLOOKUP($C7201,装备数值,3,0)+VLOOKUP($C7201,装备数值,6,0)*($E7201-1))*VLOOKUP($D7201,系数!$K$2:$O$7,3,0))</f>
        <v>1719</v>
      </c>
      <c r="H7201" s="17">
        <f t="shared" si="225"/>
        <v>1719</v>
      </c>
      <c r="I7201" s="17">
        <f>INT((VLOOKUP($C7201,装备数值,4,0)+VLOOKUP($C7201,装备数值,7,0)*($E7201-1))*VLOOKUP($D7201,系数!$K$2:$O$7,4,0))</f>
        <v>0</v>
      </c>
      <c r="J7201" s="17">
        <f>INT((VLOOKUP($C7201,装备数值,4,0)+VLOOKUP($C7201,装备数值,7,0)*($E7201-1))*VLOOKUP($D7201,系数!$K$2:$O$7,5,0))</f>
        <v>0</v>
      </c>
      <c r="K7201" s="17">
        <f>INT(VLOOKUP(E7201,强化金币,2,1)*VLOOKUP(INDEX(装备!F:F,MATCH(属性!A7201,装备!A:A,0)),系数!$K$12:$M$15,3,0))</f>
        <v>450000</v>
      </c>
      <c r="L7201" s="17"/>
      <c r="M7201" s="17"/>
      <c r="N7201" s="17"/>
      <c r="O7201" s="17">
        <f>IF(E7201=1,"",VLOOKUP(E7201,系数!$S$2:$AB$12,MATCH(属性!C7201,评级,0),1))</f>
        <v>880</v>
      </c>
    </row>
    <row r="7202" spans="1:15" ht="17.25" thickBot="1" x14ac:dyDescent="0.4">
      <c r="A7202" s="17">
        <f t="shared" si="224"/>
        <v>7100060</v>
      </c>
      <c r="B7202" s="17" t="s">
        <v>226</v>
      </c>
      <c r="C7202" s="15">
        <f>INDEX(装备!G:G,MATCH(属性!A7202,装备!A:A,0))</f>
        <v>19</v>
      </c>
      <c r="D7202" s="15" t="str">
        <f>INDEX(装备!E:E,MATCH(属性!A7202,装备!A:A,0))</f>
        <v>ring</v>
      </c>
      <c r="E7202" s="14">
        <v>120</v>
      </c>
      <c r="F7202" s="17">
        <f>INT((VLOOKUP($C7202,装备数值,2,0)+VLOOKUP($C7202,装备数值,5,0)*($E7202-1))*VLOOKUP($D7202,系数!$K$2:$O$7,2,0))</f>
        <v>0</v>
      </c>
      <c r="G7202" s="17">
        <f>INT((VLOOKUP($C7202,装备数值,3,0)+VLOOKUP($C7202,装备数值,6,0)*($E7202-1))*VLOOKUP($D7202,系数!$K$2:$O$7,3,0))</f>
        <v>1731</v>
      </c>
      <c r="H7202" s="17">
        <f t="shared" si="225"/>
        <v>1731</v>
      </c>
      <c r="I7202" s="17">
        <f>INT((VLOOKUP($C7202,装备数值,4,0)+VLOOKUP($C7202,装备数值,7,0)*($E7202-1))*VLOOKUP($D7202,系数!$K$2:$O$7,4,0))</f>
        <v>0</v>
      </c>
      <c r="J7202" s="17">
        <f>INT((VLOOKUP($C7202,装备数值,4,0)+VLOOKUP($C7202,装备数值,7,0)*($E7202-1))*VLOOKUP($D7202,系数!$K$2:$O$7,5,0))</f>
        <v>0</v>
      </c>
      <c r="K7202" s="17">
        <f>INT(VLOOKUP(E7202,强化金币,2,1)*VLOOKUP(INDEX(装备!F:F,MATCH(属性!A7202,装备!A:A,0)),系数!$K$12:$M$15,3,0))</f>
        <v>450000</v>
      </c>
      <c r="L7202" s="17"/>
      <c r="M7202" s="17"/>
      <c r="N7202" s="17"/>
      <c r="O7202" s="17">
        <f>IF(E7202=1,"",VLOOKUP(E7202,系数!$S$2:$AB$12,MATCH(属性!C7202,评级,0),1))</f>
        <v>880</v>
      </c>
    </row>
    <row r="7203" spans="1:15" ht="17.25" thickBot="1" x14ac:dyDescent="0.4">
      <c r="A7203" s="17">
        <v>7100061</v>
      </c>
      <c r="B7203" s="17" t="s">
        <v>283</v>
      </c>
      <c r="C7203" s="15">
        <f>INDEX(装备!G:G,MATCH(属性!A7203,装备!A:A,0))</f>
        <v>16</v>
      </c>
      <c r="D7203" s="15" t="str">
        <f>INDEX(装备!E:E,MATCH(属性!A7203,装备!A:A,0))</f>
        <v>weapon</v>
      </c>
      <c r="E7203" s="16">
        <v>1</v>
      </c>
      <c r="F7203" s="17">
        <f>INT((VLOOKUP($C7203,装备数值,2,0)+VLOOKUP($C7203,装备数值,5,0)*($E7203-1))*VLOOKUP($D7203,系数!$K$2:$O$7,2,0))</f>
        <v>0</v>
      </c>
      <c r="G7203" s="17">
        <f>INT((VLOOKUP($C7203,装备数值,3,0)+VLOOKUP($C7203,装备数值,6,0)*($E7203-1))*VLOOKUP($D7203,系数!$K$2:$O$7,3,0))</f>
        <v>200</v>
      </c>
      <c r="H7203" s="17">
        <f t="shared" si="225"/>
        <v>200</v>
      </c>
      <c r="I7203" s="17">
        <f>INT((VLOOKUP($C7203,装备数值,4,0)+VLOOKUP($C7203,装备数值,7,0)*($E7203-1))*VLOOKUP($D7203,系数!$K$2:$O$7,4,0))</f>
        <v>0</v>
      </c>
      <c r="J7203" s="17">
        <f>INT((VLOOKUP($C7203,装备数值,4,0)+VLOOKUP($C7203,装备数值,7,0)*($E7203-1))*VLOOKUP($D7203,系数!$K$2:$O$7,5,0))</f>
        <v>0</v>
      </c>
      <c r="K7203" s="17">
        <f>INT(VLOOKUP(E7203,强化金币,2,1)*VLOOKUP(INDEX(装备!F:F,MATCH(属性!A7203,装备!A:A,0)),系数!$K$12:$M$15,3,0))</f>
        <v>50</v>
      </c>
      <c r="O7203" s="17" t="str">
        <f>IF(E7203=1,"",VLOOKUP(E7203,系数!$S$2:$AB$12,MATCH(属性!C7203,评级,0),1))</f>
        <v/>
      </c>
    </row>
    <row r="7204" spans="1:15" ht="17.25" thickBot="1" x14ac:dyDescent="0.4">
      <c r="A7204" s="17">
        <v>7100061</v>
      </c>
      <c r="B7204" s="17" t="s">
        <v>283</v>
      </c>
      <c r="C7204" s="15">
        <f>INDEX(装备!G:G,MATCH(属性!A7204,装备!A:A,0))</f>
        <v>16</v>
      </c>
      <c r="D7204" s="15" t="str">
        <f>INDEX(装备!E:E,MATCH(属性!A7204,装备!A:A,0))</f>
        <v>weapon</v>
      </c>
      <c r="E7204" s="14">
        <v>2</v>
      </c>
      <c r="F7204" s="17">
        <f>INT((VLOOKUP($C7204,装备数值,2,0)+VLOOKUP($C7204,装备数值,5,0)*($E7204-1))*VLOOKUP($D7204,系数!$K$2:$O$7,2,0))</f>
        <v>0</v>
      </c>
      <c r="G7204" s="17">
        <f>INT((VLOOKUP($C7204,装备数值,3,0)+VLOOKUP($C7204,装备数值,6,0)*($E7204-1))*VLOOKUP($D7204,系数!$K$2:$O$7,3,0))</f>
        <v>206</v>
      </c>
      <c r="H7204" s="17">
        <f t="shared" si="225"/>
        <v>206</v>
      </c>
      <c r="I7204" s="17">
        <f>INT((VLOOKUP($C7204,装备数值,4,0)+VLOOKUP($C7204,装备数值,7,0)*($E7204-1))*VLOOKUP($D7204,系数!$K$2:$O$7,4,0))</f>
        <v>0</v>
      </c>
      <c r="J7204" s="17">
        <f>INT((VLOOKUP($C7204,装备数值,4,0)+VLOOKUP($C7204,装备数值,7,0)*($E7204-1))*VLOOKUP($D7204,系数!$K$2:$O$7,5,0))</f>
        <v>0</v>
      </c>
      <c r="K7204" s="17">
        <f>INT(VLOOKUP(E7204,强化金币,2,1)*VLOOKUP(INDEX(装备!F:F,MATCH(属性!A7204,装备!A:A,0)),系数!$K$12:$M$15,3,0))</f>
        <v>80</v>
      </c>
      <c r="O7204" s="17">
        <f>IF(E7204=1,"",VLOOKUP(E7204,系数!$S$2:$AB$12,MATCH(属性!C7204,评级,0),1))</f>
        <v>10</v>
      </c>
    </row>
    <row r="7205" spans="1:15" ht="17.25" thickBot="1" x14ac:dyDescent="0.4">
      <c r="A7205" s="17">
        <v>7100061</v>
      </c>
      <c r="B7205" s="17" t="s">
        <v>283</v>
      </c>
      <c r="C7205" s="15">
        <f>INDEX(装备!G:G,MATCH(属性!A7205,装备!A:A,0))</f>
        <v>16</v>
      </c>
      <c r="D7205" s="15" t="str">
        <f>INDEX(装备!E:E,MATCH(属性!A7205,装备!A:A,0))</f>
        <v>weapon</v>
      </c>
      <c r="E7205" s="14">
        <v>3</v>
      </c>
      <c r="F7205" s="17">
        <f>INT((VLOOKUP($C7205,装备数值,2,0)+VLOOKUP($C7205,装备数值,5,0)*($E7205-1))*VLOOKUP($D7205,系数!$K$2:$O$7,2,0))</f>
        <v>0</v>
      </c>
      <c r="G7205" s="17">
        <f>INT((VLOOKUP($C7205,装备数值,3,0)+VLOOKUP($C7205,装备数值,6,0)*($E7205-1))*VLOOKUP($D7205,系数!$K$2:$O$7,3,0))</f>
        <v>212</v>
      </c>
      <c r="H7205" s="17">
        <f t="shared" si="225"/>
        <v>212</v>
      </c>
      <c r="I7205" s="17">
        <f>INT((VLOOKUP($C7205,装备数值,4,0)+VLOOKUP($C7205,装备数值,7,0)*($E7205-1))*VLOOKUP($D7205,系数!$K$2:$O$7,4,0))</f>
        <v>0</v>
      </c>
      <c r="J7205" s="17">
        <f>INT((VLOOKUP($C7205,装备数值,4,0)+VLOOKUP($C7205,装备数值,7,0)*($E7205-1))*VLOOKUP($D7205,系数!$K$2:$O$7,5,0))</f>
        <v>0</v>
      </c>
      <c r="K7205" s="17">
        <f>INT(VLOOKUP(E7205,强化金币,2,1)*VLOOKUP(INDEX(装备!F:F,MATCH(属性!A7205,装备!A:A,0)),系数!$K$12:$M$15,3,0))</f>
        <v>100</v>
      </c>
      <c r="O7205" s="17">
        <f>IF(E7205=1,"",VLOOKUP(E7205,系数!$S$2:$AB$12,MATCH(属性!C7205,评级,0),1))</f>
        <v>10</v>
      </c>
    </row>
    <row r="7206" spans="1:15" ht="17.25" thickBot="1" x14ac:dyDescent="0.4">
      <c r="A7206" s="17">
        <v>7100061</v>
      </c>
      <c r="B7206" s="17" t="s">
        <v>283</v>
      </c>
      <c r="C7206" s="15">
        <f>INDEX(装备!G:G,MATCH(属性!A7206,装备!A:A,0))</f>
        <v>16</v>
      </c>
      <c r="D7206" s="15" t="str">
        <f>INDEX(装备!E:E,MATCH(属性!A7206,装备!A:A,0))</f>
        <v>weapon</v>
      </c>
      <c r="E7206" s="14">
        <v>4</v>
      </c>
      <c r="F7206" s="17">
        <f>INT((VLOOKUP($C7206,装备数值,2,0)+VLOOKUP($C7206,装备数值,5,0)*($E7206-1))*VLOOKUP($D7206,系数!$K$2:$O$7,2,0))</f>
        <v>0</v>
      </c>
      <c r="G7206" s="17">
        <f>INT((VLOOKUP($C7206,装备数值,3,0)+VLOOKUP($C7206,装备数值,6,0)*($E7206-1))*VLOOKUP($D7206,系数!$K$2:$O$7,3,0))</f>
        <v>218</v>
      </c>
      <c r="H7206" s="17">
        <f t="shared" si="225"/>
        <v>218</v>
      </c>
      <c r="I7206" s="17">
        <f>INT((VLOOKUP($C7206,装备数值,4,0)+VLOOKUP($C7206,装备数值,7,0)*($E7206-1))*VLOOKUP($D7206,系数!$K$2:$O$7,4,0))</f>
        <v>0</v>
      </c>
      <c r="J7206" s="17">
        <f>INT((VLOOKUP($C7206,装备数值,4,0)+VLOOKUP($C7206,装备数值,7,0)*($E7206-1))*VLOOKUP($D7206,系数!$K$2:$O$7,5,0))</f>
        <v>0</v>
      </c>
      <c r="K7206" s="17">
        <f>INT(VLOOKUP(E7206,强化金币,2,1)*VLOOKUP(INDEX(装备!F:F,MATCH(属性!A7206,装备!A:A,0)),系数!$K$12:$M$15,3,0))</f>
        <v>200</v>
      </c>
      <c r="O7206" s="17">
        <f>IF(E7206=1,"",VLOOKUP(E7206,系数!$S$2:$AB$12,MATCH(属性!C7206,评级,0),1))</f>
        <v>10</v>
      </c>
    </row>
    <row r="7207" spans="1:15" ht="17.25" thickBot="1" x14ac:dyDescent="0.4">
      <c r="A7207" s="17">
        <v>7100061</v>
      </c>
      <c r="B7207" s="17" t="s">
        <v>283</v>
      </c>
      <c r="C7207" s="15">
        <f>INDEX(装备!G:G,MATCH(属性!A7207,装备!A:A,0))</f>
        <v>16</v>
      </c>
      <c r="D7207" s="15" t="str">
        <f>INDEX(装备!E:E,MATCH(属性!A7207,装备!A:A,0))</f>
        <v>weapon</v>
      </c>
      <c r="E7207" s="14">
        <v>5</v>
      </c>
      <c r="F7207" s="17">
        <f>INT((VLOOKUP($C7207,装备数值,2,0)+VLOOKUP($C7207,装备数值,5,0)*($E7207-1))*VLOOKUP($D7207,系数!$K$2:$O$7,2,0))</f>
        <v>0</v>
      </c>
      <c r="G7207" s="17">
        <f>INT((VLOOKUP($C7207,装备数值,3,0)+VLOOKUP($C7207,装备数值,6,0)*($E7207-1))*VLOOKUP($D7207,系数!$K$2:$O$7,3,0))</f>
        <v>224</v>
      </c>
      <c r="H7207" s="17">
        <f t="shared" si="225"/>
        <v>224</v>
      </c>
      <c r="I7207" s="17">
        <f>INT((VLOOKUP($C7207,装备数值,4,0)+VLOOKUP($C7207,装备数值,7,0)*($E7207-1))*VLOOKUP($D7207,系数!$K$2:$O$7,4,0))</f>
        <v>0</v>
      </c>
      <c r="J7207" s="17">
        <f>INT((VLOOKUP($C7207,装备数值,4,0)+VLOOKUP($C7207,装备数值,7,0)*($E7207-1))*VLOOKUP($D7207,系数!$K$2:$O$7,5,0))</f>
        <v>0</v>
      </c>
      <c r="K7207" s="17">
        <f>INT(VLOOKUP(E7207,强化金币,2,1)*VLOOKUP(INDEX(装备!F:F,MATCH(属性!A7207,装备!A:A,0)),系数!$K$12:$M$15,3,0))</f>
        <v>300</v>
      </c>
      <c r="O7207" s="17">
        <f>IF(E7207=1,"",VLOOKUP(E7207,系数!$S$2:$AB$12,MATCH(属性!C7207,评级,0),1))</f>
        <v>10</v>
      </c>
    </row>
    <row r="7208" spans="1:15" ht="17.25" thickBot="1" x14ac:dyDescent="0.4">
      <c r="A7208" s="17">
        <v>7100061</v>
      </c>
      <c r="B7208" s="17" t="s">
        <v>283</v>
      </c>
      <c r="C7208" s="15">
        <f>INDEX(装备!G:G,MATCH(属性!A7208,装备!A:A,0))</f>
        <v>16</v>
      </c>
      <c r="D7208" s="15" t="str">
        <f>INDEX(装备!E:E,MATCH(属性!A7208,装备!A:A,0))</f>
        <v>weapon</v>
      </c>
      <c r="E7208" s="14">
        <v>6</v>
      </c>
      <c r="F7208" s="17">
        <f>INT((VLOOKUP($C7208,装备数值,2,0)+VLOOKUP($C7208,装备数值,5,0)*($E7208-1))*VLOOKUP($D7208,系数!$K$2:$O$7,2,0))</f>
        <v>0</v>
      </c>
      <c r="G7208" s="17">
        <f>INT((VLOOKUP($C7208,装备数值,3,0)+VLOOKUP($C7208,装备数值,6,0)*($E7208-1))*VLOOKUP($D7208,系数!$K$2:$O$7,3,0))</f>
        <v>230</v>
      </c>
      <c r="H7208" s="17">
        <f t="shared" si="225"/>
        <v>230</v>
      </c>
      <c r="I7208" s="17">
        <f>INT((VLOOKUP($C7208,装备数值,4,0)+VLOOKUP($C7208,装备数值,7,0)*($E7208-1))*VLOOKUP($D7208,系数!$K$2:$O$7,4,0))</f>
        <v>0</v>
      </c>
      <c r="J7208" s="17">
        <f>INT((VLOOKUP($C7208,装备数值,4,0)+VLOOKUP($C7208,装备数值,7,0)*($E7208-1))*VLOOKUP($D7208,系数!$K$2:$O$7,5,0))</f>
        <v>0</v>
      </c>
      <c r="K7208" s="17">
        <f>INT(VLOOKUP(E7208,强化金币,2,1)*VLOOKUP(INDEX(装备!F:F,MATCH(属性!A7208,装备!A:A,0)),系数!$K$12:$M$15,3,0))</f>
        <v>400</v>
      </c>
      <c r="O7208" s="17">
        <f>IF(E7208=1,"",VLOOKUP(E7208,系数!$S$2:$AB$12,MATCH(属性!C7208,评级,0),1))</f>
        <v>10</v>
      </c>
    </row>
    <row r="7209" spans="1:15" ht="17.25" thickBot="1" x14ac:dyDescent="0.4">
      <c r="A7209" s="17">
        <v>7100061</v>
      </c>
      <c r="B7209" s="17" t="s">
        <v>283</v>
      </c>
      <c r="C7209" s="15">
        <f>INDEX(装备!G:G,MATCH(属性!A7209,装备!A:A,0))</f>
        <v>16</v>
      </c>
      <c r="D7209" s="15" t="str">
        <f>INDEX(装备!E:E,MATCH(属性!A7209,装备!A:A,0))</f>
        <v>weapon</v>
      </c>
      <c r="E7209" s="14">
        <v>7</v>
      </c>
      <c r="F7209" s="17">
        <f>INT((VLOOKUP($C7209,装备数值,2,0)+VLOOKUP($C7209,装备数值,5,0)*($E7209-1))*VLOOKUP($D7209,系数!$K$2:$O$7,2,0))</f>
        <v>0</v>
      </c>
      <c r="G7209" s="17">
        <f>INT((VLOOKUP($C7209,装备数值,3,0)+VLOOKUP($C7209,装备数值,6,0)*($E7209-1))*VLOOKUP($D7209,系数!$K$2:$O$7,3,0))</f>
        <v>236</v>
      </c>
      <c r="H7209" s="17">
        <f t="shared" si="225"/>
        <v>236</v>
      </c>
      <c r="I7209" s="17">
        <f>INT((VLOOKUP($C7209,装备数值,4,0)+VLOOKUP($C7209,装备数值,7,0)*($E7209-1))*VLOOKUP($D7209,系数!$K$2:$O$7,4,0))</f>
        <v>0</v>
      </c>
      <c r="J7209" s="17">
        <f>INT((VLOOKUP($C7209,装备数值,4,0)+VLOOKUP($C7209,装备数值,7,0)*($E7209-1))*VLOOKUP($D7209,系数!$K$2:$O$7,5,0))</f>
        <v>0</v>
      </c>
      <c r="K7209" s="17">
        <f>INT(VLOOKUP(E7209,强化金币,2,1)*VLOOKUP(INDEX(装备!F:F,MATCH(属性!A7209,装备!A:A,0)),系数!$K$12:$M$15,3,0))</f>
        <v>500</v>
      </c>
      <c r="O7209" s="17">
        <f>IF(E7209=1,"",VLOOKUP(E7209,系数!$S$2:$AB$12,MATCH(属性!C7209,评级,0),1))</f>
        <v>10</v>
      </c>
    </row>
    <row r="7210" spans="1:15" ht="17.25" thickBot="1" x14ac:dyDescent="0.4">
      <c r="A7210" s="17">
        <v>7100061</v>
      </c>
      <c r="B7210" s="17" t="s">
        <v>283</v>
      </c>
      <c r="C7210" s="15">
        <f>INDEX(装备!G:G,MATCH(属性!A7210,装备!A:A,0))</f>
        <v>16</v>
      </c>
      <c r="D7210" s="15" t="str">
        <f>INDEX(装备!E:E,MATCH(属性!A7210,装备!A:A,0))</f>
        <v>weapon</v>
      </c>
      <c r="E7210" s="14">
        <v>8</v>
      </c>
      <c r="F7210" s="17">
        <f>INT((VLOOKUP($C7210,装备数值,2,0)+VLOOKUP($C7210,装备数值,5,0)*($E7210-1))*VLOOKUP($D7210,系数!$K$2:$O$7,2,0))</f>
        <v>0</v>
      </c>
      <c r="G7210" s="17">
        <f>INT((VLOOKUP($C7210,装备数值,3,0)+VLOOKUP($C7210,装备数值,6,0)*($E7210-1))*VLOOKUP($D7210,系数!$K$2:$O$7,3,0))</f>
        <v>242</v>
      </c>
      <c r="H7210" s="17">
        <f t="shared" si="225"/>
        <v>242</v>
      </c>
      <c r="I7210" s="17">
        <f>INT((VLOOKUP($C7210,装备数值,4,0)+VLOOKUP($C7210,装备数值,7,0)*($E7210-1))*VLOOKUP($D7210,系数!$K$2:$O$7,4,0))</f>
        <v>0</v>
      </c>
      <c r="J7210" s="17">
        <f>INT((VLOOKUP($C7210,装备数值,4,0)+VLOOKUP($C7210,装备数值,7,0)*($E7210-1))*VLOOKUP($D7210,系数!$K$2:$O$7,5,0))</f>
        <v>0</v>
      </c>
      <c r="K7210" s="17">
        <f>INT(VLOOKUP(E7210,强化金币,2,1)*VLOOKUP(INDEX(装备!F:F,MATCH(属性!A7210,装备!A:A,0)),系数!$K$12:$M$15,3,0))</f>
        <v>600</v>
      </c>
      <c r="O7210" s="17">
        <f>IF(E7210=1,"",VLOOKUP(E7210,系数!$S$2:$AB$12,MATCH(属性!C7210,评级,0),1))</f>
        <v>10</v>
      </c>
    </row>
    <row r="7211" spans="1:15" ht="17.25" thickBot="1" x14ac:dyDescent="0.4">
      <c r="A7211" s="17">
        <v>7100061</v>
      </c>
      <c r="B7211" s="17" t="s">
        <v>283</v>
      </c>
      <c r="C7211" s="15">
        <f>INDEX(装备!G:G,MATCH(属性!A7211,装备!A:A,0))</f>
        <v>16</v>
      </c>
      <c r="D7211" s="15" t="str">
        <f>INDEX(装备!E:E,MATCH(属性!A7211,装备!A:A,0))</f>
        <v>weapon</v>
      </c>
      <c r="E7211" s="14">
        <v>9</v>
      </c>
      <c r="F7211" s="17">
        <f>INT((VLOOKUP($C7211,装备数值,2,0)+VLOOKUP($C7211,装备数值,5,0)*($E7211-1))*VLOOKUP($D7211,系数!$K$2:$O$7,2,0))</f>
        <v>0</v>
      </c>
      <c r="G7211" s="17">
        <f>INT((VLOOKUP($C7211,装备数值,3,0)+VLOOKUP($C7211,装备数值,6,0)*($E7211-1))*VLOOKUP($D7211,系数!$K$2:$O$7,3,0))</f>
        <v>248</v>
      </c>
      <c r="H7211" s="17">
        <f t="shared" si="225"/>
        <v>248</v>
      </c>
      <c r="I7211" s="17">
        <f>INT((VLOOKUP($C7211,装备数值,4,0)+VLOOKUP($C7211,装备数值,7,0)*($E7211-1))*VLOOKUP($D7211,系数!$K$2:$O$7,4,0))</f>
        <v>0</v>
      </c>
      <c r="J7211" s="17">
        <f>INT((VLOOKUP($C7211,装备数值,4,0)+VLOOKUP($C7211,装备数值,7,0)*($E7211-1))*VLOOKUP($D7211,系数!$K$2:$O$7,5,0))</f>
        <v>0</v>
      </c>
      <c r="K7211" s="17">
        <f>INT(VLOOKUP(E7211,强化金币,2,1)*VLOOKUP(INDEX(装备!F:F,MATCH(属性!A7211,装备!A:A,0)),系数!$K$12:$M$15,3,0))</f>
        <v>700</v>
      </c>
      <c r="O7211" s="17">
        <f>IF(E7211=1,"",VLOOKUP(E7211,系数!$S$2:$AB$12,MATCH(属性!C7211,评级,0),1))</f>
        <v>10</v>
      </c>
    </row>
    <row r="7212" spans="1:15" ht="17.25" thickBot="1" x14ac:dyDescent="0.4">
      <c r="A7212" s="17">
        <v>7100061</v>
      </c>
      <c r="B7212" s="17" t="s">
        <v>283</v>
      </c>
      <c r="C7212" s="15">
        <f>INDEX(装备!G:G,MATCH(属性!A7212,装备!A:A,0))</f>
        <v>16</v>
      </c>
      <c r="D7212" s="15" t="str">
        <f>INDEX(装备!E:E,MATCH(属性!A7212,装备!A:A,0))</f>
        <v>weapon</v>
      </c>
      <c r="E7212" s="14">
        <v>10</v>
      </c>
      <c r="F7212" s="17">
        <f>INT((VLOOKUP($C7212,装备数值,2,0)+VLOOKUP($C7212,装备数值,5,0)*($E7212-1))*VLOOKUP($D7212,系数!$K$2:$O$7,2,0))</f>
        <v>0</v>
      </c>
      <c r="G7212" s="17">
        <f>INT((VLOOKUP($C7212,装备数值,3,0)+VLOOKUP($C7212,装备数值,6,0)*($E7212-1))*VLOOKUP($D7212,系数!$K$2:$O$7,3,0))</f>
        <v>254</v>
      </c>
      <c r="H7212" s="17">
        <f t="shared" si="225"/>
        <v>254</v>
      </c>
      <c r="I7212" s="17">
        <f>INT((VLOOKUP($C7212,装备数值,4,0)+VLOOKUP($C7212,装备数值,7,0)*($E7212-1))*VLOOKUP($D7212,系数!$K$2:$O$7,4,0))</f>
        <v>0</v>
      </c>
      <c r="J7212" s="17">
        <f>INT((VLOOKUP($C7212,装备数值,4,0)+VLOOKUP($C7212,装备数值,7,0)*($E7212-1))*VLOOKUP($D7212,系数!$K$2:$O$7,5,0))</f>
        <v>0</v>
      </c>
      <c r="K7212" s="17">
        <f>INT(VLOOKUP(E7212,强化金币,2,1)*VLOOKUP(INDEX(装备!F:F,MATCH(属性!A7212,装备!A:A,0)),系数!$K$12:$M$15,3,0))</f>
        <v>800</v>
      </c>
      <c r="O7212" s="17">
        <f>IF(E7212=1,"",VLOOKUP(E7212,系数!$S$2:$AB$12,MATCH(属性!C7212,评级,0),1))</f>
        <v>20</v>
      </c>
    </row>
    <row r="7213" spans="1:15" ht="17.25" thickBot="1" x14ac:dyDescent="0.4">
      <c r="A7213" s="17">
        <v>7100061</v>
      </c>
      <c r="B7213" s="17" t="s">
        <v>283</v>
      </c>
      <c r="C7213" s="15">
        <f>INDEX(装备!G:G,MATCH(属性!A7213,装备!A:A,0))</f>
        <v>16</v>
      </c>
      <c r="D7213" s="15" t="str">
        <f>INDEX(装备!E:E,MATCH(属性!A7213,装备!A:A,0))</f>
        <v>weapon</v>
      </c>
      <c r="E7213" s="14">
        <v>11</v>
      </c>
      <c r="F7213" s="17">
        <f>INT((VLOOKUP($C7213,装备数值,2,0)+VLOOKUP($C7213,装备数值,5,0)*($E7213-1))*VLOOKUP($D7213,系数!$K$2:$O$7,2,0))</f>
        <v>0</v>
      </c>
      <c r="G7213" s="17">
        <f>INT((VLOOKUP($C7213,装备数值,3,0)+VLOOKUP($C7213,装备数值,6,0)*($E7213-1))*VLOOKUP($D7213,系数!$K$2:$O$7,3,0))</f>
        <v>260</v>
      </c>
      <c r="H7213" s="17">
        <f t="shared" si="225"/>
        <v>260</v>
      </c>
      <c r="I7213" s="17">
        <f>INT((VLOOKUP($C7213,装备数值,4,0)+VLOOKUP($C7213,装备数值,7,0)*($E7213-1))*VLOOKUP($D7213,系数!$K$2:$O$7,4,0))</f>
        <v>0</v>
      </c>
      <c r="J7213" s="17">
        <f>INT((VLOOKUP($C7213,装备数值,4,0)+VLOOKUP($C7213,装备数值,7,0)*($E7213-1))*VLOOKUP($D7213,系数!$K$2:$O$7,5,0))</f>
        <v>0</v>
      </c>
      <c r="K7213" s="17">
        <f>INT(VLOOKUP(E7213,强化金币,2,1)*VLOOKUP(INDEX(装备!F:F,MATCH(属性!A7213,装备!A:A,0)),系数!$K$12:$M$15,3,0))</f>
        <v>900</v>
      </c>
      <c r="O7213" s="17">
        <f>IF(E7213=1,"",VLOOKUP(E7213,系数!$S$2:$AB$12,MATCH(属性!C7213,评级,0),1))</f>
        <v>20</v>
      </c>
    </row>
    <row r="7214" spans="1:15" ht="17.25" thickBot="1" x14ac:dyDescent="0.4">
      <c r="A7214" s="17">
        <v>7100061</v>
      </c>
      <c r="B7214" s="17" t="s">
        <v>283</v>
      </c>
      <c r="C7214" s="15">
        <f>INDEX(装备!G:G,MATCH(属性!A7214,装备!A:A,0))</f>
        <v>16</v>
      </c>
      <c r="D7214" s="15" t="str">
        <f>INDEX(装备!E:E,MATCH(属性!A7214,装备!A:A,0))</f>
        <v>weapon</v>
      </c>
      <c r="E7214" s="14">
        <v>12</v>
      </c>
      <c r="F7214" s="17">
        <f>INT((VLOOKUP($C7214,装备数值,2,0)+VLOOKUP($C7214,装备数值,5,0)*($E7214-1))*VLOOKUP($D7214,系数!$K$2:$O$7,2,0))</f>
        <v>0</v>
      </c>
      <c r="G7214" s="17">
        <f>INT((VLOOKUP($C7214,装备数值,3,0)+VLOOKUP($C7214,装备数值,6,0)*($E7214-1))*VLOOKUP($D7214,系数!$K$2:$O$7,3,0))</f>
        <v>266</v>
      </c>
      <c r="H7214" s="17">
        <f t="shared" si="225"/>
        <v>266</v>
      </c>
      <c r="I7214" s="17">
        <f>INT((VLOOKUP($C7214,装备数值,4,0)+VLOOKUP($C7214,装备数值,7,0)*($E7214-1))*VLOOKUP($D7214,系数!$K$2:$O$7,4,0))</f>
        <v>0</v>
      </c>
      <c r="J7214" s="17">
        <f>INT((VLOOKUP($C7214,装备数值,4,0)+VLOOKUP($C7214,装备数值,7,0)*($E7214-1))*VLOOKUP($D7214,系数!$K$2:$O$7,5,0))</f>
        <v>0</v>
      </c>
      <c r="K7214" s="17">
        <f>INT(VLOOKUP(E7214,强化金币,2,1)*VLOOKUP(INDEX(装备!F:F,MATCH(属性!A7214,装备!A:A,0)),系数!$K$12:$M$15,3,0))</f>
        <v>1000</v>
      </c>
      <c r="O7214" s="17">
        <f>IF(E7214=1,"",VLOOKUP(E7214,系数!$S$2:$AB$12,MATCH(属性!C7214,评级,0),1))</f>
        <v>20</v>
      </c>
    </row>
    <row r="7215" spans="1:15" ht="17.25" thickBot="1" x14ac:dyDescent="0.4">
      <c r="A7215" s="17">
        <v>7100061</v>
      </c>
      <c r="B7215" s="17" t="s">
        <v>283</v>
      </c>
      <c r="C7215" s="15">
        <f>INDEX(装备!G:G,MATCH(属性!A7215,装备!A:A,0))</f>
        <v>16</v>
      </c>
      <c r="D7215" s="15" t="str">
        <f>INDEX(装备!E:E,MATCH(属性!A7215,装备!A:A,0))</f>
        <v>weapon</v>
      </c>
      <c r="E7215" s="14">
        <v>13</v>
      </c>
      <c r="F7215" s="17">
        <f>INT((VLOOKUP($C7215,装备数值,2,0)+VLOOKUP($C7215,装备数值,5,0)*($E7215-1))*VLOOKUP($D7215,系数!$K$2:$O$7,2,0))</f>
        <v>0</v>
      </c>
      <c r="G7215" s="17">
        <f>INT((VLOOKUP($C7215,装备数值,3,0)+VLOOKUP($C7215,装备数值,6,0)*($E7215-1))*VLOOKUP($D7215,系数!$K$2:$O$7,3,0))</f>
        <v>272</v>
      </c>
      <c r="H7215" s="17">
        <f t="shared" si="225"/>
        <v>272</v>
      </c>
      <c r="I7215" s="17">
        <f>INT((VLOOKUP($C7215,装备数值,4,0)+VLOOKUP($C7215,装备数值,7,0)*($E7215-1))*VLOOKUP($D7215,系数!$K$2:$O$7,4,0))</f>
        <v>0</v>
      </c>
      <c r="J7215" s="17">
        <f>INT((VLOOKUP($C7215,装备数值,4,0)+VLOOKUP($C7215,装备数值,7,0)*($E7215-1))*VLOOKUP($D7215,系数!$K$2:$O$7,5,0))</f>
        <v>0</v>
      </c>
      <c r="K7215" s="17">
        <f>INT(VLOOKUP(E7215,强化金币,2,1)*VLOOKUP(INDEX(装备!F:F,MATCH(属性!A7215,装备!A:A,0)),系数!$K$12:$M$15,3,0))</f>
        <v>1200</v>
      </c>
      <c r="O7215" s="17">
        <f>IF(E7215=1,"",VLOOKUP(E7215,系数!$S$2:$AB$12,MATCH(属性!C7215,评级,0),1))</f>
        <v>20</v>
      </c>
    </row>
    <row r="7216" spans="1:15" ht="17.25" thickBot="1" x14ac:dyDescent="0.4">
      <c r="A7216" s="17">
        <v>7100061</v>
      </c>
      <c r="B7216" s="17" t="s">
        <v>283</v>
      </c>
      <c r="C7216" s="15">
        <f>INDEX(装备!G:G,MATCH(属性!A7216,装备!A:A,0))</f>
        <v>16</v>
      </c>
      <c r="D7216" s="15" t="str">
        <f>INDEX(装备!E:E,MATCH(属性!A7216,装备!A:A,0))</f>
        <v>weapon</v>
      </c>
      <c r="E7216" s="14">
        <v>14</v>
      </c>
      <c r="F7216" s="17">
        <f>INT((VLOOKUP($C7216,装备数值,2,0)+VLOOKUP($C7216,装备数值,5,0)*($E7216-1))*VLOOKUP($D7216,系数!$K$2:$O$7,2,0))</f>
        <v>0</v>
      </c>
      <c r="G7216" s="17">
        <f>INT((VLOOKUP($C7216,装备数值,3,0)+VLOOKUP($C7216,装备数值,6,0)*($E7216-1))*VLOOKUP($D7216,系数!$K$2:$O$7,3,0))</f>
        <v>278</v>
      </c>
      <c r="H7216" s="17">
        <f t="shared" si="225"/>
        <v>278</v>
      </c>
      <c r="I7216" s="17">
        <f>INT((VLOOKUP($C7216,装备数值,4,0)+VLOOKUP($C7216,装备数值,7,0)*($E7216-1))*VLOOKUP($D7216,系数!$K$2:$O$7,4,0))</f>
        <v>0</v>
      </c>
      <c r="J7216" s="17">
        <f>INT((VLOOKUP($C7216,装备数值,4,0)+VLOOKUP($C7216,装备数值,7,0)*($E7216-1))*VLOOKUP($D7216,系数!$K$2:$O$7,5,0))</f>
        <v>0</v>
      </c>
      <c r="K7216" s="17">
        <f>INT(VLOOKUP(E7216,强化金币,2,1)*VLOOKUP(INDEX(装备!F:F,MATCH(属性!A7216,装备!A:A,0)),系数!$K$12:$M$15,3,0))</f>
        <v>1400</v>
      </c>
      <c r="O7216" s="17">
        <f>IF(E7216=1,"",VLOOKUP(E7216,系数!$S$2:$AB$12,MATCH(属性!C7216,评级,0),1))</f>
        <v>20</v>
      </c>
    </row>
    <row r="7217" spans="1:15" ht="17.25" thickBot="1" x14ac:dyDescent="0.4">
      <c r="A7217" s="17">
        <v>7100061</v>
      </c>
      <c r="B7217" s="17" t="s">
        <v>283</v>
      </c>
      <c r="C7217" s="15">
        <f>INDEX(装备!G:G,MATCH(属性!A7217,装备!A:A,0))</f>
        <v>16</v>
      </c>
      <c r="D7217" s="15" t="str">
        <f>INDEX(装备!E:E,MATCH(属性!A7217,装备!A:A,0))</f>
        <v>weapon</v>
      </c>
      <c r="E7217" s="14">
        <v>15</v>
      </c>
      <c r="F7217" s="17">
        <f>INT((VLOOKUP($C7217,装备数值,2,0)+VLOOKUP($C7217,装备数值,5,0)*($E7217-1))*VLOOKUP($D7217,系数!$K$2:$O$7,2,0))</f>
        <v>0</v>
      </c>
      <c r="G7217" s="17">
        <f>INT((VLOOKUP($C7217,装备数值,3,0)+VLOOKUP($C7217,装备数值,6,0)*($E7217-1))*VLOOKUP($D7217,系数!$K$2:$O$7,3,0))</f>
        <v>284</v>
      </c>
      <c r="H7217" s="17">
        <f t="shared" si="225"/>
        <v>284</v>
      </c>
      <c r="I7217" s="17">
        <f>INT((VLOOKUP($C7217,装备数值,4,0)+VLOOKUP($C7217,装备数值,7,0)*($E7217-1))*VLOOKUP($D7217,系数!$K$2:$O$7,4,0))</f>
        <v>0</v>
      </c>
      <c r="J7217" s="17">
        <f>INT((VLOOKUP($C7217,装备数值,4,0)+VLOOKUP($C7217,装备数值,7,0)*($E7217-1))*VLOOKUP($D7217,系数!$K$2:$O$7,5,0))</f>
        <v>0</v>
      </c>
      <c r="K7217" s="17">
        <f>INT(VLOOKUP(E7217,强化金币,2,1)*VLOOKUP(INDEX(装备!F:F,MATCH(属性!A7217,装备!A:A,0)),系数!$K$12:$M$15,3,0))</f>
        <v>1600</v>
      </c>
      <c r="O7217" s="17">
        <f>IF(E7217=1,"",VLOOKUP(E7217,系数!$S$2:$AB$12,MATCH(属性!C7217,评级,0),1))</f>
        <v>20</v>
      </c>
    </row>
    <row r="7218" spans="1:15" ht="17.25" thickBot="1" x14ac:dyDescent="0.4">
      <c r="A7218" s="17">
        <v>7100061</v>
      </c>
      <c r="B7218" s="17" t="s">
        <v>283</v>
      </c>
      <c r="C7218" s="15">
        <f>INDEX(装备!G:G,MATCH(属性!A7218,装备!A:A,0))</f>
        <v>16</v>
      </c>
      <c r="D7218" s="15" t="str">
        <f>INDEX(装备!E:E,MATCH(属性!A7218,装备!A:A,0))</f>
        <v>weapon</v>
      </c>
      <c r="E7218" s="14">
        <v>16</v>
      </c>
      <c r="F7218" s="17">
        <f>INT((VLOOKUP($C7218,装备数值,2,0)+VLOOKUP($C7218,装备数值,5,0)*($E7218-1))*VLOOKUP($D7218,系数!$K$2:$O$7,2,0))</f>
        <v>0</v>
      </c>
      <c r="G7218" s="17">
        <f>INT((VLOOKUP($C7218,装备数值,3,0)+VLOOKUP($C7218,装备数值,6,0)*($E7218-1))*VLOOKUP($D7218,系数!$K$2:$O$7,3,0))</f>
        <v>290</v>
      </c>
      <c r="H7218" s="17">
        <f t="shared" si="225"/>
        <v>290</v>
      </c>
      <c r="I7218" s="17">
        <f>INT((VLOOKUP($C7218,装备数值,4,0)+VLOOKUP($C7218,装备数值,7,0)*($E7218-1))*VLOOKUP($D7218,系数!$K$2:$O$7,4,0))</f>
        <v>0</v>
      </c>
      <c r="J7218" s="17">
        <f>INT((VLOOKUP($C7218,装备数值,4,0)+VLOOKUP($C7218,装备数值,7,0)*($E7218-1))*VLOOKUP($D7218,系数!$K$2:$O$7,5,0))</f>
        <v>0</v>
      </c>
      <c r="K7218" s="17">
        <f>INT(VLOOKUP(E7218,强化金币,2,1)*VLOOKUP(INDEX(装备!F:F,MATCH(属性!A7218,装备!A:A,0)),系数!$K$12:$M$15,3,0))</f>
        <v>1800</v>
      </c>
      <c r="O7218" s="17">
        <f>IF(E7218=1,"",VLOOKUP(E7218,系数!$S$2:$AB$12,MATCH(属性!C7218,评级,0),1))</f>
        <v>20</v>
      </c>
    </row>
    <row r="7219" spans="1:15" ht="17.25" thickBot="1" x14ac:dyDescent="0.4">
      <c r="A7219" s="17">
        <v>7100061</v>
      </c>
      <c r="B7219" s="17" t="s">
        <v>283</v>
      </c>
      <c r="C7219" s="15">
        <f>INDEX(装备!G:G,MATCH(属性!A7219,装备!A:A,0))</f>
        <v>16</v>
      </c>
      <c r="D7219" s="15" t="str">
        <f>INDEX(装备!E:E,MATCH(属性!A7219,装备!A:A,0))</f>
        <v>weapon</v>
      </c>
      <c r="E7219" s="14">
        <v>17</v>
      </c>
      <c r="F7219" s="17">
        <f>INT((VLOOKUP($C7219,装备数值,2,0)+VLOOKUP($C7219,装备数值,5,0)*($E7219-1))*VLOOKUP($D7219,系数!$K$2:$O$7,2,0))</f>
        <v>0</v>
      </c>
      <c r="G7219" s="17">
        <f>INT((VLOOKUP($C7219,装备数值,3,0)+VLOOKUP($C7219,装备数值,6,0)*($E7219-1))*VLOOKUP($D7219,系数!$K$2:$O$7,3,0))</f>
        <v>296</v>
      </c>
      <c r="H7219" s="17">
        <f t="shared" si="225"/>
        <v>296</v>
      </c>
      <c r="I7219" s="17">
        <f>INT((VLOOKUP($C7219,装备数值,4,0)+VLOOKUP($C7219,装备数值,7,0)*($E7219-1))*VLOOKUP($D7219,系数!$K$2:$O$7,4,0))</f>
        <v>0</v>
      </c>
      <c r="J7219" s="17">
        <f>INT((VLOOKUP($C7219,装备数值,4,0)+VLOOKUP($C7219,装备数值,7,0)*($E7219-1))*VLOOKUP($D7219,系数!$K$2:$O$7,5,0))</f>
        <v>0</v>
      </c>
      <c r="K7219" s="17">
        <f>INT(VLOOKUP(E7219,强化金币,2,1)*VLOOKUP(INDEX(装备!F:F,MATCH(属性!A7219,装备!A:A,0)),系数!$K$12:$M$15,3,0))</f>
        <v>2000</v>
      </c>
      <c r="O7219" s="17">
        <f>IF(E7219=1,"",VLOOKUP(E7219,系数!$S$2:$AB$12,MATCH(属性!C7219,评级,0),1))</f>
        <v>20</v>
      </c>
    </row>
    <row r="7220" spans="1:15" ht="17.25" thickBot="1" x14ac:dyDescent="0.4">
      <c r="A7220" s="17">
        <v>7100061</v>
      </c>
      <c r="B7220" s="17" t="s">
        <v>283</v>
      </c>
      <c r="C7220" s="15">
        <f>INDEX(装备!G:G,MATCH(属性!A7220,装备!A:A,0))</f>
        <v>16</v>
      </c>
      <c r="D7220" s="15" t="str">
        <f>INDEX(装备!E:E,MATCH(属性!A7220,装备!A:A,0))</f>
        <v>weapon</v>
      </c>
      <c r="E7220" s="14">
        <v>18</v>
      </c>
      <c r="F7220" s="17">
        <f>INT((VLOOKUP($C7220,装备数值,2,0)+VLOOKUP($C7220,装备数值,5,0)*($E7220-1))*VLOOKUP($D7220,系数!$K$2:$O$7,2,0))</f>
        <v>0</v>
      </c>
      <c r="G7220" s="17">
        <f>INT((VLOOKUP($C7220,装备数值,3,0)+VLOOKUP($C7220,装备数值,6,0)*($E7220-1))*VLOOKUP($D7220,系数!$K$2:$O$7,3,0))</f>
        <v>302</v>
      </c>
      <c r="H7220" s="17">
        <f t="shared" si="225"/>
        <v>302</v>
      </c>
      <c r="I7220" s="17">
        <f>INT((VLOOKUP($C7220,装备数值,4,0)+VLOOKUP($C7220,装备数值,7,0)*($E7220-1))*VLOOKUP($D7220,系数!$K$2:$O$7,4,0))</f>
        <v>0</v>
      </c>
      <c r="J7220" s="17">
        <f>INT((VLOOKUP($C7220,装备数值,4,0)+VLOOKUP($C7220,装备数值,7,0)*($E7220-1))*VLOOKUP($D7220,系数!$K$2:$O$7,5,0))</f>
        <v>0</v>
      </c>
      <c r="K7220" s="17">
        <f>INT(VLOOKUP(E7220,强化金币,2,1)*VLOOKUP(INDEX(装备!F:F,MATCH(属性!A7220,装备!A:A,0)),系数!$K$12:$M$15,3,0))</f>
        <v>2200</v>
      </c>
      <c r="O7220" s="17">
        <f>IF(E7220=1,"",VLOOKUP(E7220,系数!$S$2:$AB$12,MATCH(属性!C7220,评级,0),1))</f>
        <v>20</v>
      </c>
    </row>
    <row r="7221" spans="1:15" ht="17.25" thickBot="1" x14ac:dyDescent="0.4">
      <c r="A7221" s="17">
        <v>7100061</v>
      </c>
      <c r="B7221" s="17" t="s">
        <v>283</v>
      </c>
      <c r="C7221" s="15">
        <f>INDEX(装备!G:G,MATCH(属性!A7221,装备!A:A,0))</f>
        <v>16</v>
      </c>
      <c r="D7221" s="15" t="str">
        <f>INDEX(装备!E:E,MATCH(属性!A7221,装备!A:A,0))</f>
        <v>weapon</v>
      </c>
      <c r="E7221" s="14">
        <v>19</v>
      </c>
      <c r="F7221" s="17">
        <f>INT((VLOOKUP($C7221,装备数值,2,0)+VLOOKUP($C7221,装备数值,5,0)*($E7221-1))*VLOOKUP($D7221,系数!$K$2:$O$7,2,0))</f>
        <v>0</v>
      </c>
      <c r="G7221" s="17">
        <f>INT((VLOOKUP($C7221,装备数值,3,0)+VLOOKUP($C7221,装备数值,6,0)*($E7221-1))*VLOOKUP($D7221,系数!$K$2:$O$7,3,0))</f>
        <v>308</v>
      </c>
      <c r="H7221" s="17">
        <f t="shared" si="225"/>
        <v>308</v>
      </c>
      <c r="I7221" s="17">
        <f>INT((VLOOKUP($C7221,装备数值,4,0)+VLOOKUP($C7221,装备数值,7,0)*($E7221-1))*VLOOKUP($D7221,系数!$K$2:$O$7,4,0))</f>
        <v>0</v>
      </c>
      <c r="J7221" s="17">
        <f>INT((VLOOKUP($C7221,装备数值,4,0)+VLOOKUP($C7221,装备数值,7,0)*($E7221-1))*VLOOKUP($D7221,系数!$K$2:$O$7,5,0))</f>
        <v>0</v>
      </c>
      <c r="K7221" s="17">
        <f>INT(VLOOKUP(E7221,强化金币,2,1)*VLOOKUP(INDEX(装备!F:F,MATCH(属性!A7221,装备!A:A,0)),系数!$K$12:$M$15,3,0))</f>
        <v>2400</v>
      </c>
      <c r="O7221" s="17">
        <f>IF(E7221=1,"",VLOOKUP(E7221,系数!$S$2:$AB$12,MATCH(属性!C7221,评级,0),1))</f>
        <v>20</v>
      </c>
    </row>
    <row r="7222" spans="1:15" ht="17.25" thickBot="1" x14ac:dyDescent="0.4">
      <c r="A7222" s="17">
        <v>7100061</v>
      </c>
      <c r="B7222" s="17" t="s">
        <v>283</v>
      </c>
      <c r="C7222" s="15">
        <f>INDEX(装备!G:G,MATCH(属性!A7222,装备!A:A,0))</f>
        <v>16</v>
      </c>
      <c r="D7222" s="15" t="str">
        <f>INDEX(装备!E:E,MATCH(属性!A7222,装备!A:A,0))</f>
        <v>weapon</v>
      </c>
      <c r="E7222" s="14">
        <v>20</v>
      </c>
      <c r="F7222" s="17">
        <f>INT((VLOOKUP($C7222,装备数值,2,0)+VLOOKUP($C7222,装备数值,5,0)*($E7222-1))*VLOOKUP($D7222,系数!$K$2:$O$7,2,0))</f>
        <v>0</v>
      </c>
      <c r="G7222" s="17">
        <f>INT((VLOOKUP($C7222,装备数值,3,0)+VLOOKUP($C7222,装备数值,6,0)*($E7222-1))*VLOOKUP($D7222,系数!$K$2:$O$7,3,0))</f>
        <v>314</v>
      </c>
      <c r="H7222" s="17">
        <f t="shared" si="225"/>
        <v>314</v>
      </c>
      <c r="I7222" s="17">
        <f>INT((VLOOKUP($C7222,装备数值,4,0)+VLOOKUP($C7222,装备数值,7,0)*($E7222-1))*VLOOKUP($D7222,系数!$K$2:$O$7,4,0))</f>
        <v>0</v>
      </c>
      <c r="J7222" s="17">
        <f>INT((VLOOKUP($C7222,装备数值,4,0)+VLOOKUP($C7222,装备数值,7,0)*($E7222-1))*VLOOKUP($D7222,系数!$K$2:$O$7,5,0))</f>
        <v>0</v>
      </c>
      <c r="K7222" s="17">
        <f>INT(VLOOKUP(E7222,强化金币,2,1)*VLOOKUP(INDEX(装备!F:F,MATCH(属性!A7222,装备!A:A,0)),系数!$K$12:$M$15,3,0))</f>
        <v>2600</v>
      </c>
      <c r="O7222" s="17">
        <f>IF(E7222=1,"",VLOOKUP(E7222,系数!$S$2:$AB$12,MATCH(属性!C7222,评级,0),1))</f>
        <v>30</v>
      </c>
    </row>
    <row r="7223" spans="1:15" ht="17.25" thickBot="1" x14ac:dyDescent="0.4">
      <c r="A7223" s="17">
        <v>7100061</v>
      </c>
      <c r="B7223" s="17" t="s">
        <v>283</v>
      </c>
      <c r="C7223" s="15">
        <f>INDEX(装备!G:G,MATCH(属性!A7223,装备!A:A,0))</f>
        <v>16</v>
      </c>
      <c r="D7223" s="15" t="str">
        <f>INDEX(装备!E:E,MATCH(属性!A7223,装备!A:A,0))</f>
        <v>weapon</v>
      </c>
      <c r="E7223" s="14">
        <v>21</v>
      </c>
      <c r="F7223" s="17">
        <f>INT((VLOOKUP($C7223,装备数值,2,0)+VLOOKUP($C7223,装备数值,5,0)*($E7223-1))*VLOOKUP($D7223,系数!$K$2:$O$7,2,0))</f>
        <v>0</v>
      </c>
      <c r="G7223" s="17">
        <f>INT((VLOOKUP($C7223,装备数值,3,0)+VLOOKUP($C7223,装备数值,6,0)*($E7223-1))*VLOOKUP($D7223,系数!$K$2:$O$7,3,0))</f>
        <v>320</v>
      </c>
      <c r="H7223" s="17">
        <f t="shared" si="225"/>
        <v>320</v>
      </c>
      <c r="I7223" s="17">
        <f>INT((VLOOKUP($C7223,装备数值,4,0)+VLOOKUP($C7223,装备数值,7,0)*($E7223-1))*VLOOKUP($D7223,系数!$K$2:$O$7,4,0))</f>
        <v>0</v>
      </c>
      <c r="J7223" s="17">
        <f>INT((VLOOKUP($C7223,装备数值,4,0)+VLOOKUP($C7223,装备数值,7,0)*($E7223-1))*VLOOKUP($D7223,系数!$K$2:$O$7,5,0))</f>
        <v>0</v>
      </c>
      <c r="K7223" s="17">
        <f>INT(VLOOKUP(E7223,强化金币,2,1)*VLOOKUP(INDEX(装备!F:F,MATCH(属性!A7223,装备!A:A,0)),系数!$K$12:$M$15,3,0))</f>
        <v>2800</v>
      </c>
      <c r="O7223" s="17">
        <f>IF(E7223=1,"",VLOOKUP(E7223,系数!$S$2:$AB$12,MATCH(属性!C7223,评级,0),1))</f>
        <v>30</v>
      </c>
    </row>
    <row r="7224" spans="1:15" ht="17.25" thickBot="1" x14ac:dyDescent="0.4">
      <c r="A7224" s="17">
        <v>7100061</v>
      </c>
      <c r="B7224" s="17" t="s">
        <v>283</v>
      </c>
      <c r="C7224" s="15">
        <f>INDEX(装备!G:G,MATCH(属性!A7224,装备!A:A,0))</f>
        <v>16</v>
      </c>
      <c r="D7224" s="15" t="str">
        <f>INDEX(装备!E:E,MATCH(属性!A7224,装备!A:A,0))</f>
        <v>weapon</v>
      </c>
      <c r="E7224" s="14">
        <v>22</v>
      </c>
      <c r="F7224" s="17">
        <f>INT((VLOOKUP($C7224,装备数值,2,0)+VLOOKUP($C7224,装备数值,5,0)*($E7224-1))*VLOOKUP($D7224,系数!$K$2:$O$7,2,0))</f>
        <v>0</v>
      </c>
      <c r="G7224" s="17">
        <f>INT((VLOOKUP($C7224,装备数值,3,0)+VLOOKUP($C7224,装备数值,6,0)*($E7224-1))*VLOOKUP($D7224,系数!$K$2:$O$7,3,0))</f>
        <v>326</v>
      </c>
      <c r="H7224" s="17">
        <f t="shared" si="225"/>
        <v>326</v>
      </c>
      <c r="I7224" s="17">
        <f>INT((VLOOKUP($C7224,装备数值,4,0)+VLOOKUP($C7224,装备数值,7,0)*($E7224-1))*VLOOKUP($D7224,系数!$K$2:$O$7,4,0))</f>
        <v>0</v>
      </c>
      <c r="J7224" s="17">
        <f>INT((VLOOKUP($C7224,装备数值,4,0)+VLOOKUP($C7224,装备数值,7,0)*($E7224-1))*VLOOKUP($D7224,系数!$K$2:$O$7,5,0))</f>
        <v>0</v>
      </c>
      <c r="K7224" s="17">
        <f>INT(VLOOKUP(E7224,强化金币,2,1)*VLOOKUP(INDEX(装备!F:F,MATCH(属性!A7224,装备!A:A,0)),系数!$K$12:$M$15,3,0))</f>
        <v>3000</v>
      </c>
      <c r="O7224" s="17">
        <f>IF(E7224=1,"",VLOOKUP(E7224,系数!$S$2:$AB$12,MATCH(属性!C7224,评级,0),1))</f>
        <v>30</v>
      </c>
    </row>
    <row r="7225" spans="1:15" ht="17.25" thickBot="1" x14ac:dyDescent="0.4">
      <c r="A7225" s="17">
        <v>7100061</v>
      </c>
      <c r="B7225" s="17" t="s">
        <v>283</v>
      </c>
      <c r="C7225" s="15">
        <f>INDEX(装备!G:G,MATCH(属性!A7225,装备!A:A,0))</f>
        <v>16</v>
      </c>
      <c r="D7225" s="15" t="str">
        <f>INDEX(装备!E:E,MATCH(属性!A7225,装备!A:A,0))</f>
        <v>weapon</v>
      </c>
      <c r="E7225" s="14">
        <v>23</v>
      </c>
      <c r="F7225" s="17">
        <f>INT((VLOOKUP($C7225,装备数值,2,0)+VLOOKUP($C7225,装备数值,5,0)*($E7225-1))*VLOOKUP($D7225,系数!$K$2:$O$7,2,0))</f>
        <v>0</v>
      </c>
      <c r="G7225" s="17">
        <f>INT((VLOOKUP($C7225,装备数值,3,0)+VLOOKUP($C7225,装备数值,6,0)*($E7225-1))*VLOOKUP($D7225,系数!$K$2:$O$7,3,0))</f>
        <v>332</v>
      </c>
      <c r="H7225" s="17">
        <f t="shared" si="225"/>
        <v>332</v>
      </c>
      <c r="I7225" s="17">
        <f>INT((VLOOKUP($C7225,装备数值,4,0)+VLOOKUP($C7225,装备数值,7,0)*($E7225-1))*VLOOKUP($D7225,系数!$K$2:$O$7,4,0))</f>
        <v>0</v>
      </c>
      <c r="J7225" s="17">
        <f>INT((VLOOKUP($C7225,装备数值,4,0)+VLOOKUP($C7225,装备数值,7,0)*($E7225-1))*VLOOKUP($D7225,系数!$K$2:$O$7,5,0))</f>
        <v>0</v>
      </c>
      <c r="K7225" s="17">
        <f>INT(VLOOKUP(E7225,强化金币,2,1)*VLOOKUP(INDEX(装备!F:F,MATCH(属性!A7225,装备!A:A,0)),系数!$K$12:$M$15,3,0))</f>
        <v>3200</v>
      </c>
      <c r="O7225" s="17">
        <f>IF(E7225=1,"",VLOOKUP(E7225,系数!$S$2:$AB$12,MATCH(属性!C7225,评级,0),1))</f>
        <v>30</v>
      </c>
    </row>
    <row r="7226" spans="1:15" ht="17.25" thickBot="1" x14ac:dyDescent="0.4">
      <c r="A7226" s="17">
        <v>7100061</v>
      </c>
      <c r="B7226" s="17" t="s">
        <v>283</v>
      </c>
      <c r="C7226" s="15">
        <f>INDEX(装备!G:G,MATCH(属性!A7226,装备!A:A,0))</f>
        <v>16</v>
      </c>
      <c r="D7226" s="15" t="str">
        <f>INDEX(装备!E:E,MATCH(属性!A7226,装备!A:A,0))</f>
        <v>weapon</v>
      </c>
      <c r="E7226" s="14">
        <v>24</v>
      </c>
      <c r="F7226" s="17">
        <f>INT((VLOOKUP($C7226,装备数值,2,0)+VLOOKUP($C7226,装备数值,5,0)*($E7226-1))*VLOOKUP($D7226,系数!$K$2:$O$7,2,0))</f>
        <v>0</v>
      </c>
      <c r="G7226" s="17">
        <f>INT((VLOOKUP($C7226,装备数值,3,0)+VLOOKUP($C7226,装备数值,6,0)*($E7226-1))*VLOOKUP($D7226,系数!$K$2:$O$7,3,0))</f>
        <v>338</v>
      </c>
      <c r="H7226" s="17">
        <f t="shared" si="225"/>
        <v>338</v>
      </c>
      <c r="I7226" s="17">
        <f>INT((VLOOKUP($C7226,装备数值,4,0)+VLOOKUP($C7226,装备数值,7,0)*($E7226-1))*VLOOKUP($D7226,系数!$K$2:$O$7,4,0))</f>
        <v>0</v>
      </c>
      <c r="J7226" s="17">
        <f>INT((VLOOKUP($C7226,装备数值,4,0)+VLOOKUP($C7226,装备数值,7,0)*($E7226-1))*VLOOKUP($D7226,系数!$K$2:$O$7,5,0))</f>
        <v>0</v>
      </c>
      <c r="K7226" s="17">
        <f>INT(VLOOKUP(E7226,强化金币,2,1)*VLOOKUP(INDEX(装备!F:F,MATCH(属性!A7226,装备!A:A,0)),系数!$K$12:$M$15,3,0))</f>
        <v>3400</v>
      </c>
      <c r="O7226" s="17">
        <f>IF(E7226=1,"",VLOOKUP(E7226,系数!$S$2:$AB$12,MATCH(属性!C7226,评级,0),1))</f>
        <v>30</v>
      </c>
    </row>
    <row r="7227" spans="1:15" ht="17.25" thickBot="1" x14ac:dyDescent="0.4">
      <c r="A7227" s="17">
        <v>7100061</v>
      </c>
      <c r="B7227" s="17" t="s">
        <v>283</v>
      </c>
      <c r="C7227" s="15">
        <f>INDEX(装备!G:G,MATCH(属性!A7227,装备!A:A,0))</f>
        <v>16</v>
      </c>
      <c r="D7227" s="15" t="str">
        <f>INDEX(装备!E:E,MATCH(属性!A7227,装备!A:A,0))</f>
        <v>weapon</v>
      </c>
      <c r="E7227" s="14">
        <v>25</v>
      </c>
      <c r="F7227" s="17">
        <f>INT((VLOOKUP($C7227,装备数值,2,0)+VLOOKUP($C7227,装备数值,5,0)*($E7227-1))*VLOOKUP($D7227,系数!$K$2:$O$7,2,0))</f>
        <v>0</v>
      </c>
      <c r="G7227" s="17">
        <f>INT((VLOOKUP($C7227,装备数值,3,0)+VLOOKUP($C7227,装备数值,6,0)*($E7227-1))*VLOOKUP($D7227,系数!$K$2:$O$7,3,0))</f>
        <v>344</v>
      </c>
      <c r="H7227" s="17">
        <f t="shared" si="225"/>
        <v>344</v>
      </c>
      <c r="I7227" s="17">
        <f>INT((VLOOKUP($C7227,装备数值,4,0)+VLOOKUP($C7227,装备数值,7,0)*($E7227-1))*VLOOKUP($D7227,系数!$K$2:$O$7,4,0))</f>
        <v>0</v>
      </c>
      <c r="J7227" s="17">
        <f>INT((VLOOKUP($C7227,装备数值,4,0)+VLOOKUP($C7227,装备数值,7,0)*($E7227-1))*VLOOKUP($D7227,系数!$K$2:$O$7,5,0))</f>
        <v>0</v>
      </c>
      <c r="K7227" s="17">
        <f>INT(VLOOKUP(E7227,强化金币,2,1)*VLOOKUP(INDEX(装备!F:F,MATCH(属性!A7227,装备!A:A,0)),系数!$K$12:$M$15,3,0))</f>
        <v>3600</v>
      </c>
      <c r="O7227" s="17">
        <f>IF(E7227=1,"",VLOOKUP(E7227,系数!$S$2:$AB$12,MATCH(属性!C7227,评级,0),1))</f>
        <v>30</v>
      </c>
    </row>
    <row r="7228" spans="1:15" ht="17.25" thickBot="1" x14ac:dyDescent="0.4">
      <c r="A7228" s="17">
        <v>7100061</v>
      </c>
      <c r="B7228" s="17" t="s">
        <v>283</v>
      </c>
      <c r="C7228" s="15">
        <f>INDEX(装备!G:G,MATCH(属性!A7228,装备!A:A,0))</f>
        <v>16</v>
      </c>
      <c r="D7228" s="15" t="str">
        <f>INDEX(装备!E:E,MATCH(属性!A7228,装备!A:A,0))</f>
        <v>weapon</v>
      </c>
      <c r="E7228" s="14">
        <v>26</v>
      </c>
      <c r="F7228" s="17">
        <f>INT((VLOOKUP($C7228,装备数值,2,0)+VLOOKUP($C7228,装备数值,5,0)*($E7228-1))*VLOOKUP($D7228,系数!$K$2:$O$7,2,0))</f>
        <v>0</v>
      </c>
      <c r="G7228" s="17">
        <f>INT((VLOOKUP($C7228,装备数值,3,0)+VLOOKUP($C7228,装备数值,6,0)*($E7228-1))*VLOOKUP($D7228,系数!$K$2:$O$7,3,0))</f>
        <v>350</v>
      </c>
      <c r="H7228" s="17">
        <f t="shared" si="225"/>
        <v>350</v>
      </c>
      <c r="I7228" s="17">
        <f>INT((VLOOKUP($C7228,装备数值,4,0)+VLOOKUP($C7228,装备数值,7,0)*($E7228-1))*VLOOKUP($D7228,系数!$K$2:$O$7,4,0))</f>
        <v>0</v>
      </c>
      <c r="J7228" s="17">
        <f>INT((VLOOKUP($C7228,装备数值,4,0)+VLOOKUP($C7228,装备数值,7,0)*($E7228-1))*VLOOKUP($D7228,系数!$K$2:$O$7,5,0))</f>
        <v>0</v>
      </c>
      <c r="K7228" s="17">
        <f>INT(VLOOKUP(E7228,强化金币,2,1)*VLOOKUP(INDEX(装备!F:F,MATCH(属性!A7228,装备!A:A,0)),系数!$K$12:$M$15,3,0))</f>
        <v>3800</v>
      </c>
      <c r="O7228" s="17">
        <f>IF(E7228=1,"",VLOOKUP(E7228,系数!$S$2:$AB$12,MATCH(属性!C7228,评级,0),1))</f>
        <v>30</v>
      </c>
    </row>
    <row r="7229" spans="1:15" ht="17.25" thickBot="1" x14ac:dyDescent="0.4">
      <c r="A7229" s="17">
        <v>7100061</v>
      </c>
      <c r="B7229" s="17" t="s">
        <v>283</v>
      </c>
      <c r="C7229" s="15">
        <f>INDEX(装备!G:G,MATCH(属性!A7229,装备!A:A,0))</f>
        <v>16</v>
      </c>
      <c r="D7229" s="15" t="str">
        <f>INDEX(装备!E:E,MATCH(属性!A7229,装备!A:A,0))</f>
        <v>weapon</v>
      </c>
      <c r="E7229" s="14">
        <v>27</v>
      </c>
      <c r="F7229" s="17">
        <f>INT((VLOOKUP($C7229,装备数值,2,0)+VLOOKUP($C7229,装备数值,5,0)*($E7229-1))*VLOOKUP($D7229,系数!$K$2:$O$7,2,0))</f>
        <v>0</v>
      </c>
      <c r="G7229" s="17">
        <f>INT((VLOOKUP($C7229,装备数值,3,0)+VLOOKUP($C7229,装备数值,6,0)*($E7229-1))*VLOOKUP($D7229,系数!$K$2:$O$7,3,0))</f>
        <v>356</v>
      </c>
      <c r="H7229" s="17">
        <f t="shared" si="225"/>
        <v>356</v>
      </c>
      <c r="I7229" s="17">
        <f>INT((VLOOKUP($C7229,装备数值,4,0)+VLOOKUP($C7229,装备数值,7,0)*($E7229-1))*VLOOKUP($D7229,系数!$K$2:$O$7,4,0))</f>
        <v>0</v>
      </c>
      <c r="J7229" s="17">
        <f>INT((VLOOKUP($C7229,装备数值,4,0)+VLOOKUP($C7229,装备数值,7,0)*($E7229-1))*VLOOKUP($D7229,系数!$K$2:$O$7,5,0))</f>
        <v>0</v>
      </c>
      <c r="K7229" s="17">
        <f>INT(VLOOKUP(E7229,强化金币,2,1)*VLOOKUP(INDEX(装备!F:F,MATCH(属性!A7229,装备!A:A,0)),系数!$K$12:$M$15,3,0))</f>
        <v>4000</v>
      </c>
      <c r="O7229" s="17">
        <f>IF(E7229=1,"",VLOOKUP(E7229,系数!$S$2:$AB$12,MATCH(属性!C7229,评级,0),1))</f>
        <v>30</v>
      </c>
    </row>
    <row r="7230" spans="1:15" ht="17.25" thickBot="1" x14ac:dyDescent="0.4">
      <c r="A7230" s="17">
        <v>7100061</v>
      </c>
      <c r="B7230" s="17" t="s">
        <v>283</v>
      </c>
      <c r="C7230" s="15">
        <f>INDEX(装备!G:G,MATCH(属性!A7230,装备!A:A,0))</f>
        <v>16</v>
      </c>
      <c r="D7230" s="15" t="str">
        <f>INDEX(装备!E:E,MATCH(属性!A7230,装备!A:A,0))</f>
        <v>weapon</v>
      </c>
      <c r="E7230" s="14">
        <v>28</v>
      </c>
      <c r="F7230" s="17">
        <f>INT((VLOOKUP($C7230,装备数值,2,0)+VLOOKUP($C7230,装备数值,5,0)*($E7230-1))*VLOOKUP($D7230,系数!$K$2:$O$7,2,0))</f>
        <v>0</v>
      </c>
      <c r="G7230" s="17">
        <f>INT((VLOOKUP($C7230,装备数值,3,0)+VLOOKUP($C7230,装备数值,6,0)*($E7230-1))*VLOOKUP($D7230,系数!$K$2:$O$7,3,0))</f>
        <v>362</v>
      </c>
      <c r="H7230" s="17">
        <f t="shared" si="225"/>
        <v>362</v>
      </c>
      <c r="I7230" s="17">
        <f>INT((VLOOKUP($C7230,装备数值,4,0)+VLOOKUP($C7230,装备数值,7,0)*($E7230-1))*VLOOKUP($D7230,系数!$K$2:$O$7,4,0))</f>
        <v>0</v>
      </c>
      <c r="J7230" s="17">
        <f>INT((VLOOKUP($C7230,装备数值,4,0)+VLOOKUP($C7230,装备数值,7,0)*($E7230-1))*VLOOKUP($D7230,系数!$K$2:$O$7,5,0))</f>
        <v>0</v>
      </c>
      <c r="K7230" s="17">
        <f>INT(VLOOKUP(E7230,强化金币,2,1)*VLOOKUP(INDEX(装备!F:F,MATCH(属性!A7230,装备!A:A,0)),系数!$K$12:$M$15,3,0))</f>
        <v>4200</v>
      </c>
      <c r="O7230" s="17">
        <f>IF(E7230=1,"",VLOOKUP(E7230,系数!$S$2:$AB$12,MATCH(属性!C7230,评级,0),1))</f>
        <v>30</v>
      </c>
    </row>
    <row r="7231" spans="1:15" ht="17.25" thickBot="1" x14ac:dyDescent="0.4">
      <c r="A7231" s="17">
        <v>7100061</v>
      </c>
      <c r="B7231" s="17" t="s">
        <v>283</v>
      </c>
      <c r="C7231" s="15">
        <f>INDEX(装备!G:G,MATCH(属性!A7231,装备!A:A,0))</f>
        <v>16</v>
      </c>
      <c r="D7231" s="15" t="str">
        <f>INDEX(装备!E:E,MATCH(属性!A7231,装备!A:A,0))</f>
        <v>weapon</v>
      </c>
      <c r="E7231" s="14">
        <v>29</v>
      </c>
      <c r="F7231" s="17">
        <f>INT((VLOOKUP($C7231,装备数值,2,0)+VLOOKUP($C7231,装备数值,5,0)*($E7231-1))*VLOOKUP($D7231,系数!$K$2:$O$7,2,0))</f>
        <v>0</v>
      </c>
      <c r="G7231" s="17">
        <f>INT((VLOOKUP($C7231,装备数值,3,0)+VLOOKUP($C7231,装备数值,6,0)*($E7231-1))*VLOOKUP($D7231,系数!$K$2:$O$7,3,0))</f>
        <v>368</v>
      </c>
      <c r="H7231" s="17">
        <f t="shared" si="225"/>
        <v>368</v>
      </c>
      <c r="I7231" s="17">
        <f>INT((VLOOKUP($C7231,装备数值,4,0)+VLOOKUP($C7231,装备数值,7,0)*($E7231-1))*VLOOKUP($D7231,系数!$K$2:$O$7,4,0))</f>
        <v>0</v>
      </c>
      <c r="J7231" s="17">
        <f>INT((VLOOKUP($C7231,装备数值,4,0)+VLOOKUP($C7231,装备数值,7,0)*($E7231-1))*VLOOKUP($D7231,系数!$K$2:$O$7,5,0))</f>
        <v>0</v>
      </c>
      <c r="K7231" s="17">
        <f>INT(VLOOKUP(E7231,强化金币,2,1)*VLOOKUP(INDEX(装备!F:F,MATCH(属性!A7231,装备!A:A,0)),系数!$K$12:$M$15,3,0))</f>
        <v>4500</v>
      </c>
      <c r="O7231" s="17">
        <f>IF(E7231=1,"",VLOOKUP(E7231,系数!$S$2:$AB$12,MATCH(属性!C7231,评级,0),1))</f>
        <v>30</v>
      </c>
    </row>
    <row r="7232" spans="1:15" ht="17.25" thickBot="1" x14ac:dyDescent="0.4">
      <c r="A7232" s="17">
        <v>7100061</v>
      </c>
      <c r="B7232" s="17" t="s">
        <v>283</v>
      </c>
      <c r="C7232" s="15">
        <f>INDEX(装备!G:G,MATCH(属性!A7232,装备!A:A,0))</f>
        <v>16</v>
      </c>
      <c r="D7232" s="15" t="str">
        <f>INDEX(装备!E:E,MATCH(属性!A7232,装备!A:A,0))</f>
        <v>weapon</v>
      </c>
      <c r="E7232" s="14">
        <v>30</v>
      </c>
      <c r="F7232" s="17">
        <f>INT((VLOOKUP($C7232,装备数值,2,0)+VLOOKUP($C7232,装备数值,5,0)*($E7232-1))*VLOOKUP($D7232,系数!$K$2:$O$7,2,0))</f>
        <v>0</v>
      </c>
      <c r="G7232" s="17">
        <f>INT((VLOOKUP($C7232,装备数值,3,0)+VLOOKUP($C7232,装备数值,6,0)*($E7232-1))*VLOOKUP($D7232,系数!$K$2:$O$7,3,0))</f>
        <v>374</v>
      </c>
      <c r="H7232" s="17">
        <f t="shared" si="225"/>
        <v>374</v>
      </c>
      <c r="I7232" s="17">
        <f>INT((VLOOKUP($C7232,装备数值,4,0)+VLOOKUP($C7232,装备数值,7,0)*($E7232-1))*VLOOKUP($D7232,系数!$K$2:$O$7,4,0))</f>
        <v>0</v>
      </c>
      <c r="J7232" s="17">
        <f>INT((VLOOKUP($C7232,装备数值,4,0)+VLOOKUP($C7232,装备数值,7,0)*($E7232-1))*VLOOKUP($D7232,系数!$K$2:$O$7,5,0))</f>
        <v>0</v>
      </c>
      <c r="K7232" s="17">
        <f>INT(VLOOKUP(E7232,强化金币,2,1)*VLOOKUP(INDEX(装备!F:F,MATCH(属性!A7232,装备!A:A,0)),系数!$K$12:$M$15,3,0))</f>
        <v>5000</v>
      </c>
      <c r="O7232" s="17">
        <f>IF(E7232=1,"",VLOOKUP(E7232,系数!$S$2:$AB$12,MATCH(属性!C7232,评级,0),1))</f>
        <v>40</v>
      </c>
    </row>
    <row r="7233" spans="1:15" ht="17.25" thickBot="1" x14ac:dyDescent="0.4">
      <c r="A7233" s="17">
        <v>7100061</v>
      </c>
      <c r="B7233" s="17" t="s">
        <v>283</v>
      </c>
      <c r="C7233" s="15">
        <f>INDEX(装备!G:G,MATCH(属性!A7233,装备!A:A,0))</f>
        <v>16</v>
      </c>
      <c r="D7233" s="15" t="str">
        <f>INDEX(装备!E:E,MATCH(属性!A7233,装备!A:A,0))</f>
        <v>weapon</v>
      </c>
      <c r="E7233" s="14">
        <v>31</v>
      </c>
      <c r="F7233" s="17">
        <f>INT((VLOOKUP($C7233,装备数值,2,0)+VLOOKUP($C7233,装备数值,5,0)*($E7233-1))*VLOOKUP($D7233,系数!$K$2:$O$7,2,0))</f>
        <v>0</v>
      </c>
      <c r="G7233" s="17">
        <f>INT((VLOOKUP($C7233,装备数值,3,0)+VLOOKUP($C7233,装备数值,6,0)*($E7233-1))*VLOOKUP($D7233,系数!$K$2:$O$7,3,0))</f>
        <v>380</v>
      </c>
      <c r="H7233" s="17">
        <f t="shared" si="225"/>
        <v>380</v>
      </c>
      <c r="I7233" s="17">
        <f>INT((VLOOKUP($C7233,装备数值,4,0)+VLOOKUP($C7233,装备数值,7,0)*($E7233-1))*VLOOKUP($D7233,系数!$K$2:$O$7,4,0))</f>
        <v>0</v>
      </c>
      <c r="J7233" s="17">
        <f>INT((VLOOKUP($C7233,装备数值,4,0)+VLOOKUP($C7233,装备数值,7,0)*($E7233-1))*VLOOKUP($D7233,系数!$K$2:$O$7,5,0))</f>
        <v>0</v>
      </c>
      <c r="K7233" s="17">
        <f>INT(VLOOKUP(E7233,强化金币,2,1)*VLOOKUP(INDEX(装备!F:F,MATCH(属性!A7233,装备!A:A,0)),系数!$K$12:$M$15,3,0))</f>
        <v>5500</v>
      </c>
      <c r="O7233" s="17">
        <f>IF(E7233=1,"",VLOOKUP(E7233,系数!$S$2:$AB$12,MATCH(属性!C7233,评级,0),1))</f>
        <v>40</v>
      </c>
    </row>
    <row r="7234" spans="1:15" ht="17.25" thickBot="1" x14ac:dyDescent="0.4">
      <c r="A7234" s="17">
        <v>7100061</v>
      </c>
      <c r="B7234" s="17" t="s">
        <v>283</v>
      </c>
      <c r="C7234" s="15">
        <f>INDEX(装备!G:G,MATCH(属性!A7234,装备!A:A,0))</f>
        <v>16</v>
      </c>
      <c r="D7234" s="15" t="str">
        <f>INDEX(装备!E:E,MATCH(属性!A7234,装备!A:A,0))</f>
        <v>weapon</v>
      </c>
      <c r="E7234" s="14">
        <v>32</v>
      </c>
      <c r="F7234" s="17">
        <f>INT((VLOOKUP($C7234,装备数值,2,0)+VLOOKUP($C7234,装备数值,5,0)*($E7234-1))*VLOOKUP($D7234,系数!$K$2:$O$7,2,0))</f>
        <v>0</v>
      </c>
      <c r="G7234" s="17">
        <f>INT((VLOOKUP($C7234,装备数值,3,0)+VLOOKUP($C7234,装备数值,6,0)*($E7234-1))*VLOOKUP($D7234,系数!$K$2:$O$7,3,0))</f>
        <v>386</v>
      </c>
      <c r="H7234" s="17">
        <f t="shared" si="225"/>
        <v>386</v>
      </c>
      <c r="I7234" s="17">
        <f>INT((VLOOKUP($C7234,装备数值,4,0)+VLOOKUP($C7234,装备数值,7,0)*($E7234-1))*VLOOKUP($D7234,系数!$K$2:$O$7,4,0))</f>
        <v>0</v>
      </c>
      <c r="J7234" s="17">
        <f>INT((VLOOKUP($C7234,装备数值,4,0)+VLOOKUP($C7234,装备数值,7,0)*($E7234-1))*VLOOKUP($D7234,系数!$K$2:$O$7,5,0))</f>
        <v>0</v>
      </c>
      <c r="K7234" s="17">
        <f>INT(VLOOKUP(E7234,强化金币,2,1)*VLOOKUP(INDEX(装备!F:F,MATCH(属性!A7234,装备!A:A,0)),系数!$K$12:$M$15,3,0))</f>
        <v>6000</v>
      </c>
      <c r="O7234" s="17">
        <f>IF(E7234=1,"",VLOOKUP(E7234,系数!$S$2:$AB$12,MATCH(属性!C7234,评级,0),1))</f>
        <v>40</v>
      </c>
    </row>
    <row r="7235" spans="1:15" ht="17.25" thickBot="1" x14ac:dyDescent="0.4">
      <c r="A7235" s="17">
        <v>7100061</v>
      </c>
      <c r="B7235" s="17" t="s">
        <v>283</v>
      </c>
      <c r="C7235" s="15">
        <f>INDEX(装备!G:G,MATCH(属性!A7235,装备!A:A,0))</f>
        <v>16</v>
      </c>
      <c r="D7235" s="15" t="str">
        <f>INDEX(装备!E:E,MATCH(属性!A7235,装备!A:A,0))</f>
        <v>weapon</v>
      </c>
      <c r="E7235" s="14">
        <v>33</v>
      </c>
      <c r="F7235" s="17">
        <f>INT((VLOOKUP($C7235,装备数值,2,0)+VLOOKUP($C7235,装备数值,5,0)*($E7235-1))*VLOOKUP($D7235,系数!$K$2:$O$7,2,0))</f>
        <v>0</v>
      </c>
      <c r="G7235" s="17">
        <f>INT((VLOOKUP($C7235,装备数值,3,0)+VLOOKUP($C7235,装备数值,6,0)*($E7235-1))*VLOOKUP($D7235,系数!$K$2:$O$7,3,0))</f>
        <v>392</v>
      </c>
      <c r="H7235" s="17">
        <f t="shared" si="225"/>
        <v>392</v>
      </c>
      <c r="I7235" s="17">
        <f>INT((VLOOKUP($C7235,装备数值,4,0)+VLOOKUP($C7235,装备数值,7,0)*($E7235-1))*VLOOKUP($D7235,系数!$K$2:$O$7,4,0))</f>
        <v>0</v>
      </c>
      <c r="J7235" s="17">
        <f>INT((VLOOKUP($C7235,装备数值,4,0)+VLOOKUP($C7235,装备数值,7,0)*($E7235-1))*VLOOKUP($D7235,系数!$K$2:$O$7,5,0))</f>
        <v>0</v>
      </c>
      <c r="K7235" s="17">
        <f>INT(VLOOKUP(E7235,强化金币,2,1)*VLOOKUP(INDEX(装备!F:F,MATCH(属性!A7235,装备!A:A,0)),系数!$K$12:$M$15,3,0))</f>
        <v>6500</v>
      </c>
      <c r="O7235" s="17">
        <f>IF(E7235=1,"",VLOOKUP(E7235,系数!$S$2:$AB$12,MATCH(属性!C7235,评级,0),1))</f>
        <v>40</v>
      </c>
    </row>
    <row r="7236" spans="1:15" ht="17.25" thickBot="1" x14ac:dyDescent="0.4">
      <c r="A7236" s="17">
        <v>7100061</v>
      </c>
      <c r="B7236" s="17" t="s">
        <v>283</v>
      </c>
      <c r="C7236" s="15">
        <f>INDEX(装备!G:G,MATCH(属性!A7236,装备!A:A,0))</f>
        <v>16</v>
      </c>
      <c r="D7236" s="15" t="str">
        <f>INDEX(装备!E:E,MATCH(属性!A7236,装备!A:A,0))</f>
        <v>weapon</v>
      </c>
      <c r="E7236" s="14">
        <v>34</v>
      </c>
      <c r="F7236" s="17">
        <f>INT((VLOOKUP($C7236,装备数值,2,0)+VLOOKUP($C7236,装备数值,5,0)*($E7236-1))*VLOOKUP($D7236,系数!$K$2:$O$7,2,0))</f>
        <v>0</v>
      </c>
      <c r="G7236" s="17">
        <f>INT((VLOOKUP($C7236,装备数值,3,0)+VLOOKUP($C7236,装备数值,6,0)*($E7236-1))*VLOOKUP($D7236,系数!$K$2:$O$7,3,0))</f>
        <v>398</v>
      </c>
      <c r="H7236" s="17">
        <f t="shared" ref="H7236:H7299" si="226">G7236</f>
        <v>398</v>
      </c>
      <c r="I7236" s="17">
        <f>INT((VLOOKUP($C7236,装备数值,4,0)+VLOOKUP($C7236,装备数值,7,0)*($E7236-1))*VLOOKUP($D7236,系数!$K$2:$O$7,4,0))</f>
        <v>0</v>
      </c>
      <c r="J7236" s="17">
        <f>INT((VLOOKUP($C7236,装备数值,4,0)+VLOOKUP($C7236,装备数值,7,0)*($E7236-1))*VLOOKUP($D7236,系数!$K$2:$O$7,5,0))</f>
        <v>0</v>
      </c>
      <c r="K7236" s="17">
        <f>INT(VLOOKUP(E7236,强化金币,2,1)*VLOOKUP(INDEX(装备!F:F,MATCH(属性!A7236,装备!A:A,0)),系数!$K$12:$M$15,3,0))</f>
        <v>7000</v>
      </c>
      <c r="O7236" s="17">
        <f>IF(E7236=1,"",VLOOKUP(E7236,系数!$S$2:$AB$12,MATCH(属性!C7236,评级,0),1))</f>
        <v>40</v>
      </c>
    </row>
    <row r="7237" spans="1:15" ht="17.25" thickBot="1" x14ac:dyDescent="0.4">
      <c r="A7237" s="17">
        <v>7100061</v>
      </c>
      <c r="B7237" s="17" t="s">
        <v>283</v>
      </c>
      <c r="C7237" s="15">
        <f>INDEX(装备!G:G,MATCH(属性!A7237,装备!A:A,0))</f>
        <v>16</v>
      </c>
      <c r="D7237" s="15" t="str">
        <f>INDEX(装备!E:E,MATCH(属性!A7237,装备!A:A,0))</f>
        <v>weapon</v>
      </c>
      <c r="E7237" s="14">
        <v>35</v>
      </c>
      <c r="F7237" s="17">
        <f>INT((VLOOKUP($C7237,装备数值,2,0)+VLOOKUP($C7237,装备数值,5,0)*($E7237-1))*VLOOKUP($D7237,系数!$K$2:$O$7,2,0))</f>
        <v>0</v>
      </c>
      <c r="G7237" s="17">
        <f>INT((VLOOKUP($C7237,装备数值,3,0)+VLOOKUP($C7237,装备数值,6,0)*($E7237-1))*VLOOKUP($D7237,系数!$K$2:$O$7,3,0))</f>
        <v>404</v>
      </c>
      <c r="H7237" s="17">
        <f t="shared" si="226"/>
        <v>404</v>
      </c>
      <c r="I7237" s="17">
        <f>INT((VLOOKUP($C7237,装备数值,4,0)+VLOOKUP($C7237,装备数值,7,0)*($E7237-1))*VLOOKUP($D7237,系数!$K$2:$O$7,4,0))</f>
        <v>0</v>
      </c>
      <c r="J7237" s="17">
        <f>INT((VLOOKUP($C7237,装备数值,4,0)+VLOOKUP($C7237,装备数值,7,0)*($E7237-1))*VLOOKUP($D7237,系数!$K$2:$O$7,5,0))</f>
        <v>0</v>
      </c>
      <c r="K7237" s="17">
        <f>INT(VLOOKUP(E7237,强化金币,2,1)*VLOOKUP(INDEX(装备!F:F,MATCH(属性!A7237,装备!A:A,0)),系数!$K$12:$M$15,3,0))</f>
        <v>7500</v>
      </c>
      <c r="O7237" s="17">
        <f>IF(E7237=1,"",VLOOKUP(E7237,系数!$S$2:$AB$12,MATCH(属性!C7237,评级,0),1))</f>
        <v>40</v>
      </c>
    </row>
    <row r="7238" spans="1:15" ht="17.25" thickBot="1" x14ac:dyDescent="0.4">
      <c r="A7238" s="17">
        <v>7100061</v>
      </c>
      <c r="B7238" s="17" t="s">
        <v>283</v>
      </c>
      <c r="C7238" s="15">
        <f>INDEX(装备!G:G,MATCH(属性!A7238,装备!A:A,0))</f>
        <v>16</v>
      </c>
      <c r="D7238" s="15" t="str">
        <f>INDEX(装备!E:E,MATCH(属性!A7238,装备!A:A,0))</f>
        <v>weapon</v>
      </c>
      <c r="E7238" s="14">
        <v>36</v>
      </c>
      <c r="F7238" s="17">
        <f>INT((VLOOKUP($C7238,装备数值,2,0)+VLOOKUP($C7238,装备数值,5,0)*($E7238-1))*VLOOKUP($D7238,系数!$K$2:$O$7,2,0))</f>
        <v>0</v>
      </c>
      <c r="G7238" s="17">
        <f>INT((VLOOKUP($C7238,装备数值,3,0)+VLOOKUP($C7238,装备数值,6,0)*($E7238-1))*VLOOKUP($D7238,系数!$K$2:$O$7,3,0))</f>
        <v>410</v>
      </c>
      <c r="H7238" s="17">
        <f t="shared" si="226"/>
        <v>410</v>
      </c>
      <c r="I7238" s="17">
        <f>INT((VLOOKUP($C7238,装备数值,4,0)+VLOOKUP($C7238,装备数值,7,0)*($E7238-1))*VLOOKUP($D7238,系数!$K$2:$O$7,4,0))</f>
        <v>0</v>
      </c>
      <c r="J7238" s="17">
        <f>INT((VLOOKUP($C7238,装备数值,4,0)+VLOOKUP($C7238,装备数值,7,0)*($E7238-1))*VLOOKUP($D7238,系数!$K$2:$O$7,5,0))</f>
        <v>0</v>
      </c>
      <c r="K7238" s="17">
        <f>INT(VLOOKUP(E7238,强化金币,2,1)*VLOOKUP(INDEX(装备!F:F,MATCH(属性!A7238,装备!A:A,0)),系数!$K$12:$M$15,3,0))</f>
        <v>8000</v>
      </c>
      <c r="O7238" s="17">
        <f>IF(E7238=1,"",VLOOKUP(E7238,系数!$S$2:$AB$12,MATCH(属性!C7238,评级,0),1))</f>
        <v>40</v>
      </c>
    </row>
    <row r="7239" spans="1:15" ht="17.25" thickBot="1" x14ac:dyDescent="0.4">
      <c r="A7239" s="17">
        <v>7100061</v>
      </c>
      <c r="B7239" s="17" t="s">
        <v>283</v>
      </c>
      <c r="C7239" s="15">
        <f>INDEX(装备!G:G,MATCH(属性!A7239,装备!A:A,0))</f>
        <v>16</v>
      </c>
      <c r="D7239" s="15" t="str">
        <f>INDEX(装备!E:E,MATCH(属性!A7239,装备!A:A,0))</f>
        <v>weapon</v>
      </c>
      <c r="E7239" s="14">
        <v>37</v>
      </c>
      <c r="F7239" s="17">
        <f>INT((VLOOKUP($C7239,装备数值,2,0)+VLOOKUP($C7239,装备数值,5,0)*($E7239-1))*VLOOKUP($D7239,系数!$K$2:$O$7,2,0))</f>
        <v>0</v>
      </c>
      <c r="G7239" s="17">
        <f>INT((VLOOKUP($C7239,装备数值,3,0)+VLOOKUP($C7239,装备数值,6,0)*($E7239-1))*VLOOKUP($D7239,系数!$K$2:$O$7,3,0))</f>
        <v>416</v>
      </c>
      <c r="H7239" s="17">
        <f t="shared" si="226"/>
        <v>416</v>
      </c>
      <c r="I7239" s="17">
        <f>INT((VLOOKUP($C7239,装备数值,4,0)+VLOOKUP($C7239,装备数值,7,0)*($E7239-1))*VLOOKUP($D7239,系数!$K$2:$O$7,4,0))</f>
        <v>0</v>
      </c>
      <c r="J7239" s="17">
        <f>INT((VLOOKUP($C7239,装备数值,4,0)+VLOOKUP($C7239,装备数值,7,0)*($E7239-1))*VLOOKUP($D7239,系数!$K$2:$O$7,5,0))</f>
        <v>0</v>
      </c>
      <c r="K7239" s="17">
        <f>INT(VLOOKUP(E7239,强化金币,2,1)*VLOOKUP(INDEX(装备!F:F,MATCH(属性!A7239,装备!A:A,0)),系数!$K$12:$M$15,3,0))</f>
        <v>8500</v>
      </c>
      <c r="O7239" s="17">
        <f>IF(E7239=1,"",VLOOKUP(E7239,系数!$S$2:$AB$12,MATCH(属性!C7239,评级,0),1))</f>
        <v>40</v>
      </c>
    </row>
    <row r="7240" spans="1:15" ht="17.25" thickBot="1" x14ac:dyDescent="0.4">
      <c r="A7240" s="17">
        <v>7100061</v>
      </c>
      <c r="B7240" s="17" t="s">
        <v>283</v>
      </c>
      <c r="C7240" s="15">
        <f>INDEX(装备!G:G,MATCH(属性!A7240,装备!A:A,0))</f>
        <v>16</v>
      </c>
      <c r="D7240" s="15" t="str">
        <f>INDEX(装备!E:E,MATCH(属性!A7240,装备!A:A,0))</f>
        <v>weapon</v>
      </c>
      <c r="E7240" s="14">
        <v>38</v>
      </c>
      <c r="F7240" s="17">
        <f>INT((VLOOKUP($C7240,装备数值,2,0)+VLOOKUP($C7240,装备数值,5,0)*($E7240-1))*VLOOKUP($D7240,系数!$K$2:$O$7,2,0))</f>
        <v>0</v>
      </c>
      <c r="G7240" s="17">
        <f>INT((VLOOKUP($C7240,装备数值,3,0)+VLOOKUP($C7240,装备数值,6,0)*($E7240-1))*VLOOKUP($D7240,系数!$K$2:$O$7,3,0))</f>
        <v>422</v>
      </c>
      <c r="H7240" s="17">
        <f t="shared" si="226"/>
        <v>422</v>
      </c>
      <c r="I7240" s="17">
        <f>INT((VLOOKUP($C7240,装备数值,4,0)+VLOOKUP($C7240,装备数值,7,0)*($E7240-1))*VLOOKUP($D7240,系数!$K$2:$O$7,4,0))</f>
        <v>0</v>
      </c>
      <c r="J7240" s="17">
        <f>INT((VLOOKUP($C7240,装备数值,4,0)+VLOOKUP($C7240,装备数值,7,0)*($E7240-1))*VLOOKUP($D7240,系数!$K$2:$O$7,5,0))</f>
        <v>0</v>
      </c>
      <c r="K7240" s="17">
        <f>INT(VLOOKUP(E7240,强化金币,2,1)*VLOOKUP(INDEX(装备!F:F,MATCH(属性!A7240,装备!A:A,0)),系数!$K$12:$M$15,3,0))</f>
        <v>9000</v>
      </c>
      <c r="O7240" s="17">
        <f>IF(E7240=1,"",VLOOKUP(E7240,系数!$S$2:$AB$12,MATCH(属性!C7240,评级,0),1))</f>
        <v>40</v>
      </c>
    </row>
    <row r="7241" spans="1:15" ht="17.25" thickBot="1" x14ac:dyDescent="0.4">
      <c r="A7241" s="17">
        <v>7100061</v>
      </c>
      <c r="B7241" s="17" t="s">
        <v>283</v>
      </c>
      <c r="C7241" s="15">
        <f>INDEX(装备!G:G,MATCH(属性!A7241,装备!A:A,0))</f>
        <v>16</v>
      </c>
      <c r="D7241" s="15" t="str">
        <f>INDEX(装备!E:E,MATCH(属性!A7241,装备!A:A,0))</f>
        <v>weapon</v>
      </c>
      <c r="E7241" s="14">
        <v>39</v>
      </c>
      <c r="F7241" s="17">
        <f>INT((VLOOKUP($C7241,装备数值,2,0)+VLOOKUP($C7241,装备数值,5,0)*($E7241-1))*VLOOKUP($D7241,系数!$K$2:$O$7,2,0))</f>
        <v>0</v>
      </c>
      <c r="G7241" s="17">
        <f>INT((VLOOKUP($C7241,装备数值,3,0)+VLOOKUP($C7241,装备数值,6,0)*($E7241-1))*VLOOKUP($D7241,系数!$K$2:$O$7,3,0))</f>
        <v>428</v>
      </c>
      <c r="H7241" s="17">
        <f t="shared" si="226"/>
        <v>428</v>
      </c>
      <c r="I7241" s="17">
        <f>INT((VLOOKUP($C7241,装备数值,4,0)+VLOOKUP($C7241,装备数值,7,0)*($E7241-1))*VLOOKUP($D7241,系数!$K$2:$O$7,4,0))</f>
        <v>0</v>
      </c>
      <c r="J7241" s="17">
        <f>INT((VLOOKUP($C7241,装备数值,4,0)+VLOOKUP($C7241,装备数值,7,0)*($E7241-1))*VLOOKUP($D7241,系数!$K$2:$O$7,5,0))</f>
        <v>0</v>
      </c>
      <c r="K7241" s="17">
        <f>INT(VLOOKUP(E7241,强化金币,2,1)*VLOOKUP(INDEX(装备!F:F,MATCH(属性!A7241,装备!A:A,0)),系数!$K$12:$M$15,3,0))</f>
        <v>10000</v>
      </c>
      <c r="O7241" s="17">
        <f>IF(E7241=1,"",VLOOKUP(E7241,系数!$S$2:$AB$12,MATCH(属性!C7241,评级,0),1))</f>
        <v>40</v>
      </c>
    </row>
    <row r="7242" spans="1:15" ht="17.25" thickBot="1" x14ac:dyDescent="0.4">
      <c r="A7242" s="17">
        <v>7100061</v>
      </c>
      <c r="B7242" s="17" t="s">
        <v>283</v>
      </c>
      <c r="C7242" s="15">
        <f>INDEX(装备!G:G,MATCH(属性!A7242,装备!A:A,0))</f>
        <v>16</v>
      </c>
      <c r="D7242" s="15" t="str">
        <f>INDEX(装备!E:E,MATCH(属性!A7242,装备!A:A,0))</f>
        <v>weapon</v>
      </c>
      <c r="E7242" s="14">
        <v>40</v>
      </c>
      <c r="F7242" s="17">
        <f>INT((VLOOKUP($C7242,装备数值,2,0)+VLOOKUP($C7242,装备数值,5,0)*($E7242-1))*VLOOKUP($D7242,系数!$K$2:$O$7,2,0))</f>
        <v>0</v>
      </c>
      <c r="G7242" s="17">
        <f>INT((VLOOKUP($C7242,装备数值,3,0)+VLOOKUP($C7242,装备数值,6,0)*($E7242-1))*VLOOKUP($D7242,系数!$K$2:$O$7,3,0))</f>
        <v>434</v>
      </c>
      <c r="H7242" s="17">
        <f t="shared" si="226"/>
        <v>434</v>
      </c>
      <c r="I7242" s="17">
        <f>INT((VLOOKUP($C7242,装备数值,4,0)+VLOOKUP($C7242,装备数值,7,0)*($E7242-1))*VLOOKUP($D7242,系数!$K$2:$O$7,4,0))</f>
        <v>0</v>
      </c>
      <c r="J7242" s="17">
        <f>INT((VLOOKUP($C7242,装备数值,4,0)+VLOOKUP($C7242,装备数值,7,0)*($E7242-1))*VLOOKUP($D7242,系数!$K$2:$O$7,5,0))</f>
        <v>0</v>
      </c>
      <c r="K7242" s="17">
        <f>INT(VLOOKUP(E7242,强化金币,2,1)*VLOOKUP(INDEX(装备!F:F,MATCH(属性!A7242,装备!A:A,0)),系数!$K$12:$M$15,3,0))</f>
        <v>12000</v>
      </c>
      <c r="O7242" s="17">
        <f>IF(E7242=1,"",VLOOKUP(E7242,系数!$S$2:$AB$12,MATCH(属性!C7242,评级,0),1))</f>
        <v>50</v>
      </c>
    </row>
    <row r="7243" spans="1:15" ht="17.25" thickBot="1" x14ac:dyDescent="0.4">
      <c r="A7243" s="17">
        <v>7100061</v>
      </c>
      <c r="B7243" s="17" t="s">
        <v>283</v>
      </c>
      <c r="C7243" s="15">
        <f>INDEX(装备!G:G,MATCH(属性!A7243,装备!A:A,0))</f>
        <v>16</v>
      </c>
      <c r="D7243" s="15" t="str">
        <f>INDEX(装备!E:E,MATCH(属性!A7243,装备!A:A,0))</f>
        <v>weapon</v>
      </c>
      <c r="E7243" s="14">
        <v>41</v>
      </c>
      <c r="F7243" s="17">
        <f>INT((VLOOKUP($C7243,装备数值,2,0)+VLOOKUP($C7243,装备数值,5,0)*($E7243-1))*VLOOKUP($D7243,系数!$K$2:$O$7,2,0))</f>
        <v>0</v>
      </c>
      <c r="G7243" s="17">
        <f>INT((VLOOKUP($C7243,装备数值,3,0)+VLOOKUP($C7243,装备数值,6,0)*($E7243-1))*VLOOKUP($D7243,系数!$K$2:$O$7,3,0))</f>
        <v>440</v>
      </c>
      <c r="H7243" s="17">
        <f t="shared" si="226"/>
        <v>440</v>
      </c>
      <c r="I7243" s="17">
        <f>INT((VLOOKUP($C7243,装备数值,4,0)+VLOOKUP($C7243,装备数值,7,0)*($E7243-1))*VLOOKUP($D7243,系数!$K$2:$O$7,4,0))</f>
        <v>0</v>
      </c>
      <c r="J7243" s="17">
        <f>INT((VLOOKUP($C7243,装备数值,4,0)+VLOOKUP($C7243,装备数值,7,0)*($E7243-1))*VLOOKUP($D7243,系数!$K$2:$O$7,5,0))</f>
        <v>0</v>
      </c>
      <c r="K7243" s="17">
        <f>INT(VLOOKUP(E7243,强化金币,2,1)*VLOOKUP(INDEX(装备!F:F,MATCH(属性!A7243,装备!A:A,0)),系数!$K$12:$M$15,3,0))</f>
        <v>14000</v>
      </c>
      <c r="O7243" s="17">
        <f>IF(E7243=1,"",VLOOKUP(E7243,系数!$S$2:$AB$12,MATCH(属性!C7243,评级,0),1))</f>
        <v>50</v>
      </c>
    </row>
    <row r="7244" spans="1:15" ht="17.25" thickBot="1" x14ac:dyDescent="0.4">
      <c r="A7244" s="17">
        <v>7100061</v>
      </c>
      <c r="B7244" s="17" t="s">
        <v>283</v>
      </c>
      <c r="C7244" s="15">
        <f>INDEX(装备!G:G,MATCH(属性!A7244,装备!A:A,0))</f>
        <v>16</v>
      </c>
      <c r="D7244" s="15" t="str">
        <f>INDEX(装备!E:E,MATCH(属性!A7244,装备!A:A,0))</f>
        <v>weapon</v>
      </c>
      <c r="E7244" s="14">
        <v>42</v>
      </c>
      <c r="F7244" s="17">
        <f>INT((VLOOKUP($C7244,装备数值,2,0)+VLOOKUP($C7244,装备数值,5,0)*($E7244-1))*VLOOKUP($D7244,系数!$K$2:$O$7,2,0))</f>
        <v>0</v>
      </c>
      <c r="G7244" s="17">
        <f>INT((VLOOKUP($C7244,装备数值,3,0)+VLOOKUP($C7244,装备数值,6,0)*($E7244-1))*VLOOKUP($D7244,系数!$K$2:$O$7,3,0))</f>
        <v>446</v>
      </c>
      <c r="H7244" s="17">
        <f t="shared" si="226"/>
        <v>446</v>
      </c>
      <c r="I7244" s="17">
        <f>INT((VLOOKUP($C7244,装备数值,4,0)+VLOOKUP($C7244,装备数值,7,0)*($E7244-1))*VLOOKUP($D7244,系数!$K$2:$O$7,4,0))</f>
        <v>0</v>
      </c>
      <c r="J7244" s="17">
        <f>INT((VLOOKUP($C7244,装备数值,4,0)+VLOOKUP($C7244,装备数值,7,0)*($E7244-1))*VLOOKUP($D7244,系数!$K$2:$O$7,5,0))</f>
        <v>0</v>
      </c>
      <c r="K7244" s="17">
        <f>INT(VLOOKUP(E7244,强化金币,2,1)*VLOOKUP(INDEX(装备!F:F,MATCH(属性!A7244,装备!A:A,0)),系数!$K$12:$M$15,3,0))</f>
        <v>16000</v>
      </c>
      <c r="O7244" s="17">
        <f>IF(E7244=1,"",VLOOKUP(E7244,系数!$S$2:$AB$12,MATCH(属性!C7244,评级,0),1))</f>
        <v>50</v>
      </c>
    </row>
    <row r="7245" spans="1:15" ht="17.25" thickBot="1" x14ac:dyDescent="0.4">
      <c r="A7245" s="17">
        <v>7100061</v>
      </c>
      <c r="B7245" s="17" t="s">
        <v>283</v>
      </c>
      <c r="C7245" s="15">
        <f>INDEX(装备!G:G,MATCH(属性!A7245,装备!A:A,0))</f>
        <v>16</v>
      </c>
      <c r="D7245" s="15" t="str">
        <f>INDEX(装备!E:E,MATCH(属性!A7245,装备!A:A,0))</f>
        <v>weapon</v>
      </c>
      <c r="E7245" s="14">
        <v>43</v>
      </c>
      <c r="F7245" s="17">
        <f>INT((VLOOKUP($C7245,装备数值,2,0)+VLOOKUP($C7245,装备数值,5,0)*($E7245-1))*VLOOKUP($D7245,系数!$K$2:$O$7,2,0))</f>
        <v>0</v>
      </c>
      <c r="G7245" s="17">
        <f>INT((VLOOKUP($C7245,装备数值,3,0)+VLOOKUP($C7245,装备数值,6,0)*($E7245-1))*VLOOKUP($D7245,系数!$K$2:$O$7,3,0))</f>
        <v>452</v>
      </c>
      <c r="H7245" s="17">
        <f t="shared" si="226"/>
        <v>452</v>
      </c>
      <c r="I7245" s="17">
        <f>INT((VLOOKUP($C7245,装备数值,4,0)+VLOOKUP($C7245,装备数值,7,0)*($E7245-1))*VLOOKUP($D7245,系数!$K$2:$O$7,4,0))</f>
        <v>0</v>
      </c>
      <c r="J7245" s="17">
        <f>INT((VLOOKUP($C7245,装备数值,4,0)+VLOOKUP($C7245,装备数值,7,0)*($E7245-1))*VLOOKUP($D7245,系数!$K$2:$O$7,5,0))</f>
        <v>0</v>
      </c>
      <c r="K7245" s="17">
        <f>INT(VLOOKUP(E7245,强化金币,2,1)*VLOOKUP(INDEX(装备!F:F,MATCH(属性!A7245,装备!A:A,0)),系数!$K$12:$M$15,3,0))</f>
        <v>18000</v>
      </c>
      <c r="O7245" s="17">
        <f>IF(E7245=1,"",VLOOKUP(E7245,系数!$S$2:$AB$12,MATCH(属性!C7245,评级,0),1))</f>
        <v>50</v>
      </c>
    </row>
    <row r="7246" spans="1:15" ht="17.25" thickBot="1" x14ac:dyDescent="0.4">
      <c r="A7246" s="17">
        <v>7100061</v>
      </c>
      <c r="B7246" s="17" t="s">
        <v>283</v>
      </c>
      <c r="C7246" s="15">
        <f>INDEX(装备!G:G,MATCH(属性!A7246,装备!A:A,0))</f>
        <v>16</v>
      </c>
      <c r="D7246" s="15" t="str">
        <f>INDEX(装备!E:E,MATCH(属性!A7246,装备!A:A,0))</f>
        <v>weapon</v>
      </c>
      <c r="E7246" s="14">
        <v>44</v>
      </c>
      <c r="F7246" s="17">
        <f>INT((VLOOKUP($C7246,装备数值,2,0)+VLOOKUP($C7246,装备数值,5,0)*($E7246-1))*VLOOKUP($D7246,系数!$K$2:$O$7,2,0))</f>
        <v>0</v>
      </c>
      <c r="G7246" s="17">
        <f>INT((VLOOKUP($C7246,装备数值,3,0)+VLOOKUP($C7246,装备数值,6,0)*($E7246-1))*VLOOKUP($D7246,系数!$K$2:$O$7,3,0))</f>
        <v>458</v>
      </c>
      <c r="H7246" s="17">
        <f t="shared" si="226"/>
        <v>458</v>
      </c>
      <c r="I7246" s="17">
        <f>INT((VLOOKUP($C7246,装备数值,4,0)+VLOOKUP($C7246,装备数值,7,0)*($E7246-1))*VLOOKUP($D7246,系数!$K$2:$O$7,4,0))</f>
        <v>0</v>
      </c>
      <c r="J7246" s="17">
        <f>INT((VLOOKUP($C7246,装备数值,4,0)+VLOOKUP($C7246,装备数值,7,0)*($E7246-1))*VLOOKUP($D7246,系数!$K$2:$O$7,5,0))</f>
        <v>0</v>
      </c>
      <c r="K7246" s="17">
        <f>INT(VLOOKUP(E7246,强化金币,2,1)*VLOOKUP(INDEX(装备!F:F,MATCH(属性!A7246,装备!A:A,0)),系数!$K$12:$M$15,3,0))</f>
        <v>20000</v>
      </c>
      <c r="O7246" s="17">
        <f>IF(E7246=1,"",VLOOKUP(E7246,系数!$S$2:$AB$12,MATCH(属性!C7246,评级,0),1))</f>
        <v>50</v>
      </c>
    </row>
    <row r="7247" spans="1:15" ht="17.25" thickBot="1" x14ac:dyDescent="0.4">
      <c r="A7247" s="17">
        <v>7100061</v>
      </c>
      <c r="B7247" s="17" t="s">
        <v>283</v>
      </c>
      <c r="C7247" s="15">
        <f>INDEX(装备!G:G,MATCH(属性!A7247,装备!A:A,0))</f>
        <v>16</v>
      </c>
      <c r="D7247" s="15" t="str">
        <f>INDEX(装备!E:E,MATCH(属性!A7247,装备!A:A,0))</f>
        <v>weapon</v>
      </c>
      <c r="E7247" s="14">
        <v>45</v>
      </c>
      <c r="F7247" s="17">
        <f>INT((VLOOKUP($C7247,装备数值,2,0)+VLOOKUP($C7247,装备数值,5,0)*($E7247-1))*VLOOKUP($D7247,系数!$K$2:$O$7,2,0))</f>
        <v>0</v>
      </c>
      <c r="G7247" s="17">
        <f>INT((VLOOKUP($C7247,装备数值,3,0)+VLOOKUP($C7247,装备数值,6,0)*($E7247-1))*VLOOKUP($D7247,系数!$K$2:$O$7,3,0))</f>
        <v>464</v>
      </c>
      <c r="H7247" s="17">
        <f t="shared" si="226"/>
        <v>464</v>
      </c>
      <c r="I7247" s="17">
        <f>INT((VLOOKUP($C7247,装备数值,4,0)+VLOOKUP($C7247,装备数值,7,0)*($E7247-1))*VLOOKUP($D7247,系数!$K$2:$O$7,4,0))</f>
        <v>0</v>
      </c>
      <c r="J7247" s="17">
        <f>INT((VLOOKUP($C7247,装备数值,4,0)+VLOOKUP($C7247,装备数值,7,0)*($E7247-1))*VLOOKUP($D7247,系数!$K$2:$O$7,5,0))</f>
        <v>0</v>
      </c>
      <c r="K7247" s="17">
        <f>INT(VLOOKUP(E7247,强化金币,2,1)*VLOOKUP(INDEX(装备!F:F,MATCH(属性!A7247,装备!A:A,0)),系数!$K$12:$M$15,3,0))</f>
        <v>22000</v>
      </c>
      <c r="O7247" s="17">
        <f>IF(E7247=1,"",VLOOKUP(E7247,系数!$S$2:$AB$12,MATCH(属性!C7247,评级,0),1))</f>
        <v>50</v>
      </c>
    </row>
    <row r="7248" spans="1:15" ht="17.25" thickBot="1" x14ac:dyDescent="0.4">
      <c r="A7248" s="17">
        <v>7100061</v>
      </c>
      <c r="B7248" s="17" t="s">
        <v>283</v>
      </c>
      <c r="C7248" s="15">
        <f>INDEX(装备!G:G,MATCH(属性!A7248,装备!A:A,0))</f>
        <v>16</v>
      </c>
      <c r="D7248" s="15" t="str">
        <f>INDEX(装备!E:E,MATCH(属性!A7248,装备!A:A,0))</f>
        <v>weapon</v>
      </c>
      <c r="E7248" s="14">
        <v>46</v>
      </c>
      <c r="F7248" s="17">
        <f>INT((VLOOKUP($C7248,装备数值,2,0)+VLOOKUP($C7248,装备数值,5,0)*($E7248-1))*VLOOKUP($D7248,系数!$K$2:$O$7,2,0))</f>
        <v>0</v>
      </c>
      <c r="G7248" s="17">
        <f>INT((VLOOKUP($C7248,装备数值,3,0)+VLOOKUP($C7248,装备数值,6,0)*($E7248-1))*VLOOKUP($D7248,系数!$K$2:$O$7,3,0))</f>
        <v>470</v>
      </c>
      <c r="H7248" s="17">
        <f t="shared" si="226"/>
        <v>470</v>
      </c>
      <c r="I7248" s="17">
        <f>INT((VLOOKUP($C7248,装备数值,4,0)+VLOOKUP($C7248,装备数值,7,0)*($E7248-1))*VLOOKUP($D7248,系数!$K$2:$O$7,4,0))</f>
        <v>0</v>
      </c>
      <c r="J7248" s="17">
        <f>INT((VLOOKUP($C7248,装备数值,4,0)+VLOOKUP($C7248,装备数值,7,0)*($E7248-1))*VLOOKUP($D7248,系数!$K$2:$O$7,5,0))</f>
        <v>0</v>
      </c>
      <c r="K7248" s="17">
        <f>INT(VLOOKUP(E7248,强化金币,2,1)*VLOOKUP(INDEX(装备!F:F,MATCH(属性!A7248,装备!A:A,0)),系数!$K$12:$M$15,3,0))</f>
        <v>24000</v>
      </c>
      <c r="O7248" s="17">
        <f>IF(E7248=1,"",VLOOKUP(E7248,系数!$S$2:$AB$12,MATCH(属性!C7248,评级,0),1))</f>
        <v>50</v>
      </c>
    </row>
    <row r="7249" spans="1:15" ht="17.25" thickBot="1" x14ac:dyDescent="0.4">
      <c r="A7249" s="17">
        <v>7100061</v>
      </c>
      <c r="B7249" s="17" t="s">
        <v>283</v>
      </c>
      <c r="C7249" s="15">
        <f>INDEX(装备!G:G,MATCH(属性!A7249,装备!A:A,0))</f>
        <v>16</v>
      </c>
      <c r="D7249" s="15" t="str">
        <f>INDEX(装备!E:E,MATCH(属性!A7249,装备!A:A,0))</f>
        <v>weapon</v>
      </c>
      <c r="E7249" s="14">
        <v>47</v>
      </c>
      <c r="F7249" s="17">
        <f>INT((VLOOKUP($C7249,装备数值,2,0)+VLOOKUP($C7249,装备数值,5,0)*($E7249-1))*VLOOKUP($D7249,系数!$K$2:$O$7,2,0))</f>
        <v>0</v>
      </c>
      <c r="G7249" s="17">
        <f>INT((VLOOKUP($C7249,装备数值,3,0)+VLOOKUP($C7249,装备数值,6,0)*($E7249-1))*VLOOKUP($D7249,系数!$K$2:$O$7,3,0))</f>
        <v>476</v>
      </c>
      <c r="H7249" s="17">
        <f t="shared" si="226"/>
        <v>476</v>
      </c>
      <c r="I7249" s="17">
        <f>INT((VLOOKUP($C7249,装备数值,4,0)+VLOOKUP($C7249,装备数值,7,0)*($E7249-1))*VLOOKUP($D7249,系数!$K$2:$O$7,4,0))</f>
        <v>0</v>
      </c>
      <c r="J7249" s="17">
        <f>INT((VLOOKUP($C7249,装备数值,4,0)+VLOOKUP($C7249,装备数值,7,0)*($E7249-1))*VLOOKUP($D7249,系数!$K$2:$O$7,5,0))</f>
        <v>0</v>
      </c>
      <c r="K7249" s="17">
        <f>INT(VLOOKUP(E7249,强化金币,2,1)*VLOOKUP(INDEX(装备!F:F,MATCH(属性!A7249,装备!A:A,0)),系数!$K$12:$M$15,3,0))</f>
        <v>26000</v>
      </c>
      <c r="O7249" s="17">
        <f>IF(E7249=1,"",VLOOKUP(E7249,系数!$S$2:$AB$12,MATCH(属性!C7249,评级,0),1))</f>
        <v>50</v>
      </c>
    </row>
    <row r="7250" spans="1:15" ht="17.25" thickBot="1" x14ac:dyDescent="0.4">
      <c r="A7250" s="17">
        <v>7100061</v>
      </c>
      <c r="B7250" s="17" t="s">
        <v>283</v>
      </c>
      <c r="C7250" s="15">
        <f>INDEX(装备!G:G,MATCH(属性!A7250,装备!A:A,0))</f>
        <v>16</v>
      </c>
      <c r="D7250" s="15" t="str">
        <f>INDEX(装备!E:E,MATCH(属性!A7250,装备!A:A,0))</f>
        <v>weapon</v>
      </c>
      <c r="E7250" s="14">
        <v>48</v>
      </c>
      <c r="F7250" s="17">
        <f>INT((VLOOKUP($C7250,装备数值,2,0)+VLOOKUP($C7250,装备数值,5,0)*($E7250-1))*VLOOKUP($D7250,系数!$K$2:$O$7,2,0))</f>
        <v>0</v>
      </c>
      <c r="G7250" s="17">
        <f>INT((VLOOKUP($C7250,装备数值,3,0)+VLOOKUP($C7250,装备数值,6,0)*($E7250-1))*VLOOKUP($D7250,系数!$K$2:$O$7,3,0))</f>
        <v>482</v>
      </c>
      <c r="H7250" s="17">
        <f t="shared" si="226"/>
        <v>482</v>
      </c>
      <c r="I7250" s="17">
        <f>INT((VLOOKUP($C7250,装备数值,4,0)+VLOOKUP($C7250,装备数值,7,0)*($E7250-1))*VLOOKUP($D7250,系数!$K$2:$O$7,4,0))</f>
        <v>0</v>
      </c>
      <c r="J7250" s="17">
        <f>INT((VLOOKUP($C7250,装备数值,4,0)+VLOOKUP($C7250,装备数值,7,0)*($E7250-1))*VLOOKUP($D7250,系数!$K$2:$O$7,5,0))</f>
        <v>0</v>
      </c>
      <c r="K7250" s="17">
        <f>INT(VLOOKUP(E7250,强化金币,2,1)*VLOOKUP(INDEX(装备!F:F,MATCH(属性!A7250,装备!A:A,0)),系数!$K$12:$M$15,3,0))</f>
        <v>28000</v>
      </c>
      <c r="O7250" s="17">
        <f>IF(E7250=1,"",VLOOKUP(E7250,系数!$S$2:$AB$12,MATCH(属性!C7250,评级,0),1))</f>
        <v>50</v>
      </c>
    </row>
    <row r="7251" spans="1:15" ht="17.25" thickBot="1" x14ac:dyDescent="0.4">
      <c r="A7251" s="17">
        <v>7100061</v>
      </c>
      <c r="B7251" s="17" t="s">
        <v>283</v>
      </c>
      <c r="C7251" s="15">
        <f>INDEX(装备!G:G,MATCH(属性!A7251,装备!A:A,0))</f>
        <v>16</v>
      </c>
      <c r="D7251" s="15" t="str">
        <f>INDEX(装备!E:E,MATCH(属性!A7251,装备!A:A,0))</f>
        <v>weapon</v>
      </c>
      <c r="E7251" s="14">
        <v>49</v>
      </c>
      <c r="F7251" s="17">
        <f>INT((VLOOKUP($C7251,装备数值,2,0)+VLOOKUP($C7251,装备数值,5,0)*($E7251-1))*VLOOKUP($D7251,系数!$K$2:$O$7,2,0))</f>
        <v>0</v>
      </c>
      <c r="G7251" s="17">
        <f>INT((VLOOKUP($C7251,装备数值,3,0)+VLOOKUP($C7251,装备数值,6,0)*($E7251-1))*VLOOKUP($D7251,系数!$K$2:$O$7,3,0))</f>
        <v>488</v>
      </c>
      <c r="H7251" s="17">
        <f t="shared" si="226"/>
        <v>488</v>
      </c>
      <c r="I7251" s="17">
        <f>INT((VLOOKUP($C7251,装备数值,4,0)+VLOOKUP($C7251,装备数值,7,0)*($E7251-1))*VLOOKUP($D7251,系数!$K$2:$O$7,4,0))</f>
        <v>0</v>
      </c>
      <c r="J7251" s="17">
        <f>INT((VLOOKUP($C7251,装备数值,4,0)+VLOOKUP($C7251,装备数值,7,0)*($E7251-1))*VLOOKUP($D7251,系数!$K$2:$O$7,5,0))</f>
        <v>0</v>
      </c>
      <c r="K7251" s="17">
        <f>INT(VLOOKUP(E7251,强化金币,2,1)*VLOOKUP(INDEX(装备!F:F,MATCH(属性!A7251,装备!A:A,0)),系数!$K$12:$M$15,3,0))</f>
        <v>30000</v>
      </c>
      <c r="O7251" s="17">
        <f>IF(E7251=1,"",VLOOKUP(E7251,系数!$S$2:$AB$12,MATCH(属性!C7251,评级,0),1))</f>
        <v>50</v>
      </c>
    </row>
    <row r="7252" spans="1:15" ht="17.25" thickBot="1" x14ac:dyDescent="0.4">
      <c r="A7252" s="17">
        <v>7100061</v>
      </c>
      <c r="B7252" s="17" t="s">
        <v>283</v>
      </c>
      <c r="C7252" s="15">
        <f>INDEX(装备!G:G,MATCH(属性!A7252,装备!A:A,0))</f>
        <v>16</v>
      </c>
      <c r="D7252" s="15" t="str">
        <f>INDEX(装备!E:E,MATCH(属性!A7252,装备!A:A,0))</f>
        <v>weapon</v>
      </c>
      <c r="E7252" s="14">
        <v>50</v>
      </c>
      <c r="F7252" s="17">
        <f>INT((VLOOKUP($C7252,装备数值,2,0)+VLOOKUP($C7252,装备数值,5,0)*($E7252-1))*VLOOKUP($D7252,系数!$K$2:$O$7,2,0))</f>
        <v>0</v>
      </c>
      <c r="G7252" s="17">
        <f>INT((VLOOKUP($C7252,装备数值,3,0)+VLOOKUP($C7252,装备数值,6,0)*($E7252-1))*VLOOKUP($D7252,系数!$K$2:$O$7,3,0))</f>
        <v>494</v>
      </c>
      <c r="H7252" s="17">
        <f t="shared" si="226"/>
        <v>494</v>
      </c>
      <c r="I7252" s="17">
        <f>INT((VLOOKUP($C7252,装备数值,4,0)+VLOOKUP($C7252,装备数值,7,0)*($E7252-1))*VLOOKUP($D7252,系数!$K$2:$O$7,4,0))</f>
        <v>0</v>
      </c>
      <c r="J7252" s="17">
        <f>INT((VLOOKUP($C7252,装备数值,4,0)+VLOOKUP($C7252,装备数值,7,0)*($E7252-1))*VLOOKUP($D7252,系数!$K$2:$O$7,5,0))</f>
        <v>0</v>
      </c>
      <c r="K7252" s="17">
        <f>INT(VLOOKUP(E7252,强化金币,2,1)*VLOOKUP(INDEX(装备!F:F,MATCH(属性!A7252,装备!A:A,0)),系数!$K$12:$M$15,3,0))</f>
        <v>32000</v>
      </c>
      <c r="O7252" s="17">
        <f>IF(E7252=1,"",VLOOKUP(E7252,系数!$S$2:$AB$12,MATCH(属性!C7252,评级,0),1))</f>
        <v>60</v>
      </c>
    </row>
    <row r="7253" spans="1:15" ht="17.25" thickBot="1" x14ac:dyDescent="0.4">
      <c r="A7253" s="17">
        <v>7100061</v>
      </c>
      <c r="B7253" s="17" t="s">
        <v>283</v>
      </c>
      <c r="C7253" s="15">
        <f>INDEX(装备!G:G,MATCH(属性!A7253,装备!A:A,0))</f>
        <v>16</v>
      </c>
      <c r="D7253" s="15" t="str">
        <f>INDEX(装备!E:E,MATCH(属性!A7253,装备!A:A,0))</f>
        <v>weapon</v>
      </c>
      <c r="E7253" s="14">
        <v>51</v>
      </c>
      <c r="F7253" s="17">
        <f>INT((VLOOKUP($C7253,装备数值,2,0)+VLOOKUP($C7253,装备数值,5,0)*($E7253-1))*VLOOKUP($D7253,系数!$K$2:$O$7,2,0))</f>
        <v>0</v>
      </c>
      <c r="G7253" s="17">
        <f>INT((VLOOKUP($C7253,装备数值,3,0)+VLOOKUP($C7253,装备数值,6,0)*($E7253-1))*VLOOKUP($D7253,系数!$K$2:$O$7,3,0))</f>
        <v>501</v>
      </c>
      <c r="H7253" s="17">
        <f t="shared" si="226"/>
        <v>501</v>
      </c>
      <c r="I7253" s="17">
        <f>INT((VLOOKUP($C7253,装备数值,4,0)+VLOOKUP($C7253,装备数值,7,0)*($E7253-1))*VLOOKUP($D7253,系数!$K$2:$O$7,4,0))</f>
        <v>0</v>
      </c>
      <c r="J7253" s="17">
        <f>INT((VLOOKUP($C7253,装备数值,4,0)+VLOOKUP($C7253,装备数值,7,0)*($E7253-1))*VLOOKUP($D7253,系数!$K$2:$O$7,5,0))</f>
        <v>0</v>
      </c>
      <c r="K7253" s="17">
        <f>INT(VLOOKUP(E7253,强化金币,2,1)*VLOOKUP(INDEX(装备!F:F,MATCH(属性!A7253,装备!A:A,0)),系数!$K$12:$M$15,3,0))</f>
        <v>34000</v>
      </c>
      <c r="O7253" s="17">
        <f>IF(E7253=1,"",VLOOKUP(E7253,系数!$S$2:$AB$12,MATCH(属性!C7253,评级,0),1))</f>
        <v>60</v>
      </c>
    </row>
    <row r="7254" spans="1:15" ht="17.25" thickBot="1" x14ac:dyDescent="0.4">
      <c r="A7254" s="17">
        <v>7100061</v>
      </c>
      <c r="B7254" s="17" t="s">
        <v>283</v>
      </c>
      <c r="C7254" s="15">
        <f>INDEX(装备!G:G,MATCH(属性!A7254,装备!A:A,0))</f>
        <v>16</v>
      </c>
      <c r="D7254" s="15" t="str">
        <f>INDEX(装备!E:E,MATCH(属性!A7254,装备!A:A,0))</f>
        <v>weapon</v>
      </c>
      <c r="E7254" s="14">
        <v>52</v>
      </c>
      <c r="F7254" s="17">
        <f>INT((VLOOKUP($C7254,装备数值,2,0)+VLOOKUP($C7254,装备数值,5,0)*($E7254-1))*VLOOKUP($D7254,系数!$K$2:$O$7,2,0))</f>
        <v>0</v>
      </c>
      <c r="G7254" s="17">
        <f>INT((VLOOKUP($C7254,装备数值,3,0)+VLOOKUP($C7254,装备数值,6,0)*($E7254-1))*VLOOKUP($D7254,系数!$K$2:$O$7,3,0))</f>
        <v>507</v>
      </c>
      <c r="H7254" s="17">
        <f t="shared" si="226"/>
        <v>507</v>
      </c>
      <c r="I7254" s="17">
        <f>INT((VLOOKUP($C7254,装备数值,4,0)+VLOOKUP($C7254,装备数值,7,0)*($E7254-1))*VLOOKUP($D7254,系数!$K$2:$O$7,4,0))</f>
        <v>0</v>
      </c>
      <c r="J7254" s="17">
        <f>INT((VLOOKUP($C7254,装备数值,4,0)+VLOOKUP($C7254,装备数值,7,0)*($E7254-1))*VLOOKUP($D7254,系数!$K$2:$O$7,5,0))</f>
        <v>0</v>
      </c>
      <c r="K7254" s="17">
        <f>INT(VLOOKUP(E7254,强化金币,2,1)*VLOOKUP(INDEX(装备!F:F,MATCH(属性!A7254,装备!A:A,0)),系数!$K$12:$M$15,3,0))</f>
        <v>36000</v>
      </c>
      <c r="O7254" s="17">
        <f>IF(E7254=1,"",VLOOKUP(E7254,系数!$S$2:$AB$12,MATCH(属性!C7254,评级,0),1))</f>
        <v>60</v>
      </c>
    </row>
    <row r="7255" spans="1:15" ht="17.25" thickBot="1" x14ac:dyDescent="0.4">
      <c r="A7255" s="17">
        <v>7100061</v>
      </c>
      <c r="B7255" s="17" t="s">
        <v>283</v>
      </c>
      <c r="C7255" s="15">
        <f>INDEX(装备!G:G,MATCH(属性!A7255,装备!A:A,0))</f>
        <v>16</v>
      </c>
      <c r="D7255" s="15" t="str">
        <f>INDEX(装备!E:E,MATCH(属性!A7255,装备!A:A,0))</f>
        <v>weapon</v>
      </c>
      <c r="E7255" s="14">
        <v>53</v>
      </c>
      <c r="F7255" s="17">
        <f>INT((VLOOKUP($C7255,装备数值,2,0)+VLOOKUP($C7255,装备数值,5,0)*($E7255-1))*VLOOKUP($D7255,系数!$K$2:$O$7,2,0))</f>
        <v>0</v>
      </c>
      <c r="G7255" s="17">
        <f>INT((VLOOKUP($C7255,装备数值,3,0)+VLOOKUP($C7255,装备数值,6,0)*($E7255-1))*VLOOKUP($D7255,系数!$K$2:$O$7,3,0))</f>
        <v>513</v>
      </c>
      <c r="H7255" s="17">
        <f t="shared" si="226"/>
        <v>513</v>
      </c>
      <c r="I7255" s="17">
        <f>INT((VLOOKUP($C7255,装备数值,4,0)+VLOOKUP($C7255,装备数值,7,0)*($E7255-1))*VLOOKUP($D7255,系数!$K$2:$O$7,4,0))</f>
        <v>0</v>
      </c>
      <c r="J7255" s="17">
        <f>INT((VLOOKUP($C7255,装备数值,4,0)+VLOOKUP($C7255,装备数值,7,0)*($E7255-1))*VLOOKUP($D7255,系数!$K$2:$O$7,5,0))</f>
        <v>0</v>
      </c>
      <c r="K7255" s="17">
        <f>INT(VLOOKUP(E7255,强化金币,2,1)*VLOOKUP(INDEX(装备!F:F,MATCH(属性!A7255,装备!A:A,0)),系数!$K$12:$M$15,3,0))</f>
        <v>38000</v>
      </c>
      <c r="O7255" s="17">
        <f>IF(E7255=1,"",VLOOKUP(E7255,系数!$S$2:$AB$12,MATCH(属性!C7255,评级,0),1))</f>
        <v>60</v>
      </c>
    </row>
    <row r="7256" spans="1:15" ht="17.25" thickBot="1" x14ac:dyDescent="0.4">
      <c r="A7256" s="17">
        <v>7100061</v>
      </c>
      <c r="B7256" s="17" t="s">
        <v>283</v>
      </c>
      <c r="C7256" s="15">
        <f>INDEX(装备!G:G,MATCH(属性!A7256,装备!A:A,0))</f>
        <v>16</v>
      </c>
      <c r="D7256" s="15" t="str">
        <f>INDEX(装备!E:E,MATCH(属性!A7256,装备!A:A,0))</f>
        <v>weapon</v>
      </c>
      <c r="E7256" s="14">
        <v>54</v>
      </c>
      <c r="F7256" s="17">
        <f>INT((VLOOKUP($C7256,装备数值,2,0)+VLOOKUP($C7256,装备数值,5,0)*($E7256-1))*VLOOKUP($D7256,系数!$K$2:$O$7,2,0))</f>
        <v>0</v>
      </c>
      <c r="G7256" s="17">
        <f>INT((VLOOKUP($C7256,装备数值,3,0)+VLOOKUP($C7256,装备数值,6,0)*($E7256-1))*VLOOKUP($D7256,系数!$K$2:$O$7,3,0))</f>
        <v>519</v>
      </c>
      <c r="H7256" s="17">
        <f t="shared" si="226"/>
        <v>519</v>
      </c>
      <c r="I7256" s="17">
        <f>INT((VLOOKUP($C7256,装备数值,4,0)+VLOOKUP($C7256,装备数值,7,0)*($E7256-1))*VLOOKUP($D7256,系数!$K$2:$O$7,4,0))</f>
        <v>0</v>
      </c>
      <c r="J7256" s="17">
        <f>INT((VLOOKUP($C7256,装备数值,4,0)+VLOOKUP($C7256,装备数值,7,0)*($E7256-1))*VLOOKUP($D7256,系数!$K$2:$O$7,5,0))</f>
        <v>0</v>
      </c>
      <c r="K7256" s="17">
        <f>INT(VLOOKUP(E7256,强化金币,2,1)*VLOOKUP(INDEX(装备!F:F,MATCH(属性!A7256,装备!A:A,0)),系数!$K$12:$M$15,3,0))</f>
        <v>40000</v>
      </c>
      <c r="O7256" s="17">
        <f>IF(E7256=1,"",VLOOKUP(E7256,系数!$S$2:$AB$12,MATCH(属性!C7256,评级,0),1))</f>
        <v>60</v>
      </c>
    </row>
    <row r="7257" spans="1:15" ht="17.25" thickBot="1" x14ac:dyDescent="0.4">
      <c r="A7257" s="17">
        <v>7100061</v>
      </c>
      <c r="B7257" s="17" t="s">
        <v>283</v>
      </c>
      <c r="C7257" s="15">
        <f>INDEX(装备!G:G,MATCH(属性!A7257,装备!A:A,0))</f>
        <v>16</v>
      </c>
      <c r="D7257" s="15" t="str">
        <f>INDEX(装备!E:E,MATCH(属性!A7257,装备!A:A,0))</f>
        <v>weapon</v>
      </c>
      <c r="E7257" s="14">
        <v>55</v>
      </c>
      <c r="F7257" s="17">
        <f>INT((VLOOKUP($C7257,装备数值,2,0)+VLOOKUP($C7257,装备数值,5,0)*($E7257-1))*VLOOKUP($D7257,系数!$K$2:$O$7,2,0))</f>
        <v>0</v>
      </c>
      <c r="G7257" s="17">
        <f>INT((VLOOKUP($C7257,装备数值,3,0)+VLOOKUP($C7257,装备数值,6,0)*($E7257-1))*VLOOKUP($D7257,系数!$K$2:$O$7,3,0))</f>
        <v>525</v>
      </c>
      <c r="H7257" s="17">
        <f t="shared" si="226"/>
        <v>525</v>
      </c>
      <c r="I7257" s="17">
        <f>INT((VLOOKUP($C7257,装备数值,4,0)+VLOOKUP($C7257,装备数值,7,0)*($E7257-1))*VLOOKUP($D7257,系数!$K$2:$O$7,4,0))</f>
        <v>0</v>
      </c>
      <c r="J7257" s="17">
        <f>INT((VLOOKUP($C7257,装备数值,4,0)+VLOOKUP($C7257,装备数值,7,0)*($E7257-1))*VLOOKUP($D7257,系数!$K$2:$O$7,5,0))</f>
        <v>0</v>
      </c>
      <c r="K7257" s="17">
        <f>INT(VLOOKUP(E7257,强化金币,2,1)*VLOOKUP(INDEX(装备!F:F,MATCH(属性!A7257,装备!A:A,0)),系数!$K$12:$M$15,3,0))</f>
        <v>42000</v>
      </c>
      <c r="O7257" s="17">
        <f>IF(E7257=1,"",VLOOKUP(E7257,系数!$S$2:$AB$12,MATCH(属性!C7257,评级,0),1))</f>
        <v>60</v>
      </c>
    </row>
    <row r="7258" spans="1:15" ht="17.25" thickBot="1" x14ac:dyDescent="0.4">
      <c r="A7258" s="17">
        <v>7100061</v>
      </c>
      <c r="B7258" s="17" t="s">
        <v>283</v>
      </c>
      <c r="C7258" s="15">
        <f>INDEX(装备!G:G,MATCH(属性!A7258,装备!A:A,0))</f>
        <v>16</v>
      </c>
      <c r="D7258" s="15" t="str">
        <f>INDEX(装备!E:E,MATCH(属性!A7258,装备!A:A,0))</f>
        <v>weapon</v>
      </c>
      <c r="E7258" s="14">
        <v>56</v>
      </c>
      <c r="F7258" s="17">
        <f>INT((VLOOKUP($C7258,装备数值,2,0)+VLOOKUP($C7258,装备数值,5,0)*($E7258-1))*VLOOKUP($D7258,系数!$K$2:$O$7,2,0))</f>
        <v>0</v>
      </c>
      <c r="G7258" s="17">
        <f>INT((VLOOKUP($C7258,装备数值,3,0)+VLOOKUP($C7258,装备数值,6,0)*($E7258-1))*VLOOKUP($D7258,系数!$K$2:$O$7,3,0))</f>
        <v>531</v>
      </c>
      <c r="H7258" s="17">
        <f t="shared" si="226"/>
        <v>531</v>
      </c>
      <c r="I7258" s="17">
        <f>INT((VLOOKUP($C7258,装备数值,4,0)+VLOOKUP($C7258,装备数值,7,0)*($E7258-1))*VLOOKUP($D7258,系数!$K$2:$O$7,4,0))</f>
        <v>0</v>
      </c>
      <c r="J7258" s="17">
        <f>INT((VLOOKUP($C7258,装备数值,4,0)+VLOOKUP($C7258,装备数值,7,0)*($E7258-1))*VLOOKUP($D7258,系数!$K$2:$O$7,5,0))</f>
        <v>0</v>
      </c>
      <c r="K7258" s="17">
        <f>INT(VLOOKUP(E7258,强化金币,2,1)*VLOOKUP(INDEX(装备!F:F,MATCH(属性!A7258,装备!A:A,0)),系数!$K$12:$M$15,3,0))</f>
        <v>44000</v>
      </c>
      <c r="O7258" s="17">
        <f>IF(E7258=1,"",VLOOKUP(E7258,系数!$S$2:$AB$12,MATCH(属性!C7258,评级,0),1))</f>
        <v>60</v>
      </c>
    </row>
    <row r="7259" spans="1:15" ht="17.25" thickBot="1" x14ac:dyDescent="0.4">
      <c r="A7259" s="17">
        <v>7100061</v>
      </c>
      <c r="B7259" s="17" t="s">
        <v>283</v>
      </c>
      <c r="C7259" s="15">
        <f>INDEX(装备!G:G,MATCH(属性!A7259,装备!A:A,0))</f>
        <v>16</v>
      </c>
      <c r="D7259" s="15" t="str">
        <f>INDEX(装备!E:E,MATCH(属性!A7259,装备!A:A,0))</f>
        <v>weapon</v>
      </c>
      <c r="E7259" s="14">
        <v>57</v>
      </c>
      <c r="F7259" s="17">
        <f>INT((VLOOKUP($C7259,装备数值,2,0)+VLOOKUP($C7259,装备数值,5,0)*($E7259-1))*VLOOKUP($D7259,系数!$K$2:$O$7,2,0))</f>
        <v>0</v>
      </c>
      <c r="G7259" s="17">
        <f>INT((VLOOKUP($C7259,装备数值,3,0)+VLOOKUP($C7259,装备数值,6,0)*($E7259-1))*VLOOKUP($D7259,系数!$K$2:$O$7,3,0))</f>
        <v>537</v>
      </c>
      <c r="H7259" s="17">
        <f t="shared" si="226"/>
        <v>537</v>
      </c>
      <c r="I7259" s="17">
        <f>INT((VLOOKUP($C7259,装备数值,4,0)+VLOOKUP($C7259,装备数值,7,0)*($E7259-1))*VLOOKUP($D7259,系数!$K$2:$O$7,4,0))</f>
        <v>0</v>
      </c>
      <c r="J7259" s="17">
        <f>INT((VLOOKUP($C7259,装备数值,4,0)+VLOOKUP($C7259,装备数值,7,0)*($E7259-1))*VLOOKUP($D7259,系数!$K$2:$O$7,5,0))</f>
        <v>0</v>
      </c>
      <c r="K7259" s="17">
        <f>INT(VLOOKUP(E7259,强化金币,2,1)*VLOOKUP(INDEX(装备!F:F,MATCH(属性!A7259,装备!A:A,0)),系数!$K$12:$M$15,3,0))</f>
        <v>46000</v>
      </c>
      <c r="O7259" s="17">
        <f>IF(E7259=1,"",VLOOKUP(E7259,系数!$S$2:$AB$12,MATCH(属性!C7259,评级,0),1))</f>
        <v>60</v>
      </c>
    </row>
    <row r="7260" spans="1:15" ht="17.25" thickBot="1" x14ac:dyDescent="0.4">
      <c r="A7260" s="17">
        <v>7100061</v>
      </c>
      <c r="B7260" s="17" t="s">
        <v>283</v>
      </c>
      <c r="C7260" s="15">
        <f>INDEX(装备!G:G,MATCH(属性!A7260,装备!A:A,0))</f>
        <v>16</v>
      </c>
      <c r="D7260" s="15" t="str">
        <f>INDEX(装备!E:E,MATCH(属性!A7260,装备!A:A,0))</f>
        <v>weapon</v>
      </c>
      <c r="E7260" s="14">
        <v>58</v>
      </c>
      <c r="F7260" s="17">
        <f>INT((VLOOKUP($C7260,装备数值,2,0)+VLOOKUP($C7260,装备数值,5,0)*($E7260-1))*VLOOKUP($D7260,系数!$K$2:$O$7,2,0))</f>
        <v>0</v>
      </c>
      <c r="G7260" s="17">
        <f>INT((VLOOKUP($C7260,装备数值,3,0)+VLOOKUP($C7260,装备数值,6,0)*($E7260-1))*VLOOKUP($D7260,系数!$K$2:$O$7,3,0))</f>
        <v>543</v>
      </c>
      <c r="H7260" s="17">
        <f t="shared" si="226"/>
        <v>543</v>
      </c>
      <c r="I7260" s="17">
        <f>INT((VLOOKUP($C7260,装备数值,4,0)+VLOOKUP($C7260,装备数值,7,0)*($E7260-1))*VLOOKUP($D7260,系数!$K$2:$O$7,4,0))</f>
        <v>0</v>
      </c>
      <c r="J7260" s="17">
        <f>INT((VLOOKUP($C7260,装备数值,4,0)+VLOOKUP($C7260,装备数值,7,0)*($E7260-1))*VLOOKUP($D7260,系数!$K$2:$O$7,5,0))</f>
        <v>0</v>
      </c>
      <c r="K7260" s="17">
        <f>INT(VLOOKUP(E7260,强化金币,2,1)*VLOOKUP(INDEX(装备!F:F,MATCH(属性!A7260,装备!A:A,0)),系数!$K$12:$M$15,3,0))</f>
        <v>48000</v>
      </c>
      <c r="O7260" s="17">
        <f>IF(E7260=1,"",VLOOKUP(E7260,系数!$S$2:$AB$12,MATCH(属性!C7260,评级,0),1))</f>
        <v>60</v>
      </c>
    </row>
    <row r="7261" spans="1:15" ht="17.25" thickBot="1" x14ac:dyDescent="0.4">
      <c r="A7261" s="17">
        <v>7100061</v>
      </c>
      <c r="B7261" s="17" t="s">
        <v>283</v>
      </c>
      <c r="C7261" s="15">
        <f>INDEX(装备!G:G,MATCH(属性!A7261,装备!A:A,0))</f>
        <v>16</v>
      </c>
      <c r="D7261" s="15" t="str">
        <f>INDEX(装备!E:E,MATCH(属性!A7261,装备!A:A,0))</f>
        <v>weapon</v>
      </c>
      <c r="E7261" s="14">
        <v>59</v>
      </c>
      <c r="F7261" s="17">
        <f>INT((VLOOKUP($C7261,装备数值,2,0)+VLOOKUP($C7261,装备数值,5,0)*($E7261-1))*VLOOKUP($D7261,系数!$K$2:$O$7,2,0))</f>
        <v>0</v>
      </c>
      <c r="G7261" s="17">
        <f>INT((VLOOKUP($C7261,装备数值,3,0)+VLOOKUP($C7261,装备数值,6,0)*($E7261-1))*VLOOKUP($D7261,系数!$K$2:$O$7,3,0))</f>
        <v>549</v>
      </c>
      <c r="H7261" s="17">
        <f t="shared" si="226"/>
        <v>549</v>
      </c>
      <c r="I7261" s="17">
        <f>INT((VLOOKUP($C7261,装备数值,4,0)+VLOOKUP($C7261,装备数值,7,0)*($E7261-1))*VLOOKUP($D7261,系数!$K$2:$O$7,4,0))</f>
        <v>0</v>
      </c>
      <c r="J7261" s="17">
        <f>INT((VLOOKUP($C7261,装备数值,4,0)+VLOOKUP($C7261,装备数值,7,0)*($E7261-1))*VLOOKUP($D7261,系数!$K$2:$O$7,5,0))</f>
        <v>0</v>
      </c>
      <c r="K7261" s="17">
        <f>INT(VLOOKUP(E7261,强化金币,2,1)*VLOOKUP(INDEX(装备!F:F,MATCH(属性!A7261,装备!A:A,0)),系数!$K$12:$M$15,3,0))</f>
        <v>50000</v>
      </c>
      <c r="O7261" s="17">
        <f>IF(E7261=1,"",VLOOKUP(E7261,系数!$S$2:$AB$12,MATCH(属性!C7261,评级,0),1))</f>
        <v>60</v>
      </c>
    </row>
    <row r="7262" spans="1:15" ht="17.25" thickBot="1" x14ac:dyDescent="0.4">
      <c r="A7262" s="17">
        <v>7100061</v>
      </c>
      <c r="B7262" s="17" t="s">
        <v>283</v>
      </c>
      <c r="C7262" s="15">
        <f>INDEX(装备!G:G,MATCH(属性!A7262,装备!A:A,0))</f>
        <v>16</v>
      </c>
      <c r="D7262" s="15" t="str">
        <f>INDEX(装备!E:E,MATCH(属性!A7262,装备!A:A,0))</f>
        <v>weapon</v>
      </c>
      <c r="E7262" s="14">
        <v>60</v>
      </c>
      <c r="F7262" s="17">
        <f>INT((VLOOKUP($C7262,装备数值,2,0)+VLOOKUP($C7262,装备数值,5,0)*($E7262-1))*VLOOKUP($D7262,系数!$K$2:$O$7,2,0))</f>
        <v>0</v>
      </c>
      <c r="G7262" s="17">
        <f>INT((VLOOKUP($C7262,装备数值,3,0)+VLOOKUP($C7262,装备数值,6,0)*($E7262-1))*VLOOKUP($D7262,系数!$K$2:$O$7,3,0))</f>
        <v>555</v>
      </c>
      <c r="H7262" s="17">
        <f t="shared" si="226"/>
        <v>555</v>
      </c>
      <c r="I7262" s="17">
        <f>INT((VLOOKUP($C7262,装备数值,4,0)+VLOOKUP($C7262,装备数值,7,0)*($E7262-1))*VLOOKUP($D7262,系数!$K$2:$O$7,4,0))</f>
        <v>0</v>
      </c>
      <c r="J7262" s="17">
        <f>INT((VLOOKUP($C7262,装备数值,4,0)+VLOOKUP($C7262,装备数值,7,0)*($E7262-1))*VLOOKUP($D7262,系数!$K$2:$O$7,5,0))</f>
        <v>0</v>
      </c>
      <c r="K7262" s="17">
        <f>INT(VLOOKUP(E7262,强化金币,2,1)*VLOOKUP(INDEX(装备!F:F,MATCH(属性!A7262,装备!A:A,0)),系数!$K$12:$M$15,3,0))</f>
        <v>52500</v>
      </c>
      <c r="O7262" s="17">
        <f>IF(E7262=1,"",VLOOKUP(E7262,系数!$S$2:$AB$12,MATCH(属性!C7262,评级,0),1))</f>
        <v>70</v>
      </c>
    </row>
    <row r="7263" spans="1:15" ht="17.25" thickBot="1" x14ac:dyDescent="0.4">
      <c r="A7263" s="17">
        <v>7100061</v>
      </c>
      <c r="B7263" s="17" t="s">
        <v>283</v>
      </c>
      <c r="C7263" s="15">
        <f>INDEX(装备!G:G,MATCH(属性!A7263,装备!A:A,0))</f>
        <v>16</v>
      </c>
      <c r="D7263" s="15" t="str">
        <f>INDEX(装备!E:E,MATCH(属性!A7263,装备!A:A,0))</f>
        <v>weapon</v>
      </c>
      <c r="E7263" s="14">
        <v>61</v>
      </c>
      <c r="F7263" s="17">
        <f>INT((VLOOKUP($C7263,装备数值,2,0)+VLOOKUP($C7263,装备数值,5,0)*($E7263-1))*VLOOKUP($D7263,系数!$K$2:$O$7,2,0))</f>
        <v>0</v>
      </c>
      <c r="G7263" s="17">
        <f>INT((VLOOKUP($C7263,装备数值,3,0)+VLOOKUP($C7263,装备数值,6,0)*($E7263-1))*VLOOKUP($D7263,系数!$K$2:$O$7,3,0))</f>
        <v>561</v>
      </c>
      <c r="H7263" s="17">
        <f t="shared" si="226"/>
        <v>561</v>
      </c>
      <c r="I7263" s="17">
        <f>INT((VLOOKUP($C7263,装备数值,4,0)+VLOOKUP($C7263,装备数值,7,0)*($E7263-1))*VLOOKUP($D7263,系数!$K$2:$O$7,4,0))</f>
        <v>0</v>
      </c>
      <c r="J7263" s="17">
        <f>INT((VLOOKUP($C7263,装备数值,4,0)+VLOOKUP($C7263,装备数值,7,0)*($E7263-1))*VLOOKUP($D7263,系数!$K$2:$O$7,5,0))</f>
        <v>0</v>
      </c>
      <c r="K7263" s="17">
        <f>INT(VLOOKUP(E7263,强化金币,2,1)*VLOOKUP(INDEX(装备!F:F,MATCH(属性!A7263,装备!A:A,0)),系数!$K$12:$M$15,3,0))</f>
        <v>55000</v>
      </c>
      <c r="O7263" s="17">
        <f>IF(E7263=1,"",VLOOKUP(E7263,系数!$S$2:$AB$12,MATCH(属性!C7263,评级,0),1))</f>
        <v>70</v>
      </c>
    </row>
    <row r="7264" spans="1:15" ht="17.25" thickBot="1" x14ac:dyDescent="0.4">
      <c r="A7264" s="17">
        <v>7100061</v>
      </c>
      <c r="B7264" s="17" t="s">
        <v>283</v>
      </c>
      <c r="C7264" s="15">
        <f>INDEX(装备!G:G,MATCH(属性!A7264,装备!A:A,0))</f>
        <v>16</v>
      </c>
      <c r="D7264" s="15" t="str">
        <f>INDEX(装备!E:E,MATCH(属性!A7264,装备!A:A,0))</f>
        <v>weapon</v>
      </c>
      <c r="E7264" s="14">
        <v>62</v>
      </c>
      <c r="F7264" s="17">
        <f>INT((VLOOKUP($C7264,装备数值,2,0)+VLOOKUP($C7264,装备数值,5,0)*($E7264-1))*VLOOKUP($D7264,系数!$K$2:$O$7,2,0))</f>
        <v>0</v>
      </c>
      <c r="G7264" s="17">
        <f>INT((VLOOKUP($C7264,装备数值,3,0)+VLOOKUP($C7264,装备数值,6,0)*($E7264-1))*VLOOKUP($D7264,系数!$K$2:$O$7,3,0))</f>
        <v>567</v>
      </c>
      <c r="H7264" s="17">
        <f t="shared" si="226"/>
        <v>567</v>
      </c>
      <c r="I7264" s="17">
        <f>INT((VLOOKUP($C7264,装备数值,4,0)+VLOOKUP($C7264,装备数值,7,0)*($E7264-1))*VLOOKUP($D7264,系数!$K$2:$O$7,4,0))</f>
        <v>0</v>
      </c>
      <c r="J7264" s="17">
        <f>INT((VLOOKUP($C7264,装备数值,4,0)+VLOOKUP($C7264,装备数值,7,0)*($E7264-1))*VLOOKUP($D7264,系数!$K$2:$O$7,5,0))</f>
        <v>0</v>
      </c>
      <c r="K7264" s="17">
        <f>INT(VLOOKUP(E7264,强化金币,2,1)*VLOOKUP(INDEX(装备!F:F,MATCH(属性!A7264,装备!A:A,0)),系数!$K$12:$M$15,3,0))</f>
        <v>57500</v>
      </c>
      <c r="O7264" s="17">
        <f>IF(E7264=1,"",VLOOKUP(E7264,系数!$S$2:$AB$12,MATCH(属性!C7264,评级,0),1))</f>
        <v>70</v>
      </c>
    </row>
    <row r="7265" spans="1:15" ht="17.25" thickBot="1" x14ac:dyDescent="0.4">
      <c r="A7265" s="17">
        <v>7100061</v>
      </c>
      <c r="B7265" s="17" t="s">
        <v>283</v>
      </c>
      <c r="C7265" s="15">
        <f>INDEX(装备!G:G,MATCH(属性!A7265,装备!A:A,0))</f>
        <v>16</v>
      </c>
      <c r="D7265" s="15" t="str">
        <f>INDEX(装备!E:E,MATCH(属性!A7265,装备!A:A,0))</f>
        <v>weapon</v>
      </c>
      <c r="E7265" s="14">
        <v>63</v>
      </c>
      <c r="F7265" s="17">
        <f>INT((VLOOKUP($C7265,装备数值,2,0)+VLOOKUP($C7265,装备数值,5,0)*($E7265-1))*VLOOKUP($D7265,系数!$K$2:$O$7,2,0))</f>
        <v>0</v>
      </c>
      <c r="G7265" s="17">
        <f>INT((VLOOKUP($C7265,装备数值,3,0)+VLOOKUP($C7265,装备数值,6,0)*($E7265-1))*VLOOKUP($D7265,系数!$K$2:$O$7,3,0))</f>
        <v>573</v>
      </c>
      <c r="H7265" s="17">
        <f t="shared" si="226"/>
        <v>573</v>
      </c>
      <c r="I7265" s="17">
        <f>INT((VLOOKUP($C7265,装备数值,4,0)+VLOOKUP($C7265,装备数值,7,0)*($E7265-1))*VLOOKUP($D7265,系数!$K$2:$O$7,4,0))</f>
        <v>0</v>
      </c>
      <c r="J7265" s="17">
        <f>INT((VLOOKUP($C7265,装备数值,4,0)+VLOOKUP($C7265,装备数值,7,0)*($E7265-1))*VLOOKUP($D7265,系数!$K$2:$O$7,5,0))</f>
        <v>0</v>
      </c>
      <c r="K7265" s="17">
        <f>INT(VLOOKUP(E7265,强化金币,2,1)*VLOOKUP(INDEX(装备!F:F,MATCH(属性!A7265,装备!A:A,0)),系数!$K$12:$M$15,3,0))</f>
        <v>60000</v>
      </c>
      <c r="O7265" s="17">
        <f>IF(E7265=1,"",VLOOKUP(E7265,系数!$S$2:$AB$12,MATCH(属性!C7265,评级,0),1))</f>
        <v>70</v>
      </c>
    </row>
    <row r="7266" spans="1:15" ht="17.25" thickBot="1" x14ac:dyDescent="0.4">
      <c r="A7266" s="17">
        <v>7100061</v>
      </c>
      <c r="B7266" s="17" t="s">
        <v>283</v>
      </c>
      <c r="C7266" s="15">
        <f>INDEX(装备!G:G,MATCH(属性!A7266,装备!A:A,0))</f>
        <v>16</v>
      </c>
      <c r="D7266" s="15" t="str">
        <f>INDEX(装备!E:E,MATCH(属性!A7266,装备!A:A,0))</f>
        <v>weapon</v>
      </c>
      <c r="E7266" s="14">
        <v>64</v>
      </c>
      <c r="F7266" s="17">
        <f>INT((VLOOKUP($C7266,装备数值,2,0)+VLOOKUP($C7266,装备数值,5,0)*($E7266-1))*VLOOKUP($D7266,系数!$K$2:$O$7,2,0))</f>
        <v>0</v>
      </c>
      <c r="G7266" s="17">
        <f>INT((VLOOKUP($C7266,装备数值,3,0)+VLOOKUP($C7266,装备数值,6,0)*($E7266-1))*VLOOKUP($D7266,系数!$K$2:$O$7,3,0))</f>
        <v>579</v>
      </c>
      <c r="H7266" s="17">
        <f t="shared" si="226"/>
        <v>579</v>
      </c>
      <c r="I7266" s="17">
        <f>INT((VLOOKUP($C7266,装备数值,4,0)+VLOOKUP($C7266,装备数值,7,0)*($E7266-1))*VLOOKUP($D7266,系数!$K$2:$O$7,4,0))</f>
        <v>0</v>
      </c>
      <c r="J7266" s="17">
        <f>INT((VLOOKUP($C7266,装备数值,4,0)+VLOOKUP($C7266,装备数值,7,0)*($E7266-1))*VLOOKUP($D7266,系数!$K$2:$O$7,5,0))</f>
        <v>0</v>
      </c>
      <c r="K7266" s="17">
        <f>INT(VLOOKUP(E7266,强化金币,2,1)*VLOOKUP(INDEX(装备!F:F,MATCH(属性!A7266,装备!A:A,0)),系数!$K$12:$M$15,3,0))</f>
        <v>62500</v>
      </c>
      <c r="O7266" s="17">
        <f>IF(E7266=1,"",VLOOKUP(E7266,系数!$S$2:$AB$12,MATCH(属性!C7266,评级,0),1))</f>
        <v>70</v>
      </c>
    </row>
    <row r="7267" spans="1:15" ht="17.25" thickBot="1" x14ac:dyDescent="0.4">
      <c r="A7267" s="17">
        <v>7100061</v>
      </c>
      <c r="B7267" s="17" t="s">
        <v>283</v>
      </c>
      <c r="C7267" s="15">
        <f>INDEX(装备!G:G,MATCH(属性!A7267,装备!A:A,0))</f>
        <v>16</v>
      </c>
      <c r="D7267" s="15" t="str">
        <f>INDEX(装备!E:E,MATCH(属性!A7267,装备!A:A,0))</f>
        <v>weapon</v>
      </c>
      <c r="E7267" s="14">
        <v>65</v>
      </c>
      <c r="F7267" s="17">
        <f>INT((VLOOKUP($C7267,装备数值,2,0)+VLOOKUP($C7267,装备数值,5,0)*($E7267-1))*VLOOKUP($D7267,系数!$K$2:$O$7,2,0))</f>
        <v>0</v>
      </c>
      <c r="G7267" s="17">
        <f>INT((VLOOKUP($C7267,装备数值,3,0)+VLOOKUP($C7267,装备数值,6,0)*($E7267-1))*VLOOKUP($D7267,系数!$K$2:$O$7,3,0))</f>
        <v>585</v>
      </c>
      <c r="H7267" s="17">
        <f t="shared" si="226"/>
        <v>585</v>
      </c>
      <c r="I7267" s="17">
        <f>INT((VLOOKUP($C7267,装备数值,4,0)+VLOOKUP($C7267,装备数值,7,0)*($E7267-1))*VLOOKUP($D7267,系数!$K$2:$O$7,4,0))</f>
        <v>0</v>
      </c>
      <c r="J7267" s="17">
        <f>INT((VLOOKUP($C7267,装备数值,4,0)+VLOOKUP($C7267,装备数值,7,0)*($E7267-1))*VLOOKUP($D7267,系数!$K$2:$O$7,5,0))</f>
        <v>0</v>
      </c>
      <c r="K7267" s="17">
        <f>INT(VLOOKUP(E7267,强化金币,2,1)*VLOOKUP(INDEX(装备!F:F,MATCH(属性!A7267,装备!A:A,0)),系数!$K$12:$M$15,3,0))</f>
        <v>65000</v>
      </c>
      <c r="O7267" s="17">
        <f>IF(E7267=1,"",VLOOKUP(E7267,系数!$S$2:$AB$12,MATCH(属性!C7267,评级,0),1))</f>
        <v>70</v>
      </c>
    </row>
    <row r="7268" spans="1:15" ht="17.25" thickBot="1" x14ac:dyDescent="0.4">
      <c r="A7268" s="17">
        <v>7100061</v>
      </c>
      <c r="B7268" s="17" t="s">
        <v>283</v>
      </c>
      <c r="C7268" s="15">
        <f>INDEX(装备!G:G,MATCH(属性!A7268,装备!A:A,0))</f>
        <v>16</v>
      </c>
      <c r="D7268" s="15" t="str">
        <f>INDEX(装备!E:E,MATCH(属性!A7268,装备!A:A,0))</f>
        <v>weapon</v>
      </c>
      <c r="E7268" s="14">
        <v>66</v>
      </c>
      <c r="F7268" s="17">
        <f>INT((VLOOKUP($C7268,装备数值,2,0)+VLOOKUP($C7268,装备数值,5,0)*($E7268-1))*VLOOKUP($D7268,系数!$K$2:$O$7,2,0))</f>
        <v>0</v>
      </c>
      <c r="G7268" s="17">
        <f>INT((VLOOKUP($C7268,装备数值,3,0)+VLOOKUP($C7268,装备数值,6,0)*($E7268-1))*VLOOKUP($D7268,系数!$K$2:$O$7,3,0))</f>
        <v>591</v>
      </c>
      <c r="H7268" s="17">
        <f t="shared" si="226"/>
        <v>591</v>
      </c>
      <c r="I7268" s="17">
        <f>INT((VLOOKUP($C7268,装备数值,4,0)+VLOOKUP($C7268,装备数值,7,0)*($E7268-1))*VLOOKUP($D7268,系数!$K$2:$O$7,4,0))</f>
        <v>0</v>
      </c>
      <c r="J7268" s="17">
        <f>INT((VLOOKUP($C7268,装备数值,4,0)+VLOOKUP($C7268,装备数值,7,0)*($E7268-1))*VLOOKUP($D7268,系数!$K$2:$O$7,5,0))</f>
        <v>0</v>
      </c>
      <c r="K7268" s="17">
        <f>INT(VLOOKUP(E7268,强化金币,2,1)*VLOOKUP(INDEX(装备!F:F,MATCH(属性!A7268,装备!A:A,0)),系数!$K$12:$M$15,3,0))</f>
        <v>67500</v>
      </c>
      <c r="O7268" s="17">
        <f>IF(E7268=1,"",VLOOKUP(E7268,系数!$S$2:$AB$12,MATCH(属性!C7268,评级,0),1))</f>
        <v>70</v>
      </c>
    </row>
    <row r="7269" spans="1:15" ht="17.25" thickBot="1" x14ac:dyDescent="0.4">
      <c r="A7269" s="17">
        <v>7100061</v>
      </c>
      <c r="B7269" s="17" t="s">
        <v>283</v>
      </c>
      <c r="C7269" s="15">
        <f>INDEX(装备!G:G,MATCH(属性!A7269,装备!A:A,0))</f>
        <v>16</v>
      </c>
      <c r="D7269" s="15" t="str">
        <f>INDEX(装备!E:E,MATCH(属性!A7269,装备!A:A,0))</f>
        <v>weapon</v>
      </c>
      <c r="E7269" s="14">
        <v>67</v>
      </c>
      <c r="F7269" s="17">
        <f>INT((VLOOKUP($C7269,装备数值,2,0)+VLOOKUP($C7269,装备数值,5,0)*($E7269-1))*VLOOKUP($D7269,系数!$K$2:$O$7,2,0))</f>
        <v>0</v>
      </c>
      <c r="G7269" s="17">
        <f>INT((VLOOKUP($C7269,装备数值,3,0)+VLOOKUP($C7269,装备数值,6,0)*($E7269-1))*VLOOKUP($D7269,系数!$K$2:$O$7,3,0))</f>
        <v>597</v>
      </c>
      <c r="H7269" s="17">
        <f t="shared" si="226"/>
        <v>597</v>
      </c>
      <c r="I7269" s="17">
        <f>INT((VLOOKUP($C7269,装备数值,4,0)+VLOOKUP($C7269,装备数值,7,0)*($E7269-1))*VLOOKUP($D7269,系数!$K$2:$O$7,4,0))</f>
        <v>0</v>
      </c>
      <c r="J7269" s="17">
        <f>INT((VLOOKUP($C7269,装备数值,4,0)+VLOOKUP($C7269,装备数值,7,0)*($E7269-1))*VLOOKUP($D7269,系数!$K$2:$O$7,5,0))</f>
        <v>0</v>
      </c>
      <c r="K7269" s="17">
        <f>INT(VLOOKUP(E7269,强化金币,2,1)*VLOOKUP(INDEX(装备!F:F,MATCH(属性!A7269,装备!A:A,0)),系数!$K$12:$M$15,3,0))</f>
        <v>70000</v>
      </c>
      <c r="O7269" s="17">
        <f>IF(E7269=1,"",VLOOKUP(E7269,系数!$S$2:$AB$12,MATCH(属性!C7269,评级,0),1))</f>
        <v>70</v>
      </c>
    </row>
    <row r="7270" spans="1:15" ht="17.25" thickBot="1" x14ac:dyDescent="0.4">
      <c r="A7270" s="17">
        <v>7100061</v>
      </c>
      <c r="B7270" s="17" t="s">
        <v>283</v>
      </c>
      <c r="C7270" s="15">
        <f>INDEX(装备!G:G,MATCH(属性!A7270,装备!A:A,0))</f>
        <v>16</v>
      </c>
      <c r="D7270" s="15" t="str">
        <f>INDEX(装备!E:E,MATCH(属性!A7270,装备!A:A,0))</f>
        <v>weapon</v>
      </c>
      <c r="E7270" s="14">
        <v>68</v>
      </c>
      <c r="F7270" s="17">
        <f>INT((VLOOKUP($C7270,装备数值,2,0)+VLOOKUP($C7270,装备数值,5,0)*($E7270-1))*VLOOKUP($D7270,系数!$K$2:$O$7,2,0))</f>
        <v>0</v>
      </c>
      <c r="G7270" s="17">
        <f>INT((VLOOKUP($C7270,装备数值,3,0)+VLOOKUP($C7270,装备数值,6,0)*($E7270-1))*VLOOKUP($D7270,系数!$K$2:$O$7,3,0))</f>
        <v>603</v>
      </c>
      <c r="H7270" s="17">
        <f t="shared" si="226"/>
        <v>603</v>
      </c>
      <c r="I7270" s="17">
        <f>INT((VLOOKUP($C7270,装备数值,4,0)+VLOOKUP($C7270,装备数值,7,0)*($E7270-1))*VLOOKUP($D7270,系数!$K$2:$O$7,4,0))</f>
        <v>0</v>
      </c>
      <c r="J7270" s="17">
        <f>INT((VLOOKUP($C7270,装备数值,4,0)+VLOOKUP($C7270,装备数值,7,0)*($E7270-1))*VLOOKUP($D7270,系数!$K$2:$O$7,5,0))</f>
        <v>0</v>
      </c>
      <c r="K7270" s="17">
        <f>INT(VLOOKUP(E7270,强化金币,2,1)*VLOOKUP(INDEX(装备!F:F,MATCH(属性!A7270,装备!A:A,0)),系数!$K$12:$M$15,3,0))</f>
        <v>72500</v>
      </c>
      <c r="O7270" s="17">
        <f>IF(E7270=1,"",VLOOKUP(E7270,系数!$S$2:$AB$12,MATCH(属性!C7270,评级,0),1))</f>
        <v>70</v>
      </c>
    </row>
    <row r="7271" spans="1:15" ht="17.25" thickBot="1" x14ac:dyDescent="0.4">
      <c r="A7271" s="17">
        <v>7100061</v>
      </c>
      <c r="B7271" s="17" t="s">
        <v>283</v>
      </c>
      <c r="C7271" s="15">
        <f>INDEX(装备!G:G,MATCH(属性!A7271,装备!A:A,0))</f>
        <v>16</v>
      </c>
      <c r="D7271" s="15" t="str">
        <f>INDEX(装备!E:E,MATCH(属性!A7271,装备!A:A,0))</f>
        <v>weapon</v>
      </c>
      <c r="E7271" s="14">
        <v>69</v>
      </c>
      <c r="F7271" s="17">
        <f>INT((VLOOKUP($C7271,装备数值,2,0)+VLOOKUP($C7271,装备数值,5,0)*($E7271-1))*VLOOKUP($D7271,系数!$K$2:$O$7,2,0))</f>
        <v>0</v>
      </c>
      <c r="G7271" s="17">
        <f>INT((VLOOKUP($C7271,装备数值,3,0)+VLOOKUP($C7271,装备数值,6,0)*($E7271-1))*VLOOKUP($D7271,系数!$K$2:$O$7,3,0))</f>
        <v>609</v>
      </c>
      <c r="H7271" s="17">
        <f t="shared" si="226"/>
        <v>609</v>
      </c>
      <c r="I7271" s="17">
        <f>INT((VLOOKUP($C7271,装备数值,4,0)+VLOOKUP($C7271,装备数值,7,0)*($E7271-1))*VLOOKUP($D7271,系数!$K$2:$O$7,4,0))</f>
        <v>0</v>
      </c>
      <c r="J7271" s="17">
        <f>INT((VLOOKUP($C7271,装备数值,4,0)+VLOOKUP($C7271,装备数值,7,0)*($E7271-1))*VLOOKUP($D7271,系数!$K$2:$O$7,5,0))</f>
        <v>0</v>
      </c>
      <c r="K7271" s="17">
        <f>INT(VLOOKUP(E7271,强化金币,2,1)*VLOOKUP(INDEX(装备!F:F,MATCH(属性!A7271,装备!A:A,0)),系数!$K$12:$M$15,3,0))</f>
        <v>75000</v>
      </c>
      <c r="O7271" s="17">
        <f>IF(E7271=1,"",VLOOKUP(E7271,系数!$S$2:$AB$12,MATCH(属性!C7271,评级,0),1))</f>
        <v>70</v>
      </c>
    </row>
    <row r="7272" spans="1:15" ht="17.25" thickBot="1" x14ac:dyDescent="0.4">
      <c r="A7272" s="17">
        <v>7100061</v>
      </c>
      <c r="B7272" s="17" t="s">
        <v>283</v>
      </c>
      <c r="C7272" s="15">
        <f>INDEX(装备!G:G,MATCH(属性!A7272,装备!A:A,0))</f>
        <v>16</v>
      </c>
      <c r="D7272" s="15" t="str">
        <f>INDEX(装备!E:E,MATCH(属性!A7272,装备!A:A,0))</f>
        <v>weapon</v>
      </c>
      <c r="E7272" s="14">
        <v>70</v>
      </c>
      <c r="F7272" s="17">
        <f>INT((VLOOKUP($C7272,装备数值,2,0)+VLOOKUP($C7272,装备数值,5,0)*($E7272-1))*VLOOKUP($D7272,系数!$K$2:$O$7,2,0))</f>
        <v>0</v>
      </c>
      <c r="G7272" s="17">
        <f>INT((VLOOKUP($C7272,装备数值,3,0)+VLOOKUP($C7272,装备数值,6,0)*($E7272-1))*VLOOKUP($D7272,系数!$K$2:$O$7,3,0))</f>
        <v>615</v>
      </c>
      <c r="H7272" s="17">
        <f t="shared" si="226"/>
        <v>615</v>
      </c>
      <c r="I7272" s="17">
        <f>INT((VLOOKUP($C7272,装备数值,4,0)+VLOOKUP($C7272,装备数值,7,0)*($E7272-1))*VLOOKUP($D7272,系数!$K$2:$O$7,4,0))</f>
        <v>0</v>
      </c>
      <c r="J7272" s="17">
        <f>INT((VLOOKUP($C7272,装备数值,4,0)+VLOOKUP($C7272,装备数值,7,0)*($E7272-1))*VLOOKUP($D7272,系数!$K$2:$O$7,5,0))</f>
        <v>0</v>
      </c>
      <c r="K7272" s="17">
        <f>INT(VLOOKUP(E7272,强化金币,2,1)*VLOOKUP(INDEX(装备!F:F,MATCH(属性!A7272,装备!A:A,0)),系数!$K$12:$M$15,3,0))</f>
        <v>77500</v>
      </c>
      <c r="O7272" s="17">
        <f>IF(E7272=1,"",VLOOKUP(E7272,系数!$S$2:$AB$12,MATCH(属性!C7272,评级,0),1))</f>
        <v>80</v>
      </c>
    </row>
    <row r="7273" spans="1:15" ht="17.25" thickBot="1" x14ac:dyDescent="0.4">
      <c r="A7273" s="17">
        <v>7100061</v>
      </c>
      <c r="B7273" s="17" t="s">
        <v>283</v>
      </c>
      <c r="C7273" s="15">
        <f>INDEX(装备!G:G,MATCH(属性!A7273,装备!A:A,0))</f>
        <v>16</v>
      </c>
      <c r="D7273" s="15" t="str">
        <f>INDEX(装备!E:E,MATCH(属性!A7273,装备!A:A,0))</f>
        <v>weapon</v>
      </c>
      <c r="E7273" s="14">
        <v>71</v>
      </c>
      <c r="F7273" s="17">
        <f>INT((VLOOKUP($C7273,装备数值,2,0)+VLOOKUP($C7273,装备数值,5,0)*($E7273-1))*VLOOKUP($D7273,系数!$K$2:$O$7,2,0))</f>
        <v>0</v>
      </c>
      <c r="G7273" s="17">
        <f>INT((VLOOKUP($C7273,装备数值,3,0)+VLOOKUP($C7273,装备数值,6,0)*($E7273-1))*VLOOKUP($D7273,系数!$K$2:$O$7,3,0))</f>
        <v>621</v>
      </c>
      <c r="H7273" s="17">
        <f t="shared" si="226"/>
        <v>621</v>
      </c>
      <c r="I7273" s="17">
        <f>INT((VLOOKUP($C7273,装备数值,4,0)+VLOOKUP($C7273,装备数值,7,0)*($E7273-1))*VLOOKUP($D7273,系数!$K$2:$O$7,4,0))</f>
        <v>0</v>
      </c>
      <c r="J7273" s="17">
        <f>INT((VLOOKUP($C7273,装备数值,4,0)+VLOOKUP($C7273,装备数值,7,0)*($E7273-1))*VLOOKUP($D7273,系数!$K$2:$O$7,5,0))</f>
        <v>0</v>
      </c>
      <c r="K7273" s="17">
        <f>INT(VLOOKUP(E7273,强化金币,2,1)*VLOOKUP(INDEX(装备!F:F,MATCH(属性!A7273,装备!A:A,0)),系数!$K$12:$M$15,3,0))</f>
        <v>80000</v>
      </c>
      <c r="O7273" s="17">
        <f>IF(E7273=1,"",VLOOKUP(E7273,系数!$S$2:$AB$12,MATCH(属性!C7273,评级,0),1))</f>
        <v>80</v>
      </c>
    </row>
    <row r="7274" spans="1:15" ht="17.25" thickBot="1" x14ac:dyDescent="0.4">
      <c r="A7274" s="17">
        <v>7100061</v>
      </c>
      <c r="B7274" s="17" t="s">
        <v>283</v>
      </c>
      <c r="C7274" s="15">
        <f>INDEX(装备!G:G,MATCH(属性!A7274,装备!A:A,0))</f>
        <v>16</v>
      </c>
      <c r="D7274" s="15" t="str">
        <f>INDEX(装备!E:E,MATCH(属性!A7274,装备!A:A,0))</f>
        <v>weapon</v>
      </c>
      <c r="E7274" s="14">
        <v>72</v>
      </c>
      <c r="F7274" s="17">
        <f>INT((VLOOKUP($C7274,装备数值,2,0)+VLOOKUP($C7274,装备数值,5,0)*($E7274-1))*VLOOKUP($D7274,系数!$K$2:$O$7,2,0))</f>
        <v>0</v>
      </c>
      <c r="G7274" s="17">
        <f>INT((VLOOKUP($C7274,装备数值,3,0)+VLOOKUP($C7274,装备数值,6,0)*($E7274-1))*VLOOKUP($D7274,系数!$K$2:$O$7,3,0))</f>
        <v>627</v>
      </c>
      <c r="H7274" s="17">
        <f t="shared" si="226"/>
        <v>627</v>
      </c>
      <c r="I7274" s="17">
        <f>INT((VLOOKUP($C7274,装备数值,4,0)+VLOOKUP($C7274,装备数值,7,0)*($E7274-1))*VLOOKUP($D7274,系数!$K$2:$O$7,4,0))</f>
        <v>0</v>
      </c>
      <c r="J7274" s="17">
        <f>INT((VLOOKUP($C7274,装备数值,4,0)+VLOOKUP($C7274,装备数值,7,0)*($E7274-1))*VLOOKUP($D7274,系数!$K$2:$O$7,5,0))</f>
        <v>0</v>
      </c>
      <c r="K7274" s="17">
        <f>INT(VLOOKUP(E7274,强化金币,2,1)*VLOOKUP(INDEX(装备!F:F,MATCH(属性!A7274,装备!A:A,0)),系数!$K$12:$M$15,3,0))</f>
        <v>82500</v>
      </c>
      <c r="O7274" s="17">
        <f>IF(E7274=1,"",VLOOKUP(E7274,系数!$S$2:$AB$12,MATCH(属性!C7274,评级,0),1))</f>
        <v>80</v>
      </c>
    </row>
    <row r="7275" spans="1:15" ht="17.25" thickBot="1" x14ac:dyDescent="0.4">
      <c r="A7275" s="17">
        <v>7100061</v>
      </c>
      <c r="B7275" s="17" t="s">
        <v>283</v>
      </c>
      <c r="C7275" s="15">
        <f>INDEX(装备!G:G,MATCH(属性!A7275,装备!A:A,0))</f>
        <v>16</v>
      </c>
      <c r="D7275" s="15" t="str">
        <f>INDEX(装备!E:E,MATCH(属性!A7275,装备!A:A,0))</f>
        <v>weapon</v>
      </c>
      <c r="E7275" s="14">
        <v>73</v>
      </c>
      <c r="F7275" s="17">
        <f>INT((VLOOKUP($C7275,装备数值,2,0)+VLOOKUP($C7275,装备数值,5,0)*($E7275-1))*VLOOKUP($D7275,系数!$K$2:$O$7,2,0))</f>
        <v>0</v>
      </c>
      <c r="G7275" s="17">
        <f>INT((VLOOKUP($C7275,装备数值,3,0)+VLOOKUP($C7275,装备数值,6,0)*($E7275-1))*VLOOKUP($D7275,系数!$K$2:$O$7,3,0))</f>
        <v>633</v>
      </c>
      <c r="H7275" s="17">
        <f t="shared" si="226"/>
        <v>633</v>
      </c>
      <c r="I7275" s="17">
        <f>INT((VLOOKUP($C7275,装备数值,4,0)+VLOOKUP($C7275,装备数值,7,0)*($E7275-1))*VLOOKUP($D7275,系数!$K$2:$O$7,4,0))</f>
        <v>0</v>
      </c>
      <c r="J7275" s="17">
        <f>INT((VLOOKUP($C7275,装备数值,4,0)+VLOOKUP($C7275,装备数值,7,0)*($E7275-1))*VLOOKUP($D7275,系数!$K$2:$O$7,5,0))</f>
        <v>0</v>
      </c>
      <c r="K7275" s="17">
        <f>INT(VLOOKUP(E7275,强化金币,2,1)*VLOOKUP(INDEX(装备!F:F,MATCH(属性!A7275,装备!A:A,0)),系数!$K$12:$M$15,3,0))</f>
        <v>85000</v>
      </c>
      <c r="O7275" s="17">
        <f>IF(E7275=1,"",VLOOKUP(E7275,系数!$S$2:$AB$12,MATCH(属性!C7275,评级,0),1))</f>
        <v>80</v>
      </c>
    </row>
    <row r="7276" spans="1:15" ht="17.25" thickBot="1" x14ac:dyDescent="0.4">
      <c r="A7276" s="17">
        <v>7100061</v>
      </c>
      <c r="B7276" s="17" t="s">
        <v>283</v>
      </c>
      <c r="C7276" s="15">
        <f>INDEX(装备!G:G,MATCH(属性!A7276,装备!A:A,0))</f>
        <v>16</v>
      </c>
      <c r="D7276" s="15" t="str">
        <f>INDEX(装备!E:E,MATCH(属性!A7276,装备!A:A,0))</f>
        <v>weapon</v>
      </c>
      <c r="E7276" s="14">
        <v>74</v>
      </c>
      <c r="F7276" s="17">
        <f>INT((VLOOKUP($C7276,装备数值,2,0)+VLOOKUP($C7276,装备数值,5,0)*($E7276-1))*VLOOKUP($D7276,系数!$K$2:$O$7,2,0))</f>
        <v>0</v>
      </c>
      <c r="G7276" s="17">
        <f>INT((VLOOKUP($C7276,装备数值,3,0)+VLOOKUP($C7276,装备数值,6,0)*($E7276-1))*VLOOKUP($D7276,系数!$K$2:$O$7,3,0))</f>
        <v>639</v>
      </c>
      <c r="H7276" s="17">
        <f t="shared" si="226"/>
        <v>639</v>
      </c>
      <c r="I7276" s="17">
        <f>INT((VLOOKUP($C7276,装备数值,4,0)+VLOOKUP($C7276,装备数值,7,0)*($E7276-1))*VLOOKUP($D7276,系数!$K$2:$O$7,4,0))</f>
        <v>0</v>
      </c>
      <c r="J7276" s="17">
        <f>INT((VLOOKUP($C7276,装备数值,4,0)+VLOOKUP($C7276,装备数值,7,0)*($E7276-1))*VLOOKUP($D7276,系数!$K$2:$O$7,5,0))</f>
        <v>0</v>
      </c>
      <c r="K7276" s="17">
        <f>INT(VLOOKUP(E7276,强化金币,2,1)*VLOOKUP(INDEX(装备!F:F,MATCH(属性!A7276,装备!A:A,0)),系数!$K$12:$M$15,3,0))</f>
        <v>87500</v>
      </c>
      <c r="O7276" s="17">
        <f>IF(E7276=1,"",VLOOKUP(E7276,系数!$S$2:$AB$12,MATCH(属性!C7276,评级,0),1))</f>
        <v>80</v>
      </c>
    </row>
    <row r="7277" spans="1:15" ht="17.25" thickBot="1" x14ac:dyDescent="0.4">
      <c r="A7277" s="17">
        <v>7100061</v>
      </c>
      <c r="B7277" s="17" t="s">
        <v>283</v>
      </c>
      <c r="C7277" s="15">
        <f>INDEX(装备!G:G,MATCH(属性!A7277,装备!A:A,0))</f>
        <v>16</v>
      </c>
      <c r="D7277" s="15" t="str">
        <f>INDEX(装备!E:E,MATCH(属性!A7277,装备!A:A,0))</f>
        <v>weapon</v>
      </c>
      <c r="E7277" s="14">
        <v>75</v>
      </c>
      <c r="F7277" s="17">
        <f>INT((VLOOKUP($C7277,装备数值,2,0)+VLOOKUP($C7277,装备数值,5,0)*($E7277-1))*VLOOKUP($D7277,系数!$K$2:$O$7,2,0))</f>
        <v>0</v>
      </c>
      <c r="G7277" s="17">
        <f>INT((VLOOKUP($C7277,装备数值,3,0)+VLOOKUP($C7277,装备数值,6,0)*($E7277-1))*VLOOKUP($D7277,系数!$K$2:$O$7,3,0))</f>
        <v>645</v>
      </c>
      <c r="H7277" s="17">
        <f t="shared" si="226"/>
        <v>645</v>
      </c>
      <c r="I7277" s="17">
        <f>INT((VLOOKUP($C7277,装备数值,4,0)+VLOOKUP($C7277,装备数值,7,0)*($E7277-1))*VLOOKUP($D7277,系数!$K$2:$O$7,4,0))</f>
        <v>0</v>
      </c>
      <c r="J7277" s="17">
        <f>INT((VLOOKUP($C7277,装备数值,4,0)+VLOOKUP($C7277,装备数值,7,0)*($E7277-1))*VLOOKUP($D7277,系数!$K$2:$O$7,5,0))</f>
        <v>0</v>
      </c>
      <c r="K7277" s="17">
        <f>INT(VLOOKUP(E7277,强化金币,2,1)*VLOOKUP(INDEX(装备!F:F,MATCH(属性!A7277,装备!A:A,0)),系数!$K$12:$M$15,3,0))</f>
        <v>90000</v>
      </c>
      <c r="O7277" s="17">
        <f>IF(E7277=1,"",VLOOKUP(E7277,系数!$S$2:$AB$12,MATCH(属性!C7277,评级,0),1))</f>
        <v>80</v>
      </c>
    </row>
    <row r="7278" spans="1:15" ht="17.25" thickBot="1" x14ac:dyDescent="0.4">
      <c r="A7278" s="17">
        <v>7100061</v>
      </c>
      <c r="B7278" s="17" t="s">
        <v>283</v>
      </c>
      <c r="C7278" s="15">
        <f>INDEX(装备!G:G,MATCH(属性!A7278,装备!A:A,0))</f>
        <v>16</v>
      </c>
      <c r="D7278" s="15" t="str">
        <f>INDEX(装备!E:E,MATCH(属性!A7278,装备!A:A,0))</f>
        <v>weapon</v>
      </c>
      <c r="E7278" s="14">
        <v>76</v>
      </c>
      <c r="F7278" s="17">
        <f>INT((VLOOKUP($C7278,装备数值,2,0)+VLOOKUP($C7278,装备数值,5,0)*($E7278-1))*VLOOKUP($D7278,系数!$K$2:$O$7,2,0))</f>
        <v>0</v>
      </c>
      <c r="G7278" s="17">
        <f>INT((VLOOKUP($C7278,装备数值,3,0)+VLOOKUP($C7278,装备数值,6,0)*($E7278-1))*VLOOKUP($D7278,系数!$K$2:$O$7,3,0))</f>
        <v>651</v>
      </c>
      <c r="H7278" s="17">
        <f t="shared" si="226"/>
        <v>651</v>
      </c>
      <c r="I7278" s="17">
        <f>INT((VLOOKUP($C7278,装备数值,4,0)+VLOOKUP($C7278,装备数值,7,0)*($E7278-1))*VLOOKUP($D7278,系数!$K$2:$O$7,4,0))</f>
        <v>0</v>
      </c>
      <c r="J7278" s="17">
        <f>INT((VLOOKUP($C7278,装备数值,4,0)+VLOOKUP($C7278,装备数值,7,0)*($E7278-1))*VLOOKUP($D7278,系数!$K$2:$O$7,5,0))</f>
        <v>0</v>
      </c>
      <c r="K7278" s="17">
        <f>INT(VLOOKUP(E7278,强化金币,2,1)*VLOOKUP(INDEX(装备!F:F,MATCH(属性!A7278,装备!A:A,0)),系数!$K$12:$M$15,3,0))</f>
        <v>92500</v>
      </c>
      <c r="O7278" s="17">
        <f>IF(E7278=1,"",VLOOKUP(E7278,系数!$S$2:$AB$12,MATCH(属性!C7278,评级,0),1))</f>
        <v>80</v>
      </c>
    </row>
    <row r="7279" spans="1:15" ht="17.25" thickBot="1" x14ac:dyDescent="0.4">
      <c r="A7279" s="17">
        <v>7100061</v>
      </c>
      <c r="B7279" s="17" t="s">
        <v>283</v>
      </c>
      <c r="C7279" s="15">
        <f>INDEX(装备!G:G,MATCH(属性!A7279,装备!A:A,0))</f>
        <v>16</v>
      </c>
      <c r="D7279" s="15" t="str">
        <f>INDEX(装备!E:E,MATCH(属性!A7279,装备!A:A,0))</f>
        <v>weapon</v>
      </c>
      <c r="E7279" s="14">
        <v>77</v>
      </c>
      <c r="F7279" s="17">
        <f>INT((VLOOKUP($C7279,装备数值,2,0)+VLOOKUP($C7279,装备数值,5,0)*($E7279-1))*VLOOKUP($D7279,系数!$K$2:$O$7,2,0))</f>
        <v>0</v>
      </c>
      <c r="G7279" s="17">
        <f>INT((VLOOKUP($C7279,装备数值,3,0)+VLOOKUP($C7279,装备数值,6,0)*($E7279-1))*VLOOKUP($D7279,系数!$K$2:$O$7,3,0))</f>
        <v>657</v>
      </c>
      <c r="H7279" s="17">
        <f t="shared" si="226"/>
        <v>657</v>
      </c>
      <c r="I7279" s="17">
        <f>INT((VLOOKUP($C7279,装备数值,4,0)+VLOOKUP($C7279,装备数值,7,0)*($E7279-1))*VLOOKUP($D7279,系数!$K$2:$O$7,4,0))</f>
        <v>0</v>
      </c>
      <c r="J7279" s="17">
        <f>INT((VLOOKUP($C7279,装备数值,4,0)+VLOOKUP($C7279,装备数值,7,0)*($E7279-1))*VLOOKUP($D7279,系数!$K$2:$O$7,5,0))</f>
        <v>0</v>
      </c>
      <c r="K7279" s="17">
        <f>INT(VLOOKUP(E7279,强化金币,2,1)*VLOOKUP(INDEX(装备!F:F,MATCH(属性!A7279,装备!A:A,0)),系数!$K$12:$M$15,3,0))</f>
        <v>95000</v>
      </c>
      <c r="O7279" s="17">
        <f>IF(E7279=1,"",VLOOKUP(E7279,系数!$S$2:$AB$12,MATCH(属性!C7279,评级,0),1))</f>
        <v>80</v>
      </c>
    </row>
    <row r="7280" spans="1:15" ht="17.25" thickBot="1" x14ac:dyDescent="0.4">
      <c r="A7280" s="17">
        <v>7100061</v>
      </c>
      <c r="B7280" s="17" t="s">
        <v>283</v>
      </c>
      <c r="C7280" s="15">
        <f>INDEX(装备!G:G,MATCH(属性!A7280,装备!A:A,0))</f>
        <v>16</v>
      </c>
      <c r="D7280" s="15" t="str">
        <f>INDEX(装备!E:E,MATCH(属性!A7280,装备!A:A,0))</f>
        <v>weapon</v>
      </c>
      <c r="E7280" s="14">
        <v>78</v>
      </c>
      <c r="F7280" s="17">
        <f>INT((VLOOKUP($C7280,装备数值,2,0)+VLOOKUP($C7280,装备数值,5,0)*($E7280-1))*VLOOKUP($D7280,系数!$K$2:$O$7,2,0))</f>
        <v>0</v>
      </c>
      <c r="G7280" s="17">
        <f>INT((VLOOKUP($C7280,装备数值,3,0)+VLOOKUP($C7280,装备数值,6,0)*($E7280-1))*VLOOKUP($D7280,系数!$K$2:$O$7,3,0))</f>
        <v>663</v>
      </c>
      <c r="H7280" s="17">
        <f t="shared" si="226"/>
        <v>663</v>
      </c>
      <c r="I7280" s="17">
        <f>INT((VLOOKUP($C7280,装备数值,4,0)+VLOOKUP($C7280,装备数值,7,0)*($E7280-1))*VLOOKUP($D7280,系数!$K$2:$O$7,4,0))</f>
        <v>0</v>
      </c>
      <c r="J7280" s="17">
        <f>INT((VLOOKUP($C7280,装备数值,4,0)+VLOOKUP($C7280,装备数值,7,0)*($E7280-1))*VLOOKUP($D7280,系数!$K$2:$O$7,5,0))</f>
        <v>0</v>
      </c>
      <c r="K7280" s="17">
        <f>INT(VLOOKUP(E7280,强化金币,2,1)*VLOOKUP(INDEX(装备!F:F,MATCH(属性!A7280,装备!A:A,0)),系数!$K$12:$M$15,3,0))</f>
        <v>97500</v>
      </c>
      <c r="O7280" s="17">
        <f>IF(E7280=1,"",VLOOKUP(E7280,系数!$S$2:$AB$12,MATCH(属性!C7280,评级,0),1))</f>
        <v>80</v>
      </c>
    </row>
    <row r="7281" spans="1:15" ht="17.25" thickBot="1" x14ac:dyDescent="0.4">
      <c r="A7281" s="17">
        <v>7100061</v>
      </c>
      <c r="B7281" s="17" t="s">
        <v>283</v>
      </c>
      <c r="C7281" s="15">
        <f>INDEX(装备!G:G,MATCH(属性!A7281,装备!A:A,0))</f>
        <v>16</v>
      </c>
      <c r="D7281" s="15" t="str">
        <f>INDEX(装备!E:E,MATCH(属性!A7281,装备!A:A,0))</f>
        <v>weapon</v>
      </c>
      <c r="E7281" s="14">
        <v>79</v>
      </c>
      <c r="F7281" s="17">
        <f>INT((VLOOKUP($C7281,装备数值,2,0)+VLOOKUP($C7281,装备数值,5,0)*($E7281-1))*VLOOKUP($D7281,系数!$K$2:$O$7,2,0))</f>
        <v>0</v>
      </c>
      <c r="G7281" s="17">
        <f>INT((VLOOKUP($C7281,装备数值,3,0)+VLOOKUP($C7281,装备数值,6,0)*($E7281-1))*VLOOKUP($D7281,系数!$K$2:$O$7,3,0))</f>
        <v>669</v>
      </c>
      <c r="H7281" s="17">
        <f t="shared" si="226"/>
        <v>669</v>
      </c>
      <c r="I7281" s="17">
        <f>INT((VLOOKUP($C7281,装备数值,4,0)+VLOOKUP($C7281,装备数值,7,0)*($E7281-1))*VLOOKUP($D7281,系数!$K$2:$O$7,4,0))</f>
        <v>0</v>
      </c>
      <c r="J7281" s="17">
        <f>INT((VLOOKUP($C7281,装备数值,4,0)+VLOOKUP($C7281,装备数值,7,0)*($E7281-1))*VLOOKUP($D7281,系数!$K$2:$O$7,5,0))</f>
        <v>0</v>
      </c>
      <c r="K7281" s="17">
        <f>INT(VLOOKUP(E7281,强化金币,2,1)*VLOOKUP(INDEX(装备!F:F,MATCH(属性!A7281,装备!A:A,0)),系数!$K$12:$M$15,3,0))</f>
        <v>100000</v>
      </c>
      <c r="O7281" s="17">
        <f>IF(E7281=1,"",VLOOKUP(E7281,系数!$S$2:$AB$12,MATCH(属性!C7281,评级,0),1))</f>
        <v>80</v>
      </c>
    </row>
    <row r="7282" spans="1:15" ht="17.25" thickBot="1" x14ac:dyDescent="0.4">
      <c r="A7282" s="17">
        <v>7100061</v>
      </c>
      <c r="B7282" s="17" t="s">
        <v>283</v>
      </c>
      <c r="C7282" s="15">
        <f>INDEX(装备!G:G,MATCH(属性!A7282,装备!A:A,0))</f>
        <v>16</v>
      </c>
      <c r="D7282" s="15" t="str">
        <f>INDEX(装备!E:E,MATCH(属性!A7282,装备!A:A,0))</f>
        <v>weapon</v>
      </c>
      <c r="E7282" s="14">
        <v>80</v>
      </c>
      <c r="F7282" s="17">
        <f>INT((VLOOKUP($C7282,装备数值,2,0)+VLOOKUP($C7282,装备数值,5,0)*($E7282-1))*VLOOKUP($D7282,系数!$K$2:$O$7,2,0))</f>
        <v>0</v>
      </c>
      <c r="G7282" s="17">
        <f>INT((VLOOKUP($C7282,装备数值,3,0)+VLOOKUP($C7282,装备数值,6,0)*($E7282-1))*VLOOKUP($D7282,系数!$K$2:$O$7,3,0))</f>
        <v>675</v>
      </c>
      <c r="H7282" s="17">
        <f t="shared" si="226"/>
        <v>675</v>
      </c>
      <c r="I7282" s="17">
        <f>INT((VLOOKUP($C7282,装备数值,4,0)+VLOOKUP($C7282,装备数值,7,0)*($E7282-1))*VLOOKUP($D7282,系数!$K$2:$O$7,4,0))</f>
        <v>0</v>
      </c>
      <c r="J7282" s="17">
        <f>INT((VLOOKUP($C7282,装备数值,4,0)+VLOOKUP($C7282,装备数值,7,0)*($E7282-1))*VLOOKUP($D7282,系数!$K$2:$O$7,5,0))</f>
        <v>0</v>
      </c>
      <c r="K7282" s="17">
        <f>INT(VLOOKUP(E7282,强化金币,2,1)*VLOOKUP(INDEX(装备!F:F,MATCH(属性!A7282,装备!A:A,0)),系数!$K$12:$M$15,3,0))</f>
        <v>120000</v>
      </c>
      <c r="O7282" s="17">
        <f>IF(E7282=1,"",VLOOKUP(E7282,系数!$S$2:$AB$12,MATCH(属性!C7282,评级,0),1))</f>
        <v>90</v>
      </c>
    </row>
    <row r="7283" spans="1:15" ht="17.25" thickBot="1" x14ac:dyDescent="0.4">
      <c r="A7283" s="17">
        <v>7100061</v>
      </c>
      <c r="B7283" s="17" t="s">
        <v>283</v>
      </c>
      <c r="C7283" s="15">
        <f>INDEX(装备!G:G,MATCH(属性!A7283,装备!A:A,0))</f>
        <v>16</v>
      </c>
      <c r="D7283" s="15" t="str">
        <f>INDEX(装备!E:E,MATCH(属性!A7283,装备!A:A,0))</f>
        <v>weapon</v>
      </c>
      <c r="E7283" s="14">
        <v>81</v>
      </c>
      <c r="F7283" s="17">
        <f>INT((VLOOKUP($C7283,装备数值,2,0)+VLOOKUP($C7283,装备数值,5,0)*($E7283-1))*VLOOKUP($D7283,系数!$K$2:$O$7,2,0))</f>
        <v>0</v>
      </c>
      <c r="G7283" s="17">
        <f>INT((VLOOKUP($C7283,装备数值,3,0)+VLOOKUP($C7283,装备数值,6,0)*($E7283-1))*VLOOKUP($D7283,系数!$K$2:$O$7,3,0))</f>
        <v>681</v>
      </c>
      <c r="H7283" s="17">
        <f t="shared" si="226"/>
        <v>681</v>
      </c>
      <c r="I7283" s="17">
        <f>INT((VLOOKUP($C7283,装备数值,4,0)+VLOOKUP($C7283,装备数值,7,0)*($E7283-1))*VLOOKUP($D7283,系数!$K$2:$O$7,4,0))</f>
        <v>0</v>
      </c>
      <c r="J7283" s="17">
        <f>INT((VLOOKUP($C7283,装备数值,4,0)+VLOOKUP($C7283,装备数值,7,0)*($E7283-1))*VLOOKUP($D7283,系数!$K$2:$O$7,5,0))</f>
        <v>0</v>
      </c>
      <c r="K7283" s="17">
        <f>INT(VLOOKUP(E7283,强化金币,2,1)*VLOOKUP(INDEX(装备!F:F,MATCH(属性!A7283,装备!A:A,0)),系数!$K$12:$M$15,3,0))</f>
        <v>140000</v>
      </c>
      <c r="O7283" s="17">
        <f>IF(E7283=1,"",VLOOKUP(E7283,系数!$S$2:$AB$12,MATCH(属性!C7283,评级,0),1))</f>
        <v>90</v>
      </c>
    </row>
    <row r="7284" spans="1:15" ht="17.25" thickBot="1" x14ac:dyDescent="0.4">
      <c r="A7284" s="17">
        <v>7100061</v>
      </c>
      <c r="B7284" s="17" t="s">
        <v>283</v>
      </c>
      <c r="C7284" s="15">
        <f>INDEX(装备!G:G,MATCH(属性!A7284,装备!A:A,0))</f>
        <v>16</v>
      </c>
      <c r="D7284" s="15" t="str">
        <f>INDEX(装备!E:E,MATCH(属性!A7284,装备!A:A,0))</f>
        <v>weapon</v>
      </c>
      <c r="E7284" s="14">
        <v>82</v>
      </c>
      <c r="F7284" s="17">
        <f>INT((VLOOKUP($C7284,装备数值,2,0)+VLOOKUP($C7284,装备数值,5,0)*($E7284-1))*VLOOKUP($D7284,系数!$K$2:$O$7,2,0))</f>
        <v>0</v>
      </c>
      <c r="G7284" s="17">
        <f>INT((VLOOKUP($C7284,装备数值,3,0)+VLOOKUP($C7284,装备数值,6,0)*($E7284-1))*VLOOKUP($D7284,系数!$K$2:$O$7,3,0))</f>
        <v>687</v>
      </c>
      <c r="H7284" s="17">
        <f t="shared" si="226"/>
        <v>687</v>
      </c>
      <c r="I7284" s="17">
        <f>INT((VLOOKUP($C7284,装备数值,4,0)+VLOOKUP($C7284,装备数值,7,0)*($E7284-1))*VLOOKUP($D7284,系数!$K$2:$O$7,4,0))</f>
        <v>0</v>
      </c>
      <c r="J7284" s="17">
        <f>INT((VLOOKUP($C7284,装备数值,4,0)+VLOOKUP($C7284,装备数值,7,0)*($E7284-1))*VLOOKUP($D7284,系数!$K$2:$O$7,5,0))</f>
        <v>0</v>
      </c>
      <c r="K7284" s="17">
        <f>INT(VLOOKUP(E7284,强化金币,2,1)*VLOOKUP(INDEX(装备!F:F,MATCH(属性!A7284,装备!A:A,0)),系数!$K$12:$M$15,3,0))</f>
        <v>160000</v>
      </c>
      <c r="O7284" s="17">
        <f>IF(E7284=1,"",VLOOKUP(E7284,系数!$S$2:$AB$12,MATCH(属性!C7284,评级,0),1))</f>
        <v>90</v>
      </c>
    </row>
    <row r="7285" spans="1:15" ht="17.25" thickBot="1" x14ac:dyDescent="0.4">
      <c r="A7285" s="17">
        <v>7100061</v>
      </c>
      <c r="B7285" s="17" t="s">
        <v>283</v>
      </c>
      <c r="C7285" s="15">
        <f>INDEX(装备!G:G,MATCH(属性!A7285,装备!A:A,0))</f>
        <v>16</v>
      </c>
      <c r="D7285" s="15" t="str">
        <f>INDEX(装备!E:E,MATCH(属性!A7285,装备!A:A,0))</f>
        <v>weapon</v>
      </c>
      <c r="E7285" s="14">
        <v>83</v>
      </c>
      <c r="F7285" s="17">
        <f>INT((VLOOKUP($C7285,装备数值,2,0)+VLOOKUP($C7285,装备数值,5,0)*($E7285-1))*VLOOKUP($D7285,系数!$K$2:$O$7,2,0))</f>
        <v>0</v>
      </c>
      <c r="G7285" s="17">
        <f>INT((VLOOKUP($C7285,装备数值,3,0)+VLOOKUP($C7285,装备数值,6,0)*($E7285-1))*VLOOKUP($D7285,系数!$K$2:$O$7,3,0))</f>
        <v>693</v>
      </c>
      <c r="H7285" s="17">
        <f t="shared" si="226"/>
        <v>693</v>
      </c>
      <c r="I7285" s="17">
        <f>INT((VLOOKUP($C7285,装备数值,4,0)+VLOOKUP($C7285,装备数值,7,0)*($E7285-1))*VLOOKUP($D7285,系数!$K$2:$O$7,4,0))</f>
        <v>0</v>
      </c>
      <c r="J7285" s="17">
        <f>INT((VLOOKUP($C7285,装备数值,4,0)+VLOOKUP($C7285,装备数值,7,0)*($E7285-1))*VLOOKUP($D7285,系数!$K$2:$O$7,5,0))</f>
        <v>0</v>
      </c>
      <c r="K7285" s="17">
        <f>INT(VLOOKUP(E7285,强化金币,2,1)*VLOOKUP(INDEX(装备!F:F,MATCH(属性!A7285,装备!A:A,0)),系数!$K$12:$M$15,3,0))</f>
        <v>180000</v>
      </c>
      <c r="O7285" s="17">
        <f>IF(E7285=1,"",VLOOKUP(E7285,系数!$S$2:$AB$12,MATCH(属性!C7285,评级,0),1))</f>
        <v>90</v>
      </c>
    </row>
    <row r="7286" spans="1:15" ht="17.25" thickBot="1" x14ac:dyDescent="0.4">
      <c r="A7286" s="17">
        <v>7100061</v>
      </c>
      <c r="B7286" s="17" t="s">
        <v>283</v>
      </c>
      <c r="C7286" s="15">
        <f>INDEX(装备!G:G,MATCH(属性!A7286,装备!A:A,0))</f>
        <v>16</v>
      </c>
      <c r="D7286" s="15" t="str">
        <f>INDEX(装备!E:E,MATCH(属性!A7286,装备!A:A,0))</f>
        <v>weapon</v>
      </c>
      <c r="E7286" s="14">
        <v>84</v>
      </c>
      <c r="F7286" s="17">
        <f>INT((VLOOKUP($C7286,装备数值,2,0)+VLOOKUP($C7286,装备数值,5,0)*($E7286-1))*VLOOKUP($D7286,系数!$K$2:$O$7,2,0))</f>
        <v>0</v>
      </c>
      <c r="G7286" s="17">
        <f>INT((VLOOKUP($C7286,装备数值,3,0)+VLOOKUP($C7286,装备数值,6,0)*($E7286-1))*VLOOKUP($D7286,系数!$K$2:$O$7,3,0))</f>
        <v>699</v>
      </c>
      <c r="H7286" s="17">
        <f t="shared" si="226"/>
        <v>699</v>
      </c>
      <c r="I7286" s="17">
        <f>INT((VLOOKUP($C7286,装备数值,4,0)+VLOOKUP($C7286,装备数值,7,0)*($E7286-1))*VLOOKUP($D7286,系数!$K$2:$O$7,4,0))</f>
        <v>0</v>
      </c>
      <c r="J7286" s="17">
        <f>INT((VLOOKUP($C7286,装备数值,4,0)+VLOOKUP($C7286,装备数值,7,0)*($E7286-1))*VLOOKUP($D7286,系数!$K$2:$O$7,5,0))</f>
        <v>0</v>
      </c>
      <c r="K7286" s="17">
        <f>INT(VLOOKUP(E7286,强化金币,2,1)*VLOOKUP(INDEX(装备!F:F,MATCH(属性!A7286,装备!A:A,0)),系数!$K$12:$M$15,3,0))</f>
        <v>200000</v>
      </c>
      <c r="O7286" s="17">
        <f>IF(E7286=1,"",VLOOKUP(E7286,系数!$S$2:$AB$12,MATCH(属性!C7286,评级,0),1))</f>
        <v>90</v>
      </c>
    </row>
    <row r="7287" spans="1:15" ht="17.25" thickBot="1" x14ac:dyDescent="0.4">
      <c r="A7287" s="17">
        <v>7100061</v>
      </c>
      <c r="B7287" s="17" t="s">
        <v>283</v>
      </c>
      <c r="C7287" s="15">
        <f>INDEX(装备!G:G,MATCH(属性!A7287,装备!A:A,0))</f>
        <v>16</v>
      </c>
      <c r="D7287" s="15" t="str">
        <f>INDEX(装备!E:E,MATCH(属性!A7287,装备!A:A,0))</f>
        <v>weapon</v>
      </c>
      <c r="E7287" s="14">
        <v>85</v>
      </c>
      <c r="F7287" s="17">
        <f>INT((VLOOKUP($C7287,装备数值,2,0)+VLOOKUP($C7287,装备数值,5,0)*($E7287-1))*VLOOKUP($D7287,系数!$K$2:$O$7,2,0))</f>
        <v>0</v>
      </c>
      <c r="G7287" s="17">
        <f>INT((VLOOKUP($C7287,装备数值,3,0)+VLOOKUP($C7287,装备数值,6,0)*($E7287-1))*VLOOKUP($D7287,系数!$K$2:$O$7,3,0))</f>
        <v>705</v>
      </c>
      <c r="H7287" s="17">
        <f t="shared" si="226"/>
        <v>705</v>
      </c>
      <c r="I7287" s="17">
        <f>INT((VLOOKUP($C7287,装备数值,4,0)+VLOOKUP($C7287,装备数值,7,0)*($E7287-1))*VLOOKUP($D7287,系数!$K$2:$O$7,4,0))</f>
        <v>0</v>
      </c>
      <c r="J7287" s="17">
        <f>INT((VLOOKUP($C7287,装备数值,4,0)+VLOOKUP($C7287,装备数值,7,0)*($E7287-1))*VLOOKUP($D7287,系数!$K$2:$O$7,5,0))</f>
        <v>0</v>
      </c>
      <c r="K7287" s="17">
        <f>INT(VLOOKUP(E7287,强化金币,2,1)*VLOOKUP(INDEX(装备!F:F,MATCH(属性!A7287,装备!A:A,0)),系数!$K$12:$M$15,3,0))</f>
        <v>250000</v>
      </c>
      <c r="O7287" s="17">
        <f>IF(E7287=1,"",VLOOKUP(E7287,系数!$S$2:$AB$12,MATCH(属性!C7287,评级,0),1))</f>
        <v>90</v>
      </c>
    </row>
    <row r="7288" spans="1:15" ht="17.25" thickBot="1" x14ac:dyDescent="0.4">
      <c r="A7288" s="17">
        <v>7100061</v>
      </c>
      <c r="B7288" s="17" t="s">
        <v>283</v>
      </c>
      <c r="C7288" s="15">
        <f>INDEX(装备!G:G,MATCH(属性!A7288,装备!A:A,0))</f>
        <v>16</v>
      </c>
      <c r="D7288" s="15" t="str">
        <f>INDEX(装备!E:E,MATCH(属性!A7288,装备!A:A,0))</f>
        <v>weapon</v>
      </c>
      <c r="E7288" s="14">
        <v>86</v>
      </c>
      <c r="F7288" s="17">
        <f>INT((VLOOKUP($C7288,装备数值,2,0)+VLOOKUP($C7288,装备数值,5,0)*($E7288-1))*VLOOKUP($D7288,系数!$K$2:$O$7,2,0))</f>
        <v>0</v>
      </c>
      <c r="G7288" s="17">
        <f>INT((VLOOKUP($C7288,装备数值,3,0)+VLOOKUP($C7288,装备数值,6,0)*($E7288-1))*VLOOKUP($D7288,系数!$K$2:$O$7,3,0))</f>
        <v>711</v>
      </c>
      <c r="H7288" s="17">
        <f t="shared" si="226"/>
        <v>711</v>
      </c>
      <c r="I7288" s="17">
        <f>INT((VLOOKUP($C7288,装备数值,4,0)+VLOOKUP($C7288,装备数值,7,0)*($E7288-1))*VLOOKUP($D7288,系数!$K$2:$O$7,4,0))</f>
        <v>0</v>
      </c>
      <c r="J7288" s="17">
        <f>INT((VLOOKUP($C7288,装备数值,4,0)+VLOOKUP($C7288,装备数值,7,0)*($E7288-1))*VLOOKUP($D7288,系数!$K$2:$O$7,5,0))</f>
        <v>0</v>
      </c>
      <c r="K7288" s="17">
        <f>INT(VLOOKUP(E7288,强化金币,2,1)*VLOOKUP(INDEX(装备!F:F,MATCH(属性!A7288,装备!A:A,0)),系数!$K$12:$M$15,3,0))</f>
        <v>300000</v>
      </c>
      <c r="O7288" s="17">
        <f>IF(E7288=1,"",VLOOKUP(E7288,系数!$S$2:$AB$12,MATCH(属性!C7288,评级,0),1))</f>
        <v>90</v>
      </c>
    </row>
    <row r="7289" spans="1:15" ht="17.25" thickBot="1" x14ac:dyDescent="0.4">
      <c r="A7289" s="17">
        <v>7100061</v>
      </c>
      <c r="B7289" s="17" t="s">
        <v>283</v>
      </c>
      <c r="C7289" s="15">
        <f>INDEX(装备!G:G,MATCH(属性!A7289,装备!A:A,0))</f>
        <v>16</v>
      </c>
      <c r="D7289" s="15" t="str">
        <f>INDEX(装备!E:E,MATCH(属性!A7289,装备!A:A,0))</f>
        <v>weapon</v>
      </c>
      <c r="E7289" s="14">
        <v>87</v>
      </c>
      <c r="F7289" s="17">
        <f>INT((VLOOKUP($C7289,装备数值,2,0)+VLOOKUP($C7289,装备数值,5,0)*($E7289-1))*VLOOKUP($D7289,系数!$K$2:$O$7,2,0))</f>
        <v>0</v>
      </c>
      <c r="G7289" s="17">
        <f>INT((VLOOKUP($C7289,装备数值,3,0)+VLOOKUP($C7289,装备数值,6,0)*($E7289-1))*VLOOKUP($D7289,系数!$K$2:$O$7,3,0))</f>
        <v>717</v>
      </c>
      <c r="H7289" s="17">
        <f t="shared" si="226"/>
        <v>717</v>
      </c>
      <c r="I7289" s="17">
        <f>INT((VLOOKUP($C7289,装备数值,4,0)+VLOOKUP($C7289,装备数值,7,0)*($E7289-1))*VLOOKUP($D7289,系数!$K$2:$O$7,4,0))</f>
        <v>0</v>
      </c>
      <c r="J7289" s="17">
        <f>INT((VLOOKUP($C7289,装备数值,4,0)+VLOOKUP($C7289,装备数值,7,0)*($E7289-1))*VLOOKUP($D7289,系数!$K$2:$O$7,5,0))</f>
        <v>0</v>
      </c>
      <c r="K7289" s="17">
        <f>INT(VLOOKUP(E7289,强化金币,2,1)*VLOOKUP(INDEX(装备!F:F,MATCH(属性!A7289,装备!A:A,0)),系数!$K$12:$M$15,3,0))</f>
        <v>350000</v>
      </c>
      <c r="O7289" s="17">
        <f>IF(E7289=1,"",VLOOKUP(E7289,系数!$S$2:$AB$12,MATCH(属性!C7289,评级,0),1))</f>
        <v>90</v>
      </c>
    </row>
    <row r="7290" spans="1:15" ht="17.25" thickBot="1" x14ac:dyDescent="0.4">
      <c r="A7290" s="17">
        <v>7100061</v>
      </c>
      <c r="B7290" s="17" t="s">
        <v>283</v>
      </c>
      <c r="C7290" s="15">
        <f>INDEX(装备!G:G,MATCH(属性!A7290,装备!A:A,0))</f>
        <v>16</v>
      </c>
      <c r="D7290" s="15" t="str">
        <f>INDEX(装备!E:E,MATCH(属性!A7290,装备!A:A,0))</f>
        <v>weapon</v>
      </c>
      <c r="E7290" s="14">
        <v>88</v>
      </c>
      <c r="F7290" s="17">
        <f>INT((VLOOKUP($C7290,装备数值,2,0)+VLOOKUP($C7290,装备数值,5,0)*($E7290-1))*VLOOKUP($D7290,系数!$K$2:$O$7,2,0))</f>
        <v>0</v>
      </c>
      <c r="G7290" s="17">
        <f>INT((VLOOKUP($C7290,装备数值,3,0)+VLOOKUP($C7290,装备数值,6,0)*($E7290-1))*VLOOKUP($D7290,系数!$K$2:$O$7,3,0))</f>
        <v>723</v>
      </c>
      <c r="H7290" s="17">
        <f t="shared" si="226"/>
        <v>723</v>
      </c>
      <c r="I7290" s="17">
        <f>INT((VLOOKUP($C7290,装备数值,4,0)+VLOOKUP($C7290,装备数值,7,0)*($E7290-1))*VLOOKUP($D7290,系数!$K$2:$O$7,4,0))</f>
        <v>0</v>
      </c>
      <c r="J7290" s="17">
        <f>INT((VLOOKUP($C7290,装备数值,4,0)+VLOOKUP($C7290,装备数值,7,0)*($E7290-1))*VLOOKUP($D7290,系数!$K$2:$O$7,5,0))</f>
        <v>0</v>
      </c>
      <c r="K7290" s="17">
        <f>INT(VLOOKUP(E7290,强化金币,2,1)*VLOOKUP(INDEX(装备!F:F,MATCH(属性!A7290,装备!A:A,0)),系数!$K$12:$M$15,3,0))</f>
        <v>400000</v>
      </c>
      <c r="O7290" s="17">
        <f>IF(E7290=1,"",VLOOKUP(E7290,系数!$S$2:$AB$12,MATCH(属性!C7290,评级,0),1))</f>
        <v>90</v>
      </c>
    </row>
    <row r="7291" spans="1:15" ht="17.25" thickBot="1" x14ac:dyDescent="0.4">
      <c r="A7291" s="17">
        <v>7100061</v>
      </c>
      <c r="B7291" s="17" t="s">
        <v>283</v>
      </c>
      <c r="C7291" s="15">
        <f>INDEX(装备!G:G,MATCH(属性!A7291,装备!A:A,0))</f>
        <v>16</v>
      </c>
      <c r="D7291" s="15" t="str">
        <f>INDEX(装备!E:E,MATCH(属性!A7291,装备!A:A,0))</f>
        <v>weapon</v>
      </c>
      <c r="E7291" s="14">
        <v>89</v>
      </c>
      <c r="F7291" s="17">
        <f>INT((VLOOKUP($C7291,装备数值,2,0)+VLOOKUP($C7291,装备数值,5,0)*($E7291-1))*VLOOKUP($D7291,系数!$K$2:$O$7,2,0))</f>
        <v>0</v>
      </c>
      <c r="G7291" s="17">
        <f>INT((VLOOKUP($C7291,装备数值,3,0)+VLOOKUP($C7291,装备数值,6,0)*($E7291-1))*VLOOKUP($D7291,系数!$K$2:$O$7,3,0))</f>
        <v>729</v>
      </c>
      <c r="H7291" s="17">
        <f t="shared" si="226"/>
        <v>729</v>
      </c>
      <c r="I7291" s="17">
        <f>INT((VLOOKUP($C7291,装备数值,4,0)+VLOOKUP($C7291,装备数值,7,0)*($E7291-1))*VLOOKUP($D7291,系数!$K$2:$O$7,4,0))</f>
        <v>0</v>
      </c>
      <c r="J7291" s="17">
        <f>INT((VLOOKUP($C7291,装备数值,4,0)+VLOOKUP($C7291,装备数值,7,0)*($E7291-1))*VLOOKUP($D7291,系数!$K$2:$O$7,5,0))</f>
        <v>0</v>
      </c>
      <c r="K7291" s="17">
        <f>INT(VLOOKUP(E7291,强化金币,2,1)*VLOOKUP(INDEX(装备!F:F,MATCH(属性!A7291,装备!A:A,0)),系数!$K$12:$M$15,3,0))</f>
        <v>450000</v>
      </c>
      <c r="O7291" s="17">
        <f>IF(E7291=1,"",VLOOKUP(E7291,系数!$S$2:$AB$12,MATCH(属性!C7291,评级,0),1))</f>
        <v>90</v>
      </c>
    </row>
    <row r="7292" spans="1:15" ht="17.25" thickBot="1" x14ac:dyDescent="0.4">
      <c r="A7292" s="17">
        <v>7100061</v>
      </c>
      <c r="B7292" s="17" t="s">
        <v>283</v>
      </c>
      <c r="C7292" s="15">
        <f>INDEX(装备!G:G,MATCH(属性!A7292,装备!A:A,0))</f>
        <v>16</v>
      </c>
      <c r="D7292" s="15" t="str">
        <f>INDEX(装备!E:E,MATCH(属性!A7292,装备!A:A,0))</f>
        <v>weapon</v>
      </c>
      <c r="E7292" s="14">
        <v>90</v>
      </c>
      <c r="F7292" s="17">
        <f>INT((VLOOKUP($C7292,装备数值,2,0)+VLOOKUP($C7292,装备数值,5,0)*($E7292-1))*VLOOKUP($D7292,系数!$K$2:$O$7,2,0))</f>
        <v>0</v>
      </c>
      <c r="G7292" s="17">
        <f>INT((VLOOKUP($C7292,装备数值,3,0)+VLOOKUP($C7292,装备数值,6,0)*($E7292-1))*VLOOKUP($D7292,系数!$K$2:$O$7,3,0))</f>
        <v>735</v>
      </c>
      <c r="H7292" s="17">
        <f t="shared" si="226"/>
        <v>735</v>
      </c>
      <c r="I7292" s="17">
        <f>INT((VLOOKUP($C7292,装备数值,4,0)+VLOOKUP($C7292,装备数值,7,0)*($E7292-1))*VLOOKUP($D7292,系数!$K$2:$O$7,4,0))</f>
        <v>0</v>
      </c>
      <c r="J7292" s="17">
        <f>INT((VLOOKUP($C7292,装备数值,4,0)+VLOOKUP($C7292,装备数值,7,0)*($E7292-1))*VLOOKUP($D7292,系数!$K$2:$O$7,5,0))</f>
        <v>0</v>
      </c>
      <c r="K7292" s="17">
        <f>INT(VLOOKUP(E7292,强化金币,2,1)*VLOOKUP(INDEX(装备!F:F,MATCH(属性!A7292,装备!A:A,0)),系数!$K$12:$M$15,3,0))</f>
        <v>450000</v>
      </c>
      <c r="O7292" s="17">
        <f>IF(E7292=1,"",VLOOKUP(E7292,系数!$S$2:$AB$12,MATCH(属性!C7292,评级,0),1))</f>
        <v>100</v>
      </c>
    </row>
    <row r="7293" spans="1:15" ht="17.25" thickBot="1" x14ac:dyDescent="0.4">
      <c r="A7293" s="17">
        <v>7100061</v>
      </c>
      <c r="B7293" s="17" t="s">
        <v>283</v>
      </c>
      <c r="C7293" s="15">
        <f>INDEX(装备!G:G,MATCH(属性!A7293,装备!A:A,0))</f>
        <v>16</v>
      </c>
      <c r="D7293" s="15" t="str">
        <f>INDEX(装备!E:E,MATCH(属性!A7293,装备!A:A,0))</f>
        <v>weapon</v>
      </c>
      <c r="E7293" s="14">
        <v>91</v>
      </c>
      <c r="F7293" s="17">
        <f>INT((VLOOKUP($C7293,装备数值,2,0)+VLOOKUP($C7293,装备数值,5,0)*($E7293-1))*VLOOKUP($D7293,系数!$K$2:$O$7,2,0))</f>
        <v>0</v>
      </c>
      <c r="G7293" s="17">
        <f>INT((VLOOKUP($C7293,装备数值,3,0)+VLOOKUP($C7293,装备数值,6,0)*($E7293-1))*VLOOKUP($D7293,系数!$K$2:$O$7,3,0))</f>
        <v>741</v>
      </c>
      <c r="H7293" s="17">
        <f t="shared" si="226"/>
        <v>741</v>
      </c>
      <c r="I7293" s="17">
        <f>INT((VLOOKUP($C7293,装备数值,4,0)+VLOOKUP($C7293,装备数值,7,0)*($E7293-1))*VLOOKUP($D7293,系数!$K$2:$O$7,4,0))</f>
        <v>0</v>
      </c>
      <c r="J7293" s="17">
        <f>INT((VLOOKUP($C7293,装备数值,4,0)+VLOOKUP($C7293,装备数值,7,0)*($E7293-1))*VLOOKUP($D7293,系数!$K$2:$O$7,5,0))</f>
        <v>0</v>
      </c>
      <c r="K7293" s="17">
        <f>INT(VLOOKUP(E7293,强化金币,2,1)*VLOOKUP(INDEX(装备!F:F,MATCH(属性!A7293,装备!A:A,0)),系数!$K$12:$M$15,3,0))</f>
        <v>450000</v>
      </c>
      <c r="O7293" s="17">
        <f>IF(E7293=1,"",VLOOKUP(E7293,系数!$S$2:$AB$12,MATCH(属性!C7293,评级,0),1))</f>
        <v>100</v>
      </c>
    </row>
    <row r="7294" spans="1:15" ht="17.25" thickBot="1" x14ac:dyDescent="0.4">
      <c r="A7294" s="17">
        <v>7100061</v>
      </c>
      <c r="B7294" s="17" t="s">
        <v>283</v>
      </c>
      <c r="C7294" s="15">
        <f>INDEX(装备!G:G,MATCH(属性!A7294,装备!A:A,0))</f>
        <v>16</v>
      </c>
      <c r="D7294" s="15" t="str">
        <f>INDEX(装备!E:E,MATCH(属性!A7294,装备!A:A,0))</f>
        <v>weapon</v>
      </c>
      <c r="E7294" s="14">
        <v>92</v>
      </c>
      <c r="F7294" s="17">
        <f>INT((VLOOKUP($C7294,装备数值,2,0)+VLOOKUP($C7294,装备数值,5,0)*($E7294-1))*VLOOKUP($D7294,系数!$K$2:$O$7,2,0))</f>
        <v>0</v>
      </c>
      <c r="G7294" s="17">
        <f>INT((VLOOKUP($C7294,装备数值,3,0)+VLOOKUP($C7294,装备数值,6,0)*($E7294-1))*VLOOKUP($D7294,系数!$K$2:$O$7,3,0))</f>
        <v>747</v>
      </c>
      <c r="H7294" s="17">
        <f t="shared" si="226"/>
        <v>747</v>
      </c>
      <c r="I7294" s="17">
        <f>INT((VLOOKUP($C7294,装备数值,4,0)+VLOOKUP($C7294,装备数值,7,0)*($E7294-1))*VLOOKUP($D7294,系数!$K$2:$O$7,4,0))</f>
        <v>0</v>
      </c>
      <c r="J7294" s="17">
        <f>INT((VLOOKUP($C7294,装备数值,4,0)+VLOOKUP($C7294,装备数值,7,0)*($E7294-1))*VLOOKUP($D7294,系数!$K$2:$O$7,5,0))</f>
        <v>0</v>
      </c>
      <c r="K7294" s="17">
        <f>INT(VLOOKUP(E7294,强化金币,2,1)*VLOOKUP(INDEX(装备!F:F,MATCH(属性!A7294,装备!A:A,0)),系数!$K$12:$M$15,3,0))</f>
        <v>450000</v>
      </c>
      <c r="O7294" s="17">
        <f>IF(E7294=1,"",VLOOKUP(E7294,系数!$S$2:$AB$12,MATCH(属性!C7294,评级,0),1))</f>
        <v>100</v>
      </c>
    </row>
    <row r="7295" spans="1:15" ht="17.25" thickBot="1" x14ac:dyDescent="0.4">
      <c r="A7295" s="17">
        <v>7100061</v>
      </c>
      <c r="B7295" s="17" t="s">
        <v>283</v>
      </c>
      <c r="C7295" s="15">
        <f>INDEX(装备!G:G,MATCH(属性!A7295,装备!A:A,0))</f>
        <v>16</v>
      </c>
      <c r="D7295" s="15" t="str">
        <f>INDEX(装备!E:E,MATCH(属性!A7295,装备!A:A,0))</f>
        <v>weapon</v>
      </c>
      <c r="E7295" s="14">
        <v>93</v>
      </c>
      <c r="F7295" s="17">
        <f>INT((VLOOKUP($C7295,装备数值,2,0)+VLOOKUP($C7295,装备数值,5,0)*($E7295-1))*VLOOKUP($D7295,系数!$K$2:$O$7,2,0))</f>
        <v>0</v>
      </c>
      <c r="G7295" s="17">
        <f>INT((VLOOKUP($C7295,装备数值,3,0)+VLOOKUP($C7295,装备数值,6,0)*($E7295-1))*VLOOKUP($D7295,系数!$K$2:$O$7,3,0))</f>
        <v>753</v>
      </c>
      <c r="H7295" s="17">
        <f t="shared" si="226"/>
        <v>753</v>
      </c>
      <c r="I7295" s="17">
        <f>INT((VLOOKUP($C7295,装备数值,4,0)+VLOOKUP($C7295,装备数值,7,0)*($E7295-1))*VLOOKUP($D7295,系数!$K$2:$O$7,4,0))</f>
        <v>0</v>
      </c>
      <c r="J7295" s="17">
        <f>INT((VLOOKUP($C7295,装备数值,4,0)+VLOOKUP($C7295,装备数值,7,0)*($E7295-1))*VLOOKUP($D7295,系数!$K$2:$O$7,5,0))</f>
        <v>0</v>
      </c>
      <c r="K7295" s="17">
        <f>INT(VLOOKUP(E7295,强化金币,2,1)*VLOOKUP(INDEX(装备!F:F,MATCH(属性!A7295,装备!A:A,0)),系数!$K$12:$M$15,3,0))</f>
        <v>450000</v>
      </c>
      <c r="O7295" s="17">
        <f>IF(E7295=1,"",VLOOKUP(E7295,系数!$S$2:$AB$12,MATCH(属性!C7295,评级,0),1))</f>
        <v>100</v>
      </c>
    </row>
    <row r="7296" spans="1:15" ht="17.25" thickBot="1" x14ac:dyDescent="0.4">
      <c r="A7296" s="17">
        <v>7100061</v>
      </c>
      <c r="B7296" s="17" t="s">
        <v>283</v>
      </c>
      <c r="C7296" s="15">
        <f>INDEX(装备!G:G,MATCH(属性!A7296,装备!A:A,0))</f>
        <v>16</v>
      </c>
      <c r="D7296" s="15" t="str">
        <f>INDEX(装备!E:E,MATCH(属性!A7296,装备!A:A,0))</f>
        <v>weapon</v>
      </c>
      <c r="E7296" s="14">
        <v>94</v>
      </c>
      <c r="F7296" s="17">
        <f>INT((VLOOKUP($C7296,装备数值,2,0)+VLOOKUP($C7296,装备数值,5,0)*($E7296-1))*VLOOKUP($D7296,系数!$K$2:$O$7,2,0))</f>
        <v>0</v>
      </c>
      <c r="G7296" s="17">
        <f>INT((VLOOKUP($C7296,装备数值,3,0)+VLOOKUP($C7296,装备数值,6,0)*($E7296-1))*VLOOKUP($D7296,系数!$K$2:$O$7,3,0))</f>
        <v>759</v>
      </c>
      <c r="H7296" s="17">
        <f t="shared" si="226"/>
        <v>759</v>
      </c>
      <c r="I7296" s="17">
        <f>INT((VLOOKUP($C7296,装备数值,4,0)+VLOOKUP($C7296,装备数值,7,0)*($E7296-1))*VLOOKUP($D7296,系数!$K$2:$O$7,4,0))</f>
        <v>0</v>
      </c>
      <c r="J7296" s="17">
        <f>INT((VLOOKUP($C7296,装备数值,4,0)+VLOOKUP($C7296,装备数值,7,0)*($E7296-1))*VLOOKUP($D7296,系数!$K$2:$O$7,5,0))</f>
        <v>0</v>
      </c>
      <c r="K7296" s="17">
        <f>INT(VLOOKUP(E7296,强化金币,2,1)*VLOOKUP(INDEX(装备!F:F,MATCH(属性!A7296,装备!A:A,0)),系数!$K$12:$M$15,3,0))</f>
        <v>450000</v>
      </c>
      <c r="O7296" s="17">
        <f>IF(E7296=1,"",VLOOKUP(E7296,系数!$S$2:$AB$12,MATCH(属性!C7296,评级,0),1))</f>
        <v>100</v>
      </c>
    </row>
    <row r="7297" spans="1:15" ht="17.25" thickBot="1" x14ac:dyDescent="0.4">
      <c r="A7297" s="17">
        <v>7100061</v>
      </c>
      <c r="B7297" s="17" t="s">
        <v>283</v>
      </c>
      <c r="C7297" s="15">
        <f>INDEX(装备!G:G,MATCH(属性!A7297,装备!A:A,0))</f>
        <v>16</v>
      </c>
      <c r="D7297" s="15" t="str">
        <f>INDEX(装备!E:E,MATCH(属性!A7297,装备!A:A,0))</f>
        <v>weapon</v>
      </c>
      <c r="E7297" s="14">
        <v>95</v>
      </c>
      <c r="F7297" s="17">
        <f>INT((VLOOKUP($C7297,装备数值,2,0)+VLOOKUP($C7297,装备数值,5,0)*($E7297-1))*VLOOKUP($D7297,系数!$K$2:$O$7,2,0))</f>
        <v>0</v>
      </c>
      <c r="G7297" s="17">
        <f>INT((VLOOKUP($C7297,装备数值,3,0)+VLOOKUP($C7297,装备数值,6,0)*($E7297-1))*VLOOKUP($D7297,系数!$K$2:$O$7,3,0))</f>
        <v>765</v>
      </c>
      <c r="H7297" s="17">
        <f t="shared" si="226"/>
        <v>765</v>
      </c>
      <c r="I7297" s="17">
        <f>INT((VLOOKUP($C7297,装备数值,4,0)+VLOOKUP($C7297,装备数值,7,0)*($E7297-1))*VLOOKUP($D7297,系数!$K$2:$O$7,4,0))</f>
        <v>0</v>
      </c>
      <c r="J7297" s="17">
        <f>INT((VLOOKUP($C7297,装备数值,4,0)+VLOOKUP($C7297,装备数值,7,0)*($E7297-1))*VLOOKUP($D7297,系数!$K$2:$O$7,5,0))</f>
        <v>0</v>
      </c>
      <c r="K7297" s="17">
        <f>INT(VLOOKUP(E7297,强化金币,2,1)*VLOOKUP(INDEX(装备!F:F,MATCH(属性!A7297,装备!A:A,0)),系数!$K$12:$M$15,3,0))</f>
        <v>450000</v>
      </c>
      <c r="O7297" s="17">
        <f>IF(E7297=1,"",VLOOKUP(E7297,系数!$S$2:$AB$12,MATCH(属性!C7297,评级,0),1))</f>
        <v>100</v>
      </c>
    </row>
    <row r="7298" spans="1:15" ht="17.25" thickBot="1" x14ac:dyDescent="0.4">
      <c r="A7298" s="17">
        <v>7100061</v>
      </c>
      <c r="B7298" s="17" t="s">
        <v>283</v>
      </c>
      <c r="C7298" s="15">
        <f>INDEX(装备!G:G,MATCH(属性!A7298,装备!A:A,0))</f>
        <v>16</v>
      </c>
      <c r="D7298" s="15" t="str">
        <f>INDEX(装备!E:E,MATCH(属性!A7298,装备!A:A,0))</f>
        <v>weapon</v>
      </c>
      <c r="E7298" s="14">
        <v>96</v>
      </c>
      <c r="F7298" s="17">
        <f>INT((VLOOKUP($C7298,装备数值,2,0)+VLOOKUP($C7298,装备数值,5,0)*($E7298-1))*VLOOKUP($D7298,系数!$K$2:$O$7,2,0))</f>
        <v>0</v>
      </c>
      <c r="G7298" s="17">
        <f>INT((VLOOKUP($C7298,装备数值,3,0)+VLOOKUP($C7298,装备数值,6,0)*($E7298-1))*VLOOKUP($D7298,系数!$K$2:$O$7,3,0))</f>
        <v>771</v>
      </c>
      <c r="H7298" s="17">
        <f t="shared" si="226"/>
        <v>771</v>
      </c>
      <c r="I7298" s="17">
        <f>INT((VLOOKUP($C7298,装备数值,4,0)+VLOOKUP($C7298,装备数值,7,0)*($E7298-1))*VLOOKUP($D7298,系数!$K$2:$O$7,4,0))</f>
        <v>0</v>
      </c>
      <c r="J7298" s="17">
        <f>INT((VLOOKUP($C7298,装备数值,4,0)+VLOOKUP($C7298,装备数值,7,0)*($E7298-1))*VLOOKUP($D7298,系数!$K$2:$O$7,5,0))</f>
        <v>0</v>
      </c>
      <c r="K7298" s="17">
        <f>INT(VLOOKUP(E7298,强化金币,2,1)*VLOOKUP(INDEX(装备!F:F,MATCH(属性!A7298,装备!A:A,0)),系数!$K$12:$M$15,3,0))</f>
        <v>450000</v>
      </c>
      <c r="O7298" s="17">
        <f>IF(E7298=1,"",VLOOKUP(E7298,系数!$S$2:$AB$12,MATCH(属性!C7298,评级,0),1))</f>
        <v>100</v>
      </c>
    </row>
    <row r="7299" spans="1:15" ht="17.25" thickBot="1" x14ac:dyDescent="0.4">
      <c r="A7299" s="17">
        <v>7100061</v>
      </c>
      <c r="B7299" s="17" t="s">
        <v>283</v>
      </c>
      <c r="C7299" s="15">
        <f>INDEX(装备!G:G,MATCH(属性!A7299,装备!A:A,0))</f>
        <v>16</v>
      </c>
      <c r="D7299" s="15" t="str">
        <f>INDEX(装备!E:E,MATCH(属性!A7299,装备!A:A,0))</f>
        <v>weapon</v>
      </c>
      <c r="E7299" s="14">
        <v>97</v>
      </c>
      <c r="F7299" s="17">
        <f>INT((VLOOKUP($C7299,装备数值,2,0)+VLOOKUP($C7299,装备数值,5,0)*($E7299-1))*VLOOKUP($D7299,系数!$K$2:$O$7,2,0))</f>
        <v>0</v>
      </c>
      <c r="G7299" s="17">
        <f>INT((VLOOKUP($C7299,装备数值,3,0)+VLOOKUP($C7299,装备数值,6,0)*($E7299-1))*VLOOKUP($D7299,系数!$K$2:$O$7,3,0))</f>
        <v>777</v>
      </c>
      <c r="H7299" s="17">
        <f t="shared" si="226"/>
        <v>777</v>
      </c>
      <c r="I7299" s="17">
        <f>INT((VLOOKUP($C7299,装备数值,4,0)+VLOOKUP($C7299,装备数值,7,0)*($E7299-1))*VLOOKUP($D7299,系数!$K$2:$O$7,4,0))</f>
        <v>0</v>
      </c>
      <c r="J7299" s="17">
        <f>INT((VLOOKUP($C7299,装备数值,4,0)+VLOOKUP($C7299,装备数值,7,0)*($E7299-1))*VLOOKUP($D7299,系数!$K$2:$O$7,5,0))</f>
        <v>0</v>
      </c>
      <c r="K7299" s="17">
        <f>INT(VLOOKUP(E7299,强化金币,2,1)*VLOOKUP(INDEX(装备!F:F,MATCH(属性!A7299,装备!A:A,0)),系数!$K$12:$M$15,3,0))</f>
        <v>450000</v>
      </c>
      <c r="O7299" s="17">
        <f>IF(E7299=1,"",VLOOKUP(E7299,系数!$S$2:$AB$12,MATCH(属性!C7299,评级,0),1))</f>
        <v>100</v>
      </c>
    </row>
    <row r="7300" spans="1:15" ht="17.25" thickBot="1" x14ac:dyDescent="0.4">
      <c r="A7300" s="17">
        <v>7100061</v>
      </c>
      <c r="B7300" s="17" t="s">
        <v>283</v>
      </c>
      <c r="C7300" s="15">
        <f>INDEX(装备!G:G,MATCH(属性!A7300,装备!A:A,0))</f>
        <v>16</v>
      </c>
      <c r="D7300" s="15" t="str">
        <f>INDEX(装备!E:E,MATCH(属性!A7300,装备!A:A,0))</f>
        <v>weapon</v>
      </c>
      <c r="E7300" s="14">
        <v>98</v>
      </c>
      <c r="F7300" s="17">
        <f>INT((VLOOKUP($C7300,装备数值,2,0)+VLOOKUP($C7300,装备数值,5,0)*($E7300-1))*VLOOKUP($D7300,系数!$K$2:$O$7,2,0))</f>
        <v>0</v>
      </c>
      <c r="G7300" s="17">
        <f>INT((VLOOKUP($C7300,装备数值,3,0)+VLOOKUP($C7300,装备数值,6,0)*($E7300-1))*VLOOKUP($D7300,系数!$K$2:$O$7,3,0))</f>
        <v>783</v>
      </c>
      <c r="H7300" s="17">
        <f t="shared" ref="H7300:H7363" si="227">G7300</f>
        <v>783</v>
      </c>
      <c r="I7300" s="17">
        <f>INT((VLOOKUP($C7300,装备数值,4,0)+VLOOKUP($C7300,装备数值,7,0)*($E7300-1))*VLOOKUP($D7300,系数!$K$2:$O$7,4,0))</f>
        <v>0</v>
      </c>
      <c r="J7300" s="17">
        <f>INT((VLOOKUP($C7300,装备数值,4,0)+VLOOKUP($C7300,装备数值,7,0)*($E7300-1))*VLOOKUP($D7300,系数!$K$2:$O$7,5,0))</f>
        <v>0</v>
      </c>
      <c r="K7300" s="17">
        <f>INT(VLOOKUP(E7300,强化金币,2,1)*VLOOKUP(INDEX(装备!F:F,MATCH(属性!A7300,装备!A:A,0)),系数!$K$12:$M$15,3,0))</f>
        <v>450000</v>
      </c>
      <c r="O7300" s="17">
        <f>IF(E7300=1,"",VLOOKUP(E7300,系数!$S$2:$AB$12,MATCH(属性!C7300,评级,0),1))</f>
        <v>100</v>
      </c>
    </row>
    <row r="7301" spans="1:15" ht="17.25" thickBot="1" x14ac:dyDescent="0.4">
      <c r="A7301" s="17">
        <v>7100061</v>
      </c>
      <c r="B7301" s="17" t="s">
        <v>283</v>
      </c>
      <c r="C7301" s="15">
        <f>INDEX(装备!G:G,MATCH(属性!A7301,装备!A:A,0))</f>
        <v>16</v>
      </c>
      <c r="D7301" s="15" t="str">
        <f>INDEX(装备!E:E,MATCH(属性!A7301,装备!A:A,0))</f>
        <v>weapon</v>
      </c>
      <c r="E7301" s="14">
        <v>99</v>
      </c>
      <c r="F7301" s="17">
        <f>INT((VLOOKUP($C7301,装备数值,2,0)+VLOOKUP($C7301,装备数值,5,0)*($E7301-1))*VLOOKUP($D7301,系数!$K$2:$O$7,2,0))</f>
        <v>0</v>
      </c>
      <c r="G7301" s="17">
        <f>INT((VLOOKUP($C7301,装备数值,3,0)+VLOOKUP($C7301,装备数值,6,0)*($E7301-1))*VLOOKUP($D7301,系数!$K$2:$O$7,3,0))</f>
        <v>789</v>
      </c>
      <c r="H7301" s="17">
        <f t="shared" si="227"/>
        <v>789</v>
      </c>
      <c r="I7301" s="17">
        <f>INT((VLOOKUP($C7301,装备数值,4,0)+VLOOKUP($C7301,装备数值,7,0)*($E7301-1))*VLOOKUP($D7301,系数!$K$2:$O$7,4,0))</f>
        <v>0</v>
      </c>
      <c r="J7301" s="17">
        <f>INT((VLOOKUP($C7301,装备数值,4,0)+VLOOKUP($C7301,装备数值,7,0)*($E7301-1))*VLOOKUP($D7301,系数!$K$2:$O$7,5,0))</f>
        <v>0</v>
      </c>
      <c r="K7301" s="17">
        <f>INT(VLOOKUP(E7301,强化金币,2,1)*VLOOKUP(INDEX(装备!F:F,MATCH(属性!A7301,装备!A:A,0)),系数!$K$12:$M$15,3,0))</f>
        <v>450000</v>
      </c>
      <c r="O7301" s="17">
        <f>IF(E7301=1,"",VLOOKUP(E7301,系数!$S$2:$AB$12,MATCH(属性!C7301,评级,0),1))</f>
        <v>100</v>
      </c>
    </row>
    <row r="7302" spans="1:15" ht="17.25" thickBot="1" x14ac:dyDescent="0.4">
      <c r="A7302" s="17">
        <v>7100061</v>
      </c>
      <c r="B7302" s="17" t="s">
        <v>283</v>
      </c>
      <c r="C7302" s="15">
        <f>INDEX(装备!G:G,MATCH(属性!A7302,装备!A:A,0))</f>
        <v>16</v>
      </c>
      <c r="D7302" s="15" t="str">
        <f>INDEX(装备!E:E,MATCH(属性!A7302,装备!A:A,0))</f>
        <v>weapon</v>
      </c>
      <c r="E7302" s="14">
        <v>100</v>
      </c>
      <c r="F7302" s="17">
        <f>INT((VLOOKUP($C7302,装备数值,2,0)+VLOOKUP($C7302,装备数值,5,0)*($E7302-1))*VLOOKUP($D7302,系数!$K$2:$O$7,2,0))</f>
        <v>0</v>
      </c>
      <c r="G7302" s="17">
        <f>INT((VLOOKUP($C7302,装备数值,3,0)+VLOOKUP($C7302,装备数值,6,0)*($E7302-1))*VLOOKUP($D7302,系数!$K$2:$O$7,3,0))</f>
        <v>795</v>
      </c>
      <c r="H7302" s="17">
        <f t="shared" si="227"/>
        <v>795</v>
      </c>
      <c r="I7302" s="17">
        <f>INT((VLOOKUP($C7302,装备数值,4,0)+VLOOKUP($C7302,装备数值,7,0)*($E7302-1))*VLOOKUP($D7302,系数!$K$2:$O$7,4,0))</f>
        <v>0</v>
      </c>
      <c r="J7302" s="17">
        <f>INT((VLOOKUP($C7302,装备数值,4,0)+VLOOKUP($C7302,装备数值,7,0)*($E7302-1))*VLOOKUP($D7302,系数!$K$2:$O$7,5,0))</f>
        <v>0</v>
      </c>
      <c r="K7302" s="17">
        <f>INT(VLOOKUP(E7302,强化金币,2,1)*VLOOKUP(INDEX(装备!F:F,MATCH(属性!A7302,装备!A:A,0)),系数!$K$12:$M$15,3,0))</f>
        <v>450000</v>
      </c>
      <c r="O7302" s="17">
        <f>IF(E7302=1,"",VLOOKUP(E7302,系数!$S$2:$AB$12,MATCH(属性!C7302,评级,0),1))</f>
        <v>110</v>
      </c>
    </row>
    <row r="7303" spans="1:15" ht="17.25" thickBot="1" x14ac:dyDescent="0.4">
      <c r="A7303" s="17">
        <v>7100061</v>
      </c>
      <c r="B7303" s="17" t="s">
        <v>283</v>
      </c>
      <c r="C7303" s="15">
        <f>INDEX(装备!G:G,MATCH(属性!A7303,装备!A:A,0))</f>
        <v>16</v>
      </c>
      <c r="D7303" s="15" t="str">
        <f>INDEX(装备!E:E,MATCH(属性!A7303,装备!A:A,0))</f>
        <v>weapon</v>
      </c>
      <c r="E7303" s="14">
        <v>101</v>
      </c>
      <c r="F7303" s="17">
        <f>INT((VLOOKUP($C7303,装备数值,2,0)+VLOOKUP($C7303,装备数值,5,0)*($E7303-1))*VLOOKUP($D7303,系数!$K$2:$O$7,2,0))</f>
        <v>0</v>
      </c>
      <c r="G7303" s="17">
        <f>INT((VLOOKUP($C7303,装备数值,3,0)+VLOOKUP($C7303,装备数值,6,0)*($E7303-1))*VLOOKUP($D7303,系数!$K$2:$O$7,3,0))</f>
        <v>801</v>
      </c>
      <c r="H7303" s="17">
        <f t="shared" si="227"/>
        <v>801</v>
      </c>
      <c r="I7303" s="17">
        <f>INT((VLOOKUP($C7303,装备数值,4,0)+VLOOKUP($C7303,装备数值,7,0)*($E7303-1))*VLOOKUP($D7303,系数!$K$2:$O$7,4,0))</f>
        <v>0</v>
      </c>
      <c r="J7303" s="17">
        <f>INT((VLOOKUP($C7303,装备数值,4,0)+VLOOKUP($C7303,装备数值,7,0)*($E7303-1))*VLOOKUP($D7303,系数!$K$2:$O$7,5,0))</f>
        <v>0</v>
      </c>
      <c r="K7303" s="17">
        <f>INT(VLOOKUP(E7303,强化金币,2,1)*VLOOKUP(INDEX(装备!F:F,MATCH(属性!A7303,装备!A:A,0)),系数!$K$12:$M$15,3,0))</f>
        <v>450000</v>
      </c>
      <c r="O7303" s="17">
        <f>IF(E7303=1,"",VLOOKUP(E7303,系数!$S$2:$AB$12,MATCH(属性!C7303,评级,0),1))</f>
        <v>110</v>
      </c>
    </row>
    <row r="7304" spans="1:15" ht="17.25" thickBot="1" x14ac:dyDescent="0.4">
      <c r="A7304" s="17">
        <v>7100061</v>
      </c>
      <c r="B7304" s="17" t="s">
        <v>283</v>
      </c>
      <c r="C7304" s="15">
        <f>INDEX(装备!G:G,MATCH(属性!A7304,装备!A:A,0))</f>
        <v>16</v>
      </c>
      <c r="D7304" s="15" t="str">
        <f>INDEX(装备!E:E,MATCH(属性!A7304,装备!A:A,0))</f>
        <v>weapon</v>
      </c>
      <c r="E7304" s="14">
        <v>102</v>
      </c>
      <c r="F7304" s="17">
        <f>INT((VLOOKUP($C7304,装备数值,2,0)+VLOOKUP($C7304,装备数值,5,0)*($E7304-1))*VLOOKUP($D7304,系数!$K$2:$O$7,2,0))</f>
        <v>0</v>
      </c>
      <c r="G7304" s="17">
        <f>INT((VLOOKUP($C7304,装备数值,3,0)+VLOOKUP($C7304,装备数值,6,0)*($E7304-1))*VLOOKUP($D7304,系数!$K$2:$O$7,3,0))</f>
        <v>807</v>
      </c>
      <c r="H7304" s="17">
        <f t="shared" si="227"/>
        <v>807</v>
      </c>
      <c r="I7304" s="17">
        <f>INT((VLOOKUP($C7304,装备数值,4,0)+VLOOKUP($C7304,装备数值,7,0)*($E7304-1))*VLOOKUP($D7304,系数!$K$2:$O$7,4,0))</f>
        <v>0</v>
      </c>
      <c r="J7304" s="17">
        <f>INT((VLOOKUP($C7304,装备数值,4,0)+VLOOKUP($C7304,装备数值,7,0)*($E7304-1))*VLOOKUP($D7304,系数!$K$2:$O$7,5,0))</f>
        <v>0</v>
      </c>
      <c r="K7304" s="17">
        <f>INT(VLOOKUP(E7304,强化金币,2,1)*VLOOKUP(INDEX(装备!F:F,MATCH(属性!A7304,装备!A:A,0)),系数!$K$12:$M$15,3,0))</f>
        <v>450000</v>
      </c>
      <c r="O7304" s="17">
        <f>IF(E7304=1,"",VLOOKUP(E7304,系数!$S$2:$AB$12,MATCH(属性!C7304,评级,0),1))</f>
        <v>110</v>
      </c>
    </row>
    <row r="7305" spans="1:15" ht="17.25" thickBot="1" x14ac:dyDescent="0.4">
      <c r="A7305" s="17">
        <v>7100061</v>
      </c>
      <c r="B7305" s="17" t="s">
        <v>283</v>
      </c>
      <c r="C7305" s="15">
        <f>INDEX(装备!G:G,MATCH(属性!A7305,装备!A:A,0))</f>
        <v>16</v>
      </c>
      <c r="D7305" s="15" t="str">
        <f>INDEX(装备!E:E,MATCH(属性!A7305,装备!A:A,0))</f>
        <v>weapon</v>
      </c>
      <c r="E7305" s="14">
        <v>103</v>
      </c>
      <c r="F7305" s="17">
        <f>INT((VLOOKUP($C7305,装备数值,2,0)+VLOOKUP($C7305,装备数值,5,0)*($E7305-1))*VLOOKUP($D7305,系数!$K$2:$O$7,2,0))</f>
        <v>0</v>
      </c>
      <c r="G7305" s="17">
        <f>INT((VLOOKUP($C7305,装备数值,3,0)+VLOOKUP($C7305,装备数值,6,0)*($E7305-1))*VLOOKUP($D7305,系数!$K$2:$O$7,3,0))</f>
        <v>813</v>
      </c>
      <c r="H7305" s="17">
        <f t="shared" si="227"/>
        <v>813</v>
      </c>
      <c r="I7305" s="17">
        <f>INT((VLOOKUP($C7305,装备数值,4,0)+VLOOKUP($C7305,装备数值,7,0)*($E7305-1))*VLOOKUP($D7305,系数!$K$2:$O$7,4,0))</f>
        <v>0</v>
      </c>
      <c r="J7305" s="17">
        <f>INT((VLOOKUP($C7305,装备数值,4,0)+VLOOKUP($C7305,装备数值,7,0)*($E7305-1))*VLOOKUP($D7305,系数!$K$2:$O$7,5,0))</f>
        <v>0</v>
      </c>
      <c r="K7305" s="17">
        <f>INT(VLOOKUP(E7305,强化金币,2,1)*VLOOKUP(INDEX(装备!F:F,MATCH(属性!A7305,装备!A:A,0)),系数!$K$12:$M$15,3,0))</f>
        <v>450000</v>
      </c>
      <c r="O7305" s="17">
        <f>IF(E7305=1,"",VLOOKUP(E7305,系数!$S$2:$AB$12,MATCH(属性!C7305,评级,0),1))</f>
        <v>110</v>
      </c>
    </row>
    <row r="7306" spans="1:15" ht="17.25" thickBot="1" x14ac:dyDescent="0.4">
      <c r="A7306" s="17">
        <v>7100061</v>
      </c>
      <c r="B7306" s="17" t="s">
        <v>283</v>
      </c>
      <c r="C7306" s="15">
        <f>INDEX(装备!G:G,MATCH(属性!A7306,装备!A:A,0))</f>
        <v>16</v>
      </c>
      <c r="D7306" s="15" t="str">
        <f>INDEX(装备!E:E,MATCH(属性!A7306,装备!A:A,0))</f>
        <v>weapon</v>
      </c>
      <c r="E7306" s="14">
        <v>104</v>
      </c>
      <c r="F7306" s="17">
        <f>INT((VLOOKUP($C7306,装备数值,2,0)+VLOOKUP($C7306,装备数值,5,0)*($E7306-1))*VLOOKUP($D7306,系数!$K$2:$O$7,2,0))</f>
        <v>0</v>
      </c>
      <c r="G7306" s="17">
        <f>INT((VLOOKUP($C7306,装备数值,3,0)+VLOOKUP($C7306,装备数值,6,0)*($E7306-1))*VLOOKUP($D7306,系数!$K$2:$O$7,3,0))</f>
        <v>819</v>
      </c>
      <c r="H7306" s="17">
        <f t="shared" si="227"/>
        <v>819</v>
      </c>
      <c r="I7306" s="17">
        <f>INT((VLOOKUP($C7306,装备数值,4,0)+VLOOKUP($C7306,装备数值,7,0)*($E7306-1))*VLOOKUP($D7306,系数!$K$2:$O$7,4,0))</f>
        <v>0</v>
      </c>
      <c r="J7306" s="17">
        <f>INT((VLOOKUP($C7306,装备数值,4,0)+VLOOKUP($C7306,装备数值,7,0)*($E7306-1))*VLOOKUP($D7306,系数!$K$2:$O$7,5,0))</f>
        <v>0</v>
      </c>
      <c r="K7306" s="17">
        <f>INT(VLOOKUP(E7306,强化金币,2,1)*VLOOKUP(INDEX(装备!F:F,MATCH(属性!A7306,装备!A:A,0)),系数!$K$12:$M$15,3,0))</f>
        <v>450000</v>
      </c>
      <c r="O7306" s="17">
        <f>IF(E7306=1,"",VLOOKUP(E7306,系数!$S$2:$AB$12,MATCH(属性!C7306,评级,0),1))</f>
        <v>110</v>
      </c>
    </row>
    <row r="7307" spans="1:15" ht="17.25" thickBot="1" x14ac:dyDescent="0.4">
      <c r="A7307" s="17">
        <v>7100061</v>
      </c>
      <c r="B7307" s="17" t="s">
        <v>283</v>
      </c>
      <c r="C7307" s="15">
        <f>INDEX(装备!G:G,MATCH(属性!A7307,装备!A:A,0))</f>
        <v>16</v>
      </c>
      <c r="D7307" s="15" t="str">
        <f>INDEX(装备!E:E,MATCH(属性!A7307,装备!A:A,0))</f>
        <v>weapon</v>
      </c>
      <c r="E7307" s="14">
        <v>105</v>
      </c>
      <c r="F7307" s="17">
        <f>INT((VLOOKUP($C7307,装备数值,2,0)+VLOOKUP($C7307,装备数值,5,0)*($E7307-1))*VLOOKUP($D7307,系数!$K$2:$O$7,2,0))</f>
        <v>0</v>
      </c>
      <c r="G7307" s="17">
        <f>INT((VLOOKUP($C7307,装备数值,3,0)+VLOOKUP($C7307,装备数值,6,0)*($E7307-1))*VLOOKUP($D7307,系数!$K$2:$O$7,3,0))</f>
        <v>825</v>
      </c>
      <c r="H7307" s="17">
        <f t="shared" si="227"/>
        <v>825</v>
      </c>
      <c r="I7307" s="17">
        <f>INT((VLOOKUP($C7307,装备数值,4,0)+VLOOKUP($C7307,装备数值,7,0)*($E7307-1))*VLOOKUP($D7307,系数!$K$2:$O$7,4,0))</f>
        <v>0</v>
      </c>
      <c r="J7307" s="17">
        <f>INT((VLOOKUP($C7307,装备数值,4,0)+VLOOKUP($C7307,装备数值,7,0)*($E7307-1))*VLOOKUP($D7307,系数!$K$2:$O$7,5,0))</f>
        <v>0</v>
      </c>
      <c r="K7307" s="17">
        <f>INT(VLOOKUP(E7307,强化金币,2,1)*VLOOKUP(INDEX(装备!F:F,MATCH(属性!A7307,装备!A:A,0)),系数!$K$12:$M$15,3,0))</f>
        <v>450000</v>
      </c>
      <c r="O7307" s="17">
        <f>IF(E7307=1,"",VLOOKUP(E7307,系数!$S$2:$AB$12,MATCH(属性!C7307,评级,0),1))</f>
        <v>110</v>
      </c>
    </row>
    <row r="7308" spans="1:15" ht="17.25" thickBot="1" x14ac:dyDescent="0.4">
      <c r="A7308" s="17">
        <v>7100061</v>
      </c>
      <c r="B7308" s="17" t="s">
        <v>283</v>
      </c>
      <c r="C7308" s="15">
        <f>INDEX(装备!G:G,MATCH(属性!A7308,装备!A:A,0))</f>
        <v>16</v>
      </c>
      <c r="D7308" s="15" t="str">
        <f>INDEX(装备!E:E,MATCH(属性!A7308,装备!A:A,0))</f>
        <v>weapon</v>
      </c>
      <c r="E7308" s="14">
        <v>106</v>
      </c>
      <c r="F7308" s="17">
        <f>INT((VLOOKUP($C7308,装备数值,2,0)+VLOOKUP($C7308,装备数值,5,0)*($E7308-1))*VLOOKUP($D7308,系数!$K$2:$O$7,2,0))</f>
        <v>0</v>
      </c>
      <c r="G7308" s="17">
        <f>INT((VLOOKUP($C7308,装备数值,3,0)+VLOOKUP($C7308,装备数值,6,0)*($E7308-1))*VLOOKUP($D7308,系数!$K$2:$O$7,3,0))</f>
        <v>831</v>
      </c>
      <c r="H7308" s="17">
        <f t="shared" si="227"/>
        <v>831</v>
      </c>
      <c r="I7308" s="17">
        <f>INT((VLOOKUP($C7308,装备数值,4,0)+VLOOKUP($C7308,装备数值,7,0)*($E7308-1))*VLOOKUP($D7308,系数!$K$2:$O$7,4,0))</f>
        <v>0</v>
      </c>
      <c r="J7308" s="17">
        <f>INT((VLOOKUP($C7308,装备数值,4,0)+VLOOKUP($C7308,装备数值,7,0)*($E7308-1))*VLOOKUP($D7308,系数!$K$2:$O$7,5,0))</f>
        <v>0</v>
      </c>
      <c r="K7308" s="17">
        <f>INT(VLOOKUP(E7308,强化金币,2,1)*VLOOKUP(INDEX(装备!F:F,MATCH(属性!A7308,装备!A:A,0)),系数!$K$12:$M$15,3,0))</f>
        <v>450000</v>
      </c>
      <c r="O7308" s="17">
        <f>IF(E7308=1,"",VLOOKUP(E7308,系数!$S$2:$AB$12,MATCH(属性!C7308,评级,0),1))</f>
        <v>110</v>
      </c>
    </row>
    <row r="7309" spans="1:15" ht="17.25" thickBot="1" x14ac:dyDescent="0.4">
      <c r="A7309" s="17">
        <v>7100061</v>
      </c>
      <c r="B7309" s="17" t="s">
        <v>283</v>
      </c>
      <c r="C7309" s="15">
        <f>INDEX(装备!G:G,MATCH(属性!A7309,装备!A:A,0))</f>
        <v>16</v>
      </c>
      <c r="D7309" s="15" t="str">
        <f>INDEX(装备!E:E,MATCH(属性!A7309,装备!A:A,0))</f>
        <v>weapon</v>
      </c>
      <c r="E7309" s="14">
        <v>107</v>
      </c>
      <c r="F7309" s="17">
        <f>INT((VLOOKUP($C7309,装备数值,2,0)+VLOOKUP($C7309,装备数值,5,0)*($E7309-1))*VLOOKUP($D7309,系数!$K$2:$O$7,2,0))</f>
        <v>0</v>
      </c>
      <c r="G7309" s="17">
        <f>INT((VLOOKUP($C7309,装备数值,3,0)+VLOOKUP($C7309,装备数值,6,0)*($E7309-1))*VLOOKUP($D7309,系数!$K$2:$O$7,3,0))</f>
        <v>837</v>
      </c>
      <c r="H7309" s="17">
        <f t="shared" si="227"/>
        <v>837</v>
      </c>
      <c r="I7309" s="17">
        <f>INT((VLOOKUP($C7309,装备数值,4,0)+VLOOKUP($C7309,装备数值,7,0)*($E7309-1))*VLOOKUP($D7309,系数!$K$2:$O$7,4,0))</f>
        <v>0</v>
      </c>
      <c r="J7309" s="17">
        <f>INT((VLOOKUP($C7309,装备数值,4,0)+VLOOKUP($C7309,装备数值,7,0)*($E7309-1))*VLOOKUP($D7309,系数!$K$2:$O$7,5,0))</f>
        <v>0</v>
      </c>
      <c r="K7309" s="17">
        <f>INT(VLOOKUP(E7309,强化金币,2,1)*VLOOKUP(INDEX(装备!F:F,MATCH(属性!A7309,装备!A:A,0)),系数!$K$12:$M$15,3,0))</f>
        <v>450000</v>
      </c>
      <c r="O7309" s="17">
        <f>IF(E7309=1,"",VLOOKUP(E7309,系数!$S$2:$AB$12,MATCH(属性!C7309,评级,0),1))</f>
        <v>110</v>
      </c>
    </row>
    <row r="7310" spans="1:15" ht="17.25" thickBot="1" x14ac:dyDescent="0.4">
      <c r="A7310" s="17">
        <v>7100061</v>
      </c>
      <c r="B7310" s="17" t="s">
        <v>283</v>
      </c>
      <c r="C7310" s="15">
        <f>INDEX(装备!G:G,MATCH(属性!A7310,装备!A:A,0))</f>
        <v>16</v>
      </c>
      <c r="D7310" s="15" t="str">
        <f>INDEX(装备!E:E,MATCH(属性!A7310,装备!A:A,0))</f>
        <v>weapon</v>
      </c>
      <c r="E7310" s="14">
        <v>108</v>
      </c>
      <c r="F7310" s="17">
        <f>INT((VLOOKUP($C7310,装备数值,2,0)+VLOOKUP($C7310,装备数值,5,0)*($E7310-1))*VLOOKUP($D7310,系数!$K$2:$O$7,2,0))</f>
        <v>0</v>
      </c>
      <c r="G7310" s="17">
        <f>INT((VLOOKUP($C7310,装备数值,3,0)+VLOOKUP($C7310,装备数值,6,0)*($E7310-1))*VLOOKUP($D7310,系数!$K$2:$O$7,3,0))</f>
        <v>843</v>
      </c>
      <c r="H7310" s="17">
        <f t="shared" si="227"/>
        <v>843</v>
      </c>
      <c r="I7310" s="17">
        <f>INT((VLOOKUP($C7310,装备数值,4,0)+VLOOKUP($C7310,装备数值,7,0)*($E7310-1))*VLOOKUP($D7310,系数!$K$2:$O$7,4,0))</f>
        <v>0</v>
      </c>
      <c r="J7310" s="17">
        <f>INT((VLOOKUP($C7310,装备数值,4,0)+VLOOKUP($C7310,装备数值,7,0)*($E7310-1))*VLOOKUP($D7310,系数!$K$2:$O$7,5,0))</f>
        <v>0</v>
      </c>
      <c r="K7310" s="17">
        <f>INT(VLOOKUP(E7310,强化金币,2,1)*VLOOKUP(INDEX(装备!F:F,MATCH(属性!A7310,装备!A:A,0)),系数!$K$12:$M$15,3,0))</f>
        <v>450000</v>
      </c>
      <c r="O7310" s="17">
        <f>IF(E7310=1,"",VLOOKUP(E7310,系数!$S$2:$AB$12,MATCH(属性!C7310,评级,0),1))</f>
        <v>110</v>
      </c>
    </row>
    <row r="7311" spans="1:15" ht="17.25" thickBot="1" x14ac:dyDescent="0.4">
      <c r="A7311" s="17">
        <v>7100061</v>
      </c>
      <c r="B7311" s="17" t="s">
        <v>283</v>
      </c>
      <c r="C7311" s="15">
        <f>INDEX(装备!G:G,MATCH(属性!A7311,装备!A:A,0))</f>
        <v>16</v>
      </c>
      <c r="D7311" s="15" t="str">
        <f>INDEX(装备!E:E,MATCH(属性!A7311,装备!A:A,0))</f>
        <v>weapon</v>
      </c>
      <c r="E7311" s="14">
        <v>109</v>
      </c>
      <c r="F7311" s="17">
        <f>INT((VLOOKUP($C7311,装备数值,2,0)+VLOOKUP($C7311,装备数值,5,0)*($E7311-1))*VLOOKUP($D7311,系数!$K$2:$O$7,2,0))</f>
        <v>0</v>
      </c>
      <c r="G7311" s="17">
        <f>INT((VLOOKUP($C7311,装备数值,3,0)+VLOOKUP($C7311,装备数值,6,0)*($E7311-1))*VLOOKUP($D7311,系数!$K$2:$O$7,3,0))</f>
        <v>849</v>
      </c>
      <c r="H7311" s="17">
        <f t="shared" si="227"/>
        <v>849</v>
      </c>
      <c r="I7311" s="17">
        <f>INT((VLOOKUP($C7311,装备数值,4,0)+VLOOKUP($C7311,装备数值,7,0)*($E7311-1))*VLOOKUP($D7311,系数!$K$2:$O$7,4,0))</f>
        <v>0</v>
      </c>
      <c r="J7311" s="17">
        <f>INT((VLOOKUP($C7311,装备数值,4,0)+VLOOKUP($C7311,装备数值,7,0)*($E7311-1))*VLOOKUP($D7311,系数!$K$2:$O$7,5,0))</f>
        <v>0</v>
      </c>
      <c r="K7311" s="17">
        <f>INT(VLOOKUP(E7311,强化金币,2,1)*VLOOKUP(INDEX(装备!F:F,MATCH(属性!A7311,装备!A:A,0)),系数!$K$12:$M$15,3,0))</f>
        <v>450000</v>
      </c>
      <c r="O7311" s="17">
        <f>IF(E7311=1,"",VLOOKUP(E7311,系数!$S$2:$AB$12,MATCH(属性!C7311,评级,0),1))</f>
        <v>110</v>
      </c>
    </row>
    <row r="7312" spans="1:15" ht="17.25" thickBot="1" x14ac:dyDescent="0.4">
      <c r="A7312" s="17">
        <v>7100061</v>
      </c>
      <c r="B7312" s="17" t="s">
        <v>283</v>
      </c>
      <c r="C7312" s="15">
        <f>INDEX(装备!G:G,MATCH(属性!A7312,装备!A:A,0))</f>
        <v>16</v>
      </c>
      <c r="D7312" s="15" t="str">
        <f>INDEX(装备!E:E,MATCH(属性!A7312,装备!A:A,0))</f>
        <v>weapon</v>
      </c>
      <c r="E7312" s="14">
        <v>110</v>
      </c>
      <c r="F7312" s="17">
        <f>INT((VLOOKUP($C7312,装备数值,2,0)+VLOOKUP($C7312,装备数值,5,0)*($E7312-1))*VLOOKUP($D7312,系数!$K$2:$O$7,2,0))</f>
        <v>0</v>
      </c>
      <c r="G7312" s="17">
        <f>INT((VLOOKUP($C7312,装备数值,3,0)+VLOOKUP($C7312,装备数值,6,0)*($E7312-1))*VLOOKUP($D7312,系数!$K$2:$O$7,3,0))</f>
        <v>855</v>
      </c>
      <c r="H7312" s="17">
        <f t="shared" si="227"/>
        <v>855</v>
      </c>
      <c r="I7312" s="17">
        <f>INT((VLOOKUP($C7312,装备数值,4,0)+VLOOKUP($C7312,装备数值,7,0)*($E7312-1))*VLOOKUP($D7312,系数!$K$2:$O$7,4,0))</f>
        <v>0</v>
      </c>
      <c r="J7312" s="17">
        <f>INT((VLOOKUP($C7312,装备数值,4,0)+VLOOKUP($C7312,装备数值,7,0)*($E7312-1))*VLOOKUP($D7312,系数!$K$2:$O$7,5,0))</f>
        <v>0</v>
      </c>
      <c r="K7312" s="17">
        <f>INT(VLOOKUP(E7312,强化金币,2,1)*VLOOKUP(INDEX(装备!F:F,MATCH(属性!A7312,装备!A:A,0)),系数!$K$12:$M$15,3,0))</f>
        <v>450000</v>
      </c>
      <c r="O7312" s="17">
        <f>IF(E7312=1,"",VLOOKUP(E7312,系数!$S$2:$AB$12,MATCH(属性!C7312,评级,0),1))</f>
        <v>110</v>
      </c>
    </row>
    <row r="7313" spans="1:15" ht="17.25" thickBot="1" x14ac:dyDescent="0.4">
      <c r="A7313" s="17">
        <v>7100061</v>
      </c>
      <c r="B7313" s="17" t="s">
        <v>283</v>
      </c>
      <c r="C7313" s="15">
        <f>INDEX(装备!G:G,MATCH(属性!A7313,装备!A:A,0))</f>
        <v>16</v>
      </c>
      <c r="D7313" s="15" t="str">
        <f>INDEX(装备!E:E,MATCH(属性!A7313,装备!A:A,0))</f>
        <v>weapon</v>
      </c>
      <c r="E7313" s="14">
        <v>111</v>
      </c>
      <c r="F7313" s="17">
        <f>INT((VLOOKUP($C7313,装备数值,2,0)+VLOOKUP($C7313,装备数值,5,0)*($E7313-1))*VLOOKUP($D7313,系数!$K$2:$O$7,2,0))</f>
        <v>0</v>
      </c>
      <c r="G7313" s="17">
        <f>INT((VLOOKUP($C7313,装备数值,3,0)+VLOOKUP($C7313,装备数值,6,0)*($E7313-1))*VLOOKUP($D7313,系数!$K$2:$O$7,3,0))</f>
        <v>861</v>
      </c>
      <c r="H7313" s="17">
        <f t="shared" si="227"/>
        <v>861</v>
      </c>
      <c r="I7313" s="17">
        <f>INT((VLOOKUP($C7313,装备数值,4,0)+VLOOKUP($C7313,装备数值,7,0)*($E7313-1))*VLOOKUP($D7313,系数!$K$2:$O$7,4,0))</f>
        <v>0</v>
      </c>
      <c r="J7313" s="17">
        <f>INT((VLOOKUP($C7313,装备数值,4,0)+VLOOKUP($C7313,装备数值,7,0)*($E7313-1))*VLOOKUP($D7313,系数!$K$2:$O$7,5,0))</f>
        <v>0</v>
      </c>
      <c r="K7313" s="17">
        <f>INT(VLOOKUP(E7313,强化金币,2,1)*VLOOKUP(INDEX(装备!F:F,MATCH(属性!A7313,装备!A:A,0)),系数!$K$12:$M$15,3,0))</f>
        <v>450000</v>
      </c>
      <c r="O7313" s="17">
        <f>IF(E7313=1,"",VLOOKUP(E7313,系数!$S$2:$AB$12,MATCH(属性!C7313,评级,0),1))</f>
        <v>110</v>
      </c>
    </row>
    <row r="7314" spans="1:15" ht="17.25" thickBot="1" x14ac:dyDescent="0.4">
      <c r="A7314" s="17">
        <v>7100061</v>
      </c>
      <c r="B7314" s="17" t="s">
        <v>283</v>
      </c>
      <c r="C7314" s="15">
        <f>INDEX(装备!G:G,MATCH(属性!A7314,装备!A:A,0))</f>
        <v>16</v>
      </c>
      <c r="D7314" s="15" t="str">
        <f>INDEX(装备!E:E,MATCH(属性!A7314,装备!A:A,0))</f>
        <v>weapon</v>
      </c>
      <c r="E7314" s="14">
        <v>112</v>
      </c>
      <c r="F7314" s="17">
        <f>INT((VLOOKUP($C7314,装备数值,2,0)+VLOOKUP($C7314,装备数值,5,0)*($E7314-1))*VLOOKUP($D7314,系数!$K$2:$O$7,2,0))</f>
        <v>0</v>
      </c>
      <c r="G7314" s="17">
        <f>INT((VLOOKUP($C7314,装备数值,3,0)+VLOOKUP($C7314,装备数值,6,0)*($E7314-1))*VLOOKUP($D7314,系数!$K$2:$O$7,3,0))</f>
        <v>867</v>
      </c>
      <c r="H7314" s="17">
        <f t="shared" si="227"/>
        <v>867</v>
      </c>
      <c r="I7314" s="17">
        <f>INT((VLOOKUP($C7314,装备数值,4,0)+VLOOKUP($C7314,装备数值,7,0)*($E7314-1))*VLOOKUP($D7314,系数!$K$2:$O$7,4,0))</f>
        <v>0</v>
      </c>
      <c r="J7314" s="17">
        <f>INT((VLOOKUP($C7314,装备数值,4,0)+VLOOKUP($C7314,装备数值,7,0)*($E7314-1))*VLOOKUP($D7314,系数!$K$2:$O$7,5,0))</f>
        <v>0</v>
      </c>
      <c r="K7314" s="17">
        <f>INT(VLOOKUP(E7314,强化金币,2,1)*VLOOKUP(INDEX(装备!F:F,MATCH(属性!A7314,装备!A:A,0)),系数!$K$12:$M$15,3,0))</f>
        <v>450000</v>
      </c>
      <c r="O7314" s="17">
        <f>IF(E7314=1,"",VLOOKUP(E7314,系数!$S$2:$AB$12,MATCH(属性!C7314,评级,0),1))</f>
        <v>110</v>
      </c>
    </row>
    <row r="7315" spans="1:15" ht="17.25" thickBot="1" x14ac:dyDescent="0.4">
      <c r="A7315" s="17">
        <v>7100061</v>
      </c>
      <c r="B7315" s="17" t="s">
        <v>283</v>
      </c>
      <c r="C7315" s="15">
        <f>INDEX(装备!G:G,MATCH(属性!A7315,装备!A:A,0))</f>
        <v>16</v>
      </c>
      <c r="D7315" s="15" t="str">
        <f>INDEX(装备!E:E,MATCH(属性!A7315,装备!A:A,0))</f>
        <v>weapon</v>
      </c>
      <c r="E7315" s="14">
        <v>113</v>
      </c>
      <c r="F7315" s="17">
        <f>INT((VLOOKUP($C7315,装备数值,2,0)+VLOOKUP($C7315,装备数值,5,0)*($E7315-1))*VLOOKUP($D7315,系数!$K$2:$O$7,2,0))</f>
        <v>0</v>
      </c>
      <c r="G7315" s="17">
        <f>INT((VLOOKUP($C7315,装备数值,3,0)+VLOOKUP($C7315,装备数值,6,0)*($E7315-1))*VLOOKUP($D7315,系数!$K$2:$O$7,3,0))</f>
        <v>873</v>
      </c>
      <c r="H7315" s="17">
        <f t="shared" si="227"/>
        <v>873</v>
      </c>
      <c r="I7315" s="17">
        <f>INT((VLOOKUP($C7315,装备数值,4,0)+VLOOKUP($C7315,装备数值,7,0)*($E7315-1))*VLOOKUP($D7315,系数!$K$2:$O$7,4,0))</f>
        <v>0</v>
      </c>
      <c r="J7315" s="17">
        <f>INT((VLOOKUP($C7315,装备数值,4,0)+VLOOKUP($C7315,装备数值,7,0)*($E7315-1))*VLOOKUP($D7315,系数!$K$2:$O$7,5,0))</f>
        <v>0</v>
      </c>
      <c r="K7315" s="17">
        <f>INT(VLOOKUP(E7315,强化金币,2,1)*VLOOKUP(INDEX(装备!F:F,MATCH(属性!A7315,装备!A:A,0)),系数!$K$12:$M$15,3,0))</f>
        <v>450000</v>
      </c>
      <c r="O7315" s="17">
        <f>IF(E7315=1,"",VLOOKUP(E7315,系数!$S$2:$AB$12,MATCH(属性!C7315,评级,0),1))</f>
        <v>110</v>
      </c>
    </row>
    <row r="7316" spans="1:15" ht="17.25" thickBot="1" x14ac:dyDescent="0.4">
      <c r="A7316" s="17">
        <v>7100061</v>
      </c>
      <c r="B7316" s="17" t="s">
        <v>283</v>
      </c>
      <c r="C7316" s="15">
        <f>INDEX(装备!G:G,MATCH(属性!A7316,装备!A:A,0))</f>
        <v>16</v>
      </c>
      <c r="D7316" s="15" t="str">
        <f>INDEX(装备!E:E,MATCH(属性!A7316,装备!A:A,0))</f>
        <v>weapon</v>
      </c>
      <c r="E7316" s="14">
        <v>114</v>
      </c>
      <c r="F7316" s="17">
        <f>INT((VLOOKUP($C7316,装备数值,2,0)+VLOOKUP($C7316,装备数值,5,0)*($E7316-1))*VLOOKUP($D7316,系数!$K$2:$O$7,2,0))</f>
        <v>0</v>
      </c>
      <c r="G7316" s="17">
        <f>INT((VLOOKUP($C7316,装备数值,3,0)+VLOOKUP($C7316,装备数值,6,0)*($E7316-1))*VLOOKUP($D7316,系数!$K$2:$O$7,3,0))</f>
        <v>879</v>
      </c>
      <c r="H7316" s="17">
        <f t="shared" si="227"/>
        <v>879</v>
      </c>
      <c r="I7316" s="17">
        <f>INT((VLOOKUP($C7316,装备数值,4,0)+VLOOKUP($C7316,装备数值,7,0)*($E7316-1))*VLOOKUP($D7316,系数!$K$2:$O$7,4,0))</f>
        <v>0</v>
      </c>
      <c r="J7316" s="17">
        <f>INT((VLOOKUP($C7316,装备数值,4,0)+VLOOKUP($C7316,装备数值,7,0)*($E7316-1))*VLOOKUP($D7316,系数!$K$2:$O$7,5,0))</f>
        <v>0</v>
      </c>
      <c r="K7316" s="17">
        <f>INT(VLOOKUP(E7316,强化金币,2,1)*VLOOKUP(INDEX(装备!F:F,MATCH(属性!A7316,装备!A:A,0)),系数!$K$12:$M$15,3,0))</f>
        <v>450000</v>
      </c>
      <c r="O7316" s="17">
        <f>IF(E7316=1,"",VLOOKUP(E7316,系数!$S$2:$AB$12,MATCH(属性!C7316,评级,0),1))</f>
        <v>110</v>
      </c>
    </row>
    <row r="7317" spans="1:15" ht="17.25" thickBot="1" x14ac:dyDescent="0.4">
      <c r="A7317" s="17">
        <v>7100061</v>
      </c>
      <c r="B7317" s="17" t="s">
        <v>283</v>
      </c>
      <c r="C7317" s="15">
        <f>INDEX(装备!G:G,MATCH(属性!A7317,装备!A:A,0))</f>
        <v>16</v>
      </c>
      <c r="D7317" s="15" t="str">
        <f>INDEX(装备!E:E,MATCH(属性!A7317,装备!A:A,0))</f>
        <v>weapon</v>
      </c>
      <c r="E7317" s="14">
        <v>115</v>
      </c>
      <c r="F7317" s="17">
        <f>INT((VLOOKUP($C7317,装备数值,2,0)+VLOOKUP($C7317,装备数值,5,0)*($E7317-1))*VLOOKUP($D7317,系数!$K$2:$O$7,2,0))</f>
        <v>0</v>
      </c>
      <c r="G7317" s="17">
        <f>INT((VLOOKUP($C7317,装备数值,3,0)+VLOOKUP($C7317,装备数值,6,0)*($E7317-1))*VLOOKUP($D7317,系数!$K$2:$O$7,3,0))</f>
        <v>885</v>
      </c>
      <c r="H7317" s="17">
        <f t="shared" si="227"/>
        <v>885</v>
      </c>
      <c r="I7317" s="17">
        <f>INT((VLOOKUP($C7317,装备数值,4,0)+VLOOKUP($C7317,装备数值,7,0)*($E7317-1))*VLOOKUP($D7317,系数!$K$2:$O$7,4,0))</f>
        <v>0</v>
      </c>
      <c r="J7317" s="17">
        <f>INT((VLOOKUP($C7317,装备数值,4,0)+VLOOKUP($C7317,装备数值,7,0)*($E7317-1))*VLOOKUP($D7317,系数!$K$2:$O$7,5,0))</f>
        <v>0</v>
      </c>
      <c r="K7317" s="17">
        <f>INT(VLOOKUP(E7317,强化金币,2,1)*VLOOKUP(INDEX(装备!F:F,MATCH(属性!A7317,装备!A:A,0)),系数!$K$12:$M$15,3,0))</f>
        <v>450000</v>
      </c>
      <c r="O7317" s="17">
        <f>IF(E7317=1,"",VLOOKUP(E7317,系数!$S$2:$AB$12,MATCH(属性!C7317,评级,0),1))</f>
        <v>110</v>
      </c>
    </row>
    <row r="7318" spans="1:15" ht="17.25" thickBot="1" x14ac:dyDescent="0.4">
      <c r="A7318" s="17">
        <v>7100061</v>
      </c>
      <c r="B7318" s="17" t="s">
        <v>283</v>
      </c>
      <c r="C7318" s="15">
        <f>INDEX(装备!G:G,MATCH(属性!A7318,装备!A:A,0))</f>
        <v>16</v>
      </c>
      <c r="D7318" s="15" t="str">
        <f>INDEX(装备!E:E,MATCH(属性!A7318,装备!A:A,0))</f>
        <v>weapon</v>
      </c>
      <c r="E7318" s="14">
        <v>116</v>
      </c>
      <c r="F7318" s="17">
        <f>INT((VLOOKUP($C7318,装备数值,2,0)+VLOOKUP($C7318,装备数值,5,0)*($E7318-1))*VLOOKUP($D7318,系数!$K$2:$O$7,2,0))</f>
        <v>0</v>
      </c>
      <c r="G7318" s="17">
        <f>INT((VLOOKUP($C7318,装备数值,3,0)+VLOOKUP($C7318,装备数值,6,0)*($E7318-1))*VLOOKUP($D7318,系数!$K$2:$O$7,3,0))</f>
        <v>891</v>
      </c>
      <c r="H7318" s="17">
        <f t="shared" si="227"/>
        <v>891</v>
      </c>
      <c r="I7318" s="17">
        <f>INT((VLOOKUP($C7318,装备数值,4,0)+VLOOKUP($C7318,装备数值,7,0)*($E7318-1))*VLOOKUP($D7318,系数!$K$2:$O$7,4,0))</f>
        <v>0</v>
      </c>
      <c r="J7318" s="17">
        <f>INT((VLOOKUP($C7318,装备数值,4,0)+VLOOKUP($C7318,装备数值,7,0)*($E7318-1))*VLOOKUP($D7318,系数!$K$2:$O$7,5,0))</f>
        <v>0</v>
      </c>
      <c r="K7318" s="17">
        <f>INT(VLOOKUP(E7318,强化金币,2,1)*VLOOKUP(INDEX(装备!F:F,MATCH(属性!A7318,装备!A:A,0)),系数!$K$12:$M$15,3,0))</f>
        <v>450000</v>
      </c>
      <c r="O7318" s="17">
        <f>IF(E7318=1,"",VLOOKUP(E7318,系数!$S$2:$AB$12,MATCH(属性!C7318,评级,0),1))</f>
        <v>110</v>
      </c>
    </row>
    <row r="7319" spans="1:15" ht="17.25" thickBot="1" x14ac:dyDescent="0.4">
      <c r="A7319" s="17">
        <v>7100061</v>
      </c>
      <c r="B7319" s="17" t="s">
        <v>283</v>
      </c>
      <c r="C7319" s="15">
        <f>INDEX(装备!G:G,MATCH(属性!A7319,装备!A:A,0))</f>
        <v>16</v>
      </c>
      <c r="D7319" s="15" t="str">
        <f>INDEX(装备!E:E,MATCH(属性!A7319,装备!A:A,0))</f>
        <v>weapon</v>
      </c>
      <c r="E7319" s="14">
        <v>117</v>
      </c>
      <c r="F7319" s="17">
        <f>INT((VLOOKUP($C7319,装备数值,2,0)+VLOOKUP($C7319,装备数值,5,0)*($E7319-1))*VLOOKUP($D7319,系数!$K$2:$O$7,2,0))</f>
        <v>0</v>
      </c>
      <c r="G7319" s="17">
        <f>INT((VLOOKUP($C7319,装备数值,3,0)+VLOOKUP($C7319,装备数值,6,0)*($E7319-1))*VLOOKUP($D7319,系数!$K$2:$O$7,3,0))</f>
        <v>897</v>
      </c>
      <c r="H7319" s="17">
        <f t="shared" si="227"/>
        <v>897</v>
      </c>
      <c r="I7319" s="17">
        <f>INT((VLOOKUP($C7319,装备数值,4,0)+VLOOKUP($C7319,装备数值,7,0)*($E7319-1))*VLOOKUP($D7319,系数!$K$2:$O$7,4,0))</f>
        <v>0</v>
      </c>
      <c r="J7319" s="17">
        <f>INT((VLOOKUP($C7319,装备数值,4,0)+VLOOKUP($C7319,装备数值,7,0)*($E7319-1))*VLOOKUP($D7319,系数!$K$2:$O$7,5,0))</f>
        <v>0</v>
      </c>
      <c r="K7319" s="17">
        <f>INT(VLOOKUP(E7319,强化金币,2,1)*VLOOKUP(INDEX(装备!F:F,MATCH(属性!A7319,装备!A:A,0)),系数!$K$12:$M$15,3,0))</f>
        <v>450000</v>
      </c>
      <c r="O7319" s="17">
        <f>IF(E7319=1,"",VLOOKUP(E7319,系数!$S$2:$AB$12,MATCH(属性!C7319,评级,0),1))</f>
        <v>110</v>
      </c>
    </row>
    <row r="7320" spans="1:15" ht="17.25" thickBot="1" x14ac:dyDescent="0.4">
      <c r="A7320" s="17">
        <v>7100061</v>
      </c>
      <c r="B7320" s="17" t="s">
        <v>283</v>
      </c>
      <c r="C7320" s="15">
        <f>INDEX(装备!G:G,MATCH(属性!A7320,装备!A:A,0))</f>
        <v>16</v>
      </c>
      <c r="D7320" s="15" t="str">
        <f>INDEX(装备!E:E,MATCH(属性!A7320,装备!A:A,0))</f>
        <v>weapon</v>
      </c>
      <c r="E7320" s="14">
        <v>118</v>
      </c>
      <c r="F7320" s="17">
        <f>INT((VLOOKUP($C7320,装备数值,2,0)+VLOOKUP($C7320,装备数值,5,0)*($E7320-1))*VLOOKUP($D7320,系数!$K$2:$O$7,2,0))</f>
        <v>0</v>
      </c>
      <c r="G7320" s="17">
        <f>INT((VLOOKUP($C7320,装备数值,3,0)+VLOOKUP($C7320,装备数值,6,0)*($E7320-1))*VLOOKUP($D7320,系数!$K$2:$O$7,3,0))</f>
        <v>903</v>
      </c>
      <c r="H7320" s="17">
        <f t="shared" si="227"/>
        <v>903</v>
      </c>
      <c r="I7320" s="17">
        <f>INT((VLOOKUP($C7320,装备数值,4,0)+VLOOKUP($C7320,装备数值,7,0)*($E7320-1))*VLOOKUP($D7320,系数!$K$2:$O$7,4,0))</f>
        <v>0</v>
      </c>
      <c r="J7320" s="17">
        <f>INT((VLOOKUP($C7320,装备数值,4,0)+VLOOKUP($C7320,装备数值,7,0)*($E7320-1))*VLOOKUP($D7320,系数!$K$2:$O$7,5,0))</f>
        <v>0</v>
      </c>
      <c r="K7320" s="17">
        <f>INT(VLOOKUP(E7320,强化金币,2,1)*VLOOKUP(INDEX(装备!F:F,MATCH(属性!A7320,装备!A:A,0)),系数!$K$12:$M$15,3,0))</f>
        <v>450000</v>
      </c>
      <c r="O7320" s="17">
        <f>IF(E7320=1,"",VLOOKUP(E7320,系数!$S$2:$AB$12,MATCH(属性!C7320,评级,0),1))</f>
        <v>110</v>
      </c>
    </row>
    <row r="7321" spans="1:15" ht="17.25" thickBot="1" x14ac:dyDescent="0.4">
      <c r="A7321" s="17">
        <v>7100061</v>
      </c>
      <c r="B7321" s="17" t="s">
        <v>283</v>
      </c>
      <c r="C7321" s="15">
        <f>INDEX(装备!G:G,MATCH(属性!A7321,装备!A:A,0))</f>
        <v>16</v>
      </c>
      <c r="D7321" s="15" t="str">
        <f>INDEX(装备!E:E,MATCH(属性!A7321,装备!A:A,0))</f>
        <v>weapon</v>
      </c>
      <c r="E7321" s="14">
        <v>119</v>
      </c>
      <c r="F7321" s="17">
        <f>INT((VLOOKUP($C7321,装备数值,2,0)+VLOOKUP($C7321,装备数值,5,0)*($E7321-1))*VLOOKUP($D7321,系数!$K$2:$O$7,2,0))</f>
        <v>0</v>
      </c>
      <c r="G7321" s="17">
        <f>INT((VLOOKUP($C7321,装备数值,3,0)+VLOOKUP($C7321,装备数值,6,0)*($E7321-1))*VLOOKUP($D7321,系数!$K$2:$O$7,3,0))</f>
        <v>909</v>
      </c>
      <c r="H7321" s="17">
        <f t="shared" si="227"/>
        <v>909</v>
      </c>
      <c r="I7321" s="17">
        <f>INT((VLOOKUP($C7321,装备数值,4,0)+VLOOKUP($C7321,装备数值,7,0)*($E7321-1))*VLOOKUP($D7321,系数!$K$2:$O$7,4,0))</f>
        <v>0</v>
      </c>
      <c r="J7321" s="17">
        <f>INT((VLOOKUP($C7321,装备数值,4,0)+VLOOKUP($C7321,装备数值,7,0)*($E7321-1))*VLOOKUP($D7321,系数!$K$2:$O$7,5,0))</f>
        <v>0</v>
      </c>
      <c r="K7321" s="17">
        <f>INT(VLOOKUP(E7321,强化金币,2,1)*VLOOKUP(INDEX(装备!F:F,MATCH(属性!A7321,装备!A:A,0)),系数!$K$12:$M$15,3,0))</f>
        <v>450000</v>
      </c>
      <c r="O7321" s="17">
        <f>IF(E7321=1,"",VLOOKUP(E7321,系数!$S$2:$AB$12,MATCH(属性!C7321,评级,0),1))</f>
        <v>110</v>
      </c>
    </row>
    <row r="7322" spans="1:15" ht="17.25" thickBot="1" x14ac:dyDescent="0.4">
      <c r="A7322" s="17">
        <v>7100061</v>
      </c>
      <c r="B7322" s="17" t="s">
        <v>283</v>
      </c>
      <c r="C7322" s="15">
        <f>INDEX(装备!G:G,MATCH(属性!A7322,装备!A:A,0))</f>
        <v>16</v>
      </c>
      <c r="D7322" s="15" t="str">
        <f>INDEX(装备!E:E,MATCH(属性!A7322,装备!A:A,0))</f>
        <v>weapon</v>
      </c>
      <c r="E7322" s="14">
        <v>120</v>
      </c>
      <c r="F7322" s="17">
        <f>INT((VLOOKUP($C7322,装备数值,2,0)+VLOOKUP($C7322,装备数值,5,0)*($E7322-1))*VLOOKUP($D7322,系数!$K$2:$O$7,2,0))</f>
        <v>0</v>
      </c>
      <c r="G7322" s="17">
        <f>INT((VLOOKUP($C7322,装备数值,3,0)+VLOOKUP($C7322,装备数值,6,0)*($E7322-1))*VLOOKUP($D7322,系数!$K$2:$O$7,3,0))</f>
        <v>915</v>
      </c>
      <c r="H7322" s="17">
        <f t="shared" si="227"/>
        <v>915</v>
      </c>
      <c r="I7322" s="17">
        <f>INT((VLOOKUP($C7322,装备数值,4,0)+VLOOKUP($C7322,装备数值,7,0)*($E7322-1))*VLOOKUP($D7322,系数!$K$2:$O$7,4,0))</f>
        <v>0</v>
      </c>
      <c r="J7322" s="17">
        <f>INT((VLOOKUP($C7322,装备数值,4,0)+VLOOKUP($C7322,装备数值,7,0)*($E7322-1))*VLOOKUP($D7322,系数!$K$2:$O$7,5,0))</f>
        <v>0</v>
      </c>
      <c r="K7322" s="17">
        <f>INT(VLOOKUP(E7322,强化金币,2,1)*VLOOKUP(INDEX(装备!F:F,MATCH(属性!A7322,装备!A:A,0)),系数!$K$12:$M$15,3,0))</f>
        <v>450000</v>
      </c>
      <c r="O7322" s="17">
        <f>IF(E7322=1,"",VLOOKUP(E7322,系数!$S$2:$AB$12,MATCH(属性!C7322,评级,0),1))</f>
        <v>110</v>
      </c>
    </row>
    <row r="7323" spans="1:15" ht="17.25" thickBot="1" x14ac:dyDescent="0.4">
      <c r="A7323" s="17">
        <v>7100062</v>
      </c>
      <c r="B7323" s="17" t="s">
        <v>290</v>
      </c>
      <c r="C7323" s="15">
        <f>INDEX(装备!G:G,MATCH(属性!A7323,装备!A:A,0))</f>
        <v>17</v>
      </c>
      <c r="D7323" s="15" t="str">
        <f>INDEX(装备!E:E,MATCH(属性!A7323,装备!A:A,0))</f>
        <v>weapon</v>
      </c>
      <c r="E7323" s="16">
        <v>1</v>
      </c>
      <c r="F7323" s="17">
        <f>INT((VLOOKUP($C7323,装备数值,2,0)+VLOOKUP($C7323,装备数值,5,0)*($E7323-1))*VLOOKUP($D7323,系数!$K$2:$O$7,2,0))</f>
        <v>0</v>
      </c>
      <c r="G7323" s="17">
        <f>INT((VLOOKUP($C7323,装备数值,3,0)+VLOOKUP($C7323,装备数值,6,0)*($E7323-1))*VLOOKUP($D7323,系数!$K$2:$O$7,3,0))</f>
        <v>220</v>
      </c>
      <c r="H7323" s="17">
        <f t="shared" si="227"/>
        <v>220</v>
      </c>
      <c r="I7323" s="17">
        <f>INT((VLOOKUP($C7323,装备数值,4,0)+VLOOKUP($C7323,装备数值,7,0)*($E7323-1))*VLOOKUP($D7323,系数!$K$2:$O$7,4,0))</f>
        <v>0</v>
      </c>
      <c r="J7323" s="17">
        <f>INT((VLOOKUP($C7323,装备数值,4,0)+VLOOKUP($C7323,装备数值,7,0)*($E7323-1))*VLOOKUP($D7323,系数!$K$2:$O$7,5,0))</f>
        <v>0</v>
      </c>
      <c r="K7323" s="17">
        <f>INT(VLOOKUP(E7323,强化金币,2,1)*VLOOKUP(INDEX(装备!F:F,MATCH(属性!A7323,装备!A:A,0)),系数!$K$12:$M$15,3,0))</f>
        <v>50</v>
      </c>
      <c r="O7323" s="17" t="str">
        <f>IF(E7323=1,"",VLOOKUP(E7323,系数!$S$2:$AB$12,MATCH(属性!C7323,评级,0),1))</f>
        <v/>
      </c>
    </row>
    <row r="7324" spans="1:15" ht="17.25" thickBot="1" x14ac:dyDescent="0.4">
      <c r="A7324" s="17">
        <v>7100062</v>
      </c>
      <c r="B7324" s="17" t="s">
        <v>290</v>
      </c>
      <c r="C7324" s="15">
        <f>INDEX(装备!G:G,MATCH(属性!A7324,装备!A:A,0))</f>
        <v>17</v>
      </c>
      <c r="D7324" s="15" t="str">
        <f>INDEX(装备!E:E,MATCH(属性!A7324,装备!A:A,0))</f>
        <v>weapon</v>
      </c>
      <c r="E7324" s="14">
        <v>2</v>
      </c>
      <c r="F7324" s="17">
        <f>INT((VLOOKUP($C7324,装备数值,2,0)+VLOOKUP($C7324,装备数值,5,0)*($E7324-1))*VLOOKUP($D7324,系数!$K$2:$O$7,2,0))</f>
        <v>0</v>
      </c>
      <c r="G7324" s="17">
        <f>INT((VLOOKUP($C7324,装备数值,3,0)+VLOOKUP($C7324,装备数值,6,0)*($E7324-1))*VLOOKUP($D7324,系数!$K$2:$O$7,3,0))</f>
        <v>229</v>
      </c>
      <c r="H7324" s="17">
        <f t="shared" si="227"/>
        <v>229</v>
      </c>
      <c r="I7324" s="17">
        <f>INT((VLOOKUP($C7324,装备数值,4,0)+VLOOKUP($C7324,装备数值,7,0)*($E7324-1))*VLOOKUP($D7324,系数!$K$2:$O$7,4,0))</f>
        <v>0</v>
      </c>
      <c r="J7324" s="17">
        <f>INT((VLOOKUP($C7324,装备数值,4,0)+VLOOKUP($C7324,装备数值,7,0)*($E7324-1))*VLOOKUP($D7324,系数!$K$2:$O$7,5,0))</f>
        <v>0</v>
      </c>
      <c r="K7324" s="17">
        <f>INT(VLOOKUP(E7324,强化金币,2,1)*VLOOKUP(INDEX(装备!F:F,MATCH(属性!A7324,装备!A:A,0)),系数!$K$12:$M$15,3,0))</f>
        <v>80</v>
      </c>
      <c r="O7324" s="17">
        <f>IF(E7324=1,"",VLOOKUP(E7324,系数!$S$2:$AB$12,MATCH(属性!C7324,评级,0),1))</f>
        <v>20</v>
      </c>
    </row>
    <row r="7325" spans="1:15" ht="17.25" thickBot="1" x14ac:dyDescent="0.4">
      <c r="A7325" s="17">
        <v>7100062</v>
      </c>
      <c r="B7325" s="17" t="s">
        <v>290</v>
      </c>
      <c r="C7325" s="15">
        <f>INDEX(装备!G:G,MATCH(属性!A7325,装备!A:A,0))</f>
        <v>17</v>
      </c>
      <c r="D7325" s="15" t="str">
        <f>INDEX(装备!E:E,MATCH(属性!A7325,装备!A:A,0))</f>
        <v>weapon</v>
      </c>
      <c r="E7325" s="14">
        <v>3</v>
      </c>
      <c r="F7325" s="17">
        <f>INT((VLOOKUP($C7325,装备数值,2,0)+VLOOKUP($C7325,装备数值,5,0)*($E7325-1))*VLOOKUP($D7325,系数!$K$2:$O$7,2,0))</f>
        <v>0</v>
      </c>
      <c r="G7325" s="17">
        <f>INT((VLOOKUP($C7325,装备数值,3,0)+VLOOKUP($C7325,装备数值,6,0)*($E7325-1))*VLOOKUP($D7325,系数!$K$2:$O$7,3,0))</f>
        <v>238</v>
      </c>
      <c r="H7325" s="17">
        <f t="shared" si="227"/>
        <v>238</v>
      </c>
      <c r="I7325" s="17">
        <f>INT((VLOOKUP($C7325,装备数值,4,0)+VLOOKUP($C7325,装备数值,7,0)*($E7325-1))*VLOOKUP($D7325,系数!$K$2:$O$7,4,0))</f>
        <v>0</v>
      </c>
      <c r="J7325" s="17">
        <f>INT((VLOOKUP($C7325,装备数值,4,0)+VLOOKUP($C7325,装备数值,7,0)*($E7325-1))*VLOOKUP($D7325,系数!$K$2:$O$7,5,0))</f>
        <v>0</v>
      </c>
      <c r="K7325" s="17">
        <f>INT(VLOOKUP(E7325,强化金币,2,1)*VLOOKUP(INDEX(装备!F:F,MATCH(属性!A7325,装备!A:A,0)),系数!$K$12:$M$15,3,0))</f>
        <v>100</v>
      </c>
      <c r="O7325" s="17">
        <f>IF(E7325=1,"",VLOOKUP(E7325,系数!$S$2:$AB$12,MATCH(属性!C7325,评级,0),1))</f>
        <v>20</v>
      </c>
    </row>
    <row r="7326" spans="1:15" ht="17.25" thickBot="1" x14ac:dyDescent="0.4">
      <c r="A7326" s="17">
        <v>7100062</v>
      </c>
      <c r="B7326" s="17" t="s">
        <v>290</v>
      </c>
      <c r="C7326" s="15">
        <f>INDEX(装备!G:G,MATCH(属性!A7326,装备!A:A,0))</f>
        <v>17</v>
      </c>
      <c r="D7326" s="15" t="str">
        <f>INDEX(装备!E:E,MATCH(属性!A7326,装备!A:A,0))</f>
        <v>weapon</v>
      </c>
      <c r="E7326" s="14">
        <v>4</v>
      </c>
      <c r="F7326" s="17">
        <f>INT((VLOOKUP($C7326,装备数值,2,0)+VLOOKUP($C7326,装备数值,5,0)*($E7326-1))*VLOOKUP($D7326,系数!$K$2:$O$7,2,0))</f>
        <v>0</v>
      </c>
      <c r="G7326" s="17">
        <f>INT((VLOOKUP($C7326,装备数值,3,0)+VLOOKUP($C7326,装备数值,6,0)*($E7326-1))*VLOOKUP($D7326,系数!$K$2:$O$7,3,0))</f>
        <v>247</v>
      </c>
      <c r="H7326" s="17">
        <f t="shared" si="227"/>
        <v>247</v>
      </c>
      <c r="I7326" s="17">
        <f>INT((VLOOKUP($C7326,装备数值,4,0)+VLOOKUP($C7326,装备数值,7,0)*($E7326-1))*VLOOKUP($D7326,系数!$K$2:$O$7,4,0))</f>
        <v>0</v>
      </c>
      <c r="J7326" s="17">
        <f>INT((VLOOKUP($C7326,装备数值,4,0)+VLOOKUP($C7326,装备数值,7,0)*($E7326-1))*VLOOKUP($D7326,系数!$K$2:$O$7,5,0))</f>
        <v>0</v>
      </c>
      <c r="K7326" s="17">
        <f>INT(VLOOKUP(E7326,强化金币,2,1)*VLOOKUP(INDEX(装备!F:F,MATCH(属性!A7326,装备!A:A,0)),系数!$K$12:$M$15,3,0))</f>
        <v>200</v>
      </c>
      <c r="O7326" s="17">
        <f>IF(E7326=1,"",VLOOKUP(E7326,系数!$S$2:$AB$12,MATCH(属性!C7326,评级,0),1))</f>
        <v>20</v>
      </c>
    </row>
    <row r="7327" spans="1:15" ht="17.25" thickBot="1" x14ac:dyDescent="0.4">
      <c r="A7327" s="17">
        <v>7100062</v>
      </c>
      <c r="B7327" s="17" t="s">
        <v>290</v>
      </c>
      <c r="C7327" s="15">
        <f>INDEX(装备!G:G,MATCH(属性!A7327,装备!A:A,0))</f>
        <v>17</v>
      </c>
      <c r="D7327" s="15" t="str">
        <f>INDEX(装备!E:E,MATCH(属性!A7327,装备!A:A,0))</f>
        <v>weapon</v>
      </c>
      <c r="E7327" s="14">
        <v>5</v>
      </c>
      <c r="F7327" s="17">
        <f>INT((VLOOKUP($C7327,装备数值,2,0)+VLOOKUP($C7327,装备数值,5,0)*($E7327-1))*VLOOKUP($D7327,系数!$K$2:$O$7,2,0))</f>
        <v>0</v>
      </c>
      <c r="G7327" s="17">
        <f>INT((VLOOKUP($C7327,装备数值,3,0)+VLOOKUP($C7327,装备数值,6,0)*($E7327-1))*VLOOKUP($D7327,系数!$K$2:$O$7,3,0))</f>
        <v>256</v>
      </c>
      <c r="H7327" s="17">
        <f t="shared" si="227"/>
        <v>256</v>
      </c>
      <c r="I7327" s="17">
        <f>INT((VLOOKUP($C7327,装备数值,4,0)+VLOOKUP($C7327,装备数值,7,0)*($E7327-1))*VLOOKUP($D7327,系数!$K$2:$O$7,4,0))</f>
        <v>0</v>
      </c>
      <c r="J7327" s="17">
        <f>INT((VLOOKUP($C7327,装备数值,4,0)+VLOOKUP($C7327,装备数值,7,0)*($E7327-1))*VLOOKUP($D7327,系数!$K$2:$O$7,5,0))</f>
        <v>0</v>
      </c>
      <c r="K7327" s="17">
        <f>INT(VLOOKUP(E7327,强化金币,2,1)*VLOOKUP(INDEX(装备!F:F,MATCH(属性!A7327,装备!A:A,0)),系数!$K$12:$M$15,3,0))</f>
        <v>300</v>
      </c>
      <c r="O7327" s="17">
        <f>IF(E7327=1,"",VLOOKUP(E7327,系数!$S$2:$AB$12,MATCH(属性!C7327,评级,0),1))</f>
        <v>20</v>
      </c>
    </row>
    <row r="7328" spans="1:15" ht="17.25" thickBot="1" x14ac:dyDescent="0.4">
      <c r="A7328" s="17">
        <v>7100062</v>
      </c>
      <c r="B7328" s="17" t="s">
        <v>290</v>
      </c>
      <c r="C7328" s="15">
        <f>INDEX(装备!G:G,MATCH(属性!A7328,装备!A:A,0))</f>
        <v>17</v>
      </c>
      <c r="D7328" s="15" t="str">
        <f>INDEX(装备!E:E,MATCH(属性!A7328,装备!A:A,0))</f>
        <v>weapon</v>
      </c>
      <c r="E7328" s="14">
        <v>6</v>
      </c>
      <c r="F7328" s="17">
        <f>INT((VLOOKUP($C7328,装备数值,2,0)+VLOOKUP($C7328,装备数值,5,0)*($E7328-1))*VLOOKUP($D7328,系数!$K$2:$O$7,2,0))</f>
        <v>0</v>
      </c>
      <c r="G7328" s="17">
        <f>INT((VLOOKUP($C7328,装备数值,3,0)+VLOOKUP($C7328,装备数值,6,0)*($E7328-1))*VLOOKUP($D7328,系数!$K$2:$O$7,3,0))</f>
        <v>265</v>
      </c>
      <c r="H7328" s="17">
        <f t="shared" si="227"/>
        <v>265</v>
      </c>
      <c r="I7328" s="17">
        <f>INT((VLOOKUP($C7328,装备数值,4,0)+VLOOKUP($C7328,装备数值,7,0)*($E7328-1))*VLOOKUP($D7328,系数!$K$2:$O$7,4,0))</f>
        <v>0</v>
      </c>
      <c r="J7328" s="17">
        <f>INT((VLOOKUP($C7328,装备数值,4,0)+VLOOKUP($C7328,装备数值,7,0)*($E7328-1))*VLOOKUP($D7328,系数!$K$2:$O$7,5,0))</f>
        <v>0</v>
      </c>
      <c r="K7328" s="17">
        <f>INT(VLOOKUP(E7328,强化金币,2,1)*VLOOKUP(INDEX(装备!F:F,MATCH(属性!A7328,装备!A:A,0)),系数!$K$12:$M$15,3,0))</f>
        <v>400</v>
      </c>
      <c r="O7328" s="17">
        <f>IF(E7328=1,"",VLOOKUP(E7328,系数!$S$2:$AB$12,MATCH(属性!C7328,评级,0),1))</f>
        <v>20</v>
      </c>
    </row>
    <row r="7329" spans="1:15" ht="17.25" thickBot="1" x14ac:dyDescent="0.4">
      <c r="A7329" s="17">
        <v>7100062</v>
      </c>
      <c r="B7329" s="17" t="s">
        <v>290</v>
      </c>
      <c r="C7329" s="15">
        <f>INDEX(装备!G:G,MATCH(属性!A7329,装备!A:A,0))</f>
        <v>17</v>
      </c>
      <c r="D7329" s="15" t="str">
        <f>INDEX(装备!E:E,MATCH(属性!A7329,装备!A:A,0))</f>
        <v>weapon</v>
      </c>
      <c r="E7329" s="14">
        <v>7</v>
      </c>
      <c r="F7329" s="17">
        <f>INT((VLOOKUP($C7329,装备数值,2,0)+VLOOKUP($C7329,装备数值,5,0)*($E7329-1))*VLOOKUP($D7329,系数!$K$2:$O$7,2,0))</f>
        <v>0</v>
      </c>
      <c r="G7329" s="17">
        <f>INT((VLOOKUP($C7329,装备数值,3,0)+VLOOKUP($C7329,装备数值,6,0)*($E7329-1))*VLOOKUP($D7329,系数!$K$2:$O$7,3,0))</f>
        <v>274</v>
      </c>
      <c r="H7329" s="17">
        <f t="shared" si="227"/>
        <v>274</v>
      </c>
      <c r="I7329" s="17">
        <f>INT((VLOOKUP($C7329,装备数值,4,0)+VLOOKUP($C7329,装备数值,7,0)*($E7329-1))*VLOOKUP($D7329,系数!$K$2:$O$7,4,0))</f>
        <v>0</v>
      </c>
      <c r="J7329" s="17">
        <f>INT((VLOOKUP($C7329,装备数值,4,0)+VLOOKUP($C7329,装备数值,7,0)*($E7329-1))*VLOOKUP($D7329,系数!$K$2:$O$7,5,0))</f>
        <v>0</v>
      </c>
      <c r="K7329" s="17">
        <f>INT(VLOOKUP(E7329,强化金币,2,1)*VLOOKUP(INDEX(装备!F:F,MATCH(属性!A7329,装备!A:A,0)),系数!$K$12:$M$15,3,0))</f>
        <v>500</v>
      </c>
      <c r="O7329" s="17">
        <f>IF(E7329=1,"",VLOOKUP(E7329,系数!$S$2:$AB$12,MATCH(属性!C7329,评级,0),1))</f>
        <v>20</v>
      </c>
    </row>
    <row r="7330" spans="1:15" ht="17.25" thickBot="1" x14ac:dyDescent="0.4">
      <c r="A7330" s="17">
        <v>7100062</v>
      </c>
      <c r="B7330" s="17" t="s">
        <v>290</v>
      </c>
      <c r="C7330" s="15">
        <f>INDEX(装备!G:G,MATCH(属性!A7330,装备!A:A,0))</f>
        <v>17</v>
      </c>
      <c r="D7330" s="15" t="str">
        <f>INDEX(装备!E:E,MATCH(属性!A7330,装备!A:A,0))</f>
        <v>weapon</v>
      </c>
      <c r="E7330" s="14">
        <v>8</v>
      </c>
      <c r="F7330" s="17">
        <f>INT((VLOOKUP($C7330,装备数值,2,0)+VLOOKUP($C7330,装备数值,5,0)*($E7330-1))*VLOOKUP($D7330,系数!$K$2:$O$7,2,0))</f>
        <v>0</v>
      </c>
      <c r="G7330" s="17">
        <f>INT((VLOOKUP($C7330,装备数值,3,0)+VLOOKUP($C7330,装备数值,6,0)*($E7330-1))*VLOOKUP($D7330,系数!$K$2:$O$7,3,0))</f>
        <v>283</v>
      </c>
      <c r="H7330" s="17">
        <f t="shared" si="227"/>
        <v>283</v>
      </c>
      <c r="I7330" s="17">
        <f>INT((VLOOKUP($C7330,装备数值,4,0)+VLOOKUP($C7330,装备数值,7,0)*($E7330-1))*VLOOKUP($D7330,系数!$K$2:$O$7,4,0))</f>
        <v>0</v>
      </c>
      <c r="J7330" s="17">
        <f>INT((VLOOKUP($C7330,装备数值,4,0)+VLOOKUP($C7330,装备数值,7,0)*($E7330-1))*VLOOKUP($D7330,系数!$K$2:$O$7,5,0))</f>
        <v>0</v>
      </c>
      <c r="K7330" s="17">
        <f>INT(VLOOKUP(E7330,强化金币,2,1)*VLOOKUP(INDEX(装备!F:F,MATCH(属性!A7330,装备!A:A,0)),系数!$K$12:$M$15,3,0))</f>
        <v>600</v>
      </c>
      <c r="O7330" s="17">
        <f>IF(E7330=1,"",VLOOKUP(E7330,系数!$S$2:$AB$12,MATCH(属性!C7330,评级,0),1))</f>
        <v>20</v>
      </c>
    </row>
    <row r="7331" spans="1:15" ht="17.25" thickBot="1" x14ac:dyDescent="0.4">
      <c r="A7331" s="17">
        <v>7100062</v>
      </c>
      <c r="B7331" s="17" t="s">
        <v>290</v>
      </c>
      <c r="C7331" s="15">
        <f>INDEX(装备!G:G,MATCH(属性!A7331,装备!A:A,0))</f>
        <v>17</v>
      </c>
      <c r="D7331" s="15" t="str">
        <f>INDEX(装备!E:E,MATCH(属性!A7331,装备!A:A,0))</f>
        <v>weapon</v>
      </c>
      <c r="E7331" s="14">
        <v>9</v>
      </c>
      <c r="F7331" s="17">
        <f>INT((VLOOKUP($C7331,装备数值,2,0)+VLOOKUP($C7331,装备数值,5,0)*($E7331-1))*VLOOKUP($D7331,系数!$K$2:$O$7,2,0))</f>
        <v>0</v>
      </c>
      <c r="G7331" s="17">
        <f>INT((VLOOKUP($C7331,装备数值,3,0)+VLOOKUP($C7331,装备数值,6,0)*($E7331-1))*VLOOKUP($D7331,系数!$K$2:$O$7,3,0))</f>
        <v>292</v>
      </c>
      <c r="H7331" s="17">
        <f t="shared" si="227"/>
        <v>292</v>
      </c>
      <c r="I7331" s="17">
        <f>INT((VLOOKUP($C7331,装备数值,4,0)+VLOOKUP($C7331,装备数值,7,0)*($E7331-1))*VLOOKUP($D7331,系数!$K$2:$O$7,4,0))</f>
        <v>0</v>
      </c>
      <c r="J7331" s="17">
        <f>INT((VLOOKUP($C7331,装备数值,4,0)+VLOOKUP($C7331,装备数值,7,0)*($E7331-1))*VLOOKUP($D7331,系数!$K$2:$O$7,5,0))</f>
        <v>0</v>
      </c>
      <c r="K7331" s="17">
        <f>INT(VLOOKUP(E7331,强化金币,2,1)*VLOOKUP(INDEX(装备!F:F,MATCH(属性!A7331,装备!A:A,0)),系数!$K$12:$M$15,3,0))</f>
        <v>700</v>
      </c>
      <c r="O7331" s="17">
        <f>IF(E7331=1,"",VLOOKUP(E7331,系数!$S$2:$AB$12,MATCH(属性!C7331,评级,0),1))</f>
        <v>20</v>
      </c>
    </row>
    <row r="7332" spans="1:15" ht="17.25" thickBot="1" x14ac:dyDescent="0.4">
      <c r="A7332" s="17">
        <v>7100062</v>
      </c>
      <c r="B7332" s="17" t="s">
        <v>290</v>
      </c>
      <c r="C7332" s="15">
        <f>INDEX(装备!G:G,MATCH(属性!A7332,装备!A:A,0))</f>
        <v>17</v>
      </c>
      <c r="D7332" s="15" t="str">
        <f>INDEX(装备!E:E,MATCH(属性!A7332,装备!A:A,0))</f>
        <v>weapon</v>
      </c>
      <c r="E7332" s="14">
        <v>10</v>
      </c>
      <c r="F7332" s="17">
        <f>INT((VLOOKUP($C7332,装备数值,2,0)+VLOOKUP($C7332,装备数值,5,0)*($E7332-1))*VLOOKUP($D7332,系数!$K$2:$O$7,2,0))</f>
        <v>0</v>
      </c>
      <c r="G7332" s="17">
        <f>INT((VLOOKUP($C7332,装备数值,3,0)+VLOOKUP($C7332,装备数值,6,0)*($E7332-1))*VLOOKUP($D7332,系数!$K$2:$O$7,3,0))</f>
        <v>301</v>
      </c>
      <c r="H7332" s="17">
        <f t="shared" si="227"/>
        <v>301</v>
      </c>
      <c r="I7332" s="17">
        <f>INT((VLOOKUP($C7332,装备数值,4,0)+VLOOKUP($C7332,装备数值,7,0)*($E7332-1))*VLOOKUP($D7332,系数!$K$2:$O$7,4,0))</f>
        <v>0</v>
      </c>
      <c r="J7332" s="17">
        <f>INT((VLOOKUP($C7332,装备数值,4,0)+VLOOKUP($C7332,装备数值,7,0)*($E7332-1))*VLOOKUP($D7332,系数!$K$2:$O$7,5,0))</f>
        <v>0</v>
      </c>
      <c r="K7332" s="17">
        <f>INT(VLOOKUP(E7332,强化金币,2,1)*VLOOKUP(INDEX(装备!F:F,MATCH(属性!A7332,装备!A:A,0)),系数!$K$12:$M$15,3,0))</f>
        <v>800</v>
      </c>
      <c r="O7332" s="17">
        <f>IF(E7332=1,"",VLOOKUP(E7332,系数!$S$2:$AB$12,MATCH(属性!C7332,评级,0),1))</f>
        <v>40</v>
      </c>
    </row>
    <row r="7333" spans="1:15" ht="17.25" thickBot="1" x14ac:dyDescent="0.4">
      <c r="A7333" s="17">
        <v>7100062</v>
      </c>
      <c r="B7333" s="17" t="s">
        <v>290</v>
      </c>
      <c r="C7333" s="15">
        <f>INDEX(装备!G:G,MATCH(属性!A7333,装备!A:A,0))</f>
        <v>17</v>
      </c>
      <c r="D7333" s="15" t="str">
        <f>INDEX(装备!E:E,MATCH(属性!A7333,装备!A:A,0))</f>
        <v>weapon</v>
      </c>
      <c r="E7333" s="14">
        <v>11</v>
      </c>
      <c r="F7333" s="17">
        <f>INT((VLOOKUP($C7333,装备数值,2,0)+VLOOKUP($C7333,装备数值,5,0)*($E7333-1))*VLOOKUP($D7333,系数!$K$2:$O$7,2,0))</f>
        <v>0</v>
      </c>
      <c r="G7333" s="17">
        <f>INT((VLOOKUP($C7333,装备数值,3,0)+VLOOKUP($C7333,装备数值,6,0)*($E7333-1))*VLOOKUP($D7333,系数!$K$2:$O$7,3,0))</f>
        <v>310</v>
      </c>
      <c r="H7333" s="17">
        <f t="shared" si="227"/>
        <v>310</v>
      </c>
      <c r="I7333" s="17">
        <f>INT((VLOOKUP($C7333,装备数值,4,0)+VLOOKUP($C7333,装备数值,7,0)*($E7333-1))*VLOOKUP($D7333,系数!$K$2:$O$7,4,0))</f>
        <v>0</v>
      </c>
      <c r="J7333" s="17">
        <f>INT((VLOOKUP($C7333,装备数值,4,0)+VLOOKUP($C7333,装备数值,7,0)*($E7333-1))*VLOOKUP($D7333,系数!$K$2:$O$7,5,0))</f>
        <v>0</v>
      </c>
      <c r="K7333" s="17">
        <f>INT(VLOOKUP(E7333,强化金币,2,1)*VLOOKUP(INDEX(装备!F:F,MATCH(属性!A7333,装备!A:A,0)),系数!$K$12:$M$15,3,0))</f>
        <v>900</v>
      </c>
      <c r="O7333" s="17">
        <f>IF(E7333=1,"",VLOOKUP(E7333,系数!$S$2:$AB$12,MATCH(属性!C7333,评级,0),1))</f>
        <v>40</v>
      </c>
    </row>
    <row r="7334" spans="1:15" ht="17.25" thickBot="1" x14ac:dyDescent="0.4">
      <c r="A7334" s="17">
        <v>7100062</v>
      </c>
      <c r="B7334" s="17" t="s">
        <v>290</v>
      </c>
      <c r="C7334" s="15">
        <f>INDEX(装备!G:G,MATCH(属性!A7334,装备!A:A,0))</f>
        <v>17</v>
      </c>
      <c r="D7334" s="15" t="str">
        <f>INDEX(装备!E:E,MATCH(属性!A7334,装备!A:A,0))</f>
        <v>weapon</v>
      </c>
      <c r="E7334" s="14">
        <v>12</v>
      </c>
      <c r="F7334" s="17">
        <f>INT((VLOOKUP($C7334,装备数值,2,0)+VLOOKUP($C7334,装备数值,5,0)*($E7334-1))*VLOOKUP($D7334,系数!$K$2:$O$7,2,0))</f>
        <v>0</v>
      </c>
      <c r="G7334" s="17">
        <f>INT((VLOOKUP($C7334,装备数值,3,0)+VLOOKUP($C7334,装备数值,6,0)*($E7334-1))*VLOOKUP($D7334,系数!$K$2:$O$7,3,0))</f>
        <v>319</v>
      </c>
      <c r="H7334" s="17">
        <f t="shared" si="227"/>
        <v>319</v>
      </c>
      <c r="I7334" s="17">
        <f>INT((VLOOKUP($C7334,装备数值,4,0)+VLOOKUP($C7334,装备数值,7,0)*($E7334-1))*VLOOKUP($D7334,系数!$K$2:$O$7,4,0))</f>
        <v>0</v>
      </c>
      <c r="J7334" s="17">
        <f>INT((VLOOKUP($C7334,装备数值,4,0)+VLOOKUP($C7334,装备数值,7,0)*($E7334-1))*VLOOKUP($D7334,系数!$K$2:$O$7,5,0))</f>
        <v>0</v>
      </c>
      <c r="K7334" s="17">
        <f>INT(VLOOKUP(E7334,强化金币,2,1)*VLOOKUP(INDEX(装备!F:F,MATCH(属性!A7334,装备!A:A,0)),系数!$K$12:$M$15,3,0))</f>
        <v>1000</v>
      </c>
      <c r="O7334" s="17">
        <f>IF(E7334=1,"",VLOOKUP(E7334,系数!$S$2:$AB$12,MATCH(属性!C7334,评级,0),1))</f>
        <v>40</v>
      </c>
    </row>
    <row r="7335" spans="1:15" ht="17.25" thickBot="1" x14ac:dyDescent="0.4">
      <c r="A7335" s="17">
        <v>7100062</v>
      </c>
      <c r="B7335" s="17" t="s">
        <v>290</v>
      </c>
      <c r="C7335" s="15">
        <f>INDEX(装备!G:G,MATCH(属性!A7335,装备!A:A,0))</f>
        <v>17</v>
      </c>
      <c r="D7335" s="15" t="str">
        <f>INDEX(装备!E:E,MATCH(属性!A7335,装备!A:A,0))</f>
        <v>weapon</v>
      </c>
      <c r="E7335" s="14">
        <v>13</v>
      </c>
      <c r="F7335" s="17">
        <f>INT((VLOOKUP($C7335,装备数值,2,0)+VLOOKUP($C7335,装备数值,5,0)*($E7335-1))*VLOOKUP($D7335,系数!$K$2:$O$7,2,0))</f>
        <v>0</v>
      </c>
      <c r="G7335" s="17">
        <f>INT((VLOOKUP($C7335,装备数值,3,0)+VLOOKUP($C7335,装备数值,6,0)*($E7335-1))*VLOOKUP($D7335,系数!$K$2:$O$7,3,0))</f>
        <v>328</v>
      </c>
      <c r="H7335" s="17">
        <f t="shared" si="227"/>
        <v>328</v>
      </c>
      <c r="I7335" s="17">
        <f>INT((VLOOKUP($C7335,装备数值,4,0)+VLOOKUP($C7335,装备数值,7,0)*($E7335-1))*VLOOKUP($D7335,系数!$K$2:$O$7,4,0))</f>
        <v>0</v>
      </c>
      <c r="J7335" s="17">
        <f>INT((VLOOKUP($C7335,装备数值,4,0)+VLOOKUP($C7335,装备数值,7,0)*($E7335-1))*VLOOKUP($D7335,系数!$K$2:$O$7,5,0))</f>
        <v>0</v>
      </c>
      <c r="K7335" s="17">
        <f>INT(VLOOKUP(E7335,强化金币,2,1)*VLOOKUP(INDEX(装备!F:F,MATCH(属性!A7335,装备!A:A,0)),系数!$K$12:$M$15,3,0))</f>
        <v>1200</v>
      </c>
      <c r="O7335" s="17">
        <f>IF(E7335=1,"",VLOOKUP(E7335,系数!$S$2:$AB$12,MATCH(属性!C7335,评级,0),1))</f>
        <v>40</v>
      </c>
    </row>
    <row r="7336" spans="1:15" ht="17.25" thickBot="1" x14ac:dyDescent="0.4">
      <c r="A7336" s="17">
        <v>7100062</v>
      </c>
      <c r="B7336" s="17" t="s">
        <v>290</v>
      </c>
      <c r="C7336" s="15">
        <f>INDEX(装备!G:G,MATCH(属性!A7336,装备!A:A,0))</f>
        <v>17</v>
      </c>
      <c r="D7336" s="15" t="str">
        <f>INDEX(装备!E:E,MATCH(属性!A7336,装备!A:A,0))</f>
        <v>weapon</v>
      </c>
      <c r="E7336" s="14">
        <v>14</v>
      </c>
      <c r="F7336" s="17">
        <f>INT((VLOOKUP($C7336,装备数值,2,0)+VLOOKUP($C7336,装备数值,5,0)*($E7336-1))*VLOOKUP($D7336,系数!$K$2:$O$7,2,0))</f>
        <v>0</v>
      </c>
      <c r="G7336" s="17">
        <f>INT((VLOOKUP($C7336,装备数值,3,0)+VLOOKUP($C7336,装备数值,6,0)*($E7336-1))*VLOOKUP($D7336,系数!$K$2:$O$7,3,0))</f>
        <v>337</v>
      </c>
      <c r="H7336" s="17">
        <f t="shared" si="227"/>
        <v>337</v>
      </c>
      <c r="I7336" s="17">
        <f>INT((VLOOKUP($C7336,装备数值,4,0)+VLOOKUP($C7336,装备数值,7,0)*($E7336-1))*VLOOKUP($D7336,系数!$K$2:$O$7,4,0))</f>
        <v>0</v>
      </c>
      <c r="J7336" s="17">
        <f>INT((VLOOKUP($C7336,装备数值,4,0)+VLOOKUP($C7336,装备数值,7,0)*($E7336-1))*VLOOKUP($D7336,系数!$K$2:$O$7,5,0))</f>
        <v>0</v>
      </c>
      <c r="K7336" s="17">
        <f>INT(VLOOKUP(E7336,强化金币,2,1)*VLOOKUP(INDEX(装备!F:F,MATCH(属性!A7336,装备!A:A,0)),系数!$K$12:$M$15,3,0))</f>
        <v>1400</v>
      </c>
      <c r="O7336" s="17">
        <f>IF(E7336=1,"",VLOOKUP(E7336,系数!$S$2:$AB$12,MATCH(属性!C7336,评级,0),1))</f>
        <v>40</v>
      </c>
    </row>
    <row r="7337" spans="1:15" ht="17.25" thickBot="1" x14ac:dyDescent="0.4">
      <c r="A7337" s="17">
        <v>7100062</v>
      </c>
      <c r="B7337" s="17" t="s">
        <v>290</v>
      </c>
      <c r="C7337" s="15">
        <f>INDEX(装备!G:G,MATCH(属性!A7337,装备!A:A,0))</f>
        <v>17</v>
      </c>
      <c r="D7337" s="15" t="str">
        <f>INDEX(装备!E:E,MATCH(属性!A7337,装备!A:A,0))</f>
        <v>weapon</v>
      </c>
      <c r="E7337" s="14">
        <v>15</v>
      </c>
      <c r="F7337" s="17">
        <f>INT((VLOOKUP($C7337,装备数值,2,0)+VLOOKUP($C7337,装备数值,5,0)*($E7337-1))*VLOOKUP($D7337,系数!$K$2:$O$7,2,0))</f>
        <v>0</v>
      </c>
      <c r="G7337" s="17">
        <f>INT((VLOOKUP($C7337,装备数值,3,0)+VLOOKUP($C7337,装备数值,6,0)*($E7337-1))*VLOOKUP($D7337,系数!$K$2:$O$7,3,0))</f>
        <v>346</v>
      </c>
      <c r="H7337" s="17">
        <f t="shared" si="227"/>
        <v>346</v>
      </c>
      <c r="I7337" s="17">
        <f>INT((VLOOKUP($C7337,装备数值,4,0)+VLOOKUP($C7337,装备数值,7,0)*($E7337-1))*VLOOKUP($D7337,系数!$K$2:$O$7,4,0))</f>
        <v>0</v>
      </c>
      <c r="J7337" s="17">
        <f>INT((VLOOKUP($C7337,装备数值,4,0)+VLOOKUP($C7337,装备数值,7,0)*($E7337-1))*VLOOKUP($D7337,系数!$K$2:$O$7,5,0))</f>
        <v>0</v>
      </c>
      <c r="K7337" s="17">
        <f>INT(VLOOKUP(E7337,强化金币,2,1)*VLOOKUP(INDEX(装备!F:F,MATCH(属性!A7337,装备!A:A,0)),系数!$K$12:$M$15,3,0))</f>
        <v>1600</v>
      </c>
      <c r="O7337" s="17">
        <f>IF(E7337=1,"",VLOOKUP(E7337,系数!$S$2:$AB$12,MATCH(属性!C7337,评级,0),1))</f>
        <v>40</v>
      </c>
    </row>
    <row r="7338" spans="1:15" ht="17.25" thickBot="1" x14ac:dyDescent="0.4">
      <c r="A7338" s="17">
        <v>7100062</v>
      </c>
      <c r="B7338" s="17" t="s">
        <v>290</v>
      </c>
      <c r="C7338" s="15">
        <f>INDEX(装备!G:G,MATCH(属性!A7338,装备!A:A,0))</f>
        <v>17</v>
      </c>
      <c r="D7338" s="15" t="str">
        <f>INDEX(装备!E:E,MATCH(属性!A7338,装备!A:A,0))</f>
        <v>weapon</v>
      </c>
      <c r="E7338" s="14">
        <v>16</v>
      </c>
      <c r="F7338" s="17">
        <f>INT((VLOOKUP($C7338,装备数值,2,0)+VLOOKUP($C7338,装备数值,5,0)*($E7338-1))*VLOOKUP($D7338,系数!$K$2:$O$7,2,0))</f>
        <v>0</v>
      </c>
      <c r="G7338" s="17">
        <f>INT((VLOOKUP($C7338,装备数值,3,0)+VLOOKUP($C7338,装备数值,6,0)*($E7338-1))*VLOOKUP($D7338,系数!$K$2:$O$7,3,0))</f>
        <v>355</v>
      </c>
      <c r="H7338" s="17">
        <f t="shared" si="227"/>
        <v>355</v>
      </c>
      <c r="I7338" s="17">
        <f>INT((VLOOKUP($C7338,装备数值,4,0)+VLOOKUP($C7338,装备数值,7,0)*($E7338-1))*VLOOKUP($D7338,系数!$K$2:$O$7,4,0))</f>
        <v>0</v>
      </c>
      <c r="J7338" s="17">
        <f>INT((VLOOKUP($C7338,装备数值,4,0)+VLOOKUP($C7338,装备数值,7,0)*($E7338-1))*VLOOKUP($D7338,系数!$K$2:$O$7,5,0))</f>
        <v>0</v>
      </c>
      <c r="K7338" s="17">
        <f>INT(VLOOKUP(E7338,强化金币,2,1)*VLOOKUP(INDEX(装备!F:F,MATCH(属性!A7338,装备!A:A,0)),系数!$K$12:$M$15,3,0))</f>
        <v>1800</v>
      </c>
      <c r="O7338" s="17">
        <f>IF(E7338=1,"",VLOOKUP(E7338,系数!$S$2:$AB$12,MATCH(属性!C7338,评级,0),1))</f>
        <v>40</v>
      </c>
    </row>
    <row r="7339" spans="1:15" ht="17.25" thickBot="1" x14ac:dyDescent="0.4">
      <c r="A7339" s="17">
        <v>7100062</v>
      </c>
      <c r="B7339" s="17" t="s">
        <v>290</v>
      </c>
      <c r="C7339" s="15">
        <f>INDEX(装备!G:G,MATCH(属性!A7339,装备!A:A,0))</f>
        <v>17</v>
      </c>
      <c r="D7339" s="15" t="str">
        <f>INDEX(装备!E:E,MATCH(属性!A7339,装备!A:A,0))</f>
        <v>weapon</v>
      </c>
      <c r="E7339" s="14">
        <v>17</v>
      </c>
      <c r="F7339" s="17">
        <f>INT((VLOOKUP($C7339,装备数值,2,0)+VLOOKUP($C7339,装备数值,5,0)*($E7339-1))*VLOOKUP($D7339,系数!$K$2:$O$7,2,0))</f>
        <v>0</v>
      </c>
      <c r="G7339" s="17">
        <f>INT((VLOOKUP($C7339,装备数值,3,0)+VLOOKUP($C7339,装备数值,6,0)*($E7339-1))*VLOOKUP($D7339,系数!$K$2:$O$7,3,0))</f>
        <v>364</v>
      </c>
      <c r="H7339" s="17">
        <f t="shared" si="227"/>
        <v>364</v>
      </c>
      <c r="I7339" s="17">
        <f>INT((VLOOKUP($C7339,装备数值,4,0)+VLOOKUP($C7339,装备数值,7,0)*($E7339-1))*VLOOKUP($D7339,系数!$K$2:$O$7,4,0))</f>
        <v>0</v>
      </c>
      <c r="J7339" s="17">
        <f>INT((VLOOKUP($C7339,装备数值,4,0)+VLOOKUP($C7339,装备数值,7,0)*($E7339-1))*VLOOKUP($D7339,系数!$K$2:$O$7,5,0))</f>
        <v>0</v>
      </c>
      <c r="K7339" s="17">
        <f>INT(VLOOKUP(E7339,强化金币,2,1)*VLOOKUP(INDEX(装备!F:F,MATCH(属性!A7339,装备!A:A,0)),系数!$K$12:$M$15,3,0))</f>
        <v>2000</v>
      </c>
      <c r="O7339" s="17">
        <f>IF(E7339=1,"",VLOOKUP(E7339,系数!$S$2:$AB$12,MATCH(属性!C7339,评级,0),1))</f>
        <v>40</v>
      </c>
    </row>
    <row r="7340" spans="1:15" ht="17.25" thickBot="1" x14ac:dyDescent="0.4">
      <c r="A7340" s="17">
        <v>7100062</v>
      </c>
      <c r="B7340" s="17" t="s">
        <v>290</v>
      </c>
      <c r="C7340" s="15">
        <f>INDEX(装备!G:G,MATCH(属性!A7340,装备!A:A,0))</f>
        <v>17</v>
      </c>
      <c r="D7340" s="15" t="str">
        <f>INDEX(装备!E:E,MATCH(属性!A7340,装备!A:A,0))</f>
        <v>weapon</v>
      </c>
      <c r="E7340" s="14">
        <v>18</v>
      </c>
      <c r="F7340" s="17">
        <f>INT((VLOOKUP($C7340,装备数值,2,0)+VLOOKUP($C7340,装备数值,5,0)*($E7340-1))*VLOOKUP($D7340,系数!$K$2:$O$7,2,0))</f>
        <v>0</v>
      </c>
      <c r="G7340" s="17">
        <f>INT((VLOOKUP($C7340,装备数值,3,0)+VLOOKUP($C7340,装备数值,6,0)*($E7340-1))*VLOOKUP($D7340,系数!$K$2:$O$7,3,0))</f>
        <v>373</v>
      </c>
      <c r="H7340" s="17">
        <f t="shared" si="227"/>
        <v>373</v>
      </c>
      <c r="I7340" s="17">
        <f>INT((VLOOKUP($C7340,装备数值,4,0)+VLOOKUP($C7340,装备数值,7,0)*($E7340-1))*VLOOKUP($D7340,系数!$K$2:$O$7,4,0))</f>
        <v>0</v>
      </c>
      <c r="J7340" s="17">
        <f>INT((VLOOKUP($C7340,装备数值,4,0)+VLOOKUP($C7340,装备数值,7,0)*($E7340-1))*VLOOKUP($D7340,系数!$K$2:$O$7,5,0))</f>
        <v>0</v>
      </c>
      <c r="K7340" s="17">
        <f>INT(VLOOKUP(E7340,强化金币,2,1)*VLOOKUP(INDEX(装备!F:F,MATCH(属性!A7340,装备!A:A,0)),系数!$K$12:$M$15,3,0))</f>
        <v>2200</v>
      </c>
      <c r="O7340" s="17">
        <f>IF(E7340=1,"",VLOOKUP(E7340,系数!$S$2:$AB$12,MATCH(属性!C7340,评级,0),1))</f>
        <v>40</v>
      </c>
    </row>
    <row r="7341" spans="1:15" ht="17.25" thickBot="1" x14ac:dyDescent="0.4">
      <c r="A7341" s="17">
        <v>7100062</v>
      </c>
      <c r="B7341" s="17" t="s">
        <v>290</v>
      </c>
      <c r="C7341" s="15">
        <f>INDEX(装备!G:G,MATCH(属性!A7341,装备!A:A,0))</f>
        <v>17</v>
      </c>
      <c r="D7341" s="15" t="str">
        <f>INDEX(装备!E:E,MATCH(属性!A7341,装备!A:A,0))</f>
        <v>weapon</v>
      </c>
      <c r="E7341" s="14">
        <v>19</v>
      </c>
      <c r="F7341" s="17">
        <f>INT((VLOOKUP($C7341,装备数值,2,0)+VLOOKUP($C7341,装备数值,5,0)*($E7341-1))*VLOOKUP($D7341,系数!$K$2:$O$7,2,0))</f>
        <v>0</v>
      </c>
      <c r="G7341" s="17">
        <f>INT((VLOOKUP($C7341,装备数值,3,0)+VLOOKUP($C7341,装备数值,6,0)*($E7341-1))*VLOOKUP($D7341,系数!$K$2:$O$7,3,0))</f>
        <v>382</v>
      </c>
      <c r="H7341" s="17">
        <f t="shared" si="227"/>
        <v>382</v>
      </c>
      <c r="I7341" s="17">
        <f>INT((VLOOKUP($C7341,装备数值,4,0)+VLOOKUP($C7341,装备数值,7,0)*($E7341-1))*VLOOKUP($D7341,系数!$K$2:$O$7,4,0))</f>
        <v>0</v>
      </c>
      <c r="J7341" s="17">
        <f>INT((VLOOKUP($C7341,装备数值,4,0)+VLOOKUP($C7341,装备数值,7,0)*($E7341-1))*VLOOKUP($D7341,系数!$K$2:$O$7,5,0))</f>
        <v>0</v>
      </c>
      <c r="K7341" s="17">
        <f>INT(VLOOKUP(E7341,强化金币,2,1)*VLOOKUP(INDEX(装备!F:F,MATCH(属性!A7341,装备!A:A,0)),系数!$K$12:$M$15,3,0))</f>
        <v>2400</v>
      </c>
      <c r="O7341" s="17">
        <f>IF(E7341=1,"",VLOOKUP(E7341,系数!$S$2:$AB$12,MATCH(属性!C7341,评级,0),1))</f>
        <v>40</v>
      </c>
    </row>
    <row r="7342" spans="1:15" ht="17.25" thickBot="1" x14ac:dyDescent="0.4">
      <c r="A7342" s="17">
        <v>7100062</v>
      </c>
      <c r="B7342" s="17" t="s">
        <v>290</v>
      </c>
      <c r="C7342" s="15">
        <f>INDEX(装备!G:G,MATCH(属性!A7342,装备!A:A,0))</f>
        <v>17</v>
      </c>
      <c r="D7342" s="15" t="str">
        <f>INDEX(装备!E:E,MATCH(属性!A7342,装备!A:A,0))</f>
        <v>weapon</v>
      </c>
      <c r="E7342" s="14">
        <v>20</v>
      </c>
      <c r="F7342" s="17">
        <f>INT((VLOOKUP($C7342,装备数值,2,0)+VLOOKUP($C7342,装备数值,5,0)*($E7342-1))*VLOOKUP($D7342,系数!$K$2:$O$7,2,0))</f>
        <v>0</v>
      </c>
      <c r="G7342" s="17">
        <f>INT((VLOOKUP($C7342,装备数值,3,0)+VLOOKUP($C7342,装备数值,6,0)*($E7342-1))*VLOOKUP($D7342,系数!$K$2:$O$7,3,0))</f>
        <v>391</v>
      </c>
      <c r="H7342" s="17">
        <f t="shared" si="227"/>
        <v>391</v>
      </c>
      <c r="I7342" s="17">
        <f>INT((VLOOKUP($C7342,装备数值,4,0)+VLOOKUP($C7342,装备数值,7,0)*($E7342-1))*VLOOKUP($D7342,系数!$K$2:$O$7,4,0))</f>
        <v>0</v>
      </c>
      <c r="J7342" s="17">
        <f>INT((VLOOKUP($C7342,装备数值,4,0)+VLOOKUP($C7342,装备数值,7,0)*($E7342-1))*VLOOKUP($D7342,系数!$K$2:$O$7,5,0))</f>
        <v>0</v>
      </c>
      <c r="K7342" s="17">
        <f>INT(VLOOKUP(E7342,强化金币,2,1)*VLOOKUP(INDEX(装备!F:F,MATCH(属性!A7342,装备!A:A,0)),系数!$K$12:$M$15,3,0))</f>
        <v>2600</v>
      </c>
      <c r="O7342" s="17">
        <f>IF(E7342=1,"",VLOOKUP(E7342,系数!$S$2:$AB$12,MATCH(属性!C7342,评级,0),1))</f>
        <v>60</v>
      </c>
    </row>
    <row r="7343" spans="1:15" ht="17.25" thickBot="1" x14ac:dyDescent="0.4">
      <c r="A7343" s="17">
        <v>7100062</v>
      </c>
      <c r="B7343" s="17" t="s">
        <v>290</v>
      </c>
      <c r="C7343" s="15">
        <f>INDEX(装备!G:G,MATCH(属性!A7343,装备!A:A,0))</f>
        <v>17</v>
      </c>
      <c r="D7343" s="15" t="str">
        <f>INDEX(装备!E:E,MATCH(属性!A7343,装备!A:A,0))</f>
        <v>weapon</v>
      </c>
      <c r="E7343" s="14">
        <v>21</v>
      </c>
      <c r="F7343" s="17">
        <f>INT((VLOOKUP($C7343,装备数值,2,0)+VLOOKUP($C7343,装备数值,5,0)*($E7343-1))*VLOOKUP($D7343,系数!$K$2:$O$7,2,0))</f>
        <v>0</v>
      </c>
      <c r="G7343" s="17">
        <f>INT((VLOOKUP($C7343,装备数值,3,0)+VLOOKUP($C7343,装备数值,6,0)*($E7343-1))*VLOOKUP($D7343,系数!$K$2:$O$7,3,0))</f>
        <v>400</v>
      </c>
      <c r="H7343" s="17">
        <f t="shared" si="227"/>
        <v>400</v>
      </c>
      <c r="I7343" s="17">
        <f>INT((VLOOKUP($C7343,装备数值,4,0)+VLOOKUP($C7343,装备数值,7,0)*($E7343-1))*VLOOKUP($D7343,系数!$K$2:$O$7,4,0))</f>
        <v>0</v>
      </c>
      <c r="J7343" s="17">
        <f>INT((VLOOKUP($C7343,装备数值,4,0)+VLOOKUP($C7343,装备数值,7,0)*($E7343-1))*VLOOKUP($D7343,系数!$K$2:$O$7,5,0))</f>
        <v>0</v>
      </c>
      <c r="K7343" s="17">
        <f>INT(VLOOKUP(E7343,强化金币,2,1)*VLOOKUP(INDEX(装备!F:F,MATCH(属性!A7343,装备!A:A,0)),系数!$K$12:$M$15,3,0))</f>
        <v>2800</v>
      </c>
      <c r="O7343" s="17">
        <f>IF(E7343=1,"",VLOOKUP(E7343,系数!$S$2:$AB$12,MATCH(属性!C7343,评级,0),1))</f>
        <v>60</v>
      </c>
    </row>
    <row r="7344" spans="1:15" ht="17.25" thickBot="1" x14ac:dyDescent="0.4">
      <c r="A7344" s="17">
        <v>7100062</v>
      </c>
      <c r="B7344" s="17" t="s">
        <v>290</v>
      </c>
      <c r="C7344" s="15">
        <f>INDEX(装备!G:G,MATCH(属性!A7344,装备!A:A,0))</f>
        <v>17</v>
      </c>
      <c r="D7344" s="15" t="str">
        <f>INDEX(装备!E:E,MATCH(属性!A7344,装备!A:A,0))</f>
        <v>weapon</v>
      </c>
      <c r="E7344" s="14">
        <v>22</v>
      </c>
      <c r="F7344" s="17">
        <f>INT((VLOOKUP($C7344,装备数值,2,0)+VLOOKUP($C7344,装备数值,5,0)*($E7344-1))*VLOOKUP($D7344,系数!$K$2:$O$7,2,0))</f>
        <v>0</v>
      </c>
      <c r="G7344" s="17">
        <f>INT((VLOOKUP($C7344,装备数值,3,0)+VLOOKUP($C7344,装备数值,6,0)*($E7344-1))*VLOOKUP($D7344,系数!$K$2:$O$7,3,0))</f>
        <v>409</v>
      </c>
      <c r="H7344" s="17">
        <f t="shared" si="227"/>
        <v>409</v>
      </c>
      <c r="I7344" s="17">
        <f>INT((VLOOKUP($C7344,装备数值,4,0)+VLOOKUP($C7344,装备数值,7,0)*($E7344-1))*VLOOKUP($D7344,系数!$K$2:$O$7,4,0))</f>
        <v>0</v>
      </c>
      <c r="J7344" s="17">
        <f>INT((VLOOKUP($C7344,装备数值,4,0)+VLOOKUP($C7344,装备数值,7,0)*($E7344-1))*VLOOKUP($D7344,系数!$K$2:$O$7,5,0))</f>
        <v>0</v>
      </c>
      <c r="K7344" s="17">
        <f>INT(VLOOKUP(E7344,强化金币,2,1)*VLOOKUP(INDEX(装备!F:F,MATCH(属性!A7344,装备!A:A,0)),系数!$K$12:$M$15,3,0))</f>
        <v>3000</v>
      </c>
      <c r="O7344" s="17">
        <f>IF(E7344=1,"",VLOOKUP(E7344,系数!$S$2:$AB$12,MATCH(属性!C7344,评级,0),1))</f>
        <v>60</v>
      </c>
    </row>
    <row r="7345" spans="1:15" ht="17.25" thickBot="1" x14ac:dyDescent="0.4">
      <c r="A7345" s="17">
        <v>7100062</v>
      </c>
      <c r="B7345" s="17" t="s">
        <v>290</v>
      </c>
      <c r="C7345" s="15">
        <f>INDEX(装备!G:G,MATCH(属性!A7345,装备!A:A,0))</f>
        <v>17</v>
      </c>
      <c r="D7345" s="15" t="str">
        <f>INDEX(装备!E:E,MATCH(属性!A7345,装备!A:A,0))</f>
        <v>weapon</v>
      </c>
      <c r="E7345" s="14">
        <v>23</v>
      </c>
      <c r="F7345" s="17">
        <f>INT((VLOOKUP($C7345,装备数值,2,0)+VLOOKUP($C7345,装备数值,5,0)*($E7345-1))*VLOOKUP($D7345,系数!$K$2:$O$7,2,0))</f>
        <v>0</v>
      </c>
      <c r="G7345" s="17">
        <f>INT((VLOOKUP($C7345,装备数值,3,0)+VLOOKUP($C7345,装备数值,6,0)*($E7345-1))*VLOOKUP($D7345,系数!$K$2:$O$7,3,0))</f>
        <v>418</v>
      </c>
      <c r="H7345" s="17">
        <f t="shared" si="227"/>
        <v>418</v>
      </c>
      <c r="I7345" s="17">
        <f>INT((VLOOKUP($C7345,装备数值,4,0)+VLOOKUP($C7345,装备数值,7,0)*($E7345-1))*VLOOKUP($D7345,系数!$K$2:$O$7,4,0))</f>
        <v>0</v>
      </c>
      <c r="J7345" s="17">
        <f>INT((VLOOKUP($C7345,装备数值,4,0)+VLOOKUP($C7345,装备数值,7,0)*($E7345-1))*VLOOKUP($D7345,系数!$K$2:$O$7,5,0))</f>
        <v>0</v>
      </c>
      <c r="K7345" s="17">
        <f>INT(VLOOKUP(E7345,强化金币,2,1)*VLOOKUP(INDEX(装备!F:F,MATCH(属性!A7345,装备!A:A,0)),系数!$K$12:$M$15,3,0))</f>
        <v>3200</v>
      </c>
      <c r="O7345" s="17">
        <f>IF(E7345=1,"",VLOOKUP(E7345,系数!$S$2:$AB$12,MATCH(属性!C7345,评级,0),1))</f>
        <v>60</v>
      </c>
    </row>
    <row r="7346" spans="1:15" ht="17.25" thickBot="1" x14ac:dyDescent="0.4">
      <c r="A7346" s="17">
        <v>7100062</v>
      </c>
      <c r="B7346" s="17" t="s">
        <v>290</v>
      </c>
      <c r="C7346" s="15">
        <f>INDEX(装备!G:G,MATCH(属性!A7346,装备!A:A,0))</f>
        <v>17</v>
      </c>
      <c r="D7346" s="15" t="str">
        <f>INDEX(装备!E:E,MATCH(属性!A7346,装备!A:A,0))</f>
        <v>weapon</v>
      </c>
      <c r="E7346" s="14">
        <v>24</v>
      </c>
      <c r="F7346" s="17">
        <f>INT((VLOOKUP($C7346,装备数值,2,0)+VLOOKUP($C7346,装备数值,5,0)*($E7346-1))*VLOOKUP($D7346,系数!$K$2:$O$7,2,0))</f>
        <v>0</v>
      </c>
      <c r="G7346" s="17">
        <f>INT((VLOOKUP($C7346,装备数值,3,0)+VLOOKUP($C7346,装备数值,6,0)*($E7346-1))*VLOOKUP($D7346,系数!$K$2:$O$7,3,0))</f>
        <v>427</v>
      </c>
      <c r="H7346" s="17">
        <f t="shared" si="227"/>
        <v>427</v>
      </c>
      <c r="I7346" s="17">
        <f>INT((VLOOKUP($C7346,装备数值,4,0)+VLOOKUP($C7346,装备数值,7,0)*($E7346-1))*VLOOKUP($D7346,系数!$K$2:$O$7,4,0))</f>
        <v>0</v>
      </c>
      <c r="J7346" s="17">
        <f>INT((VLOOKUP($C7346,装备数值,4,0)+VLOOKUP($C7346,装备数值,7,0)*($E7346-1))*VLOOKUP($D7346,系数!$K$2:$O$7,5,0))</f>
        <v>0</v>
      </c>
      <c r="K7346" s="17">
        <f>INT(VLOOKUP(E7346,强化金币,2,1)*VLOOKUP(INDEX(装备!F:F,MATCH(属性!A7346,装备!A:A,0)),系数!$K$12:$M$15,3,0))</f>
        <v>3400</v>
      </c>
      <c r="O7346" s="17">
        <f>IF(E7346=1,"",VLOOKUP(E7346,系数!$S$2:$AB$12,MATCH(属性!C7346,评级,0),1))</f>
        <v>60</v>
      </c>
    </row>
    <row r="7347" spans="1:15" ht="17.25" thickBot="1" x14ac:dyDescent="0.4">
      <c r="A7347" s="17">
        <v>7100062</v>
      </c>
      <c r="B7347" s="17" t="s">
        <v>290</v>
      </c>
      <c r="C7347" s="15">
        <f>INDEX(装备!G:G,MATCH(属性!A7347,装备!A:A,0))</f>
        <v>17</v>
      </c>
      <c r="D7347" s="15" t="str">
        <f>INDEX(装备!E:E,MATCH(属性!A7347,装备!A:A,0))</f>
        <v>weapon</v>
      </c>
      <c r="E7347" s="14">
        <v>25</v>
      </c>
      <c r="F7347" s="17">
        <f>INT((VLOOKUP($C7347,装备数值,2,0)+VLOOKUP($C7347,装备数值,5,0)*($E7347-1))*VLOOKUP($D7347,系数!$K$2:$O$7,2,0))</f>
        <v>0</v>
      </c>
      <c r="G7347" s="17">
        <f>INT((VLOOKUP($C7347,装备数值,3,0)+VLOOKUP($C7347,装备数值,6,0)*($E7347-1))*VLOOKUP($D7347,系数!$K$2:$O$7,3,0))</f>
        <v>436</v>
      </c>
      <c r="H7347" s="17">
        <f t="shared" si="227"/>
        <v>436</v>
      </c>
      <c r="I7347" s="17">
        <f>INT((VLOOKUP($C7347,装备数值,4,0)+VLOOKUP($C7347,装备数值,7,0)*($E7347-1))*VLOOKUP($D7347,系数!$K$2:$O$7,4,0))</f>
        <v>0</v>
      </c>
      <c r="J7347" s="17">
        <f>INT((VLOOKUP($C7347,装备数值,4,0)+VLOOKUP($C7347,装备数值,7,0)*($E7347-1))*VLOOKUP($D7347,系数!$K$2:$O$7,5,0))</f>
        <v>0</v>
      </c>
      <c r="K7347" s="17">
        <f>INT(VLOOKUP(E7347,强化金币,2,1)*VLOOKUP(INDEX(装备!F:F,MATCH(属性!A7347,装备!A:A,0)),系数!$K$12:$M$15,3,0))</f>
        <v>3600</v>
      </c>
      <c r="O7347" s="17">
        <f>IF(E7347=1,"",VLOOKUP(E7347,系数!$S$2:$AB$12,MATCH(属性!C7347,评级,0),1))</f>
        <v>60</v>
      </c>
    </row>
    <row r="7348" spans="1:15" ht="17.25" thickBot="1" x14ac:dyDescent="0.4">
      <c r="A7348" s="17">
        <v>7100062</v>
      </c>
      <c r="B7348" s="17" t="s">
        <v>290</v>
      </c>
      <c r="C7348" s="15">
        <f>INDEX(装备!G:G,MATCH(属性!A7348,装备!A:A,0))</f>
        <v>17</v>
      </c>
      <c r="D7348" s="15" t="str">
        <f>INDEX(装备!E:E,MATCH(属性!A7348,装备!A:A,0))</f>
        <v>weapon</v>
      </c>
      <c r="E7348" s="14">
        <v>26</v>
      </c>
      <c r="F7348" s="17">
        <f>INT((VLOOKUP($C7348,装备数值,2,0)+VLOOKUP($C7348,装备数值,5,0)*($E7348-1))*VLOOKUP($D7348,系数!$K$2:$O$7,2,0))</f>
        <v>0</v>
      </c>
      <c r="G7348" s="17">
        <f>INT((VLOOKUP($C7348,装备数值,3,0)+VLOOKUP($C7348,装备数值,6,0)*($E7348-1))*VLOOKUP($D7348,系数!$K$2:$O$7,3,0))</f>
        <v>445</v>
      </c>
      <c r="H7348" s="17">
        <f t="shared" si="227"/>
        <v>445</v>
      </c>
      <c r="I7348" s="17">
        <f>INT((VLOOKUP($C7348,装备数值,4,0)+VLOOKUP($C7348,装备数值,7,0)*($E7348-1))*VLOOKUP($D7348,系数!$K$2:$O$7,4,0))</f>
        <v>0</v>
      </c>
      <c r="J7348" s="17">
        <f>INT((VLOOKUP($C7348,装备数值,4,0)+VLOOKUP($C7348,装备数值,7,0)*($E7348-1))*VLOOKUP($D7348,系数!$K$2:$O$7,5,0))</f>
        <v>0</v>
      </c>
      <c r="K7348" s="17">
        <f>INT(VLOOKUP(E7348,强化金币,2,1)*VLOOKUP(INDEX(装备!F:F,MATCH(属性!A7348,装备!A:A,0)),系数!$K$12:$M$15,3,0))</f>
        <v>3800</v>
      </c>
      <c r="O7348" s="17">
        <f>IF(E7348=1,"",VLOOKUP(E7348,系数!$S$2:$AB$12,MATCH(属性!C7348,评级,0),1))</f>
        <v>60</v>
      </c>
    </row>
    <row r="7349" spans="1:15" ht="17.25" thickBot="1" x14ac:dyDescent="0.4">
      <c r="A7349" s="17">
        <v>7100062</v>
      </c>
      <c r="B7349" s="17" t="s">
        <v>290</v>
      </c>
      <c r="C7349" s="15">
        <f>INDEX(装备!G:G,MATCH(属性!A7349,装备!A:A,0))</f>
        <v>17</v>
      </c>
      <c r="D7349" s="15" t="str">
        <f>INDEX(装备!E:E,MATCH(属性!A7349,装备!A:A,0))</f>
        <v>weapon</v>
      </c>
      <c r="E7349" s="14">
        <v>27</v>
      </c>
      <c r="F7349" s="17">
        <f>INT((VLOOKUP($C7349,装备数值,2,0)+VLOOKUP($C7349,装备数值,5,0)*($E7349-1))*VLOOKUP($D7349,系数!$K$2:$O$7,2,0))</f>
        <v>0</v>
      </c>
      <c r="G7349" s="17">
        <f>INT((VLOOKUP($C7349,装备数值,3,0)+VLOOKUP($C7349,装备数值,6,0)*($E7349-1))*VLOOKUP($D7349,系数!$K$2:$O$7,3,0))</f>
        <v>454</v>
      </c>
      <c r="H7349" s="17">
        <f t="shared" si="227"/>
        <v>454</v>
      </c>
      <c r="I7349" s="17">
        <f>INT((VLOOKUP($C7349,装备数值,4,0)+VLOOKUP($C7349,装备数值,7,0)*($E7349-1))*VLOOKUP($D7349,系数!$K$2:$O$7,4,0))</f>
        <v>0</v>
      </c>
      <c r="J7349" s="17">
        <f>INT((VLOOKUP($C7349,装备数值,4,0)+VLOOKUP($C7349,装备数值,7,0)*($E7349-1))*VLOOKUP($D7349,系数!$K$2:$O$7,5,0))</f>
        <v>0</v>
      </c>
      <c r="K7349" s="17">
        <f>INT(VLOOKUP(E7349,强化金币,2,1)*VLOOKUP(INDEX(装备!F:F,MATCH(属性!A7349,装备!A:A,0)),系数!$K$12:$M$15,3,0))</f>
        <v>4000</v>
      </c>
      <c r="O7349" s="17">
        <f>IF(E7349=1,"",VLOOKUP(E7349,系数!$S$2:$AB$12,MATCH(属性!C7349,评级,0),1))</f>
        <v>60</v>
      </c>
    </row>
    <row r="7350" spans="1:15" ht="17.25" thickBot="1" x14ac:dyDescent="0.4">
      <c r="A7350" s="17">
        <v>7100062</v>
      </c>
      <c r="B7350" s="17" t="s">
        <v>290</v>
      </c>
      <c r="C7350" s="15">
        <f>INDEX(装备!G:G,MATCH(属性!A7350,装备!A:A,0))</f>
        <v>17</v>
      </c>
      <c r="D7350" s="15" t="str">
        <f>INDEX(装备!E:E,MATCH(属性!A7350,装备!A:A,0))</f>
        <v>weapon</v>
      </c>
      <c r="E7350" s="14">
        <v>28</v>
      </c>
      <c r="F7350" s="17">
        <f>INT((VLOOKUP($C7350,装备数值,2,0)+VLOOKUP($C7350,装备数值,5,0)*($E7350-1))*VLOOKUP($D7350,系数!$K$2:$O$7,2,0))</f>
        <v>0</v>
      </c>
      <c r="G7350" s="17">
        <f>INT((VLOOKUP($C7350,装备数值,3,0)+VLOOKUP($C7350,装备数值,6,0)*($E7350-1))*VLOOKUP($D7350,系数!$K$2:$O$7,3,0))</f>
        <v>463</v>
      </c>
      <c r="H7350" s="17">
        <f t="shared" si="227"/>
        <v>463</v>
      </c>
      <c r="I7350" s="17">
        <f>INT((VLOOKUP($C7350,装备数值,4,0)+VLOOKUP($C7350,装备数值,7,0)*($E7350-1))*VLOOKUP($D7350,系数!$K$2:$O$7,4,0))</f>
        <v>0</v>
      </c>
      <c r="J7350" s="17">
        <f>INT((VLOOKUP($C7350,装备数值,4,0)+VLOOKUP($C7350,装备数值,7,0)*($E7350-1))*VLOOKUP($D7350,系数!$K$2:$O$7,5,0))</f>
        <v>0</v>
      </c>
      <c r="K7350" s="17">
        <f>INT(VLOOKUP(E7350,强化金币,2,1)*VLOOKUP(INDEX(装备!F:F,MATCH(属性!A7350,装备!A:A,0)),系数!$K$12:$M$15,3,0))</f>
        <v>4200</v>
      </c>
      <c r="O7350" s="17">
        <f>IF(E7350=1,"",VLOOKUP(E7350,系数!$S$2:$AB$12,MATCH(属性!C7350,评级,0),1))</f>
        <v>60</v>
      </c>
    </row>
    <row r="7351" spans="1:15" ht="17.25" thickBot="1" x14ac:dyDescent="0.4">
      <c r="A7351" s="17">
        <v>7100062</v>
      </c>
      <c r="B7351" s="17" t="s">
        <v>290</v>
      </c>
      <c r="C7351" s="15">
        <f>INDEX(装备!G:G,MATCH(属性!A7351,装备!A:A,0))</f>
        <v>17</v>
      </c>
      <c r="D7351" s="15" t="str">
        <f>INDEX(装备!E:E,MATCH(属性!A7351,装备!A:A,0))</f>
        <v>weapon</v>
      </c>
      <c r="E7351" s="14">
        <v>29</v>
      </c>
      <c r="F7351" s="17">
        <f>INT((VLOOKUP($C7351,装备数值,2,0)+VLOOKUP($C7351,装备数值,5,0)*($E7351-1))*VLOOKUP($D7351,系数!$K$2:$O$7,2,0))</f>
        <v>0</v>
      </c>
      <c r="G7351" s="17">
        <f>INT((VLOOKUP($C7351,装备数值,3,0)+VLOOKUP($C7351,装备数值,6,0)*($E7351-1))*VLOOKUP($D7351,系数!$K$2:$O$7,3,0))</f>
        <v>472</v>
      </c>
      <c r="H7351" s="17">
        <f t="shared" si="227"/>
        <v>472</v>
      </c>
      <c r="I7351" s="17">
        <f>INT((VLOOKUP($C7351,装备数值,4,0)+VLOOKUP($C7351,装备数值,7,0)*($E7351-1))*VLOOKUP($D7351,系数!$K$2:$O$7,4,0))</f>
        <v>0</v>
      </c>
      <c r="J7351" s="17">
        <f>INT((VLOOKUP($C7351,装备数值,4,0)+VLOOKUP($C7351,装备数值,7,0)*($E7351-1))*VLOOKUP($D7351,系数!$K$2:$O$7,5,0))</f>
        <v>0</v>
      </c>
      <c r="K7351" s="17">
        <f>INT(VLOOKUP(E7351,强化金币,2,1)*VLOOKUP(INDEX(装备!F:F,MATCH(属性!A7351,装备!A:A,0)),系数!$K$12:$M$15,3,0))</f>
        <v>4500</v>
      </c>
      <c r="O7351" s="17">
        <f>IF(E7351=1,"",VLOOKUP(E7351,系数!$S$2:$AB$12,MATCH(属性!C7351,评级,0),1))</f>
        <v>60</v>
      </c>
    </row>
    <row r="7352" spans="1:15" ht="17.25" thickBot="1" x14ac:dyDescent="0.4">
      <c r="A7352" s="17">
        <v>7100062</v>
      </c>
      <c r="B7352" s="17" t="s">
        <v>290</v>
      </c>
      <c r="C7352" s="15">
        <f>INDEX(装备!G:G,MATCH(属性!A7352,装备!A:A,0))</f>
        <v>17</v>
      </c>
      <c r="D7352" s="15" t="str">
        <f>INDEX(装备!E:E,MATCH(属性!A7352,装备!A:A,0))</f>
        <v>weapon</v>
      </c>
      <c r="E7352" s="14">
        <v>30</v>
      </c>
      <c r="F7352" s="17">
        <f>INT((VLOOKUP($C7352,装备数值,2,0)+VLOOKUP($C7352,装备数值,5,0)*($E7352-1))*VLOOKUP($D7352,系数!$K$2:$O$7,2,0))</f>
        <v>0</v>
      </c>
      <c r="G7352" s="17">
        <f>INT((VLOOKUP($C7352,装备数值,3,0)+VLOOKUP($C7352,装备数值,6,0)*($E7352-1))*VLOOKUP($D7352,系数!$K$2:$O$7,3,0))</f>
        <v>481</v>
      </c>
      <c r="H7352" s="17">
        <f t="shared" si="227"/>
        <v>481</v>
      </c>
      <c r="I7352" s="17">
        <f>INT((VLOOKUP($C7352,装备数值,4,0)+VLOOKUP($C7352,装备数值,7,0)*($E7352-1))*VLOOKUP($D7352,系数!$K$2:$O$7,4,0))</f>
        <v>0</v>
      </c>
      <c r="J7352" s="17">
        <f>INT((VLOOKUP($C7352,装备数值,4,0)+VLOOKUP($C7352,装备数值,7,0)*($E7352-1))*VLOOKUP($D7352,系数!$K$2:$O$7,5,0))</f>
        <v>0</v>
      </c>
      <c r="K7352" s="17">
        <f>INT(VLOOKUP(E7352,强化金币,2,1)*VLOOKUP(INDEX(装备!F:F,MATCH(属性!A7352,装备!A:A,0)),系数!$K$12:$M$15,3,0))</f>
        <v>5000</v>
      </c>
      <c r="O7352" s="17">
        <f>IF(E7352=1,"",VLOOKUP(E7352,系数!$S$2:$AB$12,MATCH(属性!C7352,评级,0),1))</f>
        <v>80</v>
      </c>
    </row>
    <row r="7353" spans="1:15" ht="17.25" thickBot="1" x14ac:dyDescent="0.4">
      <c r="A7353" s="17">
        <v>7100062</v>
      </c>
      <c r="B7353" s="17" t="s">
        <v>290</v>
      </c>
      <c r="C7353" s="15">
        <f>INDEX(装备!G:G,MATCH(属性!A7353,装备!A:A,0))</f>
        <v>17</v>
      </c>
      <c r="D7353" s="15" t="str">
        <f>INDEX(装备!E:E,MATCH(属性!A7353,装备!A:A,0))</f>
        <v>weapon</v>
      </c>
      <c r="E7353" s="14">
        <v>31</v>
      </c>
      <c r="F7353" s="17">
        <f>INT((VLOOKUP($C7353,装备数值,2,0)+VLOOKUP($C7353,装备数值,5,0)*($E7353-1))*VLOOKUP($D7353,系数!$K$2:$O$7,2,0))</f>
        <v>0</v>
      </c>
      <c r="G7353" s="17">
        <f>INT((VLOOKUP($C7353,装备数值,3,0)+VLOOKUP($C7353,装备数值,6,0)*($E7353-1))*VLOOKUP($D7353,系数!$K$2:$O$7,3,0))</f>
        <v>490</v>
      </c>
      <c r="H7353" s="17">
        <f t="shared" si="227"/>
        <v>490</v>
      </c>
      <c r="I7353" s="17">
        <f>INT((VLOOKUP($C7353,装备数值,4,0)+VLOOKUP($C7353,装备数值,7,0)*($E7353-1))*VLOOKUP($D7353,系数!$K$2:$O$7,4,0))</f>
        <v>0</v>
      </c>
      <c r="J7353" s="17">
        <f>INT((VLOOKUP($C7353,装备数值,4,0)+VLOOKUP($C7353,装备数值,7,0)*($E7353-1))*VLOOKUP($D7353,系数!$K$2:$O$7,5,0))</f>
        <v>0</v>
      </c>
      <c r="K7353" s="17">
        <f>INT(VLOOKUP(E7353,强化金币,2,1)*VLOOKUP(INDEX(装备!F:F,MATCH(属性!A7353,装备!A:A,0)),系数!$K$12:$M$15,3,0))</f>
        <v>5500</v>
      </c>
      <c r="O7353" s="17">
        <f>IF(E7353=1,"",VLOOKUP(E7353,系数!$S$2:$AB$12,MATCH(属性!C7353,评级,0),1))</f>
        <v>80</v>
      </c>
    </row>
    <row r="7354" spans="1:15" ht="17.25" thickBot="1" x14ac:dyDescent="0.4">
      <c r="A7354" s="17">
        <v>7100062</v>
      </c>
      <c r="B7354" s="17" t="s">
        <v>290</v>
      </c>
      <c r="C7354" s="15">
        <f>INDEX(装备!G:G,MATCH(属性!A7354,装备!A:A,0))</f>
        <v>17</v>
      </c>
      <c r="D7354" s="15" t="str">
        <f>INDEX(装备!E:E,MATCH(属性!A7354,装备!A:A,0))</f>
        <v>weapon</v>
      </c>
      <c r="E7354" s="14">
        <v>32</v>
      </c>
      <c r="F7354" s="17">
        <f>INT((VLOOKUP($C7354,装备数值,2,0)+VLOOKUP($C7354,装备数值,5,0)*($E7354-1))*VLOOKUP($D7354,系数!$K$2:$O$7,2,0))</f>
        <v>0</v>
      </c>
      <c r="G7354" s="17">
        <f>INT((VLOOKUP($C7354,装备数值,3,0)+VLOOKUP($C7354,装备数值,6,0)*($E7354-1))*VLOOKUP($D7354,系数!$K$2:$O$7,3,0))</f>
        <v>499</v>
      </c>
      <c r="H7354" s="17">
        <f t="shared" si="227"/>
        <v>499</v>
      </c>
      <c r="I7354" s="17">
        <f>INT((VLOOKUP($C7354,装备数值,4,0)+VLOOKUP($C7354,装备数值,7,0)*($E7354-1))*VLOOKUP($D7354,系数!$K$2:$O$7,4,0))</f>
        <v>0</v>
      </c>
      <c r="J7354" s="17">
        <f>INT((VLOOKUP($C7354,装备数值,4,0)+VLOOKUP($C7354,装备数值,7,0)*($E7354-1))*VLOOKUP($D7354,系数!$K$2:$O$7,5,0))</f>
        <v>0</v>
      </c>
      <c r="K7354" s="17">
        <f>INT(VLOOKUP(E7354,强化金币,2,1)*VLOOKUP(INDEX(装备!F:F,MATCH(属性!A7354,装备!A:A,0)),系数!$K$12:$M$15,3,0))</f>
        <v>6000</v>
      </c>
      <c r="O7354" s="17">
        <f>IF(E7354=1,"",VLOOKUP(E7354,系数!$S$2:$AB$12,MATCH(属性!C7354,评级,0),1))</f>
        <v>80</v>
      </c>
    </row>
    <row r="7355" spans="1:15" ht="17.25" thickBot="1" x14ac:dyDescent="0.4">
      <c r="A7355" s="17">
        <v>7100062</v>
      </c>
      <c r="B7355" s="17" t="s">
        <v>290</v>
      </c>
      <c r="C7355" s="15">
        <f>INDEX(装备!G:G,MATCH(属性!A7355,装备!A:A,0))</f>
        <v>17</v>
      </c>
      <c r="D7355" s="15" t="str">
        <f>INDEX(装备!E:E,MATCH(属性!A7355,装备!A:A,0))</f>
        <v>weapon</v>
      </c>
      <c r="E7355" s="14">
        <v>33</v>
      </c>
      <c r="F7355" s="17">
        <f>INT((VLOOKUP($C7355,装备数值,2,0)+VLOOKUP($C7355,装备数值,5,0)*($E7355-1))*VLOOKUP($D7355,系数!$K$2:$O$7,2,0))</f>
        <v>0</v>
      </c>
      <c r="G7355" s="17">
        <f>INT((VLOOKUP($C7355,装备数值,3,0)+VLOOKUP($C7355,装备数值,6,0)*($E7355-1))*VLOOKUP($D7355,系数!$K$2:$O$7,3,0))</f>
        <v>509</v>
      </c>
      <c r="H7355" s="17">
        <f t="shared" si="227"/>
        <v>509</v>
      </c>
      <c r="I7355" s="17">
        <f>INT((VLOOKUP($C7355,装备数值,4,0)+VLOOKUP($C7355,装备数值,7,0)*($E7355-1))*VLOOKUP($D7355,系数!$K$2:$O$7,4,0))</f>
        <v>0</v>
      </c>
      <c r="J7355" s="17">
        <f>INT((VLOOKUP($C7355,装备数值,4,0)+VLOOKUP($C7355,装备数值,7,0)*($E7355-1))*VLOOKUP($D7355,系数!$K$2:$O$7,5,0))</f>
        <v>0</v>
      </c>
      <c r="K7355" s="17">
        <f>INT(VLOOKUP(E7355,强化金币,2,1)*VLOOKUP(INDEX(装备!F:F,MATCH(属性!A7355,装备!A:A,0)),系数!$K$12:$M$15,3,0))</f>
        <v>6500</v>
      </c>
      <c r="O7355" s="17">
        <f>IF(E7355=1,"",VLOOKUP(E7355,系数!$S$2:$AB$12,MATCH(属性!C7355,评级,0),1))</f>
        <v>80</v>
      </c>
    </row>
    <row r="7356" spans="1:15" ht="17.25" thickBot="1" x14ac:dyDescent="0.4">
      <c r="A7356" s="17">
        <v>7100062</v>
      </c>
      <c r="B7356" s="17" t="s">
        <v>290</v>
      </c>
      <c r="C7356" s="15">
        <f>INDEX(装备!G:G,MATCH(属性!A7356,装备!A:A,0))</f>
        <v>17</v>
      </c>
      <c r="D7356" s="15" t="str">
        <f>INDEX(装备!E:E,MATCH(属性!A7356,装备!A:A,0))</f>
        <v>weapon</v>
      </c>
      <c r="E7356" s="14">
        <v>34</v>
      </c>
      <c r="F7356" s="17">
        <f>INT((VLOOKUP($C7356,装备数值,2,0)+VLOOKUP($C7356,装备数值,5,0)*($E7356-1))*VLOOKUP($D7356,系数!$K$2:$O$7,2,0))</f>
        <v>0</v>
      </c>
      <c r="G7356" s="17">
        <f>INT((VLOOKUP($C7356,装备数值,3,0)+VLOOKUP($C7356,装备数值,6,0)*($E7356-1))*VLOOKUP($D7356,系数!$K$2:$O$7,3,0))</f>
        <v>518</v>
      </c>
      <c r="H7356" s="17">
        <f t="shared" si="227"/>
        <v>518</v>
      </c>
      <c r="I7356" s="17">
        <f>INT((VLOOKUP($C7356,装备数值,4,0)+VLOOKUP($C7356,装备数值,7,0)*($E7356-1))*VLOOKUP($D7356,系数!$K$2:$O$7,4,0))</f>
        <v>0</v>
      </c>
      <c r="J7356" s="17">
        <f>INT((VLOOKUP($C7356,装备数值,4,0)+VLOOKUP($C7356,装备数值,7,0)*($E7356-1))*VLOOKUP($D7356,系数!$K$2:$O$7,5,0))</f>
        <v>0</v>
      </c>
      <c r="K7356" s="17">
        <f>INT(VLOOKUP(E7356,强化金币,2,1)*VLOOKUP(INDEX(装备!F:F,MATCH(属性!A7356,装备!A:A,0)),系数!$K$12:$M$15,3,0))</f>
        <v>7000</v>
      </c>
      <c r="O7356" s="17">
        <f>IF(E7356=1,"",VLOOKUP(E7356,系数!$S$2:$AB$12,MATCH(属性!C7356,评级,0),1))</f>
        <v>80</v>
      </c>
    </row>
    <row r="7357" spans="1:15" ht="17.25" thickBot="1" x14ac:dyDescent="0.4">
      <c r="A7357" s="17">
        <v>7100062</v>
      </c>
      <c r="B7357" s="17" t="s">
        <v>290</v>
      </c>
      <c r="C7357" s="15">
        <f>INDEX(装备!G:G,MATCH(属性!A7357,装备!A:A,0))</f>
        <v>17</v>
      </c>
      <c r="D7357" s="15" t="str">
        <f>INDEX(装备!E:E,MATCH(属性!A7357,装备!A:A,0))</f>
        <v>weapon</v>
      </c>
      <c r="E7357" s="14">
        <v>35</v>
      </c>
      <c r="F7357" s="17">
        <f>INT((VLOOKUP($C7357,装备数值,2,0)+VLOOKUP($C7357,装备数值,5,0)*($E7357-1))*VLOOKUP($D7357,系数!$K$2:$O$7,2,0))</f>
        <v>0</v>
      </c>
      <c r="G7357" s="17">
        <f>INT((VLOOKUP($C7357,装备数值,3,0)+VLOOKUP($C7357,装备数值,6,0)*($E7357-1))*VLOOKUP($D7357,系数!$K$2:$O$7,3,0))</f>
        <v>527</v>
      </c>
      <c r="H7357" s="17">
        <f t="shared" si="227"/>
        <v>527</v>
      </c>
      <c r="I7357" s="17">
        <f>INT((VLOOKUP($C7357,装备数值,4,0)+VLOOKUP($C7357,装备数值,7,0)*($E7357-1))*VLOOKUP($D7357,系数!$K$2:$O$7,4,0))</f>
        <v>0</v>
      </c>
      <c r="J7357" s="17">
        <f>INT((VLOOKUP($C7357,装备数值,4,0)+VLOOKUP($C7357,装备数值,7,0)*($E7357-1))*VLOOKUP($D7357,系数!$K$2:$O$7,5,0))</f>
        <v>0</v>
      </c>
      <c r="K7357" s="17">
        <f>INT(VLOOKUP(E7357,强化金币,2,1)*VLOOKUP(INDEX(装备!F:F,MATCH(属性!A7357,装备!A:A,0)),系数!$K$12:$M$15,3,0))</f>
        <v>7500</v>
      </c>
      <c r="O7357" s="17">
        <f>IF(E7357=1,"",VLOOKUP(E7357,系数!$S$2:$AB$12,MATCH(属性!C7357,评级,0),1))</f>
        <v>80</v>
      </c>
    </row>
    <row r="7358" spans="1:15" ht="17.25" thickBot="1" x14ac:dyDescent="0.4">
      <c r="A7358" s="17">
        <v>7100062</v>
      </c>
      <c r="B7358" s="17" t="s">
        <v>290</v>
      </c>
      <c r="C7358" s="15">
        <f>INDEX(装备!G:G,MATCH(属性!A7358,装备!A:A,0))</f>
        <v>17</v>
      </c>
      <c r="D7358" s="15" t="str">
        <f>INDEX(装备!E:E,MATCH(属性!A7358,装备!A:A,0))</f>
        <v>weapon</v>
      </c>
      <c r="E7358" s="14">
        <v>36</v>
      </c>
      <c r="F7358" s="17">
        <f>INT((VLOOKUP($C7358,装备数值,2,0)+VLOOKUP($C7358,装备数值,5,0)*($E7358-1))*VLOOKUP($D7358,系数!$K$2:$O$7,2,0))</f>
        <v>0</v>
      </c>
      <c r="G7358" s="17">
        <f>INT((VLOOKUP($C7358,装备数值,3,0)+VLOOKUP($C7358,装备数值,6,0)*($E7358-1))*VLOOKUP($D7358,系数!$K$2:$O$7,3,0))</f>
        <v>536</v>
      </c>
      <c r="H7358" s="17">
        <f t="shared" si="227"/>
        <v>536</v>
      </c>
      <c r="I7358" s="17">
        <f>INT((VLOOKUP($C7358,装备数值,4,0)+VLOOKUP($C7358,装备数值,7,0)*($E7358-1))*VLOOKUP($D7358,系数!$K$2:$O$7,4,0))</f>
        <v>0</v>
      </c>
      <c r="J7358" s="17">
        <f>INT((VLOOKUP($C7358,装备数值,4,0)+VLOOKUP($C7358,装备数值,7,0)*($E7358-1))*VLOOKUP($D7358,系数!$K$2:$O$7,5,0))</f>
        <v>0</v>
      </c>
      <c r="K7358" s="17">
        <f>INT(VLOOKUP(E7358,强化金币,2,1)*VLOOKUP(INDEX(装备!F:F,MATCH(属性!A7358,装备!A:A,0)),系数!$K$12:$M$15,3,0))</f>
        <v>8000</v>
      </c>
      <c r="O7358" s="17">
        <f>IF(E7358=1,"",VLOOKUP(E7358,系数!$S$2:$AB$12,MATCH(属性!C7358,评级,0),1))</f>
        <v>80</v>
      </c>
    </row>
    <row r="7359" spans="1:15" ht="17.25" thickBot="1" x14ac:dyDescent="0.4">
      <c r="A7359" s="17">
        <v>7100062</v>
      </c>
      <c r="B7359" s="17" t="s">
        <v>290</v>
      </c>
      <c r="C7359" s="15">
        <f>INDEX(装备!G:G,MATCH(属性!A7359,装备!A:A,0))</f>
        <v>17</v>
      </c>
      <c r="D7359" s="15" t="str">
        <f>INDEX(装备!E:E,MATCH(属性!A7359,装备!A:A,0))</f>
        <v>weapon</v>
      </c>
      <c r="E7359" s="14">
        <v>37</v>
      </c>
      <c r="F7359" s="17">
        <f>INT((VLOOKUP($C7359,装备数值,2,0)+VLOOKUP($C7359,装备数值,5,0)*($E7359-1))*VLOOKUP($D7359,系数!$K$2:$O$7,2,0))</f>
        <v>0</v>
      </c>
      <c r="G7359" s="17">
        <f>INT((VLOOKUP($C7359,装备数值,3,0)+VLOOKUP($C7359,装备数值,6,0)*($E7359-1))*VLOOKUP($D7359,系数!$K$2:$O$7,3,0))</f>
        <v>545</v>
      </c>
      <c r="H7359" s="17">
        <f t="shared" si="227"/>
        <v>545</v>
      </c>
      <c r="I7359" s="17">
        <f>INT((VLOOKUP($C7359,装备数值,4,0)+VLOOKUP($C7359,装备数值,7,0)*($E7359-1))*VLOOKUP($D7359,系数!$K$2:$O$7,4,0))</f>
        <v>0</v>
      </c>
      <c r="J7359" s="17">
        <f>INT((VLOOKUP($C7359,装备数值,4,0)+VLOOKUP($C7359,装备数值,7,0)*($E7359-1))*VLOOKUP($D7359,系数!$K$2:$O$7,5,0))</f>
        <v>0</v>
      </c>
      <c r="K7359" s="17">
        <f>INT(VLOOKUP(E7359,强化金币,2,1)*VLOOKUP(INDEX(装备!F:F,MATCH(属性!A7359,装备!A:A,0)),系数!$K$12:$M$15,3,0))</f>
        <v>8500</v>
      </c>
      <c r="O7359" s="17">
        <f>IF(E7359=1,"",VLOOKUP(E7359,系数!$S$2:$AB$12,MATCH(属性!C7359,评级,0),1))</f>
        <v>80</v>
      </c>
    </row>
    <row r="7360" spans="1:15" ht="17.25" thickBot="1" x14ac:dyDescent="0.4">
      <c r="A7360" s="17">
        <v>7100062</v>
      </c>
      <c r="B7360" s="17" t="s">
        <v>290</v>
      </c>
      <c r="C7360" s="15">
        <f>INDEX(装备!G:G,MATCH(属性!A7360,装备!A:A,0))</f>
        <v>17</v>
      </c>
      <c r="D7360" s="15" t="str">
        <f>INDEX(装备!E:E,MATCH(属性!A7360,装备!A:A,0))</f>
        <v>weapon</v>
      </c>
      <c r="E7360" s="14">
        <v>38</v>
      </c>
      <c r="F7360" s="17">
        <f>INT((VLOOKUP($C7360,装备数值,2,0)+VLOOKUP($C7360,装备数值,5,0)*($E7360-1))*VLOOKUP($D7360,系数!$K$2:$O$7,2,0))</f>
        <v>0</v>
      </c>
      <c r="G7360" s="17">
        <f>INT((VLOOKUP($C7360,装备数值,3,0)+VLOOKUP($C7360,装备数值,6,0)*($E7360-1))*VLOOKUP($D7360,系数!$K$2:$O$7,3,0))</f>
        <v>554</v>
      </c>
      <c r="H7360" s="17">
        <f t="shared" si="227"/>
        <v>554</v>
      </c>
      <c r="I7360" s="17">
        <f>INT((VLOOKUP($C7360,装备数值,4,0)+VLOOKUP($C7360,装备数值,7,0)*($E7360-1))*VLOOKUP($D7360,系数!$K$2:$O$7,4,0))</f>
        <v>0</v>
      </c>
      <c r="J7360" s="17">
        <f>INT((VLOOKUP($C7360,装备数值,4,0)+VLOOKUP($C7360,装备数值,7,0)*($E7360-1))*VLOOKUP($D7360,系数!$K$2:$O$7,5,0))</f>
        <v>0</v>
      </c>
      <c r="K7360" s="17">
        <f>INT(VLOOKUP(E7360,强化金币,2,1)*VLOOKUP(INDEX(装备!F:F,MATCH(属性!A7360,装备!A:A,0)),系数!$K$12:$M$15,3,0))</f>
        <v>9000</v>
      </c>
      <c r="O7360" s="17">
        <f>IF(E7360=1,"",VLOOKUP(E7360,系数!$S$2:$AB$12,MATCH(属性!C7360,评级,0),1))</f>
        <v>80</v>
      </c>
    </row>
    <row r="7361" spans="1:15" ht="17.25" thickBot="1" x14ac:dyDescent="0.4">
      <c r="A7361" s="17">
        <v>7100062</v>
      </c>
      <c r="B7361" s="17" t="s">
        <v>290</v>
      </c>
      <c r="C7361" s="15">
        <f>INDEX(装备!G:G,MATCH(属性!A7361,装备!A:A,0))</f>
        <v>17</v>
      </c>
      <c r="D7361" s="15" t="str">
        <f>INDEX(装备!E:E,MATCH(属性!A7361,装备!A:A,0))</f>
        <v>weapon</v>
      </c>
      <c r="E7361" s="14">
        <v>39</v>
      </c>
      <c r="F7361" s="17">
        <f>INT((VLOOKUP($C7361,装备数值,2,0)+VLOOKUP($C7361,装备数值,5,0)*($E7361-1))*VLOOKUP($D7361,系数!$K$2:$O$7,2,0))</f>
        <v>0</v>
      </c>
      <c r="G7361" s="17">
        <f>INT((VLOOKUP($C7361,装备数值,3,0)+VLOOKUP($C7361,装备数值,6,0)*($E7361-1))*VLOOKUP($D7361,系数!$K$2:$O$7,3,0))</f>
        <v>563</v>
      </c>
      <c r="H7361" s="17">
        <f t="shared" si="227"/>
        <v>563</v>
      </c>
      <c r="I7361" s="17">
        <f>INT((VLOOKUP($C7361,装备数值,4,0)+VLOOKUP($C7361,装备数值,7,0)*($E7361-1))*VLOOKUP($D7361,系数!$K$2:$O$7,4,0))</f>
        <v>0</v>
      </c>
      <c r="J7361" s="17">
        <f>INT((VLOOKUP($C7361,装备数值,4,0)+VLOOKUP($C7361,装备数值,7,0)*($E7361-1))*VLOOKUP($D7361,系数!$K$2:$O$7,5,0))</f>
        <v>0</v>
      </c>
      <c r="K7361" s="17">
        <f>INT(VLOOKUP(E7361,强化金币,2,1)*VLOOKUP(INDEX(装备!F:F,MATCH(属性!A7361,装备!A:A,0)),系数!$K$12:$M$15,3,0))</f>
        <v>10000</v>
      </c>
      <c r="O7361" s="17">
        <f>IF(E7361=1,"",VLOOKUP(E7361,系数!$S$2:$AB$12,MATCH(属性!C7361,评级,0),1))</f>
        <v>80</v>
      </c>
    </row>
    <row r="7362" spans="1:15" ht="17.25" thickBot="1" x14ac:dyDescent="0.4">
      <c r="A7362" s="17">
        <v>7100062</v>
      </c>
      <c r="B7362" s="17" t="s">
        <v>290</v>
      </c>
      <c r="C7362" s="15">
        <f>INDEX(装备!G:G,MATCH(属性!A7362,装备!A:A,0))</f>
        <v>17</v>
      </c>
      <c r="D7362" s="15" t="str">
        <f>INDEX(装备!E:E,MATCH(属性!A7362,装备!A:A,0))</f>
        <v>weapon</v>
      </c>
      <c r="E7362" s="14">
        <v>40</v>
      </c>
      <c r="F7362" s="17">
        <f>INT((VLOOKUP($C7362,装备数值,2,0)+VLOOKUP($C7362,装备数值,5,0)*($E7362-1))*VLOOKUP($D7362,系数!$K$2:$O$7,2,0))</f>
        <v>0</v>
      </c>
      <c r="G7362" s="17">
        <f>INT((VLOOKUP($C7362,装备数值,3,0)+VLOOKUP($C7362,装备数值,6,0)*($E7362-1))*VLOOKUP($D7362,系数!$K$2:$O$7,3,0))</f>
        <v>572</v>
      </c>
      <c r="H7362" s="17">
        <f t="shared" si="227"/>
        <v>572</v>
      </c>
      <c r="I7362" s="17">
        <f>INT((VLOOKUP($C7362,装备数值,4,0)+VLOOKUP($C7362,装备数值,7,0)*($E7362-1))*VLOOKUP($D7362,系数!$K$2:$O$7,4,0))</f>
        <v>0</v>
      </c>
      <c r="J7362" s="17">
        <f>INT((VLOOKUP($C7362,装备数值,4,0)+VLOOKUP($C7362,装备数值,7,0)*($E7362-1))*VLOOKUP($D7362,系数!$K$2:$O$7,5,0))</f>
        <v>0</v>
      </c>
      <c r="K7362" s="17">
        <f>INT(VLOOKUP(E7362,强化金币,2,1)*VLOOKUP(INDEX(装备!F:F,MATCH(属性!A7362,装备!A:A,0)),系数!$K$12:$M$15,3,0))</f>
        <v>12000</v>
      </c>
      <c r="O7362" s="17">
        <f>IF(E7362=1,"",VLOOKUP(E7362,系数!$S$2:$AB$12,MATCH(属性!C7362,评级,0),1))</f>
        <v>100</v>
      </c>
    </row>
    <row r="7363" spans="1:15" ht="17.25" thickBot="1" x14ac:dyDescent="0.4">
      <c r="A7363" s="17">
        <v>7100062</v>
      </c>
      <c r="B7363" s="17" t="s">
        <v>290</v>
      </c>
      <c r="C7363" s="15">
        <f>INDEX(装备!G:G,MATCH(属性!A7363,装备!A:A,0))</f>
        <v>17</v>
      </c>
      <c r="D7363" s="15" t="str">
        <f>INDEX(装备!E:E,MATCH(属性!A7363,装备!A:A,0))</f>
        <v>weapon</v>
      </c>
      <c r="E7363" s="14">
        <v>41</v>
      </c>
      <c r="F7363" s="17">
        <f>INT((VLOOKUP($C7363,装备数值,2,0)+VLOOKUP($C7363,装备数值,5,0)*($E7363-1))*VLOOKUP($D7363,系数!$K$2:$O$7,2,0))</f>
        <v>0</v>
      </c>
      <c r="G7363" s="17">
        <f>INT((VLOOKUP($C7363,装备数值,3,0)+VLOOKUP($C7363,装备数值,6,0)*($E7363-1))*VLOOKUP($D7363,系数!$K$2:$O$7,3,0))</f>
        <v>581</v>
      </c>
      <c r="H7363" s="17">
        <f t="shared" si="227"/>
        <v>581</v>
      </c>
      <c r="I7363" s="17">
        <f>INT((VLOOKUP($C7363,装备数值,4,0)+VLOOKUP($C7363,装备数值,7,0)*($E7363-1))*VLOOKUP($D7363,系数!$K$2:$O$7,4,0))</f>
        <v>0</v>
      </c>
      <c r="J7363" s="17">
        <f>INT((VLOOKUP($C7363,装备数值,4,0)+VLOOKUP($C7363,装备数值,7,0)*($E7363-1))*VLOOKUP($D7363,系数!$K$2:$O$7,5,0))</f>
        <v>0</v>
      </c>
      <c r="K7363" s="17">
        <f>INT(VLOOKUP(E7363,强化金币,2,1)*VLOOKUP(INDEX(装备!F:F,MATCH(属性!A7363,装备!A:A,0)),系数!$K$12:$M$15,3,0))</f>
        <v>14000</v>
      </c>
      <c r="O7363" s="17">
        <f>IF(E7363=1,"",VLOOKUP(E7363,系数!$S$2:$AB$12,MATCH(属性!C7363,评级,0),1))</f>
        <v>100</v>
      </c>
    </row>
    <row r="7364" spans="1:15" ht="17.25" thickBot="1" x14ac:dyDescent="0.4">
      <c r="A7364" s="17">
        <v>7100062</v>
      </c>
      <c r="B7364" s="17" t="s">
        <v>290</v>
      </c>
      <c r="C7364" s="15">
        <f>INDEX(装备!G:G,MATCH(属性!A7364,装备!A:A,0))</f>
        <v>17</v>
      </c>
      <c r="D7364" s="15" t="str">
        <f>INDEX(装备!E:E,MATCH(属性!A7364,装备!A:A,0))</f>
        <v>weapon</v>
      </c>
      <c r="E7364" s="14">
        <v>42</v>
      </c>
      <c r="F7364" s="17">
        <f>INT((VLOOKUP($C7364,装备数值,2,0)+VLOOKUP($C7364,装备数值,5,0)*($E7364-1))*VLOOKUP($D7364,系数!$K$2:$O$7,2,0))</f>
        <v>0</v>
      </c>
      <c r="G7364" s="17">
        <f>INT((VLOOKUP($C7364,装备数值,3,0)+VLOOKUP($C7364,装备数值,6,0)*($E7364-1))*VLOOKUP($D7364,系数!$K$2:$O$7,3,0))</f>
        <v>590</v>
      </c>
      <c r="H7364" s="17">
        <f t="shared" ref="H7364:H7427" si="228">G7364</f>
        <v>590</v>
      </c>
      <c r="I7364" s="17">
        <f>INT((VLOOKUP($C7364,装备数值,4,0)+VLOOKUP($C7364,装备数值,7,0)*($E7364-1))*VLOOKUP($D7364,系数!$K$2:$O$7,4,0))</f>
        <v>0</v>
      </c>
      <c r="J7364" s="17">
        <f>INT((VLOOKUP($C7364,装备数值,4,0)+VLOOKUP($C7364,装备数值,7,0)*($E7364-1))*VLOOKUP($D7364,系数!$K$2:$O$7,5,0))</f>
        <v>0</v>
      </c>
      <c r="K7364" s="17">
        <f>INT(VLOOKUP(E7364,强化金币,2,1)*VLOOKUP(INDEX(装备!F:F,MATCH(属性!A7364,装备!A:A,0)),系数!$K$12:$M$15,3,0))</f>
        <v>16000</v>
      </c>
      <c r="O7364" s="17">
        <f>IF(E7364=1,"",VLOOKUP(E7364,系数!$S$2:$AB$12,MATCH(属性!C7364,评级,0),1))</f>
        <v>100</v>
      </c>
    </row>
    <row r="7365" spans="1:15" ht="17.25" thickBot="1" x14ac:dyDescent="0.4">
      <c r="A7365" s="17">
        <v>7100062</v>
      </c>
      <c r="B7365" s="17" t="s">
        <v>290</v>
      </c>
      <c r="C7365" s="15">
        <f>INDEX(装备!G:G,MATCH(属性!A7365,装备!A:A,0))</f>
        <v>17</v>
      </c>
      <c r="D7365" s="15" t="str">
        <f>INDEX(装备!E:E,MATCH(属性!A7365,装备!A:A,0))</f>
        <v>weapon</v>
      </c>
      <c r="E7365" s="14">
        <v>43</v>
      </c>
      <c r="F7365" s="17">
        <f>INT((VLOOKUP($C7365,装备数值,2,0)+VLOOKUP($C7365,装备数值,5,0)*($E7365-1))*VLOOKUP($D7365,系数!$K$2:$O$7,2,0))</f>
        <v>0</v>
      </c>
      <c r="G7365" s="17">
        <f>INT((VLOOKUP($C7365,装备数值,3,0)+VLOOKUP($C7365,装备数值,6,0)*($E7365-1))*VLOOKUP($D7365,系数!$K$2:$O$7,3,0))</f>
        <v>599</v>
      </c>
      <c r="H7365" s="17">
        <f t="shared" si="228"/>
        <v>599</v>
      </c>
      <c r="I7365" s="17">
        <f>INT((VLOOKUP($C7365,装备数值,4,0)+VLOOKUP($C7365,装备数值,7,0)*($E7365-1))*VLOOKUP($D7365,系数!$K$2:$O$7,4,0))</f>
        <v>0</v>
      </c>
      <c r="J7365" s="17">
        <f>INT((VLOOKUP($C7365,装备数值,4,0)+VLOOKUP($C7365,装备数值,7,0)*($E7365-1))*VLOOKUP($D7365,系数!$K$2:$O$7,5,0))</f>
        <v>0</v>
      </c>
      <c r="K7365" s="17">
        <f>INT(VLOOKUP(E7365,强化金币,2,1)*VLOOKUP(INDEX(装备!F:F,MATCH(属性!A7365,装备!A:A,0)),系数!$K$12:$M$15,3,0))</f>
        <v>18000</v>
      </c>
      <c r="O7365" s="17">
        <f>IF(E7365=1,"",VLOOKUP(E7365,系数!$S$2:$AB$12,MATCH(属性!C7365,评级,0),1))</f>
        <v>100</v>
      </c>
    </row>
    <row r="7366" spans="1:15" ht="17.25" thickBot="1" x14ac:dyDescent="0.4">
      <c r="A7366" s="17">
        <v>7100062</v>
      </c>
      <c r="B7366" s="17" t="s">
        <v>290</v>
      </c>
      <c r="C7366" s="15">
        <f>INDEX(装备!G:G,MATCH(属性!A7366,装备!A:A,0))</f>
        <v>17</v>
      </c>
      <c r="D7366" s="15" t="str">
        <f>INDEX(装备!E:E,MATCH(属性!A7366,装备!A:A,0))</f>
        <v>weapon</v>
      </c>
      <c r="E7366" s="14">
        <v>44</v>
      </c>
      <c r="F7366" s="17">
        <f>INT((VLOOKUP($C7366,装备数值,2,0)+VLOOKUP($C7366,装备数值,5,0)*($E7366-1))*VLOOKUP($D7366,系数!$K$2:$O$7,2,0))</f>
        <v>0</v>
      </c>
      <c r="G7366" s="17">
        <f>INT((VLOOKUP($C7366,装备数值,3,0)+VLOOKUP($C7366,装备数值,6,0)*($E7366-1))*VLOOKUP($D7366,系数!$K$2:$O$7,3,0))</f>
        <v>608</v>
      </c>
      <c r="H7366" s="17">
        <f t="shared" si="228"/>
        <v>608</v>
      </c>
      <c r="I7366" s="17">
        <f>INT((VLOOKUP($C7366,装备数值,4,0)+VLOOKUP($C7366,装备数值,7,0)*($E7366-1))*VLOOKUP($D7366,系数!$K$2:$O$7,4,0))</f>
        <v>0</v>
      </c>
      <c r="J7366" s="17">
        <f>INT((VLOOKUP($C7366,装备数值,4,0)+VLOOKUP($C7366,装备数值,7,0)*($E7366-1))*VLOOKUP($D7366,系数!$K$2:$O$7,5,0))</f>
        <v>0</v>
      </c>
      <c r="K7366" s="17">
        <f>INT(VLOOKUP(E7366,强化金币,2,1)*VLOOKUP(INDEX(装备!F:F,MATCH(属性!A7366,装备!A:A,0)),系数!$K$12:$M$15,3,0))</f>
        <v>20000</v>
      </c>
      <c r="O7366" s="17">
        <f>IF(E7366=1,"",VLOOKUP(E7366,系数!$S$2:$AB$12,MATCH(属性!C7366,评级,0),1))</f>
        <v>100</v>
      </c>
    </row>
    <row r="7367" spans="1:15" ht="17.25" thickBot="1" x14ac:dyDescent="0.4">
      <c r="A7367" s="17">
        <v>7100062</v>
      </c>
      <c r="B7367" s="17" t="s">
        <v>290</v>
      </c>
      <c r="C7367" s="15">
        <f>INDEX(装备!G:G,MATCH(属性!A7367,装备!A:A,0))</f>
        <v>17</v>
      </c>
      <c r="D7367" s="15" t="str">
        <f>INDEX(装备!E:E,MATCH(属性!A7367,装备!A:A,0))</f>
        <v>weapon</v>
      </c>
      <c r="E7367" s="14">
        <v>45</v>
      </c>
      <c r="F7367" s="17">
        <f>INT((VLOOKUP($C7367,装备数值,2,0)+VLOOKUP($C7367,装备数值,5,0)*($E7367-1))*VLOOKUP($D7367,系数!$K$2:$O$7,2,0))</f>
        <v>0</v>
      </c>
      <c r="G7367" s="17">
        <f>INT((VLOOKUP($C7367,装备数值,3,0)+VLOOKUP($C7367,装备数值,6,0)*($E7367-1))*VLOOKUP($D7367,系数!$K$2:$O$7,3,0))</f>
        <v>617</v>
      </c>
      <c r="H7367" s="17">
        <f t="shared" si="228"/>
        <v>617</v>
      </c>
      <c r="I7367" s="17">
        <f>INT((VLOOKUP($C7367,装备数值,4,0)+VLOOKUP($C7367,装备数值,7,0)*($E7367-1))*VLOOKUP($D7367,系数!$K$2:$O$7,4,0))</f>
        <v>0</v>
      </c>
      <c r="J7367" s="17">
        <f>INT((VLOOKUP($C7367,装备数值,4,0)+VLOOKUP($C7367,装备数值,7,0)*($E7367-1))*VLOOKUP($D7367,系数!$K$2:$O$7,5,0))</f>
        <v>0</v>
      </c>
      <c r="K7367" s="17">
        <f>INT(VLOOKUP(E7367,强化金币,2,1)*VLOOKUP(INDEX(装备!F:F,MATCH(属性!A7367,装备!A:A,0)),系数!$K$12:$M$15,3,0))</f>
        <v>22000</v>
      </c>
      <c r="O7367" s="17">
        <f>IF(E7367=1,"",VLOOKUP(E7367,系数!$S$2:$AB$12,MATCH(属性!C7367,评级,0),1))</f>
        <v>100</v>
      </c>
    </row>
    <row r="7368" spans="1:15" ht="17.25" thickBot="1" x14ac:dyDescent="0.4">
      <c r="A7368" s="17">
        <v>7100062</v>
      </c>
      <c r="B7368" s="17" t="s">
        <v>290</v>
      </c>
      <c r="C7368" s="15">
        <f>INDEX(装备!G:G,MATCH(属性!A7368,装备!A:A,0))</f>
        <v>17</v>
      </c>
      <c r="D7368" s="15" t="str">
        <f>INDEX(装备!E:E,MATCH(属性!A7368,装备!A:A,0))</f>
        <v>weapon</v>
      </c>
      <c r="E7368" s="14">
        <v>46</v>
      </c>
      <c r="F7368" s="17">
        <f>INT((VLOOKUP($C7368,装备数值,2,0)+VLOOKUP($C7368,装备数值,5,0)*($E7368-1))*VLOOKUP($D7368,系数!$K$2:$O$7,2,0))</f>
        <v>0</v>
      </c>
      <c r="G7368" s="17">
        <f>INT((VLOOKUP($C7368,装备数值,3,0)+VLOOKUP($C7368,装备数值,6,0)*($E7368-1))*VLOOKUP($D7368,系数!$K$2:$O$7,3,0))</f>
        <v>626</v>
      </c>
      <c r="H7368" s="17">
        <f t="shared" si="228"/>
        <v>626</v>
      </c>
      <c r="I7368" s="17">
        <f>INT((VLOOKUP($C7368,装备数值,4,0)+VLOOKUP($C7368,装备数值,7,0)*($E7368-1))*VLOOKUP($D7368,系数!$K$2:$O$7,4,0))</f>
        <v>0</v>
      </c>
      <c r="J7368" s="17">
        <f>INT((VLOOKUP($C7368,装备数值,4,0)+VLOOKUP($C7368,装备数值,7,0)*($E7368-1))*VLOOKUP($D7368,系数!$K$2:$O$7,5,0))</f>
        <v>0</v>
      </c>
      <c r="K7368" s="17">
        <f>INT(VLOOKUP(E7368,强化金币,2,1)*VLOOKUP(INDEX(装备!F:F,MATCH(属性!A7368,装备!A:A,0)),系数!$K$12:$M$15,3,0))</f>
        <v>24000</v>
      </c>
      <c r="O7368" s="17">
        <f>IF(E7368=1,"",VLOOKUP(E7368,系数!$S$2:$AB$12,MATCH(属性!C7368,评级,0),1))</f>
        <v>100</v>
      </c>
    </row>
    <row r="7369" spans="1:15" ht="17.25" thickBot="1" x14ac:dyDescent="0.4">
      <c r="A7369" s="17">
        <v>7100062</v>
      </c>
      <c r="B7369" s="17" t="s">
        <v>290</v>
      </c>
      <c r="C7369" s="15">
        <f>INDEX(装备!G:G,MATCH(属性!A7369,装备!A:A,0))</f>
        <v>17</v>
      </c>
      <c r="D7369" s="15" t="str">
        <f>INDEX(装备!E:E,MATCH(属性!A7369,装备!A:A,0))</f>
        <v>weapon</v>
      </c>
      <c r="E7369" s="14">
        <v>47</v>
      </c>
      <c r="F7369" s="17">
        <f>INT((VLOOKUP($C7369,装备数值,2,0)+VLOOKUP($C7369,装备数值,5,0)*($E7369-1))*VLOOKUP($D7369,系数!$K$2:$O$7,2,0))</f>
        <v>0</v>
      </c>
      <c r="G7369" s="17">
        <f>INT((VLOOKUP($C7369,装备数值,3,0)+VLOOKUP($C7369,装备数值,6,0)*($E7369-1))*VLOOKUP($D7369,系数!$K$2:$O$7,3,0))</f>
        <v>635</v>
      </c>
      <c r="H7369" s="17">
        <f t="shared" si="228"/>
        <v>635</v>
      </c>
      <c r="I7369" s="17">
        <f>INT((VLOOKUP($C7369,装备数值,4,0)+VLOOKUP($C7369,装备数值,7,0)*($E7369-1))*VLOOKUP($D7369,系数!$K$2:$O$7,4,0))</f>
        <v>0</v>
      </c>
      <c r="J7369" s="17">
        <f>INT((VLOOKUP($C7369,装备数值,4,0)+VLOOKUP($C7369,装备数值,7,0)*($E7369-1))*VLOOKUP($D7369,系数!$K$2:$O$7,5,0))</f>
        <v>0</v>
      </c>
      <c r="K7369" s="17">
        <f>INT(VLOOKUP(E7369,强化金币,2,1)*VLOOKUP(INDEX(装备!F:F,MATCH(属性!A7369,装备!A:A,0)),系数!$K$12:$M$15,3,0))</f>
        <v>26000</v>
      </c>
      <c r="O7369" s="17">
        <f>IF(E7369=1,"",VLOOKUP(E7369,系数!$S$2:$AB$12,MATCH(属性!C7369,评级,0),1))</f>
        <v>100</v>
      </c>
    </row>
    <row r="7370" spans="1:15" ht="17.25" thickBot="1" x14ac:dyDescent="0.4">
      <c r="A7370" s="17">
        <v>7100062</v>
      </c>
      <c r="B7370" s="17" t="s">
        <v>290</v>
      </c>
      <c r="C7370" s="15">
        <f>INDEX(装备!G:G,MATCH(属性!A7370,装备!A:A,0))</f>
        <v>17</v>
      </c>
      <c r="D7370" s="15" t="str">
        <f>INDEX(装备!E:E,MATCH(属性!A7370,装备!A:A,0))</f>
        <v>weapon</v>
      </c>
      <c r="E7370" s="14">
        <v>48</v>
      </c>
      <c r="F7370" s="17">
        <f>INT((VLOOKUP($C7370,装备数值,2,0)+VLOOKUP($C7370,装备数值,5,0)*($E7370-1))*VLOOKUP($D7370,系数!$K$2:$O$7,2,0))</f>
        <v>0</v>
      </c>
      <c r="G7370" s="17">
        <f>INT((VLOOKUP($C7370,装备数值,3,0)+VLOOKUP($C7370,装备数值,6,0)*($E7370-1))*VLOOKUP($D7370,系数!$K$2:$O$7,3,0))</f>
        <v>644</v>
      </c>
      <c r="H7370" s="17">
        <f t="shared" si="228"/>
        <v>644</v>
      </c>
      <c r="I7370" s="17">
        <f>INT((VLOOKUP($C7370,装备数值,4,0)+VLOOKUP($C7370,装备数值,7,0)*($E7370-1))*VLOOKUP($D7370,系数!$K$2:$O$7,4,0))</f>
        <v>0</v>
      </c>
      <c r="J7370" s="17">
        <f>INT((VLOOKUP($C7370,装备数值,4,0)+VLOOKUP($C7370,装备数值,7,0)*($E7370-1))*VLOOKUP($D7370,系数!$K$2:$O$7,5,0))</f>
        <v>0</v>
      </c>
      <c r="K7370" s="17">
        <f>INT(VLOOKUP(E7370,强化金币,2,1)*VLOOKUP(INDEX(装备!F:F,MATCH(属性!A7370,装备!A:A,0)),系数!$K$12:$M$15,3,0))</f>
        <v>28000</v>
      </c>
      <c r="O7370" s="17">
        <f>IF(E7370=1,"",VLOOKUP(E7370,系数!$S$2:$AB$12,MATCH(属性!C7370,评级,0),1))</f>
        <v>100</v>
      </c>
    </row>
    <row r="7371" spans="1:15" ht="17.25" thickBot="1" x14ac:dyDescent="0.4">
      <c r="A7371" s="17">
        <v>7100062</v>
      </c>
      <c r="B7371" s="17" t="s">
        <v>290</v>
      </c>
      <c r="C7371" s="15">
        <f>INDEX(装备!G:G,MATCH(属性!A7371,装备!A:A,0))</f>
        <v>17</v>
      </c>
      <c r="D7371" s="15" t="str">
        <f>INDEX(装备!E:E,MATCH(属性!A7371,装备!A:A,0))</f>
        <v>weapon</v>
      </c>
      <c r="E7371" s="14">
        <v>49</v>
      </c>
      <c r="F7371" s="17">
        <f>INT((VLOOKUP($C7371,装备数值,2,0)+VLOOKUP($C7371,装备数值,5,0)*($E7371-1))*VLOOKUP($D7371,系数!$K$2:$O$7,2,0))</f>
        <v>0</v>
      </c>
      <c r="G7371" s="17">
        <f>INT((VLOOKUP($C7371,装备数值,3,0)+VLOOKUP($C7371,装备数值,6,0)*($E7371-1))*VLOOKUP($D7371,系数!$K$2:$O$7,3,0))</f>
        <v>653</v>
      </c>
      <c r="H7371" s="17">
        <f t="shared" si="228"/>
        <v>653</v>
      </c>
      <c r="I7371" s="17">
        <f>INT((VLOOKUP($C7371,装备数值,4,0)+VLOOKUP($C7371,装备数值,7,0)*($E7371-1))*VLOOKUP($D7371,系数!$K$2:$O$7,4,0))</f>
        <v>0</v>
      </c>
      <c r="J7371" s="17">
        <f>INT((VLOOKUP($C7371,装备数值,4,0)+VLOOKUP($C7371,装备数值,7,0)*($E7371-1))*VLOOKUP($D7371,系数!$K$2:$O$7,5,0))</f>
        <v>0</v>
      </c>
      <c r="K7371" s="17">
        <f>INT(VLOOKUP(E7371,强化金币,2,1)*VLOOKUP(INDEX(装备!F:F,MATCH(属性!A7371,装备!A:A,0)),系数!$K$12:$M$15,3,0))</f>
        <v>30000</v>
      </c>
      <c r="O7371" s="17">
        <f>IF(E7371=1,"",VLOOKUP(E7371,系数!$S$2:$AB$12,MATCH(属性!C7371,评级,0),1))</f>
        <v>100</v>
      </c>
    </row>
    <row r="7372" spans="1:15" ht="17.25" thickBot="1" x14ac:dyDescent="0.4">
      <c r="A7372" s="17">
        <v>7100062</v>
      </c>
      <c r="B7372" s="17" t="s">
        <v>290</v>
      </c>
      <c r="C7372" s="15">
        <f>INDEX(装备!G:G,MATCH(属性!A7372,装备!A:A,0))</f>
        <v>17</v>
      </c>
      <c r="D7372" s="15" t="str">
        <f>INDEX(装备!E:E,MATCH(属性!A7372,装备!A:A,0))</f>
        <v>weapon</v>
      </c>
      <c r="E7372" s="14">
        <v>50</v>
      </c>
      <c r="F7372" s="17">
        <f>INT((VLOOKUP($C7372,装备数值,2,0)+VLOOKUP($C7372,装备数值,5,0)*($E7372-1))*VLOOKUP($D7372,系数!$K$2:$O$7,2,0))</f>
        <v>0</v>
      </c>
      <c r="G7372" s="17">
        <f>INT((VLOOKUP($C7372,装备数值,3,0)+VLOOKUP($C7372,装备数值,6,0)*($E7372-1))*VLOOKUP($D7372,系数!$K$2:$O$7,3,0))</f>
        <v>662</v>
      </c>
      <c r="H7372" s="17">
        <f t="shared" si="228"/>
        <v>662</v>
      </c>
      <c r="I7372" s="17">
        <f>INT((VLOOKUP($C7372,装备数值,4,0)+VLOOKUP($C7372,装备数值,7,0)*($E7372-1))*VLOOKUP($D7372,系数!$K$2:$O$7,4,0))</f>
        <v>0</v>
      </c>
      <c r="J7372" s="17">
        <f>INT((VLOOKUP($C7372,装备数值,4,0)+VLOOKUP($C7372,装备数值,7,0)*($E7372-1))*VLOOKUP($D7372,系数!$K$2:$O$7,5,0))</f>
        <v>0</v>
      </c>
      <c r="K7372" s="17">
        <f>INT(VLOOKUP(E7372,强化金币,2,1)*VLOOKUP(INDEX(装备!F:F,MATCH(属性!A7372,装备!A:A,0)),系数!$K$12:$M$15,3,0))</f>
        <v>32000</v>
      </c>
      <c r="O7372" s="17">
        <f>IF(E7372=1,"",VLOOKUP(E7372,系数!$S$2:$AB$12,MATCH(属性!C7372,评级,0),1))</f>
        <v>120</v>
      </c>
    </row>
    <row r="7373" spans="1:15" ht="17.25" thickBot="1" x14ac:dyDescent="0.4">
      <c r="A7373" s="17">
        <v>7100062</v>
      </c>
      <c r="B7373" s="17" t="s">
        <v>290</v>
      </c>
      <c r="C7373" s="15">
        <f>INDEX(装备!G:G,MATCH(属性!A7373,装备!A:A,0))</f>
        <v>17</v>
      </c>
      <c r="D7373" s="15" t="str">
        <f>INDEX(装备!E:E,MATCH(属性!A7373,装备!A:A,0))</f>
        <v>weapon</v>
      </c>
      <c r="E7373" s="14">
        <v>51</v>
      </c>
      <c r="F7373" s="17">
        <f>INT((VLOOKUP($C7373,装备数值,2,0)+VLOOKUP($C7373,装备数值,5,0)*($E7373-1))*VLOOKUP($D7373,系数!$K$2:$O$7,2,0))</f>
        <v>0</v>
      </c>
      <c r="G7373" s="17">
        <f>INT((VLOOKUP($C7373,装备数值,3,0)+VLOOKUP($C7373,装备数值,6,0)*($E7373-1))*VLOOKUP($D7373,系数!$K$2:$O$7,3,0))</f>
        <v>671</v>
      </c>
      <c r="H7373" s="17">
        <f t="shared" si="228"/>
        <v>671</v>
      </c>
      <c r="I7373" s="17">
        <f>INT((VLOOKUP($C7373,装备数值,4,0)+VLOOKUP($C7373,装备数值,7,0)*($E7373-1))*VLOOKUP($D7373,系数!$K$2:$O$7,4,0))</f>
        <v>0</v>
      </c>
      <c r="J7373" s="17">
        <f>INT((VLOOKUP($C7373,装备数值,4,0)+VLOOKUP($C7373,装备数值,7,0)*($E7373-1))*VLOOKUP($D7373,系数!$K$2:$O$7,5,0))</f>
        <v>0</v>
      </c>
      <c r="K7373" s="17">
        <f>INT(VLOOKUP(E7373,强化金币,2,1)*VLOOKUP(INDEX(装备!F:F,MATCH(属性!A7373,装备!A:A,0)),系数!$K$12:$M$15,3,0))</f>
        <v>34000</v>
      </c>
      <c r="O7373" s="17">
        <f>IF(E7373=1,"",VLOOKUP(E7373,系数!$S$2:$AB$12,MATCH(属性!C7373,评级,0),1))</f>
        <v>120</v>
      </c>
    </row>
    <row r="7374" spans="1:15" ht="17.25" thickBot="1" x14ac:dyDescent="0.4">
      <c r="A7374" s="17">
        <v>7100062</v>
      </c>
      <c r="B7374" s="17" t="s">
        <v>290</v>
      </c>
      <c r="C7374" s="15">
        <f>INDEX(装备!G:G,MATCH(属性!A7374,装备!A:A,0))</f>
        <v>17</v>
      </c>
      <c r="D7374" s="15" t="str">
        <f>INDEX(装备!E:E,MATCH(属性!A7374,装备!A:A,0))</f>
        <v>weapon</v>
      </c>
      <c r="E7374" s="14">
        <v>52</v>
      </c>
      <c r="F7374" s="17">
        <f>INT((VLOOKUP($C7374,装备数值,2,0)+VLOOKUP($C7374,装备数值,5,0)*($E7374-1))*VLOOKUP($D7374,系数!$K$2:$O$7,2,0))</f>
        <v>0</v>
      </c>
      <c r="G7374" s="17">
        <f>INT((VLOOKUP($C7374,装备数值,3,0)+VLOOKUP($C7374,装备数值,6,0)*($E7374-1))*VLOOKUP($D7374,系数!$K$2:$O$7,3,0))</f>
        <v>680</v>
      </c>
      <c r="H7374" s="17">
        <f t="shared" si="228"/>
        <v>680</v>
      </c>
      <c r="I7374" s="17">
        <f>INT((VLOOKUP($C7374,装备数值,4,0)+VLOOKUP($C7374,装备数值,7,0)*($E7374-1))*VLOOKUP($D7374,系数!$K$2:$O$7,4,0))</f>
        <v>0</v>
      </c>
      <c r="J7374" s="17">
        <f>INT((VLOOKUP($C7374,装备数值,4,0)+VLOOKUP($C7374,装备数值,7,0)*($E7374-1))*VLOOKUP($D7374,系数!$K$2:$O$7,5,0))</f>
        <v>0</v>
      </c>
      <c r="K7374" s="17">
        <f>INT(VLOOKUP(E7374,强化金币,2,1)*VLOOKUP(INDEX(装备!F:F,MATCH(属性!A7374,装备!A:A,0)),系数!$K$12:$M$15,3,0))</f>
        <v>36000</v>
      </c>
      <c r="O7374" s="17">
        <f>IF(E7374=1,"",VLOOKUP(E7374,系数!$S$2:$AB$12,MATCH(属性!C7374,评级,0),1))</f>
        <v>120</v>
      </c>
    </row>
    <row r="7375" spans="1:15" ht="17.25" thickBot="1" x14ac:dyDescent="0.4">
      <c r="A7375" s="17">
        <v>7100062</v>
      </c>
      <c r="B7375" s="17" t="s">
        <v>290</v>
      </c>
      <c r="C7375" s="15">
        <f>INDEX(装备!G:G,MATCH(属性!A7375,装备!A:A,0))</f>
        <v>17</v>
      </c>
      <c r="D7375" s="15" t="str">
        <f>INDEX(装备!E:E,MATCH(属性!A7375,装备!A:A,0))</f>
        <v>weapon</v>
      </c>
      <c r="E7375" s="14">
        <v>53</v>
      </c>
      <c r="F7375" s="17">
        <f>INT((VLOOKUP($C7375,装备数值,2,0)+VLOOKUP($C7375,装备数值,5,0)*($E7375-1))*VLOOKUP($D7375,系数!$K$2:$O$7,2,0))</f>
        <v>0</v>
      </c>
      <c r="G7375" s="17">
        <f>INT((VLOOKUP($C7375,装备数值,3,0)+VLOOKUP($C7375,装备数值,6,0)*($E7375-1))*VLOOKUP($D7375,系数!$K$2:$O$7,3,0))</f>
        <v>689</v>
      </c>
      <c r="H7375" s="17">
        <f t="shared" si="228"/>
        <v>689</v>
      </c>
      <c r="I7375" s="17">
        <f>INT((VLOOKUP($C7375,装备数值,4,0)+VLOOKUP($C7375,装备数值,7,0)*($E7375-1))*VLOOKUP($D7375,系数!$K$2:$O$7,4,0))</f>
        <v>0</v>
      </c>
      <c r="J7375" s="17">
        <f>INT((VLOOKUP($C7375,装备数值,4,0)+VLOOKUP($C7375,装备数值,7,0)*($E7375-1))*VLOOKUP($D7375,系数!$K$2:$O$7,5,0))</f>
        <v>0</v>
      </c>
      <c r="K7375" s="17">
        <f>INT(VLOOKUP(E7375,强化金币,2,1)*VLOOKUP(INDEX(装备!F:F,MATCH(属性!A7375,装备!A:A,0)),系数!$K$12:$M$15,3,0))</f>
        <v>38000</v>
      </c>
      <c r="O7375" s="17">
        <f>IF(E7375=1,"",VLOOKUP(E7375,系数!$S$2:$AB$12,MATCH(属性!C7375,评级,0),1))</f>
        <v>120</v>
      </c>
    </row>
    <row r="7376" spans="1:15" ht="17.25" thickBot="1" x14ac:dyDescent="0.4">
      <c r="A7376" s="17">
        <v>7100062</v>
      </c>
      <c r="B7376" s="17" t="s">
        <v>290</v>
      </c>
      <c r="C7376" s="15">
        <f>INDEX(装备!G:G,MATCH(属性!A7376,装备!A:A,0))</f>
        <v>17</v>
      </c>
      <c r="D7376" s="15" t="str">
        <f>INDEX(装备!E:E,MATCH(属性!A7376,装备!A:A,0))</f>
        <v>weapon</v>
      </c>
      <c r="E7376" s="14">
        <v>54</v>
      </c>
      <c r="F7376" s="17">
        <f>INT((VLOOKUP($C7376,装备数值,2,0)+VLOOKUP($C7376,装备数值,5,0)*($E7376-1))*VLOOKUP($D7376,系数!$K$2:$O$7,2,0))</f>
        <v>0</v>
      </c>
      <c r="G7376" s="17">
        <f>INT((VLOOKUP($C7376,装备数值,3,0)+VLOOKUP($C7376,装备数值,6,0)*($E7376-1))*VLOOKUP($D7376,系数!$K$2:$O$7,3,0))</f>
        <v>698</v>
      </c>
      <c r="H7376" s="17">
        <f t="shared" si="228"/>
        <v>698</v>
      </c>
      <c r="I7376" s="17">
        <f>INT((VLOOKUP($C7376,装备数值,4,0)+VLOOKUP($C7376,装备数值,7,0)*($E7376-1))*VLOOKUP($D7376,系数!$K$2:$O$7,4,0))</f>
        <v>0</v>
      </c>
      <c r="J7376" s="17">
        <f>INT((VLOOKUP($C7376,装备数值,4,0)+VLOOKUP($C7376,装备数值,7,0)*($E7376-1))*VLOOKUP($D7376,系数!$K$2:$O$7,5,0))</f>
        <v>0</v>
      </c>
      <c r="K7376" s="17">
        <f>INT(VLOOKUP(E7376,强化金币,2,1)*VLOOKUP(INDEX(装备!F:F,MATCH(属性!A7376,装备!A:A,0)),系数!$K$12:$M$15,3,0))</f>
        <v>40000</v>
      </c>
      <c r="O7376" s="17">
        <f>IF(E7376=1,"",VLOOKUP(E7376,系数!$S$2:$AB$12,MATCH(属性!C7376,评级,0),1))</f>
        <v>120</v>
      </c>
    </row>
    <row r="7377" spans="1:15" ht="17.25" thickBot="1" x14ac:dyDescent="0.4">
      <c r="A7377" s="17">
        <v>7100062</v>
      </c>
      <c r="B7377" s="17" t="s">
        <v>290</v>
      </c>
      <c r="C7377" s="15">
        <f>INDEX(装备!G:G,MATCH(属性!A7377,装备!A:A,0))</f>
        <v>17</v>
      </c>
      <c r="D7377" s="15" t="str">
        <f>INDEX(装备!E:E,MATCH(属性!A7377,装备!A:A,0))</f>
        <v>weapon</v>
      </c>
      <c r="E7377" s="14">
        <v>55</v>
      </c>
      <c r="F7377" s="17">
        <f>INT((VLOOKUP($C7377,装备数值,2,0)+VLOOKUP($C7377,装备数值,5,0)*($E7377-1))*VLOOKUP($D7377,系数!$K$2:$O$7,2,0))</f>
        <v>0</v>
      </c>
      <c r="G7377" s="17">
        <f>INT((VLOOKUP($C7377,装备数值,3,0)+VLOOKUP($C7377,装备数值,6,0)*($E7377-1))*VLOOKUP($D7377,系数!$K$2:$O$7,3,0))</f>
        <v>707</v>
      </c>
      <c r="H7377" s="17">
        <f t="shared" si="228"/>
        <v>707</v>
      </c>
      <c r="I7377" s="17">
        <f>INT((VLOOKUP($C7377,装备数值,4,0)+VLOOKUP($C7377,装备数值,7,0)*($E7377-1))*VLOOKUP($D7377,系数!$K$2:$O$7,4,0))</f>
        <v>0</v>
      </c>
      <c r="J7377" s="17">
        <f>INT((VLOOKUP($C7377,装备数值,4,0)+VLOOKUP($C7377,装备数值,7,0)*($E7377-1))*VLOOKUP($D7377,系数!$K$2:$O$7,5,0))</f>
        <v>0</v>
      </c>
      <c r="K7377" s="17">
        <f>INT(VLOOKUP(E7377,强化金币,2,1)*VLOOKUP(INDEX(装备!F:F,MATCH(属性!A7377,装备!A:A,0)),系数!$K$12:$M$15,3,0))</f>
        <v>42000</v>
      </c>
      <c r="O7377" s="17">
        <f>IF(E7377=1,"",VLOOKUP(E7377,系数!$S$2:$AB$12,MATCH(属性!C7377,评级,0),1))</f>
        <v>120</v>
      </c>
    </row>
    <row r="7378" spans="1:15" ht="17.25" thickBot="1" x14ac:dyDescent="0.4">
      <c r="A7378" s="17">
        <v>7100062</v>
      </c>
      <c r="B7378" s="17" t="s">
        <v>290</v>
      </c>
      <c r="C7378" s="15">
        <f>INDEX(装备!G:G,MATCH(属性!A7378,装备!A:A,0))</f>
        <v>17</v>
      </c>
      <c r="D7378" s="15" t="str">
        <f>INDEX(装备!E:E,MATCH(属性!A7378,装备!A:A,0))</f>
        <v>weapon</v>
      </c>
      <c r="E7378" s="14">
        <v>56</v>
      </c>
      <c r="F7378" s="17">
        <f>INT((VLOOKUP($C7378,装备数值,2,0)+VLOOKUP($C7378,装备数值,5,0)*($E7378-1))*VLOOKUP($D7378,系数!$K$2:$O$7,2,0))</f>
        <v>0</v>
      </c>
      <c r="G7378" s="17">
        <f>INT((VLOOKUP($C7378,装备数值,3,0)+VLOOKUP($C7378,装备数值,6,0)*($E7378-1))*VLOOKUP($D7378,系数!$K$2:$O$7,3,0))</f>
        <v>716</v>
      </c>
      <c r="H7378" s="17">
        <f t="shared" si="228"/>
        <v>716</v>
      </c>
      <c r="I7378" s="17">
        <f>INT((VLOOKUP($C7378,装备数值,4,0)+VLOOKUP($C7378,装备数值,7,0)*($E7378-1))*VLOOKUP($D7378,系数!$K$2:$O$7,4,0))</f>
        <v>0</v>
      </c>
      <c r="J7378" s="17">
        <f>INT((VLOOKUP($C7378,装备数值,4,0)+VLOOKUP($C7378,装备数值,7,0)*($E7378-1))*VLOOKUP($D7378,系数!$K$2:$O$7,5,0))</f>
        <v>0</v>
      </c>
      <c r="K7378" s="17">
        <f>INT(VLOOKUP(E7378,强化金币,2,1)*VLOOKUP(INDEX(装备!F:F,MATCH(属性!A7378,装备!A:A,0)),系数!$K$12:$M$15,3,0))</f>
        <v>44000</v>
      </c>
      <c r="O7378" s="17">
        <f>IF(E7378=1,"",VLOOKUP(E7378,系数!$S$2:$AB$12,MATCH(属性!C7378,评级,0),1))</f>
        <v>120</v>
      </c>
    </row>
    <row r="7379" spans="1:15" ht="17.25" thickBot="1" x14ac:dyDescent="0.4">
      <c r="A7379" s="17">
        <v>7100062</v>
      </c>
      <c r="B7379" s="17" t="s">
        <v>290</v>
      </c>
      <c r="C7379" s="15">
        <f>INDEX(装备!G:G,MATCH(属性!A7379,装备!A:A,0))</f>
        <v>17</v>
      </c>
      <c r="D7379" s="15" t="str">
        <f>INDEX(装备!E:E,MATCH(属性!A7379,装备!A:A,0))</f>
        <v>weapon</v>
      </c>
      <c r="E7379" s="14">
        <v>57</v>
      </c>
      <c r="F7379" s="17">
        <f>INT((VLOOKUP($C7379,装备数值,2,0)+VLOOKUP($C7379,装备数值,5,0)*($E7379-1))*VLOOKUP($D7379,系数!$K$2:$O$7,2,0))</f>
        <v>0</v>
      </c>
      <c r="G7379" s="17">
        <f>INT((VLOOKUP($C7379,装备数值,3,0)+VLOOKUP($C7379,装备数值,6,0)*($E7379-1))*VLOOKUP($D7379,系数!$K$2:$O$7,3,0))</f>
        <v>725</v>
      </c>
      <c r="H7379" s="17">
        <f t="shared" si="228"/>
        <v>725</v>
      </c>
      <c r="I7379" s="17">
        <f>INT((VLOOKUP($C7379,装备数值,4,0)+VLOOKUP($C7379,装备数值,7,0)*($E7379-1))*VLOOKUP($D7379,系数!$K$2:$O$7,4,0))</f>
        <v>0</v>
      </c>
      <c r="J7379" s="17">
        <f>INT((VLOOKUP($C7379,装备数值,4,0)+VLOOKUP($C7379,装备数值,7,0)*($E7379-1))*VLOOKUP($D7379,系数!$K$2:$O$7,5,0))</f>
        <v>0</v>
      </c>
      <c r="K7379" s="17">
        <f>INT(VLOOKUP(E7379,强化金币,2,1)*VLOOKUP(INDEX(装备!F:F,MATCH(属性!A7379,装备!A:A,0)),系数!$K$12:$M$15,3,0))</f>
        <v>46000</v>
      </c>
      <c r="O7379" s="17">
        <f>IF(E7379=1,"",VLOOKUP(E7379,系数!$S$2:$AB$12,MATCH(属性!C7379,评级,0),1))</f>
        <v>120</v>
      </c>
    </row>
    <row r="7380" spans="1:15" ht="17.25" thickBot="1" x14ac:dyDescent="0.4">
      <c r="A7380" s="17">
        <v>7100062</v>
      </c>
      <c r="B7380" s="17" t="s">
        <v>290</v>
      </c>
      <c r="C7380" s="15">
        <f>INDEX(装备!G:G,MATCH(属性!A7380,装备!A:A,0))</f>
        <v>17</v>
      </c>
      <c r="D7380" s="15" t="str">
        <f>INDEX(装备!E:E,MATCH(属性!A7380,装备!A:A,0))</f>
        <v>weapon</v>
      </c>
      <c r="E7380" s="14">
        <v>58</v>
      </c>
      <c r="F7380" s="17">
        <f>INT((VLOOKUP($C7380,装备数值,2,0)+VLOOKUP($C7380,装备数值,5,0)*($E7380-1))*VLOOKUP($D7380,系数!$K$2:$O$7,2,0))</f>
        <v>0</v>
      </c>
      <c r="G7380" s="17">
        <f>INT((VLOOKUP($C7380,装备数值,3,0)+VLOOKUP($C7380,装备数值,6,0)*($E7380-1))*VLOOKUP($D7380,系数!$K$2:$O$7,3,0))</f>
        <v>734</v>
      </c>
      <c r="H7380" s="17">
        <f t="shared" si="228"/>
        <v>734</v>
      </c>
      <c r="I7380" s="17">
        <f>INT((VLOOKUP($C7380,装备数值,4,0)+VLOOKUP($C7380,装备数值,7,0)*($E7380-1))*VLOOKUP($D7380,系数!$K$2:$O$7,4,0))</f>
        <v>0</v>
      </c>
      <c r="J7380" s="17">
        <f>INT((VLOOKUP($C7380,装备数值,4,0)+VLOOKUP($C7380,装备数值,7,0)*($E7380-1))*VLOOKUP($D7380,系数!$K$2:$O$7,5,0))</f>
        <v>0</v>
      </c>
      <c r="K7380" s="17">
        <f>INT(VLOOKUP(E7380,强化金币,2,1)*VLOOKUP(INDEX(装备!F:F,MATCH(属性!A7380,装备!A:A,0)),系数!$K$12:$M$15,3,0))</f>
        <v>48000</v>
      </c>
      <c r="O7380" s="17">
        <f>IF(E7380=1,"",VLOOKUP(E7380,系数!$S$2:$AB$12,MATCH(属性!C7380,评级,0),1))</f>
        <v>120</v>
      </c>
    </row>
    <row r="7381" spans="1:15" ht="17.25" thickBot="1" x14ac:dyDescent="0.4">
      <c r="A7381" s="17">
        <v>7100062</v>
      </c>
      <c r="B7381" s="17" t="s">
        <v>290</v>
      </c>
      <c r="C7381" s="15">
        <f>INDEX(装备!G:G,MATCH(属性!A7381,装备!A:A,0))</f>
        <v>17</v>
      </c>
      <c r="D7381" s="15" t="str">
        <f>INDEX(装备!E:E,MATCH(属性!A7381,装备!A:A,0))</f>
        <v>weapon</v>
      </c>
      <c r="E7381" s="14">
        <v>59</v>
      </c>
      <c r="F7381" s="17">
        <f>INT((VLOOKUP($C7381,装备数值,2,0)+VLOOKUP($C7381,装备数值,5,0)*($E7381-1))*VLOOKUP($D7381,系数!$K$2:$O$7,2,0))</f>
        <v>0</v>
      </c>
      <c r="G7381" s="17">
        <f>INT((VLOOKUP($C7381,装备数值,3,0)+VLOOKUP($C7381,装备数值,6,0)*($E7381-1))*VLOOKUP($D7381,系数!$K$2:$O$7,3,0))</f>
        <v>743</v>
      </c>
      <c r="H7381" s="17">
        <f t="shared" si="228"/>
        <v>743</v>
      </c>
      <c r="I7381" s="17">
        <f>INT((VLOOKUP($C7381,装备数值,4,0)+VLOOKUP($C7381,装备数值,7,0)*($E7381-1))*VLOOKUP($D7381,系数!$K$2:$O$7,4,0))</f>
        <v>0</v>
      </c>
      <c r="J7381" s="17">
        <f>INT((VLOOKUP($C7381,装备数值,4,0)+VLOOKUP($C7381,装备数值,7,0)*($E7381-1))*VLOOKUP($D7381,系数!$K$2:$O$7,5,0))</f>
        <v>0</v>
      </c>
      <c r="K7381" s="17">
        <f>INT(VLOOKUP(E7381,强化金币,2,1)*VLOOKUP(INDEX(装备!F:F,MATCH(属性!A7381,装备!A:A,0)),系数!$K$12:$M$15,3,0))</f>
        <v>50000</v>
      </c>
      <c r="O7381" s="17">
        <f>IF(E7381=1,"",VLOOKUP(E7381,系数!$S$2:$AB$12,MATCH(属性!C7381,评级,0),1))</f>
        <v>120</v>
      </c>
    </row>
    <row r="7382" spans="1:15" ht="17.25" thickBot="1" x14ac:dyDescent="0.4">
      <c r="A7382" s="17">
        <v>7100062</v>
      </c>
      <c r="B7382" s="17" t="s">
        <v>290</v>
      </c>
      <c r="C7382" s="15">
        <f>INDEX(装备!G:G,MATCH(属性!A7382,装备!A:A,0))</f>
        <v>17</v>
      </c>
      <c r="D7382" s="15" t="str">
        <f>INDEX(装备!E:E,MATCH(属性!A7382,装备!A:A,0))</f>
        <v>weapon</v>
      </c>
      <c r="E7382" s="14">
        <v>60</v>
      </c>
      <c r="F7382" s="17">
        <f>INT((VLOOKUP($C7382,装备数值,2,0)+VLOOKUP($C7382,装备数值,5,0)*($E7382-1))*VLOOKUP($D7382,系数!$K$2:$O$7,2,0))</f>
        <v>0</v>
      </c>
      <c r="G7382" s="17">
        <f>INT((VLOOKUP($C7382,装备数值,3,0)+VLOOKUP($C7382,装备数值,6,0)*($E7382-1))*VLOOKUP($D7382,系数!$K$2:$O$7,3,0))</f>
        <v>752</v>
      </c>
      <c r="H7382" s="17">
        <f t="shared" si="228"/>
        <v>752</v>
      </c>
      <c r="I7382" s="17">
        <f>INT((VLOOKUP($C7382,装备数值,4,0)+VLOOKUP($C7382,装备数值,7,0)*($E7382-1))*VLOOKUP($D7382,系数!$K$2:$O$7,4,0))</f>
        <v>0</v>
      </c>
      <c r="J7382" s="17">
        <f>INT((VLOOKUP($C7382,装备数值,4,0)+VLOOKUP($C7382,装备数值,7,0)*($E7382-1))*VLOOKUP($D7382,系数!$K$2:$O$7,5,0))</f>
        <v>0</v>
      </c>
      <c r="K7382" s="17">
        <f>INT(VLOOKUP(E7382,强化金币,2,1)*VLOOKUP(INDEX(装备!F:F,MATCH(属性!A7382,装备!A:A,0)),系数!$K$12:$M$15,3,0))</f>
        <v>52500</v>
      </c>
      <c r="O7382" s="17">
        <f>IF(E7382=1,"",VLOOKUP(E7382,系数!$S$2:$AB$12,MATCH(属性!C7382,评级,0),1))</f>
        <v>140</v>
      </c>
    </row>
    <row r="7383" spans="1:15" ht="17.25" thickBot="1" x14ac:dyDescent="0.4">
      <c r="A7383" s="17">
        <v>7100062</v>
      </c>
      <c r="B7383" s="17" t="s">
        <v>290</v>
      </c>
      <c r="C7383" s="15">
        <f>INDEX(装备!G:G,MATCH(属性!A7383,装备!A:A,0))</f>
        <v>17</v>
      </c>
      <c r="D7383" s="15" t="str">
        <f>INDEX(装备!E:E,MATCH(属性!A7383,装备!A:A,0))</f>
        <v>weapon</v>
      </c>
      <c r="E7383" s="14">
        <v>61</v>
      </c>
      <c r="F7383" s="17">
        <f>INT((VLOOKUP($C7383,装备数值,2,0)+VLOOKUP($C7383,装备数值,5,0)*($E7383-1))*VLOOKUP($D7383,系数!$K$2:$O$7,2,0))</f>
        <v>0</v>
      </c>
      <c r="G7383" s="17">
        <f>INT((VLOOKUP($C7383,装备数值,3,0)+VLOOKUP($C7383,装备数值,6,0)*($E7383-1))*VLOOKUP($D7383,系数!$K$2:$O$7,3,0))</f>
        <v>761</v>
      </c>
      <c r="H7383" s="17">
        <f t="shared" si="228"/>
        <v>761</v>
      </c>
      <c r="I7383" s="17">
        <f>INT((VLOOKUP($C7383,装备数值,4,0)+VLOOKUP($C7383,装备数值,7,0)*($E7383-1))*VLOOKUP($D7383,系数!$K$2:$O$7,4,0))</f>
        <v>0</v>
      </c>
      <c r="J7383" s="17">
        <f>INT((VLOOKUP($C7383,装备数值,4,0)+VLOOKUP($C7383,装备数值,7,0)*($E7383-1))*VLOOKUP($D7383,系数!$K$2:$O$7,5,0))</f>
        <v>0</v>
      </c>
      <c r="K7383" s="17">
        <f>INT(VLOOKUP(E7383,强化金币,2,1)*VLOOKUP(INDEX(装备!F:F,MATCH(属性!A7383,装备!A:A,0)),系数!$K$12:$M$15,3,0))</f>
        <v>55000</v>
      </c>
      <c r="O7383" s="17">
        <f>IF(E7383=1,"",VLOOKUP(E7383,系数!$S$2:$AB$12,MATCH(属性!C7383,评级,0),1))</f>
        <v>140</v>
      </c>
    </row>
    <row r="7384" spans="1:15" ht="17.25" thickBot="1" x14ac:dyDescent="0.4">
      <c r="A7384" s="17">
        <v>7100062</v>
      </c>
      <c r="B7384" s="17" t="s">
        <v>290</v>
      </c>
      <c r="C7384" s="15">
        <f>INDEX(装备!G:G,MATCH(属性!A7384,装备!A:A,0))</f>
        <v>17</v>
      </c>
      <c r="D7384" s="15" t="str">
        <f>INDEX(装备!E:E,MATCH(属性!A7384,装备!A:A,0))</f>
        <v>weapon</v>
      </c>
      <c r="E7384" s="14">
        <v>62</v>
      </c>
      <c r="F7384" s="17">
        <f>INT((VLOOKUP($C7384,装备数值,2,0)+VLOOKUP($C7384,装备数值,5,0)*($E7384-1))*VLOOKUP($D7384,系数!$K$2:$O$7,2,0))</f>
        <v>0</v>
      </c>
      <c r="G7384" s="17">
        <f>INT((VLOOKUP($C7384,装备数值,3,0)+VLOOKUP($C7384,装备数值,6,0)*($E7384-1))*VLOOKUP($D7384,系数!$K$2:$O$7,3,0))</f>
        <v>770</v>
      </c>
      <c r="H7384" s="17">
        <f t="shared" si="228"/>
        <v>770</v>
      </c>
      <c r="I7384" s="17">
        <f>INT((VLOOKUP($C7384,装备数值,4,0)+VLOOKUP($C7384,装备数值,7,0)*($E7384-1))*VLOOKUP($D7384,系数!$K$2:$O$7,4,0))</f>
        <v>0</v>
      </c>
      <c r="J7384" s="17">
        <f>INT((VLOOKUP($C7384,装备数值,4,0)+VLOOKUP($C7384,装备数值,7,0)*($E7384-1))*VLOOKUP($D7384,系数!$K$2:$O$7,5,0))</f>
        <v>0</v>
      </c>
      <c r="K7384" s="17">
        <f>INT(VLOOKUP(E7384,强化金币,2,1)*VLOOKUP(INDEX(装备!F:F,MATCH(属性!A7384,装备!A:A,0)),系数!$K$12:$M$15,3,0))</f>
        <v>57500</v>
      </c>
      <c r="O7384" s="17">
        <f>IF(E7384=1,"",VLOOKUP(E7384,系数!$S$2:$AB$12,MATCH(属性!C7384,评级,0),1))</f>
        <v>140</v>
      </c>
    </row>
    <row r="7385" spans="1:15" ht="17.25" thickBot="1" x14ac:dyDescent="0.4">
      <c r="A7385" s="17">
        <v>7100062</v>
      </c>
      <c r="B7385" s="17" t="s">
        <v>290</v>
      </c>
      <c r="C7385" s="15">
        <f>INDEX(装备!G:G,MATCH(属性!A7385,装备!A:A,0))</f>
        <v>17</v>
      </c>
      <c r="D7385" s="15" t="str">
        <f>INDEX(装备!E:E,MATCH(属性!A7385,装备!A:A,0))</f>
        <v>weapon</v>
      </c>
      <c r="E7385" s="14">
        <v>63</v>
      </c>
      <c r="F7385" s="17">
        <f>INT((VLOOKUP($C7385,装备数值,2,0)+VLOOKUP($C7385,装备数值,5,0)*($E7385-1))*VLOOKUP($D7385,系数!$K$2:$O$7,2,0))</f>
        <v>0</v>
      </c>
      <c r="G7385" s="17">
        <f>INT((VLOOKUP($C7385,装备数值,3,0)+VLOOKUP($C7385,装备数值,6,0)*($E7385-1))*VLOOKUP($D7385,系数!$K$2:$O$7,3,0))</f>
        <v>779</v>
      </c>
      <c r="H7385" s="17">
        <f t="shared" si="228"/>
        <v>779</v>
      </c>
      <c r="I7385" s="17">
        <f>INT((VLOOKUP($C7385,装备数值,4,0)+VLOOKUP($C7385,装备数值,7,0)*($E7385-1))*VLOOKUP($D7385,系数!$K$2:$O$7,4,0))</f>
        <v>0</v>
      </c>
      <c r="J7385" s="17">
        <f>INT((VLOOKUP($C7385,装备数值,4,0)+VLOOKUP($C7385,装备数值,7,0)*($E7385-1))*VLOOKUP($D7385,系数!$K$2:$O$7,5,0))</f>
        <v>0</v>
      </c>
      <c r="K7385" s="17">
        <f>INT(VLOOKUP(E7385,强化金币,2,1)*VLOOKUP(INDEX(装备!F:F,MATCH(属性!A7385,装备!A:A,0)),系数!$K$12:$M$15,3,0))</f>
        <v>60000</v>
      </c>
      <c r="O7385" s="17">
        <f>IF(E7385=1,"",VLOOKUP(E7385,系数!$S$2:$AB$12,MATCH(属性!C7385,评级,0),1))</f>
        <v>140</v>
      </c>
    </row>
    <row r="7386" spans="1:15" ht="17.25" thickBot="1" x14ac:dyDescent="0.4">
      <c r="A7386" s="17">
        <v>7100062</v>
      </c>
      <c r="B7386" s="17" t="s">
        <v>290</v>
      </c>
      <c r="C7386" s="15">
        <f>INDEX(装备!G:G,MATCH(属性!A7386,装备!A:A,0))</f>
        <v>17</v>
      </c>
      <c r="D7386" s="15" t="str">
        <f>INDEX(装备!E:E,MATCH(属性!A7386,装备!A:A,0))</f>
        <v>weapon</v>
      </c>
      <c r="E7386" s="14">
        <v>64</v>
      </c>
      <c r="F7386" s="17">
        <f>INT((VLOOKUP($C7386,装备数值,2,0)+VLOOKUP($C7386,装备数值,5,0)*($E7386-1))*VLOOKUP($D7386,系数!$K$2:$O$7,2,0))</f>
        <v>0</v>
      </c>
      <c r="G7386" s="17">
        <f>INT((VLOOKUP($C7386,装备数值,3,0)+VLOOKUP($C7386,装备数值,6,0)*($E7386-1))*VLOOKUP($D7386,系数!$K$2:$O$7,3,0))</f>
        <v>788</v>
      </c>
      <c r="H7386" s="17">
        <f t="shared" si="228"/>
        <v>788</v>
      </c>
      <c r="I7386" s="17">
        <f>INT((VLOOKUP($C7386,装备数值,4,0)+VLOOKUP($C7386,装备数值,7,0)*($E7386-1))*VLOOKUP($D7386,系数!$K$2:$O$7,4,0))</f>
        <v>0</v>
      </c>
      <c r="J7386" s="17">
        <f>INT((VLOOKUP($C7386,装备数值,4,0)+VLOOKUP($C7386,装备数值,7,0)*($E7386-1))*VLOOKUP($D7386,系数!$K$2:$O$7,5,0))</f>
        <v>0</v>
      </c>
      <c r="K7386" s="17">
        <f>INT(VLOOKUP(E7386,强化金币,2,1)*VLOOKUP(INDEX(装备!F:F,MATCH(属性!A7386,装备!A:A,0)),系数!$K$12:$M$15,3,0))</f>
        <v>62500</v>
      </c>
      <c r="O7386" s="17">
        <f>IF(E7386=1,"",VLOOKUP(E7386,系数!$S$2:$AB$12,MATCH(属性!C7386,评级,0),1))</f>
        <v>140</v>
      </c>
    </row>
    <row r="7387" spans="1:15" ht="17.25" thickBot="1" x14ac:dyDescent="0.4">
      <c r="A7387" s="17">
        <v>7100062</v>
      </c>
      <c r="B7387" s="17" t="s">
        <v>290</v>
      </c>
      <c r="C7387" s="15">
        <f>INDEX(装备!G:G,MATCH(属性!A7387,装备!A:A,0))</f>
        <v>17</v>
      </c>
      <c r="D7387" s="15" t="str">
        <f>INDEX(装备!E:E,MATCH(属性!A7387,装备!A:A,0))</f>
        <v>weapon</v>
      </c>
      <c r="E7387" s="14">
        <v>65</v>
      </c>
      <c r="F7387" s="17">
        <f>INT((VLOOKUP($C7387,装备数值,2,0)+VLOOKUP($C7387,装备数值,5,0)*($E7387-1))*VLOOKUP($D7387,系数!$K$2:$O$7,2,0))</f>
        <v>0</v>
      </c>
      <c r="G7387" s="17">
        <f>INT((VLOOKUP($C7387,装备数值,3,0)+VLOOKUP($C7387,装备数值,6,0)*($E7387-1))*VLOOKUP($D7387,系数!$K$2:$O$7,3,0))</f>
        <v>797</v>
      </c>
      <c r="H7387" s="17">
        <f t="shared" si="228"/>
        <v>797</v>
      </c>
      <c r="I7387" s="17">
        <f>INT((VLOOKUP($C7387,装备数值,4,0)+VLOOKUP($C7387,装备数值,7,0)*($E7387-1))*VLOOKUP($D7387,系数!$K$2:$O$7,4,0))</f>
        <v>0</v>
      </c>
      <c r="J7387" s="17">
        <f>INT((VLOOKUP($C7387,装备数值,4,0)+VLOOKUP($C7387,装备数值,7,0)*($E7387-1))*VLOOKUP($D7387,系数!$K$2:$O$7,5,0))</f>
        <v>0</v>
      </c>
      <c r="K7387" s="17">
        <f>INT(VLOOKUP(E7387,强化金币,2,1)*VLOOKUP(INDEX(装备!F:F,MATCH(属性!A7387,装备!A:A,0)),系数!$K$12:$M$15,3,0))</f>
        <v>65000</v>
      </c>
      <c r="O7387" s="17">
        <f>IF(E7387=1,"",VLOOKUP(E7387,系数!$S$2:$AB$12,MATCH(属性!C7387,评级,0),1))</f>
        <v>140</v>
      </c>
    </row>
    <row r="7388" spans="1:15" ht="17.25" thickBot="1" x14ac:dyDescent="0.4">
      <c r="A7388" s="17">
        <v>7100062</v>
      </c>
      <c r="B7388" s="17" t="s">
        <v>290</v>
      </c>
      <c r="C7388" s="15">
        <f>INDEX(装备!G:G,MATCH(属性!A7388,装备!A:A,0))</f>
        <v>17</v>
      </c>
      <c r="D7388" s="15" t="str">
        <f>INDEX(装备!E:E,MATCH(属性!A7388,装备!A:A,0))</f>
        <v>weapon</v>
      </c>
      <c r="E7388" s="14">
        <v>66</v>
      </c>
      <c r="F7388" s="17">
        <f>INT((VLOOKUP($C7388,装备数值,2,0)+VLOOKUP($C7388,装备数值,5,0)*($E7388-1))*VLOOKUP($D7388,系数!$K$2:$O$7,2,0))</f>
        <v>0</v>
      </c>
      <c r="G7388" s="17">
        <f>INT((VLOOKUP($C7388,装备数值,3,0)+VLOOKUP($C7388,装备数值,6,0)*($E7388-1))*VLOOKUP($D7388,系数!$K$2:$O$7,3,0))</f>
        <v>806</v>
      </c>
      <c r="H7388" s="17">
        <f t="shared" si="228"/>
        <v>806</v>
      </c>
      <c r="I7388" s="17">
        <f>INT((VLOOKUP($C7388,装备数值,4,0)+VLOOKUP($C7388,装备数值,7,0)*($E7388-1))*VLOOKUP($D7388,系数!$K$2:$O$7,4,0))</f>
        <v>0</v>
      </c>
      <c r="J7388" s="17">
        <f>INT((VLOOKUP($C7388,装备数值,4,0)+VLOOKUP($C7388,装备数值,7,0)*($E7388-1))*VLOOKUP($D7388,系数!$K$2:$O$7,5,0))</f>
        <v>0</v>
      </c>
      <c r="K7388" s="17">
        <f>INT(VLOOKUP(E7388,强化金币,2,1)*VLOOKUP(INDEX(装备!F:F,MATCH(属性!A7388,装备!A:A,0)),系数!$K$12:$M$15,3,0))</f>
        <v>67500</v>
      </c>
      <c r="O7388" s="17">
        <f>IF(E7388=1,"",VLOOKUP(E7388,系数!$S$2:$AB$12,MATCH(属性!C7388,评级,0),1))</f>
        <v>140</v>
      </c>
    </row>
    <row r="7389" spans="1:15" ht="17.25" thickBot="1" x14ac:dyDescent="0.4">
      <c r="A7389" s="17">
        <v>7100062</v>
      </c>
      <c r="B7389" s="17" t="s">
        <v>290</v>
      </c>
      <c r="C7389" s="15">
        <f>INDEX(装备!G:G,MATCH(属性!A7389,装备!A:A,0))</f>
        <v>17</v>
      </c>
      <c r="D7389" s="15" t="str">
        <f>INDEX(装备!E:E,MATCH(属性!A7389,装备!A:A,0))</f>
        <v>weapon</v>
      </c>
      <c r="E7389" s="14">
        <v>67</v>
      </c>
      <c r="F7389" s="17">
        <f>INT((VLOOKUP($C7389,装备数值,2,0)+VLOOKUP($C7389,装备数值,5,0)*($E7389-1))*VLOOKUP($D7389,系数!$K$2:$O$7,2,0))</f>
        <v>0</v>
      </c>
      <c r="G7389" s="17">
        <f>INT((VLOOKUP($C7389,装备数值,3,0)+VLOOKUP($C7389,装备数值,6,0)*($E7389-1))*VLOOKUP($D7389,系数!$K$2:$O$7,3,0))</f>
        <v>815</v>
      </c>
      <c r="H7389" s="17">
        <f t="shared" si="228"/>
        <v>815</v>
      </c>
      <c r="I7389" s="17">
        <f>INT((VLOOKUP($C7389,装备数值,4,0)+VLOOKUP($C7389,装备数值,7,0)*($E7389-1))*VLOOKUP($D7389,系数!$K$2:$O$7,4,0))</f>
        <v>0</v>
      </c>
      <c r="J7389" s="17">
        <f>INT((VLOOKUP($C7389,装备数值,4,0)+VLOOKUP($C7389,装备数值,7,0)*($E7389-1))*VLOOKUP($D7389,系数!$K$2:$O$7,5,0))</f>
        <v>0</v>
      </c>
      <c r="K7389" s="17">
        <f>INT(VLOOKUP(E7389,强化金币,2,1)*VLOOKUP(INDEX(装备!F:F,MATCH(属性!A7389,装备!A:A,0)),系数!$K$12:$M$15,3,0))</f>
        <v>70000</v>
      </c>
      <c r="O7389" s="17">
        <f>IF(E7389=1,"",VLOOKUP(E7389,系数!$S$2:$AB$12,MATCH(属性!C7389,评级,0),1))</f>
        <v>140</v>
      </c>
    </row>
    <row r="7390" spans="1:15" ht="17.25" thickBot="1" x14ac:dyDescent="0.4">
      <c r="A7390" s="17">
        <v>7100062</v>
      </c>
      <c r="B7390" s="17" t="s">
        <v>290</v>
      </c>
      <c r="C7390" s="15">
        <f>INDEX(装备!G:G,MATCH(属性!A7390,装备!A:A,0))</f>
        <v>17</v>
      </c>
      <c r="D7390" s="15" t="str">
        <f>INDEX(装备!E:E,MATCH(属性!A7390,装备!A:A,0))</f>
        <v>weapon</v>
      </c>
      <c r="E7390" s="14">
        <v>68</v>
      </c>
      <c r="F7390" s="17">
        <f>INT((VLOOKUP($C7390,装备数值,2,0)+VLOOKUP($C7390,装备数值,5,0)*($E7390-1))*VLOOKUP($D7390,系数!$K$2:$O$7,2,0))</f>
        <v>0</v>
      </c>
      <c r="G7390" s="17">
        <f>INT((VLOOKUP($C7390,装备数值,3,0)+VLOOKUP($C7390,装备数值,6,0)*($E7390-1))*VLOOKUP($D7390,系数!$K$2:$O$7,3,0))</f>
        <v>824</v>
      </c>
      <c r="H7390" s="17">
        <f t="shared" si="228"/>
        <v>824</v>
      </c>
      <c r="I7390" s="17">
        <f>INT((VLOOKUP($C7390,装备数值,4,0)+VLOOKUP($C7390,装备数值,7,0)*($E7390-1))*VLOOKUP($D7390,系数!$K$2:$O$7,4,0))</f>
        <v>0</v>
      </c>
      <c r="J7390" s="17">
        <f>INT((VLOOKUP($C7390,装备数值,4,0)+VLOOKUP($C7390,装备数值,7,0)*($E7390-1))*VLOOKUP($D7390,系数!$K$2:$O$7,5,0))</f>
        <v>0</v>
      </c>
      <c r="K7390" s="17">
        <f>INT(VLOOKUP(E7390,强化金币,2,1)*VLOOKUP(INDEX(装备!F:F,MATCH(属性!A7390,装备!A:A,0)),系数!$K$12:$M$15,3,0))</f>
        <v>72500</v>
      </c>
      <c r="O7390" s="17">
        <f>IF(E7390=1,"",VLOOKUP(E7390,系数!$S$2:$AB$12,MATCH(属性!C7390,评级,0),1))</f>
        <v>140</v>
      </c>
    </row>
    <row r="7391" spans="1:15" ht="17.25" thickBot="1" x14ac:dyDescent="0.4">
      <c r="A7391" s="17">
        <v>7100062</v>
      </c>
      <c r="B7391" s="17" t="s">
        <v>290</v>
      </c>
      <c r="C7391" s="15">
        <f>INDEX(装备!G:G,MATCH(属性!A7391,装备!A:A,0))</f>
        <v>17</v>
      </c>
      <c r="D7391" s="15" t="str">
        <f>INDEX(装备!E:E,MATCH(属性!A7391,装备!A:A,0))</f>
        <v>weapon</v>
      </c>
      <c r="E7391" s="14">
        <v>69</v>
      </c>
      <c r="F7391" s="17">
        <f>INT((VLOOKUP($C7391,装备数值,2,0)+VLOOKUP($C7391,装备数值,5,0)*($E7391-1))*VLOOKUP($D7391,系数!$K$2:$O$7,2,0))</f>
        <v>0</v>
      </c>
      <c r="G7391" s="17">
        <f>INT((VLOOKUP($C7391,装备数值,3,0)+VLOOKUP($C7391,装备数值,6,0)*($E7391-1))*VLOOKUP($D7391,系数!$K$2:$O$7,3,0))</f>
        <v>833</v>
      </c>
      <c r="H7391" s="17">
        <f t="shared" si="228"/>
        <v>833</v>
      </c>
      <c r="I7391" s="17">
        <f>INT((VLOOKUP($C7391,装备数值,4,0)+VLOOKUP($C7391,装备数值,7,0)*($E7391-1))*VLOOKUP($D7391,系数!$K$2:$O$7,4,0))</f>
        <v>0</v>
      </c>
      <c r="J7391" s="17">
        <f>INT((VLOOKUP($C7391,装备数值,4,0)+VLOOKUP($C7391,装备数值,7,0)*($E7391-1))*VLOOKUP($D7391,系数!$K$2:$O$7,5,0))</f>
        <v>0</v>
      </c>
      <c r="K7391" s="17">
        <f>INT(VLOOKUP(E7391,强化金币,2,1)*VLOOKUP(INDEX(装备!F:F,MATCH(属性!A7391,装备!A:A,0)),系数!$K$12:$M$15,3,0))</f>
        <v>75000</v>
      </c>
      <c r="O7391" s="17">
        <f>IF(E7391=1,"",VLOOKUP(E7391,系数!$S$2:$AB$12,MATCH(属性!C7391,评级,0),1))</f>
        <v>140</v>
      </c>
    </row>
    <row r="7392" spans="1:15" ht="17.25" thickBot="1" x14ac:dyDescent="0.4">
      <c r="A7392" s="17">
        <v>7100062</v>
      </c>
      <c r="B7392" s="17" t="s">
        <v>290</v>
      </c>
      <c r="C7392" s="15">
        <f>INDEX(装备!G:G,MATCH(属性!A7392,装备!A:A,0))</f>
        <v>17</v>
      </c>
      <c r="D7392" s="15" t="str">
        <f>INDEX(装备!E:E,MATCH(属性!A7392,装备!A:A,0))</f>
        <v>weapon</v>
      </c>
      <c r="E7392" s="14">
        <v>70</v>
      </c>
      <c r="F7392" s="17">
        <f>INT((VLOOKUP($C7392,装备数值,2,0)+VLOOKUP($C7392,装备数值,5,0)*($E7392-1))*VLOOKUP($D7392,系数!$K$2:$O$7,2,0))</f>
        <v>0</v>
      </c>
      <c r="G7392" s="17">
        <f>INT((VLOOKUP($C7392,装备数值,3,0)+VLOOKUP($C7392,装备数值,6,0)*($E7392-1))*VLOOKUP($D7392,系数!$K$2:$O$7,3,0))</f>
        <v>842</v>
      </c>
      <c r="H7392" s="17">
        <f t="shared" si="228"/>
        <v>842</v>
      </c>
      <c r="I7392" s="17">
        <f>INT((VLOOKUP($C7392,装备数值,4,0)+VLOOKUP($C7392,装备数值,7,0)*($E7392-1))*VLOOKUP($D7392,系数!$K$2:$O$7,4,0))</f>
        <v>0</v>
      </c>
      <c r="J7392" s="17">
        <f>INT((VLOOKUP($C7392,装备数值,4,0)+VLOOKUP($C7392,装备数值,7,0)*($E7392-1))*VLOOKUP($D7392,系数!$K$2:$O$7,5,0))</f>
        <v>0</v>
      </c>
      <c r="K7392" s="17">
        <f>INT(VLOOKUP(E7392,强化金币,2,1)*VLOOKUP(INDEX(装备!F:F,MATCH(属性!A7392,装备!A:A,0)),系数!$K$12:$M$15,3,0))</f>
        <v>77500</v>
      </c>
      <c r="O7392" s="17">
        <f>IF(E7392=1,"",VLOOKUP(E7392,系数!$S$2:$AB$12,MATCH(属性!C7392,评级,0),1))</f>
        <v>160</v>
      </c>
    </row>
    <row r="7393" spans="1:15" ht="17.25" thickBot="1" x14ac:dyDescent="0.4">
      <c r="A7393" s="17">
        <v>7100062</v>
      </c>
      <c r="B7393" s="17" t="s">
        <v>290</v>
      </c>
      <c r="C7393" s="15">
        <f>INDEX(装备!G:G,MATCH(属性!A7393,装备!A:A,0))</f>
        <v>17</v>
      </c>
      <c r="D7393" s="15" t="str">
        <f>INDEX(装备!E:E,MATCH(属性!A7393,装备!A:A,0))</f>
        <v>weapon</v>
      </c>
      <c r="E7393" s="14">
        <v>71</v>
      </c>
      <c r="F7393" s="17">
        <f>INT((VLOOKUP($C7393,装备数值,2,0)+VLOOKUP($C7393,装备数值,5,0)*($E7393-1))*VLOOKUP($D7393,系数!$K$2:$O$7,2,0))</f>
        <v>0</v>
      </c>
      <c r="G7393" s="17">
        <f>INT((VLOOKUP($C7393,装备数值,3,0)+VLOOKUP($C7393,装备数值,6,0)*($E7393-1))*VLOOKUP($D7393,系数!$K$2:$O$7,3,0))</f>
        <v>851</v>
      </c>
      <c r="H7393" s="17">
        <f t="shared" si="228"/>
        <v>851</v>
      </c>
      <c r="I7393" s="17">
        <f>INT((VLOOKUP($C7393,装备数值,4,0)+VLOOKUP($C7393,装备数值,7,0)*($E7393-1))*VLOOKUP($D7393,系数!$K$2:$O$7,4,0))</f>
        <v>0</v>
      </c>
      <c r="J7393" s="17">
        <f>INT((VLOOKUP($C7393,装备数值,4,0)+VLOOKUP($C7393,装备数值,7,0)*($E7393-1))*VLOOKUP($D7393,系数!$K$2:$O$7,5,0))</f>
        <v>0</v>
      </c>
      <c r="K7393" s="17">
        <f>INT(VLOOKUP(E7393,强化金币,2,1)*VLOOKUP(INDEX(装备!F:F,MATCH(属性!A7393,装备!A:A,0)),系数!$K$12:$M$15,3,0))</f>
        <v>80000</v>
      </c>
      <c r="O7393" s="17">
        <f>IF(E7393=1,"",VLOOKUP(E7393,系数!$S$2:$AB$12,MATCH(属性!C7393,评级,0),1))</f>
        <v>160</v>
      </c>
    </row>
    <row r="7394" spans="1:15" ht="17.25" thickBot="1" x14ac:dyDescent="0.4">
      <c r="A7394" s="17">
        <v>7100062</v>
      </c>
      <c r="B7394" s="17" t="s">
        <v>290</v>
      </c>
      <c r="C7394" s="15">
        <f>INDEX(装备!G:G,MATCH(属性!A7394,装备!A:A,0))</f>
        <v>17</v>
      </c>
      <c r="D7394" s="15" t="str">
        <f>INDEX(装备!E:E,MATCH(属性!A7394,装备!A:A,0))</f>
        <v>weapon</v>
      </c>
      <c r="E7394" s="14">
        <v>72</v>
      </c>
      <c r="F7394" s="17">
        <f>INT((VLOOKUP($C7394,装备数值,2,0)+VLOOKUP($C7394,装备数值,5,0)*($E7394-1))*VLOOKUP($D7394,系数!$K$2:$O$7,2,0))</f>
        <v>0</v>
      </c>
      <c r="G7394" s="17">
        <f>INT((VLOOKUP($C7394,装备数值,3,0)+VLOOKUP($C7394,装备数值,6,0)*($E7394-1))*VLOOKUP($D7394,系数!$K$2:$O$7,3,0))</f>
        <v>860</v>
      </c>
      <c r="H7394" s="17">
        <f t="shared" si="228"/>
        <v>860</v>
      </c>
      <c r="I7394" s="17">
        <f>INT((VLOOKUP($C7394,装备数值,4,0)+VLOOKUP($C7394,装备数值,7,0)*($E7394-1))*VLOOKUP($D7394,系数!$K$2:$O$7,4,0))</f>
        <v>0</v>
      </c>
      <c r="J7394" s="17">
        <f>INT((VLOOKUP($C7394,装备数值,4,0)+VLOOKUP($C7394,装备数值,7,0)*($E7394-1))*VLOOKUP($D7394,系数!$K$2:$O$7,5,0))</f>
        <v>0</v>
      </c>
      <c r="K7394" s="17">
        <f>INT(VLOOKUP(E7394,强化金币,2,1)*VLOOKUP(INDEX(装备!F:F,MATCH(属性!A7394,装备!A:A,0)),系数!$K$12:$M$15,3,0))</f>
        <v>82500</v>
      </c>
      <c r="O7394" s="17">
        <f>IF(E7394=1,"",VLOOKUP(E7394,系数!$S$2:$AB$12,MATCH(属性!C7394,评级,0),1))</f>
        <v>160</v>
      </c>
    </row>
    <row r="7395" spans="1:15" ht="17.25" thickBot="1" x14ac:dyDescent="0.4">
      <c r="A7395" s="17">
        <v>7100062</v>
      </c>
      <c r="B7395" s="17" t="s">
        <v>290</v>
      </c>
      <c r="C7395" s="15">
        <f>INDEX(装备!G:G,MATCH(属性!A7395,装备!A:A,0))</f>
        <v>17</v>
      </c>
      <c r="D7395" s="15" t="str">
        <f>INDEX(装备!E:E,MATCH(属性!A7395,装备!A:A,0))</f>
        <v>weapon</v>
      </c>
      <c r="E7395" s="14">
        <v>73</v>
      </c>
      <c r="F7395" s="17">
        <f>INT((VLOOKUP($C7395,装备数值,2,0)+VLOOKUP($C7395,装备数值,5,0)*($E7395-1))*VLOOKUP($D7395,系数!$K$2:$O$7,2,0))</f>
        <v>0</v>
      </c>
      <c r="G7395" s="17">
        <f>INT((VLOOKUP($C7395,装备数值,3,0)+VLOOKUP($C7395,装备数值,6,0)*($E7395-1))*VLOOKUP($D7395,系数!$K$2:$O$7,3,0))</f>
        <v>869</v>
      </c>
      <c r="H7395" s="17">
        <f t="shared" si="228"/>
        <v>869</v>
      </c>
      <c r="I7395" s="17">
        <f>INT((VLOOKUP($C7395,装备数值,4,0)+VLOOKUP($C7395,装备数值,7,0)*($E7395-1))*VLOOKUP($D7395,系数!$K$2:$O$7,4,0))</f>
        <v>0</v>
      </c>
      <c r="J7395" s="17">
        <f>INT((VLOOKUP($C7395,装备数值,4,0)+VLOOKUP($C7395,装备数值,7,0)*($E7395-1))*VLOOKUP($D7395,系数!$K$2:$O$7,5,0))</f>
        <v>0</v>
      </c>
      <c r="K7395" s="17">
        <f>INT(VLOOKUP(E7395,强化金币,2,1)*VLOOKUP(INDEX(装备!F:F,MATCH(属性!A7395,装备!A:A,0)),系数!$K$12:$M$15,3,0))</f>
        <v>85000</v>
      </c>
      <c r="O7395" s="17">
        <f>IF(E7395=1,"",VLOOKUP(E7395,系数!$S$2:$AB$12,MATCH(属性!C7395,评级,0),1))</f>
        <v>160</v>
      </c>
    </row>
    <row r="7396" spans="1:15" ht="17.25" thickBot="1" x14ac:dyDescent="0.4">
      <c r="A7396" s="17">
        <v>7100062</v>
      </c>
      <c r="B7396" s="17" t="s">
        <v>290</v>
      </c>
      <c r="C7396" s="15">
        <f>INDEX(装备!G:G,MATCH(属性!A7396,装备!A:A,0))</f>
        <v>17</v>
      </c>
      <c r="D7396" s="15" t="str">
        <f>INDEX(装备!E:E,MATCH(属性!A7396,装备!A:A,0))</f>
        <v>weapon</v>
      </c>
      <c r="E7396" s="14">
        <v>74</v>
      </c>
      <c r="F7396" s="17">
        <f>INT((VLOOKUP($C7396,装备数值,2,0)+VLOOKUP($C7396,装备数值,5,0)*($E7396-1))*VLOOKUP($D7396,系数!$K$2:$O$7,2,0))</f>
        <v>0</v>
      </c>
      <c r="G7396" s="17">
        <f>INT((VLOOKUP($C7396,装备数值,3,0)+VLOOKUP($C7396,装备数值,6,0)*($E7396-1))*VLOOKUP($D7396,系数!$K$2:$O$7,3,0))</f>
        <v>878</v>
      </c>
      <c r="H7396" s="17">
        <f t="shared" si="228"/>
        <v>878</v>
      </c>
      <c r="I7396" s="17">
        <f>INT((VLOOKUP($C7396,装备数值,4,0)+VLOOKUP($C7396,装备数值,7,0)*($E7396-1))*VLOOKUP($D7396,系数!$K$2:$O$7,4,0))</f>
        <v>0</v>
      </c>
      <c r="J7396" s="17">
        <f>INT((VLOOKUP($C7396,装备数值,4,0)+VLOOKUP($C7396,装备数值,7,0)*($E7396-1))*VLOOKUP($D7396,系数!$K$2:$O$7,5,0))</f>
        <v>0</v>
      </c>
      <c r="K7396" s="17">
        <f>INT(VLOOKUP(E7396,强化金币,2,1)*VLOOKUP(INDEX(装备!F:F,MATCH(属性!A7396,装备!A:A,0)),系数!$K$12:$M$15,3,0))</f>
        <v>87500</v>
      </c>
      <c r="O7396" s="17">
        <f>IF(E7396=1,"",VLOOKUP(E7396,系数!$S$2:$AB$12,MATCH(属性!C7396,评级,0),1))</f>
        <v>160</v>
      </c>
    </row>
    <row r="7397" spans="1:15" ht="17.25" thickBot="1" x14ac:dyDescent="0.4">
      <c r="A7397" s="17">
        <v>7100062</v>
      </c>
      <c r="B7397" s="17" t="s">
        <v>290</v>
      </c>
      <c r="C7397" s="15">
        <f>INDEX(装备!G:G,MATCH(属性!A7397,装备!A:A,0))</f>
        <v>17</v>
      </c>
      <c r="D7397" s="15" t="str">
        <f>INDEX(装备!E:E,MATCH(属性!A7397,装备!A:A,0))</f>
        <v>weapon</v>
      </c>
      <c r="E7397" s="14">
        <v>75</v>
      </c>
      <c r="F7397" s="17">
        <f>INT((VLOOKUP($C7397,装备数值,2,0)+VLOOKUP($C7397,装备数值,5,0)*($E7397-1))*VLOOKUP($D7397,系数!$K$2:$O$7,2,0))</f>
        <v>0</v>
      </c>
      <c r="G7397" s="17">
        <f>INT((VLOOKUP($C7397,装备数值,3,0)+VLOOKUP($C7397,装备数值,6,0)*($E7397-1))*VLOOKUP($D7397,系数!$K$2:$O$7,3,0))</f>
        <v>887</v>
      </c>
      <c r="H7397" s="17">
        <f t="shared" si="228"/>
        <v>887</v>
      </c>
      <c r="I7397" s="17">
        <f>INT((VLOOKUP($C7397,装备数值,4,0)+VLOOKUP($C7397,装备数值,7,0)*($E7397-1))*VLOOKUP($D7397,系数!$K$2:$O$7,4,0))</f>
        <v>0</v>
      </c>
      <c r="J7397" s="17">
        <f>INT((VLOOKUP($C7397,装备数值,4,0)+VLOOKUP($C7397,装备数值,7,0)*($E7397-1))*VLOOKUP($D7397,系数!$K$2:$O$7,5,0))</f>
        <v>0</v>
      </c>
      <c r="K7397" s="17">
        <f>INT(VLOOKUP(E7397,强化金币,2,1)*VLOOKUP(INDEX(装备!F:F,MATCH(属性!A7397,装备!A:A,0)),系数!$K$12:$M$15,3,0))</f>
        <v>90000</v>
      </c>
      <c r="O7397" s="17">
        <f>IF(E7397=1,"",VLOOKUP(E7397,系数!$S$2:$AB$12,MATCH(属性!C7397,评级,0),1))</f>
        <v>160</v>
      </c>
    </row>
    <row r="7398" spans="1:15" ht="17.25" thickBot="1" x14ac:dyDescent="0.4">
      <c r="A7398" s="17">
        <v>7100062</v>
      </c>
      <c r="B7398" s="17" t="s">
        <v>290</v>
      </c>
      <c r="C7398" s="15">
        <f>INDEX(装备!G:G,MATCH(属性!A7398,装备!A:A,0))</f>
        <v>17</v>
      </c>
      <c r="D7398" s="15" t="str">
        <f>INDEX(装备!E:E,MATCH(属性!A7398,装备!A:A,0))</f>
        <v>weapon</v>
      </c>
      <c r="E7398" s="14">
        <v>76</v>
      </c>
      <c r="F7398" s="17">
        <f>INT((VLOOKUP($C7398,装备数值,2,0)+VLOOKUP($C7398,装备数值,5,0)*($E7398-1))*VLOOKUP($D7398,系数!$K$2:$O$7,2,0))</f>
        <v>0</v>
      </c>
      <c r="G7398" s="17">
        <f>INT((VLOOKUP($C7398,装备数值,3,0)+VLOOKUP($C7398,装备数值,6,0)*($E7398-1))*VLOOKUP($D7398,系数!$K$2:$O$7,3,0))</f>
        <v>896</v>
      </c>
      <c r="H7398" s="17">
        <f t="shared" si="228"/>
        <v>896</v>
      </c>
      <c r="I7398" s="17">
        <f>INT((VLOOKUP($C7398,装备数值,4,0)+VLOOKUP($C7398,装备数值,7,0)*($E7398-1))*VLOOKUP($D7398,系数!$K$2:$O$7,4,0))</f>
        <v>0</v>
      </c>
      <c r="J7398" s="17">
        <f>INT((VLOOKUP($C7398,装备数值,4,0)+VLOOKUP($C7398,装备数值,7,0)*($E7398-1))*VLOOKUP($D7398,系数!$K$2:$O$7,5,0))</f>
        <v>0</v>
      </c>
      <c r="K7398" s="17">
        <f>INT(VLOOKUP(E7398,强化金币,2,1)*VLOOKUP(INDEX(装备!F:F,MATCH(属性!A7398,装备!A:A,0)),系数!$K$12:$M$15,3,0))</f>
        <v>92500</v>
      </c>
      <c r="O7398" s="17">
        <f>IF(E7398=1,"",VLOOKUP(E7398,系数!$S$2:$AB$12,MATCH(属性!C7398,评级,0),1))</f>
        <v>160</v>
      </c>
    </row>
    <row r="7399" spans="1:15" ht="17.25" thickBot="1" x14ac:dyDescent="0.4">
      <c r="A7399" s="17">
        <v>7100062</v>
      </c>
      <c r="B7399" s="17" t="s">
        <v>290</v>
      </c>
      <c r="C7399" s="15">
        <f>INDEX(装备!G:G,MATCH(属性!A7399,装备!A:A,0))</f>
        <v>17</v>
      </c>
      <c r="D7399" s="15" t="str">
        <f>INDEX(装备!E:E,MATCH(属性!A7399,装备!A:A,0))</f>
        <v>weapon</v>
      </c>
      <c r="E7399" s="14">
        <v>77</v>
      </c>
      <c r="F7399" s="17">
        <f>INT((VLOOKUP($C7399,装备数值,2,0)+VLOOKUP($C7399,装备数值,5,0)*($E7399-1))*VLOOKUP($D7399,系数!$K$2:$O$7,2,0))</f>
        <v>0</v>
      </c>
      <c r="G7399" s="17">
        <f>INT((VLOOKUP($C7399,装备数值,3,0)+VLOOKUP($C7399,装备数值,6,0)*($E7399-1))*VLOOKUP($D7399,系数!$K$2:$O$7,3,0))</f>
        <v>905</v>
      </c>
      <c r="H7399" s="17">
        <f t="shared" si="228"/>
        <v>905</v>
      </c>
      <c r="I7399" s="17">
        <f>INT((VLOOKUP($C7399,装备数值,4,0)+VLOOKUP($C7399,装备数值,7,0)*($E7399-1))*VLOOKUP($D7399,系数!$K$2:$O$7,4,0))</f>
        <v>0</v>
      </c>
      <c r="J7399" s="17">
        <f>INT((VLOOKUP($C7399,装备数值,4,0)+VLOOKUP($C7399,装备数值,7,0)*($E7399-1))*VLOOKUP($D7399,系数!$K$2:$O$7,5,0))</f>
        <v>0</v>
      </c>
      <c r="K7399" s="17">
        <f>INT(VLOOKUP(E7399,强化金币,2,1)*VLOOKUP(INDEX(装备!F:F,MATCH(属性!A7399,装备!A:A,0)),系数!$K$12:$M$15,3,0))</f>
        <v>95000</v>
      </c>
      <c r="O7399" s="17">
        <f>IF(E7399=1,"",VLOOKUP(E7399,系数!$S$2:$AB$12,MATCH(属性!C7399,评级,0),1))</f>
        <v>160</v>
      </c>
    </row>
    <row r="7400" spans="1:15" ht="17.25" thickBot="1" x14ac:dyDescent="0.4">
      <c r="A7400" s="17">
        <v>7100062</v>
      </c>
      <c r="B7400" s="17" t="s">
        <v>290</v>
      </c>
      <c r="C7400" s="15">
        <f>INDEX(装备!G:G,MATCH(属性!A7400,装备!A:A,0))</f>
        <v>17</v>
      </c>
      <c r="D7400" s="15" t="str">
        <f>INDEX(装备!E:E,MATCH(属性!A7400,装备!A:A,0))</f>
        <v>weapon</v>
      </c>
      <c r="E7400" s="14">
        <v>78</v>
      </c>
      <c r="F7400" s="17">
        <f>INT((VLOOKUP($C7400,装备数值,2,0)+VLOOKUP($C7400,装备数值,5,0)*($E7400-1))*VLOOKUP($D7400,系数!$K$2:$O$7,2,0))</f>
        <v>0</v>
      </c>
      <c r="G7400" s="17">
        <f>INT((VLOOKUP($C7400,装备数值,3,0)+VLOOKUP($C7400,装备数值,6,0)*($E7400-1))*VLOOKUP($D7400,系数!$K$2:$O$7,3,0))</f>
        <v>914</v>
      </c>
      <c r="H7400" s="17">
        <f t="shared" si="228"/>
        <v>914</v>
      </c>
      <c r="I7400" s="17">
        <f>INT((VLOOKUP($C7400,装备数值,4,0)+VLOOKUP($C7400,装备数值,7,0)*($E7400-1))*VLOOKUP($D7400,系数!$K$2:$O$7,4,0))</f>
        <v>0</v>
      </c>
      <c r="J7400" s="17">
        <f>INT((VLOOKUP($C7400,装备数值,4,0)+VLOOKUP($C7400,装备数值,7,0)*($E7400-1))*VLOOKUP($D7400,系数!$K$2:$O$7,5,0))</f>
        <v>0</v>
      </c>
      <c r="K7400" s="17">
        <f>INT(VLOOKUP(E7400,强化金币,2,1)*VLOOKUP(INDEX(装备!F:F,MATCH(属性!A7400,装备!A:A,0)),系数!$K$12:$M$15,3,0))</f>
        <v>97500</v>
      </c>
      <c r="O7400" s="17">
        <f>IF(E7400=1,"",VLOOKUP(E7400,系数!$S$2:$AB$12,MATCH(属性!C7400,评级,0),1))</f>
        <v>160</v>
      </c>
    </row>
    <row r="7401" spans="1:15" ht="17.25" thickBot="1" x14ac:dyDescent="0.4">
      <c r="A7401" s="17">
        <v>7100062</v>
      </c>
      <c r="B7401" s="17" t="s">
        <v>290</v>
      </c>
      <c r="C7401" s="15">
        <f>INDEX(装备!G:G,MATCH(属性!A7401,装备!A:A,0))</f>
        <v>17</v>
      </c>
      <c r="D7401" s="15" t="str">
        <f>INDEX(装备!E:E,MATCH(属性!A7401,装备!A:A,0))</f>
        <v>weapon</v>
      </c>
      <c r="E7401" s="14">
        <v>79</v>
      </c>
      <c r="F7401" s="17">
        <f>INT((VLOOKUP($C7401,装备数值,2,0)+VLOOKUP($C7401,装备数值,5,0)*($E7401-1))*VLOOKUP($D7401,系数!$K$2:$O$7,2,0))</f>
        <v>0</v>
      </c>
      <c r="G7401" s="17">
        <f>INT((VLOOKUP($C7401,装备数值,3,0)+VLOOKUP($C7401,装备数值,6,0)*($E7401-1))*VLOOKUP($D7401,系数!$K$2:$O$7,3,0))</f>
        <v>923</v>
      </c>
      <c r="H7401" s="17">
        <f t="shared" si="228"/>
        <v>923</v>
      </c>
      <c r="I7401" s="17">
        <f>INT((VLOOKUP($C7401,装备数值,4,0)+VLOOKUP($C7401,装备数值,7,0)*($E7401-1))*VLOOKUP($D7401,系数!$K$2:$O$7,4,0))</f>
        <v>0</v>
      </c>
      <c r="J7401" s="17">
        <f>INT((VLOOKUP($C7401,装备数值,4,0)+VLOOKUP($C7401,装备数值,7,0)*($E7401-1))*VLOOKUP($D7401,系数!$K$2:$O$7,5,0))</f>
        <v>0</v>
      </c>
      <c r="K7401" s="17">
        <f>INT(VLOOKUP(E7401,强化金币,2,1)*VLOOKUP(INDEX(装备!F:F,MATCH(属性!A7401,装备!A:A,0)),系数!$K$12:$M$15,3,0))</f>
        <v>100000</v>
      </c>
      <c r="O7401" s="17">
        <f>IF(E7401=1,"",VLOOKUP(E7401,系数!$S$2:$AB$12,MATCH(属性!C7401,评级,0),1))</f>
        <v>160</v>
      </c>
    </row>
    <row r="7402" spans="1:15" ht="17.25" thickBot="1" x14ac:dyDescent="0.4">
      <c r="A7402" s="17">
        <v>7100062</v>
      </c>
      <c r="B7402" s="17" t="s">
        <v>290</v>
      </c>
      <c r="C7402" s="15">
        <f>INDEX(装备!G:G,MATCH(属性!A7402,装备!A:A,0))</f>
        <v>17</v>
      </c>
      <c r="D7402" s="15" t="str">
        <f>INDEX(装备!E:E,MATCH(属性!A7402,装备!A:A,0))</f>
        <v>weapon</v>
      </c>
      <c r="E7402" s="14">
        <v>80</v>
      </c>
      <c r="F7402" s="17">
        <f>INT((VLOOKUP($C7402,装备数值,2,0)+VLOOKUP($C7402,装备数值,5,0)*($E7402-1))*VLOOKUP($D7402,系数!$K$2:$O$7,2,0))</f>
        <v>0</v>
      </c>
      <c r="G7402" s="17">
        <f>INT((VLOOKUP($C7402,装备数值,3,0)+VLOOKUP($C7402,装备数值,6,0)*($E7402-1))*VLOOKUP($D7402,系数!$K$2:$O$7,3,0))</f>
        <v>932</v>
      </c>
      <c r="H7402" s="17">
        <f t="shared" si="228"/>
        <v>932</v>
      </c>
      <c r="I7402" s="17">
        <f>INT((VLOOKUP($C7402,装备数值,4,0)+VLOOKUP($C7402,装备数值,7,0)*($E7402-1))*VLOOKUP($D7402,系数!$K$2:$O$7,4,0))</f>
        <v>0</v>
      </c>
      <c r="J7402" s="17">
        <f>INT((VLOOKUP($C7402,装备数值,4,0)+VLOOKUP($C7402,装备数值,7,0)*($E7402-1))*VLOOKUP($D7402,系数!$K$2:$O$7,5,0))</f>
        <v>0</v>
      </c>
      <c r="K7402" s="17">
        <f>INT(VLOOKUP(E7402,强化金币,2,1)*VLOOKUP(INDEX(装备!F:F,MATCH(属性!A7402,装备!A:A,0)),系数!$K$12:$M$15,3,0))</f>
        <v>120000</v>
      </c>
      <c r="O7402" s="17">
        <f>IF(E7402=1,"",VLOOKUP(E7402,系数!$S$2:$AB$12,MATCH(属性!C7402,评级,0),1))</f>
        <v>180</v>
      </c>
    </row>
    <row r="7403" spans="1:15" ht="17.25" thickBot="1" x14ac:dyDescent="0.4">
      <c r="A7403" s="17">
        <v>7100062</v>
      </c>
      <c r="B7403" s="17" t="s">
        <v>290</v>
      </c>
      <c r="C7403" s="15">
        <f>INDEX(装备!G:G,MATCH(属性!A7403,装备!A:A,0))</f>
        <v>17</v>
      </c>
      <c r="D7403" s="15" t="str">
        <f>INDEX(装备!E:E,MATCH(属性!A7403,装备!A:A,0))</f>
        <v>weapon</v>
      </c>
      <c r="E7403" s="14">
        <v>81</v>
      </c>
      <c r="F7403" s="17">
        <f>INT((VLOOKUP($C7403,装备数值,2,0)+VLOOKUP($C7403,装备数值,5,0)*($E7403-1))*VLOOKUP($D7403,系数!$K$2:$O$7,2,0))</f>
        <v>0</v>
      </c>
      <c r="G7403" s="17">
        <f>INT((VLOOKUP($C7403,装备数值,3,0)+VLOOKUP($C7403,装备数值,6,0)*($E7403-1))*VLOOKUP($D7403,系数!$K$2:$O$7,3,0))</f>
        <v>941</v>
      </c>
      <c r="H7403" s="17">
        <f t="shared" si="228"/>
        <v>941</v>
      </c>
      <c r="I7403" s="17">
        <f>INT((VLOOKUP($C7403,装备数值,4,0)+VLOOKUP($C7403,装备数值,7,0)*($E7403-1))*VLOOKUP($D7403,系数!$K$2:$O$7,4,0))</f>
        <v>0</v>
      </c>
      <c r="J7403" s="17">
        <f>INT((VLOOKUP($C7403,装备数值,4,0)+VLOOKUP($C7403,装备数值,7,0)*($E7403-1))*VLOOKUP($D7403,系数!$K$2:$O$7,5,0))</f>
        <v>0</v>
      </c>
      <c r="K7403" s="17">
        <f>INT(VLOOKUP(E7403,强化金币,2,1)*VLOOKUP(INDEX(装备!F:F,MATCH(属性!A7403,装备!A:A,0)),系数!$K$12:$M$15,3,0))</f>
        <v>140000</v>
      </c>
      <c r="O7403" s="17">
        <f>IF(E7403=1,"",VLOOKUP(E7403,系数!$S$2:$AB$12,MATCH(属性!C7403,评级,0),1))</f>
        <v>180</v>
      </c>
    </row>
    <row r="7404" spans="1:15" ht="17.25" thickBot="1" x14ac:dyDescent="0.4">
      <c r="A7404" s="17">
        <v>7100062</v>
      </c>
      <c r="B7404" s="17" t="s">
        <v>290</v>
      </c>
      <c r="C7404" s="15">
        <f>INDEX(装备!G:G,MATCH(属性!A7404,装备!A:A,0))</f>
        <v>17</v>
      </c>
      <c r="D7404" s="15" t="str">
        <f>INDEX(装备!E:E,MATCH(属性!A7404,装备!A:A,0))</f>
        <v>weapon</v>
      </c>
      <c r="E7404" s="14">
        <v>82</v>
      </c>
      <c r="F7404" s="17">
        <f>INT((VLOOKUP($C7404,装备数值,2,0)+VLOOKUP($C7404,装备数值,5,0)*($E7404-1))*VLOOKUP($D7404,系数!$K$2:$O$7,2,0))</f>
        <v>0</v>
      </c>
      <c r="G7404" s="17">
        <f>INT((VLOOKUP($C7404,装备数值,3,0)+VLOOKUP($C7404,装备数值,6,0)*($E7404-1))*VLOOKUP($D7404,系数!$K$2:$O$7,3,0))</f>
        <v>950</v>
      </c>
      <c r="H7404" s="17">
        <f t="shared" si="228"/>
        <v>950</v>
      </c>
      <c r="I7404" s="17">
        <f>INT((VLOOKUP($C7404,装备数值,4,0)+VLOOKUP($C7404,装备数值,7,0)*($E7404-1))*VLOOKUP($D7404,系数!$K$2:$O$7,4,0))</f>
        <v>0</v>
      </c>
      <c r="J7404" s="17">
        <f>INT((VLOOKUP($C7404,装备数值,4,0)+VLOOKUP($C7404,装备数值,7,0)*($E7404-1))*VLOOKUP($D7404,系数!$K$2:$O$7,5,0))</f>
        <v>0</v>
      </c>
      <c r="K7404" s="17">
        <f>INT(VLOOKUP(E7404,强化金币,2,1)*VLOOKUP(INDEX(装备!F:F,MATCH(属性!A7404,装备!A:A,0)),系数!$K$12:$M$15,3,0))</f>
        <v>160000</v>
      </c>
      <c r="O7404" s="17">
        <f>IF(E7404=1,"",VLOOKUP(E7404,系数!$S$2:$AB$12,MATCH(属性!C7404,评级,0),1))</f>
        <v>180</v>
      </c>
    </row>
    <row r="7405" spans="1:15" ht="17.25" thickBot="1" x14ac:dyDescent="0.4">
      <c r="A7405" s="17">
        <v>7100062</v>
      </c>
      <c r="B7405" s="17" t="s">
        <v>290</v>
      </c>
      <c r="C7405" s="15">
        <f>INDEX(装备!G:G,MATCH(属性!A7405,装备!A:A,0))</f>
        <v>17</v>
      </c>
      <c r="D7405" s="15" t="str">
        <f>INDEX(装备!E:E,MATCH(属性!A7405,装备!A:A,0))</f>
        <v>weapon</v>
      </c>
      <c r="E7405" s="14">
        <v>83</v>
      </c>
      <c r="F7405" s="17">
        <f>INT((VLOOKUP($C7405,装备数值,2,0)+VLOOKUP($C7405,装备数值,5,0)*($E7405-1))*VLOOKUP($D7405,系数!$K$2:$O$7,2,0))</f>
        <v>0</v>
      </c>
      <c r="G7405" s="17">
        <f>INT((VLOOKUP($C7405,装备数值,3,0)+VLOOKUP($C7405,装备数值,6,0)*($E7405-1))*VLOOKUP($D7405,系数!$K$2:$O$7,3,0))</f>
        <v>959</v>
      </c>
      <c r="H7405" s="17">
        <f t="shared" si="228"/>
        <v>959</v>
      </c>
      <c r="I7405" s="17">
        <f>INT((VLOOKUP($C7405,装备数值,4,0)+VLOOKUP($C7405,装备数值,7,0)*($E7405-1))*VLOOKUP($D7405,系数!$K$2:$O$7,4,0))</f>
        <v>0</v>
      </c>
      <c r="J7405" s="17">
        <f>INT((VLOOKUP($C7405,装备数值,4,0)+VLOOKUP($C7405,装备数值,7,0)*($E7405-1))*VLOOKUP($D7405,系数!$K$2:$O$7,5,0))</f>
        <v>0</v>
      </c>
      <c r="K7405" s="17">
        <f>INT(VLOOKUP(E7405,强化金币,2,1)*VLOOKUP(INDEX(装备!F:F,MATCH(属性!A7405,装备!A:A,0)),系数!$K$12:$M$15,3,0))</f>
        <v>180000</v>
      </c>
      <c r="O7405" s="17">
        <f>IF(E7405=1,"",VLOOKUP(E7405,系数!$S$2:$AB$12,MATCH(属性!C7405,评级,0),1))</f>
        <v>180</v>
      </c>
    </row>
    <row r="7406" spans="1:15" ht="17.25" thickBot="1" x14ac:dyDescent="0.4">
      <c r="A7406" s="17">
        <v>7100062</v>
      </c>
      <c r="B7406" s="17" t="s">
        <v>290</v>
      </c>
      <c r="C7406" s="15">
        <f>INDEX(装备!G:G,MATCH(属性!A7406,装备!A:A,0))</f>
        <v>17</v>
      </c>
      <c r="D7406" s="15" t="str">
        <f>INDEX(装备!E:E,MATCH(属性!A7406,装备!A:A,0))</f>
        <v>weapon</v>
      </c>
      <c r="E7406" s="14">
        <v>84</v>
      </c>
      <c r="F7406" s="17">
        <f>INT((VLOOKUP($C7406,装备数值,2,0)+VLOOKUP($C7406,装备数值,5,0)*($E7406-1))*VLOOKUP($D7406,系数!$K$2:$O$7,2,0))</f>
        <v>0</v>
      </c>
      <c r="G7406" s="17">
        <f>INT((VLOOKUP($C7406,装备数值,3,0)+VLOOKUP($C7406,装备数值,6,0)*($E7406-1))*VLOOKUP($D7406,系数!$K$2:$O$7,3,0))</f>
        <v>968</v>
      </c>
      <c r="H7406" s="17">
        <f t="shared" si="228"/>
        <v>968</v>
      </c>
      <c r="I7406" s="17">
        <f>INT((VLOOKUP($C7406,装备数值,4,0)+VLOOKUP($C7406,装备数值,7,0)*($E7406-1))*VLOOKUP($D7406,系数!$K$2:$O$7,4,0))</f>
        <v>0</v>
      </c>
      <c r="J7406" s="17">
        <f>INT((VLOOKUP($C7406,装备数值,4,0)+VLOOKUP($C7406,装备数值,7,0)*($E7406-1))*VLOOKUP($D7406,系数!$K$2:$O$7,5,0))</f>
        <v>0</v>
      </c>
      <c r="K7406" s="17">
        <f>INT(VLOOKUP(E7406,强化金币,2,1)*VLOOKUP(INDEX(装备!F:F,MATCH(属性!A7406,装备!A:A,0)),系数!$K$12:$M$15,3,0))</f>
        <v>200000</v>
      </c>
      <c r="O7406" s="17">
        <f>IF(E7406=1,"",VLOOKUP(E7406,系数!$S$2:$AB$12,MATCH(属性!C7406,评级,0),1))</f>
        <v>180</v>
      </c>
    </row>
    <row r="7407" spans="1:15" ht="17.25" thickBot="1" x14ac:dyDescent="0.4">
      <c r="A7407" s="17">
        <v>7100062</v>
      </c>
      <c r="B7407" s="17" t="s">
        <v>290</v>
      </c>
      <c r="C7407" s="15">
        <f>INDEX(装备!G:G,MATCH(属性!A7407,装备!A:A,0))</f>
        <v>17</v>
      </c>
      <c r="D7407" s="15" t="str">
        <f>INDEX(装备!E:E,MATCH(属性!A7407,装备!A:A,0))</f>
        <v>weapon</v>
      </c>
      <c r="E7407" s="14">
        <v>85</v>
      </c>
      <c r="F7407" s="17">
        <f>INT((VLOOKUP($C7407,装备数值,2,0)+VLOOKUP($C7407,装备数值,5,0)*($E7407-1))*VLOOKUP($D7407,系数!$K$2:$O$7,2,0))</f>
        <v>0</v>
      </c>
      <c r="G7407" s="17">
        <f>INT((VLOOKUP($C7407,装备数值,3,0)+VLOOKUP($C7407,装备数值,6,0)*($E7407-1))*VLOOKUP($D7407,系数!$K$2:$O$7,3,0))</f>
        <v>977</v>
      </c>
      <c r="H7407" s="17">
        <f t="shared" si="228"/>
        <v>977</v>
      </c>
      <c r="I7407" s="17">
        <f>INT((VLOOKUP($C7407,装备数值,4,0)+VLOOKUP($C7407,装备数值,7,0)*($E7407-1))*VLOOKUP($D7407,系数!$K$2:$O$7,4,0))</f>
        <v>0</v>
      </c>
      <c r="J7407" s="17">
        <f>INT((VLOOKUP($C7407,装备数值,4,0)+VLOOKUP($C7407,装备数值,7,0)*($E7407-1))*VLOOKUP($D7407,系数!$K$2:$O$7,5,0))</f>
        <v>0</v>
      </c>
      <c r="K7407" s="17">
        <f>INT(VLOOKUP(E7407,强化金币,2,1)*VLOOKUP(INDEX(装备!F:F,MATCH(属性!A7407,装备!A:A,0)),系数!$K$12:$M$15,3,0))</f>
        <v>250000</v>
      </c>
      <c r="O7407" s="17">
        <f>IF(E7407=1,"",VLOOKUP(E7407,系数!$S$2:$AB$12,MATCH(属性!C7407,评级,0),1))</f>
        <v>180</v>
      </c>
    </row>
    <row r="7408" spans="1:15" ht="17.25" thickBot="1" x14ac:dyDescent="0.4">
      <c r="A7408" s="17">
        <v>7100062</v>
      </c>
      <c r="B7408" s="17" t="s">
        <v>290</v>
      </c>
      <c r="C7408" s="15">
        <f>INDEX(装备!G:G,MATCH(属性!A7408,装备!A:A,0))</f>
        <v>17</v>
      </c>
      <c r="D7408" s="15" t="str">
        <f>INDEX(装备!E:E,MATCH(属性!A7408,装备!A:A,0))</f>
        <v>weapon</v>
      </c>
      <c r="E7408" s="14">
        <v>86</v>
      </c>
      <c r="F7408" s="17">
        <f>INT((VLOOKUP($C7408,装备数值,2,0)+VLOOKUP($C7408,装备数值,5,0)*($E7408-1))*VLOOKUP($D7408,系数!$K$2:$O$7,2,0))</f>
        <v>0</v>
      </c>
      <c r="G7408" s="17">
        <f>INT((VLOOKUP($C7408,装备数值,3,0)+VLOOKUP($C7408,装备数值,6,0)*($E7408-1))*VLOOKUP($D7408,系数!$K$2:$O$7,3,0))</f>
        <v>986</v>
      </c>
      <c r="H7408" s="17">
        <f t="shared" si="228"/>
        <v>986</v>
      </c>
      <c r="I7408" s="17">
        <f>INT((VLOOKUP($C7408,装备数值,4,0)+VLOOKUP($C7408,装备数值,7,0)*($E7408-1))*VLOOKUP($D7408,系数!$K$2:$O$7,4,0))</f>
        <v>0</v>
      </c>
      <c r="J7408" s="17">
        <f>INT((VLOOKUP($C7408,装备数值,4,0)+VLOOKUP($C7408,装备数值,7,0)*($E7408-1))*VLOOKUP($D7408,系数!$K$2:$O$7,5,0))</f>
        <v>0</v>
      </c>
      <c r="K7408" s="17">
        <f>INT(VLOOKUP(E7408,强化金币,2,1)*VLOOKUP(INDEX(装备!F:F,MATCH(属性!A7408,装备!A:A,0)),系数!$K$12:$M$15,3,0))</f>
        <v>300000</v>
      </c>
      <c r="O7408" s="17">
        <f>IF(E7408=1,"",VLOOKUP(E7408,系数!$S$2:$AB$12,MATCH(属性!C7408,评级,0),1))</f>
        <v>180</v>
      </c>
    </row>
    <row r="7409" spans="1:15" ht="17.25" thickBot="1" x14ac:dyDescent="0.4">
      <c r="A7409" s="17">
        <v>7100062</v>
      </c>
      <c r="B7409" s="17" t="s">
        <v>290</v>
      </c>
      <c r="C7409" s="15">
        <f>INDEX(装备!G:G,MATCH(属性!A7409,装备!A:A,0))</f>
        <v>17</v>
      </c>
      <c r="D7409" s="15" t="str">
        <f>INDEX(装备!E:E,MATCH(属性!A7409,装备!A:A,0))</f>
        <v>weapon</v>
      </c>
      <c r="E7409" s="14">
        <v>87</v>
      </c>
      <c r="F7409" s="17">
        <f>INT((VLOOKUP($C7409,装备数值,2,0)+VLOOKUP($C7409,装备数值,5,0)*($E7409-1))*VLOOKUP($D7409,系数!$K$2:$O$7,2,0))</f>
        <v>0</v>
      </c>
      <c r="G7409" s="17">
        <f>INT((VLOOKUP($C7409,装备数值,3,0)+VLOOKUP($C7409,装备数值,6,0)*($E7409-1))*VLOOKUP($D7409,系数!$K$2:$O$7,3,0))</f>
        <v>995</v>
      </c>
      <c r="H7409" s="17">
        <f t="shared" si="228"/>
        <v>995</v>
      </c>
      <c r="I7409" s="17">
        <f>INT((VLOOKUP($C7409,装备数值,4,0)+VLOOKUP($C7409,装备数值,7,0)*($E7409-1))*VLOOKUP($D7409,系数!$K$2:$O$7,4,0))</f>
        <v>0</v>
      </c>
      <c r="J7409" s="17">
        <f>INT((VLOOKUP($C7409,装备数值,4,0)+VLOOKUP($C7409,装备数值,7,0)*($E7409-1))*VLOOKUP($D7409,系数!$K$2:$O$7,5,0))</f>
        <v>0</v>
      </c>
      <c r="K7409" s="17">
        <f>INT(VLOOKUP(E7409,强化金币,2,1)*VLOOKUP(INDEX(装备!F:F,MATCH(属性!A7409,装备!A:A,0)),系数!$K$12:$M$15,3,0))</f>
        <v>350000</v>
      </c>
      <c r="O7409" s="17">
        <f>IF(E7409=1,"",VLOOKUP(E7409,系数!$S$2:$AB$12,MATCH(属性!C7409,评级,0),1))</f>
        <v>180</v>
      </c>
    </row>
    <row r="7410" spans="1:15" ht="17.25" thickBot="1" x14ac:dyDescent="0.4">
      <c r="A7410" s="17">
        <v>7100062</v>
      </c>
      <c r="B7410" s="17" t="s">
        <v>290</v>
      </c>
      <c r="C7410" s="15">
        <f>INDEX(装备!G:G,MATCH(属性!A7410,装备!A:A,0))</f>
        <v>17</v>
      </c>
      <c r="D7410" s="15" t="str">
        <f>INDEX(装备!E:E,MATCH(属性!A7410,装备!A:A,0))</f>
        <v>weapon</v>
      </c>
      <c r="E7410" s="14">
        <v>88</v>
      </c>
      <c r="F7410" s="17">
        <f>INT((VLOOKUP($C7410,装备数值,2,0)+VLOOKUP($C7410,装备数值,5,0)*($E7410-1))*VLOOKUP($D7410,系数!$K$2:$O$7,2,0))</f>
        <v>0</v>
      </c>
      <c r="G7410" s="17">
        <f>INT((VLOOKUP($C7410,装备数值,3,0)+VLOOKUP($C7410,装备数值,6,0)*($E7410-1))*VLOOKUP($D7410,系数!$K$2:$O$7,3,0))</f>
        <v>1005</v>
      </c>
      <c r="H7410" s="17">
        <f t="shared" si="228"/>
        <v>1005</v>
      </c>
      <c r="I7410" s="17">
        <f>INT((VLOOKUP($C7410,装备数值,4,0)+VLOOKUP($C7410,装备数值,7,0)*($E7410-1))*VLOOKUP($D7410,系数!$K$2:$O$7,4,0))</f>
        <v>0</v>
      </c>
      <c r="J7410" s="17">
        <f>INT((VLOOKUP($C7410,装备数值,4,0)+VLOOKUP($C7410,装备数值,7,0)*($E7410-1))*VLOOKUP($D7410,系数!$K$2:$O$7,5,0))</f>
        <v>0</v>
      </c>
      <c r="K7410" s="17">
        <f>INT(VLOOKUP(E7410,强化金币,2,1)*VLOOKUP(INDEX(装备!F:F,MATCH(属性!A7410,装备!A:A,0)),系数!$K$12:$M$15,3,0))</f>
        <v>400000</v>
      </c>
      <c r="O7410" s="17">
        <f>IF(E7410=1,"",VLOOKUP(E7410,系数!$S$2:$AB$12,MATCH(属性!C7410,评级,0),1))</f>
        <v>180</v>
      </c>
    </row>
    <row r="7411" spans="1:15" ht="17.25" thickBot="1" x14ac:dyDescent="0.4">
      <c r="A7411" s="17">
        <v>7100062</v>
      </c>
      <c r="B7411" s="17" t="s">
        <v>290</v>
      </c>
      <c r="C7411" s="15">
        <f>INDEX(装备!G:G,MATCH(属性!A7411,装备!A:A,0))</f>
        <v>17</v>
      </c>
      <c r="D7411" s="15" t="str">
        <f>INDEX(装备!E:E,MATCH(属性!A7411,装备!A:A,0))</f>
        <v>weapon</v>
      </c>
      <c r="E7411" s="14">
        <v>89</v>
      </c>
      <c r="F7411" s="17">
        <f>INT((VLOOKUP($C7411,装备数值,2,0)+VLOOKUP($C7411,装备数值,5,0)*($E7411-1))*VLOOKUP($D7411,系数!$K$2:$O$7,2,0))</f>
        <v>0</v>
      </c>
      <c r="G7411" s="17">
        <f>INT((VLOOKUP($C7411,装备数值,3,0)+VLOOKUP($C7411,装备数值,6,0)*($E7411-1))*VLOOKUP($D7411,系数!$K$2:$O$7,3,0))</f>
        <v>1014</v>
      </c>
      <c r="H7411" s="17">
        <f t="shared" si="228"/>
        <v>1014</v>
      </c>
      <c r="I7411" s="17">
        <f>INT((VLOOKUP($C7411,装备数值,4,0)+VLOOKUP($C7411,装备数值,7,0)*($E7411-1))*VLOOKUP($D7411,系数!$K$2:$O$7,4,0))</f>
        <v>0</v>
      </c>
      <c r="J7411" s="17">
        <f>INT((VLOOKUP($C7411,装备数值,4,0)+VLOOKUP($C7411,装备数值,7,0)*($E7411-1))*VLOOKUP($D7411,系数!$K$2:$O$7,5,0))</f>
        <v>0</v>
      </c>
      <c r="K7411" s="17">
        <f>INT(VLOOKUP(E7411,强化金币,2,1)*VLOOKUP(INDEX(装备!F:F,MATCH(属性!A7411,装备!A:A,0)),系数!$K$12:$M$15,3,0))</f>
        <v>450000</v>
      </c>
      <c r="O7411" s="17">
        <f>IF(E7411=1,"",VLOOKUP(E7411,系数!$S$2:$AB$12,MATCH(属性!C7411,评级,0),1))</f>
        <v>180</v>
      </c>
    </row>
    <row r="7412" spans="1:15" ht="17.25" thickBot="1" x14ac:dyDescent="0.4">
      <c r="A7412" s="17">
        <v>7100062</v>
      </c>
      <c r="B7412" s="17" t="s">
        <v>290</v>
      </c>
      <c r="C7412" s="15">
        <f>INDEX(装备!G:G,MATCH(属性!A7412,装备!A:A,0))</f>
        <v>17</v>
      </c>
      <c r="D7412" s="15" t="str">
        <f>INDEX(装备!E:E,MATCH(属性!A7412,装备!A:A,0))</f>
        <v>weapon</v>
      </c>
      <c r="E7412" s="14">
        <v>90</v>
      </c>
      <c r="F7412" s="17">
        <f>INT((VLOOKUP($C7412,装备数值,2,0)+VLOOKUP($C7412,装备数值,5,0)*($E7412-1))*VLOOKUP($D7412,系数!$K$2:$O$7,2,0))</f>
        <v>0</v>
      </c>
      <c r="G7412" s="17">
        <f>INT((VLOOKUP($C7412,装备数值,3,0)+VLOOKUP($C7412,装备数值,6,0)*($E7412-1))*VLOOKUP($D7412,系数!$K$2:$O$7,3,0))</f>
        <v>1023</v>
      </c>
      <c r="H7412" s="17">
        <f t="shared" si="228"/>
        <v>1023</v>
      </c>
      <c r="I7412" s="17">
        <f>INT((VLOOKUP($C7412,装备数值,4,0)+VLOOKUP($C7412,装备数值,7,0)*($E7412-1))*VLOOKUP($D7412,系数!$K$2:$O$7,4,0))</f>
        <v>0</v>
      </c>
      <c r="J7412" s="17">
        <f>INT((VLOOKUP($C7412,装备数值,4,0)+VLOOKUP($C7412,装备数值,7,0)*($E7412-1))*VLOOKUP($D7412,系数!$K$2:$O$7,5,0))</f>
        <v>0</v>
      </c>
      <c r="K7412" s="17">
        <f>INT(VLOOKUP(E7412,强化金币,2,1)*VLOOKUP(INDEX(装备!F:F,MATCH(属性!A7412,装备!A:A,0)),系数!$K$12:$M$15,3,0))</f>
        <v>450000</v>
      </c>
      <c r="O7412" s="17">
        <f>IF(E7412=1,"",VLOOKUP(E7412,系数!$S$2:$AB$12,MATCH(属性!C7412,评级,0),1))</f>
        <v>200</v>
      </c>
    </row>
    <row r="7413" spans="1:15" ht="17.25" thickBot="1" x14ac:dyDescent="0.4">
      <c r="A7413" s="17">
        <v>7100062</v>
      </c>
      <c r="B7413" s="17" t="s">
        <v>290</v>
      </c>
      <c r="C7413" s="15">
        <f>INDEX(装备!G:G,MATCH(属性!A7413,装备!A:A,0))</f>
        <v>17</v>
      </c>
      <c r="D7413" s="15" t="str">
        <f>INDEX(装备!E:E,MATCH(属性!A7413,装备!A:A,0))</f>
        <v>weapon</v>
      </c>
      <c r="E7413" s="14">
        <v>91</v>
      </c>
      <c r="F7413" s="17">
        <f>INT((VLOOKUP($C7413,装备数值,2,0)+VLOOKUP($C7413,装备数值,5,0)*($E7413-1))*VLOOKUP($D7413,系数!$K$2:$O$7,2,0))</f>
        <v>0</v>
      </c>
      <c r="G7413" s="17">
        <f>INT((VLOOKUP($C7413,装备数值,3,0)+VLOOKUP($C7413,装备数值,6,0)*($E7413-1))*VLOOKUP($D7413,系数!$K$2:$O$7,3,0))</f>
        <v>1032</v>
      </c>
      <c r="H7413" s="17">
        <f t="shared" si="228"/>
        <v>1032</v>
      </c>
      <c r="I7413" s="17">
        <f>INT((VLOOKUP($C7413,装备数值,4,0)+VLOOKUP($C7413,装备数值,7,0)*($E7413-1))*VLOOKUP($D7413,系数!$K$2:$O$7,4,0))</f>
        <v>0</v>
      </c>
      <c r="J7413" s="17">
        <f>INT((VLOOKUP($C7413,装备数值,4,0)+VLOOKUP($C7413,装备数值,7,0)*($E7413-1))*VLOOKUP($D7413,系数!$K$2:$O$7,5,0))</f>
        <v>0</v>
      </c>
      <c r="K7413" s="17">
        <f>INT(VLOOKUP(E7413,强化金币,2,1)*VLOOKUP(INDEX(装备!F:F,MATCH(属性!A7413,装备!A:A,0)),系数!$K$12:$M$15,3,0))</f>
        <v>450000</v>
      </c>
      <c r="O7413" s="17">
        <f>IF(E7413=1,"",VLOOKUP(E7413,系数!$S$2:$AB$12,MATCH(属性!C7413,评级,0),1))</f>
        <v>200</v>
      </c>
    </row>
    <row r="7414" spans="1:15" ht="17.25" thickBot="1" x14ac:dyDescent="0.4">
      <c r="A7414" s="17">
        <v>7100062</v>
      </c>
      <c r="B7414" s="17" t="s">
        <v>290</v>
      </c>
      <c r="C7414" s="15">
        <f>INDEX(装备!G:G,MATCH(属性!A7414,装备!A:A,0))</f>
        <v>17</v>
      </c>
      <c r="D7414" s="15" t="str">
        <f>INDEX(装备!E:E,MATCH(属性!A7414,装备!A:A,0))</f>
        <v>weapon</v>
      </c>
      <c r="E7414" s="14">
        <v>92</v>
      </c>
      <c r="F7414" s="17">
        <f>INT((VLOOKUP($C7414,装备数值,2,0)+VLOOKUP($C7414,装备数值,5,0)*($E7414-1))*VLOOKUP($D7414,系数!$K$2:$O$7,2,0))</f>
        <v>0</v>
      </c>
      <c r="G7414" s="17">
        <f>INT((VLOOKUP($C7414,装备数值,3,0)+VLOOKUP($C7414,装备数值,6,0)*($E7414-1))*VLOOKUP($D7414,系数!$K$2:$O$7,3,0))</f>
        <v>1041</v>
      </c>
      <c r="H7414" s="17">
        <f t="shared" si="228"/>
        <v>1041</v>
      </c>
      <c r="I7414" s="17">
        <f>INT((VLOOKUP($C7414,装备数值,4,0)+VLOOKUP($C7414,装备数值,7,0)*($E7414-1))*VLOOKUP($D7414,系数!$K$2:$O$7,4,0))</f>
        <v>0</v>
      </c>
      <c r="J7414" s="17">
        <f>INT((VLOOKUP($C7414,装备数值,4,0)+VLOOKUP($C7414,装备数值,7,0)*($E7414-1))*VLOOKUP($D7414,系数!$K$2:$O$7,5,0))</f>
        <v>0</v>
      </c>
      <c r="K7414" s="17">
        <f>INT(VLOOKUP(E7414,强化金币,2,1)*VLOOKUP(INDEX(装备!F:F,MATCH(属性!A7414,装备!A:A,0)),系数!$K$12:$M$15,3,0))</f>
        <v>450000</v>
      </c>
      <c r="O7414" s="17">
        <f>IF(E7414=1,"",VLOOKUP(E7414,系数!$S$2:$AB$12,MATCH(属性!C7414,评级,0),1))</f>
        <v>200</v>
      </c>
    </row>
    <row r="7415" spans="1:15" ht="17.25" thickBot="1" x14ac:dyDescent="0.4">
      <c r="A7415" s="17">
        <v>7100062</v>
      </c>
      <c r="B7415" s="17" t="s">
        <v>290</v>
      </c>
      <c r="C7415" s="15">
        <f>INDEX(装备!G:G,MATCH(属性!A7415,装备!A:A,0))</f>
        <v>17</v>
      </c>
      <c r="D7415" s="15" t="str">
        <f>INDEX(装备!E:E,MATCH(属性!A7415,装备!A:A,0))</f>
        <v>weapon</v>
      </c>
      <c r="E7415" s="14">
        <v>93</v>
      </c>
      <c r="F7415" s="17">
        <f>INT((VLOOKUP($C7415,装备数值,2,0)+VLOOKUP($C7415,装备数值,5,0)*($E7415-1))*VLOOKUP($D7415,系数!$K$2:$O$7,2,0))</f>
        <v>0</v>
      </c>
      <c r="G7415" s="17">
        <f>INT((VLOOKUP($C7415,装备数值,3,0)+VLOOKUP($C7415,装备数值,6,0)*($E7415-1))*VLOOKUP($D7415,系数!$K$2:$O$7,3,0))</f>
        <v>1050</v>
      </c>
      <c r="H7415" s="17">
        <f t="shared" si="228"/>
        <v>1050</v>
      </c>
      <c r="I7415" s="17">
        <f>INT((VLOOKUP($C7415,装备数值,4,0)+VLOOKUP($C7415,装备数值,7,0)*($E7415-1))*VLOOKUP($D7415,系数!$K$2:$O$7,4,0))</f>
        <v>0</v>
      </c>
      <c r="J7415" s="17">
        <f>INT((VLOOKUP($C7415,装备数值,4,0)+VLOOKUP($C7415,装备数值,7,0)*($E7415-1))*VLOOKUP($D7415,系数!$K$2:$O$7,5,0))</f>
        <v>0</v>
      </c>
      <c r="K7415" s="17">
        <f>INT(VLOOKUP(E7415,强化金币,2,1)*VLOOKUP(INDEX(装备!F:F,MATCH(属性!A7415,装备!A:A,0)),系数!$K$12:$M$15,3,0))</f>
        <v>450000</v>
      </c>
      <c r="O7415" s="17">
        <f>IF(E7415=1,"",VLOOKUP(E7415,系数!$S$2:$AB$12,MATCH(属性!C7415,评级,0),1))</f>
        <v>200</v>
      </c>
    </row>
    <row r="7416" spans="1:15" ht="17.25" thickBot="1" x14ac:dyDescent="0.4">
      <c r="A7416" s="17">
        <v>7100062</v>
      </c>
      <c r="B7416" s="17" t="s">
        <v>290</v>
      </c>
      <c r="C7416" s="15">
        <f>INDEX(装备!G:G,MATCH(属性!A7416,装备!A:A,0))</f>
        <v>17</v>
      </c>
      <c r="D7416" s="15" t="str">
        <f>INDEX(装备!E:E,MATCH(属性!A7416,装备!A:A,0))</f>
        <v>weapon</v>
      </c>
      <c r="E7416" s="14">
        <v>94</v>
      </c>
      <c r="F7416" s="17">
        <f>INT((VLOOKUP($C7416,装备数值,2,0)+VLOOKUP($C7416,装备数值,5,0)*($E7416-1))*VLOOKUP($D7416,系数!$K$2:$O$7,2,0))</f>
        <v>0</v>
      </c>
      <c r="G7416" s="17">
        <f>INT((VLOOKUP($C7416,装备数值,3,0)+VLOOKUP($C7416,装备数值,6,0)*($E7416-1))*VLOOKUP($D7416,系数!$K$2:$O$7,3,0))</f>
        <v>1059</v>
      </c>
      <c r="H7416" s="17">
        <f t="shared" si="228"/>
        <v>1059</v>
      </c>
      <c r="I7416" s="17">
        <f>INT((VLOOKUP($C7416,装备数值,4,0)+VLOOKUP($C7416,装备数值,7,0)*($E7416-1))*VLOOKUP($D7416,系数!$K$2:$O$7,4,0))</f>
        <v>0</v>
      </c>
      <c r="J7416" s="17">
        <f>INT((VLOOKUP($C7416,装备数值,4,0)+VLOOKUP($C7416,装备数值,7,0)*($E7416-1))*VLOOKUP($D7416,系数!$K$2:$O$7,5,0))</f>
        <v>0</v>
      </c>
      <c r="K7416" s="17">
        <f>INT(VLOOKUP(E7416,强化金币,2,1)*VLOOKUP(INDEX(装备!F:F,MATCH(属性!A7416,装备!A:A,0)),系数!$K$12:$M$15,3,0))</f>
        <v>450000</v>
      </c>
      <c r="O7416" s="17">
        <f>IF(E7416=1,"",VLOOKUP(E7416,系数!$S$2:$AB$12,MATCH(属性!C7416,评级,0),1))</f>
        <v>200</v>
      </c>
    </row>
    <row r="7417" spans="1:15" ht="17.25" thickBot="1" x14ac:dyDescent="0.4">
      <c r="A7417" s="17">
        <v>7100062</v>
      </c>
      <c r="B7417" s="17" t="s">
        <v>290</v>
      </c>
      <c r="C7417" s="15">
        <f>INDEX(装备!G:G,MATCH(属性!A7417,装备!A:A,0))</f>
        <v>17</v>
      </c>
      <c r="D7417" s="15" t="str">
        <f>INDEX(装备!E:E,MATCH(属性!A7417,装备!A:A,0))</f>
        <v>weapon</v>
      </c>
      <c r="E7417" s="14">
        <v>95</v>
      </c>
      <c r="F7417" s="17">
        <f>INT((VLOOKUP($C7417,装备数值,2,0)+VLOOKUP($C7417,装备数值,5,0)*($E7417-1))*VLOOKUP($D7417,系数!$K$2:$O$7,2,0))</f>
        <v>0</v>
      </c>
      <c r="G7417" s="17">
        <f>INT((VLOOKUP($C7417,装备数值,3,0)+VLOOKUP($C7417,装备数值,6,0)*($E7417-1))*VLOOKUP($D7417,系数!$K$2:$O$7,3,0))</f>
        <v>1068</v>
      </c>
      <c r="H7417" s="17">
        <f t="shared" si="228"/>
        <v>1068</v>
      </c>
      <c r="I7417" s="17">
        <f>INT((VLOOKUP($C7417,装备数值,4,0)+VLOOKUP($C7417,装备数值,7,0)*($E7417-1))*VLOOKUP($D7417,系数!$K$2:$O$7,4,0))</f>
        <v>0</v>
      </c>
      <c r="J7417" s="17">
        <f>INT((VLOOKUP($C7417,装备数值,4,0)+VLOOKUP($C7417,装备数值,7,0)*($E7417-1))*VLOOKUP($D7417,系数!$K$2:$O$7,5,0))</f>
        <v>0</v>
      </c>
      <c r="K7417" s="17">
        <f>INT(VLOOKUP(E7417,强化金币,2,1)*VLOOKUP(INDEX(装备!F:F,MATCH(属性!A7417,装备!A:A,0)),系数!$K$12:$M$15,3,0))</f>
        <v>450000</v>
      </c>
      <c r="O7417" s="17">
        <f>IF(E7417=1,"",VLOOKUP(E7417,系数!$S$2:$AB$12,MATCH(属性!C7417,评级,0),1))</f>
        <v>200</v>
      </c>
    </row>
    <row r="7418" spans="1:15" ht="17.25" thickBot="1" x14ac:dyDescent="0.4">
      <c r="A7418" s="17">
        <v>7100062</v>
      </c>
      <c r="B7418" s="17" t="s">
        <v>290</v>
      </c>
      <c r="C7418" s="15">
        <f>INDEX(装备!G:G,MATCH(属性!A7418,装备!A:A,0))</f>
        <v>17</v>
      </c>
      <c r="D7418" s="15" t="str">
        <f>INDEX(装备!E:E,MATCH(属性!A7418,装备!A:A,0))</f>
        <v>weapon</v>
      </c>
      <c r="E7418" s="14">
        <v>96</v>
      </c>
      <c r="F7418" s="17">
        <f>INT((VLOOKUP($C7418,装备数值,2,0)+VLOOKUP($C7418,装备数值,5,0)*($E7418-1))*VLOOKUP($D7418,系数!$K$2:$O$7,2,0))</f>
        <v>0</v>
      </c>
      <c r="G7418" s="17">
        <f>INT((VLOOKUP($C7418,装备数值,3,0)+VLOOKUP($C7418,装备数值,6,0)*($E7418-1))*VLOOKUP($D7418,系数!$K$2:$O$7,3,0))</f>
        <v>1077</v>
      </c>
      <c r="H7418" s="17">
        <f t="shared" si="228"/>
        <v>1077</v>
      </c>
      <c r="I7418" s="17">
        <f>INT((VLOOKUP($C7418,装备数值,4,0)+VLOOKUP($C7418,装备数值,7,0)*($E7418-1))*VLOOKUP($D7418,系数!$K$2:$O$7,4,0))</f>
        <v>0</v>
      </c>
      <c r="J7418" s="17">
        <f>INT((VLOOKUP($C7418,装备数值,4,0)+VLOOKUP($C7418,装备数值,7,0)*($E7418-1))*VLOOKUP($D7418,系数!$K$2:$O$7,5,0))</f>
        <v>0</v>
      </c>
      <c r="K7418" s="17">
        <f>INT(VLOOKUP(E7418,强化金币,2,1)*VLOOKUP(INDEX(装备!F:F,MATCH(属性!A7418,装备!A:A,0)),系数!$K$12:$M$15,3,0))</f>
        <v>450000</v>
      </c>
      <c r="O7418" s="17">
        <f>IF(E7418=1,"",VLOOKUP(E7418,系数!$S$2:$AB$12,MATCH(属性!C7418,评级,0),1))</f>
        <v>200</v>
      </c>
    </row>
    <row r="7419" spans="1:15" ht="17.25" thickBot="1" x14ac:dyDescent="0.4">
      <c r="A7419" s="17">
        <v>7100062</v>
      </c>
      <c r="B7419" s="17" t="s">
        <v>290</v>
      </c>
      <c r="C7419" s="15">
        <f>INDEX(装备!G:G,MATCH(属性!A7419,装备!A:A,0))</f>
        <v>17</v>
      </c>
      <c r="D7419" s="15" t="str">
        <f>INDEX(装备!E:E,MATCH(属性!A7419,装备!A:A,0))</f>
        <v>weapon</v>
      </c>
      <c r="E7419" s="14">
        <v>97</v>
      </c>
      <c r="F7419" s="17">
        <f>INT((VLOOKUP($C7419,装备数值,2,0)+VLOOKUP($C7419,装备数值,5,0)*($E7419-1))*VLOOKUP($D7419,系数!$K$2:$O$7,2,0))</f>
        <v>0</v>
      </c>
      <c r="G7419" s="17">
        <f>INT((VLOOKUP($C7419,装备数值,3,0)+VLOOKUP($C7419,装备数值,6,0)*($E7419-1))*VLOOKUP($D7419,系数!$K$2:$O$7,3,0))</f>
        <v>1086</v>
      </c>
      <c r="H7419" s="17">
        <f t="shared" si="228"/>
        <v>1086</v>
      </c>
      <c r="I7419" s="17">
        <f>INT((VLOOKUP($C7419,装备数值,4,0)+VLOOKUP($C7419,装备数值,7,0)*($E7419-1))*VLOOKUP($D7419,系数!$K$2:$O$7,4,0))</f>
        <v>0</v>
      </c>
      <c r="J7419" s="17">
        <f>INT((VLOOKUP($C7419,装备数值,4,0)+VLOOKUP($C7419,装备数值,7,0)*($E7419-1))*VLOOKUP($D7419,系数!$K$2:$O$7,5,0))</f>
        <v>0</v>
      </c>
      <c r="K7419" s="17">
        <f>INT(VLOOKUP(E7419,强化金币,2,1)*VLOOKUP(INDEX(装备!F:F,MATCH(属性!A7419,装备!A:A,0)),系数!$K$12:$M$15,3,0))</f>
        <v>450000</v>
      </c>
      <c r="O7419" s="17">
        <f>IF(E7419=1,"",VLOOKUP(E7419,系数!$S$2:$AB$12,MATCH(属性!C7419,评级,0),1))</f>
        <v>200</v>
      </c>
    </row>
    <row r="7420" spans="1:15" ht="17.25" thickBot="1" x14ac:dyDescent="0.4">
      <c r="A7420" s="17">
        <v>7100062</v>
      </c>
      <c r="B7420" s="17" t="s">
        <v>290</v>
      </c>
      <c r="C7420" s="15">
        <f>INDEX(装备!G:G,MATCH(属性!A7420,装备!A:A,0))</f>
        <v>17</v>
      </c>
      <c r="D7420" s="15" t="str">
        <f>INDEX(装备!E:E,MATCH(属性!A7420,装备!A:A,0))</f>
        <v>weapon</v>
      </c>
      <c r="E7420" s="14">
        <v>98</v>
      </c>
      <c r="F7420" s="17">
        <f>INT((VLOOKUP($C7420,装备数值,2,0)+VLOOKUP($C7420,装备数值,5,0)*($E7420-1))*VLOOKUP($D7420,系数!$K$2:$O$7,2,0))</f>
        <v>0</v>
      </c>
      <c r="G7420" s="17">
        <f>INT((VLOOKUP($C7420,装备数值,3,0)+VLOOKUP($C7420,装备数值,6,0)*($E7420-1))*VLOOKUP($D7420,系数!$K$2:$O$7,3,0))</f>
        <v>1095</v>
      </c>
      <c r="H7420" s="17">
        <f t="shared" si="228"/>
        <v>1095</v>
      </c>
      <c r="I7420" s="17">
        <f>INT((VLOOKUP($C7420,装备数值,4,0)+VLOOKUP($C7420,装备数值,7,0)*($E7420-1))*VLOOKUP($D7420,系数!$K$2:$O$7,4,0))</f>
        <v>0</v>
      </c>
      <c r="J7420" s="17">
        <f>INT((VLOOKUP($C7420,装备数值,4,0)+VLOOKUP($C7420,装备数值,7,0)*($E7420-1))*VLOOKUP($D7420,系数!$K$2:$O$7,5,0))</f>
        <v>0</v>
      </c>
      <c r="K7420" s="17">
        <f>INT(VLOOKUP(E7420,强化金币,2,1)*VLOOKUP(INDEX(装备!F:F,MATCH(属性!A7420,装备!A:A,0)),系数!$K$12:$M$15,3,0))</f>
        <v>450000</v>
      </c>
      <c r="O7420" s="17">
        <f>IF(E7420=1,"",VLOOKUP(E7420,系数!$S$2:$AB$12,MATCH(属性!C7420,评级,0),1))</f>
        <v>200</v>
      </c>
    </row>
    <row r="7421" spans="1:15" ht="17.25" thickBot="1" x14ac:dyDescent="0.4">
      <c r="A7421" s="17">
        <v>7100062</v>
      </c>
      <c r="B7421" s="17" t="s">
        <v>290</v>
      </c>
      <c r="C7421" s="15">
        <f>INDEX(装备!G:G,MATCH(属性!A7421,装备!A:A,0))</f>
        <v>17</v>
      </c>
      <c r="D7421" s="15" t="str">
        <f>INDEX(装备!E:E,MATCH(属性!A7421,装备!A:A,0))</f>
        <v>weapon</v>
      </c>
      <c r="E7421" s="14">
        <v>99</v>
      </c>
      <c r="F7421" s="17">
        <f>INT((VLOOKUP($C7421,装备数值,2,0)+VLOOKUP($C7421,装备数值,5,0)*($E7421-1))*VLOOKUP($D7421,系数!$K$2:$O$7,2,0))</f>
        <v>0</v>
      </c>
      <c r="G7421" s="17">
        <f>INT((VLOOKUP($C7421,装备数值,3,0)+VLOOKUP($C7421,装备数值,6,0)*($E7421-1))*VLOOKUP($D7421,系数!$K$2:$O$7,3,0))</f>
        <v>1104</v>
      </c>
      <c r="H7421" s="17">
        <f t="shared" si="228"/>
        <v>1104</v>
      </c>
      <c r="I7421" s="17">
        <f>INT((VLOOKUP($C7421,装备数值,4,0)+VLOOKUP($C7421,装备数值,7,0)*($E7421-1))*VLOOKUP($D7421,系数!$K$2:$O$7,4,0))</f>
        <v>0</v>
      </c>
      <c r="J7421" s="17">
        <f>INT((VLOOKUP($C7421,装备数值,4,0)+VLOOKUP($C7421,装备数值,7,0)*($E7421-1))*VLOOKUP($D7421,系数!$K$2:$O$7,5,0))</f>
        <v>0</v>
      </c>
      <c r="K7421" s="17">
        <f>INT(VLOOKUP(E7421,强化金币,2,1)*VLOOKUP(INDEX(装备!F:F,MATCH(属性!A7421,装备!A:A,0)),系数!$K$12:$M$15,3,0))</f>
        <v>450000</v>
      </c>
      <c r="O7421" s="17">
        <f>IF(E7421=1,"",VLOOKUP(E7421,系数!$S$2:$AB$12,MATCH(属性!C7421,评级,0),1))</f>
        <v>200</v>
      </c>
    </row>
    <row r="7422" spans="1:15" ht="17.25" thickBot="1" x14ac:dyDescent="0.4">
      <c r="A7422" s="17">
        <v>7100062</v>
      </c>
      <c r="B7422" s="17" t="s">
        <v>290</v>
      </c>
      <c r="C7422" s="15">
        <f>INDEX(装备!G:G,MATCH(属性!A7422,装备!A:A,0))</f>
        <v>17</v>
      </c>
      <c r="D7422" s="15" t="str">
        <f>INDEX(装备!E:E,MATCH(属性!A7422,装备!A:A,0))</f>
        <v>weapon</v>
      </c>
      <c r="E7422" s="14">
        <v>100</v>
      </c>
      <c r="F7422" s="17">
        <f>INT((VLOOKUP($C7422,装备数值,2,0)+VLOOKUP($C7422,装备数值,5,0)*($E7422-1))*VLOOKUP($D7422,系数!$K$2:$O$7,2,0))</f>
        <v>0</v>
      </c>
      <c r="G7422" s="17">
        <f>INT((VLOOKUP($C7422,装备数值,3,0)+VLOOKUP($C7422,装备数值,6,0)*($E7422-1))*VLOOKUP($D7422,系数!$K$2:$O$7,3,0))</f>
        <v>1113</v>
      </c>
      <c r="H7422" s="17">
        <f t="shared" si="228"/>
        <v>1113</v>
      </c>
      <c r="I7422" s="17">
        <f>INT((VLOOKUP($C7422,装备数值,4,0)+VLOOKUP($C7422,装备数值,7,0)*($E7422-1))*VLOOKUP($D7422,系数!$K$2:$O$7,4,0))</f>
        <v>0</v>
      </c>
      <c r="J7422" s="17">
        <f>INT((VLOOKUP($C7422,装备数值,4,0)+VLOOKUP($C7422,装备数值,7,0)*($E7422-1))*VLOOKUP($D7422,系数!$K$2:$O$7,5,0))</f>
        <v>0</v>
      </c>
      <c r="K7422" s="17">
        <f>INT(VLOOKUP(E7422,强化金币,2,1)*VLOOKUP(INDEX(装备!F:F,MATCH(属性!A7422,装备!A:A,0)),系数!$K$12:$M$15,3,0))</f>
        <v>450000</v>
      </c>
      <c r="O7422" s="17">
        <f>IF(E7422=1,"",VLOOKUP(E7422,系数!$S$2:$AB$12,MATCH(属性!C7422,评级,0),1))</f>
        <v>220</v>
      </c>
    </row>
    <row r="7423" spans="1:15" ht="17.25" thickBot="1" x14ac:dyDescent="0.4">
      <c r="A7423" s="17">
        <v>7100062</v>
      </c>
      <c r="B7423" s="17" t="s">
        <v>290</v>
      </c>
      <c r="C7423" s="15">
        <f>INDEX(装备!G:G,MATCH(属性!A7423,装备!A:A,0))</f>
        <v>17</v>
      </c>
      <c r="D7423" s="15" t="str">
        <f>INDEX(装备!E:E,MATCH(属性!A7423,装备!A:A,0))</f>
        <v>weapon</v>
      </c>
      <c r="E7423" s="14">
        <v>101</v>
      </c>
      <c r="F7423" s="17">
        <f>INT((VLOOKUP($C7423,装备数值,2,0)+VLOOKUP($C7423,装备数值,5,0)*($E7423-1))*VLOOKUP($D7423,系数!$K$2:$O$7,2,0))</f>
        <v>0</v>
      </c>
      <c r="G7423" s="17">
        <f>INT((VLOOKUP($C7423,装备数值,3,0)+VLOOKUP($C7423,装备数值,6,0)*($E7423-1))*VLOOKUP($D7423,系数!$K$2:$O$7,3,0))</f>
        <v>1122</v>
      </c>
      <c r="H7423" s="17">
        <f t="shared" si="228"/>
        <v>1122</v>
      </c>
      <c r="I7423" s="17">
        <f>INT((VLOOKUP($C7423,装备数值,4,0)+VLOOKUP($C7423,装备数值,7,0)*($E7423-1))*VLOOKUP($D7423,系数!$K$2:$O$7,4,0))</f>
        <v>0</v>
      </c>
      <c r="J7423" s="17">
        <f>INT((VLOOKUP($C7423,装备数值,4,0)+VLOOKUP($C7423,装备数值,7,0)*($E7423-1))*VLOOKUP($D7423,系数!$K$2:$O$7,5,0))</f>
        <v>0</v>
      </c>
      <c r="K7423" s="17">
        <f>INT(VLOOKUP(E7423,强化金币,2,1)*VLOOKUP(INDEX(装备!F:F,MATCH(属性!A7423,装备!A:A,0)),系数!$K$12:$M$15,3,0))</f>
        <v>450000</v>
      </c>
      <c r="O7423" s="17">
        <f>IF(E7423=1,"",VLOOKUP(E7423,系数!$S$2:$AB$12,MATCH(属性!C7423,评级,0),1))</f>
        <v>220</v>
      </c>
    </row>
    <row r="7424" spans="1:15" ht="17.25" thickBot="1" x14ac:dyDescent="0.4">
      <c r="A7424" s="17">
        <v>7100062</v>
      </c>
      <c r="B7424" s="17" t="s">
        <v>290</v>
      </c>
      <c r="C7424" s="15">
        <f>INDEX(装备!G:G,MATCH(属性!A7424,装备!A:A,0))</f>
        <v>17</v>
      </c>
      <c r="D7424" s="15" t="str">
        <f>INDEX(装备!E:E,MATCH(属性!A7424,装备!A:A,0))</f>
        <v>weapon</v>
      </c>
      <c r="E7424" s="14">
        <v>102</v>
      </c>
      <c r="F7424" s="17">
        <f>INT((VLOOKUP($C7424,装备数值,2,0)+VLOOKUP($C7424,装备数值,5,0)*($E7424-1))*VLOOKUP($D7424,系数!$K$2:$O$7,2,0))</f>
        <v>0</v>
      </c>
      <c r="G7424" s="17">
        <f>INT((VLOOKUP($C7424,装备数值,3,0)+VLOOKUP($C7424,装备数值,6,0)*($E7424-1))*VLOOKUP($D7424,系数!$K$2:$O$7,3,0))</f>
        <v>1131</v>
      </c>
      <c r="H7424" s="17">
        <f t="shared" si="228"/>
        <v>1131</v>
      </c>
      <c r="I7424" s="17">
        <f>INT((VLOOKUP($C7424,装备数值,4,0)+VLOOKUP($C7424,装备数值,7,0)*($E7424-1))*VLOOKUP($D7424,系数!$K$2:$O$7,4,0))</f>
        <v>0</v>
      </c>
      <c r="J7424" s="17">
        <f>INT((VLOOKUP($C7424,装备数值,4,0)+VLOOKUP($C7424,装备数值,7,0)*($E7424-1))*VLOOKUP($D7424,系数!$K$2:$O$7,5,0))</f>
        <v>0</v>
      </c>
      <c r="K7424" s="17">
        <f>INT(VLOOKUP(E7424,强化金币,2,1)*VLOOKUP(INDEX(装备!F:F,MATCH(属性!A7424,装备!A:A,0)),系数!$K$12:$M$15,3,0))</f>
        <v>450000</v>
      </c>
      <c r="O7424" s="17">
        <f>IF(E7424=1,"",VLOOKUP(E7424,系数!$S$2:$AB$12,MATCH(属性!C7424,评级,0),1))</f>
        <v>220</v>
      </c>
    </row>
    <row r="7425" spans="1:15" ht="17.25" thickBot="1" x14ac:dyDescent="0.4">
      <c r="A7425" s="17">
        <v>7100062</v>
      </c>
      <c r="B7425" s="17" t="s">
        <v>290</v>
      </c>
      <c r="C7425" s="15">
        <f>INDEX(装备!G:G,MATCH(属性!A7425,装备!A:A,0))</f>
        <v>17</v>
      </c>
      <c r="D7425" s="15" t="str">
        <f>INDEX(装备!E:E,MATCH(属性!A7425,装备!A:A,0))</f>
        <v>weapon</v>
      </c>
      <c r="E7425" s="14">
        <v>103</v>
      </c>
      <c r="F7425" s="17">
        <f>INT((VLOOKUP($C7425,装备数值,2,0)+VLOOKUP($C7425,装备数值,5,0)*($E7425-1))*VLOOKUP($D7425,系数!$K$2:$O$7,2,0))</f>
        <v>0</v>
      </c>
      <c r="G7425" s="17">
        <f>INT((VLOOKUP($C7425,装备数值,3,0)+VLOOKUP($C7425,装备数值,6,0)*($E7425-1))*VLOOKUP($D7425,系数!$K$2:$O$7,3,0))</f>
        <v>1140</v>
      </c>
      <c r="H7425" s="17">
        <f t="shared" si="228"/>
        <v>1140</v>
      </c>
      <c r="I7425" s="17">
        <f>INT((VLOOKUP($C7425,装备数值,4,0)+VLOOKUP($C7425,装备数值,7,0)*($E7425-1))*VLOOKUP($D7425,系数!$K$2:$O$7,4,0))</f>
        <v>0</v>
      </c>
      <c r="J7425" s="17">
        <f>INT((VLOOKUP($C7425,装备数值,4,0)+VLOOKUP($C7425,装备数值,7,0)*($E7425-1))*VLOOKUP($D7425,系数!$K$2:$O$7,5,0))</f>
        <v>0</v>
      </c>
      <c r="K7425" s="17">
        <f>INT(VLOOKUP(E7425,强化金币,2,1)*VLOOKUP(INDEX(装备!F:F,MATCH(属性!A7425,装备!A:A,0)),系数!$K$12:$M$15,3,0))</f>
        <v>450000</v>
      </c>
      <c r="O7425" s="17">
        <f>IF(E7425=1,"",VLOOKUP(E7425,系数!$S$2:$AB$12,MATCH(属性!C7425,评级,0),1))</f>
        <v>220</v>
      </c>
    </row>
    <row r="7426" spans="1:15" ht="17.25" thickBot="1" x14ac:dyDescent="0.4">
      <c r="A7426" s="17">
        <v>7100062</v>
      </c>
      <c r="B7426" s="17" t="s">
        <v>290</v>
      </c>
      <c r="C7426" s="15">
        <f>INDEX(装备!G:G,MATCH(属性!A7426,装备!A:A,0))</f>
        <v>17</v>
      </c>
      <c r="D7426" s="15" t="str">
        <f>INDEX(装备!E:E,MATCH(属性!A7426,装备!A:A,0))</f>
        <v>weapon</v>
      </c>
      <c r="E7426" s="14">
        <v>104</v>
      </c>
      <c r="F7426" s="17">
        <f>INT((VLOOKUP($C7426,装备数值,2,0)+VLOOKUP($C7426,装备数值,5,0)*($E7426-1))*VLOOKUP($D7426,系数!$K$2:$O$7,2,0))</f>
        <v>0</v>
      </c>
      <c r="G7426" s="17">
        <f>INT((VLOOKUP($C7426,装备数值,3,0)+VLOOKUP($C7426,装备数值,6,0)*($E7426-1))*VLOOKUP($D7426,系数!$K$2:$O$7,3,0))</f>
        <v>1149</v>
      </c>
      <c r="H7426" s="17">
        <f t="shared" si="228"/>
        <v>1149</v>
      </c>
      <c r="I7426" s="17">
        <f>INT((VLOOKUP($C7426,装备数值,4,0)+VLOOKUP($C7426,装备数值,7,0)*($E7426-1))*VLOOKUP($D7426,系数!$K$2:$O$7,4,0))</f>
        <v>0</v>
      </c>
      <c r="J7426" s="17">
        <f>INT((VLOOKUP($C7426,装备数值,4,0)+VLOOKUP($C7426,装备数值,7,0)*($E7426-1))*VLOOKUP($D7426,系数!$K$2:$O$7,5,0))</f>
        <v>0</v>
      </c>
      <c r="K7426" s="17">
        <f>INT(VLOOKUP(E7426,强化金币,2,1)*VLOOKUP(INDEX(装备!F:F,MATCH(属性!A7426,装备!A:A,0)),系数!$K$12:$M$15,3,0))</f>
        <v>450000</v>
      </c>
      <c r="O7426" s="17">
        <f>IF(E7426=1,"",VLOOKUP(E7426,系数!$S$2:$AB$12,MATCH(属性!C7426,评级,0),1))</f>
        <v>220</v>
      </c>
    </row>
    <row r="7427" spans="1:15" ht="17.25" thickBot="1" x14ac:dyDescent="0.4">
      <c r="A7427" s="17">
        <v>7100062</v>
      </c>
      <c r="B7427" s="17" t="s">
        <v>290</v>
      </c>
      <c r="C7427" s="15">
        <f>INDEX(装备!G:G,MATCH(属性!A7427,装备!A:A,0))</f>
        <v>17</v>
      </c>
      <c r="D7427" s="15" t="str">
        <f>INDEX(装备!E:E,MATCH(属性!A7427,装备!A:A,0))</f>
        <v>weapon</v>
      </c>
      <c r="E7427" s="14">
        <v>105</v>
      </c>
      <c r="F7427" s="17">
        <f>INT((VLOOKUP($C7427,装备数值,2,0)+VLOOKUP($C7427,装备数值,5,0)*($E7427-1))*VLOOKUP($D7427,系数!$K$2:$O$7,2,0))</f>
        <v>0</v>
      </c>
      <c r="G7427" s="17">
        <f>INT((VLOOKUP($C7427,装备数值,3,0)+VLOOKUP($C7427,装备数值,6,0)*($E7427-1))*VLOOKUP($D7427,系数!$K$2:$O$7,3,0))</f>
        <v>1158</v>
      </c>
      <c r="H7427" s="17">
        <f t="shared" si="228"/>
        <v>1158</v>
      </c>
      <c r="I7427" s="17">
        <f>INT((VLOOKUP($C7427,装备数值,4,0)+VLOOKUP($C7427,装备数值,7,0)*($E7427-1))*VLOOKUP($D7427,系数!$K$2:$O$7,4,0))</f>
        <v>0</v>
      </c>
      <c r="J7427" s="17">
        <f>INT((VLOOKUP($C7427,装备数值,4,0)+VLOOKUP($C7427,装备数值,7,0)*($E7427-1))*VLOOKUP($D7427,系数!$K$2:$O$7,5,0))</f>
        <v>0</v>
      </c>
      <c r="K7427" s="17">
        <f>INT(VLOOKUP(E7427,强化金币,2,1)*VLOOKUP(INDEX(装备!F:F,MATCH(属性!A7427,装备!A:A,0)),系数!$K$12:$M$15,3,0))</f>
        <v>450000</v>
      </c>
      <c r="O7427" s="17">
        <f>IF(E7427=1,"",VLOOKUP(E7427,系数!$S$2:$AB$12,MATCH(属性!C7427,评级,0),1))</f>
        <v>220</v>
      </c>
    </row>
    <row r="7428" spans="1:15" ht="17.25" thickBot="1" x14ac:dyDescent="0.4">
      <c r="A7428" s="17">
        <v>7100062</v>
      </c>
      <c r="B7428" s="17" t="s">
        <v>290</v>
      </c>
      <c r="C7428" s="15">
        <f>INDEX(装备!G:G,MATCH(属性!A7428,装备!A:A,0))</f>
        <v>17</v>
      </c>
      <c r="D7428" s="15" t="str">
        <f>INDEX(装备!E:E,MATCH(属性!A7428,装备!A:A,0))</f>
        <v>weapon</v>
      </c>
      <c r="E7428" s="14">
        <v>106</v>
      </c>
      <c r="F7428" s="17">
        <f>INT((VLOOKUP($C7428,装备数值,2,0)+VLOOKUP($C7428,装备数值,5,0)*($E7428-1))*VLOOKUP($D7428,系数!$K$2:$O$7,2,0))</f>
        <v>0</v>
      </c>
      <c r="G7428" s="17">
        <f>INT((VLOOKUP($C7428,装备数值,3,0)+VLOOKUP($C7428,装备数值,6,0)*($E7428-1))*VLOOKUP($D7428,系数!$K$2:$O$7,3,0))</f>
        <v>1167</v>
      </c>
      <c r="H7428" s="17">
        <f t="shared" ref="H7428:H7491" si="229">G7428</f>
        <v>1167</v>
      </c>
      <c r="I7428" s="17">
        <f>INT((VLOOKUP($C7428,装备数值,4,0)+VLOOKUP($C7428,装备数值,7,0)*($E7428-1))*VLOOKUP($D7428,系数!$K$2:$O$7,4,0))</f>
        <v>0</v>
      </c>
      <c r="J7428" s="17">
        <f>INT((VLOOKUP($C7428,装备数值,4,0)+VLOOKUP($C7428,装备数值,7,0)*($E7428-1))*VLOOKUP($D7428,系数!$K$2:$O$7,5,0))</f>
        <v>0</v>
      </c>
      <c r="K7428" s="17">
        <f>INT(VLOOKUP(E7428,强化金币,2,1)*VLOOKUP(INDEX(装备!F:F,MATCH(属性!A7428,装备!A:A,0)),系数!$K$12:$M$15,3,0))</f>
        <v>450000</v>
      </c>
      <c r="O7428" s="17">
        <f>IF(E7428=1,"",VLOOKUP(E7428,系数!$S$2:$AB$12,MATCH(属性!C7428,评级,0),1))</f>
        <v>220</v>
      </c>
    </row>
    <row r="7429" spans="1:15" ht="17.25" thickBot="1" x14ac:dyDescent="0.4">
      <c r="A7429" s="17">
        <v>7100062</v>
      </c>
      <c r="B7429" s="17" t="s">
        <v>290</v>
      </c>
      <c r="C7429" s="15">
        <f>INDEX(装备!G:G,MATCH(属性!A7429,装备!A:A,0))</f>
        <v>17</v>
      </c>
      <c r="D7429" s="15" t="str">
        <f>INDEX(装备!E:E,MATCH(属性!A7429,装备!A:A,0))</f>
        <v>weapon</v>
      </c>
      <c r="E7429" s="14">
        <v>107</v>
      </c>
      <c r="F7429" s="17">
        <f>INT((VLOOKUP($C7429,装备数值,2,0)+VLOOKUP($C7429,装备数值,5,0)*($E7429-1))*VLOOKUP($D7429,系数!$K$2:$O$7,2,0))</f>
        <v>0</v>
      </c>
      <c r="G7429" s="17">
        <f>INT((VLOOKUP($C7429,装备数值,3,0)+VLOOKUP($C7429,装备数值,6,0)*($E7429-1))*VLOOKUP($D7429,系数!$K$2:$O$7,3,0))</f>
        <v>1176</v>
      </c>
      <c r="H7429" s="17">
        <f t="shared" si="229"/>
        <v>1176</v>
      </c>
      <c r="I7429" s="17">
        <f>INT((VLOOKUP($C7429,装备数值,4,0)+VLOOKUP($C7429,装备数值,7,0)*($E7429-1))*VLOOKUP($D7429,系数!$K$2:$O$7,4,0))</f>
        <v>0</v>
      </c>
      <c r="J7429" s="17">
        <f>INT((VLOOKUP($C7429,装备数值,4,0)+VLOOKUP($C7429,装备数值,7,0)*($E7429-1))*VLOOKUP($D7429,系数!$K$2:$O$7,5,0))</f>
        <v>0</v>
      </c>
      <c r="K7429" s="17">
        <f>INT(VLOOKUP(E7429,强化金币,2,1)*VLOOKUP(INDEX(装备!F:F,MATCH(属性!A7429,装备!A:A,0)),系数!$K$12:$M$15,3,0))</f>
        <v>450000</v>
      </c>
      <c r="O7429" s="17">
        <f>IF(E7429=1,"",VLOOKUP(E7429,系数!$S$2:$AB$12,MATCH(属性!C7429,评级,0),1))</f>
        <v>220</v>
      </c>
    </row>
    <row r="7430" spans="1:15" ht="17.25" thickBot="1" x14ac:dyDescent="0.4">
      <c r="A7430" s="17">
        <v>7100062</v>
      </c>
      <c r="B7430" s="17" t="s">
        <v>290</v>
      </c>
      <c r="C7430" s="15">
        <f>INDEX(装备!G:G,MATCH(属性!A7430,装备!A:A,0))</f>
        <v>17</v>
      </c>
      <c r="D7430" s="15" t="str">
        <f>INDEX(装备!E:E,MATCH(属性!A7430,装备!A:A,0))</f>
        <v>weapon</v>
      </c>
      <c r="E7430" s="14">
        <v>108</v>
      </c>
      <c r="F7430" s="17">
        <f>INT((VLOOKUP($C7430,装备数值,2,0)+VLOOKUP($C7430,装备数值,5,0)*($E7430-1))*VLOOKUP($D7430,系数!$K$2:$O$7,2,0))</f>
        <v>0</v>
      </c>
      <c r="G7430" s="17">
        <f>INT((VLOOKUP($C7430,装备数值,3,0)+VLOOKUP($C7430,装备数值,6,0)*($E7430-1))*VLOOKUP($D7430,系数!$K$2:$O$7,3,0))</f>
        <v>1185</v>
      </c>
      <c r="H7430" s="17">
        <f t="shared" si="229"/>
        <v>1185</v>
      </c>
      <c r="I7430" s="17">
        <f>INT((VLOOKUP($C7430,装备数值,4,0)+VLOOKUP($C7430,装备数值,7,0)*($E7430-1))*VLOOKUP($D7430,系数!$K$2:$O$7,4,0))</f>
        <v>0</v>
      </c>
      <c r="J7430" s="17">
        <f>INT((VLOOKUP($C7430,装备数值,4,0)+VLOOKUP($C7430,装备数值,7,0)*($E7430-1))*VLOOKUP($D7430,系数!$K$2:$O$7,5,0))</f>
        <v>0</v>
      </c>
      <c r="K7430" s="17">
        <f>INT(VLOOKUP(E7430,强化金币,2,1)*VLOOKUP(INDEX(装备!F:F,MATCH(属性!A7430,装备!A:A,0)),系数!$K$12:$M$15,3,0))</f>
        <v>450000</v>
      </c>
      <c r="O7430" s="17">
        <f>IF(E7430=1,"",VLOOKUP(E7430,系数!$S$2:$AB$12,MATCH(属性!C7430,评级,0),1))</f>
        <v>220</v>
      </c>
    </row>
    <row r="7431" spans="1:15" ht="17.25" thickBot="1" x14ac:dyDescent="0.4">
      <c r="A7431" s="17">
        <v>7100062</v>
      </c>
      <c r="B7431" s="17" t="s">
        <v>290</v>
      </c>
      <c r="C7431" s="15">
        <f>INDEX(装备!G:G,MATCH(属性!A7431,装备!A:A,0))</f>
        <v>17</v>
      </c>
      <c r="D7431" s="15" t="str">
        <f>INDEX(装备!E:E,MATCH(属性!A7431,装备!A:A,0))</f>
        <v>weapon</v>
      </c>
      <c r="E7431" s="14">
        <v>109</v>
      </c>
      <c r="F7431" s="17">
        <f>INT((VLOOKUP($C7431,装备数值,2,0)+VLOOKUP($C7431,装备数值,5,0)*($E7431-1))*VLOOKUP($D7431,系数!$K$2:$O$7,2,0))</f>
        <v>0</v>
      </c>
      <c r="G7431" s="17">
        <f>INT((VLOOKUP($C7431,装备数值,3,0)+VLOOKUP($C7431,装备数值,6,0)*($E7431-1))*VLOOKUP($D7431,系数!$K$2:$O$7,3,0))</f>
        <v>1194</v>
      </c>
      <c r="H7431" s="17">
        <f t="shared" si="229"/>
        <v>1194</v>
      </c>
      <c r="I7431" s="17">
        <f>INT((VLOOKUP($C7431,装备数值,4,0)+VLOOKUP($C7431,装备数值,7,0)*($E7431-1))*VLOOKUP($D7431,系数!$K$2:$O$7,4,0))</f>
        <v>0</v>
      </c>
      <c r="J7431" s="17">
        <f>INT((VLOOKUP($C7431,装备数值,4,0)+VLOOKUP($C7431,装备数值,7,0)*($E7431-1))*VLOOKUP($D7431,系数!$K$2:$O$7,5,0))</f>
        <v>0</v>
      </c>
      <c r="K7431" s="17">
        <f>INT(VLOOKUP(E7431,强化金币,2,1)*VLOOKUP(INDEX(装备!F:F,MATCH(属性!A7431,装备!A:A,0)),系数!$K$12:$M$15,3,0))</f>
        <v>450000</v>
      </c>
      <c r="O7431" s="17">
        <f>IF(E7431=1,"",VLOOKUP(E7431,系数!$S$2:$AB$12,MATCH(属性!C7431,评级,0),1))</f>
        <v>220</v>
      </c>
    </row>
    <row r="7432" spans="1:15" ht="17.25" thickBot="1" x14ac:dyDescent="0.4">
      <c r="A7432" s="17">
        <v>7100062</v>
      </c>
      <c r="B7432" s="17" t="s">
        <v>290</v>
      </c>
      <c r="C7432" s="15">
        <f>INDEX(装备!G:G,MATCH(属性!A7432,装备!A:A,0))</f>
        <v>17</v>
      </c>
      <c r="D7432" s="15" t="str">
        <f>INDEX(装备!E:E,MATCH(属性!A7432,装备!A:A,0))</f>
        <v>weapon</v>
      </c>
      <c r="E7432" s="14">
        <v>110</v>
      </c>
      <c r="F7432" s="17">
        <f>INT((VLOOKUP($C7432,装备数值,2,0)+VLOOKUP($C7432,装备数值,5,0)*($E7432-1))*VLOOKUP($D7432,系数!$K$2:$O$7,2,0))</f>
        <v>0</v>
      </c>
      <c r="G7432" s="17">
        <f>INT((VLOOKUP($C7432,装备数值,3,0)+VLOOKUP($C7432,装备数值,6,0)*($E7432-1))*VLOOKUP($D7432,系数!$K$2:$O$7,3,0))</f>
        <v>1203</v>
      </c>
      <c r="H7432" s="17">
        <f t="shared" si="229"/>
        <v>1203</v>
      </c>
      <c r="I7432" s="17">
        <f>INT((VLOOKUP($C7432,装备数值,4,0)+VLOOKUP($C7432,装备数值,7,0)*($E7432-1))*VLOOKUP($D7432,系数!$K$2:$O$7,4,0))</f>
        <v>0</v>
      </c>
      <c r="J7432" s="17">
        <f>INT((VLOOKUP($C7432,装备数值,4,0)+VLOOKUP($C7432,装备数值,7,0)*($E7432-1))*VLOOKUP($D7432,系数!$K$2:$O$7,5,0))</f>
        <v>0</v>
      </c>
      <c r="K7432" s="17">
        <f>INT(VLOOKUP(E7432,强化金币,2,1)*VLOOKUP(INDEX(装备!F:F,MATCH(属性!A7432,装备!A:A,0)),系数!$K$12:$M$15,3,0))</f>
        <v>450000</v>
      </c>
      <c r="O7432" s="17">
        <f>IF(E7432=1,"",VLOOKUP(E7432,系数!$S$2:$AB$12,MATCH(属性!C7432,评级,0),1))</f>
        <v>220</v>
      </c>
    </row>
    <row r="7433" spans="1:15" ht="17.25" thickBot="1" x14ac:dyDescent="0.4">
      <c r="A7433" s="17">
        <v>7100062</v>
      </c>
      <c r="B7433" s="17" t="s">
        <v>290</v>
      </c>
      <c r="C7433" s="15">
        <f>INDEX(装备!G:G,MATCH(属性!A7433,装备!A:A,0))</f>
        <v>17</v>
      </c>
      <c r="D7433" s="15" t="str">
        <f>INDEX(装备!E:E,MATCH(属性!A7433,装备!A:A,0))</f>
        <v>weapon</v>
      </c>
      <c r="E7433" s="14">
        <v>111</v>
      </c>
      <c r="F7433" s="17">
        <f>INT((VLOOKUP($C7433,装备数值,2,0)+VLOOKUP($C7433,装备数值,5,0)*($E7433-1))*VLOOKUP($D7433,系数!$K$2:$O$7,2,0))</f>
        <v>0</v>
      </c>
      <c r="G7433" s="17">
        <f>INT((VLOOKUP($C7433,装备数值,3,0)+VLOOKUP($C7433,装备数值,6,0)*($E7433-1))*VLOOKUP($D7433,系数!$K$2:$O$7,3,0))</f>
        <v>1212</v>
      </c>
      <c r="H7433" s="17">
        <f t="shared" si="229"/>
        <v>1212</v>
      </c>
      <c r="I7433" s="17">
        <f>INT((VLOOKUP($C7433,装备数值,4,0)+VLOOKUP($C7433,装备数值,7,0)*($E7433-1))*VLOOKUP($D7433,系数!$K$2:$O$7,4,0))</f>
        <v>0</v>
      </c>
      <c r="J7433" s="17">
        <f>INT((VLOOKUP($C7433,装备数值,4,0)+VLOOKUP($C7433,装备数值,7,0)*($E7433-1))*VLOOKUP($D7433,系数!$K$2:$O$7,5,0))</f>
        <v>0</v>
      </c>
      <c r="K7433" s="17">
        <f>INT(VLOOKUP(E7433,强化金币,2,1)*VLOOKUP(INDEX(装备!F:F,MATCH(属性!A7433,装备!A:A,0)),系数!$K$12:$M$15,3,0))</f>
        <v>450000</v>
      </c>
      <c r="O7433" s="17">
        <f>IF(E7433=1,"",VLOOKUP(E7433,系数!$S$2:$AB$12,MATCH(属性!C7433,评级,0),1))</f>
        <v>220</v>
      </c>
    </row>
    <row r="7434" spans="1:15" ht="17.25" thickBot="1" x14ac:dyDescent="0.4">
      <c r="A7434" s="17">
        <v>7100062</v>
      </c>
      <c r="B7434" s="17" t="s">
        <v>290</v>
      </c>
      <c r="C7434" s="15">
        <f>INDEX(装备!G:G,MATCH(属性!A7434,装备!A:A,0))</f>
        <v>17</v>
      </c>
      <c r="D7434" s="15" t="str">
        <f>INDEX(装备!E:E,MATCH(属性!A7434,装备!A:A,0))</f>
        <v>weapon</v>
      </c>
      <c r="E7434" s="14">
        <v>112</v>
      </c>
      <c r="F7434" s="17">
        <f>INT((VLOOKUP($C7434,装备数值,2,0)+VLOOKUP($C7434,装备数值,5,0)*($E7434-1))*VLOOKUP($D7434,系数!$K$2:$O$7,2,0))</f>
        <v>0</v>
      </c>
      <c r="G7434" s="17">
        <f>INT((VLOOKUP($C7434,装备数值,3,0)+VLOOKUP($C7434,装备数值,6,0)*($E7434-1))*VLOOKUP($D7434,系数!$K$2:$O$7,3,0))</f>
        <v>1221</v>
      </c>
      <c r="H7434" s="17">
        <f t="shared" si="229"/>
        <v>1221</v>
      </c>
      <c r="I7434" s="17">
        <f>INT((VLOOKUP($C7434,装备数值,4,0)+VLOOKUP($C7434,装备数值,7,0)*($E7434-1))*VLOOKUP($D7434,系数!$K$2:$O$7,4,0))</f>
        <v>0</v>
      </c>
      <c r="J7434" s="17">
        <f>INT((VLOOKUP($C7434,装备数值,4,0)+VLOOKUP($C7434,装备数值,7,0)*($E7434-1))*VLOOKUP($D7434,系数!$K$2:$O$7,5,0))</f>
        <v>0</v>
      </c>
      <c r="K7434" s="17">
        <f>INT(VLOOKUP(E7434,强化金币,2,1)*VLOOKUP(INDEX(装备!F:F,MATCH(属性!A7434,装备!A:A,0)),系数!$K$12:$M$15,3,0))</f>
        <v>450000</v>
      </c>
      <c r="O7434" s="17">
        <f>IF(E7434=1,"",VLOOKUP(E7434,系数!$S$2:$AB$12,MATCH(属性!C7434,评级,0),1))</f>
        <v>220</v>
      </c>
    </row>
    <row r="7435" spans="1:15" ht="17.25" thickBot="1" x14ac:dyDescent="0.4">
      <c r="A7435" s="17">
        <v>7100062</v>
      </c>
      <c r="B7435" s="17" t="s">
        <v>290</v>
      </c>
      <c r="C7435" s="15">
        <f>INDEX(装备!G:G,MATCH(属性!A7435,装备!A:A,0))</f>
        <v>17</v>
      </c>
      <c r="D7435" s="15" t="str">
        <f>INDEX(装备!E:E,MATCH(属性!A7435,装备!A:A,0))</f>
        <v>weapon</v>
      </c>
      <c r="E7435" s="14">
        <v>113</v>
      </c>
      <c r="F7435" s="17">
        <f>INT((VLOOKUP($C7435,装备数值,2,0)+VLOOKUP($C7435,装备数值,5,0)*($E7435-1))*VLOOKUP($D7435,系数!$K$2:$O$7,2,0))</f>
        <v>0</v>
      </c>
      <c r="G7435" s="17">
        <f>INT((VLOOKUP($C7435,装备数值,3,0)+VLOOKUP($C7435,装备数值,6,0)*($E7435-1))*VLOOKUP($D7435,系数!$K$2:$O$7,3,0))</f>
        <v>1230</v>
      </c>
      <c r="H7435" s="17">
        <f t="shared" si="229"/>
        <v>1230</v>
      </c>
      <c r="I7435" s="17">
        <f>INT((VLOOKUP($C7435,装备数值,4,0)+VLOOKUP($C7435,装备数值,7,0)*($E7435-1))*VLOOKUP($D7435,系数!$K$2:$O$7,4,0))</f>
        <v>0</v>
      </c>
      <c r="J7435" s="17">
        <f>INT((VLOOKUP($C7435,装备数值,4,0)+VLOOKUP($C7435,装备数值,7,0)*($E7435-1))*VLOOKUP($D7435,系数!$K$2:$O$7,5,0))</f>
        <v>0</v>
      </c>
      <c r="K7435" s="17">
        <f>INT(VLOOKUP(E7435,强化金币,2,1)*VLOOKUP(INDEX(装备!F:F,MATCH(属性!A7435,装备!A:A,0)),系数!$K$12:$M$15,3,0))</f>
        <v>450000</v>
      </c>
      <c r="O7435" s="17">
        <f>IF(E7435=1,"",VLOOKUP(E7435,系数!$S$2:$AB$12,MATCH(属性!C7435,评级,0),1))</f>
        <v>220</v>
      </c>
    </row>
    <row r="7436" spans="1:15" ht="17.25" thickBot="1" x14ac:dyDescent="0.4">
      <c r="A7436" s="17">
        <v>7100062</v>
      </c>
      <c r="B7436" s="17" t="s">
        <v>290</v>
      </c>
      <c r="C7436" s="15">
        <f>INDEX(装备!G:G,MATCH(属性!A7436,装备!A:A,0))</f>
        <v>17</v>
      </c>
      <c r="D7436" s="15" t="str">
        <f>INDEX(装备!E:E,MATCH(属性!A7436,装备!A:A,0))</f>
        <v>weapon</v>
      </c>
      <c r="E7436" s="14">
        <v>114</v>
      </c>
      <c r="F7436" s="17">
        <f>INT((VLOOKUP($C7436,装备数值,2,0)+VLOOKUP($C7436,装备数值,5,0)*($E7436-1))*VLOOKUP($D7436,系数!$K$2:$O$7,2,0))</f>
        <v>0</v>
      </c>
      <c r="G7436" s="17">
        <f>INT((VLOOKUP($C7436,装备数值,3,0)+VLOOKUP($C7436,装备数值,6,0)*($E7436-1))*VLOOKUP($D7436,系数!$K$2:$O$7,3,0))</f>
        <v>1239</v>
      </c>
      <c r="H7436" s="17">
        <f t="shared" si="229"/>
        <v>1239</v>
      </c>
      <c r="I7436" s="17">
        <f>INT((VLOOKUP($C7436,装备数值,4,0)+VLOOKUP($C7436,装备数值,7,0)*($E7436-1))*VLOOKUP($D7436,系数!$K$2:$O$7,4,0))</f>
        <v>0</v>
      </c>
      <c r="J7436" s="17">
        <f>INT((VLOOKUP($C7436,装备数值,4,0)+VLOOKUP($C7436,装备数值,7,0)*($E7436-1))*VLOOKUP($D7436,系数!$K$2:$O$7,5,0))</f>
        <v>0</v>
      </c>
      <c r="K7436" s="17">
        <f>INT(VLOOKUP(E7436,强化金币,2,1)*VLOOKUP(INDEX(装备!F:F,MATCH(属性!A7436,装备!A:A,0)),系数!$K$12:$M$15,3,0))</f>
        <v>450000</v>
      </c>
      <c r="O7436" s="17">
        <f>IF(E7436=1,"",VLOOKUP(E7436,系数!$S$2:$AB$12,MATCH(属性!C7436,评级,0),1))</f>
        <v>220</v>
      </c>
    </row>
    <row r="7437" spans="1:15" ht="17.25" thickBot="1" x14ac:dyDescent="0.4">
      <c r="A7437" s="17">
        <v>7100062</v>
      </c>
      <c r="B7437" s="17" t="s">
        <v>290</v>
      </c>
      <c r="C7437" s="15">
        <f>INDEX(装备!G:G,MATCH(属性!A7437,装备!A:A,0))</f>
        <v>17</v>
      </c>
      <c r="D7437" s="15" t="str">
        <f>INDEX(装备!E:E,MATCH(属性!A7437,装备!A:A,0))</f>
        <v>weapon</v>
      </c>
      <c r="E7437" s="14">
        <v>115</v>
      </c>
      <c r="F7437" s="17">
        <f>INT((VLOOKUP($C7437,装备数值,2,0)+VLOOKUP($C7437,装备数值,5,0)*($E7437-1))*VLOOKUP($D7437,系数!$K$2:$O$7,2,0))</f>
        <v>0</v>
      </c>
      <c r="G7437" s="17">
        <f>INT((VLOOKUP($C7437,装备数值,3,0)+VLOOKUP($C7437,装备数值,6,0)*($E7437-1))*VLOOKUP($D7437,系数!$K$2:$O$7,3,0))</f>
        <v>1248</v>
      </c>
      <c r="H7437" s="17">
        <f t="shared" si="229"/>
        <v>1248</v>
      </c>
      <c r="I7437" s="17">
        <f>INT((VLOOKUP($C7437,装备数值,4,0)+VLOOKUP($C7437,装备数值,7,0)*($E7437-1))*VLOOKUP($D7437,系数!$K$2:$O$7,4,0))</f>
        <v>0</v>
      </c>
      <c r="J7437" s="17">
        <f>INT((VLOOKUP($C7437,装备数值,4,0)+VLOOKUP($C7437,装备数值,7,0)*($E7437-1))*VLOOKUP($D7437,系数!$K$2:$O$7,5,0))</f>
        <v>0</v>
      </c>
      <c r="K7437" s="17">
        <f>INT(VLOOKUP(E7437,强化金币,2,1)*VLOOKUP(INDEX(装备!F:F,MATCH(属性!A7437,装备!A:A,0)),系数!$K$12:$M$15,3,0))</f>
        <v>450000</v>
      </c>
      <c r="O7437" s="17">
        <f>IF(E7437=1,"",VLOOKUP(E7437,系数!$S$2:$AB$12,MATCH(属性!C7437,评级,0),1))</f>
        <v>220</v>
      </c>
    </row>
    <row r="7438" spans="1:15" ht="17.25" thickBot="1" x14ac:dyDescent="0.4">
      <c r="A7438" s="17">
        <v>7100062</v>
      </c>
      <c r="B7438" s="17" t="s">
        <v>290</v>
      </c>
      <c r="C7438" s="15">
        <f>INDEX(装备!G:G,MATCH(属性!A7438,装备!A:A,0))</f>
        <v>17</v>
      </c>
      <c r="D7438" s="15" t="str">
        <f>INDEX(装备!E:E,MATCH(属性!A7438,装备!A:A,0))</f>
        <v>weapon</v>
      </c>
      <c r="E7438" s="14">
        <v>116</v>
      </c>
      <c r="F7438" s="17">
        <f>INT((VLOOKUP($C7438,装备数值,2,0)+VLOOKUP($C7438,装备数值,5,0)*($E7438-1))*VLOOKUP($D7438,系数!$K$2:$O$7,2,0))</f>
        <v>0</v>
      </c>
      <c r="G7438" s="17">
        <f>INT((VLOOKUP($C7438,装备数值,3,0)+VLOOKUP($C7438,装备数值,6,0)*($E7438-1))*VLOOKUP($D7438,系数!$K$2:$O$7,3,0))</f>
        <v>1257</v>
      </c>
      <c r="H7438" s="17">
        <f t="shared" si="229"/>
        <v>1257</v>
      </c>
      <c r="I7438" s="17">
        <f>INT((VLOOKUP($C7438,装备数值,4,0)+VLOOKUP($C7438,装备数值,7,0)*($E7438-1))*VLOOKUP($D7438,系数!$K$2:$O$7,4,0))</f>
        <v>0</v>
      </c>
      <c r="J7438" s="17">
        <f>INT((VLOOKUP($C7438,装备数值,4,0)+VLOOKUP($C7438,装备数值,7,0)*($E7438-1))*VLOOKUP($D7438,系数!$K$2:$O$7,5,0))</f>
        <v>0</v>
      </c>
      <c r="K7438" s="17">
        <f>INT(VLOOKUP(E7438,强化金币,2,1)*VLOOKUP(INDEX(装备!F:F,MATCH(属性!A7438,装备!A:A,0)),系数!$K$12:$M$15,3,0))</f>
        <v>450000</v>
      </c>
      <c r="O7438" s="17">
        <f>IF(E7438=1,"",VLOOKUP(E7438,系数!$S$2:$AB$12,MATCH(属性!C7438,评级,0),1))</f>
        <v>220</v>
      </c>
    </row>
    <row r="7439" spans="1:15" ht="17.25" thickBot="1" x14ac:dyDescent="0.4">
      <c r="A7439" s="17">
        <v>7100062</v>
      </c>
      <c r="B7439" s="17" t="s">
        <v>290</v>
      </c>
      <c r="C7439" s="15">
        <f>INDEX(装备!G:G,MATCH(属性!A7439,装备!A:A,0))</f>
        <v>17</v>
      </c>
      <c r="D7439" s="15" t="str">
        <f>INDEX(装备!E:E,MATCH(属性!A7439,装备!A:A,0))</f>
        <v>weapon</v>
      </c>
      <c r="E7439" s="14">
        <v>117</v>
      </c>
      <c r="F7439" s="17">
        <f>INT((VLOOKUP($C7439,装备数值,2,0)+VLOOKUP($C7439,装备数值,5,0)*($E7439-1))*VLOOKUP($D7439,系数!$K$2:$O$7,2,0))</f>
        <v>0</v>
      </c>
      <c r="G7439" s="17">
        <f>INT((VLOOKUP($C7439,装备数值,3,0)+VLOOKUP($C7439,装备数值,6,0)*($E7439-1))*VLOOKUP($D7439,系数!$K$2:$O$7,3,0))</f>
        <v>1266</v>
      </c>
      <c r="H7439" s="17">
        <f t="shared" si="229"/>
        <v>1266</v>
      </c>
      <c r="I7439" s="17">
        <f>INT((VLOOKUP($C7439,装备数值,4,0)+VLOOKUP($C7439,装备数值,7,0)*($E7439-1))*VLOOKUP($D7439,系数!$K$2:$O$7,4,0))</f>
        <v>0</v>
      </c>
      <c r="J7439" s="17">
        <f>INT((VLOOKUP($C7439,装备数值,4,0)+VLOOKUP($C7439,装备数值,7,0)*($E7439-1))*VLOOKUP($D7439,系数!$K$2:$O$7,5,0))</f>
        <v>0</v>
      </c>
      <c r="K7439" s="17">
        <f>INT(VLOOKUP(E7439,强化金币,2,1)*VLOOKUP(INDEX(装备!F:F,MATCH(属性!A7439,装备!A:A,0)),系数!$K$12:$M$15,3,0))</f>
        <v>450000</v>
      </c>
      <c r="O7439" s="17">
        <f>IF(E7439=1,"",VLOOKUP(E7439,系数!$S$2:$AB$12,MATCH(属性!C7439,评级,0),1))</f>
        <v>220</v>
      </c>
    </row>
    <row r="7440" spans="1:15" ht="17.25" thickBot="1" x14ac:dyDescent="0.4">
      <c r="A7440" s="17">
        <v>7100062</v>
      </c>
      <c r="B7440" s="17" t="s">
        <v>290</v>
      </c>
      <c r="C7440" s="15">
        <f>INDEX(装备!G:G,MATCH(属性!A7440,装备!A:A,0))</f>
        <v>17</v>
      </c>
      <c r="D7440" s="15" t="str">
        <f>INDEX(装备!E:E,MATCH(属性!A7440,装备!A:A,0))</f>
        <v>weapon</v>
      </c>
      <c r="E7440" s="14">
        <v>118</v>
      </c>
      <c r="F7440" s="17">
        <f>INT((VLOOKUP($C7440,装备数值,2,0)+VLOOKUP($C7440,装备数值,5,0)*($E7440-1))*VLOOKUP($D7440,系数!$K$2:$O$7,2,0))</f>
        <v>0</v>
      </c>
      <c r="G7440" s="17">
        <f>INT((VLOOKUP($C7440,装备数值,3,0)+VLOOKUP($C7440,装备数值,6,0)*($E7440-1))*VLOOKUP($D7440,系数!$K$2:$O$7,3,0))</f>
        <v>1275</v>
      </c>
      <c r="H7440" s="17">
        <f t="shared" si="229"/>
        <v>1275</v>
      </c>
      <c r="I7440" s="17">
        <f>INT((VLOOKUP($C7440,装备数值,4,0)+VLOOKUP($C7440,装备数值,7,0)*($E7440-1))*VLOOKUP($D7440,系数!$K$2:$O$7,4,0))</f>
        <v>0</v>
      </c>
      <c r="J7440" s="17">
        <f>INT((VLOOKUP($C7440,装备数值,4,0)+VLOOKUP($C7440,装备数值,7,0)*($E7440-1))*VLOOKUP($D7440,系数!$K$2:$O$7,5,0))</f>
        <v>0</v>
      </c>
      <c r="K7440" s="17">
        <f>INT(VLOOKUP(E7440,强化金币,2,1)*VLOOKUP(INDEX(装备!F:F,MATCH(属性!A7440,装备!A:A,0)),系数!$K$12:$M$15,3,0))</f>
        <v>450000</v>
      </c>
      <c r="O7440" s="17">
        <f>IF(E7440=1,"",VLOOKUP(E7440,系数!$S$2:$AB$12,MATCH(属性!C7440,评级,0),1))</f>
        <v>220</v>
      </c>
    </row>
    <row r="7441" spans="1:15" ht="17.25" thickBot="1" x14ac:dyDescent="0.4">
      <c r="A7441" s="17">
        <v>7100062</v>
      </c>
      <c r="B7441" s="17" t="s">
        <v>290</v>
      </c>
      <c r="C7441" s="15">
        <f>INDEX(装备!G:G,MATCH(属性!A7441,装备!A:A,0))</f>
        <v>17</v>
      </c>
      <c r="D7441" s="15" t="str">
        <f>INDEX(装备!E:E,MATCH(属性!A7441,装备!A:A,0))</f>
        <v>weapon</v>
      </c>
      <c r="E7441" s="14">
        <v>119</v>
      </c>
      <c r="F7441" s="17">
        <f>INT((VLOOKUP($C7441,装备数值,2,0)+VLOOKUP($C7441,装备数值,5,0)*($E7441-1))*VLOOKUP($D7441,系数!$K$2:$O$7,2,0))</f>
        <v>0</v>
      </c>
      <c r="G7441" s="17">
        <f>INT((VLOOKUP($C7441,装备数值,3,0)+VLOOKUP($C7441,装备数值,6,0)*($E7441-1))*VLOOKUP($D7441,系数!$K$2:$O$7,3,0))</f>
        <v>1284</v>
      </c>
      <c r="H7441" s="17">
        <f t="shared" si="229"/>
        <v>1284</v>
      </c>
      <c r="I7441" s="17">
        <f>INT((VLOOKUP($C7441,装备数值,4,0)+VLOOKUP($C7441,装备数值,7,0)*($E7441-1))*VLOOKUP($D7441,系数!$K$2:$O$7,4,0))</f>
        <v>0</v>
      </c>
      <c r="J7441" s="17">
        <f>INT((VLOOKUP($C7441,装备数值,4,0)+VLOOKUP($C7441,装备数值,7,0)*($E7441-1))*VLOOKUP($D7441,系数!$K$2:$O$7,5,0))</f>
        <v>0</v>
      </c>
      <c r="K7441" s="17">
        <f>INT(VLOOKUP(E7441,强化金币,2,1)*VLOOKUP(INDEX(装备!F:F,MATCH(属性!A7441,装备!A:A,0)),系数!$K$12:$M$15,3,0))</f>
        <v>450000</v>
      </c>
      <c r="O7441" s="17">
        <f>IF(E7441=1,"",VLOOKUP(E7441,系数!$S$2:$AB$12,MATCH(属性!C7441,评级,0),1))</f>
        <v>220</v>
      </c>
    </row>
    <row r="7442" spans="1:15" ht="17.25" thickBot="1" x14ac:dyDescent="0.4">
      <c r="A7442" s="17">
        <v>7100062</v>
      </c>
      <c r="B7442" s="17" t="s">
        <v>290</v>
      </c>
      <c r="C7442" s="15">
        <f>INDEX(装备!G:G,MATCH(属性!A7442,装备!A:A,0))</f>
        <v>17</v>
      </c>
      <c r="D7442" s="15" t="str">
        <f>INDEX(装备!E:E,MATCH(属性!A7442,装备!A:A,0))</f>
        <v>weapon</v>
      </c>
      <c r="E7442" s="14">
        <v>120</v>
      </c>
      <c r="F7442" s="17">
        <f>INT((VLOOKUP($C7442,装备数值,2,0)+VLOOKUP($C7442,装备数值,5,0)*($E7442-1))*VLOOKUP($D7442,系数!$K$2:$O$7,2,0))</f>
        <v>0</v>
      </c>
      <c r="G7442" s="17">
        <f>INT((VLOOKUP($C7442,装备数值,3,0)+VLOOKUP($C7442,装备数值,6,0)*($E7442-1))*VLOOKUP($D7442,系数!$K$2:$O$7,3,0))</f>
        <v>1293</v>
      </c>
      <c r="H7442" s="17">
        <f t="shared" si="229"/>
        <v>1293</v>
      </c>
      <c r="I7442" s="17">
        <f>INT((VLOOKUP($C7442,装备数值,4,0)+VLOOKUP($C7442,装备数值,7,0)*($E7442-1))*VLOOKUP($D7442,系数!$K$2:$O$7,4,0))</f>
        <v>0</v>
      </c>
      <c r="J7442" s="17">
        <f>INT((VLOOKUP($C7442,装备数值,4,0)+VLOOKUP($C7442,装备数值,7,0)*($E7442-1))*VLOOKUP($D7442,系数!$K$2:$O$7,5,0))</f>
        <v>0</v>
      </c>
      <c r="K7442" s="17">
        <f>INT(VLOOKUP(E7442,强化金币,2,1)*VLOOKUP(INDEX(装备!F:F,MATCH(属性!A7442,装备!A:A,0)),系数!$K$12:$M$15,3,0))</f>
        <v>450000</v>
      </c>
      <c r="O7442" s="17">
        <f>IF(E7442=1,"",VLOOKUP(E7442,系数!$S$2:$AB$12,MATCH(属性!C7442,评级,0),1))</f>
        <v>220</v>
      </c>
    </row>
    <row r="7443" spans="1:15" ht="17.25" thickBot="1" x14ac:dyDescent="0.4">
      <c r="A7443" s="17">
        <v>7100063</v>
      </c>
      <c r="B7443" s="17" t="s">
        <v>289</v>
      </c>
      <c r="C7443" s="15">
        <f>INDEX(装备!G:G,MATCH(属性!A7443,装备!A:A,0))</f>
        <v>17</v>
      </c>
      <c r="D7443" s="15" t="str">
        <f>INDEX(装备!E:E,MATCH(属性!A7443,装备!A:A,0))</f>
        <v>helmet</v>
      </c>
      <c r="E7443" s="16">
        <v>1</v>
      </c>
      <c r="F7443" s="17">
        <f>INT((VLOOKUP($C7443,装备数值,2,0)+VLOOKUP($C7443,装备数值,5,0)*($E7443-1))*VLOOKUP($D7443,系数!$K$2:$O$7,2,0))</f>
        <v>1100</v>
      </c>
      <c r="G7443" s="17">
        <f>INT((VLOOKUP($C7443,装备数值,3,0)+VLOOKUP($C7443,装备数值,6,0)*($E7443-1))*VLOOKUP($D7443,系数!$K$2:$O$7,3,0))</f>
        <v>0</v>
      </c>
      <c r="H7443" s="17">
        <f t="shared" si="229"/>
        <v>0</v>
      </c>
      <c r="I7443" s="17">
        <f>INT((VLOOKUP($C7443,装备数值,4,0)+VLOOKUP($C7443,装备数值,7,0)*($E7443-1))*VLOOKUP($D7443,系数!$K$2:$O$7,4,0))</f>
        <v>0</v>
      </c>
      <c r="J7443" s="17">
        <f>INT((VLOOKUP($C7443,装备数值,4,0)+VLOOKUP($C7443,装备数值,7,0)*($E7443-1))*VLOOKUP($D7443,系数!$K$2:$O$7,5,0))</f>
        <v>0</v>
      </c>
      <c r="K7443" s="17">
        <f>INT(VLOOKUP(E7443,强化金币,2,1)*VLOOKUP(INDEX(装备!F:F,MATCH(属性!A7443,装备!A:A,0)),系数!$K$12:$M$15,3,0))</f>
        <v>50</v>
      </c>
      <c r="O7443" s="17" t="str">
        <f>IF(E7443=1,"",VLOOKUP(E7443,系数!$S$2:$AB$12,MATCH(属性!C7443,评级,0),1))</f>
        <v/>
      </c>
    </row>
    <row r="7444" spans="1:15" ht="17.25" thickBot="1" x14ac:dyDescent="0.4">
      <c r="A7444" s="17">
        <v>7100063</v>
      </c>
      <c r="B7444" s="17" t="s">
        <v>289</v>
      </c>
      <c r="C7444" s="15">
        <f>INDEX(装备!G:G,MATCH(属性!A7444,装备!A:A,0))</f>
        <v>17</v>
      </c>
      <c r="D7444" s="15" t="str">
        <f>INDEX(装备!E:E,MATCH(属性!A7444,装备!A:A,0))</f>
        <v>helmet</v>
      </c>
      <c r="E7444" s="14">
        <v>2</v>
      </c>
      <c r="F7444" s="17">
        <f>INT((VLOOKUP($C7444,装备数值,2,0)+VLOOKUP($C7444,装备数值,5,0)*($E7444-1))*VLOOKUP($D7444,系数!$K$2:$O$7,2,0))</f>
        <v>1155</v>
      </c>
      <c r="G7444" s="17">
        <f>INT((VLOOKUP($C7444,装备数值,3,0)+VLOOKUP($C7444,装备数值,6,0)*($E7444-1))*VLOOKUP($D7444,系数!$K$2:$O$7,3,0))</f>
        <v>0</v>
      </c>
      <c r="H7444" s="17">
        <f t="shared" si="229"/>
        <v>0</v>
      </c>
      <c r="I7444" s="17">
        <f>INT((VLOOKUP($C7444,装备数值,4,0)+VLOOKUP($C7444,装备数值,7,0)*($E7444-1))*VLOOKUP($D7444,系数!$K$2:$O$7,4,0))</f>
        <v>0</v>
      </c>
      <c r="J7444" s="17">
        <f>INT((VLOOKUP($C7444,装备数值,4,0)+VLOOKUP($C7444,装备数值,7,0)*($E7444-1))*VLOOKUP($D7444,系数!$K$2:$O$7,5,0))</f>
        <v>0</v>
      </c>
      <c r="K7444" s="17">
        <f>INT(VLOOKUP(E7444,强化金币,2,1)*VLOOKUP(INDEX(装备!F:F,MATCH(属性!A7444,装备!A:A,0)),系数!$K$12:$M$15,3,0))</f>
        <v>80</v>
      </c>
      <c r="O7444" s="17">
        <f>IF(E7444=1,"",VLOOKUP(E7444,系数!$S$2:$AB$12,MATCH(属性!C7444,评级,0),1))</f>
        <v>20</v>
      </c>
    </row>
    <row r="7445" spans="1:15" ht="17.25" thickBot="1" x14ac:dyDescent="0.4">
      <c r="A7445" s="17">
        <v>7100063</v>
      </c>
      <c r="B7445" s="17" t="s">
        <v>289</v>
      </c>
      <c r="C7445" s="15">
        <f>INDEX(装备!G:G,MATCH(属性!A7445,装备!A:A,0))</f>
        <v>17</v>
      </c>
      <c r="D7445" s="15" t="str">
        <f>INDEX(装备!E:E,MATCH(属性!A7445,装备!A:A,0))</f>
        <v>helmet</v>
      </c>
      <c r="E7445" s="14">
        <v>3</v>
      </c>
      <c r="F7445" s="17">
        <f>INT((VLOOKUP($C7445,装备数值,2,0)+VLOOKUP($C7445,装备数值,5,0)*($E7445-1))*VLOOKUP($D7445,系数!$K$2:$O$7,2,0))</f>
        <v>1210</v>
      </c>
      <c r="G7445" s="17">
        <f>INT((VLOOKUP($C7445,装备数值,3,0)+VLOOKUP($C7445,装备数值,6,0)*($E7445-1))*VLOOKUP($D7445,系数!$K$2:$O$7,3,0))</f>
        <v>0</v>
      </c>
      <c r="H7445" s="17">
        <f t="shared" si="229"/>
        <v>0</v>
      </c>
      <c r="I7445" s="17">
        <f>INT((VLOOKUP($C7445,装备数值,4,0)+VLOOKUP($C7445,装备数值,7,0)*($E7445-1))*VLOOKUP($D7445,系数!$K$2:$O$7,4,0))</f>
        <v>0</v>
      </c>
      <c r="J7445" s="17">
        <f>INT((VLOOKUP($C7445,装备数值,4,0)+VLOOKUP($C7445,装备数值,7,0)*($E7445-1))*VLOOKUP($D7445,系数!$K$2:$O$7,5,0))</f>
        <v>0</v>
      </c>
      <c r="K7445" s="17">
        <f>INT(VLOOKUP(E7445,强化金币,2,1)*VLOOKUP(INDEX(装备!F:F,MATCH(属性!A7445,装备!A:A,0)),系数!$K$12:$M$15,3,0))</f>
        <v>100</v>
      </c>
      <c r="O7445" s="17">
        <f>IF(E7445=1,"",VLOOKUP(E7445,系数!$S$2:$AB$12,MATCH(属性!C7445,评级,0),1))</f>
        <v>20</v>
      </c>
    </row>
    <row r="7446" spans="1:15" ht="17.25" thickBot="1" x14ac:dyDescent="0.4">
      <c r="A7446" s="17">
        <v>7100063</v>
      </c>
      <c r="B7446" s="17" t="s">
        <v>289</v>
      </c>
      <c r="C7446" s="15">
        <f>INDEX(装备!G:G,MATCH(属性!A7446,装备!A:A,0))</f>
        <v>17</v>
      </c>
      <c r="D7446" s="15" t="str">
        <f>INDEX(装备!E:E,MATCH(属性!A7446,装备!A:A,0))</f>
        <v>helmet</v>
      </c>
      <c r="E7446" s="14">
        <v>4</v>
      </c>
      <c r="F7446" s="17">
        <f>INT((VLOOKUP($C7446,装备数值,2,0)+VLOOKUP($C7446,装备数值,5,0)*($E7446-1))*VLOOKUP($D7446,系数!$K$2:$O$7,2,0))</f>
        <v>1265</v>
      </c>
      <c r="G7446" s="17">
        <f>INT((VLOOKUP($C7446,装备数值,3,0)+VLOOKUP($C7446,装备数值,6,0)*($E7446-1))*VLOOKUP($D7446,系数!$K$2:$O$7,3,0))</f>
        <v>0</v>
      </c>
      <c r="H7446" s="17">
        <f t="shared" si="229"/>
        <v>0</v>
      </c>
      <c r="I7446" s="17">
        <f>INT((VLOOKUP($C7446,装备数值,4,0)+VLOOKUP($C7446,装备数值,7,0)*($E7446-1))*VLOOKUP($D7446,系数!$K$2:$O$7,4,0))</f>
        <v>0</v>
      </c>
      <c r="J7446" s="17">
        <f>INT((VLOOKUP($C7446,装备数值,4,0)+VLOOKUP($C7446,装备数值,7,0)*($E7446-1))*VLOOKUP($D7446,系数!$K$2:$O$7,5,0))</f>
        <v>0</v>
      </c>
      <c r="K7446" s="17">
        <f>INT(VLOOKUP(E7446,强化金币,2,1)*VLOOKUP(INDEX(装备!F:F,MATCH(属性!A7446,装备!A:A,0)),系数!$K$12:$M$15,3,0))</f>
        <v>200</v>
      </c>
      <c r="O7446" s="17">
        <f>IF(E7446=1,"",VLOOKUP(E7446,系数!$S$2:$AB$12,MATCH(属性!C7446,评级,0),1))</f>
        <v>20</v>
      </c>
    </row>
    <row r="7447" spans="1:15" ht="17.25" thickBot="1" x14ac:dyDescent="0.4">
      <c r="A7447" s="17">
        <v>7100063</v>
      </c>
      <c r="B7447" s="17" t="s">
        <v>289</v>
      </c>
      <c r="C7447" s="15">
        <f>INDEX(装备!G:G,MATCH(属性!A7447,装备!A:A,0))</f>
        <v>17</v>
      </c>
      <c r="D7447" s="15" t="str">
        <f>INDEX(装备!E:E,MATCH(属性!A7447,装备!A:A,0))</f>
        <v>helmet</v>
      </c>
      <c r="E7447" s="14">
        <v>5</v>
      </c>
      <c r="F7447" s="17">
        <f>INT((VLOOKUP($C7447,装备数值,2,0)+VLOOKUP($C7447,装备数值,5,0)*($E7447-1))*VLOOKUP($D7447,系数!$K$2:$O$7,2,0))</f>
        <v>1320</v>
      </c>
      <c r="G7447" s="17">
        <f>INT((VLOOKUP($C7447,装备数值,3,0)+VLOOKUP($C7447,装备数值,6,0)*($E7447-1))*VLOOKUP($D7447,系数!$K$2:$O$7,3,0))</f>
        <v>0</v>
      </c>
      <c r="H7447" s="17">
        <f t="shared" si="229"/>
        <v>0</v>
      </c>
      <c r="I7447" s="17">
        <f>INT((VLOOKUP($C7447,装备数值,4,0)+VLOOKUP($C7447,装备数值,7,0)*($E7447-1))*VLOOKUP($D7447,系数!$K$2:$O$7,4,0))</f>
        <v>0</v>
      </c>
      <c r="J7447" s="17">
        <f>INT((VLOOKUP($C7447,装备数值,4,0)+VLOOKUP($C7447,装备数值,7,0)*($E7447-1))*VLOOKUP($D7447,系数!$K$2:$O$7,5,0))</f>
        <v>0</v>
      </c>
      <c r="K7447" s="17">
        <f>INT(VLOOKUP(E7447,强化金币,2,1)*VLOOKUP(INDEX(装备!F:F,MATCH(属性!A7447,装备!A:A,0)),系数!$K$12:$M$15,3,0))</f>
        <v>300</v>
      </c>
      <c r="O7447" s="17">
        <f>IF(E7447=1,"",VLOOKUP(E7447,系数!$S$2:$AB$12,MATCH(属性!C7447,评级,0),1))</f>
        <v>20</v>
      </c>
    </row>
    <row r="7448" spans="1:15" ht="17.25" thickBot="1" x14ac:dyDescent="0.4">
      <c r="A7448" s="17">
        <v>7100063</v>
      </c>
      <c r="B7448" s="17" t="s">
        <v>289</v>
      </c>
      <c r="C7448" s="15">
        <f>INDEX(装备!G:G,MATCH(属性!A7448,装备!A:A,0))</f>
        <v>17</v>
      </c>
      <c r="D7448" s="15" t="str">
        <f>INDEX(装备!E:E,MATCH(属性!A7448,装备!A:A,0))</f>
        <v>helmet</v>
      </c>
      <c r="E7448" s="14">
        <v>6</v>
      </c>
      <c r="F7448" s="17">
        <f>INT((VLOOKUP($C7448,装备数值,2,0)+VLOOKUP($C7448,装备数值,5,0)*($E7448-1))*VLOOKUP($D7448,系数!$K$2:$O$7,2,0))</f>
        <v>1375</v>
      </c>
      <c r="G7448" s="17">
        <f>INT((VLOOKUP($C7448,装备数值,3,0)+VLOOKUP($C7448,装备数值,6,0)*($E7448-1))*VLOOKUP($D7448,系数!$K$2:$O$7,3,0))</f>
        <v>0</v>
      </c>
      <c r="H7448" s="17">
        <f t="shared" si="229"/>
        <v>0</v>
      </c>
      <c r="I7448" s="17">
        <f>INT((VLOOKUP($C7448,装备数值,4,0)+VLOOKUP($C7448,装备数值,7,0)*($E7448-1))*VLOOKUP($D7448,系数!$K$2:$O$7,4,0))</f>
        <v>0</v>
      </c>
      <c r="J7448" s="17">
        <f>INT((VLOOKUP($C7448,装备数值,4,0)+VLOOKUP($C7448,装备数值,7,0)*($E7448-1))*VLOOKUP($D7448,系数!$K$2:$O$7,5,0))</f>
        <v>0</v>
      </c>
      <c r="K7448" s="17">
        <f>INT(VLOOKUP(E7448,强化金币,2,1)*VLOOKUP(INDEX(装备!F:F,MATCH(属性!A7448,装备!A:A,0)),系数!$K$12:$M$15,3,0))</f>
        <v>400</v>
      </c>
      <c r="O7448" s="17">
        <f>IF(E7448=1,"",VLOOKUP(E7448,系数!$S$2:$AB$12,MATCH(属性!C7448,评级,0),1))</f>
        <v>20</v>
      </c>
    </row>
    <row r="7449" spans="1:15" ht="17.25" thickBot="1" x14ac:dyDescent="0.4">
      <c r="A7449" s="17">
        <v>7100063</v>
      </c>
      <c r="B7449" s="17" t="s">
        <v>289</v>
      </c>
      <c r="C7449" s="15">
        <f>INDEX(装备!G:G,MATCH(属性!A7449,装备!A:A,0))</f>
        <v>17</v>
      </c>
      <c r="D7449" s="15" t="str">
        <f>INDEX(装备!E:E,MATCH(属性!A7449,装备!A:A,0))</f>
        <v>helmet</v>
      </c>
      <c r="E7449" s="14">
        <v>7</v>
      </c>
      <c r="F7449" s="17">
        <f>INT((VLOOKUP($C7449,装备数值,2,0)+VLOOKUP($C7449,装备数值,5,0)*($E7449-1))*VLOOKUP($D7449,系数!$K$2:$O$7,2,0))</f>
        <v>1430</v>
      </c>
      <c r="G7449" s="17">
        <f>INT((VLOOKUP($C7449,装备数值,3,0)+VLOOKUP($C7449,装备数值,6,0)*($E7449-1))*VLOOKUP($D7449,系数!$K$2:$O$7,3,0))</f>
        <v>0</v>
      </c>
      <c r="H7449" s="17">
        <f t="shared" si="229"/>
        <v>0</v>
      </c>
      <c r="I7449" s="17">
        <f>INT((VLOOKUP($C7449,装备数值,4,0)+VLOOKUP($C7449,装备数值,7,0)*($E7449-1))*VLOOKUP($D7449,系数!$K$2:$O$7,4,0))</f>
        <v>0</v>
      </c>
      <c r="J7449" s="17">
        <f>INT((VLOOKUP($C7449,装备数值,4,0)+VLOOKUP($C7449,装备数值,7,0)*($E7449-1))*VLOOKUP($D7449,系数!$K$2:$O$7,5,0))</f>
        <v>0</v>
      </c>
      <c r="K7449" s="17">
        <f>INT(VLOOKUP(E7449,强化金币,2,1)*VLOOKUP(INDEX(装备!F:F,MATCH(属性!A7449,装备!A:A,0)),系数!$K$12:$M$15,3,0))</f>
        <v>500</v>
      </c>
      <c r="O7449" s="17">
        <f>IF(E7449=1,"",VLOOKUP(E7449,系数!$S$2:$AB$12,MATCH(属性!C7449,评级,0),1))</f>
        <v>20</v>
      </c>
    </row>
    <row r="7450" spans="1:15" ht="17.25" thickBot="1" x14ac:dyDescent="0.4">
      <c r="A7450" s="17">
        <v>7100063</v>
      </c>
      <c r="B7450" s="17" t="s">
        <v>289</v>
      </c>
      <c r="C7450" s="15">
        <f>INDEX(装备!G:G,MATCH(属性!A7450,装备!A:A,0))</f>
        <v>17</v>
      </c>
      <c r="D7450" s="15" t="str">
        <f>INDEX(装备!E:E,MATCH(属性!A7450,装备!A:A,0))</f>
        <v>helmet</v>
      </c>
      <c r="E7450" s="14">
        <v>8</v>
      </c>
      <c r="F7450" s="17">
        <f>INT((VLOOKUP($C7450,装备数值,2,0)+VLOOKUP($C7450,装备数值,5,0)*($E7450-1))*VLOOKUP($D7450,系数!$K$2:$O$7,2,0))</f>
        <v>1485</v>
      </c>
      <c r="G7450" s="17">
        <f>INT((VLOOKUP($C7450,装备数值,3,0)+VLOOKUP($C7450,装备数值,6,0)*($E7450-1))*VLOOKUP($D7450,系数!$K$2:$O$7,3,0))</f>
        <v>0</v>
      </c>
      <c r="H7450" s="17">
        <f t="shared" si="229"/>
        <v>0</v>
      </c>
      <c r="I7450" s="17">
        <f>INT((VLOOKUP($C7450,装备数值,4,0)+VLOOKUP($C7450,装备数值,7,0)*($E7450-1))*VLOOKUP($D7450,系数!$K$2:$O$7,4,0))</f>
        <v>0</v>
      </c>
      <c r="J7450" s="17">
        <f>INT((VLOOKUP($C7450,装备数值,4,0)+VLOOKUP($C7450,装备数值,7,0)*($E7450-1))*VLOOKUP($D7450,系数!$K$2:$O$7,5,0))</f>
        <v>0</v>
      </c>
      <c r="K7450" s="17">
        <f>INT(VLOOKUP(E7450,强化金币,2,1)*VLOOKUP(INDEX(装备!F:F,MATCH(属性!A7450,装备!A:A,0)),系数!$K$12:$M$15,3,0))</f>
        <v>600</v>
      </c>
      <c r="O7450" s="17">
        <f>IF(E7450=1,"",VLOOKUP(E7450,系数!$S$2:$AB$12,MATCH(属性!C7450,评级,0),1))</f>
        <v>20</v>
      </c>
    </row>
    <row r="7451" spans="1:15" ht="17.25" thickBot="1" x14ac:dyDescent="0.4">
      <c r="A7451" s="17">
        <v>7100063</v>
      </c>
      <c r="B7451" s="17" t="s">
        <v>289</v>
      </c>
      <c r="C7451" s="15">
        <f>INDEX(装备!G:G,MATCH(属性!A7451,装备!A:A,0))</f>
        <v>17</v>
      </c>
      <c r="D7451" s="15" t="str">
        <f>INDEX(装备!E:E,MATCH(属性!A7451,装备!A:A,0))</f>
        <v>helmet</v>
      </c>
      <c r="E7451" s="14">
        <v>9</v>
      </c>
      <c r="F7451" s="17">
        <f>INT((VLOOKUP($C7451,装备数值,2,0)+VLOOKUP($C7451,装备数值,5,0)*($E7451-1))*VLOOKUP($D7451,系数!$K$2:$O$7,2,0))</f>
        <v>1540</v>
      </c>
      <c r="G7451" s="17">
        <f>INT((VLOOKUP($C7451,装备数值,3,0)+VLOOKUP($C7451,装备数值,6,0)*($E7451-1))*VLOOKUP($D7451,系数!$K$2:$O$7,3,0))</f>
        <v>0</v>
      </c>
      <c r="H7451" s="17">
        <f t="shared" si="229"/>
        <v>0</v>
      </c>
      <c r="I7451" s="17">
        <f>INT((VLOOKUP($C7451,装备数值,4,0)+VLOOKUP($C7451,装备数值,7,0)*($E7451-1))*VLOOKUP($D7451,系数!$K$2:$O$7,4,0))</f>
        <v>0</v>
      </c>
      <c r="J7451" s="17">
        <f>INT((VLOOKUP($C7451,装备数值,4,0)+VLOOKUP($C7451,装备数值,7,0)*($E7451-1))*VLOOKUP($D7451,系数!$K$2:$O$7,5,0))</f>
        <v>0</v>
      </c>
      <c r="K7451" s="17">
        <f>INT(VLOOKUP(E7451,强化金币,2,1)*VLOOKUP(INDEX(装备!F:F,MATCH(属性!A7451,装备!A:A,0)),系数!$K$12:$M$15,3,0))</f>
        <v>700</v>
      </c>
      <c r="O7451" s="17">
        <f>IF(E7451=1,"",VLOOKUP(E7451,系数!$S$2:$AB$12,MATCH(属性!C7451,评级,0),1))</f>
        <v>20</v>
      </c>
    </row>
    <row r="7452" spans="1:15" ht="17.25" thickBot="1" x14ac:dyDescent="0.4">
      <c r="A7452" s="17">
        <v>7100063</v>
      </c>
      <c r="B7452" s="17" t="s">
        <v>289</v>
      </c>
      <c r="C7452" s="15">
        <f>INDEX(装备!G:G,MATCH(属性!A7452,装备!A:A,0))</f>
        <v>17</v>
      </c>
      <c r="D7452" s="15" t="str">
        <f>INDEX(装备!E:E,MATCH(属性!A7452,装备!A:A,0))</f>
        <v>helmet</v>
      </c>
      <c r="E7452" s="14">
        <v>10</v>
      </c>
      <c r="F7452" s="17">
        <f>INT((VLOOKUP($C7452,装备数值,2,0)+VLOOKUP($C7452,装备数值,5,0)*($E7452-1))*VLOOKUP($D7452,系数!$K$2:$O$7,2,0))</f>
        <v>1595</v>
      </c>
      <c r="G7452" s="17">
        <f>INT((VLOOKUP($C7452,装备数值,3,0)+VLOOKUP($C7452,装备数值,6,0)*($E7452-1))*VLOOKUP($D7452,系数!$K$2:$O$7,3,0))</f>
        <v>0</v>
      </c>
      <c r="H7452" s="17">
        <f t="shared" si="229"/>
        <v>0</v>
      </c>
      <c r="I7452" s="17">
        <f>INT((VLOOKUP($C7452,装备数值,4,0)+VLOOKUP($C7452,装备数值,7,0)*($E7452-1))*VLOOKUP($D7452,系数!$K$2:$O$7,4,0))</f>
        <v>0</v>
      </c>
      <c r="J7452" s="17">
        <f>INT((VLOOKUP($C7452,装备数值,4,0)+VLOOKUP($C7452,装备数值,7,0)*($E7452-1))*VLOOKUP($D7452,系数!$K$2:$O$7,5,0))</f>
        <v>0</v>
      </c>
      <c r="K7452" s="17">
        <f>INT(VLOOKUP(E7452,强化金币,2,1)*VLOOKUP(INDEX(装备!F:F,MATCH(属性!A7452,装备!A:A,0)),系数!$K$12:$M$15,3,0))</f>
        <v>800</v>
      </c>
      <c r="O7452" s="17">
        <f>IF(E7452=1,"",VLOOKUP(E7452,系数!$S$2:$AB$12,MATCH(属性!C7452,评级,0),1))</f>
        <v>40</v>
      </c>
    </row>
    <row r="7453" spans="1:15" ht="17.25" thickBot="1" x14ac:dyDescent="0.4">
      <c r="A7453" s="17">
        <v>7100063</v>
      </c>
      <c r="B7453" s="17" t="s">
        <v>289</v>
      </c>
      <c r="C7453" s="15">
        <f>INDEX(装备!G:G,MATCH(属性!A7453,装备!A:A,0))</f>
        <v>17</v>
      </c>
      <c r="D7453" s="15" t="str">
        <f>INDEX(装备!E:E,MATCH(属性!A7453,装备!A:A,0))</f>
        <v>helmet</v>
      </c>
      <c r="E7453" s="14">
        <v>11</v>
      </c>
      <c r="F7453" s="17">
        <f>INT((VLOOKUP($C7453,装备数值,2,0)+VLOOKUP($C7453,装备数值,5,0)*($E7453-1))*VLOOKUP($D7453,系数!$K$2:$O$7,2,0))</f>
        <v>1650</v>
      </c>
      <c r="G7453" s="17">
        <f>INT((VLOOKUP($C7453,装备数值,3,0)+VLOOKUP($C7453,装备数值,6,0)*($E7453-1))*VLOOKUP($D7453,系数!$K$2:$O$7,3,0))</f>
        <v>0</v>
      </c>
      <c r="H7453" s="17">
        <f t="shared" si="229"/>
        <v>0</v>
      </c>
      <c r="I7453" s="17">
        <f>INT((VLOOKUP($C7453,装备数值,4,0)+VLOOKUP($C7453,装备数值,7,0)*($E7453-1))*VLOOKUP($D7453,系数!$K$2:$O$7,4,0))</f>
        <v>0</v>
      </c>
      <c r="J7453" s="17">
        <f>INT((VLOOKUP($C7453,装备数值,4,0)+VLOOKUP($C7453,装备数值,7,0)*($E7453-1))*VLOOKUP($D7453,系数!$K$2:$O$7,5,0))</f>
        <v>0</v>
      </c>
      <c r="K7453" s="17">
        <f>INT(VLOOKUP(E7453,强化金币,2,1)*VLOOKUP(INDEX(装备!F:F,MATCH(属性!A7453,装备!A:A,0)),系数!$K$12:$M$15,3,0))</f>
        <v>900</v>
      </c>
      <c r="O7453" s="17">
        <f>IF(E7453=1,"",VLOOKUP(E7453,系数!$S$2:$AB$12,MATCH(属性!C7453,评级,0),1))</f>
        <v>40</v>
      </c>
    </row>
    <row r="7454" spans="1:15" ht="17.25" thickBot="1" x14ac:dyDescent="0.4">
      <c r="A7454" s="17">
        <v>7100063</v>
      </c>
      <c r="B7454" s="17" t="s">
        <v>289</v>
      </c>
      <c r="C7454" s="15">
        <f>INDEX(装备!G:G,MATCH(属性!A7454,装备!A:A,0))</f>
        <v>17</v>
      </c>
      <c r="D7454" s="15" t="str">
        <f>INDEX(装备!E:E,MATCH(属性!A7454,装备!A:A,0))</f>
        <v>helmet</v>
      </c>
      <c r="E7454" s="14">
        <v>12</v>
      </c>
      <c r="F7454" s="17">
        <f>INT((VLOOKUP($C7454,装备数值,2,0)+VLOOKUP($C7454,装备数值,5,0)*($E7454-1))*VLOOKUP($D7454,系数!$K$2:$O$7,2,0))</f>
        <v>1705</v>
      </c>
      <c r="G7454" s="17">
        <f>INT((VLOOKUP($C7454,装备数值,3,0)+VLOOKUP($C7454,装备数值,6,0)*($E7454-1))*VLOOKUP($D7454,系数!$K$2:$O$7,3,0))</f>
        <v>0</v>
      </c>
      <c r="H7454" s="17">
        <f t="shared" si="229"/>
        <v>0</v>
      </c>
      <c r="I7454" s="17">
        <f>INT((VLOOKUP($C7454,装备数值,4,0)+VLOOKUP($C7454,装备数值,7,0)*($E7454-1))*VLOOKUP($D7454,系数!$K$2:$O$7,4,0))</f>
        <v>0</v>
      </c>
      <c r="J7454" s="17">
        <f>INT((VLOOKUP($C7454,装备数值,4,0)+VLOOKUP($C7454,装备数值,7,0)*($E7454-1))*VLOOKUP($D7454,系数!$K$2:$O$7,5,0))</f>
        <v>0</v>
      </c>
      <c r="K7454" s="17">
        <f>INT(VLOOKUP(E7454,强化金币,2,1)*VLOOKUP(INDEX(装备!F:F,MATCH(属性!A7454,装备!A:A,0)),系数!$K$12:$M$15,3,0))</f>
        <v>1000</v>
      </c>
      <c r="O7454" s="17">
        <f>IF(E7454=1,"",VLOOKUP(E7454,系数!$S$2:$AB$12,MATCH(属性!C7454,评级,0),1))</f>
        <v>40</v>
      </c>
    </row>
    <row r="7455" spans="1:15" ht="17.25" thickBot="1" x14ac:dyDescent="0.4">
      <c r="A7455" s="17">
        <v>7100063</v>
      </c>
      <c r="B7455" s="17" t="s">
        <v>289</v>
      </c>
      <c r="C7455" s="15">
        <f>INDEX(装备!G:G,MATCH(属性!A7455,装备!A:A,0))</f>
        <v>17</v>
      </c>
      <c r="D7455" s="15" t="str">
        <f>INDEX(装备!E:E,MATCH(属性!A7455,装备!A:A,0))</f>
        <v>helmet</v>
      </c>
      <c r="E7455" s="14">
        <v>13</v>
      </c>
      <c r="F7455" s="17">
        <f>INT((VLOOKUP($C7455,装备数值,2,0)+VLOOKUP($C7455,装备数值,5,0)*($E7455-1))*VLOOKUP($D7455,系数!$K$2:$O$7,2,0))</f>
        <v>1760</v>
      </c>
      <c r="G7455" s="17">
        <f>INT((VLOOKUP($C7455,装备数值,3,0)+VLOOKUP($C7455,装备数值,6,0)*($E7455-1))*VLOOKUP($D7455,系数!$K$2:$O$7,3,0))</f>
        <v>0</v>
      </c>
      <c r="H7455" s="17">
        <f t="shared" si="229"/>
        <v>0</v>
      </c>
      <c r="I7455" s="17">
        <f>INT((VLOOKUP($C7455,装备数值,4,0)+VLOOKUP($C7455,装备数值,7,0)*($E7455-1))*VLOOKUP($D7455,系数!$K$2:$O$7,4,0))</f>
        <v>0</v>
      </c>
      <c r="J7455" s="17">
        <f>INT((VLOOKUP($C7455,装备数值,4,0)+VLOOKUP($C7455,装备数值,7,0)*($E7455-1))*VLOOKUP($D7455,系数!$K$2:$O$7,5,0))</f>
        <v>0</v>
      </c>
      <c r="K7455" s="17">
        <f>INT(VLOOKUP(E7455,强化金币,2,1)*VLOOKUP(INDEX(装备!F:F,MATCH(属性!A7455,装备!A:A,0)),系数!$K$12:$M$15,3,0))</f>
        <v>1200</v>
      </c>
      <c r="O7455" s="17">
        <f>IF(E7455=1,"",VLOOKUP(E7455,系数!$S$2:$AB$12,MATCH(属性!C7455,评级,0),1))</f>
        <v>40</v>
      </c>
    </row>
    <row r="7456" spans="1:15" ht="17.25" thickBot="1" x14ac:dyDescent="0.4">
      <c r="A7456" s="17">
        <v>7100063</v>
      </c>
      <c r="B7456" s="17" t="s">
        <v>289</v>
      </c>
      <c r="C7456" s="15">
        <f>INDEX(装备!G:G,MATCH(属性!A7456,装备!A:A,0))</f>
        <v>17</v>
      </c>
      <c r="D7456" s="15" t="str">
        <f>INDEX(装备!E:E,MATCH(属性!A7456,装备!A:A,0))</f>
        <v>helmet</v>
      </c>
      <c r="E7456" s="14">
        <v>14</v>
      </c>
      <c r="F7456" s="17">
        <f>INT((VLOOKUP($C7456,装备数值,2,0)+VLOOKUP($C7456,装备数值,5,0)*($E7456-1))*VLOOKUP($D7456,系数!$K$2:$O$7,2,0))</f>
        <v>1815</v>
      </c>
      <c r="G7456" s="17">
        <f>INT((VLOOKUP($C7456,装备数值,3,0)+VLOOKUP($C7456,装备数值,6,0)*($E7456-1))*VLOOKUP($D7456,系数!$K$2:$O$7,3,0))</f>
        <v>0</v>
      </c>
      <c r="H7456" s="17">
        <f t="shared" si="229"/>
        <v>0</v>
      </c>
      <c r="I7456" s="17">
        <f>INT((VLOOKUP($C7456,装备数值,4,0)+VLOOKUP($C7456,装备数值,7,0)*($E7456-1))*VLOOKUP($D7456,系数!$K$2:$O$7,4,0))</f>
        <v>0</v>
      </c>
      <c r="J7456" s="17">
        <f>INT((VLOOKUP($C7456,装备数值,4,0)+VLOOKUP($C7456,装备数值,7,0)*($E7456-1))*VLOOKUP($D7456,系数!$K$2:$O$7,5,0))</f>
        <v>0</v>
      </c>
      <c r="K7456" s="17">
        <f>INT(VLOOKUP(E7456,强化金币,2,1)*VLOOKUP(INDEX(装备!F:F,MATCH(属性!A7456,装备!A:A,0)),系数!$K$12:$M$15,3,0))</f>
        <v>1400</v>
      </c>
      <c r="O7456" s="17">
        <f>IF(E7456=1,"",VLOOKUP(E7456,系数!$S$2:$AB$12,MATCH(属性!C7456,评级,0),1))</f>
        <v>40</v>
      </c>
    </row>
    <row r="7457" spans="1:15" ht="17.25" thickBot="1" x14ac:dyDescent="0.4">
      <c r="A7457" s="17">
        <v>7100063</v>
      </c>
      <c r="B7457" s="17" t="s">
        <v>289</v>
      </c>
      <c r="C7457" s="15">
        <f>INDEX(装备!G:G,MATCH(属性!A7457,装备!A:A,0))</f>
        <v>17</v>
      </c>
      <c r="D7457" s="15" t="str">
        <f>INDEX(装备!E:E,MATCH(属性!A7457,装备!A:A,0))</f>
        <v>helmet</v>
      </c>
      <c r="E7457" s="14">
        <v>15</v>
      </c>
      <c r="F7457" s="17">
        <f>INT((VLOOKUP($C7457,装备数值,2,0)+VLOOKUP($C7457,装备数值,5,0)*($E7457-1))*VLOOKUP($D7457,系数!$K$2:$O$7,2,0))</f>
        <v>1870</v>
      </c>
      <c r="G7457" s="17">
        <f>INT((VLOOKUP($C7457,装备数值,3,0)+VLOOKUP($C7457,装备数值,6,0)*($E7457-1))*VLOOKUP($D7457,系数!$K$2:$O$7,3,0))</f>
        <v>0</v>
      </c>
      <c r="H7457" s="17">
        <f t="shared" si="229"/>
        <v>0</v>
      </c>
      <c r="I7457" s="17">
        <f>INT((VLOOKUP($C7457,装备数值,4,0)+VLOOKUP($C7457,装备数值,7,0)*($E7457-1))*VLOOKUP($D7457,系数!$K$2:$O$7,4,0))</f>
        <v>0</v>
      </c>
      <c r="J7457" s="17">
        <f>INT((VLOOKUP($C7457,装备数值,4,0)+VLOOKUP($C7457,装备数值,7,0)*($E7457-1))*VLOOKUP($D7457,系数!$K$2:$O$7,5,0))</f>
        <v>0</v>
      </c>
      <c r="K7457" s="17">
        <f>INT(VLOOKUP(E7457,强化金币,2,1)*VLOOKUP(INDEX(装备!F:F,MATCH(属性!A7457,装备!A:A,0)),系数!$K$12:$M$15,3,0))</f>
        <v>1600</v>
      </c>
      <c r="O7457" s="17">
        <f>IF(E7457=1,"",VLOOKUP(E7457,系数!$S$2:$AB$12,MATCH(属性!C7457,评级,0),1))</f>
        <v>40</v>
      </c>
    </row>
    <row r="7458" spans="1:15" ht="17.25" thickBot="1" x14ac:dyDescent="0.4">
      <c r="A7458" s="17">
        <v>7100063</v>
      </c>
      <c r="B7458" s="17" t="s">
        <v>289</v>
      </c>
      <c r="C7458" s="15">
        <f>INDEX(装备!G:G,MATCH(属性!A7458,装备!A:A,0))</f>
        <v>17</v>
      </c>
      <c r="D7458" s="15" t="str">
        <f>INDEX(装备!E:E,MATCH(属性!A7458,装备!A:A,0))</f>
        <v>helmet</v>
      </c>
      <c r="E7458" s="14">
        <v>16</v>
      </c>
      <c r="F7458" s="17">
        <f>INT((VLOOKUP($C7458,装备数值,2,0)+VLOOKUP($C7458,装备数值,5,0)*($E7458-1))*VLOOKUP($D7458,系数!$K$2:$O$7,2,0))</f>
        <v>1925</v>
      </c>
      <c r="G7458" s="17">
        <f>INT((VLOOKUP($C7458,装备数值,3,0)+VLOOKUP($C7458,装备数值,6,0)*($E7458-1))*VLOOKUP($D7458,系数!$K$2:$O$7,3,0))</f>
        <v>0</v>
      </c>
      <c r="H7458" s="17">
        <f t="shared" si="229"/>
        <v>0</v>
      </c>
      <c r="I7458" s="17">
        <f>INT((VLOOKUP($C7458,装备数值,4,0)+VLOOKUP($C7458,装备数值,7,0)*($E7458-1))*VLOOKUP($D7458,系数!$K$2:$O$7,4,0))</f>
        <v>0</v>
      </c>
      <c r="J7458" s="17">
        <f>INT((VLOOKUP($C7458,装备数值,4,0)+VLOOKUP($C7458,装备数值,7,0)*($E7458-1))*VLOOKUP($D7458,系数!$K$2:$O$7,5,0))</f>
        <v>0</v>
      </c>
      <c r="K7458" s="17">
        <f>INT(VLOOKUP(E7458,强化金币,2,1)*VLOOKUP(INDEX(装备!F:F,MATCH(属性!A7458,装备!A:A,0)),系数!$K$12:$M$15,3,0))</f>
        <v>1800</v>
      </c>
      <c r="O7458" s="17">
        <f>IF(E7458=1,"",VLOOKUP(E7458,系数!$S$2:$AB$12,MATCH(属性!C7458,评级,0),1))</f>
        <v>40</v>
      </c>
    </row>
    <row r="7459" spans="1:15" ht="17.25" thickBot="1" x14ac:dyDescent="0.4">
      <c r="A7459" s="17">
        <v>7100063</v>
      </c>
      <c r="B7459" s="17" t="s">
        <v>289</v>
      </c>
      <c r="C7459" s="15">
        <f>INDEX(装备!G:G,MATCH(属性!A7459,装备!A:A,0))</f>
        <v>17</v>
      </c>
      <c r="D7459" s="15" t="str">
        <f>INDEX(装备!E:E,MATCH(属性!A7459,装备!A:A,0))</f>
        <v>helmet</v>
      </c>
      <c r="E7459" s="14">
        <v>17</v>
      </c>
      <c r="F7459" s="17">
        <f>INT((VLOOKUP($C7459,装备数值,2,0)+VLOOKUP($C7459,装备数值,5,0)*($E7459-1))*VLOOKUP($D7459,系数!$K$2:$O$7,2,0))</f>
        <v>1980</v>
      </c>
      <c r="G7459" s="17">
        <f>INT((VLOOKUP($C7459,装备数值,3,0)+VLOOKUP($C7459,装备数值,6,0)*($E7459-1))*VLOOKUP($D7459,系数!$K$2:$O$7,3,0))</f>
        <v>0</v>
      </c>
      <c r="H7459" s="17">
        <f t="shared" si="229"/>
        <v>0</v>
      </c>
      <c r="I7459" s="17">
        <f>INT((VLOOKUP($C7459,装备数值,4,0)+VLOOKUP($C7459,装备数值,7,0)*($E7459-1))*VLOOKUP($D7459,系数!$K$2:$O$7,4,0))</f>
        <v>0</v>
      </c>
      <c r="J7459" s="17">
        <f>INT((VLOOKUP($C7459,装备数值,4,0)+VLOOKUP($C7459,装备数值,7,0)*($E7459-1))*VLOOKUP($D7459,系数!$K$2:$O$7,5,0))</f>
        <v>0</v>
      </c>
      <c r="K7459" s="17">
        <f>INT(VLOOKUP(E7459,强化金币,2,1)*VLOOKUP(INDEX(装备!F:F,MATCH(属性!A7459,装备!A:A,0)),系数!$K$12:$M$15,3,0))</f>
        <v>2000</v>
      </c>
      <c r="O7459" s="17">
        <f>IF(E7459=1,"",VLOOKUP(E7459,系数!$S$2:$AB$12,MATCH(属性!C7459,评级,0),1))</f>
        <v>40</v>
      </c>
    </row>
    <row r="7460" spans="1:15" ht="17.25" thickBot="1" x14ac:dyDescent="0.4">
      <c r="A7460" s="17">
        <v>7100063</v>
      </c>
      <c r="B7460" s="17" t="s">
        <v>289</v>
      </c>
      <c r="C7460" s="15">
        <f>INDEX(装备!G:G,MATCH(属性!A7460,装备!A:A,0))</f>
        <v>17</v>
      </c>
      <c r="D7460" s="15" t="str">
        <f>INDEX(装备!E:E,MATCH(属性!A7460,装备!A:A,0))</f>
        <v>helmet</v>
      </c>
      <c r="E7460" s="14">
        <v>18</v>
      </c>
      <c r="F7460" s="17">
        <f>INT((VLOOKUP($C7460,装备数值,2,0)+VLOOKUP($C7460,装备数值,5,0)*($E7460-1))*VLOOKUP($D7460,系数!$K$2:$O$7,2,0))</f>
        <v>2035</v>
      </c>
      <c r="G7460" s="17">
        <f>INT((VLOOKUP($C7460,装备数值,3,0)+VLOOKUP($C7460,装备数值,6,0)*($E7460-1))*VLOOKUP($D7460,系数!$K$2:$O$7,3,0))</f>
        <v>0</v>
      </c>
      <c r="H7460" s="17">
        <f t="shared" si="229"/>
        <v>0</v>
      </c>
      <c r="I7460" s="17">
        <f>INT((VLOOKUP($C7460,装备数值,4,0)+VLOOKUP($C7460,装备数值,7,0)*($E7460-1))*VLOOKUP($D7460,系数!$K$2:$O$7,4,0))</f>
        <v>0</v>
      </c>
      <c r="J7460" s="17">
        <f>INT((VLOOKUP($C7460,装备数值,4,0)+VLOOKUP($C7460,装备数值,7,0)*($E7460-1))*VLOOKUP($D7460,系数!$K$2:$O$7,5,0))</f>
        <v>0</v>
      </c>
      <c r="K7460" s="17">
        <f>INT(VLOOKUP(E7460,强化金币,2,1)*VLOOKUP(INDEX(装备!F:F,MATCH(属性!A7460,装备!A:A,0)),系数!$K$12:$M$15,3,0))</f>
        <v>2200</v>
      </c>
      <c r="O7460" s="17">
        <f>IF(E7460=1,"",VLOOKUP(E7460,系数!$S$2:$AB$12,MATCH(属性!C7460,评级,0),1))</f>
        <v>40</v>
      </c>
    </row>
    <row r="7461" spans="1:15" ht="17.25" thickBot="1" x14ac:dyDescent="0.4">
      <c r="A7461" s="17">
        <v>7100063</v>
      </c>
      <c r="B7461" s="17" t="s">
        <v>289</v>
      </c>
      <c r="C7461" s="15">
        <f>INDEX(装备!G:G,MATCH(属性!A7461,装备!A:A,0))</f>
        <v>17</v>
      </c>
      <c r="D7461" s="15" t="str">
        <f>INDEX(装备!E:E,MATCH(属性!A7461,装备!A:A,0))</f>
        <v>helmet</v>
      </c>
      <c r="E7461" s="14">
        <v>19</v>
      </c>
      <c r="F7461" s="17">
        <f>INT((VLOOKUP($C7461,装备数值,2,0)+VLOOKUP($C7461,装备数值,5,0)*($E7461-1))*VLOOKUP($D7461,系数!$K$2:$O$7,2,0))</f>
        <v>2090</v>
      </c>
      <c r="G7461" s="17">
        <f>INT((VLOOKUP($C7461,装备数值,3,0)+VLOOKUP($C7461,装备数值,6,0)*($E7461-1))*VLOOKUP($D7461,系数!$K$2:$O$7,3,0))</f>
        <v>0</v>
      </c>
      <c r="H7461" s="17">
        <f t="shared" si="229"/>
        <v>0</v>
      </c>
      <c r="I7461" s="17">
        <f>INT((VLOOKUP($C7461,装备数值,4,0)+VLOOKUP($C7461,装备数值,7,0)*($E7461-1))*VLOOKUP($D7461,系数!$K$2:$O$7,4,0))</f>
        <v>0</v>
      </c>
      <c r="J7461" s="17">
        <f>INT((VLOOKUP($C7461,装备数值,4,0)+VLOOKUP($C7461,装备数值,7,0)*($E7461-1))*VLOOKUP($D7461,系数!$K$2:$O$7,5,0))</f>
        <v>0</v>
      </c>
      <c r="K7461" s="17">
        <f>INT(VLOOKUP(E7461,强化金币,2,1)*VLOOKUP(INDEX(装备!F:F,MATCH(属性!A7461,装备!A:A,0)),系数!$K$12:$M$15,3,0))</f>
        <v>2400</v>
      </c>
      <c r="O7461" s="17">
        <f>IF(E7461=1,"",VLOOKUP(E7461,系数!$S$2:$AB$12,MATCH(属性!C7461,评级,0),1))</f>
        <v>40</v>
      </c>
    </row>
    <row r="7462" spans="1:15" ht="17.25" thickBot="1" x14ac:dyDescent="0.4">
      <c r="A7462" s="17">
        <v>7100063</v>
      </c>
      <c r="B7462" s="17" t="s">
        <v>289</v>
      </c>
      <c r="C7462" s="15">
        <f>INDEX(装备!G:G,MATCH(属性!A7462,装备!A:A,0))</f>
        <v>17</v>
      </c>
      <c r="D7462" s="15" t="str">
        <f>INDEX(装备!E:E,MATCH(属性!A7462,装备!A:A,0))</f>
        <v>helmet</v>
      </c>
      <c r="E7462" s="14">
        <v>20</v>
      </c>
      <c r="F7462" s="17">
        <f>INT((VLOOKUP($C7462,装备数值,2,0)+VLOOKUP($C7462,装备数值,5,0)*($E7462-1))*VLOOKUP($D7462,系数!$K$2:$O$7,2,0))</f>
        <v>2145</v>
      </c>
      <c r="G7462" s="17">
        <f>INT((VLOOKUP($C7462,装备数值,3,0)+VLOOKUP($C7462,装备数值,6,0)*($E7462-1))*VLOOKUP($D7462,系数!$K$2:$O$7,3,0))</f>
        <v>0</v>
      </c>
      <c r="H7462" s="17">
        <f t="shared" si="229"/>
        <v>0</v>
      </c>
      <c r="I7462" s="17">
        <f>INT((VLOOKUP($C7462,装备数值,4,0)+VLOOKUP($C7462,装备数值,7,0)*($E7462-1))*VLOOKUP($D7462,系数!$K$2:$O$7,4,0))</f>
        <v>0</v>
      </c>
      <c r="J7462" s="17">
        <f>INT((VLOOKUP($C7462,装备数值,4,0)+VLOOKUP($C7462,装备数值,7,0)*($E7462-1))*VLOOKUP($D7462,系数!$K$2:$O$7,5,0))</f>
        <v>0</v>
      </c>
      <c r="K7462" s="17">
        <f>INT(VLOOKUP(E7462,强化金币,2,1)*VLOOKUP(INDEX(装备!F:F,MATCH(属性!A7462,装备!A:A,0)),系数!$K$12:$M$15,3,0))</f>
        <v>2600</v>
      </c>
      <c r="O7462" s="17">
        <f>IF(E7462=1,"",VLOOKUP(E7462,系数!$S$2:$AB$12,MATCH(属性!C7462,评级,0),1))</f>
        <v>60</v>
      </c>
    </row>
    <row r="7463" spans="1:15" ht="17.25" thickBot="1" x14ac:dyDescent="0.4">
      <c r="A7463" s="17">
        <v>7100063</v>
      </c>
      <c r="B7463" s="17" t="s">
        <v>289</v>
      </c>
      <c r="C7463" s="15">
        <f>INDEX(装备!G:G,MATCH(属性!A7463,装备!A:A,0))</f>
        <v>17</v>
      </c>
      <c r="D7463" s="15" t="str">
        <f>INDEX(装备!E:E,MATCH(属性!A7463,装备!A:A,0))</f>
        <v>helmet</v>
      </c>
      <c r="E7463" s="14">
        <v>21</v>
      </c>
      <c r="F7463" s="17">
        <f>INT((VLOOKUP($C7463,装备数值,2,0)+VLOOKUP($C7463,装备数值,5,0)*($E7463-1))*VLOOKUP($D7463,系数!$K$2:$O$7,2,0))</f>
        <v>2200</v>
      </c>
      <c r="G7463" s="17">
        <f>INT((VLOOKUP($C7463,装备数值,3,0)+VLOOKUP($C7463,装备数值,6,0)*($E7463-1))*VLOOKUP($D7463,系数!$K$2:$O$7,3,0))</f>
        <v>0</v>
      </c>
      <c r="H7463" s="17">
        <f t="shared" si="229"/>
        <v>0</v>
      </c>
      <c r="I7463" s="17">
        <f>INT((VLOOKUP($C7463,装备数值,4,0)+VLOOKUP($C7463,装备数值,7,0)*($E7463-1))*VLOOKUP($D7463,系数!$K$2:$O$7,4,0))</f>
        <v>0</v>
      </c>
      <c r="J7463" s="17">
        <f>INT((VLOOKUP($C7463,装备数值,4,0)+VLOOKUP($C7463,装备数值,7,0)*($E7463-1))*VLOOKUP($D7463,系数!$K$2:$O$7,5,0))</f>
        <v>0</v>
      </c>
      <c r="K7463" s="17">
        <f>INT(VLOOKUP(E7463,强化金币,2,1)*VLOOKUP(INDEX(装备!F:F,MATCH(属性!A7463,装备!A:A,0)),系数!$K$12:$M$15,3,0))</f>
        <v>2800</v>
      </c>
      <c r="O7463" s="17">
        <f>IF(E7463=1,"",VLOOKUP(E7463,系数!$S$2:$AB$12,MATCH(属性!C7463,评级,0),1))</f>
        <v>60</v>
      </c>
    </row>
    <row r="7464" spans="1:15" ht="17.25" thickBot="1" x14ac:dyDescent="0.4">
      <c r="A7464" s="17">
        <v>7100063</v>
      </c>
      <c r="B7464" s="17" t="s">
        <v>289</v>
      </c>
      <c r="C7464" s="15">
        <f>INDEX(装备!G:G,MATCH(属性!A7464,装备!A:A,0))</f>
        <v>17</v>
      </c>
      <c r="D7464" s="15" t="str">
        <f>INDEX(装备!E:E,MATCH(属性!A7464,装备!A:A,0))</f>
        <v>helmet</v>
      </c>
      <c r="E7464" s="14">
        <v>22</v>
      </c>
      <c r="F7464" s="17">
        <f>INT((VLOOKUP($C7464,装备数值,2,0)+VLOOKUP($C7464,装备数值,5,0)*($E7464-1))*VLOOKUP($D7464,系数!$K$2:$O$7,2,0))</f>
        <v>2255</v>
      </c>
      <c r="G7464" s="17">
        <f>INT((VLOOKUP($C7464,装备数值,3,0)+VLOOKUP($C7464,装备数值,6,0)*($E7464-1))*VLOOKUP($D7464,系数!$K$2:$O$7,3,0))</f>
        <v>0</v>
      </c>
      <c r="H7464" s="17">
        <f t="shared" si="229"/>
        <v>0</v>
      </c>
      <c r="I7464" s="17">
        <f>INT((VLOOKUP($C7464,装备数值,4,0)+VLOOKUP($C7464,装备数值,7,0)*($E7464-1))*VLOOKUP($D7464,系数!$K$2:$O$7,4,0))</f>
        <v>0</v>
      </c>
      <c r="J7464" s="17">
        <f>INT((VLOOKUP($C7464,装备数值,4,0)+VLOOKUP($C7464,装备数值,7,0)*($E7464-1))*VLOOKUP($D7464,系数!$K$2:$O$7,5,0))</f>
        <v>0</v>
      </c>
      <c r="K7464" s="17">
        <f>INT(VLOOKUP(E7464,强化金币,2,1)*VLOOKUP(INDEX(装备!F:F,MATCH(属性!A7464,装备!A:A,0)),系数!$K$12:$M$15,3,0))</f>
        <v>3000</v>
      </c>
      <c r="O7464" s="17">
        <f>IF(E7464=1,"",VLOOKUP(E7464,系数!$S$2:$AB$12,MATCH(属性!C7464,评级,0),1))</f>
        <v>60</v>
      </c>
    </row>
    <row r="7465" spans="1:15" ht="17.25" thickBot="1" x14ac:dyDescent="0.4">
      <c r="A7465" s="17">
        <v>7100063</v>
      </c>
      <c r="B7465" s="17" t="s">
        <v>289</v>
      </c>
      <c r="C7465" s="15">
        <f>INDEX(装备!G:G,MATCH(属性!A7465,装备!A:A,0))</f>
        <v>17</v>
      </c>
      <c r="D7465" s="15" t="str">
        <f>INDEX(装备!E:E,MATCH(属性!A7465,装备!A:A,0))</f>
        <v>helmet</v>
      </c>
      <c r="E7465" s="14">
        <v>23</v>
      </c>
      <c r="F7465" s="17">
        <f>INT((VLOOKUP($C7465,装备数值,2,0)+VLOOKUP($C7465,装备数值,5,0)*($E7465-1))*VLOOKUP($D7465,系数!$K$2:$O$7,2,0))</f>
        <v>2310</v>
      </c>
      <c r="G7465" s="17">
        <f>INT((VLOOKUP($C7465,装备数值,3,0)+VLOOKUP($C7465,装备数值,6,0)*($E7465-1))*VLOOKUP($D7465,系数!$K$2:$O$7,3,0))</f>
        <v>0</v>
      </c>
      <c r="H7465" s="17">
        <f t="shared" si="229"/>
        <v>0</v>
      </c>
      <c r="I7465" s="17">
        <f>INT((VLOOKUP($C7465,装备数值,4,0)+VLOOKUP($C7465,装备数值,7,0)*($E7465-1))*VLOOKUP($D7465,系数!$K$2:$O$7,4,0))</f>
        <v>0</v>
      </c>
      <c r="J7465" s="17">
        <f>INT((VLOOKUP($C7465,装备数值,4,0)+VLOOKUP($C7465,装备数值,7,0)*($E7465-1))*VLOOKUP($D7465,系数!$K$2:$O$7,5,0))</f>
        <v>0</v>
      </c>
      <c r="K7465" s="17">
        <f>INT(VLOOKUP(E7465,强化金币,2,1)*VLOOKUP(INDEX(装备!F:F,MATCH(属性!A7465,装备!A:A,0)),系数!$K$12:$M$15,3,0))</f>
        <v>3200</v>
      </c>
      <c r="O7465" s="17">
        <f>IF(E7465=1,"",VLOOKUP(E7465,系数!$S$2:$AB$12,MATCH(属性!C7465,评级,0),1))</f>
        <v>60</v>
      </c>
    </row>
    <row r="7466" spans="1:15" ht="17.25" thickBot="1" x14ac:dyDescent="0.4">
      <c r="A7466" s="17">
        <v>7100063</v>
      </c>
      <c r="B7466" s="17" t="s">
        <v>289</v>
      </c>
      <c r="C7466" s="15">
        <f>INDEX(装备!G:G,MATCH(属性!A7466,装备!A:A,0))</f>
        <v>17</v>
      </c>
      <c r="D7466" s="15" t="str">
        <f>INDEX(装备!E:E,MATCH(属性!A7466,装备!A:A,0))</f>
        <v>helmet</v>
      </c>
      <c r="E7466" s="14">
        <v>24</v>
      </c>
      <c r="F7466" s="17">
        <f>INT((VLOOKUP($C7466,装备数值,2,0)+VLOOKUP($C7466,装备数值,5,0)*($E7466-1))*VLOOKUP($D7466,系数!$K$2:$O$7,2,0))</f>
        <v>2365</v>
      </c>
      <c r="G7466" s="17">
        <f>INT((VLOOKUP($C7466,装备数值,3,0)+VLOOKUP($C7466,装备数值,6,0)*($E7466-1))*VLOOKUP($D7466,系数!$K$2:$O$7,3,0))</f>
        <v>0</v>
      </c>
      <c r="H7466" s="17">
        <f t="shared" si="229"/>
        <v>0</v>
      </c>
      <c r="I7466" s="17">
        <f>INT((VLOOKUP($C7466,装备数值,4,0)+VLOOKUP($C7466,装备数值,7,0)*($E7466-1))*VLOOKUP($D7466,系数!$K$2:$O$7,4,0))</f>
        <v>0</v>
      </c>
      <c r="J7466" s="17">
        <f>INT((VLOOKUP($C7466,装备数值,4,0)+VLOOKUP($C7466,装备数值,7,0)*($E7466-1))*VLOOKUP($D7466,系数!$K$2:$O$7,5,0))</f>
        <v>0</v>
      </c>
      <c r="K7466" s="17">
        <f>INT(VLOOKUP(E7466,强化金币,2,1)*VLOOKUP(INDEX(装备!F:F,MATCH(属性!A7466,装备!A:A,0)),系数!$K$12:$M$15,3,0))</f>
        <v>3400</v>
      </c>
      <c r="O7466" s="17">
        <f>IF(E7466=1,"",VLOOKUP(E7466,系数!$S$2:$AB$12,MATCH(属性!C7466,评级,0),1))</f>
        <v>60</v>
      </c>
    </row>
    <row r="7467" spans="1:15" ht="17.25" thickBot="1" x14ac:dyDescent="0.4">
      <c r="A7467" s="17">
        <v>7100063</v>
      </c>
      <c r="B7467" s="17" t="s">
        <v>289</v>
      </c>
      <c r="C7467" s="15">
        <f>INDEX(装备!G:G,MATCH(属性!A7467,装备!A:A,0))</f>
        <v>17</v>
      </c>
      <c r="D7467" s="15" t="str">
        <f>INDEX(装备!E:E,MATCH(属性!A7467,装备!A:A,0))</f>
        <v>helmet</v>
      </c>
      <c r="E7467" s="14">
        <v>25</v>
      </c>
      <c r="F7467" s="17">
        <f>INT((VLOOKUP($C7467,装备数值,2,0)+VLOOKUP($C7467,装备数值,5,0)*($E7467-1))*VLOOKUP($D7467,系数!$K$2:$O$7,2,0))</f>
        <v>2420</v>
      </c>
      <c r="G7467" s="17">
        <f>INT((VLOOKUP($C7467,装备数值,3,0)+VLOOKUP($C7467,装备数值,6,0)*($E7467-1))*VLOOKUP($D7467,系数!$K$2:$O$7,3,0))</f>
        <v>0</v>
      </c>
      <c r="H7467" s="17">
        <f t="shared" si="229"/>
        <v>0</v>
      </c>
      <c r="I7467" s="17">
        <f>INT((VLOOKUP($C7467,装备数值,4,0)+VLOOKUP($C7467,装备数值,7,0)*($E7467-1))*VLOOKUP($D7467,系数!$K$2:$O$7,4,0))</f>
        <v>0</v>
      </c>
      <c r="J7467" s="17">
        <f>INT((VLOOKUP($C7467,装备数值,4,0)+VLOOKUP($C7467,装备数值,7,0)*($E7467-1))*VLOOKUP($D7467,系数!$K$2:$O$7,5,0))</f>
        <v>0</v>
      </c>
      <c r="K7467" s="17">
        <f>INT(VLOOKUP(E7467,强化金币,2,1)*VLOOKUP(INDEX(装备!F:F,MATCH(属性!A7467,装备!A:A,0)),系数!$K$12:$M$15,3,0))</f>
        <v>3600</v>
      </c>
      <c r="O7467" s="17">
        <f>IF(E7467=1,"",VLOOKUP(E7467,系数!$S$2:$AB$12,MATCH(属性!C7467,评级,0),1))</f>
        <v>60</v>
      </c>
    </row>
    <row r="7468" spans="1:15" ht="17.25" thickBot="1" x14ac:dyDescent="0.4">
      <c r="A7468" s="17">
        <v>7100063</v>
      </c>
      <c r="B7468" s="17" t="s">
        <v>289</v>
      </c>
      <c r="C7468" s="15">
        <f>INDEX(装备!G:G,MATCH(属性!A7468,装备!A:A,0))</f>
        <v>17</v>
      </c>
      <c r="D7468" s="15" t="str">
        <f>INDEX(装备!E:E,MATCH(属性!A7468,装备!A:A,0))</f>
        <v>helmet</v>
      </c>
      <c r="E7468" s="14">
        <v>26</v>
      </c>
      <c r="F7468" s="17">
        <f>INT((VLOOKUP($C7468,装备数值,2,0)+VLOOKUP($C7468,装备数值,5,0)*($E7468-1))*VLOOKUP($D7468,系数!$K$2:$O$7,2,0))</f>
        <v>2475</v>
      </c>
      <c r="G7468" s="17">
        <f>INT((VLOOKUP($C7468,装备数值,3,0)+VLOOKUP($C7468,装备数值,6,0)*($E7468-1))*VLOOKUP($D7468,系数!$K$2:$O$7,3,0))</f>
        <v>0</v>
      </c>
      <c r="H7468" s="17">
        <f t="shared" si="229"/>
        <v>0</v>
      </c>
      <c r="I7468" s="17">
        <f>INT((VLOOKUP($C7468,装备数值,4,0)+VLOOKUP($C7468,装备数值,7,0)*($E7468-1))*VLOOKUP($D7468,系数!$K$2:$O$7,4,0))</f>
        <v>0</v>
      </c>
      <c r="J7468" s="17">
        <f>INT((VLOOKUP($C7468,装备数值,4,0)+VLOOKUP($C7468,装备数值,7,0)*($E7468-1))*VLOOKUP($D7468,系数!$K$2:$O$7,5,0))</f>
        <v>0</v>
      </c>
      <c r="K7468" s="17">
        <f>INT(VLOOKUP(E7468,强化金币,2,1)*VLOOKUP(INDEX(装备!F:F,MATCH(属性!A7468,装备!A:A,0)),系数!$K$12:$M$15,3,0))</f>
        <v>3800</v>
      </c>
      <c r="O7468" s="17">
        <f>IF(E7468=1,"",VLOOKUP(E7468,系数!$S$2:$AB$12,MATCH(属性!C7468,评级,0),1))</f>
        <v>60</v>
      </c>
    </row>
    <row r="7469" spans="1:15" ht="17.25" thickBot="1" x14ac:dyDescent="0.4">
      <c r="A7469" s="17">
        <v>7100063</v>
      </c>
      <c r="B7469" s="17" t="s">
        <v>289</v>
      </c>
      <c r="C7469" s="15">
        <f>INDEX(装备!G:G,MATCH(属性!A7469,装备!A:A,0))</f>
        <v>17</v>
      </c>
      <c r="D7469" s="15" t="str">
        <f>INDEX(装备!E:E,MATCH(属性!A7469,装备!A:A,0))</f>
        <v>helmet</v>
      </c>
      <c r="E7469" s="14">
        <v>27</v>
      </c>
      <c r="F7469" s="17">
        <f>INT((VLOOKUP($C7469,装备数值,2,0)+VLOOKUP($C7469,装备数值,5,0)*($E7469-1))*VLOOKUP($D7469,系数!$K$2:$O$7,2,0))</f>
        <v>2530</v>
      </c>
      <c r="G7469" s="17">
        <f>INT((VLOOKUP($C7469,装备数值,3,0)+VLOOKUP($C7469,装备数值,6,0)*($E7469-1))*VLOOKUP($D7469,系数!$K$2:$O$7,3,0))</f>
        <v>0</v>
      </c>
      <c r="H7469" s="17">
        <f t="shared" si="229"/>
        <v>0</v>
      </c>
      <c r="I7469" s="17">
        <f>INT((VLOOKUP($C7469,装备数值,4,0)+VLOOKUP($C7469,装备数值,7,0)*($E7469-1))*VLOOKUP($D7469,系数!$K$2:$O$7,4,0))</f>
        <v>0</v>
      </c>
      <c r="J7469" s="17">
        <f>INT((VLOOKUP($C7469,装备数值,4,0)+VLOOKUP($C7469,装备数值,7,0)*($E7469-1))*VLOOKUP($D7469,系数!$K$2:$O$7,5,0))</f>
        <v>0</v>
      </c>
      <c r="K7469" s="17">
        <f>INT(VLOOKUP(E7469,强化金币,2,1)*VLOOKUP(INDEX(装备!F:F,MATCH(属性!A7469,装备!A:A,0)),系数!$K$12:$M$15,3,0))</f>
        <v>4000</v>
      </c>
      <c r="O7469" s="17">
        <f>IF(E7469=1,"",VLOOKUP(E7469,系数!$S$2:$AB$12,MATCH(属性!C7469,评级,0),1))</f>
        <v>60</v>
      </c>
    </row>
    <row r="7470" spans="1:15" ht="17.25" thickBot="1" x14ac:dyDescent="0.4">
      <c r="A7470" s="17">
        <v>7100063</v>
      </c>
      <c r="B7470" s="17" t="s">
        <v>289</v>
      </c>
      <c r="C7470" s="15">
        <f>INDEX(装备!G:G,MATCH(属性!A7470,装备!A:A,0))</f>
        <v>17</v>
      </c>
      <c r="D7470" s="15" t="str">
        <f>INDEX(装备!E:E,MATCH(属性!A7470,装备!A:A,0))</f>
        <v>helmet</v>
      </c>
      <c r="E7470" s="14">
        <v>28</v>
      </c>
      <c r="F7470" s="17">
        <f>INT((VLOOKUP($C7470,装备数值,2,0)+VLOOKUP($C7470,装备数值,5,0)*($E7470-1))*VLOOKUP($D7470,系数!$K$2:$O$7,2,0))</f>
        <v>2585</v>
      </c>
      <c r="G7470" s="17">
        <f>INT((VLOOKUP($C7470,装备数值,3,0)+VLOOKUP($C7470,装备数值,6,0)*($E7470-1))*VLOOKUP($D7470,系数!$K$2:$O$7,3,0))</f>
        <v>0</v>
      </c>
      <c r="H7470" s="17">
        <f t="shared" si="229"/>
        <v>0</v>
      </c>
      <c r="I7470" s="17">
        <f>INT((VLOOKUP($C7470,装备数值,4,0)+VLOOKUP($C7470,装备数值,7,0)*($E7470-1))*VLOOKUP($D7470,系数!$K$2:$O$7,4,0))</f>
        <v>0</v>
      </c>
      <c r="J7470" s="17">
        <f>INT((VLOOKUP($C7470,装备数值,4,0)+VLOOKUP($C7470,装备数值,7,0)*($E7470-1))*VLOOKUP($D7470,系数!$K$2:$O$7,5,0))</f>
        <v>0</v>
      </c>
      <c r="K7470" s="17">
        <f>INT(VLOOKUP(E7470,强化金币,2,1)*VLOOKUP(INDEX(装备!F:F,MATCH(属性!A7470,装备!A:A,0)),系数!$K$12:$M$15,3,0))</f>
        <v>4200</v>
      </c>
      <c r="O7470" s="17">
        <f>IF(E7470=1,"",VLOOKUP(E7470,系数!$S$2:$AB$12,MATCH(属性!C7470,评级,0),1))</f>
        <v>60</v>
      </c>
    </row>
    <row r="7471" spans="1:15" ht="17.25" thickBot="1" x14ac:dyDescent="0.4">
      <c r="A7471" s="17">
        <v>7100063</v>
      </c>
      <c r="B7471" s="17" t="s">
        <v>289</v>
      </c>
      <c r="C7471" s="15">
        <f>INDEX(装备!G:G,MATCH(属性!A7471,装备!A:A,0))</f>
        <v>17</v>
      </c>
      <c r="D7471" s="15" t="str">
        <f>INDEX(装备!E:E,MATCH(属性!A7471,装备!A:A,0))</f>
        <v>helmet</v>
      </c>
      <c r="E7471" s="14">
        <v>29</v>
      </c>
      <c r="F7471" s="17">
        <f>INT((VLOOKUP($C7471,装备数值,2,0)+VLOOKUP($C7471,装备数值,5,0)*($E7471-1))*VLOOKUP($D7471,系数!$K$2:$O$7,2,0))</f>
        <v>2640</v>
      </c>
      <c r="G7471" s="17">
        <f>INT((VLOOKUP($C7471,装备数值,3,0)+VLOOKUP($C7471,装备数值,6,0)*($E7471-1))*VLOOKUP($D7471,系数!$K$2:$O$7,3,0))</f>
        <v>0</v>
      </c>
      <c r="H7471" s="17">
        <f t="shared" si="229"/>
        <v>0</v>
      </c>
      <c r="I7471" s="17">
        <f>INT((VLOOKUP($C7471,装备数值,4,0)+VLOOKUP($C7471,装备数值,7,0)*($E7471-1))*VLOOKUP($D7471,系数!$K$2:$O$7,4,0))</f>
        <v>0</v>
      </c>
      <c r="J7471" s="17">
        <f>INT((VLOOKUP($C7471,装备数值,4,0)+VLOOKUP($C7471,装备数值,7,0)*($E7471-1))*VLOOKUP($D7471,系数!$K$2:$O$7,5,0))</f>
        <v>0</v>
      </c>
      <c r="K7471" s="17">
        <f>INT(VLOOKUP(E7471,强化金币,2,1)*VLOOKUP(INDEX(装备!F:F,MATCH(属性!A7471,装备!A:A,0)),系数!$K$12:$M$15,3,0))</f>
        <v>4500</v>
      </c>
      <c r="O7471" s="17">
        <f>IF(E7471=1,"",VLOOKUP(E7471,系数!$S$2:$AB$12,MATCH(属性!C7471,评级,0),1))</f>
        <v>60</v>
      </c>
    </row>
    <row r="7472" spans="1:15" ht="17.25" thickBot="1" x14ac:dyDescent="0.4">
      <c r="A7472" s="17">
        <v>7100063</v>
      </c>
      <c r="B7472" s="17" t="s">
        <v>289</v>
      </c>
      <c r="C7472" s="15">
        <f>INDEX(装备!G:G,MATCH(属性!A7472,装备!A:A,0))</f>
        <v>17</v>
      </c>
      <c r="D7472" s="15" t="str">
        <f>INDEX(装备!E:E,MATCH(属性!A7472,装备!A:A,0))</f>
        <v>helmet</v>
      </c>
      <c r="E7472" s="14">
        <v>30</v>
      </c>
      <c r="F7472" s="17">
        <f>INT((VLOOKUP($C7472,装备数值,2,0)+VLOOKUP($C7472,装备数值,5,0)*($E7472-1))*VLOOKUP($D7472,系数!$K$2:$O$7,2,0))</f>
        <v>2695</v>
      </c>
      <c r="G7472" s="17">
        <f>INT((VLOOKUP($C7472,装备数值,3,0)+VLOOKUP($C7472,装备数值,6,0)*($E7472-1))*VLOOKUP($D7472,系数!$K$2:$O$7,3,0))</f>
        <v>0</v>
      </c>
      <c r="H7472" s="17">
        <f t="shared" si="229"/>
        <v>0</v>
      </c>
      <c r="I7472" s="17">
        <f>INT((VLOOKUP($C7472,装备数值,4,0)+VLOOKUP($C7472,装备数值,7,0)*($E7472-1))*VLOOKUP($D7472,系数!$K$2:$O$7,4,0))</f>
        <v>0</v>
      </c>
      <c r="J7472" s="17">
        <f>INT((VLOOKUP($C7472,装备数值,4,0)+VLOOKUP($C7472,装备数值,7,0)*($E7472-1))*VLOOKUP($D7472,系数!$K$2:$O$7,5,0))</f>
        <v>0</v>
      </c>
      <c r="K7472" s="17">
        <f>INT(VLOOKUP(E7472,强化金币,2,1)*VLOOKUP(INDEX(装备!F:F,MATCH(属性!A7472,装备!A:A,0)),系数!$K$12:$M$15,3,0))</f>
        <v>5000</v>
      </c>
      <c r="O7472" s="17">
        <f>IF(E7472=1,"",VLOOKUP(E7472,系数!$S$2:$AB$12,MATCH(属性!C7472,评级,0),1))</f>
        <v>80</v>
      </c>
    </row>
    <row r="7473" spans="1:15" ht="17.25" thickBot="1" x14ac:dyDescent="0.4">
      <c r="A7473" s="17">
        <v>7100063</v>
      </c>
      <c r="B7473" s="17" t="s">
        <v>289</v>
      </c>
      <c r="C7473" s="15">
        <f>INDEX(装备!G:G,MATCH(属性!A7473,装备!A:A,0))</f>
        <v>17</v>
      </c>
      <c r="D7473" s="15" t="str">
        <f>INDEX(装备!E:E,MATCH(属性!A7473,装备!A:A,0))</f>
        <v>helmet</v>
      </c>
      <c r="E7473" s="14">
        <v>31</v>
      </c>
      <c r="F7473" s="17">
        <f>INT((VLOOKUP($C7473,装备数值,2,0)+VLOOKUP($C7473,装备数值,5,0)*($E7473-1))*VLOOKUP($D7473,系数!$K$2:$O$7,2,0))</f>
        <v>2750</v>
      </c>
      <c r="G7473" s="17">
        <f>INT((VLOOKUP($C7473,装备数值,3,0)+VLOOKUP($C7473,装备数值,6,0)*($E7473-1))*VLOOKUP($D7473,系数!$K$2:$O$7,3,0))</f>
        <v>0</v>
      </c>
      <c r="H7473" s="17">
        <f t="shared" si="229"/>
        <v>0</v>
      </c>
      <c r="I7473" s="17">
        <f>INT((VLOOKUP($C7473,装备数值,4,0)+VLOOKUP($C7473,装备数值,7,0)*($E7473-1))*VLOOKUP($D7473,系数!$K$2:$O$7,4,0))</f>
        <v>0</v>
      </c>
      <c r="J7473" s="17">
        <f>INT((VLOOKUP($C7473,装备数值,4,0)+VLOOKUP($C7473,装备数值,7,0)*($E7473-1))*VLOOKUP($D7473,系数!$K$2:$O$7,5,0))</f>
        <v>0</v>
      </c>
      <c r="K7473" s="17">
        <f>INT(VLOOKUP(E7473,强化金币,2,1)*VLOOKUP(INDEX(装备!F:F,MATCH(属性!A7473,装备!A:A,0)),系数!$K$12:$M$15,3,0))</f>
        <v>5500</v>
      </c>
      <c r="O7473" s="17">
        <f>IF(E7473=1,"",VLOOKUP(E7473,系数!$S$2:$AB$12,MATCH(属性!C7473,评级,0),1))</f>
        <v>80</v>
      </c>
    </row>
    <row r="7474" spans="1:15" ht="17.25" thickBot="1" x14ac:dyDescent="0.4">
      <c r="A7474" s="17">
        <v>7100063</v>
      </c>
      <c r="B7474" s="17" t="s">
        <v>289</v>
      </c>
      <c r="C7474" s="15">
        <f>INDEX(装备!G:G,MATCH(属性!A7474,装备!A:A,0))</f>
        <v>17</v>
      </c>
      <c r="D7474" s="15" t="str">
        <f>INDEX(装备!E:E,MATCH(属性!A7474,装备!A:A,0))</f>
        <v>helmet</v>
      </c>
      <c r="E7474" s="14">
        <v>32</v>
      </c>
      <c r="F7474" s="17">
        <f>INT((VLOOKUP($C7474,装备数值,2,0)+VLOOKUP($C7474,装备数值,5,0)*($E7474-1))*VLOOKUP($D7474,系数!$K$2:$O$7,2,0))</f>
        <v>2805</v>
      </c>
      <c r="G7474" s="17">
        <f>INT((VLOOKUP($C7474,装备数值,3,0)+VLOOKUP($C7474,装备数值,6,0)*($E7474-1))*VLOOKUP($D7474,系数!$K$2:$O$7,3,0))</f>
        <v>0</v>
      </c>
      <c r="H7474" s="17">
        <f t="shared" si="229"/>
        <v>0</v>
      </c>
      <c r="I7474" s="17">
        <f>INT((VLOOKUP($C7474,装备数值,4,0)+VLOOKUP($C7474,装备数值,7,0)*($E7474-1))*VLOOKUP($D7474,系数!$K$2:$O$7,4,0))</f>
        <v>0</v>
      </c>
      <c r="J7474" s="17">
        <f>INT((VLOOKUP($C7474,装备数值,4,0)+VLOOKUP($C7474,装备数值,7,0)*($E7474-1))*VLOOKUP($D7474,系数!$K$2:$O$7,5,0))</f>
        <v>0</v>
      </c>
      <c r="K7474" s="17">
        <f>INT(VLOOKUP(E7474,强化金币,2,1)*VLOOKUP(INDEX(装备!F:F,MATCH(属性!A7474,装备!A:A,0)),系数!$K$12:$M$15,3,0))</f>
        <v>6000</v>
      </c>
      <c r="O7474" s="17">
        <f>IF(E7474=1,"",VLOOKUP(E7474,系数!$S$2:$AB$12,MATCH(属性!C7474,评级,0),1))</f>
        <v>80</v>
      </c>
    </row>
    <row r="7475" spans="1:15" ht="17.25" thickBot="1" x14ac:dyDescent="0.4">
      <c r="A7475" s="17">
        <v>7100063</v>
      </c>
      <c r="B7475" s="17" t="s">
        <v>289</v>
      </c>
      <c r="C7475" s="15">
        <f>INDEX(装备!G:G,MATCH(属性!A7475,装备!A:A,0))</f>
        <v>17</v>
      </c>
      <c r="D7475" s="15" t="str">
        <f>INDEX(装备!E:E,MATCH(属性!A7475,装备!A:A,0))</f>
        <v>helmet</v>
      </c>
      <c r="E7475" s="14">
        <v>33</v>
      </c>
      <c r="F7475" s="17">
        <f>INT((VLOOKUP($C7475,装备数值,2,0)+VLOOKUP($C7475,装备数值,5,0)*($E7475-1))*VLOOKUP($D7475,系数!$K$2:$O$7,2,0))</f>
        <v>2860</v>
      </c>
      <c r="G7475" s="17">
        <f>INT((VLOOKUP($C7475,装备数值,3,0)+VLOOKUP($C7475,装备数值,6,0)*($E7475-1))*VLOOKUP($D7475,系数!$K$2:$O$7,3,0))</f>
        <v>0</v>
      </c>
      <c r="H7475" s="17">
        <f t="shared" si="229"/>
        <v>0</v>
      </c>
      <c r="I7475" s="17">
        <f>INT((VLOOKUP($C7475,装备数值,4,0)+VLOOKUP($C7475,装备数值,7,0)*($E7475-1))*VLOOKUP($D7475,系数!$K$2:$O$7,4,0))</f>
        <v>0</v>
      </c>
      <c r="J7475" s="17">
        <f>INT((VLOOKUP($C7475,装备数值,4,0)+VLOOKUP($C7475,装备数值,7,0)*($E7475-1))*VLOOKUP($D7475,系数!$K$2:$O$7,5,0))</f>
        <v>0</v>
      </c>
      <c r="K7475" s="17">
        <f>INT(VLOOKUP(E7475,强化金币,2,1)*VLOOKUP(INDEX(装备!F:F,MATCH(属性!A7475,装备!A:A,0)),系数!$K$12:$M$15,3,0))</f>
        <v>6500</v>
      </c>
      <c r="O7475" s="17">
        <f>IF(E7475=1,"",VLOOKUP(E7475,系数!$S$2:$AB$12,MATCH(属性!C7475,评级,0),1))</f>
        <v>80</v>
      </c>
    </row>
    <row r="7476" spans="1:15" ht="17.25" thickBot="1" x14ac:dyDescent="0.4">
      <c r="A7476" s="17">
        <v>7100063</v>
      </c>
      <c r="B7476" s="17" t="s">
        <v>289</v>
      </c>
      <c r="C7476" s="15">
        <f>INDEX(装备!G:G,MATCH(属性!A7476,装备!A:A,0))</f>
        <v>17</v>
      </c>
      <c r="D7476" s="15" t="str">
        <f>INDEX(装备!E:E,MATCH(属性!A7476,装备!A:A,0))</f>
        <v>helmet</v>
      </c>
      <c r="E7476" s="14">
        <v>34</v>
      </c>
      <c r="F7476" s="17">
        <f>INT((VLOOKUP($C7476,装备数值,2,0)+VLOOKUP($C7476,装备数值,5,0)*($E7476-1))*VLOOKUP($D7476,系数!$K$2:$O$7,2,0))</f>
        <v>2915</v>
      </c>
      <c r="G7476" s="17">
        <f>INT((VLOOKUP($C7476,装备数值,3,0)+VLOOKUP($C7476,装备数值,6,0)*($E7476-1))*VLOOKUP($D7476,系数!$K$2:$O$7,3,0))</f>
        <v>0</v>
      </c>
      <c r="H7476" s="17">
        <f t="shared" si="229"/>
        <v>0</v>
      </c>
      <c r="I7476" s="17">
        <f>INT((VLOOKUP($C7476,装备数值,4,0)+VLOOKUP($C7476,装备数值,7,0)*($E7476-1))*VLOOKUP($D7476,系数!$K$2:$O$7,4,0))</f>
        <v>0</v>
      </c>
      <c r="J7476" s="17">
        <f>INT((VLOOKUP($C7476,装备数值,4,0)+VLOOKUP($C7476,装备数值,7,0)*($E7476-1))*VLOOKUP($D7476,系数!$K$2:$O$7,5,0))</f>
        <v>0</v>
      </c>
      <c r="K7476" s="17">
        <f>INT(VLOOKUP(E7476,强化金币,2,1)*VLOOKUP(INDEX(装备!F:F,MATCH(属性!A7476,装备!A:A,0)),系数!$K$12:$M$15,3,0))</f>
        <v>7000</v>
      </c>
      <c r="O7476" s="17">
        <f>IF(E7476=1,"",VLOOKUP(E7476,系数!$S$2:$AB$12,MATCH(属性!C7476,评级,0),1))</f>
        <v>80</v>
      </c>
    </row>
    <row r="7477" spans="1:15" ht="17.25" thickBot="1" x14ac:dyDescent="0.4">
      <c r="A7477" s="17">
        <v>7100063</v>
      </c>
      <c r="B7477" s="17" t="s">
        <v>289</v>
      </c>
      <c r="C7477" s="15">
        <f>INDEX(装备!G:G,MATCH(属性!A7477,装备!A:A,0))</f>
        <v>17</v>
      </c>
      <c r="D7477" s="15" t="str">
        <f>INDEX(装备!E:E,MATCH(属性!A7477,装备!A:A,0))</f>
        <v>helmet</v>
      </c>
      <c r="E7477" s="14">
        <v>35</v>
      </c>
      <c r="F7477" s="17">
        <f>INT((VLOOKUP($C7477,装备数值,2,0)+VLOOKUP($C7477,装备数值,5,0)*($E7477-1))*VLOOKUP($D7477,系数!$K$2:$O$7,2,0))</f>
        <v>2970</v>
      </c>
      <c r="G7477" s="17">
        <f>INT((VLOOKUP($C7477,装备数值,3,0)+VLOOKUP($C7477,装备数值,6,0)*($E7477-1))*VLOOKUP($D7477,系数!$K$2:$O$7,3,0))</f>
        <v>0</v>
      </c>
      <c r="H7477" s="17">
        <f t="shared" si="229"/>
        <v>0</v>
      </c>
      <c r="I7477" s="17">
        <f>INT((VLOOKUP($C7477,装备数值,4,0)+VLOOKUP($C7477,装备数值,7,0)*($E7477-1))*VLOOKUP($D7477,系数!$K$2:$O$7,4,0))</f>
        <v>0</v>
      </c>
      <c r="J7477" s="17">
        <f>INT((VLOOKUP($C7477,装备数值,4,0)+VLOOKUP($C7477,装备数值,7,0)*($E7477-1))*VLOOKUP($D7477,系数!$K$2:$O$7,5,0))</f>
        <v>0</v>
      </c>
      <c r="K7477" s="17">
        <f>INT(VLOOKUP(E7477,强化金币,2,1)*VLOOKUP(INDEX(装备!F:F,MATCH(属性!A7477,装备!A:A,0)),系数!$K$12:$M$15,3,0))</f>
        <v>7500</v>
      </c>
      <c r="O7477" s="17">
        <f>IF(E7477=1,"",VLOOKUP(E7477,系数!$S$2:$AB$12,MATCH(属性!C7477,评级,0),1))</f>
        <v>80</v>
      </c>
    </row>
    <row r="7478" spans="1:15" ht="17.25" thickBot="1" x14ac:dyDescent="0.4">
      <c r="A7478" s="17">
        <v>7100063</v>
      </c>
      <c r="B7478" s="17" t="s">
        <v>289</v>
      </c>
      <c r="C7478" s="15">
        <f>INDEX(装备!G:G,MATCH(属性!A7478,装备!A:A,0))</f>
        <v>17</v>
      </c>
      <c r="D7478" s="15" t="str">
        <f>INDEX(装备!E:E,MATCH(属性!A7478,装备!A:A,0))</f>
        <v>helmet</v>
      </c>
      <c r="E7478" s="14">
        <v>36</v>
      </c>
      <c r="F7478" s="17">
        <f>INT((VLOOKUP($C7478,装备数值,2,0)+VLOOKUP($C7478,装备数值,5,0)*($E7478-1))*VLOOKUP($D7478,系数!$K$2:$O$7,2,0))</f>
        <v>3025</v>
      </c>
      <c r="G7478" s="17">
        <f>INT((VLOOKUP($C7478,装备数值,3,0)+VLOOKUP($C7478,装备数值,6,0)*($E7478-1))*VLOOKUP($D7478,系数!$K$2:$O$7,3,0))</f>
        <v>0</v>
      </c>
      <c r="H7478" s="17">
        <f t="shared" si="229"/>
        <v>0</v>
      </c>
      <c r="I7478" s="17">
        <f>INT((VLOOKUP($C7478,装备数值,4,0)+VLOOKUP($C7478,装备数值,7,0)*($E7478-1))*VLOOKUP($D7478,系数!$K$2:$O$7,4,0))</f>
        <v>0</v>
      </c>
      <c r="J7478" s="17">
        <f>INT((VLOOKUP($C7478,装备数值,4,0)+VLOOKUP($C7478,装备数值,7,0)*($E7478-1))*VLOOKUP($D7478,系数!$K$2:$O$7,5,0))</f>
        <v>0</v>
      </c>
      <c r="K7478" s="17">
        <f>INT(VLOOKUP(E7478,强化金币,2,1)*VLOOKUP(INDEX(装备!F:F,MATCH(属性!A7478,装备!A:A,0)),系数!$K$12:$M$15,3,0))</f>
        <v>8000</v>
      </c>
      <c r="O7478" s="17">
        <f>IF(E7478=1,"",VLOOKUP(E7478,系数!$S$2:$AB$12,MATCH(属性!C7478,评级,0),1))</f>
        <v>80</v>
      </c>
    </row>
    <row r="7479" spans="1:15" ht="17.25" thickBot="1" x14ac:dyDescent="0.4">
      <c r="A7479" s="17">
        <v>7100063</v>
      </c>
      <c r="B7479" s="17" t="s">
        <v>289</v>
      </c>
      <c r="C7479" s="15">
        <f>INDEX(装备!G:G,MATCH(属性!A7479,装备!A:A,0))</f>
        <v>17</v>
      </c>
      <c r="D7479" s="15" t="str">
        <f>INDEX(装备!E:E,MATCH(属性!A7479,装备!A:A,0))</f>
        <v>helmet</v>
      </c>
      <c r="E7479" s="14">
        <v>37</v>
      </c>
      <c r="F7479" s="17">
        <f>INT((VLOOKUP($C7479,装备数值,2,0)+VLOOKUP($C7479,装备数值,5,0)*($E7479-1))*VLOOKUP($D7479,系数!$K$2:$O$7,2,0))</f>
        <v>3080</v>
      </c>
      <c r="G7479" s="17">
        <f>INT((VLOOKUP($C7479,装备数值,3,0)+VLOOKUP($C7479,装备数值,6,0)*($E7479-1))*VLOOKUP($D7479,系数!$K$2:$O$7,3,0))</f>
        <v>0</v>
      </c>
      <c r="H7479" s="17">
        <f t="shared" si="229"/>
        <v>0</v>
      </c>
      <c r="I7479" s="17">
        <f>INT((VLOOKUP($C7479,装备数值,4,0)+VLOOKUP($C7479,装备数值,7,0)*($E7479-1))*VLOOKUP($D7479,系数!$K$2:$O$7,4,0))</f>
        <v>0</v>
      </c>
      <c r="J7479" s="17">
        <f>INT((VLOOKUP($C7479,装备数值,4,0)+VLOOKUP($C7479,装备数值,7,0)*($E7479-1))*VLOOKUP($D7479,系数!$K$2:$O$7,5,0))</f>
        <v>0</v>
      </c>
      <c r="K7479" s="17">
        <f>INT(VLOOKUP(E7479,强化金币,2,1)*VLOOKUP(INDEX(装备!F:F,MATCH(属性!A7479,装备!A:A,0)),系数!$K$12:$M$15,3,0))</f>
        <v>8500</v>
      </c>
      <c r="O7479" s="17">
        <f>IF(E7479=1,"",VLOOKUP(E7479,系数!$S$2:$AB$12,MATCH(属性!C7479,评级,0),1))</f>
        <v>80</v>
      </c>
    </row>
    <row r="7480" spans="1:15" ht="17.25" thickBot="1" x14ac:dyDescent="0.4">
      <c r="A7480" s="17">
        <v>7100063</v>
      </c>
      <c r="B7480" s="17" t="s">
        <v>289</v>
      </c>
      <c r="C7480" s="15">
        <f>INDEX(装备!G:G,MATCH(属性!A7480,装备!A:A,0))</f>
        <v>17</v>
      </c>
      <c r="D7480" s="15" t="str">
        <f>INDEX(装备!E:E,MATCH(属性!A7480,装备!A:A,0))</f>
        <v>helmet</v>
      </c>
      <c r="E7480" s="14">
        <v>38</v>
      </c>
      <c r="F7480" s="17">
        <f>INT((VLOOKUP($C7480,装备数值,2,0)+VLOOKUP($C7480,装备数值,5,0)*($E7480-1))*VLOOKUP($D7480,系数!$K$2:$O$7,2,0))</f>
        <v>3135</v>
      </c>
      <c r="G7480" s="17">
        <f>INT((VLOOKUP($C7480,装备数值,3,0)+VLOOKUP($C7480,装备数值,6,0)*($E7480-1))*VLOOKUP($D7480,系数!$K$2:$O$7,3,0))</f>
        <v>0</v>
      </c>
      <c r="H7480" s="17">
        <f t="shared" si="229"/>
        <v>0</v>
      </c>
      <c r="I7480" s="17">
        <f>INT((VLOOKUP($C7480,装备数值,4,0)+VLOOKUP($C7480,装备数值,7,0)*($E7480-1))*VLOOKUP($D7480,系数!$K$2:$O$7,4,0))</f>
        <v>0</v>
      </c>
      <c r="J7480" s="17">
        <f>INT((VLOOKUP($C7480,装备数值,4,0)+VLOOKUP($C7480,装备数值,7,0)*($E7480-1))*VLOOKUP($D7480,系数!$K$2:$O$7,5,0))</f>
        <v>0</v>
      </c>
      <c r="K7480" s="17">
        <f>INT(VLOOKUP(E7480,强化金币,2,1)*VLOOKUP(INDEX(装备!F:F,MATCH(属性!A7480,装备!A:A,0)),系数!$K$12:$M$15,3,0))</f>
        <v>9000</v>
      </c>
      <c r="O7480" s="17">
        <f>IF(E7480=1,"",VLOOKUP(E7480,系数!$S$2:$AB$12,MATCH(属性!C7480,评级,0),1))</f>
        <v>80</v>
      </c>
    </row>
    <row r="7481" spans="1:15" ht="17.25" thickBot="1" x14ac:dyDescent="0.4">
      <c r="A7481" s="17">
        <v>7100063</v>
      </c>
      <c r="B7481" s="17" t="s">
        <v>289</v>
      </c>
      <c r="C7481" s="15">
        <f>INDEX(装备!G:G,MATCH(属性!A7481,装备!A:A,0))</f>
        <v>17</v>
      </c>
      <c r="D7481" s="15" t="str">
        <f>INDEX(装备!E:E,MATCH(属性!A7481,装备!A:A,0))</f>
        <v>helmet</v>
      </c>
      <c r="E7481" s="14">
        <v>39</v>
      </c>
      <c r="F7481" s="17">
        <f>INT((VLOOKUP($C7481,装备数值,2,0)+VLOOKUP($C7481,装备数值,5,0)*($E7481-1))*VLOOKUP($D7481,系数!$K$2:$O$7,2,0))</f>
        <v>3190</v>
      </c>
      <c r="G7481" s="17">
        <f>INT((VLOOKUP($C7481,装备数值,3,0)+VLOOKUP($C7481,装备数值,6,0)*($E7481-1))*VLOOKUP($D7481,系数!$K$2:$O$7,3,0))</f>
        <v>0</v>
      </c>
      <c r="H7481" s="17">
        <f t="shared" si="229"/>
        <v>0</v>
      </c>
      <c r="I7481" s="17">
        <f>INT((VLOOKUP($C7481,装备数值,4,0)+VLOOKUP($C7481,装备数值,7,0)*($E7481-1))*VLOOKUP($D7481,系数!$K$2:$O$7,4,0))</f>
        <v>0</v>
      </c>
      <c r="J7481" s="17">
        <f>INT((VLOOKUP($C7481,装备数值,4,0)+VLOOKUP($C7481,装备数值,7,0)*($E7481-1))*VLOOKUP($D7481,系数!$K$2:$O$7,5,0))</f>
        <v>0</v>
      </c>
      <c r="K7481" s="17">
        <f>INT(VLOOKUP(E7481,强化金币,2,1)*VLOOKUP(INDEX(装备!F:F,MATCH(属性!A7481,装备!A:A,0)),系数!$K$12:$M$15,3,0))</f>
        <v>10000</v>
      </c>
      <c r="O7481" s="17">
        <f>IF(E7481=1,"",VLOOKUP(E7481,系数!$S$2:$AB$12,MATCH(属性!C7481,评级,0),1))</f>
        <v>80</v>
      </c>
    </row>
    <row r="7482" spans="1:15" ht="17.25" thickBot="1" x14ac:dyDescent="0.4">
      <c r="A7482" s="17">
        <v>7100063</v>
      </c>
      <c r="B7482" s="17" t="s">
        <v>289</v>
      </c>
      <c r="C7482" s="15">
        <f>INDEX(装备!G:G,MATCH(属性!A7482,装备!A:A,0))</f>
        <v>17</v>
      </c>
      <c r="D7482" s="15" t="str">
        <f>INDEX(装备!E:E,MATCH(属性!A7482,装备!A:A,0))</f>
        <v>helmet</v>
      </c>
      <c r="E7482" s="14">
        <v>40</v>
      </c>
      <c r="F7482" s="17">
        <f>INT((VLOOKUP($C7482,装备数值,2,0)+VLOOKUP($C7482,装备数值,5,0)*($E7482-1))*VLOOKUP($D7482,系数!$K$2:$O$7,2,0))</f>
        <v>3245</v>
      </c>
      <c r="G7482" s="17">
        <f>INT((VLOOKUP($C7482,装备数值,3,0)+VLOOKUP($C7482,装备数值,6,0)*($E7482-1))*VLOOKUP($D7482,系数!$K$2:$O$7,3,0))</f>
        <v>0</v>
      </c>
      <c r="H7482" s="17">
        <f t="shared" si="229"/>
        <v>0</v>
      </c>
      <c r="I7482" s="17">
        <f>INT((VLOOKUP($C7482,装备数值,4,0)+VLOOKUP($C7482,装备数值,7,0)*($E7482-1))*VLOOKUP($D7482,系数!$K$2:$O$7,4,0))</f>
        <v>0</v>
      </c>
      <c r="J7482" s="17">
        <f>INT((VLOOKUP($C7482,装备数值,4,0)+VLOOKUP($C7482,装备数值,7,0)*($E7482-1))*VLOOKUP($D7482,系数!$K$2:$O$7,5,0))</f>
        <v>0</v>
      </c>
      <c r="K7482" s="17">
        <f>INT(VLOOKUP(E7482,强化金币,2,1)*VLOOKUP(INDEX(装备!F:F,MATCH(属性!A7482,装备!A:A,0)),系数!$K$12:$M$15,3,0))</f>
        <v>12000</v>
      </c>
      <c r="O7482" s="17">
        <f>IF(E7482=1,"",VLOOKUP(E7482,系数!$S$2:$AB$12,MATCH(属性!C7482,评级,0),1))</f>
        <v>100</v>
      </c>
    </row>
    <row r="7483" spans="1:15" ht="17.25" thickBot="1" x14ac:dyDescent="0.4">
      <c r="A7483" s="17">
        <v>7100063</v>
      </c>
      <c r="B7483" s="17" t="s">
        <v>289</v>
      </c>
      <c r="C7483" s="15">
        <f>INDEX(装备!G:G,MATCH(属性!A7483,装备!A:A,0))</f>
        <v>17</v>
      </c>
      <c r="D7483" s="15" t="str">
        <f>INDEX(装备!E:E,MATCH(属性!A7483,装备!A:A,0))</f>
        <v>helmet</v>
      </c>
      <c r="E7483" s="14">
        <v>41</v>
      </c>
      <c r="F7483" s="17">
        <f>INT((VLOOKUP($C7483,装备数值,2,0)+VLOOKUP($C7483,装备数值,5,0)*($E7483-1))*VLOOKUP($D7483,系数!$K$2:$O$7,2,0))</f>
        <v>3300</v>
      </c>
      <c r="G7483" s="17">
        <f>INT((VLOOKUP($C7483,装备数值,3,0)+VLOOKUP($C7483,装备数值,6,0)*($E7483-1))*VLOOKUP($D7483,系数!$K$2:$O$7,3,0))</f>
        <v>0</v>
      </c>
      <c r="H7483" s="17">
        <f t="shared" si="229"/>
        <v>0</v>
      </c>
      <c r="I7483" s="17">
        <f>INT((VLOOKUP($C7483,装备数值,4,0)+VLOOKUP($C7483,装备数值,7,0)*($E7483-1))*VLOOKUP($D7483,系数!$K$2:$O$7,4,0))</f>
        <v>0</v>
      </c>
      <c r="J7483" s="17">
        <f>INT((VLOOKUP($C7483,装备数值,4,0)+VLOOKUP($C7483,装备数值,7,0)*($E7483-1))*VLOOKUP($D7483,系数!$K$2:$O$7,5,0))</f>
        <v>0</v>
      </c>
      <c r="K7483" s="17">
        <f>INT(VLOOKUP(E7483,强化金币,2,1)*VLOOKUP(INDEX(装备!F:F,MATCH(属性!A7483,装备!A:A,0)),系数!$K$12:$M$15,3,0))</f>
        <v>14000</v>
      </c>
      <c r="O7483" s="17">
        <f>IF(E7483=1,"",VLOOKUP(E7483,系数!$S$2:$AB$12,MATCH(属性!C7483,评级,0),1))</f>
        <v>100</v>
      </c>
    </row>
    <row r="7484" spans="1:15" ht="17.25" thickBot="1" x14ac:dyDescent="0.4">
      <c r="A7484" s="17">
        <v>7100063</v>
      </c>
      <c r="B7484" s="17" t="s">
        <v>289</v>
      </c>
      <c r="C7484" s="15">
        <f>INDEX(装备!G:G,MATCH(属性!A7484,装备!A:A,0))</f>
        <v>17</v>
      </c>
      <c r="D7484" s="15" t="str">
        <f>INDEX(装备!E:E,MATCH(属性!A7484,装备!A:A,0))</f>
        <v>helmet</v>
      </c>
      <c r="E7484" s="14">
        <v>42</v>
      </c>
      <c r="F7484" s="17">
        <f>INT((VLOOKUP($C7484,装备数值,2,0)+VLOOKUP($C7484,装备数值,5,0)*($E7484-1))*VLOOKUP($D7484,系数!$K$2:$O$7,2,0))</f>
        <v>3355</v>
      </c>
      <c r="G7484" s="17">
        <f>INT((VLOOKUP($C7484,装备数值,3,0)+VLOOKUP($C7484,装备数值,6,0)*($E7484-1))*VLOOKUP($D7484,系数!$K$2:$O$7,3,0))</f>
        <v>0</v>
      </c>
      <c r="H7484" s="17">
        <f t="shared" si="229"/>
        <v>0</v>
      </c>
      <c r="I7484" s="17">
        <f>INT((VLOOKUP($C7484,装备数值,4,0)+VLOOKUP($C7484,装备数值,7,0)*($E7484-1))*VLOOKUP($D7484,系数!$K$2:$O$7,4,0))</f>
        <v>0</v>
      </c>
      <c r="J7484" s="17">
        <f>INT((VLOOKUP($C7484,装备数值,4,0)+VLOOKUP($C7484,装备数值,7,0)*($E7484-1))*VLOOKUP($D7484,系数!$K$2:$O$7,5,0))</f>
        <v>0</v>
      </c>
      <c r="K7484" s="17">
        <f>INT(VLOOKUP(E7484,强化金币,2,1)*VLOOKUP(INDEX(装备!F:F,MATCH(属性!A7484,装备!A:A,0)),系数!$K$12:$M$15,3,0))</f>
        <v>16000</v>
      </c>
      <c r="O7484" s="17">
        <f>IF(E7484=1,"",VLOOKUP(E7484,系数!$S$2:$AB$12,MATCH(属性!C7484,评级,0),1))</f>
        <v>100</v>
      </c>
    </row>
    <row r="7485" spans="1:15" ht="17.25" thickBot="1" x14ac:dyDescent="0.4">
      <c r="A7485" s="17">
        <v>7100063</v>
      </c>
      <c r="B7485" s="17" t="s">
        <v>289</v>
      </c>
      <c r="C7485" s="15">
        <f>INDEX(装备!G:G,MATCH(属性!A7485,装备!A:A,0))</f>
        <v>17</v>
      </c>
      <c r="D7485" s="15" t="str">
        <f>INDEX(装备!E:E,MATCH(属性!A7485,装备!A:A,0))</f>
        <v>helmet</v>
      </c>
      <c r="E7485" s="14">
        <v>43</v>
      </c>
      <c r="F7485" s="17">
        <f>INT((VLOOKUP($C7485,装备数值,2,0)+VLOOKUP($C7485,装备数值,5,0)*($E7485-1))*VLOOKUP($D7485,系数!$K$2:$O$7,2,0))</f>
        <v>3410</v>
      </c>
      <c r="G7485" s="17">
        <f>INT((VLOOKUP($C7485,装备数值,3,0)+VLOOKUP($C7485,装备数值,6,0)*($E7485-1))*VLOOKUP($D7485,系数!$K$2:$O$7,3,0))</f>
        <v>0</v>
      </c>
      <c r="H7485" s="17">
        <f t="shared" si="229"/>
        <v>0</v>
      </c>
      <c r="I7485" s="17">
        <f>INT((VLOOKUP($C7485,装备数值,4,0)+VLOOKUP($C7485,装备数值,7,0)*($E7485-1))*VLOOKUP($D7485,系数!$K$2:$O$7,4,0))</f>
        <v>0</v>
      </c>
      <c r="J7485" s="17">
        <f>INT((VLOOKUP($C7485,装备数值,4,0)+VLOOKUP($C7485,装备数值,7,0)*($E7485-1))*VLOOKUP($D7485,系数!$K$2:$O$7,5,0))</f>
        <v>0</v>
      </c>
      <c r="K7485" s="17">
        <f>INT(VLOOKUP(E7485,强化金币,2,1)*VLOOKUP(INDEX(装备!F:F,MATCH(属性!A7485,装备!A:A,0)),系数!$K$12:$M$15,3,0))</f>
        <v>18000</v>
      </c>
      <c r="O7485" s="17">
        <f>IF(E7485=1,"",VLOOKUP(E7485,系数!$S$2:$AB$12,MATCH(属性!C7485,评级,0),1))</f>
        <v>100</v>
      </c>
    </row>
    <row r="7486" spans="1:15" ht="17.25" thickBot="1" x14ac:dyDescent="0.4">
      <c r="A7486" s="17">
        <v>7100063</v>
      </c>
      <c r="B7486" s="17" t="s">
        <v>289</v>
      </c>
      <c r="C7486" s="15">
        <f>INDEX(装备!G:G,MATCH(属性!A7486,装备!A:A,0))</f>
        <v>17</v>
      </c>
      <c r="D7486" s="15" t="str">
        <f>INDEX(装备!E:E,MATCH(属性!A7486,装备!A:A,0))</f>
        <v>helmet</v>
      </c>
      <c r="E7486" s="14">
        <v>44</v>
      </c>
      <c r="F7486" s="17">
        <f>INT((VLOOKUP($C7486,装备数值,2,0)+VLOOKUP($C7486,装备数值,5,0)*($E7486-1))*VLOOKUP($D7486,系数!$K$2:$O$7,2,0))</f>
        <v>3465</v>
      </c>
      <c r="G7486" s="17">
        <f>INT((VLOOKUP($C7486,装备数值,3,0)+VLOOKUP($C7486,装备数值,6,0)*($E7486-1))*VLOOKUP($D7486,系数!$K$2:$O$7,3,0))</f>
        <v>0</v>
      </c>
      <c r="H7486" s="17">
        <f t="shared" si="229"/>
        <v>0</v>
      </c>
      <c r="I7486" s="17">
        <f>INT((VLOOKUP($C7486,装备数值,4,0)+VLOOKUP($C7486,装备数值,7,0)*($E7486-1))*VLOOKUP($D7486,系数!$K$2:$O$7,4,0))</f>
        <v>0</v>
      </c>
      <c r="J7486" s="17">
        <f>INT((VLOOKUP($C7486,装备数值,4,0)+VLOOKUP($C7486,装备数值,7,0)*($E7486-1))*VLOOKUP($D7486,系数!$K$2:$O$7,5,0))</f>
        <v>0</v>
      </c>
      <c r="K7486" s="17">
        <f>INT(VLOOKUP(E7486,强化金币,2,1)*VLOOKUP(INDEX(装备!F:F,MATCH(属性!A7486,装备!A:A,0)),系数!$K$12:$M$15,3,0))</f>
        <v>20000</v>
      </c>
      <c r="O7486" s="17">
        <f>IF(E7486=1,"",VLOOKUP(E7486,系数!$S$2:$AB$12,MATCH(属性!C7486,评级,0),1))</f>
        <v>100</v>
      </c>
    </row>
    <row r="7487" spans="1:15" ht="17.25" thickBot="1" x14ac:dyDescent="0.4">
      <c r="A7487" s="17">
        <v>7100063</v>
      </c>
      <c r="B7487" s="17" t="s">
        <v>289</v>
      </c>
      <c r="C7487" s="15">
        <f>INDEX(装备!G:G,MATCH(属性!A7487,装备!A:A,0))</f>
        <v>17</v>
      </c>
      <c r="D7487" s="15" t="str">
        <f>INDEX(装备!E:E,MATCH(属性!A7487,装备!A:A,0))</f>
        <v>helmet</v>
      </c>
      <c r="E7487" s="14">
        <v>45</v>
      </c>
      <c r="F7487" s="17">
        <f>INT((VLOOKUP($C7487,装备数值,2,0)+VLOOKUP($C7487,装备数值,5,0)*($E7487-1))*VLOOKUP($D7487,系数!$K$2:$O$7,2,0))</f>
        <v>3520</v>
      </c>
      <c r="G7487" s="17">
        <f>INT((VLOOKUP($C7487,装备数值,3,0)+VLOOKUP($C7487,装备数值,6,0)*($E7487-1))*VLOOKUP($D7487,系数!$K$2:$O$7,3,0))</f>
        <v>0</v>
      </c>
      <c r="H7487" s="17">
        <f t="shared" si="229"/>
        <v>0</v>
      </c>
      <c r="I7487" s="17">
        <f>INT((VLOOKUP($C7487,装备数值,4,0)+VLOOKUP($C7487,装备数值,7,0)*($E7487-1))*VLOOKUP($D7487,系数!$K$2:$O$7,4,0))</f>
        <v>0</v>
      </c>
      <c r="J7487" s="17">
        <f>INT((VLOOKUP($C7487,装备数值,4,0)+VLOOKUP($C7487,装备数值,7,0)*($E7487-1))*VLOOKUP($D7487,系数!$K$2:$O$7,5,0))</f>
        <v>0</v>
      </c>
      <c r="K7487" s="17">
        <f>INT(VLOOKUP(E7487,强化金币,2,1)*VLOOKUP(INDEX(装备!F:F,MATCH(属性!A7487,装备!A:A,0)),系数!$K$12:$M$15,3,0))</f>
        <v>22000</v>
      </c>
      <c r="O7487" s="17">
        <f>IF(E7487=1,"",VLOOKUP(E7487,系数!$S$2:$AB$12,MATCH(属性!C7487,评级,0),1))</f>
        <v>100</v>
      </c>
    </row>
    <row r="7488" spans="1:15" ht="17.25" thickBot="1" x14ac:dyDescent="0.4">
      <c r="A7488" s="17">
        <v>7100063</v>
      </c>
      <c r="B7488" s="17" t="s">
        <v>289</v>
      </c>
      <c r="C7488" s="15">
        <f>INDEX(装备!G:G,MATCH(属性!A7488,装备!A:A,0))</f>
        <v>17</v>
      </c>
      <c r="D7488" s="15" t="str">
        <f>INDEX(装备!E:E,MATCH(属性!A7488,装备!A:A,0))</f>
        <v>helmet</v>
      </c>
      <c r="E7488" s="14">
        <v>46</v>
      </c>
      <c r="F7488" s="17">
        <f>INT((VLOOKUP($C7488,装备数值,2,0)+VLOOKUP($C7488,装备数值,5,0)*($E7488-1))*VLOOKUP($D7488,系数!$K$2:$O$7,2,0))</f>
        <v>3575</v>
      </c>
      <c r="G7488" s="17">
        <f>INT((VLOOKUP($C7488,装备数值,3,0)+VLOOKUP($C7488,装备数值,6,0)*($E7488-1))*VLOOKUP($D7488,系数!$K$2:$O$7,3,0))</f>
        <v>0</v>
      </c>
      <c r="H7488" s="17">
        <f t="shared" si="229"/>
        <v>0</v>
      </c>
      <c r="I7488" s="17">
        <f>INT((VLOOKUP($C7488,装备数值,4,0)+VLOOKUP($C7488,装备数值,7,0)*($E7488-1))*VLOOKUP($D7488,系数!$K$2:$O$7,4,0))</f>
        <v>0</v>
      </c>
      <c r="J7488" s="17">
        <f>INT((VLOOKUP($C7488,装备数值,4,0)+VLOOKUP($C7488,装备数值,7,0)*($E7488-1))*VLOOKUP($D7488,系数!$K$2:$O$7,5,0))</f>
        <v>0</v>
      </c>
      <c r="K7488" s="17">
        <f>INT(VLOOKUP(E7488,强化金币,2,1)*VLOOKUP(INDEX(装备!F:F,MATCH(属性!A7488,装备!A:A,0)),系数!$K$12:$M$15,3,0))</f>
        <v>24000</v>
      </c>
      <c r="O7488" s="17">
        <f>IF(E7488=1,"",VLOOKUP(E7488,系数!$S$2:$AB$12,MATCH(属性!C7488,评级,0),1))</f>
        <v>100</v>
      </c>
    </row>
    <row r="7489" spans="1:15" ht="17.25" thickBot="1" x14ac:dyDescent="0.4">
      <c r="A7489" s="17">
        <v>7100063</v>
      </c>
      <c r="B7489" s="17" t="s">
        <v>289</v>
      </c>
      <c r="C7489" s="15">
        <f>INDEX(装备!G:G,MATCH(属性!A7489,装备!A:A,0))</f>
        <v>17</v>
      </c>
      <c r="D7489" s="15" t="str">
        <f>INDEX(装备!E:E,MATCH(属性!A7489,装备!A:A,0))</f>
        <v>helmet</v>
      </c>
      <c r="E7489" s="14">
        <v>47</v>
      </c>
      <c r="F7489" s="17">
        <f>INT((VLOOKUP($C7489,装备数值,2,0)+VLOOKUP($C7489,装备数值,5,0)*($E7489-1))*VLOOKUP($D7489,系数!$K$2:$O$7,2,0))</f>
        <v>3630</v>
      </c>
      <c r="G7489" s="17">
        <f>INT((VLOOKUP($C7489,装备数值,3,0)+VLOOKUP($C7489,装备数值,6,0)*($E7489-1))*VLOOKUP($D7489,系数!$K$2:$O$7,3,0))</f>
        <v>0</v>
      </c>
      <c r="H7489" s="17">
        <f t="shared" si="229"/>
        <v>0</v>
      </c>
      <c r="I7489" s="17">
        <f>INT((VLOOKUP($C7489,装备数值,4,0)+VLOOKUP($C7489,装备数值,7,0)*($E7489-1))*VLOOKUP($D7489,系数!$K$2:$O$7,4,0))</f>
        <v>0</v>
      </c>
      <c r="J7489" s="17">
        <f>INT((VLOOKUP($C7489,装备数值,4,0)+VLOOKUP($C7489,装备数值,7,0)*($E7489-1))*VLOOKUP($D7489,系数!$K$2:$O$7,5,0))</f>
        <v>0</v>
      </c>
      <c r="K7489" s="17">
        <f>INT(VLOOKUP(E7489,强化金币,2,1)*VLOOKUP(INDEX(装备!F:F,MATCH(属性!A7489,装备!A:A,0)),系数!$K$12:$M$15,3,0))</f>
        <v>26000</v>
      </c>
      <c r="O7489" s="17">
        <f>IF(E7489=1,"",VLOOKUP(E7489,系数!$S$2:$AB$12,MATCH(属性!C7489,评级,0),1))</f>
        <v>100</v>
      </c>
    </row>
    <row r="7490" spans="1:15" ht="17.25" thickBot="1" x14ac:dyDescent="0.4">
      <c r="A7490" s="17">
        <v>7100063</v>
      </c>
      <c r="B7490" s="17" t="s">
        <v>289</v>
      </c>
      <c r="C7490" s="15">
        <f>INDEX(装备!G:G,MATCH(属性!A7490,装备!A:A,0))</f>
        <v>17</v>
      </c>
      <c r="D7490" s="15" t="str">
        <f>INDEX(装备!E:E,MATCH(属性!A7490,装备!A:A,0))</f>
        <v>helmet</v>
      </c>
      <c r="E7490" s="14">
        <v>48</v>
      </c>
      <c r="F7490" s="17">
        <f>INT((VLOOKUP($C7490,装备数值,2,0)+VLOOKUP($C7490,装备数值,5,0)*($E7490-1))*VLOOKUP($D7490,系数!$K$2:$O$7,2,0))</f>
        <v>3685</v>
      </c>
      <c r="G7490" s="17">
        <f>INT((VLOOKUP($C7490,装备数值,3,0)+VLOOKUP($C7490,装备数值,6,0)*($E7490-1))*VLOOKUP($D7490,系数!$K$2:$O$7,3,0))</f>
        <v>0</v>
      </c>
      <c r="H7490" s="17">
        <f t="shared" si="229"/>
        <v>0</v>
      </c>
      <c r="I7490" s="17">
        <f>INT((VLOOKUP($C7490,装备数值,4,0)+VLOOKUP($C7490,装备数值,7,0)*($E7490-1))*VLOOKUP($D7490,系数!$K$2:$O$7,4,0))</f>
        <v>0</v>
      </c>
      <c r="J7490" s="17">
        <f>INT((VLOOKUP($C7490,装备数值,4,0)+VLOOKUP($C7490,装备数值,7,0)*($E7490-1))*VLOOKUP($D7490,系数!$K$2:$O$7,5,0))</f>
        <v>0</v>
      </c>
      <c r="K7490" s="17">
        <f>INT(VLOOKUP(E7490,强化金币,2,1)*VLOOKUP(INDEX(装备!F:F,MATCH(属性!A7490,装备!A:A,0)),系数!$K$12:$M$15,3,0))</f>
        <v>28000</v>
      </c>
      <c r="O7490" s="17">
        <f>IF(E7490=1,"",VLOOKUP(E7490,系数!$S$2:$AB$12,MATCH(属性!C7490,评级,0),1))</f>
        <v>100</v>
      </c>
    </row>
    <row r="7491" spans="1:15" ht="17.25" thickBot="1" x14ac:dyDescent="0.4">
      <c r="A7491" s="17">
        <v>7100063</v>
      </c>
      <c r="B7491" s="17" t="s">
        <v>289</v>
      </c>
      <c r="C7491" s="15">
        <f>INDEX(装备!G:G,MATCH(属性!A7491,装备!A:A,0))</f>
        <v>17</v>
      </c>
      <c r="D7491" s="15" t="str">
        <f>INDEX(装备!E:E,MATCH(属性!A7491,装备!A:A,0))</f>
        <v>helmet</v>
      </c>
      <c r="E7491" s="14">
        <v>49</v>
      </c>
      <c r="F7491" s="17">
        <f>INT((VLOOKUP($C7491,装备数值,2,0)+VLOOKUP($C7491,装备数值,5,0)*($E7491-1))*VLOOKUP($D7491,系数!$K$2:$O$7,2,0))</f>
        <v>3740</v>
      </c>
      <c r="G7491" s="17">
        <f>INT((VLOOKUP($C7491,装备数值,3,0)+VLOOKUP($C7491,装备数值,6,0)*($E7491-1))*VLOOKUP($D7491,系数!$K$2:$O$7,3,0))</f>
        <v>0</v>
      </c>
      <c r="H7491" s="17">
        <f t="shared" si="229"/>
        <v>0</v>
      </c>
      <c r="I7491" s="17">
        <f>INT((VLOOKUP($C7491,装备数值,4,0)+VLOOKUP($C7491,装备数值,7,0)*($E7491-1))*VLOOKUP($D7491,系数!$K$2:$O$7,4,0))</f>
        <v>0</v>
      </c>
      <c r="J7491" s="17">
        <f>INT((VLOOKUP($C7491,装备数值,4,0)+VLOOKUP($C7491,装备数值,7,0)*($E7491-1))*VLOOKUP($D7491,系数!$K$2:$O$7,5,0))</f>
        <v>0</v>
      </c>
      <c r="K7491" s="17">
        <f>INT(VLOOKUP(E7491,强化金币,2,1)*VLOOKUP(INDEX(装备!F:F,MATCH(属性!A7491,装备!A:A,0)),系数!$K$12:$M$15,3,0))</f>
        <v>30000</v>
      </c>
      <c r="O7491" s="17">
        <f>IF(E7491=1,"",VLOOKUP(E7491,系数!$S$2:$AB$12,MATCH(属性!C7491,评级,0),1))</f>
        <v>100</v>
      </c>
    </row>
    <row r="7492" spans="1:15" ht="17.25" thickBot="1" x14ac:dyDescent="0.4">
      <c r="A7492" s="17">
        <v>7100063</v>
      </c>
      <c r="B7492" s="17" t="s">
        <v>289</v>
      </c>
      <c r="C7492" s="15">
        <f>INDEX(装备!G:G,MATCH(属性!A7492,装备!A:A,0))</f>
        <v>17</v>
      </c>
      <c r="D7492" s="15" t="str">
        <f>INDEX(装备!E:E,MATCH(属性!A7492,装备!A:A,0))</f>
        <v>helmet</v>
      </c>
      <c r="E7492" s="14">
        <v>50</v>
      </c>
      <c r="F7492" s="17">
        <f>INT((VLOOKUP($C7492,装备数值,2,0)+VLOOKUP($C7492,装备数值,5,0)*($E7492-1))*VLOOKUP($D7492,系数!$K$2:$O$7,2,0))</f>
        <v>3795</v>
      </c>
      <c r="G7492" s="17">
        <f>INT((VLOOKUP($C7492,装备数值,3,0)+VLOOKUP($C7492,装备数值,6,0)*($E7492-1))*VLOOKUP($D7492,系数!$K$2:$O$7,3,0))</f>
        <v>0</v>
      </c>
      <c r="H7492" s="17">
        <f t="shared" ref="H7492:H7555" si="230">G7492</f>
        <v>0</v>
      </c>
      <c r="I7492" s="17">
        <f>INT((VLOOKUP($C7492,装备数值,4,0)+VLOOKUP($C7492,装备数值,7,0)*($E7492-1))*VLOOKUP($D7492,系数!$K$2:$O$7,4,0))</f>
        <v>0</v>
      </c>
      <c r="J7492" s="17">
        <f>INT((VLOOKUP($C7492,装备数值,4,0)+VLOOKUP($C7492,装备数值,7,0)*($E7492-1))*VLOOKUP($D7492,系数!$K$2:$O$7,5,0))</f>
        <v>0</v>
      </c>
      <c r="K7492" s="17">
        <f>INT(VLOOKUP(E7492,强化金币,2,1)*VLOOKUP(INDEX(装备!F:F,MATCH(属性!A7492,装备!A:A,0)),系数!$K$12:$M$15,3,0))</f>
        <v>32000</v>
      </c>
      <c r="O7492" s="17">
        <f>IF(E7492=1,"",VLOOKUP(E7492,系数!$S$2:$AB$12,MATCH(属性!C7492,评级,0),1))</f>
        <v>120</v>
      </c>
    </row>
    <row r="7493" spans="1:15" ht="17.25" thickBot="1" x14ac:dyDescent="0.4">
      <c r="A7493" s="17">
        <v>7100063</v>
      </c>
      <c r="B7493" s="17" t="s">
        <v>289</v>
      </c>
      <c r="C7493" s="15">
        <f>INDEX(装备!G:G,MATCH(属性!A7493,装备!A:A,0))</f>
        <v>17</v>
      </c>
      <c r="D7493" s="15" t="str">
        <f>INDEX(装备!E:E,MATCH(属性!A7493,装备!A:A,0))</f>
        <v>helmet</v>
      </c>
      <c r="E7493" s="14">
        <v>51</v>
      </c>
      <c r="F7493" s="17">
        <f>INT((VLOOKUP($C7493,装备数值,2,0)+VLOOKUP($C7493,装备数值,5,0)*($E7493-1))*VLOOKUP($D7493,系数!$K$2:$O$7,2,0))</f>
        <v>3850</v>
      </c>
      <c r="G7493" s="17">
        <f>INT((VLOOKUP($C7493,装备数值,3,0)+VLOOKUP($C7493,装备数值,6,0)*($E7493-1))*VLOOKUP($D7493,系数!$K$2:$O$7,3,0))</f>
        <v>0</v>
      </c>
      <c r="H7493" s="17">
        <f t="shared" si="230"/>
        <v>0</v>
      </c>
      <c r="I7493" s="17">
        <f>INT((VLOOKUP($C7493,装备数值,4,0)+VLOOKUP($C7493,装备数值,7,0)*($E7493-1))*VLOOKUP($D7493,系数!$K$2:$O$7,4,0))</f>
        <v>0</v>
      </c>
      <c r="J7493" s="17">
        <f>INT((VLOOKUP($C7493,装备数值,4,0)+VLOOKUP($C7493,装备数值,7,0)*($E7493-1))*VLOOKUP($D7493,系数!$K$2:$O$7,5,0))</f>
        <v>0</v>
      </c>
      <c r="K7493" s="17">
        <f>INT(VLOOKUP(E7493,强化金币,2,1)*VLOOKUP(INDEX(装备!F:F,MATCH(属性!A7493,装备!A:A,0)),系数!$K$12:$M$15,3,0))</f>
        <v>34000</v>
      </c>
      <c r="O7493" s="17">
        <f>IF(E7493=1,"",VLOOKUP(E7493,系数!$S$2:$AB$12,MATCH(属性!C7493,评级,0),1))</f>
        <v>120</v>
      </c>
    </row>
    <row r="7494" spans="1:15" ht="17.25" thickBot="1" x14ac:dyDescent="0.4">
      <c r="A7494" s="17">
        <v>7100063</v>
      </c>
      <c r="B7494" s="17" t="s">
        <v>289</v>
      </c>
      <c r="C7494" s="15">
        <f>INDEX(装备!G:G,MATCH(属性!A7494,装备!A:A,0))</f>
        <v>17</v>
      </c>
      <c r="D7494" s="15" t="str">
        <f>INDEX(装备!E:E,MATCH(属性!A7494,装备!A:A,0))</f>
        <v>helmet</v>
      </c>
      <c r="E7494" s="14">
        <v>52</v>
      </c>
      <c r="F7494" s="17">
        <f>INT((VLOOKUP($C7494,装备数值,2,0)+VLOOKUP($C7494,装备数值,5,0)*($E7494-1))*VLOOKUP($D7494,系数!$K$2:$O$7,2,0))</f>
        <v>3905</v>
      </c>
      <c r="G7494" s="17">
        <f>INT((VLOOKUP($C7494,装备数值,3,0)+VLOOKUP($C7494,装备数值,6,0)*($E7494-1))*VLOOKUP($D7494,系数!$K$2:$O$7,3,0))</f>
        <v>0</v>
      </c>
      <c r="H7494" s="17">
        <f t="shared" si="230"/>
        <v>0</v>
      </c>
      <c r="I7494" s="17">
        <f>INT((VLOOKUP($C7494,装备数值,4,0)+VLOOKUP($C7494,装备数值,7,0)*($E7494-1))*VLOOKUP($D7494,系数!$K$2:$O$7,4,0))</f>
        <v>0</v>
      </c>
      <c r="J7494" s="17">
        <f>INT((VLOOKUP($C7494,装备数值,4,0)+VLOOKUP($C7494,装备数值,7,0)*($E7494-1))*VLOOKUP($D7494,系数!$K$2:$O$7,5,0))</f>
        <v>0</v>
      </c>
      <c r="K7494" s="17">
        <f>INT(VLOOKUP(E7494,强化金币,2,1)*VLOOKUP(INDEX(装备!F:F,MATCH(属性!A7494,装备!A:A,0)),系数!$K$12:$M$15,3,0))</f>
        <v>36000</v>
      </c>
      <c r="O7494" s="17">
        <f>IF(E7494=1,"",VLOOKUP(E7494,系数!$S$2:$AB$12,MATCH(属性!C7494,评级,0),1))</f>
        <v>120</v>
      </c>
    </row>
    <row r="7495" spans="1:15" ht="17.25" thickBot="1" x14ac:dyDescent="0.4">
      <c r="A7495" s="17">
        <v>7100063</v>
      </c>
      <c r="B7495" s="17" t="s">
        <v>289</v>
      </c>
      <c r="C7495" s="15">
        <f>INDEX(装备!G:G,MATCH(属性!A7495,装备!A:A,0))</f>
        <v>17</v>
      </c>
      <c r="D7495" s="15" t="str">
        <f>INDEX(装备!E:E,MATCH(属性!A7495,装备!A:A,0))</f>
        <v>helmet</v>
      </c>
      <c r="E7495" s="14">
        <v>53</v>
      </c>
      <c r="F7495" s="17">
        <f>INT((VLOOKUP($C7495,装备数值,2,0)+VLOOKUP($C7495,装备数值,5,0)*($E7495-1))*VLOOKUP($D7495,系数!$K$2:$O$7,2,0))</f>
        <v>3960</v>
      </c>
      <c r="G7495" s="17">
        <f>INT((VLOOKUP($C7495,装备数值,3,0)+VLOOKUP($C7495,装备数值,6,0)*($E7495-1))*VLOOKUP($D7495,系数!$K$2:$O$7,3,0))</f>
        <v>0</v>
      </c>
      <c r="H7495" s="17">
        <f t="shared" si="230"/>
        <v>0</v>
      </c>
      <c r="I7495" s="17">
        <f>INT((VLOOKUP($C7495,装备数值,4,0)+VLOOKUP($C7495,装备数值,7,0)*($E7495-1))*VLOOKUP($D7495,系数!$K$2:$O$7,4,0))</f>
        <v>0</v>
      </c>
      <c r="J7495" s="17">
        <f>INT((VLOOKUP($C7495,装备数值,4,0)+VLOOKUP($C7495,装备数值,7,0)*($E7495-1))*VLOOKUP($D7495,系数!$K$2:$O$7,5,0))</f>
        <v>0</v>
      </c>
      <c r="K7495" s="17">
        <f>INT(VLOOKUP(E7495,强化金币,2,1)*VLOOKUP(INDEX(装备!F:F,MATCH(属性!A7495,装备!A:A,0)),系数!$K$12:$M$15,3,0))</f>
        <v>38000</v>
      </c>
      <c r="O7495" s="17">
        <f>IF(E7495=1,"",VLOOKUP(E7495,系数!$S$2:$AB$12,MATCH(属性!C7495,评级,0),1))</f>
        <v>120</v>
      </c>
    </row>
    <row r="7496" spans="1:15" ht="17.25" thickBot="1" x14ac:dyDescent="0.4">
      <c r="A7496" s="17">
        <v>7100063</v>
      </c>
      <c r="B7496" s="17" t="s">
        <v>289</v>
      </c>
      <c r="C7496" s="15">
        <f>INDEX(装备!G:G,MATCH(属性!A7496,装备!A:A,0))</f>
        <v>17</v>
      </c>
      <c r="D7496" s="15" t="str">
        <f>INDEX(装备!E:E,MATCH(属性!A7496,装备!A:A,0))</f>
        <v>helmet</v>
      </c>
      <c r="E7496" s="14">
        <v>54</v>
      </c>
      <c r="F7496" s="17">
        <f>INT((VLOOKUP($C7496,装备数值,2,0)+VLOOKUP($C7496,装备数值,5,0)*($E7496-1))*VLOOKUP($D7496,系数!$K$2:$O$7,2,0))</f>
        <v>4015</v>
      </c>
      <c r="G7496" s="17">
        <f>INT((VLOOKUP($C7496,装备数值,3,0)+VLOOKUP($C7496,装备数值,6,0)*($E7496-1))*VLOOKUP($D7496,系数!$K$2:$O$7,3,0))</f>
        <v>0</v>
      </c>
      <c r="H7496" s="17">
        <f t="shared" si="230"/>
        <v>0</v>
      </c>
      <c r="I7496" s="17">
        <f>INT((VLOOKUP($C7496,装备数值,4,0)+VLOOKUP($C7496,装备数值,7,0)*($E7496-1))*VLOOKUP($D7496,系数!$K$2:$O$7,4,0))</f>
        <v>0</v>
      </c>
      <c r="J7496" s="17">
        <f>INT((VLOOKUP($C7496,装备数值,4,0)+VLOOKUP($C7496,装备数值,7,0)*($E7496-1))*VLOOKUP($D7496,系数!$K$2:$O$7,5,0))</f>
        <v>0</v>
      </c>
      <c r="K7496" s="17">
        <f>INT(VLOOKUP(E7496,强化金币,2,1)*VLOOKUP(INDEX(装备!F:F,MATCH(属性!A7496,装备!A:A,0)),系数!$K$12:$M$15,3,0))</f>
        <v>40000</v>
      </c>
      <c r="O7496" s="17">
        <f>IF(E7496=1,"",VLOOKUP(E7496,系数!$S$2:$AB$12,MATCH(属性!C7496,评级,0),1))</f>
        <v>120</v>
      </c>
    </row>
    <row r="7497" spans="1:15" ht="17.25" thickBot="1" x14ac:dyDescent="0.4">
      <c r="A7497" s="17">
        <v>7100063</v>
      </c>
      <c r="B7497" s="17" t="s">
        <v>289</v>
      </c>
      <c r="C7497" s="15">
        <f>INDEX(装备!G:G,MATCH(属性!A7497,装备!A:A,0))</f>
        <v>17</v>
      </c>
      <c r="D7497" s="15" t="str">
        <f>INDEX(装备!E:E,MATCH(属性!A7497,装备!A:A,0))</f>
        <v>helmet</v>
      </c>
      <c r="E7497" s="14">
        <v>55</v>
      </c>
      <c r="F7497" s="17">
        <f>INT((VLOOKUP($C7497,装备数值,2,0)+VLOOKUP($C7497,装备数值,5,0)*($E7497-1))*VLOOKUP($D7497,系数!$K$2:$O$7,2,0))</f>
        <v>4070</v>
      </c>
      <c r="G7497" s="17">
        <f>INT((VLOOKUP($C7497,装备数值,3,0)+VLOOKUP($C7497,装备数值,6,0)*($E7497-1))*VLOOKUP($D7497,系数!$K$2:$O$7,3,0))</f>
        <v>0</v>
      </c>
      <c r="H7497" s="17">
        <f t="shared" si="230"/>
        <v>0</v>
      </c>
      <c r="I7497" s="17">
        <f>INT((VLOOKUP($C7497,装备数值,4,0)+VLOOKUP($C7497,装备数值,7,0)*($E7497-1))*VLOOKUP($D7497,系数!$K$2:$O$7,4,0))</f>
        <v>0</v>
      </c>
      <c r="J7497" s="17">
        <f>INT((VLOOKUP($C7497,装备数值,4,0)+VLOOKUP($C7497,装备数值,7,0)*($E7497-1))*VLOOKUP($D7497,系数!$K$2:$O$7,5,0))</f>
        <v>0</v>
      </c>
      <c r="K7497" s="17">
        <f>INT(VLOOKUP(E7497,强化金币,2,1)*VLOOKUP(INDEX(装备!F:F,MATCH(属性!A7497,装备!A:A,0)),系数!$K$12:$M$15,3,0))</f>
        <v>42000</v>
      </c>
      <c r="O7497" s="17">
        <f>IF(E7497=1,"",VLOOKUP(E7497,系数!$S$2:$AB$12,MATCH(属性!C7497,评级,0),1))</f>
        <v>120</v>
      </c>
    </row>
    <row r="7498" spans="1:15" ht="17.25" thickBot="1" x14ac:dyDescent="0.4">
      <c r="A7498" s="17">
        <v>7100063</v>
      </c>
      <c r="B7498" s="17" t="s">
        <v>289</v>
      </c>
      <c r="C7498" s="15">
        <f>INDEX(装备!G:G,MATCH(属性!A7498,装备!A:A,0))</f>
        <v>17</v>
      </c>
      <c r="D7498" s="15" t="str">
        <f>INDEX(装备!E:E,MATCH(属性!A7498,装备!A:A,0))</f>
        <v>helmet</v>
      </c>
      <c r="E7498" s="14">
        <v>56</v>
      </c>
      <c r="F7498" s="17">
        <f>INT((VLOOKUP($C7498,装备数值,2,0)+VLOOKUP($C7498,装备数值,5,0)*($E7498-1))*VLOOKUP($D7498,系数!$K$2:$O$7,2,0))</f>
        <v>4125</v>
      </c>
      <c r="G7498" s="17">
        <f>INT((VLOOKUP($C7498,装备数值,3,0)+VLOOKUP($C7498,装备数值,6,0)*($E7498-1))*VLOOKUP($D7498,系数!$K$2:$O$7,3,0))</f>
        <v>0</v>
      </c>
      <c r="H7498" s="17">
        <f t="shared" si="230"/>
        <v>0</v>
      </c>
      <c r="I7498" s="17">
        <f>INT((VLOOKUP($C7498,装备数值,4,0)+VLOOKUP($C7498,装备数值,7,0)*($E7498-1))*VLOOKUP($D7498,系数!$K$2:$O$7,4,0))</f>
        <v>0</v>
      </c>
      <c r="J7498" s="17">
        <f>INT((VLOOKUP($C7498,装备数值,4,0)+VLOOKUP($C7498,装备数值,7,0)*($E7498-1))*VLOOKUP($D7498,系数!$K$2:$O$7,5,0))</f>
        <v>0</v>
      </c>
      <c r="K7498" s="17">
        <f>INT(VLOOKUP(E7498,强化金币,2,1)*VLOOKUP(INDEX(装备!F:F,MATCH(属性!A7498,装备!A:A,0)),系数!$K$12:$M$15,3,0))</f>
        <v>44000</v>
      </c>
      <c r="O7498" s="17">
        <f>IF(E7498=1,"",VLOOKUP(E7498,系数!$S$2:$AB$12,MATCH(属性!C7498,评级,0),1))</f>
        <v>120</v>
      </c>
    </row>
    <row r="7499" spans="1:15" ht="17.25" thickBot="1" x14ac:dyDescent="0.4">
      <c r="A7499" s="17">
        <v>7100063</v>
      </c>
      <c r="B7499" s="17" t="s">
        <v>289</v>
      </c>
      <c r="C7499" s="15">
        <f>INDEX(装备!G:G,MATCH(属性!A7499,装备!A:A,0))</f>
        <v>17</v>
      </c>
      <c r="D7499" s="15" t="str">
        <f>INDEX(装备!E:E,MATCH(属性!A7499,装备!A:A,0))</f>
        <v>helmet</v>
      </c>
      <c r="E7499" s="14">
        <v>57</v>
      </c>
      <c r="F7499" s="17">
        <f>INT((VLOOKUP($C7499,装备数值,2,0)+VLOOKUP($C7499,装备数值,5,0)*($E7499-1))*VLOOKUP($D7499,系数!$K$2:$O$7,2,0))</f>
        <v>4180</v>
      </c>
      <c r="G7499" s="17">
        <f>INT((VLOOKUP($C7499,装备数值,3,0)+VLOOKUP($C7499,装备数值,6,0)*($E7499-1))*VLOOKUP($D7499,系数!$K$2:$O$7,3,0))</f>
        <v>0</v>
      </c>
      <c r="H7499" s="17">
        <f t="shared" si="230"/>
        <v>0</v>
      </c>
      <c r="I7499" s="17">
        <f>INT((VLOOKUP($C7499,装备数值,4,0)+VLOOKUP($C7499,装备数值,7,0)*($E7499-1))*VLOOKUP($D7499,系数!$K$2:$O$7,4,0))</f>
        <v>0</v>
      </c>
      <c r="J7499" s="17">
        <f>INT((VLOOKUP($C7499,装备数值,4,0)+VLOOKUP($C7499,装备数值,7,0)*($E7499-1))*VLOOKUP($D7499,系数!$K$2:$O$7,5,0))</f>
        <v>0</v>
      </c>
      <c r="K7499" s="17">
        <f>INT(VLOOKUP(E7499,强化金币,2,1)*VLOOKUP(INDEX(装备!F:F,MATCH(属性!A7499,装备!A:A,0)),系数!$K$12:$M$15,3,0))</f>
        <v>46000</v>
      </c>
      <c r="O7499" s="17">
        <f>IF(E7499=1,"",VLOOKUP(E7499,系数!$S$2:$AB$12,MATCH(属性!C7499,评级,0),1))</f>
        <v>120</v>
      </c>
    </row>
    <row r="7500" spans="1:15" ht="17.25" thickBot="1" x14ac:dyDescent="0.4">
      <c r="A7500" s="17">
        <v>7100063</v>
      </c>
      <c r="B7500" s="17" t="s">
        <v>289</v>
      </c>
      <c r="C7500" s="15">
        <f>INDEX(装备!G:G,MATCH(属性!A7500,装备!A:A,0))</f>
        <v>17</v>
      </c>
      <c r="D7500" s="15" t="str">
        <f>INDEX(装备!E:E,MATCH(属性!A7500,装备!A:A,0))</f>
        <v>helmet</v>
      </c>
      <c r="E7500" s="14">
        <v>58</v>
      </c>
      <c r="F7500" s="17">
        <f>INT((VLOOKUP($C7500,装备数值,2,0)+VLOOKUP($C7500,装备数值,5,0)*($E7500-1))*VLOOKUP($D7500,系数!$K$2:$O$7,2,0))</f>
        <v>4235</v>
      </c>
      <c r="G7500" s="17">
        <f>INT((VLOOKUP($C7500,装备数值,3,0)+VLOOKUP($C7500,装备数值,6,0)*($E7500-1))*VLOOKUP($D7500,系数!$K$2:$O$7,3,0))</f>
        <v>0</v>
      </c>
      <c r="H7500" s="17">
        <f t="shared" si="230"/>
        <v>0</v>
      </c>
      <c r="I7500" s="17">
        <f>INT((VLOOKUP($C7500,装备数值,4,0)+VLOOKUP($C7500,装备数值,7,0)*($E7500-1))*VLOOKUP($D7500,系数!$K$2:$O$7,4,0))</f>
        <v>0</v>
      </c>
      <c r="J7500" s="17">
        <f>INT((VLOOKUP($C7500,装备数值,4,0)+VLOOKUP($C7500,装备数值,7,0)*($E7500-1))*VLOOKUP($D7500,系数!$K$2:$O$7,5,0))</f>
        <v>0</v>
      </c>
      <c r="K7500" s="17">
        <f>INT(VLOOKUP(E7500,强化金币,2,1)*VLOOKUP(INDEX(装备!F:F,MATCH(属性!A7500,装备!A:A,0)),系数!$K$12:$M$15,3,0))</f>
        <v>48000</v>
      </c>
      <c r="O7500" s="17">
        <f>IF(E7500=1,"",VLOOKUP(E7500,系数!$S$2:$AB$12,MATCH(属性!C7500,评级,0),1))</f>
        <v>120</v>
      </c>
    </row>
    <row r="7501" spans="1:15" ht="17.25" thickBot="1" x14ac:dyDescent="0.4">
      <c r="A7501" s="17">
        <v>7100063</v>
      </c>
      <c r="B7501" s="17" t="s">
        <v>289</v>
      </c>
      <c r="C7501" s="15">
        <f>INDEX(装备!G:G,MATCH(属性!A7501,装备!A:A,0))</f>
        <v>17</v>
      </c>
      <c r="D7501" s="15" t="str">
        <f>INDEX(装备!E:E,MATCH(属性!A7501,装备!A:A,0))</f>
        <v>helmet</v>
      </c>
      <c r="E7501" s="14">
        <v>59</v>
      </c>
      <c r="F7501" s="17">
        <f>INT((VLOOKUP($C7501,装备数值,2,0)+VLOOKUP($C7501,装备数值,5,0)*($E7501-1))*VLOOKUP($D7501,系数!$K$2:$O$7,2,0))</f>
        <v>4290</v>
      </c>
      <c r="G7501" s="17">
        <f>INT((VLOOKUP($C7501,装备数值,3,0)+VLOOKUP($C7501,装备数值,6,0)*($E7501-1))*VLOOKUP($D7501,系数!$K$2:$O$7,3,0))</f>
        <v>0</v>
      </c>
      <c r="H7501" s="17">
        <f t="shared" si="230"/>
        <v>0</v>
      </c>
      <c r="I7501" s="17">
        <f>INT((VLOOKUP($C7501,装备数值,4,0)+VLOOKUP($C7501,装备数值,7,0)*($E7501-1))*VLOOKUP($D7501,系数!$K$2:$O$7,4,0))</f>
        <v>0</v>
      </c>
      <c r="J7501" s="17">
        <f>INT((VLOOKUP($C7501,装备数值,4,0)+VLOOKUP($C7501,装备数值,7,0)*($E7501-1))*VLOOKUP($D7501,系数!$K$2:$O$7,5,0))</f>
        <v>0</v>
      </c>
      <c r="K7501" s="17">
        <f>INT(VLOOKUP(E7501,强化金币,2,1)*VLOOKUP(INDEX(装备!F:F,MATCH(属性!A7501,装备!A:A,0)),系数!$K$12:$M$15,3,0))</f>
        <v>50000</v>
      </c>
      <c r="O7501" s="17">
        <f>IF(E7501=1,"",VLOOKUP(E7501,系数!$S$2:$AB$12,MATCH(属性!C7501,评级,0),1))</f>
        <v>120</v>
      </c>
    </row>
    <row r="7502" spans="1:15" ht="17.25" thickBot="1" x14ac:dyDescent="0.4">
      <c r="A7502" s="17">
        <v>7100063</v>
      </c>
      <c r="B7502" s="17" t="s">
        <v>289</v>
      </c>
      <c r="C7502" s="15">
        <f>INDEX(装备!G:G,MATCH(属性!A7502,装备!A:A,0))</f>
        <v>17</v>
      </c>
      <c r="D7502" s="15" t="str">
        <f>INDEX(装备!E:E,MATCH(属性!A7502,装备!A:A,0))</f>
        <v>helmet</v>
      </c>
      <c r="E7502" s="14">
        <v>60</v>
      </c>
      <c r="F7502" s="17">
        <f>INT((VLOOKUP($C7502,装备数值,2,0)+VLOOKUP($C7502,装备数值,5,0)*($E7502-1))*VLOOKUP($D7502,系数!$K$2:$O$7,2,0))</f>
        <v>4345</v>
      </c>
      <c r="G7502" s="17">
        <f>INT((VLOOKUP($C7502,装备数值,3,0)+VLOOKUP($C7502,装备数值,6,0)*($E7502-1))*VLOOKUP($D7502,系数!$K$2:$O$7,3,0))</f>
        <v>0</v>
      </c>
      <c r="H7502" s="17">
        <f t="shared" si="230"/>
        <v>0</v>
      </c>
      <c r="I7502" s="17">
        <f>INT((VLOOKUP($C7502,装备数值,4,0)+VLOOKUP($C7502,装备数值,7,0)*($E7502-1))*VLOOKUP($D7502,系数!$K$2:$O$7,4,0))</f>
        <v>0</v>
      </c>
      <c r="J7502" s="17">
        <f>INT((VLOOKUP($C7502,装备数值,4,0)+VLOOKUP($C7502,装备数值,7,0)*($E7502-1))*VLOOKUP($D7502,系数!$K$2:$O$7,5,0))</f>
        <v>0</v>
      </c>
      <c r="K7502" s="17">
        <f>INT(VLOOKUP(E7502,强化金币,2,1)*VLOOKUP(INDEX(装备!F:F,MATCH(属性!A7502,装备!A:A,0)),系数!$K$12:$M$15,3,0))</f>
        <v>52500</v>
      </c>
      <c r="O7502" s="17">
        <f>IF(E7502=1,"",VLOOKUP(E7502,系数!$S$2:$AB$12,MATCH(属性!C7502,评级,0),1))</f>
        <v>140</v>
      </c>
    </row>
    <row r="7503" spans="1:15" ht="17.25" thickBot="1" x14ac:dyDescent="0.4">
      <c r="A7503" s="17">
        <v>7100063</v>
      </c>
      <c r="B7503" s="17" t="s">
        <v>289</v>
      </c>
      <c r="C7503" s="15">
        <f>INDEX(装备!G:G,MATCH(属性!A7503,装备!A:A,0))</f>
        <v>17</v>
      </c>
      <c r="D7503" s="15" t="str">
        <f>INDEX(装备!E:E,MATCH(属性!A7503,装备!A:A,0))</f>
        <v>helmet</v>
      </c>
      <c r="E7503" s="14">
        <v>61</v>
      </c>
      <c r="F7503" s="17">
        <f>INT((VLOOKUP($C7503,装备数值,2,0)+VLOOKUP($C7503,装备数值,5,0)*($E7503-1))*VLOOKUP($D7503,系数!$K$2:$O$7,2,0))</f>
        <v>4400</v>
      </c>
      <c r="G7503" s="17">
        <f>INT((VLOOKUP($C7503,装备数值,3,0)+VLOOKUP($C7503,装备数值,6,0)*($E7503-1))*VLOOKUP($D7503,系数!$K$2:$O$7,3,0))</f>
        <v>0</v>
      </c>
      <c r="H7503" s="17">
        <f t="shared" si="230"/>
        <v>0</v>
      </c>
      <c r="I7503" s="17">
        <f>INT((VLOOKUP($C7503,装备数值,4,0)+VLOOKUP($C7503,装备数值,7,0)*($E7503-1))*VLOOKUP($D7503,系数!$K$2:$O$7,4,0))</f>
        <v>0</v>
      </c>
      <c r="J7503" s="17">
        <f>INT((VLOOKUP($C7503,装备数值,4,0)+VLOOKUP($C7503,装备数值,7,0)*($E7503-1))*VLOOKUP($D7503,系数!$K$2:$O$7,5,0))</f>
        <v>0</v>
      </c>
      <c r="K7503" s="17">
        <f>INT(VLOOKUP(E7503,强化金币,2,1)*VLOOKUP(INDEX(装备!F:F,MATCH(属性!A7503,装备!A:A,0)),系数!$K$12:$M$15,3,0))</f>
        <v>55000</v>
      </c>
      <c r="O7503" s="17">
        <f>IF(E7503=1,"",VLOOKUP(E7503,系数!$S$2:$AB$12,MATCH(属性!C7503,评级,0),1))</f>
        <v>140</v>
      </c>
    </row>
    <row r="7504" spans="1:15" ht="17.25" thickBot="1" x14ac:dyDescent="0.4">
      <c r="A7504" s="17">
        <v>7100063</v>
      </c>
      <c r="B7504" s="17" t="s">
        <v>289</v>
      </c>
      <c r="C7504" s="15">
        <f>INDEX(装备!G:G,MATCH(属性!A7504,装备!A:A,0))</f>
        <v>17</v>
      </c>
      <c r="D7504" s="15" t="str">
        <f>INDEX(装备!E:E,MATCH(属性!A7504,装备!A:A,0))</f>
        <v>helmet</v>
      </c>
      <c r="E7504" s="14">
        <v>62</v>
      </c>
      <c r="F7504" s="17">
        <f>INT((VLOOKUP($C7504,装备数值,2,0)+VLOOKUP($C7504,装备数值,5,0)*($E7504-1))*VLOOKUP($D7504,系数!$K$2:$O$7,2,0))</f>
        <v>4455</v>
      </c>
      <c r="G7504" s="17">
        <f>INT((VLOOKUP($C7504,装备数值,3,0)+VLOOKUP($C7504,装备数值,6,0)*($E7504-1))*VLOOKUP($D7504,系数!$K$2:$O$7,3,0))</f>
        <v>0</v>
      </c>
      <c r="H7504" s="17">
        <f t="shared" si="230"/>
        <v>0</v>
      </c>
      <c r="I7504" s="17">
        <f>INT((VLOOKUP($C7504,装备数值,4,0)+VLOOKUP($C7504,装备数值,7,0)*($E7504-1))*VLOOKUP($D7504,系数!$K$2:$O$7,4,0))</f>
        <v>0</v>
      </c>
      <c r="J7504" s="17">
        <f>INT((VLOOKUP($C7504,装备数值,4,0)+VLOOKUP($C7504,装备数值,7,0)*($E7504-1))*VLOOKUP($D7504,系数!$K$2:$O$7,5,0))</f>
        <v>0</v>
      </c>
      <c r="K7504" s="17">
        <f>INT(VLOOKUP(E7504,强化金币,2,1)*VLOOKUP(INDEX(装备!F:F,MATCH(属性!A7504,装备!A:A,0)),系数!$K$12:$M$15,3,0))</f>
        <v>57500</v>
      </c>
      <c r="O7504" s="17">
        <f>IF(E7504=1,"",VLOOKUP(E7504,系数!$S$2:$AB$12,MATCH(属性!C7504,评级,0),1))</f>
        <v>140</v>
      </c>
    </row>
    <row r="7505" spans="1:15" ht="17.25" thickBot="1" x14ac:dyDescent="0.4">
      <c r="A7505" s="17">
        <v>7100063</v>
      </c>
      <c r="B7505" s="17" t="s">
        <v>289</v>
      </c>
      <c r="C7505" s="15">
        <f>INDEX(装备!G:G,MATCH(属性!A7505,装备!A:A,0))</f>
        <v>17</v>
      </c>
      <c r="D7505" s="15" t="str">
        <f>INDEX(装备!E:E,MATCH(属性!A7505,装备!A:A,0))</f>
        <v>helmet</v>
      </c>
      <c r="E7505" s="14">
        <v>63</v>
      </c>
      <c r="F7505" s="17">
        <f>INT((VLOOKUP($C7505,装备数值,2,0)+VLOOKUP($C7505,装备数值,5,0)*($E7505-1))*VLOOKUP($D7505,系数!$K$2:$O$7,2,0))</f>
        <v>4510</v>
      </c>
      <c r="G7505" s="17">
        <f>INT((VLOOKUP($C7505,装备数值,3,0)+VLOOKUP($C7505,装备数值,6,0)*($E7505-1))*VLOOKUP($D7505,系数!$K$2:$O$7,3,0))</f>
        <v>0</v>
      </c>
      <c r="H7505" s="17">
        <f t="shared" si="230"/>
        <v>0</v>
      </c>
      <c r="I7505" s="17">
        <f>INT((VLOOKUP($C7505,装备数值,4,0)+VLOOKUP($C7505,装备数值,7,0)*($E7505-1))*VLOOKUP($D7505,系数!$K$2:$O$7,4,0))</f>
        <v>0</v>
      </c>
      <c r="J7505" s="17">
        <f>INT((VLOOKUP($C7505,装备数值,4,0)+VLOOKUP($C7505,装备数值,7,0)*($E7505-1))*VLOOKUP($D7505,系数!$K$2:$O$7,5,0))</f>
        <v>0</v>
      </c>
      <c r="K7505" s="17">
        <f>INT(VLOOKUP(E7505,强化金币,2,1)*VLOOKUP(INDEX(装备!F:F,MATCH(属性!A7505,装备!A:A,0)),系数!$K$12:$M$15,3,0))</f>
        <v>60000</v>
      </c>
      <c r="O7505" s="17">
        <f>IF(E7505=1,"",VLOOKUP(E7505,系数!$S$2:$AB$12,MATCH(属性!C7505,评级,0),1))</f>
        <v>140</v>
      </c>
    </row>
    <row r="7506" spans="1:15" ht="17.25" thickBot="1" x14ac:dyDescent="0.4">
      <c r="A7506" s="17">
        <v>7100063</v>
      </c>
      <c r="B7506" s="17" t="s">
        <v>289</v>
      </c>
      <c r="C7506" s="15">
        <f>INDEX(装备!G:G,MATCH(属性!A7506,装备!A:A,0))</f>
        <v>17</v>
      </c>
      <c r="D7506" s="15" t="str">
        <f>INDEX(装备!E:E,MATCH(属性!A7506,装备!A:A,0))</f>
        <v>helmet</v>
      </c>
      <c r="E7506" s="14">
        <v>64</v>
      </c>
      <c r="F7506" s="17">
        <f>INT((VLOOKUP($C7506,装备数值,2,0)+VLOOKUP($C7506,装备数值,5,0)*($E7506-1))*VLOOKUP($D7506,系数!$K$2:$O$7,2,0))</f>
        <v>4565</v>
      </c>
      <c r="G7506" s="17">
        <f>INT((VLOOKUP($C7506,装备数值,3,0)+VLOOKUP($C7506,装备数值,6,0)*($E7506-1))*VLOOKUP($D7506,系数!$K$2:$O$7,3,0))</f>
        <v>0</v>
      </c>
      <c r="H7506" s="17">
        <f t="shared" si="230"/>
        <v>0</v>
      </c>
      <c r="I7506" s="17">
        <f>INT((VLOOKUP($C7506,装备数值,4,0)+VLOOKUP($C7506,装备数值,7,0)*($E7506-1))*VLOOKUP($D7506,系数!$K$2:$O$7,4,0))</f>
        <v>0</v>
      </c>
      <c r="J7506" s="17">
        <f>INT((VLOOKUP($C7506,装备数值,4,0)+VLOOKUP($C7506,装备数值,7,0)*($E7506-1))*VLOOKUP($D7506,系数!$K$2:$O$7,5,0))</f>
        <v>0</v>
      </c>
      <c r="K7506" s="17">
        <f>INT(VLOOKUP(E7506,强化金币,2,1)*VLOOKUP(INDEX(装备!F:F,MATCH(属性!A7506,装备!A:A,0)),系数!$K$12:$M$15,3,0))</f>
        <v>62500</v>
      </c>
      <c r="O7506" s="17">
        <f>IF(E7506=1,"",VLOOKUP(E7506,系数!$S$2:$AB$12,MATCH(属性!C7506,评级,0),1))</f>
        <v>140</v>
      </c>
    </row>
    <row r="7507" spans="1:15" ht="17.25" thickBot="1" x14ac:dyDescent="0.4">
      <c r="A7507" s="17">
        <v>7100063</v>
      </c>
      <c r="B7507" s="17" t="s">
        <v>289</v>
      </c>
      <c r="C7507" s="15">
        <f>INDEX(装备!G:G,MATCH(属性!A7507,装备!A:A,0))</f>
        <v>17</v>
      </c>
      <c r="D7507" s="15" t="str">
        <f>INDEX(装备!E:E,MATCH(属性!A7507,装备!A:A,0))</f>
        <v>helmet</v>
      </c>
      <c r="E7507" s="14">
        <v>65</v>
      </c>
      <c r="F7507" s="17">
        <f>INT((VLOOKUP($C7507,装备数值,2,0)+VLOOKUP($C7507,装备数值,5,0)*($E7507-1))*VLOOKUP($D7507,系数!$K$2:$O$7,2,0))</f>
        <v>4620</v>
      </c>
      <c r="G7507" s="17">
        <f>INT((VLOOKUP($C7507,装备数值,3,0)+VLOOKUP($C7507,装备数值,6,0)*($E7507-1))*VLOOKUP($D7507,系数!$K$2:$O$7,3,0))</f>
        <v>0</v>
      </c>
      <c r="H7507" s="17">
        <f t="shared" si="230"/>
        <v>0</v>
      </c>
      <c r="I7507" s="17">
        <f>INT((VLOOKUP($C7507,装备数值,4,0)+VLOOKUP($C7507,装备数值,7,0)*($E7507-1))*VLOOKUP($D7507,系数!$K$2:$O$7,4,0))</f>
        <v>0</v>
      </c>
      <c r="J7507" s="17">
        <f>INT((VLOOKUP($C7507,装备数值,4,0)+VLOOKUP($C7507,装备数值,7,0)*($E7507-1))*VLOOKUP($D7507,系数!$K$2:$O$7,5,0))</f>
        <v>0</v>
      </c>
      <c r="K7507" s="17">
        <f>INT(VLOOKUP(E7507,强化金币,2,1)*VLOOKUP(INDEX(装备!F:F,MATCH(属性!A7507,装备!A:A,0)),系数!$K$12:$M$15,3,0))</f>
        <v>65000</v>
      </c>
      <c r="O7507" s="17">
        <f>IF(E7507=1,"",VLOOKUP(E7507,系数!$S$2:$AB$12,MATCH(属性!C7507,评级,0),1))</f>
        <v>140</v>
      </c>
    </row>
    <row r="7508" spans="1:15" ht="17.25" thickBot="1" x14ac:dyDescent="0.4">
      <c r="A7508" s="17">
        <v>7100063</v>
      </c>
      <c r="B7508" s="17" t="s">
        <v>289</v>
      </c>
      <c r="C7508" s="15">
        <f>INDEX(装备!G:G,MATCH(属性!A7508,装备!A:A,0))</f>
        <v>17</v>
      </c>
      <c r="D7508" s="15" t="str">
        <f>INDEX(装备!E:E,MATCH(属性!A7508,装备!A:A,0))</f>
        <v>helmet</v>
      </c>
      <c r="E7508" s="14">
        <v>66</v>
      </c>
      <c r="F7508" s="17">
        <f>INT((VLOOKUP($C7508,装备数值,2,0)+VLOOKUP($C7508,装备数值,5,0)*($E7508-1))*VLOOKUP($D7508,系数!$K$2:$O$7,2,0))</f>
        <v>4675</v>
      </c>
      <c r="G7508" s="17">
        <f>INT((VLOOKUP($C7508,装备数值,3,0)+VLOOKUP($C7508,装备数值,6,0)*($E7508-1))*VLOOKUP($D7508,系数!$K$2:$O$7,3,0))</f>
        <v>0</v>
      </c>
      <c r="H7508" s="17">
        <f t="shared" si="230"/>
        <v>0</v>
      </c>
      <c r="I7508" s="17">
        <f>INT((VLOOKUP($C7508,装备数值,4,0)+VLOOKUP($C7508,装备数值,7,0)*($E7508-1))*VLOOKUP($D7508,系数!$K$2:$O$7,4,0))</f>
        <v>0</v>
      </c>
      <c r="J7508" s="17">
        <f>INT((VLOOKUP($C7508,装备数值,4,0)+VLOOKUP($C7508,装备数值,7,0)*($E7508-1))*VLOOKUP($D7508,系数!$K$2:$O$7,5,0))</f>
        <v>0</v>
      </c>
      <c r="K7508" s="17">
        <f>INT(VLOOKUP(E7508,强化金币,2,1)*VLOOKUP(INDEX(装备!F:F,MATCH(属性!A7508,装备!A:A,0)),系数!$K$12:$M$15,3,0))</f>
        <v>67500</v>
      </c>
      <c r="O7508" s="17">
        <f>IF(E7508=1,"",VLOOKUP(E7508,系数!$S$2:$AB$12,MATCH(属性!C7508,评级,0),1))</f>
        <v>140</v>
      </c>
    </row>
    <row r="7509" spans="1:15" ht="17.25" thickBot="1" x14ac:dyDescent="0.4">
      <c r="A7509" s="17">
        <v>7100063</v>
      </c>
      <c r="B7509" s="17" t="s">
        <v>289</v>
      </c>
      <c r="C7509" s="15">
        <f>INDEX(装备!G:G,MATCH(属性!A7509,装备!A:A,0))</f>
        <v>17</v>
      </c>
      <c r="D7509" s="15" t="str">
        <f>INDEX(装备!E:E,MATCH(属性!A7509,装备!A:A,0))</f>
        <v>helmet</v>
      </c>
      <c r="E7509" s="14">
        <v>67</v>
      </c>
      <c r="F7509" s="17">
        <f>INT((VLOOKUP($C7509,装备数值,2,0)+VLOOKUP($C7509,装备数值,5,0)*($E7509-1))*VLOOKUP($D7509,系数!$K$2:$O$7,2,0))</f>
        <v>4730</v>
      </c>
      <c r="G7509" s="17">
        <f>INT((VLOOKUP($C7509,装备数值,3,0)+VLOOKUP($C7509,装备数值,6,0)*($E7509-1))*VLOOKUP($D7509,系数!$K$2:$O$7,3,0))</f>
        <v>0</v>
      </c>
      <c r="H7509" s="17">
        <f t="shared" si="230"/>
        <v>0</v>
      </c>
      <c r="I7509" s="17">
        <f>INT((VLOOKUP($C7509,装备数值,4,0)+VLOOKUP($C7509,装备数值,7,0)*($E7509-1))*VLOOKUP($D7509,系数!$K$2:$O$7,4,0))</f>
        <v>0</v>
      </c>
      <c r="J7509" s="17">
        <f>INT((VLOOKUP($C7509,装备数值,4,0)+VLOOKUP($C7509,装备数值,7,0)*($E7509-1))*VLOOKUP($D7509,系数!$K$2:$O$7,5,0))</f>
        <v>0</v>
      </c>
      <c r="K7509" s="17">
        <f>INT(VLOOKUP(E7509,强化金币,2,1)*VLOOKUP(INDEX(装备!F:F,MATCH(属性!A7509,装备!A:A,0)),系数!$K$12:$M$15,3,0))</f>
        <v>70000</v>
      </c>
      <c r="O7509" s="17">
        <f>IF(E7509=1,"",VLOOKUP(E7509,系数!$S$2:$AB$12,MATCH(属性!C7509,评级,0),1))</f>
        <v>140</v>
      </c>
    </row>
    <row r="7510" spans="1:15" ht="17.25" thickBot="1" x14ac:dyDescent="0.4">
      <c r="A7510" s="17">
        <v>7100063</v>
      </c>
      <c r="B7510" s="17" t="s">
        <v>289</v>
      </c>
      <c r="C7510" s="15">
        <f>INDEX(装备!G:G,MATCH(属性!A7510,装备!A:A,0))</f>
        <v>17</v>
      </c>
      <c r="D7510" s="15" t="str">
        <f>INDEX(装备!E:E,MATCH(属性!A7510,装备!A:A,0))</f>
        <v>helmet</v>
      </c>
      <c r="E7510" s="14">
        <v>68</v>
      </c>
      <c r="F7510" s="17">
        <f>INT((VLOOKUP($C7510,装备数值,2,0)+VLOOKUP($C7510,装备数值,5,0)*($E7510-1))*VLOOKUP($D7510,系数!$K$2:$O$7,2,0))</f>
        <v>4785</v>
      </c>
      <c r="G7510" s="17">
        <f>INT((VLOOKUP($C7510,装备数值,3,0)+VLOOKUP($C7510,装备数值,6,0)*($E7510-1))*VLOOKUP($D7510,系数!$K$2:$O$7,3,0))</f>
        <v>0</v>
      </c>
      <c r="H7510" s="17">
        <f t="shared" si="230"/>
        <v>0</v>
      </c>
      <c r="I7510" s="17">
        <f>INT((VLOOKUP($C7510,装备数值,4,0)+VLOOKUP($C7510,装备数值,7,0)*($E7510-1))*VLOOKUP($D7510,系数!$K$2:$O$7,4,0))</f>
        <v>0</v>
      </c>
      <c r="J7510" s="17">
        <f>INT((VLOOKUP($C7510,装备数值,4,0)+VLOOKUP($C7510,装备数值,7,0)*($E7510-1))*VLOOKUP($D7510,系数!$K$2:$O$7,5,0))</f>
        <v>0</v>
      </c>
      <c r="K7510" s="17">
        <f>INT(VLOOKUP(E7510,强化金币,2,1)*VLOOKUP(INDEX(装备!F:F,MATCH(属性!A7510,装备!A:A,0)),系数!$K$12:$M$15,3,0))</f>
        <v>72500</v>
      </c>
      <c r="O7510" s="17">
        <f>IF(E7510=1,"",VLOOKUP(E7510,系数!$S$2:$AB$12,MATCH(属性!C7510,评级,0),1))</f>
        <v>140</v>
      </c>
    </row>
    <row r="7511" spans="1:15" ht="17.25" thickBot="1" x14ac:dyDescent="0.4">
      <c r="A7511" s="17">
        <v>7100063</v>
      </c>
      <c r="B7511" s="17" t="s">
        <v>289</v>
      </c>
      <c r="C7511" s="15">
        <f>INDEX(装备!G:G,MATCH(属性!A7511,装备!A:A,0))</f>
        <v>17</v>
      </c>
      <c r="D7511" s="15" t="str">
        <f>INDEX(装备!E:E,MATCH(属性!A7511,装备!A:A,0))</f>
        <v>helmet</v>
      </c>
      <c r="E7511" s="14">
        <v>69</v>
      </c>
      <c r="F7511" s="17">
        <f>INT((VLOOKUP($C7511,装备数值,2,0)+VLOOKUP($C7511,装备数值,5,0)*($E7511-1))*VLOOKUP($D7511,系数!$K$2:$O$7,2,0))</f>
        <v>4840</v>
      </c>
      <c r="G7511" s="17">
        <f>INT((VLOOKUP($C7511,装备数值,3,0)+VLOOKUP($C7511,装备数值,6,0)*($E7511-1))*VLOOKUP($D7511,系数!$K$2:$O$7,3,0))</f>
        <v>0</v>
      </c>
      <c r="H7511" s="17">
        <f t="shared" si="230"/>
        <v>0</v>
      </c>
      <c r="I7511" s="17">
        <f>INT((VLOOKUP($C7511,装备数值,4,0)+VLOOKUP($C7511,装备数值,7,0)*($E7511-1))*VLOOKUP($D7511,系数!$K$2:$O$7,4,0))</f>
        <v>0</v>
      </c>
      <c r="J7511" s="17">
        <f>INT((VLOOKUP($C7511,装备数值,4,0)+VLOOKUP($C7511,装备数值,7,0)*($E7511-1))*VLOOKUP($D7511,系数!$K$2:$O$7,5,0))</f>
        <v>0</v>
      </c>
      <c r="K7511" s="17">
        <f>INT(VLOOKUP(E7511,强化金币,2,1)*VLOOKUP(INDEX(装备!F:F,MATCH(属性!A7511,装备!A:A,0)),系数!$K$12:$M$15,3,0))</f>
        <v>75000</v>
      </c>
      <c r="O7511" s="17">
        <f>IF(E7511=1,"",VLOOKUP(E7511,系数!$S$2:$AB$12,MATCH(属性!C7511,评级,0),1))</f>
        <v>140</v>
      </c>
    </row>
    <row r="7512" spans="1:15" ht="17.25" thickBot="1" x14ac:dyDescent="0.4">
      <c r="A7512" s="17">
        <v>7100063</v>
      </c>
      <c r="B7512" s="17" t="s">
        <v>289</v>
      </c>
      <c r="C7512" s="15">
        <f>INDEX(装备!G:G,MATCH(属性!A7512,装备!A:A,0))</f>
        <v>17</v>
      </c>
      <c r="D7512" s="15" t="str">
        <f>INDEX(装备!E:E,MATCH(属性!A7512,装备!A:A,0))</f>
        <v>helmet</v>
      </c>
      <c r="E7512" s="14">
        <v>70</v>
      </c>
      <c r="F7512" s="17">
        <f>INT((VLOOKUP($C7512,装备数值,2,0)+VLOOKUP($C7512,装备数值,5,0)*($E7512-1))*VLOOKUP($D7512,系数!$K$2:$O$7,2,0))</f>
        <v>4895</v>
      </c>
      <c r="G7512" s="17">
        <f>INT((VLOOKUP($C7512,装备数值,3,0)+VLOOKUP($C7512,装备数值,6,0)*($E7512-1))*VLOOKUP($D7512,系数!$K$2:$O$7,3,0))</f>
        <v>0</v>
      </c>
      <c r="H7512" s="17">
        <f t="shared" si="230"/>
        <v>0</v>
      </c>
      <c r="I7512" s="17">
        <f>INT((VLOOKUP($C7512,装备数值,4,0)+VLOOKUP($C7512,装备数值,7,0)*($E7512-1))*VLOOKUP($D7512,系数!$K$2:$O$7,4,0))</f>
        <v>0</v>
      </c>
      <c r="J7512" s="17">
        <f>INT((VLOOKUP($C7512,装备数值,4,0)+VLOOKUP($C7512,装备数值,7,0)*($E7512-1))*VLOOKUP($D7512,系数!$K$2:$O$7,5,0))</f>
        <v>0</v>
      </c>
      <c r="K7512" s="17">
        <f>INT(VLOOKUP(E7512,强化金币,2,1)*VLOOKUP(INDEX(装备!F:F,MATCH(属性!A7512,装备!A:A,0)),系数!$K$12:$M$15,3,0))</f>
        <v>77500</v>
      </c>
      <c r="O7512" s="17">
        <f>IF(E7512=1,"",VLOOKUP(E7512,系数!$S$2:$AB$12,MATCH(属性!C7512,评级,0),1))</f>
        <v>160</v>
      </c>
    </row>
    <row r="7513" spans="1:15" ht="17.25" thickBot="1" x14ac:dyDescent="0.4">
      <c r="A7513" s="17">
        <v>7100063</v>
      </c>
      <c r="B7513" s="17" t="s">
        <v>289</v>
      </c>
      <c r="C7513" s="15">
        <f>INDEX(装备!G:G,MATCH(属性!A7513,装备!A:A,0))</f>
        <v>17</v>
      </c>
      <c r="D7513" s="15" t="str">
        <f>INDEX(装备!E:E,MATCH(属性!A7513,装备!A:A,0))</f>
        <v>helmet</v>
      </c>
      <c r="E7513" s="14">
        <v>71</v>
      </c>
      <c r="F7513" s="17">
        <f>INT((VLOOKUP($C7513,装备数值,2,0)+VLOOKUP($C7513,装备数值,5,0)*($E7513-1))*VLOOKUP($D7513,系数!$K$2:$O$7,2,0))</f>
        <v>4950</v>
      </c>
      <c r="G7513" s="17">
        <f>INT((VLOOKUP($C7513,装备数值,3,0)+VLOOKUP($C7513,装备数值,6,0)*($E7513-1))*VLOOKUP($D7513,系数!$K$2:$O$7,3,0))</f>
        <v>0</v>
      </c>
      <c r="H7513" s="17">
        <f t="shared" si="230"/>
        <v>0</v>
      </c>
      <c r="I7513" s="17">
        <f>INT((VLOOKUP($C7513,装备数值,4,0)+VLOOKUP($C7513,装备数值,7,0)*($E7513-1))*VLOOKUP($D7513,系数!$K$2:$O$7,4,0))</f>
        <v>0</v>
      </c>
      <c r="J7513" s="17">
        <f>INT((VLOOKUP($C7513,装备数值,4,0)+VLOOKUP($C7513,装备数值,7,0)*($E7513-1))*VLOOKUP($D7513,系数!$K$2:$O$7,5,0))</f>
        <v>0</v>
      </c>
      <c r="K7513" s="17">
        <f>INT(VLOOKUP(E7513,强化金币,2,1)*VLOOKUP(INDEX(装备!F:F,MATCH(属性!A7513,装备!A:A,0)),系数!$K$12:$M$15,3,0))</f>
        <v>80000</v>
      </c>
      <c r="O7513" s="17">
        <f>IF(E7513=1,"",VLOOKUP(E7513,系数!$S$2:$AB$12,MATCH(属性!C7513,评级,0),1))</f>
        <v>160</v>
      </c>
    </row>
    <row r="7514" spans="1:15" ht="17.25" thickBot="1" x14ac:dyDescent="0.4">
      <c r="A7514" s="17">
        <v>7100063</v>
      </c>
      <c r="B7514" s="17" t="s">
        <v>289</v>
      </c>
      <c r="C7514" s="15">
        <f>INDEX(装备!G:G,MATCH(属性!A7514,装备!A:A,0))</f>
        <v>17</v>
      </c>
      <c r="D7514" s="15" t="str">
        <f>INDEX(装备!E:E,MATCH(属性!A7514,装备!A:A,0))</f>
        <v>helmet</v>
      </c>
      <c r="E7514" s="14">
        <v>72</v>
      </c>
      <c r="F7514" s="17">
        <f>INT((VLOOKUP($C7514,装备数值,2,0)+VLOOKUP($C7514,装备数值,5,0)*($E7514-1))*VLOOKUP($D7514,系数!$K$2:$O$7,2,0))</f>
        <v>5006</v>
      </c>
      <c r="G7514" s="17">
        <f>INT((VLOOKUP($C7514,装备数值,3,0)+VLOOKUP($C7514,装备数值,6,0)*($E7514-1))*VLOOKUP($D7514,系数!$K$2:$O$7,3,0))</f>
        <v>0</v>
      </c>
      <c r="H7514" s="17">
        <f t="shared" si="230"/>
        <v>0</v>
      </c>
      <c r="I7514" s="17">
        <f>INT((VLOOKUP($C7514,装备数值,4,0)+VLOOKUP($C7514,装备数值,7,0)*($E7514-1))*VLOOKUP($D7514,系数!$K$2:$O$7,4,0))</f>
        <v>0</v>
      </c>
      <c r="J7514" s="17">
        <f>INT((VLOOKUP($C7514,装备数值,4,0)+VLOOKUP($C7514,装备数值,7,0)*($E7514-1))*VLOOKUP($D7514,系数!$K$2:$O$7,5,0))</f>
        <v>0</v>
      </c>
      <c r="K7514" s="17">
        <f>INT(VLOOKUP(E7514,强化金币,2,1)*VLOOKUP(INDEX(装备!F:F,MATCH(属性!A7514,装备!A:A,0)),系数!$K$12:$M$15,3,0))</f>
        <v>82500</v>
      </c>
      <c r="O7514" s="17">
        <f>IF(E7514=1,"",VLOOKUP(E7514,系数!$S$2:$AB$12,MATCH(属性!C7514,评级,0),1))</f>
        <v>160</v>
      </c>
    </row>
    <row r="7515" spans="1:15" ht="17.25" thickBot="1" x14ac:dyDescent="0.4">
      <c r="A7515" s="17">
        <v>7100063</v>
      </c>
      <c r="B7515" s="17" t="s">
        <v>289</v>
      </c>
      <c r="C7515" s="15">
        <f>INDEX(装备!G:G,MATCH(属性!A7515,装备!A:A,0))</f>
        <v>17</v>
      </c>
      <c r="D7515" s="15" t="str">
        <f>INDEX(装备!E:E,MATCH(属性!A7515,装备!A:A,0))</f>
        <v>helmet</v>
      </c>
      <c r="E7515" s="14">
        <v>73</v>
      </c>
      <c r="F7515" s="17">
        <f>INT((VLOOKUP($C7515,装备数值,2,0)+VLOOKUP($C7515,装备数值,5,0)*($E7515-1))*VLOOKUP($D7515,系数!$K$2:$O$7,2,0))</f>
        <v>5061</v>
      </c>
      <c r="G7515" s="17">
        <f>INT((VLOOKUP($C7515,装备数值,3,0)+VLOOKUP($C7515,装备数值,6,0)*($E7515-1))*VLOOKUP($D7515,系数!$K$2:$O$7,3,0))</f>
        <v>0</v>
      </c>
      <c r="H7515" s="17">
        <f t="shared" si="230"/>
        <v>0</v>
      </c>
      <c r="I7515" s="17">
        <f>INT((VLOOKUP($C7515,装备数值,4,0)+VLOOKUP($C7515,装备数值,7,0)*($E7515-1))*VLOOKUP($D7515,系数!$K$2:$O$7,4,0))</f>
        <v>0</v>
      </c>
      <c r="J7515" s="17">
        <f>INT((VLOOKUP($C7515,装备数值,4,0)+VLOOKUP($C7515,装备数值,7,0)*($E7515-1))*VLOOKUP($D7515,系数!$K$2:$O$7,5,0))</f>
        <v>0</v>
      </c>
      <c r="K7515" s="17">
        <f>INT(VLOOKUP(E7515,强化金币,2,1)*VLOOKUP(INDEX(装备!F:F,MATCH(属性!A7515,装备!A:A,0)),系数!$K$12:$M$15,3,0))</f>
        <v>85000</v>
      </c>
      <c r="O7515" s="17">
        <f>IF(E7515=1,"",VLOOKUP(E7515,系数!$S$2:$AB$12,MATCH(属性!C7515,评级,0),1))</f>
        <v>160</v>
      </c>
    </row>
    <row r="7516" spans="1:15" ht="17.25" thickBot="1" x14ac:dyDescent="0.4">
      <c r="A7516" s="17">
        <v>7100063</v>
      </c>
      <c r="B7516" s="17" t="s">
        <v>289</v>
      </c>
      <c r="C7516" s="15">
        <f>INDEX(装备!G:G,MATCH(属性!A7516,装备!A:A,0))</f>
        <v>17</v>
      </c>
      <c r="D7516" s="15" t="str">
        <f>INDEX(装备!E:E,MATCH(属性!A7516,装备!A:A,0))</f>
        <v>helmet</v>
      </c>
      <c r="E7516" s="14">
        <v>74</v>
      </c>
      <c r="F7516" s="17">
        <f>INT((VLOOKUP($C7516,装备数值,2,0)+VLOOKUP($C7516,装备数值,5,0)*($E7516-1))*VLOOKUP($D7516,系数!$K$2:$O$7,2,0))</f>
        <v>5116</v>
      </c>
      <c r="G7516" s="17">
        <f>INT((VLOOKUP($C7516,装备数值,3,0)+VLOOKUP($C7516,装备数值,6,0)*($E7516-1))*VLOOKUP($D7516,系数!$K$2:$O$7,3,0))</f>
        <v>0</v>
      </c>
      <c r="H7516" s="17">
        <f t="shared" si="230"/>
        <v>0</v>
      </c>
      <c r="I7516" s="17">
        <f>INT((VLOOKUP($C7516,装备数值,4,0)+VLOOKUP($C7516,装备数值,7,0)*($E7516-1))*VLOOKUP($D7516,系数!$K$2:$O$7,4,0))</f>
        <v>0</v>
      </c>
      <c r="J7516" s="17">
        <f>INT((VLOOKUP($C7516,装备数值,4,0)+VLOOKUP($C7516,装备数值,7,0)*($E7516-1))*VLOOKUP($D7516,系数!$K$2:$O$7,5,0))</f>
        <v>0</v>
      </c>
      <c r="K7516" s="17">
        <f>INT(VLOOKUP(E7516,强化金币,2,1)*VLOOKUP(INDEX(装备!F:F,MATCH(属性!A7516,装备!A:A,0)),系数!$K$12:$M$15,3,0))</f>
        <v>87500</v>
      </c>
      <c r="O7516" s="17">
        <f>IF(E7516=1,"",VLOOKUP(E7516,系数!$S$2:$AB$12,MATCH(属性!C7516,评级,0),1))</f>
        <v>160</v>
      </c>
    </row>
    <row r="7517" spans="1:15" ht="17.25" thickBot="1" x14ac:dyDescent="0.4">
      <c r="A7517" s="17">
        <v>7100063</v>
      </c>
      <c r="B7517" s="17" t="s">
        <v>289</v>
      </c>
      <c r="C7517" s="15">
        <f>INDEX(装备!G:G,MATCH(属性!A7517,装备!A:A,0))</f>
        <v>17</v>
      </c>
      <c r="D7517" s="15" t="str">
        <f>INDEX(装备!E:E,MATCH(属性!A7517,装备!A:A,0))</f>
        <v>helmet</v>
      </c>
      <c r="E7517" s="14">
        <v>75</v>
      </c>
      <c r="F7517" s="17">
        <f>INT((VLOOKUP($C7517,装备数值,2,0)+VLOOKUP($C7517,装备数值,5,0)*($E7517-1))*VLOOKUP($D7517,系数!$K$2:$O$7,2,0))</f>
        <v>5171</v>
      </c>
      <c r="G7517" s="17">
        <f>INT((VLOOKUP($C7517,装备数值,3,0)+VLOOKUP($C7517,装备数值,6,0)*($E7517-1))*VLOOKUP($D7517,系数!$K$2:$O$7,3,0))</f>
        <v>0</v>
      </c>
      <c r="H7517" s="17">
        <f t="shared" si="230"/>
        <v>0</v>
      </c>
      <c r="I7517" s="17">
        <f>INT((VLOOKUP($C7517,装备数值,4,0)+VLOOKUP($C7517,装备数值,7,0)*($E7517-1))*VLOOKUP($D7517,系数!$K$2:$O$7,4,0))</f>
        <v>0</v>
      </c>
      <c r="J7517" s="17">
        <f>INT((VLOOKUP($C7517,装备数值,4,0)+VLOOKUP($C7517,装备数值,7,0)*($E7517-1))*VLOOKUP($D7517,系数!$K$2:$O$7,5,0))</f>
        <v>0</v>
      </c>
      <c r="K7517" s="17">
        <f>INT(VLOOKUP(E7517,强化金币,2,1)*VLOOKUP(INDEX(装备!F:F,MATCH(属性!A7517,装备!A:A,0)),系数!$K$12:$M$15,3,0))</f>
        <v>90000</v>
      </c>
      <c r="O7517" s="17">
        <f>IF(E7517=1,"",VLOOKUP(E7517,系数!$S$2:$AB$12,MATCH(属性!C7517,评级,0),1))</f>
        <v>160</v>
      </c>
    </row>
    <row r="7518" spans="1:15" ht="17.25" thickBot="1" x14ac:dyDescent="0.4">
      <c r="A7518" s="17">
        <v>7100063</v>
      </c>
      <c r="B7518" s="17" t="s">
        <v>289</v>
      </c>
      <c r="C7518" s="15">
        <f>INDEX(装备!G:G,MATCH(属性!A7518,装备!A:A,0))</f>
        <v>17</v>
      </c>
      <c r="D7518" s="15" t="str">
        <f>INDEX(装备!E:E,MATCH(属性!A7518,装备!A:A,0))</f>
        <v>helmet</v>
      </c>
      <c r="E7518" s="14">
        <v>76</v>
      </c>
      <c r="F7518" s="17">
        <f>INT((VLOOKUP($C7518,装备数值,2,0)+VLOOKUP($C7518,装备数值,5,0)*($E7518-1))*VLOOKUP($D7518,系数!$K$2:$O$7,2,0))</f>
        <v>5226</v>
      </c>
      <c r="G7518" s="17">
        <f>INT((VLOOKUP($C7518,装备数值,3,0)+VLOOKUP($C7518,装备数值,6,0)*($E7518-1))*VLOOKUP($D7518,系数!$K$2:$O$7,3,0))</f>
        <v>0</v>
      </c>
      <c r="H7518" s="17">
        <f t="shared" si="230"/>
        <v>0</v>
      </c>
      <c r="I7518" s="17">
        <f>INT((VLOOKUP($C7518,装备数值,4,0)+VLOOKUP($C7518,装备数值,7,0)*($E7518-1))*VLOOKUP($D7518,系数!$K$2:$O$7,4,0))</f>
        <v>0</v>
      </c>
      <c r="J7518" s="17">
        <f>INT((VLOOKUP($C7518,装备数值,4,0)+VLOOKUP($C7518,装备数值,7,0)*($E7518-1))*VLOOKUP($D7518,系数!$K$2:$O$7,5,0))</f>
        <v>0</v>
      </c>
      <c r="K7518" s="17">
        <f>INT(VLOOKUP(E7518,强化金币,2,1)*VLOOKUP(INDEX(装备!F:F,MATCH(属性!A7518,装备!A:A,0)),系数!$K$12:$M$15,3,0))</f>
        <v>92500</v>
      </c>
      <c r="O7518" s="17">
        <f>IF(E7518=1,"",VLOOKUP(E7518,系数!$S$2:$AB$12,MATCH(属性!C7518,评级,0),1))</f>
        <v>160</v>
      </c>
    </row>
    <row r="7519" spans="1:15" ht="17.25" thickBot="1" x14ac:dyDescent="0.4">
      <c r="A7519" s="17">
        <v>7100063</v>
      </c>
      <c r="B7519" s="17" t="s">
        <v>289</v>
      </c>
      <c r="C7519" s="15">
        <f>INDEX(装备!G:G,MATCH(属性!A7519,装备!A:A,0))</f>
        <v>17</v>
      </c>
      <c r="D7519" s="15" t="str">
        <f>INDEX(装备!E:E,MATCH(属性!A7519,装备!A:A,0))</f>
        <v>helmet</v>
      </c>
      <c r="E7519" s="14">
        <v>77</v>
      </c>
      <c r="F7519" s="17">
        <f>INT((VLOOKUP($C7519,装备数值,2,0)+VLOOKUP($C7519,装备数值,5,0)*($E7519-1))*VLOOKUP($D7519,系数!$K$2:$O$7,2,0))</f>
        <v>5281</v>
      </c>
      <c r="G7519" s="17">
        <f>INT((VLOOKUP($C7519,装备数值,3,0)+VLOOKUP($C7519,装备数值,6,0)*($E7519-1))*VLOOKUP($D7519,系数!$K$2:$O$7,3,0))</f>
        <v>0</v>
      </c>
      <c r="H7519" s="17">
        <f t="shared" si="230"/>
        <v>0</v>
      </c>
      <c r="I7519" s="17">
        <f>INT((VLOOKUP($C7519,装备数值,4,0)+VLOOKUP($C7519,装备数值,7,0)*($E7519-1))*VLOOKUP($D7519,系数!$K$2:$O$7,4,0))</f>
        <v>0</v>
      </c>
      <c r="J7519" s="17">
        <f>INT((VLOOKUP($C7519,装备数值,4,0)+VLOOKUP($C7519,装备数值,7,0)*($E7519-1))*VLOOKUP($D7519,系数!$K$2:$O$7,5,0))</f>
        <v>0</v>
      </c>
      <c r="K7519" s="17">
        <f>INT(VLOOKUP(E7519,强化金币,2,1)*VLOOKUP(INDEX(装备!F:F,MATCH(属性!A7519,装备!A:A,0)),系数!$K$12:$M$15,3,0))</f>
        <v>95000</v>
      </c>
      <c r="O7519" s="17">
        <f>IF(E7519=1,"",VLOOKUP(E7519,系数!$S$2:$AB$12,MATCH(属性!C7519,评级,0),1))</f>
        <v>160</v>
      </c>
    </row>
    <row r="7520" spans="1:15" ht="17.25" thickBot="1" x14ac:dyDescent="0.4">
      <c r="A7520" s="17">
        <v>7100063</v>
      </c>
      <c r="B7520" s="17" t="s">
        <v>289</v>
      </c>
      <c r="C7520" s="15">
        <f>INDEX(装备!G:G,MATCH(属性!A7520,装备!A:A,0))</f>
        <v>17</v>
      </c>
      <c r="D7520" s="15" t="str">
        <f>INDEX(装备!E:E,MATCH(属性!A7520,装备!A:A,0))</f>
        <v>helmet</v>
      </c>
      <c r="E7520" s="14">
        <v>78</v>
      </c>
      <c r="F7520" s="17">
        <f>INT((VLOOKUP($C7520,装备数值,2,0)+VLOOKUP($C7520,装备数值,5,0)*($E7520-1))*VLOOKUP($D7520,系数!$K$2:$O$7,2,0))</f>
        <v>5336</v>
      </c>
      <c r="G7520" s="17">
        <f>INT((VLOOKUP($C7520,装备数值,3,0)+VLOOKUP($C7520,装备数值,6,0)*($E7520-1))*VLOOKUP($D7520,系数!$K$2:$O$7,3,0))</f>
        <v>0</v>
      </c>
      <c r="H7520" s="17">
        <f t="shared" si="230"/>
        <v>0</v>
      </c>
      <c r="I7520" s="17">
        <f>INT((VLOOKUP($C7520,装备数值,4,0)+VLOOKUP($C7520,装备数值,7,0)*($E7520-1))*VLOOKUP($D7520,系数!$K$2:$O$7,4,0))</f>
        <v>0</v>
      </c>
      <c r="J7520" s="17">
        <f>INT((VLOOKUP($C7520,装备数值,4,0)+VLOOKUP($C7520,装备数值,7,0)*($E7520-1))*VLOOKUP($D7520,系数!$K$2:$O$7,5,0))</f>
        <v>0</v>
      </c>
      <c r="K7520" s="17">
        <f>INT(VLOOKUP(E7520,强化金币,2,1)*VLOOKUP(INDEX(装备!F:F,MATCH(属性!A7520,装备!A:A,0)),系数!$K$12:$M$15,3,0))</f>
        <v>97500</v>
      </c>
      <c r="O7520" s="17">
        <f>IF(E7520=1,"",VLOOKUP(E7520,系数!$S$2:$AB$12,MATCH(属性!C7520,评级,0),1))</f>
        <v>160</v>
      </c>
    </row>
    <row r="7521" spans="1:15" ht="17.25" thickBot="1" x14ac:dyDescent="0.4">
      <c r="A7521" s="17">
        <v>7100063</v>
      </c>
      <c r="B7521" s="17" t="s">
        <v>289</v>
      </c>
      <c r="C7521" s="15">
        <f>INDEX(装备!G:G,MATCH(属性!A7521,装备!A:A,0))</f>
        <v>17</v>
      </c>
      <c r="D7521" s="15" t="str">
        <f>INDEX(装备!E:E,MATCH(属性!A7521,装备!A:A,0))</f>
        <v>helmet</v>
      </c>
      <c r="E7521" s="14">
        <v>79</v>
      </c>
      <c r="F7521" s="17">
        <f>INT((VLOOKUP($C7521,装备数值,2,0)+VLOOKUP($C7521,装备数值,5,0)*($E7521-1))*VLOOKUP($D7521,系数!$K$2:$O$7,2,0))</f>
        <v>5391</v>
      </c>
      <c r="G7521" s="17">
        <f>INT((VLOOKUP($C7521,装备数值,3,0)+VLOOKUP($C7521,装备数值,6,0)*($E7521-1))*VLOOKUP($D7521,系数!$K$2:$O$7,3,0))</f>
        <v>0</v>
      </c>
      <c r="H7521" s="17">
        <f t="shared" si="230"/>
        <v>0</v>
      </c>
      <c r="I7521" s="17">
        <f>INT((VLOOKUP($C7521,装备数值,4,0)+VLOOKUP($C7521,装备数值,7,0)*($E7521-1))*VLOOKUP($D7521,系数!$K$2:$O$7,4,0))</f>
        <v>0</v>
      </c>
      <c r="J7521" s="17">
        <f>INT((VLOOKUP($C7521,装备数值,4,0)+VLOOKUP($C7521,装备数值,7,0)*($E7521-1))*VLOOKUP($D7521,系数!$K$2:$O$7,5,0))</f>
        <v>0</v>
      </c>
      <c r="K7521" s="17">
        <f>INT(VLOOKUP(E7521,强化金币,2,1)*VLOOKUP(INDEX(装备!F:F,MATCH(属性!A7521,装备!A:A,0)),系数!$K$12:$M$15,3,0))</f>
        <v>100000</v>
      </c>
      <c r="O7521" s="17">
        <f>IF(E7521=1,"",VLOOKUP(E7521,系数!$S$2:$AB$12,MATCH(属性!C7521,评级,0),1))</f>
        <v>160</v>
      </c>
    </row>
    <row r="7522" spans="1:15" ht="17.25" thickBot="1" x14ac:dyDescent="0.4">
      <c r="A7522" s="17">
        <v>7100063</v>
      </c>
      <c r="B7522" s="17" t="s">
        <v>289</v>
      </c>
      <c r="C7522" s="15">
        <f>INDEX(装备!G:G,MATCH(属性!A7522,装备!A:A,0))</f>
        <v>17</v>
      </c>
      <c r="D7522" s="15" t="str">
        <f>INDEX(装备!E:E,MATCH(属性!A7522,装备!A:A,0))</f>
        <v>helmet</v>
      </c>
      <c r="E7522" s="14">
        <v>80</v>
      </c>
      <c r="F7522" s="17">
        <f>INT((VLOOKUP($C7522,装备数值,2,0)+VLOOKUP($C7522,装备数值,5,0)*($E7522-1))*VLOOKUP($D7522,系数!$K$2:$O$7,2,0))</f>
        <v>5446</v>
      </c>
      <c r="G7522" s="17">
        <f>INT((VLOOKUP($C7522,装备数值,3,0)+VLOOKUP($C7522,装备数值,6,0)*($E7522-1))*VLOOKUP($D7522,系数!$K$2:$O$7,3,0))</f>
        <v>0</v>
      </c>
      <c r="H7522" s="17">
        <f t="shared" si="230"/>
        <v>0</v>
      </c>
      <c r="I7522" s="17">
        <f>INT((VLOOKUP($C7522,装备数值,4,0)+VLOOKUP($C7522,装备数值,7,0)*($E7522-1))*VLOOKUP($D7522,系数!$K$2:$O$7,4,0))</f>
        <v>0</v>
      </c>
      <c r="J7522" s="17">
        <f>INT((VLOOKUP($C7522,装备数值,4,0)+VLOOKUP($C7522,装备数值,7,0)*($E7522-1))*VLOOKUP($D7522,系数!$K$2:$O$7,5,0))</f>
        <v>0</v>
      </c>
      <c r="K7522" s="17">
        <f>INT(VLOOKUP(E7522,强化金币,2,1)*VLOOKUP(INDEX(装备!F:F,MATCH(属性!A7522,装备!A:A,0)),系数!$K$12:$M$15,3,0))</f>
        <v>120000</v>
      </c>
      <c r="O7522" s="17">
        <f>IF(E7522=1,"",VLOOKUP(E7522,系数!$S$2:$AB$12,MATCH(属性!C7522,评级,0),1))</f>
        <v>180</v>
      </c>
    </row>
    <row r="7523" spans="1:15" ht="17.25" thickBot="1" x14ac:dyDescent="0.4">
      <c r="A7523" s="17">
        <v>7100063</v>
      </c>
      <c r="B7523" s="17" t="s">
        <v>289</v>
      </c>
      <c r="C7523" s="15">
        <f>INDEX(装备!G:G,MATCH(属性!A7523,装备!A:A,0))</f>
        <v>17</v>
      </c>
      <c r="D7523" s="15" t="str">
        <f>INDEX(装备!E:E,MATCH(属性!A7523,装备!A:A,0))</f>
        <v>helmet</v>
      </c>
      <c r="E7523" s="14">
        <v>81</v>
      </c>
      <c r="F7523" s="17">
        <f>INT((VLOOKUP($C7523,装备数值,2,0)+VLOOKUP($C7523,装备数值,5,0)*($E7523-1))*VLOOKUP($D7523,系数!$K$2:$O$7,2,0))</f>
        <v>5501</v>
      </c>
      <c r="G7523" s="17">
        <f>INT((VLOOKUP($C7523,装备数值,3,0)+VLOOKUP($C7523,装备数值,6,0)*($E7523-1))*VLOOKUP($D7523,系数!$K$2:$O$7,3,0))</f>
        <v>0</v>
      </c>
      <c r="H7523" s="17">
        <f t="shared" si="230"/>
        <v>0</v>
      </c>
      <c r="I7523" s="17">
        <f>INT((VLOOKUP($C7523,装备数值,4,0)+VLOOKUP($C7523,装备数值,7,0)*($E7523-1))*VLOOKUP($D7523,系数!$K$2:$O$7,4,0))</f>
        <v>0</v>
      </c>
      <c r="J7523" s="17">
        <f>INT((VLOOKUP($C7523,装备数值,4,0)+VLOOKUP($C7523,装备数值,7,0)*($E7523-1))*VLOOKUP($D7523,系数!$K$2:$O$7,5,0))</f>
        <v>0</v>
      </c>
      <c r="K7523" s="17">
        <f>INT(VLOOKUP(E7523,强化金币,2,1)*VLOOKUP(INDEX(装备!F:F,MATCH(属性!A7523,装备!A:A,0)),系数!$K$12:$M$15,3,0))</f>
        <v>140000</v>
      </c>
      <c r="O7523" s="17">
        <f>IF(E7523=1,"",VLOOKUP(E7523,系数!$S$2:$AB$12,MATCH(属性!C7523,评级,0),1))</f>
        <v>180</v>
      </c>
    </row>
    <row r="7524" spans="1:15" ht="17.25" thickBot="1" x14ac:dyDescent="0.4">
      <c r="A7524" s="17">
        <v>7100063</v>
      </c>
      <c r="B7524" s="17" t="s">
        <v>289</v>
      </c>
      <c r="C7524" s="15">
        <f>INDEX(装备!G:G,MATCH(属性!A7524,装备!A:A,0))</f>
        <v>17</v>
      </c>
      <c r="D7524" s="15" t="str">
        <f>INDEX(装备!E:E,MATCH(属性!A7524,装备!A:A,0))</f>
        <v>helmet</v>
      </c>
      <c r="E7524" s="14">
        <v>82</v>
      </c>
      <c r="F7524" s="17">
        <f>INT((VLOOKUP($C7524,装备数值,2,0)+VLOOKUP($C7524,装备数值,5,0)*($E7524-1))*VLOOKUP($D7524,系数!$K$2:$O$7,2,0))</f>
        <v>5556</v>
      </c>
      <c r="G7524" s="17">
        <f>INT((VLOOKUP($C7524,装备数值,3,0)+VLOOKUP($C7524,装备数值,6,0)*($E7524-1))*VLOOKUP($D7524,系数!$K$2:$O$7,3,0))</f>
        <v>0</v>
      </c>
      <c r="H7524" s="17">
        <f t="shared" si="230"/>
        <v>0</v>
      </c>
      <c r="I7524" s="17">
        <f>INT((VLOOKUP($C7524,装备数值,4,0)+VLOOKUP($C7524,装备数值,7,0)*($E7524-1))*VLOOKUP($D7524,系数!$K$2:$O$7,4,0))</f>
        <v>0</v>
      </c>
      <c r="J7524" s="17">
        <f>INT((VLOOKUP($C7524,装备数值,4,0)+VLOOKUP($C7524,装备数值,7,0)*($E7524-1))*VLOOKUP($D7524,系数!$K$2:$O$7,5,0))</f>
        <v>0</v>
      </c>
      <c r="K7524" s="17">
        <f>INT(VLOOKUP(E7524,强化金币,2,1)*VLOOKUP(INDEX(装备!F:F,MATCH(属性!A7524,装备!A:A,0)),系数!$K$12:$M$15,3,0))</f>
        <v>160000</v>
      </c>
      <c r="O7524" s="17">
        <f>IF(E7524=1,"",VLOOKUP(E7524,系数!$S$2:$AB$12,MATCH(属性!C7524,评级,0),1))</f>
        <v>180</v>
      </c>
    </row>
    <row r="7525" spans="1:15" ht="17.25" thickBot="1" x14ac:dyDescent="0.4">
      <c r="A7525" s="17">
        <v>7100063</v>
      </c>
      <c r="B7525" s="17" t="s">
        <v>289</v>
      </c>
      <c r="C7525" s="15">
        <f>INDEX(装备!G:G,MATCH(属性!A7525,装备!A:A,0))</f>
        <v>17</v>
      </c>
      <c r="D7525" s="15" t="str">
        <f>INDEX(装备!E:E,MATCH(属性!A7525,装备!A:A,0))</f>
        <v>helmet</v>
      </c>
      <c r="E7525" s="14">
        <v>83</v>
      </c>
      <c r="F7525" s="17">
        <f>INT((VLOOKUP($C7525,装备数值,2,0)+VLOOKUP($C7525,装备数值,5,0)*($E7525-1))*VLOOKUP($D7525,系数!$K$2:$O$7,2,0))</f>
        <v>5611</v>
      </c>
      <c r="G7525" s="17">
        <f>INT((VLOOKUP($C7525,装备数值,3,0)+VLOOKUP($C7525,装备数值,6,0)*($E7525-1))*VLOOKUP($D7525,系数!$K$2:$O$7,3,0))</f>
        <v>0</v>
      </c>
      <c r="H7525" s="17">
        <f t="shared" si="230"/>
        <v>0</v>
      </c>
      <c r="I7525" s="17">
        <f>INT((VLOOKUP($C7525,装备数值,4,0)+VLOOKUP($C7525,装备数值,7,0)*($E7525-1))*VLOOKUP($D7525,系数!$K$2:$O$7,4,0))</f>
        <v>0</v>
      </c>
      <c r="J7525" s="17">
        <f>INT((VLOOKUP($C7525,装备数值,4,0)+VLOOKUP($C7525,装备数值,7,0)*($E7525-1))*VLOOKUP($D7525,系数!$K$2:$O$7,5,0))</f>
        <v>0</v>
      </c>
      <c r="K7525" s="17">
        <f>INT(VLOOKUP(E7525,强化金币,2,1)*VLOOKUP(INDEX(装备!F:F,MATCH(属性!A7525,装备!A:A,0)),系数!$K$12:$M$15,3,0))</f>
        <v>180000</v>
      </c>
      <c r="O7525" s="17">
        <f>IF(E7525=1,"",VLOOKUP(E7525,系数!$S$2:$AB$12,MATCH(属性!C7525,评级,0),1))</f>
        <v>180</v>
      </c>
    </row>
    <row r="7526" spans="1:15" ht="17.25" thickBot="1" x14ac:dyDescent="0.4">
      <c r="A7526" s="17">
        <v>7100063</v>
      </c>
      <c r="B7526" s="17" t="s">
        <v>289</v>
      </c>
      <c r="C7526" s="15">
        <f>INDEX(装备!G:G,MATCH(属性!A7526,装备!A:A,0))</f>
        <v>17</v>
      </c>
      <c r="D7526" s="15" t="str">
        <f>INDEX(装备!E:E,MATCH(属性!A7526,装备!A:A,0))</f>
        <v>helmet</v>
      </c>
      <c r="E7526" s="14">
        <v>84</v>
      </c>
      <c r="F7526" s="17">
        <f>INT((VLOOKUP($C7526,装备数值,2,0)+VLOOKUP($C7526,装备数值,5,0)*($E7526-1))*VLOOKUP($D7526,系数!$K$2:$O$7,2,0))</f>
        <v>5666</v>
      </c>
      <c r="G7526" s="17">
        <f>INT((VLOOKUP($C7526,装备数值,3,0)+VLOOKUP($C7526,装备数值,6,0)*($E7526-1))*VLOOKUP($D7526,系数!$K$2:$O$7,3,0))</f>
        <v>0</v>
      </c>
      <c r="H7526" s="17">
        <f t="shared" si="230"/>
        <v>0</v>
      </c>
      <c r="I7526" s="17">
        <f>INT((VLOOKUP($C7526,装备数值,4,0)+VLOOKUP($C7526,装备数值,7,0)*($E7526-1))*VLOOKUP($D7526,系数!$K$2:$O$7,4,0))</f>
        <v>0</v>
      </c>
      <c r="J7526" s="17">
        <f>INT((VLOOKUP($C7526,装备数值,4,0)+VLOOKUP($C7526,装备数值,7,0)*($E7526-1))*VLOOKUP($D7526,系数!$K$2:$O$7,5,0))</f>
        <v>0</v>
      </c>
      <c r="K7526" s="17">
        <f>INT(VLOOKUP(E7526,强化金币,2,1)*VLOOKUP(INDEX(装备!F:F,MATCH(属性!A7526,装备!A:A,0)),系数!$K$12:$M$15,3,0))</f>
        <v>200000</v>
      </c>
      <c r="O7526" s="17">
        <f>IF(E7526=1,"",VLOOKUP(E7526,系数!$S$2:$AB$12,MATCH(属性!C7526,评级,0),1))</f>
        <v>180</v>
      </c>
    </row>
    <row r="7527" spans="1:15" ht="17.25" thickBot="1" x14ac:dyDescent="0.4">
      <c r="A7527" s="17">
        <v>7100063</v>
      </c>
      <c r="B7527" s="17" t="s">
        <v>289</v>
      </c>
      <c r="C7527" s="15">
        <f>INDEX(装备!G:G,MATCH(属性!A7527,装备!A:A,0))</f>
        <v>17</v>
      </c>
      <c r="D7527" s="15" t="str">
        <f>INDEX(装备!E:E,MATCH(属性!A7527,装备!A:A,0))</f>
        <v>helmet</v>
      </c>
      <c r="E7527" s="14">
        <v>85</v>
      </c>
      <c r="F7527" s="17">
        <f>INT((VLOOKUP($C7527,装备数值,2,0)+VLOOKUP($C7527,装备数值,5,0)*($E7527-1))*VLOOKUP($D7527,系数!$K$2:$O$7,2,0))</f>
        <v>5721</v>
      </c>
      <c r="G7527" s="17">
        <f>INT((VLOOKUP($C7527,装备数值,3,0)+VLOOKUP($C7527,装备数值,6,0)*($E7527-1))*VLOOKUP($D7527,系数!$K$2:$O$7,3,0))</f>
        <v>0</v>
      </c>
      <c r="H7527" s="17">
        <f t="shared" si="230"/>
        <v>0</v>
      </c>
      <c r="I7527" s="17">
        <f>INT((VLOOKUP($C7527,装备数值,4,0)+VLOOKUP($C7527,装备数值,7,0)*($E7527-1))*VLOOKUP($D7527,系数!$K$2:$O$7,4,0))</f>
        <v>0</v>
      </c>
      <c r="J7527" s="17">
        <f>INT((VLOOKUP($C7527,装备数值,4,0)+VLOOKUP($C7527,装备数值,7,0)*($E7527-1))*VLOOKUP($D7527,系数!$K$2:$O$7,5,0))</f>
        <v>0</v>
      </c>
      <c r="K7527" s="17">
        <f>INT(VLOOKUP(E7527,强化金币,2,1)*VLOOKUP(INDEX(装备!F:F,MATCH(属性!A7527,装备!A:A,0)),系数!$K$12:$M$15,3,0))</f>
        <v>250000</v>
      </c>
      <c r="O7527" s="17">
        <f>IF(E7527=1,"",VLOOKUP(E7527,系数!$S$2:$AB$12,MATCH(属性!C7527,评级,0),1))</f>
        <v>180</v>
      </c>
    </row>
    <row r="7528" spans="1:15" ht="17.25" thickBot="1" x14ac:dyDescent="0.4">
      <c r="A7528" s="17">
        <v>7100063</v>
      </c>
      <c r="B7528" s="17" t="s">
        <v>289</v>
      </c>
      <c r="C7528" s="15">
        <f>INDEX(装备!G:G,MATCH(属性!A7528,装备!A:A,0))</f>
        <v>17</v>
      </c>
      <c r="D7528" s="15" t="str">
        <f>INDEX(装备!E:E,MATCH(属性!A7528,装备!A:A,0))</f>
        <v>helmet</v>
      </c>
      <c r="E7528" s="14">
        <v>86</v>
      </c>
      <c r="F7528" s="17">
        <f>INT((VLOOKUP($C7528,装备数值,2,0)+VLOOKUP($C7528,装备数值,5,0)*($E7528-1))*VLOOKUP($D7528,系数!$K$2:$O$7,2,0))</f>
        <v>5776</v>
      </c>
      <c r="G7528" s="17">
        <f>INT((VLOOKUP($C7528,装备数值,3,0)+VLOOKUP($C7528,装备数值,6,0)*($E7528-1))*VLOOKUP($D7528,系数!$K$2:$O$7,3,0))</f>
        <v>0</v>
      </c>
      <c r="H7528" s="17">
        <f t="shared" si="230"/>
        <v>0</v>
      </c>
      <c r="I7528" s="17">
        <f>INT((VLOOKUP($C7528,装备数值,4,0)+VLOOKUP($C7528,装备数值,7,0)*($E7528-1))*VLOOKUP($D7528,系数!$K$2:$O$7,4,0))</f>
        <v>0</v>
      </c>
      <c r="J7528" s="17">
        <f>INT((VLOOKUP($C7528,装备数值,4,0)+VLOOKUP($C7528,装备数值,7,0)*($E7528-1))*VLOOKUP($D7528,系数!$K$2:$O$7,5,0))</f>
        <v>0</v>
      </c>
      <c r="K7528" s="17">
        <f>INT(VLOOKUP(E7528,强化金币,2,1)*VLOOKUP(INDEX(装备!F:F,MATCH(属性!A7528,装备!A:A,0)),系数!$K$12:$M$15,3,0))</f>
        <v>300000</v>
      </c>
      <c r="O7528" s="17">
        <f>IF(E7528=1,"",VLOOKUP(E7528,系数!$S$2:$AB$12,MATCH(属性!C7528,评级,0),1))</f>
        <v>180</v>
      </c>
    </row>
    <row r="7529" spans="1:15" ht="17.25" thickBot="1" x14ac:dyDescent="0.4">
      <c r="A7529" s="17">
        <v>7100063</v>
      </c>
      <c r="B7529" s="17" t="s">
        <v>289</v>
      </c>
      <c r="C7529" s="15">
        <f>INDEX(装备!G:G,MATCH(属性!A7529,装备!A:A,0))</f>
        <v>17</v>
      </c>
      <c r="D7529" s="15" t="str">
        <f>INDEX(装备!E:E,MATCH(属性!A7529,装备!A:A,0))</f>
        <v>helmet</v>
      </c>
      <c r="E7529" s="14">
        <v>87</v>
      </c>
      <c r="F7529" s="17">
        <f>INT((VLOOKUP($C7529,装备数值,2,0)+VLOOKUP($C7529,装备数值,5,0)*($E7529-1))*VLOOKUP($D7529,系数!$K$2:$O$7,2,0))</f>
        <v>5831</v>
      </c>
      <c r="G7529" s="17">
        <f>INT((VLOOKUP($C7529,装备数值,3,0)+VLOOKUP($C7529,装备数值,6,0)*($E7529-1))*VLOOKUP($D7529,系数!$K$2:$O$7,3,0))</f>
        <v>0</v>
      </c>
      <c r="H7529" s="17">
        <f t="shared" si="230"/>
        <v>0</v>
      </c>
      <c r="I7529" s="17">
        <f>INT((VLOOKUP($C7529,装备数值,4,0)+VLOOKUP($C7529,装备数值,7,0)*($E7529-1))*VLOOKUP($D7529,系数!$K$2:$O$7,4,0))</f>
        <v>0</v>
      </c>
      <c r="J7529" s="17">
        <f>INT((VLOOKUP($C7529,装备数值,4,0)+VLOOKUP($C7529,装备数值,7,0)*($E7529-1))*VLOOKUP($D7529,系数!$K$2:$O$7,5,0))</f>
        <v>0</v>
      </c>
      <c r="K7529" s="17">
        <f>INT(VLOOKUP(E7529,强化金币,2,1)*VLOOKUP(INDEX(装备!F:F,MATCH(属性!A7529,装备!A:A,0)),系数!$K$12:$M$15,3,0))</f>
        <v>350000</v>
      </c>
      <c r="O7529" s="17">
        <f>IF(E7529=1,"",VLOOKUP(E7529,系数!$S$2:$AB$12,MATCH(属性!C7529,评级,0),1))</f>
        <v>180</v>
      </c>
    </row>
    <row r="7530" spans="1:15" ht="17.25" thickBot="1" x14ac:dyDescent="0.4">
      <c r="A7530" s="17">
        <v>7100063</v>
      </c>
      <c r="B7530" s="17" t="s">
        <v>289</v>
      </c>
      <c r="C7530" s="15">
        <f>INDEX(装备!G:G,MATCH(属性!A7530,装备!A:A,0))</f>
        <v>17</v>
      </c>
      <c r="D7530" s="15" t="str">
        <f>INDEX(装备!E:E,MATCH(属性!A7530,装备!A:A,0))</f>
        <v>helmet</v>
      </c>
      <c r="E7530" s="14">
        <v>88</v>
      </c>
      <c r="F7530" s="17">
        <f>INT((VLOOKUP($C7530,装备数值,2,0)+VLOOKUP($C7530,装备数值,5,0)*($E7530-1))*VLOOKUP($D7530,系数!$K$2:$O$7,2,0))</f>
        <v>5886</v>
      </c>
      <c r="G7530" s="17">
        <f>INT((VLOOKUP($C7530,装备数值,3,0)+VLOOKUP($C7530,装备数值,6,0)*($E7530-1))*VLOOKUP($D7530,系数!$K$2:$O$7,3,0))</f>
        <v>0</v>
      </c>
      <c r="H7530" s="17">
        <f t="shared" si="230"/>
        <v>0</v>
      </c>
      <c r="I7530" s="17">
        <f>INT((VLOOKUP($C7530,装备数值,4,0)+VLOOKUP($C7530,装备数值,7,0)*($E7530-1))*VLOOKUP($D7530,系数!$K$2:$O$7,4,0))</f>
        <v>0</v>
      </c>
      <c r="J7530" s="17">
        <f>INT((VLOOKUP($C7530,装备数值,4,0)+VLOOKUP($C7530,装备数值,7,0)*($E7530-1))*VLOOKUP($D7530,系数!$K$2:$O$7,5,0))</f>
        <v>0</v>
      </c>
      <c r="K7530" s="17">
        <f>INT(VLOOKUP(E7530,强化金币,2,1)*VLOOKUP(INDEX(装备!F:F,MATCH(属性!A7530,装备!A:A,0)),系数!$K$12:$M$15,3,0))</f>
        <v>400000</v>
      </c>
      <c r="O7530" s="17">
        <f>IF(E7530=1,"",VLOOKUP(E7530,系数!$S$2:$AB$12,MATCH(属性!C7530,评级,0),1))</f>
        <v>180</v>
      </c>
    </row>
    <row r="7531" spans="1:15" ht="17.25" thickBot="1" x14ac:dyDescent="0.4">
      <c r="A7531" s="17">
        <v>7100063</v>
      </c>
      <c r="B7531" s="17" t="s">
        <v>289</v>
      </c>
      <c r="C7531" s="15">
        <f>INDEX(装备!G:G,MATCH(属性!A7531,装备!A:A,0))</f>
        <v>17</v>
      </c>
      <c r="D7531" s="15" t="str">
        <f>INDEX(装备!E:E,MATCH(属性!A7531,装备!A:A,0))</f>
        <v>helmet</v>
      </c>
      <c r="E7531" s="14">
        <v>89</v>
      </c>
      <c r="F7531" s="17">
        <f>INT((VLOOKUP($C7531,装备数值,2,0)+VLOOKUP($C7531,装备数值,5,0)*($E7531-1))*VLOOKUP($D7531,系数!$K$2:$O$7,2,0))</f>
        <v>5941</v>
      </c>
      <c r="G7531" s="17">
        <f>INT((VLOOKUP($C7531,装备数值,3,0)+VLOOKUP($C7531,装备数值,6,0)*($E7531-1))*VLOOKUP($D7531,系数!$K$2:$O$7,3,0))</f>
        <v>0</v>
      </c>
      <c r="H7531" s="17">
        <f t="shared" si="230"/>
        <v>0</v>
      </c>
      <c r="I7531" s="17">
        <f>INT((VLOOKUP($C7531,装备数值,4,0)+VLOOKUP($C7531,装备数值,7,0)*($E7531-1))*VLOOKUP($D7531,系数!$K$2:$O$7,4,0))</f>
        <v>0</v>
      </c>
      <c r="J7531" s="17">
        <f>INT((VLOOKUP($C7531,装备数值,4,0)+VLOOKUP($C7531,装备数值,7,0)*($E7531-1))*VLOOKUP($D7531,系数!$K$2:$O$7,5,0))</f>
        <v>0</v>
      </c>
      <c r="K7531" s="17">
        <f>INT(VLOOKUP(E7531,强化金币,2,1)*VLOOKUP(INDEX(装备!F:F,MATCH(属性!A7531,装备!A:A,0)),系数!$K$12:$M$15,3,0))</f>
        <v>450000</v>
      </c>
      <c r="O7531" s="17">
        <f>IF(E7531=1,"",VLOOKUP(E7531,系数!$S$2:$AB$12,MATCH(属性!C7531,评级,0),1))</f>
        <v>180</v>
      </c>
    </row>
    <row r="7532" spans="1:15" ht="17.25" thickBot="1" x14ac:dyDescent="0.4">
      <c r="A7532" s="17">
        <v>7100063</v>
      </c>
      <c r="B7532" s="17" t="s">
        <v>289</v>
      </c>
      <c r="C7532" s="15">
        <f>INDEX(装备!G:G,MATCH(属性!A7532,装备!A:A,0))</f>
        <v>17</v>
      </c>
      <c r="D7532" s="15" t="str">
        <f>INDEX(装备!E:E,MATCH(属性!A7532,装备!A:A,0))</f>
        <v>helmet</v>
      </c>
      <c r="E7532" s="14">
        <v>90</v>
      </c>
      <c r="F7532" s="17">
        <f>INT((VLOOKUP($C7532,装备数值,2,0)+VLOOKUP($C7532,装备数值,5,0)*($E7532-1))*VLOOKUP($D7532,系数!$K$2:$O$7,2,0))</f>
        <v>5996</v>
      </c>
      <c r="G7532" s="17">
        <f>INT((VLOOKUP($C7532,装备数值,3,0)+VLOOKUP($C7532,装备数值,6,0)*($E7532-1))*VLOOKUP($D7532,系数!$K$2:$O$7,3,0))</f>
        <v>0</v>
      </c>
      <c r="H7532" s="17">
        <f t="shared" si="230"/>
        <v>0</v>
      </c>
      <c r="I7532" s="17">
        <f>INT((VLOOKUP($C7532,装备数值,4,0)+VLOOKUP($C7532,装备数值,7,0)*($E7532-1))*VLOOKUP($D7532,系数!$K$2:$O$7,4,0))</f>
        <v>0</v>
      </c>
      <c r="J7532" s="17">
        <f>INT((VLOOKUP($C7532,装备数值,4,0)+VLOOKUP($C7532,装备数值,7,0)*($E7532-1))*VLOOKUP($D7532,系数!$K$2:$O$7,5,0))</f>
        <v>0</v>
      </c>
      <c r="K7532" s="17">
        <f>INT(VLOOKUP(E7532,强化金币,2,1)*VLOOKUP(INDEX(装备!F:F,MATCH(属性!A7532,装备!A:A,0)),系数!$K$12:$M$15,3,0))</f>
        <v>450000</v>
      </c>
      <c r="O7532" s="17">
        <f>IF(E7532=1,"",VLOOKUP(E7532,系数!$S$2:$AB$12,MATCH(属性!C7532,评级,0),1))</f>
        <v>200</v>
      </c>
    </row>
    <row r="7533" spans="1:15" ht="17.25" thickBot="1" x14ac:dyDescent="0.4">
      <c r="A7533" s="17">
        <v>7100063</v>
      </c>
      <c r="B7533" s="17" t="s">
        <v>289</v>
      </c>
      <c r="C7533" s="15">
        <f>INDEX(装备!G:G,MATCH(属性!A7533,装备!A:A,0))</f>
        <v>17</v>
      </c>
      <c r="D7533" s="15" t="str">
        <f>INDEX(装备!E:E,MATCH(属性!A7533,装备!A:A,0))</f>
        <v>helmet</v>
      </c>
      <c r="E7533" s="14">
        <v>91</v>
      </c>
      <c r="F7533" s="17">
        <f>INT((VLOOKUP($C7533,装备数值,2,0)+VLOOKUP($C7533,装备数值,5,0)*($E7533-1))*VLOOKUP($D7533,系数!$K$2:$O$7,2,0))</f>
        <v>6051</v>
      </c>
      <c r="G7533" s="17">
        <f>INT((VLOOKUP($C7533,装备数值,3,0)+VLOOKUP($C7533,装备数值,6,0)*($E7533-1))*VLOOKUP($D7533,系数!$K$2:$O$7,3,0))</f>
        <v>0</v>
      </c>
      <c r="H7533" s="17">
        <f t="shared" si="230"/>
        <v>0</v>
      </c>
      <c r="I7533" s="17">
        <f>INT((VLOOKUP($C7533,装备数值,4,0)+VLOOKUP($C7533,装备数值,7,0)*($E7533-1))*VLOOKUP($D7533,系数!$K$2:$O$7,4,0))</f>
        <v>0</v>
      </c>
      <c r="J7533" s="17">
        <f>INT((VLOOKUP($C7533,装备数值,4,0)+VLOOKUP($C7533,装备数值,7,0)*($E7533-1))*VLOOKUP($D7533,系数!$K$2:$O$7,5,0))</f>
        <v>0</v>
      </c>
      <c r="K7533" s="17">
        <f>INT(VLOOKUP(E7533,强化金币,2,1)*VLOOKUP(INDEX(装备!F:F,MATCH(属性!A7533,装备!A:A,0)),系数!$K$12:$M$15,3,0))</f>
        <v>450000</v>
      </c>
      <c r="O7533" s="17">
        <f>IF(E7533=1,"",VLOOKUP(E7533,系数!$S$2:$AB$12,MATCH(属性!C7533,评级,0),1))</f>
        <v>200</v>
      </c>
    </row>
    <row r="7534" spans="1:15" ht="17.25" thickBot="1" x14ac:dyDescent="0.4">
      <c r="A7534" s="17">
        <v>7100063</v>
      </c>
      <c r="B7534" s="17" t="s">
        <v>289</v>
      </c>
      <c r="C7534" s="15">
        <f>INDEX(装备!G:G,MATCH(属性!A7534,装备!A:A,0))</f>
        <v>17</v>
      </c>
      <c r="D7534" s="15" t="str">
        <f>INDEX(装备!E:E,MATCH(属性!A7534,装备!A:A,0))</f>
        <v>helmet</v>
      </c>
      <c r="E7534" s="14">
        <v>92</v>
      </c>
      <c r="F7534" s="17">
        <f>INT((VLOOKUP($C7534,装备数值,2,0)+VLOOKUP($C7534,装备数值,5,0)*($E7534-1))*VLOOKUP($D7534,系数!$K$2:$O$7,2,0))</f>
        <v>6106</v>
      </c>
      <c r="G7534" s="17">
        <f>INT((VLOOKUP($C7534,装备数值,3,0)+VLOOKUP($C7534,装备数值,6,0)*($E7534-1))*VLOOKUP($D7534,系数!$K$2:$O$7,3,0))</f>
        <v>0</v>
      </c>
      <c r="H7534" s="17">
        <f t="shared" si="230"/>
        <v>0</v>
      </c>
      <c r="I7534" s="17">
        <f>INT((VLOOKUP($C7534,装备数值,4,0)+VLOOKUP($C7534,装备数值,7,0)*($E7534-1))*VLOOKUP($D7534,系数!$K$2:$O$7,4,0))</f>
        <v>0</v>
      </c>
      <c r="J7534" s="17">
        <f>INT((VLOOKUP($C7534,装备数值,4,0)+VLOOKUP($C7534,装备数值,7,0)*($E7534-1))*VLOOKUP($D7534,系数!$K$2:$O$7,5,0))</f>
        <v>0</v>
      </c>
      <c r="K7534" s="17">
        <f>INT(VLOOKUP(E7534,强化金币,2,1)*VLOOKUP(INDEX(装备!F:F,MATCH(属性!A7534,装备!A:A,0)),系数!$K$12:$M$15,3,0))</f>
        <v>450000</v>
      </c>
      <c r="O7534" s="17">
        <f>IF(E7534=1,"",VLOOKUP(E7534,系数!$S$2:$AB$12,MATCH(属性!C7534,评级,0),1))</f>
        <v>200</v>
      </c>
    </row>
    <row r="7535" spans="1:15" ht="17.25" thickBot="1" x14ac:dyDescent="0.4">
      <c r="A7535" s="17">
        <v>7100063</v>
      </c>
      <c r="B7535" s="17" t="s">
        <v>289</v>
      </c>
      <c r="C7535" s="15">
        <f>INDEX(装备!G:G,MATCH(属性!A7535,装备!A:A,0))</f>
        <v>17</v>
      </c>
      <c r="D7535" s="15" t="str">
        <f>INDEX(装备!E:E,MATCH(属性!A7535,装备!A:A,0))</f>
        <v>helmet</v>
      </c>
      <c r="E7535" s="14">
        <v>93</v>
      </c>
      <c r="F7535" s="17">
        <f>INT((VLOOKUP($C7535,装备数值,2,0)+VLOOKUP($C7535,装备数值,5,0)*($E7535-1))*VLOOKUP($D7535,系数!$K$2:$O$7,2,0))</f>
        <v>6161</v>
      </c>
      <c r="G7535" s="17">
        <f>INT((VLOOKUP($C7535,装备数值,3,0)+VLOOKUP($C7535,装备数值,6,0)*($E7535-1))*VLOOKUP($D7535,系数!$K$2:$O$7,3,0))</f>
        <v>0</v>
      </c>
      <c r="H7535" s="17">
        <f t="shared" si="230"/>
        <v>0</v>
      </c>
      <c r="I7535" s="17">
        <f>INT((VLOOKUP($C7535,装备数值,4,0)+VLOOKUP($C7535,装备数值,7,0)*($E7535-1))*VLOOKUP($D7535,系数!$K$2:$O$7,4,0))</f>
        <v>0</v>
      </c>
      <c r="J7535" s="17">
        <f>INT((VLOOKUP($C7535,装备数值,4,0)+VLOOKUP($C7535,装备数值,7,0)*($E7535-1))*VLOOKUP($D7535,系数!$K$2:$O$7,5,0))</f>
        <v>0</v>
      </c>
      <c r="K7535" s="17">
        <f>INT(VLOOKUP(E7535,强化金币,2,1)*VLOOKUP(INDEX(装备!F:F,MATCH(属性!A7535,装备!A:A,0)),系数!$K$12:$M$15,3,0))</f>
        <v>450000</v>
      </c>
      <c r="O7535" s="17">
        <f>IF(E7535=1,"",VLOOKUP(E7535,系数!$S$2:$AB$12,MATCH(属性!C7535,评级,0),1))</f>
        <v>200</v>
      </c>
    </row>
    <row r="7536" spans="1:15" ht="17.25" thickBot="1" x14ac:dyDescent="0.4">
      <c r="A7536" s="17">
        <v>7100063</v>
      </c>
      <c r="B7536" s="17" t="s">
        <v>289</v>
      </c>
      <c r="C7536" s="15">
        <f>INDEX(装备!G:G,MATCH(属性!A7536,装备!A:A,0))</f>
        <v>17</v>
      </c>
      <c r="D7536" s="15" t="str">
        <f>INDEX(装备!E:E,MATCH(属性!A7536,装备!A:A,0))</f>
        <v>helmet</v>
      </c>
      <c r="E7536" s="14">
        <v>94</v>
      </c>
      <c r="F7536" s="17">
        <f>INT((VLOOKUP($C7536,装备数值,2,0)+VLOOKUP($C7536,装备数值,5,0)*($E7536-1))*VLOOKUP($D7536,系数!$K$2:$O$7,2,0))</f>
        <v>6216</v>
      </c>
      <c r="G7536" s="17">
        <f>INT((VLOOKUP($C7536,装备数值,3,0)+VLOOKUP($C7536,装备数值,6,0)*($E7536-1))*VLOOKUP($D7536,系数!$K$2:$O$7,3,0))</f>
        <v>0</v>
      </c>
      <c r="H7536" s="17">
        <f t="shared" si="230"/>
        <v>0</v>
      </c>
      <c r="I7536" s="17">
        <f>INT((VLOOKUP($C7536,装备数值,4,0)+VLOOKUP($C7536,装备数值,7,0)*($E7536-1))*VLOOKUP($D7536,系数!$K$2:$O$7,4,0))</f>
        <v>0</v>
      </c>
      <c r="J7536" s="17">
        <f>INT((VLOOKUP($C7536,装备数值,4,0)+VLOOKUP($C7536,装备数值,7,0)*($E7536-1))*VLOOKUP($D7536,系数!$K$2:$O$7,5,0))</f>
        <v>0</v>
      </c>
      <c r="K7536" s="17">
        <f>INT(VLOOKUP(E7536,强化金币,2,1)*VLOOKUP(INDEX(装备!F:F,MATCH(属性!A7536,装备!A:A,0)),系数!$K$12:$M$15,3,0))</f>
        <v>450000</v>
      </c>
      <c r="O7536" s="17">
        <f>IF(E7536=1,"",VLOOKUP(E7536,系数!$S$2:$AB$12,MATCH(属性!C7536,评级,0),1))</f>
        <v>200</v>
      </c>
    </row>
    <row r="7537" spans="1:15" ht="17.25" thickBot="1" x14ac:dyDescent="0.4">
      <c r="A7537" s="17">
        <v>7100063</v>
      </c>
      <c r="B7537" s="17" t="s">
        <v>289</v>
      </c>
      <c r="C7537" s="15">
        <f>INDEX(装备!G:G,MATCH(属性!A7537,装备!A:A,0))</f>
        <v>17</v>
      </c>
      <c r="D7537" s="15" t="str">
        <f>INDEX(装备!E:E,MATCH(属性!A7537,装备!A:A,0))</f>
        <v>helmet</v>
      </c>
      <c r="E7537" s="14">
        <v>95</v>
      </c>
      <c r="F7537" s="17">
        <f>INT((VLOOKUP($C7537,装备数值,2,0)+VLOOKUP($C7537,装备数值,5,0)*($E7537-1))*VLOOKUP($D7537,系数!$K$2:$O$7,2,0))</f>
        <v>6271</v>
      </c>
      <c r="G7537" s="17">
        <f>INT((VLOOKUP($C7537,装备数值,3,0)+VLOOKUP($C7537,装备数值,6,0)*($E7537-1))*VLOOKUP($D7537,系数!$K$2:$O$7,3,0))</f>
        <v>0</v>
      </c>
      <c r="H7537" s="17">
        <f t="shared" si="230"/>
        <v>0</v>
      </c>
      <c r="I7537" s="17">
        <f>INT((VLOOKUP($C7537,装备数值,4,0)+VLOOKUP($C7537,装备数值,7,0)*($E7537-1))*VLOOKUP($D7537,系数!$K$2:$O$7,4,0))</f>
        <v>0</v>
      </c>
      <c r="J7537" s="17">
        <f>INT((VLOOKUP($C7537,装备数值,4,0)+VLOOKUP($C7537,装备数值,7,0)*($E7537-1))*VLOOKUP($D7537,系数!$K$2:$O$7,5,0))</f>
        <v>0</v>
      </c>
      <c r="K7537" s="17">
        <f>INT(VLOOKUP(E7537,强化金币,2,1)*VLOOKUP(INDEX(装备!F:F,MATCH(属性!A7537,装备!A:A,0)),系数!$K$12:$M$15,3,0))</f>
        <v>450000</v>
      </c>
      <c r="O7537" s="17">
        <f>IF(E7537=1,"",VLOOKUP(E7537,系数!$S$2:$AB$12,MATCH(属性!C7537,评级,0),1))</f>
        <v>200</v>
      </c>
    </row>
    <row r="7538" spans="1:15" ht="17.25" thickBot="1" x14ac:dyDescent="0.4">
      <c r="A7538" s="17">
        <v>7100063</v>
      </c>
      <c r="B7538" s="17" t="s">
        <v>289</v>
      </c>
      <c r="C7538" s="15">
        <f>INDEX(装备!G:G,MATCH(属性!A7538,装备!A:A,0))</f>
        <v>17</v>
      </c>
      <c r="D7538" s="15" t="str">
        <f>INDEX(装备!E:E,MATCH(属性!A7538,装备!A:A,0))</f>
        <v>helmet</v>
      </c>
      <c r="E7538" s="14">
        <v>96</v>
      </c>
      <c r="F7538" s="17">
        <f>INT((VLOOKUP($C7538,装备数值,2,0)+VLOOKUP($C7538,装备数值,5,0)*($E7538-1))*VLOOKUP($D7538,系数!$K$2:$O$7,2,0))</f>
        <v>6326</v>
      </c>
      <c r="G7538" s="17">
        <f>INT((VLOOKUP($C7538,装备数值,3,0)+VLOOKUP($C7538,装备数值,6,0)*($E7538-1))*VLOOKUP($D7538,系数!$K$2:$O$7,3,0))</f>
        <v>0</v>
      </c>
      <c r="H7538" s="17">
        <f t="shared" si="230"/>
        <v>0</v>
      </c>
      <c r="I7538" s="17">
        <f>INT((VLOOKUP($C7538,装备数值,4,0)+VLOOKUP($C7538,装备数值,7,0)*($E7538-1))*VLOOKUP($D7538,系数!$K$2:$O$7,4,0))</f>
        <v>0</v>
      </c>
      <c r="J7538" s="17">
        <f>INT((VLOOKUP($C7538,装备数值,4,0)+VLOOKUP($C7538,装备数值,7,0)*($E7538-1))*VLOOKUP($D7538,系数!$K$2:$O$7,5,0))</f>
        <v>0</v>
      </c>
      <c r="K7538" s="17">
        <f>INT(VLOOKUP(E7538,强化金币,2,1)*VLOOKUP(INDEX(装备!F:F,MATCH(属性!A7538,装备!A:A,0)),系数!$K$12:$M$15,3,0))</f>
        <v>450000</v>
      </c>
      <c r="O7538" s="17">
        <f>IF(E7538=1,"",VLOOKUP(E7538,系数!$S$2:$AB$12,MATCH(属性!C7538,评级,0),1))</f>
        <v>200</v>
      </c>
    </row>
    <row r="7539" spans="1:15" ht="17.25" thickBot="1" x14ac:dyDescent="0.4">
      <c r="A7539" s="17">
        <v>7100063</v>
      </c>
      <c r="B7539" s="17" t="s">
        <v>289</v>
      </c>
      <c r="C7539" s="15">
        <f>INDEX(装备!G:G,MATCH(属性!A7539,装备!A:A,0))</f>
        <v>17</v>
      </c>
      <c r="D7539" s="15" t="str">
        <f>INDEX(装备!E:E,MATCH(属性!A7539,装备!A:A,0))</f>
        <v>helmet</v>
      </c>
      <c r="E7539" s="14">
        <v>97</v>
      </c>
      <c r="F7539" s="17">
        <f>INT((VLOOKUP($C7539,装备数值,2,0)+VLOOKUP($C7539,装备数值,5,0)*($E7539-1))*VLOOKUP($D7539,系数!$K$2:$O$7,2,0))</f>
        <v>6381</v>
      </c>
      <c r="G7539" s="17">
        <f>INT((VLOOKUP($C7539,装备数值,3,0)+VLOOKUP($C7539,装备数值,6,0)*($E7539-1))*VLOOKUP($D7539,系数!$K$2:$O$7,3,0))</f>
        <v>0</v>
      </c>
      <c r="H7539" s="17">
        <f t="shared" si="230"/>
        <v>0</v>
      </c>
      <c r="I7539" s="17">
        <f>INT((VLOOKUP($C7539,装备数值,4,0)+VLOOKUP($C7539,装备数值,7,0)*($E7539-1))*VLOOKUP($D7539,系数!$K$2:$O$7,4,0))</f>
        <v>0</v>
      </c>
      <c r="J7539" s="17">
        <f>INT((VLOOKUP($C7539,装备数值,4,0)+VLOOKUP($C7539,装备数值,7,0)*($E7539-1))*VLOOKUP($D7539,系数!$K$2:$O$7,5,0))</f>
        <v>0</v>
      </c>
      <c r="K7539" s="17">
        <f>INT(VLOOKUP(E7539,强化金币,2,1)*VLOOKUP(INDEX(装备!F:F,MATCH(属性!A7539,装备!A:A,0)),系数!$K$12:$M$15,3,0))</f>
        <v>450000</v>
      </c>
      <c r="O7539" s="17">
        <f>IF(E7539=1,"",VLOOKUP(E7539,系数!$S$2:$AB$12,MATCH(属性!C7539,评级,0),1))</f>
        <v>200</v>
      </c>
    </row>
    <row r="7540" spans="1:15" ht="17.25" thickBot="1" x14ac:dyDescent="0.4">
      <c r="A7540" s="17">
        <v>7100063</v>
      </c>
      <c r="B7540" s="17" t="s">
        <v>289</v>
      </c>
      <c r="C7540" s="15">
        <f>INDEX(装备!G:G,MATCH(属性!A7540,装备!A:A,0))</f>
        <v>17</v>
      </c>
      <c r="D7540" s="15" t="str">
        <f>INDEX(装备!E:E,MATCH(属性!A7540,装备!A:A,0))</f>
        <v>helmet</v>
      </c>
      <c r="E7540" s="14">
        <v>98</v>
      </c>
      <c r="F7540" s="17">
        <f>INT((VLOOKUP($C7540,装备数值,2,0)+VLOOKUP($C7540,装备数值,5,0)*($E7540-1))*VLOOKUP($D7540,系数!$K$2:$O$7,2,0))</f>
        <v>6436</v>
      </c>
      <c r="G7540" s="17">
        <f>INT((VLOOKUP($C7540,装备数值,3,0)+VLOOKUP($C7540,装备数值,6,0)*($E7540-1))*VLOOKUP($D7540,系数!$K$2:$O$7,3,0))</f>
        <v>0</v>
      </c>
      <c r="H7540" s="17">
        <f t="shared" si="230"/>
        <v>0</v>
      </c>
      <c r="I7540" s="17">
        <f>INT((VLOOKUP($C7540,装备数值,4,0)+VLOOKUP($C7540,装备数值,7,0)*($E7540-1))*VLOOKUP($D7540,系数!$K$2:$O$7,4,0))</f>
        <v>0</v>
      </c>
      <c r="J7540" s="17">
        <f>INT((VLOOKUP($C7540,装备数值,4,0)+VLOOKUP($C7540,装备数值,7,0)*($E7540-1))*VLOOKUP($D7540,系数!$K$2:$O$7,5,0))</f>
        <v>0</v>
      </c>
      <c r="K7540" s="17">
        <f>INT(VLOOKUP(E7540,强化金币,2,1)*VLOOKUP(INDEX(装备!F:F,MATCH(属性!A7540,装备!A:A,0)),系数!$K$12:$M$15,3,0))</f>
        <v>450000</v>
      </c>
      <c r="O7540" s="17">
        <f>IF(E7540=1,"",VLOOKUP(E7540,系数!$S$2:$AB$12,MATCH(属性!C7540,评级,0),1))</f>
        <v>200</v>
      </c>
    </row>
    <row r="7541" spans="1:15" ht="17.25" thickBot="1" x14ac:dyDescent="0.4">
      <c r="A7541" s="17">
        <v>7100063</v>
      </c>
      <c r="B7541" s="17" t="s">
        <v>289</v>
      </c>
      <c r="C7541" s="15">
        <f>INDEX(装备!G:G,MATCH(属性!A7541,装备!A:A,0))</f>
        <v>17</v>
      </c>
      <c r="D7541" s="15" t="str">
        <f>INDEX(装备!E:E,MATCH(属性!A7541,装备!A:A,0))</f>
        <v>helmet</v>
      </c>
      <c r="E7541" s="14">
        <v>99</v>
      </c>
      <c r="F7541" s="17">
        <f>INT((VLOOKUP($C7541,装备数值,2,0)+VLOOKUP($C7541,装备数值,5,0)*($E7541-1))*VLOOKUP($D7541,系数!$K$2:$O$7,2,0))</f>
        <v>6491</v>
      </c>
      <c r="G7541" s="17">
        <f>INT((VLOOKUP($C7541,装备数值,3,0)+VLOOKUP($C7541,装备数值,6,0)*($E7541-1))*VLOOKUP($D7541,系数!$K$2:$O$7,3,0))</f>
        <v>0</v>
      </c>
      <c r="H7541" s="17">
        <f t="shared" si="230"/>
        <v>0</v>
      </c>
      <c r="I7541" s="17">
        <f>INT((VLOOKUP($C7541,装备数值,4,0)+VLOOKUP($C7541,装备数值,7,0)*($E7541-1))*VLOOKUP($D7541,系数!$K$2:$O$7,4,0))</f>
        <v>0</v>
      </c>
      <c r="J7541" s="17">
        <f>INT((VLOOKUP($C7541,装备数值,4,0)+VLOOKUP($C7541,装备数值,7,0)*($E7541-1))*VLOOKUP($D7541,系数!$K$2:$O$7,5,0))</f>
        <v>0</v>
      </c>
      <c r="K7541" s="17">
        <f>INT(VLOOKUP(E7541,强化金币,2,1)*VLOOKUP(INDEX(装备!F:F,MATCH(属性!A7541,装备!A:A,0)),系数!$K$12:$M$15,3,0))</f>
        <v>450000</v>
      </c>
      <c r="O7541" s="17">
        <f>IF(E7541=1,"",VLOOKUP(E7541,系数!$S$2:$AB$12,MATCH(属性!C7541,评级,0),1))</f>
        <v>200</v>
      </c>
    </row>
    <row r="7542" spans="1:15" ht="17.25" thickBot="1" x14ac:dyDescent="0.4">
      <c r="A7542" s="17">
        <v>7100063</v>
      </c>
      <c r="B7542" s="17" t="s">
        <v>289</v>
      </c>
      <c r="C7542" s="15">
        <f>INDEX(装备!G:G,MATCH(属性!A7542,装备!A:A,0))</f>
        <v>17</v>
      </c>
      <c r="D7542" s="15" t="str">
        <f>INDEX(装备!E:E,MATCH(属性!A7542,装备!A:A,0))</f>
        <v>helmet</v>
      </c>
      <c r="E7542" s="14">
        <v>100</v>
      </c>
      <c r="F7542" s="17">
        <f>INT((VLOOKUP($C7542,装备数值,2,0)+VLOOKUP($C7542,装备数值,5,0)*($E7542-1))*VLOOKUP($D7542,系数!$K$2:$O$7,2,0))</f>
        <v>6546</v>
      </c>
      <c r="G7542" s="17">
        <f>INT((VLOOKUP($C7542,装备数值,3,0)+VLOOKUP($C7542,装备数值,6,0)*($E7542-1))*VLOOKUP($D7542,系数!$K$2:$O$7,3,0))</f>
        <v>0</v>
      </c>
      <c r="H7542" s="17">
        <f t="shared" si="230"/>
        <v>0</v>
      </c>
      <c r="I7542" s="17">
        <f>INT((VLOOKUP($C7542,装备数值,4,0)+VLOOKUP($C7542,装备数值,7,0)*($E7542-1))*VLOOKUP($D7542,系数!$K$2:$O$7,4,0))</f>
        <v>0</v>
      </c>
      <c r="J7542" s="17">
        <f>INT((VLOOKUP($C7542,装备数值,4,0)+VLOOKUP($C7542,装备数值,7,0)*($E7542-1))*VLOOKUP($D7542,系数!$K$2:$O$7,5,0))</f>
        <v>0</v>
      </c>
      <c r="K7542" s="17">
        <f>INT(VLOOKUP(E7542,强化金币,2,1)*VLOOKUP(INDEX(装备!F:F,MATCH(属性!A7542,装备!A:A,0)),系数!$K$12:$M$15,3,0))</f>
        <v>450000</v>
      </c>
      <c r="O7542" s="17">
        <f>IF(E7542=1,"",VLOOKUP(E7542,系数!$S$2:$AB$12,MATCH(属性!C7542,评级,0),1))</f>
        <v>220</v>
      </c>
    </row>
    <row r="7543" spans="1:15" ht="17.25" thickBot="1" x14ac:dyDescent="0.4">
      <c r="A7543" s="17">
        <v>7100063</v>
      </c>
      <c r="B7543" s="17" t="s">
        <v>289</v>
      </c>
      <c r="C7543" s="15">
        <f>INDEX(装备!G:G,MATCH(属性!A7543,装备!A:A,0))</f>
        <v>17</v>
      </c>
      <c r="D7543" s="15" t="str">
        <f>INDEX(装备!E:E,MATCH(属性!A7543,装备!A:A,0))</f>
        <v>helmet</v>
      </c>
      <c r="E7543" s="14">
        <v>101</v>
      </c>
      <c r="F7543" s="17">
        <f>INT((VLOOKUP($C7543,装备数值,2,0)+VLOOKUP($C7543,装备数值,5,0)*($E7543-1))*VLOOKUP($D7543,系数!$K$2:$O$7,2,0))</f>
        <v>6601</v>
      </c>
      <c r="G7543" s="17">
        <f>INT((VLOOKUP($C7543,装备数值,3,0)+VLOOKUP($C7543,装备数值,6,0)*($E7543-1))*VLOOKUP($D7543,系数!$K$2:$O$7,3,0))</f>
        <v>0</v>
      </c>
      <c r="H7543" s="17">
        <f t="shared" si="230"/>
        <v>0</v>
      </c>
      <c r="I7543" s="17">
        <f>INT((VLOOKUP($C7543,装备数值,4,0)+VLOOKUP($C7543,装备数值,7,0)*($E7543-1))*VLOOKUP($D7543,系数!$K$2:$O$7,4,0))</f>
        <v>0</v>
      </c>
      <c r="J7543" s="17">
        <f>INT((VLOOKUP($C7543,装备数值,4,0)+VLOOKUP($C7543,装备数值,7,0)*($E7543-1))*VLOOKUP($D7543,系数!$K$2:$O$7,5,0))</f>
        <v>0</v>
      </c>
      <c r="K7543" s="17">
        <f>INT(VLOOKUP(E7543,强化金币,2,1)*VLOOKUP(INDEX(装备!F:F,MATCH(属性!A7543,装备!A:A,0)),系数!$K$12:$M$15,3,0))</f>
        <v>450000</v>
      </c>
      <c r="O7543" s="17">
        <f>IF(E7543=1,"",VLOOKUP(E7543,系数!$S$2:$AB$12,MATCH(属性!C7543,评级,0),1))</f>
        <v>220</v>
      </c>
    </row>
    <row r="7544" spans="1:15" ht="17.25" thickBot="1" x14ac:dyDescent="0.4">
      <c r="A7544" s="17">
        <v>7100063</v>
      </c>
      <c r="B7544" s="17" t="s">
        <v>289</v>
      </c>
      <c r="C7544" s="15">
        <f>INDEX(装备!G:G,MATCH(属性!A7544,装备!A:A,0))</f>
        <v>17</v>
      </c>
      <c r="D7544" s="15" t="str">
        <f>INDEX(装备!E:E,MATCH(属性!A7544,装备!A:A,0))</f>
        <v>helmet</v>
      </c>
      <c r="E7544" s="14">
        <v>102</v>
      </c>
      <c r="F7544" s="17">
        <f>INT((VLOOKUP($C7544,装备数值,2,0)+VLOOKUP($C7544,装备数值,5,0)*($E7544-1))*VLOOKUP($D7544,系数!$K$2:$O$7,2,0))</f>
        <v>6656</v>
      </c>
      <c r="G7544" s="17">
        <f>INT((VLOOKUP($C7544,装备数值,3,0)+VLOOKUP($C7544,装备数值,6,0)*($E7544-1))*VLOOKUP($D7544,系数!$K$2:$O$7,3,0))</f>
        <v>0</v>
      </c>
      <c r="H7544" s="17">
        <f t="shared" si="230"/>
        <v>0</v>
      </c>
      <c r="I7544" s="17">
        <f>INT((VLOOKUP($C7544,装备数值,4,0)+VLOOKUP($C7544,装备数值,7,0)*($E7544-1))*VLOOKUP($D7544,系数!$K$2:$O$7,4,0))</f>
        <v>0</v>
      </c>
      <c r="J7544" s="17">
        <f>INT((VLOOKUP($C7544,装备数值,4,0)+VLOOKUP($C7544,装备数值,7,0)*($E7544-1))*VLOOKUP($D7544,系数!$K$2:$O$7,5,0))</f>
        <v>0</v>
      </c>
      <c r="K7544" s="17">
        <f>INT(VLOOKUP(E7544,强化金币,2,1)*VLOOKUP(INDEX(装备!F:F,MATCH(属性!A7544,装备!A:A,0)),系数!$K$12:$M$15,3,0))</f>
        <v>450000</v>
      </c>
      <c r="O7544" s="17">
        <f>IF(E7544=1,"",VLOOKUP(E7544,系数!$S$2:$AB$12,MATCH(属性!C7544,评级,0),1))</f>
        <v>220</v>
      </c>
    </row>
    <row r="7545" spans="1:15" ht="17.25" thickBot="1" x14ac:dyDescent="0.4">
      <c r="A7545" s="17">
        <v>7100063</v>
      </c>
      <c r="B7545" s="17" t="s">
        <v>289</v>
      </c>
      <c r="C7545" s="15">
        <f>INDEX(装备!G:G,MATCH(属性!A7545,装备!A:A,0))</f>
        <v>17</v>
      </c>
      <c r="D7545" s="15" t="str">
        <f>INDEX(装备!E:E,MATCH(属性!A7545,装备!A:A,0))</f>
        <v>helmet</v>
      </c>
      <c r="E7545" s="14">
        <v>103</v>
      </c>
      <c r="F7545" s="17">
        <f>INT((VLOOKUP($C7545,装备数值,2,0)+VLOOKUP($C7545,装备数值,5,0)*($E7545-1))*VLOOKUP($D7545,系数!$K$2:$O$7,2,0))</f>
        <v>6711</v>
      </c>
      <c r="G7545" s="17">
        <f>INT((VLOOKUP($C7545,装备数值,3,0)+VLOOKUP($C7545,装备数值,6,0)*($E7545-1))*VLOOKUP($D7545,系数!$K$2:$O$7,3,0))</f>
        <v>0</v>
      </c>
      <c r="H7545" s="17">
        <f t="shared" si="230"/>
        <v>0</v>
      </c>
      <c r="I7545" s="17">
        <f>INT((VLOOKUP($C7545,装备数值,4,0)+VLOOKUP($C7545,装备数值,7,0)*($E7545-1))*VLOOKUP($D7545,系数!$K$2:$O$7,4,0))</f>
        <v>0</v>
      </c>
      <c r="J7545" s="17">
        <f>INT((VLOOKUP($C7545,装备数值,4,0)+VLOOKUP($C7545,装备数值,7,0)*($E7545-1))*VLOOKUP($D7545,系数!$K$2:$O$7,5,0))</f>
        <v>0</v>
      </c>
      <c r="K7545" s="17">
        <f>INT(VLOOKUP(E7545,强化金币,2,1)*VLOOKUP(INDEX(装备!F:F,MATCH(属性!A7545,装备!A:A,0)),系数!$K$12:$M$15,3,0))</f>
        <v>450000</v>
      </c>
      <c r="O7545" s="17">
        <f>IF(E7545=1,"",VLOOKUP(E7545,系数!$S$2:$AB$12,MATCH(属性!C7545,评级,0),1))</f>
        <v>220</v>
      </c>
    </row>
    <row r="7546" spans="1:15" ht="17.25" thickBot="1" x14ac:dyDescent="0.4">
      <c r="A7546" s="17">
        <v>7100063</v>
      </c>
      <c r="B7546" s="17" t="s">
        <v>289</v>
      </c>
      <c r="C7546" s="15">
        <f>INDEX(装备!G:G,MATCH(属性!A7546,装备!A:A,0))</f>
        <v>17</v>
      </c>
      <c r="D7546" s="15" t="str">
        <f>INDEX(装备!E:E,MATCH(属性!A7546,装备!A:A,0))</f>
        <v>helmet</v>
      </c>
      <c r="E7546" s="14">
        <v>104</v>
      </c>
      <c r="F7546" s="17">
        <f>INT((VLOOKUP($C7546,装备数值,2,0)+VLOOKUP($C7546,装备数值,5,0)*($E7546-1))*VLOOKUP($D7546,系数!$K$2:$O$7,2,0))</f>
        <v>6766</v>
      </c>
      <c r="G7546" s="17">
        <f>INT((VLOOKUP($C7546,装备数值,3,0)+VLOOKUP($C7546,装备数值,6,0)*($E7546-1))*VLOOKUP($D7546,系数!$K$2:$O$7,3,0))</f>
        <v>0</v>
      </c>
      <c r="H7546" s="17">
        <f t="shared" si="230"/>
        <v>0</v>
      </c>
      <c r="I7546" s="17">
        <f>INT((VLOOKUP($C7546,装备数值,4,0)+VLOOKUP($C7546,装备数值,7,0)*($E7546-1))*VLOOKUP($D7546,系数!$K$2:$O$7,4,0))</f>
        <v>0</v>
      </c>
      <c r="J7546" s="17">
        <f>INT((VLOOKUP($C7546,装备数值,4,0)+VLOOKUP($C7546,装备数值,7,0)*($E7546-1))*VLOOKUP($D7546,系数!$K$2:$O$7,5,0))</f>
        <v>0</v>
      </c>
      <c r="K7546" s="17">
        <f>INT(VLOOKUP(E7546,强化金币,2,1)*VLOOKUP(INDEX(装备!F:F,MATCH(属性!A7546,装备!A:A,0)),系数!$K$12:$M$15,3,0))</f>
        <v>450000</v>
      </c>
      <c r="O7546" s="17">
        <f>IF(E7546=1,"",VLOOKUP(E7546,系数!$S$2:$AB$12,MATCH(属性!C7546,评级,0),1))</f>
        <v>220</v>
      </c>
    </row>
    <row r="7547" spans="1:15" ht="17.25" thickBot="1" x14ac:dyDescent="0.4">
      <c r="A7547" s="17">
        <v>7100063</v>
      </c>
      <c r="B7547" s="17" t="s">
        <v>289</v>
      </c>
      <c r="C7547" s="15">
        <f>INDEX(装备!G:G,MATCH(属性!A7547,装备!A:A,0))</f>
        <v>17</v>
      </c>
      <c r="D7547" s="15" t="str">
        <f>INDEX(装备!E:E,MATCH(属性!A7547,装备!A:A,0))</f>
        <v>helmet</v>
      </c>
      <c r="E7547" s="14">
        <v>105</v>
      </c>
      <c r="F7547" s="17">
        <f>INT((VLOOKUP($C7547,装备数值,2,0)+VLOOKUP($C7547,装备数值,5,0)*($E7547-1))*VLOOKUP($D7547,系数!$K$2:$O$7,2,0))</f>
        <v>6821</v>
      </c>
      <c r="G7547" s="17">
        <f>INT((VLOOKUP($C7547,装备数值,3,0)+VLOOKUP($C7547,装备数值,6,0)*($E7547-1))*VLOOKUP($D7547,系数!$K$2:$O$7,3,0))</f>
        <v>0</v>
      </c>
      <c r="H7547" s="17">
        <f t="shared" si="230"/>
        <v>0</v>
      </c>
      <c r="I7547" s="17">
        <f>INT((VLOOKUP($C7547,装备数值,4,0)+VLOOKUP($C7547,装备数值,7,0)*($E7547-1))*VLOOKUP($D7547,系数!$K$2:$O$7,4,0))</f>
        <v>0</v>
      </c>
      <c r="J7547" s="17">
        <f>INT((VLOOKUP($C7547,装备数值,4,0)+VLOOKUP($C7547,装备数值,7,0)*($E7547-1))*VLOOKUP($D7547,系数!$K$2:$O$7,5,0))</f>
        <v>0</v>
      </c>
      <c r="K7547" s="17">
        <f>INT(VLOOKUP(E7547,强化金币,2,1)*VLOOKUP(INDEX(装备!F:F,MATCH(属性!A7547,装备!A:A,0)),系数!$K$12:$M$15,3,0))</f>
        <v>450000</v>
      </c>
      <c r="O7547" s="17">
        <f>IF(E7547=1,"",VLOOKUP(E7547,系数!$S$2:$AB$12,MATCH(属性!C7547,评级,0),1))</f>
        <v>220</v>
      </c>
    </row>
    <row r="7548" spans="1:15" ht="17.25" thickBot="1" x14ac:dyDescent="0.4">
      <c r="A7548" s="17">
        <v>7100063</v>
      </c>
      <c r="B7548" s="17" t="s">
        <v>289</v>
      </c>
      <c r="C7548" s="15">
        <f>INDEX(装备!G:G,MATCH(属性!A7548,装备!A:A,0))</f>
        <v>17</v>
      </c>
      <c r="D7548" s="15" t="str">
        <f>INDEX(装备!E:E,MATCH(属性!A7548,装备!A:A,0))</f>
        <v>helmet</v>
      </c>
      <c r="E7548" s="14">
        <v>106</v>
      </c>
      <c r="F7548" s="17">
        <f>INT((VLOOKUP($C7548,装备数值,2,0)+VLOOKUP($C7548,装备数值,5,0)*($E7548-1))*VLOOKUP($D7548,系数!$K$2:$O$7,2,0))</f>
        <v>6876</v>
      </c>
      <c r="G7548" s="17">
        <f>INT((VLOOKUP($C7548,装备数值,3,0)+VLOOKUP($C7548,装备数值,6,0)*($E7548-1))*VLOOKUP($D7548,系数!$K$2:$O$7,3,0))</f>
        <v>0</v>
      </c>
      <c r="H7548" s="17">
        <f t="shared" si="230"/>
        <v>0</v>
      </c>
      <c r="I7548" s="17">
        <f>INT((VLOOKUP($C7548,装备数值,4,0)+VLOOKUP($C7548,装备数值,7,0)*($E7548-1))*VLOOKUP($D7548,系数!$K$2:$O$7,4,0))</f>
        <v>0</v>
      </c>
      <c r="J7548" s="17">
        <f>INT((VLOOKUP($C7548,装备数值,4,0)+VLOOKUP($C7548,装备数值,7,0)*($E7548-1))*VLOOKUP($D7548,系数!$K$2:$O$7,5,0))</f>
        <v>0</v>
      </c>
      <c r="K7548" s="17">
        <f>INT(VLOOKUP(E7548,强化金币,2,1)*VLOOKUP(INDEX(装备!F:F,MATCH(属性!A7548,装备!A:A,0)),系数!$K$12:$M$15,3,0))</f>
        <v>450000</v>
      </c>
      <c r="O7548" s="17">
        <f>IF(E7548=1,"",VLOOKUP(E7548,系数!$S$2:$AB$12,MATCH(属性!C7548,评级,0),1))</f>
        <v>220</v>
      </c>
    </row>
    <row r="7549" spans="1:15" ht="17.25" thickBot="1" x14ac:dyDescent="0.4">
      <c r="A7549" s="17">
        <v>7100063</v>
      </c>
      <c r="B7549" s="17" t="s">
        <v>289</v>
      </c>
      <c r="C7549" s="15">
        <f>INDEX(装备!G:G,MATCH(属性!A7549,装备!A:A,0))</f>
        <v>17</v>
      </c>
      <c r="D7549" s="15" t="str">
        <f>INDEX(装备!E:E,MATCH(属性!A7549,装备!A:A,0))</f>
        <v>helmet</v>
      </c>
      <c r="E7549" s="14">
        <v>107</v>
      </c>
      <c r="F7549" s="17">
        <f>INT((VLOOKUP($C7549,装备数值,2,0)+VLOOKUP($C7549,装备数值,5,0)*($E7549-1))*VLOOKUP($D7549,系数!$K$2:$O$7,2,0))</f>
        <v>6931</v>
      </c>
      <c r="G7549" s="17">
        <f>INT((VLOOKUP($C7549,装备数值,3,0)+VLOOKUP($C7549,装备数值,6,0)*($E7549-1))*VLOOKUP($D7549,系数!$K$2:$O$7,3,0))</f>
        <v>0</v>
      </c>
      <c r="H7549" s="17">
        <f t="shared" si="230"/>
        <v>0</v>
      </c>
      <c r="I7549" s="17">
        <f>INT((VLOOKUP($C7549,装备数值,4,0)+VLOOKUP($C7549,装备数值,7,0)*($E7549-1))*VLOOKUP($D7549,系数!$K$2:$O$7,4,0))</f>
        <v>0</v>
      </c>
      <c r="J7549" s="17">
        <f>INT((VLOOKUP($C7549,装备数值,4,0)+VLOOKUP($C7549,装备数值,7,0)*($E7549-1))*VLOOKUP($D7549,系数!$K$2:$O$7,5,0))</f>
        <v>0</v>
      </c>
      <c r="K7549" s="17">
        <f>INT(VLOOKUP(E7549,强化金币,2,1)*VLOOKUP(INDEX(装备!F:F,MATCH(属性!A7549,装备!A:A,0)),系数!$K$12:$M$15,3,0))</f>
        <v>450000</v>
      </c>
      <c r="O7549" s="17">
        <f>IF(E7549=1,"",VLOOKUP(E7549,系数!$S$2:$AB$12,MATCH(属性!C7549,评级,0),1))</f>
        <v>220</v>
      </c>
    </row>
    <row r="7550" spans="1:15" ht="17.25" thickBot="1" x14ac:dyDescent="0.4">
      <c r="A7550" s="17">
        <v>7100063</v>
      </c>
      <c r="B7550" s="17" t="s">
        <v>289</v>
      </c>
      <c r="C7550" s="15">
        <f>INDEX(装备!G:G,MATCH(属性!A7550,装备!A:A,0))</f>
        <v>17</v>
      </c>
      <c r="D7550" s="15" t="str">
        <f>INDEX(装备!E:E,MATCH(属性!A7550,装备!A:A,0))</f>
        <v>helmet</v>
      </c>
      <c r="E7550" s="14">
        <v>108</v>
      </c>
      <c r="F7550" s="17">
        <f>INT((VLOOKUP($C7550,装备数值,2,0)+VLOOKUP($C7550,装备数值,5,0)*($E7550-1))*VLOOKUP($D7550,系数!$K$2:$O$7,2,0))</f>
        <v>6986</v>
      </c>
      <c r="G7550" s="17">
        <f>INT((VLOOKUP($C7550,装备数值,3,0)+VLOOKUP($C7550,装备数值,6,0)*($E7550-1))*VLOOKUP($D7550,系数!$K$2:$O$7,3,0))</f>
        <v>0</v>
      </c>
      <c r="H7550" s="17">
        <f t="shared" si="230"/>
        <v>0</v>
      </c>
      <c r="I7550" s="17">
        <f>INT((VLOOKUP($C7550,装备数值,4,0)+VLOOKUP($C7550,装备数值,7,0)*($E7550-1))*VLOOKUP($D7550,系数!$K$2:$O$7,4,0))</f>
        <v>0</v>
      </c>
      <c r="J7550" s="17">
        <f>INT((VLOOKUP($C7550,装备数值,4,0)+VLOOKUP($C7550,装备数值,7,0)*($E7550-1))*VLOOKUP($D7550,系数!$K$2:$O$7,5,0))</f>
        <v>0</v>
      </c>
      <c r="K7550" s="17">
        <f>INT(VLOOKUP(E7550,强化金币,2,1)*VLOOKUP(INDEX(装备!F:F,MATCH(属性!A7550,装备!A:A,0)),系数!$K$12:$M$15,3,0))</f>
        <v>450000</v>
      </c>
      <c r="O7550" s="17">
        <f>IF(E7550=1,"",VLOOKUP(E7550,系数!$S$2:$AB$12,MATCH(属性!C7550,评级,0),1))</f>
        <v>220</v>
      </c>
    </row>
    <row r="7551" spans="1:15" ht="17.25" thickBot="1" x14ac:dyDescent="0.4">
      <c r="A7551" s="17">
        <v>7100063</v>
      </c>
      <c r="B7551" s="17" t="s">
        <v>289</v>
      </c>
      <c r="C7551" s="15">
        <f>INDEX(装备!G:G,MATCH(属性!A7551,装备!A:A,0))</f>
        <v>17</v>
      </c>
      <c r="D7551" s="15" t="str">
        <f>INDEX(装备!E:E,MATCH(属性!A7551,装备!A:A,0))</f>
        <v>helmet</v>
      </c>
      <c r="E7551" s="14">
        <v>109</v>
      </c>
      <c r="F7551" s="17">
        <f>INT((VLOOKUP($C7551,装备数值,2,0)+VLOOKUP($C7551,装备数值,5,0)*($E7551-1))*VLOOKUP($D7551,系数!$K$2:$O$7,2,0))</f>
        <v>7041</v>
      </c>
      <c r="G7551" s="17">
        <f>INT((VLOOKUP($C7551,装备数值,3,0)+VLOOKUP($C7551,装备数值,6,0)*($E7551-1))*VLOOKUP($D7551,系数!$K$2:$O$7,3,0))</f>
        <v>0</v>
      </c>
      <c r="H7551" s="17">
        <f t="shared" si="230"/>
        <v>0</v>
      </c>
      <c r="I7551" s="17">
        <f>INT((VLOOKUP($C7551,装备数值,4,0)+VLOOKUP($C7551,装备数值,7,0)*($E7551-1))*VLOOKUP($D7551,系数!$K$2:$O$7,4,0))</f>
        <v>0</v>
      </c>
      <c r="J7551" s="17">
        <f>INT((VLOOKUP($C7551,装备数值,4,0)+VLOOKUP($C7551,装备数值,7,0)*($E7551-1))*VLOOKUP($D7551,系数!$K$2:$O$7,5,0))</f>
        <v>0</v>
      </c>
      <c r="K7551" s="17">
        <f>INT(VLOOKUP(E7551,强化金币,2,1)*VLOOKUP(INDEX(装备!F:F,MATCH(属性!A7551,装备!A:A,0)),系数!$K$12:$M$15,3,0))</f>
        <v>450000</v>
      </c>
      <c r="O7551" s="17">
        <f>IF(E7551=1,"",VLOOKUP(E7551,系数!$S$2:$AB$12,MATCH(属性!C7551,评级,0),1))</f>
        <v>220</v>
      </c>
    </row>
    <row r="7552" spans="1:15" ht="17.25" thickBot="1" x14ac:dyDescent="0.4">
      <c r="A7552" s="17">
        <v>7100063</v>
      </c>
      <c r="B7552" s="17" t="s">
        <v>289</v>
      </c>
      <c r="C7552" s="15">
        <f>INDEX(装备!G:G,MATCH(属性!A7552,装备!A:A,0))</f>
        <v>17</v>
      </c>
      <c r="D7552" s="15" t="str">
        <f>INDEX(装备!E:E,MATCH(属性!A7552,装备!A:A,0))</f>
        <v>helmet</v>
      </c>
      <c r="E7552" s="14">
        <v>110</v>
      </c>
      <c r="F7552" s="17">
        <f>INT((VLOOKUP($C7552,装备数值,2,0)+VLOOKUP($C7552,装备数值,5,0)*($E7552-1))*VLOOKUP($D7552,系数!$K$2:$O$7,2,0))</f>
        <v>7096</v>
      </c>
      <c r="G7552" s="17">
        <f>INT((VLOOKUP($C7552,装备数值,3,0)+VLOOKUP($C7552,装备数值,6,0)*($E7552-1))*VLOOKUP($D7552,系数!$K$2:$O$7,3,0))</f>
        <v>0</v>
      </c>
      <c r="H7552" s="17">
        <f t="shared" si="230"/>
        <v>0</v>
      </c>
      <c r="I7552" s="17">
        <f>INT((VLOOKUP($C7552,装备数值,4,0)+VLOOKUP($C7552,装备数值,7,0)*($E7552-1))*VLOOKUP($D7552,系数!$K$2:$O$7,4,0))</f>
        <v>0</v>
      </c>
      <c r="J7552" s="17">
        <f>INT((VLOOKUP($C7552,装备数值,4,0)+VLOOKUP($C7552,装备数值,7,0)*($E7552-1))*VLOOKUP($D7552,系数!$K$2:$O$7,5,0))</f>
        <v>0</v>
      </c>
      <c r="K7552" s="17">
        <f>INT(VLOOKUP(E7552,强化金币,2,1)*VLOOKUP(INDEX(装备!F:F,MATCH(属性!A7552,装备!A:A,0)),系数!$K$12:$M$15,3,0))</f>
        <v>450000</v>
      </c>
      <c r="O7552" s="17">
        <f>IF(E7552=1,"",VLOOKUP(E7552,系数!$S$2:$AB$12,MATCH(属性!C7552,评级,0),1))</f>
        <v>220</v>
      </c>
    </row>
    <row r="7553" spans="1:15" ht="17.25" thickBot="1" x14ac:dyDescent="0.4">
      <c r="A7553" s="17">
        <v>7100063</v>
      </c>
      <c r="B7553" s="17" t="s">
        <v>289</v>
      </c>
      <c r="C7553" s="15">
        <f>INDEX(装备!G:G,MATCH(属性!A7553,装备!A:A,0))</f>
        <v>17</v>
      </c>
      <c r="D7553" s="15" t="str">
        <f>INDEX(装备!E:E,MATCH(属性!A7553,装备!A:A,0))</f>
        <v>helmet</v>
      </c>
      <c r="E7553" s="14">
        <v>111</v>
      </c>
      <c r="F7553" s="17">
        <f>INT((VLOOKUP($C7553,装备数值,2,0)+VLOOKUP($C7553,装备数值,5,0)*($E7553-1))*VLOOKUP($D7553,系数!$K$2:$O$7,2,0))</f>
        <v>7151</v>
      </c>
      <c r="G7553" s="17">
        <f>INT((VLOOKUP($C7553,装备数值,3,0)+VLOOKUP($C7553,装备数值,6,0)*($E7553-1))*VLOOKUP($D7553,系数!$K$2:$O$7,3,0))</f>
        <v>0</v>
      </c>
      <c r="H7553" s="17">
        <f t="shared" si="230"/>
        <v>0</v>
      </c>
      <c r="I7553" s="17">
        <f>INT((VLOOKUP($C7553,装备数值,4,0)+VLOOKUP($C7553,装备数值,7,0)*($E7553-1))*VLOOKUP($D7553,系数!$K$2:$O$7,4,0))</f>
        <v>0</v>
      </c>
      <c r="J7553" s="17">
        <f>INT((VLOOKUP($C7553,装备数值,4,0)+VLOOKUP($C7553,装备数值,7,0)*($E7553-1))*VLOOKUP($D7553,系数!$K$2:$O$7,5,0))</f>
        <v>0</v>
      </c>
      <c r="K7553" s="17">
        <f>INT(VLOOKUP(E7553,强化金币,2,1)*VLOOKUP(INDEX(装备!F:F,MATCH(属性!A7553,装备!A:A,0)),系数!$K$12:$M$15,3,0))</f>
        <v>450000</v>
      </c>
      <c r="O7553" s="17">
        <f>IF(E7553=1,"",VLOOKUP(E7553,系数!$S$2:$AB$12,MATCH(属性!C7553,评级,0),1))</f>
        <v>220</v>
      </c>
    </row>
    <row r="7554" spans="1:15" ht="17.25" thickBot="1" x14ac:dyDescent="0.4">
      <c r="A7554" s="17">
        <v>7100063</v>
      </c>
      <c r="B7554" s="17" t="s">
        <v>289</v>
      </c>
      <c r="C7554" s="15">
        <f>INDEX(装备!G:G,MATCH(属性!A7554,装备!A:A,0))</f>
        <v>17</v>
      </c>
      <c r="D7554" s="15" t="str">
        <f>INDEX(装备!E:E,MATCH(属性!A7554,装备!A:A,0))</f>
        <v>helmet</v>
      </c>
      <c r="E7554" s="14">
        <v>112</v>
      </c>
      <c r="F7554" s="17">
        <f>INT((VLOOKUP($C7554,装备数值,2,0)+VLOOKUP($C7554,装备数值,5,0)*($E7554-1))*VLOOKUP($D7554,系数!$K$2:$O$7,2,0))</f>
        <v>7206</v>
      </c>
      <c r="G7554" s="17">
        <f>INT((VLOOKUP($C7554,装备数值,3,0)+VLOOKUP($C7554,装备数值,6,0)*($E7554-1))*VLOOKUP($D7554,系数!$K$2:$O$7,3,0))</f>
        <v>0</v>
      </c>
      <c r="H7554" s="17">
        <f t="shared" si="230"/>
        <v>0</v>
      </c>
      <c r="I7554" s="17">
        <f>INT((VLOOKUP($C7554,装备数值,4,0)+VLOOKUP($C7554,装备数值,7,0)*($E7554-1))*VLOOKUP($D7554,系数!$K$2:$O$7,4,0))</f>
        <v>0</v>
      </c>
      <c r="J7554" s="17">
        <f>INT((VLOOKUP($C7554,装备数值,4,0)+VLOOKUP($C7554,装备数值,7,0)*($E7554-1))*VLOOKUP($D7554,系数!$K$2:$O$7,5,0))</f>
        <v>0</v>
      </c>
      <c r="K7554" s="17">
        <f>INT(VLOOKUP(E7554,强化金币,2,1)*VLOOKUP(INDEX(装备!F:F,MATCH(属性!A7554,装备!A:A,0)),系数!$K$12:$M$15,3,0))</f>
        <v>450000</v>
      </c>
      <c r="O7554" s="17">
        <f>IF(E7554=1,"",VLOOKUP(E7554,系数!$S$2:$AB$12,MATCH(属性!C7554,评级,0),1))</f>
        <v>220</v>
      </c>
    </row>
    <row r="7555" spans="1:15" ht="17.25" thickBot="1" x14ac:dyDescent="0.4">
      <c r="A7555" s="17">
        <v>7100063</v>
      </c>
      <c r="B7555" s="17" t="s">
        <v>289</v>
      </c>
      <c r="C7555" s="15">
        <f>INDEX(装备!G:G,MATCH(属性!A7555,装备!A:A,0))</f>
        <v>17</v>
      </c>
      <c r="D7555" s="15" t="str">
        <f>INDEX(装备!E:E,MATCH(属性!A7555,装备!A:A,0))</f>
        <v>helmet</v>
      </c>
      <c r="E7555" s="14">
        <v>113</v>
      </c>
      <c r="F7555" s="17">
        <f>INT((VLOOKUP($C7555,装备数值,2,0)+VLOOKUP($C7555,装备数值,5,0)*($E7555-1))*VLOOKUP($D7555,系数!$K$2:$O$7,2,0))</f>
        <v>7261</v>
      </c>
      <c r="G7555" s="17">
        <f>INT((VLOOKUP($C7555,装备数值,3,0)+VLOOKUP($C7555,装备数值,6,0)*($E7555-1))*VLOOKUP($D7555,系数!$K$2:$O$7,3,0))</f>
        <v>0</v>
      </c>
      <c r="H7555" s="17">
        <f t="shared" si="230"/>
        <v>0</v>
      </c>
      <c r="I7555" s="17">
        <f>INT((VLOOKUP($C7555,装备数值,4,0)+VLOOKUP($C7555,装备数值,7,0)*($E7555-1))*VLOOKUP($D7555,系数!$K$2:$O$7,4,0))</f>
        <v>0</v>
      </c>
      <c r="J7555" s="17">
        <f>INT((VLOOKUP($C7555,装备数值,4,0)+VLOOKUP($C7555,装备数值,7,0)*($E7555-1))*VLOOKUP($D7555,系数!$K$2:$O$7,5,0))</f>
        <v>0</v>
      </c>
      <c r="K7555" s="17">
        <f>INT(VLOOKUP(E7555,强化金币,2,1)*VLOOKUP(INDEX(装备!F:F,MATCH(属性!A7555,装备!A:A,0)),系数!$K$12:$M$15,3,0))</f>
        <v>450000</v>
      </c>
      <c r="O7555" s="17">
        <f>IF(E7555=1,"",VLOOKUP(E7555,系数!$S$2:$AB$12,MATCH(属性!C7555,评级,0),1))</f>
        <v>220</v>
      </c>
    </row>
    <row r="7556" spans="1:15" ht="17.25" thickBot="1" x14ac:dyDescent="0.4">
      <c r="A7556" s="17">
        <v>7100063</v>
      </c>
      <c r="B7556" s="17" t="s">
        <v>289</v>
      </c>
      <c r="C7556" s="15">
        <f>INDEX(装备!G:G,MATCH(属性!A7556,装备!A:A,0))</f>
        <v>17</v>
      </c>
      <c r="D7556" s="15" t="str">
        <f>INDEX(装备!E:E,MATCH(属性!A7556,装备!A:A,0))</f>
        <v>helmet</v>
      </c>
      <c r="E7556" s="14">
        <v>114</v>
      </c>
      <c r="F7556" s="17">
        <f>INT((VLOOKUP($C7556,装备数值,2,0)+VLOOKUP($C7556,装备数值,5,0)*($E7556-1))*VLOOKUP($D7556,系数!$K$2:$O$7,2,0))</f>
        <v>7316</v>
      </c>
      <c r="G7556" s="17">
        <f>INT((VLOOKUP($C7556,装备数值,3,0)+VLOOKUP($C7556,装备数值,6,0)*($E7556-1))*VLOOKUP($D7556,系数!$K$2:$O$7,3,0))</f>
        <v>0</v>
      </c>
      <c r="H7556" s="17">
        <f t="shared" ref="H7556:H7619" si="231">G7556</f>
        <v>0</v>
      </c>
      <c r="I7556" s="17">
        <f>INT((VLOOKUP($C7556,装备数值,4,0)+VLOOKUP($C7556,装备数值,7,0)*($E7556-1))*VLOOKUP($D7556,系数!$K$2:$O$7,4,0))</f>
        <v>0</v>
      </c>
      <c r="J7556" s="17">
        <f>INT((VLOOKUP($C7556,装备数值,4,0)+VLOOKUP($C7556,装备数值,7,0)*($E7556-1))*VLOOKUP($D7556,系数!$K$2:$O$7,5,0))</f>
        <v>0</v>
      </c>
      <c r="K7556" s="17">
        <f>INT(VLOOKUP(E7556,强化金币,2,1)*VLOOKUP(INDEX(装备!F:F,MATCH(属性!A7556,装备!A:A,0)),系数!$K$12:$M$15,3,0))</f>
        <v>450000</v>
      </c>
      <c r="O7556" s="17">
        <f>IF(E7556=1,"",VLOOKUP(E7556,系数!$S$2:$AB$12,MATCH(属性!C7556,评级,0),1))</f>
        <v>220</v>
      </c>
    </row>
    <row r="7557" spans="1:15" ht="17.25" thickBot="1" x14ac:dyDescent="0.4">
      <c r="A7557" s="17">
        <v>7100063</v>
      </c>
      <c r="B7557" s="17" t="s">
        <v>289</v>
      </c>
      <c r="C7557" s="15">
        <f>INDEX(装备!G:G,MATCH(属性!A7557,装备!A:A,0))</f>
        <v>17</v>
      </c>
      <c r="D7557" s="15" t="str">
        <f>INDEX(装备!E:E,MATCH(属性!A7557,装备!A:A,0))</f>
        <v>helmet</v>
      </c>
      <c r="E7557" s="14">
        <v>115</v>
      </c>
      <c r="F7557" s="17">
        <f>INT((VLOOKUP($C7557,装备数值,2,0)+VLOOKUP($C7557,装备数值,5,0)*($E7557-1))*VLOOKUP($D7557,系数!$K$2:$O$7,2,0))</f>
        <v>7371</v>
      </c>
      <c r="G7557" s="17">
        <f>INT((VLOOKUP($C7557,装备数值,3,0)+VLOOKUP($C7557,装备数值,6,0)*($E7557-1))*VLOOKUP($D7557,系数!$K$2:$O$7,3,0))</f>
        <v>0</v>
      </c>
      <c r="H7557" s="17">
        <f t="shared" si="231"/>
        <v>0</v>
      </c>
      <c r="I7557" s="17">
        <f>INT((VLOOKUP($C7557,装备数值,4,0)+VLOOKUP($C7557,装备数值,7,0)*($E7557-1))*VLOOKUP($D7557,系数!$K$2:$O$7,4,0))</f>
        <v>0</v>
      </c>
      <c r="J7557" s="17">
        <f>INT((VLOOKUP($C7557,装备数值,4,0)+VLOOKUP($C7557,装备数值,7,0)*($E7557-1))*VLOOKUP($D7557,系数!$K$2:$O$7,5,0))</f>
        <v>0</v>
      </c>
      <c r="K7557" s="17">
        <f>INT(VLOOKUP(E7557,强化金币,2,1)*VLOOKUP(INDEX(装备!F:F,MATCH(属性!A7557,装备!A:A,0)),系数!$K$12:$M$15,3,0))</f>
        <v>450000</v>
      </c>
      <c r="O7557" s="17">
        <f>IF(E7557=1,"",VLOOKUP(E7557,系数!$S$2:$AB$12,MATCH(属性!C7557,评级,0),1))</f>
        <v>220</v>
      </c>
    </row>
    <row r="7558" spans="1:15" ht="17.25" thickBot="1" x14ac:dyDescent="0.4">
      <c r="A7558" s="17">
        <v>7100063</v>
      </c>
      <c r="B7558" s="17" t="s">
        <v>289</v>
      </c>
      <c r="C7558" s="15">
        <f>INDEX(装备!G:G,MATCH(属性!A7558,装备!A:A,0))</f>
        <v>17</v>
      </c>
      <c r="D7558" s="15" t="str">
        <f>INDEX(装备!E:E,MATCH(属性!A7558,装备!A:A,0))</f>
        <v>helmet</v>
      </c>
      <c r="E7558" s="14">
        <v>116</v>
      </c>
      <c r="F7558" s="17">
        <f>INT((VLOOKUP($C7558,装备数值,2,0)+VLOOKUP($C7558,装备数值,5,0)*($E7558-1))*VLOOKUP($D7558,系数!$K$2:$O$7,2,0))</f>
        <v>7426</v>
      </c>
      <c r="G7558" s="17">
        <f>INT((VLOOKUP($C7558,装备数值,3,0)+VLOOKUP($C7558,装备数值,6,0)*($E7558-1))*VLOOKUP($D7558,系数!$K$2:$O$7,3,0))</f>
        <v>0</v>
      </c>
      <c r="H7558" s="17">
        <f t="shared" si="231"/>
        <v>0</v>
      </c>
      <c r="I7558" s="17">
        <f>INT((VLOOKUP($C7558,装备数值,4,0)+VLOOKUP($C7558,装备数值,7,0)*($E7558-1))*VLOOKUP($D7558,系数!$K$2:$O$7,4,0))</f>
        <v>0</v>
      </c>
      <c r="J7558" s="17">
        <f>INT((VLOOKUP($C7558,装备数值,4,0)+VLOOKUP($C7558,装备数值,7,0)*($E7558-1))*VLOOKUP($D7558,系数!$K$2:$O$7,5,0))</f>
        <v>0</v>
      </c>
      <c r="K7558" s="17">
        <f>INT(VLOOKUP(E7558,强化金币,2,1)*VLOOKUP(INDEX(装备!F:F,MATCH(属性!A7558,装备!A:A,0)),系数!$K$12:$M$15,3,0))</f>
        <v>450000</v>
      </c>
      <c r="O7558" s="17">
        <f>IF(E7558=1,"",VLOOKUP(E7558,系数!$S$2:$AB$12,MATCH(属性!C7558,评级,0),1))</f>
        <v>220</v>
      </c>
    </row>
    <row r="7559" spans="1:15" ht="17.25" thickBot="1" x14ac:dyDescent="0.4">
      <c r="A7559" s="17">
        <v>7100063</v>
      </c>
      <c r="B7559" s="17" t="s">
        <v>289</v>
      </c>
      <c r="C7559" s="15">
        <f>INDEX(装备!G:G,MATCH(属性!A7559,装备!A:A,0))</f>
        <v>17</v>
      </c>
      <c r="D7559" s="15" t="str">
        <f>INDEX(装备!E:E,MATCH(属性!A7559,装备!A:A,0))</f>
        <v>helmet</v>
      </c>
      <c r="E7559" s="14">
        <v>117</v>
      </c>
      <c r="F7559" s="17">
        <f>INT((VLOOKUP($C7559,装备数值,2,0)+VLOOKUP($C7559,装备数值,5,0)*($E7559-1))*VLOOKUP($D7559,系数!$K$2:$O$7,2,0))</f>
        <v>7481</v>
      </c>
      <c r="G7559" s="17">
        <f>INT((VLOOKUP($C7559,装备数值,3,0)+VLOOKUP($C7559,装备数值,6,0)*($E7559-1))*VLOOKUP($D7559,系数!$K$2:$O$7,3,0))</f>
        <v>0</v>
      </c>
      <c r="H7559" s="17">
        <f t="shared" si="231"/>
        <v>0</v>
      </c>
      <c r="I7559" s="17">
        <f>INT((VLOOKUP($C7559,装备数值,4,0)+VLOOKUP($C7559,装备数值,7,0)*($E7559-1))*VLOOKUP($D7559,系数!$K$2:$O$7,4,0))</f>
        <v>0</v>
      </c>
      <c r="J7559" s="17">
        <f>INT((VLOOKUP($C7559,装备数值,4,0)+VLOOKUP($C7559,装备数值,7,0)*($E7559-1))*VLOOKUP($D7559,系数!$K$2:$O$7,5,0))</f>
        <v>0</v>
      </c>
      <c r="K7559" s="17">
        <f>INT(VLOOKUP(E7559,强化金币,2,1)*VLOOKUP(INDEX(装备!F:F,MATCH(属性!A7559,装备!A:A,0)),系数!$K$12:$M$15,3,0))</f>
        <v>450000</v>
      </c>
      <c r="O7559" s="17">
        <f>IF(E7559=1,"",VLOOKUP(E7559,系数!$S$2:$AB$12,MATCH(属性!C7559,评级,0),1))</f>
        <v>220</v>
      </c>
    </row>
    <row r="7560" spans="1:15" ht="17.25" thickBot="1" x14ac:dyDescent="0.4">
      <c r="A7560" s="17">
        <v>7100063</v>
      </c>
      <c r="B7560" s="17" t="s">
        <v>289</v>
      </c>
      <c r="C7560" s="15">
        <f>INDEX(装备!G:G,MATCH(属性!A7560,装备!A:A,0))</f>
        <v>17</v>
      </c>
      <c r="D7560" s="15" t="str">
        <f>INDEX(装备!E:E,MATCH(属性!A7560,装备!A:A,0))</f>
        <v>helmet</v>
      </c>
      <c r="E7560" s="14">
        <v>118</v>
      </c>
      <c r="F7560" s="17">
        <f>INT((VLOOKUP($C7560,装备数值,2,0)+VLOOKUP($C7560,装备数值,5,0)*($E7560-1))*VLOOKUP($D7560,系数!$K$2:$O$7,2,0))</f>
        <v>7536</v>
      </c>
      <c r="G7560" s="17">
        <f>INT((VLOOKUP($C7560,装备数值,3,0)+VLOOKUP($C7560,装备数值,6,0)*($E7560-1))*VLOOKUP($D7560,系数!$K$2:$O$7,3,0))</f>
        <v>0</v>
      </c>
      <c r="H7560" s="17">
        <f t="shared" si="231"/>
        <v>0</v>
      </c>
      <c r="I7560" s="17">
        <f>INT((VLOOKUP($C7560,装备数值,4,0)+VLOOKUP($C7560,装备数值,7,0)*($E7560-1))*VLOOKUP($D7560,系数!$K$2:$O$7,4,0))</f>
        <v>0</v>
      </c>
      <c r="J7560" s="17">
        <f>INT((VLOOKUP($C7560,装备数值,4,0)+VLOOKUP($C7560,装备数值,7,0)*($E7560-1))*VLOOKUP($D7560,系数!$K$2:$O$7,5,0))</f>
        <v>0</v>
      </c>
      <c r="K7560" s="17">
        <f>INT(VLOOKUP(E7560,强化金币,2,1)*VLOOKUP(INDEX(装备!F:F,MATCH(属性!A7560,装备!A:A,0)),系数!$K$12:$M$15,3,0))</f>
        <v>450000</v>
      </c>
      <c r="O7560" s="17">
        <f>IF(E7560=1,"",VLOOKUP(E7560,系数!$S$2:$AB$12,MATCH(属性!C7560,评级,0),1))</f>
        <v>220</v>
      </c>
    </row>
    <row r="7561" spans="1:15" ht="17.25" thickBot="1" x14ac:dyDescent="0.4">
      <c r="A7561" s="17">
        <v>7100063</v>
      </c>
      <c r="B7561" s="17" t="s">
        <v>289</v>
      </c>
      <c r="C7561" s="15">
        <f>INDEX(装备!G:G,MATCH(属性!A7561,装备!A:A,0))</f>
        <v>17</v>
      </c>
      <c r="D7561" s="15" t="str">
        <f>INDEX(装备!E:E,MATCH(属性!A7561,装备!A:A,0))</f>
        <v>helmet</v>
      </c>
      <c r="E7561" s="14">
        <v>119</v>
      </c>
      <c r="F7561" s="17">
        <f>INT((VLOOKUP($C7561,装备数值,2,0)+VLOOKUP($C7561,装备数值,5,0)*($E7561-1))*VLOOKUP($D7561,系数!$K$2:$O$7,2,0))</f>
        <v>7591</v>
      </c>
      <c r="G7561" s="17">
        <f>INT((VLOOKUP($C7561,装备数值,3,0)+VLOOKUP($C7561,装备数值,6,0)*($E7561-1))*VLOOKUP($D7561,系数!$K$2:$O$7,3,0))</f>
        <v>0</v>
      </c>
      <c r="H7561" s="17">
        <f t="shared" si="231"/>
        <v>0</v>
      </c>
      <c r="I7561" s="17">
        <f>INT((VLOOKUP($C7561,装备数值,4,0)+VLOOKUP($C7561,装备数值,7,0)*($E7561-1))*VLOOKUP($D7561,系数!$K$2:$O$7,4,0))</f>
        <v>0</v>
      </c>
      <c r="J7561" s="17">
        <f>INT((VLOOKUP($C7561,装备数值,4,0)+VLOOKUP($C7561,装备数值,7,0)*($E7561-1))*VLOOKUP($D7561,系数!$K$2:$O$7,5,0))</f>
        <v>0</v>
      </c>
      <c r="K7561" s="17">
        <f>INT(VLOOKUP(E7561,强化金币,2,1)*VLOOKUP(INDEX(装备!F:F,MATCH(属性!A7561,装备!A:A,0)),系数!$K$12:$M$15,3,0))</f>
        <v>450000</v>
      </c>
      <c r="O7561" s="17">
        <f>IF(E7561=1,"",VLOOKUP(E7561,系数!$S$2:$AB$12,MATCH(属性!C7561,评级,0),1))</f>
        <v>220</v>
      </c>
    </row>
    <row r="7562" spans="1:15" ht="17.25" thickBot="1" x14ac:dyDescent="0.4">
      <c r="A7562" s="17">
        <v>7100063</v>
      </c>
      <c r="B7562" s="17" t="s">
        <v>289</v>
      </c>
      <c r="C7562" s="15">
        <f>INDEX(装备!G:G,MATCH(属性!A7562,装备!A:A,0))</f>
        <v>17</v>
      </c>
      <c r="D7562" s="15" t="str">
        <f>INDEX(装备!E:E,MATCH(属性!A7562,装备!A:A,0))</f>
        <v>helmet</v>
      </c>
      <c r="E7562" s="14">
        <v>120</v>
      </c>
      <c r="F7562" s="17">
        <f>INT((VLOOKUP($C7562,装备数值,2,0)+VLOOKUP($C7562,装备数值,5,0)*($E7562-1))*VLOOKUP($D7562,系数!$K$2:$O$7,2,0))</f>
        <v>7646</v>
      </c>
      <c r="G7562" s="17">
        <f>INT((VLOOKUP($C7562,装备数值,3,0)+VLOOKUP($C7562,装备数值,6,0)*($E7562-1))*VLOOKUP($D7562,系数!$K$2:$O$7,3,0))</f>
        <v>0</v>
      </c>
      <c r="H7562" s="17">
        <f t="shared" si="231"/>
        <v>0</v>
      </c>
      <c r="I7562" s="17">
        <f>INT((VLOOKUP($C7562,装备数值,4,0)+VLOOKUP($C7562,装备数值,7,0)*($E7562-1))*VLOOKUP($D7562,系数!$K$2:$O$7,4,0))</f>
        <v>0</v>
      </c>
      <c r="J7562" s="17">
        <f>INT((VLOOKUP($C7562,装备数值,4,0)+VLOOKUP($C7562,装备数值,7,0)*($E7562-1))*VLOOKUP($D7562,系数!$K$2:$O$7,5,0))</f>
        <v>0</v>
      </c>
      <c r="K7562" s="17">
        <f>INT(VLOOKUP(E7562,强化金币,2,1)*VLOOKUP(INDEX(装备!F:F,MATCH(属性!A7562,装备!A:A,0)),系数!$K$12:$M$15,3,0))</f>
        <v>450000</v>
      </c>
      <c r="O7562" s="17">
        <f>IF(E7562=1,"",VLOOKUP(E7562,系数!$S$2:$AB$12,MATCH(属性!C7562,评级,0),1))</f>
        <v>220</v>
      </c>
    </row>
    <row r="7563" spans="1:15" ht="17.25" thickBot="1" x14ac:dyDescent="0.4">
      <c r="A7563" s="17">
        <v>7100064</v>
      </c>
      <c r="B7563" s="17" t="s">
        <v>291</v>
      </c>
      <c r="C7563" s="15">
        <f>INDEX(装备!G:G,MATCH(属性!A7563,装备!A:A,0))</f>
        <v>17</v>
      </c>
      <c r="D7563" s="15" t="str">
        <f>INDEX(装备!E:E,MATCH(属性!A7563,装备!A:A,0))</f>
        <v>armour</v>
      </c>
      <c r="E7563" s="16">
        <v>1</v>
      </c>
      <c r="F7563" s="17">
        <f>INT((VLOOKUP($C7563,装备数值,2,0)+VLOOKUP($C7563,装备数值,5,0)*($E7563-1))*VLOOKUP($D7563,系数!$K$2:$O$7,2,0))</f>
        <v>1100</v>
      </c>
      <c r="G7563" s="17">
        <f>INT((VLOOKUP($C7563,装备数值,3,0)+VLOOKUP($C7563,装备数值,6,0)*($E7563-1))*VLOOKUP($D7563,系数!$K$2:$O$7,3,0))</f>
        <v>0</v>
      </c>
      <c r="H7563" s="17">
        <f t="shared" si="231"/>
        <v>0</v>
      </c>
      <c r="I7563" s="17">
        <f>INT((VLOOKUP($C7563,装备数值,4,0)+VLOOKUP($C7563,装备数值,7,0)*($E7563-1))*VLOOKUP($D7563,系数!$K$2:$O$7,4,0))</f>
        <v>0</v>
      </c>
      <c r="J7563" s="17">
        <f>INT((VLOOKUP($C7563,装备数值,4,0)+VLOOKUP($C7563,装备数值,7,0)*($E7563-1))*VLOOKUP($D7563,系数!$K$2:$O$7,5,0))</f>
        <v>0</v>
      </c>
      <c r="K7563" s="17">
        <f>INT(VLOOKUP(E7563,强化金币,2,1)*VLOOKUP(INDEX(装备!F:F,MATCH(属性!A7563,装备!A:A,0)),系数!$K$12:$M$15,3,0))</f>
        <v>50</v>
      </c>
      <c r="O7563" s="17" t="str">
        <f>IF(E7563=1,"",VLOOKUP(E7563,系数!$S$2:$AB$12,MATCH(属性!C7563,评级,0),1))</f>
        <v/>
      </c>
    </row>
    <row r="7564" spans="1:15" ht="17.25" thickBot="1" x14ac:dyDescent="0.4">
      <c r="A7564" s="17">
        <v>7100064</v>
      </c>
      <c r="B7564" s="17" t="s">
        <v>291</v>
      </c>
      <c r="C7564" s="15">
        <f>INDEX(装备!G:G,MATCH(属性!A7564,装备!A:A,0))</f>
        <v>17</v>
      </c>
      <c r="D7564" s="15" t="str">
        <f>INDEX(装备!E:E,MATCH(属性!A7564,装备!A:A,0))</f>
        <v>armour</v>
      </c>
      <c r="E7564" s="14">
        <v>2</v>
      </c>
      <c r="F7564" s="17">
        <f>INT((VLOOKUP($C7564,装备数值,2,0)+VLOOKUP($C7564,装备数值,5,0)*($E7564-1))*VLOOKUP($D7564,系数!$K$2:$O$7,2,0))</f>
        <v>1155</v>
      </c>
      <c r="G7564" s="17">
        <f>INT((VLOOKUP($C7564,装备数值,3,0)+VLOOKUP($C7564,装备数值,6,0)*($E7564-1))*VLOOKUP($D7564,系数!$K$2:$O$7,3,0))</f>
        <v>0</v>
      </c>
      <c r="H7564" s="17">
        <f t="shared" si="231"/>
        <v>0</v>
      </c>
      <c r="I7564" s="17">
        <f>INT((VLOOKUP($C7564,装备数值,4,0)+VLOOKUP($C7564,装备数值,7,0)*($E7564-1))*VLOOKUP($D7564,系数!$K$2:$O$7,4,0))</f>
        <v>0</v>
      </c>
      <c r="J7564" s="17">
        <f>INT((VLOOKUP($C7564,装备数值,4,0)+VLOOKUP($C7564,装备数值,7,0)*($E7564-1))*VLOOKUP($D7564,系数!$K$2:$O$7,5,0))</f>
        <v>0</v>
      </c>
      <c r="K7564" s="17">
        <f>INT(VLOOKUP(E7564,强化金币,2,1)*VLOOKUP(INDEX(装备!F:F,MATCH(属性!A7564,装备!A:A,0)),系数!$K$12:$M$15,3,0))</f>
        <v>80</v>
      </c>
      <c r="O7564" s="17">
        <f>IF(E7564=1,"",VLOOKUP(E7564,系数!$S$2:$AB$12,MATCH(属性!C7564,评级,0),1))</f>
        <v>20</v>
      </c>
    </row>
    <row r="7565" spans="1:15" ht="17.25" thickBot="1" x14ac:dyDescent="0.4">
      <c r="A7565" s="17">
        <v>7100064</v>
      </c>
      <c r="B7565" s="17" t="s">
        <v>291</v>
      </c>
      <c r="C7565" s="15">
        <f>INDEX(装备!G:G,MATCH(属性!A7565,装备!A:A,0))</f>
        <v>17</v>
      </c>
      <c r="D7565" s="15" t="str">
        <f>INDEX(装备!E:E,MATCH(属性!A7565,装备!A:A,0))</f>
        <v>armour</v>
      </c>
      <c r="E7565" s="14">
        <v>3</v>
      </c>
      <c r="F7565" s="17">
        <f>INT((VLOOKUP($C7565,装备数值,2,0)+VLOOKUP($C7565,装备数值,5,0)*($E7565-1))*VLOOKUP($D7565,系数!$K$2:$O$7,2,0))</f>
        <v>1210</v>
      </c>
      <c r="G7565" s="17">
        <f>INT((VLOOKUP($C7565,装备数值,3,0)+VLOOKUP($C7565,装备数值,6,0)*($E7565-1))*VLOOKUP($D7565,系数!$K$2:$O$7,3,0))</f>
        <v>0</v>
      </c>
      <c r="H7565" s="17">
        <f t="shared" si="231"/>
        <v>0</v>
      </c>
      <c r="I7565" s="17">
        <f>INT((VLOOKUP($C7565,装备数值,4,0)+VLOOKUP($C7565,装备数值,7,0)*($E7565-1))*VLOOKUP($D7565,系数!$K$2:$O$7,4,0))</f>
        <v>0</v>
      </c>
      <c r="J7565" s="17">
        <f>INT((VLOOKUP($C7565,装备数值,4,0)+VLOOKUP($C7565,装备数值,7,0)*($E7565-1))*VLOOKUP($D7565,系数!$K$2:$O$7,5,0))</f>
        <v>0</v>
      </c>
      <c r="K7565" s="17">
        <f>INT(VLOOKUP(E7565,强化金币,2,1)*VLOOKUP(INDEX(装备!F:F,MATCH(属性!A7565,装备!A:A,0)),系数!$K$12:$M$15,3,0))</f>
        <v>100</v>
      </c>
      <c r="O7565" s="17">
        <f>IF(E7565=1,"",VLOOKUP(E7565,系数!$S$2:$AB$12,MATCH(属性!C7565,评级,0),1))</f>
        <v>20</v>
      </c>
    </row>
    <row r="7566" spans="1:15" ht="17.25" thickBot="1" x14ac:dyDescent="0.4">
      <c r="A7566" s="17">
        <v>7100064</v>
      </c>
      <c r="B7566" s="17" t="s">
        <v>291</v>
      </c>
      <c r="C7566" s="15">
        <f>INDEX(装备!G:G,MATCH(属性!A7566,装备!A:A,0))</f>
        <v>17</v>
      </c>
      <c r="D7566" s="15" t="str">
        <f>INDEX(装备!E:E,MATCH(属性!A7566,装备!A:A,0))</f>
        <v>armour</v>
      </c>
      <c r="E7566" s="14">
        <v>4</v>
      </c>
      <c r="F7566" s="17">
        <f>INT((VLOOKUP($C7566,装备数值,2,0)+VLOOKUP($C7566,装备数值,5,0)*($E7566-1))*VLOOKUP($D7566,系数!$K$2:$O$7,2,0))</f>
        <v>1265</v>
      </c>
      <c r="G7566" s="17">
        <f>INT((VLOOKUP($C7566,装备数值,3,0)+VLOOKUP($C7566,装备数值,6,0)*($E7566-1))*VLOOKUP($D7566,系数!$K$2:$O$7,3,0))</f>
        <v>0</v>
      </c>
      <c r="H7566" s="17">
        <f t="shared" si="231"/>
        <v>0</v>
      </c>
      <c r="I7566" s="17">
        <f>INT((VLOOKUP($C7566,装备数值,4,0)+VLOOKUP($C7566,装备数值,7,0)*($E7566-1))*VLOOKUP($D7566,系数!$K$2:$O$7,4,0))</f>
        <v>0</v>
      </c>
      <c r="J7566" s="17">
        <f>INT((VLOOKUP($C7566,装备数值,4,0)+VLOOKUP($C7566,装备数值,7,0)*($E7566-1))*VLOOKUP($D7566,系数!$K$2:$O$7,5,0))</f>
        <v>0</v>
      </c>
      <c r="K7566" s="17">
        <f>INT(VLOOKUP(E7566,强化金币,2,1)*VLOOKUP(INDEX(装备!F:F,MATCH(属性!A7566,装备!A:A,0)),系数!$K$12:$M$15,3,0))</f>
        <v>200</v>
      </c>
      <c r="O7566" s="17">
        <f>IF(E7566=1,"",VLOOKUP(E7566,系数!$S$2:$AB$12,MATCH(属性!C7566,评级,0),1))</f>
        <v>20</v>
      </c>
    </row>
    <row r="7567" spans="1:15" ht="17.25" thickBot="1" x14ac:dyDescent="0.4">
      <c r="A7567" s="17">
        <v>7100064</v>
      </c>
      <c r="B7567" s="17" t="s">
        <v>291</v>
      </c>
      <c r="C7567" s="15">
        <f>INDEX(装备!G:G,MATCH(属性!A7567,装备!A:A,0))</f>
        <v>17</v>
      </c>
      <c r="D7567" s="15" t="str">
        <f>INDEX(装备!E:E,MATCH(属性!A7567,装备!A:A,0))</f>
        <v>armour</v>
      </c>
      <c r="E7567" s="14">
        <v>5</v>
      </c>
      <c r="F7567" s="17">
        <f>INT((VLOOKUP($C7567,装备数值,2,0)+VLOOKUP($C7567,装备数值,5,0)*($E7567-1))*VLOOKUP($D7567,系数!$K$2:$O$7,2,0))</f>
        <v>1320</v>
      </c>
      <c r="G7567" s="17">
        <f>INT((VLOOKUP($C7567,装备数值,3,0)+VLOOKUP($C7567,装备数值,6,0)*($E7567-1))*VLOOKUP($D7567,系数!$K$2:$O$7,3,0))</f>
        <v>0</v>
      </c>
      <c r="H7567" s="17">
        <f t="shared" si="231"/>
        <v>0</v>
      </c>
      <c r="I7567" s="17">
        <f>INT((VLOOKUP($C7567,装备数值,4,0)+VLOOKUP($C7567,装备数值,7,0)*($E7567-1))*VLOOKUP($D7567,系数!$K$2:$O$7,4,0))</f>
        <v>0</v>
      </c>
      <c r="J7567" s="17">
        <f>INT((VLOOKUP($C7567,装备数值,4,0)+VLOOKUP($C7567,装备数值,7,0)*($E7567-1))*VLOOKUP($D7567,系数!$K$2:$O$7,5,0))</f>
        <v>0</v>
      </c>
      <c r="K7567" s="17">
        <f>INT(VLOOKUP(E7567,强化金币,2,1)*VLOOKUP(INDEX(装备!F:F,MATCH(属性!A7567,装备!A:A,0)),系数!$K$12:$M$15,3,0))</f>
        <v>300</v>
      </c>
      <c r="O7567" s="17">
        <f>IF(E7567=1,"",VLOOKUP(E7567,系数!$S$2:$AB$12,MATCH(属性!C7567,评级,0),1))</f>
        <v>20</v>
      </c>
    </row>
    <row r="7568" spans="1:15" ht="17.25" thickBot="1" x14ac:dyDescent="0.4">
      <c r="A7568" s="17">
        <v>7100064</v>
      </c>
      <c r="B7568" s="17" t="s">
        <v>291</v>
      </c>
      <c r="C7568" s="15">
        <f>INDEX(装备!G:G,MATCH(属性!A7568,装备!A:A,0))</f>
        <v>17</v>
      </c>
      <c r="D7568" s="15" t="str">
        <f>INDEX(装备!E:E,MATCH(属性!A7568,装备!A:A,0))</f>
        <v>armour</v>
      </c>
      <c r="E7568" s="14">
        <v>6</v>
      </c>
      <c r="F7568" s="17">
        <f>INT((VLOOKUP($C7568,装备数值,2,0)+VLOOKUP($C7568,装备数值,5,0)*($E7568-1))*VLOOKUP($D7568,系数!$K$2:$O$7,2,0))</f>
        <v>1375</v>
      </c>
      <c r="G7568" s="17">
        <f>INT((VLOOKUP($C7568,装备数值,3,0)+VLOOKUP($C7568,装备数值,6,0)*($E7568-1))*VLOOKUP($D7568,系数!$K$2:$O$7,3,0))</f>
        <v>0</v>
      </c>
      <c r="H7568" s="17">
        <f t="shared" si="231"/>
        <v>0</v>
      </c>
      <c r="I7568" s="17">
        <f>INT((VLOOKUP($C7568,装备数值,4,0)+VLOOKUP($C7568,装备数值,7,0)*($E7568-1))*VLOOKUP($D7568,系数!$K$2:$O$7,4,0))</f>
        <v>0</v>
      </c>
      <c r="J7568" s="17">
        <f>INT((VLOOKUP($C7568,装备数值,4,0)+VLOOKUP($C7568,装备数值,7,0)*($E7568-1))*VLOOKUP($D7568,系数!$K$2:$O$7,5,0))</f>
        <v>0</v>
      </c>
      <c r="K7568" s="17">
        <f>INT(VLOOKUP(E7568,强化金币,2,1)*VLOOKUP(INDEX(装备!F:F,MATCH(属性!A7568,装备!A:A,0)),系数!$K$12:$M$15,3,0))</f>
        <v>400</v>
      </c>
      <c r="O7568" s="17">
        <f>IF(E7568=1,"",VLOOKUP(E7568,系数!$S$2:$AB$12,MATCH(属性!C7568,评级,0),1))</f>
        <v>20</v>
      </c>
    </row>
    <row r="7569" spans="1:15" ht="17.25" thickBot="1" x14ac:dyDescent="0.4">
      <c r="A7569" s="17">
        <v>7100064</v>
      </c>
      <c r="B7569" s="17" t="s">
        <v>291</v>
      </c>
      <c r="C7569" s="15">
        <f>INDEX(装备!G:G,MATCH(属性!A7569,装备!A:A,0))</f>
        <v>17</v>
      </c>
      <c r="D7569" s="15" t="str">
        <f>INDEX(装备!E:E,MATCH(属性!A7569,装备!A:A,0))</f>
        <v>armour</v>
      </c>
      <c r="E7569" s="14">
        <v>7</v>
      </c>
      <c r="F7569" s="17">
        <f>INT((VLOOKUP($C7569,装备数值,2,0)+VLOOKUP($C7569,装备数值,5,0)*($E7569-1))*VLOOKUP($D7569,系数!$K$2:$O$7,2,0))</f>
        <v>1430</v>
      </c>
      <c r="G7569" s="17">
        <f>INT((VLOOKUP($C7569,装备数值,3,0)+VLOOKUP($C7569,装备数值,6,0)*($E7569-1))*VLOOKUP($D7569,系数!$K$2:$O$7,3,0))</f>
        <v>0</v>
      </c>
      <c r="H7569" s="17">
        <f t="shared" si="231"/>
        <v>0</v>
      </c>
      <c r="I7569" s="17">
        <f>INT((VLOOKUP($C7569,装备数值,4,0)+VLOOKUP($C7569,装备数值,7,0)*($E7569-1))*VLOOKUP($D7569,系数!$K$2:$O$7,4,0))</f>
        <v>0</v>
      </c>
      <c r="J7569" s="17">
        <f>INT((VLOOKUP($C7569,装备数值,4,0)+VLOOKUP($C7569,装备数值,7,0)*($E7569-1))*VLOOKUP($D7569,系数!$K$2:$O$7,5,0))</f>
        <v>0</v>
      </c>
      <c r="K7569" s="17">
        <f>INT(VLOOKUP(E7569,强化金币,2,1)*VLOOKUP(INDEX(装备!F:F,MATCH(属性!A7569,装备!A:A,0)),系数!$K$12:$M$15,3,0))</f>
        <v>500</v>
      </c>
      <c r="O7569" s="17">
        <f>IF(E7569=1,"",VLOOKUP(E7569,系数!$S$2:$AB$12,MATCH(属性!C7569,评级,0),1))</f>
        <v>20</v>
      </c>
    </row>
    <row r="7570" spans="1:15" ht="17.25" thickBot="1" x14ac:dyDescent="0.4">
      <c r="A7570" s="17">
        <v>7100064</v>
      </c>
      <c r="B7570" s="17" t="s">
        <v>291</v>
      </c>
      <c r="C7570" s="15">
        <f>INDEX(装备!G:G,MATCH(属性!A7570,装备!A:A,0))</f>
        <v>17</v>
      </c>
      <c r="D7570" s="15" t="str">
        <f>INDEX(装备!E:E,MATCH(属性!A7570,装备!A:A,0))</f>
        <v>armour</v>
      </c>
      <c r="E7570" s="14">
        <v>8</v>
      </c>
      <c r="F7570" s="17">
        <f>INT((VLOOKUP($C7570,装备数值,2,0)+VLOOKUP($C7570,装备数值,5,0)*($E7570-1))*VLOOKUP($D7570,系数!$K$2:$O$7,2,0))</f>
        <v>1485</v>
      </c>
      <c r="G7570" s="17">
        <f>INT((VLOOKUP($C7570,装备数值,3,0)+VLOOKUP($C7570,装备数值,6,0)*($E7570-1))*VLOOKUP($D7570,系数!$K$2:$O$7,3,0))</f>
        <v>0</v>
      </c>
      <c r="H7570" s="17">
        <f t="shared" si="231"/>
        <v>0</v>
      </c>
      <c r="I7570" s="17">
        <f>INT((VLOOKUP($C7570,装备数值,4,0)+VLOOKUP($C7570,装备数值,7,0)*($E7570-1))*VLOOKUP($D7570,系数!$K$2:$O$7,4,0))</f>
        <v>0</v>
      </c>
      <c r="J7570" s="17">
        <f>INT((VLOOKUP($C7570,装备数值,4,0)+VLOOKUP($C7570,装备数值,7,0)*($E7570-1))*VLOOKUP($D7570,系数!$K$2:$O$7,5,0))</f>
        <v>0</v>
      </c>
      <c r="K7570" s="17">
        <f>INT(VLOOKUP(E7570,强化金币,2,1)*VLOOKUP(INDEX(装备!F:F,MATCH(属性!A7570,装备!A:A,0)),系数!$K$12:$M$15,3,0))</f>
        <v>600</v>
      </c>
      <c r="O7570" s="17">
        <f>IF(E7570=1,"",VLOOKUP(E7570,系数!$S$2:$AB$12,MATCH(属性!C7570,评级,0),1))</f>
        <v>20</v>
      </c>
    </row>
    <row r="7571" spans="1:15" ht="17.25" thickBot="1" x14ac:dyDescent="0.4">
      <c r="A7571" s="17">
        <v>7100064</v>
      </c>
      <c r="B7571" s="17" t="s">
        <v>291</v>
      </c>
      <c r="C7571" s="15">
        <f>INDEX(装备!G:G,MATCH(属性!A7571,装备!A:A,0))</f>
        <v>17</v>
      </c>
      <c r="D7571" s="15" t="str">
        <f>INDEX(装备!E:E,MATCH(属性!A7571,装备!A:A,0))</f>
        <v>armour</v>
      </c>
      <c r="E7571" s="14">
        <v>9</v>
      </c>
      <c r="F7571" s="17">
        <f>INT((VLOOKUP($C7571,装备数值,2,0)+VLOOKUP($C7571,装备数值,5,0)*($E7571-1))*VLOOKUP($D7571,系数!$K$2:$O$7,2,0))</f>
        <v>1540</v>
      </c>
      <c r="G7571" s="17">
        <f>INT((VLOOKUP($C7571,装备数值,3,0)+VLOOKUP($C7571,装备数值,6,0)*($E7571-1))*VLOOKUP($D7571,系数!$K$2:$O$7,3,0))</f>
        <v>0</v>
      </c>
      <c r="H7571" s="17">
        <f t="shared" si="231"/>
        <v>0</v>
      </c>
      <c r="I7571" s="17">
        <f>INT((VLOOKUP($C7571,装备数值,4,0)+VLOOKUP($C7571,装备数值,7,0)*($E7571-1))*VLOOKUP($D7571,系数!$K$2:$O$7,4,0))</f>
        <v>0</v>
      </c>
      <c r="J7571" s="17">
        <f>INT((VLOOKUP($C7571,装备数值,4,0)+VLOOKUP($C7571,装备数值,7,0)*($E7571-1))*VLOOKUP($D7571,系数!$K$2:$O$7,5,0))</f>
        <v>0</v>
      </c>
      <c r="K7571" s="17">
        <f>INT(VLOOKUP(E7571,强化金币,2,1)*VLOOKUP(INDEX(装备!F:F,MATCH(属性!A7571,装备!A:A,0)),系数!$K$12:$M$15,3,0))</f>
        <v>700</v>
      </c>
      <c r="O7571" s="17">
        <f>IF(E7571=1,"",VLOOKUP(E7571,系数!$S$2:$AB$12,MATCH(属性!C7571,评级,0),1))</f>
        <v>20</v>
      </c>
    </row>
    <row r="7572" spans="1:15" ht="17.25" thickBot="1" x14ac:dyDescent="0.4">
      <c r="A7572" s="17">
        <v>7100064</v>
      </c>
      <c r="B7572" s="17" t="s">
        <v>291</v>
      </c>
      <c r="C7572" s="15">
        <f>INDEX(装备!G:G,MATCH(属性!A7572,装备!A:A,0))</f>
        <v>17</v>
      </c>
      <c r="D7572" s="15" t="str">
        <f>INDEX(装备!E:E,MATCH(属性!A7572,装备!A:A,0))</f>
        <v>armour</v>
      </c>
      <c r="E7572" s="14">
        <v>10</v>
      </c>
      <c r="F7572" s="17">
        <f>INT((VLOOKUP($C7572,装备数值,2,0)+VLOOKUP($C7572,装备数值,5,0)*($E7572-1))*VLOOKUP($D7572,系数!$K$2:$O$7,2,0))</f>
        <v>1595</v>
      </c>
      <c r="G7572" s="17">
        <f>INT((VLOOKUP($C7572,装备数值,3,0)+VLOOKUP($C7572,装备数值,6,0)*($E7572-1))*VLOOKUP($D7572,系数!$K$2:$O$7,3,0))</f>
        <v>0</v>
      </c>
      <c r="H7572" s="17">
        <f t="shared" si="231"/>
        <v>0</v>
      </c>
      <c r="I7572" s="17">
        <f>INT((VLOOKUP($C7572,装备数值,4,0)+VLOOKUP($C7572,装备数值,7,0)*($E7572-1))*VLOOKUP($D7572,系数!$K$2:$O$7,4,0))</f>
        <v>0</v>
      </c>
      <c r="J7572" s="17">
        <f>INT((VLOOKUP($C7572,装备数值,4,0)+VLOOKUP($C7572,装备数值,7,0)*($E7572-1))*VLOOKUP($D7572,系数!$K$2:$O$7,5,0))</f>
        <v>0</v>
      </c>
      <c r="K7572" s="17">
        <f>INT(VLOOKUP(E7572,强化金币,2,1)*VLOOKUP(INDEX(装备!F:F,MATCH(属性!A7572,装备!A:A,0)),系数!$K$12:$M$15,3,0))</f>
        <v>800</v>
      </c>
      <c r="O7572" s="17">
        <f>IF(E7572=1,"",VLOOKUP(E7572,系数!$S$2:$AB$12,MATCH(属性!C7572,评级,0),1))</f>
        <v>40</v>
      </c>
    </row>
    <row r="7573" spans="1:15" ht="17.25" thickBot="1" x14ac:dyDescent="0.4">
      <c r="A7573" s="17">
        <v>7100064</v>
      </c>
      <c r="B7573" s="17" t="s">
        <v>291</v>
      </c>
      <c r="C7573" s="15">
        <f>INDEX(装备!G:G,MATCH(属性!A7573,装备!A:A,0))</f>
        <v>17</v>
      </c>
      <c r="D7573" s="15" t="str">
        <f>INDEX(装备!E:E,MATCH(属性!A7573,装备!A:A,0))</f>
        <v>armour</v>
      </c>
      <c r="E7573" s="14">
        <v>11</v>
      </c>
      <c r="F7573" s="17">
        <f>INT((VLOOKUP($C7573,装备数值,2,0)+VLOOKUP($C7573,装备数值,5,0)*($E7573-1))*VLOOKUP($D7573,系数!$K$2:$O$7,2,0))</f>
        <v>1650</v>
      </c>
      <c r="G7573" s="17">
        <f>INT((VLOOKUP($C7573,装备数值,3,0)+VLOOKUP($C7573,装备数值,6,0)*($E7573-1))*VLOOKUP($D7573,系数!$K$2:$O$7,3,0))</f>
        <v>0</v>
      </c>
      <c r="H7573" s="17">
        <f t="shared" si="231"/>
        <v>0</v>
      </c>
      <c r="I7573" s="17">
        <f>INT((VLOOKUP($C7573,装备数值,4,0)+VLOOKUP($C7573,装备数值,7,0)*($E7573-1))*VLOOKUP($D7573,系数!$K$2:$O$7,4,0))</f>
        <v>0</v>
      </c>
      <c r="J7573" s="17">
        <f>INT((VLOOKUP($C7573,装备数值,4,0)+VLOOKUP($C7573,装备数值,7,0)*($E7573-1))*VLOOKUP($D7573,系数!$K$2:$O$7,5,0))</f>
        <v>0</v>
      </c>
      <c r="K7573" s="17">
        <f>INT(VLOOKUP(E7573,强化金币,2,1)*VLOOKUP(INDEX(装备!F:F,MATCH(属性!A7573,装备!A:A,0)),系数!$K$12:$M$15,3,0))</f>
        <v>900</v>
      </c>
      <c r="O7573" s="17">
        <f>IF(E7573=1,"",VLOOKUP(E7573,系数!$S$2:$AB$12,MATCH(属性!C7573,评级,0),1))</f>
        <v>40</v>
      </c>
    </row>
    <row r="7574" spans="1:15" ht="17.25" thickBot="1" x14ac:dyDescent="0.4">
      <c r="A7574" s="17">
        <v>7100064</v>
      </c>
      <c r="B7574" s="17" t="s">
        <v>291</v>
      </c>
      <c r="C7574" s="15">
        <f>INDEX(装备!G:G,MATCH(属性!A7574,装备!A:A,0))</f>
        <v>17</v>
      </c>
      <c r="D7574" s="15" t="str">
        <f>INDEX(装备!E:E,MATCH(属性!A7574,装备!A:A,0))</f>
        <v>armour</v>
      </c>
      <c r="E7574" s="14">
        <v>12</v>
      </c>
      <c r="F7574" s="17">
        <f>INT((VLOOKUP($C7574,装备数值,2,0)+VLOOKUP($C7574,装备数值,5,0)*($E7574-1))*VLOOKUP($D7574,系数!$K$2:$O$7,2,0))</f>
        <v>1705</v>
      </c>
      <c r="G7574" s="17">
        <f>INT((VLOOKUP($C7574,装备数值,3,0)+VLOOKUP($C7574,装备数值,6,0)*($E7574-1))*VLOOKUP($D7574,系数!$K$2:$O$7,3,0))</f>
        <v>0</v>
      </c>
      <c r="H7574" s="17">
        <f t="shared" si="231"/>
        <v>0</v>
      </c>
      <c r="I7574" s="17">
        <f>INT((VLOOKUP($C7574,装备数值,4,0)+VLOOKUP($C7574,装备数值,7,0)*($E7574-1))*VLOOKUP($D7574,系数!$K$2:$O$7,4,0))</f>
        <v>0</v>
      </c>
      <c r="J7574" s="17">
        <f>INT((VLOOKUP($C7574,装备数值,4,0)+VLOOKUP($C7574,装备数值,7,0)*($E7574-1))*VLOOKUP($D7574,系数!$K$2:$O$7,5,0))</f>
        <v>0</v>
      </c>
      <c r="K7574" s="17">
        <f>INT(VLOOKUP(E7574,强化金币,2,1)*VLOOKUP(INDEX(装备!F:F,MATCH(属性!A7574,装备!A:A,0)),系数!$K$12:$M$15,3,0))</f>
        <v>1000</v>
      </c>
      <c r="O7574" s="17">
        <f>IF(E7574=1,"",VLOOKUP(E7574,系数!$S$2:$AB$12,MATCH(属性!C7574,评级,0),1))</f>
        <v>40</v>
      </c>
    </row>
    <row r="7575" spans="1:15" ht="17.25" thickBot="1" x14ac:dyDescent="0.4">
      <c r="A7575" s="17">
        <v>7100064</v>
      </c>
      <c r="B7575" s="17" t="s">
        <v>291</v>
      </c>
      <c r="C7575" s="15">
        <f>INDEX(装备!G:G,MATCH(属性!A7575,装备!A:A,0))</f>
        <v>17</v>
      </c>
      <c r="D7575" s="15" t="str">
        <f>INDEX(装备!E:E,MATCH(属性!A7575,装备!A:A,0))</f>
        <v>armour</v>
      </c>
      <c r="E7575" s="14">
        <v>13</v>
      </c>
      <c r="F7575" s="17">
        <f>INT((VLOOKUP($C7575,装备数值,2,0)+VLOOKUP($C7575,装备数值,5,0)*($E7575-1))*VLOOKUP($D7575,系数!$K$2:$O$7,2,0))</f>
        <v>1760</v>
      </c>
      <c r="G7575" s="17">
        <f>INT((VLOOKUP($C7575,装备数值,3,0)+VLOOKUP($C7575,装备数值,6,0)*($E7575-1))*VLOOKUP($D7575,系数!$K$2:$O$7,3,0))</f>
        <v>0</v>
      </c>
      <c r="H7575" s="17">
        <f t="shared" si="231"/>
        <v>0</v>
      </c>
      <c r="I7575" s="17">
        <f>INT((VLOOKUP($C7575,装备数值,4,0)+VLOOKUP($C7575,装备数值,7,0)*($E7575-1))*VLOOKUP($D7575,系数!$K$2:$O$7,4,0))</f>
        <v>0</v>
      </c>
      <c r="J7575" s="17">
        <f>INT((VLOOKUP($C7575,装备数值,4,0)+VLOOKUP($C7575,装备数值,7,0)*($E7575-1))*VLOOKUP($D7575,系数!$K$2:$O$7,5,0))</f>
        <v>0</v>
      </c>
      <c r="K7575" s="17">
        <f>INT(VLOOKUP(E7575,强化金币,2,1)*VLOOKUP(INDEX(装备!F:F,MATCH(属性!A7575,装备!A:A,0)),系数!$K$12:$M$15,3,0))</f>
        <v>1200</v>
      </c>
      <c r="O7575" s="17">
        <f>IF(E7575=1,"",VLOOKUP(E7575,系数!$S$2:$AB$12,MATCH(属性!C7575,评级,0),1))</f>
        <v>40</v>
      </c>
    </row>
    <row r="7576" spans="1:15" ht="17.25" thickBot="1" x14ac:dyDescent="0.4">
      <c r="A7576" s="17">
        <v>7100064</v>
      </c>
      <c r="B7576" s="17" t="s">
        <v>291</v>
      </c>
      <c r="C7576" s="15">
        <f>INDEX(装备!G:G,MATCH(属性!A7576,装备!A:A,0))</f>
        <v>17</v>
      </c>
      <c r="D7576" s="15" t="str">
        <f>INDEX(装备!E:E,MATCH(属性!A7576,装备!A:A,0))</f>
        <v>armour</v>
      </c>
      <c r="E7576" s="14">
        <v>14</v>
      </c>
      <c r="F7576" s="17">
        <f>INT((VLOOKUP($C7576,装备数值,2,0)+VLOOKUP($C7576,装备数值,5,0)*($E7576-1))*VLOOKUP($D7576,系数!$K$2:$O$7,2,0))</f>
        <v>1815</v>
      </c>
      <c r="G7576" s="17">
        <f>INT((VLOOKUP($C7576,装备数值,3,0)+VLOOKUP($C7576,装备数值,6,0)*($E7576-1))*VLOOKUP($D7576,系数!$K$2:$O$7,3,0))</f>
        <v>0</v>
      </c>
      <c r="H7576" s="17">
        <f t="shared" si="231"/>
        <v>0</v>
      </c>
      <c r="I7576" s="17">
        <f>INT((VLOOKUP($C7576,装备数值,4,0)+VLOOKUP($C7576,装备数值,7,0)*($E7576-1))*VLOOKUP($D7576,系数!$K$2:$O$7,4,0))</f>
        <v>0</v>
      </c>
      <c r="J7576" s="17">
        <f>INT((VLOOKUP($C7576,装备数值,4,0)+VLOOKUP($C7576,装备数值,7,0)*($E7576-1))*VLOOKUP($D7576,系数!$K$2:$O$7,5,0))</f>
        <v>0</v>
      </c>
      <c r="K7576" s="17">
        <f>INT(VLOOKUP(E7576,强化金币,2,1)*VLOOKUP(INDEX(装备!F:F,MATCH(属性!A7576,装备!A:A,0)),系数!$K$12:$M$15,3,0))</f>
        <v>1400</v>
      </c>
      <c r="O7576" s="17">
        <f>IF(E7576=1,"",VLOOKUP(E7576,系数!$S$2:$AB$12,MATCH(属性!C7576,评级,0),1))</f>
        <v>40</v>
      </c>
    </row>
    <row r="7577" spans="1:15" ht="17.25" thickBot="1" x14ac:dyDescent="0.4">
      <c r="A7577" s="17">
        <v>7100064</v>
      </c>
      <c r="B7577" s="17" t="s">
        <v>291</v>
      </c>
      <c r="C7577" s="15">
        <f>INDEX(装备!G:G,MATCH(属性!A7577,装备!A:A,0))</f>
        <v>17</v>
      </c>
      <c r="D7577" s="15" t="str">
        <f>INDEX(装备!E:E,MATCH(属性!A7577,装备!A:A,0))</f>
        <v>armour</v>
      </c>
      <c r="E7577" s="14">
        <v>15</v>
      </c>
      <c r="F7577" s="17">
        <f>INT((VLOOKUP($C7577,装备数值,2,0)+VLOOKUP($C7577,装备数值,5,0)*($E7577-1))*VLOOKUP($D7577,系数!$K$2:$O$7,2,0))</f>
        <v>1870</v>
      </c>
      <c r="G7577" s="17">
        <f>INT((VLOOKUP($C7577,装备数值,3,0)+VLOOKUP($C7577,装备数值,6,0)*($E7577-1))*VLOOKUP($D7577,系数!$K$2:$O$7,3,0))</f>
        <v>0</v>
      </c>
      <c r="H7577" s="17">
        <f t="shared" si="231"/>
        <v>0</v>
      </c>
      <c r="I7577" s="17">
        <f>INT((VLOOKUP($C7577,装备数值,4,0)+VLOOKUP($C7577,装备数值,7,0)*($E7577-1))*VLOOKUP($D7577,系数!$K$2:$O$7,4,0))</f>
        <v>0</v>
      </c>
      <c r="J7577" s="17">
        <f>INT((VLOOKUP($C7577,装备数值,4,0)+VLOOKUP($C7577,装备数值,7,0)*($E7577-1))*VLOOKUP($D7577,系数!$K$2:$O$7,5,0))</f>
        <v>0</v>
      </c>
      <c r="K7577" s="17">
        <f>INT(VLOOKUP(E7577,强化金币,2,1)*VLOOKUP(INDEX(装备!F:F,MATCH(属性!A7577,装备!A:A,0)),系数!$K$12:$M$15,3,0))</f>
        <v>1600</v>
      </c>
      <c r="O7577" s="17">
        <f>IF(E7577=1,"",VLOOKUP(E7577,系数!$S$2:$AB$12,MATCH(属性!C7577,评级,0),1))</f>
        <v>40</v>
      </c>
    </row>
    <row r="7578" spans="1:15" ht="17.25" thickBot="1" x14ac:dyDescent="0.4">
      <c r="A7578" s="17">
        <v>7100064</v>
      </c>
      <c r="B7578" s="17" t="s">
        <v>291</v>
      </c>
      <c r="C7578" s="15">
        <f>INDEX(装备!G:G,MATCH(属性!A7578,装备!A:A,0))</f>
        <v>17</v>
      </c>
      <c r="D7578" s="15" t="str">
        <f>INDEX(装备!E:E,MATCH(属性!A7578,装备!A:A,0))</f>
        <v>armour</v>
      </c>
      <c r="E7578" s="14">
        <v>16</v>
      </c>
      <c r="F7578" s="17">
        <f>INT((VLOOKUP($C7578,装备数值,2,0)+VLOOKUP($C7578,装备数值,5,0)*($E7578-1))*VLOOKUP($D7578,系数!$K$2:$O$7,2,0))</f>
        <v>1925</v>
      </c>
      <c r="G7578" s="17">
        <f>INT((VLOOKUP($C7578,装备数值,3,0)+VLOOKUP($C7578,装备数值,6,0)*($E7578-1))*VLOOKUP($D7578,系数!$K$2:$O$7,3,0))</f>
        <v>0</v>
      </c>
      <c r="H7578" s="17">
        <f t="shared" si="231"/>
        <v>0</v>
      </c>
      <c r="I7578" s="17">
        <f>INT((VLOOKUP($C7578,装备数值,4,0)+VLOOKUP($C7578,装备数值,7,0)*($E7578-1))*VLOOKUP($D7578,系数!$K$2:$O$7,4,0))</f>
        <v>0</v>
      </c>
      <c r="J7578" s="17">
        <f>INT((VLOOKUP($C7578,装备数值,4,0)+VLOOKUP($C7578,装备数值,7,0)*($E7578-1))*VLOOKUP($D7578,系数!$K$2:$O$7,5,0))</f>
        <v>0</v>
      </c>
      <c r="K7578" s="17">
        <f>INT(VLOOKUP(E7578,强化金币,2,1)*VLOOKUP(INDEX(装备!F:F,MATCH(属性!A7578,装备!A:A,0)),系数!$K$12:$M$15,3,0))</f>
        <v>1800</v>
      </c>
      <c r="O7578" s="17">
        <f>IF(E7578=1,"",VLOOKUP(E7578,系数!$S$2:$AB$12,MATCH(属性!C7578,评级,0),1))</f>
        <v>40</v>
      </c>
    </row>
    <row r="7579" spans="1:15" ht="17.25" thickBot="1" x14ac:dyDescent="0.4">
      <c r="A7579" s="17">
        <v>7100064</v>
      </c>
      <c r="B7579" s="17" t="s">
        <v>291</v>
      </c>
      <c r="C7579" s="15">
        <f>INDEX(装备!G:G,MATCH(属性!A7579,装备!A:A,0))</f>
        <v>17</v>
      </c>
      <c r="D7579" s="15" t="str">
        <f>INDEX(装备!E:E,MATCH(属性!A7579,装备!A:A,0))</f>
        <v>armour</v>
      </c>
      <c r="E7579" s="14">
        <v>17</v>
      </c>
      <c r="F7579" s="17">
        <f>INT((VLOOKUP($C7579,装备数值,2,0)+VLOOKUP($C7579,装备数值,5,0)*($E7579-1))*VLOOKUP($D7579,系数!$K$2:$O$7,2,0))</f>
        <v>1980</v>
      </c>
      <c r="G7579" s="17">
        <f>INT((VLOOKUP($C7579,装备数值,3,0)+VLOOKUP($C7579,装备数值,6,0)*($E7579-1))*VLOOKUP($D7579,系数!$K$2:$O$7,3,0))</f>
        <v>0</v>
      </c>
      <c r="H7579" s="17">
        <f t="shared" si="231"/>
        <v>0</v>
      </c>
      <c r="I7579" s="17">
        <f>INT((VLOOKUP($C7579,装备数值,4,0)+VLOOKUP($C7579,装备数值,7,0)*($E7579-1))*VLOOKUP($D7579,系数!$K$2:$O$7,4,0))</f>
        <v>0</v>
      </c>
      <c r="J7579" s="17">
        <f>INT((VLOOKUP($C7579,装备数值,4,0)+VLOOKUP($C7579,装备数值,7,0)*($E7579-1))*VLOOKUP($D7579,系数!$K$2:$O$7,5,0))</f>
        <v>0</v>
      </c>
      <c r="K7579" s="17">
        <f>INT(VLOOKUP(E7579,强化金币,2,1)*VLOOKUP(INDEX(装备!F:F,MATCH(属性!A7579,装备!A:A,0)),系数!$K$12:$M$15,3,0))</f>
        <v>2000</v>
      </c>
      <c r="O7579" s="17">
        <f>IF(E7579=1,"",VLOOKUP(E7579,系数!$S$2:$AB$12,MATCH(属性!C7579,评级,0),1))</f>
        <v>40</v>
      </c>
    </row>
    <row r="7580" spans="1:15" ht="17.25" thickBot="1" x14ac:dyDescent="0.4">
      <c r="A7580" s="17">
        <v>7100064</v>
      </c>
      <c r="B7580" s="17" t="s">
        <v>291</v>
      </c>
      <c r="C7580" s="15">
        <f>INDEX(装备!G:G,MATCH(属性!A7580,装备!A:A,0))</f>
        <v>17</v>
      </c>
      <c r="D7580" s="15" t="str">
        <f>INDEX(装备!E:E,MATCH(属性!A7580,装备!A:A,0))</f>
        <v>armour</v>
      </c>
      <c r="E7580" s="14">
        <v>18</v>
      </c>
      <c r="F7580" s="17">
        <f>INT((VLOOKUP($C7580,装备数值,2,0)+VLOOKUP($C7580,装备数值,5,0)*($E7580-1))*VLOOKUP($D7580,系数!$K$2:$O$7,2,0))</f>
        <v>2035</v>
      </c>
      <c r="G7580" s="17">
        <f>INT((VLOOKUP($C7580,装备数值,3,0)+VLOOKUP($C7580,装备数值,6,0)*($E7580-1))*VLOOKUP($D7580,系数!$K$2:$O$7,3,0))</f>
        <v>0</v>
      </c>
      <c r="H7580" s="17">
        <f t="shared" si="231"/>
        <v>0</v>
      </c>
      <c r="I7580" s="17">
        <f>INT((VLOOKUP($C7580,装备数值,4,0)+VLOOKUP($C7580,装备数值,7,0)*($E7580-1))*VLOOKUP($D7580,系数!$K$2:$O$7,4,0))</f>
        <v>0</v>
      </c>
      <c r="J7580" s="17">
        <f>INT((VLOOKUP($C7580,装备数值,4,0)+VLOOKUP($C7580,装备数值,7,0)*($E7580-1))*VLOOKUP($D7580,系数!$K$2:$O$7,5,0))</f>
        <v>0</v>
      </c>
      <c r="K7580" s="17">
        <f>INT(VLOOKUP(E7580,强化金币,2,1)*VLOOKUP(INDEX(装备!F:F,MATCH(属性!A7580,装备!A:A,0)),系数!$K$12:$M$15,3,0))</f>
        <v>2200</v>
      </c>
      <c r="O7580" s="17">
        <f>IF(E7580=1,"",VLOOKUP(E7580,系数!$S$2:$AB$12,MATCH(属性!C7580,评级,0),1))</f>
        <v>40</v>
      </c>
    </row>
    <row r="7581" spans="1:15" ht="17.25" thickBot="1" x14ac:dyDescent="0.4">
      <c r="A7581" s="17">
        <v>7100064</v>
      </c>
      <c r="B7581" s="17" t="s">
        <v>291</v>
      </c>
      <c r="C7581" s="15">
        <f>INDEX(装备!G:G,MATCH(属性!A7581,装备!A:A,0))</f>
        <v>17</v>
      </c>
      <c r="D7581" s="15" t="str">
        <f>INDEX(装备!E:E,MATCH(属性!A7581,装备!A:A,0))</f>
        <v>armour</v>
      </c>
      <c r="E7581" s="14">
        <v>19</v>
      </c>
      <c r="F7581" s="17">
        <f>INT((VLOOKUP($C7581,装备数值,2,0)+VLOOKUP($C7581,装备数值,5,0)*($E7581-1))*VLOOKUP($D7581,系数!$K$2:$O$7,2,0))</f>
        <v>2090</v>
      </c>
      <c r="G7581" s="17">
        <f>INT((VLOOKUP($C7581,装备数值,3,0)+VLOOKUP($C7581,装备数值,6,0)*($E7581-1))*VLOOKUP($D7581,系数!$K$2:$O$7,3,0))</f>
        <v>0</v>
      </c>
      <c r="H7581" s="17">
        <f t="shared" si="231"/>
        <v>0</v>
      </c>
      <c r="I7581" s="17">
        <f>INT((VLOOKUP($C7581,装备数值,4,0)+VLOOKUP($C7581,装备数值,7,0)*($E7581-1))*VLOOKUP($D7581,系数!$K$2:$O$7,4,0))</f>
        <v>0</v>
      </c>
      <c r="J7581" s="17">
        <f>INT((VLOOKUP($C7581,装备数值,4,0)+VLOOKUP($C7581,装备数值,7,0)*($E7581-1))*VLOOKUP($D7581,系数!$K$2:$O$7,5,0))</f>
        <v>0</v>
      </c>
      <c r="K7581" s="17">
        <f>INT(VLOOKUP(E7581,强化金币,2,1)*VLOOKUP(INDEX(装备!F:F,MATCH(属性!A7581,装备!A:A,0)),系数!$K$12:$M$15,3,0))</f>
        <v>2400</v>
      </c>
      <c r="O7581" s="17">
        <f>IF(E7581=1,"",VLOOKUP(E7581,系数!$S$2:$AB$12,MATCH(属性!C7581,评级,0),1))</f>
        <v>40</v>
      </c>
    </row>
    <row r="7582" spans="1:15" ht="17.25" thickBot="1" x14ac:dyDescent="0.4">
      <c r="A7582" s="17">
        <v>7100064</v>
      </c>
      <c r="B7582" s="17" t="s">
        <v>291</v>
      </c>
      <c r="C7582" s="15">
        <f>INDEX(装备!G:G,MATCH(属性!A7582,装备!A:A,0))</f>
        <v>17</v>
      </c>
      <c r="D7582" s="15" t="str">
        <f>INDEX(装备!E:E,MATCH(属性!A7582,装备!A:A,0))</f>
        <v>armour</v>
      </c>
      <c r="E7582" s="14">
        <v>20</v>
      </c>
      <c r="F7582" s="17">
        <f>INT((VLOOKUP($C7582,装备数值,2,0)+VLOOKUP($C7582,装备数值,5,0)*($E7582-1))*VLOOKUP($D7582,系数!$K$2:$O$7,2,0))</f>
        <v>2145</v>
      </c>
      <c r="G7582" s="17">
        <f>INT((VLOOKUP($C7582,装备数值,3,0)+VLOOKUP($C7582,装备数值,6,0)*($E7582-1))*VLOOKUP($D7582,系数!$K$2:$O$7,3,0))</f>
        <v>0</v>
      </c>
      <c r="H7582" s="17">
        <f t="shared" si="231"/>
        <v>0</v>
      </c>
      <c r="I7582" s="17">
        <f>INT((VLOOKUP($C7582,装备数值,4,0)+VLOOKUP($C7582,装备数值,7,0)*($E7582-1))*VLOOKUP($D7582,系数!$K$2:$O$7,4,0))</f>
        <v>0</v>
      </c>
      <c r="J7582" s="17">
        <f>INT((VLOOKUP($C7582,装备数值,4,0)+VLOOKUP($C7582,装备数值,7,0)*($E7582-1))*VLOOKUP($D7582,系数!$K$2:$O$7,5,0))</f>
        <v>0</v>
      </c>
      <c r="K7582" s="17">
        <f>INT(VLOOKUP(E7582,强化金币,2,1)*VLOOKUP(INDEX(装备!F:F,MATCH(属性!A7582,装备!A:A,0)),系数!$K$12:$M$15,3,0))</f>
        <v>2600</v>
      </c>
      <c r="O7582" s="17">
        <f>IF(E7582=1,"",VLOOKUP(E7582,系数!$S$2:$AB$12,MATCH(属性!C7582,评级,0),1))</f>
        <v>60</v>
      </c>
    </row>
    <row r="7583" spans="1:15" ht="17.25" thickBot="1" x14ac:dyDescent="0.4">
      <c r="A7583" s="17">
        <v>7100064</v>
      </c>
      <c r="B7583" s="17" t="s">
        <v>291</v>
      </c>
      <c r="C7583" s="15">
        <f>INDEX(装备!G:G,MATCH(属性!A7583,装备!A:A,0))</f>
        <v>17</v>
      </c>
      <c r="D7583" s="15" t="str">
        <f>INDEX(装备!E:E,MATCH(属性!A7583,装备!A:A,0))</f>
        <v>armour</v>
      </c>
      <c r="E7583" s="14">
        <v>21</v>
      </c>
      <c r="F7583" s="17">
        <f>INT((VLOOKUP($C7583,装备数值,2,0)+VLOOKUP($C7583,装备数值,5,0)*($E7583-1))*VLOOKUP($D7583,系数!$K$2:$O$7,2,0))</f>
        <v>2200</v>
      </c>
      <c r="G7583" s="17">
        <f>INT((VLOOKUP($C7583,装备数值,3,0)+VLOOKUP($C7583,装备数值,6,0)*($E7583-1))*VLOOKUP($D7583,系数!$K$2:$O$7,3,0))</f>
        <v>0</v>
      </c>
      <c r="H7583" s="17">
        <f t="shared" si="231"/>
        <v>0</v>
      </c>
      <c r="I7583" s="17">
        <f>INT((VLOOKUP($C7583,装备数值,4,0)+VLOOKUP($C7583,装备数值,7,0)*($E7583-1))*VLOOKUP($D7583,系数!$K$2:$O$7,4,0))</f>
        <v>0</v>
      </c>
      <c r="J7583" s="17">
        <f>INT((VLOOKUP($C7583,装备数值,4,0)+VLOOKUP($C7583,装备数值,7,0)*($E7583-1))*VLOOKUP($D7583,系数!$K$2:$O$7,5,0))</f>
        <v>0</v>
      </c>
      <c r="K7583" s="17">
        <f>INT(VLOOKUP(E7583,强化金币,2,1)*VLOOKUP(INDEX(装备!F:F,MATCH(属性!A7583,装备!A:A,0)),系数!$K$12:$M$15,3,0))</f>
        <v>2800</v>
      </c>
      <c r="O7583" s="17">
        <f>IF(E7583=1,"",VLOOKUP(E7583,系数!$S$2:$AB$12,MATCH(属性!C7583,评级,0),1))</f>
        <v>60</v>
      </c>
    </row>
    <row r="7584" spans="1:15" ht="17.25" thickBot="1" x14ac:dyDescent="0.4">
      <c r="A7584" s="17">
        <v>7100064</v>
      </c>
      <c r="B7584" s="17" t="s">
        <v>291</v>
      </c>
      <c r="C7584" s="15">
        <f>INDEX(装备!G:G,MATCH(属性!A7584,装备!A:A,0))</f>
        <v>17</v>
      </c>
      <c r="D7584" s="15" t="str">
        <f>INDEX(装备!E:E,MATCH(属性!A7584,装备!A:A,0))</f>
        <v>armour</v>
      </c>
      <c r="E7584" s="14">
        <v>22</v>
      </c>
      <c r="F7584" s="17">
        <f>INT((VLOOKUP($C7584,装备数值,2,0)+VLOOKUP($C7584,装备数值,5,0)*($E7584-1))*VLOOKUP($D7584,系数!$K$2:$O$7,2,0))</f>
        <v>2255</v>
      </c>
      <c r="G7584" s="17">
        <f>INT((VLOOKUP($C7584,装备数值,3,0)+VLOOKUP($C7584,装备数值,6,0)*($E7584-1))*VLOOKUP($D7584,系数!$K$2:$O$7,3,0))</f>
        <v>0</v>
      </c>
      <c r="H7584" s="17">
        <f t="shared" si="231"/>
        <v>0</v>
      </c>
      <c r="I7584" s="17">
        <f>INT((VLOOKUP($C7584,装备数值,4,0)+VLOOKUP($C7584,装备数值,7,0)*($E7584-1))*VLOOKUP($D7584,系数!$K$2:$O$7,4,0))</f>
        <v>0</v>
      </c>
      <c r="J7584" s="17">
        <f>INT((VLOOKUP($C7584,装备数值,4,0)+VLOOKUP($C7584,装备数值,7,0)*($E7584-1))*VLOOKUP($D7584,系数!$K$2:$O$7,5,0))</f>
        <v>0</v>
      </c>
      <c r="K7584" s="17">
        <f>INT(VLOOKUP(E7584,强化金币,2,1)*VLOOKUP(INDEX(装备!F:F,MATCH(属性!A7584,装备!A:A,0)),系数!$K$12:$M$15,3,0))</f>
        <v>3000</v>
      </c>
      <c r="O7584" s="17">
        <f>IF(E7584=1,"",VLOOKUP(E7584,系数!$S$2:$AB$12,MATCH(属性!C7584,评级,0),1))</f>
        <v>60</v>
      </c>
    </row>
    <row r="7585" spans="1:15" ht="17.25" thickBot="1" x14ac:dyDescent="0.4">
      <c r="A7585" s="17">
        <v>7100064</v>
      </c>
      <c r="B7585" s="17" t="s">
        <v>291</v>
      </c>
      <c r="C7585" s="15">
        <f>INDEX(装备!G:G,MATCH(属性!A7585,装备!A:A,0))</f>
        <v>17</v>
      </c>
      <c r="D7585" s="15" t="str">
        <f>INDEX(装备!E:E,MATCH(属性!A7585,装备!A:A,0))</f>
        <v>armour</v>
      </c>
      <c r="E7585" s="14">
        <v>23</v>
      </c>
      <c r="F7585" s="17">
        <f>INT((VLOOKUP($C7585,装备数值,2,0)+VLOOKUP($C7585,装备数值,5,0)*($E7585-1))*VLOOKUP($D7585,系数!$K$2:$O$7,2,0))</f>
        <v>2310</v>
      </c>
      <c r="G7585" s="17">
        <f>INT((VLOOKUP($C7585,装备数值,3,0)+VLOOKUP($C7585,装备数值,6,0)*($E7585-1))*VLOOKUP($D7585,系数!$K$2:$O$7,3,0))</f>
        <v>0</v>
      </c>
      <c r="H7585" s="17">
        <f t="shared" si="231"/>
        <v>0</v>
      </c>
      <c r="I7585" s="17">
        <f>INT((VLOOKUP($C7585,装备数值,4,0)+VLOOKUP($C7585,装备数值,7,0)*($E7585-1))*VLOOKUP($D7585,系数!$K$2:$O$7,4,0))</f>
        <v>0</v>
      </c>
      <c r="J7585" s="17">
        <f>INT((VLOOKUP($C7585,装备数值,4,0)+VLOOKUP($C7585,装备数值,7,0)*($E7585-1))*VLOOKUP($D7585,系数!$K$2:$O$7,5,0))</f>
        <v>0</v>
      </c>
      <c r="K7585" s="17">
        <f>INT(VLOOKUP(E7585,强化金币,2,1)*VLOOKUP(INDEX(装备!F:F,MATCH(属性!A7585,装备!A:A,0)),系数!$K$12:$M$15,3,0))</f>
        <v>3200</v>
      </c>
      <c r="O7585" s="17">
        <f>IF(E7585=1,"",VLOOKUP(E7585,系数!$S$2:$AB$12,MATCH(属性!C7585,评级,0),1))</f>
        <v>60</v>
      </c>
    </row>
    <row r="7586" spans="1:15" ht="17.25" thickBot="1" x14ac:dyDescent="0.4">
      <c r="A7586" s="17">
        <v>7100064</v>
      </c>
      <c r="B7586" s="17" t="s">
        <v>291</v>
      </c>
      <c r="C7586" s="15">
        <f>INDEX(装备!G:G,MATCH(属性!A7586,装备!A:A,0))</f>
        <v>17</v>
      </c>
      <c r="D7586" s="15" t="str">
        <f>INDEX(装备!E:E,MATCH(属性!A7586,装备!A:A,0))</f>
        <v>armour</v>
      </c>
      <c r="E7586" s="14">
        <v>24</v>
      </c>
      <c r="F7586" s="17">
        <f>INT((VLOOKUP($C7586,装备数值,2,0)+VLOOKUP($C7586,装备数值,5,0)*($E7586-1))*VLOOKUP($D7586,系数!$K$2:$O$7,2,0))</f>
        <v>2365</v>
      </c>
      <c r="G7586" s="17">
        <f>INT((VLOOKUP($C7586,装备数值,3,0)+VLOOKUP($C7586,装备数值,6,0)*($E7586-1))*VLOOKUP($D7586,系数!$K$2:$O$7,3,0))</f>
        <v>0</v>
      </c>
      <c r="H7586" s="17">
        <f t="shared" si="231"/>
        <v>0</v>
      </c>
      <c r="I7586" s="17">
        <f>INT((VLOOKUP($C7586,装备数值,4,0)+VLOOKUP($C7586,装备数值,7,0)*($E7586-1))*VLOOKUP($D7586,系数!$K$2:$O$7,4,0))</f>
        <v>0</v>
      </c>
      <c r="J7586" s="17">
        <f>INT((VLOOKUP($C7586,装备数值,4,0)+VLOOKUP($C7586,装备数值,7,0)*($E7586-1))*VLOOKUP($D7586,系数!$K$2:$O$7,5,0))</f>
        <v>0</v>
      </c>
      <c r="K7586" s="17">
        <f>INT(VLOOKUP(E7586,强化金币,2,1)*VLOOKUP(INDEX(装备!F:F,MATCH(属性!A7586,装备!A:A,0)),系数!$K$12:$M$15,3,0))</f>
        <v>3400</v>
      </c>
      <c r="O7586" s="17">
        <f>IF(E7586=1,"",VLOOKUP(E7586,系数!$S$2:$AB$12,MATCH(属性!C7586,评级,0),1))</f>
        <v>60</v>
      </c>
    </row>
    <row r="7587" spans="1:15" ht="17.25" thickBot="1" x14ac:dyDescent="0.4">
      <c r="A7587" s="17">
        <v>7100064</v>
      </c>
      <c r="B7587" s="17" t="s">
        <v>291</v>
      </c>
      <c r="C7587" s="15">
        <f>INDEX(装备!G:G,MATCH(属性!A7587,装备!A:A,0))</f>
        <v>17</v>
      </c>
      <c r="D7587" s="15" t="str">
        <f>INDEX(装备!E:E,MATCH(属性!A7587,装备!A:A,0))</f>
        <v>armour</v>
      </c>
      <c r="E7587" s="14">
        <v>25</v>
      </c>
      <c r="F7587" s="17">
        <f>INT((VLOOKUP($C7587,装备数值,2,0)+VLOOKUP($C7587,装备数值,5,0)*($E7587-1))*VLOOKUP($D7587,系数!$K$2:$O$7,2,0))</f>
        <v>2420</v>
      </c>
      <c r="G7587" s="17">
        <f>INT((VLOOKUP($C7587,装备数值,3,0)+VLOOKUP($C7587,装备数值,6,0)*($E7587-1))*VLOOKUP($D7587,系数!$K$2:$O$7,3,0))</f>
        <v>0</v>
      </c>
      <c r="H7587" s="17">
        <f t="shared" si="231"/>
        <v>0</v>
      </c>
      <c r="I7587" s="17">
        <f>INT((VLOOKUP($C7587,装备数值,4,0)+VLOOKUP($C7587,装备数值,7,0)*($E7587-1))*VLOOKUP($D7587,系数!$K$2:$O$7,4,0))</f>
        <v>0</v>
      </c>
      <c r="J7587" s="17">
        <f>INT((VLOOKUP($C7587,装备数值,4,0)+VLOOKUP($C7587,装备数值,7,0)*($E7587-1))*VLOOKUP($D7587,系数!$K$2:$O$7,5,0))</f>
        <v>0</v>
      </c>
      <c r="K7587" s="17">
        <f>INT(VLOOKUP(E7587,强化金币,2,1)*VLOOKUP(INDEX(装备!F:F,MATCH(属性!A7587,装备!A:A,0)),系数!$K$12:$M$15,3,0))</f>
        <v>3600</v>
      </c>
      <c r="O7587" s="17">
        <f>IF(E7587=1,"",VLOOKUP(E7587,系数!$S$2:$AB$12,MATCH(属性!C7587,评级,0),1))</f>
        <v>60</v>
      </c>
    </row>
    <row r="7588" spans="1:15" ht="17.25" thickBot="1" x14ac:dyDescent="0.4">
      <c r="A7588" s="17">
        <v>7100064</v>
      </c>
      <c r="B7588" s="17" t="s">
        <v>291</v>
      </c>
      <c r="C7588" s="15">
        <f>INDEX(装备!G:G,MATCH(属性!A7588,装备!A:A,0))</f>
        <v>17</v>
      </c>
      <c r="D7588" s="15" t="str">
        <f>INDEX(装备!E:E,MATCH(属性!A7588,装备!A:A,0))</f>
        <v>armour</v>
      </c>
      <c r="E7588" s="14">
        <v>26</v>
      </c>
      <c r="F7588" s="17">
        <f>INT((VLOOKUP($C7588,装备数值,2,0)+VLOOKUP($C7588,装备数值,5,0)*($E7588-1))*VLOOKUP($D7588,系数!$K$2:$O$7,2,0))</f>
        <v>2475</v>
      </c>
      <c r="G7588" s="17">
        <f>INT((VLOOKUP($C7588,装备数值,3,0)+VLOOKUP($C7588,装备数值,6,0)*($E7588-1))*VLOOKUP($D7588,系数!$K$2:$O$7,3,0))</f>
        <v>0</v>
      </c>
      <c r="H7588" s="17">
        <f t="shared" si="231"/>
        <v>0</v>
      </c>
      <c r="I7588" s="17">
        <f>INT((VLOOKUP($C7588,装备数值,4,0)+VLOOKUP($C7588,装备数值,7,0)*($E7588-1))*VLOOKUP($D7588,系数!$K$2:$O$7,4,0))</f>
        <v>0</v>
      </c>
      <c r="J7588" s="17">
        <f>INT((VLOOKUP($C7588,装备数值,4,0)+VLOOKUP($C7588,装备数值,7,0)*($E7588-1))*VLOOKUP($D7588,系数!$K$2:$O$7,5,0))</f>
        <v>0</v>
      </c>
      <c r="K7588" s="17">
        <f>INT(VLOOKUP(E7588,强化金币,2,1)*VLOOKUP(INDEX(装备!F:F,MATCH(属性!A7588,装备!A:A,0)),系数!$K$12:$M$15,3,0))</f>
        <v>3800</v>
      </c>
      <c r="O7588" s="17">
        <f>IF(E7588=1,"",VLOOKUP(E7588,系数!$S$2:$AB$12,MATCH(属性!C7588,评级,0),1))</f>
        <v>60</v>
      </c>
    </row>
    <row r="7589" spans="1:15" ht="17.25" thickBot="1" x14ac:dyDescent="0.4">
      <c r="A7589" s="17">
        <v>7100064</v>
      </c>
      <c r="B7589" s="17" t="s">
        <v>291</v>
      </c>
      <c r="C7589" s="15">
        <f>INDEX(装备!G:G,MATCH(属性!A7589,装备!A:A,0))</f>
        <v>17</v>
      </c>
      <c r="D7589" s="15" t="str">
        <f>INDEX(装备!E:E,MATCH(属性!A7589,装备!A:A,0))</f>
        <v>armour</v>
      </c>
      <c r="E7589" s="14">
        <v>27</v>
      </c>
      <c r="F7589" s="17">
        <f>INT((VLOOKUP($C7589,装备数值,2,0)+VLOOKUP($C7589,装备数值,5,0)*($E7589-1))*VLOOKUP($D7589,系数!$K$2:$O$7,2,0))</f>
        <v>2530</v>
      </c>
      <c r="G7589" s="17">
        <f>INT((VLOOKUP($C7589,装备数值,3,0)+VLOOKUP($C7589,装备数值,6,0)*($E7589-1))*VLOOKUP($D7589,系数!$K$2:$O$7,3,0))</f>
        <v>0</v>
      </c>
      <c r="H7589" s="17">
        <f t="shared" si="231"/>
        <v>0</v>
      </c>
      <c r="I7589" s="17">
        <f>INT((VLOOKUP($C7589,装备数值,4,0)+VLOOKUP($C7589,装备数值,7,0)*($E7589-1))*VLOOKUP($D7589,系数!$K$2:$O$7,4,0))</f>
        <v>0</v>
      </c>
      <c r="J7589" s="17">
        <f>INT((VLOOKUP($C7589,装备数值,4,0)+VLOOKUP($C7589,装备数值,7,0)*($E7589-1))*VLOOKUP($D7589,系数!$K$2:$O$7,5,0))</f>
        <v>0</v>
      </c>
      <c r="K7589" s="17">
        <f>INT(VLOOKUP(E7589,强化金币,2,1)*VLOOKUP(INDEX(装备!F:F,MATCH(属性!A7589,装备!A:A,0)),系数!$K$12:$M$15,3,0))</f>
        <v>4000</v>
      </c>
      <c r="O7589" s="17">
        <f>IF(E7589=1,"",VLOOKUP(E7589,系数!$S$2:$AB$12,MATCH(属性!C7589,评级,0),1))</f>
        <v>60</v>
      </c>
    </row>
    <row r="7590" spans="1:15" ht="17.25" thickBot="1" x14ac:dyDescent="0.4">
      <c r="A7590" s="17">
        <v>7100064</v>
      </c>
      <c r="B7590" s="17" t="s">
        <v>291</v>
      </c>
      <c r="C7590" s="15">
        <f>INDEX(装备!G:G,MATCH(属性!A7590,装备!A:A,0))</f>
        <v>17</v>
      </c>
      <c r="D7590" s="15" t="str">
        <f>INDEX(装备!E:E,MATCH(属性!A7590,装备!A:A,0))</f>
        <v>armour</v>
      </c>
      <c r="E7590" s="14">
        <v>28</v>
      </c>
      <c r="F7590" s="17">
        <f>INT((VLOOKUP($C7590,装备数值,2,0)+VLOOKUP($C7590,装备数值,5,0)*($E7590-1))*VLOOKUP($D7590,系数!$K$2:$O$7,2,0))</f>
        <v>2585</v>
      </c>
      <c r="G7590" s="17">
        <f>INT((VLOOKUP($C7590,装备数值,3,0)+VLOOKUP($C7590,装备数值,6,0)*($E7590-1))*VLOOKUP($D7590,系数!$K$2:$O$7,3,0))</f>
        <v>0</v>
      </c>
      <c r="H7590" s="17">
        <f t="shared" si="231"/>
        <v>0</v>
      </c>
      <c r="I7590" s="17">
        <f>INT((VLOOKUP($C7590,装备数值,4,0)+VLOOKUP($C7590,装备数值,7,0)*($E7590-1))*VLOOKUP($D7590,系数!$K$2:$O$7,4,0))</f>
        <v>0</v>
      </c>
      <c r="J7590" s="17">
        <f>INT((VLOOKUP($C7590,装备数值,4,0)+VLOOKUP($C7590,装备数值,7,0)*($E7590-1))*VLOOKUP($D7590,系数!$K$2:$O$7,5,0))</f>
        <v>0</v>
      </c>
      <c r="K7590" s="17">
        <f>INT(VLOOKUP(E7590,强化金币,2,1)*VLOOKUP(INDEX(装备!F:F,MATCH(属性!A7590,装备!A:A,0)),系数!$K$12:$M$15,3,0))</f>
        <v>4200</v>
      </c>
      <c r="O7590" s="17">
        <f>IF(E7590=1,"",VLOOKUP(E7590,系数!$S$2:$AB$12,MATCH(属性!C7590,评级,0),1))</f>
        <v>60</v>
      </c>
    </row>
    <row r="7591" spans="1:15" ht="17.25" thickBot="1" x14ac:dyDescent="0.4">
      <c r="A7591" s="17">
        <v>7100064</v>
      </c>
      <c r="B7591" s="17" t="s">
        <v>291</v>
      </c>
      <c r="C7591" s="15">
        <f>INDEX(装备!G:G,MATCH(属性!A7591,装备!A:A,0))</f>
        <v>17</v>
      </c>
      <c r="D7591" s="15" t="str">
        <f>INDEX(装备!E:E,MATCH(属性!A7591,装备!A:A,0))</f>
        <v>armour</v>
      </c>
      <c r="E7591" s="14">
        <v>29</v>
      </c>
      <c r="F7591" s="17">
        <f>INT((VLOOKUP($C7591,装备数值,2,0)+VLOOKUP($C7591,装备数值,5,0)*($E7591-1))*VLOOKUP($D7591,系数!$K$2:$O$7,2,0))</f>
        <v>2640</v>
      </c>
      <c r="G7591" s="17">
        <f>INT((VLOOKUP($C7591,装备数值,3,0)+VLOOKUP($C7591,装备数值,6,0)*($E7591-1))*VLOOKUP($D7591,系数!$K$2:$O$7,3,0))</f>
        <v>0</v>
      </c>
      <c r="H7591" s="17">
        <f t="shared" si="231"/>
        <v>0</v>
      </c>
      <c r="I7591" s="17">
        <f>INT((VLOOKUP($C7591,装备数值,4,0)+VLOOKUP($C7591,装备数值,7,0)*($E7591-1))*VLOOKUP($D7591,系数!$K$2:$O$7,4,0))</f>
        <v>0</v>
      </c>
      <c r="J7591" s="17">
        <f>INT((VLOOKUP($C7591,装备数值,4,0)+VLOOKUP($C7591,装备数值,7,0)*($E7591-1))*VLOOKUP($D7591,系数!$K$2:$O$7,5,0))</f>
        <v>0</v>
      </c>
      <c r="K7591" s="17">
        <f>INT(VLOOKUP(E7591,强化金币,2,1)*VLOOKUP(INDEX(装备!F:F,MATCH(属性!A7591,装备!A:A,0)),系数!$K$12:$M$15,3,0))</f>
        <v>4500</v>
      </c>
      <c r="O7591" s="17">
        <f>IF(E7591=1,"",VLOOKUP(E7591,系数!$S$2:$AB$12,MATCH(属性!C7591,评级,0),1))</f>
        <v>60</v>
      </c>
    </row>
    <row r="7592" spans="1:15" ht="17.25" thickBot="1" x14ac:dyDescent="0.4">
      <c r="A7592" s="17">
        <v>7100064</v>
      </c>
      <c r="B7592" s="17" t="s">
        <v>291</v>
      </c>
      <c r="C7592" s="15">
        <f>INDEX(装备!G:G,MATCH(属性!A7592,装备!A:A,0))</f>
        <v>17</v>
      </c>
      <c r="D7592" s="15" t="str">
        <f>INDEX(装备!E:E,MATCH(属性!A7592,装备!A:A,0))</f>
        <v>armour</v>
      </c>
      <c r="E7592" s="14">
        <v>30</v>
      </c>
      <c r="F7592" s="17">
        <f>INT((VLOOKUP($C7592,装备数值,2,0)+VLOOKUP($C7592,装备数值,5,0)*($E7592-1))*VLOOKUP($D7592,系数!$K$2:$O$7,2,0))</f>
        <v>2695</v>
      </c>
      <c r="G7592" s="17">
        <f>INT((VLOOKUP($C7592,装备数值,3,0)+VLOOKUP($C7592,装备数值,6,0)*($E7592-1))*VLOOKUP($D7592,系数!$K$2:$O$7,3,0))</f>
        <v>0</v>
      </c>
      <c r="H7592" s="17">
        <f t="shared" si="231"/>
        <v>0</v>
      </c>
      <c r="I7592" s="17">
        <f>INT((VLOOKUP($C7592,装备数值,4,0)+VLOOKUP($C7592,装备数值,7,0)*($E7592-1))*VLOOKUP($D7592,系数!$K$2:$O$7,4,0))</f>
        <v>0</v>
      </c>
      <c r="J7592" s="17">
        <f>INT((VLOOKUP($C7592,装备数值,4,0)+VLOOKUP($C7592,装备数值,7,0)*($E7592-1))*VLOOKUP($D7592,系数!$K$2:$O$7,5,0))</f>
        <v>0</v>
      </c>
      <c r="K7592" s="17">
        <f>INT(VLOOKUP(E7592,强化金币,2,1)*VLOOKUP(INDEX(装备!F:F,MATCH(属性!A7592,装备!A:A,0)),系数!$K$12:$M$15,3,0))</f>
        <v>5000</v>
      </c>
      <c r="O7592" s="17">
        <f>IF(E7592=1,"",VLOOKUP(E7592,系数!$S$2:$AB$12,MATCH(属性!C7592,评级,0),1))</f>
        <v>80</v>
      </c>
    </row>
    <row r="7593" spans="1:15" ht="17.25" thickBot="1" x14ac:dyDescent="0.4">
      <c r="A7593" s="17">
        <v>7100064</v>
      </c>
      <c r="B7593" s="17" t="s">
        <v>291</v>
      </c>
      <c r="C7593" s="15">
        <f>INDEX(装备!G:G,MATCH(属性!A7593,装备!A:A,0))</f>
        <v>17</v>
      </c>
      <c r="D7593" s="15" t="str">
        <f>INDEX(装备!E:E,MATCH(属性!A7593,装备!A:A,0))</f>
        <v>armour</v>
      </c>
      <c r="E7593" s="14">
        <v>31</v>
      </c>
      <c r="F7593" s="17">
        <f>INT((VLOOKUP($C7593,装备数值,2,0)+VLOOKUP($C7593,装备数值,5,0)*($E7593-1))*VLOOKUP($D7593,系数!$K$2:$O$7,2,0))</f>
        <v>2750</v>
      </c>
      <c r="G7593" s="17">
        <f>INT((VLOOKUP($C7593,装备数值,3,0)+VLOOKUP($C7593,装备数值,6,0)*($E7593-1))*VLOOKUP($D7593,系数!$K$2:$O$7,3,0))</f>
        <v>0</v>
      </c>
      <c r="H7593" s="17">
        <f t="shared" si="231"/>
        <v>0</v>
      </c>
      <c r="I7593" s="17">
        <f>INT((VLOOKUP($C7593,装备数值,4,0)+VLOOKUP($C7593,装备数值,7,0)*($E7593-1))*VLOOKUP($D7593,系数!$K$2:$O$7,4,0))</f>
        <v>0</v>
      </c>
      <c r="J7593" s="17">
        <f>INT((VLOOKUP($C7593,装备数值,4,0)+VLOOKUP($C7593,装备数值,7,0)*($E7593-1))*VLOOKUP($D7593,系数!$K$2:$O$7,5,0))</f>
        <v>0</v>
      </c>
      <c r="K7593" s="17">
        <f>INT(VLOOKUP(E7593,强化金币,2,1)*VLOOKUP(INDEX(装备!F:F,MATCH(属性!A7593,装备!A:A,0)),系数!$K$12:$M$15,3,0))</f>
        <v>5500</v>
      </c>
      <c r="O7593" s="17">
        <f>IF(E7593=1,"",VLOOKUP(E7593,系数!$S$2:$AB$12,MATCH(属性!C7593,评级,0),1))</f>
        <v>80</v>
      </c>
    </row>
    <row r="7594" spans="1:15" ht="17.25" thickBot="1" x14ac:dyDescent="0.4">
      <c r="A7594" s="17">
        <v>7100064</v>
      </c>
      <c r="B7594" s="17" t="s">
        <v>291</v>
      </c>
      <c r="C7594" s="15">
        <f>INDEX(装备!G:G,MATCH(属性!A7594,装备!A:A,0))</f>
        <v>17</v>
      </c>
      <c r="D7594" s="15" t="str">
        <f>INDEX(装备!E:E,MATCH(属性!A7594,装备!A:A,0))</f>
        <v>armour</v>
      </c>
      <c r="E7594" s="14">
        <v>32</v>
      </c>
      <c r="F7594" s="17">
        <f>INT((VLOOKUP($C7594,装备数值,2,0)+VLOOKUP($C7594,装备数值,5,0)*($E7594-1))*VLOOKUP($D7594,系数!$K$2:$O$7,2,0))</f>
        <v>2805</v>
      </c>
      <c r="G7594" s="17">
        <f>INT((VLOOKUP($C7594,装备数值,3,0)+VLOOKUP($C7594,装备数值,6,0)*($E7594-1))*VLOOKUP($D7594,系数!$K$2:$O$7,3,0))</f>
        <v>0</v>
      </c>
      <c r="H7594" s="17">
        <f t="shared" si="231"/>
        <v>0</v>
      </c>
      <c r="I7594" s="17">
        <f>INT((VLOOKUP($C7594,装备数值,4,0)+VLOOKUP($C7594,装备数值,7,0)*($E7594-1))*VLOOKUP($D7594,系数!$K$2:$O$7,4,0))</f>
        <v>0</v>
      </c>
      <c r="J7594" s="17">
        <f>INT((VLOOKUP($C7594,装备数值,4,0)+VLOOKUP($C7594,装备数值,7,0)*($E7594-1))*VLOOKUP($D7594,系数!$K$2:$O$7,5,0))</f>
        <v>0</v>
      </c>
      <c r="K7594" s="17">
        <f>INT(VLOOKUP(E7594,强化金币,2,1)*VLOOKUP(INDEX(装备!F:F,MATCH(属性!A7594,装备!A:A,0)),系数!$K$12:$M$15,3,0))</f>
        <v>6000</v>
      </c>
      <c r="O7594" s="17">
        <f>IF(E7594=1,"",VLOOKUP(E7594,系数!$S$2:$AB$12,MATCH(属性!C7594,评级,0),1))</f>
        <v>80</v>
      </c>
    </row>
    <row r="7595" spans="1:15" ht="17.25" thickBot="1" x14ac:dyDescent="0.4">
      <c r="A7595" s="17">
        <v>7100064</v>
      </c>
      <c r="B7595" s="17" t="s">
        <v>291</v>
      </c>
      <c r="C7595" s="15">
        <f>INDEX(装备!G:G,MATCH(属性!A7595,装备!A:A,0))</f>
        <v>17</v>
      </c>
      <c r="D7595" s="15" t="str">
        <f>INDEX(装备!E:E,MATCH(属性!A7595,装备!A:A,0))</f>
        <v>armour</v>
      </c>
      <c r="E7595" s="14">
        <v>33</v>
      </c>
      <c r="F7595" s="17">
        <f>INT((VLOOKUP($C7595,装备数值,2,0)+VLOOKUP($C7595,装备数值,5,0)*($E7595-1))*VLOOKUP($D7595,系数!$K$2:$O$7,2,0))</f>
        <v>2860</v>
      </c>
      <c r="G7595" s="17">
        <f>INT((VLOOKUP($C7595,装备数值,3,0)+VLOOKUP($C7595,装备数值,6,0)*($E7595-1))*VLOOKUP($D7595,系数!$K$2:$O$7,3,0))</f>
        <v>0</v>
      </c>
      <c r="H7595" s="17">
        <f t="shared" si="231"/>
        <v>0</v>
      </c>
      <c r="I7595" s="17">
        <f>INT((VLOOKUP($C7595,装备数值,4,0)+VLOOKUP($C7595,装备数值,7,0)*($E7595-1))*VLOOKUP($D7595,系数!$K$2:$O$7,4,0))</f>
        <v>0</v>
      </c>
      <c r="J7595" s="17">
        <f>INT((VLOOKUP($C7595,装备数值,4,0)+VLOOKUP($C7595,装备数值,7,0)*($E7595-1))*VLOOKUP($D7595,系数!$K$2:$O$7,5,0))</f>
        <v>0</v>
      </c>
      <c r="K7595" s="17">
        <f>INT(VLOOKUP(E7595,强化金币,2,1)*VLOOKUP(INDEX(装备!F:F,MATCH(属性!A7595,装备!A:A,0)),系数!$K$12:$M$15,3,0))</f>
        <v>6500</v>
      </c>
      <c r="O7595" s="17">
        <f>IF(E7595=1,"",VLOOKUP(E7595,系数!$S$2:$AB$12,MATCH(属性!C7595,评级,0),1))</f>
        <v>80</v>
      </c>
    </row>
    <row r="7596" spans="1:15" ht="17.25" thickBot="1" x14ac:dyDescent="0.4">
      <c r="A7596" s="17">
        <v>7100064</v>
      </c>
      <c r="B7596" s="17" t="s">
        <v>291</v>
      </c>
      <c r="C7596" s="15">
        <f>INDEX(装备!G:G,MATCH(属性!A7596,装备!A:A,0))</f>
        <v>17</v>
      </c>
      <c r="D7596" s="15" t="str">
        <f>INDEX(装备!E:E,MATCH(属性!A7596,装备!A:A,0))</f>
        <v>armour</v>
      </c>
      <c r="E7596" s="14">
        <v>34</v>
      </c>
      <c r="F7596" s="17">
        <f>INT((VLOOKUP($C7596,装备数值,2,0)+VLOOKUP($C7596,装备数值,5,0)*($E7596-1))*VLOOKUP($D7596,系数!$K$2:$O$7,2,0))</f>
        <v>2915</v>
      </c>
      <c r="G7596" s="17">
        <f>INT((VLOOKUP($C7596,装备数值,3,0)+VLOOKUP($C7596,装备数值,6,0)*($E7596-1))*VLOOKUP($D7596,系数!$K$2:$O$7,3,0))</f>
        <v>0</v>
      </c>
      <c r="H7596" s="17">
        <f t="shared" si="231"/>
        <v>0</v>
      </c>
      <c r="I7596" s="17">
        <f>INT((VLOOKUP($C7596,装备数值,4,0)+VLOOKUP($C7596,装备数值,7,0)*($E7596-1))*VLOOKUP($D7596,系数!$K$2:$O$7,4,0))</f>
        <v>0</v>
      </c>
      <c r="J7596" s="17">
        <f>INT((VLOOKUP($C7596,装备数值,4,0)+VLOOKUP($C7596,装备数值,7,0)*($E7596-1))*VLOOKUP($D7596,系数!$K$2:$O$7,5,0))</f>
        <v>0</v>
      </c>
      <c r="K7596" s="17">
        <f>INT(VLOOKUP(E7596,强化金币,2,1)*VLOOKUP(INDEX(装备!F:F,MATCH(属性!A7596,装备!A:A,0)),系数!$K$12:$M$15,3,0))</f>
        <v>7000</v>
      </c>
      <c r="O7596" s="17">
        <f>IF(E7596=1,"",VLOOKUP(E7596,系数!$S$2:$AB$12,MATCH(属性!C7596,评级,0),1))</f>
        <v>80</v>
      </c>
    </row>
    <row r="7597" spans="1:15" ht="17.25" thickBot="1" x14ac:dyDescent="0.4">
      <c r="A7597" s="17">
        <v>7100064</v>
      </c>
      <c r="B7597" s="17" t="s">
        <v>291</v>
      </c>
      <c r="C7597" s="15">
        <f>INDEX(装备!G:G,MATCH(属性!A7597,装备!A:A,0))</f>
        <v>17</v>
      </c>
      <c r="D7597" s="15" t="str">
        <f>INDEX(装备!E:E,MATCH(属性!A7597,装备!A:A,0))</f>
        <v>armour</v>
      </c>
      <c r="E7597" s="14">
        <v>35</v>
      </c>
      <c r="F7597" s="17">
        <f>INT((VLOOKUP($C7597,装备数值,2,0)+VLOOKUP($C7597,装备数值,5,0)*($E7597-1))*VLOOKUP($D7597,系数!$K$2:$O$7,2,0))</f>
        <v>2970</v>
      </c>
      <c r="G7597" s="17">
        <f>INT((VLOOKUP($C7597,装备数值,3,0)+VLOOKUP($C7597,装备数值,6,0)*($E7597-1))*VLOOKUP($D7597,系数!$K$2:$O$7,3,0))</f>
        <v>0</v>
      </c>
      <c r="H7597" s="17">
        <f t="shared" si="231"/>
        <v>0</v>
      </c>
      <c r="I7597" s="17">
        <f>INT((VLOOKUP($C7597,装备数值,4,0)+VLOOKUP($C7597,装备数值,7,0)*($E7597-1))*VLOOKUP($D7597,系数!$K$2:$O$7,4,0))</f>
        <v>0</v>
      </c>
      <c r="J7597" s="17">
        <f>INT((VLOOKUP($C7597,装备数值,4,0)+VLOOKUP($C7597,装备数值,7,0)*($E7597-1))*VLOOKUP($D7597,系数!$K$2:$O$7,5,0))</f>
        <v>0</v>
      </c>
      <c r="K7597" s="17">
        <f>INT(VLOOKUP(E7597,强化金币,2,1)*VLOOKUP(INDEX(装备!F:F,MATCH(属性!A7597,装备!A:A,0)),系数!$K$12:$M$15,3,0))</f>
        <v>7500</v>
      </c>
      <c r="O7597" s="17">
        <f>IF(E7597=1,"",VLOOKUP(E7597,系数!$S$2:$AB$12,MATCH(属性!C7597,评级,0),1))</f>
        <v>80</v>
      </c>
    </row>
    <row r="7598" spans="1:15" ht="17.25" thickBot="1" x14ac:dyDescent="0.4">
      <c r="A7598" s="17">
        <v>7100064</v>
      </c>
      <c r="B7598" s="17" t="s">
        <v>291</v>
      </c>
      <c r="C7598" s="15">
        <f>INDEX(装备!G:G,MATCH(属性!A7598,装备!A:A,0))</f>
        <v>17</v>
      </c>
      <c r="D7598" s="15" t="str">
        <f>INDEX(装备!E:E,MATCH(属性!A7598,装备!A:A,0))</f>
        <v>armour</v>
      </c>
      <c r="E7598" s="14">
        <v>36</v>
      </c>
      <c r="F7598" s="17">
        <f>INT((VLOOKUP($C7598,装备数值,2,0)+VLOOKUP($C7598,装备数值,5,0)*($E7598-1))*VLOOKUP($D7598,系数!$K$2:$O$7,2,0))</f>
        <v>3025</v>
      </c>
      <c r="G7598" s="17">
        <f>INT((VLOOKUP($C7598,装备数值,3,0)+VLOOKUP($C7598,装备数值,6,0)*($E7598-1))*VLOOKUP($D7598,系数!$K$2:$O$7,3,0))</f>
        <v>0</v>
      </c>
      <c r="H7598" s="17">
        <f t="shared" si="231"/>
        <v>0</v>
      </c>
      <c r="I7598" s="17">
        <f>INT((VLOOKUP($C7598,装备数值,4,0)+VLOOKUP($C7598,装备数值,7,0)*($E7598-1))*VLOOKUP($D7598,系数!$K$2:$O$7,4,0))</f>
        <v>0</v>
      </c>
      <c r="J7598" s="17">
        <f>INT((VLOOKUP($C7598,装备数值,4,0)+VLOOKUP($C7598,装备数值,7,0)*($E7598-1))*VLOOKUP($D7598,系数!$K$2:$O$7,5,0))</f>
        <v>0</v>
      </c>
      <c r="K7598" s="17">
        <f>INT(VLOOKUP(E7598,强化金币,2,1)*VLOOKUP(INDEX(装备!F:F,MATCH(属性!A7598,装备!A:A,0)),系数!$K$12:$M$15,3,0))</f>
        <v>8000</v>
      </c>
      <c r="O7598" s="17">
        <f>IF(E7598=1,"",VLOOKUP(E7598,系数!$S$2:$AB$12,MATCH(属性!C7598,评级,0),1))</f>
        <v>80</v>
      </c>
    </row>
    <row r="7599" spans="1:15" ht="17.25" thickBot="1" x14ac:dyDescent="0.4">
      <c r="A7599" s="17">
        <v>7100064</v>
      </c>
      <c r="B7599" s="17" t="s">
        <v>291</v>
      </c>
      <c r="C7599" s="15">
        <f>INDEX(装备!G:G,MATCH(属性!A7599,装备!A:A,0))</f>
        <v>17</v>
      </c>
      <c r="D7599" s="15" t="str">
        <f>INDEX(装备!E:E,MATCH(属性!A7599,装备!A:A,0))</f>
        <v>armour</v>
      </c>
      <c r="E7599" s="14">
        <v>37</v>
      </c>
      <c r="F7599" s="17">
        <f>INT((VLOOKUP($C7599,装备数值,2,0)+VLOOKUP($C7599,装备数值,5,0)*($E7599-1))*VLOOKUP($D7599,系数!$K$2:$O$7,2,0))</f>
        <v>3080</v>
      </c>
      <c r="G7599" s="17">
        <f>INT((VLOOKUP($C7599,装备数值,3,0)+VLOOKUP($C7599,装备数值,6,0)*($E7599-1))*VLOOKUP($D7599,系数!$K$2:$O$7,3,0))</f>
        <v>0</v>
      </c>
      <c r="H7599" s="17">
        <f t="shared" si="231"/>
        <v>0</v>
      </c>
      <c r="I7599" s="17">
        <f>INT((VLOOKUP($C7599,装备数值,4,0)+VLOOKUP($C7599,装备数值,7,0)*($E7599-1))*VLOOKUP($D7599,系数!$K$2:$O$7,4,0))</f>
        <v>0</v>
      </c>
      <c r="J7599" s="17">
        <f>INT((VLOOKUP($C7599,装备数值,4,0)+VLOOKUP($C7599,装备数值,7,0)*($E7599-1))*VLOOKUP($D7599,系数!$K$2:$O$7,5,0))</f>
        <v>0</v>
      </c>
      <c r="K7599" s="17">
        <f>INT(VLOOKUP(E7599,强化金币,2,1)*VLOOKUP(INDEX(装备!F:F,MATCH(属性!A7599,装备!A:A,0)),系数!$K$12:$M$15,3,0))</f>
        <v>8500</v>
      </c>
      <c r="O7599" s="17">
        <f>IF(E7599=1,"",VLOOKUP(E7599,系数!$S$2:$AB$12,MATCH(属性!C7599,评级,0),1))</f>
        <v>80</v>
      </c>
    </row>
    <row r="7600" spans="1:15" ht="17.25" thickBot="1" x14ac:dyDescent="0.4">
      <c r="A7600" s="17">
        <v>7100064</v>
      </c>
      <c r="B7600" s="17" t="s">
        <v>291</v>
      </c>
      <c r="C7600" s="15">
        <f>INDEX(装备!G:G,MATCH(属性!A7600,装备!A:A,0))</f>
        <v>17</v>
      </c>
      <c r="D7600" s="15" t="str">
        <f>INDEX(装备!E:E,MATCH(属性!A7600,装备!A:A,0))</f>
        <v>armour</v>
      </c>
      <c r="E7600" s="14">
        <v>38</v>
      </c>
      <c r="F7600" s="17">
        <f>INT((VLOOKUP($C7600,装备数值,2,0)+VLOOKUP($C7600,装备数值,5,0)*($E7600-1))*VLOOKUP($D7600,系数!$K$2:$O$7,2,0))</f>
        <v>3135</v>
      </c>
      <c r="G7600" s="17">
        <f>INT((VLOOKUP($C7600,装备数值,3,0)+VLOOKUP($C7600,装备数值,6,0)*($E7600-1))*VLOOKUP($D7600,系数!$K$2:$O$7,3,0))</f>
        <v>0</v>
      </c>
      <c r="H7600" s="17">
        <f t="shared" si="231"/>
        <v>0</v>
      </c>
      <c r="I7600" s="17">
        <f>INT((VLOOKUP($C7600,装备数值,4,0)+VLOOKUP($C7600,装备数值,7,0)*($E7600-1))*VLOOKUP($D7600,系数!$K$2:$O$7,4,0))</f>
        <v>0</v>
      </c>
      <c r="J7600" s="17">
        <f>INT((VLOOKUP($C7600,装备数值,4,0)+VLOOKUP($C7600,装备数值,7,0)*($E7600-1))*VLOOKUP($D7600,系数!$K$2:$O$7,5,0))</f>
        <v>0</v>
      </c>
      <c r="K7600" s="17">
        <f>INT(VLOOKUP(E7600,强化金币,2,1)*VLOOKUP(INDEX(装备!F:F,MATCH(属性!A7600,装备!A:A,0)),系数!$K$12:$M$15,3,0))</f>
        <v>9000</v>
      </c>
      <c r="O7600" s="17">
        <f>IF(E7600=1,"",VLOOKUP(E7600,系数!$S$2:$AB$12,MATCH(属性!C7600,评级,0),1))</f>
        <v>80</v>
      </c>
    </row>
    <row r="7601" spans="1:15" ht="17.25" thickBot="1" x14ac:dyDescent="0.4">
      <c r="A7601" s="17">
        <v>7100064</v>
      </c>
      <c r="B7601" s="17" t="s">
        <v>291</v>
      </c>
      <c r="C7601" s="15">
        <f>INDEX(装备!G:G,MATCH(属性!A7601,装备!A:A,0))</f>
        <v>17</v>
      </c>
      <c r="D7601" s="15" t="str">
        <f>INDEX(装备!E:E,MATCH(属性!A7601,装备!A:A,0))</f>
        <v>armour</v>
      </c>
      <c r="E7601" s="14">
        <v>39</v>
      </c>
      <c r="F7601" s="17">
        <f>INT((VLOOKUP($C7601,装备数值,2,0)+VLOOKUP($C7601,装备数值,5,0)*($E7601-1))*VLOOKUP($D7601,系数!$K$2:$O$7,2,0))</f>
        <v>3190</v>
      </c>
      <c r="G7601" s="17">
        <f>INT((VLOOKUP($C7601,装备数值,3,0)+VLOOKUP($C7601,装备数值,6,0)*($E7601-1))*VLOOKUP($D7601,系数!$K$2:$O$7,3,0))</f>
        <v>0</v>
      </c>
      <c r="H7601" s="17">
        <f t="shared" si="231"/>
        <v>0</v>
      </c>
      <c r="I7601" s="17">
        <f>INT((VLOOKUP($C7601,装备数值,4,0)+VLOOKUP($C7601,装备数值,7,0)*($E7601-1))*VLOOKUP($D7601,系数!$K$2:$O$7,4,0))</f>
        <v>0</v>
      </c>
      <c r="J7601" s="17">
        <f>INT((VLOOKUP($C7601,装备数值,4,0)+VLOOKUP($C7601,装备数值,7,0)*($E7601-1))*VLOOKUP($D7601,系数!$K$2:$O$7,5,0))</f>
        <v>0</v>
      </c>
      <c r="K7601" s="17">
        <f>INT(VLOOKUP(E7601,强化金币,2,1)*VLOOKUP(INDEX(装备!F:F,MATCH(属性!A7601,装备!A:A,0)),系数!$K$12:$M$15,3,0))</f>
        <v>10000</v>
      </c>
      <c r="O7601" s="17">
        <f>IF(E7601=1,"",VLOOKUP(E7601,系数!$S$2:$AB$12,MATCH(属性!C7601,评级,0),1))</f>
        <v>80</v>
      </c>
    </row>
    <row r="7602" spans="1:15" ht="17.25" thickBot="1" x14ac:dyDescent="0.4">
      <c r="A7602" s="17">
        <v>7100064</v>
      </c>
      <c r="B7602" s="17" t="s">
        <v>291</v>
      </c>
      <c r="C7602" s="15">
        <f>INDEX(装备!G:G,MATCH(属性!A7602,装备!A:A,0))</f>
        <v>17</v>
      </c>
      <c r="D7602" s="15" t="str">
        <f>INDEX(装备!E:E,MATCH(属性!A7602,装备!A:A,0))</f>
        <v>armour</v>
      </c>
      <c r="E7602" s="14">
        <v>40</v>
      </c>
      <c r="F7602" s="17">
        <f>INT((VLOOKUP($C7602,装备数值,2,0)+VLOOKUP($C7602,装备数值,5,0)*($E7602-1))*VLOOKUP($D7602,系数!$K$2:$O$7,2,0))</f>
        <v>3245</v>
      </c>
      <c r="G7602" s="17">
        <f>INT((VLOOKUP($C7602,装备数值,3,0)+VLOOKUP($C7602,装备数值,6,0)*($E7602-1))*VLOOKUP($D7602,系数!$K$2:$O$7,3,0))</f>
        <v>0</v>
      </c>
      <c r="H7602" s="17">
        <f t="shared" si="231"/>
        <v>0</v>
      </c>
      <c r="I7602" s="17">
        <f>INT((VLOOKUP($C7602,装备数值,4,0)+VLOOKUP($C7602,装备数值,7,0)*($E7602-1))*VLOOKUP($D7602,系数!$K$2:$O$7,4,0))</f>
        <v>0</v>
      </c>
      <c r="J7602" s="17">
        <f>INT((VLOOKUP($C7602,装备数值,4,0)+VLOOKUP($C7602,装备数值,7,0)*($E7602-1))*VLOOKUP($D7602,系数!$K$2:$O$7,5,0))</f>
        <v>0</v>
      </c>
      <c r="K7602" s="17">
        <f>INT(VLOOKUP(E7602,强化金币,2,1)*VLOOKUP(INDEX(装备!F:F,MATCH(属性!A7602,装备!A:A,0)),系数!$K$12:$M$15,3,0))</f>
        <v>12000</v>
      </c>
      <c r="O7602" s="17">
        <f>IF(E7602=1,"",VLOOKUP(E7602,系数!$S$2:$AB$12,MATCH(属性!C7602,评级,0),1))</f>
        <v>100</v>
      </c>
    </row>
    <row r="7603" spans="1:15" ht="17.25" thickBot="1" x14ac:dyDescent="0.4">
      <c r="A7603" s="17">
        <v>7100064</v>
      </c>
      <c r="B7603" s="17" t="s">
        <v>291</v>
      </c>
      <c r="C7603" s="15">
        <f>INDEX(装备!G:G,MATCH(属性!A7603,装备!A:A,0))</f>
        <v>17</v>
      </c>
      <c r="D7603" s="15" t="str">
        <f>INDEX(装备!E:E,MATCH(属性!A7603,装备!A:A,0))</f>
        <v>armour</v>
      </c>
      <c r="E7603" s="14">
        <v>41</v>
      </c>
      <c r="F7603" s="17">
        <f>INT((VLOOKUP($C7603,装备数值,2,0)+VLOOKUP($C7603,装备数值,5,0)*($E7603-1))*VLOOKUP($D7603,系数!$K$2:$O$7,2,0))</f>
        <v>3300</v>
      </c>
      <c r="G7603" s="17">
        <f>INT((VLOOKUP($C7603,装备数值,3,0)+VLOOKUP($C7603,装备数值,6,0)*($E7603-1))*VLOOKUP($D7603,系数!$K$2:$O$7,3,0))</f>
        <v>0</v>
      </c>
      <c r="H7603" s="17">
        <f t="shared" si="231"/>
        <v>0</v>
      </c>
      <c r="I7603" s="17">
        <f>INT((VLOOKUP($C7603,装备数值,4,0)+VLOOKUP($C7603,装备数值,7,0)*($E7603-1))*VLOOKUP($D7603,系数!$K$2:$O$7,4,0))</f>
        <v>0</v>
      </c>
      <c r="J7603" s="17">
        <f>INT((VLOOKUP($C7603,装备数值,4,0)+VLOOKUP($C7603,装备数值,7,0)*($E7603-1))*VLOOKUP($D7603,系数!$K$2:$O$7,5,0))</f>
        <v>0</v>
      </c>
      <c r="K7603" s="17">
        <f>INT(VLOOKUP(E7603,强化金币,2,1)*VLOOKUP(INDEX(装备!F:F,MATCH(属性!A7603,装备!A:A,0)),系数!$K$12:$M$15,3,0))</f>
        <v>14000</v>
      </c>
      <c r="O7603" s="17">
        <f>IF(E7603=1,"",VLOOKUP(E7603,系数!$S$2:$AB$12,MATCH(属性!C7603,评级,0),1))</f>
        <v>100</v>
      </c>
    </row>
    <row r="7604" spans="1:15" ht="17.25" thickBot="1" x14ac:dyDescent="0.4">
      <c r="A7604" s="17">
        <v>7100064</v>
      </c>
      <c r="B7604" s="17" t="s">
        <v>291</v>
      </c>
      <c r="C7604" s="15">
        <f>INDEX(装备!G:G,MATCH(属性!A7604,装备!A:A,0))</f>
        <v>17</v>
      </c>
      <c r="D7604" s="15" t="str">
        <f>INDEX(装备!E:E,MATCH(属性!A7604,装备!A:A,0))</f>
        <v>armour</v>
      </c>
      <c r="E7604" s="14">
        <v>42</v>
      </c>
      <c r="F7604" s="17">
        <f>INT((VLOOKUP($C7604,装备数值,2,0)+VLOOKUP($C7604,装备数值,5,0)*($E7604-1))*VLOOKUP($D7604,系数!$K$2:$O$7,2,0))</f>
        <v>3355</v>
      </c>
      <c r="G7604" s="17">
        <f>INT((VLOOKUP($C7604,装备数值,3,0)+VLOOKUP($C7604,装备数值,6,0)*($E7604-1))*VLOOKUP($D7604,系数!$K$2:$O$7,3,0))</f>
        <v>0</v>
      </c>
      <c r="H7604" s="17">
        <f t="shared" si="231"/>
        <v>0</v>
      </c>
      <c r="I7604" s="17">
        <f>INT((VLOOKUP($C7604,装备数值,4,0)+VLOOKUP($C7604,装备数值,7,0)*($E7604-1))*VLOOKUP($D7604,系数!$K$2:$O$7,4,0))</f>
        <v>0</v>
      </c>
      <c r="J7604" s="17">
        <f>INT((VLOOKUP($C7604,装备数值,4,0)+VLOOKUP($C7604,装备数值,7,0)*($E7604-1))*VLOOKUP($D7604,系数!$K$2:$O$7,5,0))</f>
        <v>0</v>
      </c>
      <c r="K7604" s="17">
        <f>INT(VLOOKUP(E7604,强化金币,2,1)*VLOOKUP(INDEX(装备!F:F,MATCH(属性!A7604,装备!A:A,0)),系数!$K$12:$M$15,3,0))</f>
        <v>16000</v>
      </c>
      <c r="O7604" s="17">
        <f>IF(E7604=1,"",VLOOKUP(E7604,系数!$S$2:$AB$12,MATCH(属性!C7604,评级,0),1))</f>
        <v>100</v>
      </c>
    </row>
    <row r="7605" spans="1:15" ht="17.25" thickBot="1" x14ac:dyDescent="0.4">
      <c r="A7605" s="17">
        <v>7100064</v>
      </c>
      <c r="B7605" s="17" t="s">
        <v>291</v>
      </c>
      <c r="C7605" s="15">
        <f>INDEX(装备!G:G,MATCH(属性!A7605,装备!A:A,0))</f>
        <v>17</v>
      </c>
      <c r="D7605" s="15" t="str">
        <f>INDEX(装备!E:E,MATCH(属性!A7605,装备!A:A,0))</f>
        <v>armour</v>
      </c>
      <c r="E7605" s="14">
        <v>43</v>
      </c>
      <c r="F7605" s="17">
        <f>INT((VLOOKUP($C7605,装备数值,2,0)+VLOOKUP($C7605,装备数值,5,0)*($E7605-1))*VLOOKUP($D7605,系数!$K$2:$O$7,2,0))</f>
        <v>3410</v>
      </c>
      <c r="G7605" s="17">
        <f>INT((VLOOKUP($C7605,装备数值,3,0)+VLOOKUP($C7605,装备数值,6,0)*($E7605-1))*VLOOKUP($D7605,系数!$K$2:$O$7,3,0))</f>
        <v>0</v>
      </c>
      <c r="H7605" s="17">
        <f t="shared" si="231"/>
        <v>0</v>
      </c>
      <c r="I7605" s="17">
        <f>INT((VLOOKUP($C7605,装备数值,4,0)+VLOOKUP($C7605,装备数值,7,0)*($E7605-1))*VLOOKUP($D7605,系数!$K$2:$O$7,4,0))</f>
        <v>0</v>
      </c>
      <c r="J7605" s="17">
        <f>INT((VLOOKUP($C7605,装备数值,4,0)+VLOOKUP($C7605,装备数值,7,0)*($E7605-1))*VLOOKUP($D7605,系数!$K$2:$O$7,5,0))</f>
        <v>0</v>
      </c>
      <c r="K7605" s="17">
        <f>INT(VLOOKUP(E7605,强化金币,2,1)*VLOOKUP(INDEX(装备!F:F,MATCH(属性!A7605,装备!A:A,0)),系数!$K$12:$M$15,3,0))</f>
        <v>18000</v>
      </c>
      <c r="O7605" s="17">
        <f>IF(E7605=1,"",VLOOKUP(E7605,系数!$S$2:$AB$12,MATCH(属性!C7605,评级,0),1))</f>
        <v>100</v>
      </c>
    </row>
    <row r="7606" spans="1:15" ht="17.25" thickBot="1" x14ac:dyDescent="0.4">
      <c r="A7606" s="17">
        <v>7100064</v>
      </c>
      <c r="B7606" s="17" t="s">
        <v>291</v>
      </c>
      <c r="C7606" s="15">
        <f>INDEX(装备!G:G,MATCH(属性!A7606,装备!A:A,0))</f>
        <v>17</v>
      </c>
      <c r="D7606" s="15" t="str">
        <f>INDEX(装备!E:E,MATCH(属性!A7606,装备!A:A,0))</f>
        <v>armour</v>
      </c>
      <c r="E7606" s="14">
        <v>44</v>
      </c>
      <c r="F7606" s="17">
        <f>INT((VLOOKUP($C7606,装备数值,2,0)+VLOOKUP($C7606,装备数值,5,0)*($E7606-1))*VLOOKUP($D7606,系数!$K$2:$O$7,2,0))</f>
        <v>3465</v>
      </c>
      <c r="G7606" s="17">
        <f>INT((VLOOKUP($C7606,装备数值,3,0)+VLOOKUP($C7606,装备数值,6,0)*($E7606-1))*VLOOKUP($D7606,系数!$K$2:$O$7,3,0))</f>
        <v>0</v>
      </c>
      <c r="H7606" s="17">
        <f t="shared" si="231"/>
        <v>0</v>
      </c>
      <c r="I7606" s="17">
        <f>INT((VLOOKUP($C7606,装备数值,4,0)+VLOOKUP($C7606,装备数值,7,0)*($E7606-1))*VLOOKUP($D7606,系数!$K$2:$O$7,4,0))</f>
        <v>0</v>
      </c>
      <c r="J7606" s="17">
        <f>INT((VLOOKUP($C7606,装备数值,4,0)+VLOOKUP($C7606,装备数值,7,0)*($E7606-1))*VLOOKUP($D7606,系数!$K$2:$O$7,5,0))</f>
        <v>0</v>
      </c>
      <c r="K7606" s="17">
        <f>INT(VLOOKUP(E7606,强化金币,2,1)*VLOOKUP(INDEX(装备!F:F,MATCH(属性!A7606,装备!A:A,0)),系数!$K$12:$M$15,3,0))</f>
        <v>20000</v>
      </c>
      <c r="O7606" s="17">
        <f>IF(E7606=1,"",VLOOKUP(E7606,系数!$S$2:$AB$12,MATCH(属性!C7606,评级,0),1))</f>
        <v>100</v>
      </c>
    </row>
    <row r="7607" spans="1:15" ht="17.25" thickBot="1" x14ac:dyDescent="0.4">
      <c r="A7607" s="17">
        <v>7100064</v>
      </c>
      <c r="B7607" s="17" t="s">
        <v>291</v>
      </c>
      <c r="C7607" s="15">
        <f>INDEX(装备!G:G,MATCH(属性!A7607,装备!A:A,0))</f>
        <v>17</v>
      </c>
      <c r="D7607" s="15" t="str">
        <f>INDEX(装备!E:E,MATCH(属性!A7607,装备!A:A,0))</f>
        <v>armour</v>
      </c>
      <c r="E7607" s="14">
        <v>45</v>
      </c>
      <c r="F7607" s="17">
        <f>INT((VLOOKUP($C7607,装备数值,2,0)+VLOOKUP($C7607,装备数值,5,0)*($E7607-1))*VLOOKUP($D7607,系数!$K$2:$O$7,2,0))</f>
        <v>3520</v>
      </c>
      <c r="G7607" s="17">
        <f>INT((VLOOKUP($C7607,装备数值,3,0)+VLOOKUP($C7607,装备数值,6,0)*($E7607-1))*VLOOKUP($D7607,系数!$K$2:$O$7,3,0))</f>
        <v>0</v>
      </c>
      <c r="H7607" s="17">
        <f t="shared" si="231"/>
        <v>0</v>
      </c>
      <c r="I7607" s="17">
        <f>INT((VLOOKUP($C7607,装备数值,4,0)+VLOOKUP($C7607,装备数值,7,0)*($E7607-1))*VLOOKUP($D7607,系数!$K$2:$O$7,4,0))</f>
        <v>0</v>
      </c>
      <c r="J7607" s="17">
        <f>INT((VLOOKUP($C7607,装备数值,4,0)+VLOOKUP($C7607,装备数值,7,0)*($E7607-1))*VLOOKUP($D7607,系数!$K$2:$O$7,5,0))</f>
        <v>0</v>
      </c>
      <c r="K7607" s="17">
        <f>INT(VLOOKUP(E7607,强化金币,2,1)*VLOOKUP(INDEX(装备!F:F,MATCH(属性!A7607,装备!A:A,0)),系数!$K$12:$M$15,3,0))</f>
        <v>22000</v>
      </c>
      <c r="O7607" s="17">
        <f>IF(E7607=1,"",VLOOKUP(E7607,系数!$S$2:$AB$12,MATCH(属性!C7607,评级,0),1))</f>
        <v>100</v>
      </c>
    </row>
    <row r="7608" spans="1:15" ht="17.25" thickBot="1" x14ac:dyDescent="0.4">
      <c r="A7608" s="17">
        <v>7100064</v>
      </c>
      <c r="B7608" s="17" t="s">
        <v>291</v>
      </c>
      <c r="C7608" s="15">
        <f>INDEX(装备!G:G,MATCH(属性!A7608,装备!A:A,0))</f>
        <v>17</v>
      </c>
      <c r="D7608" s="15" t="str">
        <f>INDEX(装备!E:E,MATCH(属性!A7608,装备!A:A,0))</f>
        <v>armour</v>
      </c>
      <c r="E7608" s="14">
        <v>46</v>
      </c>
      <c r="F7608" s="17">
        <f>INT((VLOOKUP($C7608,装备数值,2,0)+VLOOKUP($C7608,装备数值,5,0)*($E7608-1))*VLOOKUP($D7608,系数!$K$2:$O$7,2,0))</f>
        <v>3575</v>
      </c>
      <c r="G7608" s="17">
        <f>INT((VLOOKUP($C7608,装备数值,3,0)+VLOOKUP($C7608,装备数值,6,0)*($E7608-1))*VLOOKUP($D7608,系数!$K$2:$O$7,3,0))</f>
        <v>0</v>
      </c>
      <c r="H7608" s="17">
        <f t="shared" si="231"/>
        <v>0</v>
      </c>
      <c r="I7608" s="17">
        <f>INT((VLOOKUP($C7608,装备数值,4,0)+VLOOKUP($C7608,装备数值,7,0)*($E7608-1))*VLOOKUP($D7608,系数!$K$2:$O$7,4,0))</f>
        <v>0</v>
      </c>
      <c r="J7608" s="17">
        <f>INT((VLOOKUP($C7608,装备数值,4,0)+VLOOKUP($C7608,装备数值,7,0)*($E7608-1))*VLOOKUP($D7608,系数!$K$2:$O$7,5,0))</f>
        <v>0</v>
      </c>
      <c r="K7608" s="17">
        <f>INT(VLOOKUP(E7608,强化金币,2,1)*VLOOKUP(INDEX(装备!F:F,MATCH(属性!A7608,装备!A:A,0)),系数!$K$12:$M$15,3,0))</f>
        <v>24000</v>
      </c>
      <c r="O7608" s="17">
        <f>IF(E7608=1,"",VLOOKUP(E7608,系数!$S$2:$AB$12,MATCH(属性!C7608,评级,0),1))</f>
        <v>100</v>
      </c>
    </row>
    <row r="7609" spans="1:15" ht="17.25" thickBot="1" x14ac:dyDescent="0.4">
      <c r="A7609" s="17">
        <v>7100064</v>
      </c>
      <c r="B7609" s="17" t="s">
        <v>291</v>
      </c>
      <c r="C7609" s="15">
        <f>INDEX(装备!G:G,MATCH(属性!A7609,装备!A:A,0))</f>
        <v>17</v>
      </c>
      <c r="D7609" s="15" t="str">
        <f>INDEX(装备!E:E,MATCH(属性!A7609,装备!A:A,0))</f>
        <v>armour</v>
      </c>
      <c r="E7609" s="14">
        <v>47</v>
      </c>
      <c r="F7609" s="17">
        <f>INT((VLOOKUP($C7609,装备数值,2,0)+VLOOKUP($C7609,装备数值,5,0)*($E7609-1))*VLOOKUP($D7609,系数!$K$2:$O$7,2,0))</f>
        <v>3630</v>
      </c>
      <c r="G7609" s="17">
        <f>INT((VLOOKUP($C7609,装备数值,3,0)+VLOOKUP($C7609,装备数值,6,0)*($E7609-1))*VLOOKUP($D7609,系数!$K$2:$O$7,3,0))</f>
        <v>0</v>
      </c>
      <c r="H7609" s="17">
        <f t="shared" si="231"/>
        <v>0</v>
      </c>
      <c r="I7609" s="17">
        <f>INT((VLOOKUP($C7609,装备数值,4,0)+VLOOKUP($C7609,装备数值,7,0)*($E7609-1))*VLOOKUP($D7609,系数!$K$2:$O$7,4,0))</f>
        <v>0</v>
      </c>
      <c r="J7609" s="17">
        <f>INT((VLOOKUP($C7609,装备数值,4,0)+VLOOKUP($C7609,装备数值,7,0)*($E7609-1))*VLOOKUP($D7609,系数!$K$2:$O$7,5,0))</f>
        <v>0</v>
      </c>
      <c r="K7609" s="17">
        <f>INT(VLOOKUP(E7609,强化金币,2,1)*VLOOKUP(INDEX(装备!F:F,MATCH(属性!A7609,装备!A:A,0)),系数!$K$12:$M$15,3,0))</f>
        <v>26000</v>
      </c>
      <c r="O7609" s="17">
        <f>IF(E7609=1,"",VLOOKUP(E7609,系数!$S$2:$AB$12,MATCH(属性!C7609,评级,0),1))</f>
        <v>100</v>
      </c>
    </row>
    <row r="7610" spans="1:15" ht="17.25" thickBot="1" x14ac:dyDescent="0.4">
      <c r="A7610" s="17">
        <v>7100064</v>
      </c>
      <c r="B7610" s="17" t="s">
        <v>291</v>
      </c>
      <c r="C7610" s="15">
        <f>INDEX(装备!G:G,MATCH(属性!A7610,装备!A:A,0))</f>
        <v>17</v>
      </c>
      <c r="D7610" s="15" t="str">
        <f>INDEX(装备!E:E,MATCH(属性!A7610,装备!A:A,0))</f>
        <v>armour</v>
      </c>
      <c r="E7610" s="14">
        <v>48</v>
      </c>
      <c r="F7610" s="17">
        <f>INT((VLOOKUP($C7610,装备数值,2,0)+VLOOKUP($C7610,装备数值,5,0)*($E7610-1))*VLOOKUP($D7610,系数!$K$2:$O$7,2,0))</f>
        <v>3685</v>
      </c>
      <c r="G7610" s="17">
        <f>INT((VLOOKUP($C7610,装备数值,3,0)+VLOOKUP($C7610,装备数值,6,0)*($E7610-1))*VLOOKUP($D7610,系数!$K$2:$O$7,3,0))</f>
        <v>0</v>
      </c>
      <c r="H7610" s="17">
        <f t="shared" si="231"/>
        <v>0</v>
      </c>
      <c r="I7610" s="17">
        <f>INT((VLOOKUP($C7610,装备数值,4,0)+VLOOKUP($C7610,装备数值,7,0)*($E7610-1))*VLOOKUP($D7610,系数!$K$2:$O$7,4,0))</f>
        <v>0</v>
      </c>
      <c r="J7610" s="17">
        <f>INT((VLOOKUP($C7610,装备数值,4,0)+VLOOKUP($C7610,装备数值,7,0)*($E7610-1))*VLOOKUP($D7610,系数!$K$2:$O$7,5,0))</f>
        <v>0</v>
      </c>
      <c r="K7610" s="17">
        <f>INT(VLOOKUP(E7610,强化金币,2,1)*VLOOKUP(INDEX(装备!F:F,MATCH(属性!A7610,装备!A:A,0)),系数!$K$12:$M$15,3,0))</f>
        <v>28000</v>
      </c>
      <c r="O7610" s="17">
        <f>IF(E7610=1,"",VLOOKUP(E7610,系数!$S$2:$AB$12,MATCH(属性!C7610,评级,0),1))</f>
        <v>100</v>
      </c>
    </row>
    <row r="7611" spans="1:15" ht="17.25" thickBot="1" x14ac:dyDescent="0.4">
      <c r="A7611" s="17">
        <v>7100064</v>
      </c>
      <c r="B7611" s="17" t="s">
        <v>291</v>
      </c>
      <c r="C7611" s="15">
        <f>INDEX(装备!G:G,MATCH(属性!A7611,装备!A:A,0))</f>
        <v>17</v>
      </c>
      <c r="D7611" s="15" t="str">
        <f>INDEX(装备!E:E,MATCH(属性!A7611,装备!A:A,0))</f>
        <v>armour</v>
      </c>
      <c r="E7611" s="14">
        <v>49</v>
      </c>
      <c r="F7611" s="17">
        <f>INT((VLOOKUP($C7611,装备数值,2,0)+VLOOKUP($C7611,装备数值,5,0)*($E7611-1))*VLOOKUP($D7611,系数!$K$2:$O$7,2,0))</f>
        <v>3740</v>
      </c>
      <c r="G7611" s="17">
        <f>INT((VLOOKUP($C7611,装备数值,3,0)+VLOOKUP($C7611,装备数值,6,0)*($E7611-1))*VLOOKUP($D7611,系数!$K$2:$O$7,3,0))</f>
        <v>0</v>
      </c>
      <c r="H7611" s="17">
        <f t="shared" si="231"/>
        <v>0</v>
      </c>
      <c r="I7611" s="17">
        <f>INT((VLOOKUP($C7611,装备数值,4,0)+VLOOKUP($C7611,装备数值,7,0)*($E7611-1))*VLOOKUP($D7611,系数!$K$2:$O$7,4,0))</f>
        <v>0</v>
      </c>
      <c r="J7611" s="17">
        <f>INT((VLOOKUP($C7611,装备数值,4,0)+VLOOKUP($C7611,装备数值,7,0)*($E7611-1))*VLOOKUP($D7611,系数!$K$2:$O$7,5,0))</f>
        <v>0</v>
      </c>
      <c r="K7611" s="17">
        <f>INT(VLOOKUP(E7611,强化金币,2,1)*VLOOKUP(INDEX(装备!F:F,MATCH(属性!A7611,装备!A:A,0)),系数!$K$12:$M$15,3,0))</f>
        <v>30000</v>
      </c>
      <c r="O7611" s="17">
        <f>IF(E7611=1,"",VLOOKUP(E7611,系数!$S$2:$AB$12,MATCH(属性!C7611,评级,0),1))</f>
        <v>100</v>
      </c>
    </row>
    <row r="7612" spans="1:15" ht="17.25" thickBot="1" x14ac:dyDescent="0.4">
      <c r="A7612" s="17">
        <v>7100064</v>
      </c>
      <c r="B7612" s="17" t="s">
        <v>291</v>
      </c>
      <c r="C7612" s="15">
        <f>INDEX(装备!G:G,MATCH(属性!A7612,装备!A:A,0))</f>
        <v>17</v>
      </c>
      <c r="D7612" s="15" t="str">
        <f>INDEX(装备!E:E,MATCH(属性!A7612,装备!A:A,0))</f>
        <v>armour</v>
      </c>
      <c r="E7612" s="14">
        <v>50</v>
      </c>
      <c r="F7612" s="17">
        <f>INT((VLOOKUP($C7612,装备数值,2,0)+VLOOKUP($C7612,装备数值,5,0)*($E7612-1))*VLOOKUP($D7612,系数!$K$2:$O$7,2,0))</f>
        <v>3795</v>
      </c>
      <c r="G7612" s="17">
        <f>INT((VLOOKUP($C7612,装备数值,3,0)+VLOOKUP($C7612,装备数值,6,0)*($E7612-1))*VLOOKUP($D7612,系数!$K$2:$O$7,3,0))</f>
        <v>0</v>
      </c>
      <c r="H7612" s="17">
        <f t="shared" si="231"/>
        <v>0</v>
      </c>
      <c r="I7612" s="17">
        <f>INT((VLOOKUP($C7612,装备数值,4,0)+VLOOKUP($C7612,装备数值,7,0)*($E7612-1))*VLOOKUP($D7612,系数!$K$2:$O$7,4,0))</f>
        <v>0</v>
      </c>
      <c r="J7612" s="17">
        <f>INT((VLOOKUP($C7612,装备数值,4,0)+VLOOKUP($C7612,装备数值,7,0)*($E7612-1))*VLOOKUP($D7612,系数!$K$2:$O$7,5,0))</f>
        <v>0</v>
      </c>
      <c r="K7612" s="17">
        <f>INT(VLOOKUP(E7612,强化金币,2,1)*VLOOKUP(INDEX(装备!F:F,MATCH(属性!A7612,装备!A:A,0)),系数!$K$12:$M$15,3,0))</f>
        <v>32000</v>
      </c>
      <c r="O7612" s="17">
        <f>IF(E7612=1,"",VLOOKUP(E7612,系数!$S$2:$AB$12,MATCH(属性!C7612,评级,0),1))</f>
        <v>120</v>
      </c>
    </row>
    <row r="7613" spans="1:15" ht="17.25" thickBot="1" x14ac:dyDescent="0.4">
      <c r="A7613" s="17">
        <v>7100064</v>
      </c>
      <c r="B7613" s="17" t="s">
        <v>291</v>
      </c>
      <c r="C7613" s="15">
        <f>INDEX(装备!G:G,MATCH(属性!A7613,装备!A:A,0))</f>
        <v>17</v>
      </c>
      <c r="D7613" s="15" t="str">
        <f>INDEX(装备!E:E,MATCH(属性!A7613,装备!A:A,0))</f>
        <v>armour</v>
      </c>
      <c r="E7613" s="14">
        <v>51</v>
      </c>
      <c r="F7613" s="17">
        <f>INT((VLOOKUP($C7613,装备数值,2,0)+VLOOKUP($C7613,装备数值,5,0)*($E7613-1))*VLOOKUP($D7613,系数!$K$2:$O$7,2,0))</f>
        <v>3850</v>
      </c>
      <c r="G7613" s="17">
        <f>INT((VLOOKUP($C7613,装备数值,3,0)+VLOOKUP($C7613,装备数值,6,0)*($E7613-1))*VLOOKUP($D7613,系数!$K$2:$O$7,3,0))</f>
        <v>0</v>
      </c>
      <c r="H7613" s="17">
        <f t="shared" si="231"/>
        <v>0</v>
      </c>
      <c r="I7613" s="17">
        <f>INT((VLOOKUP($C7613,装备数值,4,0)+VLOOKUP($C7613,装备数值,7,0)*($E7613-1))*VLOOKUP($D7613,系数!$K$2:$O$7,4,0))</f>
        <v>0</v>
      </c>
      <c r="J7613" s="17">
        <f>INT((VLOOKUP($C7613,装备数值,4,0)+VLOOKUP($C7613,装备数值,7,0)*($E7613-1))*VLOOKUP($D7613,系数!$K$2:$O$7,5,0))</f>
        <v>0</v>
      </c>
      <c r="K7613" s="17">
        <f>INT(VLOOKUP(E7613,强化金币,2,1)*VLOOKUP(INDEX(装备!F:F,MATCH(属性!A7613,装备!A:A,0)),系数!$K$12:$M$15,3,0))</f>
        <v>34000</v>
      </c>
      <c r="O7613" s="17">
        <f>IF(E7613=1,"",VLOOKUP(E7613,系数!$S$2:$AB$12,MATCH(属性!C7613,评级,0),1))</f>
        <v>120</v>
      </c>
    </row>
    <row r="7614" spans="1:15" ht="17.25" thickBot="1" x14ac:dyDescent="0.4">
      <c r="A7614" s="17">
        <v>7100064</v>
      </c>
      <c r="B7614" s="17" t="s">
        <v>291</v>
      </c>
      <c r="C7614" s="15">
        <f>INDEX(装备!G:G,MATCH(属性!A7614,装备!A:A,0))</f>
        <v>17</v>
      </c>
      <c r="D7614" s="15" t="str">
        <f>INDEX(装备!E:E,MATCH(属性!A7614,装备!A:A,0))</f>
        <v>armour</v>
      </c>
      <c r="E7614" s="14">
        <v>52</v>
      </c>
      <c r="F7614" s="17">
        <f>INT((VLOOKUP($C7614,装备数值,2,0)+VLOOKUP($C7614,装备数值,5,0)*($E7614-1))*VLOOKUP($D7614,系数!$K$2:$O$7,2,0))</f>
        <v>3905</v>
      </c>
      <c r="G7614" s="17">
        <f>INT((VLOOKUP($C7614,装备数值,3,0)+VLOOKUP($C7614,装备数值,6,0)*($E7614-1))*VLOOKUP($D7614,系数!$K$2:$O$7,3,0))</f>
        <v>0</v>
      </c>
      <c r="H7614" s="17">
        <f t="shared" si="231"/>
        <v>0</v>
      </c>
      <c r="I7614" s="17">
        <f>INT((VLOOKUP($C7614,装备数值,4,0)+VLOOKUP($C7614,装备数值,7,0)*($E7614-1))*VLOOKUP($D7614,系数!$K$2:$O$7,4,0))</f>
        <v>0</v>
      </c>
      <c r="J7614" s="17">
        <f>INT((VLOOKUP($C7614,装备数值,4,0)+VLOOKUP($C7614,装备数值,7,0)*($E7614-1))*VLOOKUP($D7614,系数!$K$2:$O$7,5,0))</f>
        <v>0</v>
      </c>
      <c r="K7614" s="17">
        <f>INT(VLOOKUP(E7614,强化金币,2,1)*VLOOKUP(INDEX(装备!F:F,MATCH(属性!A7614,装备!A:A,0)),系数!$K$12:$M$15,3,0))</f>
        <v>36000</v>
      </c>
      <c r="O7614" s="17">
        <f>IF(E7614=1,"",VLOOKUP(E7614,系数!$S$2:$AB$12,MATCH(属性!C7614,评级,0),1))</f>
        <v>120</v>
      </c>
    </row>
    <row r="7615" spans="1:15" ht="17.25" thickBot="1" x14ac:dyDescent="0.4">
      <c r="A7615" s="17">
        <v>7100064</v>
      </c>
      <c r="B7615" s="17" t="s">
        <v>291</v>
      </c>
      <c r="C7615" s="15">
        <f>INDEX(装备!G:G,MATCH(属性!A7615,装备!A:A,0))</f>
        <v>17</v>
      </c>
      <c r="D7615" s="15" t="str">
        <f>INDEX(装备!E:E,MATCH(属性!A7615,装备!A:A,0))</f>
        <v>armour</v>
      </c>
      <c r="E7615" s="14">
        <v>53</v>
      </c>
      <c r="F7615" s="17">
        <f>INT((VLOOKUP($C7615,装备数值,2,0)+VLOOKUP($C7615,装备数值,5,0)*($E7615-1))*VLOOKUP($D7615,系数!$K$2:$O$7,2,0))</f>
        <v>3960</v>
      </c>
      <c r="G7615" s="17">
        <f>INT((VLOOKUP($C7615,装备数值,3,0)+VLOOKUP($C7615,装备数值,6,0)*($E7615-1))*VLOOKUP($D7615,系数!$K$2:$O$7,3,0))</f>
        <v>0</v>
      </c>
      <c r="H7615" s="17">
        <f t="shared" si="231"/>
        <v>0</v>
      </c>
      <c r="I7615" s="17">
        <f>INT((VLOOKUP($C7615,装备数值,4,0)+VLOOKUP($C7615,装备数值,7,0)*($E7615-1))*VLOOKUP($D7615,系数!$K$2:$O$7,4,0))</f>
        <v>0</v>
      </c>
      <c r="J7615" s="17">
        <f>INT((VLOOKUP($C7615,装备数值,4,0)+VLOOKUP($C7615,装备数值,7,0)*($E7615-1))*VLOOKUP($D7615,系数!$K$2:$O$7,5,0))</f>
        <v>0</v>
      </c>
      <c r="K7615" s="17">
        <f>INT(VLOOKUP(E7615,强化金币,2,1)*VLOOKUP(INDEX(装备!F:F,MATCH(属性!A7615,装备!A:A,0)),系数!$K$12:$M$15,3,0))</f>
        <v>38000</v>
      </c>
      <c r="O7615" s="17">
        <f>IF(E7615=1,"",VLOOKUP(E7615,系数!$S$2:$AB$12,MATCH(属性!C7615,评级,0),1))</f>
        <v>120</v>
      </c>
    </row>
    <row r="7616" spans="1:15" ht="17.25" thickBot="1" x14ac:dyDescent="0.4">
      <c r="A7616" s="17">
        <v>7100064</v>
      </c>
      <c r="B7616" s="17" t="s">
        <v>291</v>
      </c>
      <c r="C7616" s="15">
        <f>INDEX(装备!G:G,MATCH(属性!A7616,装备!A:A,0))</f>
        <v>17</v>
      </c>
      <c r="D7616" s="15" t="str">
        <f>INDEX(装备!E:E,MATCH(属性!A7616,装备!A:A,0))</f>
        <v>armour</v>
      </c>
      <c r="E7616" s="14">
        <v>54</v>
      </c>
      <c r="F7616" s="17">
        <f>INT((VLOOKUP($C7616,装备数值,2,0)+VLOOKUP($C7616,装备数值,5,0)*($E7616-1))*VLOOKUP($D7616,系数!$K$2:$O$7,2,0))</f>
        <v>4015</v>
      </c>
      <c r="G7616" s="17">
        <f>INT((VLOOKUP($C7616,装备数值,3,0)+VLOOKUP($C7616,装备数值,6,0)*($E7616-1))*VLOOKUP($D7616,系数!$K$2:$O$7,3,0))</f>
        <v>0</v>
      </c>
      <c r="H7616" s="17">
        <f t="shared" si="231"/>
        <v>0</v>
      </c>
      <c r="I7616" s="17">
        <f>INT((VLOOKUP($C7616,装备数值,4,0)+VLOOKUP($C7616,装备数值,7,0)*($E7616-1))*VLOOKUP($D7616,系数!$K$2:$O$7,4,0))</f>
        <v>0</v>
      </c>
      <c r="J7616" s="17">
        <f>INT((VLOOKUP($C7616,装备数值,4,0)+VLOOKUP($C7616,装备数值,7,0)*($E7616-1))*VLOOKUP($D7616,系数!$K$2:$O$7,5,0))</f>
        <v>0</v>
      </c>
      <c r="K7616" s="17">
        <f>INT(VLOOKUP(E7616,强化金币,2,1)*VLOOKUP(INDEX(装备!F:F,MATCH(属性!A7616,装备!A:A,0)),系数!$K$12:$M$15,3,0))</f>
        <v>40000</v>
      </c>
      <c r="O7616" s="17">
        <f>IF(E7616=1,"",VLOOKUP(E7616,系数!$S$2:$AB$12,MATCH(属性!C7616,评级,0),1))</f>
        <v>120</v>
      </c>
    </row>
    <row r="7617" spans="1:15" ht="17.25" thickBot="1" x14ac:dyDescent="0.4">
      <c r="A7617" s="17">
        <v>7100064</v>
      </c>
      <c r="B7617" s="17" t="s">
        <v>291</v>
      </c>
      <c r="C7617" s="15">
        <f>INDEX(装备!G:G,MATCH(属性!A7617,装备!A:A,0))</f>
        <v>17</v>
      </c>
      <c r="D7617" s="15" t="str">
        <f>INDEX(装备!E:E,MATCH(属性!A7617,装备!A:A,0))</f>
        <v>armour</v>
      </c>
      <c r="E7617" s="14">
        <v>55</v>
      </c>
      <c r="F7617" s="17">
        <f>INT((VLOOKUP($C7617,装备数值,2,0)+VLOOKUP($C7617,装备数值,5,0)*($E7617-1))*VLOOKUP($D7617,系数!$K$2:$O$7,2,0))</f>
        <v>4070</v>
      </c>
      <c r="G7617" s="17">
        <f>INT((VLOOKUP($C7617,装备数值,3,0)+VLOOKUP($C7617,装备数值,6,0)*($E7617-1))*VLOOKUP($D7617,系数!$K$2:$O$7,3,0))</f>
        <v>0</v>
      </c>
      <c r="H7617" s="17">
        <f t="shared" si="231"/>
        <v>0</v>
      </c>
      <c r="I7617" s="17">
        <f>INT((VLOOKUP($C7617,装备数值,4,0)+VLOOKUP($C7617,装备数值,7,0)*($E7617-1))*VLOOKUP($D7617,系数!$K$2:$O$7,4,0))</f>
        <v>0</v>
      </c>
      <c r="J7617" s="17">
        <f>INT((VLOOKUP($C7617,装备数值,4,0)+VLOOKUP($C7617,装备数值,7,0)*($E7617-1))*VLOOKUP($D7617,系数!$K$2:$O$7,5,0))</f>
        <v>0</v>
      </c>
      <c r="K7617" s="17">
        <f>INT(VLOOKUP(E7617,强化金币,2,1)*VLOOKUP(INDEX(装备!F:F,MATCH(属性!A7617,装备!A:A,0)),系数!$K$12:$M$15,3,0))</f>
        <v>42000</v>
      </c>
      <c r="O7617" s="17">
        <f>IF(E7617=1,"",VLOOKUP(E7617,系数!$S$2:$AB$12,MATCH(属性!C7617,评级,0),1))</f>
        <v>120</v>
      </c>
    </row>
    <row r="7618" spans="1:15" ht="17.25" thickBot="1" x14ac:dyDescent="0.4">
      <c r="A7618" s="17">
        <v>7100064</v>
      </c>
      <c r="B7618" s="17" t="s">
        <v>291</v>
      </c>
      <c r="C7618" s="15">
        <f>INDEX(装备!G:G,MATCH(属性!A7618,装备!A:A,0))</f>
        <v>17</v>
      </c>
      <c r="D7618" s="15" t="str">
        <f>INDEX(装备!E:E,MATCH(属性!A7618,装备!A:A,0))</f>
        <v>armour</v>
      </c>
      <c r="E7618" s="14">
        <v>56</v>
      </c>
      <c r="F7618" s="17">
        <f>INT((VLOOKUP($C7618,装备数值,2,0)+VLOOKUP($C7618,装备数值,5,0)*($E7618-1))*VLOOKUP($D7618,系数!$K$2:$O$7,2,0))</f>
        <v>4125</v>
      </c>
      <c r="G7618" s="17">
        <f>INT((VLOOKUP($C7618,装备数值,3,0)+VLOOKUP($C7618,装备数值,6,0)*($E7618-1))*VLOOKUP($D7618,系数!$K$2:$O$7,3,0))</f>
        <v>0</v>
      </c>
      <c r="H7618" s="17">
        <f t="shared" si="231"/>
        <v>0</v>
      </c>
      <c r="I7618" s="17">
        <f>INT((VLOOKUP($C7618,装备数值,4,0)+VLOOKUP($C7618,装备数值,7,0)*($E7618-1))*VLOOKUP($D7618,系数!$K$2:$O$7,4,0))</f>
        <v>0</v>
      </c>
      <c r="J7618" s="17">
        <f>INT((VLOOKUP($C7618,装备数值,4,0)+VLOOKUP($C7618,装备数值,7,0)*($E7618-1))*VLOOKUP($D7618,系数!$K$2:$O$7,5,0))</f>
        <v>0</v>
      </c>
      <c r="K7618" s="17">
        <f>INT(VLOOKUP(E7618,强化金币,2,1)*VLOOKUP(INDEX(装备!F:F,MATCH(属性!A7618,装备!A:A,0)),系数!$K$12:$M$15,3,0))</f>
        <v>44000</v>
      </c>
      <c r="O7618" s="17">
        <f>IF(E7618=1,"",VLOOKUP(E7618,系数!$S$2:$AB$12,MATCH(属性!C7618,评级,0),1))</f>
        <v>120</v>
      </c>
    </row>
    <row r="7619" spans="1:15" ht="17.25" thickBot="1" x14ac:dyDescent="0.4">
      <c r="A7619" s="17">
        <v>7100064</v>
      </c>
      <c r="B7619" s="17" t="s">
        <v>291</v>
      </c>
      <c r="C7619" s="15">
        <f>INDEX(装备!G:G,MATCH(属性!A7619,装备!A:A,0))</f>
        <v>17</v>
      </c>
      <c r="D7619" s="15" t="str">
        <f>INDEX(装备!E:E,MATCH(属性!A7619,装备!A:A,0))</f>
        <v>armour</v>
      </c>
      <c r="E7619" s="14">
        <v>57</v>
      </c>
      <c r="F7619" s="17">
        <f>INT((VLOOKUP($C7619,装备数值,2,0)+VLOOKUP($C7619,装备数值,5,0)*($E7619-1))*VLOOKUP($D7619,系数!$K$2:$O$7,2,0))</f>
        <v>4180</v>
      </c>
      <c r="G7619" s="17">
        <f>INT((VLOOKUP($C7619,装备数值,3,0)+VLOOKUP($C7619,装备数值,6,0)*($E7619-1))*VLOOKUP($D7619,系数!$K$2:$O$7,3,0))</f>
        <v>0</v>
      </c>
      <c r="H7619" s="17">
        <f t="shared" si="231"/>
        <v>0</v>
      </c>
      <c r="I7619" s="17">
        <f>INT((VLOOKUP($C7619,装备数值,4,0)+VLOOKUP($C7619,装备数值,7,0)*($E7619-1))*VLOOKUP($D7619,系数!$K$2:$O$7,4,0))</f>
        <v>0</v>
      </c>
      <c r="J7619" s="17">
        <f>INT((VLOOKUP($C7619,装备数值,4,0)+VLOOKUP($C7619,装备数值,7,0)*($E7619-1))*VLOOKUP($D7619,系数!$K$2:$O$7,5,0))</f>
        <v>0</v>
      </c>
      <c r="K7619" s="17">
        <f>INT(VLOOKUP(E7619,强化金币,2,1)*VLOOKUP(INDEX(装备!F:F,MATCH(属性!A7619,装备!A:A,0)),系数!$K$12:$M$15,3,0))</f>
        <v>46000</v>
      </c>
      <c r="O7619" s="17">
        <f>IF(E7619=1,"",VLOOKUP(E7619,系数!$S$2:$AB$12,MATCH(属性!C7619,评级,0),1))</f>
        <v>120</v>
      </c>
    </row>
    <row r="7620" spans="1:15" ht="17.25" thickBot="1" x14ac:dyDescent="0.4">
      <c r="A7620" s="17">
        <v>7100064</v>
      </c>
      <c r="B7620" s="17" t="s">
        <v>291</v>
      </c>
      <c r="C7620" s="15">
        <f>INDEX(装备!G:G,MATCH(属性!A7620,装备!A:A,0))</f>
        <v>17</v>
      </c>
      <c r="D7620" s="15" t="str">
        <f>INDEX(装备!E:E,MATCH(属性!A7620,装备!A:A,0))</f>
        <v>armour</v>
      </c>
      <c r="E7620" s="14">
        <v>58</v>
      </c>
      <c r="F7620" s="17">
        <f>INT((VLOOKUP($C7620,装备数值,2,0)+VLOOKUP($C7620,装备数值,5,0)*($E7620-1))*VLOOKUP($D7620,系数!$K$2:$O$7,2,0))</f>
        <v>4235</v>
      </c>
      <c r="G7620" s="17">
        <f>INT((VLOOKUP($C7620,装备数值,3,0)+VLOOKUP($C7620,装备数值,6,0)*($E7620-1))*VLOOKUP($D7620,系数!$K$2:$O$7,3,0))</f>
        <v>0</v>
      </c>
      <c r="H7620" s="17">
        <f t="shared" ref="H7620:H7683" si="232">G7620</f>
        <v>0</v>
      </c>
      <c r="I7620" s="17">
        <f>INT((VLOOKUP($C7620,装备数值,4,0)+VLOOKUP($C7620,装备数值,7,0)*($E7620-1))*VLOOKUP($D7620,系数!$K$2:$O$7,4,0))</f>
        <v>0</v>
      </c>
      <c r="J7620" s="17">
        <f>INT((VLOOKUP($C7620,装备数值,4,0)+VLOOKUP($C7620,装备数值,7,0)*($E7620-1))*VLOOKUP($D7620,系数!$K$2:$O$7,5,0))</f>
        <v>0</v>
      </c>
      <c r="K7620" s="17">
        <f>INT(VLOOKUP(E7620,强化金币,2,1)*VLOOKUP(INDEX(装备!F:F,MATCH(属性!A7620,装备!A:A,0)),系数!$K$12:$M$15,3,0))</f>
        <v>48000</v>
      </c>
      <c r="O7620" s="17">
        <f>IF(E7620=1,"",VLOOKUP(E7620,系数!$S$2:$AB$12,MATCH(属性!C7620,评级,0),1))</f>
        <v>120</v>
      </c>
    </row>
    <row r="7621" spans="1:15" ht="17.25" thickBot="1" x14ac:dyDescent="0.4">
      <c r="A7621" s="17">
        <v>7100064</v>
      </c>
      <c r="B7621" s="17" t="s">
        <v>291</v>
      </c>
      <c r="C7621" s="15">
        <f>INDEX(装备!G:G,MATCH(属性!A7621,装备!A:A,0))</f>
        <v>17</v>
      </c>
      <c r="D7621" s="15" t="str">
        <f>INDEX(装备!E:E,MATCH(属性!A7621,装备!A:A,0))</f>
        <v>armour</v>
      </c>
      <c r="E7621" s="14">
        <v>59</v>
      </c>
      <c r="F7621" s="17">
        <f>INT((VLOOKUP($C7621,装备数值,2,0)+VLOOKUP($C7621,装备数值,5,0)*($E7621-1))*VLOOKUP($D7621,系数!$K$2:$O$7,2,0))</f>
        <v>4290</v>
      </c>
      <c r="G7621" s="17">
        <f>INT((VLOOKUP($C7621,装备数值,3,0)+VLOOKUP($C7621,装备数值,6,0)*($E7621-1))*VLOOKUP($D7621,系数!$K$2:$O$7,3,0))</f>
        <v>0</v>
      </c>
      <c r="H7621" s="17">
        <f t="shared" si="232"/>
        <v>0</v>
      </c>
      <c r="I7621" s="17">
        <f>INT((VLOOKUP($C7621,装备数值,4,0)+VLOOKUP($C7621,装备数值,7,0)*($E7621-1))*VLOOKUP($D7621,系数!$K$2:$O$7,4,0))</f>
        <v>0</v>
      </c>
      <c r="J7621" s="17">
        <f>INT((VLOOKUP($C7621,装备数值,4,0)+VLOOKUP($C7621,装备数值,7,0)*($E7621-1))*VLOOKUP($D7621,系数!$K$2:$O$7,5,0))</f>
        <v>0</v>
      </c>
      <c r="K7621" s="17">
        <f>INT(VLOOKUP(E7621,强化金币,2,1)*VLOOKUP(INDEX(装备!F:F,MATCH(属性!A7621,装备!A:A,0)),系数!$K$12:$M$15,3,0))</f>
        <v>50000</v>
      </c>
      <c r="O7621" s="17">
        <f>IF(E7621=1,"",VLOOKUP(E7621,系数!$S$2:$AB$12,MATCH(属性!C7621,评级,0),1))</f>
        <v>120</v>
      </c>
    </row>
    <row r="7622" spans="1:15" ht="17.25" thickBot="1" x14ac:dyDescent="0.4">
      <c r="A7622" s="17">
        <v>7100064</v>
      </c>
      <c r="B7622" s="17" t="s">
        <v>291</v>
      </c>
      <c r="C7622" s="15">
        <f>INDEX(装备!G:G,MATCH(属性!A7622,装备!A:A,0))</f>
        <v>17</v>
      </c>
      <c r="D7622" s="15" t="str">
        <f>INDEX(装备!E:E,MATCH(属性!A7622,装备!A:A,0))</f>
        <v>armour</v>
      </c>
      <c r="E7622" s="14">
        <v>60</v>
      </c>
      <c r="F7622" s="17">
        <f>INT((VLOOKUP($C7622,装备数值,2,0)+VLOOKUP($C7622,装备数值,5,0)*($E7622-1))*VLOOKUP($D7622,系数!$K$2:$O$7,2,0))</f>
        <v>4345</v>
      </c>
      <c r="G7622" s="17">
        <f>INT((VLOOKUP($C7622,装备数值,3,0)+VLOOKUP($C7622,装备数值,6,0)*($E7622-1))*VLOOKUP($D7622,系数!$K$2:$O$7,3,0))</f>
        <v>0</v>
      </c>
      <c r="H7622" s="17">
        <f t="shared" si="232"/>
        <v>0</v>
      </c>
      <c r="I7622" s="17">
        <f>INT((VLOOKUP($C7622,装备数值,4,0)+VLOOKUP($C7622,装备数值,7,0)*($E7622-1))*VLOOKUP($D7622,系数!$K$2:$O$7,4,0))</f>
        <v>0</v>
      </c>
      <c r="J7622" s="17">
        <f>INT((VLOOKUP($C7622,装备数值,4,0)+VLOOKUP($C7622,装备数值,7,0)*($E7622-1))*VLOOKUP($D7622,系数!$K$2:$O$7,5,0))</f>
        <v>0</v>
      </c>
      <c r="K7622" s="17">
        <f>INT(VLOOKUP(E7622,强化金币,2,1)*VLOOKUP(INDEX(装备!F:F,MATCH(属性!A7622,装备!A:A,0)),系数!$K$12:$M$15,3,0))</f>
        <v>52500</v>
      </c>
      <c r="O7622" s="17">
        <f>IF(E7622=1,"",VLOOKUP(E7622,系数!$S$2:$AB$12,MATCH(属性!C7622,评级,0),1))</f>
        <v>140</v>
      </c>
    </row>
    <row r="7623" spans="1:15" ht="17.25" thickBot="1" x14ac:dyDescent="0.4">
      <c r="A7623" s="17">
        <v>7100064</v>
      </c>
      <c r="B7623" s="17" t="s">
        <v>291</v>
      </c>
      <c r="C7623" s="15">
        <f>INDEX(装备!G:G,MATCH(属性!A7623,装备!A:A,0))</f>
        <v>17</v>
      </c>
      <c r="D7623" s="15" t="str">
        <f>INDEX(装备!E:E,MATCH(属性!A7623,装备!A:A,0))</f>
        <v>armour</v>
      </c>
      <c r="E7623" s="14">
        <v>61</v>
      </c>
      <c r="F7623" s="17">
        <f>INT((VLOOKUP($C7623,装备数值,2,0)+VLOOKUP($C7623,装备数值,5,0)*($E7623-1))*VLOOKUP($D7623,系数!$K$2:$O$7,2,0))</f>
        <v>4400</v>
      </c>
      <c r="G7623" s="17">
        <f>INT((VLOOKUP($C7623,装备数值,3,0)+VLOOKUP($C7623,装备数值,6,0)*($E7623-1))*VLOOKUP($D7623,系数!$K$2:$O$7,3,0))</f>
        <v>0</v>
      </c>
      <c r="H7623" s="17">
        <f t="shared" si="232"/>
        <v>0</v>
      </c>
      <c r="I7623" s="17">
        <f>INT((VLOOKUP($C7623,装备数值,4,0)+VLOOKUP($C7623,装备数值,7,0)*($E7623-1))*VLOOKUP($D7623,系数!$K$2:$O$7,4,0))</f>
        <v>0</v>
      </c>
      <c r="J7623" s="17">
        <f>INT((VLOOKUP($C7623,装备数值,4,0)+VLOOKUP($C7623,装备数值,7,0)*($E7623-1))*VLOOKUP($D7623,系数!$K$2:$O$7,5,0))</f>
        <v>0</v>
      </c>
      <c r="K7623" s="17">
        <f>INT(VLOOKUP(E7623,强化金币,2,1)*VLOOKUP(INDEX(装备!F:F,MATCH(属性!A7623,装备!A:A,0)),系数!$K$12:$M$15,3,0))</f>
        <v>55000</v>
      </c>
      <c r="O7623" s="17">
        <f>IF(E7623=1,"",VLOOKUP(E7623,系数!$S$2:$AB$12,MATCH(属性!C7623,评级,0),1))</f>
        <v>140</v>
      </c>
    </row>
    <row r="7624" spans="1:15" ht="17.25" thickBot="1" x14ac:dyDescent="0.4">
      <c r="A7624" s="17">
        <v>7100064</v>
      </c>
      <c r="B7624" s="17" t="s">
        <v>291</v>
      </c>
      <c r="C7624" s="15">
        <f>INDEX(装备!G:G,MATCH(属性!A7624,装备!A:A,0))</f>
        <v>17</v>
      </c>
      <c r="D7624" s="15" t="str">
        <f>INDEX(装备!E:E,MATCH(属性!A7624,装备!A:A,0))</f>
        <v>armour</v>
      </c>
      <c r="E7624" s="14">
        <v>62</v>
      </c>
      <c r="F7624" s="17">
        <f>INT((VLOOKUP($C7624,装备数值,2,0)+VLOOKUP($C7624,装备数值,5,0)*($E7624-1))*VLOOKUP($D7624,系数!$K$2:$O$7,2,0))</f>
        <v>4455</v>
      </c>
      <c r="G7624" s="17">
        <f>INT((VLOOKUP($C7624,装备数值,3,0)+VLOOKUP($C7624,装备数值,6,0)*($E7624-1))*VLOOKUP($D7624,系数!$K$2:$O$7,3,0))</f>
        <v>0</v>
      </c>
      <c r="H7624" s="17">
        <f t="shared" si="232"/>
        <v>0</v>
      </c>
      <c r="I7624" s="17">
        <f>INT((VLOOKUP($C7624,装备数值,4,0)+VLOOKUP($C7624,装备数值,7,0)*($E7624-1))*VLOOKUP($D7624,系数!$K$2:$O$7,4,0))</f>
        <v>0</v>
      </c>
      <c r="J7624" s="17">
        <f>INT((VLOOKUP($C7624,装备数值,4,0)+VLOOKUP($C7624,装备数值,7,0)*($E7624-1))*VLOOKUP($D7624,系数!$K$2:$O$7,5,0))</f>
        <v>0</v>
      </c>
      <c r="K7624" s="17">
        <f>INT(VLOOKUP(E7624,强化金币,2,1)*VLOOKUP(INDEX(装备!F:F,MATCH(属性!A7624,装备!A:A,0)),系数!$K$12:$M$15,3,0))</f>
        <v>57500</v>
      </c>
      <c r="O7624" s="17">
        <f>IF(E7624=1,"",VLOOKUP(E7624,系数!$S$2:$AB$12,MATCH(属性!C7624,评级,0),1))</f>
        <v>140</v>
      </c>
    </row>
    <row r="7625" spans="1:15" ht="17.25" thickBot="1" x14ac:dyDescent="0.4">
      <c r="A7625" s="17">
        <v>7100064</v>
      </c>
      <c r="B7625" s="17" t="s">
        <v>291</v>
      </c>
      <c r="C7625" s="15">
        <f>INDEX(装备!G:G,MATCH(属性!A7625,装备!A:A,0))</f>
        <v>17</v>
      </c>
      <c r="D7625" s="15" t="str">
        <f>INDEX(装备!E:E,MATCH(属性!A7625,装备!A:A,0))</f>
        <v>armour</v>
      </c>
      <c r="E7625" s="14">
        <v>63</v>
      </c>
      <c r="F7625" s="17">
        <f>INT((VLOOKUP($C7625,装备数值,2,0)+VLOOKUP($C7625,装备数值,5,0)*($E7625-1))*VLOOKUP($D7625,系数!$K$2:$O$7,2,0))</f>
        <v>4510</v>
      </c>
      <c r="G7625" s="17">
        <f>INT((VLOOKUP($C7625,装备数值,3,0)+VLOOKUP($C7625,装备数值,6,0)*($E7625-1))*VLOOKUP($D7625,系数!$K$2:$O$7,3,0))</f>
        <v>0</v>
      </c>
      <c r="H7625" s="17">
        <f t="shared" si="232"/>
        <v>0</v>
      </c>
      <c r="I7625" s="17">
        <f>INT((VLOOKUP($C7625,装备数值,4,0)+VLOOKUP($C7625,装备数值,7,0)*($E7625-1))*VLOOKUP($D7625,系数!$K$2:$O$7,4,0))</f>
        <v>0</v>
      </c>
      <c r="J7625" s="17">
        <f>INT((VLOOKUP($C7625,装备数值,4,0)+VLOOKUP($C7625,装备数值,7,0)*($E7625-1))*VLOOKUP($D7625,系数!$K$2:$O$7,5,0))</f>
        <v>0</v>
      </c>
      <c r="K7625" s="17">
        <f>INT(VLOOKUP(E7625,强化金币,2,1)*VLOOKUP(INDEX(装备!F:F,MATCH(属性!A7625,装备!A:A,0)),系数!$K$12:$M$15,3,0))</f>
        <v>60000</v>
      </c>
      <c r="O7625" s="17">
        <f>IF(E7625=1,"",VLOOKUP(E7625,系数!$S$2:$AB$12,MATCH(属性!C7625,评级,0),1))</f>
        <v>140</v>
      </c>
    </row>
    <row r="7626" spans="1:15" ht="17.25" thickBot="1" x14ac:dyDescent="0.4">
      <c r="A7626" s="17">
        <v>7100064</v>
      </c>
      <c r="B7626" s="17" t="s">
        <v>291</v>
      </c>
      <c r="C7626" s="15">
        <f>INDEX(装备!G:G,MATCH(属性!A7626,装备!A:A,0))</f>
        <v>17</v>
      </c>
      <c r="D7626" s="15" t="str">
        <f>INDEX(装备!E:E,MATCH(属性!A7626,装备!A:A,0))</f>
        <v>armour</v>
      </c>
      <c r="E7626" s="14">
        <v>64</v>
      </c>
      <c r="F7626" s="17">
        <f>INT((VLOOKUP($C7626,装备数值,2,0)+VLOOKUP($C7626,装备数值,5,0)*($E7626-1))*VLOOKUP($D7626,系数!$K$2:$O$7,2,0))</f>
        <v>4565</v>
      </c>
      <c r="G7626" s="17">
        <f>INT((VLOOKUP($C7626,装备数值,3,0)+VLOOKUP($C7626,装备数值,6,0)*($E7626-1))*VLOOKUP($D7626,系数!$K$2:$O$7,3,0))</f>
        <v>0</v>
      </c>
      <c r="H7626" s="17">
        <f t="shared" si="232"/>
        <v>0</v>
      </c>
      <c r="I7626" s="17">
        <f>INT((VLOOKUP($C7626,装备数值,4,0)+VLOOKUP($C7626,装备数值,7,0)*($E7626-1))*VLOOKUP($D7626,系数!$K$2:$O$7,4,0))</f>
        <v>0</v>
      </c>
      <c r="J7626" s="17">
        <f>INT((VLOOKUP($C7626,装备数值,4,0)+VLOOKUP($C7626,装备数值,7,0)*($E7626-1))*VLOOKUP($D7626,系数!$K$2:$O$7,5,0))</f>
        <v>0</v>
      </c>
      <c r="K7626" s="17">
        <f>INT(VLOOKUP(E7626,强化金币,2,1)*VLOOKUP(INDEX(装备!F:F,MATCH(属性!A7626,装备!A:A,0)),系数!$K$12:$M$15,3,0))</f>
        <v>62500</v>
      </c>
      <c r="O7626" s="17">
        <f>IF(E7626=1,"",VLOOKUP(E7626,系数!$S$2:$AB$12,MATCH(属性!C7626,评级,0),1))</f>
        <v>140</v>
      </c>
    </row>
    <row r="7627" spans="1:15" ht="17.25" thickBot="1" x14ac:dyDescent="0.4">
      <c r="A7627" s="17">
        <v>7100064</v>
      </c>
      <c r="B7627" s="17" t="s">
        <v>291</v>
      </c>
      <c r="C7627" s="15">
        <f>INDEX(装备!G:G,MATCH(属性!A7627,装备!A:A,0))</f>
        <v>17</v>
      </c>
      <c r="D7627" s="15" t="str">
        <f>INDEX(装备!E:E,MATCH(属性!A7627,装备!A:A,0))</f>
        <v>armour</v>
      </c>
      <c r="E7627" s="14">
        <v>65</v>
      </c>
      <c r="F7627" s="17">
        <f>INT((VLOOKUP($C7627,装备数值,2,0)+VLOOKUP($C7627,装备数值,5,0)*($E7627-1))*VLOOKUP($D7627,系数!$K$2:$O$7,2,0))</f>
        <v>4620</v>
      </c>
      <c r="G7627" s="17">
        <f>INT((VLOOKUP($C7627,装备数值,3,0)+VLOOKUP($C7627,装备数值,6,0)*($E7627-1))*VLOOKUP($D7627,系数!$K$2:$O$7,3,0))</f>
        <v>0</v>
      </c>
      <c r="H7627" s="17">
        <f t="shared" si="232"/>
        <v>0</v>
      </c>
      <c r="I7627" s="17">
        <f>INT((VLOOKUP($C7627,装备数值,4,0)+VLOOKUP($C7627,装备数值,7,0)*($E7627-1))*VLOOKUP($D7627,系数!$K$2:$O$7,4,0))</f>
        <v>0</v>
      </c>
      <c r="J7627" s="17">
        <f>INT((VLOOKUP($C7627,装备数值,4,0)+VLOOKUP($C7627,装备数值,7,0)*($E7627-1))*VLOOKUP($D7627,系数!$K$2:$O$7,5,0))</f>
        <v>0</v>
      </c>
      <c r="K7627" s="17">
        <f>INT(VLOOKUP(E7627,强化金币,2,1)*VLOOKUP(INDEX(装备!F:F,MATCH(属性!A7627,装备!A:A,0)),系数!$K$12:$M$15,3,0))</f>
        <v>65000</v>
      </c>
      <c r="O7627" s="17">
        <f>IF(E7627=1,"",VLOOKUP(E7627,系数!$S$2:$AB$12,MATCH(属性!C7627,评级,0),1))</f>
        <v>140</v>
      </c>
    </row>
    <row r="7628" spans="1:15" ht="17.25" thickBot="1" x14ac:dyDescent="0.4">
      <c r="A7628" s="17">
        <v>7100064</v>
      </c>
      <c r="B7628" s="17" t="s">
        <v>291</v>
      </c>
      <c r="C7628" s="15">
        <f>INDEX(装备!G:G,MATCH(属性!A7628,装备!A:A,0))</f>
        <v>17</v>
      </c>
      <c r="D7628" s="15" t="str">
        <f>INDEX(装备!E:E,MATCH(属性!A7628,装备!A:A,0))</f>
        <v>armour</v>
      </c>
      <c r="E7628" s="14">
        <v>66</v>
      </c>
      <c r="F7628" s="17">
        <f>INT((VLOOKUP($C7628,装备数值,2,0)+VLOOKUP($C7628,装备数值,5,0)*($E7628-1))*VLOOKUP($D7628,系数!$K$2:$O$7,2,0))</f>
        <v>4675</v>
      </c>
      <c r="G7628" s="17">
        <f>INT((VLOOKUP($C7628,装备数值,3,0)+VLOOKUP($C7628,装备数值,6,0)*($E7628-1))*VLOOKUP($D7628,系数!$K$2:$O$7,3,0))</f>
        <v>0</v>
      </c>
      <c r="H7628" s="17">
        <f t="shared" si="232"/>
        <v>0</v>
      </c>
      <c r="I7628" s="17">
        <f>INT((VLOOKUP($C7628,装备数值,4,0)+VLOOKUP($C7628,装备数值,7,0)*($E7628-1))*VLOOKUP($D7628,系数!$K$2:$O$7,4,0))</f>
        <v>0</v>
      </c>
      <c r="J7628" s="17">
        <f>INT((VLOOKUP($C7628,装备数值,4,0)+VLOOKUP($C7628,装备数值,7,0)*($E7628-1))*VLOOKUP($D7628,系数!$K$2:$O$7,5,0))</f>
        <v>0</v>
      </c>
      <c r="K7628" s="17">
        <f>INT(VLOOKUP(E7628,强化金币,2,1)*VLOOKUP(INDEX(装备!F:F,MATCH(属性!A7628,装备!A:A,0)),系数!$K$12:$M$15,3,0))</f>
        <v>67500</v>
      </c>
      <c r="O7628" s="17">
        <f>IF(E7628=1,"",VLOOKUP(E7628,系数!$S$2:$AB$12,MATCH(属性!C7628,评级,0),1))</f>
        <v>140</v>
      </c>
    </row>
    <row r="7629" spans="1:15" ht="17.25" thickBot="1" x14ac:dyDescent="0.4">
      <c r="A7629" s="17">
        <v>7100064</v>
      </c>
      <c r="B7629" s="17" t="s">
        <v>291</v>
      </c>
      <c r="C7629" s="15">
        <f>INDEX(装备!G:G,MATCH(属性!A7629,装备!A:A,0))</f>
        <v>17</v>
      </c>
      <c r="D7629" s="15" t="str">
        <f>INDEX(装备!E:E,MATCH(属性!A7629,装备!A:A,0))</f>
        <v>armour</v>
      </c>
      <c r="E7629" s="14">
        <v>67</v>
      </c>
      <c r="F7629" s="17">
        <f>INT((VLOOKUP($C7629,装备数值,2,0)+VLOOKUP($C7629,装备数值,5,0)*($E7629-1))*VLOOKUP($D7629,系数!$K$2:$O$7,2,0))</f>
        <v>4730</v>
      </c>
      <c r="G7629" s="17">
        <f>INT((VLOOKUP($C7629,装备数值,3,0)+VLOOKUP($C7629,装备数值,6,0)*($E7629-1))*VLOOKUP($D7629,系数!$K$2:$O$7,3,0))</f>
        <v>0</v>
      </c>
      <c r="H7629" s="17">
        <f t="shared" si="232"/>
        <v>0</v>
      </c>
      <c r="I7629" s="17">
        <f>INT((VLOOKUP($C7629,装备数值,4,0)+VLOOKUP($C7629,装备数值,7,0)*($E7629-1))*VLOOKUP($D7629,系数!$K$2:$O$7,4,0))</f>
        <v>0</v>
      </c>
      <c r="J7629" s="17">
        <f>INT((VLOOKUP($C7629,装备数值,4,0)+VLOOKUP($C7629,装备数值,7,0)*($E7629-1))*VLOOKUP($D7629,系数!$K$2:$O$7,5,0))</f>
        <v>0</v>
      </c>
      <c r="K7629" s="17">
        <f>INT(VLOOKUP(E7629,强化金币,2,1)*VLOOKUP(INDEX(装备!F:F,MATCH(属性!A7629,装备!A:A,0)),系数!$K$12:$M$15,3,0))</f>
        <v>70000</v>
      </c>
      <c r="O7629" s="17">
        <f>IF(E7629=1,"",VLOOKUP(E7629,系数!$S$2:$AB$12,MATCH(属性!C7629,评级,0),1))</f>
        <v>140</v>
      </c>
    </row>
    <row r="7630" spans="1:15" ht="17.25" thickBot="1" x14ac:dyDescent="0.4">
      <c r="A7630" s="17">
        <v>7100064</v>
      </c>
      <c r="B7630" s="17" t="s">
        <v>291</v>
      </c>
      <c r="C7630" s="15">
        <f>INDEX(装备!G:G,MATCH(属性!A7630,装备!A:A,0))</f>
        <v>17</v>
      </c>
      <c r="D7630" s="15" t="str">
        <f>INDEX(装备!E:E,MATCH(属性!A7630,装备!A:A,0))</f>
        <v>armour</v>
      </c>
      <c r="E7630" s="14">
        <v>68</v>
      </c>
      <c r="F7630" s="17">
        <f>INT((VLOOKUP($C7630,装备数值,2,0)+VLOOKUP($C7630,装备数值,5,0)*($E7630-1))*VLOOKUP($D7630,系数!$K$2:$O$7,2,0))</f>
        <v>4785</v>
      </c>
      <c r="G7630" s="17">
        <f>INT((VLOOKUP($C7630,装备数值,3,0)+VLOOKUP($C7630,装备数值,6,0)*($E7630-1))*VLOOKUP($D7630,系数!$K$2:$O$7,3,0))</f>
        <v>0</v>
      </c>
      <c r="H7630" s="17">
        <f t="shared" si="232"/>
        <v>0</v>
      </c>
      <c r="I7630" s="17">
        <f>INT((VLOOKUP($C7630,装备数值,4,0)+VLOOKUP($C7630,装备数值,7,0)*($E7630-1))*VLOOKUP($D7630,系数!$K$2:$O$7,4,0))</f>
        <v>0</v>
      </c>
      <c r="J7630" s="17">
        <f>INT((VLOOKUP($C7630,装备数值,4,0)+VLOOKUP($C7630,装备数值,7,0)*($E7630-1))*VLOOKUP($D7630,系数!$K$2:$O$7,5,0))</f>
        <v>0</v>
      </c>
      <c r="K7630" s="17">
        <f>INT(VLOOKUP(E7630,强化金币,2,1)*VLOOKUP(INDEX(装备!F:F,MATCH(属性!A7630,装备!A:A,0)),系数!$K$12:$M$15,3,0))</f>
        <v>72500</v>
      </c>
      <c r="O7630" s="17">
        <f>IF(E7630=1,"",VLOOKUP(E7630,系数!$S$2:$AB$12,MATCH(属性!C7630,评级,0),1))</f>
        <v>140</v>
      </c>
    </row>
    <row r="7631" spans="1:15" ht="17.25" thickBot="1" x14ac:dyDescent="0.4">
      <c r="A7631" s="17">
        <v>7100064</v>
      </c>
      <c r="B7631" s="17" t="s">
        <v>291</v>
      </c>
      <c r="C7631" s="15">
        <f>INDEX(装备!G:G,MATCH(属性!A7631,装备!A:A,0))</f>
        <v>17</v>
      </c>
      <c r="D7631" s="15" t="str">
        <f>INDEX(装备!E:E,MATCH(属性!A7631,装备!A:A,0))</f>
        <v>armour</v>
      </c>
      <c r="E7631" s="14">
        <v>69</v>
      </c>
      <c r="F7631" s="17">
        <f>INT((VLOOKUP($C7631,装备数值,2,0)+VLOOKUP($C7631,装备数值,5,0)*($E7631-1))*VLOOKUP($D7631,系数!$K$2:$O$7,2,0))</f>
        <v>4840</v>
      </c>
      <c r="G7631" s="17">
        <f>INT((VLOOKUP($C7631,装备数值,3,0)+VLOOKUP($C7631,装备数值,6,0)*($E7631-1))*VLOOKUP($D7631,系数!$K$2:$O$7,3,0))</f>
        <v>0</v>
      </c>
      <c r="H7631" s="17">
        <f t="shared" si="232"/>
        <v>0</v>
      </c>
      <c r="I7631" s="17">
        <f>INT((VLOOKUP($C7631,装备数值,4,0)+VLOOKUP($C7631,装备数值,7,0)*($E7631-1))*VLOOKUP($D7631,系数!$K$2:$O$7,4,0))</f>
        <v>0</v>
      </c>
      <c r="J7631" s="17">
        <f>INT((VLOOKUP($C7631,装备数值,4,0)+VLOOKUP($C7631,装备数值,7,0)*($E7631-1))*VLOOKUP($D7631,系数!$K$2:$O$7,5,0))</f>
        <v>0</v>
      </c>
      <c r="K7631" s="17">
        <f>INT(VLOOKUP(E7631,强化金币,2,1)*VLOOKUP(INDEX(装备!F:F,MATCH(属性!A7631,装备!A:A,0)),系数!$K$12:$M$15,3,0))</f>
        <v>75000</v>
      </c>
      <c r="O7631" s="17">
        <f>IF(E7631=1,"",VLOOKUP(E7631,系数!$S$2:$AB$12,MATCH(属性!C7631,评级,0),1))</f>
        <v>140</v>
      </c>
    </row>
    <row r="7632" spans="1:15" ht="17.25" thickBot="1" x14ac:dyDescent="0.4">
      <c r="A7632" s="17">
        <v>7100064</v>
      </c>
      <c r="B7632" s="17" t="s">
        <v>291</v>
      </c>
      <c r="C7632" s="15">
        <f>INDEX(装备!G:G,MATCH(属性!A7632,装备!A:A,0))</f>
        <v>17</v>
      </c>
      <c r="D7632" s="15" t="str">
        <f>INDEX(装备!E:E,MATCH(属性!A7632,装备!A:A,0))</f>
        <v>armour</v>
      </c>
      <c r="E7632" s="14">
        <v>70</v>
      </c>
      <c r="F7632" s="17">
        <f>INT((VLOOKUP($C7632,装备数值,2,0)+VLOOKUP($C7632,装备数值,5,0)*($E7632-1))*VLOOKUP($D7632,系数!$K$2:$O$7,2,0))</f>
        <v>4895</v>
      </c>
      <c r="G7632" s="17">
        <f>INT((VLOOKUP($C7632,装备数值,3,0)+VLOOKUP($C7632,装备数值,6,0)*($E7632-1))*VLOOKUP($D7632,系数!$K$2:$O$7,3,0))</f>
        <v>0</v>
      </c>
      <c r="H7632" s="17">
        <f t="shared" si="232"/>
        <v>0</v>
      </c>
      <c r="I7632" s="17">
        <f>INT((VLOOKUP($C7632,装备数值,4,0)+VLOOKUP($C7632,装备数值,7,0)*($E7632-1))*VLOOKUP($D7632,系数!$K$2:$O$7,4,0))</f>
        <v>0</v>
      </c>
      <c r="J7632" s="17">
        <f>INT((VLOOKUP($C7632,装备数值,4,0)+VLOOKUP($C7632,装备数值,7,0)*($E7632-1))*VLOOKUP($D7632,系数!$K$2:$O$7,5,0))</f>
        <v>0</v>
      </c>
      <c r="K7632" s="17">
        <f>INT(VLOOKUP(E7632,强化金币,2,1)*VLOOKUP(INDEX(装备!F:F,MATCH(属性!A7632,装备!A:A,0)),系数!$K$12:$M$15,3,0))</f>
        <v>77500</v>
      </c>
      <c r="O7632" s="17">
        <f>IF(E7632=1,"",VLOOKUP(E7632,系数!$S$2:$AB$12,MATCH(属性!C7632,评级,0),1))</f>
        <v>160</v>
      </c>
    </row>
    <row r="7633" spans="1:15" ht="17.25" thickBot="1" x14ac:dyDescent="0.4">
      <c r="A7633" s="17">
        <v>7100064</v>
      </c>
      <c r="B7633" s="17" t="s">
        <v>291</v>
      </c>
      <c r="C7633" s="15">
        <f>INDEX(装备!G:G,MATCH(属性!A7633,装备!A:A,0))</f>
        <v>17</v>
      </c>
      <c r="D7633" s="15" t="str">
        <f>INDEX(装备!E:E,MATCH(属性!A7633,装备!A:A,0))</f>
        <v>armour</v>
      </c>
      <c r="E7633" s="14">
        <v>71</v>
      </c>
      <c r="F7633" s="17">
        <f>INT((VLOOKUP($C7633,装备数值,2,0)+VLOOKUP($C7633,装备数值,5,0)*($E7633-1))*VLOOKUP($D7633,系数!$K$2:$O$7,2,0))</f>
        <v>4950</v>
      </c>
      <c r="G7633" s="17">
        <f>INT((VLOOKUP($C7633,装备数值,3,0)+VLOOKUP($C7633,装备数值,6,0)*($E7633-1))*VLOOKUP($D7633,系数!$K$2:$O$7,3,0))</f>
        <v>0</v>
      </c>
      <c r="H7633" s="17">
        <f t="shared" si="232"/>
        <v>0</v>
      </c>
      <c r="I7633" s="17">
        <f>INT((VLOOKUP($C7633,装备数值,4,0)+VLOOKUP($C7633,装备数值,7,0)*($E7633-1))*VLOOKUP($D7633,系数!$K$2:$O$7,4,0))</f>
        <v>0</v>
      </c>
      <c r="J7633" s="17">
        <f>INT((VLOOKUP($C7633,装备数值,4,0)+VLOOKUP($C7633,装备数值,7,0)*($E7633-1))*VLOOKUP($D7633,系数!$K$2:$O$7,5,0))</f>
        <v>0</v>
      </c>
      <c r="K7633" s="17">
        <f>INT(VLOOKUP(E7633,强化金币,2,1)*VLOOKUP(INDEX(装备!F:F,MATCH(属性!A7633,装备!A:A,0)),系数!$K$12:$M$15,3,0))</f>
        <v>80000</v>
      </c>
      <c r="O7633" s="17">
        <f>IF(E7633=1,"",VLOOKUP(E7633,系数!$S$2:$AB$12,MATCH(属性!C7633,评级,0),1))</f>
        <v>160</v>
      </c>
    </row>
    <row r="7634" spans="1:15" ht="17.25" thickBot="1" x14ac:dyDescent="0.4">
      <c r="A7634" s="17">
        <v>7100064</v>
      </c>
      <c r="B7634" s="17" t="s">
        <v>291</v>
      </c>
      <c r="C7634" s="15">
        <f>INDEX(装备!G:G,MATCH(属性!A7634,装备!A:A,0))</f>
        <v>17</v>
      </c>
      <c r="D7634" s="15" t="str">
        <f>INDEX(装备!E:E,MATCH(属性!A7634,装备!A:A,0))</f>
        <v>armour</v>
      </c>
      <c r="E7634" s="14">
        <v>72</v>
      </c>
      <c r="F7634" s="17">
        <f>INT((VLOOKUP($C7634,装备数值,2,0)+VLOOKUP($C7634,装备数值,5,0)*($E7634-1))*VLOOKUP($D7634,系数!$K$2:$O$7,2,0))</f>
        <v>5006</v>
      </c>
      <c r="G7634" s="17">
        <f>INT((VLOOKUP($C7634,装备数值,3,0)+VLOOKUP($C7634,装备数值,6,0)*($E7634-1))*VLOOKUP($D7634,系数!$K$2:$O$7,3,0))</f>
        <v>0</v>
      </c>
      <c r="H7634" s="17">
        <f t="shared" si="232"/>
        <v>0</v>
      </c>
      <c r="I7634" s="17">
        <f>INT((VLOOKUP($C7634,装备数值,4,0)+VLOOKUP($C7634,装备数值,7,0)*($E7634-1))*VLOOKUP($D7634,系数!$K$2:$O$7,4,0))</f>
        <v>0</v>
      </c>
      <c r="J7634" s="17">
        <f>INT((VLOOKUP($C7634,装备数值,4,0)+VLOOKUP($C7634,装备数值,7,0)*($E7634-1))*VLOOKUP($D7634,系数!$K$2:$O$7,5,0))</f>
        <v>0</v>
      </c>
      <c r="K7634" s="17">
        <f>INT(VLOOKUP(E7634,强化金币,2,1)*VLOOKUP(INDEX(装备!F:F,MATCH(属性!A7634,装备!A:A,0)),系数!$K$12:$M$15,3,0))</f>
        <v>82500</v>
      </c>
      <c r="O7634" s="17">
        <f>IF(E7634=1,"",VLOOKUP(E7634,系数!$S$2:$AB$12,MATCH(属性!C7634,评级,0),1))</f>
        <v>160</v>
      </c>
    </row>
    <row r="7635" spans="1:15" ht="17.25" thickBot="1" x14ac:dyDescent="0.4">
      <c r="A7635" s="17">
        <v>7100064</v>
      </c>
      <c r="B7635" s="17" t="s">
        <v>291</v>
      </c>
      <c r="C7635" s="15">
        <f>INDEX(装备!G:G,MATCH(属性!A7635,装备!A:A,0))</f>
        <v>17</v>
      </c>
      <c r="D7635" s="15" t="str">
        <f>INDEX(装备!E:E,MATCH(属性!A7635,装备!A:A,0))</f>
        <v>armour</v>
      </c>
      <c r="E7635" s="14">
        <v>73</v>
      </c>
      <c r="F7635" s="17">
        <f>INT((VLOOKUP($C7635,装备数值,2,0)+VLOOKUP($C7635,装备数值,5,0)*($E7635-1))*VLOOKUP($D7635,系数!$K$2:$O$7,2,0))</f>
        <v>5061</v>
      </c>
      <c r="G7635" s="17">
        <f>INT((VLOOKUP($C7635,装备数值,3,0)+VLOOKUP($C7635,装备数值,6,0)*($E7635-1))*VLOOKUP($D7635,系数!$K$2:$O$7,3,0))</f>
        <v>0</v>
      </c>
      <c r="H7635" s="17">
        <f t="shared" si="232"/>
        <v>0</v>
      </c>
      <c r="I7635" s="17">
        <f>INT((VLOOKUP($C7635,装备数值,4,0)+VLOOKUP($C7635,装备数值,7,0)*($E7635-1))*VLOOKUP($D7635,系数!$K$2:$O$7,4,0))</f>
        <v>0</v>
      </c>
      <c r="J7635" s="17">
        <f>INT((VLOOKUP($C7635,装备数值,4,0)+VLOOKUP($C7635,装备数值,7,0)*($E7635-1))*VLOOKUP($D7635,系数!$K$2:$O$7,5,0))</f>
        <v>0</v>
      </c>
      <c r="K7635" s="17">
        <f>INT(VLOOKUP(E7635,强化金币,2,1)*VLOOKUP(INDEX(装备!F:F,MATCH(属性!A7635,装备!A:A,0)),系数!$K$12:$M$15,3,0))</f>
        <v>85000</v>
      </c>
      <c r="O7635" s="17">
        <f>IF(E7635=1,"",VLOOKUP(E7635,系数!$S$2:$AB$12,MATCH(属性!C7635,评级,0),1))</f>
        <v>160</v>
      </c>
    </row>
    <row r="7636" spans="1:15" ht="17.25" thickBot="1" x14ac:dyDescent="0.4">
      <c r="A7636" s="17">
        <v>7100064</v>
      </c>
      <c r="B7636" s="17" t="s">
        <v>291</v>
      </c>
      <c r="C7636" s="15">
        <f>INDEX(装备!G:G,MATCH(属性!A7636,装备!A:A,0))</f>
        <v>17</v>
      </c>
      <c r="D7636" s="15" t="str">
        <f>INDEX(装备!E:E,MATCH(属性!A7636,装备!A:A,0))</f>
        <v>armour</v>
      </c>
      <c r="E7636" s="14">
        <v>74</v>
      </c>
      <c r="F7636" s="17">
        <f>INT((VLOOKUP($C7636,装备数值,2,0)+VLOOKUP($C7636,装备数值,5,0)*($E7636-1))*VLOOKUP($D7636,系数!$K$2:$O$7,2,0))</f>
        <v>5116</v>
      </c>
      <c r="G7636" s="17">
        <f>INT((VLOOKUP($C7636,装备数值,3,0)+VLOOKUP($C7636,装备数值,6,0)*($E7636-1))*VLOOKUP($D7636,系数!$K$2:$O$7,3,0))</f>
        <v>0</v>
      </c>
      <c r="H7636" s="17">
        <f t="shared" si="232"/>
        <v>0</v>
      </c>
      <c r="I7636" s="17">
        <f>INT((VLOOKUP($C7636,装备数值,4,0)+VLOOKUP($C7636,装备数值,7,0)*($E7636-1))*VLOOKUP($D7636,系数!$K$2:$O$7,4,0))</f>
        <v>0</v>
      </c>
      <c r="J7636" s="17">
        <f>INT((VLOOKUP($C7636,装备数值,4,0)+VLOOKUP($C7636,装备数值,7,0)*($E7636-1))*VLOOKUP($D7636,系数!$K$2:$O$7,5,0))</f>
        <v>0</v>
      </c>
      <c r="K7636" s="17">
        <f>INT(VLOOKUP(E7636,强化金币,2,1)*VLOOKUP(INDEX(装备!F:F,MATCH(属性!A7636,装备!A:A,0)),系数!$K$12:$M$15,3,0))</f>
        <v>87500</v>
      </c>
      <c r="O7636" s="17">
        <f>IF(E7636=1,"",VLOOKUP(E7636,系数!$S$2:$AB$12,MATCH(属性!C7636,评级,0),1))</f>
        <v>160</v>
      </c>
    </row>
    <row r="7637" spans="1:15" ht="17.25" thickBot="1" x14ac:dyDescent="0.4">
      <c r="A7637" s="17">
        <v>7100064</v>
      </c>
      <c r="B7637" s="17" t="s">
        <v>291</v>
      </c>
      <c r="C7637" s="15">
        <f>INDEX(装备!G:G,MATCH(属性!A7637,装备!A:A,0))</f>
        <v>17</v>
      </c>
      <c r="D7637" s="15" t="str">
        <f>INDEX(装备!E:E,MATCH(属性!A7637,装备!A:A,0))</f>
        <v>armour</v>
      </c>
      <c r="E7637" s="14">
        <v>75</v>
      </c>
      <c r="F7637" s="17">
        <f>INT((VLOOKUP($C7637,装备数值,2,0)+VLOOKUP($C7637,装备数值,5,0)*($E7637-1))*VLOOKUP($D7637,系数!$K$2:$O$7,2,0))</f>
        <v>5171</v>
      </c>
      <c r="G7637" s="17">
        <f>INT((VLOOKUP($C7637,装备数值,3,0)+VLOOKUP($C7637,装备数值,6,0)*($E7637-1))*VLOOKUP($D7637,系数!$K$2:$O$7,3,0))</f>
        <v>0</v>
      </c>
      <c r="H7637" s="17">
        <f t="shared" si="232"/>
        <v>0</v>
      </c>
      <c r="I7637" s="17">
        <f>INT((VLOOKUP($C7637,装备数值,4,0)+VLOOKUP($C7637,装备数值,7,0)*($E7637-1))*VLOOKUP($D7637,系数!$K$2:$O$7,4,0))</f>
        <v>0</v>
      </c>
      <c r="J7637" s="17">
        <f>INT((VLOOKUP($C7637,装备数值,4,0)+VLOOKUP($C7637,装备数值,7,0)*($E7637-1))*VLOOKUP($D7637,系数!$K$2:$O$7,5,0))</f>
        <v>0</v>
      </c>
      <c r="K7637" s="17">
        <f>INT(VLOOKUP(E7637,强化金币,2,1)*VLOOKUP(INDEX(装备!F:F,MATCH(属性!A7637,装备!A:A,0)),系数!$K$12:$M$15,3,0))</f>
        <v>90000</v>
      </c>
      <c r="O7637" s="17">
        <f>IF(E7637=1,"",VLOOKUP(E7637,系数!$S$2:$AB$12,MATCH(属性!C7637,评级,0),1))</f>
        <v>160</v>
      </c>
    </row>
    <row r="7638" spans="1:15" ht="17.25" thickBot="1" x14ac:dyDescent="0.4">
      <c r="A7638" s="17">
        <v>7100064</v>
      </c>
      <c r="B7638" s="17" t="s">
        <v>291</v>
      </c>
      <c r="C7638" s="15">
        <f>INDEX(装备!G:G,MATCH(属性!A7638,装备!A:A,0))</f>
        <v>17</v>
      </c>
      <c r="D7638" s="15" t="str">
        <f>INDEX(装备!E:E,MATCH(属性!A7638,装备!A:A,0))</f>
        <v>armour</v>
      </c>
      <c r="E7638" s="14">
        <v>76</v>
      </c>
      <c r="F7638" s="17">
        <f>INT((VLOOKUP($C7638,装备数值,2,0)+VLOOKUP($C7638,装备数值,5,0)*($E7638-1))*VLOOKUP($D7638,系数!$K$2:$O$7,2,0))</f>
        <v>5226</v>
      </c>
      <c r="G7638" s="17">
        <f>INT((VLOOKUP($C7638,装备数值,3,0)+VLOOKUP($C7638,装备数值,6,0)*($E7638-1))*VLOOKUP($D7638,系数!$K$2:$O$7,3,0))</f>
        <v>0</v>
      </c>
      <c r="H7638" s="17">
        <f t="shared" si="232"/>
        <v>0</v>
      </c>
      <c r="I7638" s="17">
        <f>INT((VLOOKUP($C7638,装备数值,4,0)+VLOOKUP($C7638,装备数值,7,0)*($E7638-1))*VLOOKUP($D7638,系数!$K$2:$O$7,4,0))</f>
        <v>0</v>
      </c>
      <c r="J7638" s="17">
        <f>INT((VLOOKUP($C7638,装备数值,4,0)+VLOOKUP($C7638,装备数值,7,0)*($E7638-1))*VLOOKUP($D7638,系数!$K$2:$O$7,5,0))</f>
        <v>0</v>
      </c>
      <c r="K7638" s="17">
        <f>INT(VLOOKUP(E7638,强化金币,2,1)*VLOOKUP(INDEX(装备!F:F,MATCH(属性!A7638,装备!A:A,0)),系数!$K$12:$M$15,3,0))</f>
        <v>92500</v>
      </c>
      <c r="O7638" s="17">
        <f>IF(E7638=1,"",VLOOKUP(E7638,系数!$S$2:$AB$12,MATCH(属性!C7638,评级,0),1))</f>
        <v>160</v>
      </c>
    </row>
    <row r="7639" spans="1:15" ht="17.25" thickBot="1" x14ac:dyDescent="0.4">
      <c r="A7639" s="17">
        <v>7100064</v>
      </c>
      <c r="B7639" s="17" t="s">
        <v>291</v>
      </c>
      <c r="C7639" s="15">
        <f>INDEX(装备!G:G,MATCH(属性!A7639,装备!A:A,0))</f>
        <v>17</v>
      </c>
      <c r="D7639" s="15" t="str">
        <f>INDEX(装备!E:E,MATCH(属性!A7639,装备!A:A,0))</f>
        <v>armour</v>
      </c>
      <c r="E7639" s="14">
        <v>77</v>
      </c>
      <c r="F7639" s="17">
        <f>INT((VLOOKUP($C7639,装备数值,2,0)+VLOOKUP($C7639,装备数值,5,0)*($E7639-1))*VLOOKUP($D7639,系数!$K$2:$O$7,2,0))</f>
        <v>5281</v>
      </c>
      <c r="G7639" s="17">
        <f>INT((VLOOKUP($C7639,装备数值,3,0)+VLOOKUP($C7639,装备数值,6,0)*($E7639-1))*VLOOKUP($D7639,系数!$K$2:$O$7,3,0))</f>
        <v>0</v>
      </c>
      <c r="H7639" s="17">
        <f t="shared" si="232"/>
        <v>0</v>
      </c>
      <c r="I7639" s="17">
        <f>INT((VLOOKUP($C7639,装备数值,4,0)+VLOOKUP($C7639,装备数值,7,0)*($E7639-1))*VLOOKUP($D7639,系数!$K$2:$O$7,4,0))</f>
        <v>0</v>
      </c>
      <c r="J7639" s="17">
        <f>INT((VLOOKUP($C7639,装备数值,4,0)+VLOOKUP($C7639,装备数值,7,0)*($E7639-1))*VLOOKUP($D7639,系数!$K$2:$O$7,5,0))</f>
        <v>0</v>
      </c>
      <c r="K7639" s="17">
        <f>INT(VLOOKUP(E7639,强化金币,2,1)*VLOOKUP(INDEX(装备!F:F,MATCH(属性!A7639,装备!A:A,0)),系数!$K$12:$M$15,3,0))</f>
        <v>95000</v>
      </c>
      <c r="O7639" s="17">
        <f>IF(E7639=1,"",VLOOKUP(E7639,系数!$S$2:$AB$12,MATCH(属性!C7639,评级,0),1))</f>
        <v>160</v>
      </c>
    </row>
    <row r="7640" spans="1:15" ht="17.25" thickBot="1" x14ac:dyDescent="0.4">
      <c r="A7640" s="17">
        <v>7100064</v>
      </c>
      <c r="B7640" s="17" t="s">
        <v>291</v>
      </c>
      <c r="C7640" s="15">
        <f>INDEX(装备!G:G,MATCH(属性!A7640,装备!A:A,0))</f>
        <v>17</v>
      </c>
      <c r="D7640" s="15" t="str">
        <f>INDEX(装备!E:E,MATCH(属性!A7640,装备!A:A,0))</f>
        <v>armour</v>
      </c>
      <c r="E7640" s="14">
        <v>78</v>
      </c>
      <c r="F7640" s="17">
        <f>INT((VLOOKUP($C7640,装备数值,2,0)+VLOOKUP($C7640,装备数值,5,0)*($E7640-1))*VLOOKUP($D7640,系数!$K$2:$O$7,2,0))</f>
        <v>5336</v>
      </c>
      <c r="G7640" s="17">
        <f>INT((VLOOKUP($C7640,装备数值,3,0)+VLOOKUP($C7640,装备数值,6,0)*($E7640-1))*VLOOKUP($D7640,系数!$K$2:$O$7,3,0))</f>
        <v>0</v>
      </c>
      <c r="H7640" s="17">
        <f t="shared" si="232"/>
        <v>0</v>
      </c>
      <c r="I7640" s="17">
        <f>INT((VLOOKUP($C7640,装备数值,4,0)+VLOOKUP($C7640,装备数值,7,0)*($E7640-1))*VLOOKUP($D7640,系数!$K$2:$O$7,4,0))</f>
        <v>0</v>
      </c>
      <c r="J7640" s="17">
        <f>INT((VLOOKUP($C7640,装备数值,4,0)+VLOOKUP($C7640,装备数值,7,0)*($E7640-1))*VLOOKUP($D7640,系数!$K$2:$O$7,5,0))</f>
        <v>0</v>
      </c>
      <c r="K7640" s="17">
        <f>INT(VLOOKUP(E7640,强化金币,2,1)*VLOOKUP(INDEX(装备!F:F,MATCH(属性!A7640,装备!A:A,0)),系数!$K$12:$M$15,3,0))</f>
        <v>97500</v>
      </c>
      <c r="O7640" s="17">
        <f>IF(E7640=1,"",VLOOKUP(E7640,系数!$S$2:$AB$12,MATCH(属性!C7640,评级,0),1))</f>
        <v>160</v>
      </c>
    </row>
    <row r="7641" spans="1:15" ht="17.25" thickBot="1" x14ac:dyDescent="0.4">
      <c r="A7641" s="17">
        <v>7100064</v>
      </c>
      <c r="B7641" s="17" t="s">
        <v>291</v>
      </c>
      <c r="C7641" s="15">
        <f>INDEX(装备!G:G,MATCH(属性!A7641,装备!A:A,0))</f>
        <v>17</v>
      </c>
      <c r="D7641" s="15" t="str">
        <f>INDEX(装备!E:E,MATCH(属性!A7641,装备!A:A,0))</f>
        <v>armour</v>
      </c>
      <c r="E7641" s="14">
        <v>79</v>
      </c>
      <c r="F7641" s="17">
        <f>INT((VLOOKUP($C7641,装备数值,2,0)+VLOOKUP($C7641,装备数值,5,0)*($E7641-1))*VLOOKUP($D7641,系数!$K$2:$O$7,2,0))</f>
        <v>5391</v>
      </c>
      <c r="G7641" s="17">
        <f>INT((VLOOKUP($C7641,装备数值,3,0)+VLOOKUP($C7641,装备数值,6,0)*($E7641-1))*VLOOKUP($D7641,系数!$K$2:$O$7,3,0))</f>
        <v>0</v>
      </c>
      <c r="H7641" s="17">
        <f t="shared" si="232"/>
        <v>0</v>
      </c>
      <c r="I7641" s="17">
        <f>INT((VLOOKUP($C7641,装备数值,4,0)+VLOOKUP($C7641,装备数值,7,0)*($E7641-1))*VLOOKUP($D7641,系数!$K$2:$O$7,4,0))</f>
        <v>0</v>
      </c>
      <c r="J7641" s="17">
        <f>INT((VLOOKUP($C7641,装备数值,4,0)+VLOOKUP($C7641,装备数值,7,0)*($E7641-1))*VLOOKUP($D7641,系数!$K$2:$O$7,5,0))</f>
        <v>0</v>
      </c>
      <c r="K7641" s="17">
        <f>INT(VLOOKUP(E7641,强化金币,2,1)*VLOOKUP(INDEX(装备!F:F,MATCH(属性!A7641,装备!A:A,0)),系数!$K$12:$M$15,3,0))</f>
        <v>100000</v>
      </c>
      <c r="O7641" s="17">
        <f>IF(E7641=1,"",VLOOKUP(E7641,系数!$S$2:$AB$12,MATCH(属性!C7641,评级,0),1))</f>
        <v>160</v>
      </c>
    </row>
    <row r="7642" spans="1:15" ht="17.25" thickBot="1" x14ac:dyDescent="0.4">
      <c r="A7642" s="17">
        <v>7100064</v>
      </c>
      <c r="B7642" s="17" t="s">
        <v>291</v>
      </c>
      <c r="C7642" s="15">
        <f>INDEX(装备!G:G,MATCH(属性!A7642,装备!A:A,0))</f>
        <v>17</v>
      </c>
      <c r="D7642" s="15" t="str">
        <f>INDEX(装备!E:E,MATCH(属性!A7642,装备!A:A,0))</f>
        <v>armour</v>
      </c>
      <c r="E7642" s="14">
        <v>80</v>
      </c>
      <c r="F7642" s="17">
        <f>INT((VLOOKUP($C7642,装备数值,2,0)+VLOOKUP($C7642,装备数值,5,0)*($E7642-1))*VLOOKUP($D7642,系数!$K$2:$O$7,2,0))</f>
        <v>5446</v>
      </c>
      <c r="G7642" s="17">
        <f>INT((VLOOKUP($C7642,装备数值,3,0)+VLOOKUP($C7642,装备数值,6,0)*($E7642-1))*VLOOKUP($D7642,系数!$K$2:$O$7,3,0))</f>
        <v>0</v>
      </c>
      <c r="H7642" s="17">
        <f t="shared" si="232"/>
        <v>0</v>
      </c>
      <c r="I7642" s="17">
        <f>INT((VLOOKUP($C7642,装备数值,4,0)+VLOOKUP($C7642,装备数值,7,0)*($E7642-1))*VLOOKUP($D7642,系数!$K$2:$O$7,4,0))</f>
        <v>0</v>
      </c>
      <c r="J7642" s="17">
        <f>INT((VLOOKUP($C7642,装备数值,4,0)+VLOOKUP($C7642,装备数值,7,0)*($E7642-1))*VLOOKUP($D7642,系数!$K$2:$O$7,5,0))</f>
        <v>0</v>
      </c>
      <c r="K7642" s="17">
        <f>INT(VLOOKUP(E7642,强化金币,2,1)*VLOOKUP(INDEX(装备!F:F,MATCH(属性!A7642,装备!A:A,0)),系数!$K$12:$M$15,3,0))</f>
        <v>120000</v>
      </c>
      <c r="O7642" s="17">
        <f>IF(E7642=1,"",VLOOKUP(E7642,系数!$S$2:$AB$12,MATCH(属性!C7642,评级,0),1))</f>
        <v>180</v>
      </c>
    </row>
    <row r="7643" spans="1:15" ht="17.25" thickBot="1" x14ac:dyDescent="0.4">
      <c r="A7643" s="17">
        <v>7100064</v>
      </c>
      <c r="B7643" s="17" t="s">
        <v>291</v>
      </c>
      <c r="C7643" s="15">
        <f>INDEX(装备!G:G,MATCH(属性!A7643,装备!A:A,0))</f>
        <v>17</v>
      </c>
      <c r="D7643" s="15" t="str">
        <f>INDEX(装备!E:E,MATCH(属性!A7643,装备!A:A,0))</f>
        <v>armour</v>
      </c>
      <c r="E7643" s="14">
        <v>81</v>
      </c>
      <c r="F7643" s="17">
        <f>INT((VLOOKUP($C7643,装备数值,2,0)+VLOOKUP($C7643,装备数值,5,0)*($E7643-1))*VLOOKUP($D7643,系数!$K$2:$O$7,2,0))</f>
        <v>5501</v>
      </c>
      <c r="G7643" s="17">
        <f>INT((VLOOKUP($C7643,装备数值,3,0)+VLOOKUP($C7643,装备数值,6,0)*($E7643-1))*VLOOKUP($D7643,系数!$K$2:$O$7,3,0))</f>
        <v>0</v>
      </c>
      <c r="H7643" s="17">
        <f t="shared" si="232"/>
        <v>0</v>
      </c>
      <c r="I7643" s="17">
        <f>INT((VLOOKUP($C7643,装备数值,4,0)+VLOOKUP($C7643,装备数值,7,0)*($E7643-1))*VLOOKUP($D7643,系数!$K$2:$O$7,4,0))</f>
        <v>0</v>
      </c>
      <c r="J7643" s="17">
        <f>INT((VLOOKUP($C7643,装备数值,4,0)+VLOOKUP($C7643,装备数值,7,0)*($E7643-1))*VLOOKUP($D7643,系数!$K$2:$O$7,5,0))</f>
        <v>0</v>
      </c>
      <c r="K7643" s="17">
        <f>INT(VLOOKUP(E7643,强化金币,2,1)*VLOOKUP(INDEX(装备!F:F,MATCH(属性!A7643,装备!A:A,0)),系数!$K$12:$M$15,3,0))</f>
        <v>140000</v>
      </c>
      <c r="O7643" s="17">
        <f>IF(E7643=1,"",VLOOKUP(E7643,系数!$S$2:$AB$12,MATCH(属性!C7643,评级,0),1))</f>
        <v>180</v>
      </c>
    </row>
    <row r="7644" spans="1:15" ht="17.25" thickBot="1" x14ac:dyDescent="0.4">
      <c r="A7644" s="17">
        <v>7100064</v>
      </c>
      <c r="B7644" s="17" t="s">
        <v>291</v>
      </c>
      <c r="C7644" s="15">
        <f>INDEX(装备!G:G,MATCH(属性!A7644,装备!A:A,0))</f>
        <v>17</v>
      </c>
      <c r="D7644" s="15" t="str">
        <f>INDEX(装备!E:E,MATCH(属性!A7644,装备!A:A,0))</f>
        <v>armour</v>
      </c>
      <c r="E7644" s="14">
        <v>82</v>
      </c>
      <c r="F7644" s="17">
        <f>INT((VLOOKUP($C7644,装备数值,2,0)+VLOOKUP($C7644,装备数值,5,0)*($E7644-1))*VLOOKUP($D7644,系数!$K$2:$O$7,2,0))</f>
        <v>5556</v>
      </c>
      <c r="G7644" s="17">
        <f>INT((VLOOKUP($C7644,装备数值,3,0)+VLOOKUP($C7644,装备数值,6,0)*($E7644-1))*VLOOKUP($D7644,系数!$K$2:$O$7,3,0))</f>
        <v>0</v>
      </c>
      <c r="H7644" s="17">
        <f t="shared" si="232"/>
        <v>0</v>
      </c>
      <c r="I7644" s="17">
        <f>INT((VLOOKUP($C7644,装备数值,4,0)+VLOOKUP($C7644,装备数值,7,0)*($E7644-1))*VLOOKUP($D7644,系数!$K$2:$O$7,4,0))</f>
        <v>0</v>
      </c>
      <c r="J7644" s="17">
        <f>INT((VLOOKUP($C7644,装备数值,4,0)+VLOOKUP($C7644,装备数值,7,0)*($E7644-1))*VLOOKUP($D7644,系数!$K$2:$O$7,5,0))</f>
        <v>0</v>
      </c>
      <c r="K7644" s="17">
        <f>INT(VLOOKUP(E7644,强化金币,2,1)*VLOOKUP(INDEX(装备!F:F,MATCH(属性!A7644,装备!A:A,0)),系数!$K$12:$M$15,3,0))</f>
        <v>160000</v>
      </c>
      <c r="O7644" s="17">
        <f>IF(E7644=1,"",VLOOKUP(E7644,系数!$S$2:$AB$12,MATCH(属性!C7644,评级,0),1))</f>
        <v>180</v>
      </c>
    </row>
    <row r="7645" spans="1:15" ht="17.25" thickBot="1" x14ac:dyDescent="0.4">
      <c r="A7645" s="17">
        <v>7100064</v>
      </c>
      <c r="B7645" s="17" t="s">
        <v>291</v>
      </c>
      <c r="C7645" s="15">
        <f>INDEX(装备!G:G,MATCH(属性!A7645,装备!A:A,0))</f>
        <v>17</v>
      </c>
      <c r="D7645" s="15" t="str">
        <f>INDEX(装备!E:E,MATCH(属性!A7645,装备!A:A,0))</f>
        <v>armour</v>
      </c>
      <c r="E7645" s="14">
        <v>83</v>
      </c>
      <c r="F7645" s="17">
        <f>INT((VLOOKUP($C7645,装备数值,2,0)+VLOOKUP($C7645,装备数值,5,0)*($E7645-1))*VLOOKUP($D7645,系数!$K$2:$O$7,2,0))</f>
        <v>5611</v>
      </c>
      <c r="G7645" s="17">
        <f>INT((VLOOKUP($C7645,装备数值,3,0)+VLOOKUP($C7645,装备数值,6,0)*($E7645-1))*VLOOKUP($D7645,系数!$K$2:$O$7,3,0))</f>
        <v>0</v>
      </c>
      <c r="H7645" s="17">
        <f t="shared" si="232"/>
        <v>0</v>
      </c>
      <c r="I7645" s="17">
        <f>INT((VLOOKUP($C7645,装备数值,4,0)+VLOOKUP($C7645,装备数值,7,0)*($E7645-1))*VLOOKUP($D7645,系数!$K$2:$O$7,4,0))</f>
        <v>0</v>
      </c>
      <c r="J7645" s="17">
        <f>INT((VLOOKUP($C7645,装备数值,4,0)+VLOOKUP($C7645,装备数值,7,0)*($E7645-1))*VLOOKUP($D7645,系数!$K$2:$O$7,5,0))</f>
        <v>0</v>
      </c>
      <c r="K7645" s="17">
        <f>INT(VLOOKUP(E7645,强化金币,2,1)*VLOOKUP(INDEX(装备!F:F,MATCH(属性!A7645,装备!A:A,0)),系数!$K$12:$M$15,3,0))</f>
        <v>180000</v>
      </c>
      <c r="O7645" s="17">
        <f>IF(E7645=1,"",VLOOKUP(E7645,系数!$S$2:$AB$12,MATCH(属性!C7645,评级,0),1))</f>
        <v>180</v>
      </c>
    </row>
    <row r="7646" spans="1:15" ht="17.25" thickBot="1" x14ac:dyDescent="0.4">
      <c r="A7646" s="17">
        <v>7100064</v>
      </c>
      <c r="B7646" s="17" t="s">
        <v>291</v>
      </c>
      <c r="C7646" s="15">
        <f>INDEX(装备!G:G,MATCH(属性!A7646,装备!A:A,0))</f>
        <v>17</v>
      </c>
      <c r="D7646" s="15" t="str">
        <f>INDEX(装备!E:E,MATCH(属性!A7646,装备!A:A,0))</f>
        <v>armour</v>
      </c>
      <c r="E7646" s="14">
        <v>84</v>
      </c>
      <c r="F7646" s="17">
        <f>INT((VLOOKUP($C7646,装备数值,2,0)+VLOOKUP($C7646,装备数值,5,0)*($E7646-1))*VLOOKUP($D7646,系数!$K$2:$O$7,2,0))</f>
        <v>5666</v>
      </c>
      <c r="G7646" s="17">
        <f>INT((VLOOKUP($C7646,装备数值,3,0)+VLOOKUP($C7646,装备数值,6,0)*($E7646-1))*VLOOKUP($D7646,系数!$K$2:$O$7,3,0))</f>
        <v>0</v>
      </c>
      <c r="H7646" s="17">
        <f t="shared" si="232"/>
        <v>0</v>
      </c>
      <c r="I7646" s="17">
        <f>INT((VLOOKUP($C7646,装备数值,4,0)+VLOOKUP($C7646,装备数值,7,0)*($E7646-1))*VLOOKUP($D7646,系数!$K$2:$O$7,4,0))</f>
        <v>0</v>
      </c>
      <c r="J7646" s="17">
        <f>INT((VLOOKUP($C7646,装备数值,4,0)+VLOOKUP($C7646,装备数值,7,0)*($E7646-1))*VLOOKUP($D7646,系数!$K$2:$O$7,5,0))</f>
        <v>0</v>
      </c>
      <c r="K7646" s="17">
        <f>INT(VLOOKUP(E7646,强化金币,2,1)*VLOOKUP(INDEX(装备!F:F,MATCH(属性!A7646,装备!A:A,0)),系数!$K$12:$M$15,3,0))</f>
        <v>200000</v>
      </c>
      <c r="O7646" s="17">
        <f>IF(E7646=1,"",VLOOKUP(E7646,系数!$S$2:$AB$12,MATCH(属性!C7646,评级,0),1))</f>
        <v>180</v>
      </c>
    </row>
    <row r="7647" spans="1:15" ht="17.25" thickBot="1" x14ac:dyDescent="0.4">
      <c r="A7647" s="17">
        <v>7100064</v>
      </c>
      <c r="B7647" s="17" t="s">
        <v>291</v>
      </c>
      <c r="C7647" s="15">
        <f>INDEX(装备!G:G,MATCH(属性!A7647,装备!A:A,0))</f>
        <v>17</v>
      </c>
      <c r="D7647" s="15" t="str">
        <f>INDEX(装备!E:E,MATCH(属性!A7647,装备!A:A,0))</f>
        <v>armour</v>
      </c>
      <c r="E7647" s="14">
        <v>85</v>
      </c>
      <c r="F7647" s="17">
        <f>INT((VLOOKUP($C7647,装备数值,2,0)+VLOOKUP($C7647,装备数值,5,0)*($E7647-1))*VLOOKUP($D7647,系数!$K$2:$O$7,2,0))</f>
        <v>5721</v>
      </c>
      <c r="G7647" s="17">
        <f>INT((VLOOKUP($C7647,装备数值,3,0)+VLOOKUP($C7647,装备数值,6,0)*($E7647-1))*VLOOKUP($D7647,系数!$K$2:$O$7,3,0))</f>
        <v>0</v>
      </c>
      <c r="H7647" s="17">
        <f t="shared" si="232"/>
        <v>0</v>
      </c>
      <c r="I7647" s="17">
        <f>INT((VLOOKUP($C7647,装备数值,4,0)+VLOOKUP($C7647,装备数值,7,0)*($E7647-1))*VLOOKUP($D7647,系数!$K$2:$O$7,4,0))</f>
        <v>0</v>
      </c>
      <c r="J7647" s="17">
        <f>INT((VLOOKUP($C7647,装备数值,4,0)+VLOOKUP($C7647,装备数值,7,0)*($E7647-1))*VLOOKUP($D7647,系数!$K$2:$O$7,5,0))</f>
        <v>0</v>
      </c>
      <c r="K7647" s="17">
        <f>INT(VLOOKUP(E7647,强化金币,2,1)*VLOOKUP(INDEX(装备!F:F,MATCH(属性!A7647,装备!A:A,0)),系数!$K$12:$M$15,3,0))</f>
        <v>250000</v>
      </c>
      <c r="O7647" s="17">
        <f>IF(E7647=1,"",VLOOKUP(E7647,系数!$S$2:$AB$12,MATCH(属性!C7647,评级,0),1))</f>
        <v>180</v>
      </c>
    </row>
    <row r="7648" spans="1:15" ht="17.25" thickBot="1" x14ac:dyDescent="0.4">
      <c r="A7648" s="17">
        <v>7100064</v>
      </c>
      <c r="B7648" s="17" t="s">
        <v>291</v>
      </c>
      <c r="C7648" s="15">
        <f>INDEX(装备!G:G,MATCH(属性!A7648,装备!A:A,0))</f>
        <v>17</v>
      </c>
      <c r="D7648" s="15" t="str">
        <f>INDEX(装备!E:E,MATCH(属性!A7648,装备!A:A,0))</f>
        <v>armour</v>
      </c>
      <c r="E7648" s="14">
        <v>86</v>
      </c>
      <c r="F7648" s="17">
        <f>INT((VLOOKUP($C7648,装备数值,2,0)+VLOOKUP($C7648,装备数值,5,0)*($E7648-1))*VLOOKUP($D7648,系数!$K$2:$O$7,2,0))</f>
        <v>5776</v>
      </c>
      <c r="G7648" s="17">
        <f>INT((VLOOKUP($C7648,装备数值,3,0)+VLOOKUP($C7648,装备数值,6,0)*($E7648-1))*VLOOKUP($D7648,系数!$K$2:$O$7,3,0))</f>
        <v>0</v>
      </c>
      <c r="H7648" s="17">
        <f t="shared" si="232"/>
        <v>0</v>
      </c>
      <c r="I7648" s="17">
        <f>INT((VLOOKUP($C7648,装备数值,4,0)+VLOOKUP($C7648,装备数值,7,0)*($E7648-1))*VLOOKUP($D7648,系数!$K$2:$O$7,4,0))</f>
        <v>0</v>
      </c>
      <c r="J7648" s="17">
        <f>INT((VLOOKUP($C7648,装备数值,4,0)+VLOOKUP($C7648,装备数值,7,0)*($E7648-1))*VLOOKUP($D7648,系数!$K$2:$O$7,5,0))</f>
        <v>0</v>
      </c>
      <c r="K7648" s="17">
        <f>INT(VLOOKUP(E7648,强化金币,2,1)*VLOOKUP(INDEX(装备!F:F,MATCH(属性!A7648,装备!A:A,0)),系数!$K$12:$M$15,3,0))</f>
        <v>300000</v>
      </c>
      <c r="O7648" s="17">
        <f>IF(E7648=1,"",VLOOKUP(E7648,系数!$S$2:$AB$12,MATCH(属性!C7648,评级,0),1))</f>
        <v>180</v>
      </c>
    </row>
    <row r="7649" spans="1:15" ht="17.25" thickBot="1" x14ac:dyDescent="0.4">
      <c r="A7649" s="17">
        <v>7100064</v>
      </c>
      <c r="B7649" s="17" t="s">
        <v>291</v>
      </c>
      <c r="C7649" s="15">
        <f>INDEX(装备!G:G,MATCH(属性!A7649,装备!A:A,0))</f>
        <v>17</v>
      </c>
      <c r="D7649" s="15" t="str">
        <f>INDEX(装备!E:E,MATCH(属性!A7649,装备!A:A,0))</f>
        <v>armour</v>
      </c>
      <c r="E7649" s="14">
        <v>87</v>
      </c>
      <c r="F7649" s="17">
        <f>INT((VLOOKUP($C7649,装备数值,2,0)+VLOOKUP($C7649,装备数值,5,0)*($E7649-1))*VLOOKUP($D7649,系数!$K$2:$O$7,2,0))</f>
        <v>5831</v>
      </c>
      <c r="G7649" s="17">
        <f>INT((VLOOKUP($C7649,装备数值,3,0)+VLOOKUP($C7649,装备数值,6,0)*($E7649-1))*VLOOKUP($D7649,系数!$K$2:$O$7,3,0))</f>
        <v>0</v>
      </c>
      <c r="H7649" s="17">
        <f t="shared" si="232"/>
        <v>0</v>
      </c>
      <c r="I7649" s="17">
        <f>INT((VLOOKUP($C7649,装备数值,4,0)+VLOOKUP($C7649,装备数值,7,0)*($E7649-1))*VLOOKUP($D7649,系数!$K$2:$O$7,4,0))</f>
        <v>0</v>
      </c>
      <c r="J7649" s="17">
        <f>INT((VLOOKUP($C7649,装备数值,4,0)+VLOOKUP($C7649,装备数值,7,0)*($E7649-1))*VLOOKUP($D7649,系数!$K$2:$O$7,5,0))</f>
        <v>0</v>
      </c>
      <c r="K7649" s="17">
        <f>INT(VLOOKUP(E7649,强化金币,2,1)*VLOOKUP(INDEX(装备!F:F,MATCH(属性!A7649,装备!A:A,0)),系数!$K$12:$M$15,3,0))</f>
        <v>350000</v>
      </c>
      <c r="O7649" s="17">
        <f>IF(E7649=1,"",VLOOKUP(E7649,系数!$S$2:$AB$12,MATCH(属性!C7649,评级,0),1))</f>
        <v>180</v>
      </c>
    </row>
    <row r="7650" spans="1:15" ht="17.25" thickBot="1" x14ac:dyDescent="0.4">
      <c r="A7650" s="17">
        <v>7100064</v>
      </c>
      <c r="B7650" s="17" t="s">
        <v>291</v>
      </c>
      <c r="C7650" s="15">
        <f>INDEX(装备!G:G,MATCH(属性!A7650,装备!A:A,0))</f>
        <v>17</v>
      </c>
      <c r="D7650" s="15" t="str">
        <f>INDEX(装备!E:E,MATCH(属性!A7650,装备!A:A,0))</f>
        <v>armour</v>
      </c>
      <c r="E7650" s="14">
        <v>88</v>
      </c>
      <c r="F7650" s="17">
        <f>INT((VLOOKUP($C7650,装备数值,2,0)+VLOOKUP($C7650,装备数值,5,0)*($E7650-1))*VLOOKUP($D7650,系数!$K$2:$O$7,2,0))</f>
        <v>5886</v>
      </c>
      <c r="G7650" s="17">
        <f>INT((VLOOKUP($C7650,装备数值,3,0)+VLOOKUP($C7650,装备数值,6,0)*($E7650-1))*VLOOKUP($D7650,系数!$K$2:$O$7,3,0))</f>
        <v>0</v>
      </c>
      <c r="H7650" s="17">
        <f t="shared" si="232"/>
        <v>0</v>
      </c>
      <c r="I7650" s="17">
        <f>INT((VLOOKUP($C7650,装备数值,4,0)+VLOOKUP($C7650,装备数值,7,0)*($E7650-1))*VLOOKUP($D7650,系数!$K$2:$O$7,4,0))</f>
        <v>0</v>
      </c>
      <c r="J7650" s="17">
        <f>INT((VLOOKUP($C7650,装备数值,4,0)+VLOOKUP($C7650,装备数值,7,0)*($E7650-1))*VLOOKUP($D7650,系数!$K$2:$O$7,5,0))</f>
        <v>0</v>
      </c>
      <c r="K7650" s="17">
        <f>INT(VLOOKUP(E7650,强化金币,2,1)*VLOOKUP(INDEX(装备!F:F,MATCH(属性!A7650,装备!A:A,0)),系数!$K$12:$M$15,3,0))</f>
        <v>400000</v>
      </c>
      <c r="O7650" s="17">
        <f>IF(E7650=1,"",VLOOKUP(E7650,系数!$S$2:$AB$12,MATCH(属性!C7650,评级,0),1))</f>
        <v>180</v>
      </c>
    </row>
    <row r="7651" spans="1:15" ht="17.25" thickBot="1" x14ac:dyDescent="0.4">
      <c r="A7651" s="17">
        <v>7100064</v>
      </c>
      <c r="B7651" s="17" t="s">
        <v>291</v>
      </c>
      <c r="C7651" s="15">
        <f>INDEX(装备!G:G,MATCH(属性!A7651,装备!A:A,0))</f>
        <v>17</v>
      </c>
      <c r="D7651" s="15" t="str">
        <f>INDEX(装备!E:E,MATCH(属性!A7651,装备!A:A,0))</f>
        <v>armour</v>
      </c>
      <c r="E7651" s="14">
        <v>89</v>
      </c>
      <c r="F7651" s="17">
        <f>INT((VLOOKUP($C7651,装备数值,2,0)+VLOOKUP($C7651,装备数值,5,0)*($E7651-1))*VLOOKUP($D7651,系数!$K$2:$O$7,2,0))</f>
        <v>5941</v>
      </c>
      <c r="G7651" s="17">
        <f>INT((VLOOKUP($C7651,装备数值,3,0)+VLOOKUP($C7651,装备数值,6,0)*($E7651-1))*VLOOKUP($D7651,系数!$K$2:$O$7,3,0))</f>
        <v>0</v>
      </c>
      <c r="H7651" s="17">
        <f t="shared" si="232"/>
        <v>0</v>
      </c>
      <c r="I7651" s="17">
        <f>INT((VLOOKUP($C7651,装备数值,4,0)+VLOOKUP($C7651,装备数值,7,0)*($E7651-1))*VLOOKUP($D7651,系数!$K$2:$O$7,4,0))</f>
        <v>0</v>
      </c>
      <c r="J7651" s="17">
        <f>INT((VLOOKUP($C7651,装备数值,4,0)+VLOOKUP($C7651,装备数值,7,0)*($E7651-1))*VLOOKUP($D7651,系数!$K$2:$O$7,5,0))</f>
        <v>0</v>
      </c>
      <c r="K7651" s="17">
        <f>INT(VLOOKUP(E7651,强化金币,2,1)*VLOOKUP(INDEX(装备!F:F,MATCH(属性!A7651,装备!A:A,0)),系数!$K$12:$M$15,3,0))</f>
        <v>450000</v>
      </c>
      <c r="O7651" s="17">
        <f>IF(E7651=1,"",VLOOKUP(E7651,系数!$S$2:$AB$12,MATCH(属性!C7651,评级,0),1))</f>
        <v>180</v>
      </c>
    </row>
    <row r="7652" spans="1:15" ht="17.25" thickBot="1" x14ac:dyDescent="0.4">
      <c r="A7652" s="17">
        <v>7100064</v>
      </c>
      <c r="B7652" s="17" t="s">
        <v>291</v>
      </c>
      <c r="C7652" s="15">
        <f>INDEX(装备!G:G,MATCH(属性!A7652,装备!A:A,0))</f>
        <v>17</v>
      </c>
      <c r="D7652" s="15" t="str">
        <f>INDEX(装备!E:E,MATCH(属性!A7652,装备!A:A,0))</f>
        <v>armour</v>
      </c>
      <c r="E7652" s="14">
        <v>90</v>
      </c>
      <c r="F7652" s="17">
        <f>INT((VLOOKUP($C7652,装备数值,2,0)+VLOOKUP($C7652,装备数值,5,0)*($E7652-1))*VLOOKUP($D7652,系数!$K$2:$O$7,2,0))</f>
        <v>5996</v>
      </c>
      <c r="G7652" s="17">
        <f>INT((VLOOKUP($C7652,装备数值,3,0)+VLOOKUP($C7652,装备数值,6,0)*($E7652-1))*VLOOKUP($D7652,系数!$K$2:$O$7,3,0))</f>
        <v>0</v>
      </c>
      <c r="H7652" s="17">
        <f t="shared" si="232"/>
        <v>0</v>
      </c>
      <c r="I7652" s="17">
        <f>INT((VLOOKUP($C7652,装备数值,4,0)+VLOOKUP($C7652,装备数值,7,0)*($E7652-1))*VLOOKUP($D7652,系数!$K$2:$O$7,4,0))</f>
        <v>0</v>
      </c>
      <c r="J7652" s="17">
        <f>INT((VLOOKUP($C7652,装备数值,4,0)+VLOOKUP($C7652,装备数值,7,0)*($E7652-1))*VLOOKUP($D7652,系数!$K$2:$O$7,5,0))</f>
        <v>0</v>
      </c>
      <c r="K7652" s="17">
        <f>INT(VLOOKUP(E7652,强化金币,2,1)*VLOOKUP(INDEX(装备!F:F,MATCH(属性!A7652,装备!A:A,0)),系数!$K$12:$M$15,3,0))</f>
        <v>450000</v>
      </c>
      <c r="O7652" s="17">
        <f>IF(E7652=1,"",VLOOKUP(E7652,系数!$S$2:$AB$12,MATCH(属性!C7652,评级,0),1))</f>
        <v>200</v>
      </c>
    </row>
    <row r="7653" spans="1:15" ht="17.25" thickBot="1" x14ac:dyDescent="0.4">
      <c r="A7653" s="17">
        <v>7100064</v>
      </c>
      <c r="B7653" s="17" t="s">
        <v>291</v>
      </c>
      <c r="C7653" s="15">
        <f>INDEX(装备!G:G,MATCH(属性!A7653,装备!A:A,0))</f>
        <v>17</v>
      </c>
      <c r="D7653" s="15" t="str">
        <f>INDEX(装备!E:E,MATCH(属性!A7653,装备!A:A,0))</f>
        <v>armour</v>
      </c>
      <c r="E7653" s="14">
        <v>91</v>
      </c>
      <c r="F7653" s="17">
        <f>INT((VLOOKUP($C7653,装备数值,2,0)+VLOOKUP($C7653,装备数值,5,0)*($E7653-1))*VLOOKUP($D7653,系数!$K$2:$O$7,2,0))</f>
        <v>6051</v>
      </c>
      <c r="G7653" s="17">
        <f>INT((VLOOKUP($C7653,装备数值,3,0)+VLOOKUP($C7653,装备数值,6,0)*($E7653-1))*VLOOKUP($D7653,系数!$K$2:$O$7,3,0))</f>
        <v>0</v>
      </c>
      <c r="H7653" s="17">
        <f t="shared" si="232"/>
        <v>0</v>
      </c>
      <c r="I7653" s="17">
        <f>INT((VLOOKUP($C7653,装备数值,4,0)+VLOOKUP($C7653,装备数值,7,0)*($E7653-1))*VLOOKUP($D7653,系数!$K$2:$O$7,4,0))</f>
        <v>0</v>
      </c>
      <c r="J7653" s="17">
        <f>INT((VLOOKUP($C7653,装备数值,4,0)+VLOOKUP($C7653,装备数值,7,0)*($E7653-1))*VLOOKUP($D7653,系数!$K$2:$O$7,5,0))</f>
        <v>0</v>
      </c>
      <c r="K7653" s="17">
        <f>INT(VLOOKUP(E7653,强化金币,2,1)*VLOOKUP(INDEX(装备!F:F,MATCH(属性!A7653,装备!A:A,0)),系数!$K$12:$M$15,3,0))</f>
        <v>450000</v>
      </c>
      <c r="O7653" s="17">
        <f>IF(E7653=1,"",VLOOKUP(E7653,系数!$S$2:$AB$12,MATCH(属性!C7653,评级,0),1))</f>
        <v>200</v>
      </c>
    </row>
    <row r="7654" spans="1:15" ht="17.25" thickBot="1" x14ac:dyDescent="0.4">
      <c r="A7654" s="17">
        <v>7100064</v>
      </c>
      <c r="B7654" s="17" t="s">
        <v>291</v>
      </c>
      <c r="C7654" s="15">
        <f>INDEX(装备!G:G,MATCH(属性!A7654,装备!A:A,0))</f>
        <v>17</v>
      </c>
      <c r="D7654" s="15" t="str">
        <f>INDEX(装备!E:E,MATCH(属性!A7654,装备!A:A,0))</f>
        <v>armour</v>
      </c>
      <c r="E7654" s="14">
        <v>92</v>
      </c>
      <c r="F7654" s="17">
        <f>INT((VLOOKUP($C7654,装备数值,2,0)+VLOOKUP($C7654,装备数值,5,0)*($E7654-1))*VLOOKUP($D7654,系数!$K$2:$O$7,2,0))</f>
        <v>6106</v>
      </c>
      <c r="G7654" s="17">
        <f>INT((VLOOKUP($C7654,装备数值,3,0)+VLOOKUP($C7654,装备数值,6,0)*($E7654-1))*VLOOKUP($D7654,系数!$K$2:$O$7,3,0))</f>
        <v>0</v>
      </c>
      <c r="H7654" s="17">
        <f t="shared" si="232"/>
        <v>0</v>
      </c>
      <c r="I7654" s="17">
        <f>INT((VLOOKUP($C7654,装备数值,4,0)+VLOOKUP($C7654,装备数值,7,0)*($E7654-1))*VLOOKUP($D7654,系数!$K$2:$O$7,4,0))</f>
        <v>0</v>
      </c>
      <c r="J7654" s="17">
        <f>INT((VLOOKUP($C7654,装备数值,4,0)+VLOOKUP($C7654,装备数值,7,0)*($E7654-1))*VLOOKUP($D7654,系数!$K$2:$O$7,5,0))</f>
        <v>0</v>
      </c>
      <c r="K7654" s="17">
        <f>INT(VLOOKUP(E7654,强化金币,2,1)*VLOOKUP(INDEX(装备!F:F,MATCH(属性!A7654,装备!A:A,0)),系数!$K$12:$M$15,3,0))</f>
        <v>450000</v>
      </c>
      <c r="O7654" s="17">
        <f>IF(E7654=1,"",VLOOKUP(E7654,系数!$S$2:$AB$12,MATCH(属性!C7654,评级,0),1))</f>
        <v>200</v>
      </c>
    </row>
    <row r="7655" spans="1:15" ht="17.25" thickBot="1" x14ac:dyDescent="0.4">
      <c r="A7655" s="17">
        <v>7100064</v>
      </c>
      <c r="B7655" s="17" t="s">
        <v>291</v>
      </c>
      <c r="C7655" s="15">
        <f>INDEX(装备!G:G,MATCH(属性!A7655,装备!A:A,0))</f>
        <v>17</v>
      </c>
      <c r="D7655" s="15" t="str">
        <f>INDEX(装备!E:E,MATCH(属性!A7655,装备!A:A,0))</f>
        <v>armour</v>
      </c>
      <c r="E7655" s="14">
        <v>93</v>
      </c>
      <c r="F7655" s="17">
        <f>INT((VLOOKUP($C7655,装备数值,2,0)+VLOOKUP($C7655,装备数值,5,0)*($E7655-1))*VLOOKUP($D7655,系数!$K$2:$O$7,2,0))</f>
        <v>6161</v>
      </c>
      <c r="G7655" s="17">
        <f>INT((VLOOKUP($C7655,装备数值,3,0)+VLOOKUP($C7655,装备数值,6,0)*($E7655-1))*VLOOKUP($D7655,系数!$K$2:$O$7,3,0))</f>
        <v>0</v>
      </c>
      <c r="H7655" s="17">
        <f t="shared" si="232"/>
        <v>0</v>
      </c>
      <c r="I7655" s="17">
        <f>INT((VLOOKUP($C7655,装备数值,4,0)+VLOOKUP($C7655,装备数值,7,0)*($E7655-1))*VLOOKUP($D7655,系数!$K$2:$O$7,4,0))</f>
        <v>0</v>
      </c>
      <c r="J7655" s="17">
        <f>INT((VLOOKUP($C7655,装备数值,4,0)+VLOOKUP($C7655,装备数值,7,0)*($E7655-1))*VLOOKUP($D7655,系数!$K$2:$O$7,5,0))</f>
        <v>0</v>
      </c>
      <c r="K7655" s="17">
        <f>INT(VLOOKUP(E7655,强化金币,2,1)*VLOOKUP(INDEX(装备!F:F,MATCH(属性!A7655,装备!A:A,0)),系数!$K$12:$M$15,3,0))</f>
        <v>450000</v>
      </c>
      <c r="O7655" s="17">
        <f>IF(E7655=1,"",VLOOKUP(E7655,系数!$S$2:$AB$12,MATCH(属性!C7655,评级,0),1))</f>
        <v>200</v>
      </c>
    </row>
    <row r="7656" spans="1:15" ht="17.25" thickBot="1" x14ac:dyDescent="0.4">
      <c r="A7656" s="17">
        <v>7100064</v>
      </c>
      <c r="B7656" s="17" t="s">
        <v>291</v>
      </c>
      <c r="C7656" s="15">
        <f>INDEX(装备!G:G,MATCH(属性!A7656,装备!A:A,0))</f>
        <v>17</v>
      </c>
      <c r="D7656" s="15" t="str">
        <f>INDEX(装备!E:E,MATCH(属性!A7656,装备!A:A,0))</f>
        <v>armour</v>
      </c>
      <c r="E7656" s="14">
        <v>94</v>
      </c>
      <c r="F7656" s="17">
        <f>INT((VLOOKUP($C7656,装备数值,2,0)+VLOOKUP($C7656,装备数值,5,0)*($E7656-1))*VLOOKUP($D7656,系数!$K$2:$O$7,2,0))</f>
        <v>6216</v>
      </c>
      <c r="G7656" s="17">
        <f>INT((VLOOKUP($C7656,装备数值,3,0)+VLOOKUP($C7656,装备数值,6,0)*($E7656-1))*VLOOKUP($D7656,系数!$K$2:$O$7,3,0))</f>
        <v>0</v>
      </c>
      <c r="H7656" s="17">
        <f t="shared" si="232"/>
        <v>0</v>
      </c>
      <c r="I7656" s="17">
        <f>INT((VLOOKUP($C7656,装备数值,4,0)+VLOOKUP($C7656,装备数值,7,0)*($E7656-1))*VLOOKUP($D7656,系数!$K$2:$O$7,4,0))</f>
        <v>0</v>
      </c>
      <c r="J7656" s="17">
        <f>INT((VLOOKUP($C7656,装备数值,4,0)+VLOOKUP($C7656,装备数值,7,0)*($E7656-1))*VLOOKUP($D7656,系数!$K$2:$O$7,5,0))</f>
        <v>0</v>
      </c>
      <c r="K7656" s="17">
        <f>INT(VLOOKUP(E7656,强化金币,2,1)*VLOOKUP(INDEX(装备!F:F,MATCH(属性!A7656,装备!A:A,0)),系数!$K$12:$M$15,3,0))</f>
        <v>450000</v>
      </c>
      <c r="O7656" s="17">
        <f>IF(E7656=1,"",VLOOKUP(E7656,系数!$S$2:$AB$12,MATCH(属性!C7656,评级,0),1))</f>
        <v>200</v>
      </c>
    </row>
    <row r="7657" spans="1:15" ht="17.25" thickBot="1" x14ac:dyDescent="0.4">
      <c r="A7657" s="17">
        <v>7100064</v>
      </c>
      <c r="B7657" s="17" t="s">
        <v>291</v>
      </c>
      <c r="C7657" s="15">
        <f>INDEX(装备!G:G,MATCH(属性!A7657,装备!A:A,0))</f>
        <v>17</v>
      </c>
      <c r="D7657" s="15" t="str">
        <f>INDEX(装备!E:E,MATCH(属性!A7657,装备!A:A,0))</f>
        <v>armour</v>
      </c>
      <c r="E7657" s="14">
        <v>95</v>
      </c>
      <c r="F7657" s="17">
        <f>INT((VLOOKUP($C7657,装备数值,2,0)+VLOOKUP($C7657,装备数值,5,0)*($E7657-1))*VLOOKUP($D7657,系数!$K$2:$O$7,2,0))</f>
        <v>6271</v>
      </c>
      <c r="G7657" s="17">
        <f>INT((VLOOKUP($C7657,装备数值,3,0)+VLOOKUP($C7657,装备数值,6,0)*($E7657-1))*VLOOKUP($D7657,系数!$K$2:$O$7,3,0))</f>
        <v>0</v>
      </c>
      <c r="H7657" s="17">
        <f t="shared" si="232"/>
        <v>0</v>
      </c>
      <c r="I7657" s="17">
        <f>INT((VLOOKUP($C7657,装备数值,4,0)+VLOOKUP($C7657,装备数值,7,0)*($E7657-1))*VLOOKUP($D7657,系数!$K$2:$O$7,4,0))</f>
        <v>0</v>
      </c>
      <c r="J7657" s="17">
        <f>INT((VLOOKUP($C7657,装备数值,4,0)+VLOOKUP($C7657,装备数值,7,0)*($E7657-1))*VLOOKUP($D7657,系数!$K$2:$O$7,5,0))</f>
        <v>0</v>
      </c>
      <c r="K7657" s="17">
        <f>INT(VLOOKUP(E7657,强化金币,2,1)*VLOOKUP(INDEX(装备!F:F,MATCH(属性!A7657,装备!A:A,0)),系数!$K$12:$M$15,3,0))</f>
        <v>450000</v>
      </c>
      <c r="O7657" s="17">
        <f>IF(E7657=1,"",VLOOKUP(E7657,系数!$S$2:$AB$12,MATCH(属性!C7657,评级,0),1))</f>
        <v>200</v>
      </c>
    </row>
    <row r="7658" spans="1:15" ht="17.25" thickBot="1" x14ac:dyDescent="0.4">
      <c r="A7658" s="17">
        <v>7100064</v>
      </c>
      <c r="B7658" s="17" t="s">
        <v>291</v>
      </c>
      <c r="C7658" s="15">
        <f>INDEX(装备!G:G,MATCH(属性!A7658,装备!A:A,0))</f>
        <v>17</v>
      </c>
      <c r="D7658" s="15" t="str">
        <f>INDEX(装备!E:E,MATCH(属性!A7658,装备!A:A,0))</f>
        <v>armour</v>
      </c>
      <c r="E7658" s="14">
        <v>96</v>
      </c>
      <c r="F7658" s="17">
        <f>INT((VLOOKUP($C7658,装备数值,2,0)+VLOOKUP($C7658,装备数值,5,0)*($E7658-1))*VLOOKUP($D7658,系数!$K$2:$O$7,2,0))</f>
        <v>6326</v>
      </c>
      <c r="G7658" s="17">
        <f>INT((VLOOKUP($C7658,装备数值,3,0)+VLOOKUP($C7658,装备数值,6,0)*($E7658-1))*VLOOKUP($D7658,系数!$K$2:$O$7,3,0))</f>
        <v>0</v>
      </c>
      <c r="H7658" s="17">
        <f t="shared" si="232"/>
        <v>0</v>
      </c>
      <c r="I7658" s="17">
        <f>INT((VLOOKUP($C7658,装备数值,4,0)+VLOOKUP($C7658,装备数值,7,0)*($E7658-1))*VLOOKUP($D7658,系数!$K$2:$O$7,4,0))</f>
        <v>0</v>
      </c>
      <c r="J7658" s="17">
        <f>INT((VLOOKUP($C7658,装备数值,4,0)+VLOOKUP($C7658,装备数值,7,0)*($E7658-1))*VLOOKUP($D7658,系数!$K$2:$O$7,5,0))</f>
        <v>0</v>
      </c>
      <c r="K7658" s="17">
        <f>INT(VLOOKUP(E7658,强化金币,2,1)*VLOOKUP(INDEX(装备!F:F,MATCH(属性!A7658,装备!A:A,0)),系数!$K$12:$M$15,3,0))</f>
        <v>450000</v>
      </c>
      <c r="O7658" s="17">
        <f>IF(E7658=1,"",VLOOKUP(E7658,系数!$S$2:$AB$12,MATCH(属性!C7658,评级,0),1))</f>
        <v>200</v>
      </c>
    </row>
    <row r="7659" spans="1:15" ht="17.25" thickBot="1" x14ac:dyDescent="0.4">
      <c r="A7659" s="17">
        <v>7100064</v>
      </c>
      <c r="B7659" s="17" t="s">
        <v>291</v>
      </c>
      <c r="C7659" s="15">
        <f>INDEX(装备!G:G,MATCH(属性!A7659,装备!A:A,0))</f>
        <v>17</v>
      </c>
      <c r="D7659" s="15" t="str">
        <f>INDEX(装备!E:E,MATCH(属性!A7659,装备!A:A,0))</f>
        <v>armour</v>
      </c>
      <c r="E7659" s="14">
        <v>97</v>
      </c>
      <c r="F7659" s="17">
        <f>INT((VLOOKUP($C7659,装备数值,2,0)+VLOOKUP($C7659,装备数值,5,0)*($E7659-1))*VLOOKUP($D7659,系数!$K$2:$O$7,2,0))</f>
        <v>6381</v>
      </c>
      <c r="G7659" s="17">
        <f>INT((VLOOKUP($C7659,装备数值,3,0)+VLOOKUP($C7659,装备数值,6,0)*($E7659-1))*VLOOKUP($D7659,系数!$K$2:$O$7,3,0))</f>
        <v>0</v>
      </c>
      <c r="H7659" s="17">
        <f t="shared" si="232"/>
        <v>0</v>
      </c>
      <c r="I7659" s="17">
        <f>INT((VLOOKUP($C7659,装备数值,4,0)+VLOOKUP($C7659,装备数值,7,0)*($E7659-1))*VLOOKUP($D7659,系数!$K$2:$O$7,4,0))</f>
        <v>0</v>
      </c>
      <c r="J7659" s="17">
        <f>INT((VLOOKUP($C7659,装备数值,4,0)+VLOOKUP($C7659,装备数值,7,0)*($E7659-1))*VLOOKUP($D7659,系数!$K$2:$O$7,5,0))</f>
        <v>0</v>
      </c>
      <c r="K7659" s="17">
        <f>INT(VLOOKUP(E7659,强化金币,2,1)*VLOOKUP(INDEX(装备!F:F,MATCH(属性!A7659,装备!A:A,0)),系数!$K$12:$M$15,3,0))</f>
        <v>450000</v>
      </c>
      <c r="O7659" s="17">
        <f>IF(E7659=1,"",VLOOKUP(E7659,系数!$S$2:$AB$12,MATCH(属性!C7659,评级,0),1))</f>
        <v>200</v>
      </c>
    </row>
    <row r="7660" spans="1:15" ht="17.25" thickBot="1" x14ac:dyDescent="0.4">
      <c r="A7660" s="17">
        <v>7100064</v>
      </c>
      <c r="B7660" s="17" t="s">
        <v>291</v>
      </c>
      <c r="C7660" s="15">
        <f>INDEX(装备!G:G,MATCH(属性!A7660,装备!A:A,0))</f>
        <v>17</v>
      </c>
      <c r="D7660" s="15" t="str">
        <f>INDEX(装备!E:E,MATCH(属性!A7660,装备!A:A,0))</f>
        <v>armour</v>
      </c>
      <c r="E7660" s="14">
        <v>98</v>
      </c>
      <c r="F7660" s="17">
        <f>INT((VLOOKUP($C7660,装备数值,2,0)+VLOOKUP($C7660,装备数值,5,0)*($E7660-1))*VLOOKUP($D7660,系数!$K$2:$O$7,2,0))</f>
        <v>6436</v>
      </c>
      <c r="G7660" s="17">
        <f>INT((VLOOKUP($C7660,装备数值,3,0)+VLOOKUP($C7660,装备数值,6,0)*($E7660-1))*VLOOKUP($D7660,系数!$K$2:$O$7,3,0))</f>
        <v>0</v>
      </c>
      <c r="H7660" s="17">
        <f t="shared" si="232"/>
        <v>0</v>
      </c>
      <c r="I7660" s="17">
        <f>INT((VLOOKUP($C7660,装备数值,4,0)+VLOOKUP($C7660,装备数值,7,0)*($E7660-1))*VLOOKUP($D7660,系数!$K$2:$O$7,4,0))</f>
        <v>0</v>
      </c>
      <c r="J7660" s="17">
        <f>INT((VLOOKUP($C7660,装备数值,4,0)+VLOOKUP($C7660,装备数值,7,0)*($E7660-1))*VLOOKUP($D7660,系数!$K$2:$O$7,5,0))</f>
        <v>0</v>
      </c>
      <c r="K7660" s="17">
        <f>INT(VLOOKUP(E7660,强化金币,2,1)*VLOOKUP(INDEX(装备!F:F,MATCH(属性!A7660,装备!A:A,0)),系数!$K$12:$M$15,3,0))</f>
        <v>450000</v>
      </c>
      <c r="O7660" s="17">
        <f>IF(E7660=1,"",VLOOKUP(E7660,系数!$S$2:$AB$12,MATCH(属性!C7660,评级,0),1))</f>
        <v>200</v>
      </c>
    </row>
    <row r="7661" spans="1:15" ht="17.25" thickBot="1" x14ac:dyDescent="0.4">
      <c r="A7661" s="17">
        <v>7100064</v>
      </c>
      <c r="B7661" s="17" t="s">
        <v>291</v>
      </c>
      <c r="C7661" s="15">
        <f>INDEX(装备!G:G,MATCH(属性!A7661,装备!A:A,0))</f>
        <v>17</v>
      </c>
      <c r="D7661" s="15" t="str">
        <f>INDEX(装备!E:E,MATCH(属性!A7661,装备!A:A,0))</f>
        <v>armour</v>
      </c>
      <c r="E7661" s="14">
        <v>99</v>
      </c>
      <c r="F7661" s="17">
        <f>INT((VLOOKUP($C7661,装备数值,2,0)+VLOOKUP($C7661,装备数值,5,0)*($E7661-1))*VLOOKUP($D7661,系数!$K$2:$O$7,2,0))</f>
        <v>6491</v>
      </c>
      <c r="G7661" s="17">
        <f>INT((VLOOKUP($C7661,装备数值,3,0)+VLOOKUP($C7661,装备数值,6,0)*($E7661-1))*VLOOKUP($D7661,系数!$K$2:$O$7,3,0))</f>
        <v>0</v>
      </c>
      <c r="H7661" s="17">
        <f t="shared" si="232"/>
        <v>0</v>
      </c>
      <c r="I7661" s="17">
        <f>INT((VLOOKUP($C7661,装备数值,4,0)+VLOOKUP($C7661,装备数值,7,0)*($E7661-1))*VLOOKUP($D7661,系数!$K$2:$O$7,4,0))</f>
        <v>0</v>
      </c>
      <c r="J7661" s="17">
        <f>INT((VLOOKUP($C7661,装备数值,4,0)+VLOOKUP($C7661,装备数值,7,0)*($E7661-1))*VLOOKUP($D7661,系数!$K$2:$O$7,5,0))</f>
        <v>0</v>
      </c>
      <c r="K7661" s="17">
        <f>INT(VLOOKUP(E7661,强化金币,2,1)*VLOOKUP(INDEX(装备!F:F,MATCH(属性!A7661,装备!A:A,0)),系数!$K$12:$M$15,3,0))</f>
        <v>450000</v>
      </c>
      <c r="O7661" s="17">
        <f>IF(E7661=1,"",VLOOKUP(E7661,系数!$S$2:$AB$12,MATCH(属性!C7661,评级,0),1))</f>
        <v>200</v>
      </c>
    </row>
    <row r="7662" spans="1:15" ht="17.25" thickBot="1" x14ac:dyDescent="0.4">
      <c r="A7662" s="17">
        <v>7100064</v>
      </c>
      <c r="B7662" s="17" t="s">
        <v>291</v>
      </c>
      <c r="C7662" s="15">
        <f>INDEX(装备!G:G,MATCH(属性!A7662,装备!A:A,0))</f>
        <v>17</v>
      </c>
      <c r="D7662" s="15" t="str">
        <f>INDEX(装备!E:E,MATCH(属性!A7662,装备!A:A,0))</f>
        <v>armour</v>
      </c>
      <c r="E7662" s="14">
        <v>100</v>
      </c>
      <c r="F7662" s="17">
        <f>INT((VLOOKUP($C7662,装备数值,2,0)+VLOOKUP($C7662,装备数值,5,0)*($E7662-1))*VLOOKUP($D7662,系数!$K$2:$O$7,2,0))</f>
        <v>6546</v>
      </c>
      <c r="G7662" s="17">
        <f>INT((VLOOKUP($C7662,装备数值,3,0)+VLOOKUP($C7662,装备数值,6,0)*($E7662-1))*VLOOKUP($D7662,系数!$K$2:$O$7,3,0))</f>
        <v>0</v>
      </c>
      <c r="H7662" s="17">
        <f t="shared" si="232"/>
        <v>0</v>
      </c>
      <c r="I7662" s="17">
        <f>INT((VLOOKUP($C7662,装备数值,4,0)+VLOOKUP($C7662,装备数值,7,0)*($E7662-1))*VLOOKUP($D7662,系数!$K$2:$O$7,4,0))</f>
        <v>0</v>
      </c>
      <c r="J7662" s="17">
        <f>INT((VLOOKUP($C7662,装备数值,4,0)+VLOOKUP($C7662,装备数值,7,0)*($E7662-1))*VLOOKUP($D7662,系数!$K$2:$O$7,5,0))</f>
        <v>0</v>
      </c>
      <c r="K7662" s="17">
        <f>INT(VLOOKUP(E7662,强化金币,2,1)*VLOOKUP(INDEX(装备!F:F,MATCH(属性!A7662,装备!A:A,0)),系数!$K$12:$M$15,3,0))</f>
        <v>450000</v>
      </c>
      <c r="O7662" s="17">
        <f>IF(E7662=1,"",VLOOKUP(E7662,系数!$S$2:$AB$12,MATCH(属性!C7662,评级,0),1))</f>
        <v>220</v>
      </c>
    </row>
    <row r="7663" spans="1:15" ht="17.25" thickBot="1" x14ac:dyDescent="0.4">
      <c r="A7663" s="17">
        <v>7100064</v>
      </c>
      <c r="B7663" s="17" t="s">
        <v>291</v>
      </c>
      <c r="C7663" s="15">
        <f>INDEX(装备!G:G,MATCH(属性!A7663,装备!A:A,0))</f>
        <v>17</v>
      </c>
      <c r="D7663" s="15" t="str">
        <f>INDEX(装备!E:E,MATCH(属性!A7663,装备!A:A,0))</f>
        <v>armour</v>
      </c>
      <c r="E7663" s="14">
        <v>101</v>
      </c>
      <c r="F7663" s="17">
        <f>INT((VLOOKUP($C7663,装备数值,2,0)+VLOOKUP($C7663,装备数值,5,0)*($E7663-1))*VLOOKUP($D7663,系数!$K$2:$O$7,2,0))</f>
        <v>6601</v>
      </c>
      <c r="G7663" s="17">
        <f>INT((VLOOKUP($C7663,装备数值,3,0)+VLOOKUP($C7663,装备数值,6,0)*($E7663-1))*VLOOKUP($D7663,系数!$K$2:$O$7,3,0))</f>
        <v>0</v>
      </c>
      <c r="H7663" s="17">
        <f t="shared" si="232"/>
        <v>0</v>
      </c>
      <c r="I7663" s="17">
        <f>INT((VLOOKUP($C7663,装备数值,4,0)+VLOOKUP($C7663,装备数值,7,0)*($E7663-1))*VLOOKUP($D7663,系数!$K$2:$O$7,4,0))</f>
        <v>0</v>
      </c>
      <c r="J7663" s="17">
        <f>INT((VLOOKUP($C7663,装备数值,4,0)+VLOOKUP($C7663,装备数值,7,0)*($E7663-1))*VLOOKUP($D7663,系数!$K$2:$O$7,5,0))</f>
        <v>0</v>
      </c>
      <c r="K7663" s="17">
        <f>INT(VLOOKUP(E7663,强化金币,2,1)*VLOOKUP(INDEX(装备!F:F,MATCH(属性!A7663,装备!A:A,0)),系数!$K$12:$M$15,3,0))</f>
        <v>450000</v>
      </c>
      <c r="O7663" s="17">
        <f>IF(E7663=1,"",VLOOKUP(E7663,系数!$S$2:$AB$12,MATCH(属性!C7663,评级,0),1))</f>
        <v>220</v>
      </c>
    </row>
    <row r="7664" spans="1:15" ht="17.25" thickBot="1" x14ac:dyDescent="0.4">
      <c r="A7664" s="17">
        <v>7100064</v>
      </c>
      <c r="B7664" s="17" t="s">
        <v>291</v>
      </c>
      <c r="C7664" s="15">
        <f>INDEX(装备!G:G,MATCH(属性!A7664,装备!A:A,0))</f>
        <v>17</v>
      </c>
      <c r="D7664" s="15" t="str">
        <f>INDEX(装备!E:E,MATCH(属性!A7664,装备!A:A,0))</f>
        <v>armour</v>
      </c>
      <c r="E7664" s="14">
        <v>102</v>
      </c>
      <c r="F7664" s="17">
        <f>INT((VLOOKUP($C7664,装备数值,2,0)+VLOOKUP($C7664,装备数值,5,0)*($E7664-1))*VLOOKUP($D7664,系数!$K$2:$O$7,2,0))</f>
        <v>6656</v>
      </c>
      <c r="G7664" s="17">
        <f>INT((VLOOKUP($C7664,装备数值,3,0)+VLOOKUP($C7664,装备数值,6,0)*($E7664-1))*VLOOKUP($D7664,系数!$K$2:$O$7,3,0))</f>
        <v>0</v>
      </c>
      <c r="H7664" s="17">
        <f t="shared" si="232"/>
        <v>0</v>
      </c>
      <c r="I7664" s="17">
        <f>INT((VLOOKUP($C7664,装备数值,4,0)+VLOOKUP($C7664,装备数值,7,0)*($E7664-1))*VLOOKUP($D7664,系数!$K$2:$O$7,4,0))</f>
        <v>0</v>
      </c>
      <c r="J7664" s="17">
        <f>INT((VLOOKUP($C7664,装备数值,4,0)+VLOOKUP($C7664,装备数值,7,0)*($E7664-1))*VLOOKUP($D7664,系数!$K$2:$O$7,5,0))</f>
        <v>0</v>
      </c>
      <c r="K7664" s="17">
        <f>INT(VLOOKUP(E7664,强化金币,2,1)*VLOOKUP(INDEX(装备!F:F,MATCH(属性!A7664,装备!A:A,0)),系数!$K$12:$M$15,3,0))</f>
        <v>450000</v>
      </c>
      <c r="O7664" s="17">
        <f>IF(E7664=1,"",VLOOKUP(E7664,系数!$S$2:$AB$12,MATCH(属性!C7664,评级,0),1))</f>
        <v>220</v>
      </c>
    </row>
    <row r="7665" spans="1:15" ht="17.25" thickBot="1" x14ac:dyDescent="0.4">
      <c r="A7665" s="17">
        <v>7100064</v>
      </c>
      <c r="B7665" s="17" t="s">
        <v>291</v>
      </c>
      <c r="C7665" s="15">
        <f>INDEX(装备!G:G,MATCH(属性!A7665,装备!A:A,0))</f>
        <v>17</v>
      </c>
      <c r="D7665" s="15" t="str">
        <f>INDEX(装备!E:E,MATCH(属性!A7665,装备!A:A,0))</f>
        <v>armour</v>
      </c>
      <c r="E7665" s="14">
        <v>103</v>
      </c>
      <c r="F7665" s="17">
        <f>INT((VLOOKUP($C7665,装备数值,2,0)+VLOOKUP($C7665,装备数值,5,0)*($E7665-1))*VLOOKUP($D7665,系数!$K$2:$O$7,2,0))</f>
        <v>6711</v>
      </c>
      <c r="G7665" s="17">
        <f>INT((VLOOKUP($C7665,装备数值,3,0)+VLOOKUP($C7665,装备数值,6,0)*($E7665-1))*VLOOKUP($D7665,系数!$K$2:$O$7,3,0))</f>
        <v>0</v>
      </c>
      <c r="H7665" s="17">
        <f t="shared" si="232"/>
        <v>0</v>
      </c>
      <c r="I7665" s="17">
        <f>INT((VLOOKUP($C7665,装备数值,4,0)+VLOOKUP($C7665,装备数值,7,0)*($E7665-1))*VLOOKUP($D7665,系数!$K$2:$O$7,4,0))</f>
        <v>0</v>
      </c>
      <c r="J7665" s="17">
        <f>INT((VLOOKUP($C7665,装备数值,4,0)+VLOOKUP($C7665,装备数值,7,0)*($E7665-1))*VLOOKUP($D7665,系数!$K$2:$O$7,5,0))</f>
        <v>0</v>
      </c>
      <c r="K7665" s="17">
        <f>INT(VLOOKUP(E7665,强化金币,2,1)*VLOOKUP(INDEX(装备!F:F,MATCH(属性!A7665,装备!A:A,0)),系数!$K$12:$M$15,3,0))</f>
        <v>450000</v>
      </c>
      <c r="O7665" s="17">
        <f>IF(E7665=1,"",VLOOKUP(E7665,系数!$S$2:$AB$12,MATCH(属性!C7665,评级,0),1))</f>
        <v>220</v>
      </c>
    </row>
    <row r="7666" spans="1:15" ht="17.25" thickBot="1" x14ac:dyDescent="0.4">
      <c r="A7666" s="17">
        <v>7100064</v>
      </c>
      <c r="B7666" s="17" t="s">
        <v>291</v>
      </c>
      <c r="C7666" s="15">
        <f>INDEX(装备!G:G,MATCH(属性!A7666,装备!A:A,0))</f>
        <v>17</v>
      </c>
      <c r="D7666" s="15" t="str">
        <f>INDEX(装备!E:E,MATCH(属性!A7666,装备!A:A,0))</f>
        <v>armour</v>
      </c>
      <c r="E7666" s="14">
        <v>104</v>
      </c>
      <c r="F7666" s="17">
        <f>INT((VLOOKUP($C7666,装备数值,2,0)+VLOOKUP($C7666,装备数值,5,0)*($E7666-1))*VLOOKUP($D7666,系数!$K$2:$O$7,2,0))</f>
        <v>6766</v>
      </c>
      <c r="G7666" s="17">
        <f>INT((VLOOKUP($C7666,装备数值,3,0)+VLOOKUP($C7666,装备数值,6,0)*($E7666-1))*VLOOKUP($D7666,系数!$K$2:$O$7,3,0))</f>
        <v>0</v>
      </c>
      <c r="H7666" s="17">
        <f t="shared" si="232"/>
        <v>0</v>
      </c>
      <c r="I7666" s="17">
        <f>INT((VLOOKUP($C7666,装备数值,4,0)+VLOOKUP($C7666,装备数值,7,0)*($E7666-1))*VLOOKUP($D7666,系数!$K$2:$O$7,4,0))</f>
        <v>0</v>
      </c>
      <c r="J7666" s="17">
        <f>INT((VLOOKUP($C7666,装备数值,4,0)+VLOOKUP($C7666,装备数值,7,0)*($E7666-1))*VLOOKUP($D7666,系数!$K$2:$O$7,5,0))</f>
        <v>0</v>
      </c>
      <c r="K7666" s="17">
        <f>INT(VLOOKUP(E7666,强化金币,2,1)*VLOOKUP(INDEX(装备!F:F,MATCH(属性!A7666,装备!A:A,0)),系数!$K$12:$M$15,3,0))</f>
        <v>450000</v>
      </c>
      <c r="O7666" s="17">
        <f>IF(E7666=1,"",VLOOKUP(E7666,系数!$S$2:$AB$12,MATCH(属性!C7666,评级,0),1))</f>
        <v>220</v>
      </c>
    </row>
    <row r="7667" spans="1:15" ht="17.25" thickBot="1" x14ac:dyDescent="0.4">
      <c r="A7667" s="17">
        <v>7100064</v>
      </c>
      <c r="B7667" s="17" t="s">
        <v>291</v>
      </c>
      <c r="C7667" s="15">
        <f>INDEX(装备!G:G,MATCH(属性!A7667,装备!A:A,0))</f>
        <v>17</v>
      </c>
      <c r="D7667" s="15" t="str">
        <f>INDEX(装备!E:E,MATCH(属性!A7667,装备!A:A,0))</f>
        <v>armour</v>
      </c>
      <c r="E7667" s="14">
        <v>105</v>
      </c>
      <c r="F7667" s="17">
        <f>INT((VLOOKUP($C7667,装备数值,2,0)+VLOOKUP($C7667,装备数值,5,0)*($E7667-1))*VLOOKUP($D7667,系数!$K$2:$O$7,2,0))</f>
        <v>6821</v>
      </c>
      <c r="G7667" s="17">
        <f>INT((VLOOKUP($C7667,装备数值,3,0)+VLOOKUP($C7667,装备数值,6,0)*($E7667-1))*VLOOKUP($D7667,系数!$K$2:$O$7,3,0))</f>
        <v>0</v>
      </c>
      <c r="H7667" s="17">
        <f t="shared" si="232"/>
        <v>0</v>
      </c>
      <c r="I7667" s="17">
        <f>INT((VLOOKUP($C7667,装备数值,4,0)+VLOOKUP($C7667,装备数值,7,0)*($E7667-1))*VLOOKUP($D7667,系数!$K$2:$O$7,4,0))</f>
        <v>0</v>
      </c>
      <c r="J7667" s="17">
        <f>INT((VLOOKUP($C7667,装备数值,4,0)+VLOOKUP($C7667,装备数值,7,0)*($E7667-1))*VLOOKUP($D7667,系数!$K$2:$O$7,5,0))</f>
        <v>0</v>
      </c>
      <c r="K7667" s="17">
        <f>INT(VLOOKUP(E7667,强化金币,2,1)*VLOOKUP(INDEX(装备!F:F,MATCH(属性!A7667,装备!A:A,0)),系数!$K$12:$M$15,3,0))</f>
        <v>450000</v>
      </c>
      <c r="O7667" s="17">
        <f>IF(E7667=1,"",VLOOKUP(E7667,系数!$S$2:$AB$12,MATCH(属性!C7667,评级,0),1))</f>
        <v>220</v>
      </c>
    </row>
    <row r="7668" spans="1:15" ht="17.25" thickBot="1" x14ac:dyDescent="0.4">
      <c r="A7668" s="17">
        <v>7100064</v>
      </c>
      <c r="B7668" s="17" t="s">
        <v>291</v>
      </c>
      <c r="C7668" s="15">
        <f>INDEX(装备!G:G,MATCH(属性!A7668,装备!A:A,0))</f>
        <v>17</v>
      </c>
      <c r="D7668" s="15" t="str">
        <f>INDEX(装备!E:E,MATCH(属性!A7668,装备!A:A,0))</f>
        <v>armour</v>
      </c>
      <c r="E7668" s="14">
        <v>106</v>
      </c>
      <c r="F7668" s="17">
        <f>INT((VLOOKUP($C7668,装备数值,2,0)+VLOOKUP($C7668,装备数值,5,0)*($E7668-1))*VLOOKUP($D7668,系数!$K$2:$O$7,2,0))</f>
        <v>6876</v>
      </c>
      <c r="G7668" s="17">
        <f>INT((VLOOKUP($C7668,装备数值,3,0)+VLOOKUP($C7668,装备数值,6,0)*($E7668-1))*VLOOKUP($D7668,系数!$K$2:$O$7,3,0))</f>
        <v>0</v>
      </c>
      <c r="H7668" s="17">
        <f t="shared" si="232"/>
        <v>0</v>
      </c>
      <c r="I7668" s="17">
        <f>INT((VLOOKUP($C7668,装备数值,4,0)+VLOOKUP($C7668,装备数值,7,0)*($E7668-1))*VLOOKUP($D7668,系数!$K$2:$O$7,4,0))</f>
        <v>0</v>
      </c>
      <c r="J7668" s="17">
        <f>INT((VLOOKUP($C7668,装备数值,4,0)+VLOOKUP($C7668,装备数值,7,0)*($E7668-1))*VLOOKUP($D7668,系数!$K$2:$O$7,5,0))</f>
        <v>0</v>
      </c>
      <c r="K7668" s="17">
        <f>INT(VLOOKUP(E7668,强化金币,2,1)*VLOOKUP(INDEX(装备!F:F,MATCH(属性!A7668,装备!A:A,0)),系数!$K$12:$M$15,3,0))</f>
        <v>450000</v>
      </c>
      <c r="O7668" s="17">
        <f>IF(E7668=1,"",VLOOKUP(E7668,系数!$S$2:$AB$12,MATCH(属性!C7668,评级,0),1))</f>
        <v>220</v>
      </c>
    </row>
    <row r="7669" spans="1:15" ht="17.25" thickBot="1" x14ac:dyDescent="0.4">
      <c r="A7669" s="17">
        <v>7100064</v>
      </c>
      <c r="B7669" s="17" t="s">
        <v>291</v>
      </c>
      <c r="C7669" s="15">
        <f>INDEX(装备!G:G,MATCH(属性!A7669,装备!A:A,0))</f>
        <v>17</v>
      </c>
      <c r="D7669" s="15" t="str">
        <f>INDEX(装备!E:E,MATCH(属性!A7669,装备!A:A,0))</f>
        <v>armour</v>
      </c>
      <c r="E7669" s="14">
        <v>107</v>
      </c>
      <c r="F7669" s="17">
        <f>INT((VLOOKUP($C7669,装备数值,2,0)+VLOOKUP($C7669,装备数值,5,0)*($E7669-1))*VLOOKUP($D7669,系数!$K$2:$O$7,2,0))</f>
        <v>6931</v>
      </c>
      <c r="G7669" s="17">
        <f>INT((VLOOKUP($C7669,装备数值,3,0)+VLOOKUP($C7669,装备数值,6,0)*($E7669-1))*VLOOKUP($D7669,系数!$K$2:$O$7,3,0))</f>
        <v>0</v>
      </c>
      <c r="H7669" s="17">
        <f t="shared" si="232"/>
        <v>0</v>
      </c>
      <c r="I7669" s="17">
        <f>INT((VLOOKUP($C7669,装备数值,4,0)+VLOOKUP($C7669,装备数值,7,0)*($E7669-1))*VLOOKUP($D7669,系数!$K$2:$O$7,4,0))</f>
        <v>0</v>
      </c>
      <c r="J7669" s="17">
        <f>INT((VLOOKUP($C7669,装备数值,4,0)+VLOOKUP($C7669,装备数值,7,0)*($E7669-1))*VLOOKUP($D7669,系数!$K$2:$O$7,5,0))</f>
        <v>0</v>
      </c>
      <c r="K7669" s="17">
        <f>INT(VLOOKUP(E7669,强化金币,2,1)*VLOOKUP(INDEX(装备!F:F,MATCH(属性!A7669,装备!A:A,0)),系数!$K$12:$M$15,3,0))</f>
        <v>450000</v>
      </c>
      <c r="O7669" s="17">
        <f>IF(E7669=1,"",VLOOKUP(E7669,系数!$S$2:$AB$12,MATCH(属性!C7669,评级,0),1))</f>
        <v>220</v>
      </c>
    </row>
    <row r="7670" spans="1:15" ht="17.25" thickBot="1" x14ac:dyDescent="0.4">
      <c r="A7670" s="17">
        <v>7100064</v>
      </c>
      <c r="B7670" s="17" t="s">
        <v>291</v>
      </c>
      <c r="C7670" s="15">
        <f>INDEX(装备!G:G,MATCH(属性!A7670,装备!A:A,0))</f>
        <v>17</v>
      </c>
      <c r="D7670" s="15" t="str">
        <f>INDEX(装备!E:E,MATCH(属性!A7670,装备!A:A,0))</f>
        <v>armour</v>
      </c>
      <c r="E7670" s="14">
        <v>108</v>
      </c>
      <c r="F7670" s="17">
        <f>INT((VLOOKUP($C7670,装备数值,2,0)+VLOOKUP($C7670,装备数值,5,0)*($E7670-1))*VLOOKUP($D7670,系数!$K$2:$O$7,2,0))</f>
        <v>6986</v>
      </c>
      <c r="G7670" s="17">
        <f>INT((VLOOKUP($C7670,装备数值,3,0)+VLOOKUP($C7670,装备数值,6,0)*($E7670-1))*VLOOKUP($D7670,系数!$K$2:$O$7,3,0))</f>
        <v>0</v>
      </c>
      <c r="H7670" s="17">
        <f t="shared" si="232"/>
        <v>0</v>
      </c>
      <c r="I7670" s="17">
        <f>INT((VLOOKUP($C7670,装备数值,4,0)+VLOOKUP($C7670,装备数值,7,0)*($E7670-1))*VLOOKUP($D7670,系数!$K$2:$O$7,4,0))</f>
        <v>0</v>
      </c>
      <c r="J7670" s="17">
        <f>INT((VLOOKUP($C7670,装备数值,4,0)+VLOOKUP($C7670,装备数值,7,0)*($E7670-1))*VLOOKUP($D7670,系数!$K$2:$O$7,5,0))</f>
        <v>0</v>
      </c>
      <c r="K7670" s="17">
        <f>INT(VLOOKUP(E7670,强化金币,2,1)*VLOOKUP(INDEX(装备!F:F,MATCH(属性!A7670,装备!A:A,0)),系数!$K$12:$M$15,3,0))</f>
        <v>450000</v>
      </c>
      <c r="O7670" s="17">
        <f>IF(E7670=1,"",VLOOKUP(E7670,系数!$S$2:$AB$12,MATCH(属性!C7670,评级,0),1))</f>
        <v>220</v>
      </c>
    </row>
    <row r="7671" spans="1:15" ht="17.25" thickBot="1" x14ac:dyDescent="0.4">
      <c r="A7671" s="17">
        <v>7100064</v>
      </c>
      <c r="B7671" s="17" t="s">
        <v>291</v>
      </c>
      <c r="C7671" s="15">
        <f>INDEX(装备!G:G,MATCH(属性!A7671,装备!A:A,0))</f>
        <v>17</v>
      </c>
      <c r="D7671" s="15" t="str">
        <f>INDEX(装备!E:E,MATCH(属性!A7671,装备!A:A,0))</f>
        <v>armour</v>
      </c>
      <c r="E7671" s="14">
        <v>109</v>
      </c>
      <c r="F7671" s="17">
        <f>INT((VLOOKUP($C7671,装备数值,2,0)+VLOOKUP($C7671,装备数值,5,0)*($E7671-1))*VLOOKUP($D7671,系数!$K$2:$O$7,2,0))</f>
        <v>7041</v>
      </c>
      <c r="G7671" s="17">
        <f>INT((VLOOKUP($C7671,装备数值,3,0)+VLOOKUP($C7671,装备数值,6,0)*($E7671-1))*VLOOKUP($D7671,系数!$K$2:$O$7,3,0))</f>
        <v>0</v>
      </c>
      <c r="H7671" s="17">
        <f t="shared" si="232"/>
        <v>0</v>
      </c>
      <c r="I7671" s="17">
        <f>INT((VLOOKUP($C7671,装备数值,4,0)+VLOOKUP($C7671,装备数值,7,0)*($E7671-1))*VLOOKUP($D7671,系数!$K$2:$O$7,4,0))</f>
        <v>0</v>
      </c>
      <c r="J7671" s="17">
        <f>INT((VLOOKUP($C7671,装备数值,4,0)+VLOOKUP($C7671,装备数值,7,0)*($E7671-1))*VLOOKUP($D7671,系数!$K$2:$O$7,5,0))</f>
        <v>0</v>
      </c>
      <c r="K7671" s="17">
        <f>INT(VLOOKUP(E7671,强化金币,2,1)*VLOOKUP(INDEX(装备!F:F,MATCH(属性!A7671,装备!A:A,0)),系数!$K$12:$M$15,3,0))</f>
        <v>450000</v>
      </c>
      <c r="O7671" s="17">
        <f>IF(E7671=1,"",VLOOKUP(E7671,系数!$S$2:$AB$12,MATCH(属性!C7671,评级,0),1))</f>
        <v>220</v>
      </c>
    </row>
    <row r="7672" spans="1:15" ht="17.25" thickBot="1" x14ac:dyDescent="0.4">
      <c r="A7672" s="17">
        <v>7100064</v>
      </c>
      <c r="B7672" s="17" t="s">
        <v>291</v>
      </c>
      <c r="C7672" s="15">
        <f>INDEX(装备!G:G,MATCH(属性!A7672,装备!A:A,0))</f>
        <v>17</v>
      </c>
      <c r="D7672" s="15" t="str">
        <f>INDEX(装备!E:E,MATCH(属性!A7672,装备!A:A,0))</f>
        <v>armour</v>
      </c>
      <c r="E7672" s="14">
        <v>110</v>
      </c>
      <c r="F7672" s="17">
        <f>INT((VLOOKUP($C7672,装备数值,2,0)+VLOOKUP($C7672,装备数值,5,0)*($E7672-1))*VLOOKUP($D7672,系数!$K$2:$O$7,2,0))</f>
        <v>7096</v>
      </c>
      <c r="G7672" s="17">
        <f>INT((VLOOKUP($C7672,装备数值,3,0)+VLOOKUP($C7672,装备数值,6,0)*($E7672-1))*VLOOKUP($D7672,系数!$K$2:$O$7,3,0))</f>
        <v>0</v>
      </c>
      <c r="H7672" s="17">
        <f t="shared" si="232"/>
        <v>0</v>
      </c>
      <c r="I7672" s="17">
        <f>INT((VLOOKUP($C7672,装备数值,4,0)+VLOOKUP($C7672,装备数值,7,0)*($E7672-1))*VLOOKUP($D7672,系数!$K$2:$O$7,4,0))</f>
        <v>0</v>
      </c>
      <c r="J7672" s="17">
        <f>INT((VLOOKUP($C7672,装备数值,4,0)+VLOOKUP($C7672,装备数值,7,0)*($E7672-1))*VLOOKUP($D7672,系数!$K$2:$O$7,5,0))</f>
        <v>0</v>
      </c>
      <c r="K7672" s="17">
        <f>INT(VLOOKUP(E7672,强化金币,2,1)*VLOOKUP(INDEX(装备!F:F,MATCH(属性!A7672,装备!A:A,0)),系数!$K$12:$M$15,3,0))</f>
        <v>450000</v>
      </c>
      <c r="O7672" s="17">
        <f>IF(E7672=1,"",VLOOKUP(E7672,系数!$S$2:$AB$12,MATCH(属性!C7672,评级,0),1))</f>
        <v>220</v>
      </c>
    </row>
    <row r="7673" spans="1:15" ht="17.25" thickBot="1" x14ac:dyDescent="0.4">
      <c r="A7673" s="17">
        <v>7100064</v>
      </c>
      <c r="B7673" s="17" t="s">
        <v>291</v>
      </c>
      <c r="C7673" s="15">
        <f>INDEX(装备!G:G,MATCH(属性!A7673,装备!A:A,0))</f>
        <v>17</v>
      </c>
      <c r="D7673" s="15" t="str">
        <f>INDEX(装备!E:E,MATCH(属性!A7673,装备!A:A,0))</f>
        <v>armour</v>
      </c>
      <c r="E7673" s="14">
        <v>111</v>
      </c>
      <c r="F7673" s="17">
        <f>INT((VLOOKUP($C7673,装备数值,2,0)+VLOOKUP($C7673,装备数值,5,0)*($E7673-1))*VLOOKUP($D7673,系数!$K$2:$O$7,2,0))</f>
        <v>7151</v>
      </c>
      <c r="G7673" s="17">
        <f>INT((VLOOKUP($C7673,装备数值,3,0)+VLOOKUP($C7673,装备数值,6,0)*($E7673-1))*VLOOKUP($D7673,系数!$K$2:$O$7,3,0))</f>
        <v>0</v>
      </c>
      <c r="H7673" s="17">
        <f t="shared" si="232"/>
        <v>0</v>
      </c>
      <c r="I7673" s="17">
        <f>INT((VLOOKUP($C7673,装备数值,4,0)+VLOOKUP($C7673,装备数值,7,0)*($E7673-1))*VLOOKUP($D7673,系数!$K$2:$O$7,4,0))</f>
        <v>0</v>
      </c>
      <c r="J7673" s="17">
        <f>INT((VLOOKUP($C7673,装备数值,4,0)+VLOOKUP($C7673,装备数值,7,0)*($E7673-1))*VLOOKUP($D7673,系数!$K$2:$O$7,5,0))</f>
        <v>0</v>
      </c>
      <c r="K7673" s="17">
        <f>INT(VLOOKUP(E7673,强化金币,2,1)*VLOOKUP(INDEX(装备!F:F,MATCH(属性!A7673,装备!A:A,0)),系数!$K$12:$M$15,3,0))</f>
        <v>450000</v>
      </c>
      <c r="O7673" s="17">
        <f>IF(E7673=1,"",VLOOKUP(E7673,系数!$S$2:$AB$12,MATCH(属性!C7673,评级,0),1))</f>
        <v>220</v>
      </c>
    </row>
    <row r="7674" spans="1:15" ht="17.25" thickBot="1" x14ac:dyDescent="0.4">
      <c r="A7674" s="17">
        <v>7100064</v>
      </c>
      <c r="B7674" s="17" t="s">
        <v>291</v>
      </c>
      <c r="C7674" s="15">
        <f>INDEX(装备!G:G,MATCH(属性!A7674,装备!A:A,0))</f>
        <v>17</v>
      </c>
      <c r="D7674" s="15" t="str">
        <f>INDEX(装备!E:E,MATCH(属性!A7674,装备!A:A,0))</f>
        <v>armour</v>
      </c>
      <c r="E7674" s="14">
        <v>112</v>
      </c>
      <c r="F7674" s="17">
        <f>INT((VLOOKUP($C7674,装备数值,2,0)+VLOOKUP($C7674,装备数值,5,0)*($E7674-1))*VLOOKUP($D7674,系数!$K$2:$O$7,2,0))</f>
        <v>7206</v>
      </c>
      <c r="G7674" s="17">
        <f>INT((VLOOKUP($C7674,装备数值,3,0)+VLOOKUP($C7674,装备数值,6,0)*($E7674-1))*VLOOKUP($D7674,系数!$K$2:$O$7,3,0))</f>
        <v>0</v>
      </c>
      <c r="H7674" s="17">
        <f t="shared" si="232"/>
        <v>0</v>
      </c>
      <c r="I7674" s="17">
        <f>INT((VLOOKUP($C7674,装备数值,4,0)+VLOOKUP($C7674,装备数值,7,0)*($E7674-1))*VLOOKUP($D7674,系数!$K$2:$O$7,4,0))</f>
        <v>0</v>
      </c>
      <c r="J7674" s="17">
        <f>INT((VLOOKUP($C7674,装备数值,4,0)+VLOOKUP($C7674,装备数值,7,0)*($E7674-1))*VLOOKUP($D7674,系数!$K$2:$O$7,5,0))</f>
        <v>0</v>
      </c>
      <c r="K7674" s="17">
        <f>INT(VLOOKUP(E7674,强化金币,2,1)*VLOOKUP(INDEX(装备!F:F,MATCH(属性!A7674,装备!A:A,0)),系数!$K$12:$M$15,3,0))</f>
        <v>450000</v>
      </c>
      <c r="O7674" s="17">
        <f>IF(E7674=1,"",VLOOKUP(E7674,系数!$S$2:$AB$12,MATCH(属性!C7674,评级,0),1))</f>
        <v>220</v>
      </c>
    </row>
    <row r="7675" spans="1:15" ht="17.25" thickBot="1" x14ac:dyDescent="0.4">
      <c r="A7675" s="17">
        <v>7100064</v>
      </c>
      <c r="B7675" s="17" t="s">
        <v>291</v>
      </c>
      <c r="C7675" s="15">
        <f>INDEX(装备!G:G,MATCH(属性!A7675,装备!A:A,0))</f>
        <v>17</v>
      </c>
      <c r="D7675" s="15" t="str">
        <f>INDEX(装备!E:E,MATCH(属性!A7675,装备!A:A,0))</f>
        <v>armour</v>
      </c>
      <c r="E7675" s="14">
        <v>113</v>
      </c>
      <c r="F7675" s="17">
        <f>INT((VLOOKUP($C7675,装备数值,2,0)+VLOOKUP($C7675,装备数值,5,0)*($E7675-1))*VLOOKUP($D7675,系数!$K$2:$O$7,2,0))</f>
        <v>7261</v>
      </c>
      <c r="G7675" s="17">
        <f>INT((VLOOKUP($C7675,装备数值,3,0)+VLOOKUP($C7675,装备数值,6,0)*($E7675-1))*VLOOKUP($D7675,系数!$K$2:$O$7,3,0))</f>
        <v>0</v>
      </c>
      <c r="H7675" s="17">
        <f t="shared" si="232"/>
        <v>0</v>
      </c>
      <c r="I7675" s="17">
        <f>INT((VLOOKUP($C7675,装备数值,4,0)+VLOOKUP($C7675,装备数值,7,0)*($E7675-1))*VLOOKUP($D7675,系数!$K$2:$O$7,4,0))</f>
        <v>0</v>
      </c>
      <c r="J7675" s="17">
        <f>INT((VLOOKUP($C7675,装备数值,4,0)+VLOOKUP($C7675,装备数值,7,0)*($E7675-1))*VLOOKUP($D7675,系数!$K$2:$O$7,5,0))</f>
        <v>0</v>
      </c>
      <c r="K7675" s="17">
        <f>INT(VLOOKUP(E7675,强化金币,2,1)*VLOOKUP(INDEX(装备!F:F,MATCH(属性!A7675,装备!A:A,0)),系数!$K$12:$M$15,3,0))</f>
        <v>450000</v>
      </c>
      <c r="O7675" s="17">
        <f>IF(E7675=1,"",VLOOKUP(E7675,系数!$S$2:$AB$12,MATCH(属性!C7675,评级,0),1))</f>
        <v>220</v>
      </c>
    </row>
    <row r="7676" spans="1:15" ht="17.25" thickBot="1" x14ac:dyDescent="0.4">
      <c r="A7676" s="17">
        <v>7100064</v>
      </c>
      <c r="B7676" s="17" t="s">
        <v>291</v>
      </c>
      <c r="C7676" s="15">
        <f>INDEX(装备!G:G,MATCH(属性!A7676,装备!A:A,0))</f>
        <v>17</v>
      </c>
      <c r="D7676" s="15" t="str">
        <f>INDEX(装备!E:E,MATCH(属性!A7676,装备!A:A,0))</f>
        <v>armour</v>
      </c>
      <c r="E7676" s="14">
        <v>114</v>
      </c>
      <c r="F7676" s="17">
        <f>INT((VLOOKUP($C7676,装备数值,2,0)+VLOOKUP($C7676,装备数值,5,0)*($E7676-1))*VLOOKUP($D7676,系数!$K$2:$O$7,2,0))</f>
        <v>7316</v>
      </c>
      <c r="G7676" s="17">
        <f>INT((VLOOKUP($C7676,装备数值,3,0)+VLOOKUP($C7676,装备数值,6,0)*($E7676-1))*VLOOKUP($D7676,系数!$K$2:$O$7,3,0))</f>
        <v>0</v>
      </c>
      <c r="H7676" s="17">
        <f t="shared" si="232"/>
        <v>0</v>
      </c>
      <c r="I7676" s="17">
        <f>INT((VLOOKUP($C7676,装备数值,4,0)+VLOOKUP($C7676,装备数值,7,0)*($E7676-1))*VLOOKUP($D7676,系数!$K$2:$O$7,4,0))</f>
        <v>0</v>
      </c>
      <c r="J7676" s="17">
        <f>INT((VLOOKUP($C7676,装备数值,4,0)+VLOOKUP($C7676,装备数值,7,0)*($E7676-1))*VLOOKUP($D7676,系数!$K$2:$O$7,5,0))</f>
        <v>0</v>
      </c>
      <c r="K7676" s="17">
        <f>INT(VLOOKUP(E7676,强化金币,2,1)*VLOOKUP(INDEX(装备!F:F,MATCH(属性!A7676,装备!A:A,0)),系数!$K$12:$M$15,3,0))</f>
        <v>450000</v>
      </c>
      <c r="O7676" s="17">
        <f>IF(E7676=1,"",VLOOKUP(E7676,系数!$S$2:$AB$12,MATCH(属性!C7676,评级,0),1))</f>
        <v>220</v>
      </c>
    </row>
    <row r="7677" spans="1:15" ht="17.25" thickBot="1" x14ac:dyDescent="0.4">
      <c r="A7677" s="17">
        <v>7100064</v>
      </c>
      <c r="B7677" s="17" t="s">
        <v>291</v>
      </c>
      <c r="C7677" s="15">
        <f>INDEX(装备!G:G,MATCH(属性!A7677,装备!A:A,0))</f>
        <v>17</v>
      </c>
      <c r="D7677" s="15" t="str">
        <f>INDEX(装备!E:E,MATCH(属性!A7677,装备!A:A,0))</f>
        <v>armour</v>
      </c>
      <c r="E7677" s="14">
        <v>115</v>
      </c>
      <c r="F7677" s="17">
        <f>INT((VLOOKUP($C7677,装备数值,2,0)+VLOOKUP($C7677,装备数值,5,0)*($E7677-1))*VLOOKUP($D7677,系数!$K$2:$O$7,2,0))</f>
        <v>7371</v>
      </c>
      <c r="G7677" s="17">
        <f>INT((VLOOKUP($C7677,装备数值,3,0)+VLOOKUP($C7677,装备数值,6,0)*($E7677-1))*VLOOKUP($D7677,系数!$K$2:$O$7,3,0))</f>
        <v>0</v>
      </c>
      <c r="H7677" s="17">
        <f t="shared" si="232"/>
        <v>0</v>
      </c>
      <c r="I7677" s="17">
        <f>INT((VLOOKUP($C7677,装备数值,4,0)+VLOOKUP($C7677,装备数值,7,0)*($E7677-1))*VLOOKUP($D7677,系数!$K$2:$O$7,4,0))</f>
        <v>0</v>
      </c>
      <c r="J7677" s="17">
        <f>INT((VLOOKUP($C7677,装备数值,4,0)+VLOOKUP($C7677,装备数值,7,0)*($E7677-1))*VLOOKUP($D7677,系数!$K$2:$O$7,5,0))</f>
        <v>0</v>
      </c>
      <c r="K7677" s="17">
        <f>INT(VLOOKUP(E7677,强化金币,2,1)*VLOOKUP(INDEX(装备!F:F,MATCH(属性!A7677,装备!A:A,0)),系数!$K$12:$M$15,3,0))</f>
        <v>450000</v>
      </c>
      <c r="O7677" s="17">
        <f>IF(E7677=1,"",VLOOKUP(E7677,系数!$S$2:$AB$12,MATCH(属性!C7677,评级,0),1))</f>
        <v>220</v>
      </c>
    </row>
    <row r="7678" spans="1:15" ht="17.25" thickBot="1" x14ac:dyDescent="0.4">
      <c r="A7678" s="17">
        <v>7100064</v>
      </c>
      <c r="B7678" s="17" t="s">
        <v>291</v>
      </c>
      <c r="C7678" s="15">
        <f>INDEX(装备!G:G,MATCH(属性!A7678,装备!A:A,0))</f>
        <v>17</v>
      </c>
      <c r="D7678" s="15" t="str">
        <f>INDEX(装备!E:E,MATCH(属性!A7678,装备!A:A,0))</f>
        <v>armour</v>
      </c>
      <c r="E7678" s="14">
        <v>116</v>
      </c>
      <c r="F7678" s="17">
        <f>INT((VLOOKUP($C7678,装备数值,2,0)+VLOOKUP($C7678,装备数值,5,0)*($E7678-1))*VLOOKUP($D7678,系数!$K$2:$O$7,2,0))</f>
        <v>7426</v>
      </c>
      <c r="G7678" s="17">
        <f>INT((VLOOKUP($C7678,装备数值,3,0)+VLOOKUP($C7678,装备数值,6,0)*($E7678-1))*VLOOKUP($D7678,系数!$K$2:$O$7,3,0))</f>
        <v>0</v>
      </c>
      <c r="H7678" s="17">
        <f t="shared" si="232"/>
        <v>0</v>
      </c>
      <c r="I7678" s="17">
        <f>INT((VLOOKUP($C7678,装备数值,4,0)+VLOOKUP($C7678,装备数值,7,0)*($E7678-1))*VLOOKUP($D7678,系数!$K$2:$O$7,4,0))</f>
        <v>0</v>
      </c>
      <c r="J7678" s="17">
        <f>INT((VLOOKUP($C7678,装备数值,4,0)+VLOOKUP($C7678,装备数值,7,0)*($E7678-1))*VLOOKUP($D7678,系数!$K$2:$O$7,5,0))</f>
        <v>0</v>
      </c>
      <c r="K7678" s="17">
        <f>INT(VLOOKUP(E7678,强化金币,2,1)*VLOOKUP(INDEX(装备!F:F,MATCH(属性!A7678,装备!A:A,0)),系数!$K$12:$M$15,3,0))</f>
        <v>450000</v>
      </c>
      <c r="O7678" s="17">
        <f>IF(E7678=1,"",VLOOKUP(E7678,系数!$S$2:$AB$12,MATCH(属性!C7678,评级,0),1))</f>
        <v>220</v>
      </c>
    </row>
    <row r="7679" spans="1:15" ht="17.25" thickBot="1" x14ac:dyDescent="0.4">
      <c r="A7679" s="17">
        <v>7100064</v>
      </c>
      <c r="B7679" s="17" t="s">
        <v>291</v>
      </c>
      <c r="C7679" s="15">
        <f>INDEX(装备!G:G,MATCH(属性!A7679,装备!A:A,0))</f>
        <v>17</v>
      </c>
      <c r="D7679" s="15" t="str">
        <f>INDEX(装备!E:E,MATCH(属性!A7679,装备!A:A,0))</f>
        <v>armour</v>
      </c>
      <c r="E7679" s="14">
        <v>117</v>
      </c>
      <c r="F7679" s="17">
        <f>INT((VLOOKUP($C7679,装备数值,2,0)+VLOOKUP($C7679,装备数值,5,0)*($E7679-1))*VLOOKUP($D7679,系数!$K$2:$O$7,2,0))</f>
        <v>7481</v>
      </c>
      <c r="G7679" s="17">
        <f>INT((VLOOKUP($C7679,装备数值,3,0)+VLOOKUP($C7679,装备数值,6,0)*($E7679-1))*VLOOKUP($D7679,系数!$K$2:$O$7,3,0))</f>
        <v>0</v>
      </c>
      <c r="H7679" s="17">
        <f t="shared" si="232"/>
        <v>0</v>
      </c>
      <c r="I7679" s="17">
        <f>INT((VLOOKUP($C7679,装备数值,4,0)+VLOOKUP($C7679,装备数值,7,0)*($E7679-1))*VLOOKUP($D7679,系数!$K$2:$O$7,4,0))</f>
        <v>0</v>
      </c>
      <c r="J7679" s="17">
        <f>INT((VLOOKUP($C7679,装备数值,4,0)+VLOOKUP($C7679,装备数值,7,0)*($E7679-1))*VLOOKUP($D7679,系数!$K$2:$O$7,5,0))</f>
        <v>0</v>
      </c>
      <c r="K7679" s="17">
        <f>INT(VLOOKUP(E7679,强化金币,2,1)*VLOOKUP(INDEX(装备!F:F,MATCH(属性!A7679,装备!A:A,0)),系数!$K$12:$M$15,3,0))</f>
        <v>450000</v>
      </c>
      <c r="O7679" s="17">
        <f>IF(E7679=1,"",VLOOKUP(E7679,系数!$S$2:$AB$12,MATCH(属性!C7679,评级,0),1))</f>
        <v>220</v>
      </c>
    </row>
    <row r="7680" spans="1:15" ht="17.25" thickBot="1" x14ac:dyDescent="0.4">
      <c r="A7680" s="17">
        <v>7100064</v>
      </c>
      <c r="B7680" s="17" t="s">
        <v>291</v>
      </c>
      <c r="C7680" s="15">
        <f>INDEX(装备!G:G,MATCH(属性!A7680,装备!A:A,0))</f>
        <v>17</v>
      </c>
      <c r="D7680" s="15" t="str">
        <f>INDEX(装备!E:E,MATCH(属性!A7680,装备!A:A,0))</f>
        <v>armour</v>
      </c>
      <c r="E7680" s="14">
        <v>118</v>
      </c>
      <c r="F7680" s="17">
        <f>INT((VLOOKUP($C7680,装备数值,2,0)+VLOOKUP($C7680,装备数值,5,0)*($E7680-1))*VLOOKUP($D7680,系数!$K$2:$O$7,2,0))</f>
        <v>7536</v>
      </c>
      <c r="G7680" s="17">
        <f>INT((VLOOKUP($C7680,装备数值,3,0)+VLOOKUP($C7680,装备数值,6,0)*($E7680-1))*VLOOKUP($D7680,系数!$K$2:$O$7,3,0))</f>
        <v>0</v>
      </c>
      <c r="H7680" s="17">
        <f t="shared" si="232"/>
        <v>0</v>
      </c>
      <c r="I7680" s="17">
        <f>INT((VLOOKUP($C7680,装备数值,4,0)+VLOOKUP($C7680,装备数值,7,0)*($E7680-1))*VLOOKUP($D7680,系数!$K$2:$O$7,4,0))</f>
        <v>0</v>
      </c>
      <c r="J7680" s="17">
        <f>INT((VLOOKUP($C7680,装备数值,4,0)+VLOOKUP($C7680,装备数值,7,0)*($E7680-1))*VLOOKUP($D7680,系数!$K$2:$O$7,5,0))</f>
        <v>0</v>
      </c>
      <c r="K7680" s="17">
        <f>INT(VLOOKUP(E7680,强化金币,2,1)*VLOOKUP(INDEX(装备!F:F,MATCH(属性!A7680,装备!A:A,0)),系数!$K$12:$M$15,3,0))</f>
        <v>450000</v>
      </c>
      <c r="O7680" s="17">
        <f>IF(E7680=1,"",VLOOKUP(E7680,系数!$S$2:$AB$12,MATCH(属性!C7680,评级,0),1))</f>
        <v>220</v>
      </c>
    </row>
    <row r="7681" spans="1:15" ht="17.25" thickBot="1" x14ac:dyDescent="0.4">
      <c r="A7681" s="17">
        <v>7100064</v>
      </c>
      <c r="B7681" s="17" t="s">
        <v>291</v>
      </c>
      <c r="C7681" s="15">
        <f>INDEX(装备!G:G,MATCH(属性!A7681,装备!A:A,0))</f>
        <v>17</v>
      </c>
      <c r="D7681" s="15" t="str">
        <f>INDEX(装备!E:E,MATCH(属性!A7681,装备!A:A,0))</f>
        <v>armour</v>
      </c>
      <c r="E7681" s="14">
        <v>119</v>
      </c>
      <c r="F7681" s="17">
        <f>INT((VLOOKUP($C7681,装备数值,2,0)+VLOOKUP($C7681,装备数值,5,0)*($E7681-1))*VLOOKUP($D7681,系数!$K$2:$O$7,2,0))</f>
        <v>7591</v>
      </c>
      <c r="G7681" s="17">
        <f>INT((VLOOKUP($C7681,装备数值,3,0)+VLOOKUP($C7681,装备数值,6,0)*($E7681-1))*VLOOKUP($D7681,系数!$K$2:$O$7,3,0))</f>
        <v>0</v>
      </c>
      <c r="H7681" s="17">
        <f t="shared" si="232"/>
        <v>0</v>
      </c>
      <c r="I7681" s="17">
        <f>INT((VLOOKUP($C7681,装备数值,4,0)+VLOOKUP($C7681,装备数值,7,0)*($E7681-1))*VLOOKUP($D7681,系数!$K$2:$O$7,4,0))</f>
        <v>0</v>
      </c>
      <c r="J7681" s="17">
        <f>INT((VLOOKUP($C7681,装备数值,4,0)+VLOOKUP($C7681,装备数值,7,0)*($E7681-1))*VLOOKUP($D7681,系数!$K$2:$O$7,5,0))</f>
        <v>0</v>
      </c>
      <c r="K7681" s="17">
        <f>INT(VLOOKUP(E7681,强化金币,2,1)*VLOOKUP(INDEX(装备!F:F,MATCH(属性!A7681,装备!A:A,0)),系数!$K$12:$M$15,3,0))</f>
        <v>450000</v>
      </c>
      <c r="O7681" s="17">
        <f>IF(E7681=1,"",VLOOKUP(E7681,系数!$S$2:$AB$12,MATCH(属性!C7681,评级,0),1))</f>
        <v>220</v>
      </c>
    </row>
    <row r="7682" spans="1:15" ht="17.25" thickBot="1" x14ac:dyDescent="0.4">
      <c r="A7682" s="17">
        <v>7100064</v>
      </c>
      <c r="B7682" s="17" t="s">
        <v>291</v>
      </c>
      <c r="C7682" s="15">
        <f>INDEX(装备!G:G,MATCH(属性!A7682,装备!A:A,0))</f>
        <v>17</v>
      </c>
      <c r="D7682" s="15" t="str">
        <f>INDEX(装备!E:E,MATCH(属性!A7682,装备!A:A,0))</f>
        <v>armour</v>
      </c>
      <c r="E7682" s="14">
        <v>120</v>
      </c>
      <c r="F7682" s="17">
        <f>INT((VLOOKUP($C7682,装备数值,2,0)+VLOOKUP($C7682,装备数值,5,0)*($E7682-1))*VLOOKUP($D7682,系数!$K$2:$O$7,2,0))</f>
        <v>7646</v>
      </c>
      <c r="G7682" s="17">
        <f>INT((VLOOKUP($C7682,装备数值,3,0)+VLOOKUP($C7682,装备数值,6,0)*($E7682-1))*VLOOKUP($D7682,系数!$K$2:$O$7,3,0))</f>
        <v>0</v>
      </c>
      <c r="H7682" s="17">
        <f t="shared" si="232"/>
        <v>0</v>
      </c>
      <c r="I7682" s="17">
        <f>INT((VLOOKUP($C7682,装备数值,4,0)+VLOOKUP($C7682,装备数值,7,0)*($E7682-1))*VLOOKUP($D7682,系数!$K$2:$O$7,4,0))</f>
        <v>0</v>
      </c>
      <c r="J7682" s="17">
        <f>INT((VLOOKUP($C7682,装备数值,4,0)+VLOOKUP($C7682,装备数值,7,0)*($E7682-1))*VLOOKUP($D7682,系数!$K$2:$O$7,5,0))</f>
        <v>0</v>
      </c>
      <c r="K7682" s="17">
        <f>INT(VLOOKUP(E7682,强化金币,2,1)*VLOOKUP(INDEX(装备!F:F,MATCH(属性!A7682,装备!A:A,0)),系数!$K$12:$M$15,3,0))</f>
        <v>450000</v>
      </c>
      <c r="O7682" s="17">
        <f>IF(E7682=1,"",VLOOKUP(E7682,系数!$S$2:$AB$12,MATCH(属性!C7682,评级,0),1))</f>
        <v>220</v>
      </c>
    </row>
    <row r="7683" spans="1:15" ht="17.25" thickBot="1" x14ac:dyDescent="0.4">
      <c r="A7683" s="17">
        <v>7100065</v>
      </c>
      <c r="B7683" s="17" t="s">
        <v>292</v>
      </c>
      <c r="C7683" s="15">
        <f>INDEX(装备!G:G,MATCH(属性!A7683,装备!A:A,0))</f>
        <v>17</v>
      </c>
      <c r="D7683" s="15" t="str">
        <f>INDEX(装备!E:E,MATCH(属性!A7683,装备!A:A,0))</f>
        <v>trousers</v>
      </c>
      <c r="E7683" s="16">
        <v>1</v>
      </c>
      <c r="F7683" s="17">
        <f>INT((VLOOKUP($C7683,装备数值,2,0)+VLOOKUP($C7683,装备数值,5,0)*($E7683-1))*VLOOKUP($D7683,系数!$K$2:$O$7,2,0))</f>
        <v>1100</v>
      </c>
      <c r="G7683" s="17">
        <f>INT((VLOOKUP($C7683,装备数值,3,0)+VLOOKUP($C7683,装备数值,6,0)*($E7683-1))*VLOOKUP($D7683,系数!$K$2:$O$7,3,0))</f>
        <v>0</v>
      </c>
      <c r="H7683" s="17">
        <f t="shared" si="232"/>
        <v>0</v>
      </c>
      <c r="I7683" s="17">
        <f>INT((VLOOKUP($C7683,装备数值,4,0)+VLOOKUP($C7683,装备数值,7,0)*($E7683-1))*VLOOKUP($D7683,系数!$K$2:$O$7,4,0))</f>
        <v>0</v>
      </c>
      <c r="J7683" s="17">
        <f>INT((VLOOKUP($C7683,装备数值,4,0)+VLOOKUP($C7683,装备数值,7,0)*($E7683-1))*VLOOKUP($D7683,系数!$K$2:$O$7,5,0))</f>
        <v>0</v>
      </c>
      <c r="K7683" s="17">
        <f>INT(VLOOKUP(E7683,强化金币,2,1)*VLOOKUP(INDEX(装备!F:F,MATCH(属性!A7683,装备!A:A,0)),系数!$K$12:$M$15,3,0))</f>
        <v>50</v>
      </c>
      <c r="O7683" s="17" t="str">
        <f>IF(E7683=1,"",VLOOKUP(E7683,系数!$S$2:$AB$12,MATCH(属性!C7683,评级,0),1))</f>
        <v/>
      </c>
    </row>
    <row r="7684" spans="1:15" ht="17.25" thickBot="1" x14ac:dyDescent="0.4">
      <c r="A7684" s="17">
        <v>7100065</v>
      </c>
      <c r="B7684" s="17" t="s">
        <v>292</v>
      </c>
      <c r="C7684" s="15">
        <f>INDEX(装备!G:G,MATCH(属性!A7684,装备!A:A,0))</f>
        <v>17</v>
      </c>
      <c r="D7684" s="15" t="str">
        <f>INDEX(装备!E:E,MATCH(属性!A7684,装备!A:A,0))</f>
        <v>trousers</v>
      </c>
      <c r="E7684" s="14">
        <v>2</v>
      </c>
      <c r="F7684" s="17">
        <f>INT((VLOOKUP($C7684,装备数值,2,0)+VLOOKUP($C7684,装备数值,5,0)*($E7684-1))*VLOOKUP($D7684,系数!$K$2:$O$7,2,0))</f>
        <v>1155</v>
      </c>
      <c r="G7684" s="17">
        <f>INT((VLOOKUP($C7684,装备数值,3,0)+VLOOKUP($C7684,装备数值,6,0)*($E7684-1))*VLOOKUP($D7684,系数!$K$2:$O$7,3,0))</f>
        <v>0</v>
      </c>
      <c r="H7684" s="17">
        <f t="shared" ref="H7684:H7747" si="233">G7684</f>
        <v>0</v>
      </c>
      <c r="I7684" s="17">
        <f>INT((VLOOKUP($C7684,装备数值,4,0)+VLOOKUP($C7684,装备数值,7,0)*($E7684-1))*VLOOKUP($D7684,系数!$K$2:$O$7,4,0))</f>
        <v>0</v>
      </c>
      <c r="J7684" s="17">
        <f>INT((VLOOKUP($C7684,装备数值,4,0)+VLOOKUP($C7684,装备数值,7,0)*($E7684-1))*VLOOKUP($D7684,系数!$K$2:$O$7,5,0))</f>
        <v>0</v>
      </c>
      <c r="K7684" s="17">
        <f>INT(VLOOKUP(E7684,强化金币,2,1)*VLOOKUP(INDEX(装备!F:F,MATCH(属性!A7684,装备!A:A,0)),系数!$K$12:$M$15,3,0))</f>
        <v>80</v>
      </c>
      <c r="O7684" s="17">
        <f>IF(E7684=1,"",VLOOKUP(E7684,系数!$S$2:$AB$12,MATCH(属性!C7684,评级,0),1))</f>
        <v>20</v>
      </c>
    </row>
    <row r="7685" spans="1:15" ht="17.25" thickBot="1" x14ac:dyDescent="0.4">
      <c r="A7685" s="17">
        <v>7100065</v>
      </c>
      <c r="B7685" s="17" t="s">
        <v>292</v>
      </c>
      <c r="C7685" s="15">
        <f>INDEX(装备!G:G,MATCH(属性!A7685,装备!A:A,0))</f>
        <v>17</v>
      </c>
      <c r="D7685" s="15" t="str">
        <f>INDEX(装备!E:E,MATCH(属性!A7685,装备!A:A,0))</f>
        <v>trousers</v>
      </c>
      <c r="E7685" s="14">
        <v>3</v>
      </c>
      <c r="F7685" s="17">
        <f>INT((VLOOKUP($C7685,装备数值,2,0)+VLOOKUP($C7685,装备数值,5,0)*($E7685-1))*VLOOKUP($D7685,系数!$K$2:$O$7,2,0))</f>
        <v>1210</v>
      </c>
      <c r="G7685" s="17">
        <f>INT((VLOOKUP($C7685,装备数值,3,0)+VLOOKUP($C7685,装备数值,6,0)*($E7685-1))*VLOOKUP($D7685,系数!$K$2:$O$7,3,0))</f>
        <v>0</v>
      </c>
      <c r="H7685" s="17">
        <f t="shared" si="233"/>
        <v>0</v>
      </c>
      <c r="I7685" s="17">
        <f>INT((VLOOKUP($C7685,装备数值,4,0)+VLOOKUP($C7685,装备数值,7,0)*($E7685-1))*VLOOKUP($D7685,系数!$K$2:$O$7,4,0))</f>
        <v>0</v>
      </c>
      <c r="J7685" s="17">
        <f>INT((VLOOKUP($C7685,装备数值,4,0)+VLOOKUP($C7685,装备数值,7,0)*($E7685-1))*VLOOKUP($D7685,系数!$K$2:$O$7,5,0))</f>
        <v>0</v>
      </c>
      <c r="K7685" s="17">
        <f>INT(VLOOKUP(E7685,强化金币,2,1)*VLOOKUP(INDEX(装备!F:F,MATCH(属性!A7685,装备!A:A,0)),系数!$K$12:$M$15,3,0))</f>
        <v>100</v>
      </c>
      <c r="O7685" s="17">
        <f>IF(E7685=1,"",VLOOKUP(E7685,系数!$S$2:$AB$12,MATCH(属性!C7685,评级,0),1))</f>
        <v>20</v>
      </c>
    </row>
    <row r="7686" spans="1:15" ht="17.25" thickBot="1" x14ac:dyDescent="0.4">
      <c r="A7686" s="17">
        <v>7100065</v>
      </c>
      <c r="B7686" s="17" t="s">
        <v>292</v>
      </c>
      <c r="C7686" s="15">
        <f>INDEX(装备!G:G,MATCH(属性!A7686,装备!A:A,0))</f>
        <v>17</v>
      </c>
      <c r="D7686" s="15" t="str">
        <f>INDEX(装备!E:E,MATCH(属性!A7686,装备!A:A,0))</f>
        <v>trousers</v>
      </c>
      <c r="E7686" s="14">
        <v>4</v>
      </c>
      <c r="F7686" s="17">
        <f>INT((VLOOKUP($C7686,装备数值,2,0)+VLOOKUP($C7686,装备数值,5,0)*($E7686-1))*VLOOKUP($D7686,系数!$K$2:$O$7,2,0))</f>
        <v>1265</v>
      </c>
      <c r="G7686" s="17">
        <f>INT((VLOOKUP($C7686,装备数值,3,0)+VLOOKUP($C7686,装备数值,6,0)*($E7686-1))*VLOOKUP($D7686,系数!$K$2:$O$7,3,0))</f>
        <v>0</v>
      </c>
      <c r="H7686" s="17">
        <f t="shared" si="233"/>
        <v>0</v>
      </c>
      <c r="I7686" s="17">
        <f>INT((VLOOKUP($C7686,装备数值,4,0)+VLOOKUP($C7686,装备数值,7,0)*($E7686-1))*VLOOKUP($D7686,系数!$K$2:$O$7,4,0))</f>
        <v>0</v>
      </c>
      <c r="J7686" s="17">
        <f>INT((VLOOKUP($C7686,装备数值,4,0)+VLOOKUP($C7686,装备数值,7,0)*($E7686-1))*VLOOKUP($D7686,系数!$K$2:$O$7,5,0))</f>
        <v>0</v>
      </c>
      <c r="K7686" s="17">
        <f>INT(VLOOKUP(E7686,强化金币,2,1)*VLOOKUP(INDEX(装备!F:F,MATCH(属性!A7686,装备!A:A,0)),系数!$K$12:$M$15,3,0))</f>
        <v>200</v>
      </c>
      <c r="O7686" s="17">
        <f>IF(E7686=1,"",VLOOKUP(E7686,系数!$S$2:$AB$12,MATCH(属性!C7686,评级,0),1))</f>
        <v>20</v>
      </c>
    </row>
    <row r="7687" spans="1:15" ht="17.25" thickBot="1" x14ac:dyDescent="0.4">
      <c r="A7687" s="17">
        <v>7100065</v>
      </c>
      <c r="B7687" s="17" t="s">
        <v>292</v>
      </c>
      <c r="C7687" s="15">
        <f>INDEX(装备!G:G,MATCH(属性!A7687,装备!A:A,0))</f>
        <v>17</v>
      </c>
      <c r="D7687" s="15" t="str">
        <f>INDEX(装备!E:E,MATCH(属性!A7687,装备!A:A,0))</f>
        <v>trousers</v>
      </c>
      <c r="E7687" s="14">
        <v>5</v>
      </c>
      <c r="F7687" s="17">
        <f>INT((VLOOKUP($C7687,装备数值,2,0)+VLOOKUP($C7687,装备数值,5,0)*($E7687-1))*VLOOKUP($D7687,系数!$K$2:$O$7,2,0))</f>
        <v>1320</v>
      </c>
      <c r="G7687" s="17">
        <f>INT((VLOOKUP($C7687,装备数值,3,0)+VLOOKUP($C7687,装备数值,6,0)*($E7687-1))*VLOOKUP($D7687,系数!$K$2:$O$7,3,0))</f>
        <v>0</v>
      </c>
      <c r="H7687" s="17">
        <f t="shared" si="233"/>
        <v>0</v>
      </c>
      <c r="I7687" s="17">
        <f>INT((VLOOKUP($C7687,装备数值,4,0)+VLOOKUP($C7687,装备数值,7,0)*($E7687-1))*VLOOKUP($D7687,系数!$K$2:$O$7,4,0))</f>
        <v>0</v>
      </c>
      <c r="J7687" s="17">
        <f>INT((VLOOKUP($C7687,装备数值,4,0)+VLOOKUP($C7687,装备数值,7,0)*($E7687-1))*VLOOKUP($D7687,系数!$K$2:$O$7,5,0))</f>
        <v>0</v>
      </c>
      <c r="K7687" s="17">
        <f>INT(VLOOKUP(E7687,强化金币,2,1)*VLOOKUP(INDEX(装备!F:F,MATCH(属性!A7687,装备!A:A,0)),系数!$K$12:$M$15,3,0))</f>
        <v>300</v>
      </c>
      <c r="O7687" s="17">
        <f>IF(E7687=1,"",VLOOKUP(E7687,系数!$S$2:$AB$12,MATCH(属性!C7687,评级,0),1))</f>
        <v>20</v>
      </c>
    </row>
    <row r="7688" spans="1:15" ht="17.25" thickBot="1" x14ac:dyDescent="0.4">
      <c r="A7688" s="17">
        <v>7100065</v>
      </c>
      <c r="B7688" s="17" t="s">
        <v>292</v>
      </c>
      <c r="C7688" s="15">
        <f>INDEX(装备!G:G,MATCH(属性!A7688,装备!A:A,0))</f>
        <v>17</v>
      </c>
      <c r="D7688" s="15" t="str">
        <f>INDEX(装备!E:E,MATCH(属性!A7688,装备!A:A,0))</f>
        <v>trousers</v>
      </c>
      <c r="E7688" s="14">
        <v>6</v>
      </c>
      <c r="F7688" s="17">
        <f>INT((VLOOKUP($C7688,装备数值,2,0)+VLOOKUP($C7688,装备数值,5,0)*($E7688-1))*VLOOKUP($D7688,系数!$K$2:$O$7,2,0))</f>
        <v>1375</v>
      </c>
      <c r="G7688" s="17">
        <f>INT((VLOOKUP($C7688,装备数值,3,0)+VLOOKUP($C7688,装备数值,6,0)*($E7688-1))*VLOOKUP($D7688,系数!$K$2:$O$7,3,0))</f>
        <v>0</v>
      </c>
      <c r="H7688" s="17">
        <f t="shared" si="233"/>
        <v>0</v>
      </c>
      <c r="I7688" s="17">
        <f>INT((VLOOKUP($C7688,装备数值,4,0)+VLOOKUP($C7688,装备数值,7,0)*($E7688-1))*VLOOKUP($D7688,系数!$K$2:$O$7,4,0))</f>
        <v>0</v>
      </c>
      <c r="J7688" s="17">
        <f>INT((VLOOKUP($C7688,装备数值,4,0)+VLOOKUP($C7688,装备数值,7,0)*($E7688-1))*VLOOKUP($D7688,系数!$K$2:$O$7,5,0))</f>
        <v>0</v>
      </c>
      <c r="K7688" s="17">
        <f>INT(VLOOKUP(E7688,强化金币,2,1)*VLOOKUP(INDEX(装备!F:F,MATCH(属性!A7688,装备!A:A,0)),系数!$K$12:$M$15,3,0))</f>
        <v>400</v>
      </c>
      <c r="O7688" s="17">
        <f>IF(E7688=1,"",VLOOKUP(E7688,系数!$S$2:$AB$12,MATCH(属性!C7688,评级,0),1))</f>
        <v>20</v>
      </c>
    </row>
    <row r="7689" spans="1:15" ht="17.25" thickBot="1" x14ac:dyDescent="0.4">
      <c r="A7689" s="17">
        <v>7100065</v>
      </c>
      <c r="B7689" s="17" t="s">
        <v>292</v>
      </c>
      <c r="C7689" s="15">
        <f>INDEX(装备!G:G,MATCH(属性!A7689,装备!A:A,0))</f>
        <v>17</v>
      </c>
      <c r="D7689" s="15" t="str">
        <f>INDEX(装备!E:E,MATCH(属性!A7689,装备!A:A,0))</f>
        <v>trousers</v>
      </c>
      <c r="E7689" s="14">
        <v>7</v>
      </c>
      <c r="F7689" s="17">
        <f>INT((VLOOKUP($C7689,装备数值,2,0)+VLOOKUP($C7689,装备数值,5,0)*($E7689-1))*VLOOKUP($D7689,系数!$K$2:$O$7,2,0))</f>
        <v>1430</v>
      </c>
      <c r="G7689" s="17">
        <f>INT((VLOOKUP($C7689,装备数值,3,0)+VLOOKUP($C7689,装备数值,6,0)*($E7689-1))*VLOOKUP($D7689,系数!$K$2:$O$7,3,0))</f>
        <v>0</v>
      </c>
      <c r="H7689" s="17">
        <f t="shared" si="233"/>
        <v>0</v>
      </c>
      <c r="I7689" s="17">
        <f>INT((VLOOKUP($C7689,装备数值,4,0)+VLOOKUP($C7689,装备数值,7,0)*($E7689-1))*VLOOKUP($D7689,系数!$K$2:$O$7,4,0))</f>
        <v>0</v>
      </c>
      <c r="J7689" s="17">
        <f>INT((VLOOKUP($C7689,装备数值,4,0)+VLOOKUP($C7689,装备数值,7,0)*($E7689-1))*VLOOKUP($D7689,系数!$K$2:$O$7,5,0))</f>
        <v>0</v>
      </c>
      <c r="K7689" s="17">
        <f>INT(VLOOKUP(E7689,强化金币,2,1)*VLOOKUP(INDEX(装备!F:F,MATCH(属性!A7689,装备!A:A,0)),系数!$K$12:$M$15,3,0))</f>
        <v>500</v>
      </c>
      <c r="O7689" s="17">
        <f>IF(E7689=1,"",VLOOKUP(E7689,系数!$S$2:$AB$12,MATCH(属性!C7689,评级,0),1))</f>
        <v>20</v>
      </c>
    </row>
    <row r="7690" spans="1:15" ht="17.25" thickBot="1" x14ac:dyDescent="0.4">
      <c r="A7690" s="17">
        <v>7100065</v>
      </c>
      <c r="B7690" s="17" t="s">
        <v>292</v>
      </c>
      <c r="C7690" s="15">
        <f>INDEX(装备!G:G,MATCH(属性!A7690,装备!A:A,0))</f>
        <v>17</v>
      </c>
      <c r="D7690" s="15" t="str">
        <f>INDEX(装备!E:E,MATCH(属性!A7690,装备!A:A,0))</f>
        <v>trousers</v>
      </c>
      <c r="E7690" s="14">
        <v>8</v>
      </c>
      <c r="F7690" s="17">
        <f>INT((VLOOKUP($C7690,装备数值,2,0)+VLOOKUP($C7690,装备数值,5,0)*($E7690-1))*VLOOKUP($D7690,系数!$K$2:$O$7,2,0))</f>
        <v>1485</v>
      </c>
      <c r="G7690" s="17">
        <f>INT((VLOOKUP($C7690,装备数值,3,0)+VLOOKUP($C7690,装备数值,6,0)*($E7690-1))*VLOOKUP($D7690,系数!$K$2:$O$7,3,0))</f>
        <v>0</v>
      </c>
      <c r="H7690" s="17">
        <f t="shared" si="233"/>
        <v>0</v>
      </c>
      <c r="I7690" s="17">
        <f>INT((VLOOKUP($C7690,装备数值,4,0)+VLOOKUP($C7690,装备数值,7,0)*($E7690-1))*VLOOKUP($D7690,系数!$K$2:$O$7,4,0))</f>
        <v>0</v>
      </c>
      <c r="J7690" s="17">
        <f>INT((VLOOKUP($C7690,装备数值,4,0)+VLOOKUP($C7690,装备数值,7,0)*($E7690-1))*VLOOKUP($D7690,系数!$K$2:$O$7,5,0))</f>
        <v>0</v>
      </c>
      <c r="K7690" s="17">
        <f>INT(VLOOKUP(E7690,强化金币,2,1)*VLOOKUP(INDEX(装备!F:F,MATCH(属性!A7690,装备!A:A,0)),系数!$K$12:$M$15,3,0))</f>
        <v>600</v>
      </c>
      <c r="O7690" s="17">
        <f>IF(E7690=1,"",VLOOKUP(E7690,系数!$S$2:$AB$12,MATCH(属性!C7690,评级,0),1))</f>
        <v>20</v>
      </c>
    </row>
    <row r="7691" spans="1:15" ht="17.25" thickBot="1" x14ac:dyDescent="0.4">
      <c r="A7691" s="17">
        <v>7100065</v>
      </c>
      <c r="B7691" s="17" t="s">
        <v>292</v>
      </c>
      <c r="C7691" s="15">
        <f>INDEX(装备!G:G,MATCH(属性!A7691,装备!A:A,0))</f>
        <v>17</v>
      </c>
      <c r="D7691" s="15" t="str">
        <f>INDEX(装备!E:E,MATCH(属性!A7691,装备!A:A,0))</f>
        <v>trousers</v>
      </c>
      <c r="E7691" s="14">
        <v>9</v>
      </c>
      <c r="F7691" s="17">
        <f>INT((VLOOKUP($C7691,装备数值,2,0)+VLOOKUP($C7691,装备数值,5,0)*($E7691-1))*VLOOKUP($D7691,系数!$K$2:$O$7,2,0))</f>
        <v>1540</v>
      </c>
      <c r="G7691" s="17">
        <f>INT((VLOOKUP($C7691,装备数值,3,0)+VLOOKUP($C7691,装备数值,6,0)*($E7691-1))*VLOOKUP($D7691,系数!$K$2:$O$7,3,0))</f>
        <v>0</v>
      </c>
      <c r="H7691" s="17">
        <f t="shared" si="233"/>
        <v>0</v>
      </c>
      <c r="I7691" s="17">
        <f>INT((VLOOKUP($C7691,装备数值,4,0)+VLOOKUP($C7691,装备数值,7,0)*($E7691-1))*VLOOKUP($D7691,系数!$K$2:$O$7,4,0))</f>
        <v>0</v>
      </c>
      <c r="J7691" s="17">
        <f>INT((VLOOKUP($C7691,装备数值,4,0)+VLOOKUP($C7691,装备数值,7,0)*($E7691-1))*VLOOKUP($D7691,系数!$K$2:$O$7,5,0))</f>
        <v>0</v>
      </c>
      <c r="K7691" s="17">
        <f>INT(VLOOKUP(E7691,强化金币,2,1)*VLOOKUP(INDEX(装备!F:F,MATCH(属性!A7691,装备!A:A,0)),系数!$K$12:$M$15,3,0))</f>
        <v>700</v>
      </c>
      <c r="O7691" s="17">
        <f>IF(E7691=1,"",VLOOKUP(E7691,系数!$S$2:$AB$12,MATCH(属性!C7691,评级,0),1))</f>
        <v>20</v>
      </c>
    </row>
    <row r="7692" spans="1:15" ht="17.25" thickBot="1" x14ac:dyDescent="0.4">
      <c r="A7692" s="17">
        <v>7100065</v>
      </c>
      <c r="B7692" s="17" t="s">
        <v>292</v>
      </c>
      <c r="C7692" s="15">
        <f>INDEX(装备!G:G,MATCH(属性!A7692,装备!A:A,0))</f>
        <v>17</v>
      </c>
      <c r="D7692" s="15" t="str">
        <f>INDEX(装备!E:E,MATCH(属性!A7692,装备!A:A,0))</f>
        <v>trousers</v>
      </c>
      <c r="E7692" s="14">
        <v>10</v>
      </c>
      <c r="F7692" s="17">
        <f>INT((VLOOKUP($C7692,装备数值,2,0)+VLOOKUP($C7692,装备数值,5,0)*($E7692-1))*VLOOKUP($D7692,系数!$K$2:$O$7,2,0))</f>
        <v>1595</v>
      </c>
      <c r="G7692" s="17">
        <f>INT((VLOOKUP($C7692,装备数值,3,0)+VLOOKUP($C7692,装备数值,6,0)*($E7692-1))*VLOOKUP($D7692,系数!$K$2:$O$7,3,0))</f>
        <v>0</v>
      </c>
      <c r="H7692" s="17">
        <f t="shared" si="233"/>
        <v>0</v>
      </c>
      <c r="I7692" s="17">
        <f>INT((VLOOKUP($C7692,装备数值,4,0)+VLOOKUP($C7692,装备数值,7,0)*($E7692-1))*VLOOKUP($D7692,系数!$K$2:$O$7,4,0))</f>
        <v>0</v>
      </c>
      <c r="J7692" s="17">
        <f>INT((VLOOKUP($C7692,装备数值,4,0)+VLOOKUP($C7692,装备数值,7,0)*($E7692-1))*VLOOKUP($D7692,系数!$K$2:$O$7,5,0))</f>
        <v>0</v>
      </c>
      <c r="K7692" s="17">
        <f>INT(VLOOKUP(E7692,强化金币,2,1)*VLOOKUP(INDEX(装备!F:F,MATCH(属性!A7692,装备!A:A,0)),系数!$K$12:$M$15,3,0))</f>
        <v>800</v>
      </c>
      <c r="O7692" s="17">
        <f>IF(E7692=1,"",VLOOKUP(E7692,系数!$S$2:$AB$12,MATCH(属性!C7692,评级,0),1))</f>
        <v>40</v>
      </c>
    </row>
    <row r="7693" spans="1:15" ht="17.25" thickBot="1" x14ac:dyDescent="0.4">
      <c r="A7693" s="17">
        <v>7100065</v>
      </c>
      <c r="B7693" s="17" t="s">
        <v>292</v>
      </c>
      <c r="C7693" s="15">
        <f>INDEX(装备!G:G,MATCH(属性!A7693,装备!A:A,0))</f>
        <v>17</v>
      </c>
      <c r="D7693" s="15" t="str">
        <f>INDEX(装备!E:E,MATCH(属性!A7693,装备!A:A,0))</f>
        <v>trousers</v>
      </c>
      <c r="E7693" s="14">
        <v>11</v>
      </c>
      <c r="F7693" s="17">
        <f>INT((VLOOKUP($C7693,装备数值,2,0)+VLOOKUP($C7693,装备数值,5,0)*($E7693-1))*VLOOKUP($D7693,系数!$K$2:$O$7,2,0))</f>
        <v>1650</v>
      </c>
      <c r="G7693" s="17">
        <f>INT((VLOOKUP($C7693,装备数值,3,0)+VLOOKUP($C7693,装备数值,6,0)*($E7693-1))*VLOOKUP($D7693,系数!$K$2:$O$7,3,0))</f>
        <v>0</v>
      </c>
      <c r="H7693" s="17">
        <f t="shared" si="233"/>
        <v>0</v>
      </c>
      <c r="I7693" s="17">
        <f>INT((VLOOKUP($C7693,装备数值,4,0)+VLOOKUP($C7693,装备数值,7,0)*($E7693-1))*VLOOKUP($D7693,系数!$K$2:$O$7,4,0))</f>
        <v>0</v>
      </c>
      <c r="J7693" s="17">
        <f>INT((VLOOKUP($C7693,装备数值,4,0)+VLOOKUP($C7693,装备数值,7,0)*($E7693-1))*VLOOKUP($D7693,系数!$K$2:$O$7,5,0))</f>
        <v>0</v>
      </c>
      <c r="K7693" s="17">
        <f>INT(VLOOKUP(E7693,强化金币,2,1)*VLOOKUP(INDEX(装备!F:F,MATCH(属性!A7693,装备!A:A,0)),系数!$K$12:$M$15,3,0))</f>
        <v>900</v>
      </c>
      <c r="O7693" s="17">
        <f>IF(E7693=1,"",VLOOKUP(E7693,系数!$S$2:$AB$12,MATCH(属性!C7693,评级,0),1))</f>
        <v>40</v>
      </c>
    </row>
    <row r="7694" spans="1:15" ht="17.25" thickBot="1" x14ac:dyDescent="0.4">
      <c r="A7694" s="17">
        <v>7100065</v>
      </c>
      <c r="B7694" s="17" t="s">
        <v>292</v>
      </c>
      <c r="C7694" s="15">
        <f>INDEX(装备!G:G,MATCH(属性!A7694,装备!A:A,0))</f>
        <v>17</v>
      </c>
      <c r="D7694" s="15" t="str">
        <f>INDEX(装备!E:E,MATCH(属性!A7694,装备!A:A,0))</f>
        <v>trousers</v>
      </c>
      <c r="E7694" s="14">
        <v>12</v>
      </c>
      <c r="F7694" s="17">
        <f>INT((VLOOKUP($C7694,装备数值,2,0)+VLOOKUP($C7694,装备数值,5,0)*($E7694-1))*VLOOKUP($D7694,系数!$K$2:$O$7,2,0))</f>
        <v>1705</v>
      </c>
      <c r="G7694" s="17">
        <f>INT((VLOOKUP($C7694,装备数值,3,0)+VLOOKUP($C7694,装备数值,6,0)*($E7694-1))*VLOOKUP($D7694,系数!$K$2:$O$7,3,0))</f>
        <v>0</v>
      </c>
      <c r="H7694" s="17">
        <f t="shared" si="233"/>
        <v>0</v>
      </c>
      <c r="I7694" s="17">
        <f>INT((VLOOKUP($C7694,装备数值,4,0)+VLOOKUP($C7694,装备数值,7,0)*($E7694-1))*VLOOKUP($D7694,系数!$K$2:$O$7,4,0))</f>
        <v>0</v>
      </c>
      <c r="J7694" s="17">
        <f>INT((VLOOKUP($C7694,装备数值,4,0)+VLOOKUP($C7694,装备数值,7,0)*($E7694-1))*VLOOKUP($D7694,系数!$K$2:$O$7,5,0))</f>
        <v>0</v>
      </c>
      <c r="K7694" s="17">
        <f>INT(VLOOKUP(E7694,强化金币,2,1)*VLOOKUP(INDEX(装备!F:F,MATCH(属性!A7694,装备!A:A,0)),系数!$K$12:$M$15,3,0))</f>
        <v>1000</v>
      </c>
      <c r="O7694" s="17">
        <f>IF(E7694=1,"",VLOOKUP(E7694,系数!$S$2:$AB$12,MATCH(属性!C7694,评级,0),1))</f>
        <v>40</v>
      </c>
    </row>
    <row r="7695" spans="1:15" ht="17.25" thickBot="1" x14ac:dyDescent="0.4">
      <c r="A7695" s="17">
        <v>7100065</v>
      </c>
      <c r="B7695" s="17" t="s">
        <v>292</v>
      </c>
      <c r="C7695" s="15">
        <f>INDEX(装备!G:G,MATCH(属性!A7695,装备!A:A,0))</f>
        <v>17</v>
      </c>
      <c r="D7695" s="15" t="str">
        <f>INDEX(装备!E:E,MATCH(属性!A7695,装备!A:A,0))</f>
        <v>trousers</v>
      </c>
      <c r="E7695" s="14">
        <v>13</v>
      </c>
      <c r="F7695" s="17">
        <f>INT((VLOOKUP($C7695,装备数值,2,0)+VLOOKUP($C7695,装备数值,5,0)*($E7695-1))*VLOOKUP($D7695,系数!$K$2:$O$7,2,0))</f>
        <v>1760</v>
      </c>
      <c r="G7695" s="17">
        <f>INT((VLOOKUP($C7695,装备数值,3,0)+VLOOKUP($C7695,装备数值,6,0)*($E7695-1))*VLOOKUP($D7695,系数!$K$2:$O$7,3,0))</f>
        <v>0</v>
      </c>
      <c r="H7695" s="17">
        <f t="shared" si="233"/>
        <v>0</v>
      </c>
      <c r="I7695" s="17">
        <f>INT((VLOOKUP($C7695,装备数值,4,0)+VLOOKUP($C7695,装备数值,7,0)*($E7695-1))*VLOOKUP($D7695,系数!$K$2:$O$7,4,0))</f>
        <v>0</v>
      </c>
      <c r="J7695" s="17">
        <f>INT((VLOOKUP($C7695,装备数值,4,0)+VLOOKUP($C7695,装备数值,7,0)*($E7695-1))*VLOOKUP($D7695,系数!$K$2:$O$7,5,0))</f>
        <v>0</v>
      </c>
      <c r="K7695" s="17">
        <f>INT(VLOOKUP(E7695,强化金币,2,1)*VLOOKUP(INDEX(装备!F:F,MATCH(属性!A7695,装备!A:A,0)),系数!$K$12:$M$15,3,0))</f>
        <v>1200</v>
      </c>
      <c r="O7695" s="17">
        <f>IF(E7695=1,"",VLOOKUP(E7695,系数!$S$2:$AB$12,MATCH(属性!C7695,评级,0),1))</f>
        <v>40</v>
      </c>
    </row>
    <row r="7696" spans="1:15" ht="17.25" thickBot="1" x14ac:dyDescent="0.4">
      <c r="A7696" s="17">
        <v>7100065</v>
      </c>
      <c r="B7696" s="17" t="s">
        <v>292</v>
      </c>
      <c r="C7696" s="15">
        <f>INDEX(装备!G:G,MATCH(属性!A7696,装备!A:A,0))</f>
        <v>17</v>
      </c>
      <c r="D7696" s="15" t="str">
        <f>INDEX(装备!E:E,MATCH(属性!A7696,装备!A:A,0))</f>
        <v>trousers</v>
      </c>
      <c r="E7696" s="14">
        <v>14</v>
      </c>
      <c r="F7696" s="17">
        <f>INT((VLOOKUP($C7696,装备数值,2,0)+VLOOKUP($C7696,装备数值,5,0)*($E7696-1))*VLOOKUP($D7696,系数!$K$2:$O$7,2,0))</f>
        <v>1815</v>
      </c>
      <c r="G7696" s="17">
        <f>INT((VLOOKUP($C7696,装备数值,3,0)+VLOOKUP($C7696,装备数值,6,0)*($E7696-1))*VLOOKUP($D7696,系数!$K$2:$O$7,3,0))</f>
        <v>0</v>
      </c>
      <c r="H7696" s="17">
        <f t="shared" si="233"/>
        <v>0</v>
      </c>
      <c r="I7696" s="17">
        <f>INT((VLOOKUP($C7696,装备数值,4,0)+VLOOKUP($C7696,装备数值,7,0)*($E7696-1))*VLOOKUP($D7696,系数!$K$2:$O$7,4,0))</f>
        <v>0</v>
      </c>
      <c r="J7696" s="17">
        <f>INT((VLOOKUP($C7696,装备数值,4,0)+VLOOKUP($C7696,装备数值,7,0)*($E7696-1))*VLOOKUP($D7696,系数!$K$2:$O$7,5,0))</f>
        <v>0</v>
      </c>
      <c r="K7696" s="17">
        <f>INT(VLOOKUP(E7696,强化金币,2,1)*VLOOKUP(INDEX(装备!F:F,MATCH(属性!A7696,装备!A:A,0)),系数!$K$12:$M$15,3,0))</f>
        <v>1400</v>
      </c>
      <c r="O7696" s="17">
        <f>IF(E7696=1,"",VLOOKUP(E7696,系数!$S$2:$AB$12,MATCH(属性!C7696,评级,0),1))</f>
        <v>40</v>
      </c>
    </row>
    <row r="7697" spans="1:15" ht="17.25" thickBot="1" x14ac:dyDescent="0.4">
      <c r="A7697" s="17">
        <v>7100065</v>
      </c>
      <c r="B7697" s="17" t="s">
        <v>292</v>
      </c>
      <c r="C7697" s="15">
        <f>INDEX(装备!G:G,MATCH(属性!A7697,装备!A:A,0))</f>
        <v>17</v>
      </c>
      <c r="D7697" s="15" t="str">
        <f>INDEX(装备!E:E,MATCH(属性!A7697,装备!A:A,0))</f>
        <v>trousers</v>
      </c>
      <c r="E7697" s="14">
        <v>15</v>
      </c>
      <c r="F7697" s="17">
        <f>INT((VLOOKUP($C7697,装备数值,2,0)+VLOOKUP($C7697,装备数值,5,0)*($E7697-1))*VLOOKUP($D7697,系数!$K$2:$O$7,2,0))</f>
        <v>1870</v>
      </c>
      <c r="G7697" s="17">
        <f>INT((VLOOKUP($C7697,装备数值,3,0)+VLOOKUP($C7697,装备数值,6,0)*($E7697-1))*VLOOKUP($D7697,系数!$K$2:$O$7,3,0))</f>
        <v>0</v>
      </c>
      <c r="H7697" s="17">
        <f t="shared" si="233"/>
        <v>0</v>
      </c>
      <c r="I7697" s="17">
        <f>INT((VLOOKUP($C7697,装备数值,4,0)+VLOOKUP($C7697,装备数值,7,0)*($E7697-1))*VLOOKUP($D7697,系数!$K$2:$O$7,4,0))</f>
        <v>0</v>
      </c>
      <c r="J7697" s="17">
        <f>INT((VLOOKUP($C7697,装备数值,4,0)+VLOOKUP($C7697,装备数值,7,0)*($E7697-1))*VLOOKUP($D7697,系数!$K$2:$O$7,5,0))</f>
        <v>0</v>
      </c>
      <c r="K7697" s="17">
        <f>INT(VLOOKUP(E7697,强化金币,2,1)*VLOOKUP(INDEX(装备!F:F,MATCH(属性!A7697,装备!A:A,0)),系数!$K$12:$M$15,3,0))</f>
        <v>1600</v>
      </c>
      <c r="O7697" s="17">
        <f>IF(E7697=1,"",VLOOKUP(E7697,系数!$S$2:$AB$12,MATCH(属性!C7697,评级,0),1))</f>
        <v>40</v>
      </c>
    </row>
    <row r="7698" spans="1:15" ht="17.25" thickBot="1" x14ac:dyDescent="0.4">
      <c r="A7698" s="17">
        <v>7100065</v>
      </c>
      <c r="B7698" s="17" t="s">
        <v>292</v>
      </c>
      <c r="C7698" s="15">
        <f>INDEX(装备!G:G,MATCH(属性!A7698,装备!A:A,0))</f>
        <v>17</v>
      </c>
      <c r="D7698" s="15" t="str">
        <f>INDEX(装备!E:E,MATCH(属性!A7698,装备!A:A,0))</f>
        <v>trousers</v>
      </c>
      <c r="E7698" s="14">
        <v>16</v>
      </c>
      <c r="F7698" s="17">
        <f>INT((VLOOKUP($C7698,装备数值,2,0)+VLOOKUP($C7698,装备数值,5,0)*($E7698-1))*VLOOKUP($D7698,系数!$K$2:$O$7,2,0))</f>
        <v>1925</v>
      </c>
      <c r="G7698" s="17">
        <f>INT((VLOOKUP($C7698,装备数值,3,0)+VLOOKUP($C7698,装备数值,6,0)*($E7698-1))*VLOOKUP($D7698,系数!$K$2:$O$7,3,0))</f>
        <v>0</v>
      </c>
      <c r="H7698" s="17">
        <f t="shared" si="233"/>
        <v>0</v>
      </c>
      <c r="I7698" s="17">
        <f>INT((VLOOKUP($C7698,装备数值,4,0)+VLOOKUP($C7698,装备数值,7,0)*($E7698-1))*VLOOKUP($D7698,系数!$K$2:$O$7,4,0))</f>
        <v>0</v>
      </c>
      <c r="J7698" s="17">
        <f>INT((VLOOKUP($C7698,装备数值,4,0)+VLOOKUP($C7698,装备数值,7,0)*($E7698-1))*VLOOKUP($D7698,系数!$K$2:$O$7,5,0))</f>
        <v>0</v>
      </c>
      <c r="K7698" s="17">
        <f>INT(VLOOKUP(E7698,强化金币,2,1)*VLOOKUP(INDEX(装备!F:F,MATCH(属性!A7698,装备!A:A,0)),系数!$K$12:$M$15,3,0))</f>
        <v>1800</v>
      </c>
      <c r="O7698" s="17">
        <f>IF(E7698=1,"",VLOOKUP(E7698,系数!$S$2:$AB$12,MATCH(属性!C7698,评级,0),1))</f>
        <v>40</v>
      </c>
    </row>
    <row r="7699" spans="1:15" ht="17.25" thickBot="1" x14ac:dyDescent="0.4">
      <c r="A7699" s="17">
        <v>7100065</v>
      </c>
      <c r="B7699" s="17" t="s">
        <v>292</v>
      </c>
      <c r="C7699" s="15">
        <f>INDEX(装备!G:G,MATCH(属性!A7699,装备!A:A,0))</f>
        <v>17</v>
      </c>
      <c r="D7699" s="15" t="str">
        <f>INDEX(装备!E:E,MATCH(属性!A7699,装备!A:A,0))</f>
        <v>trousers</v>
      </c>
      <c r="E7699" s="14">
        <v>17</v>
      </c>
      <c r="F7699" s="17">
        <f>INT((VLOOKUP($C7699,装备数值,2,0)+VLOOKUP($C7699,装备数值,5,0)*($E7699-1))*VLOOKUP($D7699,系数!$K$2:$O$7,2,0))</f>
        <v>1980</v>
      </c>
      <c r="G7699" s="17">
        <f>INT((VLOOKUP($C7699,装备数值,3,0)+VLOOKUP($C7699,装备数值,6,0)*($E7699-1))*VLOOKUP($D7699,系数!$K$2:$O$7,3,0))</f>
        <v>0</v>
      </c>
      <c r="H7699" s="17">
        <f t="shared" si="233"/>
        <v>0</v>
      </c>
      <c r="I7699" s="17">
        <f>INT((VLOOKUP($C7699,装备数值,4,0)+VLOOKUP($C7699,装备数值,7,0)*($E7699-1))*VLOOKUP($D7699,系数!$K$2:$O$7,4,0))</f>
        <v>0</v>
      </c>
      <c r="J7699" s="17">
        <f>INT((VLOOKUP($C7699,装备数值,4,0)+VLOOKUP($C7699,装备数值,7,0)*($E7699-1))*VLOOKUP($D7699,系数!$K$2:$O$7,5,0))</f>
        <v>0</v>
      </c>
      <c r="K7699" s="17">
        <f>INT(VLOOKUP(E7699,强化金币,2,1)*VLOOKUP(INDEX(装备!F:F,MATCH(属性!A7699,装备!A:A,0)),系数!$K$12:$M$15,3,0))</f>
        <v>2000</v>
      </c>
      <c r="O7699" s="17">
        <f>IF(E7699=1,"",VLOOKUP(E7699,系数!$S$2:$AB$12,MATCH(属性!C7699,评级,0),1))</f>
        <v>40</v>
      </c>
    </row>
    <row r="7700" spans="1:15" ht="17.25" thickBot="1" x14ac:dyDescent="0.4">
      <c r="A7700" s="17">
        <v>7100065</v>
      </c>
      <c r="B7700" s="17" t="s">
        <v>292</v>
      </c>
      <c r="C7700" s="15">
        <f>INDEX(装备!G:G,MATCH(属性!A7700,装备!A:A,0))</f>
        <v>17</v>
      </c>
      <c r="D7700" s="15" t="str">
        <f>INDEX(装备!E:E,MATCH(属性!A7700,装备!A:A,0))</f>
        <v>trousers</v>
      </c>
      <c r="E7700" s="14">
        <v>18</v>
      </c>
      <c r="F7700" s="17">
        <f>INT((VLOOKUP($C7700,装备数值,2,0)+VLOOKUP($C7700,装备数值,5,0)*($E7700-1))*VLOOKUP($D7700,系数!$K$2:$O$7,2,0))</f>
        <v>2035</v>
      </c>
      <c r="G7700" s="17">
        <f>INT((VLOOKUP($C7700,装备数值,3,0)+VLOOKUP($C7700,装备数值,6,0)*($E7700-1))*VLOOKUP($D7700,系数!$K$2:$O$7,3,0))</f>
        <v>0</v>
      </c>
      <c r="H7700" s="17">
        <f t="shared" si="233"/>
        <v>0</v>
      </c>
      <c r="I7700" s="17">
        <f>INT((VLOOKUP($C7700,装备数值,4,0)+VLOOKUP($C7700,装备数值,7,0)*($E7700-1))*VLOOKUP($D7700,系数!$K$2:$O$7,4,0))</f>
        <v>0</v>
      </c>
      <c r="J7700" s="17">
        <f>INT((VLOOKUP($C7700,装备数值,4,0)+VLOOKUP($C7700,装备数值,7,0)*($E7700-1))*VLOOKUP($D7700,系数!$K$2:$O$7,5,0))</f>
        <v>0</v>
      </c>
      <c r="K7700" s="17">
        <f>INT(VLOOKUP(E7700,强化金币,2,1)*VLOOKUP(INDEX(装备!F:F,MATCH(属性!A7700,装备!A:A,0)),系数!$K$12:$M$15,3,0))</f>
        <v>2200</v>
      </c>
      <c r="O7700" s="17">
        <f>IF(E7700=1,"",VLOOKUP(E7700,系数!$S$2:$AB$12,MATCH(属性!C7700,评级,0),1))</f>
        <v>40</v>
      </c>
    </row>
    <row r="7701" spans="1:15" ht="17.25" thickBot="1" x14ac:dyDescent="0.4">
      <c r="A7701" s="17">
        <v>7100065</v>
      </c>
      <c r="B7701" s="17" t="s">
        <v>292</v>
      </c>
      <c r="C7701" s="15">
        <f>INDEX(装备!G:G,MATCH(属性!A7701,装备!A:A,0))</f>
        <v>17</v>
      </c>
      <c r="D7701" s="15" t="str">
        <f>INDEX(装备!E:E,MATCH(属性!A7701,装备!A:A,0))</f>
        <v>trousers</v>
      </c>
      <c r="E7701" s="14">
        <v>19</v>
      </c>
      <c r="F7701" s="17">
        <f>INT((VLOOKUP($C7701,装备数值,2,0)+VLOOKUP($C7701,装备数值,5,0)*($E7701-1))*VLOOKUP($D7701,系数!$K$2:$O$7,2,0))</f>
        <v>2090</v>
      </c>
      <c r="G7701" s="17">
        <f>INT((VLOOKUP($C7701,装备数值,3,0)+VLOOKUP($C7701,装备数值,6,0)*($E7701-1))*VLOOKUP($D7701,系数!$K$2:$O$7,3,0))</f>
        <v>0</v>
      </c>
      <c r="H7701" s="17">
        <f t="shared" si="233"/>
        <v>0</v>
      </c>
      <c r="I7701" s="17">
        <f>INT((VLOOKUP($C7701,装备数值,4,0)+VLOOKUP($C7701,装备数值,7,0)*($E7701-1))*VLOOKUP($D7701,系数!$K$2:$O$7,4,0))</f>
        <v>0</v>
      </c>
      <c r="J7701" s="17">
        <f>INT((VLOOKUP($C7701,装备数值,4,0)+VLOOKUP($C7701,装备数值,7,0)*($E7701-1))*VLOOKUP($D7701,系数!$K$2:$O$7,5,0))</f>
        <v>0</v>
      </c>
      <c r="K7701" s="17">
        <f>INT(VLOOKUP(E7701,强化金币,2,1)*VLOOKUP(INDEX(装备!F:F,MATCH(属性!A7701,装备!A:A,0)),系数!$K$12:$M$15,3,0))</f>
        <v>2400</v>
      </c>
      <c r="O7701" s="17">
        <f>IF(E7701=1,"",VLOOKUP(E7701,系数!$S$2:$AB$12,MATCH(属性!C7701,评级,0),1))</f>
        <v>40</v>
      </c>
    </row>
    <row r="7702" spans="1:15" ht="17.25" thickBot="1" x14ac:dyDescent="0.4">
      <c r="A7702" s="17">
        <v>7100065</v>
      </c>
      <c r="B7702" s="17" t="s">
        <v>292</v>
      </c>
      <c r="C7702" s="15">
        <f>INDEX(装备!G:G,MATCH(属性!A7702,装备!A:A,0))</f>
        <v>17</v>
      </c>
      <c r="D7702" s="15" t="str">
        <f>INDEX(装备!E:E,MATCH(属性!A7702,装备!A:A,0))</f>
        <v>trousers</v>
      </c>
      <c r="E7702" s="14">
        <v>20</v>
      </c>
      <c r="F7702" s="17">
        <f>INT((VLOOKUP($C7702,装备数值,2,0)+VLOOKUP($C7702,装备数值,5,0)*($E7702-1))*VLOOKUP($D7702,系数!$K$2:$O$7,2,0))</f>
        <v>2145</v>
      </c>
      <c r="G7702" s="17">
        <f>INT((VLOOKUP($C7702,装备数值,3,0)+VLOOKUP($C7702,装备数值,6,0)*($E7702-1))*VLOOKUP($D7702,系数!$K$2:$O$7,3,0))</f>
        <v>0</v>
      </c>
      <c r="H7702" s="17">
        <f t="shared" si="233"/>
        <v>0</v>
      </c>
      <c r="I7702" s="17">
        <f>INT((VLOOKUP($C7702,装备数值,4,0)+VLOOKUP($C7702,装备数值,7,0)*($E7702-1))*VLOOKUP($D7702,系数!$K$2:$O$7,4,0))</f>
        <v>0</v>
      </c>
      <c r="J7702" s="17">
        <f>INT((VLOOKUP($C7702,装备数值,4,0)+VLOOKUP($C7702,装备数值,7,0)*($E7702-1))*VLOOKUP($D7702,系数!$K$2:$O$7,5,0))</f>
        <v>0</v>
      </c>
      <c r="K7702" s="17">
        <f>INT(VLOOKUP(E7702,强化金币,2,1)*VLOOKUP(INDEX(装备!F:F,MATCH(属性!A7702,装备!A:A,0)),系数!$K$12:$M$15,3,0))</f>
        <v>2600</v>
      </c>
      <c r="O7702" s="17">
        <f>IF(E7702=1,"",VLOOKUP(E7702,系数!$S$2:$AB$12,MATCH(属性!C7702,评级,0),1))</f>
        <v>60</v>
      </c>
    </row>
    <row r="7703" spans="1:15" ht="17.25" thickBot="1" x14ac:dyDescent="0.4">
      <c r="A7703" s="17">
        <v>7100065</v>
      </c>
      <c r="B7703" s="17" t="s">
        <v>292</v>
      </c>
      <c r="C7703" s="15">
        <f>INDEX(装备!G:G,MATCH(属性!A7703,装备!A:A,0))</f>
        <v>17</v>
      </c>
      <c r="D7703" s="15" t="str">
        <f>INDEX(装备!E:E,MATCH(属性!A7703,装备!A:A,0))</f>
        <v>trousers</v>
      </c>
      <c r="E7703" s="14">
        <v>21</v>
      </c>
      <c r="F7703" s="17">
        <f>INT((VLOOKUP($C7703,装备数值,2,0)+VLOOKUP($C7703,装备数值,5,0)*($E7703-1))*VLOOKUP($D7703,系数!$K$2:$O$7,2,0))</f>
        <v>2200</v>
      </c>
      <c r="G7703" s="17">
        <f>INT((VLOOKUP($C7703,装备数值,3,0)+VLOOKUP($C7703,装备数值,6,0)*($E7703-1))*VLOOKUP($D7703,系数!$K$2:$O$7,3,0))</f>
        <v>0</v>
      </c>
      <c r="H7703" s="17">
        <f t="shared" si="233"/>
        <v>0</v>
      </c>
      <c r="I7703" s="17">
        <f>INT((VLOOKUP($C7703,装备数值,4,0)+VLOOKUP($C7703,装备数值,7,0)*($E7703-1))*VLOOKUP($D7703,系数!$K$2:$O$7,4,0))</f>
        <v>0</v>
      </c>
      <c r="J7703" s="17">
        <f>INT((VLOOKUP($C7703,装备数值,4,0)+VLOOKUP($C7703,装备数值,7,0)*($E7703-1))*VLOOKUP($D7703,系数!$K$2:$O$7,5,0))</f>
        <v>0</v>
      </c>
      <c r="K7703" s="17">
        <f>INT(VLOOKUP(E7703,强化金币,2,1)*VLOOKUP(INDEX(装备!F:F,MATCH(属性!A7703,装备!A:A,0)),系数!$K$12:$M$15,3,0))</f>
        <v>2800</v>
      </c>
      <c r="O7703" s="17">
        <f>IF(E7703=1,"",VLOOKUP(E7703,系数!$S$2:$AB$12,MATCH(属性!C7703,评级,0),1))</f>
        <v>60</v>
      </c>
    </row>
    <row r="7704" spans="1:15" ht="17.25" thickBot="1" x14ac:dyDescent="0.4">
      <c r="A7704" s="17">
        <v>7100065</v>
      </c>
      <c r="B7704" s="17" t="s">
        <v>292</v>
      </c>
      <c r="C7704" s="15">
        <f>INDEX(装备!G:G,MATCH(属性!A7704,装备!A:A,0))</f>
        <v>17</v>
      </c>
      <c r="D7704" s="15" t="str">
        <f>INDEX(装备!E:E,MATCH(属性!A7704,装备!A:A,0))</f>
        <v>trousers</v>
      </c>
      <c r="E7704" s="14">
        <v>22</v>
      </c>
      <c r="F7704" s="17">
        <f>INT((VLOOKUP($C7704,装备数值,2,0)+VLOOKUP($C7704,装备数值,5,0)*($E7704-1))*VLOOKUP($D7704,系数!$K$2:$O$7,2,0))</f>
        <v>2255</v>
      </c>
      <c r="G7704" s="17">
        <f>INT((VLOOKUP($C7704,装备数值,3,0)+VLOOKUP($C7704,装备数值,6,0)*($E7704-1))*VLOOKUP($D7704,系数!$K$2:$O$7,3,0))</f>
        <v>0</v>
      </c>
      <c r="H7704" s="17">
        <f t="shared" si="233"/>
        <v>0</v>
      </c>
      <c r="I7704" s="17">
        <f>INT((VLOOKUP($C7704,装备数值,4,0)+VLOOKUP($C7704,装备数值,7,0)*($E7704-1))*VLOOKUP($D7704,系数!$K$2:$O$7,4,0))</f>
        <v>0</v>
      </c>
      <c r="J7704" s="17">
        <f>INT((VLOOKUP($C7704,装备数值,4,0)+VLOOKUP($C7704,装备数值,7,0)*($E7704-1))*VLOOKUP($D7704,系数!$K$2:$O$7,5,0))</f>
        <v>0</v>
      </c>
      <c r="K7704" s="17">
        <f>INT(VLOOKUP(E7704,强化金币,2,1)*VLOOKUP(INDEX(装备!F:F,MATCH(属性!A7704,装备!A:A,0)),系数!$K$12:$M$15,3,0))</f>
        <v>3000</v>
      </c>
      <c r="O7704" s="17">
        <f>IF(E7704=1,"",VLOOKUP(E7704,系数!$S$2:$AB$12,MATCH(属性!C7704,评级,0),1))</f>
        <v>60</v>
      </c>
    </row>
    <row r="7705" spans="1:15" ht="17.25" thickBot="1" x14ac:dyDescent="0.4">
      <c r="A7705" s="17">
        <v>7100065</v>
      </c>
      <c r="B7705" s="17" t="s">
        <v>292</v>
      </c>
      <c r="C7705" s="15">
        <f>INDEX(装备!G:G,MATCH(属性!A7705,装备!A:A,0))</f>
        <v>17</v>
      </c>
      <c r="D7705" s="15" t="str">
        <f>INDEX(装备!E:E,MATCH(属性!A7705,装备!A:A,0))</f>
        <v>trousers</v>
      </c>
      <c r="E7705" s="14">
        <v>23</v>
      </c>
      <c r="F7705" s="17">
        <f>INT((VLOOKUP($C7705,装备数值,2,0)+VLOOKUP($C7705,装备数值,5,0)*($E7705-1))*VLOOKUP($D7705,系数!$K$2:$O$7,2,0))</f>
        <v>2310</v>
      </c>
      <c r="G7705" s="17">
        <f>INT((VLOOKUP($C7705,装备数值,3,0)+VLOOKUP($C7705,装备数值,6,0)*($E7705-1))*VLOOKUP($D7705,系数!$K$2:$O$7,3,0))</f>
        <v>0</v>
      </c>
      <c r="H7705" s="17">
        <f t="shared" si="233"/>
        <v>0</v>
      </c>
      <c r="I7705" s="17">
        <f>INT((VLOOKUP($C7705,装备数值,4,0)+VLOOKUP($C7705,装备数值,7,0)*($E7705-1))*VLOOKUP($D7705,系数!$K$2:$O$7,4,0))</f>
        <v>0</v>
      </c>
      <c r="J7705" s="17">
        <f>INT((VLOOKUP($C7705,装备数值,4,0)+VLOOKUP($C7705,装备数值,7,0)*($E7705-1))*VLOOKUP($D7705,系数!$K$2:$O$7,5,0))</f>
        <v>0</v>
      </c>
      <c r="K7705" s="17">
        <f>INT(VLOOKUP(E7705,强化金币,2,1)*VLOOKUP(INDEX(装备!F:F,MATCH(属性!A7705,装备!A:A,0)),系数!$K$12:$M$15,3,0))</f>
        <v>3200</v>
      </c>
      <c r="O7705" s="17">
        <f>IF(E7705=1,"",VLOOKUP(E7705,系数!$S$2:$AB$12,MATCH(属性!C7705,评级,0),1))</f>
        <v>60</v>
      </c>
    </row>
    <row r="7706" spans="1:15" ht="17.25" thickBot="1" x14ac:dyDescent="0.4">
      <c r="A7706" s="17">
        <v>7100065</v>
      </c>
      <c r="B7706" s="17" t="s">
        <v>292</v>
      </c>
      <c r="C7706" s="15">
        <f>INDEX(装备!G:G,MATCH(属性!A7706,装备!A:A,0))</f>
        <v>17</v>
      </c>
      <c r="D7706" s="15" t="str">
        <f>INDEX(装备!E:E,MATCH(属性!A7706,装备!A:A,0))</f>
        <v>trousers</v>
      </c>
      <c r="E7706" s="14">
        <v>24</v>
      </c>
      <c r="F7706" s="17">
        <f>INT((VLOOKUP($C7706,装备数值,2,0)+VLOOKUP($C7706,装备数值,5,0)*($E7706-1))*VLOOKUP($D7706,系数!$K$2:$O$7,2,0))</f>
        <v>2365</v>
      </c>
      <c r="G7706" s="17">
        <f>INT((VLOOKUP($C7706,装备数值,3,0)+VLOOKUP($C7706,装备数值,6,0)*($E7706-1))*VLOOKUP($D7706,系数!$K$2:$O$7,3,0))</f>
        <v>0</v>
      </c>
      <c r="H7706" s="17">
        <f t="shared" si="233"/>
        <v>0</v>
      </c>
      <c r="I7706" s="17">
        <f>INT((VLOOKUP($C7706,装备数值,4,0)+VLOOKUP($C7706,装备数值,7,0)*($E7706-1))*VLOOKUP($D7706,系数!$K$2:$O$7,4,0))</f>
        <v>0</v>
      </c>
      <c r="J7706" s="17">
        <f>INT((VLOOKUP($C7706,装备数值,4,0)+VLOOKUP($C7706,装备数值,7,0)*($E7706-1))*VLOOKUP($D7706,系数!$K$2:$O$7,5,0))</f>
        <v>0</v>
      </c>
      <c r="K7706" s="17">
        <f>INT(VLOOKUP(E7706,强化金币,2,1)*VLOOKUP(INDEX(装备!F:F,MATCH(属性!A7706,装备!A:A,0)),系数!$K$12:$M$15,3,0))</f>
        <v>3400</v>
      </c>
      <c r="O7706" s="17">
        <f>IF(E7706=1,"",VLOOKUP(E7706,系数!$S$2:$AB$12,MATCH(属性!C7706,评级,0),1))</f>
        <v>60</v>
      </c>
    </row>
    <row r="7707" spans="1:15" ht="17.25" thickBot="1" x14ac:dyDescent="0.4">
      <c r="A7707" s="17">
        <v>7100065</v>
      </c>
      <c r="B7707" s="17" t="s">
        <v>292</v>
      </c>
      <c r="C7707" s="15">
        <f>INDEX(装备!G:G,MATCH(属性!A7707,装备!A:A,0))</f>
        <v>17</v>
      </c>
      <c r="D7707" s="15" t="str">
        <f>INDEX(装备!E:E,MATCH(属性!A7707,装备!A:A,0))</f>
        <v>trousers</v>
      </c>
      <c r="E7707" s="14">
        <v>25</v>
      </c>
      <c r="F7707" s="17">
        <f>INT((VLOOKUP($C7707,装备数值,2,0)+VLOOKUP($C7707,装备数值,5,0)*($E7707-1))*VLOOKUP($D7707,系数!$K$2:$O$7,2,0))</f>
        <v>2420</v>
      </c>
      <c r="G7707" s="17">
        <f>INT((VLOOKUP($C7707,装备数值,3,0)+VLOOKUP($C7707,装备数值,6,0)*($E7707-1))*VLOOKUP($D7707,系数!$K$2:$O$7,3,0))</f>
        <v>0</v>
      </c>
      <c r="H7707" s="17">
        <f t="shared" si="233"/>
        <v>0</v>
      </c>
      <c r="I7707" s="17">
        <f>INT((VLOOKUP($C7707,装备数值,4,0)+VLOOKUP($C7707,装备数值,7,0)*($E7707-1))*VLOOKUP($D7707,系数!$K$2:$O$7,4,0))</f>
        <v>0</v>
      </c>
      <c r="J7707" s="17">
        <f>INT((VLOOKUP($C7707,装备数值,4,0)+VLOOKUP($C7707,装备数值,7,0)*($E7707-1))*VLOOKUP($D7707,系数!$K$2:$O$7,5,0))</f>
        <v>0</v>
      </c>
      <c r="K7707" s="17">
        <f>INT(VLOOKUP(E7707,强化金币,2,1)*VLOOKUP(INDEX(装备!F:F,MATCH(属性!A7707,装备!A:A,0)),系数!$K$12:$M$15,3,0))</f>
        <v>3600</v>
      </c>
      <c r="O7707" s="17">
        <f>IF(E7707=1,"",VLOOKUP(E7707,系数!$S$2:$AB$12,MATCH(属性!C7707,评级,0),1))</f>
        <v>60</v>
      </c>
    </row>
    <row r="7708" spans="1:15" ht="17.25" thickBot="1" x14ac:dyDescent="0.4">
      <c r="A7708" s="17">
        <v>7100065</v>
      </c>
      <c r="B7708" s="17" t="s">
        <v>292</v>
      </c>
      <c r="C7708" s="15">
        <f>INDEX(装备!G:G,MATCH(属性!A7708,装备!A:A,0))</f>
        <v>17</v>
      </c>
      <c r="D7708" s="15" t="str">
        <f>INDEX(装备!E:E,MATCH(属性!A7708,装备!A:A,0))</f>
        <v>trousers</v>
      </c>
      <c r="E7708" s="14">
        <v>26</v>
      </c>
      <c r="F7708" s="17">
        <f>INT((VLOOKUP($C7708,装备数值,2,0)+VLOOKUP($C7708,装备数值,5,0)*($E7708-1))*VLOOKUP($D7708,系数!$K$2:$O$7,2,0))</f>
        <v>2475</v>
      </c>
      <c r="G7708" s="17">
        <f>INT((VLOOKUP($C7708,装备数值,3,0)+VLOOKUP($C7708,装备数值,6,0)*($E7708-1))*VLOOKUP($D7708,系数!$K$2:$O$7,3,0))</f>
        <v>0</v>
      </c>
      <c r="H7708" s="17">
        <f t="shared" si="233"/>
        <v>0</v>
      </c>
      <c r="I7708" s="17">
        <f>INT((VLOOKUP($C7708,装备数值,4,0)+VLOOKUP($C7708,装备数值,7,0)*($E7708-1))*VLOOKUP($D7708,系数!$K$2:$O$7,4,0))</f>
        <v>0</v>
      </c>
      <c r="J7708" s="17">
        <f>INT((VLOOKUP($C7708,装备数值,4,0)+VLOOKUP($C7708,装备数值,7,0)*($E7708-1))*VLOOKUP($D7708,系数!$K$2:$O$7,5,0))</f>
        <v>0</v>
      </c>
      <c r="K7708" s="17">
        <f>INT(VLOOKUP(E7708,强化金币,2,1)*VLOOKUP(INDEX(装备!F:F,MATCH(属性!A7708,装备!A:A,0)),系数!$K$12:$M$15,3,0))</f>
        <v>3800</v>
      </c>
      <c r="O7708" s="17">
        <f>IF(E7708=1,"",VLOOKUP(E7708,系数!$S$2:$AB$12,MATCH(属性!C7708,评级,0),1))</f>
        <v>60</v>
      </c>
    </row>
    <row r="7709" spans="1:15" ht="17.25" thickBot="1" x14ac:dyDescent="0.4">
      <c r="A7709" s="17">
        <v>7100065</v>
      </c>
      <c r="B7709" s="17" t="s">
        <v>292</v>
      </c>
      <c r="C7709" s="15">
        <f>INDEX(装备!G:G,MATCH(属性!A7709,装备!A:A,0))</f>
        <v>17</v>
      </c>
      <c r="D7709" s="15" t="str">
        <f>INDEX(装备!E:E,MATCH(属性!A7709,装备!A:A,0))</f>
        <v>trousers</v>
      </c>
      <c r="E7709" s="14">
        <v>27</v>
      </c>
      <c r="F7709" s="17">
        <f>INT((VLOOKUP($C7709,装备数值,2,0)+VLOOKUP($C7709,装备数值,5,0)*($E7709-1))*VLOOKUP($D7709,系数!$K$2:$O$7,2,0))</f>
        <v>2530</v>
      </c>
      <c r="G7709" s="17">
        <f>INT((VLOOKUP($C7709,装备数值,3,0)+VLOOKUP($C7709,装备数值,6,0)*($E7709-1))*VLOOKUP($D7709,系数!$K$2:$O$7,3,0))</f>
        <v>0</v>
      </c>
      <c r="H7709" s="17">
        <f t="shared" si="233"/>
        <v>0</v>
      </c>
      <c r="I7709" s="17">
        <f>INT((VLOOKUP($C7709,装备数值,4,0)+VLOOKUP($C7709,装备数值,7,0)*($E7709-1))*VLOOKUP($D7709,系数!$K$2:$O$7,4,0))</f>
        <v>0</v>
      </c>
      <c r="J7709" s="17">
        <f>INT((VLOOKUP($C7709,装备数值,4,0)+VLOOKUP($C7709,装备数值,7,0)*($E7709-1))*VLOOKUP($D7709,系数!$K$2:$O$7,5,0))</f>
        <v>0</v>
      </c>
      <c r="K7709" s="17">
        <f>INT(VLOOKUP(E7709,强化金币,2,1)*VLOOKUP(INDEX(装备!F:F,MATCH(属性!A7709,装备!A:A,0)),系数!$K$12:$M$15,3,0))</f>
        <v>4000</v>
      </c>
      <c r="O7709" s="17">
        <f>IF(E7709=1,"",VLOOKUP(E7709,系数!$S$2:$AB$12,MATCH(属性!C7709,评级,0),1))</f>
        <v>60</v>
      </c>
    </row>
    <row r="7710" spans="1:15" ht="17.25" thickBot="1" x14ac:dyDescent="0.4">
      <c r="A7710" s="17">
        <v>7100065</v>
      </c>
      <c r="B7710" s="17" t="s">
        <v>292</v>
      </c>
      <c r="C7710" s="15">
        <f>INDEX(装备!G:G,MATCH(属性!A7710,装备!A:A,0))</f>
        <v>17</v>
      </c>
      <c r="D7710" s="15" t="str">
        <f>INDEX(装备!E:E,MATCH(属性!A7710,装备!A:A,0))</f>
        <v>trousers</v>
      </c>
      <c r="E7710" s="14">
        <v>28</v>
      </c>
      <c r="F7710" s="17">
        <f>INT((VLOOKUP($C7710,装备数值,2,0)+VLOOKUP($C7710,装备数值,5,0)*($E7710-1))*VLOOKUP($D7710,系数!$K$2:$O$7,2,0))</f>
        <v>2585</v>
      </c>
      <c r="G7710" s="17">
        <f>INT((VLOOKUP($C7710,装备数值,3,0)+VLOOKUP($C7710,装备数值,6,0)*($E7710-1))*VLOOKUP($D7710,系数!$K$2:$O$7,3,0))</f>
        <v>0</v>
      </c>
      <c r="H7710" s="17">
        <f t="shared" si="233"/>
        <v>0</v>
      </c>
      <c r="I7710" s="17">
        <f>INT((VLOOKUP($C7710,装备数值,4,0)+VLOOKUP($C7710,装备数值,7,0)*($E7710-1))*VLOOKUP($D7710,系数!$K$2:$O$7,4,0))</f>
        <v>0</v>
      </c>
      <c r="J7710" s="17">
        <f>INT((VLOOKUP($C7710,装备数值,4,0)+VLOOKUP($C7710,装备数值,7,0)*($E7710-1))*VLOOKUP($D7710,系数!$K$2:$O$7,5,0))</f>
        <v>0</v>
      </c>
      <c r="K7710" s="17">
        <f>INT(VLOOKUP(E7710,强化金币,2,1)*VLOOKUP(INDEX(装备!F:F,MATCH(属性!A7710,装备!A:A,0)),系数!$K$12:$M$15,3,0))</f>
        <v>4200</v>
      </c>
      <c r="O7710" s="17">
        <f>IF(E7710=1,"",VLOOKUP(E7710,系数!$S$2:$AB$12,MATCH(属性!C7710,评级,0),1))</f>
        <v>60</v>
      </c>
    </row>
    <row r="7711" spans="1:15" ht="17.25" thickBot="1" x14ac:dyDescent="0.4">
      <c r="A7711" s="17">
        <v>7100065</v>
      </c>
      <c r="B7711" s="17" t="s">
        <v>292</v>
      </c>
      <c r="C7711" s="15">
        <f>INDEX(装备!G:G,MATCH(属性!A7711,装备!A:A,0))</f>
        <v>17</v>
      </c>
      <c r="D7711" s="15" t="str">
        <f>INDEX(装备!E:E,MATCH(属性!A7711,装备!A:A,0))</f>
        <v>trousers</v>
      </c>
      <c r="E7711" s="14">
        <v>29</v>
      </c>
      <c r="F7711" s="17">
        <f>INT((VLOOKUP($C7711,装备数值,2,0)+VLOOKUP($C7711,装备数值,5,0)*($E7711-1))*VLOOKUP($D7711,系数!$K$2:$O$7,2,0))</f>
        <v>2640</v>
      </c>
      <c r="G7711" s="17">
        <f>INT((VLOOKUP($C7711,装备数值,3,0)+VLOOKUP($C7711,装备数值,6,0)*($E7711-1))*VLOOKUP($D7711,系数!$K$2:$O$7,3,0))</f>
        <v>0</v>
      </c>
      <c r="H7711" s="17">
        <f t="shared" si="233"/>
        <v>0</v>
      </c>
      <c r="I7711" s="17">
        <f>INT((VLOOKUP($C7711,装备数值,4,0)+VLOOKUP($C7711,装备数值,7,0)*($E7711-1))*VLOOKUP($D7711,系数!$K$2:$O$7,4,0))</f>
        <v>0</v>
      </c>
      <c r="J7711" s="17">
        <f>INT((VLOOKUP($C7711,装备数值,4,0)+VLOOKUP($C7711,装备数值,7,0)*($E7711-1))*VLOOKUP($D7711,系数!$K$2:$O$7,5,0))</f>
        <v>0</v>
      </c>
      <c r="K7711" s="17">
        <f>INT(VLOOKUP(E7711,强化金币,2,1)*VLOOKUP(INDEX(装备!F:F,MATCH(属性!A7711,装备!A:A,0)),系数!$K$12:$M$15,3,0))</f>
        <v>4500</v>
      </c>
      <c r="O7711" s="17">
        <f>IF(E7711=1,"",VLOOKUP(E7711,系数!$S$2:$AB$12,MATCH(属性!C7711,评级,0),1))</f>
        <v>60</v>
      </c>
    </row>
    <row r="7712" spans="1:15" ht="17.25" thickBot="1" x14ac:dyDescent="0.4">
      <c r="A7712" s="17">
        <v>7100065</v>
      </c>
      <c r="B7712" s="17" t="s">
        <v>292</v>
      </c>
      <c r="C7712" s="15">
        <f>INDEX(装备!G:G,MATCH(属性!A7712,装备!A:A,0))</f>
        <v>17</v>
      </c>
      <c r="D7712" s="15" t="str">
        <f>INDEX(装备!E:E,MATCH(属性!A7712,装备!A:A,0))</f>
        <v>trousers</v>
      </c>
      <c r="E7712" s="14">
        <v>30</v>
      </c>
      <c r="F7712" s="17">
        <f>INT((VLOOKUP($C7712,装备数值,2,0)+VLOOKUP($C7712,装备数值,5,0)*($E7712-1))*VLOOKUP($D7712,系数!$K$2:$O$7,2,0))</f>
        <v>2695</v>
      </c>
      <c r="G7712" s="17">
        <f>INT((VLOOKUP($C7712,装备数值,3,0)+VLOOKUP($C7712,装备数值,6,0)*($E7712-1))*VLOOKUP($D7712,系数!$K$2:$O$7,3,0))</f>
        <v>0</v>
      </c>
      <c r="H7712" s="17">
        <f t="shared" si="233"/>
        <v>0</v>
      </c>
      <c r="I7712" s="17">
        <f>INT((VLOOKUP($C7712,装备数值,4,0)+VLOOKUP($C7712,装备数值,7,0)*($E7712-1))*VLOOKUP($D7712,系数!$K$2:$O$7,4,0))</f>
        <v>0</v>
      </c>
      <c r="J7712" s="17">
        <f>INT((VLOOKUP($C7712,装备数值,4,0)+VLOOKUP($C7712,装备数值,7,0)*($E7712-1))*VLOOKUP($D7712,系数!$K$2:$O$7,5,0))</f>
        <v>0</v>
      </c>
      <c r="K7712" s="17">
        <f>INT(VLOOKUP(E7712,强化金币,2,1)*VLOOKUP(INDEX(装备!F:F,MATCH(属性!A7712,装备!A:A,0)),系数!$K$12:$M$15,3,0))</f>
        <v>5000</v>
      </c>
      <c r="O7712" s="17">
        <f>IF(E7712=1,"",VLOOKUP(E7712,系数!$S$2:$AB$12,MATCH(属性!C7712,评级,0),1))</f>
        <v>80</v>
      </c>
    </row>
    <row r="7713" spans="1:15" ht="17.25" thickBot="1" x14ac:dyDescent="0.4">
      <c r="A7713" s="17">
        <v>7100065</v>
      </c>
      <c r="B7713" s="17" t="s">
        <v>292</v>
      </c>
      <c r="C7713" s="15">
        <f>INDEX(装备!G:G,MATCH(属性!A7713,装备!A:A,0))</f>
        <v>17</v>
      </c>
      <c r="D7713" s="15" t="str">
        <f>INDEX(装备!E:E,MATCH(属性!A7713,装备!A:A,0))</f>
        <v>trousers</v>
      </c>
      <c r="E7713" s="14">
        <v>31</v>
      </c>
      <c r="F7713" s="17">
        <f>INT((VLOOKUP($C7713,装备数值,2,0)+VLOOKUP($C7713,装备数值,5,0)*($E7713-1))*VLOOKUP($D7713,系数!$K$2:$O$7,2,0))</f>
        <v>2750</v>
      </c>
      <c r="G7713" s="17">
        <f>INT((VLOOKUP($C7713,装备数值,3,0)+VLOOKUP($C7713,装备数值,6,0)*($E7713-1))*VLOOKUP($D7713,系数!$K$2:$O$7,3,0))</f>
        <v>0</v>
      </c>
      <c r="H7713" s="17">
        <f t="shared" si="233"/>
        <v>0</v>
      </c>
      <c r="I7713" s="17">
        <f>INT((VLOOKUP($C7713,装备数值,4,0)+VLOOKUP($C7713,装备数值,7,0)*($E7713-1))*VLOOKUP($D7713,系数!$K$2:$O$7,4,0))</f>
        <v>0</v>
      </c>
      <c r="J7713" s="17">
        <f>INT((VLOOKUP($C7713,装备数值,4,0)+VLOOKUP($C7713,装备数值,7,0)*($E7713-1))*VLOOKUP($D7713,系数!$K$2:$O$7,5,0))</f>
        <v>0</v>
      </c>
      <c r="K7713" s="17">
        <f>INT(VLOOKUP(E7713,强化金币,2,1)*VLOOKUP(INDEX(装备!F:F,MATCH(属性!A7713,装备!A:A,0)),系数!$K$12:$M$15,3,0))</f>
        <v>5500</v>
      </c>
      <c r="O7713" s="17">
        <f>IF(E7713=1,"",VLOOKUP(E7713,系数!$S$2:$AB$12,MATCH(属性!C7713,评级,0),1))</f>
        <v>80</v>
      </c>
    </row>
    <row r="7714" spans="1:15" ht="17.25" thickBot="1" x14ac:dyDescent="0.4">
      <c r="A7714" s="17">
        <v>7100065</v>
      </c>
      <c r="B7714" s="17" t="s">
        <v>292</v>
      </c>
      <c r="C7714" s="15">
        <f>INDEX(装备!G:G,MATCH(属性!A7714,装备!A:A,0))</f>
        <v>17</v>
      </c>
      <c r="D7714" s="15" t="str">
        <f>INDEX(装备!E:E,MATCH(属性!A7714,装备!A:A,0))</f>
        <v>trousers</v>
      </c>
      <c r="E7714" s="14">
        <v>32</v>
      </c>
      <c r="F7714" s="17">
        <f>INT((VLOOKUP($C7714,装备数值,2,0)+VLOOKUP($C7714,装备数值,5,0)*($E7714-1))*VLOOKUP($D7714,系数!$K$2:$O$7,2,0))</f>
        <v>2805</v>
      </c>
      <c r="G7714" s="17">
        <f>INT((VLOOKUP($C7714,装备数值,3,0)+VLOOKUP($C7714,装备数值,6,0)*($E7714-1))*VLOOKUP($D7714,系数!$K$2:$O$7,3,0))</f>
        <v>0</v>
      </c>
      <c r="H7714" s="17">
        <f t="shared" si="233"/>
        <v>0</v>
      </c>
      <c r="I7714" s="17">
        <f>INT((VLOOKUP($C7714,装备数值,4,0)+VLOOKUP($C7714,装备数值,7,0)*($E7714-1))*VLOOKUP($D7714,系数!$K$2:$O$7,4,0))</f>
        <v>0</v>
      </c>
      <c r="J7714" s="17">
        <f>INT((VLOOKUP($C7714,装备数值,4,0)+VLOOKUP($C7714,装备数值,7,0)*($E7714-1))*VLOOKUP($D7714,系数!$K$2:$O$7,5,0))</f>
        <v>0</v>
      </c>
      <c r="K7714" s="17">
        <f>INT(VLOOKUP(E7714,强化金币,2,1)*VLOOKUP(INDEX(装备!F:F,MATCH(属性!A7714,装备!A:A,0)),系数!$K$12:$M$15,3,0))</f>
        <v>6000</v>
      </c>
      <c r="O7714" s="17">
        <f>IF(E7714=1,"",VLOOKUP(E7714,系数!$S$2:$AB$12,MATCH(属性!C7714,评级,0),1))</f>
        <v>80</v>
      </c>
    </row>
    <row r="7715" spans="1:15" ht="17.25" thickBot="1" x14ac:dyDescent="0.4">
      <c r="A7715" s="17">
        <v>7100065</v>
      </c>
      <c r="B7715" s="17" t="s">
        <v>292</v>
      </c>
      <c r="C7715" s="15">
        <f>INDEX(装备!G:G,MATCH(属性!A7715,装备!A:A,0))</f>
        <v>17</v>
      </c>
      <c r="D7715" s="15" t="str">
        <f>INDEX(装备!E:E,MATCH(属性!A7715,装备!A:A,0))</f>
        <v>trousers</v>
      </c>
      <c r="E7715" s="14">
        <v>33</v>
      </c>
      <c r="F7715" s="17">
        <f>INT((VLOOKUP($C7715,装备数值,2,0)+VLOOKUP($C7715,装备数值,5,0)*($E7715-1))*VLOOKUP($D7715,系数!$K$2:$O$7,2,0))</f>
        <v>2860</v>
      </c>
      <c r="G7715" s="17">
        <f>INT((VLOOKUP($C7715,装备数值,3,0)+VLOOKUP($C7715,装备数值,6,0)*($E7715-1))*VLOOKUP($D7715,系数!$K$2:$O$7,3,0))</f>
        <v>0</v>
      </c>
      <c r="H7715" s="17">
        <f t="shared" si="233"/>
        <v>0</v>
      </c>
      <c r="I7715" s="17">
        <f>INT((VLOOKUP($C7715,装备数值,4,0)+VLOOKUP($C7715,装备数值,7,0)*($E7715-1))*VLOOKUP($D7715,系数!$K$2:$O$7,4,0))</f>
        <v>0</v>
      </c>
      <c r="J7715" s="17">
        <f>INT((VLOOKUP($C7715,装备数值,4,0)+VLOOKUP($C7715,装备数值,7,0)*($E7715-1))*VLOOKUP($D7715,系数!$K$2:$O$7,5,0))</f>
        <v>0</v>
      </c>
      <c r="K7715" s="17">
        <f>INT(VLOOKUP(E7715,强化金币,2,1)*VLOOKUP(INDEX(装备!F:F,MATCH(属性!A7715,装备!A:A,0)),系数!$K$12:$M$15,3,0))</f>
        <v>6500</v>
      </c>
      <c r="O7715" s="17">
        <f>IF(E7715=1,"",VLOOKUP(E7715,系数!$S$2:$AB$12,MATCH(属性!C7715,评级,0),1))</f>
        <v>80</v>
      </c>
    </row>
    <row r="7716" spans="1:15" ht="17.25" thickBot="1" x14ac:dyDescent="0.4">
      <c r="A7716" s="17">
        <v>7100065</v>
      </c>
      <c r="B7716" s="17" t="s">
        <v>292</v>
      </c>
      <c r="C7716" s="15">
        <f>INDEX(装备!G:G,MATCH(属性!A7716,装备!A:A,0))</f>
        <v>17</v>
      </c>
      <c r="D7716" s="15" t="str">
        <f>INDEX(装备!E:E,MATCH(属性!A7716,装备!A:A,0))</f>
        <v>trousers</v>
      </c>
      <c r="E7716" s="14">
        <v>34</v>
      </c>
      <c r="F7716" s="17">
        <f>INT((VLOOKUP($C7716,装备数值,2,0)+VLOOKUP($C7716,装备数值,5,0)*($E7716-1))*VLOOKUP($D7716,系数!$K$2:$O$7,2,0))</f>
        <v>2915</v>
      </c>
      <c r="G7716" s="17">
        <f>INT((VLOOKUP($C7716,装备数值,3,0)+VLOOKUP($C7716,装备数值,6,0)*($E7716-1))*VLOOKUP($D7716,系数!$K$2:$O$7,3,0))</f>
        <v>0</v>
      </c>
      <c r="H7716" s="17">
        <f t="shared" si="233"/>
        <v>0</v>
      </c>
      <c r="I7716" s="17">
        <f>INT((VLOOKUP($C7716,装备数值,4,0)+VLOOKUP($C7716,装备数值,7,0)*($E7716-1))*VLOOKUP($D7716,系数!$K$2:$O$7,4,0))</f>
        <v>0</v>
      </c>
      <c r="J7716" s="17">
        <f>INT((VLOOKUP($C7716,装备数值,4,0)+VLOOKUP($C7716,装备数值,7,0)*($E7716-1))*VLOOKUP($D7716,系数!$K$2:$O$7,5,0))</f>
        <v>0</v>
      </c>
      <c r="K7716" s="17">
        <f>INT(VLOOKUP(E7716,强化金币,2,1)*VLOOKUP(INDEX(装备!F:F,MATCH(属性!A7716,装备!A:A,0)),系数!$K$12:$M$15,3,0))</f>
        <v>7000</v>
      </c>
      <c r="O7716" s="17">
        <f>IF(E7716=1,"",VLOOKUP(E7716,系数!$S$2:$AB$12,MATCH(属性!C7716,评级,0),1))</f>
        <v>80</v>
      </c>
    </row>
    <row r="7717" spans="1:15" ht="17.25" thickBot="1" x14ac:dyDescent="0.4">
      <c r="A7717" s="17">
        <v>7100065</v>
      </c>
      <c r="B7717" s="17" t="s">
        <v>292</v>
      </c>
      <c r="C7717" s="15">
        <f>INDEX(装备!G:G,MATCH(属性!A7717,装备!A:A,0))</f>
        <v>17</v>
      </c>
      <c r="D7717" s="15" t="str">
        <f>INDEX(装备!E:E,MATCH(属性!A7717,装备!A:A,0))</f>
        <v>trousers</v>
      </c>
      <c r="E7717" s="14">
        <v>35</v>
      </c>
      <c r="F7717" s="17">
        <f>INT((VLOOKUP($C7717,装备数值,2,0)+VLOOKUP($C7717,装备数值,5,0)*($E7717-1))*VLOOKUP($D7717,系数!$K$2:$O$7,2,0))</f>
        <v>2970</v>
      </c>
      <c r="G7717" s="17">
        <f>INT((VLOOKUP($C7717,装备数值,3,0)+VLOOKUP($C7717,装备数值,6,0)*($E7717-1))*VLOOKUP($D7717,系数!$K$2:$O$7,3,0))</f>
        <v>0</v>
      </c>
      <c r="H7717" s="17">
        <f t="shared" si="233"/>
        <v>0</v>
      </c>
      <c r="I7717" s="17">
        <f>INT((VLOOKUP($C7717,装备数值,4,0)+VLOOKUP($C7717,装备数值,7,0)*($E7717-1))*VLOOKUP($D7717,系数!$K$2:$O$7,4,0))</f>
        <v>0</v>
      </c>
      <c r="J7717" s="17">
        <f>INT((VLOOKUP($C7717,装备数值,4,0)+VLOOKUP($C7717,装备数值,7,0)*($E7717-1))*VLOOKUP($D7717,系数!$K$2:$O$7,5,0))</f>
        <v>0</v>
      </c>
      <c r="K7717" s="17">
        <f>INT(VLOOKUP(E7717,强化金币,2,1)*VLOOKUP(INDEX(装备!F:F,MATCH(属性!A7717,装备!A:A,0)),系数!$K$12:$M$15,3,0))</f>
        <v>7500</v>
      </c>
      <c r="O7717" s="17">
        <f>IF(E7717=1,"",VLOOKUP(E7717,系数!$S$2:$AB$12,MATCH(属性!C7717,评级,0),1))</f>
        <v>80</v>
      </c>
    </row>
    <row r="7718" spans="1:15" ht="17.25" thickBot="1" x14ac:dyDescent="0.4">
      <c r="A7718" s="17">
        <v>7100065</v>
      </c>
      <c r="B7718" s="17" t="s">
        <v>292</v>
      </c>
      <c r="C7718" s="15">
        <f>INDEX(装备!G:G,MATCH(属性!A7718,装备!A:A,0))</f>
        <v>17</v>
      </c>
      <c r="D7718" s="15" t="str">
        <f>INDEX(装备!E:E,MATCH(属性!A7718,装备!A:A,0))</f>
        <v>trousers</v>
      </c>
      <c r="E7718" s="14">
        <v>36</v>
      </c>
      <c r="F7718" s="17">
        <f>INT((VLOOKUP($C7718,装备数值,2,0)+VLOOKUP($C7718,装备数值,5,0)*($E7718-1))*VLOOKUP($D7718,系数!$K$2:$O$7,2,0))</f>
        <v>3025</v>
      </c>
      <c r="G7718" s="17">
        <f>INT((VLOOKUP($C7718,装备数值,3,0)+VLOOKUP($C7718,装备数值,6,0)*($E7718-1))*VLOOKUP($D7718,系数!$K$2:$O$7,3,0))</f>
        <v>0</v>
      </c>
      <c r="H7718" s="17">
        <f t="shared" si="233"/>
        <v>0</v>
      </c>
      <c r="I7718" s="17">
        <f>INT((VLOOKUP($C7718,装备数值,4,0)+VLOOKUP($C7718,装备数值,7,0)*($E7718-1))*VLOOKUP($D7718,系数!$K$2:$O$7,4,0))</f>
        <v>0</v>
      </c>
      <c r="J7718" s="17">
        <f>INT((VLOOKUP($C7718,装备数值,4,0)+VLOOKUP($C7718,装备数值,7,0)*($E7718-1))*VLOOKUP($D7718,系数!$K$2:$O$7,5,0))</f>
        <v>0</v>
      </c>
      <c r="K7718" s="17">
        <f>INT(VLOOKUP(E7718,强化金币,2,1)*VLOOKUP(INDEX(装备!F:F,MATCH(属性!A7718,装备!A:A,0)),系数!$K$12:$M$15,3,0))</f>
        <v>8000</v>
      </c>
      <c r="O7718" s="17">
        <f>IF(E7718=1,"",VLOOKUP(E7718,系数!$S$2:$AB$12,MATCH(属性!C7718,评级,0),1))</f>
        <v>80</v>
      </c>
    </row>
    <row r="7719" spans="1:15" ht="17.25" thickBot="1" x14ac:dyDescent="0.4">
      <c r="A7719" s="17">
        <v>7100065</v>
      </c>
      <c r="B7719" s="17" t="s">
        <v>292</v>
      </c>
      <c r="C7719" s="15">
        <f>INDEX(装备!G:G,MATCH(属性!A7719,装备!A:A,0))</f>
        <v>17</v>
      </c>
      <c r="D7719" s="15" t="str">
        <f>INDEX(装备!E:E,MATCH(属性!A7719,装备!A:A,0))</f>
        <v>trousers</v>
      </c>
      <c r="E7719" s="14">
        <v>37</v>
      </c>
      <c r="F7719" s="17">
        <f>INT((VLOOKUP($C7719,装备数值,2,0)+VLOOKUP($C7719,装备数值,5,0)*($E7719-1))*VLOOKUP($D7719,系数!$K$2:$O$7,2,0))</f>
        <v>3080</v>
      </c>
      <c r="G7719" s="17">
        <f>INT((VLOOKUP($C7719,装备数值,3,0)+VLOOKUP($C7719,装备数值,6,0)*($E7719-1))*VLOOKUP($D7719,系数!$K$2:$O$7,3,0))</f>
        <v>0</v>
      </c>
      <c r="H7719" s="17">
        <f t="shared" si="233"/>
        <v>0</v>
      </c>
      <c r="I7719" s="17">
        <f>INT((VLOOKUP($C7719,装备数值,4,0)+VLOOKUP($C7719,装备数值,7,0)*($E7719-1))*VLOOKUP($D7719,系数!$K$2:$O$7,4,0))</f>
        <v>0</v>
      </c>
      <c r="J7719" s="17">
        <f>INT((VLOOKUP($C7719,装备数值,4,0)+VLOOKUP($C7719,装备数值,7,0)*($E7719-1))*VLOOKUP($D7719,系数!$K$2:$O$7,5,0))</f>
        <v>0</v>
      </c>
      <c r="K7719" s="17">
        <f>INT(VLOOKUP(E7719,强化金币,2,1)*VLOOKUP(INDEX(装备!F:F,MATCH(属性!A7719,装备!A:A,0)),系数!$K$12:$M$15,3,0))</f>
        <v>8500</v>
      </c>
      <c r="O7719" s="17">
        <f>IF(E7719=1,"",VLOOKUP(E7719,系数!$S$2:$AB$12,MATCH(属性!C7719,评级,0),1))</f>
        <v>80</v>
      </c>
    </row>
    <row r="7720" spans="1:15" ht="17.25" thickBot="1" x14ac:dyDescent="0.4">
      <c r="A7720" s="17">
        <v>7100065</v>
      </c>
      <c r="B7720" s="17" t="s">
        <v>292</v>
      </c>
      <c r="C7720" s="15">
        <f>INDEX(装备!G:G,MATCH(属性!A7720,装备!A:A,0))</f>
        <v>17</v>
      </c>
      <c r="D7720" s="15" t="str">
        <f>INDEX(装备!E:E,MATCH(属性!A7720,装备!A:A,0))</f>
        <v>trousers</v>
      </c>
      <c r="E7720" s="14">
        <v>38</v>
      </c>
      <c r="F7720" s="17">
        <f>INT((VLOOKUP($C7720,装备数值,2,0)+VLOOKUP($C7720,装备数值,5,0)*($E7720-1))*VLOOKUP($D7720,系数!$K$2:$O$7,2,0))</f>
        <v>3135</v>
      </c>
      <c r="G7720" s="17">
        <f>INT((VLOOKUP($C7720,装备数值,3,0)+VLOOKUP($C7720,装备数值,6,0)*($E7720-1))*VLOOKUP($D7720,系数!$K$2:$O$7,3,0))</f>
        <v>0</v>
      </c>
      <c r="H7720" s="17">
        <f t="shared" si="233"/>
        <v>0</v>
      </c>
      <c r="I7720" s="17">
        <f>INT((VLOOKUP($C7720,装备数值,4,0)+VLOOKUP($C7720,装备数值,7,0)*($E7720-1))*VLOOKUP($D7720,系数!$K$2:$O$7,4,0))</f>
        <v>0</v>
      </c>
      <c r="J7720" s="17">
        <f>INT((VLOOKUP($C7720,装备数值,4,0)+VLOOKUP($C7720,装备数值,7,0)*($E7720-1))*VLOOKUP($D7720,系数!$K$2:$O$7,5,0))</f>
        <v>0</v>
      </c>
      <c r="K7720" s="17">
        <f>INT(VLOOKUP(E7720,强化金币,2,1)*VLOOKUP(INDEX(装备!F:F,MATCH(属性!A7720,装备!A:A,0)),系数!$K$12:$M$15,3,0))</f>
        <v>9000</v>
      </c>
      <c r="O7720" s="17">
        <f>IF(E7720=1,"",VLOOKUP(E7720,系数!$S$2:$AB$12,MATCH(属性!C7720,评级,0),1))</f>
        <v>80</v>
      </c>
    </row>
    <row r="7721" spans="1:15" ht="17.25" thickBot="1" x14ac:dyDescent="0.4">
      <c r="A7721" s="17">
        <v>7100065</v>
      </c>
      <c r="B7721" s="17" t="s">
        <v>292</v>
      </c>
      <c r="C7721" s="15">
        <f>INDEX(装备!G:G,MATCH(属性!A7721,装备!A:A,0))</f>
        <v>17</v>
      </c>
      <c r="D7721" s="15" t="str">
        <f>INDEX(装备!E:E,MATCH(属性!A7721,装备!A:A,0))</f>
        <v>trousers</v>
      </c>
      <c r="E7721" s="14">
        <v>39</v>
      </c>
      <c r="F7721" s="17">
        <f>INT((VLOOKUP($C7721,装备数值,2,0)+VLOOKUP($C7721,装备数值,5,0)*($E7721-1))*VLOOKUP($D7721,系数!$K$2:$O$7,2,0))</f>
        <v>3190</v>
      </c>
      <c r="G7721" s="17">
        <f>INT((VLOOKUP($C7721,装备数值,3,0)+VLOOKUP($C7721,装备数值,6,0)*($E7721-1))*VLOOKUP($D7721,系数!$K$2:$O$7,3,0))</f>
        <v>0</v>
      </c>
      <c r="H7721" s="17">
        <f t="shared" si="233"/>
        <v>0</v>
      </c>
      <c r="I7721" s="17">
        <f>INT((VLOOKUP($C7721,装备数值,4,0)+VLOOKUP($C7721,装备数值,7,0)*($E7721-1))*VLOOKUP($D7721,系数!$K$2:$O$7,4,0))</f>
        <v>0</v>
      </c>
      <c r="J7721" s="17">
        <f>INT((VLOOKUP($C7721,装备数值,4,0)+VLOOKUP($C7721,装备数值,7,0)*($E7721-1))*VLOOKUP($D7721,系数!$K$2:$O$7,5,0))</f>
        <v>0</v>
      </c>
      <c r="K7721" s="17">
        <f>INT(VLOOKUP(E7721,强化金币,2,1)*VLOOKUP(INDEX(装备!F:F,MATCH(属性!A7721,装备!A:A,0)),系数!$K$12:$M$15,3,0))</f>
        <v>10000</v>
      </c>
      <c r="O7721" s="17">
        <f>IF(E7721=1,"",VLOOKUP(E7721,系数!$S$2:$AB$12,MATCH(属性!C7721,评级,0),1))</f>
        <v>80</v>
      </c>
    </row>
    <row r="7722" spans="1:15" ht="17.25" thickBot="1" x14ac:dyDescent="0.4">
      <c r="A7722" s="17">
        <v>7100065</v>
      </c>
      <c r="B7722" s="17" t="s">
        <v>292</v>
      </c>
      <c r="C7722" s="15">
        <f>INDEX(装备!G:G,MATCH(属性!A7722,装备!A:A,0))</f>
        <v>17</v>
      </c>
      <c r="D7722" s="15" t="str">
        <f>INDEX(装备!E:E,MATCH(属性!A7722,装备!A:A,0))</f>
        <v>trousers</v>
      </c>
      <c r="E7722" s="14">
        <v>40</v>
      </c>
      <c r="F7722" s="17">
        <f>INT((VLOOKUP($C7722,装备数值,2,0)+VLOOKUP($C7722,装备数值,5,0)*($E7722-1))*VLOOKUP($D7722,系数!$K$2:$O$7,2,0))</f>
        <v>3245</v>
      </c>
      <c r="G7722" s="17">
        <f>INT((VLOOKUP($C7722,装备数值,3,0)+VLOOKUP($C7722,装备数值,6,0)*($E7722-1))*VLOOKUP($D7722,系数!$K$2:$O$7,3,0))</f>
        <v>0</v>
      </c>
      <c r="H7722" s="17">
        <f t="shared" si="233"/>
        <v>0</v>
      </c>
      <c r="I7722" s="17">
        <f>INT((VLOOKUP($C7722,装备数值,4,0)+VLOOKUP($C7722,装备数值,7,0)*($E7722-1))*VLOOKUP($D7722,系数!$K$2:$O$7,4,0))</f>
        <v>0</v>
      </c>
      <c r="J7722" s="17">
        <f>INT((VLOOKUP($C7722,装备数值,4,0)+VLOOKUP($C7722,装备数值,7,0)*($E7722-1))*VLOOKUP($D7722,系数!$K$2:$O$7,5,0))</f>
        <v>0</v>
      </c>
      <c r="K7722" s="17">
        <f>INT(VLOOKUP(E7722,强化金币,2,1)*VLOOKUP(INDEX(装备!F:F,MATCH(属性!A7722,装备!A:A,0)),系数!$K$12:$M$15,3,0))</f>
        <v>12000</v>
      </c>
      <c r="O7722" s="17">
        <f>IF(E7722=1,"",VLOOKUP(E7722,系数!$S$2:$AB$12,MATCH(属性!C7722,评级,0),1))</f>
        <v>100</v>
      </c>
    </row>
    <row r="7723" spans="1:15" ht="17.25" thickBot="1" x14ac:dyDescent="0.4">
      <c r="A7723" s="17">
        <v>7100065</v>
      </c>
      <c r="B7723" s="17" t="s">
        <v>292</v>
      </c>
      <c r="C7723" s="15">
        <f>INDEX(装备!G:G,MATCH(属性!A7723,装备!A:A,0))</f>
        <v>17</v>
      </c>
      <c r="D7723" s="15" t="str">
        <f>INDEX(装备!E:E,MATCH(属性!A7723,装备!A:A,0))</f>
        <v>trousers</v>
      </c>
      <c r="E7723" s="14">
        <v>41</v>
      </c>
      <c r="F7723" s="17">
        <f>INT((VLOOKUP($C7723,装备数值,2,0)+VLOOKUP($C7723,装备数值,5,0)*($E7723-1))*VLOOKUP($D7723,系数!$K$2:$O$7,2,0))</f>
        <v>3300</v>
      </c>
      <c r="G7723" s="17">
        <f>INT((VLOOKUP($C7723,装备数值,3,0)+VLOOKUP($C7723,装备数值,6,0)*($E7723-1))*VLOOKUP($D7723,系数!$K$2:$O$7,3,0))</f>
        <v>0</v>
      </c>
      <c r="H7723" s="17">
        <f t="shared" si="233"/>
        <v>0</v>
      </c>
      <c r="I7723" s="17">
        <f>INT((VLOOKUP($C7723,装备数值,4,0)+VLOOKUP($C7723,装备数值,7,0)*($E7723-1))*VLOOKUP($D7723,系数!$K$2:$O$7,4,0))</f>
        <v>0</v>
      </c>
      <c r="J7723" s="17">
        <f>INT((VLOOKUP($C7723,装备数值,4,0)+VLOOKUP($C7723,装备数值,7,0)*($E7723-1))*VLOOKUP($D7723,系数!$K$2:$O$7,5,0))</f>
        <v>0</v>
      </c>
      <c r="K7723" s="17">
        <f>INT(VLOOKUP(E7723,强化金币,2,1)*VLOOKUP(INDEX(装备!F:F,MATCH(属性!A7723,装备!A:A,0)),系数!$K$12:$M$15,3,0))</f>
        <v>14000</v>
      </c>
      <c r="O7723" s="17">
        <f>IF(E7723=1,"",VLOOKUP(E7723,系数!$S$2:$AB$12,MATCH(属性!C7723,评级,0),1))</f>
        <v>100</v>
      </c>
    </row>
    <row r="7724" spans="1:15" ht="17.25" thickBot="1" x14ac:dyDescent="0.4">
      <c r="A7724" s="17">
        <v>7100065</v>
      </c>
      <c r="B7724" s="17" t="s">
        <v>292</v>
      </c>
      <c r="C7724" s="15">
        <f>INDEX(装备!G:G,MATCH(属性!A7724,装备!A:A,0))</f>
        <v>17</v>
      </c>
      <c r="D7724" s="15" t="str">
        <f>INDEX(装备!E:E,MATCH(属性!A7724,装备!A:A,0))</f>
        <v>trousers</v>
      </c>
      <c r="E7724" s="14">
        <v>42</v>
      </c>
      <c r="F7724" s="17">
        <f>INT((VLOOKUP($C7724,装备数值,2,0)+VLOOKUP($C7724,装备数值,5,0)*($E7724-1))*VLOOKUP($D7724,系数!$K$2:$O$7,2,0))</f>
        <v>3355</v>
      </c>
      <c r="G7724" s="17">
        <f>INT((VLOOKUP($C7724,装备数值,3,0)+VLOOKUP($C7724,装备数值,6,0)*($E7724-1))*VLOOKUP($D7724,系数!$K$2:$O$7,3,0))</f>
        <v>0</v>
      </c>
      <c r="H7724" s="17">
        <f t="shared" si="233"/>
        <v>0</v>
      </c>
      <c r="I7724" s="17">
        <f>INT((VLOOKUP($C7724,装备数值,4,0)+VLOOKUP($C7724,装备数值,7,0)*($E7724-1))*VLOOKUP($D7724,系数!$K$2:$O$7,4,0))</f>
        <v>0</v>
      </c>
      <c r="J7724" s="17">
        <f>INT((VLOOKUP($C7724,装备数值,4,0)+VLOOKUP($C7724,装备数值,7,0)*($E7724-1))*VLOOKUP($D7724,系数!$K$2:$O$7,5,0))</f>
        <v>0</v>
      </c>
      <c r="K7724" s="17">
        <f>INT(VLOOKUP(E7724,强化金币,2,1)*VLOOKUP(INDEX(装备!F:F,MATCH(属性!A7724,装备!A:A,0)),系数!$K$12:$M$15,3,0))</f>
        <v>16000</v>
      </c>
      <c r="O7724" s="17">
        <f>IF(E7724=1,"",VLOOKUP(E7724,系数!$S$2:$AB$12,MATCH(属性!C7724,评级,0),1))</f>
        <v>100</v>
      </c>
    </row>
    <row r="7725" spans="1:15" ht="17.25" thickBot="1" x14ac:dyDescent="0.4">
      <c r="A7725" s="17">
        <v>7100065</v>
      </c>
      <c r="B7725" s="17" t="s">
        <v>292</v>
      </c>
      <c r="C7725" s="15">
        <f>INDEX(装备!G:G,MATCH(属性!A7725,装备!A:A,0))</f>
        <v>17</v>
      </c>
      <c r="D7725" s="15" t="str">
        <f>INDEX(装备!E:E,MATCH(属性!A7725,装备!A:A,0))</f>
        <v>trousers</v>
      </c>
      <c r="E7725" s="14">
        <v>43</v>
      </c>
      <c r="F7725" s="17">
        <f>INT((VLOOKUP($C7725,装备数值,2,0)+VLOOKUP($C7725,装备数值,5,0)*($E7725-1))*VLOOKUP($D7725,系数!$K$2:$O$7,2,0))</f>
        <v>3410</v>
      </c>
      <c r="G7725" s="17">
        <f>INT((VLOOKUP($C7725,装备数值,3,0)+VLOOKUP($C7725,装备数值,6,0)*($E7725-1))*VLOOKUP($D7725,系数!$K$2:$O$7,3,0))</f>
        <v>0</v>
      </c>
      <c r="H7725" s="17">
        <f t="shared" si="233"/>
        <v>0</v>
      </c>
      <c r="I7725" s="17">
        <f>INT((VLOOKUP($C7725,装备数值,4,0)+VLOOKUP($C7725,装备数值,7,0)*($E7725-1))*VLOOKUP($D7725,系数!$K$2:$O$7,4,0))</f>
        <v>0</v>
      </c>
      <c r="J7725" s="17">
        <f>INT((VLOOKUP($C7725,装备数值,4,0)+VLOOKUP($C7725,装备数值,7,0)*($E7725-1))*VLOOKUP($D7725,系数!$K$2:$O$7,5,0))</f>
        <v>0</v>
      </c>
      <c r="K7725" s="17">
        <f>INT(VLOOKUP(E7725,强化金币,2,1)*VLOOKUP(INDEX(装备!F:F,MATCH(属性!A7725,装备!A:A,0)),系数!$K$12:$M$15,3,0))</f>
        <v>18000</v>
      </c>
      <c r="O7725" s="17">
        <f>IF(E7725=1,"",VLOOKUP(E7725,系数!$S$2:$AB$12,MATCH(属性!C7725,评级,0),1))</f>
        <v>100</v>
      </c>
    </row>
    <row r="7726" spans="1:15" ht="17.25" thickBot="1" x14ac:dyDescent="0.4">
      <c r="A7726" s="17">
        <v>7100065</v>
      </c>
      <c r="B7726" s="17" t="s">
        <v>292</v>
      </c>
      <c r="C7726" s="15">
        <f>INDEX(装备!G:G,MATCH(属性!A7726,装备!A:A,0))</f>
        <v>17</v>
      </c>
      <c r="D7726" s="15" t="str">
        <f>INDEX(装备!E:E,MATCH(属性!A7726,装备!A:A,0))</f>
        <v>trousers</v>
      </c>
      <c r="E7726" s="14">
        <v>44</v>
      </c>
      <c r="F7726" s="17">
        <f>INT((VLOOKUP($C7726,装备数值,2,0)+VLOOKUP($C7726,装备数值,5,0)*($E7726-1))*VLOOKUP($D7726,系数!$K$2:$O$7,2,0))</f>
        <v>3465</v>
      </c>
      <c r="G7726" s="17">
        <f>INT((VLOOKUP($C7726,装备数值,3,0)+VLOOKUP($C7726,装备数值,6,0)*($E7726-1))*VLOOKUP($D7726,系数!$K$2:$O$7,3,0))</f>
        <v>0</v>
      </c>
      <c r="H7726" s="17">
        <f t="shared" si="233"/>
        <v>0</v>
      </c>
      <c r="I7726" s="17">
        <f>INT((VLOOKUP($C7726,装备数值,4,0)+VLOOKUP($C7726,装备数值,7,0)*($E7726-1))*VLOOKUP($D7726,系数!$K$2:$O$7,4,0))</f>
        <v>0</v>
      </c>
      <c r="J7726" s="17">
        <f>INT((VLOOKUP($C7726,装备数值,4,0)+VLOOKUP($C7726,装备数值,7,0)*($E7726-1))*VLOOKUP($D7726,系数!$K$2:$O$7,5,0))</f>
        <v>0</v>
      </c>
      <c r="K7726" s="17">
        <f>INT(VLOOKUP(E7726,强化金币,2,1)*VLOOKUP(INDEX(装备!F:F,MATCH(属性!A7726,装备!A:A,0)),系数!$K$12:$M$15,3,0))</f>
        <v>20000</v>
      </c>
      <c r="O7726" s="17">
        <f>IF(E7726=1,"",VLOOKUP(E7726,系数!$S$2:$AB$12,MATCH(属性!C7726,评级,0),1))</f>
        <v>100</v>
      </c>
    </row>
    <row r="7727" spans="1:15" ht="17.25" thickBot="1" x14ac:dyDescent="0.4">
      <c r="A7727" s="17">
        <v>7100065</v>
      </c>
      <c r="B7727" s="17" t="s">
        <v>292</v>
      </c>
      <c r="C7727" s="15">
        <f>INDEX(装备!G:G,MATCH(属性!A7727,装备!A:A,0))</f>
        <v>17</v>
      </c>
      <c r="D7727" s="15" t="str">
        <f>INDEX(装备!E:E,MATCH(属性!A7727,装备!A:A,0))</f>
        <v>trousers</v>
      </c>
      <c r="E7727" s="14">
        <v>45</v>
      </c>
      <c r="F7727" s="17">
        <f>INT((VLOOKUP($C7727,装备数值,2,0)+VLOOKUP($C7727,装备数值,5,0)*($E7727-1))*VLOOKUP($D7727,系数!$K$2:$O$7,2,0))</f>
        <v>3520</v>
      </c>
      <c r="G7727" s="17">
        <f>INT((VLOOKUP($C7727,装备数值,3,0)+VLOOKUP($C7727,装备数值,6,0)*($E7727-1))*VLOOKUP($D7727,系数!$K$2:$O$7,3,0))</f>
        <v>0</v>
      </c>
      <c r="H7727" s="17">
        <f t="shared" si="233"/>
        <v>0</v>
      </c>
      <c r="I7727" s="17">
        <f>INT((VLOOKUP($C7727,装备数值,4,0)+VLOOKUP($C7727,装备数值,7,0)*($E7727-1))*VLOOKUP($D7727,系数!$K$2:$O$7,4,0))</f>
        <v>0</v>
      </c>
      <c r="J7727" s="17">
        <f>INT((VLOOKUP($C7727,装备数值,4,0)+VLOOKUP($C7727,装备数值,7,0)*($E7727-1))*VLOOKUP($D7727,系数!$K$2:$O$7,5,0))</f>
        <v>0</v>
      </c>
      <c r="K7727" s="17">
        <f>INT(VLOOKUP(E7727,强化金币,2,1)*VLOOKUP(INDEX(装备!F:F,MATCH(属性!A7727,装备!A:A,0)),系数!$K$12:$M$15,3,0))</f>
        <v>22000</v>
      </c>
      <c r="O7727" s="17">
        <f>IF(E7727=1,"",VLOOKUP(E7727,系数!$S$2:$AB$12,MATCH(属性!C7727,评级,0),1))</f>
        <v>100</v>
      </c>
    </row>
    <row r="7728" spans="1:15" ht="17.25" thickBot="1" x14ac:dyDescent="0.4">
      <c r="A7728" s="17">
        <v>7100065</v>
      </c>
      <c r="B7728" s="17" t="s">
        <v>292</v>
      </c>
      <c r="C7728" s="15">
        <f>INDEX(装备!G:G,MATCH(属性!A7728,装备!A:A,0))</f>
        <v>17</v>
      </c>
      <c r="D7728" s="15" t="str">
        <f>INDEX(装备!E:E,MATCH(属性!A7728,装备!A:A,0))</f>
        <v>trousers</v>
      </c>
      <c r="E7728" s="14">
        <v>46</v>
      </c>
      <c r="F7728" s="17">
        <f>INT((VLOOKUP($C7728,装备数值,2,0)+VLOOKUP($C7728,装备数值,5,0)*($E7728-1))*VLOOKUP($D7728,系数!$K$2:$O$7,2,0))</f>
        <v>3575</v>
      </c>
      <c r="G7728" s="17">
        <f>INT((VLOOKUP($C7728,装备数值,3,0)+VLOOKUP($C7728,装备数值,6,0)*($E7728-1))*VLOOKUP($D7728,系数!$K$2:$O$7,3,0))</f>
        <v>0</v>
      </c>
      <c r="H7728" s="17">
        <f t="shared" si="233"/>
        <v>0</v>
      </c>
      <c r="I7728" s="17">
        <f>INT((VLOOKUP($C7728,装备数值,4,0)+VLOOKUP($C7728,装备数值,7,0)*($E7728-1))*VLOOKUP($D7728,系数!$K$2:$O$7,4,0))</f>
        <v>0</v>
      </c>
      <c r="J7728" s="17">
        <f>INT((VLOOKUP($C7728,装备数值,4,0)+VLOOKUP($C7728,装备数值,7,0)*($E7728-1))*VLOOKUP($D7728,系数!$K$2:$O$7,5,0))</f>
        <v>0</v>
      </c>
      <c r="K7728" s="17">
        <f>INT(VLOOKUP(E7728,强化金币,2,1)*VLOOKUP(INDEX(装备!F:F,MATCH(属性!A7728,装备!A:A,0)),系数!$K$12:$M$15,3,0))</f>
        <v>24000</v>
      </c>
      <c r="O7728" s="17">
        <f>IF(E7728=1,"",VLOOKUP(E7728,系数!$S$2:$AB$12,MATCH(属性!C7728,评级,0),1))</f>
        <v>100</v>
      </c>
    </row>
    <row r="7729" spans="1:15" ht="17.25" thickBot="1" x14ac:dyDescent="0.4">
      <c r="A7729" s="17">
        <v>7100065</v>
      </c>
      <c r="B7729" s="17" t="s">
        <v>292</v>
      </c>
      <c r="C7729" s="15">
        <f>INDEX(装备!G:G,MATCH(属性!A7729,装备!A:A,0))</f>
        <v>17</v>
      </c>
      <c r="D7729" s="15" t="str">
        <f>INDEX(装备!E:E,MATCH(属性!A7729,装备!A:A,0))</f>
        <v>trousers</v>
      </c>
      <c r="E7729" s="14">
        <v>47</v>
      </c>
      <c r="F7729" s="17">
        <f>INT((VLOOKUP($C7729,装备数值,2,0)+VLOOKUP($C7729,装备数值,5,0)*($E7729-1))*VLOOKUP($D7729,系数!$K$2:$O$7,2,0))</f>
        <v>3630</v>
      </c>
      <c r="G7729" s="17">
        <f>INT((VLOOKUP($C7729,装备数值,3,0)+VLOOKUP($C7729,装备数值,6,0)*($E7729-1))*VLOOKUP($D7729,系数!$K$2:$O$7,3,0))</f>
        <v>0</v>
      </c>
      <c r="H7729" s="17">
        <f t="shared" si="233"/>
        <v>0</v>
      </c>
      <c r="I7729" s="17">
        <f>INT((VLOOKUP($C7729,装备数值,4,0)+VLOOKUP($C7729,装备数值,7,0)*($E7729-1))*VLOOKUP($D7729,系数!$K$2:$O$7,4,0))</f>
        <v>0</v>
      </c>
      <c r="J7729" s="17">
        <f>INT((VLOOKUP($C7729,装备数值,4,0)+VLOOKUP($C7729,装备数值,7,0)*($E7729-1))*VLOOKUP($D7729,系数!$K$2:$O$7,5,0))</f>
        <v>0</v>
      </c>
      <c r="K7729" s="17">
        <f>INT(VLOOKUP(E7729,强化金币,2,1)*VLOOKUP(INDEX(装备!F:F,MATCH(属性!A7729,装备!A:A,0)),系数!$K$12:$M$15,3,0))</f>
        <v>26000</v>
      </c>
      <c r="O7729" s="17">
        <f>IF(E7729=1,"",VLOOKUP(E7729,系数!$S$2:$AB$12,MATCH(属性!C7729,评级,0),1))</f>
        <v>100</v>
      </c>
    </row>
    <row r="7730" spans="1:15" ht="17.25" thickBot="1" x14ac:dyDescent="0.4">
      <c r="A7730" s="17">
        <v>7100065</v>
      </c>
      <c r="B7730" s="17" t="s">
        <v>292</v>
      </c>
      <c r="C7730" s="15">
        <f>INDEX(装备!G:G,MATCH(属性!A7730,装备!A:A,0))</f>
        <v>17</v>
      </c>
      <c r="D7730" s="15" t="str">
        <f>INDEX(装备!E:E,MATCH(属性!A7730,装备!A:A,0))</f>
        <v>trousers</v>
      </c>
      <c r="E7730" s="14">
        <v>48</v>
      </c>
      <c r="F7730" s="17">
        <f>INT((VLOOKUP($C7730,装备数值,2,0)+VLOOKUP($C7730,装备数值,5,0)*($E7730-1))*VLOOKUP($D7730,系数!$K$2:$O$7,2,0))</f>
        <v>3685</v>
      </c>
      <c r="G7730" s="17">
        <f>INT((VLOOKUP($C7730,装备数值,3,0)+VLOOKUP($C7730,装备数值,6,0)*($E7730-1))*VLOOKUP($D7730,系数!$K$2:$O$7,3,0))</f>
        <v>0</v>
      </c>
      <c r="H7730" s="17">
        <f t="shared" si="233"/>
        <v>0</v>
      </c>
      <c r="I7730" s="17">
        <f>INT((VLOOKUP($C7730,装备数值,4,0)+VLOOKUP($C7730,装备数值,7,0)*($E7730-1))*VLOOKUP($D7730,系数!$K$2:$O$7,4,0))</f>
        <v>0</v>
      </c>
      <c r="J7730" s="17">
        <f>INT((VLOOKUP($C7730,装备数值,4,0)+VLOOKUP($C7730,装备数值,7,0)*($E7730-1))*VLOOKUP($D7730,系数!$K$2:$O$7,5,0))</f>
        <v>0</v>
      </c>
      <c r="K7730" s="17">
        <f>INT(VLOOKUP(E7730,强化金币,2,1)*VLOOKUP(INDEX(装备!F:F,MATCH(属性!A7730,装备!A:A,0)),系数!$K$12:$M$15,3,0))</f>
        <v>28000</v>
      </c>
      <c r="O7730" s="17">
        <f>IF(E7730=1,"",VLOOKUP(E7730,系数!$S$2:$AB$12,MATCH(属性!C7730,评级,0),1))</f>
        <v>100</v>
      </c>
    </row>
    <row r="7731" spans="1:15" ht="17.25" thickBot="1" x14ac:dyDescent="0.4">
      <c r="A7731" s="17">
        <v>7100065</v>
      </c>
      <c r="B7731" s="17" t="s">
        <v>292</v>
      </c>
      <c r="C7731" s="15">
        <f>INDEX(装备!G:G,MATCH(属性!A7731,装备!A:A,0))</f>
        <v>17</v>
      </c>
      <c r="D7731" s="15" t="str">
        <f>INDEX(装备!E:E,MATCH(属性!A7731,装备!A:A,0))</f>
        <v>trousers</v>
      </c>
      <c r="E7731" s="14">
        <v>49</v>
      </c>
      <c r="F7731" s="17">
        <f>INT((VLOOKUP($C7731,装备数值,2,0)+VLOOKUP($C7731,装备数值,5,0)*($E7731-1))*VLOOKUP($D7731,系数!$K$2:$O$7,2,0))</f>
        <v>3740</v>
      </c>
      <c r="G7731" s="17">
        <f>INT((VLOOKUP($C7731,装备数值,3,0)+VLOOKUP($C7731,装备数值,6,0)*($E7731-1))*VLOOKUP($D7731,系数!$K$2:$O$7,3,0))</f>
        <v>0</v>
      </c>
      <c r="H7731" s="17">
        <f t="shared" si="233"/>
        <v>0</v>
      </c>
      <c r="I7731" s="17">
        <f>INT((VLOOKUP($C7731,装备数值,4,0)+VLOOKUP($C7731,装备数值,7,0)*($E7731-1))*VLOOKUP($D7731,系数!$K$2:$O$7,4,0))</f>
        <v>0</v>
      </c>
      <c r="J7731" s="17">
        <f>INT((VLOOKUP($C7731,装备数值,4,0)+VLOOKUP($C7731,装备数值,7,0)*($E7731-1))*VLOOKUP($D7731,系数!$K$2:$O$7,5,0))</f>
        <v>0</v>
      </c>
      <c r="K7731" s="17">
        <f>INT(VLOOKUP(E7731,强化金币,2,1)*VLOOKUP(INDEX(装备!F:F,MATCH(属性!A7731,装备!A:A,0)),系数!$K$12:$M$15,3,0))</f>
        <v>30000</v>
      </c>
      <c r="O7731" s="17">
        <f>IF(E7731=1,"",VLOOKUP(E7731,系数!$S$2:$AB$12,MATCH(属性!C7731,评级,0),1))</f>
        <v>100</v>
      </c>
    </row>
    <row r="7732" spans="1:15" ht="17.25" thickBot="1" x14ac:dyDescent="0.4">
      <c r="A7732" s="17">
        <v>7100065</v>
      </c>
      <c r="B7732" s="17" t="s">
        <v>292</v>
      </c>
      <c r="C7732" s="15">
        <f>INDEX(装备!G:G,MATCH(属性!A7732,装备!A:A,0))</f>
        <v>17</v>
      </c>
      <c r="D7732" s="15" t="str">
        <f>INDEX(装备!E:E,MATCH(属性!A7732,装备!A:A,0))</f>
        <v>trousers</v>
      </c>
      <c r="E7732" s="14">
        <v>50</v>
      </c>
      <c r="F7732" s="17">
        <f>INT((VLOOKUP($C7732,装备数值,2,0)+VLOOKUP($C7732,装备数值,5,0)*($E7732-1))*VLOOKUP($D7732,系数!$K$2:$O$7,2,0))</f>
        <v>3795</v>
      </c>
      <c r="G7732" s="17">
        <f>INT((VLOOKUP($C7732,装备数值,3,0)+VLOOKUP($C7732,装备数值,6,0)*($E7732-1))*VLOOKUP($D7732,系数!$K$2:$O$7,3,0))</f>
        <v>0</v>
      </c>
      <c r="H7732" s="17">
        <f t="shared" si="233"/>
        <v>0</v>
      </c>
      <c r="I7732" s="17">
        <f>INT((VLOOKUP($C7732,装备数值,4,0)+VLOOKUP($C7732,装备数值,7,0)*($E7732-1))*VLOOKUP($D7732,系数!$K$2:$O$7,4,0))</f>
        <v>0</v>
      </c>
      <c r="J7732" s="17">
        <f>INT((VLOOKUP($C7732,装备数值,4,0)+VLOOKUP($C7732,装备数值,7,0)*($E7732-1))*VLOOKUP($D7732,系数!$K$2:$O$7,5,0))</f>
        <v>0</v>
      </c>
      <c r="K7732" s="17">
        <f>INT(VLOOKUP(E7732,强化金币,2,1)*VLOOKUP(INDEX(装备!F:F,MATCH(属性!A7732,装备!A:A,0)),系数!$K$12:$M$15,3,0))</f>
        <v>32000</v>
      </c>
      <c r="O7732" s="17">
        <f>IF(E7732=1,"",VLOOKUP(E7732,系数!$S$2:$AB$12,MATCH(属性!C7732,评级,0),1))</f>
        <v>120</v>
      </c>
    </row>
    <row r="7733" spans="1:15" ht="17.25" thickBot="1" x14ac:dyDescent="0.4">
      <c r="A7733" s="17">
        <v>7100065</v>
      </c>
      <c r="B7733" s="17" t="s">
        <v>292</v>
      </c>
      <c r="C7733" s="15">
        <f>INDEX(装备!G:G,MATCH(属性!A7733,装备!A:A,0))</f>
        <v>17</v>
      </c>
      <c r="D7733" s="15" t="str">
        <f>INDEX(装备!E:E,MATCH(属性!A7733,装备!A:A,0))</f>
        <v>trousers</v>
      </c>
      <c r="E7733" s="14">
        <v>51</v>
      </c>
      <c r="F7733" s="17">
        <f>INT((VLOOKUP($C7733,装备数值,2,0)+VLOOKUP($C7733,装备数值,5,0)*($E7733-1))*VLOOKUP($D7733,系数!$K$2:$O$7,2,0))</f>
        <v>3850</v>
      </c>
      <c r="G7733" s="17">
        <f>INT((VLOOKUP($C7733,装备数值,3,0)+VLOOKUP($C7733,装备数值,6,0)*($E7733-1))*VLOOKUP($D7733,系数!$K$2:$O$7,3,0))</f>
        <v>0</v>
      </c>
      <c r="H7733" s="17">
        <f t="shared" si="233"/>
        <v>0</v>
      </c>
      <c r="I7733" s="17">
        <f>INT((VLOOKUP($C7733,装备数值,4,0)+VLOOKUP($C7733,装备数值,7,0)*($E7733-1))*VLOOKUP($D7733,系数!$K$2:$O$7,4,0))</f>
        <v>0</v>
      </c>
      <c r="J7733" s="17">
        <f>INT((VLOOKUP($C7733,装备数值,4,0)+VLOOKUP($C7733,装备数值,7,0)*($E7733-1))*VLOOKUP($D7733,系数!$K$2:$O$7,5,0))</f>
        <v>0</v>
      </c>
      <c r="K7733" s="17">
        <f>INT(VLOOKUP(E7733,强化金币,2,1)*VLOOKUP(INDEX(装备!F:F,MATCH(属性!A7733,装备!A:A,0)),系数!$K$12:$M$15,3,0))</f>
        <v>34000</v>
      </c>
      <c r="O7733" s="17">
        <f>IF(E7733=1,"",VLOOKUP(E7733,系数!$S$2:$AB$12,MATCH(属性!C7733,评级,0),1))</f>
        <v>120</v>
      </c>
    </row>
    <row r="7734" spans="1:15" ht="17.25" thickBot="1" x14ac:dyDescent="0.4">
      <c r="A7734" s="17">
        <v>7100065</v>
      </c>
      <c r="B7734" s="17" t="s">
        <v>292</v>
      </c>
      <c r="C7734" s="15">
        <f>INDEX(装备!G:G,MATCH(属性!A7734,装备!A:A,0))</f>
        <v>17</v>
      </c>
      <c r="D7734" s="15" t="str">
        <f>INDEX(装备!E:E,MATCH(属性!A7734,装备!A:A,0))</f>
        <v>trousers</v>
      </c>
      <c r="E7734" s="14">
        <v>52</v>
      </c>
      <c r="F7734" s="17">
        <f>INT((VLOOKUP($C7734,装备数值,2,0)+VLOOKUP($C7734,装备数值,5,0)*($E7734-1))*VLOOKUP($D7734,系数!$K$2:$O$7,2,0))</f>
        <v>3905</v>
      </c>
      <c r="G7734" s="17">
        <f>INT((VLOOKUP($C7734,装备数值,3,0)+VLOOKUP($C7734,装备数值,6,0)*($E7734-1))*VLOOKUP($D7734,系数!$K$2:$O$7,3,0))</f>
        <v>0</v>
      </c>
      <c r="H7734" s="17">
        <f t="shared" si="233"/>
        <v>0</v>
      </c>
      <c r="I7734" s="17">
        <f>INT((VLOOKUP($C7734,装备数值,4,0)+VLOOKUP($C7734,装备数值,7,0)*($E7734-1))*VLOOKUP($D7734,系数!$K$2:$O$7,4,0))</f>
        <v>0</v>
      </c>
      <c r="J7734" s="17">
        <f>INT((VLOOKUP($C7734,装备数值,4,0)+VLOOKUP($C7734,装备数值,7,0)*($E7734-1))*VLOOKUP($D7734,系数!$K$2:$O$7,5,0))</f>
        <v>0</v>
      </c>
      <c r="K7734" s="17">
        <f>INT(VLOOKUP(E7734,强化金币,2,1)*VLOOKUP(INDEX(装备!F:F,MATCH(属性!A7734,装备!A:A,0)),系数!$K$12:$M$15,3,0))</f>
        <v>36000</v>
      </c>
      <c r="O7734" s="17">
        <f>IF(E7734=1,"",VLOOKUP(E7734,系数!$S$2:$AB$12,MATCH(属性!C7734,评级,0),1))</f>
        <v>120</v>
      </c>
    </row>
    <row r="7735" spans="1:15" ht="17.25" thickBot="1" x14ac:dyDescent="0.4">
      <c r="A7735" s="17">
        <v>7100065</v>
      </c>
      <c r="B7735" s="17" t="s">
        <v>292</v>
      </c>
      <c r="C7735" s="15">
        <f>INDEX(装备!G:G,MATCH(属性!A7735,装备!A:A,0))</f>
        <v>17</v>
      </c>
      <c r="D7735" s="15" t="str">
        <f>INDEX(装备!E:E,MATCH(属性!A7735,装备!A:A,0))</f>
        <v>trousers</v>
      </c>
      <c r="E7735" s="14">
        <v>53</v>
      </c>
      <c r="F7735" s="17">
        <f>INT((VLOOKUP($C7735,装备数值,2,0)+VLOOKUP($C7735,装备数值,5,0)*($E7735-1))*VLOOKUP($D7735,系数!$K$2:$O$7,2,0))</f>
        <v>3960</v>
      </c>
      <c r="G7735" s="17">
        <f>INT((VLOOKUP($C7735,装备数值,3,0)+VLOOKUP($C7735,装备数值,6,0)*($E7735-1))*VLOOKUP($D7735,系数!$K$2:$O$7,3,0))</f>
        <v>0</v>
      </c>
      <c r="H7735" s="17">
        <f t="shared" si="233"/>
        <v>0</v>
      </c>
      <c r="I7735" s="17">
        <f>INT((VLOOKUP($C7735,装备数值,4,0)+VLOOKUP($C7735,装备数值,7,0)*($E7735-1))*VLOOKUP($D7735,系数!$K$2:$O$7,4,0))</f>
        <v>0</v>
      </c>
      <c r="J7735" s="17">
        <f>INT((VLOOKUP($C7735,装备数值,4,0)+VLOOKUP($C7735,装备数值,7,0)*($E7735-1))*VLOOKUP($D7735,系数!$K$2:$O$7,5,0))</f>
        <v>0</v>
      </c>
      <c r="K7735" s="17">
        <f>INT(VLOOKUP(E7735,强化金币,2,1)*VLOOKUP(INDEX(装备!F:F,MATCH(属性!A7735,装备!A:A,0)),系数!$K$12:$M$15,3,0))</f>
        <v>38000</v>
      </c>
      <c r="O7735" s="17">
        <f>IF(E7735=1,"",VLOOKUP(E7735,系数!$S$2:$AB$12,MATCH(属性!C7735,评级,0),1))</f>
        <v>120</v>
      </c>
    </row>
    <row r="7736" spans="1:15" ht="17.25" thickBot="1" x14ac:dyDescent="0.4">
      <c r="A7736" s="17">
        <v>7100065</v>
      </c>
      <c r="B7736" s="17" t="s">
        <v>292</v>
      </c>
      <c r="C7736" s="15">
        <f>INDEX(装备!G:G,MATCH(属性!A7736,装备!A:A,0))</f>
        <v>17</v>
      </c>
      <c r="D7736" s="15" t="str">
        <f>INDEX(装备!E:E,MATCH(属性!A7736,装备!A:A,0))</f>
        <v>trousers</v>
      </c>
      <c r="E7736" s="14">
        <v>54</v>
      </c>
      <c r="F7736" s="17">
        <f>INT((VLOOKUP($C7736,装备数值,2,0)+VLOOKUP($C7736,装备数值,5,0)*($E7736-1))*VLOOKUP($D7736,系数!$K$2:$O$7,2,0))</f>
        <v>4015</v>
      </c>
      <c r="G7736" s="17">
        <f>INT((VLOOKUP($C7736,装备数值,3,0)+VLOOKUP($C7736,装备数值,6,0)*($E7736-1))*VLOOKUP($D7736,系数!$K$2:$O$7,3,0))</f>
        <v>0</v>
      </c>
      <c r="H7736" s="17">
        <f t="shared" si="233"/>
        <v>0</v>
      </c>
      <c r="I7736" s="17">
        <f>INT((VLOOKUP($C7736,装备数值,4,0)+VLOOKUP($C7736,装备数值,7,0)*($E7736-1))*VLOOKUP($D7736,系数!$K$2:$O$7,4,0))</f>
        <v>0</v>
      </c>
      <c r="J7736" s="17">
        <f>INT((VLOOKUP($C7736,装备数值,4,0)+VLOOKUP($C7736,装备数值,7,0)*($E7736-1))*VLOOKUP($D7736,系数!$K$2:$O$7,5,0))</f>
        <v>0</v>
      </c>
      <c r="K7736" s="17">
        <f>INT(VLOOKUP(E7736,强化金币,2,1)*VLOOKUP(INDEX(装备!F:F,MATCH(属性!A7736,装备!A:A,0)),系数!$K$12:$M$15,3,0))</f>
        <v>40000</v>
      </c>
      <c r="O7736" s="17">
        <f>IF(E7736=1,"",VLOOKUP(E7736,系数!$S$2:$AB$12,MATCH(属性!C7736,评级,0),1))</f>
        <v>120</v>
      </c>
    </row>
    <row r="7737" spans="1:15" ht="17.25" thickBot="1" x14ac:dyDescent="0.4">
      <c r="A7737" s="17">
        <v>7100065</v>
      </c>
      <c r="B7737" s="17" t="s">
        <v>292</v>
      </c>
      <c r="C7737" s="15">
        <f>INDEX(装备!G:G,MATCH(属性!A7737,装备!A:A,0))</f>
        <v>17</v>
      </c>
      <c r="D7737" s="15" t="str">
        <f>INDEX(装备!E:E,MATCH(属性!A7737,装备!A:A,0))</f>
        <v>trousers</v>
      </c>
      <c r="E7737" s="14">
        <v>55</v>
      </c>
      <c r="F7737" s="17">
        <f>INT((VLOOKUP($C7737,装备数值,2,0)+VLOOKUP($C7737,装备数值,5,0)*($E7737-1))*VLOOKUP($D7737,系数!$K$2:$O$7,2,0))</f>
        <v>4070</v>
      </c>
      <c r="G7737" s="17">
        <f>INT((VLOOKUP($C7737,装备数值,3,0)+VLOOKUP($C7737,装备数值,6,0)*($E7737-1))*VLOOKUP($D7737,系数!$K$2:$O$7,3,0))</f>
        <v>0</v>
      </c>
      <c r="H7737" s="17">
        <f t="shared" si="233"/>
        <v>0</v>
      </c>
      <c r="I7737" s="17">
        <f>INT((VLOOKUP($C7737,装备数值,4,0)+VLOOKUP($C7737,装备数值,7,0)*($E7737-1))*VLOOKUP($D7737,系数!$K$2:$O$7,4,0))</f>
        <v>0</v>
      </c>
      <c r="J7737" s="17">
        <f>INT((VLOOKUP($C7737,装备数值,4,0)+VLOOKUP($C7737,装备数值,7,0)*($E7737-1))*VLOOKUP($D7737,系数!$K$2:$O$7,5,0))</f>
        <v>0</v>
      </c>
      <c r="K7737" s="17">
        <f>INT(VLOOKUP(E7737,强化金币,2,1)*VLOOKUP(INDEX(装备!F:F,MATCH(属性!A7737,装备!A:A,0)),系数!$K$12:$M$15,3,0))</f>
        <v>42000</v>
      </c>
      <c r="O7737" s="17">
        <f>IF(E7737=1,"",VLOOKUP(E7737,系数!$S$2:$AB$12,MATCH(属性!C7737,评级,0),1))</f>
        <v>120</v>
      </c>
    </row>
    <row r="7738" spans="1:15" ht="17.25" thickBot="1" x14ac:dyDescent="0.4">
      <c r="A7738" s="17">
        <v>7100065</v>
      </c>
      <c r="B7738" s="17" t="s">
        <v>292</v>
      </c>
      <c r="C7738" s="15">
        <f>INDEX(装备!G:G,MATCH(属性!A7738,装备!A:A,0))</f>
        <v>17</v>
      </c>
      <c r="D7738" s="15" t="str">
        <f>INDEX(装备!E:E,MATCH(属性!A7738,装备!A:A,0))</f>
        <v>trousers</v>
      </c>
      <c r="E7738" s="14">
        <v>56</v>
      </c>
      <c r="F7738" s="17">
        <f>INT((VLOOKUP($C7738,装备数值,2,0)+VLOOKUP($C7738,装备数值,5,0)*($E7738-1))*VLOOKUP($D7738,系数!$K$2:$O$7,2,0))</f>
        <v>4125</v>
      </c>
      <c r="G7738" s="17">
        <f>INT((VLOOKUP($C7738,装备数值,3,0)+VLOOKUP($C7738,装备数值,6,0)*($E7738-1))*VLOOKUP($D7738,系数!$K$2:$O$7,3,0))</f>
        <v>0</v>
      </c>
      <c r="H7738" s="17">
        <f t="shared" si="233"/>
        <v>0</v>
      </c>
      <c r="I7738" s="17">
        <f>INT((VLOOKUP($C7738,装备数值,4,0)+VLOOKUP($C7738,装备数值,7,0)*($E7738-1))*VLOOKUP($D7738,系数!$K$2:$O$7,4,0))</f>
        <v>0</v>
      </c>
      <c r="J7738" s="17">
        <f>INT((VLOOKUP($C7738,装备数值,4,0)+VLOOKUP($C7738,装备数值,7,0)*($E7738-1))*VLOOKUP($D7738,系数!$K$2:$O$7,5,0))</f>
        <v>0</v>
      </c>
      <c r="K7738" s="17">
        <f>INT(VLOOKUP(E7738,强化金币,2,1)*VLOOKUP(INDEX(装备!F:F,MATCH(属性!A7738,装备!A:A,0)),系数!$K$12:$M$15,3,0))</f>
        <v>44000</v>
      </c>
      <c r="O7738" s="17">
        <f>IF(E7738=1,"",VLOOKUP(E7738,系数!$S$2:$AB$12,MATCH(属性!C7738,评级,0),1))</f>
        <v>120</v>
      </c>
    </row>
    <row r="7739" spans="1:15" ht="17.25" thickBot="1" x14ac:dyDescent="0.4">
      <c r="A7739" s="17">
        <v>7100065</v>
      </c>
      <c r="B7739" s="17" t="s">
        <v>292</v>
      </c>
      <c r="C7739" s="15">
        <f>INDEX(装备!G:G,MATCH(属性!A7739,装备!A:A,0))</f>
        <v>17</v>
      </c>
      <c r="D7739" s="15" t="str">
        <f>INDEX(装备!E:E,MATCH(属性!A7739,装备!A:A,0))</f>
        <v>trousers</v>
      </c>
      <c r="E7739" s="14">
        <v>57</v>
      </c>
      <c r="F7739" s="17">
        <f>INT((VLOOKUP($C7739,装备数值,2,0)+VLOOKUP($C7739,装备数值,5,0)*($E7739-1))*VLOOKUP($D7739,系数!$K$2:$O$7,2,0))</f>
        <v>4180</v>
      </c>
      <c r="G7739" s="17">
        <f>INT((VLOOKUP($C7739,装备数值,3,0)+VLOOKUP($C7739,装备数值,6,0)*($E7739-1))*VLOOKUP($D7739,系数!$K$2:$O$7,3,0))</f>
        <v>0</v>
      </c>
      <c r="H7739" s="17">
        <f t="shared" si="233"/>
        <v>0</v>
      </c>
      <c r="I7739" s="17">
        <f>INT((VLOOKUP($C7739,装备数值,4,0)+VLOOKUP($C7739,装备数值,7,0)*($E7739-1))*VLOOKUP($D7739,系数!$K$2:$O$7,4,0))</f>
        <v>0</v>
      </c>
      <c r="J7739" s="17">
        <f>INT((VLOOKUP($C7739,装备数值,4,0)+VLOOKUP($C7739,装备数值,7,0)*($E7739-1))*VLOOKUP($D7739,系数!$K$2:$O$7,5,0))</f>
        <v>0</v>
      </c>
      <c r="K7739" s="17">
        <f>INT(VLOOKUP(E7739,强化金币,2,1)*VLOOKUP(INDEX(装备!F:F,MATCH(属性!A7739,装备!A:A,0)),系数!$K$12:$M$15,3,0))</f>
        <v>46000</v>
      </c>
      <c r="O7739" s="17">
        <f>IF(E7739=1,"",VLOOKUP(E7739,系数!$S$2:$AB$12,MATCH(属性!C7739,评级,0),1))</f>
        <v>120</v>
      </c>
    </row>
    <row r="7740" spans="1:15" ht="17.25" thickBot="1" x14ac:dyDescent="0.4">
      <c r="A7740" s="17">
        <v>7100065</v>
      </c>
      <c r="B7740" s="17" t="s">
        <v>292</v>
      </c>
      <c r="C7740" s="15">
        <f>INDEX(装备!G:G,MATCH(属性!A7740,装备!A:A,0))</f>
        <v>17</v>
      </c>
      <c r="D7740" s="15" t="str">
        <f>INDEX(装备!E:E,MATCH(属性!A7740,装备!A:A,0))</f>
        <v>trousers</v>
      </c>
      <c r="E7740" s="14">
        <v>58</v>
      </c>
      <c r="F7740" s="17">
        <f>INT((VLOOKUP($C7740,装备数值,2,0)+VLOOKUP($C7740,装备数值,5,0)*($E7740-1))*VLOOKUP($D7740,系数!$K$2:$O$7,2,0))</f>
        <v>4235</v>
      </c>
      <c r="G7740" s="17">
        <f>INT((VLOOKUP($C7740,装备数值,3,0)+VLOOKUP($C7740,装备数值,6,0)*($E7740-1))*VLOOKUP($D7740,系数!$K$2:$O$7,3,0))</f>
        <v>0</v>
      </c>
      <c r="H7740" s="17">
        <f t="shared" si="233"/>
        <v>0</v>
      </c>
      <c r="I7740" s="17">
        <f>INT((VLOOKUP($C7740,装备数值,4,0)+VLOOKUP($C7740,装备数值,7,0)*($E7740-1))*VLOOKUP($D7740,系数!$K$2:$O$7,4,0))</f>
        <v>0</v>
      </c>
      <c r="J7740" s="17">
        <f>INT((VLOOKUP($C7740,装备数值,4,0)+VLOOKUP($C7740,装备数值,7,0)*($E7740-1))*VLOOKUP($D7740,系数!$K$2:$O$7,5,0))</f>
        <v>0</v>
      </c>
      <c r="K7740" s="17">
        <f>INT(VLOOKUP(E7740,强化金币,2,1)*VLOOKUP(INDEX(装备!F:F,MATCH(属性!A7740,装备!A:A,0)),系数!$K$12:$M$15,3,0))</f>
        <v>48000</v>
      </c>
      <c r="O7740" s="17">
        <f>IF(E7740=1,"",VLOOKUP(E7740,系数!$S$2:$AB$12,MATCH(属性!C7740,评级,0),1))</f>
        <v>120</v>
      </c>
    </row>
    <row r="7741" spans="1:15" ht="17.25" thickBot="1" x14ac:dyDescent="0.4">
      <c r="A7741" s="17">
        <v>7100065</v>
      </c>
      <c r="B7741" s="17" t="s">
        <v>292</v>
      </c>
      <c r="C7741" s="15">
        <f>INDEX(装备!G:G,MATCH(属性!A7741,装备!A:A,0))</f>
        <v>17</v>
      </c>
      <c r="D7741" s="15" t="str">
        <f>INDEX(装备!E:E,MATCH(属性!A7741,装备!A:A,0))</f>
        <v>trousers</v>
      </c>
      <c r="E7741" s="14">
        <v>59</v>
      </c>
      <c r="F7741" s="17">
        <f>INT((VLOOKUP($C7741,装备数值,2,0)+VLOOKUP($C7741,装备数值,5,0)*($E7741-1))*VLOOKUP($D7741,系数!$K$2:$O$7,2,0))</f>
        <v>4290</v>
      </c>
      <c r="G7741" s="17">
        <f>INT((VLOOKUP($C7741,装备数值,3,0)+VLOOKUP($C7741,装备数值,6,0)*($E7741-1))*VLOOKUP($D7741,系数!$K$2:$O$7,3,0))</f>
        <v>0</v>
      </c>
      <c r="H7741" s="17">
        <f t="shared" si="233"/>
        <v>0</v>
      </c>
      <c r="I7741" s="17">
        <f>INT((VLOOKUP($C7741,装备数值,4,0)+VLOOKUP($C7741,装备数值,7,0)*($E7741-1))*VLOOKUP($D7741,系数!$K$2:$O$7,4,0))</f>
        <v>0</v>
      </c>
      <c r="J7741" s="17">
        <f>INT((VLOOKUP($C7741,装备数值,4,0)+VLOOKUP($C7741,装备数值,7,0)*($E7741-1))*VLOOKUP($D7741,系数!$K$2:$O$7,5,0))</f>
        <v>0</v>
      </c>
      <c r="K7741" s="17">
        <f>INT(VLOOKUP(E7741,强化金币,2,1)*VLOOKUP(INDEX(装备!F:F,MATCH(属性!A7741,装备!A:A,0)),系数!$K$12:$M$15,3,0))</f>
        <v>50000</v>
      </c>
      <c r="O7741" s="17">
        <f>IF(E7741=1,"",VLOOKUP(E7741,系数!$S$2:$AB$12,MATCH(属性!C7741,评级,0),1))</f>
        <v>120</v>
      </c>
    </row>
    <row r="7742" spans="1:15" ht="17.25" thickBot="1" x14ac:dyDescent="0.4">
      <c r="A7742" s="17">
        <v>7100065</v>
      </c>
      <c r="B7742" s="17" t="s">
        <v>292</v>
      </c>
      <c r="C7742" s="15">
        <f>INDEX(装备!G:G,MATCH(属性!A7742,装备!A:A,0))</f>
        <v>17</v>
      </c>
      <c r="D7742" s="15" t="str">
        <f>INDEX(装备!E:E,MATCH(属性!A7742,装备!A:A,0))</f>
        <v>trousers</v>
      </c>
      <c r="E7742" s="14">
        <v>60</v>
      </c>
      <c r="F7742" s="17">
        <f>INT((VLOOKUP($C7742,装备数值,2,0)+VLOOKUP($C7742,装备数值,5,0)*($E7742-1))*VLOOKUP($D7742,系数!$K$2:$O$7,2,0))</f>
        <v>4345</v>
      </c>
      <c r="G7742" s="17">
        <f>INT((VLOOKUP($C7742,装备数值,3,0)+VLOOKUP($C7742,装备数值,6,0)*($E7742-1))*VLOOKUP($D7742,系数!$K$2:$O$7,3,0))</f>
        <v>0</v>
      </c>
      <c r="H7742" s="17">
        <f t="shared" si="233"/>
        <v>0</v>
      </c>
      <c r="I7742" s="17">
        <f>INT((VLOOKUP($C7742,装备数值,4,0)+VLOOKUP($C7742,装备数值,7,0)*($E7742-1))*VLOOKUP($D7742,系数!$K$2:$O$7,4,0))</f>
        <v>0</v>
      </c>
      <c r="J7742" s="17">
        <f>INT((VLOOKUP($C7742,装备数值,4,0)+VLOOKUP($C7742,装备数值,7,0)*($E7742-1))*VLOOKUP($D7742,系数!$K$2:$O$7,5,0))</f>
        <v>0</v>
      </c>
      <c r="K7742" s="17">
        <f>INT(VLOOKUP(E7742,强化金币,2,1)*VLOOKUP(INDEX(装备!F:F,MATCH(属性!A7742,装备!A:A,0)),系数!$K$12:$M$15,3,0))</f>
        <v>52500</v>
      </c>
      <c r="O7742" s="17">
        <f>IF(E7742=1,"",VLOOKUP(E7742,系数!$S$2:$AB$12,MATCH(属性!C7742,评级,0),1))</f>
        <v>140</v>
      </c>
    </row>
    <row r="7743" spans="1:15" ht="17.25" thickBot="1" x14ac:dyDescent="0.4">
      <c r="A7743" s="17">
        <v>7100065</v>
      </c>
      <c r="B7743" s="17" t="s">
        <v>292</v>
      </c>
      <c r="C7743" s="15">
        <f>INDEX(装备!G:G,MATCH(属性!A7743,装备!A:A,0))</f>
        <v>17</v>
      </c>
      <c r="D7743" s="15" t="str">
        <f>INDEX(装备!E:E,MATCH(属性!A7743,装备!A:A,0))</f>
        <v>trousers</v>
      </c>
      <c r="E7743" s="14">
        <v>61</v>
      </c>
      <c r="F7743" s="17">
        <f>INT((VLOOKUP($C7743,装备数值,2,0)+VLOOKUP($C7743,装备数值,5,0)*($E7743-1))*VLOOKUP($D7743,系数!$K$2:$O$7,2,0))</f>
        <v>4400</v>
      </c>
      <c r="G7743" s="17">
        <f>INT((VLOOKUP($C7743,装备数值,3,0)+VLOOKUP($C7743,装备数值,6,0)*($E7743-1))*VLOOKUP($D7743,系数!$K$2:$O$7,3,0))</f>
        <v>0</v>
      </c>
      <c r="H7743" s="17">
        <f t="shared" si="233"/>
        <v>0</v>
      </c>
      <c r="I7743" s="17">
        <f>INT((VLOOKUP($C7743,装备数值,4,0)+VLOOKUP($C7743,装备数值,7,0)*($E7743-1))*VLOOKUP($D7743,系数!$K$2:$O$7,4,0))</f>
        <v>0</v>
      </c>
      <c r="J7743" s="17">
        <f>INT((VLOOKUP($C7743,装备数值,4,0)+VLOOKUP($C7743,装备数值,7,0)*($E7743-1))*VLOOKUP($D7743,系数!$K$2:$O$7,5,0))</f>
        <v>0</v>
      </c>
      <c r="K7743" s="17">
        <f>INT(VLOOKUP(E7743,强化金币,2,1)*VLOOKUP(INDEX(装备!F:F,MATCH(属性!A7743,装备!A:A,0)),系数!$K$12:$M$15,3,0))</f>
        <v>55000</v>
      </c>
      <c r="O7743" s="17">
        <f>IF(E7743=1,"",VLOOKUP(E7743,系数!$S$2:$AB$12,MATCH(属性!C7743,评级,0),1))</f>
        <v>140</v>
      </c>
    </row>
    <row r="7744" spans="1:15" ht="17.25" thickBot="1" x14ac:dyDescent="0.4">
      <c r="A7744" s="17">
        <v>7100065</v>
      </c>
      <c r="B7744" s="17" t="s">
        <v>292</v>
      </c>
      <c r="C7744" s="15">
        <f>INDEX(装备!G:G,MATCH(属性!A7744,装备!A:A,0))</f>
        <v>17</v>
      </c>
      <c r="D7744" s="15" t="str">
        <f>INDEX(装备!E:E,MATCH(属性!A7744,装备!A:A,0))</f>
        <v>trousers</v>
      </c>
      <c r="E7744" s="14">
        <v>62</v>
      </c>
      <c r="F7744" s="17">
        <f>INT((VLOOKUP($C7744,装备数值,2,0)+VLOOKUP($C7744,装备数值,5,0)*($E7744-1))*VLOOKUP($D7744,系数!$K$2:$O$7,2,0))</f>
        <v>4455</v>
      </c>
      <c r="G7744" s="17">
        <f>INT((VLOOKUP($C7744,装备数值,3,0)+VLOOKUP($C7744,装备数值,6,0)*($E7744-1))*VLOOKUP($D7744,系数!$K$2:$O$7,3,0))</f>
        <v>0</v>
      </c>
      <c r="H7744" s="17">
        <f t="shared" si="233"/>
        <v>0</v>
      </c>
      <c r="I7744" s="17">
        <f>INT((VLOOKUP($C7744,装备数值,4,0)+VLOOKUP($C7744,装备数值,7,0)*($E7744-1))*VLOOKUP($D7744,系数!$K$2:$O$7,4,0))</f>
        <v>0</v>
      </c>
      <c r="J7744" s="17">
        <f>INT((VLOOKUP($C7744,装备数值,4,0)+VLOOKUP($C7744,装备数值,7,0)*($E7744-1))*VLOOKUP($D7744,系数!$K$2:$O$7,5,0))</f>
        <v>0</v>
      </c>
      <c r="K7744" s="17">
        <f>INT(VLOOKUP(E7744,强化金币,2,1)*VLOOKUP(INDEX(装备!F:F,MATCH(属性!A7744,装备!A:A,0)),系数!$K$12:$M$15,3,0))</f>
        <v>57500</v>
      </c>
      <c r="O7744" s="17">
        <f>IF(E7744=1,"",VLOOKUP(E7744,系数!$S$2:$AB$12,MATCH(属性!C7744,评级,0),1))</f>
        <v>140</v>
      </c>
    </row>
    <row r="7745" spans="1:15" ht="17.25" thickBot="1" x14ac:dyDescent="0.4">
      <c r="A7745" s="17">
        <v>7100065</v>
      </c>
      <c r="B7745" s="17" t="s">
        <v>292</v>
      </c>
      <c r="C7745" s="15">
        <f>INDEX(装备!G:G,MATCH(属性!A7745,装备!A:A,0))</f>
        <v>17</v>
      </c>
      <c r="D7745" s="15" t="str">
        <f>INDEX(装备!E:E,MATCH(属性!A7745,装备!A:A,0))</f>
        <v>trousers</v>
      </c>
      <c r="E7745" s="14">
        <v>63</v>
      </c>
      <c r="F7745" s="17">
        <f>INT((VLOOKUP($C7745,装备数值,2,0)+VLOOKUP($C7745,装备数值,5,0)*($E7745-1))*VLOOKUP($D7745,系数!$K$2:$O$7,2,0))</f>
        <v>4510</v>
      </c>
      <c r="G7745" s="17">
        <f>INT((VLOOKUP($C7745,装备数值,3,0)+VLOOKUP($C7745,装备数值,6,0)*($E7745-1))*VLOOKUP($D7745,系数!$K$2:$O$7,3,0))</f>
        <v>0</v>
      </c>
      <c r="H7745" s="17">
        <f t="shared" si="233"/>
        <v>0</v>
      </c>
      <c r="I7745" s="17">
        <f>INT((VLOOKUP($C7745,装备数值,4,0)+VLOOKUP($C7745,装备数值,7,0)*($E7745-1))*VLOOKUP($D7745,系数!$K$2:$O$7,4,0))</f>
        <v>0</v>
      </c>
      <c r="J7745" s="17">
        <f>INT((VLOOKUP($C7745,装备数值,4,0)+VLOOKUP($C7745,装备数值,7,0)*($E7745-1))*VLOOKUP($D7745,系数!$K$2:$O$7,5,0))</f>
        <v>0</v>
      </c>
      <c r="K7745" s="17">
        <f>INT(VLOOKUP(E7745,强化金币,2,1)*VLOOKUP(INDEX(装备!F:F,MATCH(属性!A7745,装备!A:A,0)),系数!$K$12:$M$15,3,0))</f>
        <v>60000</v>
      </c>
      <c r="O7745" s="17">
        <f>IF(E7745=1,"",VLOOKUP(E7745,系数!$S$2:$AB$12,MATCH(属性!C7745,评级,0),1))</f>
        <v>140</v>
      </c>
    </row>
    <row r="7746" spans="1:15" ht="17.25" thickBot="1" x14ac:dyDescent="0.4">
      <c r="A7746" s="17">
        <v>7100065</v>
      </c>
      <c r="B7746" s="17" t="s">
        <v>292</v>
      </c>
      <c r="C7746" s="15">
        <f>INDEX(装备!G:G,MATCH(属性!A7746,装备!A:A,0))</f>
        <v>17</v>
      </c>
      <c r="D7746" s="15" t="str">
        <f>INDEX(装备!E:E,MATCH(属性!A7746,装备!A:A,0))</f>
        <v>trousers</v>
      </c>
      <c r="E7746" s="14">
        <v>64</v>
      </c>
      <c r="F7746" s="17">
        <f>INT((VLOOKUP($C7746,装备数值,2,0)+VLOOKUP($C7746,装备数值,5,0)*($E7746-1))*VLOOKUP($D7746,系数!$K$2:$O$7,2,0))</f>
        <v>4565</v>
      </c>
      <c r="G7746" s="17">
        <f>INT((VLOOKUP($C7746,装备数值,3,0)+VLOOKUP($C7746,装备数值,6,0)*($E7746-1))*VLOOKUP($D7746,系数!$K$2:$O$7,3,0))</f>
        <v>0</v>
      </c>
      <c r="H7746" s="17">
        <f t="shared" si="233"/>
        <v>0</v>
      </c>
      <c r="I7746" s="17">
        <f>INT((VLOOKUP($C7746,装备数值,4,0)+VLOOKUP($C7746,装备数值,7,0)*($E7746-1))*VLOOKUP($D7746,系数!$K$2:$O$7,4,0))</f>
        <v>0</v>
      </c>
      <c r="J7746" s="17">
        <f>INT((VLOOKUP($C7746,装备数值,4,0)+VLOOKUP($C7746,装备数值,7,0)*($E7746-1))*VLOOKUP($D7746,系数!$K$2:$O$7,5,0))</f>
        <v>0</v>
      </c>
      <c r="K7746" s="17">
        <f>INT(VLOOKUP(E7746,强化金币,2,1)*VLOOKUP(INDEX(装备!F:F,MATCH(属性!A7746,装备!A:A,0)),系数!$K$12:$M$15,3,0))</f>
        <v>62500</v>
      </c>
      <c r="O7746" s="17">
        <f>IF(E7746=1,"",VLOOKUP(E7746,系数!$S$2:$AB$12,MATCH(属性!C7746,评级,0),1))</f>
        <v>140</v>
      </c>
    </row>
    <row r="7747" spans="1:15" ht="17.25" thickBot="1" x14ac:dyDescent="0.4">
      <c r="A7747" s="17">
        <v>7100065</v>
      </c>
      <c r="B7747" s="17" t="s">
        <v>292</v>
      </c>
      <c r="C7747" s="15">
        <f>INDEX(装备!G:G,MATCH(属性!A7747,装备!A:A,0))</f>
        <v>17</v>
      </c>
      <c r="D7747" s="15" t="str">
        <f>INDEX(装备!E:E,MATCH(属性!A7747,装备!A:A,0))</f>
        <v>trousers</v>
      </c>
      <c r="E7747" s="14">
        <v>65</v>
      </c>
      <c r="F7747" s="17">
        <f>INT((VLOOKUP($C7747,装备数值,2,0)+VLOOKUP($C7747,装备数值,5,0)*($E7747-1))*VLOOKUP($D7747,系数!$K$2:$O$7,2,0))</f>
        <v>4620</v>
      </c>
      <c r="G7747" s="17">
        <f>INT((VLOOKUP($C7747,装备数值,3,0)+VLOOKUP($C7747,装备数值,6,0)*($E7747-1))*VLOOKUP($D7747,系数!$K$2:$O$7,3,0))</f>
        <v>0</v>
      </c>
      <c r="H7747" s="17">
        <f t="shared" si="233"/>
        <v>0</v>
      </c>
      <c r="I7747" s="17">
        <f>INT((VLOOKUP($C7747,装备数值,4,0)+VLOOKUP($C7747,装备数值,7,0)*($E7747-1))*VLOOKUP($D7747,系数!$K$2:$O$7,4,0))</f>
        <v>0</v>
      </c>
      <c r="J7747" s="17">
        <f>INT((VLOOKUP($C7747,装备数值,4,0)+VLOOKUP($C7747,装备数值,7,0)*($E7747-1))*VLOOKUP($D7747,系数!$K$2:$O$7,5,0))</f>
        <v>0</v>
      </c>
      <c r="K7747" s="17">
        <f>INT(VLOOKUP(E7747,强化金币,2,1)*VLOOKUP(INDEX(装备!F:F,MATCH(属性!A7747,装备!A:A,0)),系数!$K$12:$M$15,3,0))</f>
        <v>65000</v>
      </c>
      <c r="O7747" s="17">
        <f>IF(E7747=1,"",VLOOKUP(E7747,系数!$S$2:$AB$12,MATCH(属性!C7747,评级,0),1))</f>
        <v>140</v>
      </c>
    </row>
    <row r="7748" spans="1:15" ht="17.25" thickBot="1" x14ac:dyDescent="0.4">
      <c r="A7748" s="17">
        <v>7100065</v>
      </c>
      <c r="B7748" s="17" t="s">
        <v>292</v>
      </c>
      <c r="C7748" s="15">
        <f>INDEX(装备!G:G,MATCH(属性!A7748,装备!A:A,0))</f>
        <v>17</v>
      </c>
      <c r="D7748" s="15" t="str">
        <f>INDEX(装备!E:E,MATCH(属性!A7748,装备!A:A,0))</f>
        <v>trousers</v>
      </c>
      <c r="E7748" s="14">
        <v>66</v>
      </c>
      <c r="F7748" s="17">
        <f>INT((VLOOKUP($C7748,装备数值,2,0)+VLOOKUP($C7748,装备数值,5,0)*($E7748-1))*VLOOKUP($D7748,系数!$K$2:$O$7,2,0))</f>
        <v>4675</v>
      </c>
      <c r="G7748" s="17">
        <f>INT((VLOOKUP($C7748,装备数值,3,0)+VLOOKUP($C7748,装备数值,6,0)*($E7748-1))*VLOOKUP($D7748,系数!$K$2:$O$7,3,0))</f>
        <v>0</v>
      </c>
      <c r="H7748" s="17">
        <f t="shared" ref="H7748:H7811" si="234">G7748</f>
        <v>0</v>
      </c>
      <c r="I7748" s="17">
        <f>INT((VLOOKUP($C7748,装备数值,4,0)+VLOOKUP($C7748,装备数值,7,0)*($E7748-1))*VLOOKUP($D7748,系数!$K$2:$O$7,4,0))</f>
        <v>0</v>
      </c>
      <c r="J7748" s="17">
        <f>INT((VLOOKUP($C7748,装备数值,4,0)+VLOOKUP($C7748,装备数值,7,0)*($E7748-1))*VLOOKUP($D7748,系数!$K$2:$O$7,5,0))</f>
        <v>0</v>
      </c>
      <c r="K7748" s="17">
        <f>INT(VLOOKUP(E7748,强化金币,2,1)*VLOOKUP(INDEX(装备!F:F,MATCH(属性!A7748,装备!A:A,0)),系数!$K$12:$M$15,3,0))</f>
        <v>67500</v>
      </c>
      <c r="O7748" s="17">
        <f>IF(E7748=1,"",VLOOKUP(E7748,系数!$S$2:$AB$12,MATCH(属性!C7748,评级,0),1))</f>
        <v>140</v>
      </c>
    </row>
    <row r="7749" spans="1:15" ht="17.25" thickBot="1" x14ac:dyDescent="0.4">
      <c r="A7749" s="17">
        <v>7100065</v>
      </c>
      <c r="B7749" s="17" t="s">
        <v>292</v>
      </c>
      <c r="C7749" s="15">
        <f>INDEX(装备!G:G,MATCH(属性!A7749,装备!A:A,0))</f>
        <v>17</v>
      </c>
      <c r="D7749" s="15" t="str">
        <f>INDEX(装备!E:E,MATCH(属性!A7749,装备!A:A,0))</f>
        <v>trousers</v>
      </c>
      <c r="E7749" s="14">
        <v>67</v>
      </c>
      <c r="F7749" s="17">
        <f>INT((VLOOKUP($C7749,装备数值,2,0)+VLOOKUP($C7749,装备数值,5,0)*($E7749-1))*VLOOKUP($D7749,系数!$K$2:$O$7,2,0))</f>
        <v>4730</v>
      </c>
      <c r="G7749" s="17">
        <f>INT((VLOOKUP($C7749,装备数值,3,0)+VLOOKUP($C7749,装备数值,6,0)*($E7749-1))*VLOOKUP($D7749,系数!$K$2:$O$7,3,0))</f>
        <v>0</v>
      </c>
      <c r="H7749" s="17">
        <f t="shared" si="234"/>
        <v>0</v>
      </c>
      <c r="I7749" s="17">
        <f>INT((VLOOKUP($C7749,装备数值,4,0)+VLOOKUP($C7749,装备数值,7,0)*($E7749-1))*VLOOKUP($D7749,系数!$K$2:$O$7,4,0))</f>
        <v>0</v>
      </c>
      <c r="J7749" s="17">
        <f>INT((VLOOKUP($C7749,装备数值,4,0)+VLOOKUP($C7749,装备数值,7,0)*($E7749-1))*VLOOKUP($D7749,系数!$K$2:$O$7,5,0))</f>
        <v>0</v>
      </c>
      <c r="K7749" s="17">
        <f>INT(VLOOKUP(E7749,强化金币,2,1)*VLOOKUP(INDEX(装备!F:F,MATCH(属性!A7749,装备!A:A,0)),系数!$K$12:$M$15,3,0))</f>
        <v>70000</v>
      </c>
      <c r="O7749" s="17">
        <f>IF(E7749=1,"",VLOOKUP(E7749,系数!$S$2:$AB$12,MATCH(属性!C7749,评级,0),1))</f>
        <v>140</v>
      </c>
    </row>
    <row r="7750" spans="1:15" ht="17.25" thickBot="1" x14ac:dyDescent="0.4">
      <c r="A7750" s="17">
        <v>7100065</v>
      </c>
      <c r="B7750" s="17" t="s">
        <v>292</v>
      </c>
      <c r="C7750" s="15">
        <f>INDEX(装备!G:G,MATCH(属性!A7750,装备!A:A,0))</f>
        <v>17</v>
      </c>
      <c r="D7750" s="15" t="str">
        <f>INDEX(装备!E:E,MATCH(属性!A7750,装备!A:A,0))</f>
        <v>trousers</v>
      </c>
      <c r="E7750" s="14">
        <v>68</v>
      </c>
      <c r="F7750" s="17">
        <f>INT((VLOOKUP($C7750,装备数值,2,0)+VLOOKUP($C7750,装备数值,5,0)*($E7750-1))*VLOOKUP($D7750,系数!$K$2:$O$7,2,0))</f>
        <v>4785</v>
      </c>
      <c r="G7750" s="17">
        <f>INT((VLOOKUP($C7750,装备数值,3,0)+VLOOKUP($C7750,装备数值,6,0)*($E7750-1))*VLOOKUP($D7750,系数!$K$2:$O$7,3,0))</f>
        <v>0</v>
      </c>
      <c r="H7750" s="17">
        <f t="shared" si="234"/>
        <v>0</v>
      </c>
      <c r="I7750" s="17">
        <f>INT((VLOOKUP($C7750,装备数值,4,0)+VLOOKUP($C7750,装备数值,7,0)*($E7750-1))*VLOOKUP($D7750,系数!$K$2:$O$7,4,0))</f>
        <v>0</v>
      </c>
      <c r="J7750" s="17">
        <f>INT((VLOOKUP($C7750,装备数值,4,0)+VLOOKUP($C7750,装备数值,7,0)*($E7750-1))*VLOOKUP($D7750,系数!$K$2:$O$7,5,0))</f>
        <v>0</v>
      </c>
      <c r="K7750" s="17">
        <f>INT(VLOOKUP(E7750,强化金币,2,1)*VLOOKUP(INDEX(装备!F:F,MATCH(属性!A7750,装备!A:A,0)),系数!$K$12:$M$15,3,0))</f>
        <v>72500</v>
      </c>
      <c r="O7750" s="17">
        <f>IF(E7750=1,"",VLOOKUP(E7750,系数!$S$2:$AB$12,MATCH(属性!C7750,评级,0),1))</f>
        <v>140</v>
      </c>
    </row>
    <row r="7751" spans="1:15" ht="17.25" thickBot="1" x14ac:dyDescent="0.4">
      <c r="A7751" s="17">
        <v>7100065</v>
      </c>
      <c r="B7751" s="17" t="s">
        <v>292</v>
      </c>
      <c r="C7751" s="15">
        <f>INDEX(装备!G:G,MATCH(属性!A7751,装备!A:A,0))</f>
        <v>17</v>
      </c>
      <c r="D7751" s="15" t="str">
        <f>INDEX(装备!E:E,MATCH(属性!A7751,装备!A:A,0))</f>
        <v>trousers</v>
      </c>
      <c r="E7751" s="14">
        <v>69</v>
      </c>
      <c r="F7751" s="17">
        <f>INT((VLOOKUP($C7751,装备数值,2,0)+VLOOKUP($C7751,装备数值,5,0)*($E7751-1))*VLOOKUP($D7751,系数!$K$2:$O$7,2,0))</f>
        <v>4840</v>
      </c>
      <c r="G7751" s="17">
        <f>INT((VLOOKUP($C7751,装备数值,3,0)+VLOOKUP($C7751,装备数值,6,0)*($E7751-1))*VLOOKUP($D7751,系数!$K$2:$O$7,3,0))</f>
        <v>0</v>
      </c>
      <c r="H7751" s="17">
        <f t="shared" si="234"/>
        <v>0</v>
      </c>
      <c r="I7751" s="17">
        <f>INT((VLOOKUP($C7751,装备数值,4,0)+VLOOKUP($C7751,装备数值,7,0)*($E7751-1))*VLOOKUP($D7751,系数!$K$2:$O$7,4,0))</f>
        <v>0</v>
      </c>
      <c r="J7751" s="17">
        <f>INT((VLOOKUP($C7751,装备数值,4,0)+VLOOKUP($C7751,装备数值,7,0)*($E7751-1))*VLOOKUP($D7751,系数!$K$2:$O$7,5,0))</f>
        <v>0</v>
      </c>
      <c r="K7751" s="17">
        <f>INT(VLOOKUP(E7751,强化金币,2,1)*VLOOKUP(INDEX(装备!F:F,MATCH(属性!A7751,装备!A:A,0)),系数!$K$12:$M$15,3,0))</f>
        <v>75000</v>
      </c>
      <c r="O7751" s="17">
        <f>IF(E7751=1,"",VLOOKUP(E7751,系数!$S$2:$AB$12,MATCH(属性!C7751,评级,0),1))</f>
        <v>140</v>
      </c>
    </row>
    <row r="7752" spans="1:15" ht="17.25" thickBot="1" x14ac:dyDescent="0.4">
      <c r="A7752" s="17">
        <v>7100065</v>
      </c>
      <c r="B7752" s="17" t="s">
        <v>292</v>
      </c>
      <c r="C7752" s="15">
        <f>INDEX(装备!G:G,MATCH(属性!A7752,装备!A:A,0))</f>
        <v>17</v>
      </c>
      <c r="D7752" s="15" t="str">
        <f>INDEX(装备!E:E,MATCH(属性!A7752,装备!A:A,0))</f>
        <v>trousers</v>
      </c>
      <c r="E7752" s="14">
        <v>70</v>
      </c>
      <c r="F7752" s="17">
        <f>INT((VLOOKUP($C7752,装备数值,2,0)+VLOOKUP($C7752,装备数值,5,0)*($E7752-1))*VLOOKUP($D7752,系数!$K$2:$O$7,2,0))</f>
        <v>4895</v>
      </c>
      <c r="G7752" s="17">
        <f>INT((VLOOKUP($C7752,装备数值,3,0)+VLOOKUP($C7752,装备数值,6,0)*($E7752-1))*VLOOKUP($D7752,系数!$K$2:$O$7,3,0))</f>
        <v>0</v>
      </c>
      <c r="H7752" s="17">
        <f t="shared" si="234"/>
        <v>0</v>
      </c>
      <c r="I7752" s="17">
        <f>INT((VLOOKUP($C7752,装备数值,4,0)+VLOOKUP($C7752,装备数值,7,0)*($E7752-1))*VLOOKUP($D7752,系数!$K$2:$O$7,4,0))</f>
        <v>0</v>
      </c>
      <c r="J7752" s="17">
        <f>INT((VLOOKUP($C7752,装备数值,4,0)+VLOOKUP($C7752,装备数值,7,0)*($E7752-1))*VLOOKUP($D7752,系数!$K$2:$O$7,5,0))</f>
        <v>0</v>
      </c>
      <c r="K7752" s="17">
        <f>INT(VLOOKUP(E7752,强化金币,2,1)*VLOOKUP(INDEX(装备!F:F,MATCH(属性!A7752,装备!A:A,0)),系数!$K$12:$M$15,3,0))</f>
        <v>77500</v>
      </c>
      <c r="O7752" s="17">
        <f>IF(E7752=1,"",VLOOKUP(E7752,系数!$S$2:$AB$12,MATCH(属性!C7752,评级,0),1))</f>
        <v>160</v>
      </c>
    </row>
    <row r="7753" spans="1:15" ht="17.25" thickBot="1" x14ac:dyDescent="0.4">
      <c r="A7753" s="17">
        <v>7100065</v>
      </c>
      <c r="B7753" s="17" t="s">
        <v>292</v>
      </c>
      <c r="C7753" s="15">
        <f>INDEX(装备!G:G,MATCH(属性!A7753,装备!A:A,0))</f>
        <v>17</v>
      </c>
      <c r="D7753" s="15" t="str">
        <f>INDEX(装备!E:E,MATCH(属性!A7753,装备!A:A,0))</f>
        <v>trousers</v>
      </c>
      <c r="E7753" s="14">
        <v>71</v>
      </c>
      <c r="F7753" s="17">
        <f>INT((VLOOKUP($C7753,装备数值,2,0)+VLOOKUP($C7753,装备数值,5,0)*($E7753-1))*VLOOKUP($D7753,系数!$K$2:$O$7,2,0))</f>
        <v>4950</v>
      </c>
      <c r="G7753" s="17">
        <f>INT((VLOOKUP($C7753,装备数值,3,0)+VLOOKUP($C7753,装备数值,6,0)*($E7753-1))*VLOOKUP($D7753,系数!$K$2:$O$7,3,0))</f>
        <v>0</v>
      </c>
      <c r="H7753" s="17">
        <f t="shared" si="234"/>
        <v>0</v>
      </c>
      <c r="I7753" s="17">
        <f>INT((VLOOKUP($C7753,装备数值,4,0)+VLOOKUP($C7753,装备数值,7,0)*($E7753-1))*VLOOKUP($D7753,系数!$K$2:$O$7,4,0))</f>
        <v>0</v>
      </c>
      <c r="J7753" s="17">
        <f>INT((VLOOKUP($C7753,装备数值,4,0)+VLOOKUP($C7753,装备数值,7,0)*($E7753-1))*VLOOKUP($D7753,系数!$K$2:$O$7,5,0))</f>
        <v>0</v>
      </c>
      <c r="K7753" s="17">
        <f>INT(VLOOKUP(E7753,强化金币,2,1)*VLOOKUP(INDEX(装备!F:F,MATCH(属性!A7753,装备!A:A,0)),系数!$K$12:$M$15,3,0))</f>
        <v>80000</v>
      </c>
      <c r="O7753" s="17">
        <f>IF(E7753=1,"",VLOOKUP(E7753,系数!$S$2:$AB$12,MATCH(属性!C7753,评级,0),1))</f>
        <v>160</v>
      </c>
    </row>
    <row r="7754" spans="1:15" ht="17.25" thickBot="1" x14ac:dyDescent="0.4">
      <c r="A7754" s="17">
        <v>7100065</v>
      </c>
      <c r="B7754" s="17" t="s">
        <v>292</v>
      </c>
      <c r="C7754" s="15">
        <f>INDEX(装备!G:G,MATCH(属性!A7754,装备!A:A,0))</f>
        <v>17</v>
      </c>
      <c r="D7754" s="15" t="str">
        <f>INDEX(装备!E:E,MATCH(属性!A7754,装备!A:A,0))</f>
        <v>trousers</v>
      </c>
      <c r="E7754" s="14">
        <v>72</v>
      </c>
      <c r="F7754" s="17">
        <f>INT((VLOOKUP($C7754,装备数值,2,0)+VLOOKUP($C7754,装备数值,5,0)*($E7754-1))*VLOOKUP($D7754,系数!$K$2:$O$7,2,0))</f>
        <v>5006</v>
      </c>
      <c r="G7754" s="17">
        <f>INT((VLOOKUP($C7754,装备数值,3,0)+VLOOKUP($C7754,装备数值,6,0)*($E7754-1))*VLOOKUP($D7754,系数!$K$2:$O$7,3,0))</f>
        <v>0</v>
      </c>
      <c r="H7754" s="17">
        <f t="shared" si="234"/>
        <v>0</v>
      </c>
      <c r="I7754" s="17">
        <f>INT((VLOOKUP($C7754,装备数值,4,0)+VLOOKUP($C7754,装备数值,7,0)*($E7754-1))*VLOOKUP($D7754,系数!$K$2:$O$7,4,0))</f>
        <v>0</v>
      </c>
      <c r="J7754" s="17">
        <f>INT((VLOOKUP($C7754,装备数值,4,0)+VLOOKUP($C7754,装备数值,7,0)*($E7754-1))*VLOOKUP($D7754,系数!$K$2:$O$7,5,0))</f>
        <v>0</v>
      </c>
      <c r="K7754" s="17">
        <f>INT(VLOOKUP(E7754,强化金币,2,1)*VLOOKUP(INDEX(装备!F:F,MATCH(属性!A7754,装备!A:A,0)),系数!$K$12:$M$15,3,0))</f>
        <v>82500</v>
      </c>
      <c r="O7754" s="17">
        <f>IF(E7754=1,"",VLOOKUP(E7754,系数!$S$2:$AB$12,MATCH(属性!C7754,评级,0),1))</f>
        <v>160</v>
      </c>
    </row>
    <row r="7755" spans="1:15" ht="17.25" thickBot="1" x14ac:dyDescent="0.4">
      <c r="A7755" s="17">
        <v>7100065</v>
      </c>
      <c r="B7755" s="17" t="s">
        <v>292</v>
      </c>
      <c r="C7755" s="15">
        <f>INDEX(装备!G:G,MATCH(属性!A7755,装备!A:A,0))</f>
        <v>17</v>
      </c>
      <c r="D7755" s="15" t="str">
        <f>INDEX(装备!E:E,MATCH(属性!A7755,装备!A:A,0))</f>
        <v>trousers</v>
      </c>
      <c r="E7755" s="14">
        <v>73</v>
      </c>
      <c r="F7755" s="17">
        <f>INT((VLOOKUP($C7755,装备数值,2,0)+VLOOKUP($C7755,装备数值,5,0)*($E7755-1))*VLOOKUP($D7755,系数!$K$2:$O$7,2,0))</f>
        <v>5061</v>
      </c>
      <c r="G7755" s="17">
        <f>INT((VLOOKUP($C7755,装备数值,3,0)+VLOOKUP($C7755,装备数值,6,0)*($E7755-1))*VLOOKUP($D7755,系数!$K$2:$O$7,3,0))</f>
        <v>0</v>
      </c>
      <c r="H7755" s="17">
        <f t="shared" si="234"/>
        <v>0</v>
      </c>
      <c r="I7755" s="17">
        <f>INT((VLOOKUP($C7755,装备数值,4,0)+VLOOKUP($C7755,装备数值,7,0)*($E7755-1))*VLOOKUP($D7755,系数!$K$2:$O$7,4,0))</f>
        <v>0</v>
      </c>
      <c r="J7755" s="17">
        <f>INT((VLOOKUP($C7755,装备数值,4,0)+VLOOKUP($C7755,装备数值,7,0)*($E7755-1))*VLOOKUP($D7755,系数!$K$2:$O$7,5,0))</f>
        <v>0</v>
      </c>
      <c r="K7755" s="17">
        <f>INT(VLOOKUP(E7755,强化金币,2,1)*VLOOKUP(INDEX(装备!F:F,MATCH(属性!A7755,装备!A:A,0)),系数!$K$12:$M$15,3,0))</f>
        <v>85000</v>
      </c>
      <c r="O7755" s="17">
        <f>IF(E7755=1,"",VLOOKUP(E7755,系数!$S$2:$AB$12,MATCH(属性!C7755,评级,0),1))</f>
        <v>160</v>
      </c>
    </row>
    <row r="7756" spans="1:15" ht="17.25" thickBot="1" x14ac:dyDescent="0.4">
      <c r="A7756" s="17">
        <v>7100065</v>
      </c>
      <c r="B7756" s="17" t="s">
        <v>292</v>
      </c>
      <c r="C7756" s="15">
        <f>INDEX(装备!G:G,MATCH(属性!A7756,装备!A:A,0))</f>
        <v>17</v>
      </c>
      <c r="D7756" s="15" t="str">
        <f>INDEX(装备!E:E,MATCH(属性!A7756,装备!A:A,0))</f>
        <v>trousers</v>
      </c>
      <c r="E7756" s="14">
        <v>74</v>
      </c>
      <c r="F7756" s="17">
        <f>INT((VLOOKUP($C7756,装备数值,2,0)+VLOOKUP($C7756,装备数值,5,0)*($E7756-1))*VLOOKUP($D7756,系数!$K$2:$O$7,2,0))</f>
        <v>5116</v>
      </c>
      <c r="G7756" s="17">
        <f>INT((VLOOKUP($C7756,装备数值,3,0)+VLOOKUP($C7756,装备数值,6,0)*($E7756-1))*VLOOKUP($D7756,系数!$K$2:$O$7,3,0))</f>
        <v>0</v>
      </c>
      <c r="H7756" s="17">
        <f t="shared" si="234"/>
        <v>0</v>
      </c>
      <c r="I7756" s="17">
        <f>INT((VLOOKUP($C7756,装备数值,4,0)+VLOOKUP($C7756,装备数值,7,0)*($E7756-1))*VLOOKUP($D7756,系数!$K$2:$O$7,4,0))</f>
        <v>0</v>
      </c>
      <c r="J7756" s="17">
        <f>INT((VLOOKUP($C7756,装备数值,4,0)+VLOOKUP($C7756,装备数值,7,0)*($E7756-1))*VLOOKUP($D7756,系数!$K$2:$O$7,5,0))</f>
        <v>0</v>
      </c>
      <c r="K7756" s="17">
        <f>INT(VLOOKUP(E7756,强化金币,2,1)*VLOOKUP(INDEX(装备!F:F,MATCH(属性!A7756,装备!A:A,0)),系数!$K$12:$M$15,3,0))</f>
        <v>87500</v>
      </c>
      <c r="O7756" s="17">
        <f>IF(E7756=1,"",VLOOKUP(E7756,系数!$S$2:$AB$12,MATCH(属性!C7756,评级,0),1))</f>
        <v>160</v>
      </c>
    </row>
    <row r="7757" spans="1:15" ht="17.25" thickBot="1" x14ac:dyDescent="0.4">
      <c r="A7757" s="17">
        <v>7100065</v>
      </c>
      <c r="B7757" s="17" t="s">
        <v>292</v>
      </c>
      <c r="C7757" s="15">
        <f>INDEX(装备!G:G,MATCH(属性!A7757,装备!A:A,0))</f>
        <v>17</v>
      </c>
      <c r="D7757" s="15" t="str">
        <f>INDEX(装备!E:E,MATCH(属性!A7757,装备!A:A,0))</f>
        <v>trousers</v>
      </c>
      <c r="E7757" s="14">
        <v>75</v>
      </c>
      <c r="F7757" s="17">
        <f>INT((VLOOKUP($C7757,装备数值,2,0)+VLOOKUP($C7757,装备数值,5,0)*($E7757-1))*VLOOKUP($D7757,系数!$K$2:$O$7,2,0))</f>
        <v>5171</v>
      </c>
      <c r="G7757" s="17">
        <f>INT((VLOOKUP($C7757,装备数值,3,0)+VLOOKUP($C7757,装备数值,6,0)*($E7757-1))*VLOOKUP($D7757,系数!$K$2:$O$7,3,0))</f>
        <v>0</v>
      </c>
      <c r="H7757" s="17">
        <f t="shared" si="234"/>
        <v>0</v>
      </c>
      <c r="I7757" s="17">
        <f>INT((VLOOKUP($C7757,装备数值,4,0)+VLOOKUP($C7757,装备数值,7,0)*($E7757-1))*VLOOKUP($D7757,系数!$K$2:$O$7,4,0))</f>
        <v>0</v>
      </c>
      <c r="J7757" s="17">
        <f>INT((VLOOKUP($C7757,装备数值,4,0)+VLOOKUP($C7757,装备数值,7,0)*($E7757-1))*VLOOKUP($D7757,系数!$K$2:$O$7,5,0))</f>
        <v>0</v>
      </c>
      <c r="K7757" s="17">
        <f>INT(VLOOKUP(E7757,强化金币,2,1)*VLOOKUP(INDEX(装备!F:F,MATCH(属性!A7757,装备!A:A,0)),系数!$K$12:$M$15,3,0))</f>
        <v>90000</v>
      </c>
      <c r="O7757" s="17">
        <f>IF(E7757=1,"",VLOOKUP(E7757,系数!$S$2:$AB$12,MATCH(属性!C7757,评级,0),1))</f>
        <v>160</v>
      </c>
    </row>
    <row r="7758" spans="1:15" ht="17.25" thickBot="1" x14ac:dyDescent="0.4">
      <c r="A7758" s="17">
        <v>7100065</v>
      </c>
      <c r="B7758" s="17" t="s">
        <v>292</v>
      </c>
      <c r="C7758" s="15">
        <f>INDEX(装备!G:G,MATCH(属性!A7758,装备!A:A,0))</f>
        <v>17</v>
      </c>
      <c r="D7758" s="15" t="str">
        <f>INDEX(装备!E:E,MATCH(属性!A7758,装备!A:A,0))</f>
        <v>trousers</v>
      </c>
      <c r="E7758" s="14">
        <v>76</v>
      </c>
      <c r="F7758" s="17">
        <f>INT((VLOOKUP($C7758,装备数值,2,0)+VLOOKUP($C7758,装备数值,5,0)*($E7758-1))*VLOOKUP($D7758,系数!$K$2:$O$7,2,0))</f>
        <v>5226</v>
      </c>
      <c r="G7758" s="17">
        <f>INT((VLOOKUP($C7758,装备数值,3,0)+VLOOKUP($C7758,装备数值,6,0)*($E7758-1))*VLOOKUP($D7758,系数!$K$2:$O$7,3,0))</f>
        <v>0</v>
      </c>
      <c r="H7758" s="17">
        <f t="shared" si="234"/>
        <v>0</v>
      </c>
      <c r="I7758" s="17">
        <f>INT((VLOOKUP($C7758,装备数值,4,0)+VLOOKUP($C7758,装备数值,7,0)*($E7758-1))*VLOOKUP($D7758,系数!$K$2:$O$7,4,0))</f>
        <v>0</v>
      </c>
      <c r="J7758" s="17">
        <f>INT((VLOOKUP($C7758,装备数值,4,0)+VLOOKUP($C7758,装备数值,7,0)*($E7758-1))*VLOOKUP($D7758,系数!$K$2:$O$7,5,0))</f>
        <v>0</v>
      </c>
      <c r="K7758" s="17">
        <f>INT(VLOOKUP(E7758,强化金币,2,1)*VLOOKUP(INDEX(装备!F:F,MATCH(属性!A7758,装备!A:A,0)),系数!$K$12:$M$15,3,0))</f>
        <v>92500</v>
      </c>
      <c r="O7758" s="17">
        <f>IF(E7758=1,"",VLOOKUP(E7758,系数!$S$2:$AB$12,MATCH(属性!C7758,评级,0),1))</f>
        <v>160</v>
      </c>
    </row>
    <row r="7759" spans="1:15" ht="17.25" thickBot="1" x14ac:dyDescent="0.4">
      <c r="A7759" s="17">
        <v>7100065</v>
      </c>
      <c r="B7759" s="17" t="s">
        <v>292</v>
      </c>
      <c r="C7759" s="15">
        <f>INDEX(装备!G:G,MATCH(属性!A7759,装备!A:A,0))</f>
        <v>17</v>
      </c>
      <c r="D7759" s="15" t="str">
        <f>INDEX(装备!E:E,MATCH(属性!A7759,装备!A:A,0))</f>
        <v>trousers</v>
      </c>
      <c r="E7759" s="14">
        <v>77</v>
      </c>
      <c r="F7759" s="17">
        <f>INT((VLOOKUP($C7759,装备数值,2,0)+VLOOKUP($C7759,装备数值,5,0)*($E7759-1))*VLOOKUP($D7759,系数!$K$2:$O$7,2,0))</f>
        <v>5281</v>
      </c>
      <c r="G7759" s="17">
        <f>INT((VLOOKUP($C7759,装备数值,3,0)+VLOOKUP($C7759,装备数值,6,0)*($E7759-1))*VLOOKUP($D7759,系数!$K$2:$O$7,3,0))</f>
        <v>0</v>
      </c>
      <c r="H7759" s="17">
        <f t="shared" si="234"/>
        <v>0</v>
      </c>
      <c r="I7759" s="17">
        <f>INT((VLOOKUP($C7759,装备数值,4,0)+VLOOKUP($C7759,装备数值,7,0)*($E7759-1))*VLOOKUP($D7759,系数!$K$2:$O$7,4,0))</f>
        <v>0</v>
      </c>
      <c r="J7759" s="17">
        <f>INT((VLOOKUP($C7759,装备数值,4,0)+VLOOKUP($C7759,装备数值,7,0)*($E7759-1))*VLOOKUP($D7759,系数!$K$2:$O$7,5,0))</f>
        <v>0</v>
      </c>
      <c r="K7759" s="17">
        <f>INT(VLOOKUP(E7759,强化金币,2,1)*VLOOKUP(INDEX(装备!F:F,MATCH(属性!A7759,装备!A:A,0)),系数!$K$12:$M$15,3,0))</f>
        <v>95000</v>
      </c>
      <c r="O7759" s="17">
        <f>IF(E7759=1,"",VLOOKUP(E7759,系数!$S$2:$AB$12,MATCH(属性!C7759,评级,0),1))</f>
        <v>160</v>
      </c>
    </row>
    <row r="7760" spans="1:15" ht="17.25" thickBot="1" x14ac:dyDescent="0.4">
      <c r="A7760" s="17">
        <v>7100065</v>
      </c>
      <c r="B7760" s="17" t="s">
        <v>292</v>
      </c>
      <c r="C7760" s="15">
        <f>INDEX(装备!G:G,MATCH(属性!A7760,装备!A:A,0))</f>
        <v>17</v>
      </c>
      <c r="D7760" s="15" t="str">
        <f>INDEX(装备!E:E,MATCH(属性!A7760,装备!A:A,0))</f>
        <v>trousers</v>
      </c>
      <c r="E7760" s="14">
        <v>78</v>
      </c>
      <c r="F7760" s="17">
        <f>INT((VLOOKUP($C7760,装备数值,2,0)+VLOOKUP($C7760,装备数值,5,0)*($E7760-1))*VLOOKUP($D7760,系数!$K$2:$O$7,2,0))</f>
        <v>5336</v>
      </c>
      <c r="G7760" s="17">
        <f>INT((VLOOKUP($C7760,装备数值,3,0)+VLOOKUP($C7760,装备数值,6,0)*($E7760-1))*VLOOKUP($D7760,系数!$K$2:$O$7,3,0))</f>
        <v>0</v>
      </c>
      <c r="H7760" s="17">
        <f t="shared" si="234"/>
        <v>0</v>
      </c>
      <c r="I7760" s="17">
        <f>INT((VLOOKUP($C7760,装备数值,4,0)+VLOOKUP($C7760,装备数值,7,0)*($E7760-1))*VLOOKUP($D7760,系数!$K$2:$O$7,4,0))</f>
        <v>0</v>
      </c>
      <c r="J7760" s="17">
        <f>INT((VLOOKUP($C7760,装备数值,4,0)+VLOOKUP($C7760,装备数值,7,0)*($E7760-1))*VLOOKUP($D7760,系数!$K$2:$O$7,5,0))</f>
        <v>0</v>
      </c>
      <c r="K7760" s="17">
        <f>INT(VLOOKUP(E7760,强化金币,2,1)*VLOOKUP(INDEX(装备!F:F,MATCH(属性!A7760,装备!A:A,0)),系数!$K$12:$M$15,3,0))</f>
        <v>97500</v>
      </c>
      <c r="O7760" s="17">
        <f>IF(E7760=1,"",VLOOKUP(E7760,系数!$S$2:$AB$12,MATCH(属性!C7760,评级,0),1))</f>
        <v>160</v>
      </c>
    </row>
    <row r="7761" spans="1:15" ht="17.25" thickBot="1" x14ac:dyDescent="0.4">
      <c r="A7761" s="17">
        <v>7100065</v>
      </c>
      <c r="B7761" s="17" t="s">
        <v>292</v>
      </c>
      <c r="C7761" s="15">
        <f>INDEX(装备!G:G,MATCH(属性!A7761,装备!A:A,0))</f>
        <v>17</v>
      </c>
      <c r="D7761" s="15" t="str">
        <f>INDEX(装备!E:E,MATCH(属性!A7761,装备!A:A,0))</f>
        <v>trousers</v>
      </c>
      <c r="E7761" s="14">
        <v>79</v>
      </c>
      <c r="F7761" s="17">
        <f>INT((VLOOKUP($C7761,装备数值,2,0)+VLOOKUP($C7761,装备数值,5,0)*($E7761-1))*VLOOKUP($D7761,系数!$K$2:$O$7,2,0))</f>
        <v>5391</v>
      </c>
      <c r="G7761" s="17">
        <f>INT((VLOOKUP($C7761,装备数值,3,0)+VLOOKUP($C7761,装备数值,6,0)*($E7761-1))*VLOOKUP($D7761,系数!$K$2:$O$7,3,0))</f>
        <v>0</v>
      </c>
      <c r="H7761" s="17">
        <f t="shared" si="234"/>
        <v>0</v>
      </c>
      <c r="I7761" s="17">
        <f>INT((VLOOKUP($C7761,装备数值,4,0)+VLOOKUP($C7761,装备数值,7,0)*($E7761-1))*VLOOKUP($D7761,系数!$K$2:$O$7,4,0))</f>
        <v>0</v>
      </c>
      <c r="J7761" s="17">
        <f>INT((VLOOKUP($C7761,装备数值,4,0)+VLOOKUP($C7761,装备数值,7,0)*($E7761-1))*VLOOKUP($D7761,系数!$K$2:$O$7,5,0))</f>
        <v>0</v>
      </c>
      <c r="K7761" s="17">
        <f>INT(VLOOKUP(E7761,强化金币,2,1)*VLOOKUP(INDEX(装备!F:F,MATCH(属性!A7761,装备!A:A,0)),系数!$K$12:$M$15,3,0))</f>
        <v>100000</v>
      </c>
      <c r="O7761" s="17">
        <f>IF(E7761=1,"",VLOOKUP(E7761,系数!$S$2:$AB$12,MATCH(属性!C7761,评级,0),1))</f>
        <v>160</v>
      </c>
    </row>
    <row r="7762" spans="1:15" ht="17.25" thickBot="1" x14ac:dyDescent="0.4">
      <c r="A7762" s="17">
        <v>7100065</v>
      </c>
      <c r="B7762" s="17" t="s">
        <v>292</v>
      </c>
      <c r="C7762" s="15">
        <f>INDEX(装备!G:G,MATCH(属性!A7762,装备!A:A,0))</f>
        <v>17</v>
      </c>
      <c r="D7762" s="15" t="str">
        <f>INDEX(装备!E:E,MATCH(属性!A7762,装备!A:A,0))</f>
        <v>trousers</v>
      </c>
      <c r="E7762" s="14">
        <v>80</v>
      </c>
      <c r="F7762" s="17">
        <f>INT((VLOOKUP($C7762,装备数值,2,0)+VLOOKUP($C7762,装备数值,5,0)*($E7762-1))*VLOOKUP($D7762,系数!$K$2:$O$7,2,0))</f>
        <v>5446</v>
      </c>
      <c r="G7762" s="17">
        <f>INT((VLOOKUP($C7762,装备数值,3,0)+VLOOKUP($C7762,装备数值,6,0)*($E7762-1))*VLOOKUP($D7762,系数!$K$2:$O$7,3,0))</f>
        <v>0</v>
      </c>
      <c r="H7762" s="17">
        <f t="shared" si="234"/>
        <v>0</v>
      </c>
      <c r="I7762" s="17">
        <f>INT((VLOOKUP($C7762,装备数值,4,0)+VLOOKUP($C7762,装备数值,7,0)*($E7762-1))*VLOOKUP($D7762,系数!$K$2:$O$7,4,0))</f>
        <v>0</v>
      </c>
      <c r="J7762" s="17">
        <f>INT((VLOOKUP($C7762,装备数值,4,0)+VLOOKUP($C7762,装备数值,7,0)*($E7762-1))*VLOOKUP($D7762,系数!$K$2:$O$7,5,0))</f>
        <v>0</v>
      </c>
      <c r="K7762" s="17">
        <f>INT(VLOOKUP(E7762,强化金币,2,1)*VLOOKUP(INDEX(装备!F:F,MATCH(属性!A7762,装备!A:A,0)),系数!$K$12:$M$15,3,0))</f>
        <v>120000</v>
      </c>
      <c r="O7762" s="17">
        <f>IF(E7762=1,"",VLOOKUP(E7762,系数!$S$2:$AB$12,MATCH(属性!C7762,评级,0),1))</f>
        <v>180</v>
      </c>
    </row>
    <row r="7763" spans="1:15" ht="17.25" thickBot="1" x14ac:dyDescent="0.4">
      <c r="A7763" s="17">
        <v>7100065</v>
      </c>
      <c r="B7763" s="17" t="s">
        <v>292</v>
      </c>
      <c r="C7763" s="15">
        <f>INDEX(装备!G:G,MATCH(属性!A7763,装备!A:A,0))</f>
        <v>17</v>
      </c>
      <c r="D7763" s="15" t="str">
        <f>INDEX(装备!E:E,MATCH(属性!A7763,装备!A:A,0))</f>
        <v>trousers</v>
      </c>
      <c r="E7763" s="14">
        <v>81</v>
      </c>
      <c r="F7763" s="17">
        <f>INT((VLOOKUP($C7763,装备数值,2,0)+VLOOKUP($C7763,装备数值,5,0)*($E7763-1))*VLOOKUP($D7763,系数!$K$2:$O$7,2,0))</f>
        <v>5501</v>
      </c>
      <c r="G7763" s="17">
        <f>INT((VLOOKUP($C7763,装备数值,3,0)+VLOOKUP($C7763,装备数值,6,0)*($E7763-1))*VLOOKUP($D7763,系数!$K$2:$O$7,3,0))</f>
        <v>0</v>
      </c>
      <c r="H7763" s="17">
        <f t="shared" si="234"/>
        <v>0</v>
      </c>
      <c r="I7763" s="17">
        <f>INT((VLOOKUP($C7763,装备数值,4,0)+VLOOKUP($C7763,装备数值,7,0)*($E7763-1))*VLOOKUP($D7763,系数!$K$2:$O$7,4,0))</f>
        <v>0</v>
      </c>
      <c r="J7763" s="17">
        <f>INT((VLOOKUP($C7763,装备数值,4,0)+VLOOKUP($C7763,装备数值,7,0)*($E7763-1))*VLOOKUP($D7763,系数!$K$2:$O$7,5,0))</f>
        <v>0</v>
      </c>
      <c r="K7763" s="17">
        <f>INT(VLOOKUP(E7763,强化金币,2,1)*VLOOKUP(INDEX(装备!F:F,MATCH(属性!A7763,装备!A:A,0)),系数!$K$12:$M$15,3,0))</f>
        <v>140000</v>
      </c>
      <c r="O7763" s="17">
        <f>IF(E7763=1,"",VLOOKUP(E7763,系数!$S$2:$AB$12,MATCH(属性!C7763,评级,0),1))</f>
        <v>180</v>
      </c>
    </row>
    <row r="7764" spans="1:15" ht="17.25" thickBot="1" x14ac:dyDescent="0.4">
      <c r="A7764" s="17">
        <v>7100065</v>
      </c>
      <c r="B7764" s="17" t="s">
        <v>292</v>
      </c>
      <c r="C7764" s="15">
        <f>INDEX(装备!G:G,MATCH(属性!A7764,装备!A:A,0))</f>
        <v>17</v>
      </c>
      <c r="D7764" s="15" t="str">
        <f>INDEX(装备!E:E,MATCH(属性!A7764,装备!A:A,0))</f>
        <v>trousers</v>
      </c>
      <c r="E7764" s="14">
        <v>82</v>
      </c>
      <c r="F7764" s="17">
        <f>INT((VLOOKUP($C7764,装备数值,2,0)+VLOOKUP($C7764,装备数值,5,0)*($E7764-1))*VLOOKUP($D7764,系数!$K$2:$O$7,2,0))</f>
        <v>5556</v>
      </c>
      <c r="G7764" s="17">
        <f>INT((VLOOKUP($C7764,装备数值,3,0)+VLOOKUP($C7764,装备数值,6,0)*($E7764-1))*VLOOKUP($D7764,系数!$K$2:$O$7,3,0))</f>
        <v>0</v>
      </c>
      <c r="H7764" s="17">
        <f t="shared" si="234"/>
        <v>0</v>
      </c>
      <c r="I7764" s="17">
        <f>INT((VLOOKUP($C7764,装备数值,4,0)+VLOOKUP($C7764,装备数值,7,0)*($E7764-1))*VLOOKUP($D7764,系数!$K$2:$O$7,4,0))</f>
        <v>0</v>
      </c>
      <c r="J7764" s="17">
        <f>INT((VLOOKUP($C7764,装备数值,4,0)+VLOOKUP($C7764,装备数值,7,0)*($E7764-1))*VLOOKUP($D7764,系数!$K$2:$O$7,5,0))</f>
        <v>0</v>
      </c>
      <c r="K7764" s="17">
        <f>INT(VLOOKUP(E7764,强化金币,2,1)*VLOOKUP(INDEX(装备!F:F,MATCH(属性!A7764,装备!A:A,0)),系数!$K$12:$M$15,3,0))</f>
        <v>160000</v>
      </c>
      <c r="O7764" s="17">
        <f>IF(E7764=1,"",VLOOKUP(E7764,系数!$S$2:$AB$12,MATCH(属性!C7764,评级,0),1))</f>
        <v>180</v>
      </c>
    </row>
    <row r="7765" spans="1:15" ht="17.25" thickBot="1" x14ac:dyDescent="0.4">
      <c r="A7765" s="17">
        <v>7100065</v>
      </c>
      <c r="B7765" s="17" t="s">
        <v>292</v>
      </c>
      <c r="C7765" s="15">
        <f>INDEX(装备!G:G,MATCH(属性!A7765,装备!A:A,0))</f>
        <v>17</v>
      </c>
      <c r="D7765" s="15" t="str">
        <f>INDEX(装备!E:E,MATCH(属性!A7765,装备!A:A,0))</f>
        <v>trousers</v>
      </c>
      <c r="E7765" s="14">
        <v>83</v>
      </c>
      <c r="F7765" s="17">
        <f>INT((VLOOKUP($C7765,装备数值,2,0)+VLOOKUP($C7765,装备数值,5,0)*($E7765-1))*VLOOKUP($D7765,系数!$K$2:$O$7,2,0))</f>
        <v>5611</v>
      </c>
      <c r="G7765" s="17">
        <f>INT((VLOOKUP($C7765,装备数值,3,0)+VLOOKUP($C7765,装备数值,6,0)*($E7765-1))*VLOOKUP($D7765,系数!$K$2:$O$7,3,0))</f>
        <v>0</v>
      </c>
      <c r="H7765" s="17">
        <f t="shared" si="234"/>
        <v>0</v>
      </c>
      <c r="I7765" s="17">
        <f>INT((VLOOKUP($C7765,装备数值,4,0)+VLOOKUP($C7765,装备数值,7,0)*($E7765-1))*VLOOKUP($D7765,系数!$K$2:$O$7,4,0))</f>
        <v>0</v>
      </c>
      <c r="J7765" s="17">
        <f>INT((VLOOKUP($C7765,装备数值,4,0)+VLOOKUP($C7765,装备数值,7,0)*($E7765-1))*VLOOKUP($D7765,系数!$K$2:$O$7,5,0))</f>
        <v>0</v>
      </c>
      <c r="K7765" s="17">
        <f>INT(VLOOKUP(E7765,强化金币,2,1)*VLOOKUP(INDEX(装备!F:F,MATCH(属性!A7765,装备!A:A,0)),系数!$K$12:$M$15,3,0))</f>
        <v>180000</v>
      </c>
      <c r="O7765" s="17">
        <f>IF(E7765=1,"",VLOOKUP(E7765,系数!$S$2:$AB$12,MATCH(属性!C7765,评级,0),1))</f>
        <v>180</v>
      </c>
    </row>
    <row r="7766" spans="1:15" ht="17.25" thickBot="1" x14ac:dyDescent="0.4">
      <c r="A7766" s="17">
        <v>7100065</v>
      </c>
      <c r="B7766" s="17" t="s">
        <v>292</v>
      </c>
      <c r="C7766" s="15">
        <f>INDEX(装备!G:G,MATCH(属性!A7766,装备!A:A,0))</f>
        <v>17</v>
      </c>
      <c r="D7766" s="15" t="str">
        <f>INDEX(装备!E:E,MATCH(属性!A7766,装备!A:A,0))</f>
        <v>trousers</v>
      </c>
      <c r="E7766" s="14">
        <v>84</v>
      </c>
      <c r="F7766" s="17">
        <f>INT((VLOOKUP($C7766,装备数值,2,0)+VLOOKUP($C7766,装备数值,5,0)*($E7766-1))*VLOOKUP($D7766,系数!$K$2:$O$7,2,0))</f>
        <v>5666</v>
      </c>
      <c r="G7766" s="17">
        <f>INT((VLOOKUP($C7766,装备数值,3,0)+VLOOKUP($C7766,装备数值,6,0)*($E7766-1))*VLOOKUP($D7766,系数!$K$2:$O$7,3,0))</f>
        <v>0</v>
      </c>
      <c r="H7766" s="17">
        <f t="shared" si="234"/>
        <v>0</v>
      </c>
      <c r="I7766" s="17">
        <f>INT((VLOOKUP($C7766,装备数值,4,0)+VLOOKUP($C7766,装备数值,7,0)*($E7766-1))*VLOOKUP($D7766,系数!$K$2:$O$7,4,0))</f>
        <v>0</v>
      </c>
      <c r="J7766" s="17">
        <f>INT((VLOOKUP($C7766,装备数值,4,0)+VLOOKUP($C7766,装备数值,7,0)*($E7766-1))*VLOOKUP($D7766,系数!$K$2:$O$7,5,0))</f>
        <v>0</v>
      </c>
      <c r="K7766" s="17">
        <f>INT(VLOOKUP(E7766,强化金币,2,1)*VLOOKUP(INDEX(装备!F:F,MATCH(属性!A7766,装备!A:A,0)),系数!$K$12:$M$15,3,0))</f>
        <v>200000</v>
      </c>
      <c r="O7766" s="17">
        <f>IF(E7766=1,"",VLOOKUP(E7766,系数!$S$2:$AB$12,MATCH(属性!C7766,评级,0),1))</f>
        <v>180</v>
      </c>
    </row>
    <row r="7767" spans="1:15" ht="17.25" thickBot="1" x14ac:dyDescent="0.4">
      <c r="A7767" s="17">
        <v>7100065</v>
      </c>
      <c r="B7767" s="17" t="s">
        <v>292</v>
      </c>
      <c r="C7767" s="15">
        <f>INDEX(装备!G:G,MATCH(属性!A7767,装备!A:A,0))</f>
        <v>17</v>
      </c>
      <c r="D7767" s="15" t="str">
        <f>INDEX(装备!E:E,MATCH(属性!A7767,装备!A:A,0))</f>
        <v>trousers</v>
      </c>
      <c r="E7767" s="14">
        <v>85</v>
      </c>
      <c r="F7767" s="17">
        <f>INT((VLOOKUP($C7767,装备数值,2,0)+VLOOKUP($C7767,装备数值,5,0)*($E7767-1))*VLOOKUP($D7767,系数!$K$2:$O$7,2,0))</f>
        <v>5721</v>
      </c>
      <c r="G7767" s="17">
        <f>INT((VLOOKUP($C7767,装备数值,3,0)+VLOOKUP($C7767,装备数值,6,0)*($E7767-1))*VLOOKUP($D7767,系数!$K$2:$O$7,3,0))</f>
        <v>0</v>
      </c>
      <c r="H7767" s="17">
        <f t="shared" si="234"/>
        <v>0</v>
      </c>
      <c r="I7767" s="17">
        <f>INT((VLOOKUP($C7767,装备数值,4,0)+VLOOKUP($C7767,装备数值,7,0)*($E7767-1))*VLOOKUP($D7767,系数!$K$2:$O$7,4,0))</f>
        <v>0</v>
      </c>
      <c r="J7767" s="17">
        <f>INT((VLOOKUP($C7767,装备数值,4,0)+VLOOKUP($C7767,装备数值,7,0)*($E7767-1))*VLOOKUP($D7767,系数!$K$2:$O$7,5,0))</f>
        <v>0</v>
      </c>
      <c r="K7767" s="17">
        <f>INT(VLOOKUP(E7767,强化金币,2,1)*VLOOKUP(INDEX(装备!F:F,MATCH(属性!A7767,装备!A:A,0)),系数!$K$12:$M$15,3,0))</f>
        <v>250000</v>
      </c>
      <c r="O7767" s="17">
        <f>IF(E7767=1,"",VLOOKUP(E7767,系数!$S$2:$AB$12,MATCH(属性!C7767,评级,0),1))</f>
        <v>180</v>
      </c>
    </row>
    <row r="7768" spans="1:15" ht="17.25" thickBot="1" x14ac:dyDescent="0.4">
      <c r="A7768" s="17">
        <v>7100065</v>
      </c>
      <c r="B7768" s="17" t="s">
        <v>292</v>
      </c>
      <c r="C7768" s="15">
        <f>INDEX(装备!G:G,MATCH(属性!A7768,装备!A:A,0))</f>
        <v>17</v>
      </c>
      <c r="D7768" s="15" t="str">
        <f>INDEX(装备!E:E,MATCH(属性!A7768,装备!A:A,0))</f>
        <v>trousers</v>
      </c>
      <c r="E7768" s="14">
        <v>86</v>
      </c>
      <c r="F7768" s="17">
        <f>INT((VLOOKUP($C7768,装备数值,2,0)+VLOOKUP($C7768,装备数值,5,0)*($E7768-1))*VLOOKUP($D7768,系数!$K$2:$O$7,2,0))</f>
        <v>5776</v>
      </c>
      <c r="G7768" s="17">
        <f>INT((VLOOKUP($C7768,装备数值,3,0)+VLOOKUP($C7768,装备数值,6,0)*($E7768-1))*VLOOKUP($D7768,系数!$K$2:$O$7,3,0))</f>
        <v>0</v>
      </c>
      <c r="H7768" s="17">
        <f t="shared" si="234"/>
        <v>0</v>
      </c>
      <c r="I7768" s="17">
        <f>INT((VLOOKUP($C7768,装备数值,4,0)+VLOOKUP($C7768,装备数值,7,0)*($E7768-1))*VLOOKUP($D7768,系数!$K$2:$O$7,4,0))</f>
        <v>0</v>
      </c>
      <c r="J7768" s="17">
        <f>INT((VLOOKUP($C7768,装备数值,4,0)+VLOOKUP($C7768,装备数值,7,0)*($E7768-1))*VLOOKUP($D7768,系数!$K$2:$O$7,5,0))</f>
        <v>0</v>
      </c>
      <c r="K7768" s="17">
        <f>INT(VLOOKUP(E7768,强化金币,2,1)*VLOOKUP(INDEX(装备!F:F,MATCH(属性!A7768,装备!A:A,0)),系数!$K$12:$M$15,3,0))</f>
        <v>300000</v>
      </c>
      <c r="O7768" s="17">
        <f>IF(E7768=1,"",VLOOKUP(E7768,系数!$S$2:$AB$12,MATCH(属性!C7768,评级,0),1))</f>
        <v>180</v>
      </c>
    </row>
    <row r="7769" spans="1:15" ht="17.25" thickBot="1" x14ac:dyDescent="0.4">
      <c r="A7769" s="17">
        <v>7100065</v>
      </c>
      <c r="B7769" s="17" t="s">
        <v>292</v>
      </c>
      <c r="C7769" s="15">
        <f>INDEX(装备!G:G,MATCH(属性!A7769,装备!A:A,0))</f>
        <v>17</v>
      </c>
      <c r="D7769" s="15" t="str">
        <f>INDEX(装备!E:E,MATCH(属性!A7769,装备!A:A,0))</f>
        <v>trousers</v>
      </c>
      <c r="E7769" s="14">
        <v>87</v>
      </c>
      <c r="F7769" s="17">
        <f>INT((VLOOKUP($C7769,装备数值,2,0)+VLOOKUP($C7769,装备数值,5,0)*($E7769-1))*VLOOKUP($D7769,系数!$K$2:$O$7,2,0))</f>
        <v>5831</v>
      </c>
      <c r="G7769" s="17">
        <f>INT((VLOOKUP($C7769,装备数值,3,0)+VLOOKUP($C7769,装备数值,6,0)*($E7769-1))*VLOOKUP($D7769,系数!$K$2:$O$7,3,0))</f>
        <v>0</v>
      </c>
      <c r="H7769" s="17">
        <f t="shared" si="234"/>
        <v>0</v>
      </c>
      <c r="I7769" s="17">
        <f>INT((VLOOKUP($C7769,装备数值,4,0)+VLOOKUP($C7769,装备数值,7,0)*($E7769-1))*VLOOKUP($D7769,系数!$K$2:$O$7,4,0))</f>
        <v>0</v>
      </c>
      <c r="J7769" s="17">
        <f>INT((VLOOKUP($C7769,装备数值,4,0)+VLOOKUP($C7769,装备数值,7,0)*($E7769-1))*VLOOKUP($D7769,系数!$K$2:$O$7,5,0))</f>
        <v>0</v>
      </c>
      <c r="K7769" s="17">
        <f>INT(VLOOKUP(E7769,强化金币,2,1)*VLOOKUP(INDEX(装备!F:F,MATCH(属性!A7769,装备!A:A,0)),系数!$K$12:$M$15,3,0))</f>
        <v>350000</v>
      </c>
      <c r="O7769" s="17">
        <f>IF(E7769=1,"",VLOOKUP(E7769,系数!$S$2:$AB$12,MATCH(属性!C7769,评级,0),1))</f>
        <v>180</v>
      </c>
    </row>
    <row r="7770" spans="1:15" ht="17.25" thickBot="1" x14ac:dyDescent="0.4">
      <c r="A7770" s="17">
        <v>7100065</v>
      </c>
      <c r="B7770" s="17" t="s">
        <v>292</v>
      </c>
      <c r="C7770" s="15">
        <f>INDEX(装备!G:G,MATCH(属性!A7770,装备!A:A,0))</f>
        <v>17</v>
      </c>
      <c r="D7770" s="15" t="str">
        <f>INDEX(装备!E:E,MATCH(属性!A7770,装备!A:A,0))</f>
        <v>trousers</v>
      </c>
      <c r="E7770" s="14">
        <v>88</v>
      </c>
      <c r="F7770" s="17">
        <f>INT((VLOOKUP($C7770,装备数值,2,0)+VLOOKUP($C7770,装备数值,5,0)*($E7770-1))*VLOOKUP($D7770,系数!$K$2:$O$7,2,0))</f>
        <v>5886</v>
      </c>
      <c r="G7770" s="17">
        <f>INT((VLOOKUP($C7770,装备数值,3,0)+VLOOKUP($C7770,装备数值,6,0)*($E7770-1))*VLOOKUP($D7770,系数!$K$2:$O$7,3,0))</f>
        <v>0</v>
      </c>
      <c r="H7770" s="17">
        <f t="shared" si="234"/>
        <v>0</v>
      </c>
      <c r="I7770" s="17">
        <f>INT((VLOOKUP($C7770,装备数值,4,0)+VLOOKUP($C7770,装备数值,7,0)*($E7770-1))*VLOOKUP($D7770,系数!$K$2:$O$7,4,0))</f>
        <v>0</v>
      </c>
      <c r="J7770" s="17">
        <f>INT((VLOOKUP($C7770,装备数值,4,0)+VLOOKUP($C7770,装备数值,7,0)*($E7770-1))*VLOOKUP($D7770,系数!$K$2:$O$7,5,0))</f>
        <v>0</v>
      </c>
      <c r="K7770" s="17">
        <f>INT(VLOOKUP(E7770,强化金币,2,1)*VLOOKUP(INDEX(装备!F:F,MATCH(属性!A7770,装备!A:A,0)),系数!$K$12:$M$15,3,0))</f>
        <v>400000</v>
      </c>
      <c r="O7770" s="17">
        <f>IF(E7770=1,"",VLOOKUP(E7770,系数!$S$2:$AB$12,MATCH(属性!C7770,评级,0),1))</f>
        <v>180</v>
      </c>
    </row>
    <row r="7771" spans="1:15" ht="17.25" thickBot="1" x14ac:dyDescent="0.4">
      <c r="A7771" s="17">
        <v>7100065</v>
      </c>
      <c r="B7771" s="17" t="s">
        <v>292</v>
      </c>
      <c r="C7771" s="15">
        <f>INDEX(装备!G:G,MATCH(属性!A7771,装备!A:A,0))</f>
        <v>17</v>
      </c>
      <c r="D7771" s="15" t="str">
        <f>INDEX(装备!E:E,MATCH(属性!A7771,装备!A:A,0))</f>
        <v>trousers</v>
      </c>
      <c r="E7771" s="14">
        <v>89</v>
      </c>
      <c r="F7771" s="17">
        <f>INT((VLOOKUP($C7771,装备数值,2,0)+VLOOKUP($C7771,装备数值,5,0)*($E7771-1))*VLOOKUP($D7771,系数!$K$2:$O$7,2,0))</f>
        <v>5941</v>
      </c>
      <c r="G7771" s="17">
        <f>INT((VLOOKUP($C7771,装备数值,3,0)+VLOOKUP($C7771,装备数值,6,0)*($E7771-1))*VLOOKUP($D7771,系数!$K$2:$O$7,3,0))</f>
        <v>0</v>
      </c>
      <c r="H7771" s="17">
        <f t="shared" si="234"/>
        <v>0</v>
      </c>
      <c r="I7771" s="17">
        <f>INT((VLOOKUP($C7771,装备数值,4,0)+VLOOKUP($C7771,装备数值,7,0)*($E7771-1))*VLOOKUP($D7771,系数!$K$2:$O$7,4,0))</f>
        <v>0</v>
      </c>
      <c r="J7771" s="17">
        <f>INT((VLOOKUP($C7771,装备数值,4,0)+VLOOKUP($C7771,装备数值,7,0)*($E7771-1))*VLOOKUP($D7771,系数!$K$2:$O$7,5,0))</f>
        <v>0</v>
      </c>
      <c r="K7771" s="17">
        <f>INT(VLOOKUP(E7771,强化金币,2,1)*VLOOKUP(INDEX(装备!F:F,MATCH(属性!A7771,装备!A:A,0)),系数!$K$12:$M$15,3,0))</f>
        <v>450000</v>
      </c>
      <c r="O7771" s="17">
        <f>IF(E7771=1,"",VLOOKUP(E7771,系数!$S$2:$AB$12,MATCH(属性!C7771,评级,0),1))</f>
        <v>180</v>
      </c>
    </row>
    <row r="7772" spans="1:15" ht="17.25" thickBot="1" x14ac:dyDescent="0.4">
      <c r="A7772" s="17">
        <v>7100065</v>
      </c>
      <c r="B7772" s="17" t="s">
        <v>292</v>
      </c>
      <c r="C7772" s="15">
        <f>INDEX(装备!G:G,MATCH(属性!A7772,装备!A:A,0))</f>
        <v>17</v>
      </c>
      <c r="D7772" s="15" t="str">
        <f>INDEX(装备!E:E,MATCH(属性!A7772,装备!A:A,0))</f>
        <v>trousers</v>
      </c>
      <c r="E7772" s="14">
        <v>90</v>
      </c>
      <c r="F7772" s="17">
        <f>INT((VLOOKUP($C7772,装备数值,2,0)+VLOOKUP($C7772,装备数值,5,0)*($E7772-1))*VLOOKUP($D7772,系数!$K$2:$O$7,2,0))</f>
        <v>5996</v>
      </c>
      <c r="G7772" s="17">
        <f>INT((VLOOKUP($C7772,装备数值,3,0)+VLOOKUP($C7772,装备数值,6,0)*($E7772-1))*VLOOKUP($D7772,系数!$K$2:$O$7,3,0))</f>
        <v>0</v>
      </c>
      <c r="H7772" s="17">
        <f t="shared" si="234"/>
        <v>0</v>
      </c>
      <c r="I7772" s="17">
        <f>INT((VLOOKUP($C7772,装备数值,4,0)+VLOOKUP($C7772,装备数值,7,0)*($E7772-1))*VLOOKUP($D7772,系数!$K$2:$O$7,4,0))</f>
        <v>0</v>
      </c>
      <c r="J7772" s="17">
        <f>INT((VLOOKUP($C7772,装备数值,4,0)+VLOOKUP($C7772,装备数值,7,0)*($E7772-1))*VLOOKUP($D7772,系数!$K$2:$O$7,5,0))</f>
        <v>0</v>
      </c>
      <c r="K7772" s="17">
        <f>INT(VLOOKUP(E7772,强化金币,2,1)*VLOOKUP(INDEX(装备!F:F,MATCH(属性!A7772,装备!A:A,0)),系数!$K$12:$M$15,3,0))</f>
        <v>450000</v>
      </c>
      <c r="O7772" s="17">
        <f>IF(E7772=1,"",VLOOKUP(E7772,系数!$S$2:$AB$12,MATCH(属性!C7772,评级,0),1))</f>
        <v>200</v>
      </c>
    </row>
    <row r="7773" spans="1:15" ht="17.25" thickBot="1" x14ac:dyDescent="0.4">
      <c r="A7773" s="17">
        <v>7100065</v>
      </c>
      <c r="B7773" s="17" t="s">
        <v>292</v>
      </c>
      <c r="C7773" s="15">
        <f>INDEX(装备!G:G,MATCH(属性!A7773,装备!A:A,0))</f>
        <v>17</v>
      </c>
      <c r="D7773" s="15" t="str">
        <f>INDEX(装备!E:E,MATCH(属性!A7773,装备!A:A,0))</f>
        <v>trousers</v>
      </c>
      <c r="E7773" s="14">
        <v>91</v>
      </c>
      <c r="F7773" s="17">
        <f>INT((VLOOKUP($C7773,装备数值,2,0)+VLOOKUP($C7773,装备数值,5,0)*($E7773-1))*VLOOKUP($D7773,系数!$K$2:$O$7,2,0))</f>
        <v>6051</v>
      </c>
      <c r="G7773" s="17">
        <f>INT((VLOOKUP($C7773,装备数值,3,0)+VLOOKUP($C7773,装备数值,6,0)*($E7773-1))*VLOOKUP($D7773,系数!$K$2:$O$7,3,0))</f>
        <v>0</v>
      </c>
      <c r="H7773" s="17">
        <f t="shared" si="234"/>
        <v>0</v>
      </c>
      <c r="I7773" s="17">
        <f>INT((VLOOKUP($C7773,装备数值,4,0)+VLOOKUP($C7773,装备数值,7,0)*($E7773-1))*VLOOKUP($D7773,系数!$K$2:$O$7,4,0))</f>
        <v>0</v>
      </c>
      <c r="J7773" s="17">
        <f>INT((VLOOKUP($C7773,装备数值,4,0)+VLOOKUP($C7773,装备数值,7,0)*($E7773-1))*VLOOKUP($D7773,系数!$K$2:$O$7,5,0))</f>
        <v>0</v>
      </c>
      <c r="K7773" s="17">
        <f>INT(VLOOKUP(E7773,强化金币,2,1)*VLOOKUP(INDEX(装备!F:F,MATCH(属性!A7773,装备!A:A,0)),系数!$K$12:$M$15,3,0))</f>
        <v>450000</v>
      </c>
      <c r="O7773" s="17">
        <f>IF(E7773=1,"",VLOOKUP(E7773,系数!$S$2:$AB$12,MATCH(属性!C7773,评级,0),1))</f>
        <v>200</v>
      </c>
    </row>
    <row r="7774" spans="1:15" ht="17.25" thickBot="1" x14ac:dyDescent="0.4">
      <c r="A7774" s="17">
        <v>7100065</v>
      </c>
      <c r="B7774" s="17" t="s">
        <v>292</v>
      </c>
      <c r="C7774" s="15">
        <f>INDEX(装备!G:G,MATCH(属性!A7774,装备!A:A,0))</f>
        <v>17</v>
      </c>
      <c r="D7774" s="15" t="str">
        <f>INDEX(装备!E:E,MATCH(属性!A7774,装备!A:A,0))</f>
        <v>trousers</v>
      </c>
      <c r="E7774" s="14">
        <v>92</v>
      </c>
      <c r="F7774" s="17">
        <f>INT((VLOOKUP($C7774,装备数值,2,0)+VLOOKUP($C7774,装备数值,5,0)*($E7774-1))*VLOOKUP($D7774,系数!$K$2:$O$7,2,0))</f>
        <v>6106</v>
      </c>
      <c r="G7774" s="17">
        <f>INT((VLOOKUP($C7774,装备数值,3,0)+VLOOKUP($C7774,装备数值,6,0)*($E7774-1))*VLOOKUP($D7774,系数!$K$2:$O$7,3,0))</f>
        <v>0</v>
      </c>
      <c r="H7774" s="17">
        <f t="shared" si="234"/>
        <v>0</v>
      </c>
      <c r="I7774" s="17">
        <f>INT((VLOOKUP($C7774,装备数值,4,0)+VLOOKUP($C7774,装备数值,7,0)*($E7774-1))*VLOOKUP($D7774,系数!$K$2:$O$7,4,0))</f>
        <v>0</v>
      </c>
      <c r="J7774" s="17">
        <f>INT((VLOOKUP($C7774,装备数值,4,0)+VLOOKUP($C7774,装备数值,7,0)*($E7774-1))*VLOOKUP($D7774,系数!$K$2:$O$7,5,0))</f>
        <v>0</v>
      </c>
      <c r="K7774" s="17">
        <f>INT(VLOOKUP(E7774,强化金币,2,1)*VLOOKUP(INDEX(装备!F:F,MATCH(属性!A7774,装备!A:A,0)),系数!$K$12:$M$15,3,0))</f>
        <v>450000</v>
      </c>
      <c r="O7774" s="17">
        <f>IF(E7774=1,"",VLOOKUP(E7774,系数!$S$2:$AB$12,MATCH(属性!C7774,评级,0),1))</f>
        <v>200</v>
      </c>
    </row>
    <row r="7775" spans="1:15" ht="17.25" thickBot="1" x14ac:dyDescent="0.4">
      <c r="A7775" s="17">
        <v>7100065</v>
      </c>
      <c r="B7775" s="17" t="s">
        <v>292</v>
      </c>
      <c r="C7775" s="15">
        <f>INDEX(装备!G:G,MATCH(属性!A7775,装备!A:A,0))</f>
        <v>17</v>
      </c>
      <c r="D7775" s="15" t="str">
        <f>INDEX(装备!E:E,MATCH(属性!A7775,装备!A:A,0))</f>
        <v>trousers</v>
      </c>
      <c r="E7775" s="14">
        <v>93</v>
      </c>
      <c r="F7775" s="17">
        <f>INT((VLOOKUP($C7775,装备数值,2,0)+VLOOKUP($C7775,装备数值,5,0)*($E7775-1))*VLOOKUP($D7775,系数!$K$2:$O$7,2,0))</f>
        <v>6161</v>
      </c>
      <c r="G7775" s="17">
        <f>INT((VLOOKUP($C7775,装备数值,3,0)+VLOOKUP($C7775,装备数值,6,0)*($E7775-1))*VLOOKUP($D7775,系数!$K$2:$O$7,3,0))</f>
        <v>0</v>
      </c>
      <c r="H7775" s="17">
        <f t="shared" si="234"/>
        <v>0</v>
      </c>
      <c r="I7775" s="17">
        <f>INT((VLOOKUP($C7775,装备数值,4,0)+VLOOKUP($C7775,装备数值,7,0)*($E7775-1))*VLOOKUP($D7775,系数!$K$2:$O$7,4,0))</f>
        <v>0</v>
      </c>
      <c r="J7775" s="17">
        <f>INT((VLOOKUP($C7775,装备数值,4,0)+VLOOKUP($C7775,装备数值,7,0)*($E7775-1))*VLOOKUP($D7775,系数!$K$2:$O$7,5,0))</f>
        <v>0</v>
      </c>
      <c r="K7775" s="17">
        <f>INT(VLOOKUP(E7775,强化金币,2,1)*VLOOKUP(INDEX(装备!F:F,MATCH(属性!A7775,装备!A:A,0)),系数!$K$12:$M$15,3,0))</f>
        <v>450000</v>
      </c>
      <c r="O7775" s="17">
        <f>IF(E7775=1,"",VLOOKUP(E7775,系数!$S$2:$AB$12,MATCH(属性!C7775,评级,0),1))</f>
        <v>200</v>
      </c>
    </row>
    <row r="7776" spans="1:15" ht="17.25" thickBot="1" x14ac:dyDescent="0.4">
      <c r="A7776" s="17">
        <v>7100065</v>
      </c>
      <c r="B7776" s="17" t="s">
        <v>292</v>
      </c>
      <c r="C7776" s="15">
        <f>INDEX(装备!G:G,MATCH(属性!A7776,装备!A:A,0))</f>
        <v>17</v>
      </c>
      <c r="D7776" s="15" t="str">
        <f>INDEX(装备!E:E,MATCH(属性!A7776,装备!A:A,0))</f>
        <v>trousers</v>
      </c>
      <c r="E7776" s="14">
        <v>94</v>
      </c>
      <c r="F7776" s="17">
        <f>INT((VLOOKUP($C7776,装备数值,2,0)+VLOOKUP($C7776,装备数值,5,0)*($E7776-1))*VLOOKUP($D7776,系数!$K$2:$O$7,2,0))</f>
        <v>6216</v>
      </c>
      <c r="G7776" s="17">
        <f>INT((VLOOKUP($C7776,装备数值,3,0)+VLOOKUP($C7776,装备数值,6,0)*($E7776-1))*VLOOKUP($D7776,系数!$K$2:$O$7,3,0))</f>
        <v>0</v>
      </c>
      <c r="H7776" s="17">
        <f t="shared" si="234"/>
        <v>0</v>
      </c>
      <c r="I7776" s="17">
        <f>INT((VLOOKUP($C7776,装备数值,4,0)+VLOOKUP($C7776,装备数值,7,0)*($E7776-1))*VLOOKUP($D7776,系数!$K$2:$O$7,4,0))</f>
        <v>0</v>
      </c>
      <c r="J7776" s="17">
        <f>INT((VLOOKUP($C7776,装备数值,4,0)+VLOOKUP($C7776,装备数值,7,0)*($E7776-1))*VLOOKUP($D7776,系数!$K$2:$O$7,5,0))</f>
        <v>0</v>
      </c>
      <c r="K7776" s="17">
        <f>INT(VLOOKUP(E7776,强化金币,2,1)*VLOOKUP(INDEX(装备!F:F,MATCH(属性!A7776,装备!A:A,0)),系数!$K$12:$M$15,3,0))</f>
        <v>450000</v>
      </c>
      <c r="O7776" s="17">
        <f>IF(E7776=1,"",VLOOKUP(E7776,系数!$S$2:$AB$12,MATCH(属性!C7776,评级,0),1))</f>
        <v>200</v>
      </c>
    </row>
    <row r="7777" spans="1:15" ht="17.25" thickBot="1" x14ac:dyDescent="0.4">
      <c r="A7777" s="17">
        <v>7100065</v>
      </c>
      <c r="B7777" s="17" t="s">
        <v>292</v>
      </c>
      <c r="C7777" s="15">
        <f>INDEX(装备!G:G,MATCH(属性!A7777,装备!A:A,0))</f>
        <v>17</v>
      </c>
      <c r="D7777" s="15" t="str">
        <f>INDEX(装备!E:E,MATCH(属性!A7777,装备!A:A,0))</f>
        <v>trousers</v>
      </c>
      <c r="E7777" s="14">
        <v>95</v>
      </c>
      <c r="F7777" s="17">
        <f>INT((VLOOKUP($C7777,装备数值,2,0)+VLOOKUP($C7777,装备数值,5,0)*($E7777-1))*VLOOKUP($D7777,系数!$K$2:$O$7,2,0))</f>
        <v>6271</v>
      </c>
      <c r="G7777" s="17">
        <f>INT((VLOOKUP($C7777,装备数值,3,0)+VLOOKUP($C7777,装备数值,6,0)*($E7777-1))*VLOOKUP($D7777,系数!$K$2:$O$7,3,0))</f>
        <v>0</v>
      </c>
      <c r="H7777" s="17">
        <f t="shared" si="234"/>
        <v>0</v>
      </c>
      <c r="I7777" s="17">
        <f>INT((VLOOKUP($C7777,装备数值,4,0)+VLOOKUP($C7777,装备数值,7,0)*($E7777-1))*VLOOKUP($D7777,系数!$K$2:$O$7,4,0))</f>
        <v>0</v>
      </c>
      <c r="J7777" s="17">
        <f>INT((VLOOKUP($C7777,装备数值,4,0)+VLOOKUP($C7777,装备数值,7,0)*($E7777-1))*VLOOKUP($D7777,系数!$K$2:$O$7,5,0))</f>
        <v>0</v>
      </c>
      <c r="K7777" s="17">
        <f>INT(VLOOKUP(E7777,强化金币,2,1)*VLOOKUP(INDEX(装备!F:F,MATCH(属性!A7777,装备!A:A,0)),系数!$K$12:$M$15,3,0))</f>
        <v>450000</v>
      </c>
      <c r="O7777" s="17">
        <f>IF(E7777=1,"",VLOOKUP(E7777,系数!$S$2:$AB$12,MATCH(属性!C7777,评级,0),1))</f>
        <v>200</v>
      </c>
    </row>
    <row r="7778" spans="1:15" ht="17.25" thickBot="1" x14ac:dyDescent="0.4">
      <c r="A7778" s="17">
        <v>7100065</v>
      </c>
      <c r="B7778" s="17" t="s">
        <v>292</v>
      </c>
      <c r="C7778" s="15">
        <f>INDEX(装备!G:G,MATCH(属性!A7778,装备!A:A,0))</f>
        <v>17</v>
      </c>
      <c r="D7778" s="15" t="str">
        <f>INDEX(装备!E:E,MATCH(属性!A7778,装备!A:A,0))</f>
        <v>trousers</v>
      </c>
      <c r="E7778" s="14">
        <v>96</v>
      </c>
      <c r="F7778" s="17">
        <f>INT((VLOOKUP($C7778,装备数值,2,0)+VLOOKUP($C7778,装备数值,5,0)*($E7778-1))*VLOOKUP($D7778,系数!$K$2:$O$7,2,0))</f>
        <v>6326</v>
      </c>
      <c r="G7778" s="17">
        <f>INT((VLOOKUP($C7778,装备数值,3,0)+VLOOKUP($C7778,装备数值,6,0)*($E7778-1))*VLOOKUP($D7778,系数!$K$2:$O$7,3,0))</f>
        <v>0</v>
      </c>
      <c r="H7778" s="17">
        <f t="shared" si="234"/>
        <v>0</v>
      </c>
      <c r="I7778" s="17">
        <f>INT((VLOOKUP($C7778,装备数值,4,0)+VLOOKUP($C7778,装备数值,7,0)*($E7778-1))*VLOOKUP($D7778,系数!$K$2:$O$7,4,0))</f>
        <v>0</v>
      </c>
      <c r="J7778" s="17">
        <f>INT((VLOOKUP($C7778,装备数值,4,0)+VLOOKUP($C7778,装备数值,7,0)*($E7778-1))*VLOOKUP($D7778,系数!$K$2:$O$7,5,0))</f>
        <v>0</v>
      </c>
      <c r="K7778" s="17">
        <f>INT(VLOOKUP(E7778,强化金币,2,1)*VLOOKUP(INDEX(装备!F:F,MATCH(属性!A7778,装备!A:A,0)),系数!$K$12:$M$15,3,0))</f>
        <v>450000</v>
      </c>
      <c r="O7778" s="17">
        <f>IF(E7778=1,"",VLOOKUP(E7778,系数!$S$2:$AB$12,MATCH(属性!C7778,评级,0),1))</f>
        <v>200</v>
      </c>
    </row>
    <row r="7779" spans="1:15" ht="17.25" thickBot="1" x14ac:dyDescent="0.4">
      <c r="A7779" s="17">
        <v>7100065</v>
      </c>
      <c r="B7779" s="17" t="s">
        <v>292</v>
      </c>
      <c r="C7779" s="15">
        <f>INDEX(装备!G:G,MATCH(属性!A7779,装备!A:A,0))</f>
        <v>17</v>
      </c>
      <c r="D7779" s="15" t="str">
        <f>INDEX(装备!E:E,MATCH(属性!A7779,装备!A:A,0))</f>
        <v>trousers</v>
      </c>
      <c r="E7779" s="14">
        <v>97</v>
      </c>
      <c r="F7779" s="17">
        <f>INT((VLOOKUP($C7779,装备数值,2,0)+VLOOKUP($C7779,装备数值,5,0)*($E7779-1))*VLOOKUP($D7779,系数!$K$2:$O$7,2,0))</f>
        <v>6381</v>
      </c>
      <c r="G7779" s="17">
        <f>INT((VLOOKUP($C7779,装备数值,3,0)+VLOOKUP($C7779,装备数值,6,0)*($E7779-1))*VLOOKUP($D7779,系数!$K$2:$O$7,3,0))</f>
        <v>0</v>
      </c>
      <c r="H7779" s="17">
        <f t="shared" si="234"/>
        <v>0</v>
      </c>
      <c r="I7779" s="17">
        <f>INT((VLOOKUP($C7779,装备数值,4,0)+VLOOKUP($C7779,装备数值,7,0)*($E7779-1))*VLOOKUP($D7779,系数!$K$2:$O$7,4,0))</f>
        <v>0</v>
      </c>
      <c r="J7779" s="17">
        <f>INT((VLOOKUP($C7779,装备数值,4,0)+VLOOKUP($C7779,装备数值,7,0)*($E7779-1))*VLOOKUP($D7779,系数!$K$2:$O$7,5,0))</f>
        <v>0</v>
      </c>
      <c r="K7779" s="17">
        <f>INT(VLOOKUP(E7779,强化金币,2,1)*VLOOKUP(INDEX(装备!F:F,MATCH(属性!A7779,装备!A:A,0)),系数!$K$12:$M$15,3,0))</f>
        <v>450000</v>
      </c>
      <c r="O7779" s="17">
        <f>IF(E7779=1,"",VLOOKUP(E7779,系数!$S$2:$AB$12,MATCH(属性!C7779,评级,0),1))</f>
        <v>200</v>
      </c>
    </row>
    <row r="7780" spans="1:15" ht="17.25" thickBot="1" x14ac:dyDescent="0.4">
      <c r="A7780" s="17">
        <v>7100065</v>
      </c>
      <c r="B7780" s="17" t="s">
        <v>292</v>
      </c>
      <c r="C7780" s="15">
        <f>INDEX(装备!G:G,MATCH(属性!A7780,装备!A:A,0))</f>
        <v>17</v>
      </c>
      <c r="D7780" s="15" t="str">
        <f>INDEX(装备!E:E,MATCH(属性!A7780,装备!A:A,0))</f>
        <v>trousers</v>
      </c>
      <c r="E7780" s="14">
        <v>98</v>
      </c>
      <c r="F7780" s="17">
        <f>INT((VLOOKUP($C7780,装备数值,2,0)+VLOOKUP($C7780,装备数值,5,0)*($E7780-1))*VLOOKUP($D7780,系数!$K$2:$O$7,2,0))</f>
        <v>6436</v>
      </c>
      <c r="G7780" s="17">
        <f>INT((VLOOKUP($C7780,装备数值,3,0)+VLOOKUP($C7780,装备数值,6,0)*($E7780-1))*VLOOKUP($D7780,系数!$K$2:$O$7,3,0))</f>
        <v>0</v>
      </c>
      <c r="H7780" s="17">
        <f t="shared" si="234"/>
        <v>0</v>
      </c>
      <c r="I7780" s="17">
        <f>INT((VLOOKUP($C7780,装备数值,4,0)+VLOOKUP($C7780,装备数值,7,0)*($E7780-1))*VLOOKUP($D7780,系数!$K$2:$O$7,4,0))</f>
        <v>0</v>
      </c>
      <c r="J7780" s="17">
        <f>INT((VLOOKUP($C7780,装备数值,4,0)+VLOOKUP($C7780,装备数值,7,0)*($E7780-1))*VLOOKUP($D7780,系数!$K$2:$O$7,5,0))</f>
        <v>0</v>
      </c>
      <c r="K7780" s="17">
        <f>INT(VLOOKUP(E7780,强化金币,2,1)*VLOOKUP(INDEX(装备!F:F,MATCH(属性!A7780,装备!A:A,0)),系数!$K$12:$M$15,3,0))</f>
        <v>450000</v>
      </c>
      <c r="O7780" s="17">
        <f>IF(E7780=1,"",VLOOKUP(E7780,系数!$S$2:$AB$12,MATCH(属性!C7780,评级,0),1))</f>
        <v>200</v>
      </c>
    </row>
    <row r="7781" spans="1:15" ht="17.25" thickBot="1" x14ac:dyDescent="0.4">
      <c r="A7781" s="17">
        <v>7100065</v>
      </c>
      <c r="B7781" s="17" t="s">
        <v>292</v>
      </c>
      <c r="C7781" s="15">
        <f>INDEX(装备!G:G,MATCH(属性!A7781,装备!A:A,0))</f>
        <v>17</v>
      </c>
      <c r="D7781" s="15" t="str">
        <f>INDEX(装备!E:E,MATCH(属性!A7781,装备!A:A,0))</f>
        <v>trousers</v>
      </c>
      <c r="E7781" s="14">
        <v>99</v>
      </c>
      <c r="F7781" s="17">
        <f>INT((VLOOKUP($C7781,装备数值,2,0)+VLOOKUP($C7781,装备数值,5,0)*($E7781-1))*VLOOKUP($D7781,系数!$K$2:$O$7,2,0))</f>
        <v>6491</v>
      </c>
      <c r="G7781" s="17">
        <f>INT((VLOOKUP($C7781,装备数值,3,0)+VLOOKUP($C7781,装备数值,6,0)*($E7781-1))*VLOOKUP($D7781,系数!$K$2:$O$7,3,0))</f>
        <v>0</v>
      </c>
      <c r="H7781" s="17">
        <f t="shared" si="234"/>
        <v>0</v>
      </c>
      <c r="I7781" s="17">
        <f>INT((VLOOKUP($C7781,装备数值,4,0)+VLOOKUP($C7781,装备数值,7,0)*($E7781-1))*VLOOKUP($D7781,系数!$K$2:$O$7,4,0))</f>
        <v>0</v>
      </c>
      <c r="J7781" s="17">
        <f>INT((VLOOKUP($C7781,装备数值,4,0)+VLOOKUP($C7781,装备数值,7,0)*($E7781-1))*VLOOKUP($D7781,系数!$K$2:$O$7,5,0))</f>
        <v>0</v>
      </c>
      <c r="K7781" s="17">
        <f>INT(VLOOKUP(E7781,强化金币,2,1)*VLOOKUP(INDEX(装备!F:F,MATCH(属性!A7781,装备!A:A,0)),系数!$K$12:$M$15,3,0))</f>
        <v>450000</v>
      </c>
      <c r="O7781" s="17">
        <f>IF(E7781=1,"",VLOOKUP(E7781,系数!$S$2:$AB$12,MATCH(属性!C7781,评级,0),1))</f>
        <v>200</v>
      </c>
    </row>
    <row r="7782" spans="1:15" ht="17.25" thickBot="1" x14ac:dyDescent="0.4">
      <c r="A7782" s="17">
        <v>7100065</v>
      </c>
      <c r="B7782" s="17" t="s">
        <v>292</v>
      </c>
      <c r="C7782" s="15">
        <f>INDEX(装备!G:G,MATCH(属性!A7782,装备!A:A,0))</f>
        <v>17</v>
      </c>
      <c r="D7782" s="15" t="str">
        <f>INDEX(装备!E:E,MATCH(属性!A7782,装备!A:A,0))</f>
        <v>trousers</v>
      </c>
      <c r="E7782" s="14">
        <v>100</v>
      </c>
      <c r="F7782" s="17">
        <f>INT((VLOOKUP($C7782,装备数值,2,0)+VLOOKUP($C7782,装备数值,5,0)*($E7782-1))*VLOOKUP($D7782,系数!$K$2:$O$7,2,0))</f>
        <v>6546</v>
      </c>
      <c r="G7782" s="17">
        <f>INT((VLOOKUP($C7782,装备数值,3,0)+VLOOKUP($C7782,装备数值,6,0)*($E7782-1))*VLOOKUP($D7782,系数!$K$2:$O$7,3,0))</f>
        <v>0</v>
      </c>
      <c r="H7782" s="17">
        <f t="shared" si="234"/>
        <v>0</v>
      </c>
      <c r="I7782" s="17">
        <f>INT((VLOOKUP($C7782,装备数值,4,0)+VLOOKUP($C7782,装备数值,7,0)*($E7782-1))*VLOOKUP($D7782,系数!$K$2:$O$7,4,0))</f>
        <v>0</v>
      </c>
      <c r="J7782" s="17">
        <f>INT((VLOOKUP($C7782,装备数值,4,0)+VLOOKUP($C7782,装备数值,7,0)*($E7782-1))*VLOOKUP($D7782,系数!$K$2:$O$7,5,0))</f>
        <v>0</v>
      </c>
      <c r="K7782" s="17">
        <f>INT(VLOOKUP(E7782,强化金币,2,1)*VLOOKUP(INDEX(装备!F:F,MATCH(属性!A7782,装备!A:A,0)),系数!$K$12:$M$15,3,0))</f>
        <v>450000</v>
      </c>
      <c r="O7782" s="17">
        <f>IF(E7782=1,"",VLOOKUP(E7782,系数!$S$2:$AB$12,MATCH(属性!C7782,评级,0),1))</f>
        <v>220</v>
      </c>
    </row>
    <row r="7783" spans="1:15" ht="17.25" thickBot="1" x14ac:dyDescent="0.4">
      <c r="A7783" s="17">
        <v>7100065</v>
      </c>
      <c r="B7783" s="17" t="s">
        <v>292</v>
      </c>
      <c r="C7783" s="15">
        <f>INDEX(装备!G:G,MATCH(属性!A7783,装备!A:A,0))</f>
        <v>17</v>
      </c>
      <c r="D7783" s="15" t="str">
        <f>INDEX(装备!E:E,MATCH(属性!A7783,装备!A:A,0))</f>
        <v>trousers</v>
      </c>
      <c r="E7783" s="14">
        <v>101</v>
      </c>
      <c r="F7783" s="17">
        <f>INT((VLOOKUP($C7783,装备数值,2,0)+VLOOKUP($C7783,装备数值,5,0)*($E7783-1))*VLOOKUP($D7783,系数!$K$2:$O$7,2,0))</f>
        <v>6601</v>
      </c>
      <c r="G7783" s="17">
        <f>INT((VLOOKUP($C7783,装备数值,3,0)+VLOOKUP($C7783,装备数值,6,0)*($E7783-1))*VLOOKUP($D7783,系数!$K$2:$O$7,3,0))</f>
        <v>0</v>
      </c>
      <c r="H7783" s="17">
        <f t="shared" si="234"/>
        <v>0</v>
      </c>
      <c r="I7783" s="17">
        <f>INT((VLOOKUP($C7783,装备数值,4,0)+VLOOKUP($C7783,装备数值,7,0)*($E7783-1))*VLOOKUP($D7783,系数!$K$2:$O$7,4,0))</f>
        <v>0</v>
      </c>
      <c r="J7783" s="17">
        <f>INT((VLOOKUP($C7783,装备数值,4,0)+VLOOKUP($C7783,装备数值,7,0)*($E7783-1))*VLOOKUP($D7783,系数!$K$2:$O$7,5,0))</f>
        <v>0</v>
      </c>
      <c r="K7783" s="17">
        <f>INT(VLOOKUP(E7783,强化金币,2,1)*VLOOKUP(INDEX(装备!F:F,MATCH(属性!A7783,装备!A:A,0)),系数!$K$12:$M$15,3,0))</f>
        <v>450000</v>
      </c>
      <c r="O7783" s="17">
        <f>IF(E7783=1,"",VLOOKUP(E7783,系数!$S$2:$AB$12,MATCH(属性!C7783,评级,0),1))</f>
        <v>220</v>
      </c>
    </row>
    <row r="7784" spans="1:15" ht="17.25" thickBot="1" x14ac:dyDescent="0.4">
      <c r="A7784" s="17">
        <v>7100065</v>
      </c>
      <c r="B7784" s="17" t="s">
        <v>292</v>
      </c>
      <c r="C7784" s="15">
        <f>INDEX(装备!G:G,MATCH(属性!A7784,装备!A:A,0))</f>
        <v>17</v>
      </c>
      <c r="D7784" s="15" t="str">
        <f>INDEX(装备!E:E,MATCH(属性!A7784,装备!A:A,0))</f>
        <v>trousers</v>
      </c>
      <c r="E7784" s="14">
        <v>102</v>
      </c>
      <c r="F7784" s="17">
        <f>INT((VLOOKUP($C7784,装备数值,2,0)+VLOOKUP($C7784,装备数值,5,0)*($E7784-1))*VLOOKUP($D7784,系数!$K$2:$O$7,2,0))</f>
        <v>6656</v>
      </c>
      <c r="G7784" s="17">
        <f>INT((VLOOKUP($C7784,装备数值,3,0)+VLOOKUP($C7784,装备数值,6,0)*($E7784-1))*VLOOKUP($D7784,系数!$K$2:$O$7,3,0))</f>
        <v>0</v>
      </c>
      <c r="H7784" s="17">
        <f t="shared" si="234"/>
        <v>0</v>
      </c>
      <c r="I7784" s="17">
        <f>INT((VLOOKUP($C7784,装备数值,4,0)+VLOOKUP($C7784,装备数值,7,0)*($E7784-1))*VLOOKUP($D7784,系数!$K$2:$O$7,4,0))</f>
        <v>0</v>
      </c>
      <c r="J7784" s="17">
        <f>INT((VLOOKUP($C7784,装备数值,4,0)+VLOOKUP($C7784,装备数值,7,0)*($E7784-1))*VLOOKUP($D7784,系数!$K$2:$O$7,5,0))</f>
        <v>0</v>
      </c>
      <c r="K7784" s="17">
        <f>INT(VLOOKUP(E7784,强化金币,2,1)*VLOOKUP(INDEX(装备!F:F,MATCH(属性!A7784,装备!A:A,0)),系数!$K$12:$M$15,3,0))</f>
        <v>450000</v>
      </c>
      <c r="O7784" s="17">
        <f>IF(E7784=1,"",VLOOKUP(E7784,系数!$S$2:$AB$12,MATCH(属性!C7784,评级,0),1))</f>
        <v>220</v>
      </c>
    </row>
    <row r="7785" spans="1:15" ht="17.25" thickBot="1" x14ac:dyDescent="0.4">
      <c r="A7785" s="17">
        <v>7100065</v>
      </c>
      <c r="B7785" s="17" t="s">
        <v>292</v>
      </c>
      <c r="C7785" s="15">
        <f>INDEX(装备!G:G,MATCH(属性!A7785,装备!A:A,0))</f>
        <v>17</v>
      </c>
      <c r="D7785" s="15" t="str">
        <f>INDEX(装备!E:E,MATCH(属性!A7785,装备!A:A,0))</f>
        <v>trousers</v>
      </c>
      <c r="E7785" s="14">
        <v>103</v>
      </c>
      <c r="F7785" s="17">
        <f>INT((VLOOKUP($C7785,装备数值,2,0)+VLOOKUP($C7785,装备数值,5,0)*($E7785-1))*VLOOKUP($D7785,系数!$K$2:$O$7,2,0))</f>
        <v>6711</v>
      </c>
      <c r="G7785" s="17">
        <f>INT((VLOOKUP($C7785,装备数值,3,0)+VLOOKUP($C7785,装备数值,6,0)*($E7785-1))*VLOOKUP($D7785,系数!$K$2:$O$7,3,0))</f>
        <v>0</v>
      </c>
      <c r="H7785" s="17">
        <f t="shared" si="234"/>
        <v>0</v>
      </c>
      <c r="I7785" s="17">
        <f>INT((VLOOKUP($C7785,装备数值,4,0)+VLOOKUP($C7785,装备数值,7,0)*($E7785-1))*VLOOKUP($D7785,系数!$K$2:$O$7,4,0))</f>
        <v>0</v>
      </c>
      <c r="J7785" s="17">
        <f>INT((VLOOKUP($C7785,装备数值,4,0)+VLOOKUP($C7785,装备数值,7,0)*($E7785-1))*VLOOKUP($D7785,系数!$K$2:$O$7,5,0))</f>
        <v>0</v>
      </c>
      <c r="K7785" s="17">
        <f>INT(VLOOKUP(E7785,强化金币,2,1)*VLOOKUP(INDEX(装备!F:F,MATCH(属性!A7785,装备!A:A,0)),系数!$K$12:$M$15,3,0))</f>
        <v>450000</v>
      </c>
      <c r="O7785" s="17">
        <f>IF(E7785=1,"",VLOOKUP(E7785,系数!$S$2:$AB$12,MATCH(属性!C7785,评级,0),1))</f>
        <v>220</v>
      </c>
    </row>
    <row r="7786" spans="1:15" ht="17.25" thickBot="1" x14ac:dyDescent="0.4">
      <c r="A7786" s="17">
        <v>7100065</v>
      </c>
      <c r="B7786" s="17" t="s">
        <v>292</v>
      </c>
      <c r="C7786" s="15">
        <f>INDEX(装备!G:G,MATCH(属性!A7786,装备!A:A,0))</f>
        <v>17</v>
      </c>
      <c r="D7786" s="15" t="str">
        <f>INDEX(装备!E:E,MATCH(属性!A7786,装备!A:A,0))</f>
        <v>trousers</v>
      </c>
      <c r="E7786" s="14">
        <v>104</v>
      </c>
      <c r="F7786" s="17">
        <f>INT((VLOOKUP($C7786,装备数值,2,0)+VLOOKUP($C7786,装备数值,5,0)*($E7786-1))*VLOOKUP($D7786,系数!$K$2:$O$7,2,0))</f>
        <v>6766</v>
      </c>
      <c r="G7786" s="17">
        <f>INT((VLOOKUP($C7786,装备数值,3,0)+VLOOKUP($C7786,装备数值,6,0)*($E7786-1))*VLOOKUP($D7786,系数!$K$2:$O$7,3,0))</f>
        <v>0</v>
      </c>
      <c r="H7786" s="17">
        <f t="shared" si="234"/>
        <v>0</v>
      </c>
      <c r="I7786" s="17">
        <f>INT((VLOOKUP($C7786,装备数值,4,0)+VLOOKUP($C7786,装备数值,7,0)*($E7786-1))*VLOOKUP($D7786,系数!$K$2:$O$7,4,0))</f>
        <v>0</v>
      </c>
      <c r="J7786" s="17">
        <f>INT((VLOOKUP($C7786,装备数值,4,0)+VLOOKUP($C7786,装备数值,7,0)*($E7786-1))*VLOOKUP($D7786,系数!$K$2:$O$7,5,0))</f>
        <v>0</v>
      </c>
      <c r="K7786" s="17">
        <f>INT(VLOOKUP(E7786,强化金币,2,1)*VLOOKUP(INDEX(装备!F:F,MATCH(属性!A7786,装备!A:A,0)),系数!$K$12:$M$15,3,0))</f>
        <v>450000</v>
      </c>
      <c r="O7786" s="17">
        <f>IF(E7786=1,"",VLOOKUP(E7786,系数!$S$2:$AB$12,MATCH(属性!C7786,评级,0),1))</f>
        <v>220</v>
      </c>
    </row>
    <row r="7787" spans="1:15" ht="17.25" thickBot="1" x14ac:dyDescent="0.4">
      <c r="A7787" s="17">
        <v>7100065</v>
      </c>
      <c r="B7787" s="17" t="s">
        <v>292</v>
      </c>
      <c r="C7787" s="15">
        <f>INDEX(装备!G:G,MATCH(属性!A7787,装备!A:A,0))</f>
        <v>17</v>
      </c>
      <c r="D7787" s="15" t="str">
        <f>INDEX(装备!E:E,MATCH(属性!A7787,装备!A:A,0))</f>
        <v>trousers</v>
      </c>
      <c r="E7787" s="14">
        <v>105</v>
      </c>
      <c r="F7787" s="17">
        <f>INT((VLOOKUP($C7787,装备数值,2,0)+VLOOKUP($C7787,装备数值,5,0)*($E7787-1))*VLOOKUP($D7787,系数!$K$2:$O$7,2,0))</f>
        <v>6821</v>
      </c>
      <c r="G7787" s="17">
        <f>INT((VLOOKUP($C7787,装备数值,3,0)+VLOOKUP($C7787,装备数值,6,0)*($E7787-1))*VLOOKUP($D7787,系数!$K$2:$O$7,3,0))</f>
        <v>0</v>
      </c>
      <c r="H7787" s="17">
        <f t="shared" si="234"/>
        <v>0</v>
      </c>
      <c r="I7787" s="17">
        <f>INT((VLOOKUP($C7787,装备数值,4,0)+VLOOKUP($C7787,装备数值,7,0)*($E7787-1))*VLOOKUP($D7787,系数!$K$2:$O$7,4,0))</f>
        <v>0</v>
      </c>
      <c r="J7787" s="17">
        <f>INT((VLOOKUP($C7787,装备数值,4,0)+VLOOKUP($C7787,装备数值,7,0)*($E7787-1))*VLOOKUP($D7787,系数!$K$2:$O$7,5,0))</f>
        <v>0</v>
      </c>
      <c r="K7787" s="17">
        <f>INT(VLOOKUP(E7787,强化金币,2,1)*VLOOKUP(INDEX(装备!F:F,MATCH(属性!A7787,装备!A:A,0)),系数!$K$12:$M$15,3,0))</f>
        <v>450000</v>
      </c>
      <c r="O7787" s="17">
        <f>IF(E7787=1,"",VLOOKUP(E7787,系数!$S$2:$AB$12,MATCH(属性!C7787,评级,0),1))</f>
        <v>220</v>
      </c>
    </row>
    <row r="7788" spans="1:15" ht="17.25" thickBot="1" x14ac:dyDescent="0.4">
      <c r="A7788" s="17">
        <v>7100065</v>
      </c>
      <c r="B7788" s="17" t="s">
        <v>292</v>
      </c>
      <c r="C7788" s="15">
        <f>INDEX(装备!G:G,MATCH(属性!A7788,装备!A:A,0))</f>
        <v>17</v>
      </c>
      <c r="D7788" s="15" t="str">
        <f>INDEX(装备!E:E,MATCH(属性!A7788,装备!A:A,0))</f>
        <v>trousers</v>
      </c>
      <c r="E7788" s="14">
        <v>106</v>
      </c>
      <c r="F7788" s="17">
        <f>INT((VLOOKUP($C7788,装备数值,2,0)+VLOOKUP($C7788,装备数值,5,0)*($E7788-1))*VLOOKUP($D7788,系数!$K$2:$O$7,2,0))</f>
        <v>6876</v>
      </c>
      <c r="G7788" s="17">
        <f>INT((VLOOKUP($C7788,装备数值,3,0)+VLOOKUP($C7788,装备数值,6,0)*($E7788-1))*VLOOKUP($D7788,系数!$K$2:$O$7,3,0))</f>
        <v>0</v>
      </c>
      <c r="H7788" s="17">
        <f t="shared" si="234"/>
        <v>0</v>
      </c>
      <c r="I7788" s="17">
        <f>INT((VLOOKUP($C7788,装备数值,4,0)+VLOOKUP($C7788,装备数值,7,0)*($E7788-1))*VLOOKUP($D7788,系数!$K$2:$O$7,4,0))</f>
        <v>0</v>
      </c>
      <c r="J7788" s="17">
        <f>INT((VLOOKUP($C7788,装备数值,4,0)+VLOOKUP($C7788,装备数值,7,0)*($E7788-1))*VLOOKUP($D7788,系数!$K$2:$O$7,5,0))</f>
        <v>0</v>
      </c>
      <c r="K7788" s="17">
        <f>INT(VLOOKUP(E7788,强化金币,2,1)*VLOOKUP(INDEX(装备!F:F,MATCH(属性!A7788,装备!A:A,0)),系数!$K$12:$M$15,3,0))</f>
        <v>450000</v>
      </c>
      <c r="O7788" s="17">
        <f>IF(E7788=1,"",VLOOKUP(E7788,系数!$S$2:$AB$12,MATCH(属性!C7788,评级,0),1))</f>
        <v>220</v>
      </c>
    </row>
    <row r="7789" spans="1:15" ht="17.25" thickBot="1" x14ac:dyDescent="0.4">
      <c r="A7789" s="17">
        <v>7100065</v>
      </c>
      <c r="B7789" s="17" t="s">
        <v>292</v>
      </c>
      <c r="C7789" s="15">
        <f>INDEX(装备!G:G,MATCH(属性!A7789,装备!A:A,0))</f>
        <v>17</v>
      </c>
      <c r="D7789" s="15" t="str">
        <f>INDEX(装备!E:E,MATCH(属性!A7789,装备!A:A,0))</f>
        <v>trousers</v>
      </c>
      <c r="E7789" s="14">
        <v>107</v>
      </c>
      <c r="F7789" s="17">
        <f>INT((VLOOKUP($C7789,装备数值,2,0)+VLOOKUP($C7789,装备数值,5,0)*($E7789-1))*VLOOKUP($D7789,系数!$K$2:$O$7,2,0))</f>
        <v>6931</v>
      </c>
      <c r="G7789" s="17">
        <f>INT((VLOOKUP($C7789,装备数值,3,0)+VLOOKUP($C7789,装备数值,6,0)*($E7789-1))*VLOOKUP($D7789,系数!$K$2:$O$7,3,0))</f>
        <v>0</v>
      </c>
      <c r="H7789" s="17">
        <f t="shared" si="234"/>
        <v>0</v>
      </c>
      <c r="I7789" s="17">
        <f>INT((VLOOKUP($C7789,装备数值,4,0)+VLOOKUP($C7789,装备数值,7,0)*($E7789-1))*VLOOKUP($D7789,系数!$K$2:$O$7,4,0))</f>
        <v>0</v>
      </c>
      <c r="J7789" s="17">
        <f>INT((VLOOKUP($C7789,装备数值,4,0)+VLOOKUP($C7789,装备数值,7,0)*($E7789-1))*VLOOKUP($D7789,系数!$K$2:$O$7,5,0))</f>
        <v>0</v>
      </c>
      <c r="K7789" s="17">
        <f>INT(VLOOKUP(E7789,强化金币,2,1)*VLOOKUP(INDEX(装备!F:F,MATCH(属性!A7789,装备!A:A,0)),系数!$K$12:$M$15,3,0))</f>
        <v>450000</v>
      </c>
      <c r="O7789" s="17">
        <f>IF(E7789=1,"",VLOOKUP(E7789,系数!$S$2:$AB$12,MATCH(属性!C7789,评级,0),1))</f>
        <v>220</v>
      </c>
    </row>
    <row r="7790" spans="1:15" ht="17.25" thickBot="1" x14ac:dyDescent="0.4">
      <c r="A7790" s="17">
        <v>7100065</v>
      </c>
      <c r="B7790" s="17" t="s">
        <v>292</v>
      </c>
      <c r="C7790" s="15">
        <f>INDEX(装备!G:G,MATCH(属性!A7790,装备!A:A,0))</f>
        <v>17</v>
      </c>
      <c r="D7790" s="15" t="str">
        <f>INDEX(装备!E:E,MATCH(属性!A7790,装备!A:A,0))</f>
        <v>trousers</v>
      </c>
      <c r="E7790" s="14">
        <v>108</v>
      </c>
      <c r="F7790" s="17">
        <f>INT((VLOOKUP($C7790,装备数值,2,0)+VLOOKUP($C7790,装备数值,5,0)*($E7790-1))*VLOOKUP($D7790,系数!$K$2:$O$7,2,0))</f>
        <v>6986</v>
      </c>
      <c r="G7790" s="17">
        <f>INT((VLOOKUP($C7790,装备数值,3,0)+VLOOKUP($C7790,装备数值,6,0)*($E7790-1))*VLOOKUP($D7790,系数!$K$2:$O$7,3,0))</f>
        <v>0</v>
      </c>
      <c r="H7790" s="17">
        <f t="shared" si="234"/>
        <v>0</v>
      </c>
      <c r="I7790" s="17">
        <f>INT((VLOOKUP($C7790,装备数值,4,0)+VLOOKUP($C7790,装备数值,7,0)*($E7790-1))*VLOOKUP($D7790,系数!$K$2:$O$7,4,0))</f>
        <v>0</v>
      </c>
      <c r="J7790" s="17">
        <f>INT((VLOOKUP($C7790,装备数值,4,0)+VLOOKUP($C7790,装备数值,7,0)*($E7790-1))*VLOOKUP($D7790,系数!$K$2:$O$7,5,0))</f>
        <v>0</v>
      </c>
      <c r="K7790" s="17">
        <f>INT(VLOOKUP(E7790,强化金币,2,1)*VLOOKUP(INDEX(装备!F:F,MATCH(属性!A7790,装备!A:A,0)),系数!$K$12:$M$15,3,0))</f>
        <v>450000</v>
      </c>
      <c r="O7790" s="17">
        <f>IF(E7790=1,"",VLOOKUP(E7790,系数!$S$2:$AB$12,MATCH(属性!C7790,评级,0),1))</f>
        <v>220</v>
      </c>
    </row>
    <row r="7791" spans="1:15" ht="17.25" thickBot="1" x14ac:dyDescent="0.4">
      <c r="A7791" s="17">
        <v>7100065</v>
      </c>
      <c r="B7791" s="17" t="s">
        <v>292</v>
      </c>
      <c r="C7791" s="15">
        <f>INDEX(装备!G:G,MATCH(属性!A7791,装备!A:A,0))</f>
        <v>17</v>
      </c>
      <c r="D7791" s="15" t="str">
        <f>INDEX(装备!E:E,MATCH(属性!A7791,装备!A:A,0))</f>
        <v>trousers</v>
      </c>
      <c r="E7791" s="14">
        <v>109</v>
      </c>
      <c r="F7791" s="17">
        <f>INT((VLOOKUP($C7791,装备数值,2,0)+VLOOKUP($C7791,装备数值,5,0)*($E7791-1))*VLOOKUP($D7791,系数!$K$2:$O$7,2,0))</f>
        <v>7041</v>
      </c>
      <c r="G7791" s="17">
        <f>INT((VLOOKUP($C7791,装备数值,3,0)+VLOOKUP($C7791,装备数值,6,0)*($E7791-1))*VLOOKUP($D7791,系数!$K$2:$O$7,3,0))</f>
        <v>0</v>
      </c>
      <c r="H7791" s="17">
        <f t="shared" si="234"/>
        <v>0</v>
      </c>
      <c r="I7791" s="17">
        <f>INT((VLOOKUP($C7791,装备数值,4,0)+VLOOKUP($C7791,装备数值,7,0)*($E7791-1))*VLOOKUP($D7791,系数!$K$2:$O$7,4,0))</f>
        <v>0</v>
      </c>
      <c r="J7791" s="17">
        <f>INT((VLOOKUP($C7791,装备数值,4,0)+VLOOKUP($C7791,装备数值,7,0)*($E7791-1))*VLOOKUP($D7791,系数!$K$2:$O$7,5,0))</f>
        <v>0</v>
      </c>
      <c r="K7791" s="17">
        <f>INT(VLOOKUP(E7791,强化金币,2,1)*VLOOKUP(INDEX(装备!F:F,MATCH(属性!A7791,装备!A:A,0)),系数!$K$12:$M$15,3,0))</f>
        <v>450000</v>
      </c>
      <c r="O7791" s="17">
        <f>IF(E7791=1,"",VLOOKUP(E7791,系数!$S$2:$AB$12,MATCH(属性!C7791,评级,0),1))</f>
        <v>220</v>
      </c>
    </row>
    <row r="7792" spans="1:15" ht="17.25" thickBot="1" x14ac:dyDescent="0.4">
      <c r="A7792" s="17">
        <v>7100065</v>
      </c>
      <c r="B7792" s="17" t="s">
        <v>292</v>
      </c>
      <c r="C7792" s="15">
        <f>INDEX(装备!G:G,MATCH(属性!A7792,装备!A:A,0))</f>
        <v>17</v>
      </c>
      <c r="D7792" s="15" t="str">
        <f>INDEX(装备!E:E,MATCH(属性!A7792,装备!A:A,0))</f>
        <v>trousers</v>
      </c>
      <c r="E7792" s="14">
        <v>110</v>
      </c>
      <c r="F7792" s="17">
        <f>INT((VLOOKUP($C7792,装备数值,2,0)+VLOOKUP($C7792,装备数值,5,0)*($E7792-1))*VLOOKUP($D7792,系数!$K$2:$O$7,2,0))</f>
        <v>7096</v>
      </c>
      <c r="G7792" s="17">
        <f>INT((VLOOKUP($C7792,装备数值,3,0)+VLOOKUP($C7792,装备数值,6,0)*($E7792-1))*VLOOKUP($D7792,系数!$K$2:$O$7,3,0))</f>
        <v>0</v>
      </c>
      <c r="H7792" s="17">
        <f t="shared" si="234"/>
        <v>0</v>
      </c>
      <c r="I7792" s="17">
        <f>INT((VLOOKUP($C7792,装备数值,4,0)+VLOOKUP($C7792,装备数值,7,0)*($E7792-1))*VLOOKUP($D7792,系数!$K$2:$O$7,4,0))</f>
        <v>0</v>
      </c>
      <c r="J7792" s="17">
        <f>INT((VLOOKUP($C7792,装备数值,4,0)+VLOOKUP($C7792,装备数值,7,0)*($E7792-1))*VLOOKUP($D7792,系数!$K$2:$O$7,5,0))</f>
        <v>0</v>
      </c>
      <c r="K7792" s="17">
        <f>INT(VLOOKUP(E7792,强化金币,2,1)*VLOOKUP(INDEX(装备!F:F,MATCH(属性!A7792,装备!A:A,0)),系数!$K$12:$M$15,3,0))</f>
        <v>450000</v>
      </c>
      <c r="O7792" s="17">
        <f>IF(E7792=1,"",VLOOKUP(E7792,系数!$S$2:$AB$12,MATCH(属性!C7792,评级,0),1))</f>
        <v>220</v>
      </c>
    </row>
    <row r="7793" spans="1:15" ht="17.25" thickBot="1" x14ac:dyDescent="0.4">
      <c r="A7793" s="17">
        <v>7100065</v>
      </c>
      <c r="B7793" s="17" t="s">
        <v>292</v>
      </c>
      <c r="C7793" s="15">
        <f>INDEX(装备!G:G,MATCH(属性!A7793,装备!A:A,0))</f>
        <v>17</v>
      </c>
      <c r="D7793" s="15" t="str">
        <f>INDEX(装备!E:E,MATCH(属性!A7793,装备!A:A,0))</f>
        <v>trousers</v>
      </c>
      <c r="E7793" s="14">
        <v>111</v>
      </c>
      <c r="F7793" s="17">
        <f>INT((VLOOKUP($C7793,装备数值,2,0)+VLOOKUP($C7793,装备数值,5,0)*($E7793-1))*VLOOKUP($D7793,系数!$K$2:$O$7,2,0))</f>
        <v>7151</v>
      </c>
      <c r="G7793" s="17">
        <f>INT((VLOOKUP($C7793,装备数值,3,0)+VLOOKUP($C7793,装备数值,6,0)*($E7793-1))*VLOOKUP($D7793,系数!$K$2:$O$7,3,0))</f>
        <v>0</v>
      </c>
      <c r="H7793" s="17">
        <f t="shared" si="234"/>
        <v>0</v>
      </c>
      <c r="I7793" s="17">
        <f>INT((VLOOKUP($C7793,装备数值,4,0)+VLOOKUP($C7793,装备数值,7,0)*($E7793-1))*VLOOKUP($D7793,系数!$K$2:$O$7,4,0))</f>
        <v>0</v>
      </c>
      <c r="J7793" s="17">
        <f>INT((VLOOKUP($C7793,装备数值,4,0)+VLOOKUP($C7793,装备数值,7,0)*($E7793-1))*VLOOKUP($D7793,系数!$K$2:$O$7,5,0))</f>
        <v>0</v>
      </c>
      <c r="K7793" s="17">
        <f>INT(VLOOKUP(E7793,强化金币,2,1)*VLOOKUP(INDEX(装备!F:F,MATCH(属性!A7793,装备!A:A,0)),系数!$K$12:$M$15,3,0))</f>
        <v>450000</v>
      </c>
      <c r="O7793" s="17">
        <f>IF(E7793=1,"",VLOOKUP(E7793,系数!$S$2:$AB$12,MATCH(属性!C7793,评级,0),1))</f>
        <v>220</v>
      </c>
    </row>
    <row r="7794" spans="1:15" ht="17.25" thickBot="1" x14ac:dyDescent="0.4">
      <c r="A7794" s="17">
        <v>7100065</v>
      </c>
      <c r="B7794" s="17" t="s">
        <v>292</v>
      </c>
      <c r="C7794" s="15">
        <f>INDEX(装备!G:G,MATCH(属性!A7794,装备!A:A,0))</f>
        <v>17</v>
      </c>
      <c r="D7794" s="15" t="str">
        <f>INDEX(装备!E:E,MATCH(属性!A7794,装备!A:A,0))</f>
        <v>trousers</v>
      </c>
      <c r="E7794" s="14">
        <v>112</v>
      </c>
      <c r="F7794" s="17">
        <f>INT((VLOOKUP($C7794,装备数值,2,0)+VLOOKUP($C7794,装备数值,5,0)*($E7794-1))*VLOOKUP($D7794,系数!$K$2:$O$7,2,0))</f>
        <v>7206</v>
      </c>
      <c r="G7794" s="17">
        <f>INT((VLOOKUP($C7794,装备数值,3,0)+VLOOKUP($C7794,装备数值,6,0)*($E7794-1))*VLOOKUP($D7794,系数!$K$2:$O$7,3,0))</f>
        <v>0</v>
      </c>
      <c r="H7794" s="17">
        <f t="shared" si="234"/>
        <v>0</v>
      </c>
      <c r="I7794" s="17">
        <f>INT((VLOOKUP($C7794,装备数值,4,0)+VLOOKUP($C7794,装备数值,7,0)*($E7794-1))*VLOOKUP($D7794,系数!$K$2:$O$7,4,0))</f>
        <v>0</v>
      </c>
      <c r="J7794" s="17">
        <f>INT((VLOOKUP($C7794,装备数值,4,0)+VLOOKUP($C7794,装备数值,7,0)*($E7794-1))*VLOOKUP($D7794,系数!$K$2:$O$7,5,0))</f>
        <v>0</v>
      </c>
      <c r="K7794" s="17">
        <f>INT(VLOOKUP(E7794,强化金币,2,1)*VLOOKUP(INDEX(装备!F:F,MATCH(属性!A7794,装备!A:A,0)),系数!$K$12:$M$15,3,0))</f>
        <v>450000</v>
      </c>
      <c r="O7794" s="17">
        <f>IF(E7794=1,"",VLOOKUP(E7794,系数!$S$2:$AB$12,MATCH(属性!C7794,评级,0),1))</f>
        <v>220</v>
      </c>
    </row>
    <row r="7795" spans="1:15" ht="17.25" thickBot="1" x14ac:dyDescent="0.4">
      <c r="A7795" s="17">
        <v>7100065</v>
      </c>
      <c r="B7795" s="17" t="s">
        <v>292</v>
      </c>
      <c r="C7795" s="15">
        <f>INDEX(装备!G:G,MATCH(属性!A7795,装备!A:A,0))</f>
        <v>17</v>
      </c>
      <c r="D7795" s="15" t="str">
        <f>INDEX(装备!E:E,MATCH(属性!A7795,装备!A:A,0))</f>
        <v>trousers</v>
      </c>
      <c r="E7795" s="14">
        <v>113</v>
      </c>
      <c r="F7795" s="17">
        <f>INT((VLOOKUP($C7795,装备数值,2,0)+VLOOKUP($C7795,装备数值,5,0)*($E7795-1))*VLOOKUP($D7795,系数!$K$2:$O$7,2,0))</f>
        <v>7261</v>
      </c>
      <c r="G7795" s="17">
        <f>INT((VLOOKUP($C7795,装备数值,3,0)+VLOOKUP($C7795,装备数值,6,0)*($E7795-1))*VLOOKUP($D7795,系数!$K$2:$O$7,3,0))</f>
        <v>0</v>
      </c>
      <c r="H7795" s="17">
        <f t="shared" si="234"/>
        <v>0</v>
      </c>
      <c r="I7795" s="17">
        <f>INT((VLOOKUP($C7795,装备数值,4,0)+VLOOKUP($C7795,装备数值,7,0)*($E7795-1))*VLOOKUP($D7795,系数!$K$2:$O$7,4,0))</f>
        <v>0</v>
      </c>
      <c r="J7795" s="17">
        <f>INT((VLOOKUP($C7795,装备数值,4,0)+VLOOKUP($C7795,装备数值,7,0)*($E7795-1))*VLOOKUP($D7795,系数!$K$2:$O$7,5,0))</f>
        <v>0</v>
      </c>
      <c r="K7795" s="17">
        <f>INT(VLOOKUP(E7795,强化金币,2,1)*VLOOKUP(INDEX(装备!F:F,MATCH(属性!A7795,装备!A:A,0)),系数!$K$12:$M$15,3,0))</f>
        <v>450000</v>
      </c>
      <c r="O7795" s="17">
        <f>IF(E7795=1,"",VLOOKUP(E7795,系数!$S$2:$AB$12,MATCH(属性!C7795,评级,0),1))</f>
        <v>220</v>
      </c>
    </row>
    <row r="7796" spans="1:15" ht="17.25" thickBot="1" x14ac:dyDescent="0.4">
      <c r="A7796" s="17">
        <v>7100065</v>
      </c>
      <c r="B7796" s="17" t="s">
        <v>292</v>
      </c>
      <c r="C7796" s="15">
        <f>INDEX(装备!G:G,MATCH(属性!A7796,装备!A:A,0))</f>
        <v>17</v>
      </c>
      <c r="D7796" s="15" t="str">
        <f>INDEX(装备!E:E,MATCH(属性!A7796,装备!A:A,0))</f>
        <v>trousers</v>
      </c>
      <c r="E7796" s="14">
        <v>114</v>
      </c>
      <c r="F7796" s="17">
        <f>INT((VLOOKUP($C7796,装备数值,2,0)+VLOOKUP($C7796,装备数值,5,0)*($E7796-1))*VLOOKUP($D7796,系数!$K$2:$O$7,2,0))</f>
        <v>7316</v>
      </c>
      <c r="G7796" s="17">
        <f>INT((VLOOKUP($C7796,装备数值,3,0)+VLOOKUP($C7796,装备数值,6,0)*($E7796-1))*VLOOKUP($D7796,系数!$K$2:$O$7,3,0))</f>
        <v>0</v>
      </c>
      <c r="H7796" s="17">
        <f t="shared" si="234"/>
        <v>0</v>
      </c>
      <c r="I7796" s="17">
        <f>INT((VLOOKUP($C7796,装备数值,4,0)+VLOOKUP($C7796,装备数值,7,0)*($E7796-1))*VLOOKUP($D7796,系数!$K$2:$O$7,4,0))</f>
        <v>0</v>
      </c>
      <c r="J7796" s="17">
        <f>INT((VLOOKUP($C7796,装备数值,4,0)+VLOOKUP($C7796,装备数值,7,0)*($E7796-1))*VLOOKUP($D7796,系数!$K$2:$O$7,5,0))</f>
        <v>0</v>
      </c>
      <c r="K7796" s="17">
        <f>INT(VLOOKUP(E7796,强化金币,2,1)*VLOOKUP(INDEX(装备!F:F,MATCH(属性!A7796,装备!A:A,0)),系数!$K$12:$M$15,3,0))</f>
        <v>450000</v>
      </c>
      <c r="O7796" s="17">
        <f>IF(E7796=1,"",VLOOKUP(E7796,系数!$S$2:$AB$12,MATCH(属性!C7796,评级,0),1))</f>
        <v>220</v>
      </c>
    </row>
    <row r="7797" spans="1:15" ht="17.25" thickBot="1" x14ac:dyDescent="0.4">
      <c r="A7797" s="17">
        <v>7100065</v>
      </c>
      <c r="B7797" s="17" t="s">
        <v>292</v>
      </c>
      <c r="C7797" s="15">
        <f>INDEX(装备!G:G,MATCH(属性!A7797,装备!A:A,0))</f>
        <v>17</v>
      </c>
      <c r="D7797" s="15" t="str">
        <f>INDEX(装备!E:E,MATCH(属性!A7797,装备!A:A,0))</f>
        <v>trousers</v>
      </c>
      <c r="E7797" s="14">
        <v>115</v>
      </c>
      <c r="F7797" s="17">
        <f>INT((VLOOKUP($C7797,装备数值,2,0)+VLOOKUP($C7797,装备数值,5,0)*($E7797-1))*VLOOKUP($D7797,系数!$K$2:$O$7,2,0))</f>
        <v>7371</v>
      </c>
      <c r="G7797" s="17">
        <f>INT((VLOOKUP($C7797,装备数值,3,0)+VLOOKUP($C7797,装备数值,6,0)*($E7797-1))*VLOOKUP($D7797,系数!$K$2:$O$7,3,0))</f>
        <v>0</v>
      </c>
      <c r="H7797" s="17">
        <f t="shared" si="234"/>
        <v>0</v>
      </c>
      <c r="I7797" s="17">
        <f>INT((VLOOKUP($C7797,装备数值,4,0)+VLOOKUP($C7797,装备数值,7,0)*($E7797-1))*VLOOKUP($D7797,系数!$K$2:$O$7,4,0))</f>
        <v>0</v>
      </c>
      <c r="J7797" s="17">
        <f>INT((VLOOKUP($C7797,装备数值,4,0)+VLOOKUP($C7797,装备数值,7,0)*($E7797-1))*VLOOKUP($D7797,系数!$K$2:$O$7,5,0))</f>
        <v>0</v>
      </c>
      <c r="K7797" s="17">
        <f>INT(VLOOKUP(E7797,强化金币,2,1)*VLOOKUP(INDEX(装备!F:F,MATCH(属性!A7797,装备!A:A,0)),系数!$K$12:$M$15,3,0))</f>
        <v>450000</v>
      </c>
      <c r="O7797" s="17">
        <f>IF(E7797=1,"",VLOOKUP(E7797,系数!$S$2:$AB$12,MATCH(属性!C7797,评级,0),1))</f>
        <v>220</v>
      </c>
    </row>
    <row r="7798" spans="1:15" ht="17.25" thickBot="1" x14ac:dyDescent="0.4">
      <c r="A7798" s="17">
        <v>7100065</v>
      </c>
      <c r="B7798" s="17" t="s">
        <v>292</v>
      </c>
      <c r="C7798" s="15">
        <f>INDEX(装备!G:G,MATCH(属性!A7798,装备!A:A,0))</f>
        <v>17</v>
      </c>
      <c r="D7798" s="15" t="str">
        <f>INDEX(装备!E:E,MATCH(属性!A7798,装备!A:A,0))</f>
        <v>trousers</v>
      </c>
      <c r="E7798" s="14">
        <v>116</v>
      </c>
      <c r="F7798" s="17">
        <f>INT((VLOOKUP($C7798,装备数值,2,0)+VLOOKUP($C7798,装备数值,5,0)*($E7798-1))*VLOOKUP($D7798,系数!$K$2:$O$7,2,0))</f>
        <v>7426</v>
      </c>
      <c r="G7798" s="17">
        <f>INT((VLOOKUP($C7798,装备数值,3,0)+VLOOKUP($C7798,装备数值,6,0)*($E7798-1))*VLOOKUP($D7798,系数!$K$2:$O$7,3,0))</f>
        <v>0</v>
      </c>
      <c r="H7798" s="17">
        <f t="shared" si="234"/>
        <v>0</v>
      </c>
      <c r="I7798" s="17">
        <f>INT((VLOOKUP($C7798,装备数值,4,0)+VLOOKUP($C7798,装备数值,7,0)*($E7798-1))*VLOOKUP($D7798,系数!$K$2:$O$7,4,0))</f>
        <v>0</v>
      </c>
      <c r="J7798" s="17">
        <f>INT((VLOOKUP($C7798,装备数值,4,0)+VLOOKUP($C7798,装备数值,7,0)*($E7798-1))*VLOOKUP($D7798,系数!$K$2:$O$7,5,0))</f>
        <v>0</v>
      </c>
      <c r="K7798" s="17">
        <f>INT(VLOOKUP(E7798,强化金币,2,1)*VLOOKUP(INDEX(装备!F:F,MATCH(属性!A7798,装备!A:A,0)),系数!$K$12:$M$15,3,0))</f>
        <v>450000</v>
      </c>
      <c r="O7798" s="17">
        <f>IF(E7798=1,"",VLOOKUP(E7798,系数!$S$2:$AB$12,MATCH(属性!C7798,评级,0),1))</f>
        <v>220</v>
      </c>
    </row>
    <row r="7799" spans="1:15" ht="17.25" thickBot="1" x14ac:dyDescent="0.4">
      <c r="A7799" s="17">
        <v>7100065</v>
      </c>
      <c r="B7799" s="17" t="s">
        <v>292</v>
      </c>
      <c r="C7799" s="15">
        <f>INDEX(装备!G:G,MATCH(属性!A7799,装备!A:A,0))</f>
        <v>17</v>
      </c>
      <c r="D7799" s="15" t="str">
        <f>INDEX(装备!E:E,MATCH(属性!A7799,装备!A:A,0))</f>
        <v>trousers</v>
      </c>
      <c r="E7799" s="14">
        <v>117</v>
      </c>
      <c r="F7799" s="17">
        <f>INT((VLOOKUP($C7799,装备数值,2,0)+VLOOKUP($C7799,装备数值,5,0)*($E7799-1))*VLOOKUP($D7799,系数!$K$2:$O$7,2,0))</f>
        <v>7481</v>
      </c>
      <c r="G7799" s="17">
        <f>INT((VLOOKUP($C7799,装备数值,3,0)+VLOOKUP($C7799,装备数值,6,0)*($E7799-1))*VLOOKUP($D7799,系数!$K$2:$O$7,3,0))</f>
        <v>0</v>
      </c>
      <c r="H7799" s="17">
        <f t="shared" si="234"/>
        <v>0</v>
      </c>
      <c r="I7799" s="17">
        <f>INT((VLOOKUP($C7799,装备数值,4,0)+VLOOKUP($C7799,装备数值,7,0)*($E7799-1))*VLOOKUP($D7799,系数!$K$2:$O$7,4,0))</f>
        <v>0</v>
      </c>
      <c r="J7799" s="17">
        <f>INT((VLOOKUP($C7799,装备数值,4,0)+VLOOKUP($C7799,装备数值,7,0)*($E7799-1))*VLOOKUP($D7799,系数!$K$2:$O$7,5,0))</f>
        <v>0</v>
      </c>
      <c r="K7799" s="17">
        <f>INT(VLOOKUP(E7799,强化金币,2,1)*VLOOKUP(INDEX(装备!F:F,MATCH(属性!A7799,装备!A:A,0)),系数!$K$12:$M$15,3,0))</f>
        <v>450000</v>
      </c>
      <c r="O7799" s="17">
        <f>IF(E7799=1,"",VLOOKUP(E7799,系数!$S$2:$AB$12,MATCH(属性!C7799,评级,0),1))</f>
        <v>220</v>
      </c>
    </row>
    <row r="7800" spans="1:15" ht="17.25" thickBot="1" x14ac:dyDescent="0.4">
      <c r="A7800" s="17">
        <v>7100065</v>
      </c>
      <c r="B7800" s="17" t="s">
        <v>292</v>
      </c>
      <c r="C7800" s="15">
        <f>INDEX(装备!G:G,MATCH(属性!A7800,装备!A:A,0))</f>
        <v>17</v>
      </c>
      <c r="D7800" s="15" t="str">
        <f>INDEX(装备!E:E,MATCH(属性!A7800,装备!A:A,0))</f>
        <v>trousers</v>
      </c>
      <c r="E7800" s="14">
        <v>118</v>
      </c>
      <c r="F7800" s="17">
        <f>INT((VLOOKUP($C7800,装备数值,2,0)+VLOOKUP($C7800,装备数值,5,0)*($E7800-1))*VLOOKUP($D7800,系数!$K$2:$O$7,2,0))</f>
        <v>7536</v>
      </c>
      <c r="G7800" s="17">
        <f>INT((VLOOKUP($C7800,装备数值,3,0)+VLOOKUP($C7800,装备数值,6,0)*($E7800-1))*VLOOKUP($D7800,系数!$K$2:$O$7,3,0))</f>
        <v>0</v>
      </c>
      <c r="H7800" s="17">
        <f t="shared" si="234"/>
        <v>0</v>
      </c>
      <c r="I7800" s="17">
        <f>INT((VLOOKUP($C7800,装备数值,4,0)+VLOOKUP($C7800,装备数值,7,0)*($E7800-1))*VLOOKUP($D7800,系数!$K$2:$O$7,4,0))</f>
        <v>0</v>
      </c>
      <c r="J7800" s="17">
        <f>INT((VLOOKUP($C7800,装备数值,4,0)+VLOOKUP($C7800,装备数值,7,0)*($E7800-1))*VLOOKUP($D7800,系数!$K$2:$O$7,5,0))</f>
        <v>0</v>
      </c>
      <c r="K7800" s="17">
        <f>INT(VLOOKUP(E7800,强化金币,2,1)*VLOOKUP(INDEX(装备!F:F,MATCH(属性!A7800,装备!A:A,0)),系数!$K$12:$M$15,3,0))</f>
        <v>450000</v>
      </c>
      <c r="O7800" s="17">
        <f>IF(E7800=1,"",VLOOKUP(E7800,系数!$S$2:$AB$12,MATCH(属性!C7800,评级,0),1))</f>
        <v>220</v>
      </c>
    </row>
    <row r="7801" spans="1:15" ht="17.25" thickBot="1" x14ac:dyDescent="0.4">
      <c r="A7801" s="17">
        <v>7100065</v>
      </c>
      <c r="B7801" s="17" t="s">
        <v>292</v>
      </c>
      <c r="C7801" s="15">
        <f>INDEX(装备!G:G,MATCH(属性!A7801,装备!A:A,0))</f>
        <v>17</v>
      </c>
      <c r="D7801" s="15" t="str">
        <f>INDEX(装备!E:E,MATCH(属性!A7801,装备!A:A,0))</f>
        <v>trousers</v>
      </c>
      <c r="E7801" s="14">
        <v>119</v>
      </c>
      <c r="F7801" s="17">
        <f>INT((VLOOKUP($C7801,装备数值,2,0)+VLOOKUP($C7801,装备数值,5,0)*($E7801-1))*VLOOKUP($D7801,系数!$K$2:$O$7,2,0))</f>
        <v>7591</v>
      </c>
      <c r="G7801" s="17">
        <f>INT((VLOOKUP($C7801,装备数值,3,0)+VLOOKUP($C7801,装备数值,6,0)*($E7801-1))*VLOOKUP($D7801,系数!$K$2:$O$7,3,0))</f>
        <v>0</v>
      </c>
      <c r="H7801" s="17">
        <f t="shared" si="234"/>
        <v>0</v>
      </c>
      <c r="I7801" s="17">
        <f>INT((VLOOKUP($C7801,装备数值,4,0)+VLOOKUP($C7801,装备数值,7,0)*($E7801-1))*VLOOKUP($D7801,系数!$K$2:$O$7,4,0))</f>
        <v>0</v>
      </c>
      <c r="J7801" s="17">
        <f>INT((VLOOKUP($C7801,装备数值,4,0)+VLOOKUP($C7801,装备数值,7,0)*($E7801-1))*VLOOKUP($D7801,系数!$K$2:$O$7,5,0))</f>
        <v>0</v>
      </c>
      <c r="K7801" s="17">
        <f>INT(VLOOKUP(E7801,强化金币,2,1)*VLOOKUP(INDEX(装备!F:F,MATCH(属性!A7801,装备!A:A,0)),系数!$K$12:$M$15,3,0))</f>
        <v>450000</v>
      </c>
      <c r="O7801" s="17">
        <f>IF(E7801=1,"",VLOOKUP(E7801,系数!$S$2:$AB$12,MATCH(属性!C7801,评级,0),1))</f>
        <v>220</v>
      </c>
    </row>
    <row r="7802" spans="1:15" ht="17.25" thickBot="1" x14ac:dyDescent="0.4">
      <c r="A7802" s="17">
        <v>7100065</v>
      </c>
      <c r="B7802" s="17" t="s">
        <v>292</v>
      </c>
      <c r="C7802" s="15">
        <f>INDEX(装备!G:G,MATCH(属性!A7802,装备!A:A,0))</f>
        <v>17</v>
      </c>
      <c r="D7802" s="15" t="str">
        <f>INDEX(装备!E:E,MATCH(属性!A7802,装备!A:A,0))</f>
        <v>trousers</v>
      </c>
      <c r="E7802" s="14">
        <v>120</v>
      </c>
      <c r="F7802" s="17">
        <f>INT((VLOOKUP($C7802,装备数值,2,0)+VLOOKUP($C7802,装备数值,5,0)*($E7802-1))*VLOOKUP($D7802,系数!$K$2:$O$7,2,0))</f>
        <v>7646</v>
      </c>
      <c r="G7802" s="17">
        <f>INT((VLOOKUP($C7802,装备数值,3,0)+VLOOKUP($C7802,装备数值,6,0)*($E7802-1))*VLOOKUP($D7802,系数!$K$2:$O$7,3,0))</f>
        <v>0</v>
      </c>
      <c r="H7802" s="17">
        <f t="shared" si="234"/>
        <v>0</v>
      </c>
      <c r="I7802" s="17">
        <f>INT((VLOOKUP($C7802,装备数值,4,0)+VLOOKUP($C7802,装备数值,7,0)*($E7802-1))*VLOOKUP($D7802,系数!$K$2:$O$7,4,0))</f>
        <v>0</v>
      </c>
      <c r="J7802" s="17">
        <f>INT((VLOOKUP($C7802,装备数值,4,0)+VLOOKUP($C7802,装备数值,7,0)*($E7802-1))*VLOOKUP($D7802,系数!$K$2:$O$7,5,0))</f>
        <v>0</v>
      </c>
      <c r="K7802" s="17">
        <f>INT(VLOOKUP(E7802,强化金币,2,1)*VLOOKUP(INDEX(装备!F:F,MATCH(属性!A7802,装备!A:A,0)),系数!$K$12:$M$15,3,0))</f>
        <v>450000</v>
      </c>
      <c r="O7802" s="17">
        <f>IF(E7802=1,"",VLOOKUP(E7802,系数!$S$2:$AB$12,MATCH(属性!C7802,评级,0),1))</f>
        <v>220</v>
      </c>
    </row>
    <row r="7803" spans="1:15" ht="17.25" thickBot="1" x14ac:dyDescent="0.4">
      <c r="A7803" s="17">
        <v>7100066</v>
      </c>
      <c r="B7803" s="17" t="s">
        <v>293</v>
      </c>
      <c r="C7803" s="15">
        <f>INDEX(装备!G:G,MATCH(属性!A7803,装备!A:A,0))</f>
        <v>17</v>
      </c>
      <c r="D7803" s="15" t="str">
        <f>INDEX(装备!E:E,MATCH(属性!A7803,装备!A:A,0))</f>
        <v>necklace</v>
      </c>
      <c r="E7803" s="16">
        <v>1</v>
      </c>
      <c r="F7803" s="17">
        <f>INT((VLOOKUP($C7803,装备数值,2,0)+VLOOKUP($C7803,装备数值,5,0)*($E7803-1))*VLOOKUP($D7803,系数!$K$2:$O$7,2,0))</f>
        <v>0</v>
      </c>
      <c r="G7803" s="17">
        <f>INT((VLOOKUP($C7803,装备数值,3,0)+VLOOKUP($C7803,装备数值,6,0)*($E7803-1))*VLOOKUP($D7803,系数!$K$2:$O$7,3,0))</f>
        <v>220</v>
      </c>
      <c r="H7803" s="17">
        <f t="shared" si="234"/>
        <v>220</v>
      </c>
      <c r="I7803" s="17">
        <f>INT((VLOOKUP($C7803,装备数值,4,0)+VLOOKUP($C7803,装备数值,7,0)*($E7803-1))*VLOOKUP($D7803,系数!$K$2:$O$7,4,0))</f>
        <v>0</v>
      </c>
      <c r="J7803" s="17">
        <f>INT((VLOOKUP($C7803,装备数值,4,0)+VLOOKUP($C7803,装备数值,7,0)*($E7803-1))*VLOOKUP($D7803,系数!$K$2:$O$7,5,0))</f>
        <v>0</v>
      </c>
      <c r="K7803" s="17">
        <f>INT(VLOOKUP(E7803,强化金币,2,1)*VLOOKUP(INDEX(装备!F:F,MATCH(属性!A7803,装备!A:A,0)),系数!$K$12:$M$15,3,0))</f>
        <v>50</v>
      </c>
      <c r="O7803" s="17" t="str">
        <f>IF(E7803=1,"",VLOOKUP(E7803,系数!$S$2:$AB$12,MATCH(属性!C7803,评级,0),1))</f>
        <v/>
      </c>
    </row>
    <row r="7804" spans="1:15" ht="17.25" thickBot="1" x14ac:dyDescent="0.4">
      <c r="A7804" s="17">
        <v>7100066</v>
      </c>
      <c r="B7804" s="17" t="s">
        <v>293</v>
      </c>
      <c r="C7804" s="15">
        <f>INDEX(装备!G:G,MATCH(属性!A7804,装备!A:A,0))</f>
        <v>17</v>
      </c>
      <c r="D7804" s="15" t="str">
        <f>INDEX(装备!E:E,MATCH(属性!A7804,装备!A:A,0))</f>
        <v>necklace</v>
      </c>
      <c r="E7804" s="14">
        <v>2</v>
      </c>
      <c r="F7804" s="17">
        <f>INT((VLOOKUP($C7804,装备数值,2,0)+VLOOKUP($C7804,装备数值,5,0)*($E7804-1))*VLOOKUP($D7804,系数!$K$2:$O$7,2,0))</f>
        <v>0</v>
      </c>
      <c r="G7804" s="17">
        <f>INT((VLOOKUP($C7804,装备数值,3,0)+VLOOKUP($C7804,装备数值,6,0)*($E7804-1))*VLOOKUP($D7804,系数!$K$2:$O$7,3,0))</f>
        <v>229</v>
      </c>
      <c r="H7804" s="17">
        <f t="shared" si="234"/>
        <v>229</v>
      </c>
      <c r="I7804" s="17">
        <f>INT((VLOOKUP($C7804,装备数值,4,0)+VLOOKUP($C7804,装备数值,7,0)*($E7804-1))*VLOOKUP($D7804,系数!$K$2:$O$7,4,0))</f>
        <v>0</v>
      </c>
      <c r="J7804" s="17">
        <f>INT((VLOOKUP($C7804,装备数值,4,0)+VLOOKUP($C7804,装备数值,7,0)*($E7804-1))*VLOOKUP($D7804,系数!$K$2:$O$7,5,0))</f>
        <v>0</v>
      </c>
      <c r="K7804" s="17">
        <f>INT(VLOOKUP(E7804,强化金币,2,1)*VLOOKUP(INDEX(装备!F:F,MATCH(属性!A7804,装备!A:A,0)),系数!$K$12:$M$15,3,0))</f>
        <v>80</v>
      </c>
      <c r="O7804" s="17">
        <f>IF(E7804=1,"",VLOOKUP(E7804,系数!$S$2:$AB$12,MATCH(属性!C7804,评级,0),1))</f>
        <v>20</v>
      </c>
    </row>
    <row r="7805" spans="1:15" ht="17.25" thickBot="1" x14ac:dyDescent="0.4">
      <c r="A7805" s="17">
        <v>7100066</v>
      </c>
      <c r="B7805" s="17" t="s">
        <v>293</v>
      </c>
      <c r="C7805" s="15">
        <f>INDEX(装备!G:G,MATCH(属性!A7805,装备!A:A,0))</f>
        <v>17</v>
      </c>
      <c r="D7805" s="15" t="str">
        <f>INDEX(装备!E:E,MATCH(属性!A7805,装备!A:A,0))</f>
        <v>necklace</v>
      </c>
      <c r="E7805" s="14">
        <v>3</v>
      </c>
      <c r="F7805" s="17">
        <f>INT((VLOOKUP($C7805,装备数值,2,0)+VLOOKUP($C7805,装备数值,5,0)*($E7805-1))*VLOOKUP($D7805,系数!$K$2:$O$7,2,0))</f>
        <v>0</v>
      </c>
      <c r="G7805" s="17">
        <f>INT((VLOOKUP($C7805,装备数值,3,0)+VLOOKUP($C7805,装备数值,6,0)*($E7805-1))*VLOOKUP($D7805,系数!$K$2:$O$7,3,0))</f>
        <v>238</v>
      </c>
      <c r="H7805" s="17">
        <f t="shared" si="234"/>
        <v>238</v>
      </c>
      <c r="I7805" s="17">
        <f>INT((VLOOKUP($C7805,装备数值,4,0)+VLOOKUP($C7805,装备数值,7,0)*($E7805-1))*VLOOKUP($D7805,系数!$K$2:$O$7,4,0))</f>
        <v>0</v>
      </c>
      <c r="J7805" s="17">
        <f>INT((VLOOKUP($C7805,装备数值,4,0)+VLOOKUP($C7805,装备数值,7,0)*($E7805-1))*VLOOKUP($D7805,系数!$K$2:$O$7,5,0))</f>
        <v>0</v>
      </c>
      <c r="K7805" s="17">
        <f>INT(VLOOKUP(E7805,强化金币,2,1)*VLOOKUP(INDEX(装备!F:F,MATCH(属性!A7805,装备!A:A,0)),系数!$K$12:$M$15,3,0))</f>
        <v>100</v>
      </c>
      <c r="O7805" s="17">
        <f>IF(E7805=1,"",VLOOKUP(E7805,系数!$S$2:$AB$12,MATCH(属性!C7805,评级,0),1))</f>
        <v>20</v>
      </c>
    </row>
    <row r="7806" spans="1:15" ht="17.25" thickBot="1" x14ac:dyDescent="0.4">
      <c r="A7806" s="17">
        <v>7100066</v>
      </c>
      <c r="B7806" s="17" t="s">
        <v>293</v>
      </c>
      <c r="C7806" s="15">
        <f>INDEX(装备!G:G,MATCH(属性!A7806,装备!A:A,0))</f>
        <v>17</v>
      </c>
      <c r="D7806" s="15" t="str">
        <f>INDEX(装备!E:E,MATCH(属性!A7806,装备!A:A,0))</f>
        <v>necklace</v>
      </c>
      <c r="E7806" s="14">
        <v>4</v>
      </c>
      <c r="F7806" s="17">
        <f>INT((VLOOKUP($C7806,装备数值,2,0)+VLOOKUP($C7806,装备数值,5,0)*($E7806-1))*VLOOKUP($D7806,系数!$K$2:$O$7,2,0))</f>
        <v>0</v>
      </c>
      <c r="G7806" s="17">
        <f>INT((VLOOKUP($C7806,装备数值,3,0)+VLOOKUP($C7806,装备数值,6,0)*($E7806-1))*VLOOKUP($D7806,系数!$K$2:$O$7,3,0))</f>
        <v>247</v>
      </c>
      <c r="H7806" s="17">
        <f t="shared" si="234"/>
        <v>247</v>
      </c>
      <c r="I7806" s="17">
        <f>INT((VLOOKUP($C7806,装备数值,4,0)+VLOOKUP($C7806,装备数值,7,0)*($E7806-1))*VLOOKUP($D7806,系数!$K$2:$O$7,4,0))</f>
        <v>0</v>
      </c>
      <c r="J7806" s="17">
        <f>INT((VLOOKUP($C7806,装备数值,4,0)+VLOOKUP($C7806,装备数值,7,0)*($E7806-1))*VLOOKUP($D7806,系数!$K$2:$O$7,5,0))</f>
        <v>0</v>
      </c>
      <c r="K7806" s="17">
        <f>INT(VLOOKUP(E7806,强化金币,2,1)*VLOOKUP(INDEX(装备!F:F,MATCH(属性!A7806,装备!A:A,0)),系数!$K$12:$M$15,3,0))</f>
        <v>200</v>
      </c>
      <c r="O7806" s="17">
        <f>IF(E7806=1,"",VLOOKUP(E7806,系数!$S$2:$AB$12,MATCH(属性!C7806,评级,0),1))</f>
        <v>20</v>
      </c>
    </row>
    <row r="7807" spans="1:15" ht="17.25" thickBot="1" x14ac:dyDescent="0.4">
      <c r="A7807" s="17">
        <v>7100066</v>
      </c>
      <c r="B7807" s="17" t="s">
        <v>293</v>
      </c>
      <c r="C7807" s="15">
        <f>INDEX(装备!G:G,MATCH(属性!A7807,装备!A:A,0))</f>
        <v>17</v>
      </c>
      <c r="D7807" s="15" t="str">
        <f>INDEX(装备!E:E,MATCH(属性!A7807,装备!A:A,0))</f>
        <v>necklace</v>
      </c>
      <c r="E7807" s="14">
        <v>5</v>
      </c>
      <c r="F7807" s="17">
        <f>INT((VLOOKUP($C7807,装备数值,2,0)+VLOOKUP($C7807,装备数值,5,0)*($E7807-1))*VLOOKUP($D7807,系数!$K$2:$O$7,2,0))</f>
        <v>0</v>
      </c>
      <c r="G7807" s="17">
        <f>INT((VLOOKUP($C7807,装备数值,3,0)+VLOOKUP($C7807,装备数值,6,0)*($E7807-1))*VLOOKUP($D7807,系数!$K$2:$O$7,3,0))</f>
        <v>256</v>
      </c>
      <c r="H7807" s="17">
        <f t="shared" si="234"/>
        <v>256</v>
      </c>
      <c r="I7807" s="17">
        <f>INT((VLOOKUP($C7807,装备数值,4,0)+VLOOKUP($C7807,装备数值,7,0)*($E7807-1))*VLOOKUP($D7807,系数!$K$2:$O$7,4,0))</f>
        <v>0</v>
      </c>
      <c r="J7807" s="17">
        <f>INT((VLOOKUP($C7807,装备数值,4,0)+VLOOKUP($C7807,装备数值,7,0)*($E7807-1))*VLOOKUP($D7807,系数!$K$2:$O$7,5,0))</f>
        <v>0</v>
      </c>
      <c r="K7807" s="17">
        <f>INT(VLOOKUP(E7807,强化金币,2,1)*VLOOKUP(INDEX(装备!F:F,MATCH(属性!A7807,装备!A:A,0)),系数!$K$12:$M$15,3,0))</f>
        <v>300</v>
      </c>
      <c r="O7807" s="17">
        <f>IF(E7807=1,"",VLOOKUP(E7807,系数!$S$2:$AB$12,MATCH(属性!C7807,评级,0),1))</f>
        <v>20</v>
      </c>
    </row>
    <row r="7808" spans="1:15" ht="17.25" thickBot="1" x14ac:dyDescent="0.4">
      <c r="A7808" s="17">
        <v>7100066</v>
      </c>
      <c r="B7808" s="17" t="s">
        <v>293</v>
      </c>
      <c r="C7808" s="15">
        <f>INDEX(装备!G:G,MATCH(属性!A7808,装备!A:A,0))</f>
        <v>17</v>
      </c>
      <c r="D7808" s="15" t="str">
        <f>INDEX(装备!E:E,MATCH(属性!A7808,装备!A:A,0))</f>
        <v>necklace</v>
      </c>
      <c r="E7808" s="14">
        <v>6</v>
      </c>
      <c r="F7808" s="17">
        <f>INT((VLOOKUP($C7808,装备数值,2,0)+VLOOKUP($C7808,装备数值,5,0)*($E7808-1))*VLOOKUP($D7808,系数!$K$2:$O$7,2,0))</f>
        <v>0</v>
      </c>
      <c r="G7808" s="17">
        <f>INT((VLOOKUP($C7808,装备数值,3,0)+VLOOKUP($C7808,装备数值,6,0)*($E7808-1))*VLOOKUP($D7808,系数!$K$2:$O$7,3,0))</f>
        <v>265</v>
      </c>
      <c r="H7808" s="17">
        <f t="shared" si="234"/>
        <v>265</v>
      </c>
      <c r="I7808" s="17">
        <f>INT((VLOOKUP($C7808,装备数值,4,0)+VLOOKUP($C7808,装备数值,7,0)*($E7808-1))*VLOOKUP($D7808,系数!$K$2:$O$7,4,0))</f>
        <v>0</v>
      </c>
      <c r="J7808" s="17">
        <f>INT((VLOOKUP($C7808,装备数值,4,0)+VLOOKUP($C7808,装备数值,7,0)*($E7808-1))*VLOOKUP($D7808,系数!$K$2:$O$7,5,0))</f>
        <v>0</v>
      </c>
      <c r="K7808" s="17">
        <f>INT(VLOOKUP(E7808,强化金币,2,1)*VLOOKUP(INDEX(装备!F:F,MATCH(属性!A7808,装备!A:A,0)),系数!$K$12:$M$15,3,0))</f>
        <v>400</v>
      </c>
      <c r="O7808" s="17">
        <f>IF(E7808=1,"",VLOOKUP(E7808,系数!$S$2:$AB$12,MATCH(属性!C7808,评级,0),1))</f>
        <v>20</v>
      </c>
    </row>
    <row r="7809" spans="1:15" ht="17.25" thickBot="1" x14ac:dyDescent="0.4">
      <c r="A7809" s="17">
        <v>7100066</v>
      </c>
      <c r="B7809" s="17" t="s">
        <v>293</v>
      </c>
      <c r="C7809" s="15">
        <f>INDEX(装备!G:G,MATCH(属性!A7809,装备!A:A,0))</f>
        <v>17</v>
      </c>
      <c r="D7809" s="15" t="str">
        <f>INDEX(装备!E:E,MATCH(属性!A7809,装备!A:A,0))</f>
        <v>necklace</v>
      </c>
      <c r="E7809" s="14">
        <v>7</v>
      </c>
      <c r="F7809" s="17">
        <f>INT((VLOOKUP($C7809,装备数值,2,0)+VLOOKUP($C7809,装备数值,5,0)*($E7809-1))*VLOOKUP($D7809,系数!$K$2:$O$7,2,0))</f>
        <v>0</v>
      </c>
      <c r="G7809" s="17">
        <f>INT((VLOOKUP($C7809,装备数值,3,0)+VLOOKUP($C7809,装备数值,6,0)*($E7809-1))*VLOOKUP($D7809,系数!$K$2:$O$7,3,0))</f>
        <v>274</v>
      </c>
      <c r="H7809" s="17">
        <f t="shared" si="234"/>
        <v>274</v>
      </c>
      <c r="I7809" s="17">
        <f>INT((VLOOKUP($C7809,装备数值,4,0)+VLOOKUP($C7809,装备数值,7,0)*($E7809-1))*VLOOKUP($D7809,系数!$K$2:$O$7,4,0))</f>
        <v>0</v>
      </c>
      <c r="J7809" s="17">
        <f>INT((VLOOKUP($C7809,装备数值,4,0)+VLOOKUP($C7809,装备数值,7,0)*($E7809-1))*VLOOKUP($D7809,系数!$K$2:$O$7,5,0))</f>
        <v>0</v>
      </c>
      <c r="K7809" s="17">
        <f>INT(VLOOKUP(E7809,强化金币,2,1)*VLOOKUP(INDEX(装备!F:F,MATCH(属性!A7809,装备!A:A,0)),系数!$K$12:$M$15,3,0))</f>
        <v>500</v>
      </c>
      <c r="O7809" s="17">
        <f>IF(E7809=1,"",VLOOKUP(E7809,系数!$S$2:$AB$12,MATCH(属性!C7809,评级,0),1))</f>
        <v>20</v>
      </c>
    </row>
    <row r="7810" spans="1:15" ht="17.25" thickBot="1" x14ac:dyDescent="0.4">
      <c r="A7810" s="17">
        <v>7100066</v>
      </c>
      <c r="B7810" s="17" t="s">
        <v>293</v>
      </c>
      <c r="C7810" s="15">
        <f>INDEX(装备!G:G,MATCH(属性!A7810,装备!A:A,0))</f>
        <v>17</v>
      </c>
      <c r="D7810" s="15" t="str">
        <f>INDEX(装备!E:E,MATCH(属性!A7810,装备!A:A,0))</f>
        <v>necklace</v>
      </c>
      <c r="E7810" s="14">
        <v>8</v>
      </c>
      <c r="F7810" s="17">
        <f>INT((VLOOKUP($C7810,装备数值,2,0)+VLOOKUP($C7810,装备数值,5,0)*($E7810-1))*VLOOKUP($D7810,系数!$K$2:$O$7,2,0))</f>
        <v>0</v>
      </c>
      <c r="G7810" s="17">
        <f>INT((VLOOKUP($C7810,装备数值,3,0)+VLOOKUP($C7810,装备数值,6,0)*($E7810-1))*VLOOKUP($D7810,系数!$K$2:$O$7,3,0))</f>
        <v>283</v>
      </c>
      <c r="H7810" s="17">
        <f t="shared" si="234"/>
        <v>283</v>
      </c>
      <c r="I7810" s="17">
        <f>INT((VLOOKUP($C7810,装备数值,4,0)+VLOOKUP($C7810,装备数值,7,0)*($E7810-1))*VLOOKUP($D7810,系数!$K$2:$O$7,4,0))</f>
        <v>0</v>
      </c>
      <c r="J7810" s="17">
        <f>INT((VLOOKUP($C7810,装备数值,4,0)+VLOOKUP($C7810,装备数值,7,0)*($E7810-1))*VLOOKUP($D7810,系数!$K$2:$O$7,5,0))</f>
        <v>0</v>
      </c>
      <c r="K7810" s="17">
        <f>INT(VLOOKUP(E7810,强化金币,2,1)*VLOOKUP(INDEX(装备!F:F,MATCH(属性!A7810,装备!A:A,0)),系数!$K$12:$M$15,3,0))</f>
        <v>600</v>
      </c>
      <c r="O7810" s="17">
        <f>IF(E7810=1,"",VLOOKUP(E7810,系数!$S$2:$AB$12,MATCH(属性!C7810,评级,0),1))</f>
        <v>20</v>
      </c>
    </row>
    <row r="7811" spans="1:15" ht="17.25" thickBot="1" x14ac:dyDescent="0.4">
      <c r="A7811" s="17">
        <v>7100066</v>
      </c>
      <c r="B7811" s="17" t="s">
        <v>293</v>
      </c>
      <c r="C7811" s="15">
        <f>INDEX(装备!G:G,MATCH(属性!A7811,装备!A:A,0))</f>
        <v>17</v>
      </c>
      <c r="D7811" s="15" t="str">
        <f>INDEX(装备!E:E,MATCH(属性!A7811,装备!A:A,0))</f>
        <v>necklace</v>
      </c>
      <c r="E7811" s="14">
        <v>9</v>
      </c>
      <c r="F7811" s="17">
        <f>INT((VLOOKUP($C7811,装备数值,2,0)+VLOOKUP($C7811,装备数值,5,0)*($E7811-1))*VLOOKUP($D7811,系数!$K$2:$O$7,2,0))</f>
        <v>0</v>
      </c>
      <c r="G7811" s="17">
        <f>INT((VLOOKUP($C7811,装备数值,3,0)+VLOOKUP($C7811,装备数值,6,0)*($E7811-1))*VLOOKUP($D7811,系数!$K$2:$O$7,3,0))</f>
        <v>292</v>
      </c>
      <c r="H7811" s="17">
        <f t="shared" si="234"/>
        <v>292</v>
      </c>
      <c r="I7811" s="17">
        <f>INT((VLOOKUP($C7811,装备数值,4,0)+VLOOKUP($C7811,装备数值,7,0)*($E7811-1))*VLOOKUP($D7811,系数!$K$2:$O$7,4,0))</f>
        <v>0</v>
      </c>
      <c r="J7811" s="17">
        <f>INT((VLOOKUP($C7811,装备数值,4,0)+VLOOKUP($C7811,装备数值,7,0)*($E7811-1))*VLOOKUP($D7811,系数!$K$2:$O$7,5,0))</f>
        <v>0</v>
      </c>
      <c r="K7811" s="17">
        <f>INT(VLOOKUP(E7811,强化金币,2,1)*VLOOKUP(INDEX(装备!F:F,MATCH(属性!A7811,装备!A:A,0)),系数!$K$12:$M$15,3,0))</f>
        <v>700</v>
      </c>
      <c r="O7811" s="17">
        <f>IF(E7811=1,"",VLOOKUP(E7811,系数!$S$2:$AB$12,MATCH(属性!C7811,评级,0),1))</f>
        <v>20</v>
      </c>
    </row>
    <row r="7812" spans="1:15" ht="17.25" thickBot="1" x14ac:dyDescent="0.4">
      <c r="A7812" s="17">
        <v>7100066</v>
      </c>
      <c r="B7812" s="17" t="s">
        <v>293</v>
      </c>
      <c r="C7812" s="15">
        <f>INDEX(装备!G:G,MATCH(属性!A7812,装备!A:A,0))</f>
        <v>17</v>
      </c>
      <c r="D7812" s="15" t="str">
        <f>INDEX(装备!E:E,MATCH(属性!A7812,装备!A:A,0))</f>
        <v>necklace</v>
      </c>
      <c r="E7812" s="14">
        <v>10</v>
      </c>
      <c r="F7812" s="17">
        <f>INT((VLOOKUP($C7812,装备数值,2,0)+VLOOKUP($C7812,装备数值,5,0)*($E7812-1))*VLOOKUP($D7812,系数!$K$2:$O$7,2,0))</f>
        <v>0</v>
      </c>
      <c r="G7812" s="17">
        <f>INT((VLOOKUP($C7812,装备数值,3,0)+VLOOKUP($C7812,装备数值,6,0)*($E7812-1))*VLOOKUP($D7812,系数!$K$2:$O$7,3,0))</f>
        <v>301</v>
      </c>
      <c r="H7812" s="17">
        <f t="shared" ref="H7812:H7875" si="235">G7812</f>
        <v>301</v>
      </c>
      <c r="I7812" s="17">
        <f>INT((VLOOKUP($C7812,装备数值,4,0)+VLOOKUP($C7812,装备数值,7,0)*($E7812-1))*VLOOKUP($D7812,系数!$K$2:$O$7,4,0))</f>
        <v>0</v>
      </c>
      <c r="J7812" s="17">
        <f>INT((VLOOKUP($C7812,装备数值,4,0)+VLOOKUP($C7812,装备数值,7,0)*($E7812-1))*VLOOKUP($D7812,系数!$K$2:$O$7,5,0))</f>
        <v>0</v>
      </c>
      <c r="K7812" s="17">
        <f>INT(VLOOKUP(E7812,强化金币,2,1)*VLOOKUP(INDEX(装备!F:F,MATCH(属性!A7812,装备!A:A,0)),系数!$K$12:$M$15,3,0))</f>
        <v>800</v>
      </c>
      <c r="O7812" s="17">
        <f>IF(E7812=1,"",VLOOKUP(E7812,系数!$S$2:$AB$12,MATCH(属性!C7812,评级,0),1))</f>
        <v>40</v>
      </c>
    </row>
    <row r="7813" spans="1:15" ht="17.25" thickBot="1" x14ac:dyDescent="0.4">
      <c r="A7813" s="17">
        <v>7100066</v>
      </c>
      <c r="B7813" s="17" t="s">
        <v>293</v>
      </c>
      <c r="C7813" s="15">
        <f>INDEX(装备!G:G,MATCH(属性!A7813,装备!A:A,0))</f>
        <v>17</v>
      </c>
      <c r="D7813" s="15" t="str">
        <f>INDEX(装备!E:E,MATCH(属性!A7813,装备!A:A,0))</f>
        <v>necklace</v>
      </c>
      <c r="E7813" s="14">
        <v>11</v>
      </c>
      <c r="F7813" s="17">
        <f>INT((VLOOKUP($C7813,装备数值,2,0)+VLOOKUP($C7813,装备数值,5,0)*($E7813-1))*VLOOKUP($D7813,系数!$K$2:$O$7,2,0))</f>
        <v>0</v>
      </c>
      <c r="G7813" s="17">
        <f>INT((VLOOKUP($C7813,装备数值,3,0)+VLOOKUP($C7813,装备数值,6,0)*($E7813-1))*VLOOKUP($D7813,系数!$K$2:$O$7,3,0))</f>
        <v>310</v>
      </c>
      <c r="H7813" s="17">
        <f t="shared" si="235"/>
        <v>310</v>
      </c>
      <c r="I7813" s="17">
        <f>INT((VLOOKUP($C7813,装备数值,4,0)+VLOOKUP($C7813,装备数值,7,0)*($E7813-1))*VLOOKUP($D7813,系数!$K$2:$O$7,4,0))</f>
        <v>0</v>
      </c>
      <c r="J7813" s="17">
        <f>INT((VLOOKUP($C7813,装备数值,4,0)+VLOOKUP($C7813,装备数值,7,0)*($E7813-1))*VLOOKUP($D7813,系数!$K$2:$O$7,5,0))</f>
        <v>0</v>
      </c>
      <c r="K7813" s="17">
        <f>INT(VLOOKUP(E7813,强化金币,2,1)*VLOOKUP(INDEX(装备!F:F,MATCH(属性!A7813,装备!A:A,0)),系数!$K$12:$M$15,3,0))</f>
        <v>900</v>
      </c>
      <c r="O7813" s="17">
        <f>IF(E7813=1,"",VLOOKUP(E7813,系数!$S$2:$AB$12,MATCH(属性!C7813,评级,0),1))</f>
        <v>40</v>
      </c>
    </row>
    <row r="7814" spans="1:15" ht="17.25" thickBot="1" x14ac:dyDescent="0.4">
      <c r="A7814" s="17">
        <v>7100066</v>
      </c>
      <c r="B7814" s="17" t="s">
        <v>293</v>
      </c>
      <c r="C7814" s="15">
        <f>INDEX(装备!G:G,MATCH(属性!A7814,装备!A:A,0))</f>
        <v>17</v>
      </c>
      <c r="D7814" s="15" t="str">
        <f>INDEX(装备!E:E,MATCH(属性!A7814,装备!A:A,0))</f>
        <v>necklace</v>
      </c>
      <c r="E7814" s="14">
        <v>12</v>
      </c>
      <c r="F7814" s="17">
        <f>INT((VLOOKUP($C7814,装备数值,2,0)+VLOOKUP($C7814,装备数值,5,0)*($E7814-1))*VLOOKUP($D7814,系数!$K$2:$O$7,2,0))</f>
        <v>0</v>
      </c>
      <c r="G7814" s="17">
        <f>INT((VLOOKUP($C7814,装备数值,3,0)+VLOOKUP($C7814,装备数值,6,0)*($E7814-1))*VLOOKUP($D7814,系数!$K$2:$O$7,3,0))</f>
        <v>319</v>
      </c>
      <c r="H7814" s="17">
        <f t="shared" si="235"/>
        <v>319</v>
      </c>
      <c r="I7814" s="17">
        <f>INT((VLOOKUP($C7814,装备数值,4,0)+VLOOKUP($C7814,装备数值,7,0)*($E7814-1))*VLOOKUP($D7814,系数!$K$2:$O$7,4,0))</f>
        <v>0</v>
      </c>
      <c r="J7814" s="17">
        <f>INT((VLOOKUP($C7814,装备数值,4,0)+VLOOKUP($C7814,装备数值,7,0)*($E7814-1))*VLOOKUP($D7814,系数!$K$2:$O$7,5,0))</f>
        <v>0</v>
      </c>
      <c r="K7814" s="17">
        <f>INT(VLOOKUP(E7814,强化金币,2,1)*VLOOKUP(INDEX(装备!F:F,MATCH(属性!A7814,装备!A:A,0)),系数!$K$12:$M$15,3,0))</f>
        <v>1000</v>
      </c>
      <c r="O7814" s="17">
        <f>IF(E7814=1,"",VLOOKUP(E7814,系数!$S$2:$AB$12,MATCH(属性!C7814,评级,0),1))</f>
        <v>40</v>
      </c>
    </row>
    <row r="7815" spans="1:15" ht="17.25" thickBot="1" x14ac:dyDescent="0.4">
      <c r="A7815" s="17">
        <v>7100066</v>
      </c>
      <c r="B7815" s="17" t="s">
        <v>293</v>
      </c>
      <c r="C7815" s="15">
        <f>INDEX(装备!G:G,MATCH(属性!A7815,装备!A:A,0))</f>
        <v>17</v>
      </c>
      <c r="D7815" s="15" t="str">
        <f>INDEX(装备!E:E,MATCH(属性!A7815,装备!A:A,0))</f>
        <v>necklace</v>
      </c>
      <c r="E7815" s="14">
        <v>13</v>
      </c>
      <c r="F7815" s="17">
        <f>INT((VLOOKUP($C7815,装备数值,2,0)+VLOOKUP($C7815,装备数值,5,0)*($E7815-1))*VLOOKUP($D7815,系数!$K$2:$O$7,2,0))</f>
        <v>0</v>
      </c>
      <c r="G7815" s="17">
        <f>INT((VLOOKUP($C7815,装备数值,3,0)+VLOOKUP($C7815,装备数值,6,0)*($E7815-1))*VLOOKUP($D7815,系数!$K$2:$O$7,3,0))</f>
        <v>328</v>
      </c>
      <c r="H7815" s="17">
        <f t="shared" si="235"/>
        <v>328</v>
      </c>
      <c r="I7815" s="17">
        <f>INT((VLOOKUP($C7815,装备数值,4,0)+VLOOKUP($C7815,装备数值,7,0)*($E7815-1))*VLOOKUP($D7815,系数!$K$2:$O$7,4,0))</f>
        <v>0</v>
      </c>
      <c r="J7815" s="17">
        <f>INT((VLOOKUP($C7815,装备数值,4,0)+VLOOKUP($C7815,装备数值,7,0)*($E7815-1))*VLOOKUP($D7815,系数!$K$2:$O$7,5,0))</f>
        <v>0</v>
      </c>
      <c r="K7815" s="17">
        <f>INT(VLOOKUP(E7815,强化金币,2,1)*VLOOKUP(INDEX(装备!F:F,MATCH(属性!A7815,装备!A:A,0)),系数!$K$12:$M$15,3,0))</f>
        <v>1200</v>
      </c>
      <c r="O7815" s="17">
        <f>IF(E7815=1,"",VLOOKUP(E7815,系数!$S$2:$AB$12,MATCH(属性!C7815,评级,0),1))</f>
        <v>40</v>
      </c>
    </row>
    <row r="7816" spans="1:15" ht="17.25" thickBot="1" x14ac:dyDescent="0.4">
      <c r="A7816" s="17">
        <v>7100066</v>
      </c>
      <c r="B7816" s="17" t="s">
        <v>293</v>
      </c>
      <c r="C7816" s="15">
        <f>INDEX(装备!G:G,MATCH(属性!A7816,装备!A:A,0))</f>
        <v>17</v>
      </c>
      <c r="D7816" s="15" t="str">
        <f>INDEX(装备!E:E,MATCH(属性!A7816,装备!A:A,0))</f>
        <v>necklace</v>
      </c>
      <c r="E7816" s="14">
        <v>14</v>
      </c>
      <c r="F7816" s="17">
        <f>INT((VLOOKUP($C7816,装备数值,2,0)+VLOOKUP($C7816,装备数值,5,0)*($E7816-1))*VLOOKUP($D7816,系数!$K$2:$O$7,2,0))</f>
        <v>0</v>
      </c>
      <c r="G7816" s="17">
        <f>INT((VLOOKUP($C7816,装备数值,3,0)+VLOOKUP($C7816,装备数值,6,0)*($E7816-1))*VLOOKUP($D7816,系数!$K$2:$O$7,3,0))</f>
        <v>337</v>
      </c>
      <c r="H7816" s="17">
        <f t="shared" si="235"/>
        <v>337</v>
      </c>
      <c r="I7816" s="17">
        <f>INT((VLOOKUP($C7816,装备数值,4,0)+VLOOKUP($C7816,装备数值,7,0)*($E7816-1))*VLOOKUP($D7816,系数!$K$2:$O$7,4,0))</f>
        <v>0</v>
      </c>
      <c r="J7816" s="17">
        <f>INT((VLOOKUP($C7816,装备数值,4,0)+VLOOKUP($C7816,装备数值,7,0)*($E7816-1))*VLOOKUP($D7816,系数!$K$2:$O$7,5,0))</f>
        <v>0</v>
      </c>
      <c r="K7816" s="17">
        <f>INT(VLOOKUP(E7816,强化金币,2,1)*VLOOKUP(INDEX(装备!F:F,MATCH(属性!A7816,装备!A:A,0)),系数!$K$12:$M$15,3,0))</f>
        <v>1400</v>
      </c>
      <c r="O7816" s="17">
        <f>IF(E7816=1,"",VLOOKUP(E7816,系数!$S$2:$AB$12,MATCH(属性!C7816,评级,0),1))</f>
        <v>40</v>
      </c>
    </row>
    <row r="7817" spans="1:15" ht="17.25" thickBot="1" x14ac:dyDescent="0.4">
      <c r="A7817" s="17">
        <v>7100066</v>
      </c>
      <c r="B7817" s="17" t="s">
        <v>293</v>
      </c>
      <c r="C7817" s="15">
        <f>INDEX(装备!G:G,MATCH(属性!A7817,装备!A:A,0))</f>
        <v>17</v>
      </c>
      <c r="D7817" s="15" t="str">
        <f>INDEX(装备!E:E,MATCH(属性!A7817,装备!A:A,0))</f>
        <v>necklace</v>
      </c>
      <c r="E7817" s="14">
        <v>15</v>
      </c>
      <c r="F7817" s="17">
        <f>INT((VLOOKUP($C7817,装备数值,2,0)+VLOOKUP($C7817,装备数值,5,0)*($E7817-1))*VLOOKUP($D7817,系数!$K$2:$O$7,2,0))</f>
        <v>0</v>
      </c>
      <c r="G7817" s="17">
        <f>INT((VLOOKUP($C7817,装备数值,3,0)+VLOOKUP($C7817,装备数值,6,0)*($E7817-1))*VLOOKUP($D7817,系数!$K$2:$O$7,3,0))</f>
        <v>346</v>
      </c>
      <c r="H7817" s="17">
        <f t="shared" si="235"/>
        <v>346</v>
      </c>
      <c r="I7817" s="17">
        <f>INT((VLOOKUP($C7817,装备数值,4,0)+VLOOKUP($C7817,装备数值,7,0)*($E7817-1))*VLOOKUP($D7817,系数!$K$2:$O$7,4,0))</f>
        <v>0</v>
      </c>
      <c r="J7817" s="17">
        <f>INT((VLOOKUP($C7817,装备数值,4,0)+VLOOKUP($C7817,装备数值,7,0)*($E7817-1))*VLOOKUP($D7817,系数!$K$2:$O$7,5,0))</f>
        <v>0</v>
      </c>
      <c r="K7817" s="17">
        <f>INT(VLOOKUP(E7817,强化金币,2,1)*VLOOKUP(INDEX(装备!F:F,MATCH(属性!A7817,装备!A:A,0)),系数!$K$12:$M$15,3,0))</f>
        <v>1600</v>
      </c>
      <c r="O7817" s="17">
        <f>IF(E7817=1,"",VLOOKUP(E7817,系数!$S$2:$AB$12,MATCH(属性!C7817,评级,0),1))</f>
        <v>40</v>
      </c>
    </row>
    <row r="7818" spans="1:15" ht="17.25" thickBot="1" x14ac:dyDescent="0.4">
      <c r="A7818" s="17">
        <v>7100066</v>
      </c>
      <c r="B7818" s="17" t="s">
        <v>293</v>
      </c>
      <c r="C7818" s="15">
        <f>INDEX(装备!G:G,MATCH(属性!A7818,装备!A:A,0))</f>
        <v>17</v>
      </c>
      <c r="D7818" s="15" t="str">
        <f>INDEX(装备!E:E,MATCH(属性!A7818,装备!A:A,0))</f>
        <v>necklace</v>
      </c>
      <c r="E7818" s="14">
        <v>16</v>
      </c>
      <c r="F7818" s="17">
        <f>INT((VLOOKUP($C7818,装备数值,2,0)+VLOOKUP($C7818,装备数值,5,0)*($E7818-1))*VLOOKUP($D7818,系数!$K$2:$O$7,2,0))</f>
        <v>0</v>
      </c>
      <c r="G7818" s="17">
        <f>INT((VLOOKUP($C7818,装备数值,3,0)+VLOOKUP($C7818,装备数值,6,0)*($E7818-1))*VLOOKUP($D7818,系数!$K$2:$O$7,3,0))</f>
        <v>355</v>
      </c>
      <c r="H7818" s="17">
        <f t="shared" si="235"/>
        <v>355</v>
      </c>
      <c r="I7818" s="17">
        <f>INT((VLOOKUP($C7818,装备数值,4,0)+VLOOKUP($C7818,装备数值,7,0)*($E7818-1))*VLOOKUP($D7818,系数!$K$2:$O$7,4,0))</f>
        <v>0</v>
      </c>
      <c r="J7818" s="17">
        <f>INT((VLOOKUP($C7818,装备数值,4,0)+VLOOKUP($C7818,装备数值,7,0)*($E7818-1))*VLOOKUP($D7818,系数!$K$2:$O$7,5,0))</f>
        <v>0</v>
      </c>
      <c r="K7818" s="17">
        <f>INT(VLOOKUP(E7818,强化金币,2,1)*VLOOKUP(INDEX(装备!F:F,MATCH(属性!A7818,装备!A:A,0)),系数!$K$12:$M$15,3,0))</f>
        <v>1800</v>
      </c>
      <c r="O7818" s="17">
        <f>IF(E7818=1,"",VLOOKUP(E7818,系数!$S$2:$AB$12,MATCH(属性!C7818,评级,0),1))</f>
        <v>40</v>
      </c>
    </row>
    <row r="7819" spans="1:15" ht="17.25" thickBot="1" x14ac:dyDescent="0.4">
      <c r="A7819" s="17">
        <v>7100066</v>
      </c>
      <c r="B7819" s="17" t="s">
        <v>293</v>
      </c>
      <c r="C7819" s="15">
        <f>INDEX(装备!G:G,MATCH(属性!A7819,装备!A:A,0))</f>
        <v>17</v>
      </c>
      <c r="D7819" s="15" t="str">
        <f>INDEX(装备!E:E,MATCH(属性!A7819,装备!A:A,0))</f>
        <v>necklace</v>
      </c>
      <c r="E7819" s="14">
        <v>17</v>
      </c>
      <c r="F7819" s="17">
        <f>INT((VLOOKUP($C7819,装备数值,2,0)+VLOOKUP($C7819,装备数值,5,0)*($E7819-1))*VLOOKUP($D7819,系数!$K$2:$O$7,2,0))</f>
        <v>0</v>
      </c>
      <c r="G7819" s="17">
        <f>INT((VLOOKUP($C7819,装备数值,3,0)+VLOOKUP($C7819,装备数值,6,0)*($E7819-1))*VLOOKUP($D7819,系数!$K$2:$O$7,3,0))</f>
        <v>364</v>
      </c>
      <c r="H7819" s="17">
        <f t="shared" si="235"/>
        <v>364</v>
      </c>
      <c r="I7819" s="17">
        <f>INT((VLOOKUP($C7819,装备数值,4,0)+VLOOKUP($C7819,装备数值,7,0)*($E7819-1))*VLOOKUP($D7819,系数!$K$2:$O$7,4,0))</f>
        <v>0</v>
      </c>
      <c r="J7819" s="17">
        <f>INT((VLOOKUP($C7819,装备数值,4,0)+VLOOKUP($C7819,装备数值,7,0)*($E7819-1))*VLOOKUP($D7819,系数!$K$2:$O$7,5,0))</f>
        <v>0</v>
      </c>
      <c r="K7819" s="17">
        <f>INT(VLOOKUP(E7819,强化金币,2,1)*VLOOKUP(INDEX(装备!F:F,MATCH(属性!A7819,装备!A:A,0)),系数!$K$12:$M$15,3,0))</f>
        <v>2000</v>
      </c>
      <c r="O7819" s="17">
        <f>IF(E7819=1,"",VLOOKUP(E7819,系数!$S$2:$AB$12,MATCH(属性!C7819,评级,0),1))</f>
        <v>40</v>
      </c>
    </row>
    <row r="7820" spans="1:15" ht="17.25" thickBot="1" x14ac:dyDescent="0.4">
      <c r="A7820" s="17">
        <v>7100066</v>
      </c>
      <c r="B7820" s="17" t="s">
        <v>293</v>
      </c>
      <c r="C7820" s="15">
        <f>INDEX(装备!G:G,MATCH(属性!A7820,装备!A:A,0))</f>
        <v>17</v>
      </c>
      <c r="D7820" s="15" t="str">
        <f>INDEX(装备!E:E,MATCH(属性!A7820,装备!A:A,0))</f>
        <v>necklace</v>
      </c>
      <c r="E7820" s="14">
        <v>18</v>
      </c>
      <c r="F7820" s="17">
        <f>INT((VLOOKUP($C7820,装备数值,2,0)+VLOOKUP($C7820,装备数值,5,0)*($E7820-1))*VLOOKUP($D7820,系数!$K$2:$O$7,2,0))</f>
        <v>0</v>
      </c>
      <c r="G7820" s="17">
        <f>INT((VLOOKUP($C7820,装备数值,3,0)+VLOOKUP($C7820,装备数值,6,0)*($E7820-1))*VLOOKUP($D7820,系数!$K$2:$O$7,3,0))</f>
        <v>373</v>
      </c>
      <c r="H7820" s="17">
        <f t="shared" si="235"/>
        <v>373</v>
      </c>
      <c r="I7820" s="17">
        <f>INT((VLOOKUP($C7820,装备数值,4,0)+VLOOKUP($C7820,装备数值,7,0)*($E7820-1))*VLOOKUP($D7820,系数!$K$2:$O$7,4,0))</f>
        <v>0</v>
      </c>
      <c r="J7820" s="17">
        <f>INT((VLOOKUP($C7820,装备数值,4,0)+VLOOKUP($C7820,装备数值,7,0)*($E7820-1))*VLOOKUP($D7820,系数!$K$2:$O$7,5,0))</f>
        <v>0</v>
      </c>
      <c r="K7820" s="17">
        <f>INT(VLOOKUP(E7820,强化金币,2,1)*VLOOKUP(INDEX(装备!F:F,MATCH(属性!A7820,装备!A:A,0)),系数!$K$12:$M$15,3,0))</f>
        <v>2200</v>
      </c>
      <c r="O7820" s="17">
        <f>IF(E7820=1,"",VLOOKUP(E7820,系数!$S$2:$AB$12,MATCH(属性!C7820,评级,0),1))</f>
        <v>40</v>
      </c>
    </row>
    <row r="7821" spans="1:15" ht="17.25" thickBot="1" x14ac:dyDescent="0.4">
      <c r="A7821" s="17">
        <v>7100066</v>
      </c>
      <c r="B7821" s="17" t="s">
        <v>293</v>
      </c>
      <c r="C7821" s="15">
        <f>INDEX(装备!G:G,MATCH(属性!A7821,装备!A:A,0))</f>
        <v>17</v>
      </c>
      <c r="D7821" s="15" t="str">
        <f>INDEX(装备!E:E,MATCH(属性!A7821,装备!A:A,0))</f>
        <v>necklace</v>
      </c>
      <c r="E7821" s="14">
        <v>19</v>
      </c>
      <c r="F7821" s="17">
        <f>INT((VLOOKUP($C7821,装备数值,2,0)+VLOOKUP($C7821,装备数值,5,0)*($E7821-1))*VLOOKUP($D7821,系数!$K$2:$O$7,2,0))</f>
        <v>0</v>
      </c>
      <c r="G7821" s="17">
        <f>INT((VLOOKUP($C7821,装备数值,3,0)+VLOOKUP($C7821,装备数值,6,0)*($E7821-1))*VLOOKUP($D7821,系数!$K$2:$O$7,3,0))</f>
        <v>382</v>
      </c>
      <c r="H7821" s="17">
        <f t="shared" si="235"/>
        <v>382</v>
      </c>
      <c r="I7821" s="17">
        <f>INT((VLOOKUP($C7821,装备数值,4,0)+VLOOKUP($C7821,装备数值,7,0)*($E7821-1))*VLOOKUP($D7821,系数!$K$2:$O$7,4,0))</f>
        <v>0</v>
      </c>
      <c r="J7821" s="17">
        <f>INT((VLOOKUP($C7821,装备数值,4,0)+VLOOKUP($C7821,装备数值,7,0)*($E7821-1))*VLOOKUP($D7821,系数!$K$2:$O$7,5,0))</f>
        <v>0</v>
      </c>
      <c r="K7821" s="17">
        <f>INT(VLOOKUP(E7821,强化金币,2,1)*VLOOKUP(INDEX(装备!F:F,MATCH(属性!A7821,装备!A:A,0)),系数!$K$12:$M$15,3,0))</f>
        <v>2400</v>
      </c>
      <c r="O7821" s="17">
        <f>IF(E7821=1,"",VLOOKUP(E7821,系数!$S$2:$AB$12,MATCH(属性!C7821,评级,0),1))</f>
        <v>40</v>
      </c>
    </row>
    <row r="7822" spans="1:15" ht="17.25" thickBot="1" x14ac:dyDescent="0.4">
      <c r="A7822" s="17">
        <v>7100066</v>
      </c>
      <c r="B7822" s="17" t="s">
        <v>293</v>
      </c>
      <c r="C7822" s="15">
        <f>INDEX(装备!G:G,MATCH(属性!A7822,装备!A:A,0))</f>
        <v>17</v>
      </c>
      <c r="D7822" s="15" t="str">
        <f>INDEX(装备!E:E,MATCH(属性!A7822,装备!A:A,0))</f>
        <v>necklace</v>
      </c>
      <c r="E7822" s="14">
        <v>20</v>
      </c>
      <c r="F7822" s="17">
        <f>INT((VLOOKUP($C7822,装备数值,2,0)+VLOOKUP($C7822,装备数值,5,0)*($E7822-1))*VLOOKUP($D7822,系数!$K$2:$O$7,2,0))</f>
        <v>0</v>
      </c>
      <c r="G7822" s="17">
        <f>INT((VLOOKUP($C7822,装备数值,3,0)+VLOOKUP($C7822,装备数值,6,0)*($E7822-1))*VLOOKUP($D7822,系数!$K$2:$O$7,3,0))</f>
        <v>391</v>
      </c>
      <c r="H7822" s="17">
        <f t="shared" si="235"/>
        <v>391</v>
      </c>
      <c r="I7822" s="17">
        <f>INT((VLOOKUP($C7822,装备数值,4,0)+VLOOKUP($C7822,装备数值,7,0)*($E7822-1))*VLOOKUP($D7822,系数!$K$2:$O$7,4,0))</f>
        <v>0</v>
      </c>
      <c r="J7822" s="17">
        <f>INT((VLOOKUP($C7822,装备数值,4,0)+VLOOKUP($C7822,装备数值,7,0)*($E7822-1))*VLOOKUP($D7822,系数!$K$2:$O$7,5,0))</f>
        <v>0</v>
      </c>
      <c r="K7822" s="17">
        <f>INT(VLOOKUP(E7822,强化金币,2,1)*VLOOKUP(INDEX(装备!F:F,MATCH(属性!A7822,装备!A:A,0)),系数!$K$12:$M$15,3,0))</f>
        <v>2600</v>
      </c>
      <c r="O7822" s="17">
        <f>IF(E7822=1,"",VLOOKUP(E7822,系数!$S$2:$AB$12,MATCH(属性!C7822,评级,0),1))</f>
        <v>60</v>
      </c>
    </row>
    <row r="7823" spans="1:15" ht="17.25" thickBot="1" x14ac:dyDescent="0.4">
      <c r="A7823" s="17">
        <v>7100066</v>
      </c>
      <c r="B7823" s="17" t="s">
        <v>293</v>
      </c>
      <c r="C7823" s="15">
        <f>INDEX(装备!G:G,MATCH(属性!A7823,装备!A:A,0))</f>
        <v>17</v>
      </c>
      <c r="D7823" s="15" t="str">
        <f>INDEX(装备!E:E,MATCH(属性!A7823,装备!A:A,0))</f>
        <v>necklace</v>
      </c>
      <c r="E7823" s="14">
        <v>21</v>
      </c>
      <c r="F7823" s="17">
        <f>INT((VLOOKUP($C7823,装备数值,2,0)+VLOOKUP($C7823,装备数值,5,0)*($E7823-1))*VLOOKUP($D7823,系数!$K$2:$O$7,2,0))</f>
        <v>0</v>
      </c>
      <c r="G7823" s="17">
        <f>INT((VLOOKUP($C7823,装备数值,3,0)+VLOOKUP($C7823,装备数值,6,0)*($E7823-1))*VLOOKUP($D7823,系数!$K$2:$O$7,3,0))</f>
        <v>400</v>
      </c>
      <c r="H7823" s="17">
        <f t="shared" si="235"/>
        <v>400</v>
      </c>
      <c r="I7823" s="17">
        <f>INT((VLOOKUP($C7823,装备数值,4,0)+VLOOKUP($C7823,装备数值,7,0)*($E7823-1))*VLOOKUP($D7823,系数!$K$2:$O$7,4,0))</f>
        <v>0</v>
      </c>
      <c r="J7823" s="17">
        <f>INT((VLOOKUP($C7823,装备数值,4,0)+VLOOKUP($C7823,装备数值,7,0)*($E7823-1))*VLOOKUP($D7823,系数!$K$2:$O$7,5,0))</f>
        <v>0</v>
      </c>
      <c r="K7823" s="17">
        <f>INT(VLOOKUP(E7823,强化金币,2,1)*VLOOKUP(INDEX(装备!F:F,MATCH(属性!A7823,装备!A:A,0)),系数!$K$12:$M$15,3,0))</f>
        <v>2800</v>
      </c>
      <c r="O7823" s="17">
        <f>IF(E7823=1,"",VLOOKUP(E7823,系数!$S$2:$AB$12,MATCH(属性!C7823,评级,0),1))</f>
        <v>60</v>
      </c>
    </row>
    <row r="7824" spans="1:15" ht="17.25" thickBot="1" x14ac:dyDescent="0.4">
      <c r="A7824" s="17">
        <v>7100066</v>
      </c>
      <c r="B7824" s="17" t="s">
        <v>293</v>
      </c>
      <c r="C7824" s="15">
        <f>INDEX(装备!G:G,MATCH(属性!A7824,装备!A:A,0))</f>
        <v>17</v>
      </c>
      <c r="D7824" s="15" t="str">
        <f>INDEX(装备!E:E,MATCH(属性!A7824,装备!A:A,0))</f>
        <v>necklace</v>
      </c>
      <c r="E7824" s="14">
        <v>22</v>
      </c>
      <c r="F7824" s="17">
        <f>INT((VLOOKUP($C7824,装备数值,2,0)+VLOOKUP($C7824,装备数值,5,0)*($E7824-1))*VLOOKUP($D7824,系数!$K$2:$O$7,2,0))</f>
        <v>0</v>
      </c>
      <c r="G7824" s="17">
        <f>INT((VLOOKUP($C7824,装备数值,3,0)+VLOOKUP($C7824,装备数值,6,0)*($E7824-1))*VLOOKUP($D7824,系数!$K$2:$O$7,3,0))</f>
        <v>409</v>
      </c>
      <c r="H7824" s="17">
        <f t="shared" si="235"/>
        <v>409</v>
      </c>
      <c r="I7824" s="17">
        <f>INT((VLOOKUP($C7824,装备数值,4,0)+VLOOKUP($C7824,装备数值,7,0)*($E7824-1))*VLOOKUP($D7824,系数!$K$2:$O$7,4,0))</f>
        <v>0</v>
      </c>
      <c r="J7824" s="17">
        <f>INT((VLOOKUP($C7824,装备数值,4,0)+VLOOKUP($C7824,装备数值,7,0)*($E7824-1))*VLOOKUP($D7824,系数!$K$2:$O$7,5,0))</f>
        <v>0</v>
      </c>
      <c r="K7824" s="17">
        <f>INT(VLOOKUP(E7824,强化金币,2,1)*VLOOKUP(INDEX(装备!F:F,MATCH(属性!A7824,装备!A:A,0)),系数!$K$12:$M$15,3,0))</f>
        <v>3000</v>
      </c>
      <c r="O7824" s="17">
        <f>IF(E7824=1,"",VLOOKUP(E7824,系数!$S$2:$AB$12,MATCH(属性!C7824,评级,0),1))</f>
        <v>60</v>
      </c>
    </row>
    <row r="7825" spans="1:15" ht="17.25" thickBot="1" x14ac:dyDescent="0.4">
      <c r="A7825" s="17">
        <v>7100066</v>
      </c>
      <c r="B7825" s="17" t="s">
        <v>293</v>
      </c>
      <c r="C7825" s="15">
        <f>INDEX(装备!G:G,MATCH(属性!A7825,装备!A:A,0))</f>
        <v>17</v>
      </c>
      <c r="D7825" s="15" t="str">
        <f>INDEX(装备!E:E,MATCH(属性!A7825,装备!A:A,0))</f>
        <v>necklace</v>
      </c>
      <c r="E7825" s="14">
        <v>23</v>
      </c>
      <c r="F7825" s="17">
        <f>INT((VLOOKUP($C7825,装备数值,2,0)+VLOOKUP($C7825,装备数值,5,0)*($E7825-1))*VLOOKUP($D7825,系数!$K$2:$O$7,2,0))</f>
        <v>0</v>
      </c>
      <c r="G7825" s="17">
        <f>INT((VLOOKUP($C7825,装备数值,3,0)+VLOOKUP($C7825,装备数值,6,0)*($E7825-1))*VLOOKUP($D7825,系数!$K$2:$O$7,3,0))</f>
        <v>418</v>
      </c>
      <c r="H7825" s="17">
        <f t="shared" si="235"/>
        <v>418</v>
      </c>
      <c r="I7825" s="17">
        <f>INT((VLOOKUP($C7825,装备数值,4,0)+VLOOKUP($C7825,装备数值,7,0)*($E7825-1))*VLOOKUP($D7825,系数!$K$2:$O$7,4,0))</f>
        <v>0</v>
      </c>
      <c r="J7825" s="17">
        <f>INT((VLOOKUP($C7825,装备数值,4,0)+VLOOKUP($C7825,装备数值,7,0)*($E7825-1))*VLOOKUP($D7825,系数!$K$2:$O$7,5,0))</f>
        <v>0</v>
      </c>
      <c r="K7825" s="17">
        <f>INT(VLOOKUP(E7825,强化金币,2,1)*VLOOKUP(INDEX(装备!F:F,MATCH(属性!A7825,装备!A:A,0)),系数!$K$12:$M$15,3,0))</f>
        <v>3200</v>
      </c>
      <c r="O7825" s="17">
        <f>IF(E7825=1,"",VLOOKUP(E7825,系数!$S$2:$AB$12,MATCH(属性!C7825,评级,0),1))</f>
        <v>60</v>
      </c>
    </row>
    <row r="7826" spans="1:15" ht="17.25" thickBot="1" x14ac:dyDescent="0.4">
      <c r="A7826" s="17">
        <v>7100066</v>
      </c>
      <c r="B7826" s="17" t="s">
        <v>293</v>
      </c>
      <c r="C7826" s="15">
        <f>INDEX(装备!G:G,MATCH(属性!A7826,装备!A:A,0))</f>
        <v>17</v>
      </c>
      <c r="D7826" s="15" t="str">
        <f>INDEX(装备!E:E,MATCH(属性!A7826,装备!A:A,0))</f>
        <v>necklace</v>
      </c>
      <c r="E7826" s="14">
        <v>24</v>
      </c>
      <c r="F7826" s="17">
        <f>INT((VLOOKUP($C7826,装备数值,2,0)+VLOOKUP($C7826,装备数值,5,0)*($E7826-1))*VLOOKUP($D7826,系数!$K$2:$O$7,2,0))</f>
        <v>0</v>
      </c>
      <c r="G7826" s="17">
        <f>INT((VLOOKUP($C7826,装备数值,3,0)+VLOOKUP($C7826,装备数值,6,0)*($E7826-1))*VLOOKUP($D7826,系数!$K$2:$O$7,3,0))</f>
        <v>427</v>
      </c>
      <c r="H7826" s="17">
        <f t="shared" si="235"/>
        <v>427</v>
      </c>
      <c r="I7826" s="17">
        <f>INT((VLOOKUP($C7826,装备数值,4,0)+VLOOKUP($C7826,装备数值,7,0)*($E7826-1))*VLOOKUP($D7826,系数!$K$2:$O$7,4,0))</f>
        <v>0</v>
      </c>
      <c r="J7826" s="17">
        <f>INT((VLOOKUP($C7826,装备数值,4,0)+VLOOKUP($C7826,装备数值,7,0)*($E7826-1))*VLOOKUP($D7826,系数!$K$2:$O$7,5,0))</f>
        <v>0</v>
      </c>
      <c r="K7826" s="17">
        <f>INT(VLOOKUP(E7826,强化金币,2,1)*VLOOKUP(INDEX(装备!F:F,MATCH(属性!A7826,装备!A:A,0)),系数!$K$12:$M$15,3,0))</f>
        <v>3400</v>
      </c>
      <c r="O7826" s="17">
        <f>IF(E7826=1,"",VLOOKUP(E7826,系数!$S$2:$AB$12,MATCH(属性!C7826,评级,0),1))</f>
        <v>60</v>
      </c>
    </row>
    <row r="7827" spans="1:15" ht="17.25" thickBot="1" x14ac:dyDescent="0.4">
      <c r="A7827" s="17">
        <v>7100066</v>
      </c>
      <c r="B7827" s="17" t="s">
        <v>293</v>
      </c>
      <c r="C7827" s="15">
        <f>INDEX(装备!G:G,MATCH(属性!A7827,装备!A:A,0))</f>
        <v>17</v>
      </c>
      <c r="D7827" s="15" t="str">
        <f>INDEX(装备!E:E,MATCH(属性!A7827,装备!A:A,0))</f>
        <v>necklace</v>
      </c>
      <c r="E7827" s="14">
        <v>25</v>
      </c>
      <c r="F7827" s="17">
        <f>INT((VLOOKUP($C7827,装备数值,2,0)+VLOOKUP($C7827,装备数值,5,0)*($E7827-1))*VLOOKUP($D7827,系数!$K$2:$O$7,2,0))</f>
        <v>0</v>
      </c>
      <c r="G7827" s="17">
        <f>INT((VLOOKUP($C7827,装备数值,3,0)+VLOOKUP($C7827,装备数值,6,0)*($E7827-1))*VLOOKUP($D7827,系数!$K$2:$O$7,3,0))</f>
        <v>436</v>
      </c>
      <c r="H7827" s="17">
        <f t="shared" si="235"/>
        <v>436</v>
      </c>
      <c r="I7827" s="17">
        <f>INT((VLOOKUP($C7827,装备数值,4,0)+VLOOKUP($C7827,装备数值,7,0)*($E7827-1))*VLOOKUP($D7827,系数!$K$2:$O$7,4,0))</f>
        <v>0</v>
      </c>
      <c r="J7827" s="17">
        <f>INT((VLOOKUP($C7827,装备数值,4,0)+VLOOKUP($C7827,装备数值,7,0)*($E7827-1))*VLOOKUP($D7827,系数!$K$2:$O$7,5,0))</f>
        <v>0</v>
      </c>
      <c r="K7827" s="17">
        <f>INT(VLOOKUP(E7827,强化金币,2,1)*VLOOKUP(INDEX(装备!F:F,MATCH(属性!A7827,装备!A:A,0)),系数!$K$12:$M$15,3,0))</f>
        <v>3600</v>
      </c>
      <c r="O7827" s="17">
        <f>IF(E7827=1,"",VLOOKUP(E7827,系数!$S$2:$AB$12,MATCH(属性!C7827,评级,0),1))</f>
        <v>60</v>
      </c>
    </row>
    <row r="7828" spans="1:15" ht="17.25" thickBot="1" x14ac:dyDescent="0.4">
      <c r="A7828" s="17">
        <v>7100066</v>
      </c>
      <c r="B7828" s="17" t="s">
        <v>293</v>
      </c>
      <c r="C7828" s="15">
        <f>INDEX(装备!G:G,MATCH(属性!A7828,装备!A:A,0))</f>
        <v>17</v>
      </c>
      <c r="D7828" s="15" t="str">
        <f>INDEX(装备!E:E,MATCH(属性!A7828,装备!A:A,0))</f>
        <v>necklace</v>
      </c>
      <c r="E7828" s="14">
        <v>26</v>
      </c>
      <c r="F7828" s="17">
        <f>INT((VLOOKUP($C7828,装备数值,2,0)+VLOOKUP($C7828,装备数值,5,0)*($E7828-1))*VLOOKUP($D7828,系数!$K$2:$O$7,2,0))</f>
        <v>0</v>
      </c>
      <c r="G7828" s="17">
        <f>INT((VLOOKUP($C7828,装备数值,3,0)+VLOOKUP($C7828,装备数值,6,0)*($E7828-1))*VLOOKUP($D7828,系数!$K$2:$O$7,3,0))</f>
        <v>445</v>
      </c>
      <c r="H7828" s="17">
        <f t="shared" si="235"/>
        <v>445</v>
      </c>
      <c r="I7828" s="17">
        <f>INT((VLOOKUP($C7828,装备数值,4,0)+VLOOKUP($C7828,装备数值,7,0)*($E7828-1))*VLOOKUP($D7828,系数!$K$2:$O$7,4,0))</f>
        <v>0</v>
      </c>
      <c r="J7828" s="17">
        <f>INT((VLOOKUP($C7828,装备数值,4,0)+VLOOKUP($C7828,装备数值,7,0)*($E7828-1))*VLOOKUP($D7828,系数!$K$2:$O$7,5,0))</f>
        <v>0</v>
      </c>
      <c r="K7828" s="17">
        <f>INT(VLOOKUP(E7828,强化金币,2,1)*VLOOKUP(INDEX(装备!F:F,MATCH(属性!A7828,装备!A:A,0)),系数!$K$12:$M$15,3,0))</f>
        <v>3800</v>
      </c>
      <c r="O7828" s="17">
        <f>IF(E7828=1,"",VLOOKUP(E7828,系数!$S$2:$AB$12,MATCH(属性!C7828,评级,0),1))</f>
        <v>60</v>
      </c>
    </row>
    <row r="7829" spans="1:15" ht="17.25" thickBot="1" x14ac:dyDescent="0.4">
      <c r="A7829" s="17">
        <v>7100066</v>
      </c>
      <c r="B7829" s="17" t="s">
        <v>293</v>
      </c>
      <c r="C7829" s="15">
        <f>INDEX(装备!G:G,MATCH(属性!A7829,装备!A:A,0))</f>
        <v>17</v>
      </c>
      <c r="D7829" s="15" t="str">
        <f>INDEX(装备!E:E,MATCH(属性!A7829,装备!A:A,0))</f>
        <v>necklace</v>
      </c>
      <c r="E7829" s="14">
        <v>27</v>
      </c>
      <c r="F7829" s="17">
        <f>INT((VLOOKUP($C7829,装备数值,2,0)+VLOOKUP($C7829,装备数值,5,0)*($E7829-1))*VLOOKUP($D7829,系数!$K$2:$O$7,2,0))</f>
        <v>0</v>
      </c>
      <c r="G7829" s="17">
        <f>INT((VLOOKUP($C7829,装备数值,3,0)+VLOOKUP($C7829,装备数值,6,0)*($E7829-1))*VLOOKUP($D7829,系数!$K$2:$O$7,3,0))</f>
        <v>454</v>
      </c>
      <c r="H7829" s="17">
        <f t="shared" si="235"/>
        <v>454</v>
      </c>
      <c r="I7829" s="17">
        <f>INT((VLOOKUP($C7829,装备数值,4,0)+VLOOKUP($C7829,装备数值,7,0)*($E7829-1))*VLOOKUP($D7829,系数!$K$2:$O$7,4,0))</f>
        <v>0</v>
      </c>
      <c r="J7829" s="17">
        <f>INT((VLOOKUP($C7829,装备数值,4,0)+VLOOKUP($C7829,装备数值,7,0)*($E7829-1))*VLOOKUP($D7829,系数!$K$2:$O$7,5,0))</f>
        <v>0</v>
      </c>
      <c r="K7829" s="17">
        <f>INT(VLOOKUP(E7829,强化金币,2,1)*VLOOKUP(INDEX(装备!F:F,MATCH(属性!A7829,装备!A:A,0)),系数!$K$12:$M$15,3,0))</f>
        <v>4000</v>
      </c>
      <c r="O7829" s="17">
        <f>IF(E7829=1,"",VLOOKUP(E7829,系数!$S$2:$AB$12,MATCH(属性!C7829,评级,0),1))</f>
        <v>60</v>
      </c>
    </row>
    <row r="7830" spans="1:15" ht="17.25" thickBot="1" x14ac:dyDescent="0.4">
      <c r="A7830" s="17">
        <v>7100066</v>
      </c>
      <c r="B7830" s="17" t="s">
        <v>293</v>
      </c>
      <c r="C7830" s="15">
        <f>INDEX(装备!G:G,MATCH(属性!A7830,装备!A:A,0))</f>
        <v>17</v>
      </c>
      <c r="D7830" s="15" t="str">
        <f>INDEX(装备!E:E,MATCH(属性!A7830,装备!A:A,0))</f>
        <v>necklace</v>
      </c>
      <c r="E7830" s="14">
        <v>28</v>
      </c>
      <c r="F7830" s="17">
        <f>INT((VLOOKUP($C7830,装备数值,2,0)+VLOOKUP($C7830,装备数值,5,0)*($E7830-1))*VLOOKUP($D7830,系数!$K$2:$O$7,2,0))</f>
        <v>0</v>
      </c>
      <c r="G7830" s="17">
        <f>INT((VLOOKUP($C7830,装备数值,3,0)+VLOOKUP($C7830,装备数值,6,0)*($E7830-1))*VLOOKUP($D7830,系数!$K$2:$O$7,3,0))</f>
        <v>463</v>
      </c>
      <c r="H7830" s="17">
        <f t="shared" si="235"/>
        <v>463</v>
      </c>
      <c r="I7830" s="17">
        <f>INT((VLOOKUP($C7830,装备数值,4,0)+VLOOKUP($C7830,装备数值,7,0)*($E7830-1))*VLOOKUP($D7830,系数!$K$2:$O$7,4,0))</f>
        <v>0</v>
      </c>
      <c r="J7830" s="17">
        <f>INT((VLOOKUP($C7830,装备数值,4,0)+VLOOKUP($C7830,装备数值,7,0)*($E7830-1))*VLOOKUP($D7830,系数!$K$2:$O$7,5,0))</f>
        <v>0</v>
      </c>
      <c r="K7830" s="17">
        <f>INT(VLOOKUP(E7830,强化金币,2,1)*VLOOKUP(INDEX(装备!F:F,MATCH(属性!A7830,装备!A:A,0)),系数!$K$12:$M$15,3,0))</f>
        <v>4200</v>
      </c>
      <c r="O7830" s="17">
        <f>IF(E7830=1,"",VLOOKUP(E7830,系数!$S$2:$AB$12,MATCH(属性!C7830,评级,0),1))</f>
        <v>60</v>
      </c>
    </row>
    <row r="7831" spans="1:15" ht="17.25" thickBot="1" x14ac:dyDescent="0.4">
      <c r="A7831" s="17">
        <v>7100066</v>
      </c>
      <c r="B7831" s="17" t="s">
        <v>293</v>
      </c>
      <c r="C7831" s="15">
        <f>INDEX(装备!G:G,MATCH(属性!A7831,装备!A:A,0))</f>
        <v>17</v>
      </c>
      <c r="D7831" s="15" t="str">
        <f>INDEX(装备!E:E,MATCH(属性!A7831,装备!A:A,0))</f>
        <v>necklace</v>
      </c>
      <c r="E7831" s="14">
        <v>29</v>
      </c>
      <c r="F7831" s="17">
        <f>INT((VLOOKUP($C7831,装备数值,2,0)+VLOOKUP($C7831,装备数值,5,0)*($E7831-1))*VLOOKUP($D7831,系数!$K$2:$O$7,2,0))</f>
        <v>0</v>
      </c>
      <c r="G7831" s="17">
        <f>INT((VLOOKUP($C7831,装备数值,3,0)+VLOOKUP($C7831,装备数值,6,0)*($E7831-1))*VLOOKUP($D7831,系数!$K$2:$O$7,3,0))</f>
        <v>472</v>
      </c>
      <c r="H7831" s="17">
        <f t="shared" si="235"/>
        <v>472</v>
      </c>
      <c r="I7831" s="17">
        <f>INT((VLOOKUP($C7831,装备数值,4,0)+VLOOKUP($C7831,装备数值,7,0)*($E7831-1))*VLOOKUP($D7831,系数!$K$2:$O$7,4,0))</f>
        <v>0</v>
      </c>
      <c r="J7831" s="17">
        <f>INT((VLOOKUP($C7831,装备数值,4,0)+VLOOKUP($C7831,装备数值,7,0)*($E7831-1))*VLOOKUP($D7831,系数!$K$2:$O$7,5,0))</f>
        <v>0</v>
      </c>
      <c r="K7831" s="17">
        <f>INT(VLOOKUP(E7831,强化金币,2,1)*VLOOKUP(INDEX(装备!F:F,MATCH(属性!A7831,装备!A:A,0)),系数!$K$12:$M$15,3,0))</f>
        <v>4500</v>
      </c>
      <c r="O7831" s="17">
        <f>IF(E7831=1,"",VLOOKUP(E7831,系数!$S$2:$AB$12,MATCH(属性!C7831,评级,0),1))</f>
        <v>60</v>
      </c>
    </row>
    <row r="7832" spans="1:15" ht="17.25" thickBot="1" x14ac:dyDescent="0.4">
      <c r="A7832" s="17">
        <v>7100066</v>
      </c>
      <c r="B7832" s="17" t="s">
        <v>293</v>
      </c>
      <c r="C7832" s="15">
        <f>INDEX(装备!G:G,MATCH(属性!A7832,装备!A:A,0))</f>
        <v>17</v>
      </c>
      <c r="D7832" s="15" t="str">
        <f>INDEX(装备!E:E,MATCH(属性!A7832,装备!A:A,0))</f>
        <v>necklace</v>
      </c>
      <c r="E7832" s="14">
        <v>30</v>
      </c>
      <c r="F7832" s="17">
        <f>INT((VLOOKUP($C7832,装备数值,2,0)+VLOOKUP($C7832,装备数值,5,0)*($E7832-1))*VLOOKUP($D7832,系数!$K$2:$O$7,2,0))</f>
        <v>0</v>
      </c>
      <c r="G7832" s="17">
        <f>INT((VLOOKUP($C7832,装备数值,3,0)+VLOOKUP($C7832,装备数值,6,0)*($E7832-1))*VLOOKUP($D7832,系数!$K$2:$O$7,3,0))</f>
        <v>481</v>
      </c>
      <c r="H7832" s="17">
        <f t="shared" si="235"/>
        <v>481</v>
      </c>
      <c r="I7832" s="17">
        <f>INT((VLOOKUP($C7832,装备数值,4,0)+VLOOKUP($C7832,装备数值,7,0)*($E7832-1))*VLOOKUP($D7832,系数!$K$2:$O$7,4,0))</f>
        <v>0</v>
      </c>
      <c r="J7832" s="17">
        <f>INT((VLOOKUP($C7832,装备数值,4,0)+VLOOKUP($C7832,装备数值,7,0)*($E7832-1))*VLOOKUP($D7832,系数!$K$2:$O$7,5,0))</f>
        <v>0</v>
      </c>
      <c r="K7832" s="17">
        <f>INT(VLOOKUP(E7832,强化金币,2,1)*VLOOKUP(INDEX(装备!F:F,MATCH(属性!A7832,装备!A:A,0)),系数!$K$12:$M$15,3,0))</f>
        <v>5000</v>
      </c>
      <c r="O7832" s="17">
        <f>IF(E7832=1,"",VLOOKUP(E7832,系数!$S$2:$AB$12,MATCH(属性!C7832,评级,0),1))</f>
        <v>80</v>
      </c>
    </row>
    <row r="7833" spans="1:15" ht="17.25" thickBot="1" x14ac:dyDescent="0.4">
      <c r="A7833" s="17">
        <v>7100066</v>
      </c>
      <c r="B7833" s="17" t="s">
        <v>293</v>
      </c>
      <c r="C7833" s="15">
        <f>INDEX(装备!G:G,MATCH(属性!A7833,装备!A:A,0))</f>
        <v>17</v>
      </c>
      <c r="D7833" s="15" t="str">
        <f>INDEX(装备!E:E,MATCH(属性!A7833,装备!A:A,0))</f>
        <v>necklace</v>
      </c>
      <c r="E7833" s="14">
        <v>31</v>
      </c>
      <c r="F7833" s="17">
        <f>INT((VLOOKUP($C7833,装备数值,2,0)+VLOOKUP($C7833,装备数值,5,0)*($E7833-1))*VLOOKUP($D7833,系数!$K$2:$O$7,2,0))</f>
        <v>0</v>
      </c>
      <c r="G7833" s="17">
        <f>INT((VLOOKUP($C7833,装备数值,3,0)+VLOOKUP($C7833,装备数值,6,0)*($E7833-1))*VLOOKUP($D7833,系数!$K$2:$O$7,3,0))</f>
        <v>490</v>
      </c>
      <c r="H7833" s="17">
        <f t="shared" si="235"/>
        <v>490</v>
      </c>
      <c r="I7833" s="17">
        <f>INT((VLOOKUP($C7833,装备数值,4,0)+VLOOKUP($C7833,装备数值,7,0)*($E7833-1))*VLOOKUP($D7833,系数!$K$2:$O$7,4,0))</f>
        <v>0</v>
      </c>
      <c r="J7833" s="17">
        <f>INT((VLOOKUP($C7833,装备数值,4,0)+VLOOKUP($C7833,装备数值,7,0)*($E7833-1))*VLOOKUP($D7833,系数!$K$2:$O$7,5,0))</f>
        <v>0</v>
      </c>
      <c r="K7833" s="17">
        <f>INT(VLOOKUP(E7833,强化金币,2,1)*VLOOKUP(INDEX(装备!F:F,MATCH(属性!A7833,装备!A:A,0)),系数!$K$12:$M$15,3,0))</f>
        <v>5500</v>
      </c>
      <c r="O7833" s="17">
        <f>IF(E7833=1,"",VLOOKUP(E7833,系数!$S$2:$AB$12,MATCH(属性!C7833,评级,0),1))</f>
        <v>80</v>
      </c>
    </row>
    <row r="7834" spans="1:15" ht="17.25" thickBot="1" x14ac:dyDescent="0.4">
      <c r="A7834" s="17">
        <v>7100066</v>
      </c>
      <c r="B7834" s="17" t="s">
        <v>293</v>
      </c>
      <c r="C7834" s="15">
        <f>INDEX(装备!G:G,MATCH(属性!A7834,装备!A:A,0))</f>
        <v>17</v>
      </c>
      <c r="D7834" s="15" t="str">
        <f>INDEX(装备!E:E,MATCH(属性!A7834,装备!A:A,0))</f>
        <v>necklace</v>
      </c>
      <c r="E7834" s="14">
        <v>32</v>
      </c>
      <c r="F7834" s="17">
        <f>INT((VLOOKUP($C7834,装备数值,2,0)+VLOOKUP($C7834,装备数值,5,0)*($E7834-1))*VLOOKUP($D7834,系数!$K$2:$O$7,2,0))</f>
        <v>0</v>
      </c>
      <c r="G7834" s="17">
        <f>INT((VLOOKUP($C7834,装备数值,3,0)+VLOOKUP($C7834,装备数值,6,0)*($E7834-1))*VLOOKUP($D7834,系数!$K$2:$O$7,3,0))</f>
        <v>499</v>
      </c>
      <c r="H7834" s="17">
        <f t="shared" si="235"/>
        <v>499</v>
      </c>
      <c r="I7834" s="17">
        <f>INT((VLOOKUP($C7834,装备数值,4,0)+VLOOKUP($C7834,装备数值,7,0)*($E7834-1))*VLOOKUP($D7834,系数!$K$2:$O$7,4,0))</f>
        <v>0</v>
      </c>
      <c r="J7834" s="17">
        <f>INT((VLOOKUP($C7834,装备数值,4,0)+VLOOKUP($C7834,装备数值,7,0)*($E7834-1))*VLOOKUP($D7834,系数!$K$2:$O$7,5,0))</f>
        <v>0</v>
      </c>
      <c r="K7834" s="17">
        <f>INT(VLOOKUP(E7834,强化金币,2,1)*VLOOKUP(INDEX(装备!F:F,MATCH(属性!A7834,装备!A:A,0)),系数!$K$12:$M$15,3,0))</f>
        <v>6000</v>
      </c>
      <c r="O7834" s="17">
        <f>IF(E7834=1,"",VLOOKUP(E7834,系数!$S$2:$AB$12,MATCH(属性!C7834,评级,0),1))</f>
        <v>80</v>
      </c>
    </row>
    <row r="7835" spans="1:15" ht="17.25" thickBot="1" x14ac:dyDescent="0.4">
      <c r="A7835" s="17">
        <v>7100066</v>
      </c>
      <c r="B7835" s="17" t="s">
        <v>293</v>
      </c>
      <c r="C7835" s="15">
        <f>INDEX(装备!G:G,MATCH(属性!A7835,装备!A:A,0))</f>
        <v>17</v>
      </c>
      <c r="D7835" s="15" t="str">
        <f>INDEX(装备!E:E,MATCH(属性!A7835,装备!A:A,0))</f>
        <v>necklace</v>
      </c>
      <c r="E7835" s="14">
        <v>33</v>
      </c>
      <c r="F7835" s="17">
        <f>INT((VLOOKUP($C7835,装备数值,2,0)+VLOOKUP($C7835,装备数值,5,0)*($E7835-1))*VLOOKUP($D7835,系数!$K$2:$O$7,2,0))</f>
        <v>0</v>
      </c>
      <c r="G7835" s="17">
        <f>INT((VLOOKUP($C7835,装备数值,3,0)+VLOOKUP($C7835,装备数值,6,0)*($E7835-1))*VLOOKUP($D7835,系数!$K$2:$O$7,3,0))</f>
        <v>509</v>
      </c>
      <c r="H7835" s="17">
        <f t="shared" si="235"/>
        <v>509</v>
      </c>
      <c r="I7835" s="17">
        <f>INT((VLOOKUP($C7835,装备数值,4,0)+VLOOKUP($C7835,装备数值,7,0)*($E7835-1))*VLOOKUP($D7835,系数!$K$2:$O$7,4,0))</f>
        <v>0</v>
      </c>
      <c r="J7835" s="17">
        <f>INT((VLOOKUP($C7835,装备数值,4,0)+VLOOKUP($C7835,装备数值,7,0)*($E7835-1))*VLOOKUP($D7835,系数!$K$2:$O$7,5,0))</f>
        <v>0</v>
      </c>
      <c r="K7835" s="17">
        <f>INT(VLOOKUP(E7835,强化金币,2,1)*VLOOKUP(INDEX(装备!F:F,MATCH(属性!A7835,装备!A:A,0)),系数!$K$12:$M$15,3,0))</f>
        <v>6500</v>
      </c>
      <c r="O7835" s="17">
        <f>IF(E7835=1,"",VLOOKUP(E7835,系数!$S$2:$AB$12,MATCH(属性!C7835,评级,0),1))</f>
        <v>80</v>
      </c>
    </row>
    <row r="7836" spans="1:15" ht="17.25" thickBot="1" x14ac:dyDescent="0.4">
      <c r="A7836" s="17">
        <v>7100066</v>
      </c>
      <c r="B7836" s="17" t="s">
        <v>293</v>
      </c>
      <c r="C7836" s="15">
        <f>INDEX(装备!G:G,MATCH(属性!A7836,装备!A:A,0))</f>
        <v>17</v>
      </c>
      <c r="D7836" s="15" t="str">
        <f>INDEX(装备!E:E,MATCH(属性!A7836,装备!A:A,0))</f>
        <v>necklace</v>
      </c>
      <c r="E7836" s="14">
        <v>34</v>
      </c>
      <c r="F7836" s="17">
        <f>INT((VLOOKUP($C7836,装备数值,2,0)+VLOOKUP($C7836,装备数值,5,0)*($E7836-1))*VLOOKUP($D7836,系数!$K$2:$O$7,2,0))</f>
        <v>0</v>
      </c>
      <c r="G7836" s="17">
        <f>INT((VLOOKUP($C7836,装备数值,3,0)+VLOOKUP($C7836,装备数值,6,0)*($E7836-1))*VLOOKUP($D7836,系数!$K$2:$O$7,3,0))</f>
        <v>518</v>
      </c>
      <c r="H7836" s="17">
        <f t="shared" si="235"/>
        <v>518</v>
      </c>
      <c r="I7836" s="17">
        <f>INT((VLOOKUP($C7836,装备数值,4,0)+VLOOKUP($C7836,装备数值,7,0)*($E7836-1))*VLOOKUP($D7836,系数!$K$2:$O$7,4,0))</f>
        <v>0</v>
      </c>
      <c r="J7836" s="17">
        <f>INT((VLOOKUP($C7836,装备数值,4,0)+VLOOKUP($C7836,装备数值,7,0)*($E7836-1))*VLOOKUP($D7836,系数!$K$2:$O$7,5,0))</f>
        <v>0</v>
      </c>
      <c r="K7836" s="17">
        <f>INT(VLOOKUP(E7836,强化金币,2,1)*VLOOKUP(INDEX(装备!F:F,MATCH(属性!A7836,装备!A:A,0)),系数!$K$12:$M$15,3,0))</f>
        <v>7000</v>
      </c>
      <c r="O7836" s="17">
        <f>IF(E7836=1,"",VLOOKUP(E7836,系数!$S$2:$AB$12,MATCH(属性!C7836,评级,0),1))</f>
        <v>80</v>
      </c>
    </row>
    <row r="7837" spans="1:15" ht="17.25" thickBot="1" x14ac:dyDescent="0.4">
      <c r="A7837" s="17">
        <v>7100066</v>
      </c>
      <c r="B7837" s="17" t="s">
        <v>293</v>
      </c>
      <c r="C7837" s="15">
        <f>INDEX(装备!G:G,MATCH(属性!A7837,装备!A:A,0))</f>
        <v>17</v>
      </c>
      <c r="D7837" s="15" t="str">
        <f>INDEX(装备!E:E,MATCH(属性!A7837,装备!A:A,0))</f>
        <v>necklace</v>
      </c>
      <c r="E7837" s="14">
        <v>35</v>
      </c>
      <c r="F7837" s="17">
        <f>INT((VLOOKUP($C7837,装备数值,2,0)+VLOOKUP($C7837,装备数值,5,0)*($E7837-1))*VLOOKUP($D7837,系数!$K$2:$O$7,2,0))</f>
        <v>0</v>
      </c>
      <c r="G7837" s="17">
        <f>INT((VLOOKUP($C7837,装备数值,3,0)+VLOOKUP($C7837,装备数值,6,0)*($E7837-1))*VLOOKUP($D7837,系数!$K$2:$O$7,3,0))</f>
        <v>527</v>
      </c>
      <c r="H7837" s="17">
        <f t="shared" si="235"/>
        <v>527</v>
      </c>
      <c r="I7837" s="17">
        <f>INT((VLOOKUP($C7837,装备数值,4,0)+VLOOKUP($C7837,装备数值,7,0)*($E7837-1))*VLOOKUP($D7837,系数!$K$2:$O$7,4,0))</f>
        <v>0</v>
      </c>
      <c r="J7837" s="17">
        <f>INT((VLOOKUP($C7837,装备数值,4,0)+VLOOKUP($C7837,装备数值,7,0)*($E7837-1))*VLOOKUP($D7837,系数!$K$2:$O$7,5,0))</f>
        <v>0</v>
      </c>
      <c r="K7837" s="17">
        <f>INT(VLOOKUP(E7837,强化金币,2,1)*VLOOKUP(INDEX(装备!F:F,MATCH(属性!A7837,装备!A:A,0)),系数!$K$12:$M$15,3,0))</f>
        <v>7500</v>
      </c>
      <c r="O7837" s="17">
        <f>IF(E7837=1,"",VLOOKUP(E7837,系数!$S$2:$AB$12,MATCH(属性!C7837,评级,0),1))</f>
        <v>80</v>
      </c>
    </row>
    <row r="7838" spans="1:15" ht="17.25" thickBot="1" x14ac:dyDescent="0.4">
      <c r="A7838" s="17">
        <v>7100066</v>
      </c>
      <c r="B7838" s="17" t="s">
        <v>293</v>
      </c>
      <c r="C7838" s="15">
        <f>INDEX(装备!G:G,MATCH(属性!A7838,装备!A:A,0))</f>
        <v>17</v>
      </c>
      <c r="D7838" s="15" t="str">
        <f>INDEX(装备!E:E,MATCH(属性!A7838,装备!A:A,0))</f>
        <v>necklace</v>
      </c>
      <c r="E7838" s="14">
        <v>36</v>
      </c>
      <c r="F7838" s="17">
        <f>INT((VLOOKUP($C7838,装备数值,2,0)+VLOOKUP($C7838,装备数值,5,0)*($E7838-1))*VLOOKUP($D7838,系数!$K$2:$O$7,2,0))</f>
        <v>0</v>
      </c>
      <c r="G7838" s="17">
        <f>INT((VLOOKUP($C7838,装备数值,3,0)+VLOOKUP($C7838,装备数值,6,0)*($E7838-1))*VLOOKUP($D7838,系数!$K$2:$O$7,3,0))</f>
        <v>536</v>
      </c>
      <c r="H7838" s="17">
        <f t="shared" si="235"/>
        <v>536</v>
      </c>
      <c r="I7838" s="17">
        <f>INT((VLOOKUP($C7838,装备数值,4,0)+VLOOKUP($C7838,装备数值,7,0)*($E7838-1))*VLOOKUP($D7838,系数!$K$2:$O$7,4,0))</f>
        <v>0</v>
      </c>
      <c r="J7838" s="17">
        <f>INT((VLOOKUP($C7838,装备数值,4,0)+VLOOKUP($C7838,装备数值,7,0)*($E7838-1))*VLOOKUP($D7838,系数!$K$2:$O$7,5,0))</f>
        <v>0</v>
      </c>
      <c r="K7838" s="17">
        <f>INT(VLOOKUP(E7838,强化金币,2,1)*VLOOKUP(INDEX(装备!F:F,MATCH(属性!A7838,装备!A:A,0)),系数!$K$12:$M$15,3,0))</f>
        <v>8000</v>
      </c>
      <c r="O7838" s="17">
        <f>IF(E7838=1,"",VLOOKUP(E7838,系数!$S$2:$AB$12,MATCH(属性!C7838,评级,0),1))</f>
        <v>80</v>
      </c>
    </row>
    <row r="7839" spans="1:15" ht="17.25" thickBot="1" x14ac:dyDescent="0.4">
      <c r="A7839" s="17">
        <v>7100066</v>
      </c>
      <c r="B7839" s="17" t="s">
        <v>293</v>
      </c>
      <c r="C7839" s="15">
        <f>INDEX(装备!G:G,MATCH(属性!A7839,装备!A:A,0))</f>
        <v>17</v>
      </c>
      <c r="D7839" s="15" t="str">
        <f>INDEX(装备!E:E,MATCH(属性!A7839,装备!A:A,0))</f>
        <v>necklace</v>
      </c>
      <c r="E7839" s="14">
        <v>37</v>
      </c>
      <c r="F7839" s="17">
        <f>INT((VLOOKUP($C7839,装备数值,2,0)+VLOOKUP($C7839,装备数值,5,0)*($E7839-1))*VLOOKUP($D7839,系数!$K$2:$O$7,2,0))</f>
        <v>0</v>
      </c>
      <c r="G7839" s="17">
        <f>INT((VLOOKUP($C7839,装备数值,3,0)+VLOOKUP($C7839,装备数值,6,0)*($E7839-1))*VLOOKUP($D7839,系数!$K$2:$O$7,3,0))</f>
        <v>545</v>
      </c>
      <c r="H7839" s="17">
        <f t="shared" si="235"/>
        <v>545</v>
      </c>
      <c r="I7839" s="17">
        <f>INT((VLOOKUP($C7839,装备数值,4,0)+VLOOKUP($C7839,装备数值,7,0)*($E7839-1))*VLOOKUP($D7839,系数!$K$2:$O$7,4,0))</f>
        <v>0</v>
      </c>
      <c r="J7839" s="17">
        <f>INT((VLOOKUP($C7839,装备数值,4,0)+VLOOKUP($C7839,装备数值,7,0)*($E7839-1))*VLOOKUP($D7839,系数!$K$2:$O$7,5,0))</f>
        <v>0</v>
      </c>
      <c r="K7839" s="17">
        <f>INT(VLOOKUP(E7839,强化金币,2,1)*VLOOKUP(INDEX(装备!F:F,MATCH(属性!A7839,装备!A:A,0)),系数!$K$12:$M$15,3,0))</f>
        <v>8500</v>
      </c>
      <c r="O7839" s="17">
        <f>IF(E7839=1,"",VLOOKUP(E7839,系数!$S$2:$AB$12,MATCH(属性!C7839,评级,0),1))</f>
        <v>80</v>
      </c>
    </row>
    <row r="7840" spans="1:15" ht="17.25" thickBot="1" x14ac:dyDescent="0.4">
      <c r="A7840" s="17">
        <v>7100066</v>
      </c>
      <c r="B7840" s="17" t="s">
        <v>293</v>
      </c>
      <c r="C7840" s="15">
        <f>INDEX(装备!G:G,MATCH(属性!A7840,装备!A:A,0))</f>
        <v>17</v>
      </c>
      <c r="D7840" s="15" t="str">
        <f>INDEX(装备!E:E,MATCH(属性!A7840,装备!A:A,0))</f>
        <v>necklace</v>
      </c>
      <c r="E7840" s="14">
        <v>38</v>
      </c>
      <c r="F7840" s="17">
        <f>INT((VLOOKUP($C7840,装备数值,2,0)+VLOOKUP($C7840,装备数值,5,0)*($E7840-1))*VLOOKUP($D7840,系数!$K$2:$O$7,2,0))</f>
        <v>0</v>
      </c>
      <c r="G7840" s="17">
        <f>INT((VLOOKUP($C7840,装备数值,3,0)+VLOOKUP($C7840,装备数值,6,0)*($E7840-1))*VLOOKUP($D7840,系数!$K$2:$O$7,3,0))</f>
        <v>554</v>
      </c>
      <c r="H7840" s="17">
        <f t="shared" si="235"/>
        <v>554</v>
      </c>
      <c r="I7840" s="17">
        <f>INT((VLOOKUP($C7840,装备数值,4,0)+VLOOKUP($C7840,装备数值,7,0)*($E7840-1))*VLOOKUP($D7840,系数!$K$2:$O$7,4,0))</f>
        <v>0</v>
      </c>
      <c r="J7840" s="17">
        <f>INT((VLOOKUP($C7840,装备数值,4,0)+VLOOKUP($C7840,装备数值,7,0)*($E7840-1))*VLOOKUP($D7840,系数!$K$2:$O$7,5,0))</f>
        <v>0</v>
      </c>
      <c r="K7840" s="17">
        <f>INT(VLOOKUP(E7840,强化金币,2,1)*VLOOKUP(INDEX(装备!F:F,MATCH(属性!A7840,装备!A:A,0)),系数!$K$12:$M$15,3,0))</f>
        <v>9000</v>
      </c>
      <c r="O7840" s="17">
        <f>IF(E7840=1,"",VLOOKUP(E7840,系数!$S$2:$AB$12,MATCH(属性!C7840,评级,0),1))</f>
        <v>80</v>
      </c>
    </row>
    <row r="7841" spans="1:15" ht="17.25" thickBot="1" x14ac:dyDescent="0.4">
      <c r="A7841" s="17">
        <v>7100066</v>
      </c>
      <c r="B7841" s="17" t="s">
        <v>293</v>
      </c>
      <c r="C7841" s="15">
        <f>INDEX(装备!G:G,MATCH(属性!A7841,装备!A:A,0))</f>
        <v>17</v>
      </c>
      <c r="D7841" s="15" t="str">
        <f>INDEX(装备!E:E,MATCH(属性!A7841,装备!A:A,0))</f>
        <v>necklace</v>
      </c>
      <c r="E7841" s="14">
        <v>39</v>
      </c>
      <c r="F7841" s="17">
        <f>INT((VLOOKUP($C7841,装备数值,2,0)+VLOOKUP($C7841,装备数值,5,0)*($E7841-1))*VLOOKUP($D7841,系数!$K$2:$O$7,2,0))</f>
        <v>0</v>
      </c>
      <c r="G7841" s="17">
        <f>INT((VLOOKUP($C7841,装备数值,3,0)+VLOOKUP($C7841,装备数值,6,0)*($E7841-1))*VLOOKUP($D7841,系数!$K$2:$O$7,3,0))</f>
        <v>563</v>
      </c>
      <c r="H7841" s="17">
        <f t="shared" si="235"/>
        <v>563</v>
      </c>
      <c r="I7841" s="17">
        <f>INT((VLOOKUP($C7841,装备数值,4,0)+VLOOKUP($C7841,装备数值,7,0)*($E7841-1))*VLOOKUP($D7841,系数!$K$2:$O$7,4,0))</f>
        <v>0</v>
      </c>
      <c r="J7841" s="17">
        <f>INT((VLOOKUP($C7841,装备数值,4,0)+VLOOKUP($C7841,装备数值,7,0)*($E7841-1))*VLOOKUP($D7841,系数!$K$2:$O$7,5,0))</f>
        <v>0</v>
      </c>
      <c r="K7841" s="17">
        <f>INT(VLOOKUP(E7841,强化金币,2,1)*VLOOKUP(INDEX(装备!F:F,MATCH(属性!A7841,装备!A:A,0)),系数!$K$12:$M$15,3,0))</f>
        <v>10000</v>
      </c>
      <c r="O7841" s="17">
        <f>IF(E7841=1,"",VLOOKUP(E7841,系数!$S$2:$AB$12,MATCH(属性!C7841,评级,0),1))</f>
        <v>80</v>
      </c>
    </row>
    <row r="7842" spans="1:15" ht="17.25" thickBot="1" x14ac:dyDescent="0.4">
      <c r="A7842" s="17">
        <v>7100066</v>
      </c>
      <c r="B7842" s="17" t="s">
        <v>293</v>
      </c>
      <c r="C7842" s="15">
        <f>INDEX(装备!G:G,MATCH(属性!A7842,装备!A:A,0))</f>
        <v>17</v>
      </c>
      <c r="D7842" s="15" t="str">
        <f>INDEX(装备!E:E,MATCH(属性!A7842,装备!A:A,0))</f>
        <v>necklace</v>
      </c>
      <c r="E7842" s="14">
        <v>40</v>
      </c>
      <c r="F7842" s="17">
        <f>INT((VLOOKUP($C7842,装备数值,2,0)+VLOOKUP($C7842,装备数值,5,0)*($E7842-1))*VLOOKUP($D7842,系数!$K$2:$O$7,2,0))</f>
        <v>0</v>
      </c>
      <c r="G7842" s="17">
        <f>INT((VLOOKUP($C7842,装备数值,3,0)+VLOOKUP($C7842,装备数值,6,0)*($E7842-1))*VLOOKUP($D7842,系数!$K$2:$O$7,3,0))</f>
        <v>572</v>
      </c>
      <c r="H7842" s="17">
        <f t="shared" si="235"/>
        <v>572</v>
      </c>
      <c r="I7842" s="17">
        <f>INT((VLOOKUP($C7842,装备数值,4,0)+VLOOKUP($C7842,装备数值,7,0)*($E7842-1))*VLOOKUP($D7842,系数!$K$2:$O$7,4,0))</f>
        <v>0</v>
      </c>
      <c r="J7842" s="17">
        <f>INT((VLOOKUP($C7842,装备数值,4,0)+VLOOKUP($C7842,装备数值,7,0)*($E7842-1))*VLOOKUP($D7842,系数!$K$2:$O$7,5,0))</f>
        <v>0</v>
      </c>
      <c r="K7842" s="17">
        <f>INT(VLOOKUP(E7842,强化金币,2,1)*VLOOKUP(INDEX(装备!F:F,MATCH(属性!A7842,装备!A:A,0)),系数!$K$12:$M$15,3,0))</f>
        <v>12000</v>
      </c>
      <c r="O7842" s="17">
        <f>IF(E7842=1,"",VLOOKUP(E7842,系数!$S$2:$AB$12,MATCH(属性!C7842,评级,0),1))</f>
        <v>100</v>
      </c>
    </row>
    <row r="7843" spans="1:15" ht="17.25" thickBot="1" x14ac:dyDescent="0.4">
      <c r="A7843" s="17">
        <v>7100066</v>
      </c>
      <c r="B7843" s="17" t="s">
        <v>293</v>
      </c>
      <c r="C7843" s="15">
        <f>INDEX(装备!G:G,MATCH(属性!A7843,装备!A:A,0))</f>
        <v>17</v>
      </c>
      <c r="D7843" s="15" t="str">
        <f>INDEX(装备!E:E,MATCH(属性!A7843,装备!A:A,0))</f>
        <v>necklace</v>
      </c>
      <c r="E7843" s="14">
        <v>41</v>
      </c>
      <c r="F7843" s="17">
        <f>INT((VLOOKUP($C7843,装备数值,2,0)+VLOOKUP($C7843,装备数值,5,0)*($E7843-1))*VLOOKUP($D7843,系数!$K$2:$O$7,2,0))</f>
        <v>0</v>
      </c>
      <c r="G7843" s="17">
        <f>INT((VLOOKUP($C7843,装备数值,3,0)+VLOOKUP($C7843,装备数值,6,0)*($E7843-1))*VLOOKUP($D7843,系数!$K$2:$O$7,3,0))</f>
        <v>581</v>
      </c>
      <c r="H7843" s="17">
        <f t="shared" si="235"/>
        <v>581</v>
      </c>
      <c r="I7843" s="17">
        <f>INT((VLOOKUP($C7843,装备数值,4,0)+VLOOKUP($C7843,装备数值,7,0)*($E7843-1))*VLOOKUP($D7843,系数!$K$2:$O$7,4,0))</f>
        <v>0</v>
      </c>
      <c r="J7843" s="17">
        <f>INT((VLOOKUP($C7843,装备数值,4,0)+VLOOKUP($C7843,装备数值,7,0)*($E7843-1))*VLOOKUP($D7843,系数!$K$2:$O$7,5,0))</f>
        <v>0</v>
      </c>
      <c r="K7843" s="17">
        <f>INT(VLOOKUP(E7843,强化金币,2,1)*VLOOKUP(INDEX(装备!F:F,MATCH(属性!A7843,装备!A:A,0)),系数!$K$12:$M$15,3,0))</f>
        <v>14000</v>
      </c>
      <c r="O7843" s="17">
        <f>IF(E7843=1,"",VLOOKUP(E7843,系数!$S$2:$AB$12,MATCH(属性!C7843,评级,0),1))</f>
        <v>100</v>
      </c>
    </row>
    <row r="7844" spans="1:15" ht="17.25" thickBot="1" x14ac:dyDescent="0.4">
      <c r="A7844" s="17">
        <v>7100066</v>
      </c>
      <c r="B7844" s="17" t="s">
        <v>293</v>
      </c>
      <c r="C7844" s="15">
        <f>INDEX(装备!G:G,MATCH(属性!A7844,装备!A:A,0))</f>
        <v>17</v>
      </c>
      <c r="D7844" s="15" t="str">
        <f>INDEX(装备!E:E,MATCH(属性!A7844,装备!A:A,0))</f>
        <v>necklace</v>
      </c>
      <c r="E7844" s="14">
        <v>42</v>
      </c>
      <c r="F7844" s="17">
        <f>INT((VLOOKUP($C7844,装备数值,2,0)+VLOOKUP($C7844,装备数值,5,0)*($E7844-1))*VLOOKUP($D7844,系数!$K$2:$O$7,2,0))</f>
        <v>0</v>
      </c>
      <c r="G7844" s="17">
        <f>INT((VLOOKUP($C7844,装备数值,3,0)+VLOOKUP($C7844,装备数值,6,0)*($E7844-1))*VLOOKUP($D7844,系数!$K$2:$O$7,3,0))</f>
        <v>590</v>
      </c>
      <c r="H7844" s="17">
        <f t="shared" si="235"/>
        <v>590</v>
      </c>
      <c r="I7844" s="17">
        <f>INT((VLOOKUP($C7844,装备数值,4,0)+VLOOKUP($C7844,装备数值,7,0)*($E7844-1))*VLOOKUP($D7844,系数!$K$2:$O$7,4,0))</f>
        <v>0</v>
      </c>
      <c r="J7844" s="17">
        <f>INT((VLOOKUP($C7844,装备数值,4,0)+VLOOKUP($C7844,装备数值,7,0)*($E7844-1))*VLOOKUP($D7844,系数!$K$2:$O$7,5,0))</f>
        <v>0</v>
      </c>
      <c r="K7844" s="17">
        <f>INT(VLOOKUP(E7844,强化金币,2,1)*VLOOKUP(INDEX(装备!F:F,MATCH(属性!A7844,装备!A:A,0)),系数!$K$12:$M$15,3,0))</f>
        <v>16000</v>
      </c>
      <c r="O7844" s="17">
        <f>IF(E7844=1,"",VLOOKUP(E7844,系数!$S$2:$AB$12,MATCH(属性!C7844,评级,0),1))</f>
        <v>100</v>
      </c>
    </row>
    <row r="7845" spans="1:15" ht="17.25" thickBot="1" x14ac:dyDescent="0.4">
      <c r="A7845" s="17">
        <v>7100066</v>
      </c>
      <c r="B7845" s="17" t="s">
        <v>293</v>
      </c>
      <c r="C7845" s="15">
        <f>INDEX(装备!G:G,MATCH(属性!A7845,装备!A:A,0))</f>
        <v>17</v>
      </c>
      <c r="D7845" s="15" t="str">
        <f>INDEX(装备!E:E,MATCH(属性!A7845,装备!A:A,0))</f>
        <v>necklace</v>
      </c>
      <c r="E7845" s="14">
        <v>43</v>
      </c>
      <c r="F7845" s="17">
        <f>INT((VLOOKUP($C7845,装备数值,2,0)+VLOOKUP($C7845,装备数值,5,0)*($E7845-1))*VLOOKUP($D7845,系数!$K$2:$O$7,2,0))</f>
        <v>0</v>
      </c>
      <c r="G7845" s="17">
        <f>INT((VLOOKUP($C7845,装备数值,3,0)+VLOOKUP($C7845,装备数值,6,0)*($E7845-1))*VLOOKUP($D7845,系数!$K$2:$O$7,3,0))</f>
        <v>599</v>
      </c>
      <c r="H7845" s="17">
        <f t="shared" si="235"/>
        <v>599</v>
      </c>
      <c r="I7845" s="17">
        <f>INT((VLOOKUP($C7845,装备数值,4,0)+VLOOKUP($C7845,装备数值,7,0)*($E7845-1))*VLOOKUP($D7845,系数!$K$2:$O$7,4,0))</f>
        <v>0</v>
      </c>
      <c r="J7845" s="17">
        <f>INT((VLOOKUP($C7845,装备数值,4,0)+VLOOKUP($C7845,装备数值,7,0)*($E7845-1))*VLOOKUP($D7845,系数!$K$2:$O$7,5,0))</f>
        <v>0</v>
      </c>
      <c r="K7845" s="17">
        <f>INT(VLOOKUP(E7845,强化金币,2,1)*VLOOKUP(INDEX(装备!F:F,MATCH(属性!A7845,装备!A:A,0)),系数!$K$12:$M$15,3,0))</f>
        <v>18000</v>
      </c>
      <c r="O7845" s="17">
        <f>IF(E7845=1,"",VLOOKUP(E7845,系数!$S$2:$AB$12,MATCH(属性!C7845,评级,0),1))</f>
        <v>100</v>
      </c>
    </row>
    <row r="7846" spans="1:15" ht="17.25" thickBot="1" x14ac:dyDescent="0.4">
      <c r="A7846" s="17">
        <v>7100066</v>
      </c>
      <c r="B7846" s="17" t="s">
        <v>293</v>
      </c>
      <c r="C7846" s="15">
        <f>INDEX(装备!G:G,MATCH(属性!A7846,装备!A:A,0))</f>
        <v>17</v>
      </c>
      <c r="D7846" s="15" t="str">
        <f>INDEX(装备!E:E,MATCH(属性!A7846,装备!A:A,0))</f>
        <v>necklace</v>
      </c>
      <c r="E7846" s="14">
        <v>44</v>
      </c>
      <c r="F7846" s="17">
        <f>INT((VLOOKUP($C7846,装备数值,2,0)+VLOOKUP($C7846,装备数值,5,0)*($E7846-1))*VLOOKUP($D7846,系数!$K$2:$O$7,2,0))</f>
        <v>0</v>
      </c>
      <c r="G7846" s="17">
        <f>INT((VLOOKUP($C7846,装备数值,3,0)+VLOOKUP($C7846,装备数值,6,0)*($E7846-1))*VLOOKUP($D7846,系数!$K$2:$O$7,3,0))</f>
        <v>608</v>
      </c>
      <c r="H7846" s="17">
        <f t="shared" si="235"/>
        <v>608</v>
      </c>
      <c r="I7846" s="17">
        <f>INT((VLOOKUP($C7846,装备数值,4,0)+VLOOKUP($C7846,装备数值,7,0)*($E7846-1))*VLOOKUP($D7846,系数!$K$2:$O$7,4,0))</f>
        <v>0</v>
      </c>
      <c r="J7846" s="17">
        <f>INT((VLOOKUP($C7846,装备数值,4,0)+VLOOKUP($C7846,装备数值,7,0)*($E7846-1))*VLOOKUP($D7846,系数!$K$2:$O$7,5,0))</f>
        <v>0</v>
      </c>
      <c r="K7846" s="17">
        <f>INT(VLOOKUP(E7846,强化金币,2,1)*VLOOKUP(INDEX(装备!F:F,MATCH(属性!A7846,装备!A:A,0)),系数!$K$12:$M$15,3,0))</f>
        <v>20000</v>
      </c>
      <c r="O7846" s="17">
        <f>IF(E7846=1,"",VLOOKUP(E7846,系数!$S$2:$AB$12,MATCH(属性!C7846,评级,0),1))</f>
        <v>100</v>
      </c>
    </row>
    <row r="7847" spans="1:15" ht="17.25" thickBot="1" x14ac:dyDescent="0.4">
      <c r="A7847" s="17">
        <v>7100066</v>
      </c>
      <c r="B7847" s="17" t="s">
        <v>293</v>
      </c>
      <c r="C7847" s="15">
        <f>INDEX(装备!G:G,MATCH(属性!A7847,装备!A:A,0))</f>
        <v>17</v>
      </c>
      <c r="D7847" s="15" t="str">
        <f>INDEX(装备!E:E,MATCH(属性!A7847,装备!A:A,0))</f>
        <v>necklace</v>
      </c>
      <c r="E7847" s="14">
        <v>45</v>
      </c>
      <c r="F7847" s="17">
        <f>INT((VLOOKUP($C7847,装备数值,2,0)+VLOOKUP($C7847,装备数值,5,0)*($E7847-1))*VLOOKUP($D7847,系数!$K$2:$O$7,2,0))</f>
        <v>0</v>
      </c>
      <c r="G7847" s="17">
        <f>INT((VLOOKUP($C7847,装备数值,3,0)+VLOOKUP($C7847,装备数值,6,0)*($E7847-1))*VLOOKUP($D7847,系数!$K$2:$O$7,3,0))</f>
        <v>617</v>
      </c>
      <c r="H7847" s="17">
        <f t="shared" si="235"/>
        <v>617</v>
      </c>
      <c r="I7847" s="17">
        <f>INT((VLOOKUP($C7847,装备数值,4,0)+VLOOKUP($C7847,装备数值,7,0)*($E7847-1))*VLOOKUP($D7847,系数!$K$2:$O$7,4,0))</f>
        <v>0</v>
      </c>
      <c r="J7847" s="17">
        <f>INT((VLOOKUP($C7847,装备数值,4,0)+VLOOKUP($C7847,装备数值,7,0)*($E7847-1))*VLOOKUP($D7847,系数!$K$2:$O$7,5,0))</f>
        <v>0</v>
      </c>
      <c r="K7847" s="17">
        <f>INT(VLOOKUP(E7847,强化金币,2,1)*VLOOKUP(INDEX(装备!F:F,MATCH(属性!A7847,装备!A:A,0)),系数!$K$12:$M$15,3,0))</f>
        <v>22000</v>
      </c>
      <c r="O7847" s="17">
        <f>IF(E7847=1,"",VLOOKUP(E7847,系数!$S$2:$AB$12,MATCH(属性!C7847,评级,0),1))</f>
        <v>100</v>
      </c>
    </row>
    <row r="7848" spans="1:15" ht="17.25" thickBot="1" x14ac:dyDescent="0.4">
      <c r="A7848" s="17">
        <v>7100066</v>
      </c>
      <c r="B7848" s="17" t="s">
        <v>293</v>
      </c>
      <c r="C7848" s="15">
        <f>INDEX(装备!G:G,MATCH(属性!A7848,装备!A:A,0))</f>
        <v>17</v>
      </c>
      <c r="D7848" s="15" t="str">
        <f>INDEX(装备!E:E,MATCH(属性!A7848,装备!A:A,0))</f>
        <v>necklace</v>
      </c>
      <c r="E7848" s="14">
        <v>46</v>
      </c>
      <c r="F7848" s="17">
        <f>INT((VLOOKUP($C7848,装备数值,2,0)+VLOOKUP($C7848,装备数值,5,0)*($E7848-1))*VLOOKUP($D7848,系数!$K$2:$O$7,2,0))</f>
        <v>0</v>
      </c>
      <c r="G7848" s="17">
        <f>INT((VLOOKUP($C7848,装备数值,3,0)+VLOOKUP($C7848,装备数值,6,0)*($E7848-1))*VLOOKUP($D7848,系数!$K$2:$O$7,3,0))</f>
        <v>626</v>
      </c>
      <c r="H7848" s="17">
        <f t="shared" si="235"/>
        <v>626</v>
      </c>
      <c r="I7848" s="17">
        <f>INT((VLOOKUP($C7848,装备数值,4,0)+VLOOKUP($C7848,装备数值,7,0)*($E7848-1))*VLOOKUP($D7848,系数!$K$2:$O$7,4,0))</f>
        <v>0</v>
      </c>
      <c r="J7848" s="17">
        <f>INT((VLOOKUP($C7848,装备数值,4,0)+VLOOKUP($C7848,装备数值,7,0)*($E7848-1))*VLOOKUP($D7848,系数!$K$2:$O$7,5,0))</f>
        <v>0</v>
      </c>
      <c r="K7848" s="17">
        <f>INT(VLOOKUP(E7848,强化金币,2,1)*VLOOKUP(INDEX(装备!F:F,MATCH(属性!A7848,装备!A:A,0)),系数!$K$12:$M$15,3,0))</f>
        <v>24000</v>
      </c>
      <c r="O7848" s="17">
        <f>IF(E7848=1,"",VLOOKUP(E7848,系数!$S$2:$AB$12,MATCH(属性!C7848,评级,0),1))</f>
        <v>100</v>
      </c>
    </row>
    <row r="7849" spans="1:15" ht="17.25" thickBot="1" x14ac:dyDescent="0.4">
      <c r="A7849" s="17">
        <v>7100066</v>
      </c>
      <c r="B7849" s="17" t="s">
        <v>293</v>
      </c>
      <c r="C7849" s="15">
        <f>INDEX(装备!G:G,MATCH(属性!A7849,装备!A:A,0))</f>
        <v>17</v>
      </c>
      <c r="D7849" s="15" t="str">
        <f>INDEX(装备!E:E,MATCH(属性!A7849,装备!A:A,0))</f>
        <v>necklace</v>
      </c>
      <c r="E7849" s="14">
        <v>47</v>
      </c>
      <c r="F7849" s="17">
        <f>INT((VLOOKUP($C7849,装备数值,2,0)+VLOOKUP($C7849,装备数值,5,0)*($E7849-1))*VLOOKUP($D7849,系数!$K$2:$O$7,2,0))</f>
        <v>0</v>
      </c>
      <c r="G7849" s="17">
        <f>INT((VLOOKUP($C7849,装备数值,3,0)+VLOOKUP($C7849,装备数值,6,0)*($E7849-1))*VLOOKUP($D7849,系数!$K$2:$O$7,3,0))</f>
        <v>635</v>
      </c>
      <c r="H7849" s="17">
        <f t="shared" si="235"/>
        <v>635</v>
      </c>
      <c r="I7849" s="17">
        <f>INT((VLOOKUP($C7849,装备数值,4,0)+VLOOKUP($C7849,装备数值,7,0)*($E7849-1))*VLOOKUP($D7849,系数!$K$2:$O$7,4,0))</f>
        <v>0</v>
      </c>
      <c r="J7849" s="17">
        <f>INT((VLOOKUP($C7849,装备数值,4,0)+VLOOKUP($C7849,装备数值,7,0)*($E7849-1))*VLOOKUP($D7849,系数!$K$2:$O$7,5,0))</f>
        <v>0</v>
      </c>
      <c r="K7849" s="17">
        <f>INT(VLOOKUP(E7849,强化金币,2,1)*VLOOKUP(INDEX(装备!F:F,MATCH(属性!A7849,装备!A:A,0)),系数!$K$12:$M$15,3,0))</f>
        <v>26000</v>
      </c>
      <c r="O7849" s="17">
        <f>IF(E7849=1,"",VLOOKUP(E7849,系数!$S$2:$AB$12,MATCH(属性!C7849,评级,0),1))</f>
        <v>100</v>
      </c>
    </row>
    <row r="7850" spans="1:15" ht="17.25" thickBot="1" x14ac:dyDescent="0.4">
      <c r="A7850" s="17">
        <v>7100066</v>
      </c>
      <c r="B7850" s="17" t="s">
        <v>293</v>
      </c>
      <c r="C7850" s="15">
        <f>INDEX(装备!G:G,MATCH(属性!A7850,装备!A:A,0))</f>
        <v>17</v>
      </c>
      <c r="D7850" s="15" t="str">
        <f>INDEX(装备!E:E,MATCH(属性!A7850,装备!A:A,0))</f>
        <v>necklace</v>
      </c>
      <c r="E7850" s="14">
        <v>48</v>
      </c>
      <c r="F7850" s="17">
        <f>INT((VLOOKUP($C7850,装备数值,2,0)+VLOOKUP($C7850,装备数值,5,0)*($E7850-1))*VLOOKUP($D7850,系数!$K$2:$O$7,2,0))</f>
        <v>0</v>
      </c>
      <c r="G7850" s="17">
        <f>INT((VLOOKUP($C7850,装备数值,3,0)+VLOOKUP($C7850,装备数值,6,0)*($E7850-1))*VLOOKUP($D7850,系数!$K$2:$O$7,3,0))</f>
        <v>644</v>
      </c>
      <c r="H7850" s="17">
        <f t="shared" si="235"/>
        <v>644</v>
      </c>
      <c r="I7850" s="17">
        <f>INT((VLOOKUP($C7850,装备数值,4,0)+VLOOKUP($C7850,装备数值,7,0)*($E7850-1))*VLOOKUP($D7850,系数!$K$2:$O$7,4,0))</f>
        <v>0</v>
      </c>
      <c r="J7850" s="17">
        <f>INT((VLOOKUP($C7850,装备数值,4,0)+VLOOKUP($C7850,装备数值,7,0)*($E7850-1))*VLOOKUP($D7850,系数!$K$2:$O$7,5,0))</f>
        <v>0</v>
      </c>
      <c r="K7850" s="17">
        <f>INT(VLOOKUP(E7850,强化金币,2,1)*VLOOKUP(INDEX(装备!F:F,MATCH(属性!A7850,装备!A:A,0)),系数!$K$12:$M$15,3,0))</f>
        <v>28000</v>
      </c>
      <c r="O7850" s="17">
        <f>IF(E7850=1,"",VLOOKUP(E7850,系数!$S$2:$AB$12,MATCH(属性!C7850,评级,0),1))</f>
        <v>100</v>
      </c>
    </row>
    <row r="7851" spans="1:15" ht="17.25" thickBot="1" x14ac:dyDescent="0.4">
      <c r="A7851" s="17">
        <v>7100066</v>
      </c>
      <c r="B7851" s="17" t="s">
        <v>293</v>
      </c>
      <c r="C7851" s="15">
        <f>INDEX(装备!G:G,MATCH(属性!A7851,装备!A:A,0))</f>
        <v>17</v>
      </c>
      <c r="D7851" s="15" t="str">
        <f>INDEX(装备!E:E,MATCH(属性!A7851,装备!A:A,0))</f>
        <v>necklace</v>
      </c>
      <c r="E7851" s="14">
        <v>49</v>
      </c>
      <c r="F7851" s="17">
        <f>INT((VLOOKUP($C7851,装备数值,2,0)+VLOOKUP($C7851,装备数值,5,0)*($E7851-1))*VLOOKUP($D7851,系数!$K$2:$O$7,2,0))</f>
        <v>0</v>
      </c>
      <c r="G7851" s="17">
        <f>INT((VLOOKUP($C7851,装备数值,3,0)+VLOOKUP($C7851,装备数值,6,0)*($E7851-1))*VLOOKUP($D7851,系数!$K$2:$O$7,3,0))</f>
        <v>653</v>
      </c>
      <c r="H7851" s="17">
        <f t="shared" si="235"/>
        <v>653</v>
      </c>
      <c r="I7851" s="17">
        <f>INT((VLOOKUP($C7851,装备数值,4,0)+VLOOKUP($C7851,装备数值,7,0)*($E7851-1))*VLOOKUP($D7851,系数!$K$2:$O$7,4,0))</f>
        <v>0</v>
      </c>
      <c r="J7851" s="17">
        <f>INT((VLOOKUP($C7851,装备数值,4,0)+VLOOKUP($C7851,装备数值,7,0)*($E7851-1))*VLOOKUP($D7851,系数!$K$2:$O$7,5,0))</f>
        <v>0</v>
      </c>
      <c r="K7851" s="17">
        <f>INT(VLOOKUP(E7851,强化金币,2,1)*VLOOKUP(INDEX(装备!F:F,MATCH(属性!A7851,装备!A:A,0)),系数!$K$12:$M$15,3,0))</f>
        <v>30000</v>
      </c>
      <c r="O7851" s="17">
        <f>IF(E7851=1,"",VLOOKUP(E7851,系数!$S$2:$AB$12,MATCH(属性!C7851,评级,0),1))</f>
        <v>100</v>
      </c>
    </row>
    <row r="7852" spans="1:15" ht="17.25" thickBot="1" x14ac:dyDescent="0.4">
      <c r="A7852" s="17">
        <v>7100066</v>
      </c>
      <c r="B7852" s="17" t="s">
        <v>293</v>
      </c>
      <c r="C7852" s="15">
        <f>INDEX(装备!G:G,MATCH(属性!A7852,装备!A:A,0))</f>
        <v>17</v>
      </c>
      <c r="D7852" s="15" t="str">
        <f>INDEX(装备!E:E,MATCH(属性!A7852,装备!A:A,0))</f>
        <v>necklace</v>
      </c>
      <c r="E7852" s="14">
        <v>50</v>
      </c>
      <c r="F7852" s="17">
        <f>INT((VLOOKUP($C7852,装备数值,2,0)+VLOOKUP($C7852,装备数值,5,0)*($E7852-1))*VLOOKUP($D7852,系数!$K$2:$O$7,2,0))</f>
        <v>0</v>
      </c>
      <c r="G7852" s="17">
        <f>INT((VLOOKUP($C7852,装备数值,3,0)+VLOOKUP($C7852,装备数值,6,0)*($E7852-1))*VLOOKUP($D7852,系数!$K$2:$O$7,3,0))</f>
        <v>662</v>
      </c>
      <c r="H7852" s="17">
        <f t="shared" si="235"/>
        <v>662</v>
      </c>
      <c r="I7852" s="17">
        <f>INT((VLOOKUP($C7852,装备数值,4,0)+VLOOKUP($C7852,装备数值,7,0)*($E7852-1))*VLOOKUP($D7852,系数!$K$2:$O$7,4,0))</f>
        <v>0</v>
      </c>
      <c r="J7852" s="17">
        <f>INT((VLOOKUP($C7852,装备数值,4,0)+VLOOKUP($C7852,装备数值,7,0)*($E7852-1))*VLOOKUP($D7852,系数!$K$2:$O$7,5,0))</f>
        <v>0</v>
      </c>
      <c r="K7852" s="17">
        <f>INT(VLOOKUP(E7852,强化金币,2,1)*VLOOKUP(INDEX(装备!F:F,MATCH(属性!A7852,装备!A:A,0)),系数!$K$12:$M$15,3,0))</f>
        <v>32000</v>
      </c>
      <c r="O7852" s="17">
        <f>IF(E7852=1,"",VLOOKUP(E7852,系数!$S$2:$AB$12,MATCH(属性!C7852,评级,0),1))</f>
        <v>120</v>
      </c>
    </row>
    <row r="7853" spans="1:15" ht="17.25" thickBot="1" x14ac:dyDescent="0.4">
      <c r="A7853" s="17">
        <v>7100066</v>
      </c>
      <c r="B7853" s="17" t="s">
        <v>293</v>
      </c>
      <c r="C7853" s="15">
        <f>INDEX(装备!G:G,MATCH(属性!A7853,装备!A:A,0))</f>
        <v>17</v>
      </c>
      <c r="D7853" s="15" t="str">
        <f>INDEX(装备!E:E,MATCH(属性!A7853,装备!A:A,0))</f>
        <v>necklace</v>
      </c>
      <c r="E7853" s="14">
        <v>51</v>
      </c>
      <c r="F7853" s="17">
        <f>INT((VLOOKUP($C7853,装备数值,2,0)+VLOOKUP($C7853,装备数值,5,0)*($E7853-1))*VLOOKUP($D7853,系数!$K$2:$O$7,2,0))</f>
        <v>0</v>
      </c>
      <c r="G7853" s="17">
        <f>INT((VLOOKUP($C7853,装备数值,3,0)+VLOOKUP($C7853,装备数值,6,0)*($E7853-1))*VLOOKUP($D7853,系数!$K$2:$O$7,3,0))</f>
        <v>671</v>
      </c>
      <c r="H7853" s="17">
        <f t="shared" si="235"/>
        <v>671</v>
      </c>
      <c r="I7853" s="17">
        <f>INT((VLOOKUP($C7853,装备数值,4,0)+VLOOKUP($C7853,装备数值,7,0)*($E7853-1))*VLOOKUP($D7853,系数!$K$2:$O$7,4,0))</f>
        <v>0</v>
      </c>
      <c r="J7853" s="17">
        <f>INT((VLOOKUP($C7853,装备数值,4,0)+VLOOKUP($C7853,装备数值,7,0)*($E7853-1))*VLOOKUP($D7853,系数!$K$2:$O$7,5,0))</f>
        <v>0</v>
      </c>
      <c r="K7853" s="17">
        <f>INT(VLOOKUP(E7853,强化金币,2,1)*VLOOKUP(INDEX(装备!F:F,MATCH(属性!A7853,装备!A:A,0)),系数!$K$12:$M$15,3,0))</f>
        <v>34000</v>
      </c>
      <c r="O7853" s="17">
        <f>IF(E7853=1,"",VLOOKUP(E7853,系数!$S$2:$AB$12,MATCH(属性!C7853,评级,0),1))</f>
        <v>120</v>
      </c>
    </row>
    <row r="7854" spans="1:15" ht="17.25" thickBot="1" x14ac:dyDescent="0.4">
      <c r="A7854" s="17">
        <v>7100066</v>
      </c>
      <c r="B7854" s="17" t="s">
        <v>293</v>
      </c>
      <c r="C7854" s="15">
        <f>INDEX(装备!G:G,MATCH(属性!A7854,装备!A:A,0))</f>
        <v>17</v>
      </c>
      <c r="D7854" s="15" t="str">
        <f>INDEX(装备!E:E,MATCH(属性!A7854,装备!A:A,0))</f>
        <v>necklace</v>
      </c>
      <c r="E7854" s="14">
        <v>52</v>
      </c>
      <c r="F7854" s="17">
        <f>INT((VLOOKUP($C7854,装备数值,2,0)+VLOOKUP($C7854,装备数值,5,0)*($E7854-1))*VLOOKUP($D7854,系数!$K$2:$O$7,2,0))</f>
        <v>0</v>
      </c>
      <c r="G7854" s="17">
        <f>INT((VLOOKUP($C7854,装备数值,3,0)+VLOOKUP($C7854,装备数值,6,0)*($E7854-1))*VLOOKUP($D7854,系数!$K$2:$O$7,3,0))</f>
        <v>680</v>
      </c>
      <c r="H7854" s="17">
        <f t="shared" si="235"/>
        <v>680</v>
      </c>
      <c r="I7854" s="17">
        <f>INT((VLOOKUP($C7854,装备数值,4,0)+VLOOKUP($C7854,装备数值,7,0)*($E7854-1))*VLOOKUP($D7854,系数!$K$2:$O$7,4,0))</f>
        <v>0</v>
      </c>
      <c r="J7854" s="17">
        <f>INT((VLOOKUP($C7854,装备数值,4,0)+VLOOKUP($C7854,装备数值,7,0)*($E7854-1))*VLOOKUP($D7854,系数!$K$2:$O$7,5,0))</f>
        <v>0</v>
      </c>
      <c r="K7854" s="17">
        <f>INT(VLOOKUP(E7854,强化金币,2,1)*VLOOKUP(INDEX(装备!F:F,MATCH(属性!A7854,装备!A:A,0)),系数!$K$12:$M$15,3,0))</f>
        <v>36000</v>
      </c>
      <c r="O7854" s="17">
        <f>IF(E7854=1,"",VLOOKUP(E7854,系数!$S$2:$AB$12,MATCH(属性!C7854,评级,0),1))</f>
        <v>120</v>
      </c>
    </row>
    <row r="7855" spans="1:15" ht="17.25" thickBot="1" x14ac:dyDescent="0.4">
      <c r="A7855" s="17">
        <v>7100066</v>
      </c>
      <c r="B7855" s="17" t="s">
        <v>293</v>
      </c>
      <c r="C7855" s="15">
        <f>INDEX(装备!G:G,MATCH(属性!A7855,装备!A:A,0))</f>
        <v>17</v>
      </c>
      <c r="D7855" s="15" t="str">
        <f>INDEX(装备!E:E,MATCH(属性!A7855,装备!A:A,0))</f>
        <v>necklace</v>
      </c>
      <c r="E7855" s="14">
        <v>53</v>
      </c>
      <c r="F7855" s="17">
        <f>INT((VLOOKUP($C7855,装备数值,2,0)+VLOOKUP($C7855,装备数值,5,0)*($E7855-1))*VLOOKUP($D7855,系数!$K$2:$O$7,2,0))</f>
        <v>0</v>
      </c>
      <c r="G7855" s="17">
        <f>INT((VLOOKUP($C7855,装备数值,3,0)+VLOOKUP($C7855,装备数值,6,0)*($E7855-1))*VLOOKUP($D7855,系数!$K$2:$O$7,3,0))</f>
        <v>689</v>
      </c>
      <c r="H7855" s="17">
        <f t="shared" si="235"/>
        <v>689</v>
      </c>
      <c r="I7855" s="17">
        <f>INT((VLOOKUP($C7855,装备数值,4,0)+VLOOKUP($C7855,装备数值,7,0)*($E7855-1))*VLOOKUP($D7855,系数!$K$2:$O$7,4,0))</f>
        <v>0</v>
      </c>
      <c r="J7855" s="17">
        <f>INT((VLOOKUP($C7855,装备数值,4,0)+VLOOKUP($C7855,装备数值,7,0)*($E7855-1))*VLOOKUP($D7855,系数!$K$2:$O$7,5,0))</f>
        <v>0</v>
      </c>
      <c r="K7855" s="17">
        <f>INT(VLOOKUP(E7855,强化金币,2,1)*VLOOKUP(INDEX(装备!F:F,MATCH(属性!A7855,装备!A:A,0)),系数!$K$12:$M$15,3,0))</f>
        <v>38000</v>
      </c>
      <c r="O7855" s="17">
        <f>IF(E7855=1,"",VLOOKUP(E7855,系数!$S$2:$AB$12,MATCH(属性!C7855,评级,0),1))</f>
        <v>120</v>
      </c>
    </row>
    <row r="7856" spans="1:15" ht="17.25" thickBot="1" x14ac:dyDescent="0.4">
      <c r="A7856" s="17">
        <v>7100066</v>
      </c>
      <c r="B7856" s="17" t="s">
        <v>293</v>
      </c>
      <c r="C7856" s="15">
        <f>INDEX(装备!G:G,MATCH(属性!A7856,装备!A:A,0))</f>
        <v>17</v>
      </c>
      <c r="D7856" s="15" t="str">
        <f>INDEX(装备!E:E,MATCH(属性!A7856,装备!A:A,0))</f>
        <v>necklace</v>
      </c>
      <c r="E7856" s="14">
        <v>54</v>
      </c>
      <c r="F7856" s="17">
        <f>INT((VLOOKUP($C7856,装备数值,2,0)+VLOOKUP($C7856,装备数值,5,0)*($E7856-1))*VLOOKUP($D7856,系数!$K$2:$O$7,2,0))</f>
        <v>0</v>
      </c>
      <c r="G7856" s="17">
        <f>INT((VLOOKUP($C7856,装备数值,3,0)+VLOOKUP($C7856,装备数值,6,0)*($E7856-1))*VLOOKUP($D7856,系数!$K$2:$O$7,3,0))</f>
        <v>698</v>
      </c>
      <c r="H7856" s="17">
        <f t="shared" si="235"/>
        <v>698</v>
      </c>
      <c r="I7856" s="17">
        <f>INT((VLOOKUP($C7856,装备数值,4,0)+VLOOKUP($C7856,装备数值,7,0)*($E7856-1))*VLOOKUP($D7856,系数!$K$2:$O$7,4,0))</f>
        <v>0</v>
      </c>
      <c r="J7856" s="17">
        <f>INT((VLOOKUP($C7856,装备数值,4,0)+VLOOKUP($C7856,装备数值,7,0)*($E7856-1))*VLOOKUP($D7856,系数!$K$2:$O$7,5,0))</f>
        <v>0</v>
      </c>
      <c r="K7856" s="17">
        <f>INT(VLOOKUP(E7856,强化金币,2,1)*VLOOKUP(INDEX(装备!F:F,MATCH(属性!A7856,装备!A:A,0)),系数!$K$12:$M$15,3,0))</f>
        <v>40000</v>
      </c>
      <c r="O7856" s="17">
        <f>IF(E7856=1,"",VLOOKUP(E7856,系数!$S$2:$AB$12,MATCH(属性!C7856,评级,0),1))</f>
        <v>120</v>
      </c>
    </row>
    <row r="7857" spans="1:15" ht="17.25" thickBot="1" x14ac:dyDescent="0.4">
      <c r="A7857" s="17">
        <v>7100066</v>
      </c>
      <c r="B7857" s="17" t="s">
        <v>293</v>
      </c>
      <c r="C7857" s="15">
        <f>INDEX(装备!G:G,MATCH(属性!A7857,装备!A:A,0))</f>
        <v>17</v>
      </c>
      <c r="D7857" s="15" t="str">
        <f>INDEX(装备!E:E,MATCH(属性!A7857,装备!A:A,0))</f>
        <v>necklace</v>
      </c>
      <c r="E7857" s="14">
        <v>55</v>
      </c>
      <c r="F7857" s="17">
        <f>INT((VLOOKUP($C7857,装备数值,2,0)+VLOOKUP($C7857,装备数值,5,0)*($E7857-1))*VLOOKUP($D7857,系数!$K$2:$O$7,2,0))</f>
        <v>0</v>
      </c>
      <c r="G7857" s="17">
        <f>INT((VLOOKUP($C7857,装备数值,3,0)+VLOOKUP($C7857,装备数值,6,0)*($E7857-1))*VLOOKUP($D7857,系数!$K$2:$O$7,3,0))</f>
        <v>707</v>
      </c>
      <c r="H7857" s="17">
        <f t="shared" si="235"/>
        <v>707</v>
      </c>
      <c r="I7857" s="17">
        <f>INT((VLOOKUP($C7857,装备数值,4,0)+VLOOKUP($C7857,装备数值,7,0)*($E7857-1))*VLOOKUP($D7857,系数!$K$2:$O$7,4,0))</f>
        <v>0</v>
      </c>
      <c r="J7857" s="17">
        <f>INT((VLOOKUP($C7857,装备数值,4,0)+VLOOKUP($C7857,装备数值,7,0)*($E7857-1))*VLOOKUP($D7857,系数!$K$2:$O$7,5,0))</f>
        <v>0</v>
      </c>
      <c r="K7857" s="17">
        <f>INT(VLOOKUP(E7857,强化金币,2,1)*VLOOKUP(INDEX(装备!F:F,MATCH(属性!A7857,装备!A:A,0)),系数!$K$12:$M$15,3,0))</f>
        <v>42000</v>
      </c>
      <c r="O7857" s="17">
        <f>IF(E7857=1,"",VLOOKUP(E7857,系数!$S$2:$AB$12,MATCH(属性!C7857,评级,0),1))</f>
        <v>120</v>
      </c>
    </row>
    <row r="7858" spans="1:15" ht="17.25" thickBot="1" x14ac:dyDescent="0.4">
      <c r="A7858" s="17">
        <v>7100066</v>
      </c>
      <c r="B7858" s="17" t="s">
        <v>293</v>
      </c>
      <c r="C7858" s="15">
        <f>INDEX(装备!G:G,MATCH(属性!A7858,装备!A:A,0))</f>
        <v>17</v>
      </c>
      <c r="D7858" s="15" t="str">
        <f>INDEX(装备!E:E,MATCH(属性!A7858,装备!A:A,0))</f>
        <v>necklace</v>
      </c>
      <c r="E7858" s="14">
        <v>56</v>
      </c>
      <c r="F7858" s="17">
        <f>INT((VLOOKUP($C7858,装备数值,2,0)+VLOOKUP($C7858,装备数值,5,0)*($E7858-1))*VLOOKUP($D7858,系数!$K$2:$O$7,2,0))</f>
        <v>0</v>
      </c>
      <c r="G7858" s="17">
        <f>INT((VLOOKUP($C7858,装备数值,3,0)+VLOOKUP($C7858,装备数值,6,0)*($E7858-1))*VLOOKUP($D7858,系数!$K$2:$O$7,3,0))</f>
        <v>716</v>
      </c>
      <c r="H7858" s="17">
        <f t="shared" si="235"/>
        <v>716</v>
      </c>
      <c r="I7858" s="17">
        <f>INT((VLOOKUP($C7858,装备数值,4,0)+VLOOKUP($C7858,装备数值,7,0)*($E7858-1))*VLOOKUP($D7858,系数!$K$2:$O$7,4,0))</f>
        <v>0</v>
      </c>
      <c r="J7858" s="17">
        <f>INT((VLOOKUP($C7858,装备数值,4,0)+VLOOKUP($C7858,装备数值,7,0)*($E7858-1))*VLOOKUP($D7858,系数!$K$2:$O$7,5,0))</f>
        <v>0</v>
      </c>
      <c r="K7858" s="17">
        <f>INT(VLOOKUP(E7858,强化金币,2,1)*VLOOKUP(INDEX(装备!F:F,MATCH(属性!A7858,装备!A:A,0)),系数!$K$12:$M$15,3,0))</f>
        <v>44000</v>
      </c>
      <c r="O7858" s="17">
        <f>IF(E7858=1,"",VLOOKUP(E7858,系数!$S$2:$AB$12,MATCH(属性!C7858,评级,0),1))</f>
        <v>120</v>
      </c>
    </row>
    <row r="7859" spans="1:15" ht="17.25" thickBot="1" x14ac:dyDescent="0.4">
      <c r="A7859" s="17">
        <v>7100066</v>
      </c>
      <c r="B7859" s="17" t="s">
        <v>293</v>
      </c>
      <c r="C7859" s="15">
        <f>INDEX(装备!G:G,MATCH(属性!A7859,装备!A:A,0))</f>
        <v>17</v>
      </c>
      <c r="D7859" s="15" t="str">
        <f>INDEX(装备!E:E,MATCH(属性!A7859,装备!A:A,0))</f>
        <v>necklace</v>
      </c>
      <c r="E7859" s="14">
        <v>57</v>
      </c>
      <c r="F7859" s="17">
        <f>INT((VLOOKUP($C7859,装备数值,2,0)+VLOOKUP($C7859,装备数值,5,0)*($E7859-1))*VLOOKUP($D7859,系数!$K$2:$O$7,2,0))</f>
        <v>0</v>
      </c>
      <c r="G7859" s="17">
        <f>INT((VLOOKUP($C7859,装备数值,3,0)+VLOOKUP($C7859,装备数值,6,0)*($E7859-1))*VLOOKUP($D7859,系数!$K$2:$O$7,3,0))</f>
        <v>725</v>
      </c>
      <c r="H7859" s="17">
        <f t="shared" si="235"/>
        <v>725</v>
      </c>
      <c r="I7859" s="17">
        <f>INT((VLOOKUP($C7859,装备数值,4,0)+VLOOKUP($C7859,装备数值,7,0)*($E7859-1))*VLOOKUP($D7859,系数!$K$2:$O$7,4,0))</f>
        <v>0</v>
      </c>
      <c r="J7859" s="17">
        <f>INT((VLOOKUP($C7859,装备数值,4,0)+VLOOKUP($C7859,装备数值,7,0)*($E7859-1))*VLOOKUP($D7859,系数!$K$2:$O$7,5,0))</f>
        <v>0</v>
      </c>
      <c r="K7859" s="17">
        <f>INT(VLOOKUP(E7859,强化金币,2,1)*VLOOKUP(INDEX(装备!F:F,MATCH(属性!A7859,装备!A:A,0)),系数!$K$12:$M$15,3,0))</f>
        <v>46000</v>
      </c>
      <c r="O7859" s="17">
        <f>IF(E7859=1,"",VLOOKUP(E7859,系数!$S$2:$AB$12,MATCH(属性!C7859,评级,0),1))</f>
        <v>120</v>
      </c>
    </row>
    <row r="7860" spans="1:15" ht="17.25" thickBot="1" x14ac:dyDescent="0.4">
      <c r="A7860" s="17">
        <v>7100066</v>
      </c>
      <c r="B7860" s="17" t="s">
        <v>293</v>
      </c>
      <c r="C7860" s="15">
        <f>INDEX(装备!G:G,MATCH(属性!A7860,装备!A:A,0))</f>
        <v>17</v>
      </c>
      <c r="D7860" s="15" t="str">
        <f>INDEX(装备!E:E,MATCH(属性!A7860,装备!A:A,0))</f>
        <v>necklace</v>
      </c>
      <c r="E7860" s="14">
        <v>58</v>
      </c>
      <c r="F7860" s="17">
        <f>INT((VLOOKUP($C7860,装备数值,2,0)+VLOOKUP($C7860,装备数值,5,0)*($E7860-1))*VLOOKUP($D7860,系数!$K$2:$O$7,2,0))</f>
        <v>0</v>
      </c>
      <c r="G7860" s="17">
        <f>INT((VLOOKUP($C7860,装备数值,3,0)+VLOOKUP($C7860,装备数值,6,0)*($E7860-1))*VLOOKUP($D7860,系数!$K$2:$O$7,3,0))</f>
        <v>734</v>
      </c>
      <c r="H7860" s="17">
        <f t="shared" si="235"/>
        <v>734</v>
      </c>
      <c r="I7860" s="17">
        <f>INT((VLOOKUP($C7860,装备数值,4,0)+VLOOKUP($C7860,装备数值,7,0)*($E7860-1))*VLOOKUP($D7860,系数!$K$2:$O$7,4,0))</f>
        <v>0</v>
      </c>
      <c r="J7860" s="17">
        <f>INT((VLOOKUP($C7860,装备数值,4,0)+VLOOKUP($C7860,装备数值,7,0)*($E7860-1))*VLOOKUP($D7860,系数!$K$2:$O$7,5,0))</f>
        <v>0</v>
      </c>
      <c r="K7860" s="17">
        <f>INT(VLOOKUP(E7860,强化金币,2,1)*VLOOKUP(INDEX(装备!F:F,MATCH(属性!A7860,装备!A:A,0)),系数!$K$12:$M$15,3,0))</f>
        <v>48000</v>
      </c>
      <c r="O7860" s="17">
        <f>IF(E7860=1,"",VLOOKUP(E7860,系数!$S$2:$AB$12,MATCH(属性!C7860,评级,0),1))</f>
        <v>120</v>
      </c>
    </row>
    <row r="7861" spans="1:15" ht="17.25" thickBot="1" x14ac:dyDescent="0.4">
      <c r="A7861" s="17">
        <v>7100066</v>
      </c>
      <c r="B7861" s="17" t="s">
        <v>293</v>
      </c>
      <c r="C7861" s="15">
        <f>INDEX(装备!G:G,MATCH(属性!A7861,装备!A:A,0))</f>
        <v>17</v>
      </c>
      <c r="D7861" s="15" t="str">
        <f>INDEX(装备!E:E,MATCH(属性!A7861,装备!A:A,0))</f>
        <v>necklace</v>
      </c>
      <c r="E7861" s="14">
        <v>59</v>
      </c>
      <c r="F7861" s="17">
        <f>INT((VLOOKUP($C7861,装备数值,2,0)+VLOOKUP($C7861,装备数值,5,0)*($E7861-1))*VLOOKUP($D7861,系数!$K$2:$O$7,2,0))</f>
        <v>0</v>
      </c>
      <c r="G7861" s="17">
        <f>INT((VLOOKUP($C7861,装备数值,3,0)+VLOOKUP($C7861,装备数值,6,0)*($E7861-1))*VLOOKUP($D7861,系数!$K$2:$O$7,3,0))</f>
        <v>743</v>
      </c>
      <c r="H7861" s="17">
        <f t="shared" si="235"/>
        <v>743</v>
      </c>
      <c r="I7861" s="17">
        <f>INT((VLOOKUP($C7861,装备数值,4,0)+VLOOKUP($C7861,装备数值,7,0)*($E7861-1))*VLOOKUP($D7861,系数!$K$2:$O$7,4,0))</f>
        <v>0</v>
      </c>
      <c r="J7861" s="17">
        <f>INT((VLOOKUP($C7861,装备数值,4,0)+VLOOKUP($C7861,装备数值,7,0)*($E7861-1))*VLOOKUP($D7861,系数!$K$2:$O$7,5,0))</f>
        <v>0</v>
      </c>
      <c r="K7861" s="17">
        <f>INT(VLOOKUP(E7861,强化金币,2,1)*VLOOKUP(INDEX(装备!F:F,MATCH(属性!A7861,装备!A:A,0)),系数!$K$12:$M$15,3,0))</f>
        <v>50000</v>
      </c>
      <c r="O7861" s="17">
        <f>IF(E7861=1,"",VLOOKUP(E7861,系数!$S$2:$AB$12,MATCH(属性!C7861,评级,0),1))</f>
        <v>120</v>
      </c>
    </row>
    <row r="7862" spans="1:15" ht="17.25" thickBot="1" x14ac:dyDescent="0.4">
      <c r="A7862" s="17">
        <v>7100066</v>
      </c>
      <c r="B7862" s="17" t="s">
        <v>293</v>
      </c>
      <c r="C7862" s="15">
        <f>INDEX(装备!G:G,MATCH(属性!A7862,装备!A:A,0))</f>
        <v>17</v>
      </c>
      <c r="D7862" s="15" t="str">
        <f>INDEX(装备!E:E,MATCH(属性!A7862,装备!A:A,0))</f>
        <v>necklace</v>
      </c>
      <c r="E7862" s="14">
        <v>60</v>
      </c>
      <c r="F7862" s="17">
        <f>INT((VLOOKUP($C7862,装备数值,2,0)+VLOOKUP($C7862,装备数值,5,0)*($E7862-1))*VLOOKUP($D7862,系数!$K$2:$O$7,2,0))</f>
        <v>0</v>
      </c>
      <c r="G7862" s="17">
        <f>INT((VLOOKUP($C7862,装备数值,3,0)+VLOOKUP($C7862,装备数值,6,0)*($E7862-1))*VLOOKUP($D7862,系数!$K$2:$O$7,3,0))</f>
        <v>752</v>
      </c>
      <c r="H7862" s="17">
        <f t="shared" si="235"/>
        <v>752</v>
      </c>
      <c r="I7862" s="17">
        <f>INT((VLOOKUP($C7862,装备数值,4,0)+VLOOKUP($C7862,装备数值,7,0)*($E7862-1))*VLOOKUP($D7862,系数!$K$2:$O$7,4,0))</f>
        <v>0</v>
      </c>
      <c r="J7862" s="17">
        <f>INT((VLOOKUP($C7862,装备数值,4,0)+VLOOKUP($C7862,装备数值,7,0)*($E7862-1))*VLOOKUP($D7862,系数!$K$2:$O$7,5,0))</f>
        <v>0</v>
      </c>
      <c r="K7862" s="17">
        <f>INT(VLOOKUP(E7862,强化金币,2,1)*VLOOKUP(INDEX(装备!F:F,MATCH(属性!A7862,装备!A:A,0)),系数!$K$12:$M$15,3,0))</f>
        <v>52500</v>
      </c>
      <c r="O7862" s="17">
        <f>IF(E7862=1,"",VLOOKUP(E7862,系数!$S$2:$AB$12,MATCH(属性!C7862,评级,0),1))</f>
        <v>140</v>
      </c>
    </row>
    <row r="7863" spans="1:15" ht="17.25" thickBot="1" x14ac:dyDescent="0.4">
      <c r="A7863" s="17">
        <v>7100066</v>
      </c>
      <c r="B7863" s="17" t="s">
        <v>293</v>
      </c>
      <c r="C7863" s="15">
        <f>INDEX(装备!G:G,MATCH(属性!A7863,装备!A:A,0))</f>
        <v>17</v>
      </c>
      <c r="D7863" s="15" t="str">
        <f>INDEX(装备!E:E,MATCH(属性!A7863,装备!A:A,0))</f>
        <v>necklace</v>
      </c>
      <c r="E7863" s="14">
        <v>61</v>
      </c>
      <c r="F7863" s="17">
        <f>INT((VLOOKUP($C7863,装备数值,2,0)+VLOOKUP($C7863,装备数值,5,0)*($E7863-1))*VLOOKUP($D7863,系数!$K$2:$O$7,2,0))</f>
        <v>0</v>
      </c>
      <c r="G7863" s="17">
        <f>INT((VLOOKUP($C7863,装备数值,3,0)+VLOOKUP($C7863,装备数值,6,0)*($E7863-1))*VLOOKUP($D7863,系数!$K$2:$O$7,3,0))</f>
        <v>761</v>
      </c>
      <c r="H7863" s="17">
        <f t="shared" si="235"/>
        <v>761</v>
      </c>
      <c r="I7863" s="17">
        <f>INT((VLOOKUP($C7863,装备数值,4,0)+VLOOKUP($C7863,装备数值,7,0)*($E7863-1))*VLOOKUP($D7863,系数!$K$2:$O$7,4,0))</f>
        <v>0</v>
      </c>
      <c r="J7863" s="17">
        <f>INT((VLOOKUP($C7863,装备数值,4,0)+VLOOKUP($C7863,装备数值,7,0)*($E7863-1))*VLOOKUP($D7863,系数!$K$2:$O$7,5,0))</f>
        <v>0</v>
      </c>
      <c r="K7863" s="17">
        <f>INT(VLOOKUP(E7863,强化金币,2,1)*VLOOKUP(INDEX(装备!F:F,MATCH(属性!A7863,装备!A:A,0)),系数!$K$12:$M$15,3,0))</f>
        <v>55000</v>
      </c>
      <c r="O7863" s="17">
        <f>IF(E7863=1,"",VLOOKUP(E7863,系数!$S$2:$AB$12,MATCH(属性!C7863,评级,0),1))</f>
        <v>140</v>
      </c>
    </row>
    <row r="7864" spans="1:15" ht="17.25" thickBot="1" x14ac:dyDescent="0.4">
      <c r="A7864" s="17">
        <v>7100066</v>
      </c>
      <c r="B7864" s="17" t="s">
        <v>293</v>
      </c>
      <c r="C7864" s="15">
        <f>INDEX(装备!G:G,MATCH(属性!A7864,装备!A:A,0))</f>
        <v>17</v>
      </c>
      <c r="D7864" s="15" t="str">
        <f>INDEX(装备!E:E,MATCH(属性!A7864,装备!A:A,0))</f>
        <v>necklace</v>
      </c>
      <c r="E7864" s="14">
        <v>62</v>
      </c>
      <c r="F7864" s="17">
        <f>INT((VLOOKUP($C7864,装备数值,2,0)+VLOOKUP($C7864,装备数值,5,0)*($E7864-1))*VLOOKUP($D7864,系数!$K$2:$O$7,2,0))</f>
        <v>0</v>
      </c>
      <c r="G7864" s="17">
        <f>INT((VLOOKUP($C7864,装备数值,3,0)+VLOOKUP($C7864,装备数值,6,0)*($E7864-1))*VLOOKUP($D7864,系数!$K$2:$O$7,3,0))</f>
        <v>770</v>
      </c>
      <c r="H7864" s="17">
        <f t="shared" si="235"/>
        <v>770</v>
      </c>
      <c r="I7864" s="17">
        <f>INT((VLOOKUP($C7864,装备数值,4,0)+VLOOKUP($C7864,装备数值,7,0)*($E7864-1))*VLOOKUP($D7864,系数!$K$2:$O$7,4,0))</f>
        <v>0</v>
      </c>
      <c r="J7864" s="17">
        <f>INT((VLOOKUP($C7864,装备数值,4,0)+VLOOKUP($C7864,装备数值,7,0)*($E7864-1))*VLOOKUP($D7864,系数!$K$2:$O$7,5,0))</f>
        <v>0</v>
      </c>
      <c r="K7864" s="17">
        <f>INT(VLOOKUP(E7864,强化金币,2,1)*VLOOKUP(INDEX(装备!F:F,MATCH(属性!A7864,装备!A:A,0)),系数!$K$12:$M$15,3,0))</f>
        <v>57500</v>
      </c>
      <c r="O7864" s="17">
        <f>IF(E7864=1,"",VLOOKUP(E7864,系数!$S$2:$AB$12,MATCH(属性!C7864,评级,0),1))</f>
        <v>140</v>
      </c>
    </row>
    <row r="7865" spans="1:15" ht="17.25" thickBot="1" x14ac:dyDescent="0.4">
      <c r="A7865" s="17">
        <v>7100066</v>
      </c>
      <c r="B7865" s="17" t="s">
        <v>293</v>
      </c>
      <c r="C7865" s="15">
        <f>INDEX(装备!G:G,MATCH(属性!A7865,装备!A:A,0))</f>
        <v>17</v>
      </c>
      <c r="D7865" s="15" t="str">
        <f>INDEX(装备!E:E,MATCH(属性!A7865,装备!A:A,0))</f>
        <v>necklace</v>
      </c>
      <c r="E7865" s="14">
        <v>63</v>
      </c>
      <c r="F7865" s="17">
        <f>INT((VLOOKUP($C7865,装备数值,2,0)+VLOOKUP($C7865,装备数值,5,0)*($E7865-1))*VLOOKUP($D7865,系数!$K$2:$O$7,2,0))</f>
        <v>0</v>
      </c>
      <c r="G7865" s="17">
        <f>INT((VLOOKUP($C7865,装备数值,3,0)+VLOOKUP($C7865,装备数值,6,0)*($E7865-1))*VLOOKUP($D7865,系数!$K$2:$O$7,3,0))</f>
        <v>779</v>
      </c>
      <c r="H7865" s="17">
        <f t="shared" si="235"/>
        <v>779</v>
      </c>
      <c r="I7865" s="17">
        <f>INT((VLOOKUP($C7865,装备数值,4,0)+VLOOKUP($C7865,装备数值,7,0)*($E7865-1))*VLOOKUP($D7865,系数!$K$2:$O$7,4,0))</f>
        <v>0</v>
      </c>
      <c r="J7865" s="17">
        <f>INT((VLOOKUP($C7865,装备数值,4,0)+VLOOKUP($C7865,装备数值,7,0)*($E7865-1))*VLOOKUP($D7865,系数!$K$2:$O$7,5,0))</f>
        <v>0</v>
      </c>
      <c r="K7865" s="17">
        <f>INT(VLOOKUP(E7865,强化金币,2,1)*VLOOKUP(INDEX(装备!F:F,MATCH(属性!A7865,装备!A:A,0)),系数!$K$12:$M$15,3,0))</f>
        <v>60000</v>
      </c>
      <c r="O7865" s="17">
        <f>IF(E7865=1,"",VLOOKUP(E7865,系数!$S$2:$AB$12,MATCH(属性!C7865,评级,0),1))</f>
        <v>140</v>
      </c>
    </row>
    <row r="7866" spans="1:15" ht="17.25" thickBot="1" x14ac:dyDescent="0.4">
      <c r="A7866" s="17">
        <v>7100066</v>
      </c>
      <c r="B7866" s="17" t="s">
        <v>293</v>
      </c>
      <c r="C7866" s="15">
        <f>INDEX(装备!G:G,MATCH(属性!A7866,装备!A:A,0))</f>
        <v>17</v>
      </c>
      <c r="D7866" s="15" t="str">
        <f>INDEX(装备!E:E,MATCH(属性!A7866,装备!A:A,0))</f>
        <v>necklace</v>
      </c>
      <c r="E7866" s="14">
        <v>64</v>
      </c>
      <c r="F7866" s="17">
        <f>INT((VLOOKUP($C7866,装备数值,2,0)+VLOOKUP($C7866,装备数值,5,0)*($E7866-1))*VLOOKUP($D7866,系数!$K$2:$O$7,2,0))</f>
        <v>0</v>
      </c>
      <c r="G7866" s="17">
        <f>INT((VLOOKUP($C7866,装备数值,3,0)+VLOOKUP($C7866,装备数值,6,0)*($E7866-1))*VLOOKUP($D7866,系数!$K$2:$O$7,3,0))</f>
        <v>788</v>
      </c>
      <c r="H7866" s="17">
        <f t="shared" si="235"/>
        <v>788</v>
      </c>
      <c r="I7866" s="17">
        <f>INT((VLOOKUP($C7866,装备数值,4,0)+VLOOKUP($C7866,装备数值,7,0)*($E7866-1))*VLOOKUP($D7866,系数!$K$2:$O$7,4,0))</f>
        <v>0</v>
      </c>
      <c r="J7866" s="17">
        <f>INT((VLOOKUP($C7866,装备数值,4,0)+VLOOKUP($C7866,装备数值,7,0)*($E7866-1))*VLOOKUP($D7866,系数!$K$2:$O$7,5,0))</f>
        <v>0</v>
      </c>
      <c r="K7866" s="17">
        <f>INT(VLOOKUP(E7866,强化金币,2,1)*VLOOKUP(INDEX(装备!F:F,MATCH(属性!A7866,装备!A:A,0)),系数!$K$12:$M$15,3,0))</f>
        <v>62500</v>
      </c>
      <c r="O7866" s="17">
        <f>IF(E7866=1,"",VLOOKUP(E7866,系数!$S$2:$AB$12,MATCH(属性!C7866,评级,0),1))</f>
        <v>140</v>
      </c>
    </row>
    <row r="7867" spans="1:15" ht="17.25" thickBot="1" x14ac:dyDescent="0.4">
      <c r="A7867" s="17">
        <v>7100066</v>
      </c>
      <c r="B7867" s="17" t="s">
        <v>293</v>
      </c>
      <c r="C7867" s="15">
        <f>INDEX(装备!G:G,MATCH(属性!A7867,装备!A:A,0))</f>
        <v>17</v>
      </c>
      <c r="D7867" s="15" t="str">
        <f>INDEX(装备!E:E,MATCH(属性!A7867,装备!A:A,0))</f>
        <v>necklace</v>
      </c>
      <c r="E7867" s="14">
        <v>65</v>
      </c>
      <c r="F7867" s="17">
        <f>INT((VLOOKUP($C7867,装备数值,2,0)+VLOOKUP($C7867,装备数值,5,0)*($E7867-1))*VLOOKUP($D7867,系数!$K$2:$O$7,2,0))</f>
        <v>0</v>
      </c>
      <c r="G7867" s="17">
        <f>INT((VLOOKUP($C7867,装备数值,3,0)+VLOOKUP($C7867,装备数值,6,0)*($E7867-1))*VLOOKUP($D7867,系数!$K$2:$O$7,3,0))</f>
        <v>797</v>
      </c>
      <c r="H7867" s="17">
        <f t="shared" si="235"/>
        <v>797</v>
      </c>
      <c r="I7867" s="17">
        <f>INT((VLOOKUP($C7867,装备数值,4,0)+VLOOKUP($C7867,装备数值,7,0)*($E7867-1))*VLOOKUP($D7867,系数!$K$2:$O$7,4,0))</f>
        <v>0</v>
      </c>
      <c r="J7867" s="17">
        <f>INT((VLOOKUP($C7867,装备数值,4,0)+VLOOKUP($C7867,装备数值,7,0)*($E7867-1))*VLOOKUP($D7867,系数!$K$2:$O$7,5,0))</f>
        <v>0</v>
      </c>
      <c r="K7867" s="17">
        <f>INT(VLOOKUP(E7867,强化金币,2,1)*VLOOKUP(INDEX(装备!F:F,MATCH(属性!A7867,装备!A:A,0)),系数!$K$12:$M$15,3,0))</f>
        <v>65000</v>
      </c>
      <c r="O7867" s="17">
        <f>IF(E7867=1,"",VLOOKUP(E7867,系数!$S$2:$AB$12,MATCH(属性!C7867,评级,0),1))</f>
        <v>140</v>
      </c>
    </row>
    <row r="7868" spans="1:15" ht="17.25" thickBot="1" x14ac:dyDescent="0.4">
      <c r="A7868" s="17">
        <v>7100066</v>
      </c>
      <c r="B7868" s="17" t="s">
        <v>293</v>
      </c>
      <c r="C7868" s="15">
        <f>INDEX(装备!G:G,MATCH(属性!A7868,装备!A:A,0))</f>
        <v>17</v>
      </c>
      <c r="D7868" s="15" t="str">
        <f>INDEX(装备!E:E,MATCH(属性!A7868,装备!A:A,0))</f>
        <v>necklace</v>
      </c>
      <c r="E7868" s="14">
        <v>66</v>
      </c>
      <c r="F7868" s="17">
        <f>INT((VLOOKUP($C7868,装备数值,2,0)+VLOOKUP($C7868,装备数值,5,0)*($E7868-1))*VLOOKUP($D7868,系数!$K$2:$O$7,2,0))</f>
        <v>0</v>
      </c>
      <c r="G7868" s="17">
        <f>INT((VLOOKUP($C7868,装备数值,3,0)+VLOOKUP($C7868,装备数值,6,0)*($E7868-1))*VLOOKUP($D7868,系数!$K$2:$O$7,3,0))</f>
        <v>806</v>
      </c>
      <c r="H7868" s="17">
        <f t="shared" si="235"/>
        <v>806</v>
      </c>
      <c r="I7868" s="17">
        <f>INT((VLOOKUP($C7868,装备数值,4,0)+VLOOKUP($C7868,装备数值,7,0)*($E7868-1))*VLOOKUP($D7868,系数!$K$2:$O$7,4,0))</f>
        <v>0</v>
      </c>
      <c r="J7868" s="17">
        <f>INT((VLOOKUP($C7868,装备数值,4,0)+VLOOKUP($C7868,装备数值,7,0)*($E7868-1))*VLOOKUP($D7868,系数!$K$2:$O$7,5,0))</f>
        <v>0</v>
      </c>
      <c r="K7868" s="17">
        <f>INT(VLOOKUP(E7868,强化金币,2,1)*VLOOKUP(INDEX(装备!F:F,MATCH(属性!A7868,装备!A:A,0)),系数!$K$12:$M$15,3,0))</f>
        <v>67500</v>
      </c>
      <c r="O7868" s="17">
        <f>IF(E7868=1,"",VLOOKUP(E7868,系数!$S$2:$AB$12,MATCH(属性!C7868,评级,0),1))</f>
        <v>140</v>
      </c>
    </row>
    <row r="7869" spans="1:15" ht="17.25" thickBot="1" x14ac:dyDescent="0.4">
      <c r="A7869" s="17">
        <v>7100066</v>
      </c>
      <c r="B7869" s="17" t="s">
        <v>293</v>
      </c>
      <c r="C7869" s="15">
        <f>INDEX(装备!G:G,MATCH(属性!A7869,装备!A:A,0))</f>
        <v>17</v>
      </c>
      <c r="D7869" s="15" t="str">
        <f>INDEX(装备!E:E,MATCH(属性!A7869,装备!A:A,0))</f>
        <v>necklace</v>
      </c>
      <c r="E7869" s="14">
        <v>67</v>
      </c>
      <c r="F7869" s="17">
        <f>INT((VLOOKUP($C7869,装备数值,2,0)+VLOOKUP($C7869,装备数值,5,0)*($E7869-1))*VLOOKUP($D7869,系数!$K$2:$O$7,2,0))</f>
        <v>0</v>
      </c>
      <c r="G7869" s="17">
        <f>INT((VLOOKUP($C7869,装备数值,3,0)+VLOOKUP($C7869,装备数值,6,0)*($E7869-1))*VLOOKUP($D7869,系数!$K$2:$O$7,3,0))</f>
        <v>815</v>
      </c>
      <c r="H7869" s="17">
        <f t="shared" si="235"/>
        <v>815</v>
      </c>
      <c r="I7869" s="17">
        <f>INT((VLOOKUP($C7869,装备数值,4,0)+VLOOKUP($C7869,装备数值,7,0)*($E7869-1))*VLOOKUP($D7869,系数!$K$2:$O$7,4,0))</f>
        <v>0</v>
      </c>
      <c r="J7869" s="17">
        <f>INT((VLOOKUP($C7869,装备数值,4,0)+VLOOKUP($C7869,装备数值,7,0)*($E7869-1))*VLOOKUP($D7869,系数!$K$2:$O$7,5,0))</f>
        <v>0</v>
      </c>
      <c r="K7869" s="17">
        <f>INT(VLOOKUP(E7869,强化金币,2,1)*VLOOKUP(INDEX(装备!F:F,MATCH(属性!A7869,装备!A:A,0)),系数!$K$12:$M$15,3,0))</f>
        <v>70000</v>
      </c>
      <c r="O7869" s="17">
        <f>IF(E7869=1,"",VLOOKUP(E7869,系数!$S$2:$AB$12,MATCH(属性!C7869,评级,0),1))</f>
        <v>140</v>
      </c>
    </row>
    <row r="7870" spans="1:15" ht="17.25" thickBot="1" x14ac:dyDescent="0.4">
      <c r="A7870" s="17">
        <v>7100066</v>
      </c>
      <c r="B7870" s="17" t="s">
        <v>293</v>
      </c>
      <c r="C7870" s="15">
        <f>INDEX(装备!G:G,MATCH(属性!A7870,装备!A:A,0))</f>
        <v>17</v>
      </c>
      <c r="D7870" s="15" t="str">
        <f>INDEX(装备!E:E,MATCH(属性!A7870,装备!A:A,0))</f>
        <v>necklace</v>
      </c>
      <c r="E7870" s="14">
        <v>68</v>
      </c>
      <c r="F7870" s="17">
        <f>INT((VLOOKUP($C7870,装备数值,2,0)+VLOOKUP($C7870,装备数值,5,0)*($E7870-1))*VLOOKUP($D7870,系数!$K$2:$O$7,2,0))</f>
        <v>0</v>
      </c>
      <c r="G7870" s="17">
        <f>INT((VLOOKUP($C7870,装备数值,3,0)+VLOOKUP($C7870,装备数值,6,0)*($E7870-1))*VLOOKUP($D7870,系数!$K$2:$O$7,3,0))</f>
        <v>824</v>
      </c>
      <c r="H7870" s="17">
        <f t="shared" si="235"/>
        <v>824</v>
      </c>
      <c r="I7870" s="17">
        <f>INT((VLOOKUP($C7870,装备数值,4,0)+VLOOKUP($C7870,装备数值,7,0)*($E7870-1))*VLOOKUP($D7870,系数!$K$2:$O$7,4,0))</f>
        <v>0</v>
      </c>
      <c r="J7870" s="17">
        <f>INT((VLOOKUP($C7870,装备数值,4,0)+VLOOKUP($C7870,装备数值,7,0)*($E7870-1))*VLOOKUP($D7870,系数!$K$2:$O$7,5,0))</f>
        <v>0</v>
      </c>
      <c r="K7870" s="17">
        <f>INT(VLOOKUP(E7870,强化金币,2,1)*VLOOKUP(INDEX(装备!F:F,MATCH(属性!A7870,装备!A:A,0)),系数!$K$12:$M$15,3,0))</f>
        <v>72500</v>
      </c>
      <c r="O7870" s="17">
        <f>IF(E7870=1,"",VLOOKUP(E7870,系数!$S$2:$AB$12,MATCH(属性!C7870,评级,0),1))</f>
        <v>140</v>
      </c>
    </row>
    <row r="7871" spans="1:15" ht="17.25" thickBot="1" x14ac:dyDescent="0.4">
      <c r="A7871" s="17">
        <v>7100066</v>
      </c>
      <c r="B7871" s="17" t="s">
        <v>293</v>
      </c>
      <c r="C7871" s="15">
        <f>INDEX(装备!G:G,MATCH(属性!A7871,装备!A:A,0))</f>
        <v>17</v>
      </c>
      <c r="D7871" s="15" t="str">
        <f>INDEX(装备!E:E,MATCH(属性!A7871,装备!A:A,0))</f>
        <v>necklace</v>
      </c>
      <c r="E7871" s="14">
        <v>69</v>
      </c>
      <c r="F7871" s="17">
        <f>INT((VLOOKUP($C7871,装备数值,2,0)+VLOOKUP($C7871,装备数值,5,0)*($E7871-1))*VLOOKUP($D7871,系数!$K$2:$O$7,2,0))</f>
        <v>0</v>
      </c>
      <c r="G7871" s="17">
        <f>INT((VLOOKUP($C7871,装备数值,3,0)+VLOOKUP($C7871,装备数值,6,0)*($E7871-1))*VLOOKUP($D7871,系数!$K$2:$O$7,3,0))</f>
        <v>833</v>
      </c>
      <c r="H7871" s="17">
        <f t="shared" si="235"/>
        <v>833</v>
      </c>
      <c r="I7871" s="17">
        <f>INT((VLOOKUP($C7871,装备数值,4,0)+VLOOKUP($C7871,装备数值,7,0)*($E7871-1))*VLOOKUP($D7871,系数!$K$2:$O$7,4,0))</f>
        <v>0</v>
      </c>
      <c r="J7871" s="17">
        <f>INT((VLOOKUP($C7871,装备数值,4,0)+VLOOKUP($C7871,装备数值,7,0)*($E7871-1))*VLOOKUP($D7871,系数!$K$2:$O$7,5,0))</f>
        <v>0</v>
      </c>
      <c r="K7871" s="17">
        <f>INT(VLOOKUP(E7871,强化金币,2,1)*VLOOKUP(INDEX(装备!F:F,MATCH(属性!A7871,装备!A:A,0)),系数!$K$12:$M$15,3,0))</f>
        <v>75000</v>
      </c>
      <c r="O7871" s="17">
        <f>IF(E7871=1,"",VLOOKUP(E7871,系数!$S$2:$AB$12,MATCH(属性!C7871,评级,0),1))</f>
        <v>140</v>
      </c>
    </row>
    <row r="7872" spans="1:15" ht="17.25" thickBot="1" x14ac:dyDescent="0.4">
      <c r="A7872" s="17">
        <v>7100066</v>
      </c>
      <c r="B7872" s="17" t="s">
        <v>293</v>
      </c>
      <c r="C7872" s="15">
        <f>INDEX(装备!G:G,MATCH(属性!A7872,装备!A:A,0))</f>
        <v>17</v>
      </c>
      <c r="D7872" s="15" t="str">
        <f>INDEX(装备!E:E,MATCH(属性!A7872,装备!A:A,0))</f>
        <v>necklace</v>
      </c>
      <c r="E7872" s="14">
        <v>70</v>
      </c>
      <c r="F7872" s="17">
        <f>INT((VLOOKUP($C7872,装备数值,2,0)+VLOOKUP($C7872,装备数值,5,0)*($E7872-1))*VLOOKUP($D7872,系数!$K$2:$O$7,2,0))</f>
        <v>0</v>
      </c>
      <c r="G7872" s="17">
        <f>INT((VLOOKUP($C7872,装备数值,3,0)+VLOOKUP($C7872,装备数值,6,0)*($E7872-1))*VLOOKUP($D7872,系数!$K$2:$O$7,3,0))</f>
        <v>842</v>
      </c>
      <c r="H7872" s="17">
        <f t="shared" si="235"/>
        <v>842</v>
      </c>
      <c r="I7872" s="17">
        <f>INT((VLOOKUP($C7872,装备数值,4,0)+VLOOKUP($C7872,装备数值,7,0)*($E7872-1))*VLOOKUP($D7872,系数!$K$2:$O$7,4,0))</f>
        <v>0</v>
      </c>
      <c r="J7872" s="17">
        <f>INT((VLOOKUP($C7872,装备数值,4,0)+VLOOKUP($C7872,装备数值,7,0)*($E7872-1))*VLOOKUP($D7872,系数!$K$2:$O$7,5,0))</f>
        <v>0</v>
      </c>
      <c r="K7872" s="17">
        <f>INT(VLOOKUP(E7872,强化金币,2,1)*VLOOKUP(INDEX(装备!F:F,MATCH(属性!A7872,装备!A:A,0)),系数!$K$12:$M$15,3,0))</f>
        <v>77500</v>
      </c>
      <c r="O7872" s="17">
        <f>IF(E7872=1,"",VLOOKUP(E7872,系数!$S$2:$AB$12,MATCH(属性!C7872,评级,0),1))</f>
        <v>160</v>
      </c>
    </row>
    <row r="7873" spans="1:15" ht="17.25" thickBot="1" x14ac:dyDescent="0.4">
      <c r="A7873" s="17">
        <v>7100066</v>
      </c>
      <c r="B7873" s="17" t="s">
        <v>293</v>
      </c>
      <c r="C7873" s="15">
        <f>INDEX(装备!G:G,MATCH(属性!A7873,装备!A:A,0))</f>
        <v>17</v>
      </c>
      <c r="D7873" s="15" t="str">
        <f>INDEX(装备!E:E,MATCH(属性!A7873,装备!A:A,0))</f>
        <v>necklace</v>
      </c>
      <c r="E7873" s="14">
        <v>71</v>
      </c>
      <c r="F7873" s="17">
        <f>INT((VLOOKUP($C7873,装备数值,2,0)+VLOOKUP($C7873,装备数值,5,0)*($E7873-1))*VLOOKUP($D7873,系数!$K$2:$O$7,2,0))</f>
        <v>0</v>
      </c>
      <c r="G7873" s="17">
        <f>INT((VLOOKUP($C7873,装备数值,3,0)+VLOOKUP($C7873,装备数值,6,0)*($E7873-1))*VLOOKUP($D7873,系数!$K$2:$O$7,3,0))</f>
        <v>851</v>
      </c>
      <c r="H7873" s="17">
        <f t="shared" si="235"/>
        <v>851</v>
      </c>
      <c r="I7873" s="17">
        <f>INT((VLOOKUP($C7873,装备数值,4,0)+VLOOKUP($C7873,装备数值,7,0)*($E7873-1))*VLOOKUP($D7873,系数!$K$2:$O$7,4,0))</f>
        <v>0</v>
      </c>
      <c r="J7873" s="17">
        <f>INT((VLOOKUP($C7873,装备数值,4,0)+VLOOKUP($C7873,装备数值,7,0)*($E7873-1))*VLOOKUP($D7873,系数!$K$2:$O$7,5,0))</f>
        <v>0</v>
      </c>
      <c r="K7873" s="17">
        <f>INT(VLOOKUP(E7873,强化金币,2,1)*VLOOKUP(INDEX(装备!F:F,MATCH(属性!A7873,装备!A:A,0)),系数!$K$12:$M$15,3,0))</f>
        <v>80000</v>
      </c>
      <c r="O7873" s="17">
        <f>IF(E7873=1,"",VLOOKUP(E7873,系数!$S$2:$AB$12,MATCH(属性!C7873,评级,0),1))</f>
        <v>160</v>
      </c>
    </row>
    <row r="7874" spans="1:15" ht="17.25" thickBot="1" x14ac:dyDescent="0.4">
      <c r="A7874" s="17">
        <v>7100066</v>
      </c>
      <c r="B7874" s="17" t="s">
        <v>293</v>
      </c>
      <c r="C7874" s="15">
        <f>INDEX(装备!G:G,MATCH(属性!A7874,装备!A:A,0))</f>
        <v>17</v>
      </c>
      <c r="D7874" s="15" t="str">
        <f>INDEX(装备!E:E,MATCH(属性!A7874,装备!A:A,0))</f>
        <v>necklace</v>
      </c>
      <c r="E7874" s="14">
        <v>72</v>
      </c>
      <c r="F7874" s="17">
        <f>INT((VLOOKUP($C7874,装备数值,2,0)+VLOOKUP($C7874,装备数值,5,0)*($E7874-1))*VLOOKUP($D7874,系数!$K$2:$O$7,2,0))</f>
        <v>0</v>
      </c>
      <c r="G7874" s="17">
        <f>INT((VLOOKUP($C7874,装备数值,3,0)+VLOOKUP($C7874,装备数值,6,0)*($E7874-1))*VLOOKUP($D7874,系数!$K$2:$O$7,3,0))</f>
        <v>860</v>
      </c>
      <c r="H7874" s="17">
        <f t="shared" si="235"/>
        <v>860</v>
      </c>
      <c r="I7874" s="17">
        <f>INT((VLOOKUP($C7874,装备数值,4,0)+VLOOKUP($C7874,装备数值,7,0)*($E7874-1))*VLOOKUP($D7874,系数!$K$2:$O$7,4,0))</f>
        <v>0</v>
      </c>
      <c r="J7874" s="17">
        <f>INT((VLOOKUP($C7874,装备数值,4,0)+VLOOKUP($C7874,装备数值,7,0)*($E7874-1))*VLOOKUP($D7874,系数!$K$2:$O$7,5,0))</f>
        <v>0</v>
      </c>
      <c r="K7874" s="17">
        <f>INT(VLOOKUP(E7874,强化金币,2,1)*VLOOKUP(INDEX(装备!F:F,MATCH(属性!A7874,装备!A:A,0)),系数!$K$12:$M$15,3,0))</f>
        <v>82500</v>
      </c>
      <c r="O7874" s="17">
        <f>IF(E7874=1,"",VLOOKUP(E7874,系数!$S$2:$AB$12,MATCH(属性!C7874,评级,0),1))</f>
        <v>160</v>
      </c>
    </row>
    <row r="7875" spans="1:15" ht="17.25" thickBot="1" x14ac:dyDescent="0.4">
      <c r="A7875" s="17">
        <v>7100066</v>
      </c>
      <c r="B7875" s="17" t="s">
        <v>293</v>
      </c>
      <c r="C7875" s="15">
        <f>INDEX(装备!G:G,MATCH(属性!A7875,装备!A:A,0))</f>
        <v>17</v>
      </c>
      <c r="D7875" s="15" t="str">
        <f>INDEX(装备!E:E,MATCH(属性!A7875,装备!A:A,0))</f>
        <v>necklace</v>
      </c>
      <c r="E7875" s="14">
        <v>73</v>
      </c>
      <c r="F7875" s="17">
        <f>INT((VLOOKUP($C7875,装备数值,2,0)+VLOOKUP($C7875,装备数值,5,0)*($E7875-1))*VLOOKUP($D7875,系数!$K$2:$O$7,2,0))</f>
        <v>0</v>
      </c>
      <c r="G7875" s="17">
        <f>INT((VLOOKUP($C7875,装备数值,3,0)+VLOOKUP($C7875,装备数值,6,0)*($E7875-1))*VLOOKUP($D7875,系数!$K$2:$O$7,3,0))</f>
        <v>869</v>
      </c>
      <c r="H7875" s="17">
        <f t="shared" si="235"/>
        <v>869</v>
      </c>
      <c r="I7875" s="17">
        <f>INT((VLOOKUP($C7875,装备数值,4,0)+VLOOKUP($C7875,装备数值,7,0)*($E7875-1))*VLOOKUP($D7875,系数!$K$2:$O$7,4,0))</f>
        <v>0</v>
      </c>
      <c r="J7875" s="17">
        <f>INT((VLOOKUP($C7875,装备数值,4,0)+VLOOKUP($C7875,装备数值,7,0)*($E7875-1))*VLOOKUP($D7875,系数!$K$2:$O$7,5,0))</f>
        <v>0</v>
      </c>
      <c r="K7875" s="17">
        <f>INT(VLOOKUP(E7875,强化金币,2,1)*VLOOKUP(INDEX(装备!F:F,MATCH(属性!A7875,装备!A:A,0)),系数!$K$12:$M$15,3,0))</f>
        <v>85000</v>
      </c>
      <c r="O7875" s="17">
        <f>IF(E7875=1,"",VLOOKUP(E7875,系数!$S$2:$AB$12,MATCH(属性!C7875,评级,0),1))</f>
        <v>160</v>
      </c>
    </row>
    <row r="7876" spans="1:15" ht="17.25" thickBot="1" x14ac:dyDescent="0.4">
      <c r="A7876" s="17">
        <v>7100066</v>
      </c>
      <c r="B7876" s="17" t="s">
        <v>293</v>
      </c>
      <c r="C7876" s="15">
        <f>INDEX(装备!G:G,MATCH(属性!A7876,装备!A:A,0))</f>
        <v>17</v>
      </c>
      <c r="D7876" s="15" t="str">
        <f>INDEX(装备!E:E,MATCH(属性!A7876,装备!A:A,0))</f>
        <v>necklace</v>
      </c>
      <c r="E7876" s="14">
        <v>74</v>
      </c>
      <c r="F7876" s="17">
        <f>INT((VLOOKUP($C7876,装备数值,2,0)+VLOOKUP($C7876,装备数值,5,0)*($E7876-1))*VLOOKUP($D7876,系数!$K$2:$O$7,2,0))</f>
        <v>0</v>
      </c>
      <c r="G7876" s="17">
        <f>INT((VLOOKUP($C7876,装备数值,3,0)+VLOOKUP($C7876,装备数值,6,0)*($E7876-1))*VLOOKUP($D7876,系数!$K$2:$O$7,3,0))</f>
        <v>878</v>
      </c>
      <c r="H7876" s="17">
        <f t="shared" ref="H7876:H7939" si="236">G7876</f>
        <v>878</v>
      </c>
      <c r="I7876" s="17">
        <f>INT((VLOOKUP($C7876,装备数值,4,0)+VLOOKUP($C7876,装备数值,7,0)*($E7876-1))*VLOOKUP($D7876,系数!$K$2:$O$7,4,0))</f>
        <v>0</v>
      </c>
      <c r="J7876" s="17">
        <f>INT((VLOOKUP($C7876,装备数值,4,0)+VLOOKUP($C7876,装备数值,7,0)*($E7876-1))*VLOOKUP($D7876,系数!$K$2:$O$7,5,0))</f>
        <v>0</v>
      </c>
      <c r="K7876" s="17">
        <f>INT(VLOOKUP(E7876,强化金币,2,1)*VLOOKUP(INDEX(装备!F:F,MATCH(属性!A7876,装备!A:A,0)),系数!$K$12:$M$15,3,0))</f>
        <v>87500</v>
      </c>
      <c r="O7876" s="17">
        <f>IF(E7876=1,"",VLOOKUP(E7876,系数!$S$2:$AB$12,MATCH(属性!C7876,评级,0),1))</f>
        <v>160</v>
      </c>
    </row>
    <row r="7877" spans="1:15" ht="17.25" thickBot="1" x14ac:dyDescent="0.4">
      <c r="A7877" s="17">
        <v>7100066</v>
      </c>
      <c r="B7877" s="17" t="s">
        <v>293</v>
      </c>
      <c r="C7877" s="15">
        <f>INDEX(装备!G:G,MATCH(属性!A7877,装备!A:A,0))</f>
        <v>17</v>
      </c>
      <c r="D7877" s="15" t="str">
        <f>INDEX(装备!E:E,MATCH(属性!A7877,装备!A:A,0))</f>
        <v>necklace</v>
      </c>
      <c r="E7877" s="14">
        <v>75</v>
      </c>
      <c r="F7877" s="17">
        <f>INT((VLOOKUP($C7877,装备数值,2,0)+VLOOKUP($C7877,装备数值,5,0)*($E7877-1))*VLOOKUP($D7877,系数!$K$2:$O$7,2,0))</f>
        <v>0</v>
      </c>
      <c r="G7877" s="17">
        <f>INT((VLOOKUP($C7877,装备数值,3,0)+VLOOKUP($C7877,装备数值,6,0)*($E7877-1))*VLOOKUP($D7877,系数!$K$2:$O$7,3,0))</f>
        <v>887</v>
      </c>
      <c r="H7877" s="17">
        <f t="shared" si="236"/>
        <v>887</v>
      </c>
      <c r="I7877" s="17">
        <f>INT((VLOOKUP($C7877,装备数值,4,0)+VLOOKUP($C7877,装备数值,7,0)*($E7877-1))*VLOOKUP($D7877,系数!$K$2:$O$7,4,0))</f>
        <v>0</v>
      </c>
      <c r="J7877" s="17">
        <f>INT((VLOOKUP($C7877,装备数值,4,0)+VLOOKUP($C7877,装备数值,7,0)*($E7877-1))*VLOOKUP($D7877,系数!$K$2:$O$7,5,0))</f>
        <v>0</v>
      </c>
      <c r="K7877" s="17">
        <f>INT(VLOOKUP(E7877,强化金币,2,1)*VLOOKUP(INDEX(装备!F:F,MATCH(属性!A7877,装备!A:A,0)),系数!$K$12:$M$15,3,0))</f>
        <v>90000</v>
      </c>
      <c r="O7877" s="17">
        <f>IF(E7877=1,"",VLOOKUP(E7877,系数!$S$2:$AB$12,MATCH(属性!C7877,评级,0),1))</f>
        <v>160</v>
      </c>
    </row>
    <row r="7878" spans="1:15" ht="17.25" thickBot="1" x14ac:dyDescent="0.4">
      <c r="A7878" s="17">
        <v>7100066</v>
      </c>
      <c r="B7878" s="17" t="s">
        <v>293</v>
      </c>
      <c r="C7878" s="15">
        <f>INDEX(装备!G:G,MATCH(属性!A7878,装备!A:A,0))</f>
        <v>17</v>
      </c>
      <c r="D7878" s="15" t="str">
        <f>INDEX(装备!E:E,MATCH(属性!A7878,装备!A:A,0))</f>
        <v>necklace</v>
      </c>
      <c r="E7878" s="14">
        <v>76</v>
      </c>
      <c r="F7878" s="17">
        <f>INT((VLOOKUP($C7878,装备数值,2,0)+VLOOKUP($C7878,装备数值,5,0)*($E7878-1))*VLOOKUP($D7878,系数!$K$2:$O$7,2,0))</f>
        <v>0</v>
      </c>
      <c r="G7878" s="17">
        <f>INT((VLOOKUP($C7878,装备数值,3,0)+VLOOKUP($C7878,装备数值,6,0)*($E7878-1))*VLOOKUP($D7878,系数!$K$2:$O$7,3,0))</f>
        <v>896</v>
      </c>
      <c r="H7878" s="17">
        <f t="shared" si="236"/>
        <v>896</v>
      </c>
      <c r="I7878" s="17">
        <f>INT((VLOOKUP($C7878,装备数值,4,0)+VLOOKUP($C7878,装备数值,7,0)*($E7878-1))*VLOOKUP($D7878,系数!$K$2:$O$7,4,0))</f>
        <v>0</v>
      </c>
      <c r="J7878" s="17">
        <f>INT((VLOOKUP($C7878,装备数值,4,0)+VLOOKUP($C7878,装备数值,7,0)*($E7878-1))*VLOOKUP($D7878,系数!$K$2:$O$7,5,0))</f>
        <v>0</v>
      </c>
      <c r="K7878" s="17">
        <f>INT(VLOOKUP(E7878,强化金币,2,1)*VLOOKUP(INDEX(装备!F:F,MATCH(属性!A7878,装备!A:A,0)),系数!$K$12:$M$15,3,0))</f>
        <v>92500</v>
      </c>
      <c r="O7878" s="17">
        <f>IF(E7878=1,"",VLOOKUP(E7878,系数!$S$2:$AB$12,MATCH(属性!C7878,评级,0),1))</f>
        <v>160</v>
      </c>
    </row>
    <row r="7879" spans="1:15" ht="17.25" thickBot="1" x14ac:dyDescent="0.4">
      <c r="A7879" s="17">
        <v>7100066</v>
      </c>
      <c r="B7879" s="17" t="s">
        <v>293</v>
      </c>
      <c r="C7879" s="15">
        <f>INDEX(装备!G:G,MATCH(属性!A7879,装备!A:A,0))</f>
        <v>17</v>
      </c>
      <c r="D7879" s="15" t="str">
        <f>INDEX(装备!E:E,MATCH(属性!A7879,装备!A:A,0))</f>
        <v>necklace</v>
      </c>
      <c r="E7879" s="14">
        <v>77</v>
      </c>
      <c r="F7879" s="17">
        <f>INT((VLOOKUP($C7879,装备数值,2,0)+VLOOKUP($C7879,装备数值,5,0)*($E7879-1))*VLOOKUP($D7879,系数!$K$2:$O$7,2,0))</f>
        <v>0</v>
      </c>
      <c r="G7879" s="17">
        <f>INT((VLOOKUP($C7879,装备数值,3,0)+VLOOKUP($C7879,装备数值,6,0)*($E7879-1))*VLOOKUP($D7879,系数!$K$2:$O$7,3,0))</f>
        <v>905</v>
      </c>
      <c r="H7879" s="17">
        <f t="shared" si="236"/>
        <v>905</v>
      </c>
      <c r="I7879" s="17">
        <f>INT((VLOOKUP($C7879,装备数值,4,0)+VLOOKUP($C7879,装备数值,7,0)*($E7879-1))*VLOOKUP($D7879,系数!$K$2:$O$7,4,0))</f>
        <v>0</v>
      </c>
      <c r="J7879" s="17">
        <f>INT((VLOOKUP($C7879,装备数值,4,0)+VLOOKUP($C7879,装备数值,7,0)*($E7879-1))*VLOOKUP($D7879,系数!$K$2:$O$7,5,0))</f>
        <v>0</v>
      </c>
      <c r="K7879" s="17">
        <f>INT(VLOOKUP(E7879,强化金币,2,1)*VLOOKUP(INDEX(装备!F:F,MATCH(属性!A7879,装备!A:A,0)),系数!$K$12:$M$15,3,0))</f>
        <v>95000</v>
      </c>
      <c r="O7879" s="17">
        <f>IF(E7879=1,"",VLOOKUP(E7879,系数!$S$2:$AB$12,MATCH(属性!C7879,评级,0),1))</f>
        <v>160</v>
      </c>
    </row>
    <row r="7880" spans="1:15" ht="17.25" thickBot="1" x14ac:dyDescent="0.4">
      <c r="A7880" s="17">
        <v>7100066</v>
      </c>
      <c r="B7880" s="17" t="s">
        <v>293</v>
      </c>
      <c r="C7880" s="15">
        <f>INDEX(装备!G:G,MATCH(属性!A7880,装备!A:A,0))</f>
        <v>17</v>
      </c>
      <c r="D7880" s="15" t="str">
        <f>INDEX(装备!E:E,MATCH(属性!A7880,装备!A:A,0))</f>
        <v>necklace</v>
      </c>
      <c r="E7880" s="14">
        <v>78</v>
      </c>
      <c r="F7880" s="17">
        <f>INT((VLOOKUP($C7880,装备数值,2,0)+VLOOKUP($C7880,装备数值,5,0)*($E7880-1))*VLOOKUP($D7880,系数!$K$2:$O$7,2,0))</f>
        <v>0</v>
      </c>
      <c r="G7880" s="17">
        <f>INT((VLOOKUP($C7880,装备数值,3,0)+VLOOKUP($C7880,装备数值,6,0)*($E7880-1))*VLOOKUP($D7880,系数!$K$2:$O$7,3,0))</f>
        <v>914</v>
      </c>
      <c r="H7880" s="17">
        <f t="shared" si="236"/>
        <v>914</v>
      </c>
      <c r="I7880" s="17">
        <f>INT((VLOOKUP($C7880,装备数值,4,0)+VLOOKUP($C7880,装备数值,7,0)*($E7880-1))*VLOOKUP($D7880,系数!$K$2:$O$7,4,0))</f>
        <v>0</v>
      </c>
      <c r="J7880" s="17">
        <f>INT((VLOOKUP($C7880,装备数值,4,0)+VLOOKUP($C7880,装备数值,7,0)*($E7880-1))*VLOOKUP($D7880,系数!$K$2:$O$7,5,0))</f>
        <v>0</v>
      </c>
      <c r="K7880" s="17">
        <f>INT(VLOOKUP(E7880,强化金币,2,1)*VLOOKUP(INDEX(装备!F:F,MATCH(属性!A7880,装备!A:A,0)),系数!$K$12:$M$15,3,0))</f>
        <v>97500</v>
      </c>
      <c r="O7880" s="17">
        <f>IF(E7880=1,"",VLOOKUP(E7880,系数!$S$2:$AB$12,MATCH(属性!C7880,评级,0),1))</f>
        <v>160</v>
      </c>
    </row>
    <row r="7881" spans="1:15" ht="17.25" thickBot="1" x14ac:dyDescent="0.4">
      <c r="A7881" s="17">
        <v>7100066</v>
      </c>
      <c r="B7881" s="17" t="s">
        <v>293</v>
      </c>
      <c r="C7881" s="15">
        <f>INDEX(装备!G:G,MATCH(属性!A7881,装备!A:A,0))</f>
        <v>17</v>
      </c>
      <c r="D7881" s="15" t="str">
        <f>INDEX(装备!E:E,MATCH(属性!A7881,装备!A:A,0))</f>
        <v>necklace</v>
      </c>
      <c r="E7881" s="14">
        <v>79</v>
      </c>
      <c r="F7881" s="17">
        <f>INT((VLOOKUP($C7881,装备数值,2,0)+VLOOKUP($C7881,装备数值,5,0)*($E7881-1))*VLOOKUP($D7881,系数!$K$2:$O$7,2,0))</f>
        <v>0</v>
      </c>
      <c r="G7881" s="17">
        <f>INT((VLOOKUP($C7881,装备数值,3,0)+VLOOKUP($C7881,装备数值,6,0)*($E7881-1))*VLOOKUP($D7881,系数!$K$2:$O$7,3,0))</f>
        <v>923</v>
      </c>
      <c r="H7881" s="17">
        <f t="shared" si="236"/>
        <v>923</v>
      </c>
      <c r="I7881" s="17">
        <f>INT((VLOOKUP($C7881,装备数值,4,0)+VLOOKUP($C7881,装备数值,7,0)*($E7881-1))*VLOOKUP($D7881,系数!$K$2:$O$7,4,0))</f>
        <v>0</v>
      </c>
      <c r="J7881" s="17">
        <f>INT((VLOOKUP($C7881,装备数值,4,0)+VLOOKUP($C7881,装备数值,7,0)*($E7881-1))*VLOOKUP($D7881,系数!$K$2:$O$7,5,0))</f>
        <v>0</v>
      </c>
      <c r="K7881" s="17">
        <f>INT(VLOOKUP(E7881,强化金币,2,1)*VLOOKUP(INDEX(装备!F:F,MATCH(属性!A7881,装备!A:A,0)),系数!$K$12:$M$15,3,0))</f>
        <v>100000</v>
      </c>
      <c r="O7881" s="17">
        <f>IF(E7881=1,"",VLOOKUP(E7881,系数!$S$2:$AB$12,MATCH(属性!C7881,评级,0),1))</f>
        <v>160</v>
      </c>
    </row>
    <row r="7882" spans="1:15" ht="17.25" thickBot="1" x14ac:dyDescent="0.4">
      <c r="A7882" s="17">
        <v>7100066</v>
      </c>
      <c r="B7882" s="17" t="s">
        <v>293</v>
      </c>
      <c r="C7882" s="15">
        <f>INDEX(装备!G:G,MATCH(属性!A7882,装备!A:A,0))</f>
        <v>17</v>
      </c>
      <c r="D7882" s="15" t="str">
        <f>INDEX(装备!E:E,MATCH(属性!A7882,装备!A:A,0))</f>
        <v>necklace</v>
      </c>
      <c r="E7882" s="14">
        <v>80</v>
      </c>
      <c r="F7882" s="17">
        <f>INT((VLOOKUP($C7882,装备数值,2,0)+VLOOKUP($C7882,装备数值,5,0)*($E7882-1))*VLOOKUP($D7882,系数!$K$2:$O$7,2,0))</f>
        <v>0</v>
      </c>
      <c r="G7882" s="17">
        <f>INT((VLOOKUP($C7882,装备数值,3,0)+VLOOKUP($C7882,装备数值,6,0)*($E7882-1))*VLOOKUP($D7882,系数!$K$2:$O$7,3,0))</f>
        <v>932</v>
      </c>
      <c r="H7882" s="17">
        <f t="shared" si="236"/>
        <v>932</v>
      </c>
      <c r="I7882" s="17">
        <f>INT((VLOOKUP($C7882,装备数值,4,0)+VLOOKUP($C7882,装备数值,7,0)*($E7882-1))*VLOOKUP($D7882,系数!$K$2:$O$7,4,0))</f>
        <v>0</v>
      </c>
      <c r="J7882" s="17">
        <f>INT((VLOOKUP($C7882,装备数值,4,0)+VLOOKUP($C7882,装备数值,7,0)*($E7882-1))*VLOOKUP($D7882,系数!$K$2:$O$7,5,0))</f>
        <v>0</v>
      </c>
      <c r="K7882" s="17">
        <f>INT(VLOOKUP(E7882,强化金币,2,1)*VLOOKUP(INDEX(装备!F:F,MATCH(属性!A7882,装备!A:A,0)),系数!$K$12:$M$15,3,0))</f>
        <v>120000</v>
      </c>
      <c r="O7882" s="17">
        <f>IF(E7882=1,"",VLOOKUP(E7882,系数!$S$2:$AB$12,MATCH(属性!C7882,评级,0),1))</f>
        <v>180</v>
      </c>
    </row>
    <row r="7883" spans="1:15" ht="17.25" thickBot="1" x14ac:dyDescent="0.4">
      <c r="A7883" s="17">
        <v>7100066</v>
      </c>
      <c r="B7883" s="17" t="s">
        <v>293</v>
      </c>
      <c r="C7883" s="15">
        <f>INDEX(装备!G:G,MATCH(属性!A7883,装备!A:A,0))</f>
        <v>17</v>
      </c>
      <c r="D7883" s="15" t="str">
        <f>INDEX(装备!E:E,MATCH(属性!A7883,装备!A:A,0))</f>
        <v>necklace</v>
      </c>
      <c r="E7883" s="14">
        <v>81</v>
      </c>
      <c r="F7883" s="17">
        <f>INT((VLOOKUP($C7883,装备数值,2,0)+VLOOKUP($C7883,装备数值,5,0)*($E7883-1))*VLOOKUP($D7883,系数!$K$2:$O$7,2,0))</f>
        <v>0</v>
      </c>
      <c r="G7883" s="17">
        <f>INT((VLOOKUP($C7883,装备数值,3,0)+VLOOKUP($C7883,装备数值,6,0)*($E7883-1))*VLOOKUP($D7883,系数!$K$2:$O$7,3,0))</f>
        <v>941</v>
      </c>
      <c r="H7883" s="17">
        <f t="shared" si="236"/>
        <v>941</v>
      </c>
      <c r="I7883" s="17">
        <f>INT((VLOOKUP($C7883,装备数值,4,0)+VLOOKUP($C7883,装备数值,7,0)*($E7883-1))*VLOOKUP($D7883,系数!$K$2:$O$7,4,0))</f>
        <v>0</v>
      </c>
      <c r="J7883" s="17">
        <f>INT((VLOOKUP($C7883,装备数值,4,0)+VLOOKUP($C7883,装备数值,7,0)*($E7883-1))*VLOOKUP($D7883,系数!$K$2:$O$7,5,0))</f>
        <v>0</v>
      </c>
      <c r="K7883" s="17">
        <f>INT(VLOOKUP(E7883,强化金币,2,1)*VLOOKUP(INDEX(装备!F:F,MATCH(属性!A7883,装备!A:A,0)),系数!$K$12:$M$15,3,0))</f>
        <v>140000</v>
      </c>
      <c r="O7883" s="17">
        <f>IF(E7883=1,"",VLOOKUP(E7883,系数!$S$2:$AB$12,MATCH(属性!C7883,评级,0),1))</f>
        <v>180</v>
      </c>
    </row>
    <row r="7884" spans="1:15" ht="17.25" thickBot="1" x14ac:dyDescent="0.4">
      <c r="A7884" s="17">
        <v>7100066</v>
      </c>
      <c r="B7884" s="17" t="s">
        <v>293</v>
      </c>
      <c r="C7884" s="15">
        <f>INDEX(装备!G:G,MATCH(属性!A7884,装备!A:A,0))</f>
        <v>17</v>
      </c>
      <c r="D7884" s="15" t="str">
        <f>INDEX(装备!E:E,MATCH(属性!A7884,装备!A:A,0))</f>
        <v>necklace</v>
      </c>
      <c r="E7884" s="14">
        <v>82</v>
      </c>
      <c r="F7884" s="17">
        <f>INT((VLOOKUP($C7884,装备数值,2,0)+VLOOKUP($C7884,装备数值,5,0)*($E7884-1))*VLOOKUP($D7884,系数!$K$2:$O$7,2,0))</f>
        <v>0</v>
      </c>
      <c r="G7884" s="17">
        <f>INT((VLOOKUP($C7884,装备数值,3,0)+VLOOKUP($C7884,装备数值,6,0)*($E7884-1))*VLOOKUP($D7884,系数!$K$2:$O$7,3,0))</f>
        <v>950</v>
      </c>
      <c r="H7884" s="17">
        <f t="shared" si="236"/>
        <v>950</v>
      </c>
      <c r="I7884" s="17">
        <f>INT((VLOOKUP($C7884,装备数值,4,0)+VLOOKUP($C7884,装备数值,7,0)*($E7884-1))*VLOOKUP($D7884,系数!$K$2:$O$7,4,0))</f>
        <v>0</v>
      </c>
      <c r="J7884" s="17">
        <f>INT((VLOOKUP($C7884,装备数值,4,0)+VLOOKUP($C7884,装备数值,7,0)*($E7884-1))*VLOOKUP($D7884,系数!$K$2:$O$7,5,0))</f>
        <v>0</v>
      </c>
      <c r="K7884" s="17">
        <f>INT(VLOOKUP(E7884,强化金币,2,1)*VLOOKUP(INDEX(装备!F:F,MATCH(属性!A7884,装备!A:A,0)),系数!$K$12:$M$15,3,0))</f>
        <v>160000</v>
      </c>
      <c r="O7884" s="17">
        <f>IF(E7884=1,"",VLOOKUP(E7884,系数!$S$2:$AB$12,MATCH(属性!C7884,评级,0),1))</f>
        <v>180</v>
      </c>
    </row>
    <row r="7885" spans="1:15" ht="17.25" thickBot="1" x14ac:dyDescent="0.4">
      <c r="A7885" s="17">
        <v>7100066</v>
      </c>
      <c r="B7885" s="17" t="s">
        <v>293</v>
      </c>
      <c r="C7885" s="15">
        <f>INDEX(装备!G:G,MATCH(属性!A7885,装备!A:A,0))</f>
        <v>17</v>
      </c>
      <c r="D7885" s="15" t="str">
        <f>INDEX(装备!E:E,MATCH(属性!A7885,装备!A:A,0))</f>
        <v>necklace</v>
      </c>
      <c r="E7885" s="14">
        <v>83</v>
      </c>
      <c r="F7885" s="17">
        <f>INT((VLOOKUP($C7885,装备数值,2,0)+VLOOKUP($C7885,装备数值,5,0)*($E7885-1))*VLOOKUP($D7885,系数!$K$2:$O$7,2,0))</f>
        <v>0</v>
      </c>
      <c r="G7885" s="17">
        <f>INT((VLOOKUP($C7885,装备数值,3,0)+VLOOKUP($C7885,装备数值,6,0)*($E7885-1))*VLOOKUP($D7885,系数!$K$2:$O$7,3,0))</f>
        <v>959</v>
      </c>
      <c r="H7885" s="17">
        <f t="shared" si="236"/>
        <v>959</v>
      </c>
      <c r="I7885" s="17">
        <f>INT((VLOOKUP($C7885,装备数值,4,0)+VLOOKUP($C7885,装备数值,7,0)*($E7885-1))*VLOOKUP($D7885,系数!$K$2:$O$7,4,0))</f>
        <v>0</v>
      </c>
      <c r="J7885" s="17">
        <f>INT((VLOOKUP($C7885,装备数值,4,0)+VLOOKUP($C7885,装备数值,7,0)*($E7885-1))*VLOOKUP($D7885,系数!$K$2:$O$7,5,0))</f>
        <v>0</v>
      </c>
      <c r="K7885" s="17">
        <f>INT(VLOOKUP(E7885,强化金币,2,1)*VLOOKUP(INDEX(装备!F:F,MATCH(属性!A7885,装备!A:A,0)),系数!$K$12:$M$15,3,0))</f>
        <v>180000</v>
      </c>
      <c r="O7885" s="17">
        <f>IF(E7885=1,"",VLOOKUP(E7885,系数!$S$2:$AB$12,MATCH(属性!C7885,评级,0),1))</f>
        <v>180</v>
      </c>
    </row>
    <row r="7886" spans="1:15" ht="17.25" thickBot="1" x14ac:dyDescent="0.4">
      <c r="A7886" s="17">
        <v>7100066</v>
      </c>
      <c r="B7886" s="17" t="s">
        <v>293</v>
      </c>
      <c r="C7886" s="15">
        <f>INDEX(装备!G:G,MATCH(属性!A7886,装备!A:A,0))</f>
        <v>17</v>
      </c>
      <c r="D7886" s="15" t="str">
        <f>INDEX(装备!E:E,MATCH(属性!A7886,装备!A:A,0))</f>
        <v>necklace</v>
      </c>
      <c r="E7886" s="14">
        <v>84</v>
      </c>
      <c r="F7886" s="17">
        <f>INT((VLOOKUP($C7886,装备数值,2,0)+VLOOKUP($C7886,装备数值,5,0)*($E7886-1))*VLOOKUP($D7886,系数!$K$2:$O$7,2,0))</f>
        <v>0</v>
      </c>
      <c r="G7886" s="17">
        <f>INT((VLOOKUP($C7886,装备数值,3,0)+VLOOKUP($C7886,装备数值,6,0)*($E7886-1))*VLOOKUP($D7886,系数!$K$2:$O$7,3,0))</f>
        <v>968</v>
      </c>
      <c r="H7886" s="17">
        <f t="shared" si="236"/>
        <v>968</v>
      </c>
      <c r="I7886" s="17">
        <f>INT((VLOOKUP($C7886,装备数值,4,0)+VLOOKUP($C7886,装备数值,7,0)*($E7886-1))*VLOOKUP($D7886,系数!$K$2:$O$7,4,0))</f>
        <v>0</v>
      </c>
      <c r="J7886" s="17">
        <f>INT((VLOOKUP($C7886,装备数值,4,0)+VLOOKUP($C7886,装备数值,7,0)*($E7886-1))*VLOOKUP($D7886,系数!$K$2:$O$7,5,0))</f>
        <v>0</v>
      </c>
      <c r="K7886" s="17">
        <f>INT(VLOOKUP(E7886,强化金币,2,1)*VLOOKUP(INDEX(装备!F:F,MATCH(属性!A7886,装备!A:A,0)),系数!$K$12:$M$15,3,0))</f>
        <v>200000</v>
      </c>
      <c r="O7886" s="17">
        <f>IF(E7886=1,"",VLOOKUP(E7886,系数!$S$2:$AB$12,MATCH(属性!C7886,评级,0),1))</f>
        <v>180</v>
      </c>
    </row>
    <row r="7887" spans="1:15" ht="17.25" thickBot="1" x14ac:dyDescent="0.4">
      <c r="A7887" s="17">
        <v>7100066</v>
      </c>
      <c r="B7887" s="17" t="s">
        <v>293</v>
      </c>
      <c r="C7887" s="15">
        <f>INDEX(装备!G:G,MATCH(属性!A7887,装备!A:A,0))</f>
        <v>17</v>
      </c>
      <c r="D7887" s="15" t="str">
        <f>INDEX(装备!E:E,MATCH(属性!A7887,装备!A:A,0))</f>
        <v>necklace</v>
      </c>
      <c r="E7887" s="14">
        <v>85</v>
      </c>
      <c r="F7887" s="17">
        <f>INT((VLOOKUP($C7887,装备数值,2,0)+VLOOKUP($C7887,装备数值,5,0)*($E7887-1))*VLOOKUP($D7887,系数!$K$2:$O$7,2,0))</f>
        <v>0</v>
      </c>
      <c r="G7887" s="17">
        <f>INT((VLOOKUP($C7887,装备数值,3,0)+VLOOKUP($C7887,装备数值,6,0)*($E7887-1))*VLOOKUP($D7887,系数!$K$2:$O$7,3,0))</f>
        <v>977</v>
      </c>
      <c r="H7887" s="17">
        <f t="shared" si="236"/>
        <v>977</v>
      </c>
      <c r="I7887" s="17">
        <f>INT((VLOOKUP($C7887,装备数值,4,0)+VLOOKUP($C7887,装备数值,7,0)*($E7887-1))*VLOOKUP($D7887,系数!$K$2:$O$7,4,0))</f>
        <v>0</v>
      </c>
      <c r="J7887" s="17">
        <f>INT((VLOOKUP($C7887,装备数值,4,0)+VLOOKUP($C7887,装备数值,7,0)*($E7887-1))*VLOOKUP($D7887,系数!$K$2:$O$7,5,0))</f>
        <v>0</v>
      </c>
      <c r="K7887" s="17">
        <f>INT(VLOOKUP(E7887,强化金币,2,1)*VLOOKUP(INDEX(装备!F:F,MATCH(属性!A7887,装备!A:A,0)),系数!$K$12:$M$15,3,0))</f>
        <v>250000</v>
      </c>
      <c r="O7887" s="17">
        <f>IF(E7887=1,"",VLOOKUP(E7887,系数!$S$2:$AB$12,MATCH(属性!C7887,评级,0),1))</f>
        <v>180</v>
      </c>
    </row>
    <row r="7888" spans="1:15" ht="17.25" thickBot="1" x14ac:dyDescent="0.4">
      <c r="A7888" s="17">
        <v>7100066</v>
      </c>
      <c r="B7888" s="17" t="s">
        <v>293</v>
      </c>
      <c r="C7888" s="15">
        <f>INDEX(装备!G:G,MATCH(属性!A7888,装备!A:A,0))</f>
        <v>17</v>
      </c>
      <c r="D7888" s="15" t="str">
        <f>INDEX(装备!E:E,MATCH(属性!A7888,装备!A:A,0))</f>
        <v>necklace</v>
      </c>
      <c r="E7888" s="14">
        <v>86</v>
      </c>
      <c r="F7888" s="17">
        <f>INT((VLOOKUP($C7888,装备数值,2,0)+VLOOKUP($C7888,装备数值,5,0)*($E7888-1))*VLOOKUP($D7888,系数!$K$2:$O$7,2,0))</f>
        <v>0</v>
      </c>
      <c r="G7888" s="17">
        <f>INT((VLOOKUP($C7888,装备数值,3,0)+VLOOKUP($C7888,装备数值,6,0)*($E7888-1))*VLOOKUP($D7888,系数!$K$2:$O$7,3,0))</f>
        <v>986</v>
      </c>
      <c r="H7888" s="17">
        <f t="shared" si="236"/>
        <v>986</v>
      </c>
      <c r="I7888" s="17">
        <f>INT((VLOOKUP($C7888,装备数值,4,0)+VLOOKUP($C7888,装备数值,7,0)*($E7888-1))*VLOOKUP($D7888,系数!$K$2:$O$7,4,0))</f>
        <v>0</v>
      </c>
      <c r="J7888" s="17">
        <f>INT((VLOOKUP($C7888,装备数值,4,0)+VLOOKUP($C7888,装备数值,7,0)*($E7888-1))*VLOOKUP($D7888,系数!$K$2:$O$7,5,0))</f>
        <v>0</v>
      </c>
      <c r="K7888" s="17">
        <f>INT(VLOOKUP(E7888,强化金币,2,1)*VLOOKUP(INDEX(装备!F:F,MATCH(属性!A7888,装备!A:A,0)),系数!$K$12:$M$15,3,0))</f>
        <v>300000</v>
      </c>
      <c r="O7888" s="17">
        <f>IF(E7888=1,"",VLOOKUP(E7888,系数!$S$2:$AB$12,MATCH(属性!C7888,评级,0),1))</f>
        <v>180</v>
      </c>
    </row>
    <row r="7889" spans="1:15" ht="17.25" thickBot="1" x14ac:dyDescent="0.4">
      <c r="A7889" s="17">
        <v>7100066</v>
      </c>
      <c r="B7889" s="17" t="s">
        <v>293</v>
      </c>
      <c r="C7889" s="15">
        <f>INDEX(装备!G:G,MATCH(属性!A7889,装备!A:A,0))</f>
        <v>17</v>
      </c>
      <c r="D7889" s="15" t="str">
        <f>INDEX(装备!E:E,MATCH(属性!A7889,装备!A:A,0))</f>
        <v>necklace</v>
      </c>
      <c r="E7889" s="14">
        <v>87</v>
      </c>
      <c r="F7889" s="17">
        <f>INT((VLOOKUP($C7889,装备数值,2,0)+VLOOKUP($C7889,装备数值,5,0)*($E7889-1))*VLOOKUP($D7889,系数!$K$2:$O$7,2,0))</f>
        <v>0</v>
      </c>
      <c r="G7889" s="17">
        <f>INT((VLOOKUP($C7889,装备数值,3,0)+VLOOKUP($C7889,装备数值,6,0)*($E7889-1))*VLOOKUP($D7889,系数!$K$2:$O$7,3,0))</f>
        <v>995</v>
      </c>
      <c r="H7889" s="17">
        <f t="shared" si="236"/>
        <v>995</v>
      </c>
      <c r="I7889" s="17">
        <f>INT((VLOOKUP($C7889,装备数值,4,0)+VLOOKUP($C7889,装备数值,7,0)*($E7889-1))*VLOOKUP($D7889,系数!$K$2:$O$7,4,0))</f>
        <v>0</v>
      </c>
      <c r="J7889" s="17">
        <f>INT((VLOOKUP($C7889,装备数值,4,0)+VLOOKUP($C7889,装备数值,7,0)*($E7889-1))*VLOOKUP($D7889,系数!$K$2:$O$7,5,0))</f>
        <v>0</v>
      </c>
      <c r="K7889" s="17">
        <f>INT(VLOOKUP(E7889,强化金币,2,1)*VLOOKUP(INDEX(装备!F:F,MATCH(属性!A7889,装备!A:A,0)),系数!$K$12:$M$15,3,0))</f>
        <v>350000</v>
      </c>
      <c r="O7889" s="17">
        <f>IF(E7889=1,"",VLOOKUP(E7889,系数!$S$2:$AB$12,MATCH(属性!C7889,评级,0),1))</f>
        <v>180</v>
      </c>
    </row>
    <row r="7890" spans="1:15" ht="17.25" thickBot="1" x14ac:dyDescent="0.4">
      <c r="A7890" s="17">
        <v>7100066</v>
      </c>
      <c r="B7890" s="17" t="s">
        <v>293</v>
      </c>
      <c r="C7890" s="15">
        <f>INDEX(装备!G:G,MATCH(属性!A7890,装备!A:A,0))</f>
        <v>17</v>
      </c>
      <c r="D7890" s="15" t="str">
        <f>INDEX(装备!E:E,MATCH(属性!A7890,装备!A:A,0))</f>
        <v>necklace</v>
      </c>
      <c r="E7890" s="14">
        <v>88</v>
      </c>
      <c r="F7890" s="17">
        <f>INT((VLOOKUP($C7890,装备数值,2,0)+VLOOKUP($C7890,装备数值,5,0)*($E7890-1))*VLOOKUP($D7890,系数!$K$2:$O$7,2,0))</f>
        <v>0</v>
      </c>
      <c r="G7890" s="17">
        <f>INT((VLOOKUP($C7890,装备数值,3,0)+VLOOKUP($C7890,装备数值,6,0)*($E7890-1))*VLOOKUP($D7890,系数!$K$2:$O$7,3,0))</f>
        <v>1005</v>
      </c>
      <c r="H7890" s="17">
        <f t="shared" si="236"/>
        <v>1005</v>
      </c>
      <c r="I7890" s="17">
        <f>INT((VLOOKUP($C7890,装备数值,4,0)+VLOOKUP($C7890,装备数值,7,0)*($E7890-1))*VLOOKUP($D7890,系数!$K$2:$O$7,4,0))</f>
        <v>0</v>
      </c>
      <c r="J7890" s="17">
        <f>INT((VLOOKUP($C7890,装备数值,4,0)+VLOOKUP($C7890,装备数值,7,0)*($E7890-1))*VLOOKUP($D7890,系数!$K$2:$O$7,5,0))</f>
        <v>0</v>
      </c>
      <c r="K7890" s="17">
        <f>INT(VLOOKUP(E7890,强化金币,2,1)*VLOOKUP(INDEX(装备!F:F,MATCH(属性!A7890,装备!A:A,0)),系数!$K$12:$M$15,3,0))</f>
        <v>400000</v>
      </c>
      <c r="O7890" s="17">
        <f>IF(E7890=1,"",VLOOKUP(E7890,系数!$S$2:$AB$12,MATCH(属性!C7890,评级,0),1))</f>
        <v>180</v>
      </c>
    </row>
    <row r="7891" spans="1:15" ht="17.25" thickBot="1" x14ac:dyDescent="0.4">
      <c r="A7891" s="17">
        <v>7100066</v>
      </c>
      <c r="B7891" s="17" t="s">
        <v>293</v>
      </c>
      <c r="C7891" s="15">
        <f>INDEX(装备!G:G,MATCH(属性!A7891,装备!A:A,0))</f>
        <v>17</v>
      </c>
      <c r="D7891" s="15" t="str">
        <f>INDEX(装备!E:E,MATCH(属性!A7891,装备!A:A,0))</f>
        <v>necklace</v>
      </c>
      <c r="E7891" s="14">
        <v>89</v>
      </c>
      <c r="F7891" s="17">
        <f>INT((VLOOKUP($C7891,装备数值,2,0)+VLOOKUP($C7891,装备数值,5,0)*($E7891-1))*VLOOKUP($D7891,系数!$K$2:$O$7,2,0))</f>
        <v>0</v>
      </c>
      <c r="G7891" s="17">
        <f>INT((VLOOKUP($C7891,装备数值,3,0)+VLOOKUP($C7891,装备数值,6,0)*($E7891-1))*VLOOKUP($D7891,系数!$K$2:$O$7,3,0))</f>
        <v>1014</v>
      </c>
      <c r="H7891" s="17">
        <f t="shared" si="236"/>
        <v>1014</v>
      </c>
      <c r="I7891" s="17">
        <f>INT((VLOOKUP($C7891,装备数值,4,0)+VLOOKUP($C7891,装备数值,7,0)*($E7891-1))*VLOOKUP($D7891,系数!$K$2:$O$7,4,0))</f>
        <v>0</v>
      </c>
      <c r="J7891" s="17">
        <f>INT((VLOOKUP($C7891,装备数值,4,0)+VLOOKUP($C7891,装备数值,7,0)*($E7891-1))*VLOOKUP($D7891,系数!$K$2:$O$7,5,0))</f>
        <v>0</v>
      </c>
      <c r="K7891" s="17">
        <f>INT(VLOOKUP(E7891,强化金币,2,1)*VLOOKUP(INDEX(装备!F:F,MATCH(属性!A7891,装备!A:A,0)),系数!$K$12:$M$15,3,0))</f>
        <v>450000</v>
      </c>
      <c r="O7891" s="17">
        <f>IF(E7891=1,"",VLOOKUP(E7891,系数!$S$2:$AB$12,MATCH(属性!C7891,评级,0),1))</f>
        <v>180</v>
      </c>
    </row>
    <row r="7892" spans="1:15" ht="17.25" thickBot="1" x14ac:dyDescent="0.4">
      <c r="A7892" s="17">
        <v>7100066</v>
      </c>
      <c r="B7892" s="17" t="s">
        <v>293</v>
      </c>
      <c r="C7892" s="15">
        <f>INDEX(装备!G:G,MATCH(属性!A7892,装备!A:A,0))</f>
        <v>17</v>
      </c>
      <c r="D7892" s="15" t="str">
        <f>INDEX(装备!E:E,MATCH(属性!A7892,装备!A:A,0))</f>
        <v>necklace</v>
      </c>
      <c r="E7892" s="14">
        <v>90</v>
      </c>
      <c r="F7892" s="17">
        <f>INT((VLOOKUP($C7892,装备数值,2,0)+VLOOKUP($C7892,装备数值,5,0)*($E7892-1))*VLOOKUP($D7892,系数!$K$2:$O$7,2,0))</f>
        <v>0</v>
      </c>
      <c r="G7892" s="17">
        <f>INT((VLOOKUP($C7892,装备数值,3,0)+VLOOKUP($C7892,装备数值,6,0)*($E7892-1))*VLOOKUP($D7892,系数!$K$2:$O$7,3,0))</f>
        <v>1023</v>
      </c>
      <c r="H7892" s="17">
        <f t="shared" si="236"/>
        <v>1023</v>
      </c>
      <c r="I7892" s="17">
        <f>INT((VLOOKUP($C7892,装备数值,4,0)+VLOOKUP($C7892,装备数值,7,0)*($E7892-1))*VLOOKUP($D7892,系数!$K$2:$O$7,4,0))</f>
        <v>0</v>
      </c>
      <c r="J7892" s="17">
        <f>INT((VLOOKUP($C7892,装备数值,4,0)+VLOOKUP($C7892,装备数值,7,0)*($E7892-1))*VLOOKUP($D7892,系数!$K$2:$O$7,5,0))</f>
        <v>0</v>
      </c>
      <c r="K7892" s="17">
        <f>INT(VLOOKUP(E7892,强化金币,2,1)*VLOOKUP(INDEX(装备!F:F,MATCH(属性!A7892,装备!A:A,0)),系数!$K$12:$M$15,3,0))</f>
        <v>450000</v>
      </c>
      <c r="O7892" s="17">
        <f>IF(E7892=1,"",VLOOKUP(E7892,系数!$S$2:$AB$12,MATCH(属性!C7892,评级,0),1))</f>
        <v>200</v>
      </c>
    </row>
    <row r="7893" spans="1:15" ht="17.25" thickBot="1" x14ac:dyDescent="0.4">
      <c r="A7893" s="17">
        <v>7100066</v>
      </c>
      <c r="B7893" s="17" t="s">
        <v>293</v>
      </c>
      <c r="C7893" s="15">
        <f>INDEX(装备!G:G,MATCH(属性!A7893,装备!A:A,0))</f>
        <v>17</v>
      </c>
      <c r="D7893" s="15" t="str">
        <f>INDEX(装备!E:E,MATCH(属性!A7893,装备!A:A,0))</f>
        <v>necklace</v>
      </c>
      <c r="E7893" s="14">
        <v>91</v>
      </c>
      <c r="F7893" s="17">
        <f>INT((VLOOKUP($C7893,装备数值,2,0)+VLOOKUP($C7893,装备数值,5,0)*($E7893-1))*VLOOKUP($D7893,系数!$K$2:$O$7,2,0))</f>
        <v>0</v>
      </c>
      <c r="G7893" s="17">
        <f>INT((VLOOKUP($C7893,装备数值,3,0)+VLOOKUP($C7893,装备数值,6,0)*($E7893-1))*VLOOKUP($D7893,系数!$K$2:$O$7,3,0))</f>
        <v>1032</v>
      </c>
      <c r="H7893" s="17">
        <f t="shared" si="236"/>
        <v>1032</v>
      </c>
      <c r="I7893" s="17">
        <f>INT((VLOOKUP($C7893,装备数值,4,0)+VLOOKUP($C7893,装备数值,7,0)*($E7893-1))*VLOOKUP($D7893,系数!$K$2:$O$7,4,0))</f>
        <v>0</v>
      </c>
      <c r="J7893" s="17">
        <f>INT((VLOOKUP($C7893,装备数值,4,0)+VLOOKUP($C7893,装备数值,7,0)*($E7893-1))*VLOOKUP($D7893,系数!$K$2:$O$7,5,0))</f>
        <v>0</v>
      </c>
      <c r="K7893" s="17">
        <f>INT(VLOOKUP(E7893,强化金币,2,1)*VLOOKUP(INDEX(装备!F:F,MATCH(属性!A7893,装备!A:A,0)),系数!$K$12:$M$15,3,0))</f>
        <v>450000</v>
      </c>
      <c r="O7893" s="17">
        <f>IF(E7893=1,"",VLOOKUP(E7893,系数!$S$2:$AB$12,MATCH(属性!C7893,评级,0),1))</f>
        <v>200</v>
      </c>
    </row>
    <row r="7894" spans="1:15" ht="17.25" thickBot="1" x14ac:dyDescent="0.4">
      <c r="A7894" s="17">
        <v>7100066</v>
      </c>
      <c r="B7894" s="17" t="s">
        <v>293</v>
      </c>
      <c r="C7894" s="15">
        <f>INDEX(装备!G:G,MATCH(属性!A7894,装备!A:A,0))</f>
        <v>17</v>
      </c>
      <c r="D7894" s="15" t="str">
        <f>INDEX(装备!E:E,MATCH(属性!A7894,装备!A:A,0))</f>
        <v>necklace</v>
      </c>
      <c r="E7894" s="14">
        <v>92</v>
      </c>
      <c r="F7894" s="17">
        <f>INT((VLOOKUP($C7894,装备数值,2,0)+VLOOKUP($C7894,装备数值,5,0)*($E7894-1))*VLOOKUP($D7894,系数!$K$2:$O$7,2,0))</f>
        <v>0</v>
      </c>
      <c r="G7894" s="17">
        <f>INT((VLOOKUP($C7894,装备数值,3,0)+VLOOKUP($C7894,装备数值,6,0)*($E7894-1))*VLOOKUP($D7894,系数!$K$2:$O$7,3,0))</f>
        <v>1041</v>
      </c>
      <c r="H7894" s="17">
        <f t="shared" si="236"/>
        <v>1041</v>
      </c>
      <c r="I7894" s="17">
        <f>INT((VLOOKUP($C7894,装备数值,4,0)+VLOOKUP($C7894,装备数值,7,0)*($E7894-1))*VLOOKUP($D7894,系数!$K$2:$O$7,4,0))</f>
        <v>0</v>
      </c>
      <c r="J7894" s="17">
        <f>INT((VLOOKUP($C7894,装备数值,4,0)+VLOOKUP($C7894,装备数值,7,0)*($E7894-1))*VLOOKUP($D7894,系数!$K$2:$O$7,5,0))</f>
        <v>0</v>
      </c>
      <c r="K7894" s="17">
        <f>INT(VLOOKUP(E7894,强化金币,2,1)*VLOOKUP(INDEX(装备!F:F,MATCH(属性!A7894,装备!A:A,0)),系数!$K$12:$M$15,3,0))</f>
        <v>450000</v>
      </c>
      <c r="O7894" s="17">
        <f>IF(E7894=1,"",VLOOKUP(E7894,系数!$S$2:$AB$12,MATCH(属性!C7894,评级,0),1))</f>
        <v>200</v>
      </c>
    </row>
    <row r="7895" spans="1:15" ht="17.25" thickBot="1" x14ac:dyDescent="0.4">
      <c r="A7895" s="17">
        <v>7100066</v>
      </c>
      <c r="B7895" s="17" t="s">
        <v>293</v>
      </c>
      <c r="C7895" s="15">
        <f>INDEX(装备!G:G,MATCH(属性!A7895,装备!A:A,0))</f>
        <v>17</v>
      </c>
      <c r="D7895" s="15" t="str">
        <f>INDEX(装备!E:E,MATCH(属性!A7895,装备!A:A,0))</f>
        <v>necklace</v>
      </c>
      <c r="E7895" s="14">
        <v>93</v>
      </c>
      <c r="F7895" s="17">
        <f>INT((VLOOKUP($C7895,装备数值,2,0)+VLOOKUP($C7895,装备数值,5,0)*($E7895-1))*VLOOKUP($D7895,系数!$K$2:$O$7,2,0))</f>
        <v>0</v>
      </c>
      <c r="G7895" s="17">
        <f>INT((VLOOKUP($C7895,装备数值,3,0)+VLOOKUP($C7895,装备数值,6,0)*($E7895-1))*VLOOKUP($D7895,系数!$K$2:$O$7,3,0))</f>
        <v>1050</v>
      </c>
      <c r="H7895" s="17">
        <f t="shared" si="236"/>
        <v>1050</v>
      </c>
      <c r="I7895" s="17">
        <f>INT((VLOOKUP($C7895,装备数值,4,0)+VLOOKUP($C7895,装备数值,7,0)*($E7895-1))*VLOOKUP($D7895,系数!$K$2:$O$7,4,0))</f>
        <v>0</v>
      </c>
      <c r="J7895" s="17">
        <f>INT((VLOOKUP($C7895,装备数值,4,0)+VLOOKUP($C7895,装备数值,7,0)*($E7895-1))*VLOOKUP($D7895,系数!$K$2:$O$7,5,0))</f>
        <v>0</v>
      </c>
      <c r="K7895" s="17">
        <f>INT(VLOOKUP(E7895,强化金币,2,1)*VLOOKUP(INDEX(装备!F:F,MATCH(属性!A7895,装备!A:A,0)),系数!$K$12:$M$15,3,0))</f>
        <v>450000</v>
      </c>
      <c r="O7895" s="17">
        <f>IF(E7895=1,"",VLOOKUP(E7895,系数!$S$2:$AB$12,MATCH(属性!C7895,评级,0),1))</f>
        <v>200</v>
      </c>
    </row>
    <row r="7896" spans="1:15" ht="17.25" thickBot="1" x14ac:dyDescent="0.4">
      <c r="A7896" s="17">
        <v>7100066</v>
      </c>
      <c r="B7896" s="17" t="s">
        <v>293</v>
      </c>
      <c r="C7896" s="15">
        <f>INDEX(装备!G:G,MATCH(属性!A7896,装备!A:A,0))</f>
        <v>17</v>
      </c>
      <c r="D7896" s="15" t="str">
        <f>INDEX(装备!E:E,MATCH(属性!A7896,装备!A:A,0))</f>
        <v>necklace</v>
      </c>
      <c r="E7896" s="14">
        <v>94</v>
      </c>
      <c r="F7896" s="17">
        <f>INT((VLOOKUP($C7896,装备数值,2,0)+VLOOKUP($C7896,装备数值,5,0)*($E7896-1))*VLOOKUP($D7896,系数!$K$2:$O$7,2,0))</f>
        <v>0</v>
      </c>
      <c r="G7896" s="17">
        <f>INT((VLOOKUP($C7896,装备数值,3,0)+VLOOKUP($C7896,装备数值,6,0)*($E7896-1))*VLOOKUP($D7896,系数!$K$2:$O$7,3,0))</f>
        <v>1059</v>
      </c>
      <c r="H7896" s="17">
        <f t="shared" si="236"/>
        <v>1059</v>
      </c>
      <c r="I7896" s="17">
        <f>INT((VLOOKUP($C7896,装备数值,4,0)+VLOOKUP($C7896,装备数值,7,0)*($E7896-1))*VLOOKUP($D7896,系数!$K$2:$O$7,4,0))</f>
        <v>0</v>
      </c>
      <c r="J7896" s="17">
        <f>INT((VLOOKUP($C7896,装备数值,4,0)+VLOOKUP($C7896,装备数值,7,0)*($E7896-1))*VLOOKUP($D7896,系数!$K$2:$O$7,5,0))</f>
        <v>0</v>
      </c>
      <c r="K7896" s="17">
        <f>INT(VLOOKUP(E7896,强化金币,2,1)*VLOOKUP(INDEX(装备!F:F,MATCH(属性!A7896,装备!A:A,0)),系数!$K$12:$M$15,3,0))</f>
        <v>450000</v>
      </c>
      <c r="O7896" s="17">
        <f>IF(E7896=1,"",VLOOKUP(E7896,系数!$S$2:$AB$12,MATCH(属性!C7896,评级,0),1))</f>
        <v>200</v>
      </c>
    </row>
    <row r="7897" spans="1:15" ht="17.25" thickBot="1" x14ac:dyDescent="0.4">
      <c r="A7897" s="17">
        <v>7100066</v>
      </c>
      <c r="B7897" s="17" t="s">
        <v>293</v>
      </c>
      <c r="C7897" s="15">
        <f>INDEX(装备!G:G,MATCH(属性!A7897,装备!A:A,0))</f>
        <v>17</v>
      </c>
      <c r="D7897" s="15" t="str">
        <f>INDEX(装备!E:E,MATCH(属性!A7897,装备!A:A,0))</f>
        <v>necklace</v>
      </c>
      <c r="E7897" s="14">
        <v>95</v>
      </c>
      <c r="F7897" s="17">
        <f>INT((VLOOKUP($C7897,装备数值,2,0)+VLOOKUP($C7897,装备数值,5,0)*($E7897-1))*VLOOKUP($D7897,系数!$K$2:$O$7,2,0))</f>
        <v>0</v>
      </c>
      <c r="G7897" s="17">
        <f>INT((VLOOKUP($C7897,装备数值,3,0)+VLOOKUP($C7897,装备数值,6,0)*($E7897-1))*VLOOKUP($D7897,系数!$K$2:$O$7,3,0))</f>
        <v>1068</v>
      </c>
      <c r="H7897" s="17">
        <f t="shared" si="236"/>
        <v>1068</v>
      </c>
      <c r="I7897" s="17">
        <f>INT((VLOOKUP($C7897,装备数值,4,0)+VLOOKUP($C7897,装备数值,7,0)*($E7897-1))*VLOOKUP($D7897,系数!$K$2:$O$7,4,0))</f>
        <v>0</v>
      </c>
      <c r="J7897" s="17">
        <f>INT((VLOOKUP($C7897,装备数值,4,0)+VLOOKUP($C7897,装备数值,7,0)*($E7897-1))*VLOOKUP($D7897,系数!$K$2:$O$7,5,0))</f>
        <v>0</v>
      </c>
      <c r="K7897" s="17">
        <f>INT(VLOOKUP(E7897,强化金币,2,1)*VLOOKUP(INDEX(装备!F:F,MATCH(属性!A7897,装备!A:A,0)),系数!$K$12:$M$15,3,0))</f>
        <v>450000</v>
      </c>
      <c r="O7897" s="17">
        <f>IF(E7897=1,"",VLOOKUP(E7897,系数!$S$2:$AB$12,MATCH(属性!C7897,评级,0),1))</f>
        <v>200</v>
      </c>
    </row>
    <row r="7898" spans="1:15" ht="17.25" thickBot="1" x14ac:dyDescent="0.4">
      <c r="A7898" s="17">
        <v>7100066</v>
      </c>
      <c r="B7898" s="17" t="s">
        <v>293</v>
      </c>
      <c r="C7898" s="15">
        <f>INDEX(装备!G:G,MATCH(属性!A7898,装备!A:A,0))</f>
        <v>17</v>
      </c>
      <c r="D7898" s="15" t="str">
        <f>INDEX(装备!E:E,MATCH(属性!A7898,装备!A:A,0))</f>
        <v>necklace</v>
      </c>
      <c r="E7898" s="14">
        <v>96</v>
      </c>
      <c r="F7898" s="17">
        <f>INT((VLOOKUP($C7898,装备数值,2,0)+VLOOKUP($C7898,装备数值,5,0)*($E7898-1))*VLOOKUP($D7898,系数!$K$2:$O$7,2,0))</f>
        <v>0</v>
      </c>
      <c r="G7898" s="17">
        <f>INT((VLOOKUP($C7898,装备数值,3,0)+VLOOKUP($C7898,装备数值,6,0)*($E7898-1))*VLOOKUP($D7898,系数!$K$2:$O$7,3,0))</f>
        <v>1077</v>
      </c>
      <c r="H7898" s="17">
        <f t="shared" si="236"/>
        <v>1077</v>
      </c>
      <c r="I7898" s="17">
        <f>INT((VLOOKUP($C7898,装备数值,4,0)+VLOOKUP($C7898,装备数值,7,0)*($E7898-1))*VLOOKUP($D7898,系数!$K$2:$O$7,4,0))</f>
        <v>0</v>
      </c>
      <c r="J7898" s="17">
        <f>INT((VLOOKUP($C7898,装备数值,4,0)+VLOOKUP($C7898,装备数值,7,0)*($E7898-1))*VLOOKUP($D7898,系数!$K$2:$O$7,5,0))</f>
        <v>0</v>
      </c>
      <c r="K7898" s="17">
        <f>INT(VLOOKUP(E7898,强化金币,2,1)*VLOOKUP(INDEX(装备!F:F,MATCH(属性!A7898,装备!A:A,0)),系数!$K$12:$M$15,3,0))</f>
        <v>450000</v>
      </c>
      <c r="O7898" s="17">
        <f>IF(E7898=1,"",VLOOKUP(E7898,系数!$S$2:$AB$12,MATCH(属性!C7898,评级,0),1))</f>
        <v>200</v>
      </c>
    </row>
    <row r="7899" spans="1:15" ht="17.25" thickBot="1" x14ac:dyDescent="0.4">
      <c r="A7899" s="17">
        <v>7100066</v>
      </c>
      <c r="B7899" s="17" t="s">
        <v>293</v>
      </c>
      <c r="C7899" s="15">
        <f>INDEX(装备!G:G,MATCH(属性!A7899,装备!A:A,0))</f>
        <v>17</v>
      </c>
      <c r="D7899" s="15" t="str">
        <f>INDEX(装备!E:E,MATCH(属性!A7899,装备!A:A,0))</f>
        <v>necklace</v>
      </c>
      <c r="E7899" s="14">
        <v>97</v>
      </c>
      <c r="F7899" s="17">
        <f>INT((VLOOKUP($C7899,装备数值,2,0)+VLOOKUP($C7899,装备数值,5,0)*($E7899-1))*VLOOKUP($D7899,系数!$K$2:$O$7,2,0))</f>
        <v>0</v>
      </c>
      <c r="G7899" s="17">
        <f>INT((VLOOKUP($C7899,装备数值,3,0)+VLOOKUP($C7899,装备数值,6,0)*($E7899-1))*VLOOKUP($D7899,系数!$K$2:$O$7,3,0))</f>
        <v>1086</v>
      </c>
      <c r="H7899" s="17">
        <f t="shared" si="236"/>
        <v>1086</v>
      </c>
      <c r="I7899" s="17">
        <f>INT((VLOOKUP($C7899,装备数值,4,0)+VLOOKUP($C7899,装备数值,7,0)*($E7899-1))*VLOOKUP($D7899,系数!$K$2:$O$7,4,0))</f>
        <v>0</v>
      </c>
      <c r="J7899" s="17">
        <f>INT((VLOOKUP($C7899,装备数值,4,0)+VLOOKUP($C7899,装备数值,7,0)*($E7899-1))*VLOOKUP($D7899,系数!$K$2:$O$7,5,0))</f>
        <v>0</v>
      </c>
      <c r="K7899" s="17">
        <f>INT(VLOOKUP(E7899,强化金币,2,1)*VLOOKUP(INDEX(装备!F:F,MATCH(属性!A7899,装备!A:A,0)),系数!$K$12:$M$15,3,0))</f>
        <v>450000</v>
      </c>
      <c r="O7899" s="17">
        <f>IF(E7899=1,"",VLOOKUP(E7899,系数!$S$2:$AB$12,MATCH(属性!C7899,评级,0),1))</f>
        <v>200</v>
      </c>
    </row>
    <row r="7900" spans="1:15" ht="17.25" thickBot="1" x14ac:dyDescent="0.4">
      <c r="A7900" s="17">
        <v>7100066</v>
      </c>
      <c r="B7900" s="17" t="s">
        <v>293</v>
      </c>
      <c r="C7900" s="15">
        <f>INDEX(装备!G:G,MATCH(属性!A7900,装备!A:A,0))</f>
        <v>17</v>
      </c>
      <c r="D7900" s="15" t="str">
        <f>INDEX(装备!E:E,MATCH(属性!A7900,装备!A:A,0))</f>
        <v>necklace</v>
      </c>
      <c r="E7900" s="14">
        <v>98</v>
      </c>
      <c r="F7900" s="17">
        <f>INT((VLOOKUP($C7900,装备数值,2,0)+VLOOKUP($C7900,装备数值,5,0)*($E7900-1))*VLOOKUP($D7900,系数!$K$2:$O$7,2,0))</f>
        <v>0</v>
      </c>
      <c r="G7900" s="17">
        <f>INT((VLOOKUP($C7900,装备数值,3,0)+VLOOKUP($C7900,装备数值,6,0)*($E7900-1))*VLOOKUP($D7900,系数!$K$2:$O$7,3,0))</f>
        <v>1095</v>
      </c>
      <c r="H7900" s="17">
        <f t="shared" si="236"/>
        <v>1095</v>
      </c>
      <c r="I7900" s="17">
        <f>INT((VLOOKUP($C7900,装备数值,4,0)+VLOOKUP($C7900,装备数值,7,0)*($E7900-1))*VLOOKUP($D7900,系数!$K$2:$O$7,4,0))</f>
        <v>0</v>
      </c>
      <c r="J7900" s="17">
        <f>INT((VLOOKUP($C7900,装备数值,4,0)+VLOOKUP($C7900,装备数值,7,0)*($E7900-1))*VLOOKUP($D7900,系数!$K$2:$O$7,5,0))</f>
        <v>0</v>
      </c>
      <c r="K7900" s="17">
        <f>INT(VLOOKUP(E7900,强化金币,2,1)*VLOOKUP(INDEX(装备!F:F,MATCH(属性!A7900,装备!A:A,0)),系数!$K$12:$M$15,3,0))</f>
        <v>450000</v>
      </c>
      <c r="O7900" s="17">
        <f>IF(E7900=1,"",VLOOKUP(E7900,系数!$S$2:$AB$12,MATCH(属性!C7900,评级,0),1))</f>
        <v>200</v>
      </c>
    </row>
    <row r="7901" spans="1:15" ht="17.25" thickBot="1" x14ac:dyDescent="0.4">
      <c r="A7901" s="17">
        <v>7100066</v>
      </c>
      <c r="B7901" s="17" t="s">
        <v>293</v>
      </c>
      <c r="C7901" s="15">
        <f>INDEX(装备!G:G,MATCH(属性!A7901,装备!A:A,0))</f>
        <v>17</v>
      </c>
      <c r="D7901" s="15" t="str">
        <f>INDEX(装备!E:E,MATCH(属性!A7901,装备!A:A,0))</f>
        <v>necklace</v>
      </c>
      <c r="E7901" s="14">
        <v>99</v>
      </c>
      <c r="F7901" s="17">
        <f>INT((VLOOKUP($C7901,装备数值,2,0)+VLOOKUP($C7901,装备数值,5,0)*($E7901-1))*VLOOKUP($D7901,系数!$K$2:$O$7,2,0))</f>
        <v>0</v>
      </c>
      <c r="G7901" s="17">
        <f>INT((VLOOKUP($C7901,装备数值,3,0)+VLOOKUP($C7901,装备数值,6,0)*($E7901-1))*VLOOKUP($D7901,系数!$K$2:$O$7,3,0))</f>
        <v>1104</v>
      </c>
      <c r="H7901" s="17">
        <f t="shared" si="236"/>
        <v>1104</v>
      </c>
      <c r="I7901" s="17">
        <f>INT((VLOOKUP($C7901,装备数值,4,0)+VLOOKUP($C7901,装备数值,7,0)*($E7901-1))*VLOOKUP($D7901,系数!$K$2:$O$7,4,0))</f>
        <v>0</v>
      </c>
      <c r="J7901" s="17">
        <f>INT((VLOOKUP($C7901,装备数值,4,0)+VLOOKUP($C7901,装备数值,7,0)*($E7901-1))*VLOOKUP($D7901,系数!$K$2:$O$7,5,0))</f>
        <v>0</v>
      </c>
      <c r="K7901" s="17">
        <f>INT(VLOOKUP(E7901,强化金币,2,1)*VLOOKUP(INDEX(装备!F:F,MATCH(属性!A7901,装备!A:A,0)),系数!$K$12:$M$15,3,0))</f>
        <v>450000</v>
      </c>
      <c r="O7901" s="17">
        <f>IF(E7901=1,"",VLOOKUP(E7901,系数!$S$2:$AB$12,MATCH(属性!C7901,评级,0),1))</f>
        <v>200</v>
      </c>
    </row>
    <row r="7902" spans="1:15" ht="17.25" thickBot="1" x14ac:dyDescent="0.4">
      <c r="A7902" s="17">
        <v>7100066</v>
      </c>
      <c r="B7902" s="17" t="s">
        <v>293</v>
      </c>
      <c r="C7902" s="15">
        <f>INDEX(装备!G:G,MATCH(属性!A7902,装备!A:A,0))</f>
        <v>17</v>
      </c>
      <c r="D7902" s="15" t="str">
        <f>INDEX(装备!E:E,MATCH(属性!A7902,装备!A:A,0))</f>
        <v>necklace</v>
      </c>
      <c r="E7902" s="14">
        <v>100</v>
      </c>
      <c r="F7902" s="17">
        <f>INT((VLOOKUP($C7902,装备数值,2,0)+VLOOKUP($C7902,装备数值,5,0)*($E7902-1))*VLOOKUP($D7902,系数!$K$2:$O$7,2,0))</f>
        <v>0</v>
      </c>
      <c r="G7902" s="17">
        <f>INT((VLOOKUP($C7902,装备数值,3,0)+VLOOKUP($C7902,装备数值,6,0)*($E7902-1))*VLOOKUP($D7902,系数!$K$2:$O$7,3,0))</f>
        <v>1113</v>
      </c>
      <c r="H7902" s="17">
        <f t="shared" si="236"/>
        <v>1113</v>
      </c>
      <c r="I7902" s="17">
        <f>INT((VLOOKUP($C7902,装备数值,4,0)+VLOOKUP($C7902,装备数值,7,0)*($E7902-1))*VLOOKUP($D7902,系数!$K$2:$O$7,4,0))</f>
        <v>0</v>
      </c>
      <c r="J7902" s="17">
        <f>INT((VLOOKUP($C7902,装备数值,4,0)+VLOOKUP($C7902,装备数值,7,0)*($E7902-1))*VLOOKUP($D7902,系数!$K$2:$O$7,5,0))</f>
        <v>0</v>
      </c>
      <c r="K7902" s="17">
        <f>INT(VLOOKUP(E7902,强化金币,2,1)*VLOOKUP(INDEX(装备!F:F,MATCH(属性!A7902,装备!A:A,0)),系数!$K$12:$M$15,3,0))</f>
        <v>450000</v>
      </c>
      <c r="O7902" s="17">
        <f>IF(E7902=1,"",VLOOKUP(E7902,系数!$S$2:$AB$12,MATCH(属性!C7902,评级,0),1))</f>
        <v>220</v>
      </c>
    </row>
    <row r="7903" spans="1:15" ht="17.25" thickBot="1" x14ac:dyDescent="0.4">
      <c r="A7903" s="17">
        <v>7100066</v>
      </c>
      <c r="B7903" s="17" t="s">
        <v>293</v>
      </c>
      <c r="C7903" s="15">
        <f>INDEX(装备!G:G,MATCH(属性!A7903,装备!A:A,0))</f>
        <v>17</v>
      </c>
      <c r="D7903" s="15" t="str">
        <f>INDEX(装备!E:E,MATCH(属性!A7903,装备!A:A,0))</f>
        <v>necklace</v>
      </c>
      <c r="E7903" s="14">
        <v>101</v>
      </c>
      <c r="F7903" s="17">
        <f>INT((VLOOKUP($C7903,装备数值,2,0)+VLOOKUP($C7903,装备数值,5,0)*($E7903-1))*VLOOKUP($D7903,系数!$K$2:$O$7,2,0))</f>
        <v>0</v>
      </c>
      <c r="G7903" s="17">
        <f>INT((VLOOKUP($C7903,装备数值,3,0)+VLOOKUP($C7903,装备数值,6,0)*($E7903-1))*VLOOKUP($D7903,系数!$K$2:$O$7,3,0))</f>
        <v>1122</v>
      </c>
      <c r="H7903" s="17">
        <f t="shared" si="236"/>
        <v>1122</v>
      </c>
      <c r="I7903" s="17">
        <f>INT((VLOOKUP($C7903,装备数值,4,0)+VLOOKUP($C7903,装备数值,7,0)*($E7903-1))*VLOOKUP($D7903,系数!$K$2:$O$7,4,0))</f>
        <v>0</v>
      </c>
      <c r="J7903" s="17">
        <f>INT((VLOOKUP($C7903,装备数值,4,0)+VLOOKUP($C7903,装备数值,7,0)*($E7903-1))*VLOOKUP($D7903,系数!$K$2:$O$7,5,0))</f>
        <v>0</v>
      </c>
      <c r="K7903" s="17">
        <f>INT(VLOOKUP(E7903,强化金币,2,1)*VLOOKUP(INDEX(装备!F:F,MATCH(属性!A7903,装备!A:A,0)),系数!$K$12:$M$15,3,0))</f>
        <v>450000</v>
      </c>
      <c r="O7903" s="17">
        <f>IF(E7903=1,"",VLOOKUP(E7903,系数!$S$2:$AB$12,MATCH(属性!C7903,评级,0),1))</f>
        <v>220</v>
      </c>
    </row>
    <row r="7904" spans="1:15" ht="17.25" thickBot="1" x14ac:dyDescent="0.4">
      <c r="A7904" s="17">
        <v>7100066</v>
      </c>
      <c r="B7904" s="17" t="s">
        <v>293</v>
      </c>
      <c r="C7904" s="15">
        <f>INDEX(装备!G:G,MATCH(属性!A7904,装备!A:A,0))</f>
        <v>17</v>
      </c>
      <c r="D7904" s="15" t="str">
        <f>INDEX(装备!E:E,MATCH(属性!A7904,装备!A:A,0))</f>
        <v>necklace</v>
      </c>
      <c r="E7904" s="14">
        <v>102</v>
      </c>
      <c r="F7904" s="17">
        <f>INT((VLOOKUP($C7904,装备数值,2,0)+VLOOKUP($C7904,装备数值,5,0)*($E7904-1))*VLOOKUP($D7904,系数!$K$2:$O$7,2,0))</f>
        <v>0</v>
      </c>
      <c r="G7904" s="17">
        <f>INT((VLOOKUP($C7904,装备数值,3,0)+VLOOKUP($C7904,装备数值,6,0)*($E7904-1))*VLOOKUP($D7904,系数!$K$2:$O$7,3,0))</f>
        <v>1131</v>
      </c>
      <c r="H7904" s="17">
        <f t="shared" si="236"/>
        <v>1131</v>
      </c>
      <c r="I7904" s="17">
        <f>INT((VLOOKUP($C7904,装备数值,4,0)+VLOOKUP($C7904,装备数值,7,0)*($E7904-1))*VLOOKUP($D7904,系数!$K$2:$O$7,4,0))</f>
        <v>0</v>
      </c>
      <c r="J7904" s="17">
        <f>INT((VLOOKUP($C7904,装备数值,4,0)+VLOOKUP($C7904,装备数值,7,0)*($E7904-1))*VLOOKUP($D7904,系数!$K$2:$O$7,5,0))</f>
        <v>0</v>
      </c>
      <c r="K7904" s="17">
        <f>INT(VLOOKUP(E7904,强化金币,2,1)*VLOOKUP(INDEX(装备!F:F,MATCH(属性!A7904,装备!A:A,0)),系数!$K$12:$M$15,3,0))</f>
        <v>450000</v>
      </c>
      <c r="O7904" s="17">
        <f>IF(E7904=1,"",VLOOKUP(E7904,系数!$S$2:$AB$12,MATCH(属性!C7904,评级,0),1))</f>
        <v>220</v>
      </c>
    </row>
    <row r="7905" spans="1:15" ht="17.25" thickBot="1" x14ac:dyDescent="0.4">
      <c r="A7905" s="17">
        <v>7100066</v>
      </c>
      <c r="B7905" s="17" t="s">
        <v>293</v>
      </c>
      <c r="C7905" s="15">
        <f>INDEX(装备!G:G,MATCH(属性!A7905,装备!A:A,0))</f>
        <v>17</v>
      </c>
      <c r="D7905" s="15" t="str">
        <f>INDEX(装备!E:E,MATCH(属性!A7905,装备!A:A,0))</f>
        <v>necklace</v>
      </c>
      <c r="E7905" s="14">
        <v>103</v>
      </c>
      <c r="F7905" s="17">
        <f>INT((VLOOKUP($C7905,装备数值,2,0)+VLOOKUP($C7905,装备数值,5,0)*($E7905-1))*VLOOKUP($D7905,系数!$K$2:$O$7,2,0))</f>
        <v>0</v>
      </c>
      <c r="G7905" s="17">
        <f>INT((VLOOKUP($C7905,装备数值,3,0)+VLOOKUP($C7905,装备数值,6,0)*($E7905-1))*VLOOKUP($D7905,系数!$K$2:$O$7,3,0))</f>
        <v>1140</v>
      </c>
      <c r="H7905" s="17">
        <f t="shared" si="236"/>
        <v>1140</v>
      </c>
      <c r="I7905" s="17">
        <f>INT((VLOOKUP($C7905,装备数值,4,0)+VLOOKUP($C7905,装备数值,7,0)*($E7905-1))*VLOOKUP($D7905,系数!$K$2:$O$7,4,0))</f>
        <v>0</v>
      </c>
      <c r="J7905" s="17">
        <f>INT((VLOOKUP($C7905,装备数值,4,0)+VLOOKUP($C7905,装备数值,7,0)*($E7905-1))*VLOOKUP($D7905,系数!$K$2:$O$7,5,0))</f>
        <v>0</v>
      </c>
      <c r="K7905" s="17">
        <f>INT(VLOOKUP(E7905,强化金币,2,1)*VLOOKUP(INDEX(装备!F:F,MATCH(属性!A7905,装备!A:A,0)),系数!$K$12:$M$15,3,0))</f>
        <v>450000</v>
      </c>
      <c r="O7905" s="17">
        <f>IF(E7905=1,"",VLOOKUP(E7905,系数!$S$2:$AB$12,MATCH(属性!C7905,评级,0),1))</f>
        <v>220</v>
      </c>
    </row>
    <row r="7906" spans="1:15" ht="17.25" thickBot="1" x14ac:dyDescent="0.4">
      <c r="A7906" s="17">
        <v>7100066</v>
      </c>
      <c r="B7906" s="17" t="s">
        <v>293</v>
      </c>
      <c r="C7906" s="15">
        <f>INDEX(装备!G:G,MATCH(属性!A7906,装备!A:A,0))</f>
        <v>17</v>
      </c>
      <c r="D7906" s="15" t="str">
        <f>INDEX(装备!E:E,MATCH(属性!A7906,装备!A:A,0))</f>
        <v>necklace</v>
      </c>
      <c r="E7906" s="14">
        <v>104</v>
      </c>
      <c r="F7906" s="17">
        <f>INT((VLOOKUP($C7906,装备数值,2,0)+VLOOKUP($C7906,装备数值,5,0)*($E7906-1))*VLOOKUP($D7906,系数!$K$2:$O$7,2,0))</f>
        <v>0</v>
      </c>
      <c r="G7906" s="17">
        <f>INT((VLOOKUP($C7906,装备数值,3,0)+VLOOKUP($C7906,装备数值,6,0)*($E7906-1))*VLOOKUP($D7906,系数!$K$2:$O$7,3,0))</f>
        <v>1149</v>
      </c>
      <c r="H7906" s="17">
        <f t="shared" si="236"/>
        <v>1149</v>
      </c>
      <c r="I7906" s="17">
        <f>INT((VLOOKUP($C7906,装备数值,4,0)+VLOOKUP($C7906,装备数值,7,0)*($E7906-1))*VLOOKUP($D7906,系数!$K$2:$O$7,4,0))</f>
        <v>0</v>
      </c>
      <c r="J7906" s="17">
        <f>INT((VLOOKUP($C7906,装备数值,4,0)+VLOOKUP($C7906,装备数值,7,0)*($E7906-1))*VLOOKUP($D7906,系数!$K$2:$O$7,5,0))</f>
        <v>0</v>
      </c>
      <c r="K7906" s="17">
        <f>INT(VLOOKUP(E7906,强化金币,2,1)*VLOOKUP(INDEX(装备!F:F,MATCH(属性!A7906,装备!A:A,0)),系数!$K$12:$M$15,3,0))</f>
        <v>450000</v>
      </c>
      <c r="O7906" s="17">
        <f>IF(E7906=1,"",VLOOKUP(E7906,系数!$S$2:$AB$12,MATCH(属性!C7906,评级,0),1))</f>
        <v>220</v>
      </c>
    </row>
    <row r="7907" spans="1:15" ht="17.25" thickBot="1" x14ac:dyDescent="0.4">
      <c r="A7907" s="17">
        <v>7100066</v>
      </c>
      <c r="B7907" s="17" t="s">
        <v>293</v>
      </c>
      <c r="C7907" s="15">
        <f>INDEX(装备!G:G,MATCH(属性!A7907,装备!A:A,0))</f>
        <v>17</v>
      </c>
      <c r="D7907" s="15" t="str">
        <f>INDEX(装备!E:E,MATCH(属性!A7907,装备!A:A,0))</f>
        <v>necklace</v>
      </c>
      <c r="E7907" s="14">
        <v>105</v>
      </c>
      <c r="F7907" s="17">
        <f>INT((VLOOKUP($C7907,装备数值,2,0)+VLOOKUP($C7907,装备数值,5,0)*($E7907-1))*VLOOKUP($D7907,系数!$K$2:$O$7,2,0))</f>
        <v>0</v>
      </c>
      <c r="G7907" s="17">
        <f>INT((VLOOKUP($C7907,装备数值,3,0)+VLOOKUP($C7907,装备数值,6,0)*($E7907-1))*VLOOKUP($D7907,系数!$K$2:$O$7,3,0))</f>
        <v>1158</v>
      </c>
      <c r="H7907" s="17">
        <f t="shared" si="236"/>
        <v>1158</v>
      </c>
      <c r="I7907" s="17">
        <f>INT((VLOOKUP($C7907,装备数值,4,0)+VLOOKUP($C7907,装备数值,7,0)*($E7907-1))*VLOOKUP($D7907,系数!$K$2:$O$7,4,0))</f>
        <v>0</v>
      </c>
      <c r="J7907" s="17">
        <f>INT((VLOOKUP($C7907,装备数值,4,0)+VLOOKUP($C7907,装备数值,7,0)*($E7907-1))*VLOOKUP($D7907,系数!$K$2:$O$7,5,0))</f>
        <v>0</v>
      </c>
      <c r="K7907" s="17">
        <f>INT(VLOOKUP(E7907,强化金币,2,1)*VLOOKUP(INDEX(装备!F:F,MATCH(属性!A7907,装备!A:A,0)),系数!$K$12:$M$15,3,0))</f>
        <v>450000</v>
      </c>
      <c r="O7907" s="17">
        <f>IF(E7907=1,"",VLOOKUP(E7907,系数!$S$2:$AB$12,MATCH(属性!C7907,评级,0),1))</f>
        <v>220</v>
      </c>
    </row>
    <row r="7908" spans="1:15" ht="17.25" thickBot="1" x14ac:dyDescent="0.4">
      <c r="A7908" s="17">
        <v>7100066</v>
      </c>
      <c r="B7908" s="17" t="s">
        <v>293</v>
      </c>
      <c r="C7908" s="15">
        <f>INDEX(装备!G:G,MATCH(属性!A7908,装备!A:A,0))</f>
        <v>17</v>
      </c>
      <c r="D7908" s="15" t="str">
        <f>INDEX(装备!E:E,MATCH(属性!A7908,装备!A:A,0))</f>
        <v>necklace</v>
      </c>
      <c r="E7908" s="14">
        <v>106</v>
      </c>
      <c r="F7908" s="17">
        <f>INT((VLOOKUP($C7908,装备数值,2,0)+VLOOKUP($C7908,装备数值,5,0)*($E7908-1))*VLOOKUP($D7908,系数!$K$2:$O$7,2,0))</f>
        <v>0</v>
      </c>
      <c r="G7908" s="17">
        <f>INT((VLOOKUP($C7908,装备数值,3,0)+VLOOKUP($C7908,装备数值,6,0)*($E7908-1))*VLOOKUP($D7908,系数!$K$2:$O$7,3,0))</f>
        <v>1167</v>
      </c>
      <c r="H7908" s="17">
        <f t="shared" si="236"/>
        <v>1167</v>
      </c>
      <c r="I7908" s="17">
        <f>INT((VLOOKUP($C7908,装备数值,4,0)+VLOOKUP($C7908,装备数值,7,0)*($E7908-1))*VLOOKUP($D7908,系数!$K$2:$O$7,4,0))</f>
        <v>0</v>
      </c>
      <c r="J7908" s="17">
        <f>INT((VLOOKUP($C7908,装备数值,4,0)+VLOOKUP($C7908,装备数值,7,0)*($E7908-1))*VLOOKUP($D7908,系数!$K$2:$O$7,5,0))</f>
        <v>0</v>
      </c>
      <c r="K7908" s="17">
        <f>INT(VLOOKUP(E7908,强化金币,2,1)*VLOOKUP(INDEX(装备!F:F,MATCH(属性!A7908,装备!A:A,0)),系数!$K$12:$M$15,3,0))</f>
        <v>450000</v>
      </c>
      <c r="O7908" s="17">
        <f>IF(E7908=1,"",VLOOKUP(E7908,系数!$S$2:$AB$12,MATCH(属性!C7908,评级,0),1))</f>
        <v>220</v>
      </c>
    </row>
    <row r="7909" spans="1:15" ht="17.25" thickBot="1" x14ac:dyDescent="0.4">
      <c r="A7909" s="17">
        <v>7100066</v>
      </c>
      <c r="B7909" s="17" t="s">
        <v>293</v>
      </c>
      <c r="C7909" s="15">
        <f>INDEX(装备!G:G,MATCH(属性!A7909,装备!A:A,0))</f>
        <v>17</v>
      </c>
      <c r="D7909" s="15" t="str">
        <f>INDEX(装备!E:E,MATCH(属性!A7909,装备!A:A,0))</f>
        <v>necklace</v>
      </c>
      <c r="E7909" s="14">
        <v>107</v>
      </c>
      <c r="F7909" s="17">
        <f>INT((VLOOKUP($C7909,装备数值,2,0)+VLOOKUP($C7909,装备数值,5,0)*($E7909-1))*VLOOKUP($D7909,系数!$K$2:$O$7,2,0))</f>
        <v>0</v>
      </c>
      <c r="G7909" s="17">
        <f>INT((VLOOKUP($C7909,装备数值,3,0)+VLOOKUP($C7909,装备数值,6,0)*($E7909-1))*VLOOKUP($D7909,系数!$K$2:$O$7,3,0))</f>
        <v>1176</v>
      </c>
      <c r="H7909" s="17">
        <f t="shared" si="236"/>
        <v>1176</v>
      </c>
      <c r="I7909" s="17">
        <f>INT((VLOOKUP($C7909,装备数值,4,0)+VLOOKUP($C7909,装备数值,7,0)*($E7909-1))*VLOOKUP($D7909,系数!$K$2:$O$7,4,0))</f>
        <v>0</v>
      </c>
      <c r="J7909" s="17">
        <f>INT((VLOOKUP($C7909,装备数值,4,0)+VLOOKUP($C7909,装备数值,7,0)*($E7909-1))*VLOOKUP($D7909,系数!$K$2:$O$7,5,0))</f>
        <v>0</v>
      </c>
      <c r="K7909" s="17">
        <f>INT(VLOOKUP(E7909,强化金币,2,1)*VLOOKUP(INDEX(装备!F:F,MATCH(属性!A7909,装备!A:A,0)),系数!$K$12:$M$15,3,0))</f>
        <v>450000</v>
      </c>
      <c r="O7909" s="17">
        <f>IF(E7909=1,"",VLOOKUP(E7909,系数!$S$2:$AB$12,MATCH(属性!C7909,评级,0),1))</f>
        <v>220</v>
      </c>
    </row>
    <row r="7910" spans="1:15" ht="17.25" thickBot="1" x14ac:dyDescent="0.4">
      <c r="A7910" s="17">
        <v>7100066</v>
      </c>
      <c r="B7910" s="17" t="s">
        <v>293</v>
      </c>
      <c r="C7910" s="15">
        <f>INDEX(装备!G:G,MATCH(属性!A7910,装备!A:A,0))</f>
        <v>17</v>
      </c>
      <c r="D7910" s="15" t="str">
        <f>INDEX(装备!E:E,MATCH(属性!A7910,装备!A:A,0))</f>
        <v>necklace</v>
      </c>
      <c r="E7910" s="14">
        <v>108</v>
      </c>
      <c r="F7910" s="17">
        <f>INT((VLOOKUP($C7910,装备数值,2,0)+VLOOKUP($C7910,装备数值,5,0)*($E7910-1))*VLOOKUP($D7910,系数!$K$2:$O$7,2,0))</f>
        <v>0</v>
      </c>
      <c r="G7910" s="17">
        <f>INT((VLOOKUP($C7910,装备数值,3,0)+VLOOKUP($C7910,装备数值,6,0)*($E7910-1))*VLOOKUP($D7910,系数!$K$2:$O$7,3,0))</f>
        <v>1185</v>
      </c>
      <c r="H7910" s="17">
        <f t="shared" si="236"/>
        <v>1185</v>
      </c>
      <c r="I7910" s="17">
        <f>INT((VLOOKUP($C7910,装备数值,4,0)+VLOOKUP($C7910,装备数值,7,0)*($E7910-1))*VLOOKUP($D7910,系数!$K$2:$O$7,4,0))</f>
        <v>0</v>
      </c>
      <c r="J7910" s="17">
        <f>INT((VLOOKUP($C7910,装备数值,4,0)+VLOOKUP($C7910,装备数值,7,0)*($E7910-1))*VLOOKUP($D7910,系数!$K$2:$O$7,5,0))</f>
        <v>0</v>
      </c>
      <c r="K7910" s="17">
        <f>INT(VLOOKUP(E7910,强化金币,2,1)*VLOOKUP(INDEX(装备!F:F,MATCH(属性!A7910,装备!A:A,0)),系数!$K$12:$M$15,3,0))</f>
        <v>450000</v>
      </c>
      <c r="O7910" s="17">
        <f>IF(E7910=1,"",VLOOKUP(E7910,系数!$S$2:$AB$12,MATCH(属性!C7910,评级,0),1))</f>
        <v>220</v>
      </c>
    </row>
    <row r="7911" spans="1:15" ht="17.25" thickBot="1" x14ac:dyDescent="0.4">
      <c r="A7911" s="17">
        <v>7100066</v>
      </c>
      <c r="B7911" s="17" t="s">
        <v>293</v>
      </c>
      <c r="C7911" s="15">
        <f>INDEX(装备!G:G,MATCH(属性!A7911,装备!A:A,0))</f>
        <v>17</v>
      </c>
      <c r="D7911" s="15" t="str">
        <f>INDEX(装备!E:E,MATCH(属性!A7911,装备!A:A,0))</f>
        <v>necklace</v>
      </c>
      <c r="E7911" s="14">
        <v>109</v>
      </c>
      <c r="F7911" s="17">
        <f>INT((VLOOKUP($C7911,装备数值,2,0)+VLOOKUP($C7911,装备数值,5,0)*($E7911-1))*VLOOKUP($D7911,系数!$K$2:$O$7,2,0))</f>
        <v>0</v>
      </c>
      <c r="G7911" s="17">
        <f>INT((VLOOKUP($C7911,装备数值,3,0)+VLOOKUP($C7911,装备数值,6,0)*($E7911-1))*VLOOKUP($D7911,系数!$K$2:$O$7,3,0))</f>
        <v>1194</v>
      </c>
      <c r="H7911" s="17">
        <f t="shared" si="236"/>
        <v>1194</v>
      </c>
      <c r="I7911" s="17">
        <f>INT((VLOOKUP($C7911,装备数值,4,0)+VLOOKUP($C7911,装备数值,7,0)*($E7911-1))*VLOOKUP($D7911,系数!$K$2:$O$7,4,0))</f>
        <v>0</v>
      </c>
      <c r="J7911" s="17">
        <f>INT((VLOOKUP($C7911,装备数值,4,0)+VLOOKUP($C7911,装备数值,7,0)*($E7911-1))*VLOOKUP($D7911,系数!$K$2:$O$7,5,0))</f>
        <v>0</v>
      </c>
      <c r="K7911" s="17">
        <f>INT(VLOOKUP(E7911,强化金币,2,1)*VLOOKUP(INDEX(装备!F:F,MATCH(属性!A7911,装备!A:A,0)),系数!$K$12:$M$15,3,0))</f>
        <v>450000</v>
      </c>
      <c r="O7911" s="17">
        <f>IF(E7911=1,"",VLOOKUP(E7911,系数!$S$2:$AB$12,MATCH(属性!C7911,评级,0),1))</f>
        <v>220</v>
      </c>
    </row>
    <row r="7912" spans="1:15" ht="17.25" thickBot="1" x14ac:dyDescent="0.4">
      <c r="A7912" s="17">
        <v>7100066</v>
      </c>
      <c r="B7912" s="17" t="s">
        <v>293</v>
      </c>
      <c r="C7912" s="15">
        <f>INDEX(装备!G:G,MATCH(属性!A7912,装备!A:A,0))</f>
        <v>17</v>
      </c>
      <c r="D7912" s="15" t="str">
        <f>INDEX(装备!E:E,MATCH(属性!A7912,装备!A:A,0))</f>
        <v>necklace</v>
      </c>
      <c r="E7912" s="14">
        <v>110</v>
      </c>
      <c r="F7912" s="17">
        <f>INT((VLOOKUP($C7912,装备数值,2,0)+VLOOKUP($C7912,装备数值,5,0)*($E7912-1))*VLOOKUP($D7912,系数!$K$2:$O$7,2,0))</f>
        <v>0</v>
      </c>
      <c r="G7912" s="17">
        <f>INT((VLOOKUP($C7912,装备数值,3,0)+VLOOKUP($C7912,装备数值,6,0)*($E7912-1))*VLOOKUP($D7912,系数!$K$2:$O$7,3,0))</f>
        <v>1203</v>
      </c>
      <c r="H7912" s="17">
        <f t="shared" si="236"/>
        <v>1203</v>
      </c>
      <c r="I7912" s="17">
        <f>INT((VLOOKUP($C7912,装备数值,4,0)+VLOOKUP($C7912,装备数值,7,0)*($E7912-1))*VLOOKUP($D7912,系数!$K$2:$O$7,4,0))</f>
        <v>0</v>
      </c>
      <c r="J7912" s="17">
        <f>INT((VLOOKUP($C7912,装备数值,4,0)+VLOOKUP($C7912,装备数值,7,0)*($E7912-1))*VLOOKUP($D7912,系数!$K$2:$O$7,5,0))</f>
        <v>0</v>
      </c>
      <c r="K7912" s="17">
        <f>INT(VLOOKUP(E7912,强化金币,2,1)*VLOOKUP(INDEX(装备!F:F,MATCH(属性!A7912,装备!A:A,0)),系数!$K$12:$M$15,3,0))</f>
        <v>450000</v>
      </c>
      <c r="O7912" s="17">
        <f>IF(E7912=1,"",VLOOKUP(E7912,系数!$S$2:$AB$12,MATCH(属性!C7912,评级,0),1))</f>
        <v>220</v>
      </c>
    </row>
    <row r="7913" spans="1:15" ht="17.25" thickBot="1" x14ac:dyDescent="0.4">
      <c r="A7913" s="17">
        <v>7100066</v>
      </c>
      <c r="B7913" s="17" t="s">
        <v>293</v>
      </c>
      <c r="C7913" s="15">
        <f>INDEX(装备!G:G,MATCH(属性!A7913,装备!A:A,0))</f>
        <v>17</v>
      </c>
      <c r="D7913" s="15" t="str">
        <f>INDEX(装备!E:E,MATCH(属性!A7913,装备!A:A,0))</f>
        <v>necklace</v>
      </c>
      <c r="E7913" s="14">
        <v>111</v>
      </c>
      <c r="F7913" s="17">
        <f>INT((VLOOKUP($C7913,装备数值,2,0)+VLOOKUP($C7913,装备数值,5,0)*($E7913-1))*VLOOKUP($D7913,系数!$K$2:$O$7,2,0))</f>
        <v>0</v>
      </c>
      <c r="G7913" s="17">
        <f>INT((VLOOKUP($C7913,装备数值,3,0)+VLOOKUP($C7913,装备数值,6,0)*($E7913-1))*VLOOKUP($D7913,系数!$K$2:$O$7,3,0))</f>
        <v>1212</v>
      </c>
      <c r="H7913" s="17">
        <f t="shared" si="236"/>
        <v>1212</v>
      </c>
      <c r="I7913" s="17">
        <f>INT((VLOOKUP($C7913,装备数值,4,0)+VLOOKUP($C7913,装备数值,7,0)*($E7913-1))*VLOOKUP($D7913,系数!$K$2:$O$7,4,0))</f>
        <v>0</v>
      </c>
      <c r="J7913" s="17">
        <f>INT((VLOOKUP($C7913,装备数值,4,0)+VLOOKUP($C7913,装备数值,7,0)*($E7913-1))*VLOOKUP($D7913,系数!$K$2:$O$7,5,0))</f>
        <v>0</v>
      </c>
      <c r="K7913" s="17">
        <f>INT(VLOOKUP(E7913,强化金币,2,1)*VLOOKUP(INDEX(装备!F:F,MATCH(属性!A7913,装备!A:A,0)),系数!$K$12:$M$15,3,0))</f>
        <v>450000</v>
      </c>
      <c r="O7913" s="17">
        <f>IF(E7913=1,"",VLOOKUP(E7913,系数!$S$2:$AB$12,MATCH(属性!C7913,评级,0),1))</f>
        <v>220</v>
      </c>
    </row>
    <row r="7914" spans="1:15" ht="17.25" thickBot="1" x14ac:dyDescent="0.4">
      <c r="A7914" s="17">
        <v>7100066</v>
      </c>
      <c r="B7914" s="17" t="s">
        <v>293</v>
      </c>
      <c r="C7914" s="15">
        <f>INDEX(装备!G:G,MATCH(属性!A7914,装备!A:A,0))</f>
        <v>17</v>
      </c>
      <c r="D7914" s="15" t="str">
        <f>INDEX(装备!E:E,MATCH(属性!A7914,装备!A:A,0))</f>
        <v>necklace</v>
      </c>
      <c r="E7914" s="14">
        <v>112</v>
      </c>
      <c r="F7914" s="17">
        <f>INT((VLOOKUP($C7914,装备数值,2,0)+VLOOKUP($C7914,装备数值,5,0)*($E7914-1))*VLOOKUP($D7914,系数!$K$2:$O$7,2,0))</f>
        <v>0</v>
      </c>
      <c r="G7914" s="17">
        <f>INT((VLOOKUP($C7914,装备数值,3,0)+VLOOKUP($C7914,装备数值,6,0)*($E7914-1))*VLOOKUP($D7914,系数!$K$2:$O$7,3,0))</f>
        <v>1221</v>
      </c>
      <c r="H7914" s="17">
        <f t="shared" si="236"/>
        <v>1221</v>
      </c>
      <c r="I7914" s="17">
        <f>INT((VLOOKUP($C7914,装备数值,4,0)+VLOOKUP($C7914,装备数值,7,0)*($E7914-1))*VLOOKUP($D7914,系数!$K$2:$O$7,4,0))</f>
        <v>0</v>
      </c>
      <c r="J7914" s="17">
        <f>INT((VLOOKUP($C7914,装备数值,4,0)+VLOOKUP($C7914,装备数值,7,0)*($E7914-1))*VLOOKUP($D7914,系数!$K$2:$O$7,5,0))</f>
        <v>0</v>
      </c>
      <c r="K7914" s="17">
        <f>INT(VLOOKUP(E7914,强化金币,2,1)*VLOOKUP(INDEX(装备!F:F,MATCH(属性!A7914,装备!A:A,0)),系数!$K$12:$M$15,3,0))</f>
        <v>450000</v>
      </c>
      <c r="O7914" s="17">
        <f>IF(E7914=1,"",VLOOKUP(E7914,系数!$S$2:$AB$12,MATCH(属性!C7914,评级,0),1))</f>
        <v>220</v>
      </c>
    </row>
    <row r="7915" spans="1:15" ht="17.25" thickBot="1" x14ac:dyDescent="0.4">
      <c r="A7915" s="17">
        <v>7100066</v>
      </c>
      <c r="B7915" s="17" t="s">
        <v>293</v>
      </c>
      <c r="C7915" s="15">
        <f>INDEX(装备!G:G,MATCH(属性!A7915,装备!A:A,0))</f>
        <v>17</v>
      </c>
      <c r="D7915" s="15" t="str">
        <f>INDEX(装备!E:E,MATCH(属性!A7915,装备!A:A,0))</f>
        <v>necklace</v>
      </c>
      <c r="E7915" s="14">
        <v>113</v>
      </c>
      <c r="F7915" s="17">
        <f>INT((VLOOKUP($C7915,装备数值,2,0)+VLOOKUP($C7915,装备数值,5,0)*($E7915-1))*VLOOKUP($D7915,系数!$K$2:$O$7,2,0))</f>
        <v>0</v>
      </c>
      <c r="G7915" s="17">
        <f>INT((VLOOKUP($C7915,装备数值,3,0)+VLOOKUP($C7915,装备数值,6,0)*($E7915-1))*VLOOKUP($D7915,系数!$K$2:$O$7,3,0))</f>
        <v>1230</v>
      </c>
      <c r="H7915" s="17">
        <f t="shared" si="236"/>
        <v>1230</v>
      </c>
      <c r="I7915" s="17">
        <f>INT((VLOOKUP($C7915,装备数值,4,0)+VLOOKUP($C7915,装备数值,7,0)*($E7915-1))*VLOOKUP($D7915,系数!$K$2:$O$7,4,0))</f>
        <v>0</v>
      </c>
      <c r="J7915" s="17">
        <f>INT((VLOOKUP($C7915,装备数值,4,0)+VLOOKUP($C7915,装备数值,7,0)*($E7915-1))*VLOOKUP($D7915,系数!$K$2:$O$7,5,0))</f>
        <v>0</v>
      </c>
      <c r="K7915" s="17">
        <f>INT(VLOOKUP(E7915,强化金币,2,1)*VLOOKUP(INDEX(装备!F:F,MATCH(属性!A7915,装备!A:A,0)),系数!$K$12:$M$15,3,0))</f>
        <v>450000</v>
      </c>
      <c r="O7915" s="17">
        <f>IF(E7915=1,"",VLOOKUP(E7915,系数!$S$2:$AB$12,MATCH(属性!C7915,评级,0),1))</f>
        <v>220</v>
      </c>
    </row>
    <row r="7916" spans="1:15" ht="17.25" thickBot="1" x14ac:dyDescent="0.4">
      <c r="A7916" s="17">
        <v>7100066</v>
      </c>
      <c r="B7916" s="17" t="s">
        <v>293</v>
      </c>
      <c r="C7916" s="15">
        <f>INDEX(装备!G:G,MATCH(属性!A7916,装备!A:A,0))</f>
        <v>17</v>
      </c>
      <c r="D7916" s="15" t="str">
        <f>INDEX(装备!E:E,MATCH(属性!A7916,装备!A:A,0))</f>
        <v>necklace</v>
      </c>
      <c r="E7916" s="14">
        <v>114</v>
      </c>
      <c r="F7916" s="17">
        <f>INT((VLOOKUP($C7916,装备数值,2,0)+VLOOKUP($C7916,装备数值,5,0)*($E7916-1))*VLOOKUP($D7916,系数!$K$2:$O$7,2,0))</f>
        <v>0</v>
      </c>
      <c r="G7916" s="17">
        <f>INT((VLOOKUP($C7916,装备数值,3,0)+VLOOKUP($C7916,装备数值,6,0)*($E7916-1))*VLOOKUP($D7916,系数!$K$2:$O$7,3,0))</f>
        <v>1239</v>
      </c>
      <c r="H7916" s="17">
        <f t="shared" si="236"/>
        <v>1239</v>
      </c>
      <c r="I7916" s="17">
        <f>INT((VLOOKUP($C7916,装备数值,4,0)+VLOOKUP($C7916,装备数值,7,0)*($E7916-1))*VLOOKUP($D7916,系数!$K$2:$O$7,4,0))</f>
        <v>0</v>
      </c>
      <c r="J7916" s="17">
        <f>INT((VLOOKUP($C7916,装备数值,4,0)+VLOOKUP($C7916,装备数值,7,0)*($E7916-1))*VLOOKUP($D7916,系数!$K$2:$O$7,5,0))</f>
        <v>0</v>
      </c>
      <c r="K7916" s="17">
        <f>INT(VLOOKUP(E7916,强化金币,2,1)*VLOOKUP(INDEX(装备!F:F,MATCH(属性!A7916,装备!A:A,0)),系数!$K$12:$M$15,3,0))</f>
        <v>450000</v>
      </c>
      <c r="O7916" s="17">
        <f>IF(E7916=1,"",VLOOKUP(E7916,系数!$S$2:$AB$12,MATCH(属性!C7916,评级,0),1))</f>
        <v>220</v>
      </c>
    </row>
    <row r="7917" spans="1:15" ht="17.25" thickBot="1" x14ac:dyDescent="0.4">
      <c r="A7917" s="17">
        <v>7100066</v>
      </c>
      <c r="B7917" s="17" t="s">
        <v>293</v>
      </c>
      <c r="C7917" s="15">
        <f>INDEX(装备!G:G,MATCH(属性!A7917,装备!A:A,0))</f>
        <v>17</v>
      </c>
      <c r="D7917" s="15" t="str">
        <f>INDEX(装备!E:E,MATCH(属性!A7917,装备!A:A,0))</f>
        <v>necklace</v>
      </c>
      <c r="E7917" s="14">
        <v>115</v>
      </c>
      <c r="F7917" s="17">
        <f>INT((VLOOKUP($C7917,装备数值,2,0)+VLOOKUP($C7917,装备数值,5,0)*($E7917-1))*VLOOKUP($D7917,系数!$K$2:$O$7,2,0))</f>
        <v>0</v>
      </c>
      <c r="G7917" s="17">
        <f>INT((VLOOKUP($C7917,装备数值,3,0)+VLOOKUP($C7917,装备数值,6,0)*($E7917-1))*VLOOKUP($D7917,系数!$K$2:$O$7,3,0))</f>
        <v>1248</v>
      </c>
      <c r="H7917" s="17">
        <f t="shared" si="236"/>
        <v>1248</v>
      </c>
      <c r="I7917" s="17">
        <f>INT((VLOOKUP($C7917,装备数值,4,0)+VLOOKUP($C7917,装备数值,7,0)*($E7917-1))*VLOOKUP($D7917,系数!$K$2:$O$7,4,0))</f>
        <v>0</v>
      </c>
      <c r="J7917" s="17">
        <f>INT((VLOOKUP($C7917,装备数值,4,0)+VLOOKUP($C7917,装备数值,7,0)*($E7917-1))*VLOOKUP($D7917,系数!$K$2:$O$7,5,0))</f>
        <v>0</v>
      </c>
      <c r="K7917" s="17">
        <f>INT(VLOOKUP(E7917,强化金币,2,1)*VLOOKUP(INDEX(装备!F:F,MATCH(属性!A7917,装备!A:A,0)),系数!$K$12:$M$15,3,0))</f>
        <v>450000</v>
      </c>
      <c r="O7917" s="17">
        <f>IF(E7917=1,"",VLOOKUP(E7917,系数!$S$2:$AB$12,MATCH(属性!C7917,评级,0),1))</f>
        <v>220</v>
      </c>
    </row>
    <row r="7918" spans="1:15" ht="17.25" thickBot="1" x14ac:dyDescent="0.4">
      <c r="A7918" s="17">
        <v>7100066</v>
      </c>
      <c r="B7918" s="17" t="s">
        <v>293</v>
      </c>
      <c r="C7918" s="15">
        <f>INDEX(装备!G:G,MATCH(属性!A7918,装备!A:A,0))</f>
        <v>17</v>
      </c>
      <c r="D7918" s="15" t="str">
        <f>INDEX(装备!E:E,MATCH(属性!A7918,装备!A:A,0))</f>
        <v>necklace</v>
      </c>
      <c r="E7918" s="14">
        <v>116</v>
      </c>
      <c r="F7918" s="17">
        <f>INT((VLOOKUP($C7918,装备数值,2,0)+VLOOKUP($C7918,装备数值,5,0)*($E7918-1))*VLOOKUP($D7918,系数!$K$2:$O$7,2,0))</f>
        <v>0</v>
      </c>
      <c r="G7918" s="17">
        <f>INT((VLOOKUP($C7918,装备数值,3,0)+VLOOKUP($C7918,装备数值,6,0)*($E7918-1))*VLOOKUP($D7918,系数!$K$2:$O$7,3,0))</f>
        <v>1257</v>
      </c>
      <c r="H7918" s="17">
        <f t="shared" si="236"/>
        <v>1257</v>
      </c>
      <c r="I7918" s="17">
        <f>INT((VLOOKUP($C7918,装备数值,4,0)+VLOOKUP($C7918,装备数值,7,0)*($E7918-1))*VLOOKUP($D7918,系数!$K$2:$O$7,4,0))</f>
        <v>0</v>
      </c>
      <c r="J7918" s="17">
        <f>INT((VLOOKUP($C7918,装备数值,4,0)+VLOOKUP($C7918,装备数值,7,0)*($E7918-1))*VLOOKUP($D7918,系数!$K$2:$O$7,5,0))</f>
        <v>0</v>
      </c>
      <c r="K7918" s="17">
        <f>INT(VLOOKUP(E7918,强化金币,2,1)*VLOOKUP(INDEX(装备!F:F,MATCH(属性!A7918,装备!A:A,0)),系数!$K$12:$M$15,3,0))</f>
        <v>450000</v>
      </c>
      <c r="O7918" s="17">
        <f>IF(E7918=1,"",VLOOKUP(E7918,系数!$S$2:$AB$12,MATCH(属性!C7918,评级,0),1))</f>
        <v>220</v>
      </c>
    </row>
    <row r="7919" spans="1:15" ht="17.25" thickBot="1" x14ac:dyDescent="0.4">
      <c r="A7919" s="17">
        <v>7100066</v>
      </c>
      <c r="B7919" s="17" t="s">
        <v>293</v>
      </c>
      <c r="C7919" s="15">
        <f>INDEX(装备!G:G,MATCH(属性!A7919,装备!A:A,0))</f>
        <v>17</v>
      </c>
      <c r="D7919" s="15" t="str">
        <f>INDEX(装备!E:E,MATCH(属性!A7919,装备!A:A,0))</f>
        <v>necklace</v>
      </c>
      <c r="E7919" s="14">
        <v>117</v>
      </c>
      <c r="F7919" s="17">
        <f>INT((VLOOKUP($C7919,装备数值,2,0)+VLOOKUP($C7919,装备数值,5,0)*($E7919-1))*VLOOKUP($D7919,系数!$K$2:$O$7,2,0))</f>
        <v>0</v>
      </c>
      <c r="G7919" s="17">
        <f>INT((VLOOKUP($C7919,装备数值,3,0)+VLOOKUP($C7919,装备数值,6,0)*($E7919-1))*VLOOKUP($D7919,系数!$K$2:$O$7,3,0))</f>
        <v>1266</v>
      </c>
      <c r="H7919" s="17">
        <f t="shared" si="236"/>
        <v>1266</v>
      </c>
      <c r="I7919" s="17">
        <f>INT((VLOOKUP($C7919,装备数值,4,0)+VLOOKUP($C7919,装备数值,7,0)*($E7919-1))*VLOOKUP($D7919,系数!$K$2:$O$7,4,0))</f>
        <v>0</v>
      </c>
      <c r="J7919" s="17">
        <f>INT((VLOOKUP($C7919,装备数值,4,0)+VLOOKUP($C7919,装备数值,7,0)*($E7919-1))*VLOOKUP($D7919,系数!$K$2:$O$7,5,0))</f>
        <v>0</v>
      </c>
      <c r="K7919" s="17">
        <f>INT(VLOOKUP(E7919,强化金币,2,1)*VLOOKUP(INDEX(装备!F:F,MATCH(属性!A7919,装备!A:A,0)),系数!$K$12:$M$15,3,0))</f>
        <v>450000</v>
      </c>
      <c r="O7919" s="17">
        <f>IF(E7919=1,"",VLOOKUP(E7919,系数!$S$2:$AB$12,MATCH(属性!C7919,评级,0),1))</f>
        <v>220</v>
      </c>
    </row>
    <row r="7920" spans="1:15" ht="17.25" thickBot="1" x14ac:dyDescent="0.4">
      <c r="A7920" s="17">
        <v>7100066</v>
      </c>
      <c r="B7920" s="17" t="s">
        <v>293</v>
      </c>
      <c r="C7920" s="15">
        <f>INDEX(装备!G:G,MATCH(属性!A7920,装备!A:A,0))</f>
        <v>17</v>
      </c>
      <c r="D7920" s="15" t="str">
        <f>INDEX(装备!E:E,MATCH(属性!A7920,装备!A:A,0))</f>
        <v>necklace</v>
      </c>
      <c r="E7920" s="14">
        <v>118</v>
      </c>
      <c r="F7920" s="17">
        <f>INT((VLOOKUP($C7920,装备数值,2,0)+VLOOKUP($C7920,装备数值,5,0)*($E7920-1))*VLOOKUP($D7920,系数!$K$2:$O$7,2,0))</f>
        <v>0</v>
      </c>
      <c r="G7920" s="17">
        <f>INT((VLOOKUP($C7920,装备数值,3,0)+VLOOKUP($C7920,装备数值,6,0)*($E7920-1))*VLOOKUP($D7920,系数!$K$2:$O$7,3,0))</f>
        <v>1275</v>
      </c>
      <c r="H7920" s="17">
        <f t="shared" si="236"/>
        <v>1275</v>
      </c>
      <c r="I7920" s="17">
        <f>INT((VLOOKUP($C7920,装备数值,4,0)+VLOOKUP($C7920,装备数值,7,0)*($E7920-1))*VLOOKUP($D7920,系数!$K$2:$O$7,4,0))</f>
        <v>0</v>
      </c>
      <c r="J7920" s="17">
        <f>INT((VLOOKUP($C7920,装备数值,4,0)+VLOOKUP($C7920,装备数值,7,0)*($E7920-1))*VLOOKUP($D7920,系数!$K$2:$O$7,5,0))</f>
        <v>0</v>
      </c>
      <c r="K7920" s="17">
        <f>INT(VLOOKUP(E7920,强化金币,2,1)*VLOOKUP(INDEX(装备!F:F,MATCH(属性!A7920,装备!A:A,0)),系数!$K$12:$M$15,3,0))</f>
        <v>450000</v>
      </c>
      <c r="O7920" s="17">
        <f>IF(E7920=1,"",VLOOKUP(E7920,系数!$S$2:$AB$12,MATCH(属性!C7920,评级,0),1))</f>
        <v>220</v>
      </c>
    </row>
    <row r="7921" spans="1:15" ht="17.25" thickBot="1" x14ac:dyDescent="0.4">
      <c r="A7921" s="17">
        <v>7100066</v>
      </c>
      <c r="B7921" s="17" t="s">
        <v>293</v>
      </c>
      <c r="C7921" s="15">
        <f>INDEX(装备!G:G,MATCH(属性!A7921,装备!A:A,0))</f>
        <v>17</v>
      </c>
      <c r="D7921" s="15" t="str">
        <f>INDEX(装备!E:E,MATCH(属性!A7921,装备!A:A,0))</f>
        <v>necklace</v>
      </c>
      <c r="E7921" s="14">
        <v>119</v>
      </c>
      <c r="F7921" s="17">
        <f>INT((VLOOKUP($C7921,装备数值,2,0)+VLOOKUP($C7921,装备数值,5,0)*($E7921-1))*VLOOKUP($D7921,系数!$K$2:$O$7,2,0))</f>
        <v>0</v>
      </c>
      <c r="G7921" s="17">
        <f>INT((VLOOKUP($C7921,装备数值,3,0)+VLOOKUP($C7921,装备数值,6,0)*($E7921-1))*VLOOKUP($D7921,系数!$K$2:$O$7,3,0))</f>
        <v>1284</v>
      </c>
      <c r="H7921" s="17">
        <f t="shared" si="236"/>
        <v>1284</v>
      </c>
      <c r="I7921" s="17">
        <f>INT((VLOOKUP($C7921,装备数值,4,0)+VLOOKUP($C7921,装备数值,7,0)*($E7921-1))*VLOOKUP($D7921,系数!$K$2:$O$7,4,0))</f>
        <v>0</v>
      </c>
      <c r="J7921" s="17">
        <f>INT((VLOOKUP($C7921,装备数值,4,0)+VLOOKUP($C7921,装备数值,7,0)*($E7921-1))*VLOOKUP($D7921,系数!$K$2:$O$7,5,0))</f>
        <v>0</v>
      </c>
      <c r="K7921" s="17">
        <f>INT(VLOOKUP(E7921,强化金币,2,1)*VLOOKUP(INDEX(装备!F:F,MATCH(属性!A7921,装备!A:A,0)),系数!$K$12:$M$15,3,0))</f>
        <v>450000</v>
      </c>
      <c r="O7921" s="17">
        <f>IF(E7921=1,"",VLOOKUP(E7921,系数!$S$2:$AB$12,MATCH(属性!C7921,评级,0),1))</f>
        <v>220</v>
      </c>
    </row>
    <row r="7922" spans="1:15" ht="17.25" thickBot="1" x14ac:dyDescent="0.4">
      <c r="A7922" s="17">
        <v>7100066</v>
      </c>
      <c r="B7922" s="17" t="s">
        <v>293</v>
      </c>
      <c r="C7922" s="15">
        <f>INDEX(装备!G:G,MATCH(属性!A7922,装备!A:A,0))</f>
        <v>17</v>
      </c>
      <c r="D7922" s="15" t="str">
        <f>INDEX(装备!E:E,MATCH(属性!A7922,装备!A:A,0))</f>
        <v>necklace</v>
      </c>
      <c r="E7922" s="14">
        <v>120</v>
      </c>
      <c r="F7922" s="17">
        <f>INT((VLOOKUP($C7922,装备数值,2,0)+VLOOKUP($C7922,装备数值,5,0)*($E7922-1))*VLOOKUP($D7922,系数!$K$2:$O$7,2,0))</f>
        <v>0</v>
      </c>
      <c r="G7922" s="17">
        <f>INT((VLOOKUP($C7922,装备数值,3,0)+VLOOKUP($C7922,装备数值,6,0)*($E7922-1))*VLOOKUP($D7922,系数!$K$2:$O$7,3,0))</f>
        <v>1293</v>
      </c>
      <c r="H7922" s="17">
        <f t="shared" si="236"/>
        <v>1293</v>
      </c>
      <c r="I7922" s="17">
        <f>INT((VLOOKUP($C7922,装备数值,4,0)+VLOOKUP($C7922,装备数值,7,0)*($E7922-1))*VLOOKUP($D7922,系数!$K$2:$O$7,4,0))</f>
        <v>0</v>
      </c>
      <c r="J7922" s="17">
        <f>INT((VLOOKUP($C7922,装备数值,4,0)+VLOOKUP($C7922,装备数值,7,0)*($E7922-1))*VLOOKUP($D7922,系数!$K$2:$O$7,5,0))</f>
        <v>0</v>
      </c>
      <c r="K7922" s="17">
        <f>INT(VLOOKUP(E7922,强化金币,2,1)*VLOOKUP(INDEX(装备!F:F,MATCH(属性!A7922,装备!A:A,0)),系数!$K$12:$M$15,3,0))</f>
        <v>450000</v>
      </c>
      <c r="O7922" s="17">
        <f>IF(E7922=1,"",VLOOKUP(E7922,系数!$S$2:$AB$12,MATCH(属性!C7922,评级,0),1))</f>
        <v>220</v>
      </c>
    </row>
    <row r="7923" spans="1:15" ht="17.25" thickBot="1" x14ac:dyDescent="0.4">
      <c r="A7923" s="17">
        <v>7100067</v>
      </c>
      <c r="B7923" s="17" t="s">
        <v>294</v>
      </c>
      <c r="C7923" s="15">
        <f>INDEX(装备!G:G,MATCH(属性!A7923,装备!A:A,0))</f>
        <v>17</v>
      </c>
      <c r="D7923" s="15" t="str">
        <f>INDEX(装备!E:E,MATCH(属性!A7923,装备!A:A,0))</f>
        <v>ring</v>
      </c>
      <c r="E7923" s="16">
        <v>1</v>
      </c>
      <c r="F7923" s="17">
        <f>INT((VLOOKUP($C7923,装备数值,2,0)+VLOOKUP($C7923,装备数值,5,0)*($E7923-1))*VLOOKUP($D7923,系数!$K$2:$O$7,2,0))</f>
        <v>0</v>
      </c>
      <c r="G7923" s="17">
        <f>INT((VLOOKUP($C7923,装备数值,3,0)+VLOOKUP($C7923,装备数值,6,0)*($E7923-1))*VLOOKUP($D7923,系数!$K$2:$O$7,3,0))</f>
        <v>220</v>
      </c>
      <c r="H7923" s="17">
        <f t="shared" si="236"/>
        <v>220</v>
      </c>
      <c r="I7923" s="17">
        <f>INT((VLOOKUP($C7923,装备数值,4,0)+VLOOKUP($C7923,装备数值,7,0)*($E7923-1))*VLOOKUP($D7923,系数!$K$2:$O$7,4,0))</f>
        <v>0</v>
      </c>
      <c r="J7923" s="17">
        <f>INT((VLOOKUP($C7923,装备数值,4,0)+VLOOKUP($C7923,装备数值,7,0)*($E7923-1))*VLOOKUP($D7923,系数!$K$2:$O$7,5,0))</f>
        <v>0</v>
      </c>
      <c r="K7923" s="17">
        <f>INT(VLOOKUP(E7923,强化金币,2,1)*VLOOKUP(INDEX(装备!F:F,MATCH(属性!A7923,装备!A:A,0)),系数!$K$12:$M$15,3,0))</f>
        <v>50</v>
      </c>
      <c r="O7923" s="17" t="str">
        <f>IF(E7923=1,"",VLOOKUP(E7923,系数!$S$2:$AB$12,MATCH(属性!C7923,评级,0),1))</f>
        <v/>
      </c>
    </row>
    <row r="7924" spans="1:15" ht="17.25" thickBot="1" x14ac:dyDescent="0.4">
      <c r="A7924" s="17">
        <v>7100067</v>
      </c>
      <c r="B7924" s="17" t="s">
        <v>294</v>
      </c>
      <c r="C7924" s="15">
        <f>INDEX(装备!G:G,MATCH(属性!A7924,装备!A:A,0))</f>
        <v>17</v>
      </c>
      <c r="D7924" s="15" t="str">
        <f>INDEX(装备!E:E,MATCH(属性!A7924,装备!A:A,0))</f>
        <v>ring</v>
      </c>
      <c r="E7924" s="14">
        <v>2</v>
      </c>
      <c r="F7924" s="17">
        <f>INT((VLOOKUP($C7924,装备数值,2,0)+VLOOKUP($C7924,装备数值,5,0)*($E7924-1))*VLOOKUP($D7924,系数!$K$2:$O$7,2,0))</f>
        <v>0</v>
      </c>
      <c r="G7924" s="17">
        <f>INT((VLOOKUP($C7924,装备数值,3,0)+VLOOKUP($C7924,装备数值,6,0)*($E7924-1))*VLOOKUP($D7924,系数!$K$2:$O$7,3,0))</f>
        <v>229</v>
      </c>
      <c r="H7924" s="17">
        <f t="shared" si="236"/>
        <v>229</v>
      </c>
      <c r="I7924" s="17">
        <f>INT((VLOOKUP($C7924,装备数值,4,0)+VLOOKUP($C7924,装备数值,7,0)*($E7924-1))*VLOOKUP($D7924,系数!$K$2:$O$7,4,0))</f>
        <v>0</v>
      </c>
      <c r="J7924" s="17">
        <f>INT((VLOOKUP($C7924,装备数值,4,0)+VLOOKUP($C7924,装备数值,7,0)*($E7924-1))*VLOOKUP($D7924,系数!$K$2:$O$7,5,0))</f>
        <v>0</v>
      </c>
      <c r="K7924" s="17">
        <f>INT(VLOOKUP(E7924,强化金币,2,1)*VLOOKUP(INDEX(装备!F:F,MATCH(属性!A7924,装备!A:A,0)),系数!$K$12:$M$15,3,0))</f>
        <v>80</v>
      </c>
      <c r="O7924" s="17">
        <f>IF(E7924=1,"",VLOOKUP(E7924,系数!$S$2:$AB$12,MATCH(属性!C7924,评级,0),1))</f>
        <v>20</v>
      </c>
    </row>
    <row r="7925" spans="1:15" ht="17.25" thickBot="1" x14ac:dyDescent="0.4">
      <c r="A7925" s="17">
        <v>7100067</v>
      </c>
      <c r="B7925" s="17" t="s">
        <v>294</v>
      </c>
      <c r="C7925" s="15">
        <f>INDEX(装备!G:G,MATCH(属性!A7925,装备!A:A,0))</f>
        <v>17</v>
      </c>
      <c r="D7925" s="15" t="str">
        <f>INDEX(装备!E:E,MATCH(属性!A7925,装备!A:A,0))</f>
        <v>ring</v>
      </c>
      <c r="E7925" s="14">
        <v>3</v>
      </c>
      <c r="F7925" s="17">
        <f>INT((VLOOKUP($C7925,装备数值,2,0)+VLOOKUP($C7925,装备数值,5,0)*($E7925-1))*VLOOKUP($D7925,系数!$K$2:$O$7,2,0))</f>
        <v>0</v>
      </c>
      <c r="G7925" s="17">
        <f>INT((VLOOKUP($C7925,装备数值,3,0)+VLOOKUP($C7925,装备数值,6,0)*($E7925-1))*VLOOKUP($D7925,系数!$K$2:$O$7,3,0))</f>
        <v>238</v>
      </c>
      <c r="H7925" s="17">
        <f t="shared" si="236"/>
        <v>238</v>
      </c>
      <c r="I7925" s="17">
        <f>INT((VLOOKUP($C7925,装备数值,4,0)+VLOOKUP($C7925,装备数值,7,0)*($E7925-1))*VLOOKUP($D7925,系数!$K$2:$O$7,4,0))</f>
        <v>0</v>
      </c>
      <c r="J7925" s="17">
        <f>INT((VLOOKUP($C7925,装备数值,4,0)+VLOOKUP($C7925,装备数值,7,0)*($E7925-1))*VLOOKUP($D7925,系数!$K$2:$O$7,5,0))</f>
        <v>0</v>
      </c>
      <c r="K7925" s="17">
        <f>INT(VLOOKUP(E7925,强化金币,2,1)*VLOOKUP(INDEX(装备!F:F,MATCH(属性!A7925,装备!A:A,0)),系数!$K$12:$M$15,3,0))</f>
        <v>100</v>
      </c>
      <c r="O7925" s="17">
        <f>IF(E7925=1,"",VLOOKUP(E7925,系数!$S$2:$AB$12,MATCH(属性!C7925,评级,0),1))</f>
        <v>20</v>
      </c>
    </row>
    <row r="7926" spans="1:15" ht="17.25" thickBot="1" x14ac:dyDescent="0.4">
      <c r="A7926" s="17">
        <v>7100067</v>
      </c>
      <c r="B7926" s="17" t="s">
        <v>294</v>
      </c>
      <c r="C7926" s="15">
        <f>INDEX(装备!G:G,MATCH(属性!A7926,装备!A:A,0))</f>
        <v>17</v>
      </c>
      <c r="D7926" s="15" t="str">
        <f>INDEX(装备!E:E,MATCH(属性!A7926,装备!A:A,0))</f>
        <v>ring</v>
      </c>
      <c r="E7926" s="14">
        <v>4</v>
      </c>
      <c r="F7926" s="17">
        <f>INT((VLOOKUP($C7926,装备数值,2,0)+VLOOKUP($C7926,装备数值,5,0)*($E7926-1))*VLOOKUP($D7926,系数!$K$2:$O$7,2,0))</f>
        <v>0</v>
      </c>
      <c r="G7926" s="17">
        <f>INT((VLOOKUP($C7926,装备数值,3,0)+VLOOKUP($C7926,装备数值,6,0)*($E7926-1))*VLOOKUP($D7926,系数!$K$2:$O$7,3,0))</f>
        <v>247</v>
      </c>
      <c r="H7926" s="17">
        <f t="shared" si="236"/>
        <v>247</v>
      </c>
      <c r="I7926" s="17">
        <f>INT((VLOOKUP($C7926,装备数值,4,0)+VLOOKUP($C7926,装备数值,7,0)*($E7926-1))*VLOOKUP($D7926,系数!$K$2:$O$7,4,0))</f>
        <v>0</v>
      </c>
      <c r="J7926" s="17">
        <f>INT((VLOOKUP($C7926,装备数值,4,0)+VLOOKUP($C7926,装备数值,7,0)*($E7926-1))*VLOOKUP($D7926,系数!$K$2:$O$7,5,0))</f>
        <v>0</v>
      </c>
      <c r="K7926" s="17">
        <f>INT(VLOOKUP(E7926,强化金币,2,1)*VLOOKUP(INDEX(装备!F:F,MATCH(属性!A7926,装备!A:A,0)),系数!$K$12:$M$15,3,0))</f>
        <v>200</v>
      </c>
      <c r="O7926" s="17">
        <f>IF(E7926=1,"",VLOOKUP(E7926,系数!$S$2:$AB$12,MATCH(属性!C7926,评级,0),1))</f>
        <v>20</v>
      </c>
    </row>
    <row r="7927" spans="1:15" ht="17.25" thickBot="1" x14ac:dyDescent="0.4">
      <c r="A7927" s="17">
        <v>7100067</v>
      </c>
      <c r="B7927" s="17" t="s">
        <v>294</v>
      </c>
      <c r="C7927" s="15">
        <f>INDEX(装备!G:G,MATCH(属性!A7927,装备!A:A,0))</f>
        <v>17</v>
      </c>
      <c r="D7927" s="15" t="str">
        <f>INDEX(装备!E:E,MATCH(属性!A7927,装备!A:A,0))</f>
        <v>ring</v>
      </c>
      <c r="E7927" s="14">
        <v>5</v>
      </c>
      <c r="F7927" s="17">
        <f>INT((VLOOKUP($C7927,装备数值,2,0)+VLOOKUP($C7927,装备数值,5,0)*($E7927-1))*VLOOKUP($D7927,系数!$K$2:$O$7,2,0))</f>
        <v>0</v>
      </c>
      <c r="G7927" s="17">
        <f>INT((VLOOKUP($C7927,装备数值,3,0)+VLOOKUP($C7927,装备数值,6,0)*($E7927-1))*VLOOKUP($D7927,系数!$K$2:$O$7,3,0))</f>
        <v>256</v>
      </c>
      <c r="H7927" s="17">
        <f t="shared" si="236"/>
        <v>256</v>
      </c>
      <c r="I7927" s="17">
        <f>INT((VLOOKUP($C7927,装备数值,4,0)+VLOOKUP($C7927,装备数值,7,0)*($E7927-1))*VLOOKUP($D7927,系数!$K$2:$O$7,4,0))</f>
        <v>0</v>
      </c>
      <c r="J7927" s="17">
        <f>INT((VLOOKUP($C7927,装备数值,4,0)+VLOOKUP($C7927,装备数值,7,0)*($E7927-1))*VLOOKUP($D7927,系数!$K$2:$O$7,5,0))</f>
        <v>0</v>
      </c>
      <c r="K7927" s="17">
        <f>INT(VLOOKUP(E7927,强化金币,2,1)*VLOOKUP(INDEX(装备!F:F,MATCH(属性!A7927,装备!A:A,0)),系数!$K$12:$M$15,3,0))</f>
        <v>300</v>
      </c>
      <c r="O7927" s="17">
        <f>IF(E7927=1,"",VLOOKUP(E7927,系数!$S$2:$AB$12,MATCH(属性!C7927,评级,0),1))</f>
        <v>20</v>
      </c>
    </row>
    <row r="7928" spans="1:15" ht="17.25" thickBot="1" x14ac:dyDescent="0.4">
      <c r="A7928" s="17">
        <v>7100067</v>
      </c>
      <c r="B7928" s="17" t="s">
        <v>294</v>
      </c>
      <c r="C7928" s="15">
        <f>INDEX(装备!G:G,MATCH(属性!A7928,装备!A:A,0))</f>
        <v>17</v>
      </c>
      <c r="D7928" s="15" t="str">
        <f>INDEX(装备!E:E,MATCH(属性!A7928,装备!A:A,0))</f>
        <v>ring</v>
      </c>
      <c r="E7928" s="14">
        <v>6</v>
      </c>
      <c r="F7928" s="17">
        <f>INT((VLOOKUP($C7928,装备数值,2,0)+VLOOKUP($C7928,装备数值,5,0)*($E7928-1))*VLOOKUP($D7928,系数!$K$2:$O$7,2,0))</f>
        <v>0</v>
      </c>
      <c r="G7928" s="17">
        <f>INT((VLOOKUP($C7928,装备数值,3,0)+VLOOKUP($C7928,装备数值,6,0)*($E7928-1))*VLOOKUP($D7928,系数!$K$2:$O$7,3,0))</f>
        <v>265</v>
      </c>
      <c r="H7928" s="17">
        <f t="shared" si="236"/>
        <v>265</v>
      </c>
      <c r="I7928" s="17">
        <f>INT((VLOOKUP($C7928,装备数值,4,0)+VLOOKUP($C7928,装备数值,7,0)*($E7928-1))*VLOOKUP($D7928,系数!$K$2:$O$7,4,0))</f>
        <v>0</v>
      </c>
      <c r="J7928" s="17">
        <f>INT((VLOOKUP($C7928,装备数值,4,0)+VLOOKUP($C7928,装备数值,7,0)*($E7928-1))*VLOOKUP($D7928,系数!$K$2:$O$7,5,0))</f>
        <v>0</v>
      </c>
      <c r="K7928" s="17">
        <f>INT(VLOOKUP(E7928,强化金币,2,1)*VLOOKUP(INDEX(装备!F:F,MATCH(属性!A7928,装备!A:A,0)),系数!$K$12:$M$15,3,0))</f>
        <v>400</v>
      </c>
      <c r="O7928" s="17">
        <f>IF(E7928=1,"",VLOOKUP(E7928,系数!$S$2:$AB$12,MATCH(属性!C7928,评级,0),1))</f>
        <v>20</v>
      </c>
    </row>
    <row r="7929" spans="1:15" ht="17.25" thickBot="1" x14ac:dyDescent="0.4">
      <c r="A7929" s="17">
        <v>7100067</v>
      </c>
      <c r="B7929" s="17" t="s">
        <v>294</v>
      </c>
      <c r="C7929" s="15">
        <f>INDEX(装备!G:G,MATCH(属性!A7929,装备!A:A,0))</f>
        <v>17</v>
      </c>
      <c r="D7929" s="15" t="str">
        <f>INDEX(装备!E:E,MATCH(属性!A7929,装备!A:A,0))</f>
        <v>ring</v>
      </c>
      <c r="E7929" s="14">
        <v>7</v>
      </c>
      <c r="F7929" s="17">
        <f>INT((VLOOKUP($C7929,装备数值,2,0)+VLOOKUP($C7929,装备数值,5,0)*($E7929-1))*VLOOKUP($D7929,系数!$K$2:$O$7,2,0))</f>
        <v>0</v>
      </c>
      <c r="G7929" s="17">
        <f>INT((VLOOKUP($C7929,装备数值,3,0)+VLOOKUP($C7929,装备数值,6,0)*($E7929-1))*VLOOKUP($D7929,系数!$K$2:$O$7,3,0))</f>
        <v>274</v>
      </c>
      <c r="H7929" s="17">
        <f t="shared" si="236"/>
        <v>274</v>
      </c>
      <c r="I7929" s="17">
        <f>INT((VLOOKUP($C7929,装备数值,4,0)+VLOOKUP($C7929,装备数值,7,0)*($E7929-1))*VLOOKUP($D7929,系数!$K$2:$O$7,4,0))</f>
        <v>0</v>
      </c>
      <c r="J7929" s="17">
        <f>INT((VLOOKUP($C7929,装备数值,4,0)+VLOOKUP($C7929,装备数值,7,0)*($E7929-1))*VLOOKUP($D7929,系数!$K$2:$O$7,5,0))</f>
        <v>0</v>
      </c>
      <c r="K7929" s="17">
        <f>INT(VLOOKUP(E7929,强化金币,2,1)*VLOOKUP(INDEX(装备!F:F,MATCH(属性!A7929,装备!A:A,0)),系数!$K$12:$M$15,3,0))</f>
        <v>500</v>
      </c>
      <c r="O7929" s="17">
        <f>IF(E7929=1,"",VLOOKUP(E7929,系数!$S$2:$AB$12,MATCH(属性!C7929,评级,0),1))</f>
        <v>20</v>
      </c>
    </row>
    <row r="7930" spans="1:15" ht="17.25" thickBot="1" x14ac:dyDescent="0.4">
      <c r="A7930" s="17">
        <v>7100067</v>
      </c>
      <c r="B7930" s="17" t="s">
        <v>294</v>
      </c>
      <c r="C7930" s="15">
        <f>INDEX(装备!G:G,MATCH(属性!A7930,装备!A:A,0))</f>
        <v>17</v>
      </c>
      <c r="D7930" s="15" t="str">
        <f>INDEX(装备!E:E,MATCH(属性!A7930,装备!A:A,0))</f>
        <v>ring</v>
      </c>
      <c r="E7930" s="14">
        <v>8</v>
      </c>
      <c r="F7930" s="17">
        <f>INT((VLOOKUP($C7930,装备数值,2,0)+VLOOKUP($C7930,装备数值,5,0)*($E7930-1))*VLOOKUP($D7930,系数!$K$2:$O$7,2,0))</f>
        <v>0</v>
      </c>
      <c r="G7930" s="17">
        <f>INT((VLOOKUP($C7930,装备数值,3,0)+VLOOKUP($C7930,装备数值,6,0)*($E7930-1))*VLOOKUP($D7930,系数!$K$2:$O$7,3,0))</f>
        <v>283</v>
      </c>
      <c r="H7930" s="17">
        <f t="shared" si="236"/>
        <v>283</v>
      </c>
      <c r="I7930" s="17">
        <f>INT((VLOOKUP($C7930,装备数值,4,0)+VLOOKUP($C7930,装备数值,7,0)*($E7930-1))*VLOOKUP($D7930,系数!$K$2:$O$7,4,0))</f>
        <v>0</v>
      </c>
      <c r="J7930" s="17">
        <f>INT((VLOOKUP($C7930,装备数值,4,0)+VLOOKUP($C7930,装备数值,7,0)*($E7930-1))*VLOOKUP($D7930,系数!$K$2:$O$7,5,0))</f>
        <v>0</v>
      </c>
      <c r="K7930" s="17">
        <f>INT(VLOOKUP(E7930,强化金币,2,1)*VLOOKUP(INDEX(装备!F:F,MATCH(属性!A7930,装备!A:A,0)),系数!$K$12:$M$15,3,0))</f>
        <v>600</v>
      </c>
      <c r="O7930" s="17">
        <f>IF(E7930=1,"",VLOOKUP(E7930,系数!$S$2:$AB$12,MATCH(属性!C7930,评级,0),1))</f>
        <v>20</v>
      </c>
    </row>
    <row r="7931" spans="1:15" ht="17.25" thickBot="1" x14ac:dyDescent="0.4">
      <c r="A7931" s="17">
        <v>7100067</v>
      </c>
      <c r="B7931" s="17" t="s">
        <v>294</v>
      </c>
      <c r="C7931" s="15">
        <f>INDEX(装备!G:G,MATCH(属性!A7931,装备!A:A,0))</f>
        <v>17</v>
      </c>
      <c r="D7931" s="15" t="str">
        <f>INDEX(装备!E:E,MATCH(属性!A7931,装备!A:A,0))</f>
        <v>ring</v>
      </c>
      <c r="E7931" s="14">
        <v>9</v>
      </c>
      <c r="F7931" s="17">
        <f>INT((VLOOKUP($C7931,装备数值,2,0)+VLOOKUP($C7931,装备数值,5,0)*($E7931-1))*VLOOKUP($D7931,系数!$K$2:$O$7,2,0))</f>
        <v>0</v>
      </c>
      <c r="G7931" s="17">
        <f>INT((VLOOKUP($C7931,装备数值,3,0)+VLOOKUP($C7931,装备数值,6,0)*($E7931-1))*VLOOKUP($D7931,系数!$K$2:$O$7,3,0))</f>
        <v>292</v>
      </c>
      <c r="H7931" s="17">
        <f t="shared" si="236"/>
        <v>292</v>
      </c>
      <c r="I7931" s="17">
        <f>INT((VLOOKUP($C7931,装备数值,4,0)+VLOOKUP($C7931,装备数值,7,0)*($E7931-1))*VLOOKUP($D7931,系数!$K$2:$O$7,4,0))</f>
        <v>0</v>
      </c>
      <c r="J7931" s="17">
        <f>INT((VLOOKUP($C7931,装备数值,4,0)+VLOOKUP($C7931,装备数值,7,0)*($E7931-1))*VLOOKUP($D7931,系数!$K$2:$O$7,5,0))</f>
        <v>0</v>
      </c>
      <c r="K7931" s="17">
        <f>INT(VLOOKUP(E7931,强化金币,2,1)*VLOOKUP(INDEX(装备!F:F,MATCH(属性!A7931,装备!A:A,0)),系数!$K$12:$M$15,3,0))</f>
        <v>700</v>
      </c>
      <c r="O7931" s="17">
        <f>IF(E7931=1,"",VLOOKUP(E7931,系数!$S$2:$AB$12,MATCH(属性!C7931,评级,0),1))</f>
        <v>20</v>
      </c>
    </row>
    <row r="7932" spans="1:15" ht="17.25" thickBot="1" x14ac:dyDescent="0.4">
      <c r="A7932" s="17">
        <v>7100067</v>
      </c>
      <c r="B7932" s="17" t="s">
        <v>294</v>
      </c>
      <c r="C7932" s="15">
        <f>INDEX(装备!G:G,MATCH(属性!A7932,装备!A:A,0))</f>
        <v>17</v>
      </c>
      <c r="D7932" s="15" t="str">
        <f>INDEX(装备!E:E,MATCH(属性!A7932,装备!A:A,0))</f>
        <v>ring</v>
      </c>
      <c r="E7932" s="14">
        <v>10</v>
      </c>
      <c r="F7932" s="17">
        <f>INT((VLOOKUP($C7932,装备数值,2,0)+VLOOKUP($C7932,装备数值,5,0)*($E7932-1))*VLOOKUP($D7932,系数!$K$2:$O$7,2,0))</f>
        <v>0</v>
      </c>
      <c r="G7932" s="17">
        <f>INT((VLOOKUP($C7932,装备数值,3,0)+VLOOKUP($C7932,装备数值,6,0)*($E7932-1))*VLOOKUP($D7932,系数!$K$2:$O$7,3,0))</f>
        <v>301</v>
      </c>
      <c r="H7932" s="17">
        <f t="shared" si="236"/>
        <v>301</v>
      </c>
      <c r="I7932" s="17">
        <f>INT((VLOOKUP($C7932,装备数值,4,0)+VLOOKUP($C7932,装备数值,7,0)*($E7932-1))*VLOOKUP($D7932,系数!$K$2:$O$7,4,0))</f>
        <v>0</v>
      </c>
      <c r="J7932" s="17">
        <f>INT((VLOOKUP($C7932,装备数值,4,0)+VLOOKUP($C7932,装备数值,7,0)*($E7932-1))*VLOOKUP($D7932,系数!$K$2:$O$7,5,0))</f>
        <v>0</v>
      </c>
      <c r="K7932" s="17">
        <f>INT(VLOOKUP(E7932,强化金币,2,1)*VLOOKUP(INDEX(装备!F:F,MATCH(属性!A7932,装备!A:A,0)),系数!$K$12:$M$15,3,0))</f>
        <v>800</v>
      </c>
      <c r="O7932" s="17">
        <f>IF(E7932=1,"",VLOOKUP(E7932,系数!$S$2:$AB$12,MATCH(属性!C7932,评级,0),1))</f>
        <v>40</v>
      </c>
    </row>
    <row r="7933" spans="1:15" ht="17.25" thickBot="1" x14ac:dyDescent="0.4">
      <c r="A7933" s="17">
        <v>7100067</v>
      </c>
      <c r="B7933" s="17" t="s">
        <v>294</v>
      </c>
      <c r="C7933" s="15">
        <f>INDEX(装备!G:G,MATCH(属性!A7933,装备!A:A,0))</f>
        <v>17</v>
      </c>
      <c r="D7933" s="15" t="str">
        <f>INDEX(装备!E:E,MATCH(属性!A7933,装备!A:A,0))</f>
        <v>ring</v>
      </c>
      <c r="E7933" s="14">
        <v>11</v>
      </c>
      <c r="F7933" s="17">
        <f>INT((VLOOKUP($C7933,装备数值,2,0)+VLOOKUP($C7933,装备数值,5,0)*($E7933-1))*VLOOKUP($D7933,系数!$K$2:$O$7,2,0))</f>
        <v>0</v>
      </c>
      <c r="G7933" s="17">
        <f>INT((VLOOKUP($C7933,装备数值,3,0)+VLOOKUP($C7933,装备数值,6,0)*($E7933-1))*VLOOKUP($D7933,系数!$K$2:$O$7,3,0))</f>
        <v>310</v>
      </c>
      <c r="H7933" s="17">
        <f t="shared" si="236"/>
        <v>310</v>
      </c>
      <c r="I7933" s="17">
        <f>INT((VLOOKUP($C7933,装备数值,4,0)+VLOOKUP($C7933,装备数值,7,0)*($E7933-1))*VLOOKUP($D7933,系数!$K$2:$O$7,4,0))</f>
        <v>0</v>
      </c>
      <c r="J7933" s="17">
        <f>INT((VLOOKUP($C7933,装备数值,4,0)+VLOOKUP($C7933,装备数值,7,0)*($E7933-1))*VLOOKUP($D7933,系数!$K$2:$O$7,5,0))</f>
        <v>0</v>
      </c>
      <c r="K7933" s="17">
        <f>INT(VLOOKUP(E7933,强化金币,2,1)*VLOOKUP(INDEX(装备!F:F,MATCH(属性!A7933,装备!A:A,0)),系数!$K$12:$M$15,3,0))</f>
        <v>900</v>
      </c>
      <c r="O7933" s="17">
        <f>IF(E7933=1,"",VLOOKUP(E7933,系数!$S$2:$AB$12,MATCH(属性!C7933,评级,0),1))</f>
        <v>40</v>
      </c>
    </row>
    <row r="7934" spans="1:15" ht="17.25" thickBot="1" x14ac:dyDescent="0.4">
      <c r="A7934" s="17">
        <v>7100067</v>
      </c>
      <c r="B7934" s="17" t="s">
        <v>294</v>
      </c>
      <c r="C7934" s="15">
        <f>INDEX(装备!G:G,MATCH(属性!A7934,装备!A:A,0))</f>
        <v>17</v>
      </c>
      <c r="D7934" s="15" t="str">
        <f>INDEX(装备!E:E,MATCH(属性!A7934,装备!A:A,0))</f>
        <v>ring</v>
      </c>
      <c r="E7934" s="14">
        <v>12</v>
      </c>
      <c r="F7934" s="17">
        <f>INT((VLOOKUP($C7934,装备数值,2,0)+VLOOKUP($C7934,装备数值,5,0)*($E7934-1))*VLOOKUP($D7934,系数!$K$2:$O$7,2,0))</f>
        <v>0</v>
      </c>
      <c r="G7934" s="17">
        <f>INT((VLOOKUP($C7934,装备数值,3,0)+VLOOKUP($C7934,装备数值,6,0)*($E7934-1))*VLOOKUP($D7934,系数!$K$2:$O$7,3,0))</f>
        <v>319</v>
      </c>
      <c r="H7934" s="17">
        <f t="shared" si="236"/>
        <v>319</v>
      </c>
      <c r="I7934" s="17">
        <f>INT((VLOOKUP($C7934,装备数值,4,0)+VLOOKUP($C7934,装备数值,7,0)*($E7934-1))*VLOOKUP($D7934,系数!$K$2:$O$7,4,0))</f>
        <v>0</v>
      </c>
      <c r="J7934" s="17">
        <f>INT((VLOOKUP($C7934,装备数值,4,0)+VLOOKUP($C7934,装备数值,7,0)*($E7934-1))*VLOOKUP($D7934,系数!$K$2:$O$7,5,0))</f>
        <v>0</v>
      </c>
      <c r="K7934" s="17">
        <f>INT(VLOOKUP(E7934,强化金币,2,1)*VLOOKUP(INDEX(装备!F:F,MATCH(属性!A7934,装备!A:A,0)),系数!$K$12:$M$15,3,0))</f>
        <v>1000</v>
      </c>
      <c r="O7934" s="17">
        <f>IF(E7934=1,"",VLOOKUP(E7934,系数!$S$2:$AB$12,MATCH(属性!C7934,评级,0),1))</f>
        <v>40</v>
      </c>
    </row>
    <row r="7935" spans="1:15" ht="17.25" thickBot="1" x14ac:dyDescent="0.4">
      <c r="A7935" s="17">
        <v>7100067</v>
      </c>
      <c r="B7935" s="17" t="s">
        <v>294</v>
      </c>
      <c r="C7935" s="15">
        <f>INDEX(装备!G:G,MATCH(属性!A7935,装备!A:A,0))</f>
        <v>17</v>
      </c>
      <c r="D7935" s="15" t="str">
        <f>INDEX(装备!E:E,MATCH(属性!A7935,装备!A:A,0))</f>
        <v>ring</v>
      </c>
      <c r="E7935" s="14">
        <v>13</v>
      </c>
      <c r="F7935" s="17">
        <f>INT((VLOOKUP($C7935,装备数值,2,0)+VLOOKUP($C7935,装备数值,5,0)*($E7935-1))*VLOOKUP($D7935,系数!$K$2:$O$7,2,0))</f>
        <v>0</v>
      </c>
      <c r="G7935" s="17">
        <f>INT((VLOOKUP($C7935,装备数值,3,0)+VLOOKUP($C7935,装备数值,6,0)*($E7935-1))*VLOOKUP($D7935,系数!$K$2:$O$7,3,0))</f>
        <v>328</v>
      </c>
      <c r="H7935" s="17">
        <f t="shared" si="236"/>
        <v>328</v>
      </c>
      <c r="I7935" s="17">
        <f>INT((VLOOKUP($C7935,装备数值,4,0)+VLOOKUP($C7935,装备数值,7,0)*($E7935-1))*VLOOKUP($D7935,系数!$K$2:$O$7,4,0))</f>
        <v>0</v>
      </c>
      <c r="J7935" s="17">
        <f>INT((VLOOKUP($C7935,装备数值,4,0)+VLOOKUP($C7935,装备数值,7,0)*($E7935-1))*VLOOKUP($D7935,系数!$K$2:$O$7,5,0))</f>
        <v>0</v>
      </c>
      <c r="K7935" s="17">
        <f>INT(VLOOKUP(E7935,强化金币,2,1)*VLOOKUP(INDEX(装备!F:F,MATCH(属性!A7935,装备!A:A,0)),系数!$K$12:$M$15,3,0))</f>
        <v>1200</v>
      </c>
      <c r="O7935" s="17">
        <f>IF(E7935=1,"",VLOOKUP(E7935,系数!$S$2:$AB$12,MATCH(属性!C7935,评级,0),1))</f>
        <v>40</v>
      </c>
    </row>
    <row r="7936" spans="1:15" ht="17.25" thickBot="1" x14ac:dyDescent="0.4">
      <c r="A7936" s="17">
        <v>7100067</v>
      </c>
      <c r="B7936" s="17" t="s">
        <v>294</v>
      </c>
      <c r="C7936" s="15">
        <f>INDEX(装备!G:G,MATCH(属性!A7936,装备!A:A,0))</f>
        <v>17</v>
      </c>
      <c r="D7936" s="15" t="str">
        <f>INDEX(装备!E:E,MATCH(属性!A7936,装备!A:A,0))</f>
        <v>ring</v>
      </c>
      <c r="E7936" s="14">
        <v>14</v>
      </c>
      <c r="F7936" s="17">
        <f>INT((VLOOKUP($C7936,装备数值,2,0)+VLOOKUP($C7936,装备数值,5,0)*($E7936-1))*VLOOKUP($D7936,系数!$K$2:$O$7,2,0))</f>
        <v>0</v>
      </c>
      <c r="G7936" s="17">
        <f>INT((VLOOKUP($C7936,装备数值,3,0)+VLOOKUP($C7936,装备数值,6,0)*($E7936-1))*VLOOKUP($D7936,系数!$K$2:$O$7,3,0))</f>
        <v>337</v>
      </c>
      <c r="H7936" s="17">
        <f t="shared" si="236"/>
        <v>337</v>
      </c>
      <c r="I7936" s="17">
        <f>INT((VLOOKUP($C7936,装备数值,4,0)+VLOOKUP($C7936,装备数值,7,0)*($E7936-1))*VLOOKUP($D7936,系数!$K$2:$O$7,4,0))</f>
        <v>0</v>
      </c>
      <c r="J7936" s="17">
        <f>INT((VLOOKUP($C7936,装备数值,4,0)+VLOOKUP($C7936,装备数值,7,0)*($E7936-1))*VLOOKUP($D7936,系数!$K$2:$O$7,5,0))</f>
        <v>0</v>
      </c>
      <c r="K7936" s="17">
        <f>INT(VLOOKUP(E7936,强化金币,2,1)*VLOOKUP(INDEX(装备!F:F,MATCH(属性!A7936,装备!A:A,0)),系数!$K$12:$M$15,3,0))</f>
        <v>1400</v>
      </c>
      <c r="O7936" s="17">
        <f>IF(E7936=1,"",VLOOKUP(E7936,系数!$S$2:$AB$12,MATCH(属性!C7936,评级,0),1))</f>
        <v>40</v>
      </c>
    </row>
    <row r="7937" spans="1:15" ht="17.25" thickBot="1" x14ac:dyDescent="0.4">
      <c r="A7937" s="17">
        <v>7100067</v>
      </c>
      <c r="B7937" s="17" t="s">
        <v>294</v>
      </c>
      <c r="C7937" s="15">
        <f>INDEX(装备!G:G,MATCH(属性!A7937,装备!A:A,0))</f>
        <v>17</v>
      </c>
      <c r="D7937" s="15" t="str">
        <f>INDEX(装备!E:E,MATCH(属性!A7937,装备!A:A,0))</f>
        <v>ring</v>
      </c>
      <c r="E7937" s="14">
        <v>15</v>
      </c>
      <c r="F7937" s="17">
        <f>INT((VLOOKUP($C7937,装备数值,2,0)+VLOOKUP($C7937,装备数值,5,0)*($E7937-1))*VLOOKUP($D7937,系数!$K$2:$O$7,2,0))</f>
        <v>0</v>
      </c>
      <c r="G7937" s="17">
        <f>INT((VLOOKUP($C7937,装备数值,3,0)+VLOOKUP($C7937,装备数值,6,0)*($E7937-1))*VLOOKUP($D7937,系数!$K$2:$O$7,3,0))</f>
        <v>346</v>
      </c>
      <c r="H7937" s="17">
        <f t="shared" si="236"/>
        <v>346</v>
      </c>
      <c r="I7937" s="17">
        <f>INT((VLOOKUP($C7937,装备数值,4,0)+VLOOKUP($C7937,装备数值,7,0)*($E7937-1))*VLOOKUP($D7937,系数!$K$2:$O$7,4,0))</f>
        <v>0</v>
      </c>
      <c r="J7937" s="17">
        <f>INT((VLOOKUP($C7937,装备数值,4,0)+VLOOKUP($C7937,装备数值,7,0)*($E7937-1))*VLOOKUP($D7937,系数!$K$2:$O$7,5,0))</f>
        <v>0</v>
      </c>
      <c r="K7937" s="17">
        <f>INT(VLOOKUP(E7937,强化金币,2,1)*VLOOKUP(INDEX(装备!F:F,MATCH(属性!A7937,装备!A:A,0)),系数!$K$12:$M$15,3,0))</f>
        <v>1600</v>
      </c>
      <c r="O7937" s="17">
        <f>IF(E7937=1,"",VLOOKUP(E7937,系数!$S$2:$AB$12,MATCH(属性!C7937,评级,0),1))</f>
        <v>40</v>
      </c>
    </row>
    <row r="7938" spans="1:15" ht="17.25" thickBot="1" x14ac:dyDescent="0.4">
      <c r="A7938" s="17">
        <v>7100067</v>
      </c>
      <c r="B7938" s="17" t="s">
        <v>294</v>
      </c>
      <c r="C7938" s="15">
        <f>INDEX(装备!G:G,MATCH(属性!A7938,装备!A:A,0))</f>
        <v>17</v>
      </c>
      <c r="D7938" s="15" t="str">
        <f>INDEX(装备!E:E,MATCH(属性!A7938,装备!A:A,0))</f>
        <v>ring</v>
      </c>
      <c r="E7938" s="14">
        <v>16</v>
      </c>
      <c r="F7938" s="17">
        <f>INT((VLOOKUP($C7938,装备数值,2,0)+VLOOKUP($C7938,装备数值,5,0)*($E7938-1))*VLOOKUP($D7938,系数!$K$2:$O$7,2,0))</f>
        <v>0</v>
      </c>
      <c r="G7938" s="17">
        <f>INT((VLOOKUP($C7938,装备数值,3,0)+VLOOKUP($C7938,装备数值,6,0)*($E7938-1))*VLOOKUP($D7938,系数!$K$2:$O$7,3,0))</f>
        <v>355</v>
      </c>
      <c r="H7938" s="17">
        <f t="shared" si="236"/>
        <v>355</v>
      </c>
      <c r="I7938" s="17">
        <f>INT((VLOOKUP($C7938,装备数值,4,0)+VLOOKUP($C7938,装备数值,7,0)*($E7938-1))*VLOOKUP($D7938,系数!$K$2:$O$7,4,0))</f>
        <v>0</v>
      </c>
      <c r="J7938" s="17">
        <f>INT((VLOOKUP($C7938,装备数值,4,0)+VLOOKUP($C7938,装备数值,7,0)*($E7938-1))*VLOOKUP($D7938,系数!$K$2:$O$7,5,0))</f>
        <v>0</v>
      </c>
      <c r="K7938" s="17">
        <f>INT(VLOOKUP(E7938,强化金币,2,1)*VLOOKUP(INDEX(装备!F:F,MATCH(属性!A7938,装备!A:A,0)),系数!$K$12:$M$15,3,0))</f>
        <v>1800</v>
      </c>
      <c r="O7938" s="17">
        <f>IF(E7938=1,"",VLOOKUP(E7938,系数!$S$2:$AB$12,MATCH(属性!C7938,评级,0),1))</f>
        <v>40</v>
      </c>
    </row>
    <row r="7939" spans="1:15" ht="17.25" thickBot="1" x14ac:dyDescent="0.4">
      <c r="A7939" s="17">
        <v>7100067</v>
      </c>
      <c r="B7939" s="17" t="s">
        <v>294</v>
      </c>
      <c r="C7939" s="15">
        <f>INDEX(装备!G:G,MATCH(属性!A7939,装备!A:A,0))</f>
        <v>17</v>
      </c>
      <c r="D7939" s="15" t="str">
        <f>INDEX(装备!E:E,MATCH(属性!A7939,装备!A:A,0))</f>
        <v>ring</v>
      </c>
      <c r="E7939" s="14">
        <v>17</v>
      </c>
      <c r="F7939" s="17">
        <f>INT((VLOOKUP($C7939,装备数值,2,0)+VLOOKUP($C7939,装备数值,5,0)*($E7939-1))*VLOOKUP($D7939,系数!$K$2:$O$7,2,0))</f>
        <v>0</v>
      </c>
      <c r="G7939" s="17">
        <f>INT((VLOOKUP($C7939,装备数值,3,0)+VLOOKUP($C7939,装备数值,6,0)*($E7939-1))*VLOOKUP($D7939,系数!$K$2:$O$7,3,0))</f>
        <v>364</v>
      </c>
      <c r="H7939" s="17">
        <f t="shared" si="236"/>
        <v>364</v>
      </c>
      <c r="I7939" s="17">
        <f>INT((VLOOKUP($C7939,装备数值,4,0)+VLOOKUP($C7939,装备数值,7,0)*($E7939-1))*VLOOKUP($D7939,系数!$K$2:$O$7,4,0))</f>
        <v>0</v>
      </c>
      <c r="J7939" s="17">
        <f>INT((VLOOKUP($C7939,装备数值,4,0)+VLOOKUP($C7939,装备数值,7,0)*($E7939-1))*VLOOKUP($D7939,系数!$K$2:$O$7,5,0))</f>
        <v>0</v>
      </c>
      <c r="K7939" s="17">
        <f>INT(VLOOKUP(E7939,强化金币,2,1)*VLOOKUP(INDEX(装备!F:F,MATCH(属性!A7939,装备!A:A,0)),系数!$K$12:$M$15,3,0))</f>
        <v>2000</v>
      </c>
      <c r="O7939" s="17">
        <f>IF(E7939=1,"",VLOOKUP(E7939,系数!$S$2:$AB$12,MATCH(属性!C7939,评级,0),1))</f>
        <v>40</v>
      </c>
    </row>
    <row r="7940" spans="1:15" ht="17.25" thickBot="1" x14ac:dyDescent="0.4">
      <c r="A7940" s="17">
        <v>7100067</v>
      </c>
      <c r="B7940" s="17" t="s">
        <v>294</v>
      </c>
      <c r="C7940" s="15">
        <f>INDEX(装备!G:G,MATCH(属性!A7940,装备!A:A,0))</f>
        <v>17</v>
      </c>
      <c r="D7940" s="15" t="str">
        <f>INDEX(装备!E:E,MATCH(属性!A7940,装备!A:A,0))</f>
        <v>ring</v>
      </c>
      <c r="E7940" s="14">
        <v>18</v>
      </c>
      <c r="F7940" s="17">
        <f>INT((VLOOKUP($C7940,装备数值,2,0)+VLOOKUP($C7940,装备数值,5,0)*($E7940-1))*VLOOKUP($D7940,系数!$K$2:$O$7,2,0))</f>
        <v>0</v>
      </c>
      <c r="G7940" s="17">
        <f>INT((VLOOKUP($C7940,装备数值,3,0)+VLOOKUP($C7940,装备数值,6,0)*($E7940-1))*VLOOKUP($D7940,系数!$K$2:$O$7,3,0))</f>
        <v>373</v>
      </c>
      <c r="H7940" s="17">
        <f t="shared" ref="H7940:H8003" si="237">G7940</f>
        <v>373</v>
      </c>
      <c r="I7940" s="17">
        <f>INT((VLOOKUP($C7940,装备数值,4,0)+VLOOKUP($C7940,装备数值,7,0)*($E7940-1))*VLOOKUP($D7940,系数!$K$2:$O$7,4,0))</f>
        <v>0</v>
      </c>
      <c r="J7940" s="17">
        <f>INT((VLOOKUP($C7940,装备数值,4,0)+VLOOKUP($C7940,装备数值,7,0)*($E7940-1))*VLOOKUP($D7940,系数!$K$2:$O$7,5,0))</f>
        <v>0</v>
      </c>
      <c r="K7940" s="17">
        <f>INT(VLOOKUP(E7940,强化金币,2,1)*VLOOKUP(INDEX(装备!F:F,MATCH(属性!A7940,装备!A:A,0)),系数!$K$12:$M$15,3,0))</f>
        <v>2200</v>
      </c>
      <c r="O7940" s="17">
        <f>IF(E7940=1,"",VLOOKUP(E7940,系数!$S$2:$AB$12,MATCH(属性!C7940,评级,0),1))</f>
        <v>40</v>
      </c>
    </row>
    <row r="7941" spans="1:15" ht="17.25" thickBot="1" x14ac:dyDescent="0.4">
      <c r="A7941" s="17">
        <v>7100067</v>
      </c>
      <c r="B7941" s="17" t="s">
        <v>294</v>
      </c>
      <c r="C7941" s="15">
        <f>INDEX(装备!G:G,MATCH(属性!A7941,装备!A:A,0))</f>
        <v>17</v>
      </c>
      <c r="D7941" s="15" t="str">
        <f>INDEX(装备!E:E,MATCH(属性!A7941,装备!A:A,0))</f>
        <v>ring</v>
      </c>
      <c r="E7941" s="14">
        <v>19</v>
      </c>
      <c r="F7941" s="17">
        <f>INT((VLOOKUP($C7941,装备数值,2,0)+VLOOKUP($C7941,装备数值,5,0)*($E7941-1))*VLOOKUP($D7941,系数!$K$2:$O$7,2,0))</f>
        <v>0</v>
      </c>
      <c r="G7941" s="17">
        <f>INT((VLOOKUP($C7941,装备数值,3,0)+VLOOKUP($C7941,装备数值,6,0)*($E7941-1))*VLOOKUP($D7941,系数!$K$2:$O$7,3,0))</f>
        <v>382</v>
      </c>
      <c r="H7941" s="17">
        <f t="shared" si="237"/>
        <v>382</v>
      </c>
      <c r="I7941" s="17">
        <f>INT((VLOOKUP($C7941,装备数值,4,0)+VLOOKUP($C7941,装备数值,7,0)*($E7941-1))*VLOOKUP($D7941,系数!$K$2:$O$7,4,0))</f>
        <v>0</v>
      </c>
      <c r="J7941" s="17">
        <f>INT((VLOOKUP($C7941,装备数值,4,0)+VLOOKUP($C7941,装备数值,7,0)*($E7941-1))*VLOOKUP($D7941,系数!$K$2:$O$7,5,0))</f>
        <v>0</v>
      </c>
      <c r="K7941" s="17">
        <f>INT(VLOOKUP(E7941,强化金币,2,1)*VLOOKUP(INDEX(装备!F:F,MATCH(属性!A7941,装备!A:A,0)),系数!$K$12:$M$15,3,0))</f>
        <v>2400</v>
      </c>
      <c r="O7941" s="17">
        <f>IF(E7941=1,"",VLOOKUP(E7941,系数!$S$2:$AB$12,MATCH(属性!C7941,评级,0),1))</f>
        <v>40</v>
      </c>
    </row>
    <row r="7942" spans="1:15" ht="17.25" thickBot="1" x14ac:dyDescent="0.4">
      <c r="A7942" s="17">
        <v>7100067</v>
      </c>
      <c r="B7942" s="17" t="s">
        <v>294</v>
      </c>
      <c r="C7942" s="15">
        <f>INDEX(装备!G:G,MATCH(属性!A7942,装备!A:A,0))</f>
        <v>17</v>
      </c>
      <c r="D7942" s="15" t="str">
        <f>INDEX(装备!E:E,MATCH(属性!A7942,装备!A:A,0))</f>
        <v>ring</v>
      </c>
      <c r="E7942" s="14">
        <v>20</v>
      </c>
      <c r="F7942" s="17">
        <f>INT((VLOOKUP($C7942,装备数值,2,0)+VLOOKUP($C7942,装备数值,5,0)*($E7942-1))*VLOOKUP($D7942,系数!$K$2:$O$7,2,0))</f>
        <v>0</v>
      </c>
      <c r="G7942" s="17">
        <f>INT((VLOOKUP($C7942,装备数值,3,0)+VLOOKUP($C7942,装备数值,6,0)*($E7942-1))*VLOOKUP($D7942,系数!$K$2:$O$7,3,0))</f>
        <v>391</v>
      </c>
      <c r="H7942" s="17">
        <f t="shared" si="237"/>
        <v>391</v>
      </c>
      <c r="I7942" s="17">
        <f>INT((VLOOKUP($C7942,装备数值,4,0)+VLOOKUP($C7942,装备数值,7,0)*($E7942-1))*VLOOKUP($D7942,系数!$K$2:$O$7,4,0))</f>
        <v>0</v>
      </c>
      <c r="J7942" s="17">
        <f>INT((VLOOKUP($C7942,装备数值,4,0)+VLOOKUP($C7942,装备数值,7,0)*($E7942-1))*VLOOKUP($D7942,系数!$K$2:$O$7,5,0))</f>
        <v>0</v>
      </c>
      <c r="K7942" s="17">
        <f>INT(VLOOKUP(E7942,强化金币,2,1)*VLOOKUP(INDEX(装备!F:F,MATCH(属性!A7942,装备!A:A,0)),系数!$K$12:$M$15,3,0))</f>
        <v>2600</v>
      </c>
      <c r="O7942" s="17">
        <f>IF(E7942=1,"",VLOOKUP(E7942,系数!$S$2:$AB$12,MATCH(属性!C7942,评级,0),1))</f>
        <v>60</v>
      </c>
    </row>
    <row r="7943" spans="1:15" ht="17.25" thickBot="1" x14ac:dyDescent="0.4">
      <c r="A7943" s="17">
        <v>7100067</v>
      </c>
      <c r="B7943" s="17" t="s">
        <v>294</v>
      </c>
      <c r="C7943" s="15">
        <f>INDEX(装备!G:G,MATCH(属性!A7943,装备!A:A,0))</f>
        <v>17</v>
      </c>
      <c r="D7943" s="15" t="str">
        <f>INDEX(装备!E:E,MATCH(属性!A7943,装备!A:A,0))</f>
        <v>ring</v>
      </c>
      <c r="E7943" s="14">
        <v>21</v>
      </c>
      <c r="F7943" s="17">
        <f>INT((VLOOKUP($C7943,装备数值,2,0)+VLOOKUP($C7943,装备数值,5,0)*($E7943-1))*VLOOKUP($D7943,系数!$K$2:$O$7,2,0))</f>
        <v>0</v>
      </c>
      <c r="G7943" s="17">
        <f>INT((VLOOKUP($C7943,装备数值,3,0)+VLOOKUP($C7943,装备数值,6,0)*($E7943-1))*VLOOKUP($D7943,系数!$K$2:$O$7,3,0))</f>
        <v>400</v>
      </c>
      <c r="H7943" s="17">
        <f t="shared" si="237"/>
        <v>400</v>
      </c>
      <c r="I7943" s="17">
        <f>INT((VLOOKUP($C7943,装备数值,4,0)+VLOOKUP($C7943,装备数值,7,0)*($E7943-1))*VLOOKUP($D7943,系数!$K$2:$O$7,4,0))</f>
        <v>0</v>
      </c>
      <c r="J7943" s="17">
        <f>INT((VLOOKUP($C7943,装备数值,4,0)+VLOOKUP($C7943,装备数值,7,0)*($E7943-1))*VLOOKUP($D7943,系数!$K$2:$O$7,5,0))</f>
        <v>0</v>
      </c>
      <c r="K7943" s="17">
        <f>INT(VLOOKUP(E7943,强化金币,2,1)*VLOOKUP(INDEX(装备!F:F,MATCH(属性!A7943,装备!A:A,0)),系数!$K$12:$M$15,3,0))</f>
        <v>2800</v>
      </c>
      <c r="O7943" s="17">
        <f>IF(E7943=1,"",VLOOKUP(E7943,系数!$S$2:$AB$12,MATCH(属性!C7943,评级,0),1))</f>
        <v>60</v>
      </c>
    </row>
    <row r="7944" spans="1:15" ht="17.25" thickBot="1" x14ac:dyDescent="0.4">
      <c r="A7944" s="17">
        <v>7100067</v>
      </c>
      <c r="B7944" s="17" t="s">
        <v>294</v>
      </c>
      <c r="C7944" s="15">
        <f>INDEX(装备!G:G,MATCH(属性!A7944,装备!A:A,0))</f>
        <v>17</v>
      </c>
      <c r="D7944" s="15" t="str">
        <f>INDEX(装备!E:E,MATCH(属性!A7944,装备!A:A,0))</f>
        <v>ring</v>
      </c>
      <c r="E7944" s="14">
        <v>22</v>
      </c>
      <c r="F7944" s="17">
        <f>INT((VLOOKUP($C7944,装备数值,2,0)+VLOOKUP($C7944,装备数值,5,0)*($E7944-1))*VLOOKUP($D7944,系数!$K$2:$O$7,2,0))</f>
        <v>0</v>
      </c>
      <c r="G7944" s="17">
        <f>INT((VLOOKUP($C7944,装备数值,3,0)+VLOOKUP($C7944,装备数值,6,0)*($E7944-1))*VLOOKUP($D7944,系数!$K$2:$O$7,3,0))</f>
        <v>409</v>
      </c>
      <c r="H7944" s="17">
        <f t="shared" si="237"/>
        <v>409</v>
      </c>
      <c r="I7944" s="17">
        <f>INT((VLOOKUP($C7944,装备数值,4,0)+VLOOKUP($C7944,装备数值,7,0)*($E7944-1))*VLOOKUP($D7944,系数!$K$2:$O$7,4,0))</f>
        <v>0</v>
      </c>
      <c r="J7944" s="17">
        <f>INT((VLOOKUP($C7944,装备数值,4,0)+VLOOKUP($C7944,装备数值,7,0)*($E7944-1))*VLOOKUP($D7944,系数!$K$2:$O$7,5,0))</f>
        <v>0</v>
      </c>
      <c r="K7944" s="17">
        <f>INT(VLOOKUP(E7944,强化金币,2,1)*VLOOKUP(INDEX(装备!F:F,MATCH(属性!A7944,装备!A:A,0)),系数!$K$12:$M$15,3,0))</f>
        <v>3000</v>
      </c>
      <c r="O7944" s="17">
        <f>IF(E7944=1,"",VLOOKUP(E7944,系数!$S$2:$AB$12,MATCH(属性!C7944,评级,0),1))</f>
        <v>60</v>
      </c>
    </row>
    <row r="7945" spans="1:15" ht="17.25" thickBot="1" x14ac:dyDescent="0.4">
      <c r="A7945" s="17">
        <v>7100067</v>
      </c>
      <c r="B7945" s="17" t="s">
        <v>294</v>
      </c>
      <c r="C7945" s="15">
        <f>INDEX(装备!G:G,MATCH(属性!A7945,装备!A:A,0))</f>
        <v>17</v>
      </c>
      <c r="D7945" s="15" t="str">
        <f>INDEX(装备!E:E,MATCH(属性!A7945,装备!A:A,0))</f>
        <v>ring</v>
      </c>
      <c r="E7945" s="14">
        <v>23</v>
      </c>
      <c r="F7945" s="17">
        <f>INT((VLOOKUP($C7945,装备数值,2,0)+VLOOKUP($C7945,装备数值,5,0)*($E7945-1))*VLOOKUP($D7945,系数!$K$2:$O$7,2,0))</f>
        <v>0</v>
      </c>
      <c r="G7945" s="17">
        <f>INT((VLOOKUP($C7945,装备数值,3,0)+VLOOKUP($C7945,装备数值,6,0)*($E7945-1))*VLOOKUP($D7945,系数!$K$2:$O$7,3,0))</f>
        <v>418</v>
      </c>
      <c r="H7945" s="17">
        <f t="shared" si="237"/>
        <v>418</v>
      </c>
      <c r="I7945" s="17">
        <f>INT((VLOOKUP($C7945,装备数值,4,0)+VLOOKUP($C7945,装备数值,7,0)*($E7945-1))*VLOOKUP($D7945,系数!$K$2:$O$7,4,0))</f>
        <v>0</v>
      </c>
      <c r="J7945" s="17">
        <f>INT((VLOOKUP($C7945,装备数值,4,0)+VLOOKUP($C7945,装备数值,7,0)*($E7945-1))*VLOOKUP($D7945,系数!$K$2:$O$7,5,0))</f>
        <v>0</v>
      </c>
      <c r="K7945" s="17">
        <f>INT(VLOOKUP(E7945,强化金币,2,1)*VLOOKUP(INDEX(装备!F:F,MATCH(属性!A7945,装备!A:A,0)),系数!$K$12:$M$15,3,0))</f>
        <v>3200</v>
      </c>
      <c r="O7945" s="17">
        <f>IF(E7945=1,"",VLOOKUP(E7945,系数!$S$2:$AB$12,MATCH(属性!C7945,评级,0),1))</f>
        <v>60</v>
      </c>
    </row>
    <row r="7946" spans="1:15" ht="17.25" thickBot="1" x14ac:dyDescent="0.4">
      <c r="A7946" s="17">
        <v>7100067</v>
      </c>
      <c r="B7946" s="17" t="s">
        <v>294</v>
      </c>
      <c r="C7946" s="15">
        <f>INDEX(装备!G:G,MATCH(属性!A7946,装备!A:A,0))</f>
        <v>17</v>
      </c>
      <c r="D7946" s="15" t="str">
        <f>INDEX(装备!E:E,MATCH(属性!A7946,装备!A:A,0))</f>
        <v>ring</v>
      </c>
      <c r="E7946" s="14">
        <v>24</v>
      </c>
      <c r="F7946" s="17">
        <f>INT((VLOOKUP($C7946,装备数值,2,0)+VLOOKUP($C7946,装备数值,5,0)*($E7946-1))*VLOOKUP($D7946,系数!$K$2:$O$7,2,0))</f>
        <v>0</v>
      </c>
      <c r="G7946" s="17">
        <f>INT((VLOOKUP($C7946,装备数值,3,0)+VLOOKUP($C7946,装备数值,6,0)*($E7946-1))*VLOOKUP($D7946,系数!$K$2:$O$7,3,0))</f>
        <v>427</v>
      </c>
      <c r="H7946" s="17">
        <f t="shared" si="237"/>
        <v>427</v>
      </c>
      <c r="I7946" s="17">
        <f>INT((VLOOKUP($C7946,装备数值,4,0)+VLOOKUP($C7946,装备数值,7,0)*($E7946-1))*VLOOKUP($D7946,系数!$K$2:$O$7,4,0))</f>
        <v>0</v>
      </c>
      <c r="J7946" s="17">
        <f>INT((VLOOKUP($C7946,装备数值,4,0)+VLOOKUP($C7946,装备数值,7,0)*($E7946-1))*VLOOKUP($D7946,系数!$K$2:$O$7,5,0))</f>
        <v>0</v>
      </c>
      <c r="K7946" s="17">
        <f>INT(VLOOKUP(E7946,强化金币,2,1)*VLOOKUP(INDEX(装备!F:F,MATCH(属性!A7946,装备!A:A,0)),系数!$K$12:$M$15,3,0))</f>
        <v>3400</v>
      </c>
      <c r="O7946" s="17">
        <f>IF(E7946=1,"",VLOOKUP(E7946,系数!$S$2:$AB$12,MATCH(属性!C7946,评级,0),1))</f>
        <v>60</v>
      </c>
    </row>
    <row r="7947" spans="1:15" ht="17.25" thickBot="1" x14ac:dyDescent="0.4">
      <c r="A7947" s="17">
        <v>7100067</v>
      </c>
      <c r="B7947" s="17" t="s">
        <v>294</v>
      </c>
      <c r="C7947" s="15">
        <f>INDEX(装备!G:G,MATCH(属性!A7947,装备!A:A,0))</f>
        <v>17</v>
      </c>
      <c r="D7947" s="15" t="str">
        <f>INDEX(装备!E:E,MATCH(属性!A7947,装备!A:A,0))</f>
        <v>ring</v>
      </c>
      <c r="E7947" s="14">
        <v>25</v>
      </c>
      <c r="F7947" s="17">
        <f>INT((VLOOKUP($C7947,装备数值,2,0)+VLOOKUP($C7947,装备数值,5,0)*($E7947-1))*VLOOKUP($D7947,系数!$K$2:$O$7,2,0))</f>
        <v>0</v>
      </c>
      <c r="G7947" s="17">
        <f>INT((VLOOKUP($C7947,装备数值,3,0)+VLOOKUP($C7947,装备数值,6,0)*($E7947-1))*VLOOKUP($D7947,系数!$K$2:$O$7,3,0))</f>
        <v>436</v>
      </c>
      <c r="H7947" s="17">
        <f t="shared" si="237"/>
        <v>436</v>
      </c>
      <c r="I7947" s="17">
        <f>INT((VLOOKUP($C7947,装备数值,4,0)+VLOOKUP($C7947,装备数值,7,0)*($E7947-1))*VLOOKUP($D7947,系数!$K$2:$O$7,4,0))</f>
        <v>0</v>
      </c>
      <c r="J7947" s="17">
        <f>INT((VLOOKUP($C7947,装备数值,4,0)+VLOOKUP($C7947,装备数值,7,0)*($E7947-1))*VLOOKUP($D7947,系数!$K$2:$O$7,5,0))</f>
        <v>0</v>
      </c>
      <c r="K7947" s="17">
        <f>INT(VLOOKUP(E7947,强化金币,2,1)*VLOOKUP(INDEX(装备!F:F,MATCH(属性!A7947,装备!A:A,0)),系数!$K$12:$M$15,3,0))</f>
        <v>3600</v>
      </c>
      <c r="O7947" s="17">
        <f>IF(E7947=1,"",VLOOKUP(E7947,系数!$S$2:$AB$12,MATCH(属性!C7947,评级,0),1))</f>
        <v>60</v>
      </c>
    </row>
    <row r="7948" spans="1:15" ht="17.25" thickBot="1" x14ac:dyDescent="0.4">
      <c r="A7948" s="17">
        <v>7100067</v>
      </c>
      <c r="B7948" s="17" t="s">
        <v>294</v>
      </c>
      <c r="C7948" s="15">
        <f>INDEX(装备!G:G,MATCH(属性!A7948,装备!A:A,0))</f>
        <v>17</v>
      </c>
      <c r="D7948" s="15" t="str">
        <f>INDEX(装备!E:E,MATCH(属性!A7948,装备!A:A,0))</f>
        <v>ring</v>
      </c>
      <c r="E7948" s="14">
        <v>26</v>
      </c>
      <c r="F7948" s="17">
        <f>INT((VLOOKUP($C7948,装备数值,2,0)+VLOOKUP($C7948,装备数值,5,0)*($E7948-1))*VLOOKUP($D7948,系数!$K$2:$O$7,2,0))</f>
        <v>0</v>
      </c>
      <c r="G7948" s="17">
        <f>INT((VLOOKUP($C7948,装备数值,3,0)+VLOOKUP($C7948,装备数值,6,0)*($E7948-1))*VLOOKUP($D7948,系数!$K$2:$O$7,3,0))</f>
        <v>445</v>
      </c>
      <c r="H7948" s="17">
        <f t="shared" si="237"/>
        <v>445</v>
      </c>
      <c r="I7948" s="17">
        <f>INT((VLOOKUP($C7948,装备数值,4,0)+VLOOKUP($C7948,装备数值,7,0)*($E7948-1))*VLOOKUP($D7948,系数!$K$2:$O$7,4,0))</f>
        <v>0</v>
      </c>
      <c r="J7948" s="17">
        <f>INT((VLOOKUP($C7948,装备数值,4,0)+VLOOKUP($C7948,装备数值,7,0)*($E7948-1))*VLOOKUP($D7948,系数!$K$2:$O$7,5,0))</f>
        <v>0</v>
      </c>
      <c r="K7948" s="17">
        <f>INT(VLOOKUP(E7948,强化金币,2,1)*VLOOKUP(INDEX(装备!F:F,MATCH(属性!A7948,装备!A:A,0)),系数!$K$12:$M$15,3,0))</f>
        <v>3800</v>
      </c>
      <c r="O7948" s="17">
        <f>IF(E7948=1,"",VLOOKUP(E7948,系数!$S$2:$AB$12,MATCH(属性!C7948,评级,0),1))</f>
        <v>60</v>
      </c>
    </row>
    <row r="7949" spans="1:15" ht="17.25" thickBot="1" x14ac:dyDescent="0.4">
      <c r="A7949" s="17">
        <v>7100067</v>
      </c>
      <c r="B7949" s="17" t="s">
        <v>294</v>
      </c>
      <c r="C7949" s="15">
        <f>INDEX(装备!G:G,MATCH(属性!A7949,装备!A:A,0))</f>
        <v>17</v>
      </c>
      <c r="D7949" s="15" t="str">
        <f>INDEX(装备!E:E,MATCH(属性!A7949,装备!A:A,0))</f>
        <v>ring</v>
      </c>
      <c r="E7949" s="14">
        <v>27</v>
      </c>
      <c r="F7949" s="17">
        <f>INT((VLOOKUP($C7949,装备数值,2,0)+VLOOKUP($C7949,装备数值,5,0)*($E7949-1))*VLOOKUP($D7949,系数!$K$2:$O$7,2,0))</f>
        <v>0</v>
      </c>
      <c r="G7949" s="17">
        <f>INT((VLOOKUP($C7949,装备数值,3,0)+VLOOKUP($C7949,装备数值,6,0)*($E7949-1))*VLOOKUP($D7949,系数!$K$2:$O$7,3,0))</f>
        <v>454</v>
      </c>
      <c r="H7949" s="17">
        <f t="shared" si="237"/>
        <v>454</v>
      </c>
      <c r="I7949" s="17">
        <f>INT((VLOOKUP($C7949,装备数值,4,0)+VLOOKUP($C7949,装备数值,7,0)*($E7949-1))*VLOOKUP($D7949,系数!$K$2:$O$7,4,0))</f>
        <v>0</v>
      </c>
      <c r="J7949" s="17">
        <f>INT((VLOOKUP($C7949,装备数值,4,0)+VLOOKUP($C7949,装备数值,7,0)*($E7949-1))*VLOOKUP($D7949,系数!$K$2:$O$7,5,0))</f>
        <v>0</v>
      </c>
      <c r="K7949" s="17">
        <f>INT(VLOOKUP(E7949,强化金币,2,1)*VLOOKUP(INDEX(装备!F:F,MATCH(属性!A7949,装备!A:A,0)),系数!$K$12:$M$15,3,0))</f>
        <v>4000</v>
      </c>
      <c r="O7949" s="17">
        <f>IF(E7949=1,"",VLOOKUP(E7949,系数!$S$2:$AB$12,MATCH(属性!C7949,评级,0),1))</f>
        <v>60</v>
      </c>
    </row>
    <row r="7950" spans="1:15" ht="17.25" thickBot="1" x14ac:dyDescent="0.4">
      <c r="A7950" s="17">
        <v>7100067</v>
      </c>
      <c r="B7950" s="17" t="s">
        <v>294</v>
      </c>
      <c r="C7950" s="15">
        <f>INDEX(装备!G:G,MATCH(属性!A7950,装备!A:A,0))</f>
        <v>17</v>
      </c>
      <c r="D7950" s="15" t="str">
        <f>INDEX(装备!E:E,MATCH(属性!A7950,装备!A:A,0))</f>
        <v>ring</v>
      </c>
      <c r="E7950" s="14">
        <v>28</v>
      </c>
      <c r="F7950" s="17">
        <f>INT((VLOOKUP($C7950,装备数值,2,0)+VLOOKUP($C7950,装备数值,5,0)*($E7950-1))*VLOOKUP($D7950,系数!$K$2:$O$7,2,0))</f>
        <v>0</v>
      </c>
      <c r="G7950" s="17">
        <f>INT((VLOOKUP($C7950,装备数值,3,0)+VLOOKUP($C7950,装备数值,6,0)*($E7950-1))*VLOOKUP($D7950,系数!$K$2:$O$7,3,0))</f>
        <v>463</v>
      </c>
      <c r="H7950" s="17">
        <f t="shared" si="237"/>
        <v>463</v>
      </c>
      <c r="I7950" s="17">
        <f>INT((VLOOKUP($C7950,装备数值,4,0)+VLOOKUP($C7950,装备数值,7,0)*($E7950-1))*VLOOKUP($D7950,系数!$K$2:$O$7,4,0))</f>
        <v>0</v>
      </c>
      <c r="J7950" s="17">
        <f>INT((VLOOKUP($C7950,装备数值,4,0)+VLOOKUP($C7950,装备数值,7,0)*($E7950-1))*VLOOKUP($D7950,系数!$K$2:$O$7,5,0))</f>
        <v>0</v>
      </c>
      <c r="K7950" s="17">
        <f>INT(VLOOKUP(E7950,强化金币,2,1)*VLOOKUP(INDEX(装备!F:F,MATCH(属性!A7950,装备!A:A,0)),系数!$K$12:$M$15,3,0))</f>
        <v>4200</v>
      </c>
      <c r="O7950" s="17">
        <f>IF(E7950=1,"",VLOOKUP(E7950,系数!$S$2:$AB$12,MATCH(属性!C7950,评级,0),1))</f>
        <v>60</v>
      </c>
    </row>
    <row r="7951" spans="1:15" ht="17.25" thickBot="1" x14ac:dyDescent="0.4">
      <c r="A7951" s="17">
        <v>7100067</v>
      </c>
      <c r="B7951" s="17" t="s">
        <v>294</v>
      </c>
      <c r="C7951" s="15">
        <f>INDEX(装备!G:G,MATCH(属性!A7951,装备!A:A,0))</f>
        <v>17</v>
      </c>
      <c r="D7951" s="15" t="str">
        <f>INDEX(装备!E:E,MATCH(属性!A7951,装备!A:A,0))</f>
        <v>ring</v>
      </c>
      <c r="E7951" s="14">
        <v>29</v>
      </c>
      <c r="F7951" s="17">
        <f>INT((VLOOKUP($C7951,装备数值,2,0)+VLOOKUP($C7951,装备数值,5,0)*($E7951-1))*VLOOKUP($D7951,系数!$K$2:$O$7,2,0))</f>
        <v>0</v>
      </c>
      <c r="G7951" s="17">
        <f>INT((VLOOKUP($C7951,装备数值,3,0)+VLOOKUP($C7951,装备数值,6,0)*($E7951-1))*VLOOKUP($D7951,系数!$K$2:$O$7,3,0))</f>
        <v>472</v>
      </c>
      <c r="H7951" s="17">
        <f t="shared" si="237"/>
        <v>472</v>
      </c>
      <c r="I7951" s="17">
        <f>INT((VLOOKUP($C7951,装备数值,4,0)+VLOOKUP($C7951,装备数值,7,0)*($E7951-1))*VLOOKUP($D7951,系数!$K$2:$O$7,4,0))</f>
        <v>0</v>
      </c>
      <c r="J7951" s="17">
        <f>INT((VLOOKUP($C7951,装备数值,4,0)+VLOOKUP($C7951,装备数值,7,0)*($E7951-1))*VLOOKUP($D7951,系数!$K$2:$O$7,5,0))</f>
        <v>0</v>
      </c>
      <c r="K7951" s="17">
        <f>INT(VLOOKUP(E7951,强化金币,2,1)*VLOOKUP(INDEX(装备!F:F,MATCH(属性!A7951,装备!A:A,0)),系数!$K$12:$M$15,3,0))</f>
        <v>4500</v>
      </c>
      <c r="O7951" s="17">
        <f>IF(E7951=1,"",VLOOKUP(E7951,系数!$S$2:$AB$12,MATCH(属性!C7951,评级,0),1))</f>
        <v>60</v>
      </c>
    </row>
    <row r="7952" spans="1:15" ht="17.25" thickBot="1" x14ac:dyDescent="0.4">
      <c r="A7952" s="17">
        <v>7100067</v>
      </c>
      <c r="B7952" s="17" t="s">
        <v>294</v>
      </c>
      <c r="C7952" s="15">
        <f>INDEX(装备!G:G,MATCH(属性!A7952,装备!A:A,0))</f>
        <v>17</v>
      </c>
      <c r="D7952" s="15" t="str">
        <f>INDEX(装备!E:E,MATCH(属性!A7952,装备!A:A,0))</f>
        <v>ring</v>
      </c>
      <c r="E7952" s="14">
        <v>30</v>
      </c>
      <c r="F7952" s="17">
        <f>INT((VLOOKUP($C7952,装备数值,2,0)+VLOOKUP($C7952,装备数值,5,0)*($E7952-1))*VLOOKUP($D7952,系数!$K$2:$O$7,2,0))</f>
        <v>0</v>
      </c>
      <c r="G7952" s="17">
        <f>INT((VLOOKUP($C7952,装备数值,3,0)+VLOOKUP($C7952,装备数值,6,0)*($E7952-1))*VLOOKUP($D7952,系数!$K$2:$O$7,3,0))</f>
        <v>481</v>
      </c>
      <c r="H7952" s="17">
        <f t="shared" si="237"/>
        <v>481</v>
      </c>
      <c r="I7952" s="17">
        <f>INT((VLOOKUP($C7952,装备数值,4,0)+VLOOKUP($C7952,装备数值,7,0)*($E7952-1))*VLOOKUP($D7952,系数!$K$2:$O$7,4,0))</f>
        <v>0</v>
      </c>
      <c r="J7952" s="17">
        <f>INT((VLOOKUP($C7952,装备数值,4,0)+VLOOKUP($C7952,装备数值,7,0)*($E7952-1))*VLOOKUP($D7952,系数!$K$2:$O$7,5,0))</f>
        <v>0</v>
      </c>
      <c r="K7952" s="17">
        <f>INT(VLOOKUP(E7952,强化金币,2,1)*VLOOKUP(INDEX(装备!F:F,MATCH(属性!A7952,装备!A:A,0)),系数!$K$12:$M$15,3,0))</f>
        <v>5000</v>
      </c>
      <c r="O7952" s="17">
        <f>IF(E7952=1,"",VLOOKUP(E7952,系数!$S$2:$AB$12,MATCH(属性!C7952,评级,0),1))</f>
        <v>80</v>
      </c>
    </row>
    <row r="7953" spans="1:15" ht="17.25" thickBot="1" x14ac:dyDescent="0.4">
      <c r="A7953" s="17">
        <v>7100067</v>
      </c>
      <c r="B7953" s="17" t="s">
        <v>294</v>
      </c>
      <c r="C7953" s="15">
        <f>INDEX(装备!G:G,MATCH(属性!A7953,装备!A:A,0))</f>
        <v>17</v>
      </c>
      <c r="D7953" s="15" t="str">
        <f>INDEX(装备!E:E,MATCH(属性!A7953,装备!A:A,0))</f>
        <v>ring</v>
      </c>
      <c r="E7953" s="14">
        <v>31</v>
      </c>
      <c r="F7953" s="17">
        <f>INT((VLOOKUP($C7953,装备数值,2,0)+VLOOKUP($C7953,装备数值,5,0)*($E7953-1))*VLOOKUP($D7953,系数!$K$2:$O$7,2,0))</f>
        <v>0</v>
      </c>
      <c r="G7953" s="17">
        <f>INT((VLOOKUP($C7953,装备数值,3,0)+VLOOKUP($C7953,装备数值,6,0)*($E7953-1))*VLOOKUP($D7953,系数!$K$2:$O$7,3,0))</f>
        <v>490</v>
      </c>
      <c r="H7953" s="17">
        <f t="shared" si="237"/>
        <v>490</v>
      </c>
      <c r="I7953" s="17">
        <f>INT((VLOOKUP($C7953,装备数值,4,0)+VLOOKUP($C7953,装备数值,7,0)*($E7953-1))*VLOOKUP($D7953,系数!$K$2:$O$7,4,0))</f>
        <v>0</v>
      </c>
      <c r="J7953" s="17">
        <f>INT((VLOOKUP($C7953,装备数值,4,0)+VLOOKUP($C7953,装备数值,7,0)*($E7953-1))*VLOOKUP($D7953,系数!$K$2:$O$7,5,0))</f>
        <v>0</v>
      </c>
      <c r="K7953" s="17">
        <f>INT(VLOOKUP(E7953,强化金币,2,1)*VLOOKUP(INDEX(装备!F:F,MATCH(属性!A7953,装备!A:A,0)),系数!$K$12:$M$15,3,0))</f>
        <v>5500</v>
      </c>
      <c r="O7953" s="17">
        <f>IF(E7953=1,"",VLOOKUP(E7953,系数!$S$2:$AB$12,MATCH(属性!C7953,评级,0),1))</f>
        <v>80</v>
      </c>
    </row>
    <row r="7954" spans="1:15" ht="17.25" thickBot="1" x14ac:dyDescent="0.4">
      <c r="A7954" s="17">
        <v>7100067</v>
      </c>
      <c r="B7954" s="17" t="s">
        <v>294</v>
      </c>
      <c r="C7954" s="15">
        <f>INDEX(装备!G:G,MATCH(属性!A7954,装备!A:A,0))</f>
        <v>17</v>
      </c>
      <c r="D7954" s="15" t="str">
        <f>INDEX(装备!E:E,MATCH(属性!A7954,装备!A:A,0))</f>
        <v>ring</v>
      </c>
      <c r="E7954" s="14">
        <v>32</v>
      </c>
      <c r="F7954" s="17">
        <f>INT((VLOOKUP($C7954,装备数值,2,0)+VLOOKUP($C7954,装备数值,5,0)*($E7954-1))*VLOOKUP($D7954,系数!$K$2:$O$7,2,0))</f>
        <v>0</v>
      </c>
      <c r="G7954" s="17">
        <f>INT((VLOOKUP($C7954,装备数值,3,0)+VLOOKUP($C7954,装备数值,6,0)*($E7954-1))*VLOOKUP($D7954,系数!$K$2:$O$7,3,0))</f>
        <v>499</v>
      </c>
      <c r="H7954" s="17">
        <f t="shared" si="237"/>
        <v>499</v>
      </c>
      <c r="I7954" s="17">
        <f>INT((VLOOKUP($C7954,装备数值,4,0)+VLOOKUP($C7954,装备数值,7,0)*($E7954-1))*VLOOKUP($D7954,系数!$K$2:$O$7,4,0))</f>
        <v>0</v>
      </c>
      <c r="J7954" s="17">
        <f>INT((VLOOKUP($C7954,装备数值,4,0)+VLOOKUP($C7954,装备数值,7,0)*($E7954-1))*VLOOKUP($D7954,系数!$K$2:$O$7,5,0))</f>
        <v>0</v>
      </c>
      <c r="K7954" s="17">
        <f>INT(VLOOKUP(E7954,强化金币,2,1)*VLOOKUP(INDEX(装备!F:F,MATCH(属性!A7954,装备!A:A,0)),系数!$K$12:$M$15,3,0))</f>
        <v>6000</v>
      </c>
      <c r="O7954" s="17">
        <f>IF(E7954=1,"",VLOOKUP(E7954,系数!$S$2:$AB$12,MATCH(属性!C7954,评级,0),1))</f>
        <v>80</v>
      </c>
    </row>
    <row r="7955" spans="1:15" ht="17.25" thickBot="1" x14ac:dyDescent="0.4">
      <c r="A7955" s="17">
        <v>7100067</v>
      </c>
      <c r="B7955" s="17" t="s">
        <v>294</v>
      </c>
      <c r="C7955" s="15">
        <f>INDEX(装备!G:G,MATCH(属性!A7955,装备!A:A,0))</f>
        <v>17</v>
      </c>
      <c r="D7955" s="15" t="str">
        <f>INDEX(装备!E:E,MATCH(属性!A7955,装备!A:A,0))</f>
        <v>ring</v>
      </c>
      <c r="E7955" s="14">
        <v>33</v>
      </c>
      <c r="F7955" s="17">
        <f>INT((VLOOKUP($C7955,装备数值,2,0)+VLOOKUP($C7955,装备数值,5,0)*($E7955-1))*VLOOKUP($D7955,系数!$K$2:$O$7,2,0))</f>
        <v>0</v>
      </c>
      <c r="G7955" s="17">
        <f>INT((VLOOKUP($C7955,装备数值,3,0)+VLOOKUP($C7955,装备数值,6,0)*($E7955-1))*VLOOKUP($D7955,系数!$K$2:$O$7,3,0))</f>
        <v>509</v>
      </c>
      <c r="H7955" s="17">
        <f t="shared" si="237"/>
        <v>509</v>
      </c>
      <c r="I7955" s="17">
        <f>INT((VLOOKUP($C7955,装备数值,4,0)+VLOOKUP($C7955,装备数值,7,0)*($E7955-1))*VLOOKUP($D7955,系数!$K$2:$O$7,4,0))</f>
        <v>0</v>
      </c>
      <c r="J7955" s="17">
        <f>INT((VLOOKUP($C7955,装备数值,4,0)+VLOOKUP($C7955,装备数值,7,0)*($E7955-1))*VLOOKUP($D7955,系数!$K$2:$O$7,5,0))</f>
        <v>0</v>
      </c>
      <c r="K7955" s="17">
        <f>INT(VLOOKUP(E7955,强化金币,2,1)*VLOOKUP(INDEX(装备!F:F,MATCH(属性!A7955,装备!A:A,0)),系数!$K$12:$M$15,3,0))</f>
        <v>6500</v>
      </c>
      <c r="O7955" s="17">
        <f>IF(E7955=1,"",VLOOKUP(E7955,系数!$S$2:$AB$12,MATCH(属性!C7955,评级,0),1))</f>
        <v>80</v>
      </c>
    </row>
    <row r="7956" spans="1:15" ht="17.25" thickBot="1" x14ac:dyDescent="0.4">
      <c r="A7956" s="17">
        <v>7100067</v>
      </c>
      <c r="B7956" s="17" t="s">
        <v>294</v>
      </c>
      <c r="C7956" s="15">
        <f>INDEX(装备!G:G,MATCH(属性!A7956,装备!A:A,0))</f>
        <v>17</v>
      </c>
      <c r="D7956" s="15" t="str">
        <f>INDEX(装备!E:E,MATCH(属性!A7956,装备!A:A,0))</f>
        <v>ring</v>
      </c>
      <c r="E7956" s="14">
        <v>34</v>
      </c>
      <c r="F7956" s="17">
        <f>INT((VLOOKUP($C7956,装备数值,2,0)+VLOOKUP($C7956,装备数值,5,0)*($E7956-1))*VLOOKUP($D7956,系数!$K$2:$O$7,2,0))</f>
        <v>0</v>
      </c>
      <c r="G7956" s="17">
        <f>INT((VLOOKUP($C7956,装备数值,3,0)+VLOOKUP($C7956,装备数值,6,0)*($E7956-1))*VLOOKUP($D7956,系数!$K$2:$O$7,3,0))</f>
        <v>518</v>
      </c>
      <c r="H7956" s="17">
        <f t="shared" si="237"/>
        <v>518</v>
      </c>
      <c r="I7956" s="17">
        <f>INT((VLOOKUP($C7956,装备数值,4,0)+VLOOKUP($C7956,装备数值,7,0)*($E7956-1))*VLOOKUP($D7956,系数!$K$2:$O$7,4,0))</f>
        <v>0</v>
      </c>
      <c r="J7956" s="17">
        <f>INT((VLOOKUP($C7956,装备数值,4,0)+VLOOKUP($C7956,装备数值,7,0)*($E7956-1))*VLOOKUP($D7956,系数!$K$2:$O$7,5,0))</f>
        <v>0</v>
      </c>
      <c r="K7956" s="17">
        <f>INT(VLOOKUP(E7956,强化金币,2,1)*VLOOKUP(INDEX(装备!F:F,MATCH(属性!A7956,装备!A:A,0)),系数!$K$12:$M$15,3,0))</f>
        <v>7000</v>
      </c>
      <c r="O7956" s="17">
        <f>IF(E7956=1,"",VLOOKUP(E7956,系数!$S$2:$AB$12,MATCH(属性!C7956,评级,0),1))</f>
        <v>80</v>
      </c>
    </row>
    <row r="7957" spans="1:15" ht="17.25" thickBot="1" x14ac:dyDescent="0.4">
      <c r="A7957" s="17">
        <v>7100067</v>
      </c>
      <c r="B7957" s="17" t="s">
        <v>294</v>
      </c>
      <c r="C7957" s="15">
        <f>INDEX(装备!G:G,MATCH(属性!A7957,装备!A:A,0))</f>
        <v>17</v>
      </c>
      <c r="D7957" s="15" t="str">
        <f>INDEX(装备!E:E,MATCH(属性!A7957,装备!A:A,0))</f>
        <v>ring</v>
      </c>
      <c r="E7957" s="14">
        <v>35</v>
      </c>
      <c r="F7957" s="17">
        <f>INT((VLOOKUP($C7957,装备数值,2,0)+VLOOKUP($C7957,装备数值,5,0)*($E7957-1))*VLOOKUP($D7957,系数!$K$2:$O$7,2,0))</f>
        <v>0</v>
      </c>
      <c r="G7957" s="17">
        <f>INT((VLOOKUP($C7957,装备数值,3,0)+VLOOKUP($C7957,装备数值,6,0)*($E7957-1))*VLOOKUP($D7957,系数!$K$2:$O$7,3,0))</f>
        <v>527</v>
      </c>
      <c r="H7957" s="17">
        <f t="shared" si="237"/>
        <v>527</v>
      </c>
      <c r="I7957" s="17">
        <f>INT((VLOOKUP($C7957,装备数值,4,0)+VLOOKUP($C7957,装备数值,7,0)*($E7957-1))*VLOOKUP($D7957,系数!$K$2:$O$7,4,0))</f>
        <v>0</v>
      </c>
      <c r="J7957" s="17">
        <f>INT((VLOOKUP($C7957,装备数值,4,0)+VLOOKUP($C7957,装备数值,7,0)*($E7957-1))*VLOOKUP($D7957,系数!$K$2:$O$7,5,0))</f>
        <v>0</v>
      </c>
      <c r="K7957" s="17">
        <f>INT(VLOOKUP(E7957,强化金币,2,1)*VLOOKUP(INDEX(装备!F:F,MATCH(属性!A7957,装备!A:A,0)),系数!$K$12:$M$15,3,0))</f>
        <v>7500</v>
      </c>
      <c r="O7957" s="17">
        <f>IF(E7957=1,"",VLOOKUP(E7957,系数!$S$2:$AB$12,MATCH(属性!C7957,评级,0),1))</f>
        <v>80</v>
      </c>
    </row>
    <row r="7958" spans="1:15" ht="17.25" thickBot="1" x14ac:dyDescent="0.4">
      <c r="A7958" s="17">
        <v>7100067</v>
      </c>
      <c r="B7958" s="17" t="s">
        <v>294</v>
      </c>
      <c r="C7958" s="15">
        <f>INDEX(装备!G:G,MATCH(属性!A7958,装备!A:A,0))</f>
        <v>17</v>
      </c>
      <c r="D7958" s="15" t="str">
        <f>INDEX(装备!E:E,MATCH(属性!A7958,装备!A:A,0))</f>
        <v>ring</v>
      </c>
      <c r="E7958" s="14">
        <v>36</v>
      </c>
      <c r="F7958" s="17">
        <f>INT((VLOOKUP($C7958,装备数值,2,0)+VLOOKUP($C7958,装备数值,5,0)*($E7958-1))*VLOOKUP($D7958,系数!$K$2:$O$7,2,0))</f>
        <v>0</v>
      </c>
      <c r="G7958" s="17">
        <f>INT((VLOOKUP($C7958,装备数值,3,0)+VLOOKUP($C7958,装备数值,6,0)*($E7958-1))*VLOOKUP($D7958,系数!$K$2:$O$7,3,0))</f>
        <v>536</v>
      </c>
      <c r="H7958" s="17">
        <f t="shared" si="237"/>
        <v>536</v>
      </c>
      <c r="I7958" s="17">
        <f>INT((VLOOKUP($C7958,装备数值,4,0)+VLOOKUP($C7958,装备数值,7,0)*($E7958-1))*VLOOKUP($D7958,系数!$K$2:$O$7,4,0))</f>
        <v>0</v>
      </c>
      <c r="J7958" s="17">
        <f>INT((VLOOKUP($C7958,装备数值,4,0)+VLOOKUP($C7958,装备数值,7,0)*($E7958-1))*VLOOKUP($D7958,系数!$K$2:$O$7,5,0))</f>
        <v>0</v>
      </c>
      <c r="K7958" s="17">
        <f>INT(VLOOKUP(E7958,强化金币,2,1)*VLOOKUP(INDEX(装备!F:F,MATCH(属性!A7958,装备!A:A,0)),系数!$K$12:$M$15,3,0))</f>
        <v>8000</v>
      </c>
      <c r="O7958" s="17">
        <f>IF(E7958=1,"",VLOOKUP(E7958,系数!$S$2:$AB$12,MATCH(属性!C7958,评级,0),1))</f>
        <v>80</v>
      </c>
    </row>
    <row r="7959" spans="1:15" ht="17.25" thickBot="1" x14ac:dyDescent="0.4">
      <c r="A7959" s="17">
        <v>7100067</v>
      </c>
      <c r="B7959" s="17" t="s">
        <v>294</v>
      </c>
      <c r="C7959" s="15">
        <f>INDEX(装备!G:G,MATCH(属性!A7959,装备!A:A,0))</f>
        <v>17</v>
      </c>
      <c r="D7959" s="15" t="str">
        <f>INDEX(装备!E:E,MATCH(属性!A7959,装备!A:A,0))</f>
        <v>ring</v>
      </c>
      <c r="E7959" s="14">
        <v>37</v>
      </c>
      <c r="F7959" s="17">
        <f>INT((VLOOKUP($C7959,装备数值,2,0)+VLOOKUP($C7959,装备数值,5,0)*($E7959-1))*VLOOKUP($D7959,系数!$K$2:$O$7,2,0))</f>
        <v>0</v>
      </c>
      <c r="G7959" s="17">
        <f>INT((VLOOKUP($C7959,装备数值,3,0)+VLOOKUP($C7959,装备数值,6,0)*($E7959-1))*VLOOKUP($D7959,系数!$K$2:$O$7,3,0))</f>
        <v>545</v>
      </c>
      <c r="H7959" s="17">
        <f t="shared" si="237"/>
        <v>545</v>
      </c>
      <c r="I7959" s="17">
        <f>INT((VLOOKUP($C7959,装备数值,4,0)+VLOOKUP($C7959,装备数值,7,0)*($E7959-1))*VLOOKUP($D7959,系数!$K$2:$O$7,4,0))</f>
        <v>0</v>
      </c>
      <c r="J7959" s="17">
        <f>INT((VLOOKUP($C7959,装备数值,4,0)+VLOOKUP($C7959,装备数值,7,0)*($E7959-1))*VLOOKUP($D7959,系数!$K$2:$O$7,5,0))</f>
        <v>0</v>
      </c>
      <c r="K7959" s="17">
        <f>INT(VLOOKUP(E7959,强化金币,2,1)*VLOOKUP(INDEX(装备!F:F,MATCH(属性!A7959,装备!A:A,0)),系数!$K$12:$M$15,3,0))</f>
        <v>8500</v>
      </c>
      <c r="O7959" s="17">
        <f>IF(E7959=1,"",VLOOKUP(E7959,系数!$S$2:$AB$12,MATCH(属性!C7959,评级,0),1))</f>
        <v>80</v>
      </c>
    </row>
    <row r="7960" spans="1:15" ht="17.25" thickBot="1" x14ac:dyDescent="0.4">
      <c r="A7960" s="17">
        <v>7100067</v>
      </c>
      <c r="B7960" s="17" t="s">
        <v>294</v>
      </c>
      <c r="C7960" s="15">
        <f>INDEX(装备!G:G,MATCH(属性!A7960,装备!A:A,0))</f>
        <v>17</v>
      </c>
      <c r="D7960" s="15" t="str">
        <f>INDEX(装备!E:E,MATCH(属性!A7960,装备!A:A,0))</f>
        <v>ring</v>
      </c>
      <c r="E7960" s="14">
        <v>38</v>
      </c>
      <c r="F7960" s="17">
        <f>INT((VLOOKUP($C7960,装备数值,2,0)+VLOOKUP($C7960,装备数值,5,0)*($E7960-1))*VLOOKUP($D7960,系数!$K$2:$O$7,2,0))</f>
        <v>0</v>
      </c>
      <c r="G7960" s="17">
        <f>INT((VLOOKUP($C7960,装备数值,3,0)+VLOOKUP($C7960,装备数值,6,0)*($E7960-1))*VLOOKUP($D7960,系数!$K$2:$O$7,3,0))</f>
        <v>554</v>
      </c>
      <c r="H7960" s="17">
        <f t="shared" si="237"/>
        <v>554</v>
      </c>
      <c r="I7960" s="17">
        <f>INT((VLOOKUP($C7960,装备数值,4,0)+VLOOKUP($C7960,装备数值,7,0)*($E7960-1))*VLOOKUP($D7960,系数!$K$2:$O$7,4,0))</f>
        <v>0</v>
      </c>
      <c r="J7960" s="17">
        <f>INT((VLOOKUP($C7960,装备数值,4,0)+VLOOKUP($C7960,装备数值,7,0)*($E7960-1))*VLOOKUP($D7960,系数!$K$2:$O$7,5,0))</f>
        <v>0</v>
      </c>
      <c r="K7960" s="17">
        <f>INT(VLOOKUP(E7960,强化金币,2,1)*VLOOKUP(INDEX(装备!F:F,MATCH(属性!A7960,装备!A:A,0)),系数!$K$12:$M$15,3,0))</f>
        <v>9000</v>
      </c>
      <c r="O7960" s="17">
        <f>IF(E7960=1,"",VLOOKUP(E7960,系数!$S$2:$AB$12,MATCH(属性!C7960,评级,0),1))</f>
        <v>80</v>
      </c>
    </row>
    <row r="7961" spans="1:15" ht="17.25" thickBot="1" x14ac:dyDescent="0.4">
      <c r="A7961" s="17">
        <v>7100067</v>
      </c>
      <c r="B7961" s="17" t="s">
        <v>294</v>
      </c>
      <c r="C7961" s="15">
        <f>INDEX(装备!G:G,MATCH(属性!A7961,装备!A:A,0))</f>
        <v>17</v>
      </c>
      <c r="D7961" s="15" t="str">
        <f>INDEX(装备!E:E,MATCH(属性!A7961,装备!A:A,0))</f>
        <v>ring</v>
      </c>
      <c r="E7961" s="14">
        <v>39</v>
      </c>
      <c r="F7961" s="17">
        <f>INT((VLOOKUP($C7961,装备数值,2,0)+VLOOKUP($C7961,装备数值,5,0)*($E7961-1))*VLOOKUP($D7961,系数!$K$2:$O$7,2,0))</f>
        <v>0</v>
      </c>
      <c r="G7961" s="17">
        <f>INT((VLOOKUP($C7961,装备数值,3,0)+VLOOKUP($C7961,装备数值,6,0)*($E7961-1))*VLOOKUP($D7961,系数!$K$2:$O$7,3,0))</f>
        <v>563</v>
      </c>
      <c r="H7961" s="17">
        <f t="shared" si="237"/>
        <v>563</v>
      </c>
      <c r="I7961" s="17">
        <f>INT((VLOOKUP($C7961,装备数值,4,0)+VLOOKUP($C7961,装备数值,7,0)*($E7961-1))*VLOOKUP($D7961,系数!$K$2:$O$7,4,0))</f>
        <v>0</v>
      </c>
      <c r="J7961" s="17">
        <f>INT((VLOOKUP($C7961,装备数值,4,0)+VLOOKUP($C7961,装备数值,7,0)*($E7961-1))*VLOOKUP($D7961,系数!$K$2:$O$7,5,0))</f>
        <v>0</v>
      </c>
      <c r="K7961" s="17">
        <f>INT(VLOOKUP(E7961,强化金币,2,1)*VLOOKUP(INDEX(装备!F:F,MATCH(属性!A7961,装备!A:A,0)),系数!$K$12:$M$15,3,0))</f>
        <v>10000</v>
      </c>
      <c r="O7961" s="17">
        <f>IF(E7961=1,"",VLOOKUP(E7961,系数!$S$2:$AB$12,MATCH(属性!C7961,评级,0),1))</f>
        <v>80</v>
      </c>
    </row>
    <row r="7962" spans="1:15" ht="17.25" thickBot="1" x14ac:dyDescent="0.4">
      <c r="A7962" s="17">
        <v>7100067</v>
      </c>
      <c r="B7962" s="17" t="s">
        <v>294</v>
      </c>
      <c r="C7962" s="15">
        <f>INDEX(装备!G:G,MATCH(属性!A7962,装备!A:A,0))</f>
        <v>17</v>
      </c>
      <c r="D7962" s="15" t="str">
        <f>INDEX(装备!E:E,MATCH(属性!A7962,装备!A:A,0))</f>
        <v>ring</v>
      </c>
      <c r="E7962" s="14">
        <v>40</v>
      </c>
      <c r="F7962" s="17">
        <f>INT((VLOOKUP($C7962,装备数值,2,0)+VLOOKUP($C7962,装备数值,5,0)*($E7962-1))*VLOOKUP($D7962,系数!$K$2:$O$7,2,0))</f>
        <v>0</v>
      </c>
      <c r="G7962" s="17">
        <f>INT((VLOOKUP($C7962,装备数值,3,0)+VLOOKUP($C7962,装备数值,6,0)*($E7962-1))*VLOOKUP($D7962,系数!$K$2:$O$7,3,0))</f>
        <v>572</v>
      </c>
      <c r="H7962" s="17">
        <f t="shared" si="237"/>
        <v>572</v>
      </c>
      <c r="I7962" s="17">
        <f>INT((VLOOKUP($C7962,装备数值,4,0)+VLOOKUP($C7962,装备数值,7,0)*($E7962-1))*VLOOKUP($D7962,系数!$K$2:$O$7,4,0))</f>
        <v>0</v>
      </c>
      <c r="J7962" s="17">
        <f>INT((VLOOKUP($C7962,装备数值,4,0)+VLOOKUP($C7962,装备数值,7,0)*($E7962-1))*VLOOKUP($D7962,系数!$K$2:$O$7,5,0))</f>
        <v>0</v>
      </c>
      <c r="K7962" s="17">
        <f>INT(VLOOKUP(E7962,强化金币,2,1)*VLOOKUP(INDEX(装备!F:F,MATCH(属性!A7962,装备!A:A,0)),系数!$K$12:$M$15,3,0))</f>
        <v>12000</v>
      </c>
      <c r="O7962" s="17">
        <f>IF(E7962=1,"",VLOOKUP(E7962,系数!$S$2:$AB$12,MATCH(属性!C7962,评级,0),1))</f>
        <v>100</v>
      </c>
    </row>
    <row r="7963" spans="1:15" ht="17.25" thickBot="1" x14ac:dyDescent="0.4">
      <c r="A7963" s="17">
        <v>7100067</v>
      </c>
      <c r="B7963" s="17" t="s">
        <v>294</v>
      </c>
      <c r="C7963" s="15">
        <f>INDEX(装备!G:G,MATCH(属性!A7963,装备!A:A,0))</f>
        <v>17</v>
      </c>
      <c r="D7963" s="15" t="str">
        <f>INDEX(装备!E:E,MATCH(属性!A7963,装备!A:A,0))</f>
        <v>ring</v>
      </c>
      <c r="E7963" s="14">
        <v>41</v>
      </c>
      <c r="F7963" s="17">
        <f>INT((VLOOKUP($C7963,装备数值,2,0)+VLOOKUP($C7963,装备数值,5,0)*($E7963-1))*VLOOKUP($D7963,系数!$K$2:$O$7,2,0))</f>
        <v>0</v>
      </c>
      <c r="G7963" s="17">
        <f>INT((VLOOKUP($C7963,装备数值,3,0)+VLOOKUP($C7963,装备数值,6,0)*($E7963-1))*VLOOKUP($D7963,系数!$K$2:$O$7,3,0))</f>
        <v>581</v>
      </c>
      <c r="H7963" s="17">
        <f t="shared" si="237"/>
        <v>581</v>
      </c>
      <c r="I7963" s="17">
        <f>INT((VLOOKUP($C7963,装备数值,4,0)+VLOOKUP($C7963,装备数值,7,0)*($E7963-1))*VLOOKUP($D7963,系数!$K$2:$O$7,4,0))</f>
        <v>0</v>
      </c>
      <c r="J7963" s="17">
        <f>INT((VLOOKUP($C7963,装备数值,4,0)+VLOOKUP($C7963,装备数值,7,0)*($E7963-1))*VLOOKUP($D7963,系数!$K$2:$O$7,5,0))</f>
        <v>0</v>
      </c>
      <c r="K7963" s="17">
        <f>INT(VLOOKUP(E7963,强化金币,2,1)*VLOOKUP(INDEX(装备!F:F,MATCH(属性!A7963,装备!A:A,0)),系数!$K$12:$M$15,3,0))</f>
        <v>14000</v>
      </c>
      <c r="O7963" s="17">
        <f>IF(E7963=1,"",VLOOKUP(E7963,系数!$S$2:$AB$12,MATCH(属性!C7963,评级,0),1))</f>
        <v>100</v>
      </c>
    </row>
    <row r="7964" spans="1:15" ht="17.25" thickBot="1" x14ac:dyDescent="0.4">
      <c r="A7964" s="17">
        <v>7100067</v>
      </c>
      <c r="B7964" s="17" t="s">
        <v>294</v>
      </c>
      <c r="C7964" s="15">
        <f>INDEX(装备!G:G,MATCH(属性!A7964,装备!A:A,0))</f>
        <v>17</v>
      </c>
      <c r="D7964" s="15" t="str">
        <f>INDEX(装备!E:E,MATCH(属性!A7964,装备!A:A,0))</f>
        <v>ring</v>
      </c>
      <c r="E7964" s="14">
        <v>42</v>
      </c>
      <c r="F7964" s="17">
        <f>INT((VLOOKUP($C7964,装备数值,2,0)+VLOOKUP($C7964,装备数值,5,0)*($E7964-1))*VLOOKUP($D7964,系数!$K$2:$O$7,2,0))</f>
        <v>0</v>
      </c>
      <c r="G7964" s="17">
        <f>INT((VLOOKUP($C7964,装备数值,3,0)+VLOOKUP($C7964,装备数值,6,0)*($E7964-1))*VLOOKUP($D7964,系数!$K$2:$O$7,3,0))</f>
        <v>590</v>
      </c>
      <c r="H7964" s="17">
        <f t="shared" si="237"/>
        <v>590</v>
      </c>
      <c r="I7964" s="17">
        <f>INT((VLOOKUP($C7964,装备数值,4,0)+VLOOKUP($C7964,装备数值,7,0)*($E7964-1))*VLOOKUP($D7964,系数!$K$2:$O$7,4,0))</f>
        <v>0</v>
      </c>
      <c r="J7964" s="17">
        <f>INT((VLOOKUP($C7964,装备数值,4,0)+VLOOKUP($C7964,装备数值,7,0)*($E7964-1))*VLOOKUP($D7964,系数!$K$2:$O$7,5,0))</f>
        <v>0</v>
      </c>
      <c r="K7964" s="17">
        <f>INT(VLOOKUP(E7964,强化金币,2,1)*VLOOKUP(INDEX(装备!F:F,MATCH(属性!A7964,装备!A:A,0)),系数!$K$12:$M$15,3,0))</f>
        <v>16000</v>
      </c>
      <c r="O7964" s="17">
        <f>IF(E7964=1,"",VLOOKUP(E7964,系数!$S$2:$AB$12,MATCH(属性!C7964,评级,0),1))</f>
        <v>100</v>
      </c>
    </row>
    <row r="7965" spans="1:15" ht="17.25" thickBot="1" x14ac:dyDescent="0.4">
      <c r="A7965" s="17">
        <v>7100067</v>
      </c>
      <c r="B7965" s="17" t="s">
        <v>294</v>
      </c>
      <c r="C7965" s="15">
        <f>INDEX(装备!G:G,MATCH(属性!A7965,装备!A:A,0))</f>
        <v>17</v>
      </c>
      <c r="D7965" s="15" t="str">
        <f>INDEX(装备!E:E,MATCH(属性!A7965,装备!A:A,0))</f>
        <v>ring</v>
      </c>
      <c r="E7965" s="14">
        <v>43</v>
      </c>
      <c r="F7965" s="17">
        <f>INT((VLOOKUP($C7965,装备数值,2,0)+VLOOKUP($C7965,装备数值,5,0)*($E7965-1))*VLOOKUP($D7965,系数!$K$2:$O$7,2,0))</f>
        <v>0</v>
      </c>
      <c r="G7965" s="17">
        <f>INT((VLOOKUP($C7965,装备数值,3,0)+VLOOKUP($C7965,装备数值,6,0)*($E7965-1))*VLOOKUP($D7965,系数!$K$2:$O$7,3,0))</f>
        <v>599</v>
      </c>
      <c r="H7965" s="17">
        <f t="shared" si="237"/>
        <v>599</v>
      </c>
      <c r="I7965" s="17">
        <f>INT((VLOOKUP($C7965,装备数值,4,0)+VLOOKUP($C7965,装备数值,7,0)*($E7965-1))*VLOOKUP($D7965,系数!$K$2:$O$7,4,0))</f>
        <v>0</v>
      </c>
      <c r="J7965" s="17">
        <f>INT((VLOOKUP($C7965,装备数值,4,0)+VLOOKUP($C7965,装备数值,7,0)*($E7965-1))*VLOOKUP($D7965,系数!$K$2:$O$7,5,0))</f>
        <v>0</v>
      </c>
      <c r="K7965" s="17">
        <f>INT(VLOOKUP(E7965,强化金币,2,1)*VLOOKUP(INDEX(装备!F:F,MATCH(属性!A7965,装备!A:A,0)),系数!$K$12:$M$15,3,0))</f>
        <v>18000</v>
      </c>
      <c r="O7965" s="17">
        <f>IF(E7965=1,"",VLOOKUP(E7965,系数!$S$2:$AB$12,MATCH(属性!C7965,评级,0),1))</f>
        <v>100</v>
      </c>
    </row>
    <row r="7966" spans="1:15" ht="17.25" thickBot="1" x14ac:dyDescent="0.4">
      <c r="A7966" s="17">
        <v>7100067</v>
      </c>
      <c r="B7966" s="17" t="s">
        <v>294</v>
      </c>
      <c r="C7966" s="15">
        <f>INDEX(装备!G:G,MATCH(属性!A7966,装备!A:A,0))</f>
        <v>17</v>
      </c>
      <c r="D7966" s="15" t="str">
        <f>INDEX(装备!E:E,MATCH(属性!A7966,装备!A:A,0))</f>
        <v>ring</v>
      </c>
      <c r="E7966" s="14">
        <v>44</v>
      </c>
      <c r="F7966" s="17">
        <f>INT((VLOOKUP($C7966,装备数值,2,0)+VLOOKUP($C7966,装备数值,5,0)*($E7966-1))*VLOOKUP($D7966,系数!$K$2:$O$7,2,0))</f>
        <v>0</v>
      </c>
      <c r="G7966" s="17">
        <f>INT((VLOOKUP($C7966,装备数值,3,0)+VLOOKUP($C7966,装备数值,6,0)*($E7966-1))*VLOOKUP($D7966,系数!$K$2:$O$7,3,0))</f>
        <v>608</v>
      </c>
      <c r="H7966" s="17">
        <f t="shared" si="237"/>
        <v>608</v>
      </c>
      <c r="I7966" s="17">
        <f>INT((VLOOKUP($C7966,装备数值,4,0)+VLOOKUP($C7966,装备数值,7,0)*($E7966-1))*VLOOKUP($D7966,系数!$K$2:$O$7,4,0))</f>
        <v>0</v>
      </c>
      <c r="J7966" s="17">
        <f>INT((VLOOKUP($C7966,装备数值,4,0)+VLOOKUP($C7966,装备数值,7,0)*($E7966-1))*VLOOKUP($D7966,系数!$K$2:$O$7,5,0))</f>
        <v>0</v>
      </c>
      <c r="K7966" s="17">
        <f>INT(VLOOKUP(E7966,强化金币,2,1)*VLOOKUP(INDEX(装备!F:F,MATCH(属性!A7966,装备!A:A,0)),系数!$K$12:$M$15,3,0))</f>
        <v>20000</v>
      </c>
      <c r="O7966" s="17">
        <f>IF(E7966=1,"",VLOOKUP(E7966,系数!$S$2:$AB$12,MATCH(属性!C7966,评级,0),1))</f>
        <v>100</v>
      </c>
    </row>
    <row r="7967" spans="1:15" ht="17.25" thickBot="1" x14ac:dyDescent="0.4">
      <c r="A7967" s="17">
        <v>7100067</v>
      </c>
      <c r="B7967" s="17" t="s">
        <v>294</v>
      </c>
      <c r="C7967" s="15">
        <f>INDEX(装备!G:G,MATCH(属性!A7967,装备!A:A,0))</f>
        <v>17</v>
      </c>
      <c r="D7967" s="15" t="str">
        <f>INDEX(装备!E:E,MATCH(属性!A7967,装备!A:A,0))</f>
        <v>ring</v>
      </c>
      <c r="E7967" s="14">
        <v>45</v>
      </c>
      <c r="F7967" s="17">
        <f>INT((VLOOKUP($C7967,装备数值,2,0)+VLOOKUP($C7967,装备数值,5,0)*($E7967-1))*VLOOKUP($D7967,系数!$K$2:$O$7,2,0))</f>
        <v>0</v>
      </c>
      <c r="G7967" s="17">
        <f>INT((VLOOKUP($C7967,装备数值,3,0)+VLOOKUP($C7967,装备数值,6,0)*($E7967-1))*VLOOKUP($D7967,系数!$K$2:$O$7,3,0))</f>
        <v>617</v>
      </c>
      <c r="H7967" s="17">
        <f t="shared" si="237"/>
        <v>617</v>
      </c>
      <c r="I7967" s="17">
        <f>INT((VLOOKUP($C7967,装备数值,4,0)+VLOOKUP($C7967,装备数值,7,0)*($E7967-1))*VLOOKUP($D7967,系数!$K$2:$O$7,4,0))</f>
        <v>0</v>
      </c>
      <c r="J7967" s="17">
        <f>INT((VLOOKUP($C7967,装备数值,4,0)+VLOOKUP($C7967,装备数值,7,0)*($E7967-1))*VLOOKUP($D7967,系数!$K$2:$O$7,5,0))</f>
        <v>0</v>
      </c>
      <c r="K7967" s="17">
        <f>INT(VLOOKUP(E7967,强化金币,2,1)*VLOOKUP(INDEX(装备!F:F,MATCH(属性!A7967,装备!A:A,0)),系数!$K$12:$M$15,3,0))</f>
        <v>22000</v>
      </c>
      <c r="O7967" s="17">
        <f>IF(E7967=1,"",VLOOKUP(E7967,系数!$S$2:$AB$12,MATCH(属性!C7967,评级,0),1))</f>
        <v>100</v>
      </c>
    </row>
    <row r="7968" spans="1:15" ht="17.25" thickBot="1" x14ac:dyDescent="0.4">
      <c r="A7968" s="17">
        <v>7100067</v>
      </c>
      <c r="B7968" s="17" t="s">
        <v>294</v>
      </c>
      <c r="C7968" s="15">
        <f>INDEX(装备!G:G,MATCH(属性!A7968,装备!A:A,0))</f>
        <v>17</v>
      </c>
      <c r="D7968" s="15" t="str">
        <f>INDEX(装备!E:E,MATCH(属性!A7968,装备!A:A,0))</f>
        <v>ring</v>
      </c>
      <c r="E7968" s="14">
        <v>46</v>
      </c>
      <c r="F7968" s="17">
        <f>INT((VLOOKUP($C7968,装备数值,2,0)+VLOOKUP($C7968,装备数值,5,0)*($E7968-1))*VLOOKUP($D7968,系数!$K$2:$O$7,2,0))</f>
        <v>0</v>
      </c>
      <c r="G7968" s="17">
        <f>INT((VLOOKUP($C7968,装备数值,3,0)+VLOOKUP($C7968,装备数值,6,0)*($E7968-1))*VLOOKUP($D7968,系数!$K$2:$O$7,3,0))</f>
        <v>626</v>
      </c>
      <c r="H7968" s="17">
        <f t="shared" si="237"/>
        <v>626</v>
      </c>
      <c r="I7968" s="17">
        <f>INT((VLOOKUP($C7968,装备数值,4,0)+VLOOKUP($C7968,装备数值,7,0)*($E7968-1))*VLOOKUP($D7968,系数!$K$2:$O$7,4,0))</f>
        <v>0</v>
      </c>
      <c r="J7968" s="17">
        <f>INT((VLOOKUP($C7968,装备数值,4,0)+VLOOKUP($C7968,装备数值,7,0)*($E7968-1))*VLOOKUP($D7968,系数!$K$2:$O$7,5,0))</f>
        <v>0</v>
      </c>
      <c r="K7968" s="17">
        <f>INT(VLOOKUP(E7968,强化金币,2,1)*VLOOKUP(INDEX(装备!F:F,MATCH(属性!A7968,装备!A:A,0)),系数!$K$12:$M$15,3,0))</f>
        <v>24000</v>
      </c>
      <c r="O7968" s="17">
        <f>IF(E7968=1,"",VLOOKUP(E7968,系数!$S$2:$AB$12,MATCH(属性!C7968,评级,0),1))</f>
        <v>100</v>
      </c>
    </row>
    <row r="7969" spans="1:15" ht="17.25" thickBot="1" x14ac:dyDescent="0.4">
      <c r="A7969" s="17">
        <v>7100067</v>
      </c>
      <c r="B7969" s="17" t="s">
        <v>294</v>
      </c>
      <c r="C7969" s="15">
        <f>INDEX(装备!G:G,MATCH(属性!A7969,装备!A:A,0))</f>
        <v>17</v>
      </c>
      <c r="D7969" s="15" t="str">
        <f>INDEX(装备!E:E,MATCH(属性!A7969,装备!A:A,0))</f>
        <v>ring</v>
      </c>
      <c r="E7969" s="14">
        <v>47</v>
      </c>
      <c r="F7969" s="17">
        <f>INT((VLOOKUP($C7969,装备数值,2,0)+VLOOKUP($C7969,装备数值,5,0)*($E7969-1))*VLOOKUP($D7969,系数!$K$2:$O$7,2,0))</f>
        <v>0</v>
      </c>
      <c r="G7969" s="17">
        <f>INT((VLOOKUP($C7969,装备数值,3,0)+VLOOKUP($C7969,装备数值,6,0)*($E7969-1))*VLOOKUP($D7969,系数!$K$2:$O$7,3,0))</f>
        <v>635</v>
      </c>
      <c r="H7969" s="17">
        <f t="shared" si="237"/>
        <v>635</v>
      </c>
      <c r="I7969" s="17">
        <f>INT((VLOOKUP($C7969,装备数值,4,0)+VLOOKUP($C7969,装备数值,7,0)*($E7969-1))*VLOOKUP($D7969,系数!$K$2:$O$7,4,0))</f>
        <v>0</v>
      </c>
      <c r="J7969" s="17">
        <f>INT((VLOOKUP($C7969,装备数值,4,0)+VLOOKUP($C7969,装备数值,7,0)*($E7969-1))*VLOOKUP($D7969,系数!$K$2:$O$7,5,0))</f>
        <v>0</v>
      </c>
      <c r="K7969" s="17">
        <f>INT(VLOOKUP(E7969,强化金币,2,1)*VLOOKUP(INDEX(装备!F:F,MATCH(属性!A7969,装备!A:A,0)),系数!$K$12:$M$15,3,0))</f>
        <v>26000</v>
      </c>
      <c r="O7969" s="17">
        <f>IF(E7969=1,"",VLOOKUP(E7969,系数!$S$2:$AB$12,MATCH(属性!C7969,评级,0),1))</f>
        <v>100</v>
      </c>
    </row>
    <row r="7970" spans="1:15" ht="17.25" thickBot="1" x14ac:dyDescent="0.4">
      <c r="A7970" s="17">
        <v>7100067</v>
      </c>
      <c r="B7970" s="17" t="s">
        <v>294</v>
      </c>
      <c r="C7970" s="15">
        <f>INDEX(装备!G:G,MATCH(属性!A7970,装备!A:A,0))</f>
        <v>17</v>
      </c>
      <c r="D7970" s="15" t="str">
        <f>INDEX(装备!E:E,MATCH(属性!A7970,装备!A:A,0))</f>
        <v>ring</v>
      </c>
      <c r="E7970" s="14">
        <v>48</v>
      </c>
      <c r="F7970" s="17">
        <f>INT((VLOOKUP($C7970,装备数值,2,0)+VLOOKUP($C7970,装备数值,5,0)*($E7970-1))*VLOOKUP($D7970,系数!$K$2:$O$7,2,0))</f>
        <v>0</v>
      </c>
      <c r="G7970" s="17">
        <f>INT((VLOOKUP($C7970,装备数值,3,0)+VLOOKUP($C7970,装备数值,6,0)*($E7970-1))*VLOOKUP($D7970,系数!$K$2:$O$7,3,0))</f>
        <v>644</v>
      </c>
      <c r="H7970" s="17">
        <f t="shared" si="237"/>
        <v>644</v>
      </c>
      <c r="I7970" s="17">
        <f>INT((VLOOKUP($C7970,装备数值,4,0)+VLOOKUP($C7970,装备数值,7,0)*($E7970-1))*VLOOKUP($D7970,系数!$K$2:$O$7,4,0))</f>
        <v>0</v>
      </c>
      <c r="J7970" s="17">
        <f>INT((VLOOKUP($C7970,装备数值,4,0)+VLOOKUP($C7970,装备数值,7,0)*($E7970-1))*VLOOKUP($D7970,系数!$K$2:$O$7,5,0))</f>
        <v>0</v>
      </c>
      <c r="K7970" s="17">
        <f>INT(VLOOKUP(E7970,强化金币,2,1)*VLOOKUP(INDEX(装备!F:F,MATCH(属性!A7970,装备!A:A,0)),系数!$K$12:$M$15,3,0))</f>
        <v>28000</v>
      </c>
      <c r="O7970" s="17">
        <f>IF(E7970=1,"",VLOOKUP(E7970,系数!$S$2:$AB$12,MATCH(属性!C7970,评级,0),1))</f>
        <v>100</v>
      </c>
    </row>
    <row r="7971" spans="1:15" ht="17.25" thickBot="1" x14ac:dyDescent="0.4">
      <c r="A7971" s="17">
        <v>7100067</v>
      </c>
      <c r="B7971" s="17" t="s">
        <v>294</v>
      </c>
      <c r="C7971" s="15">
        <f>INDEX(装备!G:G,MATCH(属性!A7971,装备!A:A,0))</f>
        <v>17</v>
      </c>
      <c r="D7971" s="15" t="str">
        <f>INDEX(装备!E:E,MATCH(属性!A7971,装备!A:A,0))</f>
        <v>ring</v>
      </c>
      <c r="E7971" s="14">
        <v>49</v>
      </c>
      <c r="F7971" s="17">
        <f>INT((VLOOKUP($C7971,装备数值,2,0)+VLOOKUP($C7971,装备数值,5,0)*($E7971-1))*VLOOKUP($D7971,系数!$K$2:$O$7,2,0))</f>
        <v>0</v>
      </c>
      <c r="G7971" s="17">
        <f>INT((VLOOKUP($C7971,装备数值,3,0)+VLOOKUP($C7971,装备数值,6,0)*($E7971-1))*VLOOKUP($D7971,系数!$K$2:$O$7,3,0))</f>
        <v>653</v>
      </c>
      <c r="H7971" s="17">
        <f t="shared" si="237"/>
        <v>653</v>
      </c>
      <c r="I7971" s="17">
        <f>INT((VLOOKUP($C7971,装备数值,4,0)+VLOOKUP($C7971,装备数值,7,0)*($E7971-1))*VLOOKUP($D7971,系数!$K$2:$O$7,4,0))</f>
        <v>0</v>
      </c>
      <c r="J7971" s="17">
        <f>INT((VLOOKUP($C7971,装备数值,4,0)+VLOOKUP($C7971,装备数值,7,0)*($E7971-1))*VLOOKUP($D7971,系数!$K$2:$O$7,5,0))</f>
        <v>0</v>
      </c>
      <c r="K7971" s="17">
        <f>INT(VLOOKUP(E7971,强化金币,2,1)*VLOOKUP(INDEX(装备!F:F,MATCH(属性!A7971,装备!A:A,0)),系数!$K$12:$M$15,3,0))</f>
        <v>30000</v>
      </c>
      <c r="O7971" s="17">
        <f>IF(E7971=1,"",VLOOKUP(E7971,系数!$S$2:$AB$12,MATCH(属性!C7971,评级,0),1))</f>
        <v>100</v>
      </c>
    </row>
    <row r="7972" spans="1:15" ht="17.25" thickBot="1" x14ac:dyDescent="0.4">
      <c r="A7972" s="17">
        <v>7100067</v>
      </c>
      <c r="B7972" s="17" t="s">
        <v>294</v>
      </c>
      <c r="C7972" s="15">
        <f>INDEX(装备!G:G,MATCH(属性!A7972,装备!A:A,0))</f>
        <v>17</v>
      </c>
      <c r="D7972" s="15" t="str">
        <f>INDEX(装备!E:E,MATCH(属性!A7972,装备!A:A,0))</f>
        <v>ring</v>
      </c>
      <c r="E7972" s="14">
        <v>50</v>
      </c>
      <c r="F7972" s="17">
        <f>INT((VLOOKUP($C7972,装备数值,2,0)+VLOOKUP($C7972,装备数值,5,0)*($E7972-1))*VLOOKUP($D7972,系数!$K$2:$O$7,2,0))</f>
        <v>0</v>
      </c>
      <c r="G7972" s="17">
        <f>INT((VLOOKUP($C7972,装备数值,3,0)+VLOOKUP($C7972,装备数值,6,0)*($E7972-1))*VLOOKUP($D7972,系数!$K$2:$O$7,3,0))</f>
        <v>662</v>
      </c>
      <c r="H7972" s="17">
        <f t="shared" si="237"/>
        <v>662</v>
      </c>
      <c r="I7972" s="17">
        <f>INT((VLOOKUP($C7972,装备数值,4,0)+VLOOKUP($C7972,装备数值,7,0)*($E7972-1))*VLOOKUP($D7972,系数!$K$2:$O$7,4,0))</f>
        <v>0</v>
      </c>
      <c r="J7972" s="17">
        <f>INT((VLOOKUP($C7972,装备数值,4,0)+VLOOKUP($C7972,装备数值,7,0)*($E7972-1))*VLOOKUP($D7972,系数!$K$2:$O$7,5,0))</f>
        <v>0</v>
      </c>
      <c r="K7972" s="17">
        <f>INT(VLOOKUP(E7972,强化金币,2,1)*VLOOKUP(INDEX(装备!F:F,MATCH(属性!A7972,装备!A:A,0)),系数!$K$12:$M$15,3,0))</f>
        <v>32000</v>
      </c>
      <c r="O7972" s="17">
        <f>IF(E7972=1,"",VLOOKUP(E7972,系数!$S$2:$AB$12,MATCH(属性!C7972,评级,0),1))</f>
        <v>120</v>
      </c>
    </row>
    <row r="7973" spans="1:15" ht="17.25" thickBot="1" x14ac:dyDescent="0.4">
      <c r="A7973" s="17">
        <v>7100067</v>
      </c>
      <c r="B7973" s="17" t="s">
        <v>294</v>
      </c>
      <c r="C7973" s="15">
        <f>INDEX(装备!G:G,MATCH(属性!A7973,装备!A:A,0))</f>
        <v>17</v>
      </c>
      <c r="D7973" s="15" t="str">
        <f>INDEX(装备!E:E,MATCH(属性!A7973,装备!A:A,0))</f>
        <v>ring</v>
      </c>
      <c r="E7973" s="14">
        <v>51</v>
      </c>
      <c r="F7973" s="17">
        <f>INT((VLOOKUP($C7973,装备数值,2,0)+VLOOKUP($C7973,装备数值,5,0)*($E7973-1))*VLOOKUP($D7973,系数!$K$2:$O$7,2,0))</f>
        <v>0</v>
      </c>
      <c r="G7973" s="17">
        <f>INT((VLOOKUP($C7973,装备数值,3,0)+VLOOKUP($C7973,装备数值,6,0)*($E7973-1))*VLOOKUP($D7973,系数!$K$2:$O$7,3,0))</f>
        <v>671</v>
      </c>
      <c r="H7973" s="17">
        <f t="shared" si="237"/>
        <v>671</v>
      </c>
      <c r="I7973" s="17">
        <f>INT((VLOOKUP($C7973,装备数值,4,0)+VLOOKUP($C7973,装备数值,7,0)*($E7973-1))*VLOOKUP($D7973,系数!$K$2:$O$7,4,0))</f>
        <v>0</v>
      </c>
      <c r="J7973" s="17">
        <f>INT((VLOOKUP($C7973,装备数值,4,0)+VLOOKUP($C7973,装备数值,7,0)*($E7973-1))*VLOOKUP($D7973,系数!$K$2:$O$7,5,0))</f>
        <v>0</v>
      </c>
      <c r="K7973" s="17">
        <f>INT(VLOOKUP(E7973,强化金币,2,1)*VLOOKUP(INDEX(装备!F:F,MATCH(属性!A7973,装备!A:A,0)),系数!$K$12:$M$15,3,0))</f>
        <v>34000</v>
      </c>
      <c r="O7973" s="17">
        <f>IF(E7973=1,"",VLOOKUP(E7973,系数!$S$2:$AB$12,MATCH(属性!C7973,评级,0),1))</f>
        <v>120</v>
      </c>
    </row>
    <row r="7974" spans="1:15" ht="17.25" thickBot="1" x14ac:dyDescent="0.4">
      <c r="A7974" s="17">
        <v>7100067</v>
      </c>
      <c r="B7974" s="17" t="s">
        <v>294</v>
      </c>
      <c r="C7974" s="15">
        <f>INDEX(装备!G:G,MATCH(属性!A7974,装备!A:A,0))</f>
        <v>17</v>
      </c>
      <c r="D7974" s="15" t="str">
        <f>INDEX(装备!E:E,MATCH(属性!A7974,装备!A:A,0))</f>
        <v>ring</v>
      </c>
      <c r="E7974" s="14">
        <v>52</v>
      </c>
      <c r="F7974" s="17">
        <f>INT((VLOOKUP($C7974,装备数值,2,0)+VLOOKUP($C7974,装备数值,5,0)*($E7974-1))*VLOOKUP($D7974,系数!$K$2:$O$7,2,0))</f>
        <v>0</v>
      </c>
      <c r="G7974" s="17">
        <f>INT((VLOOKUP($C7974,装备数值,3,0)+VLOOKUP($C7974,装备数值,6,0)*($E7974-1))*VLOOKUP($D7974,系数!$K$2:$O$7,3,0))</f>
        <v>680</v>
      </c>
      <c r="H7974" s="17">
        <f t="shared" si="237"/>
        <v>680</v>
      </c>
      <c r="I7974" s="17">
        <f>INT((VLOOKUP($C7974,装备数值,4,0)+VLOOKUP($C7974,装备数值,7,0)*($E7974-1))*VLOOKUP($D7974,系数!$K$2:$O$7,4,0))</f>
        <v>0</v>
      </c>
      <c r="J7974" s="17">
        <f>INT((VLOOKUP($C7974,装备数值,4,0)+VLOOKUP($C7974,装备数值,7,0)*($E7974-1))*VLOOKUP($D7974,系数!$K$2:$O$7,5,0))</f>
        <v>0</v>
      </c>
      <c r="K7974" s="17">
        <f>INT(VLOOKUP(E7974,强化金币,2,1)*VLOOKUP(INDEX(装备!F:F,MATCH(属性!A7974,装备!A:A,0)),系数!$K$12:$M$15,3,0))</f>
        <v>36000</v>
      </c>
      <c r="O7974" s="17">
        <f>IF(E7974=1,"",VLOOKUP(E7974,系数!$S$2:$AB$12,MATCH(属性!C7974,评级,0),1))</f>
        <v>120</v>
      </c>
    </row>
    <row r="7975" spans="1:15" ht="17.25" thickBot="1" x14ac:dyDescent="0.4">
      <c r="A7975" s="17">
        <v>7100067</v>
      </c>
      <c r="B7975" s="17" t="s">
        <v>294</v>
      </c>
      <c r="C7975" s="15">
        <f>INDEX(装备!G:G,MATCH(属性!A7975,装备!A:A,0))</f>
        <v>17</v>
      </c>
      <c r="D7975" s="15" t="str">
        <f>INDEX(装备!E:E,MATCH(属性!A7975,装备!A:A,0))</f>
        <v>ring</v>
      </c>
      <c r="E7975" s="14">
        <v>53</v>
      </c>
      <c r="F7975" s="17">
        <f>INT((VLOOKUP($C7975,装备数值,2,0)+VLOOKUP($C7975,装备数值,5,0)*($E7975-1))*VLOOKUP($D7975,系数!$K$2:$O$7,2,0))</f>
        <v>0</v>
      </c>
      <c r="G7975" s="17">
        <f>INT((VLOOKUP($C7975,装备数值,3,0)+VLOOKUP($C7975,装备数值,6,0)*($E7975-1))*VLOOKUP($D7975,系数!$K$2:$O$7,3,0))</f>
        <v>689</v>
      </c>
      <c r="H7975" s="17">
        <f t="shared" si="237"/>
        <v>689</v>
      </c>
      <c r="I7975" s="17">
        <f>INT((VLOOKUP($C7975,装备数值,4,0)+VLOOKUP($C7975,装备数值,7,0)*($E7975-1))*VLOOKUP($D7975,系数!$K$2:$O$7,4,0))</f>
        <v>0</v>
      </c>
      <c r="J7975" s="17">
        <f>INT((VLOOKUP($C7975,装备数值,4,0)+VLOOKUP($C7975,装备数值,7,0)*($E7975-1))*VLOOKUP($D7975,系数!$K$2:$O$7,5,0))</f>
        <v>0</v>
      </c>
      <c r="K7975" s="17">
        <f>INT(VLOOKUP(E7975,强化金币,2,1)*VLOOKUP(INDEX(装备!F:F,MATCH(属性!A7975,装备!A:A,0)),系数!$K$12:$M$15,3,0))</f>
        <v>38000</v>
      </c>
      <c r="O7975" s="17">
        <f>IF(E7975=1,"",VLOOKUP(E7975,系数!$S$2:$AB$12,MATCH(属性!C7975,评级,0),1))</f>
        <v>120</v>
      </c>
    </row>
    <row r="7976" spans="1:15" ht="17.25" thickBot="1" x14ac:dyDescent="0.4">
      <c r="A7976" s="17">
        <v>7100067</v>
      </c>
      <c r="B7976" s="17" t="s">
        <v>294</v>
      </c>
      <c r="C7976" s="15">
        <f>INDEX(装备!G:G,MATCH(属性!A7976,装备!A:A,0))</f>
        <v>17</v>
      </c>
      <c r="D7976" s="15" t="str">
        <f>INDEX(装备!E:E,MATCH(属性!A7976,装备!A:A,0))</f>
        <v>ring</v>
      </c>
      <c r="E7976" s="14">
        <v>54</v>
      </c>
      <c r="F7976" s="17">
        <f>INT((VLOOKUP($C7976,装备数值,2,0)+VLOOKUP($C7976,装备数值,5,0)*($E7976-1))*VLOOKUP($D7976,系数!$K$2:$O$7,2,0))</f>
        <v>0</v>
      </c>
      <c r="G7976" s="17">
        <f>INT((VLOOKUP($C7976,装备数值,3,0)+VLOOKUP($C7976,装备数值,6,0)*($E7976-1))*VLOOKUP($D7976,系数!$K$2:$O$7,3,0))</f>
        <v>698</v>
      </c>
      <c r="H7976" s="17">
        <f t="shared" si="237"/>
        <v>698</v>
      </c>
      <c r="I7976" s="17">
        <f>INT((VLOOKUP($C7976,装备数值,4,0)+VLOOKUP($C7976,装备数值,7,0)*($E7976-1))*VLOOKUP($D7976,系数!$K$2:$O$7,4,0))</f>
        <v>0</v>
      </c>
      <c r="J7976" s="17">
        <f>INT((VLOOKUP($C7976,装备数值,4,0)+VLOOKUP($C7976,装备数值,7,0)*($E7976-1))*VLOOKUP($D7976,系数!$K$2:$O$7,5,0))</f>
        <v>0</v>
      </c>
      <c r="K7976" s="17">
        <f>INT(VLOOKUP(E7976,强化金币,2,1)*VLOOKUP(INDEX(装备!F:F,MATCH(属性!A7976,装备!A:A,0)),系数!$K$12:$M$15,3,0))</f>
        <v>40000</v>
      </c>
      <c r="O7976" s="17">
        <f>IF(E7976=1,"",VLOOKUP(E7976,系数!$S$2:$AB$12,MATCH(属性!C7976,评级,0),1))</f>
        <v>120</v>
      </c>
    </row>
    <row r="7977" spans="1:15" ht="17.25" thickBot="1" x14ac:dyDescent="0.4">
      <c r="A7977" s="17">
        <v>7100067</v>
      </c>
      <c r="B7977" s="17" t="s">
        <v>294</v>
      </c>
      <c r="C7977" s="15">
        <f>INDEX(装备!G:G,MATCH(属性!A7977,装备!A:A,0))</f>
        <v>17</v>
      </c>
      <c r="D7977" s="15" t="str">
        <f>INDEX(装备!E:E,MATCH(属性!A7977,装备!A:A,0))</f>
        <v>ring</v>
      </c>
      <c r="E7977" s="14">
        <v>55</v>
      </c>
      <c r="F7977" s="17">
        <f>INT((VLOOKUP($C7977,装备数值,2,0)+VLOOKUP($C7977,装备数值,5,0)*($E7977-1))*VLOOKUP($D7977,系数!$K$2:$O$7,2,0))</f>
        <v>0</v>
      </c>
      <c r="G7977" s="17">
        <f>INT((VLOOKUP($C7977,装备数值,3,0)+VLOOKUP($C7977,装备数值,6,0)*($E7977-1))*VLOOKUP($D7977,系数!$K$2:$O$7,3,0))</f>
        <v>707</v>
      </c>
      <c r="H7977" s="17">
        <f t="shared" si="237"/>
        <v>707</v>
      </c>
      <c r="I7977" s="17">
        <f>INT((VLOOKUP($C7977,装备数值,4,0)+VLOOKUP($C7977,装备数值,7,0)*($E7977-1))*VLOOKUP($D7977,系数!$K$2:$O$7,4,0))</f>
        <v>0</v>
      </c>
      <c r="J7977" s="17">
        <f>INT((VLOOKUP($C7977,装备数值,4,0)+VLOOKUP($C7977,装备数值,7,0)*($E7977-1))*VLOOKUP($D7977,系数!$K$2:$O$7,5,0))</f>
        <v>0</v>
      </c>
      <c r="K7977" s="17">
        <f>INT(VLOOKUP(E7977,强化金币,2,1)*VLOOKUP(INDEX(装备!F:F,MATCH(属性!A7977,装备!A:A,0)),系数!$K$12:$M$15,3,0))</f>
        <v>42000</v>
      </c>
      <c r="O7977" s="17">
        <f>IF(E7977=1,"",VLOOKUP(E7977,系数!$S$2:$AB$12,MATCH(属性!C7977,评级,0),1))</f>
        <v>120</v>
      </c>
    </row>
    <row r="7978" spans="1:15" ht="17.25" thickBot="1" x14ac:dyDescent="0.4">
      <c r="A7978" s="17">
        <v>7100067</v>
      </c>
      <c r="B7978" s="17" t="s">
        <v>294</v>
      </c>
      <c r="C7978" s="15">
        <f>INDEX(装备!G:G,MATCH(属性!A7978,装备!A:A,0))</f>
        <v>17</v>
      </c>
      <c r="D7978" s="15" t="str">
        <f>INDEX(装备!E:E,MATCH(属性!A7978,装备!A:A,0))</f>
        <v>ring</v>
      </c>
      <c r="E7978" s="14">
        <v>56</v>
      </c>
      <c r="F7978" s="17">
        <f>INT((VLOOKUP($C7978,装备数值,2,0)+VLOOKUP($C7978,装备数值,5,0)*($E7978-1))*VLOOKUP($D7978,系数!$K$2:$O$7,2,0))</f>
        <v>0</v>
      </c>
      <c r="G7978" s="17">
        <f>INT((VLOOKUP($C7978,装备数值,3,0)+VLOOKUP($C7978,装备数值,6,0)*($E7978-1))*VLOOKUP($D7978,系数!$K$2:$O$7,3,0))</f>
        <v>716</v>
      </c>
      <c r="H7978" s="17">
        <f t="shared" si="237"/>
        <v>716</v>
      </c>
      <c r="I7978" s="17">
        <f>INT((VLOOKUP($C7978,装备数值,4,0)+VLOOKUP($C7978,装备数值,7,0)*($E7978-1))*VLOOKUP($D7978,系数!$K$2:$O$7,4,0))</f>
        <v>0</v>
      </c>
      <c r="J7978" s="17">
        <f>INT((VLOOKUP($C7978,装备数值,4,0)+VLOOKUP($C7978,装备数值,7,0)*($E7978-1))*VLOOKUP($D7978,系数!$K$2:$O$7,5,0))</f>
        <v>0</v>
      </c>
      <c r="K7978" s="17">
        <f>INT(VLOOKUP(E7978,强化金币,2,1)*VLOOKUP(INDEX(装备!F:F,MATCH(属性!A7978,装备!A:A,0)),系数!$K$12:$M$15,3,0))</f>
        <v>44000</v>
      </c>
      <c r="O7978" s="17">
        <f>IF(E7978=1,"",VLOOKUP(E7978,系数!$S$2:$AB$12,MATCH(属性!C7978,评级,0),1))</f>
        <v>120</v>
      </c>
    </row>
    <row r="7979" spans="1:15" ht="17.25" thickBot="1" x14ac:dyDescent="0.4">
      <c r="A7979" s="17">
        <v>7100067</v>
      </c>
      <c r="B7979" s="17" t="s">
        <v>294</v>
      </c>
      <c r="C7979" s="15">
        <f>INDEX(装备!G:G,MATCH(属性!A7979,装备!A:A,0))</f>
        <v>17</v>
      </c>
      <c r="D7979" s="15" t="str">
        <f>INDEX(装备!E:E,MATCH(属性!A7979,装备!A:A,0))</f>
        <v>ring</v>
      </c>
      <c r="E7979" s="14">
        <v>57</v>
      </c>
      <c r="F7979" s="17">
        <f>INT((VLOOKUP($C7979,装备数值,2,0)+VLOOKUP($C7979,装备数值,5,0)*($E7979-1))*VLOOKUP($D7979,系数!$K$2:$O$7,2,0))</f>
        <v>0</v>
      </c>
      <c r="G7979" s="17">
        <f>INT((VLOOKUP($C7979,装备数值,3,0)+VLOOKUP($C7979,装备数值,6,0)*($E7979-1))*VLOOKUP($D7979,系数!$K$2:$O$7,3,0))</f>
        <v>725</v>
      </c>
      <c r="H7979" s="17">
        <f t="shared" si="237"/>
        <v>725</v>
      </c>
      <c r="I7979" s="17">
        <f>INT((VLOOKUP($C7979,装备数值,4,0)+VLOOKUP($C7979,装备数值,7,0)*($E7979-1))*VLOOKUP($D7979,系数!$K$2:$O$7,4,0))</f>
        <v>0</v>
      </c>
      <c r="J7979" s="17">
        <f>INT((VLOOKUP($C7979,装备数值,4,0)+VLOOKUP($C7979,装备数值,7,0)*($E7979-1))*VLOOKUP($D7979,系数!$K$2:$O$7,5,0))</f>
        <v>0</v>
      </c>
      <c r="K7979" s="17">
        <f>INT(VLOOKUP(E7979,强化金币,2,1)*VLOOKUP(INDEX(装备!F:F,MATCH(属性!A7979,装备!A:A,0)),系数!$K$12:$M$15,3,0))</f>
        <v>46000</v>
      </c>
      <c r="O7979" s="17">
        <f>IF(E7979=1,"",VLOOKUP(E7979,系数!$S$2:$AB$12,MATCH(属性!C7979,评级,0),1))</f>
        <v>120</v>
      </c>
    </row>
    <row r="7980" spans="1:15" ht="17.25" thickBot="1" x14ac:dyDescent="0.4">
      <c r="A7980" s="17">
        <v>7100067</v>
      </c>
      <c r="B7980" s="17" t="s">
        <v>294</v>
      </c>
      <c r="C7980" s="15">
        <f>INDEX(装备!G:G,MATCH(属性!A7980,装备!A:A,0))</f>
        <v>17</v>
      </c>
      <c r="D7980" s="15" t="str">
        <f>INDEX(装备!E:E,MATCH(属性!A7980,装备!A:A,0))</f>
        <v>ring</v>
      </c>
      <c r="E7980" s="14">
        <v>58</v>
      </c>
      <c r="F7980" s="17">
        <f>INT((VLOOKUP($C7980,装备数值,2,0)+VLOOKUP($C7980,装备数值,5,0)*($E7980-1))*VLOOKUP($D7980,系数!$K$2:$O$7,2,0))</f>
        <v>0</v>
      </c>
      <c r="G7980" s="17">
        <f>INT((VLOOKUP($C7980,装备数值,3,0)+VLOOKUP($C7980,装备数值,6,0)*($E7980-1))*VLOOKUP($D7980,系数!$K$2:$O$7,3,0))</f>
        <v>734</v>
      </c>
      <c r="H7980" s="17">
        <f t="shared" si="237"/>
        <v>734</v>
      </c>
      <c r="I7980" s="17">
        <f>INT((VLOOKUP($C7980,装备数值,4,0)+VLOOKUP($C7980,装备数值,7,0)*($E7980-1))*VLOOKUP($D7980,系数!$K$2:$O$7,4,0))</f>
        <v>0</v>
      </c>
      <c r="J7980" s="17">
        <f>INT((VLOOKUP($C7980,装备数值,4,0)+VLOOKUP($C7980,装备数值,7,0)*($E7980-1))*VLOOKUP($D7980,系数!$K$2:$O$7,5,0))</f>
        <v>0</v>
      </c>
      <c r="K7980" s="17">
        <f>INT(VLOOKUP(E7980,强化金币,2,1)*VLOOKUP(INDEX(装备!F:F,MATCH(属性!A7980,装备!A:A,0)),系数!$K$12:$M$15,3,0))</f>
        <v>48000</v>
      </c>
      <c r="O7980" s="17">
        <f>IF(E7980=1,"",VLOOKUP(E7980,系数!$S$2:$AB$12,MATCH(属性!C7980,评级,0),1))</f>
        <v>120</v>
      </c>
    </row>
    <row r="7981" spans="1:15" ht="17.25" thickBot="1" x14ac:dyDescent="0.4">
      <c r="A7981" s="17">
        <v>7100067</v>
      </c>
      <c r="B7981" s="17" t="s">
        <v>294</v>
      </c>
      <c r="C7981" s="15">
        <f>INDEX(装备!G:G,MATCH(属性!A7981,装备!A:A,0))</f>
        <v>17</v>
      </c>
      <c r="D7981" s="15" t="str">
        <f>INDEX(装备!E:E,MATCH(属性!A7981,装备!A:A,0))</f>
        <v>ring</v>
      </c>
      <c r="E7981" s="14">
        <v>59</v>
      </c>
      <c r="F7981" s="17">
        <f>INT((VLOOKUP($C7981,装备数值,2,0)+VLOOKUP($C7981,装备数值,5,0)*($E7981-1))*VLOOKUP($D7981,系数!$K$2:$O$7,2,0))</f>
        <v>0</v>
      </c>
      <c r="G7981" s="17">
        <f>INT((VLOOKUP($C7981,装备数值,3,0)+VLOOKUP($C7981,装备数值,6,0)*($E7981-1))*VLOOKUP($D7981,系数!$K$2:$O$7,3,0))</f>
        <v>743</v>
      </c>
      <c r="H7981" s="17">
        <f t="shared" si="237"/>
        <v>743</v>
      </c>
      <c r="I7981" s="17">
        <f>INT((VLOOKUP($C7981,装备数值,4,0)+VLOOKUP($C7981,装备数值,7,0)*($E7981-1))*VLOOKUP($D7981,系数!$K$2:$O$7,4,0))</f>
        <v>0</v>
      </c>
      <c r="J7981" s="17">
        <f>INT((VLOOKUP($C7981,装备数值,4,0)+VLOOKUP($C7981,装备数值,7,0)*($E7981-1))*VLOOKUP($D7981,系数!$K$2:$O$7,5,0))</f>
        <v>0</v>
      </c>
      <c r="K7981" s="17">
        <f>INT(VLOOKUP(E7981,强化金币,2,1)*VLOOKUP(INDEX(装备!F:F,MATCH(属性!A7981,装备!A:A,0)),系数!$K$12:$M$15,3,0))</f>
        <v>50000</v>
      </c>
      <c r="O7981" s="17">
        <f>IF(E7981=1,"",VLOOKUP(E7981,系数!$S$2:$AB$12,MATCH(属性!C7981,评级,0),1))</f>
        <v>120</v>
      </c>
    </row>
    <row r="7982" spans="1:15" ht="17.25" thickBot="1" x14ac:dyDescent="0.4">
      <c r="A7982" s="17">
        <v>7100067</v>
      </c>
      <c r="B7982" s="17" t="s">
        <v>294</v>
      </c>
      <c r="C7982" s="15">
        <f>INDEX(装备!G:G,MATCH(属性!A7982,装备!A:A,0))</f>
        <v>17</v>
      </c>
      <c r="D7982" s="15" t="str">
        <f>INDEX(装备!E:E,MATCH(属性!A7982,装备!A:A,0))</f>
        <v>ring</v>
      </c>
      <c r="E7982" s="14">
        <v>60</v>
      </c>
      <c r="F7982" s="17">
        <f>INT((VLOOKUP($C7982,装备数值,2,0)+VLOOKUP($C7982,装备数值,5,0)*($E7982-1))*VLOOKUP($D7982,系数!$K$2:$O$7,2,0))</f>
        <v>0</v>
      </c>
      <c r="G7982" s="17">
        <f>INT((VLOOKUP($C7982,装备数值,3,0)+VLOOKUP($C7982,装备数值,6,0)*($E7982-1))*VLOOKUP($D7982,系数!$K$2:$O$7,3,0))</f>
        <v>752</v>
      </c>
      <c r="H7982" s="17">
        <f t="shared" si="237"/>
        <v>752</v>
      </c>
      <c r="I7982" s="17">
        <f>INT((VLOOKUP($C7982,装备数值,4,0)+VLOOKUP($C7982,装备数值,7,0)*($E7982-1))*VLOOKUP($D7982,系数!$K$2:$O$7,4,0))</f>
        <v>0</v>
      </c>
      <c r="J7982" s="17">
        <f>INT((VLOOKUP($C7982,装备数值,4,0)+VLOOKUP($C7982,装备数值,7,0)*($E7982-1))*VLOOKUP($D7982,系数!$K$2:$O$7,5,0))</f>
        <v>0</v>
      </c>
      <c r="K7982" s="17">
        <f>INT(VLOOKUP(E7982,强化金币,2,1)*VLOOKUP(INDEX(装备!F:F,MATCH(属性!A7982,装备!A:A,0)),系数!$K$12:$M$15,3,0))</f>
        <v>52500</v>
      </c>
      <c r="O7982" s="17">
        <f>IF(E7982=1,"",VLOOKUP(E7982,系数!$S$2:$AB$12,MATCH(属性!C7982,评级,0),1))</f>
        <v>140</v>
      </c>
    </row>
    <row r="7983" spans="1:15" ht="17.25" thickBot="1" x14ac:dyDescent="0.4">
      <c r="A7983" s="17">
        <v>7100067</v>
      </c>
      <c r="B7983" s="17" t="s">
        <v>294</v>
      </c>
      <c r="C7983" s="15">
        <f>INDEX(装备!G:G,MATCH(属性!A7983,装备!A:A,0))</f>
        <v>17</v>
      </c>
      <c r="D7983" s="15" t="str">
        <f>INDEX(装备!E:E,MATCH(属性!A7983,装备!A:A,0))</f>
        <v>ring</v>
      </c>
      <c r="E7983" s="14">
        <v>61</v>
      </c>
      <c r="F7983" s="17">
        <f>INT((VLOOKUP($C7983,装备数值,2,0)+VLOOKUP($C7983,装备数值,5,0)*($E7983-1))*VLOOKUP($D7983,系数!$K$2:$O$7,2,0))</f>
        <v>0</v>
      </c>
      <c r="G7983" s="17">
        <f>INT((VLOOKUP($C7983,装备数值,3,0)+VLOOKUP($C7983,装备数值,6,0)*($E7983-1))*VLOOKUP($D7983,系数!$K$2:$O$7,3,0))</f>
        <v>761</v>
      </c>
      <c r="H7983" s="17">
        <f t="shared" si="237"/>
        <v>761</v>
      </c>
      <c r="I7983" s="17">
        <f>INT((VLOOKUP($C7983,装备数值,4,0)+VLOOKUP($C7983,装备数值,7,0)*($E7983-1))*VLOOKUP($D7983,系数!$K$2:$O$7,4,0))</f>
        <v>0</v>
      </c>
      <c r="J7983" s="17">
        <f>INT((VLOOKUP($C7983,装备数值,4,0)+VLOOKUP($C7983,装备数值,7,0)*($E7983-1))*VLOOKUP($D7983,系数!$K$2:$O$7,5,0))</f>
        <v>0</v>
      </c>
      <c r="K7983" s="17">
        <f>INT(VLOOKUP(E7983,强化金币,2,1)*VLOOKUP(INDEX(装备!F:F,MATCH(属性!A7983,装备!A:A,0)),系数!$K$12:$M$15,3,0))</f>
        <v>55000</v>
      </c>
      <c r="O7983" s="17">
        <f>IF(E7983=1,"",VLOOKUP(E7983,系数!$S$2:$AB$12,MATCH(属性!C7983,评级,0),1))</f>
        <v>140</v>
      </c>
    </row>
    <row r="7984" spans="1:15" ht="17.25" thickBot="1" x14ac:dyDescent="0.4">
      <c r="A7984" s="17">
        <v>7100067</v>
      </c>
      <c r="B7984" s="17" t="s">
        <v>294</v>
      </c>
      <c r="C7984" s="15">
        <f>INDEX(装备!G:G,MATCH(属性!A7984,装备!A:A,0))</f>
        <v>17</v>
      </c>
      <c r="D7984" s="15" t="str">
        <f>INDEX(装备!E:E,MATCH(属性!A7984,装备!A:A,0))</f>
        <v>ring</v>
      </c>
      <c r="E7984" s="14">
        <v>62</v>
      </c>
      <c r="F7984" s="17">
        <f>INT((VLOOKUP($C7984,装备数值,2,0)+VLOOKUP($C7984,装备数值,5,0)*($E7984-1))*VLOOKUP($D7984,系数!$K$2:$O$7,2,0))</f>
        <v>0</v>
      </c>
      <c r="G7984" s="17">
        <f>INT((VLOOKUP($C7984,装备数值,3,0)+VLOOKUP($C7984,装备数值,6,0)*($E7984-1))*VLOOKUP($D7984,系数!$K$2:$O$7,3,0))</f>
        <v>770</v>
      </c>
      <c r="H7984" s="17">
        <f t="shared" si="237"/>
        <v>770</v>
      </c>
      <c r="I7984" s="17">
        <f>INT((VLOOKUP($C7984,装备数值,4,0)+VLOOKUP($C7984,装备数值,7,0)*($E7984-1))*VLOOKUP($D7984,系数!$K$2:$O$7,4,0))</f>
        <v>0</v>
      </c>
      <c r="J7984" s="17">
        <f>INT((VLOOKUP($C7984,装备数值,4,0)+VLOOKUP($C7984,装备数值,7,0)*($E7984-1))*VLOOKUP($D7984,系数!$K$2:$O$7,5,0))</f>
        <v>0</v>
      </c>
      <c r="K7984" s="17">
        <f>INT(VLOOKUP(E7984,强化金币,2,1)*VLOOKUP(INDEX(装备!F:F,MATCH(属性!A7984,装备!A:A,0)),系数!$K$12:$M$15,3,0))</f>
        <v>57500</v>
      </c>
      <c r="O7984" s="17">
        <f>IF(E7984=1,"",VLOOKUP(E7984,系数!$S$2:$AB$12,MATCH(属性!C7984,评级,0),1))</f>
        <v>140</v>
      </c>
    </row>
    <row r="7985" spans="1:15" ht="17.25" thickBot="1" x14ac:dyDescent="0.4">
      <c r="A7985" s="17">
        <v>7100067</v>
      </c>
      <c r="B7985" s="17" t="s">
        <v>294</v>
      </c>
      <c r="C7985" s="15">
        <f>INDEX(装备!G:G,MATCH(属性!A7985,装备!A:A,0))</f>
        <v>17</v>
      </c>
      <c r="D7985" s="15" t="str">
        <f>INDEX(装备!E:E,MATCH(属性!A7985,装备!A:A,0))</f>
        <v>ring</v>
      </c>
      <c r="E7985" s="14">
        <v>63</v>
      </c>
      <c r="F7985" s="17">
        <f>INT((VLOOKUP($C7985,装备数值,2,0)+VLOOKUP($C7985,装备数值,5,0)*($E7985-1))*VLOOKUP($D7985,系数!$K$2:$O$7,2,0))</f>
        <v>0</v>
      </c>
      <c r="G7985" s="17">
        <f>INT((VLOOKUP($C7985,装备数值,3,0)+VLOOKUP($C7985,装备数值,6,0)*($E7985-1))*VLOOKUP($D7985,系数!$K$2:$O$7,3,0))</f>
        <v>779</v>
      </c>
      <c r="H7985" s="17">
        <f t="shared" si="237"/>
        <v>779</v>
      </c>
      <c r="I7985" s="17">
        <f>INT((VLOOKUP($C7985,装备数值,4,0)+VLOOKUP($C7985,装备数值,7,0)*($E7985-1))*VLOOKUP($D7985,系数!$K$2:$O$7,4,0))</f>
        <v>0</v>
      </c>
      <c r="J7985" s="17">
        <f>INT((VLOOKUP($C7985,装备数值,4,0)+VLOOKUP($C7985,装备数值,7,0)*($E7985-1))*VLOOKUP($D7985,系数!$K$2:$O$7,5,0))</f>
        <v>0</v>
      </c>
      <c r="K7985" s="17">
        <f>INT(VLOOKUP(E7985,强化金币,2,1)*VLOOKUP(INDEX(装备!F:F,MATCH(属性!A7985,装备!A:A,0)),系数!$K$12:$M$15,3,0))</f>
        <v>60000</v>
      </c>
      <c r="O7985" s="17">
        <f>IF(E7985=1,"",VLOOKUP(E7985,系数!$S$2:$AB$12,MATCH(属性!C7985,评级,0),1))</f>
        <v>140</v>
      </c>
    </row>
    <row r="7986" spans="1:15" ht="17.25" thickBot="1" x14ac:dyDescent="0.4">
      <c r="A7986" s="17">
        <v>7100067</v>
      </c>
      <c r="B7986" s="17" t="s">
        <v>294</v>
      </c>
      <c r="C7986" s="15">
        <f>INDEX(装备!G:G,MATCH(属性!A7986,装备!A:A,0))</f>
        <v>17</v>
      </c>
      <c r="D7986" s="15" t="str">
        <f>INDEX(装备!E:E,MATCH(属性!A7986,装备!A:A,0))</f>
        <v>ring</v>
      </c>
      <c r="E7986" s="14">
        <v>64</v>
      </c>
      <c r="F7986" s="17">
        <f>INT((VLOOKUP($C7986,装备数值,2,0)+VLOOKUP($C7986,装备数值,5,0)*($E7986-1))*VLOOKUP($D7986,系数!$K$2:$O$7,2,0))</f>
        <v>0</v>
      </c>
      <c r="G7986" s="17">
        <f>INT((VLOOKUP($C7986,装备数值,3,0)+VLOOKUP($C7986,装备数值,6,0)*($E7986-1))*VLOOKUP($D7986,系数!$K$2:$O$7,3,0))</f>
        <v>788</v>
      </c>
      <c r="H7986" s="17">
        <f t="shared" si="237"/>
        <v>788</v>
      </c>
      <c r="I7986" s="17">
        <f>INT((VLOOKUP($C7986,装备数值,4,0)+VLOOKUP($C7986,装备数值,7,0)*($E7986-1))*VLOOKUP($D7986,系数!$K$2:$O$7,4,0))</f>
        <v>0</v>
      </c>
      <c r="J7986" s="17">
        <f>INT((VLOOKUP($C7986,装备数值,4,0)+VLOOKUP($C7986,装备数值,7,0)*($E7986-1))*VLOOKUP($D7986,系数!$K$2:$O$7,5,0))</f>
        <v>0</v>
      </c>
      <c r="K7986" s="17">
        <f>INT(VLOOKUP(E7986,强化金币,2,1)*VLOOKUP(INDEX(装备!F:F,MATCH(属性!A7986,装备!A:A,0)),系数!$K$12:$M$15,3,0))</f>
        <v>62500</v>
      </c>
      <c r="O7986" s="17">
        <f>IF(E7986=1,"",VLOOKUP(E7986,系数!$S$2:$AB$12,MATCH(属性!C7986,评级,0),1))</f>
        <v>140</v>
      </c>
    </row>
    <row r="7987" spans="1:15" ht="17.25" thickBot="1" x14ac:dyDescent="0.4">
      <c r="A7987" s="17">
        <v>7100067</v>
      </c>
      <c r="B7987" s="17" t="s">
        <v>294</v>
      </c>
      <c r="C7987" s="15">
        <f>INDEX(装备!G:G,MATCH(属性!A7987,装备!A:A,0))</f>
        <v>17</v>
      </c>
      <c r="D7987" s="15" t="str">
        <f>INDEX(装备!E:E,MATCH(属性!A7987,装备!A:A,0))</f>
        <v>ring</v>
      </c>
      <c r="E7987" s="14">
        <v>65</v>
      </c>
      <c r="F7987" s="17">
        <f>INT((VLOOKUP($C7987,装备数值,2,0)+VLOOKUP($C7987,装备数值,5,0)*($E7987-1))*VLOOKUP($D7987,系数!$K$2:$O$7,2,0))</f>
        <v>0</v>
      </c>
      <c r="G7987" s="17">
        <f>INT((VLOOKUP($C7987,装备数值,3,0)+VLOOKUP($C7987,装备数值,6,0)*($E7987-1))*VLOOKUP($D7987,系数!$K$2:$O$7,3,0))</f>
        <v>797</v>
      </c>
      <c r="H7987" s="17">
        <f t="shared" si="237"/>
        <v>797</v>
      </c>
      <c r="I7987" s="17">
        <f>INT((VLOOKUP($C7987,装备数值,4,0)+VLOOKUP($C7987,装备数值,7,0)*($E7987-1))*VLOOKUP($D7987,系数!$K$2:$O$7,4,0))</f>
        <v>0</v>
      </c>
      <c r="J7987" s="17">
        <f>INT((VLOOKUP($C7987,装备数值,4,0)+VLOOKUP($C7987,装备数值,7,0)*($E7987-1))*VLOOKUP($D7987,系数!$K$2:$O$7,5,0))</f>
        <v>0</v>
      </c>
      <c r="K7987" s="17">
        <f>INT(VLOOKUP(E7987,强化金币,2,1)*VLOOKUP(INDEX(装备!F:F,MATCH(属性!A7987,装备!A:A,0)),系数!$K$12:$M$15,3,0))</f>
        <v>65000</v>
      </c>
      <c r="O7987" s="17">
        <f>IF(E7987=1,"",VLOOKUP(E7987,系数!$S$2:$AB$12,MATCH(属性!C7987,评级,0),1))</f>
        <v>140</v>
      </c>
    </row>
    <row r="7988" spans="1:15" ht="17.25" thickBot="1" x14ac:dyDescent="0.4">
      <c r="A7988" s="17">
        <v>7100067</v>
      </c>
      <c r="B7988" s="17" t="s">
        <v>294</v>
      </c>
      <c r="C7988" s="15">
        <f>INDEX(装备!G:G,MATCH(属性!A7988,装备!A:A,0))</f>
        <v>17</v>
      </c>
      <c r="D7988" s="15" t="str">
        <f>INDEX(装备!E:E,MATCH(属性!A7988,装备!A:A,0))</f>
        <v>ring</v>
      </c>
      <c r="E7988" s="14">
        <v>66</v>
      </c>
      <c r="F7988" s="17">
        <f>INT((VLOOKUP($C7988,装备数值,2,0)+VLOOKUP($C7988,装备数值,5,0)*($E7988-1))*VLOOKUP($D7988,系数!$K$2:$O$7,2,0))</f>
        <v>0</v>
      </c>
      <c r="G7988" s="17">
        <f>INT((VLOOKUP($C7988,装备数值,3,0)+VLOOKUP($C7988,装备数值,6,0)*($E7988-1))*VLOOKUP($D7988,系数!$K$2:$O$7,3,0))</f>
        <v>806</v>
      </c>
      <c r="H7988" s="17">
        <f t="shared" si="237"/>
        <v>806</v>
      </c>
      <c r="I7988" s="17">
        <f>INT((VLOOKUP($C7988,装备数值,4,0)+VLOOKUP($C7988,装备数值,7,0)*($E7988-1))*VLOOKUP($D7988,系数!$K$2:$O$7,4,0))</f>
        <v>0</v>
      </c>
      <c r="J7988" s="17">
        <f>INT((VLOOKUP($C7988,装备数值,4,0)+VLOOKUP($C7988,装备数值,7,0)*($E7988-1))*VLOOKUP($D7988,系数!$K$2:$O$7,5,0))</f>
        <v>0</v>
      </c>
      <c r="K7988" s="17">
        <f>INT(VLOOKUP(E7988,强化金币,2,1)*VLOOKUP(INDEX(装备!F:F,MATCH(属性!A7988,装备!A:A,0)),系数!$K$12:$M$15,3,0))</f>
        <v>67500</v>
      </c>
      <c r="O7988" s="17">
        <f>IF(E7988=1,"",VLOOKUP(E7988,系数!$S$2:$AB$12,MATCH(属性!C7988,评级,0),1))</f>
        <v>140</v>
      </c>
    </row>
    <row r="7989" spans="1:15" ht="17.25" thickBot="1" x14ac:dyDescent="0.4">
      <c r="A7989" s="17">
        <v>7100067</v>
      </c>
      <c r="B7989" s="17" t="s">
        <v>294</v>
      </c>
      <c r="C7989" s="15">
        <f>INDEX(装备!G:G,MATCH(属性!A7989,装备!A:A,0))</f>
        <v>17</v>
      </c>
      <c r="D7989" s="15" t="str">
        <f>INDEX(装备!E:E,MATCH(属性!A7989,装备!A:A,0))</f>
        <v>ring</v>
      </c>
      <c r="E7989" s="14">
        <v>67</v>
      </c>
      <c r="F7989" s="17">
        <f>INT((VLOOKUP($C7989,装备数值,2,0)+VLOOKUP($C7989,装备数值,5,0)*($E7989-1))*VLOOKUP($D7989,系数!$K$2:$O$7,2,0))</f>
        <v>0</v>
      </c>
      <c r="G7989" s="17">
        <f>INT((VLOOKUP($C7989,装备数值,3,0)+VLOOKUP($C7989,装备数值,6,0)*($E7989-1))*VLOOKUP($D7989,系数!$K$2:$O$7,3,0))</f>
        <v>815</v>
      </c>
      <c r="H7989" s="17">
        <f t="shared" si="237"/>
        <v>815</v>
      </c>
      <c r="I7989" s="17">
        <f>INT((VLOOKUP($C7989,装备数值,4,0)+VLOOKUP($C7989,装备数值,7,0)*($E7989-1))*VLOOKUP($D7989,系数!$K$2:$O$7,4,0))</f>
        <v>0</v>
      </c>
      <c r="J7989" s="17">
        <f>INT((VLOOKUP($C7989,装备数值,4,0)+VLOOKUP($C7989,装备数值,7,0)*($E7989-1))*VLOOKUP($D7989,系数!$K$2:$O$7,5,0))</f>
        <v>0</v>
      </c>
      <c r="K7989" s="17">
        <f>INT(VLOOKUP(E7989,强化金币,2,1)*VLOOKUP(INDEX(装备!F:F,MATCH(属性!A7989,装备!A:A,0)),系数!$K$12:$M$15,3,0))</f>
        <v>70000</v>
      </c>
      <c r="O7989" s="17">
        <f>IF(E7989=1,"",VLOOKUP(E7989,系数!$S$2:$AB$12,MATCH(属性!C7989,评级,0),1))</f>
        <v>140</v>
      </c>
    </row>
    <row r="7990" spans="1:15" ht="17.25" thickBot="1" x14ac:dyDescent="0.4">
      <c r="A7990" s="17">
        <v>7100067</v>
      </c>
      <c r="B7990" s="17" t="s">
        <v>294</v>
      </c>
      <c r="C7990" s="15">
        <f>INDEX(装备!G:G,MATCH(属性!A7990,装备!A:A,0))</f>
        <v>17</v>
      </c>
      <c r="D7990" s="15" t="str">
        <f>INDEX(装备!E:E,MATCH(属性!A7990,装备!A:A,0))</f>
        <v>ring</v>
      </c>
      <c r="E7990" s="14">
        <v>68</v>
      </c>
      <c r="F7990" s="17">
        <f>INT((VLOOKUP($C7990,装备数值,2,0)+VLOOKUP($C7990,装备数值,5,0)*($E7990-1))*VLOOKUP($D7990,系数!$K$2:$O$7,2,0))</f>
        <v>0</v>
      </c>
      <c r="G7990" s="17">
        <f>INT((VLOOKUP($C7990,装备数值,3,0)+VLOOKUP($C7990,装备数值,6,0)*($E7990-1))*VLOOKUP($D7990,系数!$K$2:$O$7,3,0))</f>
        <v>824</v>
      </c>
      <c r="H7990" s="17">
        <f t="shared" si="237"/>
        <v>824</v>
      </c>
      <c r="I7990" s="17">
        <f>INT((VLOOKUP($C7990,装备数值,4,0)+VLOOKUP($C7990,装备数值,7,0)*($E7990-1))*VLOOKUP($D7990,系数!$K$2:$O$7,4,0))</f>
        <v>0</v>
      </c>
      <c r="J7990" s="17">
        <f>INT((VLOOKUP($C7990,装备数值,4,0)+VLOOKUP($C7990,装备数值,7,0)*($E7990-1))*VLOOKUP($D7990,系数!$K$2:$O$7,5,0))</f>
        <v>0</v>
      </c>
      <c r="K7990" s="17">
        <f>INT(VLOOKUP(E7990,强化金币,2,1)*VLOOKUP(INDEX(装备!F:F,MATCH(属性!A7990,装备!A:A,0)),系数!$K$12:$M$15,3,0))</f>
        <v>72500</v>
      </c>
      <c r="O7990" s="17">
        <f>IF(E7990=1,"",VLOOKUP(E7990,系数!$S$2:$AB$12,MATCH(属性!C7990,评级,0),1))</f>
        <v>140</v>
      </c>
    </row>
    <row r="7991" spans="1:15" ht="17.25" thickBot="1" x14ac:dyDescent="0.4">
      <c r="A7991" s="17">
        <v>7100067</v>
      </c>
      <c r="B7991" s="17" t="s">
        <v>294</v>
      </c>
      <c r="C7991" s="15">
        <f>INDEX(装备!G:G,MATCH(属性!A7991,装备!A:A,0))</f>
        <v>17</v>
      </c>
      <c r="D7991" s="15" t="str">
        <f>INDEX(装备!E:E,MATCH(属性!A7991,装备!A:A,0))</f>
        <v>ring</v>
      </c>
      <c r="E7991" s="14">
        <v>69</v>
      </c>
      <c r="F7991" s="17">
        <f>INT((VLOOKUP($C7991,装备数值,2,0)+VLOOKUP($C7991,装备数值,5,0)*($E7991-1))*VLOOKUP($D7991,系数!$K$2:$O$7,2,0))</f>
        <v>0</v>
      </c>
      <c r="G7991" s="17">
        <f>INT((VLOOKUP($C7991,装备数值,3,0)+VLOOKUP($C7991,装备数值,6,0)*($E7991-1))*VLOOKUP($D7991,系数!$K$2:$O$7,3,0))</f>
        <v>833</v>
      </c>
      <c r="H7991" s="17">
        <f t="shared" si="237"/>
        <v>833</v>
      </c>
      <c r="I7991" s="17">
        <f>INT((VLOOKUP($C7991,装备数值,4,0)+VLOOKUP($C7991,装备数值,7,0)*($E7991-1))*VLOOKUP($D7991,系数!$K$2:$O$7,4,0))</f>
        <v>0</v>
      </c>
      <c r="J7991" s="17">
        <f>INT((VLOOKUP($C7991,装备数值,4,0)+VLOOKUP($C7991,装备数值,7,0)*($E7991-1))*VLOOKUP($D7991,系数!$K$2:$O$7,5,0))</f>
        <v>0</v>
      </c>
      <c r="K7991" s="17">
        <f>INT(VLOOKUP(E7991,强化金币,2,1)*VLOOKUP(INDEX(装备!F:F,MATCH(属性!A7991,装备!A:A,0)),系数!$K$12:$M$15,3,0))</f>
        <v>75000</v>
      </c>
      <c r="O7991" s="17">
        <f>IF(E7991=1,"",VLOOKUP(E7991,系数!$S$2:$AB$12,MATCH(属性!C7991,评级,0),1))</f>
        <v>140</v>
      </c>
    </row>
    <row r="7992" spans="1:15" ht="17.25" thickBot="1" x14ac:dyDescent="0.4">
      <c r="A7992" s="17">
        <v>7100067</v>
      </c>
      <c r="B7992" s="17" t="s">
        <v>294</v>
      </c>
      <c r="C7992" s="15">
        <f>INDEX(装备!G:G,MATCH(属性!A7992,装备!A:A,0))</f>
        <v>17</v>
      </c>
      <c r="D7992" s="15" t="str">
        <f>INDEX(装备!E:E,MATCH(属性!A7992,装备!A:A,0))</f>
        <v>ring</v>
      </c>
      <c r="E7992" s="14">
        <v>70</v>
      </c>
      <c r="F7992" s="17">
        <f>INT((VLOOKUP($C7992,装备数值,2,0)+VLOOKUP($C7992,装备数值,5,0)*($E7992-1))*VLOOKUP($D7992,系数!$K$2:$O$7,2,0))</f>
        <v>0</v>
      </c>
      <c r="G7992" s="17">
        <f>INT((VLOOKUP($C7992,装备数值,3,0)+VLOOKUP($C7992,装备数值,6,0)*($E7992-1))*VLOOKUP($D7992,系数!$K$2:$O$7,3,0))</f>
        <v>842</v>
      </c>
      <c r="H7992" s="17">
        <f t="shared" si="237"/>
        <v>842</v>
      </c>
      <c r="I7992" s="17">
        <f>INT((VLOOKUP($C7992,装备数值,4,0)+VLOOKUP($C7992,装备数值,7,0)*($E7992-1))*VLOOKUP($D7992,系数!$K$2:$O$7,4,0))</f>
        <v>0</v>
      </c>
      <c r="J7992" s="17">
        <f>INT((VLOOKUP($C7992,装备数值,4,0)+VLOOKUP($C7992,装备数值,7,0)*($E7992-1))*VLOOKUP($D7992,系数!$K$2:$O$7,5,0))</f>
        <v>0</v>
      </c>
      <c r="K7992" s="17">
        <f>INT(VLOOKUP(E7992,强化金币,2,1)*VLOOKUP(INDEX(装备!F:F,MATCH(属性!A7992,装备!A:A,0)),系数!$K$12:$M$15,3,0))</f>
        <v>77500</v>
      </c>
      <c r="O7992" s="17">
        <f>IF(E7992=1,"",VLOOKUP(E7992,系数!$S$2:$AB$12,MATCH(属性!C7992,评级,0),1))</f>
        <v>160</v>
      </c>
    </row>
    <row r="7993" spans="1:15" ht="17.25" thickBot="1" x14ac:dyDescent="0.4">
      <c r="A7993" s="17">
        <v>7100067</v>
      </c>
      <c r="B7993" s="17" t="s">
        <v>294</v>
      </c>
      <c r="C7993" s="15">
        <f>INDEX(装备!G:G,MATCH(属性!A7993,装备!A:A,0))</f>
        <v>17</v>
      </c>
      <c r="D7993" s="15" t="str">
        <f>INDEX(装备!E:E,MATCH(属性!A7993,装备!A:A,0))</f>
        <v>ring</v>
      </c>
      <c r="E7993" s="14">
        <v>71</v>
      </c>
      <c r="F7993" s="17">
        <f>INT((VLOOKUP($C7993,装备数值,2,0)+VLOOKUP($C7993,装备数值,5,0)*($E7993-1))*VLOOKUP($D7993,系数!$K$2:$O$7,2,0))</f>
        <v>0</v>
      </c>
      <c r="G7993" s="17">
        <f>INT((VLOOKUP($C7993,装备数值,3,0)+VLOOKUP($C7993,装备数值,6,0)*($E7993-1))*VLOOKUP($D7993,系数!$K$2:$O$7,3,0))</f>
        <v>851</v>
      </c>
      <c r="H7993" s="17">
        <f t="shared" si="237"/>
        <v>851</v>
      </c>
      <c r="I7993" s="17">
        <f>INT((VLOOKUP($C7993,装备数值,4,0)+VLOOKUP($C7993,装备数值,7,0)*($E7993-1))*VLOOKUP($D7993,系数!$K$2:$O$7,4,0))</f>
        <v>0</v>
      </c>
      <c r="J7993" s="17">
        <f>INT((VLOOKUP($C7993,装备数值,4,0)+VLOOKUP($C7993,装备数值,7,0)*($E7993-1))*VLOOKUP($D7993,系数!$K$2:$O$7,5,0))</f>
        <v>0</v>
      </c>
      <c r="K7993" s="17">
        <f>INT(VLOOKUP(E7993,强化金币,2,1)*VLOOKUP(INDEX(装备!F:F,MATCH(属性!A7993,装备!A:A,0)),系数!$K$12:$M$15,3,0))</f>
        <v>80000</v>
      </c>
      <c r="O7993" s="17">
        <f>IF(E7993=1,"",VLOOKUP(E7993,系数!$S$2:$AB$12,MATCH(属性!C7993,评级,0),1))</f>
        <v>160</v>
      </c>
    </row>
    <row r="7994" spans="1:15" ht="17.25" thickBot="1" x14ac:dyDescent="0.4">
      <c r="A7994" s="17">
        <v>7100067</v>
      </c>
      <c r="B7994" s="17" t="s">
        <v>294</v>
      </c>
      <c r="C7994" s="15">
        <f>INDEX(装备!G:G,MATCH(属性!A7994,装备!A:A,0))</f>
        <v>17</v>
      </c>
      <c r="D7994" s="15" t="str">
        <f>INDEX(装备!E:E,MATCH(属性!A7994,装备!A:A,0))</f>
        <v>ring</v>
      </c>
      <c r="E7994" s="14">
        <v>72</v>
      </c>
      <c r="F7994" s="17">
        <f>INT((VLOOKUP($C7994,装备数值,2,0)+VLOOKUP($C7994,装备数值,5,0)*($E7994-1))*VLOOKUP($D7994,系数!$K$2:$O$7,2,0))</f>
        <v>0</v>
      </c>
      <c r="G7994" s="17">
        <f>INT((VLOOKUP($C7994,装备数值,3,0)+VLOOKUP($C7994,装备数值,6,0)*($E7994-1))*VLOOKUP($D7994,系数!$K$2:$O$7,3,0))</f>
        <v>860</v>
      </c>
      <c r="H7994" s="17">
        <f t="shared" si="237"/>
        <v>860</v>
      </c>
      <c r="I7994" s="17">
        <f>INT((VLOOKUP($C7994,装备数值,4,0)+VLOOKUP($C7994,装备数值,7,0)*($E7994-1))*VLOOKUP($D7994,系数!$K$2:$O$7,4,0))</f>
        <v>0</v>
      </c>
      <c r="J7994" s="17">
        <f>INT((VLOOKUP($C7994,装备数值,4,0)+VLOOKUP($C7994,装备数值,7,0)*($E7994-1))*VLOOKUP($D7994,系数!$K$2:$O$7,5,0))</f>
        <v>0</v>
      </c>
      <c r="K7994" s="17">
        <f>INT(VLOOKUP(E7994,强化金币,2,1)*VLOOKUP(INDEX(装备!F:F,MATCH(属性!A7994,装备!A:A,0)),系数!$K$12:$M$15,3,0))</f>
        <v>82500</v>
      </c>
      <c r="O7994" s="17">
        <f>IF(E7994=1,"",VLOOKUP(E7994,系数!$S$2:$AB$12,MATCH(属性!C7994,评级,0),1))</f>
        <v>160</v>
      </c>
    </row>
    <row r="7995" spans="1:15" ht="17.25" thickBot="1" x14ac:dyDescent="0.4">
      <c r="A7995" s="17">
        <v>7100067</v>
      </c>
      <c r="B7995" s="17" t="s">
        <v>294</v>
      </c>
      <c r="C7995" s="15">
        <f>INDEX(装备!G:G,MATCH(属性!A7995,装备!A:A,0))</f>
        <v>17</v>
      </c>
      <c r="D7995" s="15" t="str">
        <f>INDEX(装备!E:E,MATCH(属性!A7995,装备!A:A,0))</f>
        <v>ring</v>
      </c>
      <c r="E7995" s="14">
        <v>73</v>
      </c>
      <c r="F7995" s="17">
        <f>INT((VLOOKUP($C7995,装备数值,2,0)+VLOOKUP($C7995,装备数值,5,0)*($E7995-1))*VLOOKUP($D7995,系数!$K$2:$O$7,2,0))</f>
        <v>0</v>
      </c>
      <c r="G7995" s="17">
        <f>INT((VLOOKUP($C7995,装备数值,3,0)+VLOOKUP($C7995,装备数值,6,0)*($E7995-1))*VLOOKUP($D7995,系数!$K$2:$O$7,3,0))</f>
        <v>869</v>
      </c>
      <c r="H7995" s="17">
        <f t="shared" si="237"/>
        <v>869</v>
      </c>
      <c r="I7995" s="17">
        <f>INT((VLOOKUP($C7995,装备数值,4,0)+VLOOKUP($C7995,装备数值,7,0)*($E7995-1))*VLOOKUP($D7995,系数!$K$2:$O$7,4,0))</f>
        <v>0</v>
      </c>
      <c r="J7995" s="17">
        <f>INT((VLOOKUP($C7995,装备数值,4,0)+VLOOKUP($C7995,装备数值,7,0)*($E7995-1))*VLOOKUP($D7995,系数!$K$2:$O$7,5,0))</f>
        <v>0</v>
      </c>
      <c r="K7995" s="17">
        <f>INT(VLOOKUP(E7995,强化金币,2,1)*VLOOKUP(INDEX(装备!F:F,MATCH(属性!A7995,装备!A:A,0)),系数!$K$12:$M$15,3,0))</f>
        <v>85000</v>
      </c>
      <c r="O7995" s="17">
        <f>IF(E7995=1,"",VLOOKUP(E7995,系数!$S$2:$AB$12,MATCH(属性!C7995,评级,0),1))</f>
        <v>160</v>
      </c>
    </row>
    <row r="7996" spans="1:15" ht="17.25" thickBot="1" x14ac:dyDescent="0.4">
      <c r="A7996" s="17">
        <v>7100067</v>
      </c>
      <c r="B7996" s="17" t="s">
        <v>294</v>
      </c>
      <c r="C7996" s="15">
        <f>INDEX(装备!G:G,MATCH(属性!A7996,装备!A:A,0))</f>
        <v>17</v>
      </c>
      <c r="D7996" s="15" t="str">
        <f>INDEX(装备!E:E,MATCH(属性!A7996,装备!A:A,0))</f>
        <v>ring</v>
      </c>
      <c r="E7996" s="14">
        <v>74</v>
      </c>
      <c r="F7996" s="17">
        <f>INT((VLOOKUP($C7996,装备数值,2,0)+VLOOKUP($C7996,装备数值,5,0)*($E7996-1))*VLOOKUP($D7996,系数!$K$2:$O$7,2,0))</f>
        <v>0</v>
      </c>
      <c r="G7996" s="17">
        <f>INT((VLOOKUP($C7996,装备数值,3,0)+VLOOKUP($C7996,装备数值,6,0)*($E7996-1))*VLOOKUP($D7996,系数!$K$2:$O$7,3,0))</f>
        <v>878</v>
      </c>
      <c r="H7996" s="17">
        <f t="shared" si="237"/>
        <v>878</v>
      </c>
      <c r="I7996" s="17">
        <f>INT((VLOOKUP($C7996,装备数值,4,0)+VLOOKUP($C7996,装备数值,7,0)*($E7996-1))*VLOOKUP($D7996,系数!$K$2:$O$7,4,0))</f>
        <v>0</v>
      </c>
      <c r="J7996" s="17">
        <f>INT((VLOOKUP($C7996,装备数值,4,0)+VLOOKUP($C7996,装备数值,7,0)*($E7996-1))*VLOOKUP($D7996,系数!$K$2:$O$7,5,0))</f>
        <v>0</v>
      </c>
      <c r="K7996" s="17">
        <f>INT(VLOOKUP(E7996,强化金币,2,1)*VLOOKUP(INDEX(装备!F:F,MATCH(属性!A7996,装备!A:A,0)),系数!$K$12:$M$15,3,0))</f>
        <v>87500</v>
      </c>
      <c r="O7996" s="17">
        <f>IF(E7996=1,"",VLOOKUP(E7996,系数!$S$2:$AB$12,MATCH(属性!C7996,评级,0),1))</f>
        <v>160</v>
      </c>
    </row>
    <row r="7997" spans="1:15" ht="17.25" thickBot="1" x14ac:dyDescent="0.4">
      <c r="A7997" s="17">
        <v>7100067</v>
      </c>
      <c r="B7997" s="17" t="s">
        <v>294</v>
      </c>
      <c r="C7997" s="15">
        <f>INDEX(装备!G:G,MATCH(属性!A7997,装备!A:A,0))</f>
        <v>17</v>
      </c>
      <c r="D7997" s="15" t="str">
        <f>INDEX(装备!E:E,MATCH(属性!A7997,装备!A:A,0))</f>
        <v>ring</v>
      </c>
      <c r="E7997" s="14">
        <v>75</v>
      </c>
      <c r="F7997" s="17">
        <f>INT((VLOOKUP($C7997,装备数值,2,0)+VLOOKUP($C7997,装备数值,5,0)*($E7997-1))*VLOOKUP($D7997,系数!$K$2:$O$7,2,0))</f>
        <v>0</v>
      </c>
      <c r="G7997" s="17">
        <f>INT((VLOOKUP($C7997,装备数值,3,0)+VLOOKUP($C7997,装备数值,6,0)*($E7997-1))*VLOOKUP($D7997,系数!$K$2:$O$7,3,0))</f>
        <v>887</v>
      </c>
      <c r="H7997" s="17">
        <f t="shared" si="237"/>
        <v>887</v>
      </c>
      <c r="I7997" s="17">
        <f>INT((VLOOKUP($C7997,装备数值,4,0)+VLOOKUP($C7997,装备数值,7,0)*($E7997-1))*VLOOKUP($D7997,系数!$K$2:$O$7,4,0))</f>
        <v>0</v>
      </c>
      <c r="J7997" s="17">
        <f>INT((VLOOKUP($C7997,装备数值,4,0)+VLOOKUP($C7997,装备数值,7,0)*($E7997-1))*VLOOKUP($D7997,系数!$K$2:$O$7,5,0))</f>
        <v>0</v>
      </c>
      <c r="K7997" s="17">
        <f>INT(VLOOKUP(E7997,强化金币,2,1)*VLOOKUP(INDEX(装备!F:F,MATCH(属性!A7997,装备!A:A,0)),系数!$K$12:$M$15,3,0))</f>
        <v>90000</v>
      </c>
      <c r="O7997" s="17">
        <f>IF(E7997=1,"",VLOOKUP(E7997,系数!$S$2:$AB$12,MATCH(属性!C7997,评级,0),1))</f>
        <v>160</v>
      </c>
    </row>
    <row r="7998" spans="1:15" ht="17.25" thickBot="1" x14ac:dyDescent="0.4">
      <c r="A7998" s="17">
        <v>7100067</v>
      </c>
      <c r="B7998" s="17" t="s">
        <v>294</v>
      </c>
      <c r="C7998" s="15">
        <f>INDEX(装备!G:G,MATCH(属性!A7998,装备!A:A,0))</f>
        <v>17</v>
      </c>
      <c r="D7998" s="15" t="str">
        <f>INDEX(装备!E:E,MATCH(属性!A7998,装备!A:A,0))</f>
        <v>ring</v>
      </c>
      <c r="E7998" s="14">
        <v>76</v>
      </c>
      <c r="F7998" s="17">
        <f>INT((VLOOKUP($C7998,装备数值,2,0)+VLOOKUP($C7998,装备数值,5,0)*($E7998-1))*VLOOKUP($D7998,系数!$K$2:$O$7,2,0))</f>
        <v>0</v>
      </c>
      <c r="G7998" s="17">
        <f>INT((VLOOKUP($C7998,装备数值,3,0)+VLOOKUP($C7998,装备数值,6,0)*($E7998-1))*VLOOKUP($D7998,系数!$K$2:$O$7,3,0))</f>
        <v>896</v>
      </c>
      <c r="H7998" s="17">
        <f t="shared" si="237"/>
        <v>896</v>
      </c>
      <c r="I7998" s="17">
        <f>INT((VLOOKUP($C7998,装备数值,4,0)+VLOOKUP($C7998,装备数值,7,0)*($E7998-1))*VLOOKUP($D7998,系数!$K$2:$O$7,4,0))</f>
        <v>0</v>
      </c>
      <c r="J7998" s="17">
        <f>INT((VLOOKUP($C7998,装备数值,4,0)+VLOOKUP($C7998,装备数值,7,0)*($E7998-1))*VLOOKUP($D7998,系数!$K$2:$O$7,5,0))</f>
        <v>0</v>
      </c>
      <c r="K7998" s="17">
        <f>INT(VLOOKUP(E7998,强化金币,2,1)*VLOOKUP(INDEX(装备!F:F,MATCH(属性!A7998,装备!A:A,0)),系数!$K$12:$M$15,3,0))</f>
        <v>92500</v>
      </c>
      <c r="O7998" s="17">
        <f>IF(E7998=1,"",VLOOKUP(E7998,系数!$S$2:$AB$12,MATCH(属性!C7998,评级,0),1))</f>
        <v>160</v>
      </c>
    </row>
    <row r="7999" spans="1:15" ht="17.25" thickBot="1" x14ac:dyDescent="0.4">
      <c r="A7999" s="17">
        <v>7100067</v>
      </c>
      <c r="B7999" s="17" t="s">
        <v>294</v>
      </c>
      <c r="C7999" s="15">
        <f>INDEX(装备!G:G,MATCH(属性!A7999,装备!A:A,0))</f>
        <v>17</v>
      </c>
      <c r="D7999" s="15" t="str">
        <f>INDEX(装备!E:E,MATCH(属性!A7999,装备!A:A,0))</f>
        <v>ring</v>
      </c>
      <c r="E7999" s="14">
        <v>77</v>
      </c>
      <c r="F7999" s="17">
        <f>INT((VLOOKUP($C7999,装备数值,2,0)+VLOOKUP($C7999,装备数值,5,0)*($E7999-1))*VLOOKUP($D7999,系数!$K$2:$O$7,2,0))</f>
        <v>0</v>
      </c>
      <c r="G7999" s="17">
        <f>INT((VLOOKUP($C7999,装备数值,3,0)+VLOOKUP($C7999,装备数值,6,0)*($E7999-1))*VLOOKUP($D7999,系数!$K$2:$O$7,3,0))</f>
        <v>905</v>
      </c>
      <c r="H7999" s="17">
        <f t="shared" si="237"/>
        <v>905</v>
      </c>
      <c r="I7999" s="17">
        <f>INT((VLOOKUP($C7999,装备数值,4,0)+VLOOKUP($C7999,装备数值,7,0)*($E7999-1))*VLOOKUP($D7999,系数!$K$2:$O$7,4,0))</f>
        <v>0</v>
      </c>
      <c r="J7999" s="17">
        <f>INT((VLOOKUP($C7999,装备数值,4,0)+VLOOKUP($C7999,装备数值,7,0)*($E7999-1))*VLOOKUP($D7999,系数!$K$2:$O$7,5,0))</f>
        <v>0</v>
      </c>
      <c r="K7999" s="17">
        <f>INT(VLOOKUP(E7999,强化金币,2,1)*VLOOKUP(INDEX(装备!F:F,MATCH(属性!A7999,装备!A:A,0)),系数!$K$12:$M$15,3,0))</f>
        <v>95000</v>
      </c>
      <c r="O7999" s="17">
        <f>IF(E7999=1,"",VLOOKUP(E7999,系数!$S$2:$AB$12,MATCH(属性!C7999,评级,0),1))</f>
        <v>160</v>
      </c>
    </row>
    <row r="8000" spans="1:15" ht="17.25" thickBot="1" x14ac:dyDescent="0.4">
      <c r="A8000" s="17">
        <v>7100067</v>
      </c>
      <c r="B8000" s="17" t="s">
        <v>294</v>
      </c>
      <c r="C8000" s="15">
        <f>INDEX(装备!G:G,MATCH(属性!A8000,装备!A:A,0))</f>
        <v>17</v>
      </c>
      <c r="D8000" s="15" t="str">
        <f>INDEX(装备!E:E,MATCH(属性!A8000,装备!A:A,0))</f>
        <v>ring</v>
      </c>
      <c r="E8000" s="14">
        <v>78</v>
      </c>
      <c r="F8000" s="17">
        <f>INT((VLOOKUP($C8000,装备数值,2,0)+VLOOKUP($C8000,装备数值,5,0)*($E8000-1))*VLOOKUP($D8000,系数!$K$2:$O$7,2,0))</f>
        <v>0</v>
      </c>
      <c r="G8000" s="17">
        <f>INT((VLOOKUP($C8000,装备数值,3,0)+VLOOKUP($C8000,装备数值,6,0)*($E8000-1))*VLOOKUP($D8000,系数!$K$2:$O$7,3,0))</f>
        <v>914</v>
      </c>
      <c r="H8000" s="17">
        <f t="shared" si="237"/>
        <v>914</v>
      </c>
      <c r="I8000" s="17">
        <f>INT((VLOOKUP($C8000,装备数值,4,0)+VLOOKUP($C8000,装备数值,7,0)*($E8000-1))*VLOOKUP($D8000,系数!$K$2:$O$7,4,0))</f>
        <v>0</v>
      </c>
      <c r="J8000" s="17">
        <f>INT((VLOOKUP($C8000,装备数值,4,0)+VLOOKUP($C8000,装备数值,7,0)*($E8000-1))*VLOOKUP($D8000,系数!$K$2:$O$7,5,0))</f>
        <v>0</v>
      </c>
      <c r="K8000" s="17">
        <f>INT(VLOOKUP(E8000,强化金币,2,1)*VLOOKUP(INDEX(装备!F:F,MATCH(属性!A8000,装备!A:A,0)),系数!$K$12:$M$15,3,0))</f>
        <v>97500</v>
      </c>
      <c r="O8000" s="17">
        <f>IF(E8000=1,"",VLOOKUP(E8000,系数!$S$2:$AB$12,MATCH(属性!C8000,评级,0),1))</f>
        <v>160</v>
      </c>
    </row>
    <row r="8001" spans="1:15" ht="17.25" thickBot="1" x14ac:dyDescent="0.4">
      <c r="A8001" s="17">
        <v>7100067</v>
      </c>
      <c r="B8001" s="17" t="s">
        <v>294</v>
      </c>
      <c r="C8001" s="15">
        <f>INDEX(装备!G:G,MATCH(属性!A8001,装备!A:A,0))</f>
        <v>17</v>
      </c>
      <c r="D8001" s="15" t="str">
        <f>INDEX(装备!E:E,MATCH(属性!A8001,装备!A:A,0))</f>
        <v>ring</v>
      </c>
      <c r="E8001" s="14">
        <v>79</v>
      </c>
      <c r="F8001" s="17">
        <f>INT((VLOOKUP($C8001,装备数值,2,0)+VLOOKUP($C8001,装备数值,5,0)*($E8001-1))*VLOOKUP($D8001,系数!$K$2:$O$7,2,0))</f>
        <v>0</v>
      </c>
      <c r="G8001" s="17">
        <f>INT((VLOOKUP($C8001,装备数值,3,0)+VLOOKUP($C8001,装备数值,6,0)*($E8001-1))*VLOOKUP($D8001,系数!$K$2:$O$7,3,0))</f>
        <v>923</v>
      </c>
      <c r="H8001" s="17">
        <f t="shared" si="237"/>
        <v>923</v>
      </c>
      <c r="I8001" s="17">
        <f>INT((VLOOKUP($C8001,装备数值,4,0)+VLOOKUP($C8001,装备数值,7,0)*($E8001-1))*VLOOKUP($D8001,系数!$K$2:$O$7,4,0))</f>
        <v>0</v>
      </c>
      <c r="J8001" s="17">
        <f>INT((VLOOKUP($C8001,装备数值,4,0)+VLOOKUP($C8001,装备数值,7,0)*($E8001-1))*VLOOKUP($D8001,系数!$K$2:$O$7,5,0))</f>
        <v>0</v>
      </c>
      <c r="K8001" s="17">
        <f>INT(VLOOKUP(E8001,强化金币,2,1)*VLOOKUP(INDEX(装备!F:F,MATCH(属性!A8001,装备!A:A,0)),系数!$K$12:$M$15,3,0))</f>
        <v>100000</v>
      </c>
      <c r="O8001" s="17">
        <f>IF(E8001=1,"",VLOOKUP(E8001,系数!$S$2:$AB$12,MATCH(属性!C8001,评级,0),1))</f>
        <v>160</v>
      </c>
    </row>
    <row r="8002" spans="1:15" ht="17.25" thickBot="1" x14ac:dyDescent="0.4">
      <c r="A8002" s="17">
        <v>7100067</v>
      </c>
      <c r="B8002" s="17" t="s">
        <v>294</v>
      </c>
      <c r="C8002" s="15">
        <f>INDEX(装备!G:G,MATCH(属性!A8002,装备!A:A,0))</f>
        <v>17</v>
      </c>
      <c r="D8002" s="15" t="str">
        <f>INDEX(装备!E:E,MATCH(属性!A8002,装备!A:A,0))</f>
        <v>ring</v>
      </c>
      <c r="E8002" s="14">
        <v>80</v>
      </c>
      <c r="F8002" s="17">
        <f>INT((VLOOKUP($C8002,装备数值,2,0)+VLOOKUP($C8002,装备数值,5,0)*($E8002-1))*VLOOKUP($D8002,系数!$K$2:$O$7,2,0))</f>
        <v>0</v>
      </c>
      <c r="G8002" s="17">
        <f>INT((VLOOKUP($C8002,装备数值,3,0)+VLOOKUP($C8002,装备数值,6,0)*($E8002-1))*VLOOKUP($D8002,系数!$K$2:$O$7,3,0))</f>
        <v>932</v>
      </c>
      <c r="H8002" s="17">
        <f t="shared" si="237"/>
        <v>932</v>
      </c>
      <c r="I8002" s="17">
        <f>INT((VLOOKUP($C8002,装备数值,4,0)+VLOOKUP($C8002,装备数值,7,0)*($E8002-1))*VLOOKUP($D8002,系数!$K$2:$O$7,4,0))</f>
        <v>0</v>
      </c>
      <c r="J8002" s="17">
        <f>INT((VLOOKUP($C8002,装备数值,4,0)+VLOOKUP($C8002,装备数值,7,0)*($E8002-1))*VLOOKUP($D8002,系数!$K$2:$O$7,5,0))</f>
        <v>0</v>
      </c>
      <c r="K8002" s="17">
        <f>INT(VLOOKUP(E8002,强化金币,2,1)*VLOOKUP(INDEX(装备!F:F,MATCH(属性!A8002,装备!A:A,0)),系数!$K$12:$M$15,3,0))</f>
        <v>120000</v>
      </c>
      <c r="O8002" s="17">
        <f>IF(E8002=1,"",VLOOKUP(E8002,系数!$S$2:$AB$12,MATCH(属性!C8002,评级,0),1))</f>
        <v>180</v>
      </c>
    </row>
    <row r="8003" spans="1:15" ht="17.25" thickBot="1" x14ac:dyDescent="0.4">
      <c r="A8003" s="17">
        <v>7100067</v>
      </c>
      <c r="B8003" s="17" t="s">
        <v>294</v>
      </c>
      <c r="C8003" s="15">
        <f>INDEX(装备!G:G,MATCH(属性!A8003,装备!A:A,0))</f>
        <v>17</v>
      </c>
      <c r="D8003" s="15" t="str">
        <f>INDEX(装备!E:E,MATCH(属性!A8003,装备!A:A,0))</f>
        <v>ring</v>
      </c>
      <c r="E8003" s="14">
        <v>81</v>
      </c>
      <c r="F8003" s="17">
        <f>INT((VLOOKUP($C8003,装备数值,2,0)+VLOOKUP($C8003,装备数值,5,0)*($E8003-1))*VLOOKUP($D8003,系数!$K$2:$O$7,2,0))</f>
        <v>0</v>
      </c>
      <c r="G8003" s="17">
        <f>INT((VLOOKUP($C8003,装备数值,3,0)+VLOOKUP($C8003,装备数值,6,0)*($E8003-1))*VLOOKUP($D8003,系数!$K$2:$O$7,3,0))</f>
        <v>941</v>
      </c>
      <c r="H8003" s="17">
        <f t="shared" si="237"/>
        <v>941</v>
      </c>
      <c r="I8003" s="17">
        <f>INT((VLOOKUP($C8003,装备数值,4,0)+VLOOKUP($C8003,装备数值,7,0)*($E8003-1))*VLOOKUP($D8003,系数!$K$2:$O$7,4,0))</f>
        <v>0</v>
      </c>
      <c r="J8003" s="17">
        <f>INT((VLOOKUP($C8003,装备数值,4,0)+VLOOKUP($C8003,装备数值,7,0)*($E8003-1))*VLOOKUP($D8003,系数!$K$2:$O$7,5,0))</f>
        <v>0</v>
      </c>
      <c r="K8003" s="17">
        <f>INT(VLOOKUP(E8003,强化金币,2,1)*VLOOKUP(INDEX(装备!F:F,MATCH(属性!A8003,装备!A:A,0)),系数!$K$12:$M$15,3,0))</f>
        <v>140000</v>
      </c>
      <c r="O8003" s="17">
        <f>IF(E8003=1,"",VLOOKUP(E8003,系数!$S$2:$AB$12,MATCH(属性!C8003,评级,0),1))</f>
        <v>180</v>
      </c>
    </row>
    <row r="8004" spans="1:15" ht="17.25" thickBot="1" x14ac:dyDescent="0.4">
      <c r="A8004" s="17">
        <v>7100067</v>
      </c>
      <c r="B8004" s="17" t="s">
        <v>294</v>
      </c>
      <c r="C8004" s="15">
        <f>INDEX(装备!G:G,MATCH(属性!A8004,装备!A:A,0))</f>
        <v>17</v>
      </c>
      <c r="D8004" s="15" t="str">
        <f>INDEX(装备!E:E,MATCH(属性!A8004,装备!A:A,0))</f>
        <v>ring</v>
      </c>
      <c r="E8004" s="14">
        <v>82</v>
      </c>
      <c r="F8004" s="17">
        <f>INT((VLOOKUP($C8004,装备数值,2,0)+VLOOKUP($C8004,装备数值,5,0)*($E8004-1))*VLOOKUP($D8004,系数!$K$2:$O$7,2,0))</f>
        <v>0</v>
      </c>
      <c r="G8004" s="17">
        <f>INT((VLOOKUP($C8004,装备数值,3,0)+VLOOKUP($C8004,装备数值,6,0)*($E8004-1))*VLOOKUP($D8004,系数!$K$2:$O$7,3,0))</f>
        <v>950</v>
      </c>
      <c r="H8004" s="17">
        <f t="shared" ref="H8004:H8042" si="238">G8004</f>
        <v>950</v>
      </c>
      <c r="I8004" s="17">
        <f>INT((VLOOKUP($C8004,装备数值,4,0)+VLOOKUP($C8004,装备数值,7,0)*($E8004-1))*VLOOKUP($D8004,系数!$K$2:$O$7,4,0))</f>
        <v>0</v>
      </c>
      <c r="J8004" s="17">
        <f>INT((VLOOKUP($C8004,装备数值,4,0)+VLOOKUP($C8004,装备数值,7,0)*($E8004-1))*VLOOKUP($D8004,系数!$K$2:$O$7,5,0))</f>
        <v>0</v>
      </c>
      <c r="K8004" s="17">
        <f>INT(VLOOKUP(E8004,强化金币,2,1)*VLOOKUP(INDEX(装备!F:F,MATCH(属性!A8004,装备!A:A,0)),系数!$K$12:$M$15,3,0))</f>
        <v>160000</v>
      </c>
      <c r="O8004" s="17">
        <f>IF(E8004=1,"",VLOOKUP(E8004,系数!$S$2:$AB$12,MATCH(属性!C8004,评级,0),1))</f>
        <v>180</v>
      </c>
    </row>
    <row r="8005" spans="1:15" ht="17.25" thickBot="1" x14ac:dyDescent="0.4">
      <c r="A8005" s="17">
        <v>7100067</v>
      </c>
      <c r="B8005" s="17" t="s">
        <v>294</v>
      </c>
      <c r="C8005" s="15">
        <f>INDEX(装备!G:G,MATCH(属性!A8005,装备!A:A,0))</f>
        <v>17</v>
      </c>
      <c r="D8005" s="15" t="str">
        <f>INDEX(装备!E:E,MATCH(属性!A8005,装备!A:A,0))</f>
        <v>ring</v>
      </c>
      <c r="E8005" s="14">
        <v>83</v>
      </c>
      <c r="F8005" s="17">
        <f>INT((VLOOKUP($C8005,装备数值,2,0)+VLOOKUP($C8005,装备数值,5,0)*($E8005-1))*VLOOKUP($D8005,系数!$K$2:$O$7,2,0))</f>
        <v>0</v>
      </c>
      <c r="G8005" s="17">
        <f>INT((VLOOKUP($C8005,装备数值,3,0)+VLOOKUP($C8005,装备数值,6,0)*($E8005-1))*VLOOKUP($D8005,系数!$K$2:$O$7,3,0))</f>
        <v>959</v>
      </c>
      <c r="H8005" s="17">
        <f t="shared" si="238"/>
        <v>959</v>
      </c>
      <c r="I8005" s="17">
        <f>INT((VLOOKUP($C8005,装备数值,4,0)+VLOOKUP($C8005,装备数值,7,0)*($E8005-1))*VLOOKUP($D8005,系数!$K$2:$O$7,4,0))</f>
        <v>0</v>
      </c>
      <c r="J8005" s="17">
        <f>INT((VLOOKUP($C8005,装备数值,4,0)+VLOOKUP($C8005,装备数值,7,0)*($E8005-1))*VLOOKUP($D8005,系数!$K$2:$O$7,5,0))</f>
        <v>0</v>
      </c>
      <c r="K8005" s="17">
        <f>INT(VLOOKUP(E8005,强化金币,2,1)*VLOOKUP(INDEX(装备!F:F,MATCH(属性!A8005,装备!A:A,0)),系数!$K$12:$M$15,3,0))</f>
        <v>180000</v>
      </c>
      <c r="O8005" s="17">
        <f>IF(E8005=1,"",VLOOKUP(E8005,系数!$S$2:$AB$12,MATCH(属性!C8005,评级,0),1))</f>
        <v>180</v>
      </c>
    </row>
    <row r="8006" spans="1:15" ht="17.25" thickBot="1" x14ac:dyDescent="0.4">
      <c r="A8006" s="17">
        <v>7100067</v>
      </c>
      <c r="B8006" s="17" t="s">
        <v>294</v>
      </c>
      <c r="C8006" s="15">
        <f>INDEX(装备!G:G,MATCH(属性!A8006,装备!A:A,0))</f>
        <v>17</v>
      </c>
      <c r="D8006" s="15" t="str">
        <f>INDEX(装备!E:E,MATCH(属性!A8006,装备!A:A,0))</f>
        <v>ring</v>
      </c>
      <c r="E8006" s="14">
        <v>84</v>
      </c>
      <c r="F8006" s="17">
        <f>INT((VLOOKUP($C8006,装备数值,2,0)+VLOOKUP($C8006,装备数值,5,0)*($E8006-1))*VLOOKUP($D8006,系数!$K$2:$O$7,2,0))</f>
        <v>0</v>
      </c>
      <c r="G8006" s="17">
        <f>INT((VLOOKUP($C8006,装备数值,3,0)+VLOOKUP($C8006,装备数值,6,0)*($E8006-1))*VLOOKUP($D8006,系数!$K$2:$O$7,3,0))</f>
        <v>968</v>
      </c>
      <c r="H8006" s="17">
        <f t="shared" si="238"/>
        <v>968</v>
      </c>
      <c r="I8006" s="17">
        <f>INT((VLOOKUP($C8006,装备数值,4,0)+VLOOKUP($C8006,装备数值,7,0)*($E8006-1))*VLOOKUP($D8006,系数!$K$2:$O$7,4,0))</f>
        <v>0</v>
      </c>
      <c r="J8006" s="17">
        <f>INT((VLOOKUP($C8006,装备数值,4,0)+VLOOKUP($C8006,装备数值,7,0)*($E8006-1))*VLOOKUP($D8006,系数!$K$2:$O$7,5,0))</f>
        <v>0</v>
      </c>
      <c r="K8006" s="17">
        <f>INT(VLOOKUP(E8006,强化金币,2,1)*VLOOKUP(INDEX(装备!F:F,MATCH(属性!A8006,装备!A:A,0)),系数!$K$12:$M$15,3,0))</f>
        <v>200000</v>
      </c>
      <c r="O8006" s="17">
        <f>IF(E8006=1,"",VLOOKUP(E8006,系数!$S$2:$AB$12,MATCH(属性!C8006,评级,0),1))</f>
        <v>180</v>
      </c>
    </row>
    <row r="8007" spans="1:15" ht="17.25" thickBot="1" x14ac:dyDescent="0.4">
      <c r="A8007" s="17">
        <v>7100067</v>
      </c>
      <c r="B8007" s="17" t="s">
        <v>294</v>
      </c>
      <c r="C8007" s="15">
        <f>INDEX(装备!G:G,MATCH(属性!A8007,装备!A:A,0))</f>
        <v>17</v>
      </c>
      <c r="D8007" s="15" t="str">
        <f>INDEX(装备!E:E,MATCH(属性!A8007,装备!A:A,0))</f>
        <v>ring</v>
      </c>
      <c r="E8007" s="14">
        <v>85</v>
      </c>
      <c r="F8007" s="17">
        <f>INT((VLOOKUP($C8007,装备数值,2,0)+VLOOKUP($C8007,装备数值,5,0)*($E8007-1))*VLOOKUP($D8007,系数!$K$2:$O$7,2,0))</f>
        <v>0</v>
      </c>
      <c r="G8007" s="17">
        <f>INT((VLOOKUP($C8007,装备数值,3,0)+VLOOKUP($C8007,装备数值,6,0)*($E8007-1))*VLOOKUP($D8007,系数!$K$2:$O$7,3,0))</f>
        <v>977</v>
      </c>
      <c r="H8007" s="17">
        <f t="shared" si="238"/>
        <v>977</v>
      </c>
      <c r="I8007" s="17">
        <f>INT((VLOOKUP($C8007,装备数值,4,0)+VLOOKUP($C8007,装备数值,7,0)*($E8007-1))*VLOOKUP($D8007,系数!$K$2:$O$7,4,0))</f>
        <v>0</v>
      </c>
      <c r="J8007" s="17">
        <f>INT((VLOOKUP($C8007,装备数值,4,0)+VLOOKUP($C8007,装备数值,7,0)*($E8007-1))*VLOOKUP($D8007,系数!$K$2:$O$7,5,0))</f>
        <v>0</v>
      </c>
      <c r="K8007" s="17">
        <f>INT(VLOOKUP(E8007,强化金币,2,1)*VLOOKUP(INDEX(装备!F:F,MATCH(属性!A8007,装备!A:A,0)),系数!$K$12:$M$15,3,0))</f>
        <v>250000</v>
      </c>
      <c r="O8007" s="17">
        <f>IF(E8007=1,"",VLOOKUP(E8007,系数!$S$2:$AB$12,MATCH(属性!C8007,评级,0),1))</f>
        <v>180</v>
      </c>
    </row>
    <row r="8008" spans="1:15" ht="17.25" thickBot="1" x14ac:dyDescent="0.4">
      <c r="A8008" s="17">
        <v>7100067</v>
      </c>
      <c r="B8008" s="17" t="s">
        <v>294</v>
      </c>
      <c r="C8008" s="15">
        <f>INDEX(装备!G:G,MATCH(属性!A8008,装备!A:A,0))</f>
        <v>17</v>
      </c>
      <c r="D8008" s="15" t="str">
        <f>INDEX(装备!E:E,MATCH(属性!A8008,装备!A:A,0))</f>
        <v>ring</v>
      </c>
      <c r="E8008" s="14">
        <v>86</v>
      </c>
      <c r="F8008" s="17">
        <f>INT((VLOOKUP($C8008,装备数值,2,0)+VLOOKUP($C8008,装备数值,5,0)*($E8008-1))*VLOOKUP($D8008,系数!$K$2:$O$7,2,0))</f>
        <v>0</v>
      </c>
      <c r="G8008" s="17">
        <f>INT((VLOOKUP($C8008,装备数值,3,0)+VLOOKUP($C8008,装备数值,6,0)*($E8008-1))*VLOOKUP($D8008,系数!$K$2:$O$7,3,0))</f>
        <v>986</v>
      </c>
      <c r="H8008" s="17">
        <f t="shared" si="238"/>
        <v>986</v>
      </c>
      <c r="I8008" s="17">
        <f>INT((VLOOKUP($C8008,装备数值,4,0)+VLOOKUP($C8008,装备数值,7,0)*($E8008-1))*VLOOKUP($D8008,系数!$K$2:$O$7,4,0))</f>
        <v>0</v>
      </c>
      <c r="J8008" s="17">
        <f>INT((VLOOKUP($C8008,装备数值,4,0)+VLOOKUP($C8008,装备数值,7,0)*($E8008-1))*VLOOKUP($D8008,系数!$K$2:$O$7,5,0))</f>
        <v>0</v>
      </c>
      <c r="K8008" s="17">
        <f>INT(VLOOKUP(E8008,强化金币,2,1)*VLOOKUP(INDEX(装备!F:F,MATCH(属性!A8008,装备!A:A,0)),系数!$K$12:$M$15,3,0))</f>
        <v>300000</v>
      </c>
      <c r="O8008" s="17">
        <f>IF(E8008=1,"",VLOOKUP(E8008,系数!$S$2:$AB$12,MATCH(属性!C8008,评级,0),1))</f>
        <v>180</v>
      </c>
    </row>
    <row r="8009" spans="1:15" ht="17.25" thickBot="1" x14ac:dyDescent="0.4">
      <c r="A8009" s="17">
        <v>7100067</v>
      </c>
      <c r="B8009" s="17" t="s">
        <v>294</v>
      </c>
      <c r="C8009" s="15">
        <f>INDEX(装备!G:G,MATCH(属性!A8009,装备!A:A,0))</f>
        <v>17</v>
      </c>
      <c r="D8009" s="15" t="str">
        <f>INDEX(装备!E:E,MATCH(属性!A8009,装备!A:A,0))</f>
        <v>ring</v>
      </c>
      <c r="E8009" s="14">
        <v>87</v>
      </c>
      <c r="F8009" s="17">
        <f>INT((VLOOKUP($C8009,装备数值,2,0)+VLOOKUP($C8009,装备数值,5,0)*($E8009-1))*VLOOKUP($D8009,系数!$K$2:$O$7,2,0))</f>
        <v>0</v>
      </c>
      <c r="G8009" s="17">
        <f>INT((VLOOKUP($C8009,装备数值,3,0)+VLOOKUP($C8009,装备数值,6,0)*($E8009-1))*VLOOKUP($D8009,系数!$K$2:$O$7,3,0))</f>
        <v>995</v>
      </c>
      <c r="H8009" s="17">
        <f t="shared" si="238"/>
        <v>995</v>
      </c>
      <c r="I8009" s="17">
        <f>INT((VLOOKUP($C8009,装备数值,4,0)+VLOOKUP($C8009,装备数值,7,0)*($E8009-1))*VLOOKUP($D8009,系数!$K$2:$O$7,4,0))</f>
        <v>0</v>
      </c>
      <c r="J8009" s="17">
        <f>INT((VLOOKUP($C8009,装备数值,4,0)+VLOOKUP($C8009,装备数值,7,0)*($E8009-1))*VLOOKUP($D8009,系数!$K$2:$O$7,5,0))</f>
        <v>0</v>
      </c>
      <c r="K8009" s="17">
        <f>INT(VLOOKUP(E8009,强化金币,2,1)*VLOOKUP(INDEX(装备!F:F,MATCH(属性!A8009,装备!A:A,0)),系数!$K$12:$M$15,3,0))</f>
        <v>350000</v>
      </c>
      <c r="O8009" s="17">
        <f>IF(E8009=1,"",VLOOKUP(E8009,系数!$S$2:$AB$12,MATCH(属性!C8009,评级,0),1))</f>
        <v>180</v>
      </c>
    </row>
    <row r="8010" spans="1:15" ht="17.25" thickBot="1" x14ac:dyDescent="0.4">
      <c r="A8010" s="17">
        <v>7100067</v>
      </c>
      <c r="B8010" s="17" t="s">
        <v>294</v>
      </c>
      <c r="C8010" s="15">
        <f>INDEX(装备!G:G,MATCH(属性!A8010,装备!A:A,0))</f>
        <v>17</v>
      </c>
      <c r="D8010" s="15" t="str">
        <f>INDEX(装备!E:E,MATCH(属性!A8010,装备!A:A,0))</f>
        <v>ring</v>
      </c>
      <c r="E8010" s="14">
        <v>88</v>
      </c>
      <c r="F8010" s="17">
        <f>INT((VLOOKUP($C8010,装备数值,2,0)+VLOOKUP($C8010,装备数值,5,0)*($E8010-1))*VLOOKUP($D8010,系数!$K$2:$O$7,2,0))</f>
        <v>0</v>
      </c>
      <c r="G8010" s="17">
        <f>INT((VLOOKUP($C8010,装备数值,3,0)+VLOOKUP($C8010,装备数值,6,0)*($E8010-1))*VLOOKUP($D8010,系数!$K$2:$O$7,3,0))</f>
        <v>1005</v>
      </c>
      <c r="H8010" s="17">
        <f t="shared" si="238"/>
        <v>1005</v>
      </c>
      <c r="I8010" s="17">
        <f>INT((VLOOKUP($C8010,装备数值,4,0)+VLOOKUP($C8010,装备数值,7,0)*($E8010-1))*VLOOKUP($D8010,系数!$K$2:$O$7,4,0))</f>
        <v>0</v>
      </c>
      <c r="J8010" s="17">
        <f>INT((VLOOKUP($C8010,装备数值,4,0)+VLOOKUP($C8010,装备数值,7,0)*($E8010-1))*VLOOKUP($D8010,系数!$K$2:$O$7,5,0))</f>
        <v>0</v>
      </c>
      <c r="K8010" s="17">
        <f>INT(VLOOKUP(E8010,强化金币,2,1)*VLOOKUP(INDEX(装备!F:F,MATCH(属性!A8010,装备!A:A,0)),系数!$K$12:$M$15,3,0))</f>
        <v>400000</v>
      </c>
      <c r="O8010" s="17">
        <f>IF(E8010=1,"",VLOOKUP(E8010,系数!$S$2:$AB$12,MATCH(属性!C8010,评级,0),1))</f>
        <v>180</v>
      </c>
    </row>
    <row r="8011" spans="1:15" ht="17.25" thickBot="1" x14ac:dyDescent="0.4">
      <c r="A8011" s="17">
        <v>7100067</v>
      </c>
      <c r="B8011" s="17" t="s">
        <v>294</v>
      </c>
      <c r="C8011" s="15">
        <f>INDEX(装备!G:G,MATCH(属性!A8011,装备!A:A,0))</f>
        <v>17</v>
      </c>
      <c r="D8011" s="15" t="str">
        <f>INDEX(装备!E:E,MATCH(属性!A8011,装备!A:A,0))</f>
        <v>ring</v>
      </c>
      <c r="E8011" s="14">
        <v>89</v>
      </c>
      <c r="F8011" s="17">
        <f>INT((VLOOKUP($C8011,装备数值,2,0)+VLOOKUP($C8011,装备数值,5,0)*($E8011-1))*VLOOKUP($D8011,系数!$K$2:$O$7,2,0))</f>
        <v>0</v>
      </c>
      <c r="G8011" s="17">
        <f>INT((VLOOKUP($C8011,装备数值,3,0)+VLOOKUP($C8011,装备数值,6,0)*($E8011-1))*VLOOKUP($D8011,系数!$K$2:$O$7,3,0))</f>
        <v>1014</v>
      </c>
      <c r="H8011" s="17">
        <f t="shared" si="238"/>
        <v>1014</v>
      </c>
      <c r="I8011" s="17">
        <f>INT((VLOOKUP($C8011,装备数值,4,0)+VLOOKUP($C8011,装备数值,7,0)*($E8011-1))*VLOOKUP($D8011,系数!$K$2:$O$7,4,0))</f>
        <v>0</v>
      </c>
      <c r="J8011" s="17">
        <f>INT((VLOOKUP($C8011,装备数值,4,0)+VLOOKUP($C8011,装备数值,7,0)*($E8011-1))*VLOOKUP($D8011,系数!$K$2:$O$7,5,0))</f>
        <v>0</v>
      </c>
      <c r="K8011" s="17">
        <f>INT(VLOOKUP(E8011,强化金币,2,1)*VLOOKUP(INDEX(装备!F:F,MATCH(属性!A8011,装备!A:A,0)),系数!$K$12:$M$15,3,0))</f>
        <v>450000</v>
      </c>
      <c r="O8011" s="17">
        <f>IF(E8011=1,"",VLOOKUP(E8011,系数!$S$2:$AB$12,MATCH(属性!C8011,评级,0),1))</f>
        <v>180</v>
      </c>
    </row>
    <row r="8012" spans="1:15" ht="17.25" thickBot="1" x14ac:dyDescent="0.4">
      <c r="A8012" s="17">
        <v>7100067</v>
      </c>
      <c r="B8012" s="17" t="s">
        <v>294</v>
      </c>
      <c r="C8012" s="15">
        <f>INDEX(装备!G:G,MATCH(属性!A8012,装备!A:A,0))</f>
        <v>17</v>
      </c>
      <c r="D8012" s="15" t="str">
        <f>INDEX(装备!E:E,MATCH(属性!A8012,装备!A:A,0))</f>
        <v>ring</v>
      </c>
      <c r="E8012" s="14">
        <v>90</v>
      </c>
      <c r="F8012" s="17">
        <f>INT((VLOOKUP($C8012,装备数值,2,0)+VLOOKUP($C8012,装备数值,5,0)*($E8012-1))*VLOOKUP($D8012,系数!$K$2:$O$7,2,0))</f>
        <v>0</v>
      </c>
      <c r="G8012" s="17">
        <f>INT((VLOOKUP($C8012,装备数值,3,0)+VLOOKUP($C8012,装备数值,6,0)*($E8012-1))*VLOOKUP($D8012,系数!$K$2:$O$7,3,0))</f>
        <v>1023</v>
      </c>
      <c r="H8012" s="17">
        <f t="shared" si="238"/>
        <v>1023</v>
      </c>
      <c r="I8012" s="17">
        <f>INT((VLOOKUP($C8012,装备数值,4,0)+VLOOKUP($C8012,装备数值,7,0)*($E8012-1))*VLOOKUP($D8012,系数!$K$2:$O$7,4,0))</f>
        <v>0</v>
      </c>
      <c r="J8012" s="17">
        <f>INT((VLOOKUP($C8012,装备数值,4,0)+VLOOKUP($C8012,装备数值,7,0)*($E8012-1))*VLOOKUP($D8012,系数!$K$2:$O$7,5,0))</f>
        <v>0</v>
      </c>
      <c r="K8012" s="17">
        <f>INT(VLOOKUP(E8012,强化金币,2,1)*VLOOKUP(INDEX(装备!F:F,MATCH(属性!A8012,装备!A:A,0)),系数!$K$12:$M$15,3,0))</f>
        <v>450000</v>
      </c>
      <c r="O8012" s="17">
        <f>IF(E8012=1,"",VLOOKUP(E8012,系数!$S$2:$AB$12,MATCH(属性!C8012,评级,0),1))</f>
        <v>200</v>
      </c>
    </row>
    <row r="8013" spans="1:15" ht="17.25" thickBot="1" x14ac:dyDescent="0.4">
      <c r="A8013" s="17">
        <v>7100067</v>
      </c>
      <c r="B8013" s="17" t="s">
        <v>294</v>
      </c>
      <c r="C8013" s="15">
        <f>INDEX(装备!G:G,MATCH(属性!A8013,装备!A:A,0))</f>
        <v>17</v>
      </c>
      <c r="D8013" s="15" t="str">
        <f>INDEX(装备!E:E,MATCH(属性!A8013,装备!A:A,0))</f>
        <v>ring</v>
      </c>
      <c r="E8013" s="14">
        <v>91</v>
      </c>
      <c r="F8013" s="17">
        <f>INT((VLOOKUP($C8013,装备数值,2,0)+VLOOKUP($C8013,装备数值,5,0)*($E8013-1))*VLOOKUP($D8013,系数!$K$2:$O$7,2,0))</f>
        <v>0</v>
      </c>
      <c r="G8013" s="17">
        <f>INT((VLOOKUP($C8013,装备数值,3,0)+VLOOKUP($C8013,装备数值,6,0)*($E8013-1))*VLOOKUP($D8013,系数!$K$2:$O$7,3,0))</f>
        <v>1032</v>
      </c>
      <c r="H8013" s="17">
        <f t="shared" si="238"/>
        <v>1032</v>
      </c>
      <c r="I8013" s="17">
        <f>INT((VLOOKUP($C8013,装备数值,4,0)+VLOOKUP($C8013,装备数值,7,0)*($E8013-1))*VLOOKUP($D8013,系数!$K$2:$O$7,4,0))</f>
        <v>0</v>
      </c>
      <c r="J8013" s="17">
        <f>INT((VLOOKUP($C8013,装备数值,4,0)+VLOOKUP($C8013,装备数值,7,0)*($E8013-1))*VLOOKUP($D8013,系数!$K$2:$O$7,5,0))</f>
        <v>0</v>
      </c>
      <c r="K8013" s="17">
        <f>INT(VLOOKUP(E8013,强化金币,2,1)*VLOOKUP(INDEX(装备!F:F,MATCH(属性!A8013,装备!A:A,0)),系数!$K$12:$M$15,3,0))</f>
        <v>450000</v>
      </c>
      <c r="O8013" s="17">
        <f>IF(E8013=1,"",VLOOKUP(E8013,系数!$S$2:$AB$12,MATCH(属性!C8013,评级,0),1))</f>
        <v>200</v>
      </c>
    </row>
    <row r="8014" spans="1:15" ht="17.25" thickBot="1" x14ac:dyDescent="0.4">
      <c r="A8014" s="17">
        <v>7100067</v>
      </c>
      <c r="B8014" s="17" t="s">
        <v>294</v>
      </c>
      <c r="C8014" s="15">
        <f>INDEX(装备!G:G,MATCH(属性!A8014,装备!A:A,0))</f>
        <v>17</v>
      </c>
      <c r="D8014" s="15" t="str">
        <f>INDEX(装备!E:E,MATCH(属性!A8014,装备!A:A,0))</f>
        <v>ring</v>
      </c>
      <c r="E8014" s="14">
        <v>92</v>
      </c>
      <c r="F8014" s="17">
        <f>INT((VLOOKUP($C8014,装备数值,2,0)+VLOOKUP($C8014,装备数值,5,0)*($E8014-1))*VLOOKUP($D8014,系数!$K$2:$O$7,2,0))</f>
        <v>0</v>
      </c>
      <c r="G8014" s="17">
        <f>INT((VLOOKUP($C8014,装备数值,3,0)+VLOOKUP($C8014,装备数值,6,0)*($E8014-1))*VLOOKUP($D8014,系数!$K$2:$O$7,3,0))</f>
        <v>1041</v>
      </c>
      <c r="H8014" s="17">
        <f t="shared" si="238"/>
        <v>1041</v>
      </c>
      <c r="I8014" s="17">
        <f>INT((VLOOKUP($C8014,装备数值,4,0)+VLOOKUP($C8014,装备数值,7,0)*($E8014-1))*VLOOKUP($D8014,系数!$K$2:$O$7,4,0))</f>
        <v>0</v>
      </c>
      <c r="J8014" s="17">
        <f>INT((VLOOKUP($C8014,装备数值,4,0)+VLOOKUP($C8014,装备数值,7,0)*($E8014-1))*VLOOKUP($D8014,系数!$K$2:$O$7,5,0))</f>
        <v>0</v>
      </c>
      <c r="K8014" s="17">
        <f>INT(VLOOKUP(E8014,强化金币,2,1)*VLOOKUP(INDEX(装备!F:F,MATCH(属性!A8014,装备!A:A,0)),系数!$K$12:$M$15,3,0))</f>
        <v>450000</v>
      </c>
      <c r="O8014" s="17">
        <f>IF(E8014=1,"",VLOOKUP(E8014,系数!$S$2:$AB$12,MATCH(属性!C8014,评级,0),1))</f>
        <v>200</v>
      </c>
    </row>
    <row r="8015" spans="1:15" ht="17.25" thickBot="1" x14ac:dyDescent="0.4">
      <c r="A8015" s="17">
        <v>7100067</v>
      </c>
      <c r="B8015" s="17" t="s">
        <v>294</v>
      </c>
      <c r="C8015" s="15">
        <f>INDEX(装备!G:G,MATCH(属性!A8015,装备!A:A,0))</f>
        <v>17</v>
      </c>
      <c r="D8015" s="15" t="str">
        <f>INDEX(装备!E:E,MATCH(属性!A8015,装备!A:A,0))</f>
        <v>ring</v>
      </c>
      <c r="E8015" s="14">
        <v>93</v>
      </c>
      <c r="F8015" s="17">
        <f>INT((VLOOKUP($C8015,装备数值,2,0)+VLOOKUP($C8015,装备数值,5,0)*($E8015-1))*VLOOKUP($D8015,系数!$K$2:$O$7,2,0))</f>
        <v>0</v>
      </c>
      <c r="G8015" s="17">
        <f>INT((VLOOKUP($C8015,装备数值,3,0)+VLOOKUP($C8015,装备数值,6,0)*($E8015-1))*VLOOKUP($D8015,系数!$K$2:$O$7,3,0))</f>
        <v>1050</v>
      </c>
      <c r="H8015" s="17">
        <f t="shared" si="238"/>
        <v>1050</v>
      </c>
      <c r="I8015" s="17">
        <f>INT((VLOOKUP($C8015,装备数值,4,0)+VLOOKUP($C8015,装备数值,7,0)*($E8015-1))*VLOOKUP($D8015,系数!$K$2:$O$7,4,0))</f>
        <v>0</v>
      </c>
      <c r="J8015" s="17">
        <f>INT((VLOOKUP($C8015,装备数值,4,0)+VLOOKUP($C8015,装备数值,7,0)*($E8015-1))*VLOOKUP($D8015,系数!$K$2:$O$7,5,0))</f>
        <v>0</v>
      </c>
      <c r="K8015" s="17">
        <f>INT(VLOOKUP(E8015,强化金币,2,1)*VLOOKUP(INDEX(装备!F:F,MATCH(属性!A8015,装备!A:A,0)),系数!$K$12:$M$15,3,0))</f>
        <v>450000</v>
      </c>
      <c r="O8015" s="17">
        <f>IF(E8015=1,"",VLOOKUP(E8015,系数!$S$2:$AB$12,MATCH(属性!C8015,评级,0),1))</f>
        <v>200</v>
      </c>
    </row>
    <row r="8016" spans="1:15" ht="17.25" thickBot="1" x14ac:dyDescent="0.4">
      <c r="A8016" s="17">
        <v>7100067</v>
      </c>
      <c r="B8016" s="17" t="s">
        <v>294</v>
      </c>
      <c r="C8016" s="15">
        <f>INDEX(装备!G:G,MATCH(属性!A8016,装备!A:A,0))</f>
        <v>17</v>
      </c>
      <c r="D8016" s="15" t="str">
        <f>INDEX(装备!E:E,MATCH(属性!A8016,装备!A:A,0))</f>
        <v>ring</v>
      </c>
      <c r="E8016" s="14">
        <v>94</v>
      </c>
      <c r="F8016" s="17">
        <f>INT((VLOOKUP($C8016,装备数值,2,0)+VLOOKUP($C8016,装备数值,5,0)*($E8016-1))*VLOOKUP($D8016,系数!$K$2:$O$7,2,0))</f>
        <v>0</v>
      </c>
      <c r="G8016" s="17">
        <f>INT((VLOOKUP($C8016,装备数值,3,0)+VLOOKUP($C8016,装备数值,6,0)*($E8016-1))*VLOOKUP($D8016,系数!$K$2:$O$7,3,0))</f>
        <v>1059</v>
      </c>
      <c r="H8016" s="17">
        <f t="shared" si="238"/>
        <v>1059</v>
      </c>
      <c r="I8016" s="17">
        <f>INT((VLOOKUP($C8016,装备数值,4,0)+VLOOKUP($C8016,装备数值,7,0)*($E8016-1))*VLOOKUP($D8016,系数!$K$2:$O$7,4,0))</f>
        <v>0</v>
      </c>
      <c r="J8016" s="17">
        <f>INT((VLOOKUP($C8016,装备数值,4,0)+VLOOKUP($C8016,装备数值,7,0)*($E8016-1))*VLOOKUP($D8016,系数!$K$2:$O$7,5,0))</f>
        <v>0</v>
      </c>
      <c r="K8016" s="17">
        <f>INT(VLOOKUP(E8016,强化金币,2,1)*VLOOKUP(INDEX(装备!F:F,MATCH(属性!A8016,装备!A:A,0)),系数!$K$12:$M$15,3,0))</f>
        <v>450000</v>
      </c>
      <c r="O8016" s="17">
        <f>IF(E8016=1,"",VLOOKUP(E8016,系数!$S$2:$AB$12,MATCH(属性!C8016,评级,0),1))</f>
        <v>200</v>
      </c>
    </row>
    <row r="8017" spans="1:15" ht="17.25" thickBot="1" x14ac:dyDescent="0.4">
      <c r="A8017" s="17">
        <v>7100067</v>
      </c>
      <c r="B8017" s="17" t="s">
        <v>294</v>
      </c>
      <c r="C8017" s="15">
        <f>INDEX(装备!G:G,MATCH(属性!A8017,装备!A:A,0))</f>
        <v>17</v>
      </c>
      <c r="D8017" s="15" t="str">
        <f>INDEX(装备!E:E,MATCH(属性!A8017,装备!A:A,0))</f>
        <v>ring</v>
      </c>
      <c r="E8017" s="14">
        <v>95</v>
      </c>
      <c r="F8017" s="17">
        <f>INT((VLOOKUP($C8017,装备数值,2,0)+VLOOKUP($C8017,装备数值,5,0)*($E8017-1))*VLOOKUP($D8017,系数!$K$2:$O$7,2,0))</f>
        <v>0</v>
      </c>
      <c r="G8017" s="17">
        <f>INT((VLOOKUP($C8017,装备数值,3,0)+VLOOKUP($C8017,装备数值,6,0)*($E8017-1))*VLOOKUP($D8017,系数!$K$2:$O$7,3,0))</f>
        <v>1068</v>
      </c>
      <c r="H8017" s="17">
        <f t="shared" si="238"/>
        <v>1068</v>
      </c>
      <c r="I8017" s="17">
        <f>INT((VLOOKUP($C8017,装备数值,4,0)+VLOOKUP($C8017,装备数值,7,0)*($E8017-1))*VLOOKUP($D8017,系数!$K$2:$O$7,4,0))</f>
        <v>0</v>
      </c>
      <c r="J8017" s="17">
        <f>INT((VLOOKUP($C8017,装备数值,4,0)+VLOOKUP($C8017,装备数值,7,0)*($E8017-1))*VLOOKUP($D8017,系数!$K$2:$O$7,5,0))</f>
        <v>0</v>
      </c>
      <c r="K8017" s="17">
        <f>INT(VLOOKUP(E8017,强化金币,2,1)*VLOOKUP(INDEX(装备!F:F,MATCH(属性!A8017,装备!A:A,0)),系数!$K$12:$M$15,3,0))</f>
        <v>450000</v>
      </c>
      <c r="O8017" s="17">
        <f>IF(E8017=1,"",VLOOKUP(E8017,系数!$S$2:$AB$12,MATCH(属性!C8017,评级,0),1))</f>
        <v>200</v>
      </c>
    </row>
    <row r="8018" spans="1:15" ht="17.25" thickBot="1" x14ac:dyDescent="0.4">
      <c r="A8018" s="17">
        <v>7100067</v>
      </c>
      <c r="B8018" s="17" t="s">
        <v>294</v>
      </c>
      <c r="C8018" s="15">
        <f>INDEX(装备!G:G,MATCH(属性!A8018,装备!A:A,0))</f>
        <v>17</v>
      </c>
      <c r="D8018" s="15" t="str">
        <f>INDEX(装备!E:E,MATCH(属性!A8018,装备!A:A,0))</f>
        <v>ring</v>
      </c>
      <c r="E8018" s="14">
        <v>96</v>
      </c>
      <c r="F8018" s="17">
        <f>INT((VLOOKUP($C8018,装备数值,2,0)+VLOOKUP($C8018,装备数值,5,0)*($E8018-1))*VLOOKUP($D8018,系数!$K$2:$O$7,2,0))</f>
        <v>0</v>
      </c>
      <c r="G8018" s="17">
        <f>INT((VLOOKUP($C8018,装备数值,3,0)+VLOOKUP($C8018,装备数值,6,0)*($E8018-1))*VLOOKUP($D8018,系数!$K$2:$O$7,3,0))</f>
        <v>1077</v>
      </c>
      <c r="H8018" s="17">
        <f t="shared" si="238"/>
        <v>1077</v>
      </c>
      <c r="I8018" s="17">
        <f>INT((VLOOKUP($C8018,装备数值,4,0)+VLOOKUP($C8018,装备数值,7,0)*($E8018-1))*VLOOKUP($D8018,系数!$K$2:$O$7,4,0))</f>
        <v>0</v>
      </c>
      <c r="J8018" s="17">
        <f>INT((VLOOKUP($C8018,装备数值,4,0)+VLOOKUP($C8018,装备数值,7,0)*($E8018-1))*VLOOKUP($D8018,系数!$K$2:$O$7,5,0))</f>
        <v>0</v>
      </c>
      <c r="K8018" s="17">
        <f>INT(VLOOKUP(E8018,强化金币,2,1)*VLOOKUP(INDEX(装备!F:F,MATCH(属性!A8018,装备!A:A,0)),系数!$K$12:$M$15,3,0))</f>
        <v>450000</v>
      </c>
      <c r="O8018" s="17">
        <f>IF(E8018=1,"",VLOOKUP(E8018,系数!$S$2:$AB$12,MATCH(属性!C8018,评级,0),1))</f>
        <v>200</v>
      </c>
    </row>
    <row r="8019" spans="1:15" ht="17.25" thickBot="1" x14ac:dyDescent="0.4">
      <c r="A8019" s="17">
        <v>7100067</v>
      </c>
      <c r="B8019" s="17" t="s">
        <v>294</v>
      </c>
      <c r="C8019" s="15">
        <f>INDEX(装备!G:G,MATCH(属性!A8019,装备!A:A,0))</f>
        <v>17</v>
      </c>
      <c r="D8019" s="15" t="str">
        <f>INDEX(装备!E:E,MATCH(属性!A8019,装备!A:A,0))</f>
        <v>ring</v>
      </c>
      <c r="E8019" s="14">
        <v>97</v>
      </c>
      <c r="F8019" s="17">
        <f>INT((VLOOKUP($C8019,装备数值,2,0)+VLOOKUP($C8019,装备数值,5,0)*($E8019-1))*VLOOKUP($D8019,系数!$K$2:$O$7,2,0))</f>
        <v>0</v>
      </c>
      <c r="G8019" s="17">
        <f>INT((VLOOKUP($C8019,装备数值,3,0)+VLOOKUP($C8019,装备数值,6,0)*($E8019-1))*VLOOKUP($D8019,系数!$K$2:$O$7,3,0))</f>
        <v>1086</v>
      </c>
      <c r="H8019" s="17">
        <f t="shared" si="238"/>
        <v>1086</v>
      </c>
      <c r="I8019" s="17">
        <f>INT((VLOOKUP($C8019,装备数值,4,0)+VLOOKUP($C8019,装备数值,7,0)*($E8019-1))*VLOOKUP($D8019,系数!$K$2:$O$7,4,0))</f>
        <v>0</v>
      </c>
      <c r="J8019" s="17">
        <f>INT((VLOOKUP($C8019,装备数值,4,0)+VLOOKUP($C8019,装备数值,7,0)*($E8019-1))*VLOOKUP($D8019,系数!$K$2:$O$7,5,0))</f>
        <v>0</v>
      </c>
      <c r="K8019" s="17">
        <f>INT(VLOOKUP(E8019,强化金币,2,1)*VLOOKUP(INDEX(装备!F:F,MATCH(属性!A8019,装备!A:A,0)),系数!$K$12:$M$15,3,0))</f>
        <v>450000</v>
      </c>
      <c r="O8019" s="17">
        <f>IF(E8019=1,"",VLOOKUP(E8019,系数!$S$2:$AB$12,MATCH(属性!C8019,评级,0),1))</f>
        <v>200</v>
      </c>
    </row>
    <row r="8020" spans="1:15" ht="17.25" thickBot="1" x14ac:dyDescent="0.4">
      <c r="A8020" s="17">
        <v>7100067</v>
      </c>
      <c r="B8020" s="17" t="s">
        <v>294</v>
      </c>
      <c r="C8020" s="15">
        <f>INDEX(装备!G:G,MATCH(属性!A8020,装备!A:A,0))</f>
        <v>17</v>
      </c>
      <c r="D8020" s="15" t="str">
        <f>INDEX(装备!E:E,MATCH(属性!A8020,装备!A:A,0))</f>
        <v>ring</v>
      </c>
      <c r="E8020" s="14">
        <v>98</v>
      </c>
      <c r="F8020" s="17">
        <f>INT((VLOOKUP($C8020,装备数值,2,0)+VLOOKUP($C8020,装备数值,5,0)*($E8020-1))*VLOOKUP($D8020,系数!$K$2:$O$7,2,0))</f>
        <v>0</v>
      </c>
      <c r="G8020" s="17">
        <f>INT((VLOOKUP($C8020,装备数值,3,0)+VLOOKUP($C8020,装备数值,6,0)*($E8020-1))*VLOOKUP($D8020,系数!$K$2:$O$7,3,0))</f>
        <v>1095</v>
      </c>
      <c r="H8020" s="17">
        <f t="shared" si="238"/>
        <v>1095</v>
      </c>
      <c r="I8020" s="17">
        <f>INT((VLOOKUP($C8020,装备数值,4,0)+VLOOKUP($C8020,装备数值,7,0)*($E8020-1))*VLOOKUP($D8020,系数!$K$2:$O$7,4,0))</f>
        <v>0</v>
      </c>
      <c r="J8020" s="17">
        <f>INT((VLOOKUP($C8020,装备数值,4,0)+VLOOKUP($C8020,装备数值,7,0)*($E8020-1))*VLOOKUP($D8020,系数!$K$2:$O$7,5,0))</f>
        <v>0</v>
      </c>
      <c r="K8020" s="17">
        <f>INT(VLOOKUP(E8020,强化金币,2,1)*VLOOKUP(INDEX(装备!F:F,MATCH(属性!A8020,装备!A:A,0)),系数!$K$12:$M$15,3,0))</f>
        <v>450000</v>
      </c>
      <c r="O8020" s="17">
        <f>IF(E8020=1,"",VLOOKUP(E8020,系数!$S$2:$AB$12,MATCH(属性!C8020,评级,0),1))</f>
        <v>200</v>
      </c>
    </row>
    <row r="8021" spans="1:15" ht="17.25" thickBot="1" x14ac:dyDescent="0.4">
      <c r="A8021" s="17">
        <v>7100067</v>
      </c>
      <c r="B8021" s="17" t="s">
        <v>294</v>
      </c>
      <c r="C8021" s="15">
        <f>INDEX(装备!G:G,MATCH(属性!A8021,装备!A:A,0))</f>
        <v>17</v>
      </c>
      <c r="D8021" s="15" t="str">
        <f>INDEX(装备!E:E,MATCH(属性!A8021,装备!A:A,0))</f>
        <v>ring</v>
      </c>
      <c r="E8021" s="14">
        <v>99</v>
      </c>
      <c r="F8021" s="17">
        <f>INT((VLOOKUP($C8021,装备数值,2,0)+VLOOKUP($C8021,装备数值,5,0)*($E8021-1))*VLOOKUP($D8021,系数!$K$2:$O$7,2,0))</f>
        <v>0</v>
      </c>
      <c r="G8021" s="17">
        <f>INT((VLOOKUP($C8021,装备数值,3,0)+VLOOKUP($C8021,装备数值,6,0)*($E8021-1))*VLOOKUP($D8021,系数!$K$2:$O$7,3,0))</f>
        <v>1104</v>
      </c>
      <c r="H8021" s="17">
        <f t="shared" si="238"/>
        <v>1104</v>
      </c>
      <c r="I8021" s="17">
        <f>INT((VLOOKUP($C8021,装备数值,4,0)+VLOOKUP($C8021,装备数值,7,0)*($E8021-1))*VLOOKUP($D8021,系数!$K$2:$O$7,4,0))</f>
        <v>0</v>
      </c>
      <c r="J8021" s="17">
        <f>INT((VLOOKUP($C8021,装备数值,4,0)+VLOOKUP($C8021,装备数值,7,0)*($E8021-1))*VLOOKUP($D8021,系数!$K$2:$O$7,5,0))</f>
        <v>0</v>
      </c>
      <c r="K8021" s="17">
        <f>INT(VLOOKUP(E8021,强化金币,2,1)*VLOOKUP(INDEX(装备!F:F,MATCH(属性!A8021,装备!A:A,0)),系数!$K$12:$M$15,3,0))</f>
        <v>450000</v>
      </c>
      <c r="O8021" s="17">
        <f>IF(E8021=1,"",VLOOKUP(E8021,系数!$S$2:$AB$12,MATCH(属性!C8021,评级,0),1))</f>
        <v>200</v>
      </c>
    </row>
    <row r="8022" spans="1:15" ht="17.25" thickBot="1" x14ac:dyDescent="0.4">
      <c r="A8022" s="17">
        <v>7100067</v>
      </c>
      <c r="B8022" s="17" t="s">
        <v>294</v>
      </c>
      <c r="C8022" s="15">
        <f>INDEX(装备!G:G,MATCH(属性!A8022,装备!A:A,0))</f>
        <v>17</v>
      </c>
      <c r="D8022" s="15" t="str">
        <f>INDEX(装备!E:E,MATCH(属性!A8022,装备!A:A,0))</f>
        <v>ring</v>
      </c>
      <c r="E8022" s="14">
        <v>100</v>
      </c>
      <c r="F8022" s="17">
        <f>INT((VLOOKUP($C8022,装备数值,2,0)+VLOOKUP($C8022,装备数值,5,0)*($E8022-1))*VLOOKUP($D8022,系数!$K$2:$O$7,2,0))</f>
        <v>0</v>
      </c>
      <c r="G8022" s="17">
        <f>INT((VLOOKUP($C8022,装备数值,3,0)+VLOOKUP($C8022,装备数值,6,0)*($E8022-1))*VLOOKUP($D8022,系数!$K$2:$O$7,3,0))</f>
        <v>1113</v>
      </c>
      <c r="H8022" s="17">
        <f t="shared" si="238"/>
        <v>1113</v>
      </c>
      <c r="I8022" s="17">
        <f>INT((VLOOKUP($C8022,装备数值,4,0)+VLOOKUP($C8022,装备数值,7,0)*($E8022-1))*VLOOKUP($D8022,系数!$K$2:$O$7,4,0))</f>
        <v>0</v>
      </c>
      <c r="J8022" s="17">
        <f>INT((VLOOKUP($C8022,装备数值,4,0)+VLOOKUP($C8022,装备数值,7,0)*($E8022-1))*VLOOKUP($D8022,系数!$K$2:$O$7,5,0))</f>
        <v>0</v>
      </c>
      <c r="K8022" s="17">
        <f>INT(VLOOKUP(E8022,强化金币,2,1)*VLOOKUP(INDEX(装备!F:F,MATCH(属性!A8022,装备!A:A,0)),系数!$K$12:$M$15,3,0))</f>
        <v>450000</v>
      </c>
      <c r="O8022" s="17">
        <f>IF(E8022=1,"",VLOOKUP(E8022,系数!$S$2:$AB$12,MATCH(属性!C8022,评级,0),1))</f>
        <v>220</v>
      </c>
    </row>
    <row r="8023" spans="1:15" ht="17.25" thickBot="1" x14ac:dyDescent="0.4">
      <c r="A8023" s="17">
        <v>7100067</v>
      </c>
      <c r="B8023" s="17" t="s">
        <v>294</v>
      </c>
      <c r="C8023" s="15">
        <f>INDEX(装备!G:G,MATCH(属性!A8023,装备!A:A,0))</f>
        <v>17</v>
      </c>
      <c r="D8023" s="15" t="str">
        <f>INDEX(装备!E:E,MATCH(属性!A8023,装备!A:A,0))</f>
        <v>ring</v>
      </c>
      <c r="E8023" s="14">
        <v>101</v>
      </c>
      <c r="F8023" s="17">
        <f>INT((VLOOKUP($C8023,装备数值,2,0)+VLOOKUP($C8023,装备数值,5,0)*($E8023-1))*VLOOKUP($D8023,系数!$K$2:$O$7,2,0))</f>
        <v>0</v>
      </c>
      <c r="G8023" s="17">
        <f>INT((VLOOKUP($C8023,装备数值,3,0)+VLOOKUP($C8023,装备数值,6,0)*($E8023-1))*VLOOKUP($D8023,系数!$K$2:$O$7,3,0))</f>
        <v>1122</v>
      </c>
      <c r="H8023" s="17">
        <f t="shared" si="238"/>
        <v>1122</v>
      </c>
      <c r="I8023" s="17">
        <f>INT((VLOOKUP($C8023,装备数值,4,0)+VLOOKUP($C8023,装备数值,7,0)*($E8023-1))*VLOOKUP($D8023,系数!$K$2:$O$7,4,0))</f>
        <v>0</v>
      </c>
      <c r="J8023" s="17">
        <f>INT((VLOOKUP($C8023,装备数值,4,0)+VLOOKUP($C8023,装备数值,7,0)*($E8023-1))*VLOOKUP($D8023,系数!$K$2:$O$7,5,0))</f>
        <v>0</v>
      </c>
      <c r="K8023" s="17">
        <f>INT(VLOOKUP(E8023,强化金币,2,1)*VLOOKUP(INDEX(装备!F:F,MATCH(属性!A8023,装备!A:A,0)),系数!$K$12:$M$15,3,0))</f>
        <v>450000</v>
      </c>
      <c r="O8023" s="17">
        <f>IF(E8023=1,"",VLOOKUP(E8023,系数!$S$2:$AB$12,MATCH(属性!C8023,评级,0),1))</f>
        <v>220</v>
      </c>
    </row>
    <row r="8024" spans="1:15" ht="17.25" thickBot="1" x14ac:dyDescent="0.4">
      <c r="A8024" s="17">
        <v>7100067</v>
      </c>
      <c r="B8024" s="17" t="s">
        <v>294</v>
      </c>
      <c r="C8024" s="15">
        <f>INDEX(装备!G:G,MATCH(属性!A8024,装备!A:A,0))</f>
        <v>17</v>
      </c>
      <c r="D8024" s="15" t="str">
        <f>INDEX(装备!E:E,MATCH(属性!A8024,装备!A:A,0))</f>
        <v>ring</v>
      </c>
      <c r="E8024" s="14">
        <v>102</v>
      </c>
      <c r="F8024" s="17">
        <f>INT((VLOOKUP($C8024,装备数值,2,0)+VLOOKUP($C8024,装备数值,5,0)*($E8024-1))*VLOOKUP($D8024,系数!$K$2:$O$7,2,0))</f>
        <v>0</v>
      </c>
      <c r="G8024" s="17">
        <f>INT((VLOOKUP($C8024,装备数值,3,0)+VLOOKUP($C8024,装备数值,6,0)*($E8024-1))*VLOOKUP($D8024,系数!$K$2:$O$7,3,0))</f>
        <v>1131</v>
      </c>
      <c r="H8024" s="17">
        <f t="shared" si="238"/>
        <v>1131</v>
      </c>
      <c r="I8024" s="17">
        <f>INT((VLOOKUP($C8024,装备数值,4,0)+VLOOKUP($C8024,装备数值,7,0)*($E8024-1))*VLOOKUP($D8024,系数!$K$2:$O$7,4,0))</f>
        <v>0</v>
      </c>
      <c r="J8024" s="17">
        <f>INT((VLOOKUP($C8024,装备数值,4,0)+VLOOKUP($C8024,装备数值,7,0)*($E8024-1))*VLOOKUP($D8024,系数!$K$2:$O$7,5,0))</f>
        <v>0</v>
      </c>
      <c r="K8024" s="17">
        <f>INT(VLOOKUP(E8024,强化金币,2,1)*VLOOKUP(INDEX(装备!F:F,MATCH(属性!A8024,装备!A:A,0)),系数!$K$12:$M$15,3,0))</f>
        <v>450000</v>
      </c>
      <c r="O8024" s="17">
        <f>IF(E8024=1,"",VLOOKUP(E8024,系数!$S$2:$AB$12,MATCH(属性!C8024,评级,0),1))</f>
        <v>220</v>
      </c>
    </row>
    <row r="8025" spans="1:15" ht="17.25" thickBot="1" x14ac:dyDescent="0.4">
      <c r="A8025" s="17">
        <v>7100067</v>
      </c>
      <c r="B8025" s="17" t="s">
        <v>294</v>
      </c>
      <c r="C8025" s="15">
        <f>INDEX(装备!G:G,MATCH(属性!A8025,装备!A:A,0))</f>
        <v>17</v>
      </c>
      <c r="D8025" s="15" t="str">
        <f>INDEX(装备!E:E,MATCH(属性!A8025,装备!A:A,0))</f>
        <v>ring</v>
      </c>
      <c r="E8025" s="14">
        <v>103</v>
      </c>
      <c r="F8025" s="17">
        <f>INT((VLOOKUP($C8025,装备数值,2,0)+VLOOKUP($C8025,装备数值,5,0)*($E8025-1))*VLOOKUP($D8025,系数!$K$2:$O$7,2,0))</f>
        <v>0</v>
      </c>
      <c r="G8025" s="17">
        <f>INT((VLOOKUP($C8025,装备数值,3,0)+VLOOKUP($C8025,装备数值,6,0)*($E8025-1))*VLOOKUP($D8025,系数!$K$2:$O$7,3,0))</f>
        <v>1140</v>
      </c>
      <c r="H8025" s="17">
        <f t="shared" si="238"/>
        <v>1140</v>
      </c>
      <c r="I8025" s="17">
        <f>INT((VLOOKUP($C8025,装备数值,4,0)+VLOOKUP($C8025,装备数值,7,0)*($E8025-1))*VLOOKUP($D8025,系数!$K$2:$O$7,4,0))</f>
        <v>0</v>
      </c>
      <c r="J8025" s="17">
        <f>INT((VLOOKUP($C8025,装备数值,4,0)+VLOOKUP($C8025,装备数值,7,0)*($E8025-1))*VLOOKUP($D8025,系数!$K$2:$O$7,5,0))</f>
        <v>0</v>
      </c>
      <c r="K8025" s="17">
        <f>INT(VLOOKUP(E8025,强化金币,2,1)*VLOOKUP(INDEX(装备!F:F,MATCH(属性!A8025,装备!A:A,0)),系数!$K$12:$M$15,3,0))</f>
        <v>450000</v>
      </c>
      <c r="O8025" s="17">
        <f>IF(E8025=1,"",VLOOKUP(E8025,系数!$S$2:$AB$12,MATCH(属性!C8025,评级,0),1))</f>
        <v>220</v>
      </c>
    </row>
    <row r="8026" spans="1:15" ht="17.25" thickBot="1" x14ac:dyDescent="0.4">
      <c r="A8026" s="17">
        <v>7100067</v>
      </c>
      <c r="B8026" s="17" t="s">
        <v>294</v>
      </c>
      <c r="C8026" s="15">
        <f>INDEX(装备!G:G,MATCH(属性!A8026,装备!A:A,0))</f>
        <v>17</v>
      </c>
      <c r="D8026" s="15" t="str">
        <f>INDEX(装备!E:E,MATCH(属性!A8026,装备!A:A,0))</f>
        <v>ring</v>
      </c>
      <c r="E8026" s="14">
        <v>104</v>
      </c>
      <c r="F8026" s="17">
        <f>INT((VLOOKUP($C8026,装备数值,2,0)+VLOOKUP($C8026,装备数值,5,0)*($E8026-1))*VLOOKUP($D8026,系数!$K$2:$O$7,2,0))</f>
        <v>0</v>
      </c>
      <c r="G8026" s="17">
        <f>INT((VLOOKUP($C8026,装备数值,3,0)+VLOOKUP($C8026,装备数值,6,0)*($E8026-1))*VLOOKUP($D8026,系数!$K$2:$O$7,3,0))</f>
        <v>1149</v>
      </c>
      <c r="H8026" s="17">
        <f t="shared" si="238"/>
        <v>1149</v>
      </c>
      <c r="I8026" s="17">
        <f>INT((VLOOKUP($C8026,装备数值,4,0)+VLOOKUP($C8026,装备数值,7,0)*($E8026-1))*VLOOKUP($D8026,系数!$K$2:$O$7,4,0))</f>
        <v>0</v>
      </c>
      <c r="J8026" s="17">
        <f>INT((VLOOKUP($C8026,装备数值,4,0)+VLOOKUP($C8026,装备数值,7,0)*($E8026-1))*VLOOKUP($D8026,系数!$K$2:$O$7,5,0))</f>
        <v>0</v>
      </c>
      <c r="K8026" s="17">
        <f>INT(VLOOKUP(E8026,强化金币,2,1)*VLOOKUP(INDEX(装备!F:F,MATCH(属性!A8026,装备!A:A,0)),系数!$K$12:$M$15,3,0))</f>
        <v>450000</v>
      </c>
      <c r="O8026" s="17">
        <f>IF(E8026=1,"",VLOOKUP(E8026,系数!$S$2:$AB$12,MATCH(属性!C8026,评级,0),1))</f>
        <v>220</v>
      </c>
    </row>
    <row r="8027" spans="1:15" ht="17.25" thickBot="1" x14ac:dyDescent="0.4">
      <c r="A8027" s="17">
        <v>7100067</v>
      </c>
      <c r="B8027" s="17" t="s">
        <v>294</v>
      </c>
      <c r="C8027" s="15">
        <f>INDEX(装备!G:G,MATCH(属性!A8027,装备!A:A,0))</f>
        <v>17</v>
      </c>
      <c r="D8027" s="15" t="str">
        <f>INDEX(装备!E:E,MATCH(属性!A8027,装备!A:A,0))</f>
        <v>ring</v>
      </c>
      <c r="E8027" s="14">
        <v>105</v>
      </c>
      <c r="F8027" s="17">
        <f>INT((VLOOKUP($C8027,装备数值,2,0)+VLOOKUP($C8027,装备数值,5,0)*($E8027-1))*VLOOKUP($D8027,系数!$K$2:$O$7,2,0))</f>
        <v>0</v>
      </c>
      <c r="G8027" s="17">
        <f>INT((VLOOKUP($C8027,装备数值,3,0)+VLOOKUP($C8027,装备数值,6,0)*($E8027-1))*VLOOKUP($D8027,系数!$K$2:$O$7,3,0))</f>
        <v>1158</v>
      </c>
      <c r="H8027" s="17">
        <f t="shared" si="238"/>
        <v>1158</v>
      </c>
      <c r="I8027" s="17">
        <f>INT((VLOOKUP($C8027,装备数值,4,0)+VLOOKUP($C8027,装备数值,7,0)*($E8027-1))*VLOOKUP($D8027,系数!$K$2:$O$7,4,0))</f>
        <v>0</v>
      </c>
      <c r="J8027" s="17">
        <f>INT((VLOOKUP($C8027,装备数值,4,0)+VLOOKUP($C8027,装备数值,7,0)*($E8027-1))*VLOOKUP($D8027,系数!$K$2:$O$7,5,0))</f>
        <v>0</v>
      </c>
      <c r="K8027" s="17">
        <f>INT(VLOOKUP(E8027,强化金币,2,1)*VLOOKUP(INDEX(装备!F:F,MATCH(属性!A8027,装备!A:A,0)),系数!$K$12:$M$15,3,0))</f>
        <v>450000</v>
      </c>
      <c r="O8027" s="17">
        <f>IF(E8027=1,"",VLOOKUP(E8027,系数!$S$2:$AB$12,MATCH(属性!C8027,评级,0),1))</f>
        <v>220</v>
      </c>
    </row>
    <row r="8028" spans="1:15" ht="17.25" thickBot="1" x14ac:dyDescent="0.4">
      <c r="A8028" s="17">
        <v>7100067</v>
      </c>
      <c r="B8028" s="17" t="s">
        <v>294</v>
      </c>
      <c r="C8028" s="15">
        <f>INDEX(装备!G:G,MATCH(属性!A8028,装备!A:A,0))</f>
        <v>17</v>
      </c>
      <c r="D8028" s="15" t="str">
        <f>INDEX(装备!E:E,MATCH(属性!A8028,装备!A:A,0))</f>
        <v>ring</v>
      </c>
      <c r="E8028" s="14">
        <v>106</v>
      </c>
      <c r="F8028" s="17">
        <f>INT((VLOOKUP($C8028,装备数值,2,0)+VLOOKUP($C8028,装备数值,5,0)*($E8028-1))*VLOOKUP($D8028,系数!$K$2:$O$7,2,0))</f>
        <v>0</v>
      </c>
      <c r="G8028" s="17">
        <f>INT((VLOOKUP($C8028,装备数值,3,0)+VLOOKUP($C8028,装备数值,6,0)*($E8028-1))*VLOOKUP($D8028,系数!$K$2:$O$7,3,0))</f>
        <v>1167</v>
      </c>
      <c r="H8028" s="17">
        <f t="shared" si="238"/>
        <v>1167</v>
      </c>
      <c r="I8028" s="17">
        <f>INT((VLOOKUP($C8028,装备数值,4,0)+VLOOKUP($C8028,装备数值,7,0)*($E8028-1))*VLOOKUP($D8028,系数!$K$2:$O$7,4,0))</f>
        <v>0</v>
      </c>
      <c r="J8028" s="17">
        <f>INT((VLOOKUP($C8028,装备数值,4,0)+VLOOKUP($C8028,装备数值,7,0)*($E8028-1))*VLOOKUP($D8028,系数!$K$2:$O$7,5,0))</f>
        <v>0</v>
      </c>
      <c r="K8028" s="17">
        <f>INT(VLOOKUP(E8028,强化金币,2,1)*VLOOKUP(INDEX(装备!F:F,MATCH(属性!A8028,装备!A:A,0)),系数!$K$12:$M$15,3,0))</f>
        <v>450000</v>
      </c>
      <c r="O8028" s="17">
        <f>IF(E8028=1,"",VLOOKUP(E8028,系数!$S$2:$AB$12,MATCH(属性!C8028,评级,0),1))</f>
        <v>220</v>
      </c>
    </row>
    <row r="8029" spans="1:15" ht="17.25" thickBot="1" x14ac:dyDescent="0.4">
      <c r="A8029" s="17">
        <v>7100067</v>
      </c>
      <c r="B8029" s="17" t="s">
        <v>294</v>
      </c>
      <c r="C8029" s="15">
        <f>INDEX(装备!G:G,MATCH(属性!A8029,装备!A:A,0))</f>
        <v>17</v>
      </c>
      <c r="D8029" s="15" t="str">
        <f>INDEX(装备!E:E,MATCH(属性!A8029,装备!A:A,0))</f>
        <v>ring</v>
      </c>
      <c r="E8029" s="14">
        <v>107</v>
      </c>
      <c r="F8029" s="17">
        <f>INT((VLOOKUP($C8029,装备数值,2,0)+VLOOKUP($C8029,装备数值,5,0)*($E8029-1))*VLOOKUP($D8029,系数!$K$2:$O$7,2,0))</f>
        <v>0</v>
      </c>
      <c r="G8029" s="17">
        <f>INT((VLOOKUP($C8029,装备数值,3,0)+VLOOKUP($C8029,装备数值,6,0)*($E8029-1))*VLOOKUP($D8029,系数!$K$2:$O$7,3,0))</f>
        <v>1176</v>
      </c>
      <c r="H8029" s="17">
        <f t="shared" si="238"/>
        <v>1176</v>
      </c>
      <c r="I8029" s="17">
        <f>INT((VLOOKUP($C8029,装备数值,4,0)+VLOOKUP($C8029,装备数值,7,0)*($E8029-1))*VLOOKUP($D8029,系数!$K$2:$O$7,4,0))</f>
        <v>0</v>
      </c>
      <c r="J8029" s="17">
        <f>INT((VLOOKUP($C8029,装备数值,4,0)+VLOOKUP($C8029,装备数值,7,0)*($E8029-1))*VLOOKUP($D8029,系数!$K$2:$O$7,5,0))</f>
        <v>0</v>
      </c>
      <c r="K8029" s="17">
        <f>INT(VLOOKUP(E8029,强化金币,2,1)*VLOOKUP(INDEX(装备!F:F,MATCH(属性!A8029,装备!A:A,0)),系数!$K$12:$M$15,3,0))</f>
        <v>450000</v>
      </c>
      <c r="O8029" s="17">
        <f>IF(E8029=1,"",VLOOKUP(E8029,系数!$S$2:$AB$12,MATCH(属性!C8029,评级,0),1))</f>
        <v>220</v>
      </c>
    </row>
    <row r="8030" spans="1:15" ht="17.25" thickBot="1" x14ac:dyDescent="0.4">
      <c r="A8030" s="17">
        <v>7100067</v>
      </c>
      <c r="B8030" s="17" t="s">
        <v>294</v>
      </c>
      <c r="C8030" s="15">
        <f>INDEX(装备!G:G,MATCH(属性!A8030,装备!A:A,0))</f>
        <v>17</v>
      </c>
      <c r="D8030" s="15" t="str">
        <f>INDEX(装备!E:E,MATCH(属性!A8030,装备!A:A,0))</f>
        <v>ring</v>
      </c>
      <c r="E8030" s="14">
        <v>108</v>
      </c>
      <c r="F8030" s="17">
        <f>INT((VLOOKUP($C8030,装备数值,2,0)+VLOOKUP($C8030,装备数值,5,0)*($E8030-1))*VLOOKUP($D8030,系数!$K$2:$O$7,2,0))</f>
        <v>0</v>
      </c>
      <c r="G8030" s="17">
        <f>INT((VLOOKUP($C8030,装备数值,3,0)+VLOOKUP($C8030,装备数值,6,0)*($E8030-1))*VLOOKUP($D8030,系数!$K$2:$O$7,3,0))</f>
        <v>1185</v>
      </c>
      <c r="H8030" s="17">
        <f t="shared" si="238"/>
        <v>1185</v>
      </c>
      <c r="I8030" s="17">
        <f>INT((VLOOKUP($C8030,装备数值,4,0)+VLOOKUP($C8030,装备数值,7,0)*($E8030-1))*VLOOKUP($D8030,系数!$K$2:$O$7,4,0))</f>
        <v>0</v>
      </c>
      <c r="J8030" s="17">
        <f>INT((VLOOKUP($C8030,装备数值,4,0)+VLOOKUP($C8030,装备数值,7,0)*($E8030-1))*VLOOKUP($D8030,系数!$K$2:$O$7,5,0))</f>
        <v>0</v>
      </c>
      <c r="K8030" s="17">
        <f>INT(VLOOKUP(E8030,强化金币,2,1)*VLOOKUP(INDEX(装备!F:F,MATCH(属性!A8030,装备!A:A,0)),系数!$K$12:$M$15,3,0))</f>
        <v>450000</v>
      </c>
      <c r="O8030" s="17">
        <f>IF(E8030=1,"",VLOOKUP(E8030,系数!$S$2:$AB$12,MATCH(属性!C8030,评级,0),1))</f>
        <v>220</v>
      </c>
    </row>
    <row r="8031" spans="1:15" ht="17.25" thickBot="1" x14ac:dyDescent="0.4">
      <c r="A8031" s="17">
        <v>7100067</v>
      </c>
      <c r="B8031" s="17" t="s">
        <v>294</v>
      </c>
      <c r="C8031" s="15">
        <f>INDEX(装备!G:G,MATCH(属性!A8031,装备!A:A,0))</f>
        <v>17</v>
      </c>
      <c r="D8031" s="15" t="str">
        <f>INDEX(装备!E:E,MATCH(属性!A8031,装备!A:A,0))</f>
        <v>ring</v>
      </c>
      <c r="E8031" s="14">
        <v>109</v>
      </c>
      <c r="F8031" s="17">
        <f>INT((VLOOKUP($C8031,装备数值,2,0)+VLOOKUP($C8031,装备数值,5,0)*($E8031-1))*VLOOKUP($D8031,系数!$K$2:$O$7,2,0))</f>
        <v>0</v>
      </c>
      <c r="G8031" s="17">
        <f>INT((VLOOKUP($C8031,装备数值,3,0)+VLOOKUP($C8031,装备数值,6,0)*($E8031-1))*VLOOKUP($D8031,系数!$K$2:$O$7,3,0))</f>
        <v>1194</v>
      </c>
      <c r="H8031" s="17">
        <f t="shared" si="238"/>
        <v>1194</v>
      </c>
      <c r="I8031" s="17">
        <f>INT((VLOOKUP($C8031,装备数值,4,0)+VLOOKUP($C8031,装备数值,7,0)*($E8031-1))*VLOOKUP($D8031,系数!$K$2:$O$7,4,0))</f>
        <v>0</v>
      </c>
      <c r="J8031" s="17">
        <f>INT((VLOOKUP($C8031,装备数值,4,0)+VLOOKUP($C8031,装备数值,7,0)*($E8031-1))*VLOOKUP($D8031,系数!$K$2:$O$7,5,0))</f>
        <v>0</v>
      </c>
      <c r="K8031" s="17">
        <f>INT(VLOOKUP(E8031,强化金币,2,1)*VLOOKUP(INDEX(装备!F:F,MATCH(属性!A8031,装备!A:A,0)),系数!$K$12:$M$15,3,0))</f>
        <v>450000</v>
      </c>
      <c r="O8031" s="17">
        <f>IF(E8031=1,"",VLOOKUP(E8031,系数!$S$2:$AB$12,MATCH(属性!C8031,评级,0),1))</f>
        <v>220</v>
      </c>
    </row>
    <row r="8032" spans="1:15" ht="17.25" thickBot="1" x14ac:dyDescent="0.4">
      <c r="A8032" s="17">
        <v>7100067</v>
      </c>
      <c r="B8032" s="17" t="s">
        <v>294</v>
      </c>
      <c r="C8032" s="15">
        <f>INDEX(装备!G:G,MATCH(属性!A8032,装备!A:A,0))</f>
        <v>17</v>
      </c>
      <c r="D8032" s="15" t="str">
        <f>INDEX(装备!E:E,MATCH(属性!A8032,装备!A:A,0))</f>
        <v>ring</v>
      </c>
      <c r="E8032" s="14">
        <v>110</v>
      </c>
      <c r="F8032" s="17">
        <f>INT((VLOOKUP($C8032,装备数值,2,0)+VLOOKUP($C8032,装备数值,5,0)*($E8032-1))*VLOOKUP($D8032,系数!$K$2:$O$7,2,0))</f>
        <v>0</v>
      </c>
      <c r="G8032" s="17">
        <f>INT((VLOOKUP($C8032,装备数值,3,0)+VLOOKUP($C8032,装备数值,6,0)*($E8032-1))*VLOOKUP($D8032,系数!$K$2:$O$7,3,0))</f>
        <v>1203</v>
      </c>
      <c r="H8032" s="17">
        <f t="shared" si="238"/>
        <v>1203</v>
      </c>
      <c r="I8032" s="17">
        <f>INT((VLOOKUP($C8032,装备数值,4,0)+VLOOKUP($C8032,装备数值,7,0)*($E8032-1))*VLOOKUP($D8032,系数!$K$2:$O$7,4,0))</f>
        <v>0</v>
      </c>
      <c r="J8032" s="17">
        <f>INT((VLOOKUP($C8032,装备数值,4,0)+VLOOKUP($C8032,装备数值,7,0)*($E8032-1))*VLOOKUP($D8032,系数!$K$2:$O$7,5,0))</f>
        <v>0</v>
      </c>
      <c r="K8032" s="17">
        <f>INT(VLOOKUP(E8032,强化金币,2,1)*VLOOKUP(INDEX(装备!F:F,MATCH(属性!A8032,装备!A:A,0)),系数!$K$12:$M$15,3,0))</f>
        <v>450000</v>
      </c>
      <c r="O8032" s="17">
        <f>IF(E8032=1,"",VLOOKUP(E8032,系数!$S$2:$AB$12,MATCH(属性!C8032,评级,0),1))</f>
        <v>220</v>
      </c>
    </row>
    <row r="8033" spans="1:15" ht="17.25" thickBot="1" x14ac:dyDescent="0.4">
      <c r="A8033" s="17">
        <v>7100067</v>
      </c>
      <c r="B8033" s="17" t="s">
        <v>294</v>
      </c>
      <c r="C8033" s="15">
        <f>INDEX(装备!G:G,MATCH(属性!A8033,装备!A:A,0))</f>
        <v>17</v>
      </c>
      <c r="D8033" s="15" t="str">
        <f>INDEX(装备!E:E,MATCH(属性!A8033,装备!A:A,0))</f>
        <v>ring</v>
      </c>
      <c r="E8033" s="14">
        <v>111</v>
      </c>
      <c r="F8033" s="17">
        <f>INT((VLOOKUP($C8033,装备数值,2,0)+VLOOKUP($C8033,装备数值,5,0)*($E8033-1))*VLOOKUP($D8033,系数!$K$2:$O$7,2,0))</f>
        <v>0</v>
      </c>
      <c r="G8033" s="17">
        <f>INT((VLOOKUP($C8033,装备数值,3,0)+VLOOKUP($C8033,装备数值,6,0)*($E8033-1))*VLOOKUP($D8033,系数!$K$2:$O$7,3,0))</f>
        <v>1212</v>
      </c>
      <c r="H8033" s="17">
        <f t="shared" si="238"/>
        <v>1212</v>
      </c>
      <c r="I8033" s="17">
        <f>INT((VLOOKUP($C8033,装备数值,4,0)+VLOOKUP($C8033,装备数值,7,0)*($E8033-1))*VLOOKUP($D8033,系数!$K$2:$O$7,4,0))</f>
        <v>0</v>
      </c>
      <c r="J8033" s="17">
        <f>INT((VLOOKUP($C8033,装备数值,4,0)+VLOOKUP($C8033,装备数值,7,0)*($E8033-1))*VLOOKUP($D8033,系数!$K$2:$O$7,5,0))</f>
        <v>0</v>
      </c>
      <c r="K8033" s="17">
        <f>INT(VLOOKUP(E8033,强化金币,2,1)*VLOOKUP(INDEX(装备!F:F,MATCH(属性!A8033,装备!A:A,0)),系数!$K$12:$M$15,3,0))</f>
        <v>450000</v>
      </c>
      <c r="O8033" s="17">
        <f>IF(E8033=1,"",VLOOKUP(E8033,系数!$S$2:$AB$12,MATCH(属性!C8033,评级,0),1))</f>
        <v>220</v>
      </c>
    </row>
    <row r="8034" spans="1:15" ht="17.25" thickBot="1" x14ac:dyDescent="0.4">
      <c r="A8034" s="17">
        <v>7100067</v>
      </c>
      <c r="B8034" s="17" t="s">
        <v>294</v>
      </c>
      <c r="C8034" s="15">
        <f>INDEX(装备!G:G,MATCH(属性!A8034,装备!A:A,0))</f>
        <v>17</v>
      </c>
      <c r="D8034" s="15" t="str">
        <f>INDEX(装备!E:E,MATCH(属性!A8034,装备!A:A,0))</f>
        <v>ring</v>
      </c>
      <c r="E8034" s="14">
        <v>112</v>
      </c>
      <c r="F8034" s="17">
        <f>INT((VLOOKUP($C8034,装备数值,2,0)+VLOOKUP($C8034,装备数值,5,0)*($E8034-1))*VLOOKUP($D8034,系数!$K$2:$O$7,2,0))</f>
        <v>0</v>
      </c>
      <c r="G8034" s="17">
        <f>INT((VLOOKUP($C8034,装备数值,3,0)+VLOOKUP($C8034,装备数值,6,0)*($E8034-1))*VLOOKUP($D8034,系数!$K$2:$O$7,3,0))</f>
        <v>1221</v>
      </c>
      <c r="H8034" s="17">
        <f t="shared" si="238"/>
        <v>1221</v>
      </c>
      <c r="I8034" s="17">
        <f>INT((VLOOKUP($C8034,装备数值,4,0)+VLOOKUP($C8034,装备数值,7,0)*($E8034-1))*VLOOKUP($D8034,系数!$K$2:$O$7,4,0))</f>
        <v>0</v>
      </c>
      <c r="J8034" s="17">
        <f>INT((VLOOKUP($C8034,装备数值,4,0)+VLOOKUP($C8034,装备数值,7,0)*($E8034-1))*VLOOKUP($D8034,系数!$K$2:$O$7,5,0))</f>
        <v>0</v>
      </c>
      <c r="K8034" s="17">
        <f>INT(VLOOKUP(E8034,强化金币,2,1)*VLOOKUP(INDEX(装备!F:F,MATCH(属性!A8034,装备!A:A,0)),系数!$K$12:$M$15,3,0))</f>
        <v>450000</v>
      </c>
      <c r="O8034" s="17">
        <f>IF(E8034=1,"",VLOOKUP(E8034,系数!$S$2:$AB$12,MATCH(属性!C8034,评级,0),1))</f>
        <v>220</v>
      </c>
    </row>
    <row r="8035" spans="1:15" ht="17.25" thickBot="1" x14ac:dyDescent="0.4">
      <c r="A8035" s="17">
        <v>7100067</v>
      </c>
      <c r="B8035" s="17" t="s">
        <v>294</v>
      </c>
      <c r="C8035" s="15">
        <f>INDEX(装备!G:G,MATCH(属性!A8035,装备!A:A,0))</f>
        <v>17</v>
      </c>
      <c r="D8035" s="15" t="str">
        <f>INDEX(装备!E:E,MATCH(属性!A8035,装备!A:A,0))</f>
        <v>ring</v>
      </c>
      <c r="E8035" s="14">
        <v>113</v>
      </c>
      <c r="F8035" s="17">
        <f>INT((VLOOKUP($C8035,装备数值,2,0)+VLOOKUP($C8035,装备数值,5,0)*($E8035-1))*VLOOKUP($D8035,系数!$K$2:$O$7,2,0))</f>
        <v>0</v>
      </c>
      <c r="G8035" s="17">
        <f>INT((VLOOKUP($C8035,装备数值,3,0)+VLOOKUP($C8035,装备数值,6,0)*($E8035-1))*VLOOKUP($D8035,系数!$K$2:$O$7,3,0))</f>
        <v>1230</v>
      </c>
      <c r="H8035" s="17">
        <f t="shared" si="238"/>
        <v>1230</v>
      </c>
      <c r="I8035" s="17">
        <f>INT((VLOOKUP($C8035,装备数值,4,0)+VLOOKUP($C8035,装备数值,7,0)*($E8035-1))*VLOOKUP($D8035,系数!$K$2:$O$7,4,0))</f>
        <v>0</v>
      </c>
      <c r="J8035" s="17">
        <f>INT((VLOOKUP($C8035,装备数值,4,0)+VLOOKUP($C8035,装备数值,7,0)*($E8035-1))*VLOOKUP($D8035,系数!$K$2:$O$7,5,0))</f>
        <v>0</v>
      </c>
      <c r="K8035" s="17">
        <f>INT(VLOOKUP(E8035,强化金币,2,1)*VLOOKUP(INDEX(装备!F:F,MATCH(属性!A8035,装备!A:A,0)),系数!$K$12:$M$15,3,0))</f>
        <v>450000</v>
      </c>
      <c r="O8035" s="17">
        <f>IF(E8035=1,"",VLOOKUP(E8035,系数!$S$2:$AB$12,MATCH(属性!C8035,评级,0),1))</f>
        <v>220</v>
      </c>
    </row>
    <row r="8036" spans="1:15" ht="17.25" thickBot="1" x14ac:dyDescent="0.4">
      <c r="A8036" s="17">
        <v>7100067</v>
      </c>
      <c r="B8036" s="17" t="s">
        <v>294</v>
      </c>
      <c r="C8036" s="15">
        <f>INDEX(装备!G:G,MATCH(属性!A8036,装备!A:A,0))</f>
        <v>17</v>
      </c>
      <c r="D8036" s="15" t="str">
        <f>INDEX(装备!E:E,MATCH(属性!A8036,装备!A:A,0))</f>
        <v>ring</v>
      </c>
      <c r="E8036" s="14">
        <v>114</v>
      </c>
      <c r="F8036" s="17">
        <f>INT((VLOOKUP($C8036,装备数值,2,0)+VLOOKUP($C8036,装备数值,5,0)*($E8036-1))*VLOOKUP($D8036,系数!$K$2:$O$7,2,0))</f>
        <v>0</v>
      </c>
      <c r="G8036" s="17">
        <f>INT((VLOOKUP($C8036,装备数值,3,0)+VLOOKUP($C8036,装备数值,6,0)*($E8036-1))*VLOOKUP($D8036,系数!$K$2:$O$7,3,0))</f>
        <v>1239</v>
      </c>
      <c r="H8036" s="17">
        <f t="shared" si="238"/>
        <v>1239</v>
      </c>
      <c r="I8036" s="17">
        <f>INT((VLOOKUP($C8036,装备数值,4,0)+VLOOKUP($C8036,装备数值,7,0)*($E8036-1))*VLOOKUP($D8036,系数!$K$2:$O$7,4,0))</f>
        <v>0</v>
      </c>
      <c r="J8036" s="17">
        <f>INT((VLOOKUP($C8036,装备数值,4,0)+VLOOKUP($C8036,装备数值,7,0)*($E8036-1))*VLOOKUP($D8036,系数!$K$2:$O$7,5,0))</f>
        <v>0</v>
      </c>
      <c r="K8036" s="17">
        <f>INT(VLOOKUP(E8036,强化金币,2,1)*VLOOKUP(INDEX(装备!F:F,MATCH(属性!A8036,装备!A:A,0)),系数!$K$12:$M$15,3,0))</f>
        <v>450000</v>
      </c>
      <c r="O8036" s="17">
        <f>IF(E8036=1,"",VLOOKUP(E8036,系数!$S$2:$AB$12,MATCH(属性!C8036,评级,0),1))</f>
        <v>220</v>
      </c>
    </row>
    <row r="8037" spans="1:15" ht="17.25" thickBot="1" x14ac:dyDescent="0.4">
      <c r="A8037" s="17">
        <v>7100067</v>
      </c>
      <c r="B8037" s="17" t="s">
        <v>294</v>
      </c>
      <c r="C8037" s="15">
        <f>INDEX(装备!G:G,MATCH(属性!A8037,装备!A:A,0))</f>
        <v>17</v>
      </c>
      <c r="D8037" s="15" t="str">
        <f>INDEX(装备!E:E,MATCH(属性!A8037,装备!A:A,0))</f>
        <v>ring</v>
      </c>
      <c r="E8037" s="14">
        <v>115</v>
      </c>
      <c r="F8037" s="17">
        <f>INT((VLOOKUP($C8037,装备数值,2,0)+VLOOKUP($C8037,装备数值,5,0)*($E8037-1))*VLOOKUP($D8037,系数!$K$2:$O$7,2,0))</f>
        <v>0</v>
      </c>
      <c r="G8037" s="17">
        <f>INT((VLOOKUP($C8037,装备数值,3,0)+VLOOKUP($C8037,装备数值,6,0)*($E8037-1))*VLOOKUP($D8037,系数!$K$2:$O$7,3,0))</f>
        <v>1248</v>
      </c>
      <c r="H8037" s="17">
        <f t="shared" si="238"/>
        <v>1248</v>
      </c>
      <c r="I8037" s="17">
        <f>INT((VLOOKUP($C8037,装备数值,4,0)+VLOOKUP($C8037,装备数值,7,0)*($E8037-1))*VLOOKUP($D8037,系数!$K$2:$O$7,4,0))</f>
        <v>0</v>
      </c>
      <c r="J8037" s="17">
        <f>INT((VLOOKUP($C8037,装备数值,4,0)+VLOOKUP($C8037,装备数值,7,0)*($E8037-1))*VLOOKUP($D8037,系数!$K$2:$O$7,5,0))</f>
        <v>0</v>
      </c>
      <c r="K8037" s="17">
        <f>INT(VLOOKUP(E8037,强化金币,2,1)*VLOOKUP(INDEX(装备!F:F,MATCH(属性!A8037,装备!A:A,0)),系数!$K$12:$M$15,3,0))</f>
        <v>450000</v>
      </c>
      <c r="O8037" s="17">
        <f>IF(E8037=1,"",VLOOKUP(E8037,系数!$S$2:$AB$12,MATCH(属性!C8037,评级,0),1))</f>
        <v>220</v>
      </c>
    </row>
    <row r="8038" spans="1:15" ht="17.25" thickBot="1" x14ac:dyDescent="0.4">
      <c r="A8038" s="17">
        <v>7100067</v>
      </c>
      <c r="B8038" s="17" t="s">
        <v>294</v>
      </c>
      <c r="C8038" s="15">
        <f>INDEX(装备!G:G,MATCH(属性!A8038,装备!A:A,0))</f>
        <v>17</v>
      </c>
      <c r="D8038" s="15" t="str">
        <f>INDEX(装备!E:E,MATCH(属性!A8038,装备!A:A,0))</f>
        <v>ring</v>
      </c>
      <c r="E8038" s="14">
        <v>116</v>
      </c>
      <c r="F8038" s="17">
        <f>INT((VLOOKUP($C8038,装备数值,2,0)+VLOOKUP($C8038,装备数值,5,0)*($E8038-1))*VLOOKUP($D8038,系数!$K$2:$O$7,2,0))</f>
        <v>0</v>
      </c>
      <c r="G8038" s="17">
        <f>INT((VLOOKUP($C8038,装备数值,3,0)+VLOOKUP($C8038,装备数值,6,0)*($E8038-1))*VLOOKUP($D8038,系数!$K$2:$O$7,3,0))</f>
        <v>1257</v>
      </c>
      <c r="H8038" s="17">
        <f t="shared" si="238"/>
        <v>1257</v>
      </c>
      <c r="I8038" s="17">
        <f>INT((VLOOKUP($C8038,装备数值,4,0)+VLOOKUP($C8038,装备数值,7,0)*($E8038-1))*VLOOKUP($D8038,系数!$K$2:$O$7,4,0))</f>
        <v>0</v>
      </c>
      <c r="J8038" s="17">
        <f>INT((VLOOKUP($C8038,装备数值,4,0)+VLOOKUP($C8038,装备数值,7,0)*($E8038-1))*VLOOKUP($D8038,系数!$K$2:$O$7,5,0))</f>
        <v>0</v>
      </c>
      <c r="K8038" s="17">
        <f>INT(VLOOKUP(E8038,强化金币,2,1)*VLOOKUP(INDEX(装备!F:F,MATCH(属性!A8038,装备!A:A,0)),系数!$K$12:$M$15,3,0))</f>
        <v>450000</v>
      </c>
      <c r="O8038" s="17">
        <f>IF(E8038=1,"",VLOOKUP(E8038,系数!$S$2:$AB$12,MATCH(属性!C8038,评级,0),1))</f>
        <v>220</v>
      </c>
    </row>
    <row r="8039" spans="1:15" ht="17.25" thickBot="1" x14ac:dyDescent="0.4">
      <c r="A8039" s="17">
        <v>7100067</v>
      </c>
      <c r="B8039" s="17" t="s">
        <v>294</v>
      </c>
      <c r="C8039" s="15">
        <f>INDEX(装备!G:G,MATCH(属性!A8039,装备!A:A,0))</f>
        <v>17</v>
      </c>
      <c r="D8039" s="15" t="str">
        <f>INDEX(装备!E:E,MATCH(属性!A8039,装备!A:A,0))</f>
        <v>ring</v>
      </c>
      <c r="E8039" s="14">
        <v>117</v>
      </c>
      <c r="F8039" s="17">
        <f>INT((VLOOKUP($C8039,装备数值,2,0)+VLOOKUP($C8039,装备数值,5,0)*($E8039-1))*VLOOKUP($D8039,系数!$K$2:$O$7,2,0))</f>
        <v>0</v>
      </c>
      <c r="G8039" s="17">
        <f>INT((VLOOKUP($C8039,装备数值,3,0)+VLOOKUP($C8039,装备数值,6,0)*($E8039-1))*VLOOKUP($D8039,系数!$K$2:$O$7,3,0))</f>
        <v>1266</v>
      </c>
      <c r="H8039" s="17">
        <f t="shared" si="238"/>
        <v>1266</v>
      </c>
      <c r="I8039" s="17">
        <f>INT((VLOOKUP($C8039,装备数值,4,0)+VLOOKUP($C8039,装备数值,7,0)*($E8039-1))*VLOOKUP($D8039,系数!$K$2:$O$7,4,0))</f>
        <v>0</v>
      </c>
      <c r="J8039" s="17">
        <f>INT((VLOOKUP($C8039,装备数值,4,0)+VLOOKUP($C8039,装备数值,7,0)*($E8039-1))*VLOOKUP($D8039,系数!$K$2:$O$7,5,0))</f>
        <v>0</v>
      </c>
      <c r="K8039" s="17">
        <f>INT(VLOOKUP(E8039,强化金币,2,1)*VLOOKUP(INDEX(装备!F:F,MATCH(属性!A8039,装备!A:A,0)),系数!$K$12:$M$15,3,0))</f>
        <v>450000</v>
      </c>
      <c r="O8039" s="17">
        <f>IF(E8039=1,"",VLOOKUP(E8039,系数!$S$2:$AB$12,MATCH(属性!C8039,评级,0),1))</f>
        <v>220</v>
      </c>
    </row>
    <row r="8040" spans="1:15" ht="17.25" thickBot="1" x14ac:dyDescent="0.4">
      <c r="A8040" s="17">
        <v>7100067</v>
      </c>
      <c r="B8040" s="17" t="s">
        <v>294</v>
      </c>
      <c r="C8040" s="15">
        <f>INDEX(装备!G:G,MATCH(属性!A8040,装备!A:A,0))</f>
        <v>17</v>
      </c>
      <c r="D8040" s="15" t="str">
        <f>INDEX(装备!E:E,MATCH(属性!A8040,装备!A:A,0))</f>
        <v>ring</v>
      </c>
      <c r="E8040" s="14">
        <v>118</v>
      </c>
      <c r="F8040" s="17">
        <f>INT((VLOOKUP($C8040,装备数值,2,0)+VLOOKUP($C8040,装备数值,5,0)*($E8040-1))*VLOOKUP($D8040,系数!$K$2:$O$7,2,0))</f>
        <v>0</v>
      </c>
      <c r="G8040" s="17">
        <f>INT((VLOOKUP($C8040,装备数值,3,0)+VLOOKUP($C8040,装备数值,6,0)*($E8040-1))*VLOOKUP($D8040,系数!$K$2:$O$7,3,0))</f>
        <v>1275</v>
      </c>
      <c r="H8040" s="17">
        <f t="shared" si="238"/>
        <v>1275</v>
      </c>
      <c r="I8040" s="17">
        <f>INT((VLOOKUP($C8040,装备数值,4,0)+VLOOKUP($C8040,装备数值,7,0)*($E8040-1))*VLOOKUP($D8040,系数!$K$2:$O$7,4,0))</f>
        <v>0</v>
      </c>
      <c r="J8040" s="17">
        <f>INT((VLOOKUP($C8040,装备数值,4,0)+VLOOKUP($C8040,装备数值,7,0)*($E8040-1))*VLOOKUP($D8040,系数!$K$2:$O$7,5,0))</f>
        <v>0</v>
      </c>
      <c r="K8040" s="17">
        <f>INT(VLOOKUP(E8040,强化金币,2,1)*VLOOKUP(INDEX(装备!F:F,MATCH(属性!A8040,装备!A:A,0)),系数!$K$12:$M$15,3,0))</f>
        <v>450000</v>
      </c>
      <c r="O8040" s="17">
        <f>IF(E8040=1,"",VLOOKUP(E8040,系数!$S$2:$AB$12,MATCH(属性!C8040,评级,0),1))</f>
        <v>220</v>
      </c>
    </row>
    <row r="8041" spans="1:15" ht="17.25" thickBot="1" x14ac:dyDescent="0.4">
      <c r="A8041" s="17">
        <v>7100067</v>
      </c>
      <c r="B8041" s="17" t="s">
        <v>294</v>
      </c>
      <c r="C8041" s="15">
        <f>INDEX(装备!G:G,MATCH(属性!A8041,装备!A:A,0))</f>
        <v>17</v>
      </c>
      <c r="D8041" s="15" t="str">
        <f>INDEX(装备!E:E,MATCH(属性!A8041,装备!A:A,0))</f>
        <v>ring</v>
      </c>
      <c r="E8041" s="14">
        <v>119</v>
      </c>
      <c r="F8041" s="17">
        <f>INT((VLOOKUP($C8041,装备数值,2,0)+VLOOKUP($C8041,装备数值,5,0)*($E8041-1))*VLOOKUP($D8041,系数!$K$2:$O$7,2,0))</f>
        <v>0</v>
      </c>
      <c r="G8041" s="17">
        <f>INT((VLOOKUP($C8041,装备数值,3,0)+VLOOKUP($C8041,装备数值,6,0)*($E8041-1))*VLOOKUP($D8041,系数!$K$2:$O$7,3,0))</f>
        <v>1284</v>
      </c>
      <c r="H8041" s="17">
        <f t="shared" si="238"/>
        <v>1284</v>
      </c>
      <c r="I8041" s="17">
        <f>INT((VLOOKUP($C8041,装备数值,4,0)+VLOOKUP($C8041,装备数值,7,0)*($E8041-1))*VLOOKUP($D8041,系数!$K$2:$O$7,4,0))</f>
        <v>0</v>
      </c>
      <c r="J8041" s="17">
        <f>INT((VLOOKUP($C8041,装备数值,4,0)+VLOOKUP($C8041,装备数值,7,0)*($E8041-1))*VLOOKUP($D8041,系数!$K$2:$O$7,5,0))</f>
        <v>0</v>
      </c>
      <c r="K8041" s="17">
        <f>INT(VLOOKUP(E8041,强化金币,2,1)*VLOOKUP(INDEX(装备!F:F,MATCH(属性!A8041,装备!A:A,0)),系数!$K$12:$M$15,3,0))</f>
        <v>450000</v>
      </c>
      <c r="O8041" s="17">
        <f>IF(E8041=1,"",VLOOKUP(E8041,系数!$S$2:$AB$12,MATCH(属性!C8041,评级,0),1))</f>
        <v>220</v>
      </c>
    </row>
    <row r="8042" spans="1:15" ht="17.25" thickBot="1" x14ac:dyDescent="0.4">
      <c r="A8042" s="17">
        <v>7100067</v>
      </c>
      <c r="B8042" s="17" t="s">
        <v>294</v>
      </c>
      <c r="C8042" s="15">
        <f>INDEX(装备!G:G,MATCH(属性!A8042,装备!A:A,0))</f>
        <v>17</v>
      </c>
      <c r="D8042" s="15" t="str">
        <f>INDEX(装备!E:E,MATCH(属性!A8042,装备!A:A,0))</f>
        <v>ring</v>
      </c>
      <c r="E8042" s="14">
        <v>120</v>
      </c>
      <c r="F8042" s="17">
        <f>INT((VLOOKUP($C8042,装备数值,2,0)+VLOOKUP($C8042,装备数值,5,0)*($E8042-1))*VLOOKUP($D8042,系数!$K$2:$O$7,2,0))</f>
        <v>0</v>
      </c>
      <c r="G8042" s="17">
        <f>INT((VLOOKUP($C8042,装备数值,3,0)+VLOOKUP($C8042,装备数值,6,0)*($E8042-1))*VLOOKUP($D8042,系数!$K$2:$O$7,3,0))</f>
        <v>1293</v>
      </c>
      <c r="H8042" s="17">
        <f t="shared" si="238"/>
        <v>1293</v>
      </c>
      <c r="I8042" s="17">
        <f>INT((VLOOKUP($C8042,装备数值,4,0)+VLOOKUP($C8042,装备数值,7,0)*($E8042-1))*VLOOKUP($D8042,系数!$K$2:$O$7,4,0))</f>
        <v>0</v>
      </c>
      <c r="J8042" s="17">
        <f>INT((VLOOKUP($C8042,装备数值,4,0)+VLOOKUP($C8042,装备数值,7,0)*($E8042-1))*VLOOKUP($D8042,系数!$K$2:$O$7,5,0))</f>
        <v>0</v>
      </c>
      <c r="K8042" s="17">
        <f>INT(VLOOKUP(E8042,强化金币,2,1)*VLOOKUP(INDEX(装备!F:F,MATCH(属性!A8042,装备!A:A,0)),系数!$K$12:$M$15,3,0))</f>
        <v>450000</v>
      </c>
      <c r="O8042" s="17">
        <f>IF(E8042=1,"",VLOOKUP(E8042,系数!$S$2:$AB$12,MATCH(属性!C8042,评级,0),1))</f>
        <v>220</v>
      </c>
    </row>
    <row r="8043" spans="1:15" ht="17.25" thickBot="1" x14ac:dyDescent="0.4">
      <c r="A8043" s="15">
        <f t="shared" ref="A8043:A8106" si="239">A7923+1</f>
        <v>7100068</v>
      </c>
      <c r="B8043" s="17" t="s">
        <v>525</v>
      </c>
      <c r="C8043" s="15">
        <f>INDEX(装备!G:G,MATCH(属性!A8043,装备!A:A,0))</f>
        <v>18</v>
      </c>
      <c r="D8043" s="15" t="str">
        <f>INDEX(装备!E:E,MATCH(属性!A8043,装备!A:A,0))</f>
        <v>helmet</v>
      </c>
      <c r="E8043" s="16">
        <v>1</v>
      </c>
      <c r="F8043" s="17">
        <f>INT(F5883*1.1)</f>
        <v>1650</v>
      </c>
      <c r="G8043" s="17">
        <f t="shared" ref="G8043:K8043" si="240">INT(G5883*1.1)</f>
        <v>0</v>
      </c>
      <c r="H8043" s="17">
        <f t="shared" si="240"/>
        <v>0</v>
      </c>
      <c r="I8043" s="17">
        <f t="shared" si="240"/>
        <v>0</v>
      </c>
      <c r="J8043" s="17">
        <f t="shared" si="240"/>
        <v>0</v>
      </c>
      <c r="K8043" s="17">
        <f t="shared" si="240"/>
        <v>55</v>
      </c>
      <c r="L8043" s="17"/>
      <c r="M8043" s="17"/>
      <c r="N8043" s="17"/>
      <c r="O8043" s="17" t="str">
        <f>IF(E8043=1,"",VLOOKUP(E8043,系数!$S$2:$AB$12,MATCH(属性!C8043,评级,0),1))</f>
        <v/>
      </c>
    </row>
    <row r="8044" spans="1:15" ht="17.25" thickBot="1" x14ac:dyDescent="0.4">
      <c r="A8044" s="17">
        <f t="shared" si="239"/>
        <v>7100068</v>
      </c>
      <c r="B8044" s="17" t="s">
        <v>522</v>
      </c>
      <c r="C8044" s="15">
        <f>INDEX(装备!G:G,MATCH(属性!A8044,装备!A:A,0))</f>
        <v>18</v>
      </c>
      <c r="D8044" s="15" t="str">
        <f>INDEX(装备!E:E,MATCH(属性!A8044,装备!A:A,0))</f>
        <v>helmet</v>
      </c>
      <c r="E8044" s="14">
        <v>2</v>
      </c>
      <c r="F8044" s="17">
        <f t="shared" ref="F8044:K8044" si="241">INT(F5884*1.1)</f>
        <v>1732</v>
      </c>
      <c r="G8044" s="17">
        <f t="shared" si="241"/>
        <v>0</v>
      </c>
      <c r="H8044" s="17">
        <f t="shared" si="241"/>
        <v>0</v>
      </c>
      <c r="I8044" s="17">
        <f t="shared" si="241"/>
        <v>0</v>
      </c>
      <c r="J8044" s="17">
        <f t="shared" si="241"/>
        <v>0</v>
      </c>
      <c r="K8044" s="17">
        <f t="shared" si="241"/>
        <v>88</v>
      </c>
      <c r="L8044" s="17"/>
      <c r="M8044" s="17"/>
      <c r="N8044" s="17"/>
      <c r="O8044" s="17">
        <f>IF(E8044=1,"",VLOOKUP(E8044,系数!$S$2:$AB$12,MATCH(属性!C8044,评级,0),1))</f>
        <v>40</v>
      </c>
    </row>
    <row r="8045" spans="1:15" ht="17.25" thickBot="1" x14ac:dyDescent="0.4">
      <c r="A8045" s="17">
        <f t="shared" si="239"/>
        <v>7100068</v>
      </c>
      <c r="B8045" s="17" t="s">
        <v>522</v>
      </c>
      <c r="C8045" s="15">
        <f>INDEX(装备!G:G,MATCH(属性!A8045,装备!A:A,0))</f>
        <v>18</v>
      </c>
      <c r="D8045" s="15" t="str">
        <f>INDEX(装备!E:E,MATCH(属性!A8045,装备!A:A,0))</f>
        <v>helmet</v>
      </c>
      <c r="E8045" s="14">
        <v>3</v>
      </c>
      <c r="F8045" s="17">
        <f t="shared" ref="F8045:K8045" si="242">INT(F5885*1.1)</f>
        <v>1815</v>
      </c>
      <c r="G8045" s="17">
        <f t="shared" si="242"/>
        <v>0</v>
      </c>
      <c r="H8045" s="17">
        <f t="shared" si="242"/>
        <v>0</v>
      </c>
      <c r="I8045" s="17">
        <f t="shared" si="242"/>
        <v>0</v>
      </c>
      <c r="J8045" s="17">
        <f t="shared" si="242"/>
        <v>0</v>
      </c>
      <c r="K8045" s="17">
        <f t="shared" si="242"/>
        <v>110</v>
      </c>
      <c r="L8045" s="17"/>
      <c r="M8045" s="17"/>
      <c r="N8045" s="17"/>
      <c r="O8045" s="17">
        <f>IF(E8045=1,"",VLOOKUP(E8045,系数!$S$2:$AB$12,MATCH(属性!C8045,评级,0),1))</f>
        <v>40</v>
      </c>
    </row>
    <row r="8046" spans="1:15" ht="17.25" thickBot="1" x14ac:dyDescent="0.4">
      <c r="A8046" s="17">
        <f t="shared" si="239"/>
        <v>7100068</v>
      </c>
      <c r="B8046" s="17" t="s">
        <v>522</v>
      </c>
      <c r="C8046" s="15">
        <f>INDEX(装备!G:G,MATCH(属性!A8046,装备!A:A,0))</f>
        <v>18</v>
      </c>
      <c r="D8046" s="15" t="str">
        <f>INDEX(装备!E:E,MATCH(属性!A8046,装备!A:A,0))</f>
        <v>helmet</v>
      </c>
      <c r="E8046" s="14">
        <v>4</v>
      </c>
      <c r="F8046" s="17">
        <f t="shared" ref="F8046:K8046" si="243">INT(F5886*1.1)</f>
        <v>1897</v>
      </c>
      <c r="G8046" s="17">
        <f t="shared" si="243"/>
        <v>0</v>
      </c>
      <c r="H8046" s="17">
        <f t="shared" si="243"/>
        <v>0</v>
      </c>
      <c r="I8046" s="17">
        <f t="shared" si="243"/>
        <v>0</v>
      </c>
      <c r="J8046" s="17">
        <f t="shared" si="243"/>
        <v>0</v>
      </c>
      <c r="K8046" s="17">
        <f t="shared" si="243"/>
        <v>220</v>
      </c>
      <c r="L8046" s="17"/>
      <c r="M8046" s="17"/>
      <c r="N8046" s="17"/>
      <c r="O8046" s="17">
        <f>IF(E8046=1,"",VLOOKUP(E8046,系数!$S$2:$AB$12,MATCH(属性!C8046,评级,0),1))</f>
        <v>40</v>
      </c>
    </row>
    <row r="8047" spans="1:15" ht="17.25" thickBot="1" x14ac:dyDescent="0.4">
      <c r="A8047" s="17">
        <f t="shared" si="239"/>
        <v>7100068</v>
      </c>
      <c r="B8047" s="17" t="s">
        <v>522</v>
      </c>
      <c r="C8047" s="15">
        <f>INDEX(装备!G:G,MATCH(属性!A8047,装备!A:A,0))</f>
        <v>18</v>
      </c>
      <c r="D8047" s="15" t="str">
        <f>INDEX(装备!E:E,MATCH(属性!A8047,装备!A:A,0))</f>
        <v>helmet</v>
      </c>
      <c r="E8047" s="14">
        <v>5</v>
      </c>
      <c r="F8047" s="17">
        <f t="shared" ref="F8047:K8047" si="244">INT(F5887*1.1)</f>
        <v>1980</v>
      </c>
      <c r="G8047" s="17">
        <f t="shared" si="244"/>
        <v>0</v>
      </c>
      <c r="H8047" s="17">
        <f t="shared" si="244"/>
        <v>0</v>
      </c>
      <c r="I8047" s="17">
        <f t="shared" si="244"/>
        <v>0</v>
      </c>
      <c r="J8047" s="17">
        <f t="shared" si="244"/>
        <v>0</v>
      </c>
      <c r="K8047" s="17">
        <f t="shared" si="244"/>
        <v>330</v>
      </c>
      <c r="L8047" s="17"/>
      <c r="M8047" s="17"/>
      <c r="N8047" s="17"/>
      <c r="O8047" s="17">
        <f>IF(E8047=1,"",VLOOKUP(E8047,系数!$S$2:$AB$12,MATCH(属性!C8047,评级,0),1))</f>
        <v>40</v>
      </c>
    </row>
    <row r="8048" spans="1:15" ht="17.25" thickBot="1" x14ac:dyDescent="0.4">
      <c r="A8048" s="17">
        <f t="shared" si="239"/>
        <v>7100068</v>
      </c>
      <c r="B8048" s="17" t="s">
        <v>522</v>
      </c>
      <c r="C8048" s="15">
        <f>INDEX(装备!G:G,MATCH(属性!A8048,装备!A:A,0))</f>
        <v>18</v>
      </c>
      <c r="D8048" s="15" t="str">
        <f>INDEX(装备!E:E,MATCH(属性!A8048,装备!A:A,0))</f>
        <v>helmet</v>
      </c>
      <c r="E8048" s="14">
        <v>6</v>
      </c>
      <c r="F8048" s="17">
        <f t="shared" ref="F8048:K8048" si="245">INT(F5888*1.1)</f>
        <v>2062</v>
      </c>
      <c r="G8048" s="17">
        <f t="shared" si="245"/>
        <v>0</v>
      </c>
      <c r="H8048" s="17">
        <f t="shared" si="245"/>
        <v>0</v>
      </c>
      <c r="I8048" s="17">
        <f t="shared" si="245"/>
        <v>0</v>
      </c>
      <c r="J8048" s="17">
        <f t="shared" si="245"/>
        <v>0</v>
      </c>
      <c r="K8048" s="17">
        <f t="shared" si="245"/>
        <v>440</v>
      </c>
      <c r="L8048" s="17"/>
      <c r="M8048" s="17"/>
      <c r="N8048" s="17"/>
      <c r="O8048" s="17">
        <f>IF(E8048=1,"",VLOOKUP(E8048,系数!$S$2:$AB$12,MATCH(属性!C8048,评级,0),1))</f>
        <v>40</v>
      </c>
    </row>
    <row r="8049" spans="1:15" ht="17.25" thickBot="1" x14ac:dyDescent="0.4">
      <c r="A8049" s="17">
        <f t="shared" si="239"/>
        <v>7100068</v>
      </c>
      <c r="B8049" s="17" t="s">
        <v>522</v>
      </c>
      <c r="C8049" s="15">
        <f>INDEX(装备!G:G,MATCH(属性!A8049,装备!A:A,0))</f>
        <v>18</v>
      </c>
      <c r="D8049" s="15" t="str">
        <f>INDEX(装备!E:E,MATCH(属性!A8049,装备!A:A,0))</f>
        <v>helmet</v>
      </c>
      <c r="E8049" s="14">
        <v>7</v>
      </c>
      <c r="F8049" s="17">
        <f t="shared" ref="F8049:K8049" si="246">INT(F5889*1.1)</f>
        <v>2145</v>
      </c>
      <c r="G8049" s="17">
        <f t="shared" si="246"/>
        <v>0</v>
      </c>
      <c r="H8049" s="17">
        <f t="shared" si="246"/>
        <v>0</v>
      </c>
      <c r="I8049" s="17">
        <f t="shared" si="246"/>
        <v>0</v>
      </c>
      <c r="J8049" s="17">
        <f t="shared" si="246"/>
        <v>0</v>
      </c>
      <c r="K8049" s="17">
        <f t="shared" si="246"/>
        <v>550</v>
      </c>
      <c r="L8049" s="17"/>
      <c r="M8049" s="17"/>
      <c r="N8049" s="17"/>
      <c r="O8049" s="17">
        <f>IF(E8049=1,"",VLOOKUP(E8049,系数!$S$2:$AB$12,MATCH(属性!C8049,评级,0),1))</f>
        <v>40</v>
      </c>
    </row>
    <row r="8050" spans="1:15" ht="17.25" thickBot="1" x14ac:dyDescent="0.4">
      <c r="A8050" s="17">
        <f t="shared" si="239"/>
        <v>7100068</v>
      </c>
      <c r="B8050" s="17" t="s">
        <v>522</v>
      </c>
      <c r="C8050" s="15">
        <f>INDEX(装备!G:G,MATCH(属性!A8050,装备!A:A,0))</f>
        <v>18</v>
      </c>
      <c r="D8050" s="15" t="str">
        <f>INDEX(装备!E:E,MATCH(属性!A8050,装备!A:A,0))</f>
        <v>helmet</v>
      </c>
      <c r="E8050" s="14">
        <v>8</v>
      </c>
      <c r="F8050" s="17">
        <f t="shared" ref="F8050:K8050" si="247">INT(F5890*1.1)</f>
        <v>2227</v>
      </c>
      <c r="G8050" s="17">
        <f t="shared" si="247"/>
        <v>0</v>
      </c>
      <c r="H8050" s="17">
        <f t="shared" si="247"/>
        <v>0</v>
      </c>
      <c r="I8050" s="17">
        <f t="shared" si="247"/>
        <v>0</v>
      </c>
      <c r="J8050" s="17">
        <f t="shared" si="247"/>
        <v>0</v>
      </c>
      <c r="K8050" s="17">
        <f t="shared" si="247"/>
        <v>660</v>
      </c>
      <c r="L8050" s="17"/>
      <c r="M8050" s="17"/>
      <c r="N8050" s="17"/>
      <c r="O8050" s="17">
        <f>IF(E8050=1,"",VLOOKUP(E8050,系数!$S$2:$AB$12,MATCH(属性!C8050,评级,0),1))</f>
        <v>40</v>
      </c>
    </row>
    <row r="8051" spans="1:15" ht="17.25" thickBot="1" x14ac:dyDescent="0.4">
      <c r="A8051" s="17">
        <f t="shared" si="239"/>
        <v>7100068</v>
      </c>
      <c r="B8051" s="17" t="s">
        <v>522</v>
      </c>
      <c r="C8051" s="15">
        <f>INDEX(装备!G:G,MATCH(属性!A8051,装备!A:A,0))</f>
        <v>18</v>
      </c>
      <c r="D8051" s="15" t="str">
        <f>INDEX(装备!E:E,MATCH(属性!A8051,装备!A:A,0))</f>
        <v>helmet</v>
      </c>
      <c r="E8051" s="14">
        <v>9</v>
      </c>
      <c r="F8051" s="17">
        <f t="shared" ref="F8051:K8051" si="248">INT(F5891*1.1)</f>
        <v>2310</v>
      </c>
      <c r="G8051" s="17">
        <f t="shared" si="248"/>
        <v>0</v>
      </c>
      <c r="H8051" s="17">
        <f t="shared" si="248"/>
        <v>0</v>
      </c>
      <c r="I8051" s="17">
        <f t="shared" si="248"/>
        <v>0</v>
      </c>
      <c r="J8051" s="17">
        <f t="shared" si="248"/>
        <v>0</v>
      </c>
      <c r="K8051" s="17">
        <f t="shared" si="248"/>
        <v>770</v>
      </c>
      <c r="L8051" s="17"/>
      <c r="M8051" s="17"/>
      <c r="N8051" s="17"/>
      <c r="O8051" s="17">
        <f>IF(E8051=1,"",VLOOKUP(E8051,系数!$S$2:$AB$12,MATCH(属性!C8051,评级,0),1))</f>
        <v>40</v>
      </c>
    </row>
    <row r="8052" spans="1:15" ht="17.25" thickBot="1" x14ac:dyDescent="0.4">
      <c r="A8052" s="17">
        <f t="shared" si="239"/>
        <v>7100068</v>
      </c>
      <c r="B8052" s="17" t="s">
        <v>522</v>
      </c>
      <c r="C8052" s="15">
        <f>INDEX(装备!G:G,MATCH(属性!A8052,装备!A:A,0))</f>
        <v>18</v>
      </c>
      <c r="D8052" s="15" t="str">
        <f>INDEX(装备!E:E,MATCH(属性!A8052,装备!A:A,0))</f>
        <v>helmet</v>
      </c>
      <c r="E8052" s="14">
        <v>10</v>
      </c>
      <c r="F8052" s="17">
        <f t="shared" ref="F8052:K8052" si="249">INT(F5892*1.1)</f>
        <v>2392</v>
      </c>
      <c r="G8052" s="17">
        <f t="shared" si="249"/>
        <v>0</v>
      </c>
      <c r="H8052" s="17">
        <f t="shared" si="249"/>
        <v>0</v>
      </c>
      <c r="I8052" s="17">
        <f t="shared" si="249"/>
        <v>0</v>
      </c>
      <c r="J8052" s="17">
        <f t="shared" si="249"/>
        <v>0</v>
      </c>
      <c r="K8052" s="17">
        <f t="shared" si="249"/>
        <v>880</v>
      </c>
      <c r="L8052" s="17"/>
      <c r="M8052" s="17"/>
      <c r="N8052" s="17"/>
      <c r="O8052" s="17">
        <f>IF(E8052=1,"",VLOOKUP(E8052,系数!$S$2:$AB$12,MATCH(属性!C8052,评级,0),1))</f>
        <v>80</v>
      </c>
    </row>
    <row r="8053" spans="1:15" ht="17.25" thickBot="1" x14ac:dyDescent="0.4">
      <c r="A8053" s="17">
        <f t="shared" si="239"/>
        <v>7100068</v>
      </c>
      <c r="B8053" s="17" t="s">
        <v>522</v>
      </c>
      <c r="C8053" s="15">
        <f>INDEX(装备!G:G,MATCH(属性!A8053,装备!A:A,0))</f>
        <v>18</v>
      </c>
      <c r="D8053" s="15" t="str">
        <f>INDEX(装备!E:E,MATCH(属性!A8053,装备!A:A,0))</f>
        <v>helmet</v>
      </c>
      <c r="E8053" s="14">
        <v>11</v>
      </c>
      <c r="F8053" s="17">
        <f t="shared" ref="F8053:K8053" si="250">INT(F5893*1.1)</f>
        <v>2475</v>
      </c>
      <c r="G8053" s="17">
        <f t="shared" si="250"/>
        <v>0</v>
      </c>
      <c r="H8053" s="17">
        <f t="shared" si="250"/>
        <v>0</v>
      </c>
      <c r="I8053" s="17">
        <f t="shared" si="250"/>
        <v>0</v>
      </c>
      <c r="J8053" s="17">
        <f t="shared" si="250"/>
        <v>0</v>
      </c>
      <c r="K8053" s="17">
        <f t="shared" si="250"/>
        <v>990</v>
      </c>
      <c r="L8053" s="17"/>
      <c r="M8053" s="17"/>
      <c r="N8053" s="17"/>
      <c r="O8053" s="17">
        <f>IF(E8053=1,"",VLOOKUP(E8053,系数!$S$2:$AB$12,MATCH(属性!C8053,评级,0),1))</f>
        <v>80</v>
      </c>
    </row>
    <row r="8054" spans="1:15" ht="17.25" thickBot="1" x14ac:dyDescent="0.4">
      <c r="A8054" s="17">
        <f t="shared" si="239"/>
        <v>7100068</v>
      </c>
      <c r="B8054" s="17" t="s">
        <v>522</v>
      </c>
      <c r="C8054" s="15">
        <f>INDEX(装备!G:G,MATCH(属性!A8054,装备!A:A,0))</f>
        <v>18</v>
      </c>
      <c r="D8054" s="15" t="str">
        <f>INDEX(装备!E:E,MATCH(属性!A8054,装备!A:A,0))</f>
        <v>helmet</v>
      </c>
      <c r="E8054" s="14">
        <v>12</v>
      </c>
      <c r="F8054" s="17">
        <f t="shared" ref="F8054:K8054" si="251">INT(F5894*1.1)</f>
        <v>2557</v>
      </c>
      <c r="G8054" s="17">
        <f t="shared" si="251"/>
        <v>0</v>
      </c>
      <c r="H8054" s="17">
        <f t="shared" si="251"/>
        <v>0</v>
      </c>
      <c r="I8054" s="17">
        <f t="shared" si="251"/>
        <v>0</v>
      </c>
      <c r="J8054" s="17">
        <f t="shared" si="251"/>
        <v>0</v>
      </c>
      <c r="K8054" s="17">
        <f t="shared" si="251"/>
        <v>1100</v>
      </c>
      <c r="L8054" s="17"/>
      <c r="M8054" s="17"/>
      <c r="N8054" s="17"/>
      <c r="O8054" s="17">
        <f>IF(E8054=1,"",VLOOKUP(E8054,系数!$S$2:$AB$12,MATCH(属性!C8054,评级,0),1))</f>
        <v>80</v>
      </c>
    </row>
    <row r="8055" spans="1:15" ht="17.25" thickBot="1" x14ac:dyDescent="0.4">
      <c r="A8055" s="17">
        <f t="shared" si="239"/>
        <v>7100068</v>
      </c>
      <c r="B8055" s="17" t="s">
        <v>522</v>
      </c>
      <c r="C8055" s="15">
        <f>INDEX(装备!G:G,MATCH(属性!A8055,装备!A:A,0))</f>
        <v>18</v>
      </c>
      <c r="D8055" s="15" t="str">
        <f>INDEX(装备!E:E,MATCH(属性!A8055,装备!A:A,0))</f>
        <v>helmet</v>
      </c>
      <c r="E8055" s="14">
        <v>13</v>
      </c>
      <c r="F8055" s="17">
        <f t="shared" ref="F8055:K8055" si="252">INT(F5895*1.1)</f>
        <v>2640</v>
      </c>
      <c r="G8055" s="17">
        <f t="shared" si="252"/>
        <v>0</v>
      </c>
      <c r="H8055" s="17">
        <f t="shared" si="252"/>
        <v>0</v>
      </c>
      <c r="I8055" s="17">
        <f t="shared" si="252"/>
        <v>0</v>
      </c>
      <c r="J8055" s="17">
        <f t="shared" si="252"/>
        <v>0</v>
      </c>
      <c r="K8055" s="17">
        <f t="shared" si="252"/>
        <v>1320</v>
      </c>
      <c r="L8055" s="17"/>
      <c r="M8055" s="17"/>
      <c r="N8055" s="17"/>
      <c r="O8055" s="17">
        <f>IF(E8055=1,"",VLOOKUP(E8055,系数!$S$2:$AB$12,MATCH(属性!C8055,评级,0),1))</f>
        <v>80</v>
      </c>
    </row>
    <row r="8056" spans="1:15" ht="17.25" thickBot="1" x14ac:dyDescent="0.4">
      <c r="A8056" s="17">
        <f t="shared" si="239"/>
        <v>7100068</v>
      </c>
      <c r="B8056" s="17" t="s">
        <v>522</v>
      </c>
      <c r="C8056" s="15">
        <f>INDEX(装备!G:G,MATCH(属性!A8056,装备!A:A,0))</f>
        <v>18</v>
      </c>
      <c r="D8056" s="15" t="str">
        <f>INDEX(装备!E:E,MATCH(属性!A8056,装备!A:A,0))</f>
        <v>helmet</v>
      </c>
      <c r="E8056" s="14">
        <v>14</v>
      </c>
      <c r="F8056" s="17">
        <f t="shared" ref="F8056:K8056" si="253">INT(F5896*1.1)</f>
        <v>2722</v>
      </c>
      <c r="G8056" s="17">
        <f t="shared" si="253"/>
        <v>0</v>
      </c>
      <c r="H8056" s="17">
        <f t="shared" si="253"/>
        <v>0</v>
      </c>
      <c r="I8056" s="17">
        <f t="shared" si="253"/>
        <v>0</v>
      </c>
      <c r="J8056" s="17">
        <f t="shared" si="253"/>
        <v>0</v>
      </c>
      <c r="K8056" s="17">
        <f t="shared" si="253"/>
        <v>1540</v>
      </c>
      <c r="L8056" s="17"/>
      <c r="M8056" s="17"/>
      <c r="N8056" s="17"/>
      <c r="O8056" s="17">
        <f>IF(E8056=1,"",VLOOKUP(E8056,系数!$S$2:$AB$12,MATCH(属性!C8056,评级,0),1))</f>
        <v>80</v>
      </c>
    </row>
    <row r="8057" spans="1:15" ht="17.25" thickBot="1" x14ac:dyDescent="0.4">
      <c r="A8057" s="17">
        <f t="shared" si="239"/>
        <v>7100068</v>
      </c>
      <c r="B8057" s="17" t="s">
        <v>522</v>
      </c>
      <c r="C8057" s="15">
        <f>INDEX(装备!G:G,MATCH(属性!A8057,装备!A:A,0))</f>
        <v>18</v>
      </c>
      <c r="D8057" s="15" t="str">
        <f>INDEX(装备!E:E,MATCH(属性!A8057,装备!A:A,0))</f>
        <v>helmet</v>
      </c>
      <c r="E8057" s="14">
        <v>15</v>
      </c>
      <c r="F8057" s="17">
        <f t="shared" ref="F8057:K8057" si="254">INT(F5897*1.1)</f>
        <v>2805</v>
      </c>
      <c r="G8057" s="17">
        <f t="shared" si="254"/>
        <v>0</v>
      </c>
      <c r="H8057" s="17">
        <f t="shared" si="254"/>
        <v>0</v>
      </c>
      <c r="I8057" s="17">
        <f t="shared" si="254"/>
        <v>0</v>
      </c>
      <c r="J8057" s="17">
        <f t="shared" si="254"/>
        <v>0</v>
      </c>
      <c r="K8057" s="17">
        <f t="shared" si="254"/>
        <v>1760</v>
      </c>
      <c r="L8057" s="17"/>
      <c r="M8057" s="17"/>
      <c r="N8057" s="17"/>
      <c r="O8057" s="17">
        <f>IF(E8057=1,"",VLOOKUP(E8057,系数!$S$2:$AB$12,MATCH(属性!C8057,评级,0),1))</f>
        <v>80</v>
      </c>
    </row>
    <row r="8058" spans="1:15" ht="17.25" thickBot="1" x14ac:dyDescent="0.4">
      <c r="A8058" s="17">
        <f t="shared" si="239"/>
        <v>7100068</v>
      </c>
      <c r="B8058" s="17" t="s">
        <v>522</v>
      </c>
      <c r="C8058" s="15">
        <f>INDEX(装备!G:G,MATCH(属性!A8058,装备!A:A,0))</f>
        <v>18</v>
      </c>
      <c r="D8058" s="15" t="str">
        <f>INDEX(装备!E:E,MATCH(属性!A8058,装备!A:A,0))</f>
        <v>helmet</v>
      </c>
      <c r="E8058" s="14">
        <v>16</v>
      </c>
      <c r="F8058" s="17">
        <f t="shared" ref="F8058:K8058" si="255">INT(F5898*1.1)</f>
        <v>2887</v>
      </c>
      <c r="G8058" s="17">
        <f t="shared" si="255"/>
        <v>0</v>
      </c>
      <c r="H8058" s="17">
        <f t="shared" si="255"/>
        <v>0</v>
      </c>
      <c r="I8058" s="17">
        <f t="shared" si="255"/>
        <v>0</v>
      </c>
      <c r="J8058" s="17">
        <f t="shared" si="255"/>
        <v>0</v>
      </c>
      <c r="K8058" s="17">
        <f t="shared" si="255"/>
        <v>1980</v>
      </c>
      <c r="L8058" s="17"/>
      <c r="M8058" s="17"/>
      <c r="N8058" s="17"/>
      <c r="O8058" s="17">
        <f>IF(E8058=1,"",VLOOKUP(E8058,系数!$S$2:$AB$12,MATCH(属性!C8058,评级,0),1))</f>
        <v>80</v>
      </c>
    </row>
    <row r="8059" spans="1:15" ht="17.25" thickBot="1" x14ac:dyDescent="0.4">
      <c r="A8059" s="17">
        <f t="shared" si="239"/>
        <v>7100068</v>
      </c>
      <c r="B8059" s="17" t="s">
        <v>522</v>
      </c>
      <c r="C8059" s="15">
        <f>INDEX(装备!G:G,MATCH(属性!A8059,装备!A:A,0))</f>
        <v>18</v>
      </c>
      <c r="D8059" s="15" t="str">
        <f>INDEX(装备!E:E,MATCH(属性!A8059,装备!A:A,0))</f>
        <v>helmet</v>
      </c>
      <c r="E8059" s="14">
        <v>17</v>
      </c>
      <c r="F8059" s="17">
        <f t="shared" ref="F8059:K8059" si="256">INT(F5899*1.1)</f>
        <v>2970</v>
      </c>
      <c r="G8059" s="17">
        <f t="shared" si="256"/>
        <v>0</v>
      </c>
      <c r="H8059" s="17">
        <f t="shared" si="256"/>
        <v>0</v>
      </c>
      <c r="I8059" s="17">
        <f t="shared" si="256"/>
        <v>0</v>
      </c>
      <c r="J8059" s="17">
        <f t="shared" si="256"/>
        <v>0</v>
      </c>
      <c r="K8059" s="17">
        <f t="shared" si="256"/>
        <v>2200</v>
      </c>
      <c r="L8059" s="17"/>
      <c r="M8059" s="17"/>
      <c r="N8059" s="17"/>
      <c r="O8059" s="17">
        <f>IF(E8059=1,"",VLOOKUP(E8059,系数!$S$2:$AB$12,MATCH(属性!C8059,评级,0),1))</f>
        <v>80</v>
      </c>
    </row>
    <row r="8060" spans="1:15" ht="17.25" thickBot="1" x14ac:dyDescent="0.4">
      <c r="A8060" s="17">
        <f t="shared" si="239"/>
        <v>7100068</v>
      </c>
      <c r="B8060" s="17" t="s">
        <v>522</v>
      </c>
      <c r="C8060" s="15">
        <f>INDEX(装备!G:G,MATCH(属性!A8060,装备!A:A,0))</f>
        <v>18</v>
      </c>
      <c r="D8060" s="15" t="str">
        <f>INDEX(装备!E:E,MATCH(属性!A8060,装备!A:A,0))</f>
        <v>helmet</v>
      </c>
      <c r="E8060" s="14">
        <v>18</v>
      </c>
      <c r="F8060" s="17">
        <f t="shared" ref="F8060:K8060" si="257">INT(F5900*1.1)</f>
        <v>3052</v>
      </c>
      <c r="G8060" s="17">
        <f t="shared" si="257"/>
        <v>0</v>
      </c>
      <c r="H8060" s="17">
        <f t="shared" si="257"/>
        <v>0</v>
      </c>
      <c r="I8060" s="17">
        <f t="shared" si="257"/>
        <v>0</v>
      </c>
      <c r="J8060" s="17">
        <f t="shared" si="257"/>
        <v>0</v>
      </c>
      <c r="K8060" s="17">
        <f t="shared" si="257"/>
        <v>2420</v>
      </c>
      <c r="L8060" s="17"/>
      <c r="M8060" s="17"/>
      <c r="N8060" s="17"/>
      <c r="O8060" s="17">
        <f>IF(E8060=1,"",VLOOKUP(E8060,系数!$S$2:$AB$12,MATCH(属性!C8060,评级,0),1))</f>
        <v>80</v>
      </c>
    </row>
    <row r="8061" spans="1:15" ht="17.25" thickBot="1" x14ac:dyDescent="0.4">
      <c r="A8061" s="17">
        <f t="shared" si="239"/>
        <v>7100068</v>
      </c>
      <c r="B8061" s="17" t="s">
        <v>522</v>
      </c>
      <c r="C8061" s="15">
        <f>INDEX(装备!G:G,MATCH(属性!A8061,装备!A:A,0))</f>
        <v>18</v>
      </c>
      <c r="D8061" s="15" t="str">
        <f>INDEX(装备!E:E,MATCH(属性!A8061,装备!A:A,0))</f>
        <v>helmet</v>
      </c>
      <c r="E8061" s="14">
        <v>19</v>
      </c>
      <c r="F8061" s="17">
        <f t="shared" ref="F8061:K8061" si="258">INT(F5901*1.1)</f>
        <v>3135</v>
      </c>
      <c r="G8061" s="17">
        <f t="shared" si="258"/>
        <v>0</v>
      </c>
      <c r="H8061" s="17">
        <f t="shared" si="258"/>
        <v>0</v>
      </c>
      <c r="I8061" s="17">
        <f t="shared" si="258"/>
        <v>0</v>
      </c>
      <c r="J8061" s="17">
        <f t="shared" si="258"/>
        <v>0</v>
      </c>
      <c r="K8061" s="17">
        <f t="shared" si="258"/>
        <v>2640</v>
      </c>
      <c r="L8061" s="17"/>
      <c r="M8061" s="17"/>
      <c r="N8061" s="17"/>
      <c r="O8061" s="17">
        <f>IF(E8061=1,"",VLOOKUP(E8061,系数!$S$2:$AB$12,MATCH(属性!C8061,评级,0),1))</f>
        <v>80</v>
      </c>
    </row>
    <row r="8062" spans="1:15" ht="17.25" thickBot="1" x14ac:dyDescent="0.4">
      <c r="A8062" s="17">
        <f t="shared" si="239"/>
        <v>7100068</v>
      </c>
      <c r="B8062" s="17" t="s">
        <v>522</v>
      </c>
      <c r="C8062" s="15">
        <f>INDEX(装备!G:G,MATCH(属性!A8062,装备!A:A,0))</f>
        <v>18</v>
      </c>
      <c r="D8062" s="15" t="str">
        <f>INDEX(装备!E:E,MATCH(属性!A8062,装备!A:A,0))</f>
        <v>helmet</v>
      </c>
      <c r="E8062" s="14">
        <v>20</v>
      </c>
      <c r="F8062" s="17">
        <f t="shared" ref="F8062:K8062" si="259">INT(F5902*1.1)</f>
        <v>3217</v>
      </c>
      <c r="G8062" s="17">
        <f t="shared" si="259"/>
        <v>0</v>
      </c>
      <c r="H8062" s="17">
        <f t="shared" si="259"/>
        <v>0</v>
      </c>
      <c r="I8062" s="17">
        <f t="shared" si="259"/>
        <v>0</v>
      </c>
      <c r="J8062" s="17">
        <f t="shared" si="259"/>
        <v>0</v>
      </c>
      <c r="K8062" s="17">
        <f t="shared" si="259"/>
        <v>2860</v>
      </c>
      <c r="L8062" s="17"/>
      <c r="M8062" s="17"/>
      <c r="N8062" s="17"/>
      <c r="O8062" s="17">
        <f>IF(E8062=1,"",VLOOKUP(E8062,系数!$S$2:$AB$12,MATCH(属性!C8062,评级,0),1))</f>
        <v>120</v>
      </c>
    </row>
    <row r="8063" spans="1:15" ht="17.25" thickBot="1" x14ac:dyDescent="0.4">
      <c r="A8063" s="17">
        <f t="shared" si="239"/>
        <v>7100068</v>
      </c>
      <c r="B8063" s="17" t="s">
        <v>522</v>
      </c>
      <c r="C8063" s="15">
        <f>INDEX(装备!G:G,MATCH(属性!A8063,装备!A:A,0))</f>
        <v>18</v>
      </c>
      <c r="D8063" s="15" t="str">
        <f>INDEX(装备!E:E,MATCH(属性!A8063,装备!A:A,0))</f>
        <v>helmet</v>
      </c>
      <c r="E8063" s="14">
        <v>21</v>
      </c>
      <c r="F8063" s="17">
        <f t="shared" ref="F8063:K8063" si="260">INT(F5903*1.1)</f>
        <v>3300</v>
      </c>
      <c r="G8063" s="17">
        <f t="shared" si="260"/>
        <v>0</v>
      </c>
      <c r="H8063" s="17">
        <f t="shared" si="260"/>
        <v>0</v>
      </c>
      <c r="I8063" s="17">
        <f t="shared" si="260"/>
        <v>0</v>
      </c>
      <c r="J8063" s="17">
        <f t="shared" si="260"/>
        <v>0</v>
      </c>
      <c r="K8063" s="17">
        <f t="shared" si="260"/>
        <v>3080</v>
      </c>
      <c r="L8063" s="17"/>
      <c r="M8063" s="17"/>
      <c r="N8063" s="17"/>
      <c r="O8063" s="17">
        <f>IF(E8063=1,"",VLOOKUP(E8063,系数!$S$2:$AB$12,MATCH(属性!C8063,评级,0),1))</f>
        <v>120</v>
      </c>
    </row>
    <row r="8064" spans="1:15" ht="17.25" thickBot="1" x14ac:dyDescent="0.4">
      <c r="A8064" s="17">
        <f t="shared" si="239"/>
        <v>7100068</v>
      </c>
      <c r="B8064" s="17" t="s">
        <v>522</v>
      </c>
      <c r="C8064" s="15">
        <f>INDEX(装备!G:G,MATCH(属性!A8064,装备!A:A,0))</f>
        <v>18</v>
      </c>
      <c r="D8064" s="15" t="str">
        <f>INDEX(装备!E:E,MATCH(属性!A8064,装备!A:A,0))</f>
        <v>helmet</v>
      </c>
      <c r="E8064" s="14">
        <v>22</v>
      </c>
      <c r="F8064" s="17">
        <f t="shared" ref="F8064:K8064" si="261">INT(F5904*1.1)</f>
        <v>3382</v>
      </c>
      <c r="G8064" s="17">
        <f t="shared" si="261"/>
        <v>0</v>
      </c>
      <c r="H8064" s="17">
        <f t="shared" si="261"/>
        <v>0</v>
      </c>
      <c r="I8064" s="17">
        <f t="shared" si="261"/>
        <v>0</v>
      </c>
      <c r="J8064" s="17">
        <f t="shared" si="261"/>
        <v>0</v>
      </c>
      <c r="K8064" s="17">
        <f t="shared" si="261"/>
        <v>3300</v>
      </c>
      <c r="L8064" s="17"/>
      <c r="M8064" s="17"/>
      <c r="N8064" s="17"/>
      <c r="O8064" s="17">
        <f>IF(E8064=1,"",VLOOKUP(E8064,系数!$S$2:$AB$12,MATCH(属性!C8064,评级,0),1))</f>
        <v>120</v>
      </c>
    </row>
    <row r="8065" spans="1:15" ht="17.25" thickBot="1" x14ac:dyDescent="0.4">
      <c r="A8065" s="17">
        <f t="shared" si="239"/>
        <v>7100068</v>
      </c>
      <c r="B8065" s="17" t="s">
        <v>522</v>
      </c>
      <c r="C8065" s="15">
        <f>INDEX(装备!G:G,MATCH(属性!A8065,装备!A:A,0))</f>
        <v>18</v>
      </c>
      <c r="D8065" s="15" t="str">
        <f>INDEX(装备!E:E,MATCH(属性!A8065,装备!A:A,0))</f>
        <v>helmet</v>
      </c>
      <c r="E8065" s="14">
        <v>23</v>
      </c>
      <c r="F8065" s="17">
        <f t="shared" ref="F8065:K8065" si="262">INT(F5905*1.1)</f>
        <v>3465</v>
      </c>
      <c r="G8065" s="17">
        <f t="shared" si="262"/>
        <v>0</v>
      </c>
      <c r="H8065" s="17">
        <f t="shared" si="262"/>
        <v>0</v>
      </c>
      <c r="I8065" s="17">
        <f t="shared" si="262"/>
        <v>0</v>
      </c>
      <c r="J8065" s="17">
        <f t="shared" si="262"/>
        <v>0</v>
      </c>
      <c r="K8065" s="17">
        <f t="shared" si="262"/>
        <v>3520</v>
      </c>
      <c r="L8065" s="17"/>
      <c r="M8065" s="17"/>
      <c r="N8065" s="17"/>
      <c r="O8065" s="17">
        <f>IF(E8065=1,"",VLOOKUP(E8065,系数!$S$2:$AB$12,MATCH(属性!C8065,评级,0),1))</f>
        <v>120</v>
      </c>
    </row>
    <row r="8066" spans="1:15" ht="17.25" thickBot="1" x14ac:dyDescent="0.4">
      <c r="A8066" s="17">
        <f t="shared" si="239"/>
        <v>7100068</v>
      </c>
      <c r="B8066" s="17" t="s">
        <v>522</v>
      </c>
      <c r="C8066" s="15">
        <f>INDEX(装备!G:G,MATCH(属性!A8066,装备!A:A,0))</f>
        <v>18</v>
      </c>
      <c r="D8066" s="15" t="str">
        <f>INDEX(装备!E:E,MATCH(属性!A8066,装备!A:A,0))</f>
        <v>helmet</v>
      </c>
      <c r="E8066" s="14">
        <v>24</v>
      </c>
      <c r="F8066" s="17">
        <f t="shared" ref="F8066:K8066" si="263">INT(F5906*1.1)</f>
        <v>3547</v>
      </c>
      <c r="G8066" s="17">
        <f t="shared" si="263"/>
        <v>0</v>
      </c>
      <c r="H8066" s="17">
        <f t="shared" si="263"/>
        <v>0</v>
      </c>
      <c r="I8066" s="17">
        <f t="shared" si="263"/>
        <v>0</v>
      </c>
      <c r="J8066" s="17">
        <f t="shared" si="263"/>
        <v>0</v>
      </c>
      <c r="K8066" s="17">
        <f t="shared" si="263"/>
        <v>3740</v>
      </c>
      <c r="L8066" s="17"/>
      <c r="M8066" s="17"/>
      <c r="N8066" s="17"/>
      <c r="O8066" s="17">
        <f>IF(E8066=1,"",VLOOKUP(E8066,系数!$S$2:$AB$12,MATCH(属性!C8066,评级,0),1))</f>
        <v>120</v>
      </c>
    </row>
    <row r="8067" spans="1:15" ht="17.25" thickBot="1" x14ac:dyDescent="0.4">
      <c r="A8067" s="17">
        <f t="shared" si="239"/>
        <v>7100068</v>
      </c>
      <c r="B8067" s="17" t="s">
        <v>522</v>
      </c>
      <c r="C8067" s="15">
        <f>INDEX(装备!G:G,MATCH(属性!A8067,装备!A:A,0))</f>
        <v>18</v>
      </c>
      <c r="D8067" s="15" t="str">
        <f>INDEX(装备!E:E,MATCH(属性!A8067,装备!A:A,0))</f>
        <v>helmet</v>
      </c>
      <c r="E8067" s="14">
        <v>25</v>
      </c>
      <c r="F8067" s="17">
        <f t="shared" ref="F8067:K8067" si="264">INT(F5907*1.1)</f>
        <v>3630</v>
      </c>
      <c r="G8067" s="17">
        <f t="shared" si="264"/>
        <v>0</v>
      </c>
      <c r="H8067" s="17">
        <f t="shared" si="264"/>
        <v>0</v>
      </c>
      <c r="I8067" s="17">
        <f t="shared" si="264"/>
        <v>0</v>
      </c>
      <c r="J8067" s="17">
        <f t="shared" si="264"/>
        <v>0</v>
      </c>
      <c r="K8067" s="17">
        <f t="shared" si="264"/>
        <v>3960</v>
      </c>
      <c r="L8067" s="17"/>
      <c r="M8067" s="17"/>
      <c r="N8067" s="17"/>
      <c r="O8067" s="17">
        <f>IF(E8067=1,"",VLOOKUP(E8067,系数!$S$2:$AB$12,MATCH(属性!C8067,评级,0),1))</f>
        <v>120</v>
      </c>
    </row>
    <row r="8068" spans="1:15" ht="17.25" thickBot="1" x14ac:dyDescent="0.4">
      <c r="A8068" s="17">
        <f t="shared" si="239"/>
        <v>7100068</v>
      </c>
      <c r="B8068" s="17" t="s">
        <v>522</v>
      </c>
      <c r="C8068" s="15">
        <f>INDEX(装备!G:G,MATCH(属性!A8068,装备!A:A,0))</f>
        <v>18</v>
      </c>
      <c r="D8068" s="15" t="str">
        <f>INDEX(装备!E:E,MATCH(属性!A8068,装备!A:A,0))</f>
        <v>helmet</v>
      </c>
      <c r="E8068" s="14">
        <v>26</v>
      </c>
      <c r="F8068" s="17">
        <f t="shared" ref="F8068:K8068" si="265">INT(F5908*1.1)</f>
        <v>3712</v>
      </c>
      <c r="G8068" s="17">
        <f t="shared" si="265"/>
        <v>0</v>
      </c>
      <c r="H8068" s="17">
        <f t="shared" si="265"/>
        <v>0</v>
      </c>
      <c r="I8068" s="17">
        <f t="shared" si="265"/>
        <v>0</v>
      </c>
      <c r="J8068" s="17">
        <f t="shared" si="265"/>
        <v>0</v>
      </c>
      <c r="K8068" s="17">
        <f t="shared" si="265"/>
        <v>4180</v>
      </c>
      <c r="L8068" s="17"/>
      <c r="M8068" s="17"/>
      <c r="N8068" s="17"/>
      <c r="O8068" s="17">
        <f>IF(E8068=1,"",VLOOKUP(E8068,系数!$S$2:$AB$12,MATCH(属性!C8068,评级,0),1))</f>
        <v>120</v>
      </c>
    </row>
    <row r="8069" spans="1:15" ht="17.25" thickBot="1" x14ac:dyDescent="0.4">
      <c r="A8069" s="17">
        <f t="shared" si="239"/>
        <v>7100068</v>
      </c>
      <c r="B8069" s="17" t="s">
        <v>522</v>
      </c>
      <c r="C8069" s="15">
        <f>INDEX(装备!G:G,MATCH(属性!A8069,装备!A:A,0))</f>
        <v>18</v>
      </c>
      <c r="D8069" s="15" t="str">
        <f>INDEX(装备!E:E,MATCH(属性!A8069,装备!A:A,0))</f>
        <v>helmet</v>
      </c>
      <c r="E8069" s="14">
        <v>27</v>
      </c>
      <c r="F8069" s="17">
        <f t="shared" ref="F8069:K8069" si="266">INT(F5909*1.1)</f>
        <v>3795</v>
      </c>
      <c r="G8069" s="17">
        <f t="shared" si="266"/>
        <v>0</v>
      </c>
      <c r="H8069" s="17">
        <f t="shared" si="266"/>
        <v>0</v>
      </c>
      <c r="I8069" s="17">
        <f t="shared" si="266"/>
        <v>0</v>
      </c>
      <c r="J8069" s="17">
        <f t="shared" si="266"/>
        <v>0</v>
      </c>
      <c r="K8069" s="17">
        <f t="shared" si="266"/>
        <v>4400</v>
      </c>
      <c r="L8069" s="17"/>
      <c r="M8069" s="17"/>
      <c r="N8069" s="17"/>
      <c r="O8069" s="17">
        <f>IF(E8069=1,"",VLOOKUP(E8069,系数!$S$2:$AB$12,MATCH(属性!C8069,评级,0),1))</f>
        <v>120</v>
      </c>
    </row>
    <row r="8070" spans="1:15" ht="17.25" thickBot="1" x14ac:dyDescent="0.4">
      <c r="A8070" s="17">
        <f t="shared" si="239"/>
        <v>7100068</v>
      </c>
      <c r="B8070" s="17" t="s">
        <v>522</v>
      </c>
      <c r="C8070" s="15">
        <f>INDEX(装备!G:G,MATCH(属性!A8070,装备!A:A,0))</f>
        <v>18</v>
      </c>
      <c r="D8070" s="15" t="str">
        <f>INDEX(装备!E:E,MATCH(属性!A8070,装备!A:A,0))</f>
        <v>helmet</v>
      </c>
      <c r="E8070" s="14">
        <v>28</v>
      </c>
      <c r="F8070" s="17">
        <f t="shared" ref="F8070:K8070" si="267">INT(F5910*1.1)</f>
        <v>3877</v>
      </c>
      <c r="G8070" s="17">
        <f t="shared" si="267"/>
        <v>0</v>
      </c>
      <c r="H8070" s="17">
        <f t="shared" si="267"/>
        <v>0</v>
      </c>
      <c r="I8070" s="17">
        <f t="shared" si="267"/>
        <v>0</v>
      </c>
      <c r="J8070" s="17">
        <f t="shared" si="267"/>
        <v>0</v>
      </c>
      <c r="K8070" s="17">
        <f t="shared" si="267"/>
        <v>4620</v>
      </c>
      <c r="L8070" s="17"/>
      <c r="M8070" s="17"/>
      <c r="N8070" s="17"/>
      <c r="O8070" s="17">
        <f>IF(E8070=1,"",VLOOKUP(E8070,系数!$S$2:$AB$12,MATCH(属性!C8070,评级,0),1))</f>
        <v>120</v>
      </c>
    </row>
    <row r="8071" spans="1:15" ht="17.25" thickBot="1" x14ac:dyDescent="0.4">
      <c r="A8071" s="17">
        <f t="shared" si="239"/>
        <v>7100068</v>
      </c>
      <c r="B8071" s="17" t="s">
        <v>522</v>
      </c>
      <c r="C8071" s="15">
        <f>INDEX(装备!G:G,MATCH(属性!A8071,装备!A:A,0))</f>
        <v>18</v>
      </c>
      <c r="D8071" s="15" t="str">
        <f>INDEX(装备!E:E,MATCH(属性!A8071,装备!A:A,0))</f>
        <v>helmet</v>
      </c>
      <c r="E8071" s="14">
        <v>29</v>
      </c>
      <c r="F8071" s="17">
        <f t="shared" ref="F8071:K8071" si="268">INT(F5911*1.1)</f>
        <v>3960</v>
      </c>
      <c r="G8071" s="17">
        <f t="shared" si="268"/>
        <v>0</v>
      </c>
      <c r="H8071" s="17">
        <f t="shared" si="268"/>
        <v>0</v>
      </c>
      <c r="I8071" s="17">
        <f t="shared" si="268"/>
        <v>0</v>
      </c>
      <c r="J8071" s="17">
        <f t="shared" si="268"/>
        <v>0</v>
      </c>
      <c r="K8071" s="17">
        <f t="shared" si="268"/>
        <v>4950</v>
      </c>
      <c r="L8071" s="17"/>
      <c r="M8071" s="17"/>
      <c r="N8071" s="17"/>
      <c r="O8071" s="17">
        <f>IF(E8071=1,"",VLOOKUP(E8071,系数!$S$2:$AB$12,MATCH(属性!C8071,评级,0),1))</f>
        <v>120</v>
      </c>
    </row>
    <row r="8072" spans="1:15" ht="17.25" thickBot="1" x14ac:dyDescent="0.4">
      <c r="A8072" s="17">
        <f t="shared" si="239"/>
        <v>7100068</v>
      </c>
      <c r="B8072" s="17" t="s">
        <v>522</v>
      </c>
      <c r="C8072" s="15">
        <f>INDEX(装备!G:G,MATCH(属性!A8072,装备!A:A,0))</f>
        <v>18</v>
      </c>
      <c r="D8072" s="15" t="str">
        <f>INDEX(装备!E:E,MATCH(属性!A8072,装备!A:A,0))</f>
        <v>helmet</v>
      </c>
      <c r="E8072" s="14">
        <v>30</v>
      </c>
      <c r="F8072" s="17">
        <f t="shared" ref="F8072:K8072" si="269">INT(F5912*1.1)</f>
        <v>4042</v>
      </c>
      <c r="G8072" s="17">
        <f t="shared" si="269"/>
        <v>0</v>
      </c>
      <c r="H8072" s="17">
        <f t="shared" si="269"/>
        <v>0</v>
      </c>
      <c r="I8072" s="17">
        <f t="shared" si="269"/>
        <v>0</v>
      </c>
      <c r="J8072" s="17">
        <f t="shared" si="269"/>
        <v>0</v>
      </c>
      <c r="K8072" s="17">
        <f t="shared" si="269"/>
        <v>5500</v>
      </c>
      <c r="L8072" s="17"/>
      <c r="M8072" s="17"/>
      <c r="N8072" s="17"/>
      <c r="O8072" s="17">
        <f>IF(E8072=1,"",VLOOKUP(E8072,系数!$S$2:$AB$12,MATCH(属性!C8072,评级,0),1))</f>
        <v>160</v>
      </c>
    </row>
    <row r="8073" spans="1:15" ht="17.25" thickBot="1" x14ac:dyDescent="0.4">
      <c r="A8073" s="17">
        <f t="shared" si="239"/>
        <v>7100068</v>
      </c>
      <c r="B8073" s="17" t="s">
        <v>522</v>
      </c>
      <c r="C8073" s="15">
        <f>INDEX(装备!G:G,MATCH(属性!A8073,装备!A:A,0))</f>
        <v>18</v>
      </c>
      <c r="D8073" s="15" t="str">
        <f>INDEX(装备!E:E,MATCH(属性!A8073,装备!A:A,0))</f>
        <v>helmet</v>
      </c>
      <c r="E8073" s="14">
        <v>31</v>
      </c>
      <c r="F8073" s="17">
        <f t="shared" ref="F8073:K8073" si="270">INT(F5913*1.1)</f>
        <v>4125</v>
      </c>
      <c r="G8073" s="17">
        <f t="shared" si="270"/>
        <v>0</v>
      </c>
      <c r="H8073" s="17">
        <f t="shared" si="270"/>
        <v>0</v>
      </c>
      <c r="I8073" s="17">
        <f t="shared" si="270"/>
        <v>0</v>
      </c>
      <c r="J8073" s="17">
        <f t="shared" si="270"/>
        <v>0</v>
      </c>
      <c r="K8073" s="17">
        <f t="shared" si="270"/>
        <v>6050</v>
      </c>
      <c r="L8073" s="17"/>
      <c r="M8073" s="17"/>
      <c r="N8073" s="17"/>
      <c r="O8073" s="17">
        <f>IF(E8073=1,"",VLOOKUP(E8073,系数!$S$2:$AB$12,MATCH(属性!C8073,评级,0),1))</f>
        <v>160</v>
      </c>
    </row>
    <row r="8074" spans="1:15" ht="17.25" thickBot="1" x14ac:dyDescent="0.4">
      <c r="A8074" s="17">
        <f t="shared" si="239"/>
        <v>7100068</v>
      </c>
      <c r="B8074" s="17" t="s">
        <v>522</v>
      </c>
      <c r="C8074" s="15">
        <f>INDEX(装备!G:G,MATCH(属性!A8074,装备!A:A,0))</f>
        <v>18</v>
      </c>
      <c r="D8074" s="15" t="str">
        <f>INDEX(装备!E:E,MATCH(属性!A8074,装备!A:A,0))</f>
        <v>helmet</v>
      </c>
      <c r="E8074" s="14">
        <v>32</v>
      </c>
      <c r="F8074" s="17">
        <f t="shared" ref="F8074:K8074" si="271">INT(F5914*1.1)</f>
        <v>4207</v>
      </c>
      <c r="G8074" s="17">
        <f t="shared" si="271"/>
        <v>0</v>
      </c>
      <c r="H8074" s="17">
        <f t="shared" si="271"/>
        <v>0</v>
      </c>
      <c r="I8074" s="17">
        <f t="shared" si="271"/>
        <v>0</v>
      </c>
      <c r="J8074" s="17">
        <f t="shared" si="271"/>
        <v>0</v>
      </c>
      <c r="K8074" s="17">
        <f t="shared" si="271"/>
        <v>6600</v>
      </c>
      <c r="L8074" s="17"/>
      <c r="M8074" s="17"/>
      <c r="N8074" s="17"/>
      <c r="O8074" s="17">
        <f>IF(E8074=1,"",VLOOKUP(E8074,系数!$S$2:$AB$12,MATCH(属性!C8074,评级,0),1))</f>
        <v>160</v>
      </c>
    </row>
    <row r="8075" spans="1:15" ht="17.25" thickBot="1" x14ac:dyDescent="0.4">
      <c r="A8075" s="17">
        <f t="shared" si="239"/>
        <v>7100068</v>
      </c>
      <c r="B8075" s="17" t="s">
        <v>522</v>
      </c>
      <c r="C8075" s="15">
        <f>INDEX(装备!G:G,MATCH(属性!A8075,装备!A:A,0))</f>
        <v>18</v>
      </c>
      <c r="D8075" s="15" t="str">
        <f>INDEX(装备!E:E,MATCH(属性!A8075,装备!A:A,0))</f>
        <v>helmet</v>
      </c>
      <c r="E8075" s="14">
        <v>33</v>
      </c>
      <c r="F8075" s="17">
        <f t="shared" ref="F8075:K8075" si="272">INT(F5915*1.1)</f>
        <v>4290</v>
      </c>
      <c r="G8075" s="17">
        <f t="shared" si="272"/>
        <v>0</v>
      </c>
      <c r="H8075" s="17">
        <f t="shared" si="272"/>
        <v>0</v>
      </c>
      <c r="I8075" s="17">
        <f t="shared" si="272"/>
        <v>0</v>
      </c>
      <c r="J8075" s="17">
        <f t="shared" si="272"/>
        <v>0</v>
      </c>
      <c r="K8075" s="17">
        <f t="shared" si="272"/>
        <v>7150</v>
      </c>
      <c r="L8075" s="17"/>
      <c r="M8075" s="17"/>
      <c r="N8075" s="17"/>
      <c r="O8075" s="17">
        <f>IF(E8075=1,"",VLOOKUP(E8075,系数!$S$2:$AB$12,MATCH(属性!C8075,评级,0),1))</f>
        <v>160</v>
      </c>
    </row>
    <row r="8076" spans="1:15" ht="17.25" thickBot="1" x14ac:dyDescent="0.4">
      <c r="A8076" s="17">
        <f t="shared" si="239"/>
        <v>7100068</v>
      </c>
      <c r="B8076" s="17" t="s">
        <v>522</v>
      </c>
      <c r="C8076" s="15">
        <f>INDEX(装备!G:G,MATCH(属性!A8076,装备!A:A,0))</f>
        <v>18</v>
      </c>
      <c r="D8076" s="15" t="str">
        <f>INDEX(装备!E:E,MATCH(属性!A8076,装备!A:A,0))</f>
        <v>helmet</v>
      </c>
      <c r="E8076" s="14">
        <v>34</v>
      </c>
      <c r="F8076" s="17">
        <f t="shared" ref="F8076:K8076" si="273">INT(F5916*1.1)</f>
        <v>4372</v>
      </c>
      <c r="G8076" s="17">
        <f t="shared" si="273"/>
        <v>0</v>
      </c>
      <c r="H8076" s="17">
        <f t="shared" si="273"/>
        <v>0</v>
      </c>
      <c r="I8076" s="17">
        <f t="shared" si="273"/>
        <v>0</v>
      </c>
      <c r="J8076" s="17">
        <f t="shared" si="273"/>
        <v>0</v>
      </c>
      <c r="K8076" s="17">
        <f t="shared" si="273"/>
        <v>7700</v>
      </c>
      <c r="L8076" s="17"/>
      <c r="M8076" s="17"/>
      <c r="N8076" s="17"/>
      <c r="O8076" s="17">
        <f>IF(E8076=1,"",VLOOKUP(E8076,系数!$S$2:$AB$12,MATCH(属性!C8076,评级,0),1))</f>
        <v>160</v>
      </c>
    </row>
    <row r="8077" spans="1:15" ht="17.25" thickBot="1" x14ac:dyDescent="0.4">
      <c r="A8077" s="17">
        <f t="shared" si="239"/>
        <v>7100068</v>
      </c>
      <c r="B8077" s="17" t="s">
        <v>522</v>
      </c>
      <c r="C8077" s="15">
        <f>INDEX(装备!G:G,MATCH(属性!A8077,装备!A:A,0))</f>
        <v>18</v>
      </c>
      <c r="D8077" s="15" t="str">
        <f>INDEX(装备!E:E,MATCH(属性!A8077,装备!A:A,0))</f>
        <v>helmet</v>
      </c>
      <c r="E8077" s="14">
        <v>35</v>
      </c>
      <c r="F8077" s="17">
        <f t="shared" ref="F8077:K8077" si="274">INT(F5917*1.1)</f>
        <v>4455</v>
      </c>
      <c r="G8077" s="17">
        <f t="shared" si="274"/>
        <v>0</v>
      </c>
      <c r="H8077" s="17">
        <f t="shared" si="274"/>
        <v>0</v>
      </c>
      <c r="I8077" s="17">
        <f t="shared" si="274"/>
        <v>0</v>
      </c>
      <c r="J8077" s="17">
        <f t="shared" si="274"/>
        <v>0</v>
      </c>
      <c r="K8077" s="17">
        <f t="shared" si="274"/>
        <v>8250</v>
      </c>
      <c r="L8077" s="17"/>
      <c r="M8077" s="17"/>
      <c r="N8077" s="17"/>
      <c r="O8077" s="17">
        <f>IF(E8077=1,"",VLOOKUP(E8077,系数!$S$2:$AB$12,MATCH(属性!C8077,评级,0),1))</f>
        <v>160</v>
      </c>
    </row>
    <row r="8078" spans="1:15" ht="17.25" thickBot="1" x14ac:dyDescent="0.4">
      <c r="A8078" s="17">
        <f t="shared" si="239"/>
        <v>7100068</v>
      </c>
      <c r="B8078" s="17" t="s">
        <v>522</v>
      </c>
      <c r="C8078" s="15">
        <f>INDEX(装备!G:G,MATCH(属性!A8078,装备!A:A,0))</f>
        <v>18</v>
      </c>
      <c r="D8078" s="15" t="str">
        <f>INDEX(装备!E:E,MATCH(属性!A8078,装备!A:A,0))</f>
        <v>helmet</v>
      </c>
      <c r="E8078" s="14">
        <v>36</v>
      </c>
      <c r="F8078" s="17">
        <f t="shared" ref="F8078:K8078" si="275">INT(F5918*1.1)</f>
        <v>4537</v>
      </c>
      <c r="G8078" s="17">
        <f t="shared" si="275"/>
        <v>0</v>
      </c>
      <c r="H8078" s="17">
        <f t="shared" si="275"/>
        <v>0</v>
      </c>
      <c r="I8078" s="17">
        <f t="shared" si="275"/>
        <v>0</v>
      </c>
      <c r="J8078" s="17">
        <f t="shared" si="275"/>
        <v>0</v>
      </c>
      <c r="K8078" s="17">
        <f t="shared" si="275"/>
        <v>8800</v>
      </c>
      <c r="L8078" s="17"/>
      <c r="M8078" s="17"/>
      <c r="N8078" s="17"/>
      <c r="O8078" s="17">
        <f>IF(E8078=1,"",VLOOKUP(E8078,系数!$S$2:$AB$12,MATCH(属性!C8078,评级,0),1))</f>
        <v>160</v>
      </c>
    </row>
    <row r="8079" spans="1:15" ht="17.25" thickBot="1" x14ac:dyDescent="0.4">
      <c r="A8079" s="17">
        <f t="shared" si="239"/>
        <v>7100068</v>
      </c>
      <c r="B8079" s="17" t="s">
        <v>522</v>
      </c>
      <c r="C8079" s="15">
        <f>INDEX(装备!G:G,MATCH(属性!A8079,装备!A:A,0))</f>
        <v>18</v>
      </c>
      <c r="D8079" s="15" t="str">
        <f>INDEX(装备!E:E,MATCH(属性!A8079,装备!A:A,0))</f>
        <v>helmet</v>
      </c>
      <c r="E8079" s="14">
        <v>37</v>
      </c>
      <c r="F8079" s="17">
        <f t="shared" ref="F8079:K8079" si="276">INT(F5919*1.1)</f>
        <v>4620</v>
      </c>
      <c r="G8079" s="17">
        <f t="shared" si="276"/>
        <v>0</v>
      </c>
      <c r="H8079" s="17">
        <f t="shared" si="276"/>
        <v>0</v>
      </c>
      <c r="I8079" s="17">
        <f t="shared" si="276"/>
        <v>0</v>
      </c>
      <c r="J8079" s="17">
        <f t="shared" si="276"/>
        <v>0</v>
      </c>
      <c r="K8079" s="17">
        <f t="shared" si="276"/>
        <v>9350</v>
      </c>
      <c r="L8079" s="17"/>
      <c r="M8079" s="17"/>
      <c r="N8079" s="17"/>
      <c r="O8079" s="17">
        <f>IF(E8079=1,"",VLOOKUP(E8079,系数!$S$2:$AB$12,MATCH(属性!C8079,评级,0),1))</f>
        <v>160</v>
      </c>
    </row>
    <row r="8080" spans="1:15" ht="17.25" thickBot="1" x14ac:dyDescent="0.4">
      <c r="A8080" s="17">
        <f t="shared" si="239"/>
        <v>7100068</v>
      </c>
      <c r="B8080" s="17" t="s">
        <v>522</v>
      </c>
      <c r="C8080" s="15">
        <f>INDEX(装备!G:G,MATCH(属性!A8080,装备!A:A,0))</f>
        <v>18</v>
      </c>
      <c r="D8080" s="15" t="str">
        <f>INDEX(装备!E:E,MATCH(属性!A8080,装备!A:A,0))</f>
        <v>helmet</v>
      </c>
      <c r="E8080" s="14">
        <v>38</v>
      </c>
      <c r="F8080" s="17">
        <f t="shared" ref="F8080:K8080" si="277">INT(F5920*1.1)</f>
        <v>4702</v>
      </c>
      <c r="G8080" s="17">
        <f t="shared" si="277"/>
        <v>0</v>
      </c>
      <c r="H8080" s="17">
        <f t="shared" si="277"/>
        <v>0</v>
      </c>
      <c r="I8080" s="17">
        <f t="shared" si="277"/>
        <v>0</v>
      </c>
      <c r="J8080" s="17">
        <f t="shared" si="277"/>
        <v>0</v>
      </c>
      <c r="K8080" s="17">
        <f t="shared" si="277"/>
        <v>9900</v>
      </c>
      <c r="L8080" s="17"/>
      <c r="M8080" s="17"/>
      <c r="N8080" s="17"/>
      <c r="O8080" s="17">
        <f>IF(E8080=1,"",VLOOKUP(E8080,系数!$S$2:$AB$12,MATCH(属性!C8080,评级,0),1))</f>
        <v>160</v>
      </c>
    </row>
    <row r="8081" spans="1:15" ht="17.25" thickBot="1" x14ac:dyDescent="0.4">
      <c r="A8081" s="17">
        <f t="shared" si="239"/>
        <v>7100068</v>
      </c>
      <c r="B8081" s="17" t="s">
        <v>522</v>
      </c>
      <c r="C8081" s="15">
        <f>INDEX(装备!G:G,MATCH(属性!A8081,装备!A:A,0))</f>
        <v>18</v>
      </c>
      <c r="D8081" s="15" t="str">
        <f>INDEX(装备!E:E,MATCH(属性!A8081,装备!A:A,0))</f>
        <v>helmet</v>
      </c>
      <c r="E8081" s="14">
        <v>39</v>
      </c>
      <c r="F8081" s="17">
        <f t="shared" ref="F8081:K8081" si="278">INT(F5921*1.1)</f>
        <v>4785</v>
      </c>
      <c r="G8081" s="17">
        <f t="shared" si="278"/>
        <v>0</v>
      </c>
      <c r="H8081" s="17">
        <f t="shared" si="278"/>
        <v>0</v>
      </c>
      <c r="I8081" s="17">
        <f t="shared" si="278"/>
        <v>0</v>
      </c>
      <c r="J8081" s="17">
        <f t="shared" si="278"/>
        <v>0</v>
      </c>
      <c r="K8081" s="17">
        <f t="shared" si="278"/>
        <v>11000</v>
      </c>
      <c r="L8081" s="17"/>
      <c r="M8081" s="17"/>
      <c r="N8081" s="17"/>
      <c r="O8081" s="17">
        <f>IF(E8081=1,"",VLOOKUP(E8081,系数!$S$2:$AB$12,MATCH(属性!C8081,评级,0),1))</f>
        <v>160</v>
      </c>
    </row>
    <row r="8082" spans="1:15" ht="17.25" thickBot="1" x14ac:dyDescent="0.4">
      <c r="A8082" s="17">
        <f t="shared" si="239"/>
        <v>7100068</v>
      </c>
      <c r="B8082" s="17" t="s">
        <v>522</v>
      </c>
      <c r="C8082" s="15">
        <f>INDEX(装备!G:G,MATCH(属性!A8082,装备!A:A,0))</f>
        <v>18</v>
      </c>
      <c r="D8082" s="15" t="str">
        <f>INDEX(装备!E:E,MATCH(属性!A8082,装备!A:A,0))</f>
        <v>helmet</v>
      </c>
      <c r="E8082" s="14">
        <v>40</v>
      </c>
      <c r="F8082" s="17">
        <f t="shared" ref="F8082:K8082" si="279">INT(F5922*1.1)</f>
        <v>4867</v>
      </c>
      <c r="G8082" s="17">
        <f t="shared" si="279"/>
        <v>0</v>
      </c>
      <c r="H8082" s="17">
        <f t="shared" si="279"/>
        <v>0</v>
      </c>
      <c r="I8082" s="17">
        <f t="shared" si="279"/>
        <v>0</v>
      </c>
      <c r="J8082" s="17">
        <f t="shared" si="279"/>
        <v>0</v>
      </c>
      <c r="K8082" s="17">
        <f t="shared" si="279"/>
        <v>13200</v>
      </c>
      <c r="L8082" s="17"/>
      <c r="M8082" s="17"/>
      <c r="N8082" s="17"/>
      <c r="O8082" s="17">
        <f>IF(E8082=1,"",VLOOKUP(E8082,系数!$S$2:$AB$12,MATCH(属性!C8082,评级,0),1))</f>
        <v>200</v>
      </c>
    </row>
    <row r="8083" spans="1:15" ht="17.25" thickBot="1" x14ac:dyDescent="0.4">
      <c r="A8083" s="17">
        <f t="shared" si="239"/>
        <v>7100068</v>
      </c>
      <c r="B8083" s="17" t="s">
        <v>522</v>
      </c>
      <c r="C8083" s="15">
        <f>INDEX(装备!G:G,MATCH(属性!A8083,装备!A:A,0))</f>
        <v>18</v>
      </c>
      <c r="D8083" s="15" t="str">
        <f>INDEX(装备!E:E,MATCH(属性!A8083,装备!A:A,0))</f>
        <v>helmet</v>
      </c>
      <c r="E8083" s="14">
        <v>41</v>
      </c>
      <c r="F8083" s="17">
        <f t="shared" ref="F8083:K8083" si="280">INT(F5923*1.1)</f>
        <v>4950</v>
      </c>
      <c r="G8083" s="17">
        <f t="shared" si="280"/>
        <v>0</v>
      </c>
      <c r="H8083" s="17">
        <f t="shared" si="280"/>
        <v>0</v>
      </c>
      <c r="I8083" s="17">
        <f t="shared" si="280"/>
        <v>0</v>
      </c>
      <c r="J8083" s="17">
        <f t="shared" si="280"/>
        <v>0</v>
      </c>
      <c r="K8083" s="17">
        <f t="shared" si="280"/>
        <v>15400</v>
      </c>
      <c r="L8083" s="17"/>
      <c r="M8083" s="17"/>
      <c r="N8083" s="17"/>
      <c r="O8083" s="17">
        <f>IF(E8083=1,"",VLOOKUP(E8083,系数!$S$2:$AB$12,MATCH(属性!C8083,评级,0),1))</f>
        <v>200</v>
      </c>
    </row>
    <row r="8084" spans="1:15" ht="17.25" thickBot="1" x14ac:dyDescent="0.4">
      <c r="A8084" s="17">
        <f t="shared" si="239"/>
        <v>7100068</v>
      </c>
      <c r="B8084" s="17" t="s">
        <v>522</v>
      </c>
      <c r="C8084" s="15">
        <f>INDEX(装备!G:G,MATCH(属性!A8084,装备!A:A,0))</f>
        <v>18</v>
      </c>
      <c r="D8084" s="15" t="str">
        <f>INDEX(装备!E:E,MATCH(属性!A8084,装备!A:A,0))</f>
        <v>helmet</v>
      </c>
      <c r="E8084" s="14">
        <v>42</v>
      </c>
      <c r="F8084" s="17">
        <f t="shared" ref="F8084:K8084" si="281">INT(F5924*1.1)</f>
        <v>5032</v>
      </c>
      <c r="G8084" s="17">
        <f t="shared" si="281"/>
        <v>0</v>
      </c>
      <c r="H8084" s="17">
        <f t="shared" si="281"/>
        <v>0</v>
      </c>
      <c r="I8084" s="17">
        <f t="shared" si="281"/>
        <v>0</v>
      </c>
      <c r="J8084" s="17">
        <f t="shared" si="281"/>
        <v>0</v>
      </c>
      <c r="K8084" s="17">
        <f t="shared" si="281"/>
        <v>17600</v>
      </c>
      <c r="L8084" s="17"/>
      <c r="M8084" s="17"/>
      <c r="N8084" s="17"/>
      <c r="O8084" s="17">
        <f>IF(E8084=1,"",VLOOKUP(E8084,系数!$S$2:$AB$12,MATCH(属性!C8084,评级,0),1))</f>
        <v>200</v>
      </c>
    </row>
    <row r="8085" spans="1:15" ht="17.25" thickBot="1" x14ac:dyDescent="0.4">
      <c r="A8085" s="17">
        <f t="shared" si="239"/>
        <v>7100068</v>
      </c>
      <c r="B8085" s="17" t="s">
        <v>522</v>
      </c>
      <c r="C8085" s="15">
        <f>INDEX(装备!G:G,MATCH(属性!A8085,装备!A:A,0))</f>
        <v>18</v>
      </c>
      <c r="D8085" s="15" t="str">
        <f>INDEX(装备!E:E,MATCH(属性!A8085,装备!A:A,0))</f>
        <v>helmet</v>
      </c>
      <c r="E8085" s="14">
        <v>43</v>
      </c>
      <c r="F8085" s="17">
        <f t="shared" ref="F8085:K8085" si="282">INT(F5925*1.1)</f>
        <v>5115</v>
      </c>
      <c r="G8085" s="17">
        <f t="shared" si="282"/>
        <v>0</v>
      </c>
      <c r="H8085" s="17">
        <f t="shared" si="282"/>
        <v>0</v>
      </c>
      <c r="I8085" s="17">
        <f t="shared" si="282"/>
        <v>0</v>
      </c>
      <c r="J8085" s="17">
        <f t="shared" si="282"/>
        <v>0</v>
      </c>
      <c r="K8085" s="17">
        <f t="shared" si="282"/>
        <v>19800</v>
      </c>
      <c r="L8085" s="17"/>
      <c r="M8085" s="17"/>
      <c r="N8085" s="17"/>
      <c r="O8085" s="17">
        <f>IF(E8085=1,"",VLOOKUP(E8085,系数!$S$2:$AB$12,MATCH(属性!C8085,评级,0),1))</f>
        <v>200</v>
      </c>
    </row>
    <row r="8086" spans="1:15" ht="17.25" thickBot="1" x14ac:dyDescent="0.4">
      <c r="A8086" s="17">
        <f t="shared" si="239"/>
        <v>7100068</v>
      </c>
      <c r="B8086" s="17" t="s">
        <v>522</v>
      </c>
      <c r="C8086" s="15">
        <f>INDEX(装备!G:G,MATCH(属性!A8086,装备!A:A,0))</f>
        <v>18</v>
      </c>
      <c r="D8086" s="15" t="str">
        <f>INDEX(装备!E:E,MATCH(属性!A8086,装备!A:A,0))</f>
        <v>helmet</v>
      </c>
      <c r="E8086" s="14">
        <v>44</v>
      </c>
      <c r="F8086" s="17">
        <f t="shared" ref="F8086:K8086" si="283">INT(F5926*1.1)</f>
        <v>5197</v>
      </c>
      <c r="G8086" s="17">
        <f t="shared" si="283"/>
        <v>0</v>
      </c>
      <c r="H8086" s="17">
        <f t="shared" si="283"/>
        <v>0</v>
      </c>
      <c r="I8086" s="17">
        <f t="shared" si="283"/>
        <v>0</v>
      </c>
      <c r="J8086" s="17">
        <f t="shared" si="283"/>
        <v>0</v>
      </c>
      <c r="K8086" s="17">
        <f t="shared" si="283"/>
        <v>22000</v>
      </c>
      <c r="L8086" s="17"/>
      <c r="M8086" s="17"/>
      <c r="N8086" s="17"/>
      <c r="O8086" s="17">
        <f>IF(E8086=1,"",VLOOKUP(E8086,系数!$S$2:$AB$12,MATCH(属性!C8086,评级,0),1))</f>
        <v>200</v>
      </c>
    </row>
    <row r="8087" spans="1:15" ht="17.25" thickBot="1" x14ac:dyDescent="0.4">
      <c r="A8087" s="17">
        <f t="shared" si="239"/>
        <v>7100068</v>
      </c>
      <c r="B8087" s="17" t="s">
        <v>522</v>
      </c>
      <c r="C8087" s="15">
        <f>INDEX(装备!G:G,MATCH(属性!A8087,装备!A:A,0))</f>
        <v>18</v>
      </c>
      <c r="D8087" s="15" t="str">
        <f>INDEX(装备!E:E,MATCH(属性!A8087,装备!A:A,0))</f>
        <v>helmet</v>
      </c>
      <c r="E8087" s="14">
        <v>45</v>
      </c>
      <c r="F8087" s="17">
        <f t="shared" ref="F8087:K8087" si="284">INT(F5927*1.1)</f>
        <v>5280</v>
      </c>
      <c r="G8087" s="17">
        <f t="shared" si="284"/>
        <v>0</v>
      </c>
      <c r="H8087" s="17">
        <f t="shared" si="284"/>
        <v>0</v>
      </c>
      <c r="I8087" s="17">
        <f t="shared" si="284"/>
        <v>0</v>
      </c>
      <c r="J8087" s="17">
        <f t="shared" si="284"/>
        <v>0</v>
      </c>
      <c r="K8087" s="17">
        <f t="shared" si="284"/>
        <v>24200</v>
      </c>
      <c r="L8087" s="17"/>
      <c r="M8087" s="17"/>
      <c r="N8087" s="17"/>
      <c r="O8087" s="17">
        <f>IF(E8087=1,"",VLOOKUP(E8087,系数!$S$2:$AB$12,MATCH(属性!C8087,评级,0),1))</f>
        <v>200</v>
      </c>
    </row>
    <row r="8088" spans="1:15" ht="17.25" thickBot="1" x14ac:dyDescent="0.4">
      <c r="A8088" s="17">
        <f t="shared" si="239"/>
        <v>7100068</v>
      </c>
      <c r="B8088" s="17" t="s">
        <v>522</v>
      </c>
      <c r="C8088" s="15">
        <f>INDEX(装备!G:G,MATCH(属性!A8088,装备!A:A,0))</f>
        <v>18</v>
      </c>
      <c r="D8088" s="15" t="str">
        <f>INDEX(装备!E:E,MATCH(属性!A8088,装备!A:A,0))</f>
        <v>helmet</v>
      </c>
      <c r="E8088" s="14">
        <v>46</v>
      </c>
      <c r="F8088" s="17">
        <f t="shared" ref="F8088:K8088" si="285">INT(F5928*1.1)</f>
        <v>5362</v>
      </c>
      <c r="G8088" s="17">
        <f t="shared" si="285"/>
        <v>0</v>
      </c>
      <c r="H8088" s="17">
        <f t="shared" si="285"/>
        <v>0</v>
      </c>
      <c r="I8088" s="17">
        <f t="shared" si="285"/>
        <v>0</v>
      </c>
      <c r="J8088" s="17">
        <f t="shared" si="285"/>
        <v>0</v>
      </c>
      <c r="K8088" s="17">
        <f t="shared" si="285"/>
        <v>26400</v>
      </c>
      <c r="L8088" s="17"/>
      <c r="M8088" s="17"/>
      <c r="N8088" s="17"/>
      <c r="O8088" s="17">
        <f>IF(E8088=1,"",VLOOKUP(E8088,系数!$S$2:$AB$12,MATCH(属性!C8088,评级,0),1))</f>
        <v>200</v>
      </c>
    </row>
    <row r="8089" spans="1:15" ht="17.25" thickBot="1" x14ac:dyDescent="0.4">
      <c r="A8089" s="17">
        <f t="shared" si="239"/>
        <v>7100068</v>
      </c>
      <c r="B8089" s="17" t="s">
        <v>522</v>
      </c>
      <c r="C8089" s="15">
        <f>INDEX(装备!G:G,MATCH(属性!A8089,装备!A:A,0))</f>
        <v>18</v>
      </c>
      <c r="D8089" s="15" t="str">
        <f>INDEX(装备!E:E,MATCH(属性!A8089,装备!A:A,0))</f>
        <v>helmet</v>
      </c>
      <c r="E8089" s="14">
        <v>47</v>
      </c>
      <c r="F8089" s="17">
        <f t="shared" ref="F8089:K8089" si="286">INT(F5929*1.1)</f>
        <v>5445</v>
      </c>
      <c r="G8089" s="17">
        <f t="shared" si="286"/>
        <v>0</v>
      </c>
      <c r="H8089" s="17">
        <f t="shared" si="286"/>
        <v>0</v>
      </c>
      <c r="I8089" s="17">
        <f t="shared" si="286"/>
        <v>0</v>
      </c>
      <c r="J8089" s="17">
        <f t="shared" si="286"/>
        <v>0</v>
      </c>
      <c r="K8089" s="17">
        <f t="shared" si="286"/>
        <v>28600</v>
      </c>
      <c r="L8089" s="17"/>
      <c r="M8089" s="17"/>
      <c r="N8089" s="17"/>
      <c r="O8089" s="17">
        <f>IF(E8089=1,"",VLOOKUP(E8089,系数!$S$2:$AB$12,MATCH(属性!C8089,评级,0),1))</f>
        <v>200</v>
      </c>
    </row>
    <row r="8090" spans="1:15" ht="17.25" thickBot="1" x14ac:dyDescent="0.4">
      <c r="A8090" s="17">
        <f t="shared" si="239"/>
        <v>7100068</v>
      </c>
      <c r="B8090" s="17" t="s">
        <v>522</v>
      </c>
      <c r="C8090" s="15">
        <f>INDEX(装备!G:G,MATCH(属性!A8090,装备!A:A,0))</f>
        <v>18</v>
      </c>
      <c r="D8090" s="15" t="str">
        <f>INDEX(装备!E:E,MATCH(属性!A8090,装备!A:A,0))</f>
        <v>helmet</v>
      </c>
      <c r="E8090" s="14">
        <v>48</v>
      </c>
      <c r="F8090" s="17">
        <f t="shared" ref="F8090:K8090" si="287">INT(F5930*1.1)</f>
        <v>5528</v>
      </c>
      <c r="G8090" s="17">
        <f t="shared" si="287"/>
        <v>0</v>
      </c>
      <c r="H8090" s="17">
        <f t="shared" si="287"/>
        <v>0</v>
      </c>
      <c r="I8090" s="17">
        <f t="shared" si="287"/>
        <v>0</v>
      </c>
      <c r="J8090" s="17">
        <f t="shared" si="287"/>
        <v>0</v>
      </c>
      <c r="K8090" s="17">
        <f t="shared" si="287"/>
        <v>30800</v>
      </c>
      <c r="L8090" s="17"/>
      <c r="M8090" s="17"/>
      <c r="N8090" s="17"/>
      <c r="O8090" s="17">
        <f>IF(E8090=1,"",VLOOKUP(E8090,系数!$S$2:$AB$12,MATCH(属性!C8090,评级,0),1))</f>
        <v>200</v>
      </c>
    </row>
    <row r="8091" spans="1:15" ht="17.25" thickBot="1" x14ac:dyDescent="0.4">
      <c r="A8091" s="17">
        <f t="shared" si="239"/>
        <v>7100068</v>
      </c>
      <c r="B8091" s="17" t="s">
        <v>522</v>
      </c>
      <c r="C8091" s="15">
        <f>INDEX(装备!G:G,MATCH(属性!A8091,装备!A:A,0))</f>
        <v>18</v>
      </c>
      <c r="D8091" s="15" t="str">
        <f>INDEX(装备!E:E,MATCH(属性!A8091,装备!A:A,0))</f>
        <v>helmet</v>
      </c>
      <c r="E8091" s="14">
        <v>49</v>
      </c>
      <c r="F8091" s="17">
        <f t="shared" ref="F8091:K8091" si="288">INT(F5931*1.1)</f>
        <v>5611</v>
      </c>
      <c r="G8091" s="17">
        <f t="shared" si="288"/>
        <v>0</v>
      </c>
      <c r="H8091" s="17">
        <f t="shared" si="288"/>
        <v>0</v>
      </c>
      <c r="I8091" s="17">
        <f t="shared" si="288"/>
        <v>0</v>
      </c>
      <c r="J8091" s="17">
        <f t="shared" si="288"/>
        <v>0</v>
      </c>
      <c r="K8091" s="17">
        <f t="shared" si="288"/>
        <v>33000</v>
      </c>
      <c r="L8091" s="17"/>
      <c r="M8091" s="17"/>
      <c r="N8091" s="17"/>
      <c r="O8091" s="17">
        <f>IF(E8091=1,"",VLOOKUP(E8091,系数!$S$2:$AB$12,MATCH(属性!C8091,评级,0),1))</f>
        <v>200</v>
      </c>
    </row>
    <row r="8092" spans="1:15" ht="17.25" thickBot="1" x14ac:dyDescent="0.4">
      <c r="A8092" s="17">
        <f t="shared" si="239"/>
        <v>7100068</v>
      </c>
      <c r="B8092" s="17" t="s">
        <v>522</v>
      </c>
      <c r="C8092" s="15">
        <f>INDEX(装备!G:G,MATCH(属性!A8092,装备!A:A,0))</f>
        <v>18</v>
      </c>
      <c r="D8092" s="15" t="str">
        <f>INDEX(装备!E:E,MATCH(属性!A8092,装备!A:A,0))</f>
        <v>helmet</v>
      </c>
      <c r="E8092" s="14">
        <v>50</v>
      </c>
      <c r="F8092" s="17">
        <f t="shared" ref="F8092:K8092" si="289">INT(F5932*1.1)</f>
        <v>5693</v>
      </c>
      <c r="G8092" s="17">
        <f t="shared" si="289"/>
        <v>0</v>
      </c>
      <c r="H8092" s="17">
        <f t="shared" si="289"/>
        <v>0</v>
      </c>
      <c r="I8092" s="17">
        <f t="shared" si="289"/>
        <v>0</v>
      </c>
      <c r="J8092" s="17">
        <f t="shared" si="289"/>
        <v>0</v>
      </c>
      <c r="K8092" s="17">
        <f t="shared" si="289"/>
        <v>35200</v>
      </c>
      <c r="L8092" s="17"/>
      <c r="M8092" s="17"/>
      <c r="N8092" s="17"/>
      <c r="O8092" s="17">
        <f>IF(E8092=1,"",VLOOKUP(E8092,系数!$S$2:$AB$12,MATCH(属性!C8092,评级,0),1))</f>
        <v>240</v>
      </c>
    </row>
    <row r="8093" spans="1:15" ht="17.25" thickBot="1" x14ac:dyDescent="0.4">
      <c r="A8093" s="17">
        <f t="shared" si="239"/>
        <v>7100068</v>
      </c>
      <c r="B8093" s="17" t="s">
        <v>522</v>
      </c>
      <c r="C8093" s="15">
        <f>INDEX(装备!G:G,MATCH(属性!A8093,装备!A:A,0))</f>
        <v>18</v>
      </c>
      <c r="D8093" s="15" t="str">
        <f>INDEX(装备!E:E,MATCH(属性!A8093,装备!A:A,0))</f>
        <v>helmet</v>
      </c>
      <c r="E8093" s="14">
        <v>51</v>
      </c>
      <c r="F8093" s="17">
        <f t="shared" ref="F8093:K8093" si="290">INT(F5933*1.1)</f>
        <v>5776</v>
      </c>
      <c r="G8093" s="17">
        <f t="shared" si="290"/>
        <v>0</v>
      </c>
      <c r="H8093" s="17">
        <f t="shared" si="290"/>
        <v>0</v>
      </c>
      <c r="I8093" s="17">
        <f t="shared" si="290"/>
        <v>0</v>
      </c>
      <c r="J8093" s="17">
        <f t="shared" si="290"/>
        <v>0</v>
      </c>
      <c r="K8093" s="17">
        <f t="shared" si="290"/>
        <v>37400</v>
      </c>
      <c r="L8093" s="17"/>
      <c r="M8093" s="17"/>
      <c r="N8093" s="17"/>
      <c r="O8093" s="17">
        <f>IF(E8093=1,"",VLOOKUP(E8093,系数!$S$2:$AB$12,MATCH(属性!C8093,评级,0),1))</f>
        <v>240</v>
      </c>
    </row>
    <row r="8094" spans="1:15" ht="17.25" thickBot="1" x14ac:dyDescent="0.4">
      <c r="A8094" s="17">
        <f t="shared" si="239"/>
        <v>7100068</v>
      </c>
      <c r="B8094" s="17" t="s">
        <v>522</v>
      </c>
      <c r="C8094" s="15">
        <f>INDEX(装备!G:G,MATCH(属性!A8094,装备!A:A,0))</f>
        <v>18</v>
      </c>
      <c r="D8094" s="15" t="str">
        <f>INDEX(装备!E:E,MATCH(属性!A8094,装备!A:A,0))</f>
        <v>helmet</v>
      </c>
      <c r="E8094" s="14">
        <v>52</v>
      </c>
      <c r="F8094" s="17">
        <f t="shared" ref="F8094:K8094" si="291">INT(F5934*1.1)</f>
        <v>5858</v>
      </c>
      <c r="G8094" s="17">
        <f t="shared" si="291"/>
        <v>0</v>
      </c>
      <c r="H8094" s="17">
        <f t="shared" si="291"/>
        <v>0</v>
      </c>
      <c r="I8094" s="17">
        <f t="shared" si="291"/>
        <v>0</v>
      </c>
      <c r="J8094" s="17">
        <f t="shared" si="291"/>
        <v>0</v>
      </c>
      <c r="K8094" s="17">
        <f t="shared" si="291"/>
        <v>39600</v>
      </c>
      <c r="L8094" s="17"/>
      <c r="M8094" s="17"/>
      <c r="N8094" s="17"/>
      <c r="O8094" s="17">
        <f>IF(E8094=1,"",VLOOKUP(E8094,系数!$S$2:$AB$12,MATCH(属性!C8094,评级,0),1))</f>
        <v>240</v>
      </c>
    </row>
    <row r="8095" spans="1:15" ht="17.25" thickBot="1" x14ac:dyDescent="0.4">
      <c r="A8095" s="17">
        <f t="shared" si="239"/>
        <v>7100068</v>
      </c>
      <c r="B8095" s="17" t="s">
        <v>522</v>
      </c>
      <c r="C8095" s="15">
        <f>INDEX(装备!G:G,MATCH(属性!A8095,装备!A:A,0))</f>
        <v>18</v>
      </c>
      <c r="D8095" s="15" t="str">
        <f>INDEX(装备!E:E,MATCH(属性!A8095,装备!A:A,0))</f>
        <v>helmet</v>
      </c>
      <c r="E8095" s="14">
        <v>53</v>
      </c>
      <c r="F8095" s="17">
        <f t="shared" ref="F8095:K8095" si="292">INT(F5935*1.1)</f>
        <v>5941</v>
      </c>
      <c r="G8095" s="17">
        <f t="shared" si="292"/>
        <v>0</v>
      </c>
      <c r="H8095" s="17">
        <f t="shared" si="292"/>
        <v>0</v>
      </c>
      <c r="I8095" s="17">
        <f t="shared" si="292"/>
        <v>0</v>
      </c>
      <c r="J8095" s="17">
        <f t="shared" si="292"/>
        <v>0</v>
      </c>
      <c r="K8095" s="17">
        <f t="shared" si="292"/>
        <v>41800</v>
      </c>
      <c r="L8095" s="17"/>
      <c r="M8095" s="17"/>
      <c r="N8095" s="17"/>
      <c r="O8095" s="17">
        <f>IF(E8095=1,"",VLOOKUP(E8095,系数!$S$2:$AB$12,MATCH(属性!C8095,评级,0),1))</f>
        <v>240</v>
      </c>
    </row>
    <row r="8096" spans="1:15" ht="17.25" thickBot="1" x14ac:dyDescent="0.4">
      <c r="A8096" s="17">
        <f t="shared" si="239"/>
        <v>7100068</v>
      </c>
      <c r="B8096" s="17" t="s">
        <v>522</v>
      </c>
      <c r="C8096" s="15">
        <f>INDEX(装备!G:G,MATCH(属性!A8096,装备!A:A,0))</f>
        <v>18</v>
      </c>
      <c r="D8096" s="15" t="str">
        <f>INDEX(装备!E:E,MATCH(属性!A8096,装备!A:A,0))</f>
        <v>helmet</v>
      </c>
      <c r="E8096" s="14">
        <v>54</v>
      </c>
      <c r="F8096" s="17">
        <f t="shared" ref="F8096:K8096" si="293">INT(F5936*1.1)</f>
        <v>6023</v>
      </c>
      <c r="G8096" s="17">
        <f t="shared" si="293"/>
        <v>0</v>
      </c>
      <c r="H8096" s="17">
        <f t="shared" si="293"/>
        <v>0</v>
      </c>
      <c r="I8096" s="17">
        <f t="shared" si="293"/>
        <v>0</v>
      </c>
      <c r="J8096" s="17">
        <f t="shared" si="293"/>
        <v>0</v>
      </c>
      <c r="K8096" s="17">
        <f t="shared" si="293"/>
        <v>44000</v>
      </c>
      <c r="L8096" s="17"/>
      <c r="M8096" s="17"/>
      <c r="N8096" s="17"/>
      <c r="O8096" s="17">
        <f>IF(E8096=1,"",VLOOKUP(E8096,系数!$S$2:$AB$12,MATCH(属性!C8096,评级,0),1))</f>
        <v>240</v>
      </c>
    </row>
    <row r="8097" spans="1:15" ht="17.25" thickBot="1" x14ac:dyDescent="0.4">
      <c r="A8097" s="17">
        <f t="shared" si="239"/>
        <v>7100068</v>
      </c>
      <c r="B8097" s="17" t="s">
        <v>522</v>
      </c>
      <c r="C8097" s="15">
        <f>INDEX(装备!G:G,MATCH(属性!A8097,装备!A:A,0))</f>
        <v>18</v>
      </c>
      <c r="D8097" s="15" t="str">
        <f>INDEX(装备!E:E,MATCH(属性!A8097,装备!A:A,0))</f>
        <v>helmet</v>
      </c>
      <c r="E8097" s="14">
        <v>55</v>
      </c>
      <c r="F8097" s="17">
        <f t="shared" ref="F8097:K8097" si="294">INT(F5937*1.1)</f>
        <v>6106</v>
      </c>
      <c r="G8097" s="17">
        <f t="shared" si="294"/>
        <v>0</v>
      </c>
      <c r="H8097" s="17">
        <f t="shared" si="294"/>
        <v>0</v>
      </c>
      <c r="I8097" s="17">
        <f t="shared" si="294"/>
        <v>0</v>
      </c>
      <c r="J8097" s="17">
        <f t="shared" si="294"/>
        <v>0</v>
      </c>
      <c r="K8097" s="17">
        <f t="shared" si="294"/>
        <v>46200</v>
      </c>
      <c r="L8097" s="17"/>
      <c r="M8097" s="17"/>
      <c r="N8097" s="17"/>
      <c r="O8097" s="17">
        <f>IF(E8097=1,"",VLOOKUP(E8097,系数!$S$2:$AB$12,MATCH(属性!C8097,评级,0),1))</f>
        <v>240</v>
      </c>
    </row>
    <row r="8098" spans="1:15" ht="17.25" thickBot="1" x14ac:dyDescent="0.4">
      <c r="A8098" s="17">
        <f t="shared" si="239"/>
        <v>7100068</v>
      </c>
      <c r="B8098" s="17" t="s">
        <v>522</v>
      </c>
      <c r="C8098" s="15">
        <f>INDEX(装备!G:G,MATCH(属性!A8098,装备!A:A,0))</f>
        <v>18</v>
      </c>
      <c r="D8098" s="15" t="str">
        <f>INDEX(装备!E:E,MATCH(属性!A8098,装备!A:A,0))</f>
        <v>helmet</v>
      </c>
      <c r="E8098" s="14">
        <v>56</v>
      </c>
      <c r="F8098" s="17">
        <f t="shared" ref="F8098:K8098" si="295">INT(F5938*1.1)</f>
        <v>6188</v>
      </c>
      <c r="G8098" s="17">
        <f t="shared" si="295"/>
        <v>0</v>
      </c>
      <c r="H8098" s="17">
        <f t="shared" si="295"/>
        <v>0</v>
      </c>
      <c r="I8098" s="17">
        <f t="shared" si="295"/>
        <v>0</v>
      </c>
      <c r="J8098" s="17">
        <f t="shared" si="295"/>
        <v>0</v>
      </c>
      <c r="K8098" s="17">
        <f t="shared" si="295"/>
        <v>48400</v>
      </c>
      <c r="L8098" s="17"/>
      <c r="M8098" s="17"/>
      <c r="N8098" s="17"/>
      <c r="O8098" s="17">
        <f>IF(E8098=1,"",VLOOKUP(E8098,系数!$S$2:$AB$12,MATCH(属性!C8098,评级,0),1))</f>
        <v>240</v>
      </c>
    </row>
    <row r="8099" spans="1:15" ht="17.25" thickBot="1" x14ac:dyDescent="0.4">
      <c r="A8099" s="17">
        <f t="shared" si="239"/>
        <v>7100068</v>
      </c>
      <c r="B8099" s="17" t="s">
        <v>522</v>
      </c>
      <c r="C8099" s="15">
        <f>INDEX(装备!G:G,MATCH(属性!A8099,装备!A:A,0))</f>
        <v>18</v>
      </c>
      <c r="D8099" s="15" t="str">
        <f>INDEX(装备!E:E,MATCH(属性!A8099,装备!A:A,0))</f>
        <v>helmet</v>
      </c>
      <c r="E8099" s="14">
        <v>57</v>
      </c>
      <c r="F8099" s="17">
        <f t="shared" ref="F8099:K8099" si="296">INT(F5939*1.1)</f>
        <v>6271</v>
      </c>
      <c r="G8099" s="17">
        <f t="shared" si="296"/>
        <v>0</v>
      </c>
      <c r="H8099" s="17">
        <f t="shared" si="296"/>
        <v>0</v>
      </c>
      <c r="I8099" s="17">
        <f t="shared" si="296"/>
        <v>0</v>
      </c>
      <c r="J8099" s="17">
        <f t="shared" si="296"/>
        <v>0</v>
      </c>
      <c r="K8099" s="17">
        <f t="shared" si="296"/>
        <v>50600</v>
      </c>
      <c r="L8099" s="17"/>
      <c r="M8099" s="17"/>
      <c r="N8099" s="17"/>
      <c r="O8099" s="17">
        <f>IF(E8099=1,"",VLOOKUP(E8099,系数!$S$2:$AB$12,MATCH(属性!C8099,评级,0),1))</f>
        <v>240</v>
      </c>
    </row>
    <row r="8100" spans="1:15" ht="17.25" thickBot="1" x14ac:dyDescent="0.4">
      <c r="A8100" s="17">
        <f t="shared" si="239"/>
        <v>7100068</v>
      </c>
      <c r="B8100" s="17" t="s">
        <v>522</v>
      </c>
      <c r="C8100" s="15">
        <f>INDEX(装备!G:G,MATCH(属性!A8100,装备!A:A,0))</f>
        <v>18</v>
      </c>
      <c r="D8100" s="15" t="str">
        <f>INDEX(装备!E:E,MATCH(属性!A8100,装备!A:A,0))</f>
        <v>helmet</v>
      </c>
      <c r="E8100" s="14">
        <v>58</v>
      </c>
      <c r="F8100" s="17">
        <f t="shared" ref="F8100:K8100" si="297">INT(F5940*1.1)</f>
        <v>6353</v>
      </c>
      <c r="G8100" s="17">
        <f t="shared" si="297"/>
        <v>0</v>
      </c>
      <c r="H8100" s="17">
        <f t="shared" si="297"/>
        <v>0</v>
      </c>
      <c r="I8100" s="17">
        <f t="shared" si="297"/>
        <v>0</v>
      </c>
      <c r="J8100" s="17">
        <f t="shared" si="297"/>
        <v>0</v>
      </c>
      <c r="K8100" s="17">
        <f t="shared" si="297"/>
        <v>52800</v>
      </c>
      <c r="L8100" s="17"/>
      <c r="M8100" s="17"/>
      <c r="N8100" s="17"/>
      <c r="O8100" s="17">
        <f>IF(E8100=1,"",VLOOKUP(E8100,系数!$S$2:$AB$12,MATCH(属性!C8100,评级,0),1))</f>
        <v>240</v>
      </c>
    </row>
    <row r="8101" spans="1:15" ht="17.25" thickBot="1" x14ac:dyDescent="0.4">
      <c r="A8101" s="17">
        <f t="shared" si="239"/>
        <v>7100068</v>
      </c>
      <c r="B8101" s="17" t="s">
        <v>522</v>
      </c>
      <c r="C8101" s="15">
        <f>INDEX(装备!G:G,MATCH(属性!A8101,装备!A:A,0))</f>
        <v>18</v>
      </c>
      <c r="D8101" s="15" t="str">
        <f>INDEX(装备!E:E,MATCH(属性!A8101,装备!A:A,0))</f>
        <v>helmet</v>
      </c>
      <c r="E8101" s="14">
        <v>59</v>
      </c>
      <c r="F8101" s="17">
        <f t="shared" ref="F8101:K8101" si="298">INT(F5941*1.1)</f>
        <v>6436</v>
      </c>
      <c r="G8101" s="17">
        <f t="shared" si="298"/>
        <v>0</v>
      </c>
      <c r="H8101" s="17">
        <f t="shared" si="298"/>
        <v>0</v>
      </c>
      <c r="I8101" s="17">
        <f t="shared" si="298"/>
        <v>0</v>
      </c>
      <c r="J8101" s="17">
        <f t="shared" si="298"/>
        <v>0</v>
      </c>
      <c r="K8101" s="17">
        <f t="shared" si="298"/>
        <v>55000</v>
      </c>
      <c r="L8101" s="17"/>
      <c r="M8101" s="17"/>
      <c r="N8101" s="17"/>
      <c r="O8101" s="17">
        <f>IF(E8101=1,"",VLOOKUP(E8101,系数!$S$2:$AB$12,MATCH(属性!C8101,评级,0),1))</f>
        <v>240</v>
      </c>
    </row>
    <row r="8102" spans="1:15" ht="17.25" thickBot="1" x14ac:dyDescent="0.4">
      <c r="A8102" s="17">
        <f t="shared" si="239"/>
        <v>7100068</v>
      </c>
      <c r="B8102" s="17" t="s">
        <v>522</v>
      </c>
      <c r="C8102" s="15">
        <f>INDEX(装备!G:G,MATCH(属性!A8102,装备!A:A,0))</f>
        <v>18</v>
      </c>
      <c r="D8102" s="15" t="str">
        <f>INDEX(装备!E:E,MATCH(属性!A8102,装备!A:A,0))</f>
        <v>helmet</v>
      </c>
      <c r="E8102" s="14">
        <v>60</v>
      </c>
      <c r="F8102" s="17">
        <f t="shared" ref="F8102:K8102" si="299">INT(F5942*1.1)</f>
        <v>6518</v>
      </c>
      <c r="G8102" s="17">
        <f t="shared" si="299"/>
        <v>0</v>
      </c>
      <c r="H8102" s="17">
        <f t="shared" si="299"/>
        <v>0</v>
      </c>
      <c r="I8102" s="17">
        <f t="shared" si="299"/>
        <v>0</v>
      </c>
      <c r="J8102" s="17">
        <f t="shared" si="299"/>
        <v>0</v>
      </c>
      <c r="K8102" s="17">
        <f t="shared" si="299"/>
        <v>57750</v>
      </c>
      <c r="L8102" s="17"/>
      <c r="M8102" s="17"/>
      <c r="N8102" s="17"/>
      <c r="O8102" s="17">
        <f>IF(E8102=1,"",VLOOKUP(E8102,系数!$S$2:$AB$12,MATCH(属性!C8102,评级,0),1))</f>
        <v>280</v>
      </c>
    </row>
    <row r="8103" spans="1:15" ht="17.25" thickBot="1" x14ac:dyDescent="0.4">
      <c r="A8103" s="17">
        <f t="shared" si="239"/>
        <v>7100068</v>
      </c>
      <c r="B8103" s="17" t="s">
        <v>522</v>
      </c>
      <c r="C8103" s="15">
        <f>INDEX(装备!G:G,MATCH(属性!A8103,装备!A:A,0))</f>
        <v>18</v>
      </c>
      <c r="D8103" s="15" t="str">
        <f>INDEX(装备!E:E,MATCH(属性!A8103,装备!A:A,0))</f>
        <v>helmet</v>
      </c>
      <c r="E8103" s="14">
        <v>61</v>
      </c>
      <c r="F8103" s="17">
        <f t="shared" ref="F8103:K8103" si="300">INT(F5943*1.1)</f>
        <v>6601</v>
      </c>
      <c r="G8103" s="17">
        <f t="shared" si="300"/>
        <v>0</v>
      </c>
      <c r="H8103" s="17">
        <f t="shared" si="300"/>
        <v>0</v>
      </c>
      <c r="I8103" s="17">
        <f t="shared" si="300"/>
        <v>0</v>
      </c>
      <c r="J8103" s="17">
        <f t="shared" si="300"/>
        <v>0</v>
      </c>
      <c r="K8103" s="17">
        <f t="shared" si="300"/>
        <v>60500</v>
      </c>
      <c r="L8103" s="17"/>
      <c r="M8103" s="17"/>
      <c r="N8103" s="17"/>
      <c r="O8103" s="17">
        <f>IF(E8103=1,"",VLOOKUP(E8103,系数!$S$2:$AB$12,MATCH(属性!C8103,评级,0),1))</f>
        <v>280</v>
      </c>
    </row>
    <row r="8104" spans="1:15" ht="17.25" thickBot="1" x14ac:dyDescent="0.4">
      <c r="A8104" s="17">
        <f t="shared" si="239"/>
        <v>7100068</v>
      </c>
      <c r="B8104" s="17" t="s">
        <v>522</v>
      </c>
      <c r="C8104" s="15">
        <f>INDEX(装备!G:G,MATCH(属性!A8104,装备!A:A,0))</f>
        <v>18</v>
      </c>
      <c r="D8104" s="15" t="str">
        <f>INDEX(装备!E:E,MATCH(属性!A8104,装备!A:A,0))</f>
        <v>helmet</v>
      </c>
      <c r="E8104" s="14">
        <v>62</v>
      </c>
      <c r="F8104" s="17">
        <f t="shared" ref="F8104:K8104" si="301">INT(F5944*1.1)</f>
        <v>6683</v>
      </c>
      <c r="G8104" s="17">
        <f t="shared" si="301"/>
        <v>0</v>
      </c>
      <c r="H8104" s="17">
        <f t="shared" si="301"/>
        <v>0</v>
      </c>
      <c r="I8104" s="17">
        <f t="shared" si="301"/>
        <v>0</v>
      </c>
      <c r="J8104" s="17">
        <f t="shared" si="301"/>
        <v>0</v>
      </c>
      <c r="K8104" s="17">
        <f t="shared" si="301"/>
        <v>63250</v>
      </c>
      <c r="L8104" s="17"/>
      <c r="M8104" s="17"/>
      <c r="N8104" s="17"/>
      <c r="O8104" s="17">
        <f>IF(E8104=1,"",VLOOKUP(E8104,系数!$S$2:$AB$12,MATCH(属性!C8104,评级,0),1))</f>
        <v>280</v>
      </c>
    </row>
    <row r="8105" spans="1:15" ht="17.25" thickBot="1" x14ac:dyDescent="0.4">
      <c r="A8105" s="17">
        <f t="shared" si="239"/>
        <v>7100068</v>
      </c>
      <c r="B8105" s="17" t="s">
        <v>522</v>
      </c>
      <c r="C8105" s="15">
        <f>INDEX(装备!G:G,MATCH(属性!A8105,装备!A:A,0))</f>
        <v>18</v>
      </c>
      <c r="D8105" s="15" t="str">
        <f>INDEX(装备!E:E,MATCH(属性!A8105,装备!A:A,0))</f>
        <v>helmet</v>
      </c>
      <c r="E8105" s="14">
        <v>63</v>
      </c>
      <c r="F8105" s="17">
        <f t="shared" ref="F8105:K8105" si="302">INT(F5945*1.1)</f>
        <v>6766</v>
      </c>
      <c r="G8105" s="17">
        <f t="shared" si="302"/>
        <v>0</v>
      </c>
      <c r="H8105" s="17">
        <f t="shared" si="302"/>
        <v>0</v>
      </c>
      <c r="I8105" s="17">
        <f t="shared" si="302"/>
        <v>0</v>
      </c>
      <c r="J8105" s="17">
        <f t="shared" si="302"/>
        <v>0</v>
      </c>
      <c r="K8105" s="17">
        <f t="shared" si="302"/>
        <v>66000</v>
      </c>
      <c r="L8105" s="17"/>
      <c r="M8105" s="17"/>
      <c r="N8105" s="17"/>
      <c r="O8105" s="17">
        <f>IF(E8105=1,"",VLOOKUP(E8105,系数!$S$2:$AB$12,MATCH(属性!C8105,评级,0),1))</f>
        <v>280</v>
      </c>
    </row>
    <row r="8106" spans="1:15" ht="17.25" thickBot="1" x14ac:dyDescent="0.4">
      <c r="A8106" s="17">
        <f t="shared" si="239"/>
        <v>7100068</v>
      </c>
      <c r="B8106" s="17" t="s">
        <v>522</v>
      </c>
      <c r="C8106" s="15">
        <f>INDEX(装备!G:G,MATCH(属性!A8106,装备!A:A,0))</f>
        <v>18</v>
      </c>
      <c r="D8106" s="15" t="str">
        <f>INDEX(装备!E:E,MATCH(属性!A8106,装备!A:A,0))</f>
        <v>helmet</v>
      </c>
      <c r="E8106" s="14">
        <v>64</v>
      </c>
      <c r="F8106" s="17">
        <f t="shared" ref="F8106:K8106" si="303">INT(F5946*1.1)</f>
        <v>6848</v>
      </c>
      <c r="G8106" s="17">
        <f t="shared" si="303"/>
        <v>0</v>
      </c>
      <c r="H8106" s="17">
        <f t="shared" si="303"/>
        <v>0</v>
      </c>
      <c r="I8106" s="17">
        <f t="shared" si="303"/>
        <v>0</v>
      </c>
      <c r="J8106" s="17">
        <f t="shared" si="303"/>
        <v>0</v>
      </c>
      <c r="K8106" s="17">
        <f t="shared" si="303"/>
        <v>68750</v>
      </c>
      <c r="L8106" s="17"/>
      <c r="M8106" s="17"/>
      <c r="N8106" s="17"/>
      <c r="O8106" s="17">
        <f>IF(E8106=1,"",VLOOKUP(E8106,系数!$S$2:$AB$12,MATCH(属性!C8106,评级,0),1))</f>
        <v>280</v>
      </c>
    </row>
    <row r="8107" spans="1:15" ht="17.25" thickBot="1" x14ac:dyDescent="0.4">
      <c r="A8107" s="17">
        <f t="shared" ref="A8107:A8162" si="304">A7987+1</f>
        <v>7100068</v>
      </c>
      <c r="B8107" s="17" t="s">
        <v>522</v>
      </c>
      <c r="C8107" s="15">
        <f>INDEX(装备!G:G,MATCH(属性!A8107,装备!A:A,0))</f>
        <v>18</v>
      </c>
      <c r="D8107" s="15" t="str">
        <f>INDEX(装备!E:E,MATCH(属性!A8107,装备!A:A,0))</f>
        <v>helmet</v>
      </c>
      <c r="E8107" s="14">
        <v>65</v>
      </c>
      <c r="F8107" s="17">
        <f t="shared" ref="F8107:K8107" si="305">INT(F5947*1.1)</f>
        <v>6931</v>
      </c>
      <c r="G8107" s="17">
        <f t="shared" si="305"/>
        <v>0</v>
      </c>
      <c r="H8107" s="17">
        <f t="shared" si="305"/>
        <v>0</v>
      </c>
      <c r="I8107" s="17">
        <f t="shared" si="305"/>
        <v>0</v>
      </c>
      <c r="J8107" s="17">
        <f t="shared" si="305"/>
        <v>0</v>
      </c>
      <c r="K8107" s="17">
        <f t="shared" si="305"/>
        <v>71500</v>
      </c>
      <c r="L8107" s="17"/>
      <c r="M8107" s="17"/>
      <c r="N8107" s="17"/>
      <c r="O8107" s="17">
        <f>IF(E8107=1,"",VLOOKUP(E8107,系数!$S$2:$AB$12,MATCH(属性!C8107,评级,0),1))</f>
        <v>280</v>
      </c>
    </row>
    <row r="8108" spans="1:15" ht="17.25" thickBot="1" x14ac:dyDescent="0.4">
      <c r="A8108" s="17">
        <f t="shared" si="304"/>
        <v>7100068</v>
      </c>
      <c r="B8108" s="17" t="s">
        <v>522</v>
      </c>
      <c r="C8108" s="15">
        <f>INDEX(装备!G:G,MATCH(属性!A8108,装备!A:A,0))</f>
        <v>18</v>
      </c>
      <c r="D8108" s="15" t="str">
        <f>INDEX(装备!E:E,MATCH(属性!A8108,装备!A:A,0))</f>
        <v>helmet</v>
      </c>
      <c r="E8108" s="14">
        <v>66</v>
      </c>
      <c r="F8108" s="17">
        <f t="shared" ref="F8108:K8108" si="306">INT(F5948*1.1)</f>
        <v>7013</v>
      </c>
      <c r="G8108" s="17">
        <f t="shared" si="306"/>
        <v>0</v>
      </c>
      <c r="H8108" s="17">
        <f t="shared" si="306"/>
        <v>0</v>
      </c>
      <c r="I8108" s="17">
        <f t="shared" si="306"/>
        <v>0</v>
      </c>
      <c r="J8108" s="17">
        <f t="shared" si="306"/>
        <v>0</v>
      </c>
      <c r="K8108" s="17">
        <f t="shared" si="306"/>
        <v>74250</v>
      </c>
      <c r="L8108" s="17"/>
      <c r="M8108" s="17"/>
      <c r="N8108" s="17"/>
      <c r="O8108" s="17">
        <f>IF(E8108=1,"",VLOOKUP(E8108,系数!$S$2:$AB$12,MATCH(属性!C8108,评级,0),1))</f>
        <v>280</v>
      </c>
    </row>
    <row r="8109" spans="1:15" ht="17.25" thickBot="1" x14ac:dyDescent="0.4">
      <c r="A8109" s="17">
        <f t="shared" si="304"/>
        <v>7100068</v>
      </c>
      <c r="B8109" s="17" t="s">
        <v>522</v>
      </c>
      <c r="C8109" s="15">
        <f>INDEX(装备!G:G,MATCH(属性!A8109,装备!A:A,0))</f>
        <v>18</v>
      </c>
      <c r="D8109" s="15" t="str">
        <f>INDEX(装备!E:E,MATCH(属性!A8109,装备!A:A,0))</f>
        <v>helmet</v>
      </c>
      <c r="E8109" s="14">
        <v>67</v>
      </c>
      <c r="F8109" s="17">
        <f t="shared" ref="F8109:K8109" si="307">INT(F5949*1.1)</f>
        <v>7096</v>
      </c>
      <c r="G8109" s="17">
        <f t="shared" si="307"/>
        <v>0</v>
      </c>
      <c r="H8109" s="17">
        <f t="shared" si="307"/>
        <v>0</v>
      </c>
      <c r="I8109" s="17">
        <f t="shared" si="307"/>
        <v>0</v>
      </c>
      <c r="J8109" s="17">
        <f t="shared" si="307"/>
        <v>0</v>
      </c>
      <c r="K8109" s="17">
        <f t="shared" si="307"/>
        <v>77000</v>
      </c>
      <c r="L8109" s="17"/>
      <c r="M8109" s="17"/>
      <c r="N8109" s="17"/>
      <c r="O8109" s="17">
        <f>IF(E8109=1,"",VLOOKUP(E8109,系数!$S$2:$AB$12,MATCH(属性!C8109,评级,0),1))</f>
        <v>280</v>
      </c>
    </row>
    <row r="8110" spans="1:15" ht="17.25" thickBot="1" x14ac:dyDescent="0.4">
      <c r="A8110" s="17">
        <f t="shared" si="304"/>
        <v>7100068</v>
      </c>
      <c r="B8110" s="17" t="s">
        <v>522</v>
      </c>
      <c r="C8110" s="15">
        <f>INDEX(装备!G:G,MATCH(属性!A8110,装备!A:A,0))</f>
        <v>18</v>
      </c>
      <c r="D8110" s="15" t="str">
        <f>INDEX(装备!E:E,MATCH(属性!A8110,装备!A:A,0))</f>
        <v>helmet</v>
      </c>
      <c r="E8110" s="14">
        <v>68</v>
      </c>
      <c r="F8110" s="17">
        <f t="shared" ref="F8110:K8110" si="308">INT(F5950*1.1)</f>
        <v>7178</v>
      </c>
      <c r="G8110" s="17">
        <f t="shared" si="308"/>
        <v>0</v>
      </c>
      <c r="H8110" s="17">
        <f t="shared" si="308"/>
        <v>0</v>
      </c>
      <c r="I8110" s="17">
        <f t="shared" si="308"/>
        <v>0</v>
      </c>
      <c r="J8110" s="17">
        <f t="shared" si="308"/>
        <v>0</v>
      </c>
      <c r="K8110" s="17">
        <f t="shared" si="308"/>
        <v>79750</v>
      </c>
      <c r="L8110" s="17"/>
      <c r="M8110" s="17"/>
      <c r="N8110" s="17"/>
      <c r="O8110" s="17">
        <f>IF(E8110=1,"",VLOOKUP(E8110,系数!$S$2:$AB$12,MATCH(属性!C8110,评级,0),1))</f>
        <v>280</v>
      </c>
    </row>
    <row r="8111" spans="1:15" ht="17.25" thickBot="1" x14ac:dyDescent="0.4">
      <c r="A8111" s="17">
        <f t="shared" si="304"/>
        <v>7100068</v>
      </c>
      <c r="B8111" s="17" t="s">
        <v>522</v>
      </c>
      <c r="C8111" s="15">
        <f>INDEX(装备!G:G,MATCH(属性!A8111,装备!A:A,0))</f>
        <v>18</v>
      </c>
      <c r="D8111" s="15" t="str">
        <f>INDEX(装备!E:E,MATCH(属性!A8111,装备!A:A,0))</f>
        <v>helmet</v>
      </c>
      <c r="E8111" s="14">
        <v>69</v>
      </c>
      <c r="F8111" s="17">
        <f t="shared" ref="F8111:K8111" si="309">INT(F5951*1.1)</f>
        <v>7261</v>
      </c>
      <c r="G8111" s="17">
        <f t="shared" si="309"/>
        <v>0</v>
      </c>
      <c r="H8111" s="17">
        <f t="shared" si="309"/>
        <v>0</v>
      </c>
      <c r="I8111" s="17">
        <f t="shared" si="309"/>
        <v>0</v>
      </c>
      <c r="J8111" s="17">
        <f t="shared" si="309"/>
        <v>0</v>
      </c>
      <c r="K8111" s="17">
        <f t="shared" si="309"/>
        <v>82500</v>
      </c>
      <c r="L8111" s="17"/>
      <c r="M8111" s="17"/>
      <c r="N8111" s="17"/>
      <c r="O8111" s="17">
        <f>IF(E8111=1,"",VLOOKUP(E8111,系数!$S$2:$AB$12,MATCH(属性!C8111,评级,0),1))</f>
        <v>280</v>
      </c>
    </row>
    <row r="8112" spans="1:15" ht="17.25" thickBot="1" x14ac:dyDescent="0.4">
      <c r="A8112" s="17">
        <f t="shared" si="304"/>
        <v>7100068</v>
      </c>
      <c r="B8112" s="17" t="s">
        <v>522</v>
      </c>
      <c r="C8112" s="15">
        <f>INDEX(装备!G:G,MATCH(属性!A8112,装备!A:A,0))</f>
        <v>18</v>
      </c>
      <c r="D8112" s="15" t="str">
        <f>INDEX(装备!E:E,MATCH(属性!A8112,装备!A:A,0))</f>
        <v>helmet</v>
      </c>
      <c r="E8112" s="14">
        <v>70</v>
      </c>
      <c r="F8112" s="17">
        <f t="shared" ref="F8112:K8112" si="310">INT(F5952*1.1)</f>
        <v>7343</v>
      </c>
      <c r="G8112" s="17">
        <f t="shared" si="310"/>
        <v>0</v>
      </c>
      <c r="H8112" s="17">
        <f t="shared" si="310"/>
        <v>0</v>
      </c>
      <c r="I8112" s="17">
        <f t="shared" si="310"/>
        <v>0</v>
      </c>
      <c r="J8112" s="17">
        <f t="shared" si="310"/>
        <v>0</v>
      </c>
      <c r="K8112" s="17">
        <f t="shared" si="310"/>
        <v>85250</v>
      </c>
      <c r="L8112" s="17"/>
      <c r="M8112" s="17"/>
      <c r="N8112" s="17"/>
      <c r="O8112" s="17">
        <f>IF(E8112=1,"",VLOOKUP(E8112,系数!$S$2:$AB$12,MATCH(属性!C8112,评级,0),1))</f>
        <v>320</v>
      </c>
    </row>
    <row r="8113" spans="1:15" ht="17.25" thickBot="1" x14ac:dyDescent="0.4">
      <c r="A8113" s="17">
        <f t="shared" si="304"/>
        <v>7100068</v>
      </c>
      <c r="B8113" s="17" t="s">
        <v>522</v>
      </c>
      <c r="C8113" s="15">
        <f>INDEX(装备!G:G,MATCH(属性!A8113,装备!A:A,0))</f>
        <v>18</v>
      </c>
      <c r="D8113" s="15" t="str">
        <f>INDEX(装备!E:E,MATCH(属性!A8113,装备!A:A,0))</f>
        <v>helmet</v>
      </c>
      <c r="E8113" s="14">
        <v>71</v>
      </c>
      <c r="F8113" s="17">
        <f t="shared" ref="F8113:K8113" si="311">INT(F5953*1.1)</f>
        <v>7426</v>
      </c>
      <c r="G8113" s="17">
        <f t="shared" si="311"/>
        <v>0</v>
      </c>
      <c r="H8113" s="17">
        <f t="shared" si="311"/>
        <v>0</v>
      </c>
      <c r="I8113" s="17">
        <f t="shared" si="311"/>
        <v>0</v>
      </c>
      <c r="J8113" s="17">
        <f t="shared" si="311"/>
        <v>0</v>
      </c>
      <c r="K8113" s="17">
        <f t="shared" si="311"/>
        <v>88000</v>
      </c>
      <c r="L8113" s="17"/>
      <c r="M8113" s="17"/>
      <c r="N8113" s="17"/>
      <c r="O8113" s="17">
        <f>IF(E8113=1,"",VLOOKUP(E8113,系数!$S$2:$AB$12,MATCH(属性!C8113,评级,0),1))</f>
        <v>320</v>
      </c>
    </row>
    <row r="8114" spans="1:15" ht="17.25" thickBot="1" x14ac:dyDescent="0.4">
      <c r="A8114" s="17">
        <f t="shared" si="304"/>
        <v>7100068</v>
      </c>
      <c r="B8114" s="17" t="s">
        <v>522</v>
      </c>
      <c r="C8114" s="15">
        <f>INDEX(装备!G:G,MATCH(属性!A8114,装备!A:A,0))</f>
        <v>18</v>
      </c>
      <c r="D8114" s="15" t="str">
        <f>INDEX(装备!E:E,MATCH(属性!A8114,装备!A:A,0))</f>
        <v>helmet</v>
      </c>
      <c r="E8114" s="14">
        <v>72</v>
      </c>
      <c r="F8114" s="17">
        <f t="shared" ref="F8114:K8114" si="312">INT(F5954*1.1)</f>
        <v>7508</v>
      </c>
      <c r="G8114" s="17">
        <f t="shared" si="312"/>
        <v>0</v>
      </c>
      <c r="H8114" s="17">
        <f t="shared" si="312"/>
        <v>0</v>
      </c>
      <c r="I8114" s="17">
        <f t="shared" si="312"/>
        <v>0</v>
      </c>
      <c r="J8114" s="17">
        <f t="shared" si="312"/>
        <v>0</v>
      </c>
      <c r="K8114" s="17">
        <f t="shared" si="312"/>
        <v>90750</v>
      </c>
      <c r="L8114" s="17"/>
      <c r="M8114" s="17"/>
      <c r="N8114" s="17"/>
      <c r="O8114" s="17">
        <f>IF(E8114=1,"",VLOOKUP(E8114,系数!$S$2:$AB$12,MATCH(属性!C8114,评级,0),1))</f>
        <v>320</v>
      </c>
    </row>
    <row r="8115" spans="1:15" ht="17.25" thickBot="1" x14ac:dyDescent="0.4">
      <c r="A8115" s="17">
        <f t="shared" si="304"/>
        <v>7100068</v>
      </c>
      <c r="B8115" s="17" t="s">
        <v>522</v>
      </c>
      <c r="C8115" s="15">
        <f>INDEX(装备!G:G,MATCH(属性!A8115,装备!A:A,0))</f>
        <v>18</v>
      </c>
      <c r="D8115" s="15" t="str">
        <f>INDEX(装备!E:E,MATCH(属性!A8115,装备!A:A,0))</f>
        <v>helmet</v>
      </c>
      <c r="E8115" s="14">
        <v>73</v>
      </c>
      <c r="F8115" s="17">
        <f t="shared" ref="F8115:K8115" si="313">INT(F5955*1.1)</f>
        <v>7591</v>
      </c>
      <c r="G8115" s="17">
        <f t="shared" si="313"/>
        <v>0</v>
      </c>
      <c r="H8115" s="17">
        <f t="shared" si="313"/>
        <v>0</v>
      </c>
      <c r="I8115" s="17">
        <f t="shared" si="313"/>
        <v>0</v>
      </c>
      <c r="J8115" s="17">
        <f t="shared" si="313"/>
        <v>0</v>
      </c>
      <c r="K8115" s="17">
        <f t="shared" si="313"/>
        <v>93500</v>
      </c>
      <c r="L8115" s="17"/>
      <c r="M8115" s="17"/>
      <c r="N8115" s="17"/>
      <c r="O8115" s="17">
        <f>IF(E8115=1,"",VLOOKUP(E8115,系数!$S$2:$AB$12,MATCH(属性!C8115,评级,0),1))</f>
        <v>320</v>
      </c>
    </row>
    <row r="8116" spans="1:15" ht="17.25" thickBot="1" x14ac:dyDescent="0.4">
      <c r="A8116" s="17">
        <f t="shared" si="304"/>
        <v>7100068</v>
      </c>
      <c r="B8116" s="17" t="s">
        <v>522</v>
      </c>
      <c r="C8116" s="15">
        <f>INDEX(装备!G:G,MATCH(属性!A8116,装备!A:A,0))</f>
        <v>18</v>
      </c>
      <c r="D8116" s="15" t="str">
        <f>INDEX(装备!E:E,MATCH(属性!A8116,装备!A:A,0))</f>
        <v>helmet</v>
      </c>
      <c r="E8116" s="14">
        <v>74</v>
      </c>
      <c r="F8116" s="17">
        <f t="shared" ref="F8116:K8116" si="314">INT(F5956*1.1)</f>
        <v>7673</v>
      </c>
      <c r="G8116" s="17">
        <f t="shared" si="314"/>
        <v>0</v>
      </c>
      <c r="H8116" s="17">
        <f t="shared" si="314"/>
        <v>0</v>
      </c>
      <c r="I8116" s="17">
        <f t="shared" si="314"/>
        <v>0</v>
      </c>
      <c r="J8116" s="17">
        <f t="shared" si="314"/>
        <v>0</v>
      </c>
      <c r="K8116" s="17">
        <f t="shared" si="314"/>
        <v>96250</v>
      </c>
      <c r="L8116" s="17"/>
      <c r="M8116" s="17"/>
      <c r="N8116" s="17"/>
      <c r="O8116" s="17">
        <f>IF(E8116=1,"",VLOOKUP(E8116,系数!$S$2:$AB$12,MATCH(属性!C8116,评级,0),1))</f>
        <v>320</v>
      </c>
    </row>
    <row r="8117" spans="1:15" ht="17.25" thickBot="1" x14ac:dyDescent="0.4">
      <c r="A8117" s="17">
        <f t="shared" si="304"/>
        <v>7100068</v>
      </c>
      <c r="B8117" s="17" t="s">
        <v>522</v>
      </c>
      <c r="C8117" s="15">
        <f>INDEX(装备!G:G,MATCH(属性!A8117,装备!A:A,0))</f>
        <v>18</v>
      </c>
      <c r="D8117" s="15" t="str">
        <f>INDEX(装备!E:E,MATCH(属性!A8117,装备!A:A,0))</f>
        <v>helmet</v>
      </c>
      <c r="E8117" s="14">
        <v>75</v>
      </c>
      <c r="F8117" s="17">
        <f t="shared" ref="F8117:K8117" si="315">INT(F5957*1.1)</f>
        <v>7756</v>
      </c>
      <c r="G8117" s="17">
        <f t="shared" si="315"/>
        <v>0</v>
      </c>
      <c r="H8117" s="17">
        <f t="shared" si="315"/>
        <v>0</v>
      </c>
      <c r="I8117" s="17">
        <f t="shared" si="315"/>
        <v>0</v>
      </c>
      <c r="J8117" s="17">
        <f t="shared" si="315"/>
        <v>0</v>
      </c>
      <c r="K8117" s="17">
        <f t="shared" si="315"/>
        <v>99000</v>
      </c>
      <c r="L8117" s="17"/>
      <c r="M8117" s="17"/>
      <c r="N8117" s="17"/>
      <c r="O8117" s="17">
        <f>IF(E8117=1,"",VLOOKUP(E8117,系数!$S$2:$AB$12,MATCH(属性!C8117,评级,0),1))</f>
        <v>320</v>
      </c>
    </row>
    <row r="8118" spans="1:15" ht="17.25" thickBot="1" x14ac:dyDescent="0.4">
      <c r="A8118" s="17">
        <f t="shared" si="304"/>
        <v>7100068</v>
      </c>
      <c r="B8118" s="17" t="s">
        <v>522</v>
      </c>
      <c r="C8118" s="15">
        <f>INDEX(装备!G:G,MATCH(属性!A8118,装备!A:A,0))</f>
        <v>18</v>
      </c>
      <c r="D8118" s="15" t="str">
        <f>INDEX(装备!E:E,MATCH(属性!A8118,装备!A:A,0))</f>
        <v>helmet</v>
      </c>
      <c r="E8118" s="14">
        <v>76</v>
      </c>
      <c r="F8118" s="17">
        <f t="shared" ref="F8118:K8118" si="316">INT(F5958*1.1)</f>
        <v>7838</v>
      </c>
      <c r="G8118" s="17">
        <f t="shared" si="316"/>
        <v>0</v>
      </c>
      <c r="H8118" s="17">
        <f t="shared" si="316"/>
        <v>0</v>
      </c>
      <c r="I8118" s="17">
        <f t="shared" si="316"/>
        <v>0</v>
      </c>
      <c r="J8118" s="17">
        <f t="shared" si="316"/>
        <v>0</v>
      </c>
      <c r="K8118" s="17">
        <f t="shared" si="316"/>
        <v>101750</v>
      </c>
      <c r="L8118" s="17"/>
      <c r="M8118" s="17"/>
      <c r="N8118" s="17"/>
      <c r="O8118" s="17">
        <f>IF(E8118=1,"",VLOOKUP(E8118,系数!$S$2:$AB$12,MATCH(属性!C8118,评级,0),1))</f>
        <v>320</v>
      </c>
    </row>
    <row r="8119" spans="1:15" ht="17.25" thickBot="1" x14ac:dyDescent="0.4">
      <c r="A8119" s="17">
        <f t="shared" si="304"/>
        <v>7100068</v>
      </c>
      <c r="B8119" s="17" t="s">
        <v>522</v>
      </c>
      <c r="C8119" s="15">
        <f>INDEX(装备!G:G,MATCH(属性!A8119,装备!A:A,0))</f>
        <v>18</v>
      </c>
      <c r="D8119" s="15" t="str">
        <f>INDEX(装备!E:E,MATCH(属性!A8119,装备!A:A,0))</f>
        <v>helmet</v>
      </c>
      <c r="E8119" s="14">
        <v>77</v>
      </c>
      <c r="F8119" s="17">
        <f t="shared" ref="F8119:K8119" si="317">INT(F5959*1.1)</f>
        <v>7921</v>
      </c>
      <c r="G8119" s="17">
        <f t="shared" si="317"/>
        <v>0</v>
      </c>
      <c r="H8119" s="17">
        <f t="shared" si="317"/>
        <v>0</v>
      </c>
      <c r="I8119" s="17">
        <f t="shared" si="317"/>
        <v>0</v>
      </c>
      <c r="J8119" s="17">
        <f t="shared" si="317"/>
        <v>0</v>
      </c>
      <c r="K8119" s="17">
        <f t="shared" si="317"/>
        <v>104500</v>
      </c>
      <c r="L8119" s="17"/>
      <c r="M8119" s="17"/>
      <c r="N8119" s="17"/>
      <c r="O8119" s="17">
        <f>IF(E8119=1,"",VLOOKUP(E8119,系数!$S$2:$AB$12,MATCH(属性!C8119,评级,0),1))</f>
        <v>320</v>
      </c>
    </row>
    <row r="8120" spans="1:15" ht="17.25" thickBot="1" x14ac:dyDescent="0.4">
      <c r="A8120" s="17">
        <f t="shared" si="304"/>
        <v>7100068</v>
      </c>
      <c r="B8120" s="17" t="s">
        <v>522</v>
      </c>
      <c r="C8120" s="15">
        <f>INDEX(装备!G:G,MATCH(属性!A8120,装备!A:A,0))</f>
        <v>18</v>
      </c>
      <c r="D8120" s="15" t="str">
        <f>INDEX(装备!E:E,MATCH(属性!A8120,装备!A:A,0))</f>
        <v>helmet</v>
      </c>
      <c r="E8120" s="14">
        <v>78</v>
      </c>
      <c r="F8120" s="17">
        <f t="shared" ref="F8120:K8120" si="318">INT(F5960*1.1)</f>
        <v>8003</v>
      </c>
      <c r="G8120" s="17">
        <f t="shared" si="318"/>
        <v>0</v>
      </c>
      <c r="H8120" s="17">
        <f t="shared" si="318"/>
        <v>0</v>
      </c>
      <c r="I8120" s="17">
        <f t="shared" si="318"/>
        <v>0</v>
      </c>
      <c r="J8120" s="17">
        <f t="shared" si="318"/>
        <v>0</v>
      </c>
      <c r="K8120" s="17">
        <f t="shared" si="318"/>
        <v>107250</v>
      </c>
      <c r="L8120" s="17"/>
      <c r="M8120" s="17"/>
      <c r="N8120" s="17"/>
      <c r="O8120" s="17">
        <f>IF(E8120=1,"",VLOOKUP(E8120,系数!$S$2:$AB$12,MATCH(属性!C8120,评级,0),1))</f>
        <v>320</v>
      </c>
    </row>
    <row r="8121" spans="1:15" ht="17.25" thickBot="1" x14ac:dyDescent="0.4">
      <c r="A8121" s="17">
        <f t="shared" si="304"/>
        <v>7100068</v>
      </c>
      <c r="B8121" s="17" t="s">
        <v>522</v>
      </c>
      <c r="C8121" s="15">
        <f>INDEX(装备!G:G,MATCH(属性!A8121,装备!A:A,0))</f>
        <v>18</v>
      </c>
      <c r="D8121" s="15" t="str">
        <f>INDEX(装备!E:E,MATCH(属性!A8121,装备!A:A,0))</f>
        <v>helmet</v>
      </c>
      <c r="E8121" s="14">
        <v>79</v>
      </c>
      <c r="F8121" s="17">
        <f t="shared" ref="F8121:K8121" si="319">INT(F5961*1.1)</f>
        <v>8086</v>
      </c>
      <c r="G8121" s="17">
        <f t="shared" si="319"/>
        <v>0</v>
      </c>
      <c r="H8121" s="17">
        <f t="shared" si="319"/>
        <v>0</v>
      </c>
      <c r="I8121" s="17">
        <f t="shared" si="319"/>
        <v>0</v>
      </c>
      <c r="J8121" s="17">
        <f t="shared" si="319"/>
        <v>0</v>
      </c>
      <c r="K8121" s="17">
        <f t="shared" si="319"/>
        <v>110000</v>
      </c>
      <c r="L8121" s="17"/>
      <c r="M8121" s="17"/>
      <c r="N8121" s="17"/>
      <c r="O8121" s="17">
        <f>IF(E8121=1,"",VLOOKUP(E8121,系数!$S$2:$AB$12,MATCH(属性!C8121,评级,0),1))</f>
        <v>320</v>
      </c>
    </row>
    <row r="8122" spans="1:15" ht="17.25" thickBot="1" x14ac:dyDescent="0.4">
      <c r="A8122" s="17">
        <f t="shared" si="304"/>
        <v>7100068</v>
      </c>
      <c r="B8122" s="17" t="s">
        <v>522</v>
      </c>
      <c r="C8122" s="15">
        <f>INDEX(装备!G:G,MATCH(属性!A8122,装备!A:A,0))</f>
        <v>18</v>
      </c>
      <c r="D8122" s="15" t="str">
        <f>INDEX(装备!E:E,MATCH(属性!A8122,装备!A:A,0))</f>
        <v>helmet</v>
      </c>
      <c r="E8122" s="14">
        <v>80</v>
      </c>
      <c r="F8122" s="17">
        <f t="shared" ref="F8122:K8122" si="320">INT(F5962*1.1)</f>
        <v>8168</v>
      </c>
      <c r="G8122" s="17">
        <f t="shared" si="320"/>
        <v>0</v>
      </c>
      <c r="H8122" s="17">
        <f t="shared" si="320"/>
        <v>0</v>
      </c>
      <c r="I8122" s="17">
        <f t="shared" si="320"/>
        <v>0</v>
      </c>
      <c r="J8122" s="17">
        <f t="shared" si="320"/>
        <v>0</v>
      </c>
      <c r="K8122" s="17">
        <f t="shared" si="320"/>
        <v>132000</v>
      </c>
      <c r="L8122" s="17"/>
      <c r="M8122" s="17"/>
      <c r="N8122" s="17"/>
      <c r="O8122" s="17">
        <f>IF(E8122=1,"",VLOOKUP(E8122,系数!$S$2:$AB$12,MATCH(属性!C8122,评级,0),1))</f>
        <v>360</v>
      </c>
    </row>
    <row r="8123" spans="1:15" ht="17.25" thickBot="1" x14ac:dyDescent="0.4">
      <c r="A8123" s="17">
        <f t="shared" si="304"/>
        <v>7100068</v>
      </c>
      <c r="B8123" s="17" t="s">
        <v>522</v>
      </c>
      <c r="C8123" s="15">
        <f>INDEX(装备!G:G,MATCH(属性!A8123,装备!A:A,0))</f>
        <v>18</v>
      </c>
      <c r="D8123" s="15" t="str">
        <f>INDEX(装备!E:E,MATCH(属性!A8123,装备!A:A,0))</f>
        <v>helmet</v>
      </c>
      <c r="E8123" s="14">
        <v>81</v>
      </c>
      <c r="F8123" s="17">
        <f t="shared" ref="F8123:K8123" si="321">INT(F5963*1.1)</f>
        <v>8251</v>
      </c>
      <c r="G8123" s="17">
        <f t="shared" si="321"/>
        <v>0</v>
      </c>
      <c r="H8123" s="17">
        <f t="shared" si="321"/>
        <v>0</v>
      </c>
      <c r="I8123" s="17">
        <f t="shared" si="321"/>
        <v>0</v>
      </c>
      <c r="J8123" s="17">
        <f t="shared" si="321"/>
        <v>0</v>
      </c>
      <c r="K8123" s="17">
        <f t="shared" si="321"/>
        <v>154000</v>
      </c>
      <c r="L8123" s="17"/>
      <c r="M8123" s="17"/>
      <c r="N8123" s="17"/>
      <c r="O8123" s="17">
        <f>IF(E8123=1,"",VLOOKUP(E8123,系数!$S$2:$AB$12,MATCH(属性!C8123,评级,0),1))</f>
        <v>360</v>
      </c>
    </row>
    <row r="8124" spans="1:15" ht="17.25" thickBot="1" x14ac:dyDescent="0.4">
      <c r="A8124" s="17">
        <f t="shared" si="304"/>
        <v>7100068</v>
      </c>
      <c r="B8124" s="17" t="s">
        <v>522</v>
      </c>
      <c r="C8124" s="15">
        <f>INDEX(装备!G:G,MATCH(属性!A8124,装备!A:A,0))</f>
        <v>18</v>
      </c>
      <c r="D8124" s="15" t="str">
        <f>INDEX(装备!E:E,MATCH(属性!A8124,装备!A:A,0))</f>
        <v>helmet</v>
      </c>
      <c r="E8124" s="14">
        <v>82</v>
      </c>
      <c r="F8124" s="17">
        <f t="shared" ref="F8124:K8124" si="322">INT(F5964*1.1)</f>
        <v>8333</v>
      </c>
      <c r="G8124" s="17">
        <f t="shared" si="322"/>
        <v>0</v>
      </c>
      <c r="H8124" s="17">
        <f t="shared" si="322"/>
        <v>0</v>
      </c>
      <c r="I8124" s="17">
        <f t="shared" si="322"/>
        <v>0</v>
      </c>
      <c r="J8124" s="17">
        <f t="shared" si="322"/>
        <v>0</v>
      </c>
      <c r="K8124" s="17">
        <f t="shared" si="322"/>
        <v>176000</v>
      </c>
      <c r="L8124" s="17"/>
      <c r="M8124" s="17"/>
      <c r="N8124" s="17"/>
      <c r="O8124" s="17">
        <f>IF(E8124=1,"",VLOOKUP(E8124,系数!$S$2:$AB$12,MATCH(属性!C8124,评级,0),1))</f>
        <v>360</v>
      </c>
    </row>
    <row r="8125" spans="1:15" ht="17.25" thickBot="1" x14ac:dyDescent="0.4">
      <c r="A8125" s="17">
        <f t="shared" si="304"/>
        <v>7100068</v>
      </c>
      <c r="B8125" s="17" t="s">
        <v>522</v>
      </c>
      <c r="C8125" s="15">
        <f>INDEX(装备!G:G,MATCH(属性!A8125,装备!A:A,0))</f>
        <v>18</v>
      </c>
      <c r="D8125" s="15" t="str">
        <f>INDEX(装备!E:E,MATCH(属性!A8125,装备!A:A,0))</f>
        <v>helmet</v>
      </c>
      <c r="E8125" s="14">
        <v>83</v>
      </c>
      <c r="F8125" s="17">
        <f t="shared" ref="F8125:K8125" si="323">INT(F5965*1.1)</f>
        <v>8416</v>
      </c>
      <c r="G8125" s="17">
        <f t="shared" si="323"/>
        <v>0</v>
      </c>
      <c r="H8125" s="17">
        <f t="shared" si="323"/>
        <v>0</v>
      </c>
      <c r="I8125" s="17">
        <f t="shared" si="323"/>
        <v>0</v>
      </c>
      <c r="J8125" s="17">
        <f t="shared" si="323"/>
        <v>0</v>
      </c>
      <c r="K8125" s="17">
        <f t="shared" si="323"/>
        <v>198000</v>
      </c>
      <c r="L8125" s="17"/>
      <c r="M8125" s="17"/>
      <c r="N8125" s="17"/>
      <c r="O8125" s="17">
        <f>IF(E8125=1,"",VLOOKUP(E8125,系数!$S$2:$AB$12,MATCH(属性!C8125,评级,0),1))</f>
        <v>360</v>
      </c>
    </row>
    <row r="8126" spans="1:15" ht="17.25" thickBot="1" x14ac:dyDescent="0.4">
      <c r="A8126" s="17">
        <f t="shared" si="304"/>
        <v>7100068</v>
      </c>
      <c r="B8126" s="17" t="s">
        <v>522</v>
      </c>
      <c r="C8126" s="15">
        <f>INDEX(装备!G:G,MATCH(属性!A8126,装备!A:A,0))</f>
        <v>18</v>
      </c>
      <c r="D8126" s="15" t="str">
        <f>INDEX(装备!E:E,MATCH(属性!A8126,装备!A:A,0))</f>
        <v>helmet</v>
      </c>
      <c r="E8126" s="14">
        <v>84</v>
      </c>
      <c r="F8126" s="17">
        <f t="shared" ref="F8126:K8126" si="324">INT(F5966*1.1)</f>
        <v>8498</v>
      </c>
      <c r="G8126" s="17">
        <f t="shared" si="324"/>
        <v>0</v>
      </c>
      <c r="H8126" s="17">
        <f t="shared" si="324"/>
        <v>0</v>
      </c>
      <c r="I8126" s="17">
        <f t="shared" si="324"/>
        <v>0</v>
      </c>
      <c r="J8126" s="17">
        <f t="shared" si="324"/>
        <v>0</v>
      </c>
      <c r="K8126" s="17">
        <f t="shared" si="324"/>
        <v>220000</v>
      </c>
      <c r="L8126" s="17"/>
      <c r="M8126" s="17"/>
      <c r="N8126" s="17"/>
      <c r="O8126" s="17">
        <f>IF(E8126=1,"",VLOOKUP(E8126,系数!$S$2:$AB$12,MATCH(属性!C8126,评级,0),1))</f>
        <v>360</v>
      </c>
    </row>
    <row r="8127" spans="1:15" ht="17.25" thickBot="1" x14ac:dyDescent="0.4">
      <c r="A8127" s="17">
        <f t="shared" si="304"/>
        <v>7100068</v>
      </c>
      <c r="B8127" s="17" t="s">
        <v>522</v>
      </c>
      <c r="C8127" s="15">
        <f>INDEX(装备!G:G,MATCH(属性!A8127,装备!A:A,0))</f>
        <v>18</v>
      </c>
      <c r="D8127" s="15" t="str">
        <f>INDEX(装备!E:E,MATCH(属性!A8127,装备!A:A,0))</f>
        <v>helmet</v>
      </c>
      <c r="E8127" s="14">
        <v>85</v>
      </c>
      <c r="F8127" s="17">
        <f t="shared" ref="F8127:K8127" si="325">INT(F5967*1.1)</f>
        <v>8581</v>
      </c>
      <c r="G8127" s="17">
        <f t="shared" si="325"/>
        <v>0</v>
      </c>
      <c r="H8127" s="17">
        <f t="shared" si="325"/>
        <v>0</v>
      </c>
      <c r="I8127" s="17">
        <f t="shared" si="325"/>
        <v>0</v>
      </c>
      <c r="J8127" s="17">
        <f t="shared" si="325"/>
        <v>0</v>
      </c>
      <c r="K8127" s="17">
        <f t="shared" si="325"/>
        <v>275000</v>
      </c>
      <c r="L8127" s="17"/>
      <c r="M8127" s="17"/>
      <c r="N8127" s="17"/>
      <c r="O8127" s="17">
        <f>IF(E8127=1,"",VLOOKUP(E8127,系数!$S$2:$AB$12,MATCH(属性!C8127,评级,0),1))</f>
        <v>360</v>
      </c>
    </row>
    <row r="8128" spans="1:15" ht="17.25" thickBot="1" x14ac:dyDescent="0.4">
      <c r="A8128" s="17">
        <f t="shared" si="304"/>
        <v>7100068</v>
      </c>
      <c r="B8128" s="17" t="s">
        <v>522</v>
      </c>
      <c r="C8128" s="15">
        <f>INDEX(装备!G:G,MATCH(属性!A8128,装备!A:A,0))</f>
        <v>18</v>
      </c>
      <c r="D8128" s="15" t="str">
        <f>INDEX(装备!E:E,MATCH(属性!A8128,装备!A:A,0))</f>
        <v>helmet</v>
      </c>
      <c r="E8128" s="14">
        <v>86</v>
      </c>
      <c r="F8128" s="17">
        <f t="shared" ref="F8128:K8128" si="326">INT(F5968*1.1)</f>
        <v>8663</v>
      </c>
      <c r="G8128" s="17">
        <f t="shared" si="326"/>
        <v>0</v>
      </c>
      <c r="H8128" s="17">
        <f t="shared" si="326"/>
        <v>0</v>
      </c>
      <c r="I8128" s="17">
        <f t="shared" si="326"/>
        <v>0</v>
      </c>
      <c r="J8128" s="17">
        <f t="shared" si="326"/>
        <v>0</v>
      </c>
      <c r="K8128" s="17">
        <f t="shared" si="326"/>
        <v>330000</v>
      </c>
      <c r="L8128" s="17"/>
      <c r="M8128" s="17"/>
      <c r="N8128" s="17"/>
      <c r="O8128" s="17">
        <f>IF(E8128=1,"",VLOOKUP(E8128,系数!$S$2:$AB$12,MATCH(属性!C8128,评级,0),1))</f>
        <v>360</v>
      </c>
    </row>
    <row r="8129" spans="1:15" ht="17.25" thickBot="1" x14ac:dyDescent="0.4">
      <c r="A8129" s="17">
        <f t="shared" si="304"/>
        <v>7100068</v>
      </c>
      <c r="B8129" s="17" t="s">
        <v>522</v>
      </c>
      <c r="C8129" s="15">
        <f>INDEX(装备!G:G,MATCH(属性!A8129,装备!A:A,0))</f>
        <v>18</v>
      </c>
      <c r="D8129" s="15" t="str">
        <f>INDEX(装备!E:E,MATCH(属性!A8129,装备!A:A,0))</f>
        <v>helmet</v>
      </c>
      <c r="E8129" s="14">
        <v>87</v>
      </c>
      <c r="F8129" s="17">
        <f t="shared" ref="F8129:K8129" si="327">INT(F5969*1.1)</f>
        <v>8746</v>
      </c>
      <c r="G8129" s="17">
        <f t="shared" si="327"/>
        <v>0</v>
      </c>
      <c r="H8129" s="17">
        <f t="shared" si="327"/>
        <v>0</v>
      </c>
      <c r="I8129" s="17">
        <f t="shared" si="327"/>
        <v>0</v>
      </c>
      <c r="J8129" s="17">
        <f t="shared" si="327"/>
        <v>0</v>
      </c>
      <c r="K8129" s="17">
        <f t="shared" si="327"/>
        <v>385000</v>
      </c>
      <c r="L8129" s="17"/>
      <c r="M8129" s="17"/>
      <c r="N8129" s="17"/>
      <c r="O8129" s="17">
        <f>IF(E8129=1,"",VLOOKUP(E8129,系数!$S$2:$AB$12,MATCH(属性!C8129,评级,0),1))</f>
        <v>360</v>
      </c>
    </row>
    <row r="8130" spans="1:15" ht="17.25" thickBot="1" x14ac:dyDescent="0.4">
      <c r="A8130" s="17">
        <f t="shared" si="304"/>
        <v>7100068</v>
      </c>
      <c r="B8130" s="17" t="s">
        <v>522</v>
      </c>
      <c r="C8130" s="15">
        <f>INDEX(装备!G:G,MATCH(属性!A8130,装备!A:A,0))</f>
        <v>18</v>
      </c>
      <c r="D8130" s="15" t="str">
        <f>INDEX(装备!E:E,MATCH(属性!A8130,装备!A:A,0))</f>
        <v>helmet</v>
      </c>
      <c r="E8130" s="14">
        <v>88</v>
      </c>
      <c r="F8130" s="17">
        <f t="shared" ref="F8130:K8130" si="328">INT(F5970*1.1)</f>
        <v>8828</v>
      </c>
      <c r="G8130" s="17">
        <f t="shared" si="328"/>
        <v>0</v>
      </c>
      <c r="H8130" s="17">
        <f t="shared" si="328"/>
        <v>0</v>
      </c>
      <c r="I8130" s="17">
        <f t="shared" si="328"/>
        <v>0</v>
      </c>
      <c r="J8130" s="17">
        <f t="shared" si="328"/>
        <v>0</v>
      </c>
      <c r="K8130" s="17">
        <f t="shared" si="328"/>
        <v>440000</v>
      </c>
      <c r="L8130" s="17"/>
      <c r="M8130" s="17"/>
      <c r="N8130" s="17"/>
      <c r="O8130" s="17">
        <f>IF(E8130=1,"",VLOOKUP(E8130,系数!$S$2:$AB$12,MATCH(属性!C8130,评级,0),1))</f>
        <v>360</v>
      </c>
    </row>
    <row r="8131" spans="1:15" ht="17.25" thickBot="1" x14ac:dyDescent="0.4">
      <c r="A8131" s="17">
        <f t="shared" si="304"/>
        <v>7100068</v>
      </c>
      <c r="B8131" s="17" t="s">
        <v>522</v>
      </c>
      <c r="C8131" s="15">
        <f>INDEX(装备!G:G,MATCH(属性!A8131,装备!A:A,0))</f>
        <v>18</v>
      </c>
      <c r="D8131" s="15" t="str">
        <f>INDEX(装备!E:E,MATCH(属性!A8131,装备!A:A,0))</f>
        <v>helmet</v>
      </c>
      <c r="E8131" s="14">
        <v>89</v>
      </c>
      <c r="F8131" s="17">
        <f t="shared" ref="F8131:K8131" si="329">INT(F5971*1.1)</f>
        <v>8911</v>
      </c>
      <c r="G8131" s="17">
        <f t="shared" si="329"/>
        <v>0</v>
      </c>
      <c r="H8131" s="17">
        <f t="shared" si="329"/>
        <v>0</v>
      </c>
      <c r="I8131" s="17">
        <f t="shared" si="329"/>
        <v>0</v>
      </c>
      <c r="J8131" s="17">
        <f t="shared" si="329"/>
        <v>0</v>
      </c>
      <c r="K8131" s="17">
        <f t="shared" si="329"/>
        <v>495000</v>
      </c>
      <c r="L8131" s="17"/>
      <c r="M8131" s="17"/>
      <c r="N8131" s="17"/>
      <c r="O8131" s="17">
        <f>IF(E8131=1,"",VLOOKUP(E8131,系数!$S$2:$AB$12,MATCH(属性!C8131,评级,0),1))</f>
        <v>360</v>
      </c>
    </row>
    <row r="8132" spans="1:15" ht="17.25" thickBot="1" x14ac:dyDescent="0.4">
      <c r="A8132" s="17">
        <f t="shared" si="304"/>
        <v>7100068</v>
      </c>
      <c r="B8132" s="17" t="s">
        <v>522</v>
      </c>
      <c r="C8132" s="15">
        <f>INDEX(装备!G:G,MATCH(属性!A8132,装备!A:A,0))</f>
        <v>18</v>
      </c>
      <c r="D8132" s="15" t="str">
        <f>INDEX(装备!E:E,MATCH(属性!A8132,装备!A:A,0))</f>
        <v>helmet</v>
      </c>
      <c r="E8132" s="14">
        <v>90</v>
      </c>
      <c r="F8132" s="17">
        <f t="shared" ref="F8132:K8132" si="330">INT(F5972*1.1)</f>
        <v>8993</v>
      </c>
      <c r="G8132" s="17">
        <f t="shared" si="330"/>
        <v>0</v>
      </c>
      <c r="H8132" s="17">
        <f t="shared" si="330"/>
        <v>0</v>
      </c>
      <c r="I8132" s="17">
        <f t="shared" si="330"/>
        <v>0</v>
      </c>
      <c r="J8132" s="17">
        <f t="shared" si="330"/>
        <v>0</v>
      </c>
      <c r="K8132" s="17">
        <f t="shared" si="330"/>
        <v>495000</v>
      </c>
      <c r="L8132" s="17"/>
      <c r="M8132" s="17"/>
      <c r="N8132" s="17"/>
      <c r="O8132" s="17">
        <f>IF(E8132=1,"",VLOOKUP(E8132,系数!$S$2:$AB$12,MATCH(属性!C8132,评级,0),1))</f>
        <v>400</v>
      </c>
    </row>
    <row r="8133" spans="1:15" ht="17.25" thickBot="1" x14ac:dyDescent="0.4">
      <c r="A8133" s="17">
        <f t="shared" si="304"/>
        <v>7100068</v>
      </c>
      <c r="B8133" s="17" t="s">
        <v>522</v>
      </c>
      <c r="C8133" s="15">
        <f>INDEX(装备!G:G,MATCH(属性!A8133,装备!A:A,0))</f>
        <v>18</v>
      </c>
      <c r="D8133" s="15" t="str">
        <f>INDEX(装备!E:E,MATCH(属性!A8133,装备!A:A,0))</f>
        <v>helmet</v>
      </c>
      <c r="E8133" s="14">
        <v>91</v>
      </c>
      <c r="F8133" s="17">
        <f t="shared" ref="F8133:K8133" si="331">INT(F5973*1.1)</f>
        <v>9076</v>
      </c>
      <c r="G8133" s="17">
        <f t="shared" si="331"/>
        <v>0</v>
      </c>
      <c r="H8133" s="17">
        <f t="shared" si="331"/>
        <v>0</v>
      </c>
      <c r="I8133" s="17">
        <f t="shared" si="331"/>
        <v>0</v>
      </c>
      <c r="J8133" s="17">
        <f t="shared" si="331"/>
        <v>0</v>
      </c>
      <c r="K8133" s="17">
        <f t="shared" si="331"/>
        <v>495000</v>
      </c>
      <c r="L8133" s="17"/>
      <c r="M8133" s="17"/>
      <c r="N8133" s="17"/>
      <c r="O8133" s="17">
        <f>IF(E8133=1,"",VLOOKUP(E8133,系数!$S$2:$AB$12,MATCH(属性!C8133,评级,0),1))</f>
        <v>400</v>
      </c>
    </row>
    <row r="8134" spans="1:15" ht="17.25" thickBot="1" x14ac:dyDescent="0.4">
      <c r="A8134" s="17">
        <f t="shared" si="304"/>
        <v>7100068</v>
      </c>
      <c r="B8134" s="17" t="s">
        <v>522</v>
      </c>
      <c r="C8134" s="15">
        <f>INDEX(装备!G:G,MATCH(属性!A8134,装备!A:A,0))</f>
        <v>18</v>
      </c>
      <c r="D8134" s="15" t="str">
        <f>INDEX(装备!E:E,MATCH(属性!A8134,装备!A:A,0))</f>
        <v>helmet</v>
      </c>
      <c r="E8134" s="14">
        <v>92</v>
      </c>
      <c r="F8134" s="17">
        <f t="shared" ref="F8134:K8134" si="332">INT(F5974*1.1)</f>
        <v>9158</v>
      </c>
      <c r="G8134" s="17">
        <f t="shared" si="332"/>
        <v>0</v>
      </c>
      <c r="H8134" s="17">
        <f t="shared" si="332"/>
        <v>0</v>
      </c>
      <c r="I8134" s="17">
        <f t="shared" si="332"/>
        <v>0</v>
      </c>
      <c r="J8134" s="17">
        <f t="shared" si="332"/>
        <v>0</v>
      </c>
      <c r="K8134" s="17">
        <f t="shared" si="332"/>
        <v>495000</v>
      </c>
      <c r="L8134" s="17"/>
      <c r="M8134" s="17"/>
      <c r="N8134" s="17"/>
      <c r="O8134" s="17">
        <f>IF(E8134=1,"",VLOOKUP(E8134,系数!$S$2:$AB$12,MATCH(属性!C8134,评级,0),1))</f>
        <v>400</v>
      </c>
    </row>
    <row r="8135" spans="1:15" ht="17.25" thickBot="1" x14ac:dyDescent="0.4">
      <c r="A8135" s="17">
        <f t="shared" si="304"/>
        <v>7100068</v>
      </c>
      <c r="B8135" s="17" t="s">
        <v>522</v>
      </c>
      <c r="C8135" s="15">
        <f>INDEX(装备!G:G,MATCH(属性!A8135,装备!A:A,0))</f>
        <v>18</v>
      </c>
      <c r="D8135" s="15" t="str">
        <f>INDEX(装备!E:E,MATCH(属性!A8135,装备!A:A,0))</f>
        <v>helmet</v>
      </c>
      <c r="E8135" s="14">
        <v>93</v>
      </c>
      <c r="F8135" s="17">
        <f t="shared" ref="F8135:K8135" si="333">INT(F5975*1.1)</f>
        <v>9241</v>
      </c>
      <c r="G8135" s="17">
        <f t="shared" si="333"/>
        <v>0</v>
      </c>
      <c r="H8135" s="17">
        <f t="shared" si="333"/>
        <v>0</v>
      </c>
      <c r="I8135" s="17">
        <f t="shared" si="333"/>
        <v>0</v>
      </c>
      <c r="J8135" s="17">
        <f t="shared" si="333"/>
        <v>0</v>
      </c>
      <c r="K8135" s="17">
        <f t="shared" si="333"/>
        <v>495000</v>
      </c>
      <c r="L8135" s="17"/>
      <c r="M8135" s="17"/>
      <c r="N8135" s="17"/>
      <c r="O8135" s="17">
        <f>IF(E8135=1,"",VLOOKUP(E8135,系数!$S$2:$AB$12,MATCH(属性!C8135,评级,0),1))</f>
        <v>400</v>
      </c>
    </row>
    <row r="8136" spans="1:15" ht="17.25" thickBot="1" x14ac:dyDescent="0.4">
      <c r="A8136" s="17">
        <f t="shared" si="304"/>
        <v>7100068</v>
      </c>
      <c r="B8136" s="17" t="s">
        <v>522</v>
      </c>
      <c r="C8136" s="15">
        <f>INDEX(装备!G:G,MATCH(属性!A8136,装备!A:A,0))</f>
        <v>18</v>
      </c>
      <c r="D8136" s="15" t="str">
        <f>INDEX(装备!E:E,MATCH(属性!A8136,装备!A:A,0))</f>
        <v>helmet</v>
      </c>
      <c r="E8136" s="14">
        <v>94</v>
      </c>
      <c r="F8136" s="17">
        <f t="shared" ref="F8136:K8136" si="334">INT(F5976*1.1)</f>
        <v>9323</v>
      </c>
      <c r="G8136" s="17">
        <f t="shared" si="334"/>
        <v>0</v>
      </c>
      <c r="H8136" s="17">
        <f t="shared" si="334"/>
        <v>0</v>
      </c>
      <c r="I8136" s="17">
        <f t="shared" si="334"/>
        <v>0</v>
      </c>
      <c r="J8136" s="17">
        <f t="shared" si="334"/>
        <v>0</v>
      </c>
      <c r="K8136" s="17">
        <f t="shared" si="334"/>
        <v>495000</v>
      </c>
      <c r="L8136" s="17"/>
      <c r="M8136" s="17"/>
      <c r="N8136" s="17"/>
      <c r="O8136" s="17">
        <f>IF(E8136=1,"",VLOOKUP(E8136,系数!$S$2:$AB$12,MATCH(属性!C8136,评级,0),1))</f>
        <v>400</v>
      </c>
    </row>
    <row r="8137" spans="1:15" ht="17.25" thickBot="1" x14ac:dyDescent="0.4">
      <c r="A8137" s="17">
        <f t="shared" si="304"/>
        <v>7100068</v>
      </c>
      <c r="B8137" s="17" t="s">
        <v>522</v>
      </c>
      <c r="C8137" s="15">
        <f>INDEX(装备!G:G,MATCH(属性!A8137,装备!A:A,0))</f>
        <v>18</v>
      </c>
      <c r="D8137" s="15" t="str">
        <f>INDEX(装备!E:E,MATCH(属性!A8137,装备!A:A,0))</f>
        <v>helmet</v>
      </c>
      <c r="E8137" s="14">
        <v>95</v>
      </c>
      <c r="F8137" s="17">
        <f t="shared" ref="F8137:K8137" si="335">INT(F5977*1.1)</f>
        <v>9406</v>
      </c>
      <c r="G8137" s="17">
        <f t="shared" si="335"/>
        <v>0</v>
      </c>
      <c r="H8137" s="17">
        <f t="shared" si="335"/>
        <v>0</v>
      </c>
      <c r="I8137" s="17">
        <f t="shared" si="335"/>
        <v>0</v>
      </c>
      <c r="J8137" s="17">
        <f t="shared" si="335"/>
        <v>0</v>
      </c>
      <c r="K8137" s="17">
        <f t="shared" si="335"/>
        <v>495000</v>
      </c>
      <c r="L8137" s="17"/>
      <c r="M8137" s="17"/>
      <c r="N8137" s="17"/>
      <c r="O8137" s="17">
        <f>IF(E8137=1,"",VLOOKUP(E8137,系数!$S$2:$AB$12,MATCH(属性!C8137,评级,0),1))</f>
        <v>400</v>
      </c>
    </row>
    <row r="8138" spans="1:15" ht="17.25" thickBot="1" x14ac:dyDescent="0.4">
      <c r="A8138" s="17">
        <f t="shared" si="304"/>
        <v>7100068</v>
      </c>
      <c r="B8138" s="17" t="s">
        <v>522</v>
      </c>
      <c r="C8138" s="15">
        <f>INDEX(装备!G:G,MATCH(属性!A8138,装备!A:A,0))</f>
        <v>18</v>
      </c>
      <c r="D8138" s="15" t="str">
        <f>INDEX(装备!E:E,MATCH(属性!A8138,装备!A:A,0))</f>
        <v>helmet</v>
      </c>
      <c r="E8138" s="14">
        <v>96</v>
      </c>
      <c r="F8138" s="17">
        <f t="shared" ref="F8138:K8138" si="336">INT(F5978*1.1)</f>
        <v>9488</v>
      </c>
      <c r="G8138" s="17">
        <f t="shared" si="336"/>
        <v>0</v>
      </c>
      <c r="H8138" s="17">
        <f t="shared" si="336"/>
        <v>0</v>
      </c>
      <c r="I8138" s="17">
        <f t="shared" si="336"/>
        <v>0</v>
      </c>
      <c r="J8138" s="17">
        <f t="shared" si="336"/>
        <v>0</v>
      </c>
      <c r="K8138" s="17">
        <f t="shared" si="336"/>
        <v>495000</v>
      </c>
      <c r="L8138" s="17"/>
      <c r="M8138" s="17"/>
      <c r="N8138" s="17"/>
      <c r="O8138" s="17">
        <f>IF(E8138=1,"",VLOOKUP(E8138,系数!$S$2:$AB$12,MATCH(属性!C8138,评级,0),1))</f>
        <v>400</v>
      </c>
    </row>
    <row r="8139" spans="1:15" ht="17.25" thickBot="1" x14ac:dyDescent="0.4">
      <c r="A8139" s="17">
        <f t="shared" si="304"/>
        <v>7100068</v>
      </c>
      <c r="B8139" s="17" t="s">
        <v>522</v>
      </c>
      <c r="C8139" s="15">
        <f>INDEX(装备!G:G,MATCH(属性!A8139,装备!A:A,0))</f>
        <v>18</v>
      </c>
      <c r="D8139" s="15" t="str">
        <f>INDEX(装备!E:E,MATCH(属性!A8139,装备!A:A,0))</f>
        <v>helmet</v>
      </c>
      <c r="E8139" s="14">
        <v>97</v>
      </c>
      <c r="F8139" s="17">
        <f t="shared" ref="F8139:K8139" si="337">INT(F5979*1.1)</f>
        <v>9571</v>
      </c>
      <c r="G8139" s="17">
        <f t="shared" si="337"/>
        <v>0</v>
      </c>
      <c r="H8139" s="17">
        <f t="shared" si="337"/>
        <v>0</v>
      </c>
      <c r="I8139" s="17">
        <f t="shared" si="337"/>
        <v>0</v>
      </c>
      <c r="J8139" s="17">
        <f t="shared" si="337"/>
        <v>0</v>
      </c>
      <c r="K8139" s="17">
        <f t="shared" si="337"/>
        <v>495000</v>
      </c>
      <c r="L8139" s="17"/>
      <c r="M8139" s="17"/>
      <c r="N8139" s="17"/>
      <c r="O8139" s="17">
        <f>IF(E8139=1,"",VLOOKUP(E8139,系数!$S$2:$AB$12,MATCH(属性!C8139,评级,0),1))</f>
        <v>400</v>
      </c>
    </row>
    <row r="8140" spans="1:15" ht="17.25" thickBot="1" x14ac:dyDescent="0.4">
      <c r="A8140" s="17">
        <f t="shared" si="304"/>
        <v>7100068</v>
      </c>
      <c r="B8140" s="17" t="s">
        <v>522</v>
      </c>
      <c r="C8140" s="15">
        <f>INDEX(装备!G:G,MATCH(属性!A8140,装备!A:A,0))</f>
        <v>18</v>
      </c>
      <c r="D8140" s="15" t="str">
        <f>INDEX(装备!E:E,MATCH(属性!A8140,装备!A:A,0))</f>
        <v>helmet</v>
      </c>
      <c r="E8140" s="14">
        <v>98</v>
      </c>
      <c r="F8140" s="17">
        <f t="shared" ref="F8140:K8140" si="338">INT(F5980*1.1)</f>
        <v>9653</v>
      </c>
      <c r="G8140" s="17">
        <f t="shared" si="338"/>
        <v>0</v>
      </c>
      <c r="H8140" s="17">
        <f t="shared" si="338"/>
        <v>0</v>
      </c>
      <c r="I8140" s="17">
        <f t="shared" si="338"/>
        <v>0</v>
      </c>
      <c r="J8140" s="17">
        <f t="shared" si="338"/>
        <v>0</v>
      </c>
      <c r="K8140" s="17">
        <f t="shared" si="338"/>
        <v>495000</v>
      </c>
      <c r="L8140" s="17"/>
      <c r="M8140" s="17"/>
      <c r="N8140" s="17"/>
      <c r="O8140" s="17">
        <f>IF(E8140=1,"",VLOOKUP(E8140,系数!$S$2:$AB$12,MATCH(属性!C8140,评级,0),1))</f>
        <v>400</v>
      </c>
    </row>
    <row r="8141" spans="1:15" ht="17.25" thickBot="1" x14ac:dyDescent="0.4">
      <c r="A8141" s="17">
        <f t="shared" si="304"/>
        <v>7100068</v>
      </c>
      <c r="B8141" s="17" t="s">
        <v>522</v>
      </c>
      <c r="C8141" s="15">
        <f>INDEX(装备!G:G,MATCH(属性!A8141,装备!A:A,0))</f>
        <v>18</v>
      </c>
      <c r="D8141" s="15" t="str">
        <f>INDEX(装备!E:E,MATCH(属性!A8141,装备!A:A,0))</f>
        <v>helmet</v>
      </c>
      <c r="E8141" s="14">
        <v>99</v>
      </c>
      <c r="F8141" s="17">
        <f t="shared" ref="F8141:K8141" si="339">INT(F5981*1.1)</f>
        <v>9736</v>
      </c>
      <c r="G8141" s="17">
        <f t="shared" si="339"/>
        <v>0</v>
      </c>
      <c r="H8141" s="17">
        <f t="shared" si="339"/>
        <v>0</v>
      </c>
      <c r="I8141" s="17">
        <f t="shared" si="339"/>
        <v>0</v>
      </c>
      <c r="J8141" s="17">
        <f t="shared" si="339"/>
        <v>0</v>
      </c>
      <c r="K8141" s="17">
        <f t="shared" si="339"/>
        <v>495000</v>
      </c>
      <c r="L8141" s="17"/>
      <c r="M8141" s="17"/>
      <c r="N8141" s="17"/>
      <c r="O8141" s="17">
        <f>IF(E8141=1,"",VLOOKUP(E8141,系数!$S$2:$AB$12,MATCH(属性!C8141,评级,0),1))</f>
        <v>400</v>
      </c>
    </row>
    <row r="8142" spans="1:15" ht="17.25" thickBot="1" x14ac:dyDescent="0.4">
      <c r="A8142" s="17">
        <f t="shared" si="304"/>
        <v>7100068</v>
      </c>
      <c r="B8142" s="17" t="s">
        <v>522</v>
      </c>
      <c r="C8142" s="15">
        <f>INDEX(装备!G:G,MATCH(属性!A8142,装备!A:A,0))</f>
        <v>18</v>
      </c>
      <c r="D8142" s="15" t="str">
        <f>INDEX(装备!E:E,MATCH(属性!A8142,装备!A:A,0))</f>
        <v>helmet</v>
      </c>
      <c r="E8142" s="14">
        <v>100</v>
      </c>
      <c r="F8142" s="17">
        <f t="shared" ref="F8142:K8142" si="340">INT(F5982*1.1)</f>
        <v>9818</v>
      </c>
      <c r="G8142" s="17">
        <f t="shared" si="340"/>
        <v>0</v>
      </c>
      <c r="H8142" s="17">
        <f t="shared" si="340"/>
        <v>0</v>
      </c>
      <c r="I8142" s="17">
        <f t="shared" si="340"/>
        <v>0</v>
      </c>
      <c r="J8142" s="17">
        <f t="shared" si="340"/>
        <v>0</v>
      </c>
      <c r="K8142" s="17">
        <f t="shared" si="340"/>
        <v>495000</v>
      </c>
      <c r="L8142" s="17"/>
      <c r="M8142" s="17"/>
      <c r="N8142" s="17"/>
      <c r="O8142" s="17">
        <f>IF(E8142=1,"",VLOOKUP(E8142,系数!$S$2:$AB$12,MATCH(属性!C8142,评级,0),1))</f>
        <v>440</v>
      </c>
    </row>
    <row r="8143" spans="1:15" ht="17.25" thickBot="1" x14ac:dyDescent="0.4">
      <c r="A8143" s="17">
        <f t="shared" si="304"/>
        <v>7100068</v>
      </c>
      <c r="B8143" s="17" t="s">
        <v>522</v>
      </c>
      <c r="C8143" s="15">
        <f>INDEX(装备!G:G,MATCH(属性!A8143,装备!A:A,0))</f>
        <v>18</v>
      </c>
      <c r="D8143" s="15" t="str">
        <f>INDEX(装备!E:E,MATCH(属性!A8143,装备!A:A,0))</f>
        <v>helmet</v>
      </c>
      <c r="E8143" s="14">
        <v>101</v>
      </c>
      <c r="F8143" s="17">
        <f t="shared" ref="F8143:K8143" si="341">INT(F5983*1.1)</f>
        <v>9901</v>
      </c>
      <c r="G8143" s="17">
        <f t="shared" si="341"/>
        <v>0</v>
      </c>
      <c r="H8143" s="17">
        <f t="shared" si="341"/>
        <v>0</v>
      </c>
      <c r="I8143" s="17">
        <f t="shared" si="341"/>
        <v>0</v>
      </c>
      <c r="J8143" s="17">
        <f t="shared" si="341"/>
        <v>0</v>
      </c>
      <c r="K8143" s="17">
        <f t="shared" si="341"/>
        <v>495000</v>
      </c>
      <c r="L8143" s="17"/>
      <c r="M8143" s="17"/>
      <c r="N8143" s="17"/>
      <c r="O8143" s="17">
        <f>IF(E8143=1,"",VLOOKUP(E8143,系数!$S$2:$AB$12,MATCH(属性!C8143,评级,0),1))</f>
        <v>440</v>
      </c>
    </row>
    <row r="8144" spans="1:15" ht="17.25" thickBot="1" x14ac:dyDescent="0.4">
      <c r="A8144" s="17">
        <f t="shared" si="304"/>
        <v>7100068</v>
      </c>
      <c r="B8144" s="17" t="s">
        <v>522</v>
      </c>
      <c r="C8144" s="15">
        <f>INDEX(装备!G:G,MATCH(属性!A8144,装备!A:A,0))</f>
        <v>18</v>
      </c>
      <c r="D8144" s="15" t="str">
        <f>INDEX(装备!E:E,MATCH(属性!A8144,装备!A:A,0))</f>
        <v>helmet</v>
      </c>
      <c r="E8144" s="14">
        <v>102</v>
      </c>
      <c r="F8144" s="17">
        <f t="shared" ref="F8144:K8144" si="342">INT(F5984*1.1)</f>
        <v>9983</v>
      </c>
      <c r="G8144" s="17">
        <f t="shared" si="342"/>
        <v>0</v>
      </c>
      <c r="H8144" s="17">
        <f t="shared" si="342"/>
        <v>0</v>
      </c>
      <c r="I8144" s="17">
        <f t="shared" si="342"/>
        <v>0</v>
      </c>
      <c r="J8144" s="17">
        <f t="shared" si="342"/>
        <v>0</v>
      </c>
      <c r="K8144" s="17">
        <f t="shared" si="342"/>
        <v>495000</v>
      </c>
      <c r="L8144" s="17"/>
      <c r="M8144" s="17"/>
      <c r="N8144" s="17"/>
      <c r="O8144" s="17">
        <f>IF(E8144=1,"",VLOOKUP(E8144,系数!$S$2:$AB$12,MATCH(属性!C8144,评级,0),1))</f>
        <v>440</v>
      </c>
    </row>
    <row r="8145" spans="1:15" ht="17.25" thickBot="1" x14ac:dyDescent="0.4">
      <c r="A8145" s="17">
        <f t="shared" si="304"/>
        <v>7100068</v>
      </c>
      <c r="B8145" s="17" t="s">
        <v>522</v>
      </c>
      <c r="C8145" s="15">
        <f>INDEX(装备!G:G,MATCH(属性!A8145,装备!A:A,0))</f>
        <v>18</v>
      </c>
      <c r="D8145" s="15" t="str">
        <f>INDEX(装备!E:E,MATCH(属性!A8145,装备!A:A,0))</f>
        <v>helmet</v>
      </c>
      <c r="E8145" s="14">
        <v>103</v>
      </c>
      <c r="F8145" s="17">
        <f t="shared" ref="F8145:K8145" si="343">INT(F5985*1.1)</f>
        <v>10066</v>
      </c>
      <c r="G8145" s="17">
        <f t="shared" si="343"/>
        <v>0</v>
      </c>
      <c r="H8145" s="17">
        <f t="shared" si="343"/>
        <v>0</v>
      </c>
      <c r="I8145" s="17">
        <f t="shared" si="343"/>
        <v>0</v>
      </c>
      <c r="J8145" s="17">
        <f t="shared" si="343"/>
        <v>0</v>
      </c>
      <c r="K8145" s="17">
        <f t="shared" si="343"/>
        <v>495000</v>
      </c>
      <c r="L8145" s="17"/>
      <c r="M8145" s="17"/>
      <c r="N8145" s="17"/>
      <c r="O8145" s="17">
        <f>IF(E8145=1,"",VLOOKUP(E8145,系数!$S$2:$AB$12,MATCH(属性!C8145,评级,0),1))</f>
        <v>440</v>
      </c>
    </row>
    <row r="8146" spans="1:15" ht="17.25" thickBot="1" x14ac:dyDescent="0.4">
      <c r="A8146" s="17">
        <f t="shared" si="304"/>
        <v>7100068</v>
      </c>
      <c r="B8146" s="17" t="s">
        <v>522</v>
      </c>
      <c r="C8146" s="15">
        <f>INDEX(装备!G:G,MATCH(属性!A8146,装备!A:A,0))</f>
        <v>18</v>
      </c>
      <c r="D8146" s="15" t="str">
        <f>INDEX(装备!E:E,MATCH(属性!A8146,装备!A:A,0))</f>
        <v>helmet</v>
      </c>
      <c r="E8146" s="14">
        <v>104</v>
      </c>
      <c r="F8146" s="17">
        <f t="shared" ref="F8146:K8146" si="344">INT(F5986*1.1)</f>
        <v>10148</v>
      </c>
      <c r="G8146" s="17">
        <f t="shared" si="344"/>
        <v>0</v>
      </c>
      <c r="H8146" s="17">
        <f t="shared" si="344"/>
        <v>0</v>
      </c>
      <c r="I8146" s="17">
        <f t="shared" si="344"/>
        <v>0</v>
      </c>
      <c r="J8146" s="17">
        <f t="shared" si="344"/>
        <v>0</v>
      </c>
      <c r="K8146" s="17">
        <f t="shared" si="344"/>
        <v>495000</v>
      </c>
      <c r="L8146" s="17"/>
      <c r="M8146" s="17"/>
      <c r="N8146" s="17"/>
      <c r="O8146" s="17">
        <f>IF(E8146=1,"",VLOOKUP(E8146,系数!$S$2:$AB$12,MATCH(属性!C8146,评级,0),1))</f>
        <v>440</v>
      </c>
    </row>
    <row r="8147" spans="1:15" ht="17.25" thickBot="1" x14ac:dyDescent="0.4">
      <c r="A8147" s="17">
        <f t="shared" si="304"/>
        <v>7100068</v>
      </c>
      <c r="B8147" s="17" t="s">
        <v>522</v>
      </c>
      <c r="C8147" s="15">
        <f>INDEX(装备!G:G,MATCH(属性!A8147,装备!A:A,0))</f>
        <v>18</v>
      </c>
      <c r="D8147" s="15" t="str">
        <f>INDEX(装备!E:E,MATCH(属性!A8147,装备!A:A,0))</f>
        <v>helmet</v>
      </c>
      <c r="E8147" s="14">
        <v>105</v>
      </c>
      <c r="F8147" s="17">
        <f t="shared" ref="F8147:K8147" si="345">INT(F5987*1.1)</f>
        <v>10231</v>
      </c>
      <c r="G8147" s="17">
        <f t="shared" si="345"/>
        <v>0</v>
      </c>
      <c r="H8147" s="17">
        <f t="shared" si="345"/>
        <v>0</v>
      </c>
      <c r="I8147" s="17">
        <f t="shared" si="345"/>
        <v>0</v>
      </c>
      <c r="J8147" s="17">
        <f t="shared" si="345"/>
        <v>0</v>
      </c>
      <c r="K8147" s="17">
        <f t="shared" si="345"/>
        <v>495000</v>
      </c>
      <c r="L8147" s="17"/>
      <c r="M8147" s="17"/>
      <c r="N8147" s="17"/>
      <c r="O8147" s="17">
        <f>IF(E8147=1,"",VLOOKUP(E8147,系数!$S$2:$AB$12,MATCH(属性!C8147,评级,0),1))</f>
        <v>440</v>
      </c>
    </row>
    <row r="8148" spans="1:15" ht="17.25" thickBot="1" x14ac:dyDescent="0.4">
      <c r="A8148" s="17">
        <f t="shared" si="304"/>
        <v>7100068</v>
      </c>
      <c r="B8148" s="17" t="s">
        <v>522</v>
      </c>
      <c r="C8148" s="15">
        <f>INDEX(装备!G:G,MATCH(属性!A8148,装备!A:A,0))</f>
        <v>18</v>
      </c>
      <c r="D8148" s="15" t="str">
        <f>INDEX(装备!E:E,MATCH(属性!A8148,装备!A:A,0))</f>
        <v>helmet</v>
      </c>
      <c r="E8148" s="14">
        <v>106</v>
      </c>
      <c r="F8148" s="17">
        <f t="shared" ref="F8148:K8148" si="346">INT(F5988*1.1)</f>
        <v>10313</v>
      </c>
      <c r="G8148" s="17">
        <f t="shared" si="346"/>
        <v>0</v>
      </c>
      <c r="H8148" s="17">
        <f t="shared" si="346"/>
        <v>0</v>
      </c>
      <c r="I8148" s="17">
        <f t="shared" si="346"/>
        <v>0</v>
      </c>
      <c r="J8148" s="17">
        <f t="shared" si="346"/>
        <v>0</v>
      </c>
      <c r="K8148" s="17">
        <f t="shared" si="346"/>
        <v>495000</v>
      </c>
      <c r="L8148" s="17"/>
      <c r="M8148" s="17"/>
      <c r="N8148" s="17"/>
      <c r="O8148" s="17">
        <f>IF(E8148=1,"",VLOOKUP(E8148,系数!$S$2:$AB$12,MATCH(属性!C8148,评级,0),1))</f>
        <v>440</v>
      </c>
    </row>
    <row r="8149" spans="1:15" ht="17.25" thickBot="1" x14ac:dyDescent="0.4">
      <c r="A8149" s="17">
        <f t="shared" si="304"/>
        <v>7100068</v>
      </c>
      <c r="B8149" s="17" t="s">
        <v>522</v>
      </c>
      <c r="C8149" s="15">
        <f>INDEX(装备!G:G,MATCH(属性!A8149,装备!A:A,0))</f>
        <v>18</v>
      </c>
      <c r="D8149" s="15" t="str">
        <f>INDEX(装备!E:E,MATCH(属性!A8149,装备!A:A,0))</f>
        <v>helmet</v>
      </c>
      <c r="E8149" s="14">
        <v>107</v>
      </c>
      <c r="F8149" s="17">
        <f t="shared" ref="F8149:K8149" si="347">INT(F5989*1.1)</f>
        <v>10396</v>
      </c>
      <c r="G8149" s="17">
        <f t="shared" si="347"/>
        <v>0</v>
      </c>
      <c r="H8149" s="17">
        <f t="shared" si="347"/>
        <v>0</v>
      </c>
      <c r="I8149" s="17">
        <f t="shared" si="347"/>
        <v>0</v>
      </c>
      <c r="J8149" s="17">
        <f t="shared" si="347"/>
        <v>0</v>
      </c>
      <c r="K8149" s="17">
        <f t="shared" si="347"/>
        <v>495000</v>
      </c>
      <c r="L8149" s="17"/>
      <c r="M8149" s="17"/>
      <c r="N8149" s="17"/>
      <c r="O8149" s="17">
        <f>IF(E8149=1,"",VLOOKUP(E8149,系数!$S$2:$AB$12,MATCH(属性!C8149,评级,0),1))</f>
        <v>440</v>
      </c>
    </row>
    <row r="8150" spans="1:15" ht="17.25" thickBot="1" x14ac:dyDescent="0.4">
      <c r="A8150" s="17">
        <f t="shared" si="304"/>
        <v>7100068</v>
      </c>
      <c r="B8150" s="17" t="s">
        <v>522</v>
      </c>
      <c r="C8150" s="15">
        <f>INDEX(装备!G:G,MATCH(属性!A8150,装备!A:A,0))</f>
        <v>18</v>
      </c>
      <c r="D8150" s="15" t="str">
        <f>INDEX(装备!E:E,MATCH(属性!A8150,装备!A:A,0))</f>
        <v>helmet</v>
      </c>
      <c r="E8150" s="14">
        <v>108</v>
      </c>
      <c r="F8150" s="17">
        <f t="shared" ref="F8150:K8150" si="348">INT(F5990*1.1)</f>
        <v>10478</v>
      </c>
      <c r="G8150" s="17">
        <f t="shared" si="348"/>
        <v>0</v>
      </c>
      <c r="H8150" s="17">
        <f t="shared" si="348"/>
        <v>0</v>
      </c>
      <c r="I8150" s="17">
        <f t="shared" si="348"/>
        <v>0</v>
      </c>
      <c r="J8150" s="17">
        <f t="shared" si="348"/>
        <v>0</v>
      </c>
      <c r="K8150" s="17">
        <f t="shared" si="348"/>
        <v>495000</v>
      </c>
      <c r="L8150" s="17"/>
      <c r="M8150" s="17"/>
      <c r="N8150" s="17"/>
      <c r="O8150" s="17">
        <f>IF(E8150=1,"",VLOOKUP(E8150,系数!$S$2:$AB$12,MATCH(属性!C8150,评级,0),1))</f>
        <v>440</v>
      </c>
    </row>
    <row r="8151" spans="1:15" ht="17.25" thickBot="1" x14ac:dyDescent="0.4">
      <c r="A8151" s="17">
        <f t="shared" si="304"/>
        <v>7100068</v>
      </c>
      <c r="B8151" s="17" t="s">
        <v>522</v>
      </c>
      <c r="C8151" s="15">
        <f>INDEX(装备!G:G,MATCH(属性!A8151,装备!A:A,0))</f>
        <v>18</v>
      </c>
      <c r="D8151" s="15" t="str">
        <f>INDEX(装备!E:E,MATCH(属性!A8151,装备!A:A,0))</f>
        <v>helmet</v>
      </c>
      <c r="E8151" s="14">
        <v>109</v>
      </c>
      <c r="F8151" s="17">
        <f t="shared" ref="F8151:K8151" si="349">INT(F5991*1.1)</f>
        <v>10561</v>
      </c>
      <c r="G8151" s="17">
        <f t="shared" si="349"/>
        <v>0</v>
      </c>
      <c r="H8151" s="17">
        <f t="shared" si="349"/>
        <v>0</v>
      </c>
      <c r="I8151" s="17">
        <f t="shared" si="349"/>
        <v>0</v>
      </c>
      <c r="J8151" s="17">
        <f t="shared" si="349"/>
        <v>0</v>
      </c>
      <c r="K8151" s="17">
        <f t="shared" si="349"/>
        <v>495000</v>
      </c>
      <c r="L8151" s="17"/>
      <c r="M8151" s="17"/>
      <c r="N8151" s="17"/>
      <c r="O8151" s="17">
        <f>IF(E8151=1,"",VLOOKUP(E8151,系数!$S$2:$AB$12,MATCH(属性!C8151,评级,0),1))</f>
        <v>440</v>
      </c>
    </row>
    <row r="8152" spans="1:15" ht="17.25" thickBot="1" x14ac:dyDescent="0.4">
      <c r="A8152" s="17">
        <f t="shared" si="304"/>
        <v>7100068</v>
      </c>
      <c r="B8152" s="17" t="s">
        <v>522</v>
      </c>
      <c r="C8152" s="15">
        <f>INDEX(装备!G:G,MATCH(属性!A8152,装备!A:A,0))</f>
        <v>18</v>
      </c>
      <c r="D8152" s="15" t="str">
        <f>INDEX(装备!E:E,MATCH(属性!A8152,装备!A:A,0))</f>
        <v>helmet</v>
      </c>
      <c r="E8152" s="14">
        <v>110</v>
      </c>
      <c r="F8152" s="17">
        <f t="shared" ref="F8152:K8152" si="350">INT(F5992*1.1)</f>
        <v>10643</v>
      </c>
      <c r="G8152" s="17">
        <f t="shared" si="350"/>
        <v>0</v>
      </c>
      <c r="H8152" s="17">
        <f t="shared" si="350"/>
        <v>0</v>
      </c>
      <c r="I8152" s="17">
        <f t="shared" si="350"/>
        <v>0</v>
      </c>
      <c r="J8152" s="17">
        <f t="shared" si="350"/>
        <v>0</v>
      </c>
      <c r="K8152" s="17">
        <f t="shared" si="350"/>
        <v>495000</v>
      </c>
      <c r="L8152" s="17"/>
      <c r="M8152" s="17"/>
      <c r="N8152" s="17"/>
      <c r="O8152" s="17">
        <f>IF(E8152=1,"",VLOOKUP(E8152,系数!$S$2:$AB$12,MATCH(属性!C8152,评级,0),1))</f>
        <v>440</v>
      </c>
    </row>
    <row r="8153" spans="1:15" ht="17.25" thickBot="1" x14ac:dyDescent="0.4">
      <c r="A8153" s="17">
        <f t="shared" si="304"/>
        <v>7100068</v>
      </c>
      <c r="B8153" s="17" t="s">
        <v>522</v>
      </c>
      <c r="C8153" s="15">
        <f>INDEX(装备!G:G,MATCH(属性!A8153,装备!A:A,0))</f>
        <v>18</v>
      </c>
      <c r="D8153" s="15" t="str">
        <f>INDEX(装备!E:E,MATCH(属性!A8153,装备!A:A,0))</f>
        <v>helmet</v>
      </c>
      <c r="E8153" s="14">
        <v>111</v>
      </c>
      <c r="F8153" s="17">
        <f t="shared" ref="F8153:K8153" si="351">INT(F5993*1.1)</f>
        <v>10726</v>
      </c>
      <c r="G8153" s="17">
        <f t="shared" si="351"/>
        <v>0</v>
      </c>
      <c r="H8153" s="17">
        <f t="shared" si="351"/>
        <v>0</v>
      </c>
      <c r="I8153" s="17">
        <f t="shared" si="351"/>
        <v>0</v>
      </c>
      <c r="J8153" s="17">
        <f t="shared" si="351"/>
        <v>0</v>
      </c>
      <c r="K8153" s="17">
        <f t="shared" si="351"/>
        <v>495000</v>
      </c>
      <c r="L8153" s="17"/>
      <c r="M8153" s="17"/>
      <c r="N8153" s="17"/>
      <c r="O8153" s="17">
        <f>IF(E8153=1,"",VLOOKUP(E8153,系数!$S$2:$AB$12,MATCH(属性!C8153,评级,0),1))</f>
        <v>440</v>
      </c>
    </row>
    <row r="8154" spans="1:15" ht="17.25" thickBot="1" x14ac:dyDescent="0.4">
      <c r="A8154" s="17">
        <f t="shared" si="304"/>
        <v>7100068</v>
      </c>
      <c r="B8154" s="17" t="s">
        <v>522</v>
      </c>
      <c r="C8154" s="15">
        <f>INDEX(装备!G:G,MATCH(属性!A8154,装备!A:A,0))</f>
        <v>18</v>
      </c>
      <c r="D8154" s="15" t="str">
        <f>INDEX(装备!E:E,MATCH(属性!A8154,装备!A:A,0))</f>
        <v>helmet</v>
      </c>
      <c r="E8154" s="14">
        <v>112</v>
      </c>
      <c r="F8154" s="17">
        <f t="shared" ref="F8154:K8154" si="352">INT(F5994*1.1)</f>
        <v>10808</v>
      </c>
      <c r="G8154" s="17">
        <f t="shared" si="352"/>
        <v>0</v>
      </c>
      <c r="H8154" s="17">
        <f t="shared" si="352"/>
        <v>0</v>
      </c>
      <c r="I8154" s="17">
        <f t="shared" si="352"/>
        <v>0</v>
      </c>
      <c r="J8154" s="17">
        <f t="shared" si="352"/>
        <v>0</v>
      </c>
      <c r="K8154" s="17">
        <f t="shared" si="352"/>
        <v>495000</v>
      </c>
      <c r="L8154" s="17"/>
      <c r="M8154" s="17"/>
      <c r="N8154" s="17"/>
      <c r="O8154" s="17">
        <f>IF(E8154=1,"",VLOOKUP(E8154,系数!$S$2:$AB$12,MATCH(属性!C8154,评级,0),1))</f>
        <v>440</v>
      </c>
    </row>
    <row r="8155" spans="1:15" ht="17.25" thickBot="1" x14ac:dyDescent="0.4">
      <c r="A8155" s="17">
        <f t="shared" si="304"/>
        <v>7100068</v>
      </c>
      <c r="B8155" s="17" t="s">
        <v>522</v>
      </c>
      <c r="C8155" s="15">
        <f>INDEX(装备!G:G,MATCH(属性!A8155,装备!A:A,0))</f>
        <v>18</v>
      </c>
      <c r="D8155" s="15" t="str">
        <f>INDEX(装备!E:E,MATCH(属性!A8155,装备!A:A,0))</f>
        <v>helmet</v>
      </c>
      <c r="E8155" s="14">
        <v>113</v>
      </c>
      <c r="F8155" s="17">
        <f t="shared" ref="F8155:K8155" si="353">INT(F5995*1.1)</f>
        <v>10891</v>
      </c>
      <c r="G8155" s="17">
        <f t="shared" si="353"/>
        <v>0</v>
      </c>
      <c r="H8155" s="17">
        <f t="shared" si="353"/>
        <v>0</v>
      </c>
      <c r="I8155" s="17">
        <f t="shared" si="353"/>
        <v>0</v>
      </c>
      <c r="J8155" s="17">
        <f t="shared" si="353"/>
        <v>0</v>
      </c>
      <c r="K8155" s="17">
        <f t="shared" si="353"/>
        <v>495000</v>
      </c>
      <c r="L8155" s="17"/>
      <c r="M8155" s="17"/>
      <c r="N8155" s="17"/>
      <c r="O8155" s="17">
        <f>IF(E8155=1,"",VLOOKUP(E8155,系数!$S$2:$AB$12,MATCH(属性!C8155,评级,0),1))</f>
        <v>440</v>
      </c>
    </row>
    <row r="8156" spans="1:15" ht="17.25" thickBot="1" x14ac:dyDescent="0.4">
      <c r="A8156" s="17">
        <f t="shared" si="304"/>
        <v>7100068</v>
      </c>
      <c r="B8156" s="17" t="s">
        <v>522</v>
      </c>
      <c r="C8156" s="15">
        <f>INDEX(装备!G:G,MATCH(属性!A8156,装备!A:A,0))</f>
        <v>18</v>
      </c>
      <c r="D8156" s="15" t="str">
        <f>INDEX(装备!E:E,MATCH(属性!A8156,装备!A:A,0))</f>
        <v>helmet</v>
      </c>
      <c r="E8156" s="14">
        <v>114</v>
      </c>
      <c r="F8156" s="17">
        <f t="shared" ref="F8156:K8156" si="354">INT(F5996*1.1)</f>
        <v>10973</v>
      </c>
      <c r="G8156" s="17">
        <f t="shared" si="354"/>
        <v>0</v>
      </c>
      <c r="H8156" s="17">
        <f t="shared" si="354"/>
        <v>0</v>
      </c>
      <c r="I8156" s="17">
        <f t="shared" si="354"/>
        <v>0</v>
      </c>
      <c r="J8156" s="17">
        <f t="shared" si="354"/>
        <v>0</v>
      </c>
      <c r="K8156" s="17">
        <f t="shared" si="354"/>
        <v>495000</v>
      </c>
      <c r="L8156" s="17"/>
      <c r="M8156" s="17"/>
      <c r="N8156" s="17"/>
      <c r="O8156" s="17">
        <f>IF(E8156=1,"",VLOOKUP(E8156,系数!$S$2:$AB$12,MATCH(属性!C8156,评级,0),1))</f>
        <v>440</v>
      </c>
    </row>
    <row r="8157" spans="1:15" ht="17.25" thickBot="1" x14ac:dyDescent="0.4">
      <c r="A8157" s="17">
        <f t="shared" si="304"/>
        <v>7100068</v>
      </c>
      <c r="B8157" s="17" t="s">
        <v>522</v>
      </c>
      <c r="C8157" s="15">
        <f>INDEX(装备!G:G,MATCH(属性!A8157,装备!A:A,0))</f>
        <v>18</v>
      </c>
      <c r="D8157" s="15" t="str">
        <f>INDEX(装备!E:E,MATCH(属性!A8157,装备!A:A,0))</f>
        <v>helmet</v>
      </c>
      <c r="E8157" s="14">
        <v>115</v>
      </c>
      <c r="F8157" s="17">
        <f t="shared" ref="F8157:K8157" si="355">INT(F5997*1.1)</f>
        <v>11057</v>
      </c>
      <c r="G8157" s="17">
        <f t="shared" si="355"/>
        <v>0</v>
      </c>
      <c r="H8157" s="17">
        <f t="shared" si="355"/>
        <v>0</v>
      </c>
      <c r="I8157" s="17">
        <f t="shared" si="355"/>
        <v>0</v>
      </c>
      <c r="J8157" s="17">
        <f t="shared" si="355"/>
        <v>0</v>
      </c>
      <c r="K8157" s="17">
        <f t="shared" si="355"/>
        <v>495000</v>
      </c>
      <c r="L8157" s="17"/>
      <c r="M8157" s="17"/>
      <c r="N8157" s="17"/>
      <c r="O8157" s="17">
        <f>IF(E8157=1,"",VLOOKUP(E8157,系数!$S$2:$AB$12,MATCH(属性!C8157,评级,0),1))</f>
        <v>440</v>
      </c>
    </row>
    <row r="8158" spans="1:15" ht="17.25" thickBot="1" x14ac:dyDescent="0.4">
      <c r="A8158" s="17">
        <f t="shared" si="304"/>
        <v>7100068</v>
      </c>
      <c r="B8158" s="17" t="s">
        <v>522</v>
      </c>
      <c r="C8158" s="15">
        <f>INDEX(装备!G:G,MATCH(属性!A8158,装备!A:A,0))</f>
        <v>18</v>
      </c>
      <c r="D8158" s="15" t="str">
        <f>INDEX(装备!E:E,MATCH(属性!A8158,装备!A:A,0))</f>
        <v>helmet</v>
      </c>
      <c r="E8158" s="14">
        <v>116</v>
      </c>
      <c r="F8158" s="17">
        <f t="shared" ref="F8158:K8158" si="356">INT(F5998*1.1)</f>
        <v>11139</v>
      </c>
      <c r="G8158" s="17">
        <f t="shared" si="356"/>
        <v>0</v>
      </c>
      <c r="H8158" s="17">
        <f t="shared" si="356"/>
        <v>0</v>
      </c>
      <c r="I8158" s="17">
        <f t="shared" si="356"/>
        <v>0</v>
      </c>
      <c r="J8158" s="17">
        <f t="shared" si="356"/>
        <v>0</v>
      </c>
      <c r="K8158" s="17">
        <f t="shared" si="356"/>
        <v>495000</v>
      </c>
      <c r="L8158" s="17"/>
      <c r="M8158" s="17"/>
      <c r="N8158" s="17"/>
      <c r="O8158" s="17">
        <f>IF(E8158=1,"",VLOOKUP(E8158,系数!$S$2:$AB$12,MATCH(属性!C8158,评级,0),1))</f>
        <v>440</v>
      </c>
    </row>
    <row r="8159" spans="1:15" ht="17.25" thickBot="1" x14ac:dyDescent="0.4">
      <c r="A8159" s="17">
        <f t="shared" si="304"/>
        <v>7100068</v>
      </c>
      <c r="B8159" s="17" t="s">
        <v>522</v>
      </c>
      <c r="C8159" s="15">
        <f>INDEX(装备!G:G,MATCH(属性!A8159,装备!A:A,0))</f>
        <v>18</v>
      </c>
      <c r="D8159" s="15" t="str">
        <f>INDEX(装备!E:E,MATCH(属性!A8159,装备!A:A,0))</f>
        <v>helmet</v>
      </c>
      <c r="E8159" s="14">
        <v>117</v>
      </c>
      <c r="F8159" s="17">
        <f t="shared" ref="F8159:K8159" si="357">INT(F5999*1.1)</f>
        <v>11222</v>
      </c>
      <c r="G8159" s="17">
        <f t="shared" si="357"/>
        <v>0</v>
      </c>
      <c r="H8159" s="17">
        <f t="shared" si="357"/>
        <v>0</v>
      </c>
      <c r="I8159" s="17">
        <f t="shared" si="357"/>
        <v>0</v>
      </c>
      <c r="J8159" s="17">
        <f t="shared" si="357"/>
        <v>0</v>
      </c>
      <c r="K8159" s="17">
        <f t="shared" si="357"/>
        <v>495000</v>
      </c>
      <c r="L8159" s="17"/>
      <c r="M8159" s="17"/>
      <c r="N8159" s="17"/>
      <c r="O8159" s="17">
        <f>IF(E8159=1,"",VLOOKUP(E8159,系数!$S$2:$AB$12,MATCH(属性!C8159,评级,0),1))</f>
        <v>440</v>
      </c>
    </row>
    <row r="8160" spans="1:15" ht="17.25" thickBot="1" x14ac:dyDescent="0.4">
      <c r="A8160" s="17">
        <f t="shared" si="304"/>
        <v>7100068</v>
      </c>
      <c r="B8160" s="17" t="s">
        <v>522</v>
      </c>
      <c r="C8160" s="15">
        <f>INDEX(装备!G:G,MATCH(属性!A8160,装备!A:A,0))</f>
        <v>18</v>
      </c>
      <c r="D8160" s="15" t="str">
        <f>INDEX(装备!E:E,MATCH(属性!A8160,装备!A:A,0))</f>
        <v>helmet</v>
      </c>
      <c r="E8160" s="14">
        <v>118</v>
      </c>
      <c r="F8160" s="17">
        <f t="shared" ref="F8160:K8160" si="358">INT(F6000*1.1)</f>
        <v>11304</v>
      </c>
      <c r="G8160" s="17">
        <f t="shared" si="358"/>
        <v>0</v>
      </c>
      <c r="H8160" s="17">
        <f t="shared" si="358"/>
        <v>0</v>
      </c>
      <c r="I8160" s="17">
        <f t="shared" si="358"/>
        <v>0</v>
      </c>
      <c r="J8160" s="17">
        <f t="shared" si="358"/>
        <v>0</v>
      </c>
      <c r="K8160" s="17">
        <f t="shared" si="358"/>
        <v>495000</v>
      </c>
      <c r="L8160" s="17"/>
      <c r="M8160" s="17"/>
      <c r="N8160" s="17"/>
      <c r="O8160" s="17">
        <f>IF(E8160=1,"",VLOOKUP(E8160,系数!$S$2:$AB$12,MATCH(属性!C8160,评级,0),1))</f>
        <v>440</v>
      </c>
    </row>
    <row r="8161" spans="1:15" ht="17.25" thickBot="1" x14ac:dyDescent="0.4">
      <c r="A8161" s="17">
        <f t="shared" si="304"/>
        <v>7100068</v>
      </c>
      <c r="B8161" s="17" t="s">
        <v>522</v>
      </c>
      <c r="C8161" s="15">
        <f>INDEX(装备!G:G,MATCH(属性!A8161,装备!A:A,0))</f>
        <v>18</v>
      </c>
      <c r="D8161" s="15" t="str">
        <f>INDEX(装备!E:E,MATCH(属性!A8161,装备!A:A,0))</f>
        <v>helmet</v>
      </c>
      <c r="E8161" s="14">
        <v>119</v>
      </c>
      <c r="F8161" s="17">
        <f t="shared" ref="F8161:K8161" si="359">INT(F6001*1.1)</f>
        <v>11387</v>
      </c>
      <c r="G8161" s="17">
        <f t="shared" si="359"/>
        <v>0</v>
      </c>
      <c r="H8161" s="17">
        <f t="shared" si="359"/>
        <v>0</v>
      </c>
      <c r="I8161" s="17">
        <f t="shared" si="359"/>
        <v>0</v>
      </c>
      <c r="J8161" s="17">
        <f t="shared" si="359"/>
        <v>0</v>
      </c>
      <c r="K8161" s="17">
        <f t="shared" si="359"/>
        <v>495000</v>
      </c>
      <c r="L8161" s="17"/>
      <c r="M8161" s="17"/>
      <c r="N8161" s="17"/>
      <c r="O8161" s="17">
        <f>IF(E8161=1,"",VLOOKUP(E8161,系数!$S$2:$AB$12,MATCH(属性!C8161,评级,0),1))</f>
        <v>440</v>
      </c>
    </row>
    <row r="8162" spans="1:15" ht="17.25" thickBot="1" x14ac:dyDescent="0.4">
      <c r="A8162" s="17">
        <f t="shared" si="304"/>
        <v>7100068</v>
      </c>
      <c r="B8162" s="17" t="s">
        <v>522</v>
      </c>
      <c r="C8162" s="15">
        <f>INDEX(装备!G:G,MATCH(属性!A8162,装备!A:A,0))</f>
        <v>18</v>
      </c>
      <c r="D8162" s="15" t="str">
        <f>INDEX(装备!E:E,MATCH(属性!A8162,装备!A:A,0))</f>
        <v>helmet</v>
      </c>
      <c r="E8162" s="14">
        <v>120</v>
      </c>
      <c r="F8162" s="17">
        <f t="shared" ref="F8162:K8162" si="360">INT(F6002*1.1)</f>
        <v>11469</v>
      </c>
      <c r="G8162" s="17">
        <f t="shared" si="360"/>
        <v>0</v>
      </c>
      <c r="H8162" s="17">
        <f t="shared" si="360"/>
        <v>0</v>
      </c>
      <c r="I8162" s="17">
        <f t="shared" si="360"/>
        <v>0</v>
      </c>
      <c r="J8162" s="17">
        <f t="shared" si="360"/>
        <v>0</v>
      </c>
      <c r="K8162" s="17">
        <f t="shared" si="360"/>
        <v>495000</v>
      </c>
      <c r="L8162" s="17"/>
      <c r="M8162" s="17"/>
      <c r="N8162" s="17"/>
      <c r="O8162" s="17">
        <f>IF(E8162=1,"",VLOOKUP(E8162,系数!$S$2:$AB$12,MATCH(属性!C8162,评级,0),1))</f>
        <v>440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2"/>
  <sheetViews>
    <sheetView workbookViewId="0">
      <selection activeCell="E24" sqref="E24"/>
    </sheetView>
  </sheetViews>
  <sheetFormatPr defaultRowHeight="17.25" x14ac:dyDescent="0.35"/>
  <cols>
    <col min="1" max="1" width="9.625" style="36" bestFit="1" customWidth="1"/>
    <col min="2" max="2" width="9.25" style="36" bestFit="1" customWidth="1"/>
    <col min="3" max="3" width="8.125" style="36" bestFit="1" customWidth="1"/>
    <col min="4" max="4" width="8.5" style="36" bestFit="1" customWidth="1"/>
    <col min="5" max="5" width="14.5" style="36" bestFit="1" customWidth="1"/>
    <col min="6" max="6" width="8.75" style="36" bestFit="1" customWidth="1"/>
    <col min="7" max="7" width="8.5" style="36" bestFit="1" customWidth="1"/>
    <col min="8" max="8" width="14.5" style="36" bestFit="1" customWidth="1"/>
    <col min="9" max="10" width="8.5" style="36" bestFit="1" customWidth="1"/>
    <col min="11" max="11" width="14.5" style="36" bestFit="1" customWidth="1"/>
    <col min="12" max="16384" width="9" style="1"/>
  </cols>
  <sheetData>
    <row r="1" spans="1:11" thickBot="1" x14ac:dyDescent="0.4">
      <c r="A1" s="44" t="s">
        <v>155</v>
      </c>
      <c r="B1" s="44" t="s">
        <v>156</v>
      </c>
      <c r="C1" s="44" t="s">
        <v>176</v>
      </c>
      <c r="D1" s="44" t="s">
        <v>177</v>
      </c>
      <c r="E1" s="44" t="s">
        <v>187</v>
      </c>
      <c r="F1" s="44" t="s">
        <v>180</v>
      </c>
      <c r="G1" s="44" t="s">
        <v>188</v>
      </c>
      <c r="H1" s="44" t="s">
        <v>189</v>
      </c>
      <c r="I1" s="44" t="s">
        <v>201</v>
      </c>
      <c r="J1" s="44" t="s">
        <v>203</v>
      </c>
      <c r="K1" s="44" t="s">
        <v>205</v>
      </c>
    </row>
    <row r="2" spans="1:11" thickBot="1" x14ac:dyDescent="0.4">
      <c r="A2" s="44" t="s">
        <v>157</v>
      </c>
      <c r="B2" s="44" t="s">
        <v>158</v>
      </c>
      <c r="C2" s="44" t="s">
        <v>178</v>
      </c>
      <c r="D2" s="44" t="s">
        <v>179</v>
      </c>
      <c r="E2" s="44" t="s">
        <v>198</v>
      </c>
      <c r="F2" s="44" t="s">
        <v>181</v>
      </c>
      <c r="G2" s="44" t="s">
        <v>182</v>
      </c>
      <c r="H2" s="44" t="s">
        <v>199</v>
      </c>
      <c r="I2" s="44" t="s">
        <v>202</v>
      </c>
      <c r="J2" s="44" t="s">
        <v>204</v>
      </c>
      <c r="K2" s="44" t="s">
        <v>206</v>
      </c>
    </row>
    <row r="3" spans="1:11" ht="18" thickBot="1" x14ac:dyDescent="0.4">
      <c r="A3" s="40">
        <v>7200001</v>
      </c>
      <c r="B3" s="45">
        <v>2</v>
      </c>
      <c r="C3" s="45" t="s">
        <v>200</v>
      </c>
      <c r="D3" s="45">
        <v>100</v>
      </c>
      <c r="E3" s="45" t="s">
        <v>190</v>
      </c>
      <c r="F3" s="45" t="s">
        <v>170</v>
      </c>
      <c r="G3" s="45">
        <v>100</v>
      </c>
      <c r="H3" s="45" t="s">
        <v>191</v>
      </c>
      <c r="I3" s="45"/>
      <c r="J3" s="45"/>
      <c r="K3" s="45"/>
    </row>
    <row r="4" spans="1:11" ht="18" thickBot="1" x14ac:dyDescent="0.4">
      <c r="A4" s="40">
        <v>7200001</v>
      </c>
      <c r="B4" s="45">
        <v>3</v>
      </c>
      <c r="C4" s="45" t="s">
        <v>200</v>
      </c>
      <c r="D4" s="45">
        <v>100</v>
      </c>
      <c r="E4" s="45" t="s">
        <v>190</v>
      </c>
      <c r="F4" s="45" t="s">
        <v>171</v>
      </c>
      <c r="G4" s="45">
        <v>60</v>
      </c>
      <c r="H4" s="45" t="s">
        <v>191</v>
      </c>
      <c r="I4" s="45"/>
      <c r="J4" s="45"/>
      <c r="K4" s="45"/>
    </row>
    <row r="5" spans="1:11" ht="18" thickBot="1" x14ac:dyDescent="0.4">
      <c r="A5" s="40">
        <v>7200001</v>
      </c>
      <c r="B5" s="45">
        <v>4</v>
      </c>
      <c r="C5" s="45" t="s">
        <v>200</v>
      </c>
      <c r="D5" s="45">
        <v>100</v>
      </c>
      <c r="E5" s="45" t="s">
        <v>190</v>
      </c>
      <c r="F5" s="45" t="s">
        <v>172</v>
      </c>
      <c r="G5" s="45">
        <v>50</v>
      </c>
      <c r="H5" s="45" t="s">
        <v>191</v>
      </c>
      <c r="I5" s="45"/>
      <c r="J5" s="45"/>
      <c r="K5" s="45"/>
    </row>
    <row r="6" spans="1:11" ht="18" thickBot="1" x14ac:dyDescent="0.4">
      <c r="A6" s="40">
        <v>7200001</v>
      </c>
      <c r="B6" s="45">
        <v>5</v>
      </c>
      <c r="C6" s="45" t="s">
        <v>32</v>
      </c>
      <c r="D6" s="45">
        <v>500</v>
      </c>
      <c r="E6" s="45" t="s">
        <v>190</v>
      </c>
      <c r="F6" s="45" t="s">
        <v>236</v>
      </c>
      <c r="G6" s="45">
        <v>500</v>
      </c>
      <c r="H6" s="45" t="s">
        <v>190</v>
      </c>
      <c r="I6" s="45"/>
      <c r="J6" s="45"/>
      <c r="K6" s="45"/>
    </row>
    <row r="7" spans="1:11" ht="18" thickBot="1" x14ac:dyDescent="0.4">
      <c r="A7" s="40">
        <v>7200001</v>
      </c>
      <c r="B7" s="45">
        <v>6</v>
      </c>
      <c r="C7" s="45" t="s">
        <v>200</v>
      </c>
      <c r="D7" s="45">
        <v>100</v>
      </c>
      <c r="E7" s="45" t="s">
        <v>190</v>
      </c>
      <c r="F7" s="45" t="s">
        <v>184</v>
      </c>
      <c r="G7" s="45">
        <v>500</v>
      </c>
      <c r="H7" s="45" t="s">
        <v>190</v>
      </c>
      <c r="I7" s="45" t="s">
        <v>4</v>
      </c>
      <c r="J7" s="45">
        <v>500</v>
      </c>
      <c r="K7" s="45" t="s">
        <v>190</v>
      </c>
    </row>
    <row r="8" spans="1:11" ht="18" thickBot="1" x14ac:dyDescent="0.4">
      <c r="A8" s="46">
        <v>7200002</v>
      </c>
      <c r="B8" s="47">
        <v>2</v>
      </c>
      <c r="C8" s="47" t="s">
        <v>183</v>
      </c>
      <c r="D8" s="47">
        <v>100</v>
      </c>
      <c r="E8" s="47" t="s">
        <v>190</v>
      </c>
      <c r="F8" s="47" t="s">
        <v>170</v>
      </c>
      <c r="G8" s="47">
        <v>150</v>
      </c>
      <c r="H8" s="47" t="s">
        <v>191</v>
      </c>
      <c r="I8" s="47"/>
      <c r="J8" s="47"/>
      <c r="K8" s="47"/>
    </row>
    <row r="9" spans="1:11" ht="18" thickBot="1" x14ac:dyDescent="0.4">
      <c r="A9" s="46">
        <v>7200002</v>
      </c>
      <c r="B9" s="47">
        <v>3</v>
      </c>
      <c r="C9" s="47" t="s">
        <v>183</v>
      </c>
      <c r="D9" s="47">
        <v>100</v>
      </c>
      <c r="E9" s="47" t="s">
        <v>190</v>
      </c>
      <c r="F9" s="47" t="s">
        <v>171</v>
      </c>
      <c r="G9" s="47">
        <v>100</v>
      </c>
      <c r="H9" s="47" t="s">
        <v>191</v>
      </c>
      <c r="I9" s="47"/>
      <c r="J9" s="47"/>
      <c r="K9" s="47"/>
    </row>
    <row r="10" spans="1:11" ht="18" thickBot="1" x14ac:dyDescent="0.4">
      <c r="A10" s="46">
        <v>7200002</v>
      </c>
      <c r="B10" s="47">
        <v>4</v>
      </c>
      <c r="C10" s="47" t="s">
        <v>183</v>
      </c>
      <c r="D10" s="47">
        <v>100</v>
      </c>
      <c r="E10" s="47" t="s">
        <v>190</v>
      </c>
      <c r="F10" s="47" t="s">
        <v>172</v>
      </c>
      <c r="G10" s="47">
        <v>80</v>
      </c>
      <c r="H10" s="47" t="s">
        <v>191</v>
      </c>
      <c r="I10" s="47"/>
      <c r="J10" s="47"/>
      <c r="K10" s="47"/>
    </row>
    <row r="11" spans="1:11" ht="18" thickBot="1" x14ac:dyDescent="0.4">
      <c r="A11" s="46">
        <v>7200002</v>
      </c>
      <c r="B11" s="47">
        <v>5</v>
      </c>
      <c r="C11" s="47" t="s">
        <v>32</v>
      </c>
      <c r="D11" s="47">
        <v>500</v>
      </c>
      <c r="E11" s="47" t="s">
        <v>190</v>
      </c>
      <c r="F11" s="47" t="s">
        <v>236</v>
      </c>
      <c r="G11" s="47">
        <v>500</v>
      </c>
      <c r="H11" s="47" t="s">
        <v>190</v>
      </c>
      <c r="I11" s="47"/>
      <c r="J11" s="47"/>
      <c r="K11" s="47"/>
    </row>
    <row r="12" spans="1:11" ht="18" thickBot="1" x14ac:dyDescent="0.4">
      <c r="A12" s="46">
        <v>7200002</v>
      </c>
      <c r="B12" s="47">
        <v>6</v>
      </c>
      <c r="C12" s="47" t="s">
        <v>183</v>
      </c>
      <c r="D12" s="47">
        <v>100</v>
      </c>
      <c r="E12" s="47" t="s">
        <v>190</v>
      </c>
      <c r="F12" s="47" t="s">
        <v>184</v>
      </c>
      <c r="G12" s="47">
        <v>500</v>
      </c>
      <c r="H12" s="47" t="s">
        <v>190</v>
      </c>
      <c r="I12" s="47" t="s">
        <v>4</v>
      </c>
      <c r="J12" s="47">
        <v>500</v>
      </c>
      <c r="K12" s="47" t="s">
        <v>190</v>
      </c>
    </row>
    <row r="13" spans="1:11" ht="18" thickBot="1" x14ac:dyDescent="0.4">
      <c r="A13" s="48">
        <v>7200003</v>
      </c>
      <c r="B13" s="49">
        <v>2</v>
      </c>
      <c r="C13" s="49" t="s">
        <v>183</v>
      </c>
      <c r="D13" s="49">
        <v>300</v>
      </c>
      <c r="E13" s="49" t="s">
        <v>190</v>
      </c>
      <c r="F13" s="49" t="s">
        <v>170</v>
      </c>
      <c r="G13" s="49">
        <f>1000/4</f>
        <v>250</v>
      </c>
      <c r="H13" s="49" t="s">
        <v>191</v>
      </c>
      <c r="I13" s="49"/>
      <c r="J13" s="49"/>
      <c r="K13" s="49"/>
    </row>
    <row r="14" spans="1:11" ht="18" thickBot="1" x14ac:dyDescent="0.4">
      <c r="A14" s="48">
        <v>7200003</v>
      </c>
      <c r="B14" s="49">
        <v>3</v>
      </c>
      <c r="C14" s="49" t="s">
        <v>183</v>
      </c>
      <c r="D14" s="49">
        <v>300</v>
      </c>
      <c r="E14" s="49" t="s">
        <v>190</v>
      </c>
      <c r="F14" s="49" t="s">
        <v>171</v>
      </c>
      <c r="G14" s="49">
        <f>500/4</f>
        <v>125</v>
      </c>
      <c r="H14" s="49" t="s">
        <v>191</v>
      </c>
      <c r="I14" s="49"/>
      <c r="J14" s="49"/>
      <c r="K14" s="49"/>
    </row>
    <row r="15" spans="1:11" ht="18" thickBot="1" x14ac:dyDescent="0.4">
      <c r="A15" s="48">
        <v>7200003</v>
      </c>
      <c r="B15" s="49">
        <v>4</v>
      </c>
      <c r="C15" s="49" t="s">
        <v>183</v>
      </c>
      <c r="D15" s="49">
        <v>300</v>
      </c>
      <c r="E15" s="49" t="s">
        <v>190</v>
      </c>
      <c r="F15" s="49" t="s">
        <v>172</v>
      </c>
      <c r="G15" s="49">
        <f>500/5</f>
        <v>100</v>
      </c>
      <c r="H15" s="49" t="s">
        <v>191</v>
      </c>
      <c r="I15" s="49"/>
      <c r="J15" s="49"/>
      <c r="K15" s="49"/>
    </row>
    <row r="16" spans="1:11" ht="18" thickBot="1" x14ac:dyDescent="0.4">
      <c r="A16" s="48">
        <v>7200003</v>
      </c>
      <c r="B16" s="49">
        <v>5</v>
      </c>
      <c r="C16" s="49" t="s">
        <v>32</v>
      </c>
      <c r="D16" s="49">
        <v>1000</v>
      </c>
      <c r="E16" s="49" t="s">
        <v>190</v>
      </c>
      <c r="F16" s="49" t="s">
        <v>236</v>
      </c>
      <c r="G16" s="49">
        <v>1000</v>
      </c>
      <c r="H16" s="49" t="s">
        <v>190</v>
      </c>
      <c r="I16" s="49"/>
      <c r="J16" s="49"/>
      <c r="K16" s="49"/>
    </row>
    <row r="17" spans="1:11" ht="18" thickBot="1" x14ac:dyDescent="0.4">
      <c r="A17" s="48">
        <v>7200003</v>
      </c>
      <c r="B17" s="49">
        <v>6</v>
      </c>
      <c r="C17" s="49" t="s">
        <v>183</v>
      </c>
      <c r="D17" s="49">
        <v>300</v>
      </c>
      <c r="E17" s="49" t="s">
        <v>190</v>
      </c>
      <c r="F17" s="49" t="s">
        <v>184</v>
      </c>
      <c r="G17" s="49">
        <v>1000</v>
      </c>
      <c r="H17" s="49" t="s">
        <v>190</v>
      </c>
      <c r="I17" s="49" t="s">
        <v>4</v>
      </c>
      <c r="J17" s="49">
        <v>1000</v>
      </c>
      <c r="K17" s="49" t="s">
        <v>190</v>
      </c>
    </row>
    <row r="18" spans="1:11" ht="18" thickBot="1" x14ac:dyDescent="0.4">
      <c r="A18" s="40">
        <v>7200004</v>
      </c>
      <c r="B18" s="45">
        <v>2</v>
      </c>
      <c r="C18" s="45" t="s">
        <v>183</v>
      </c>
      <c r="D18" s="45">
        <v>400</v>
      </c>
      <c r="E18" s="45" t="s">
        <v>190</v>
      </c>
      <c r="F18" s="45" t="s">
        <v>170</v>
      </c>
      <c r="G18" s="45">
        <v>300</v>
      </c>
      <c r="H18" s="45" t="s">
        <v>191</v>
      </c>
      <c r="I18" s="45"/>
      <c r="J18" s="45"/>
      <c r="K18" s="45"/>
    </row>
    <row r="19" spans="1:11" ht="18" thickBot="1" x14ac:dyDescent="0.4">
      <c r="A19" s="40">
        <v>7200004</v>
      </c>
      <c r="B19" s="45">
        <v>3</v>
      </c>
      <c r="C19" s="45" t="s">
        <v>183</v>
      </c>
      <c r="D19" s="45">
        <v>400</v>
      </c>
      <c r="E19" s="45" t="s">
        <v>190</v>
      </c>
      <c r="F19" s="45" t="s">
        <v>171</v>
      </c>
      <c r="G19" s="45">
        <v>150</v>
      </c>
      <c r="H19" s="45" t="s">
        <v>191</v>
      </c>
      <c r="I19" s="45"/>
      <c r="J19" s="45"/>
      <c r="K19" s="45"/>
    </row>
    <row r="20" spans="1:11" ht="18" thickBot="1" x14ac:dyDescent="0.4">
      <c r="A20" s="40">
        <v>7200004</v>
      </c>
      <c r="B20" s="45">
        <v>4</v>
      </c>
      <c r="C20" s="45" t="s">
        <v>183</v>
      </c>
      <c r="D20" s="45">
        <v>400</v>
      </c>
      <c r="E20" s="45" t="s">
        <v>190</v>
      </c>
      <c r="F20" s="45" t="s">
        <v>172</v>
      </c>
      <c r="G20" s="45">
        <v>120</v>
      </c>
      <c r="H20" s="45" t="s">
        <v>191</v>
      </c>
      <c r="I20" s="45"/>
      <c r="J20" s="45"/>
      <c r="K20" s="45"/>
    </row>
    <row r="21" spans="1:11" ht="18" thickBot="1" x14ac:dyDescent="0.4">
      <c r="A21" s="40">
        <v>7200004</v>
      </c>
      <c r="B21" s="45">
        <v>5</v>
      </c>
      <c r="C21" s="45" t="s">
        <v>32</v>
      </c>
      <c r="D21" s="45">
        <v>1500</v>
      </c>
      <c r="E21" s="45" t="s">
        <v>190</v>
      </c>
      <c r="F21" s="45" t="s">
        <v>236</v>
      </c>
      <c r="G21" s="45">
        <v>1500</v>
      </c>
      <c r="H21" s="45" t="s">
        <v>190</v>
      </c>
      <c r="I21" s="45"/>
      <c r="J21" s="45"/>
      <c r="K21" s="45"/>
    </row>
    <row r="22" spans="1:11" ht="18" thickBot="1" x14ac:dyDescent="0.4">
      <c r="A22" s="40">
        <v>7200004</v>
      </c>
      <c r="B22" s="45">
        <v>6</v>
      </c>
      <c r="C22" s="45" t="s">
        <v>183</v>
      </c>
      <c r="D22" s="45">
        <v>400</v>
      </c>
      <c r="E22" s="45" t="s">
        <v>190</v>
      </c>
      <c r="F22" s="45" t="s">
        <v>184</v>
      </c>
      <c r="G22" s="45">
        <v>1500</v>
      </c>
      <c r="H22" s="45" t="s">
        <v>190</v>
      </c>
      <c r="I22" s="45" t="s">
        <v>4</v>
      </c>
      <c r="J22" s="45">
        <v>1500</v>
      </c>
      <c r="K22" s="45" t="s">
        <v>190</v>
      </c>
    </row>
    <row r="23" spans="1:11" ht="18" thickBot="1" x14ac:dyDescent="0.4">
      <c r="A23" s="50">
        <v>7200005</v>
      </c>
      <c r="B23" s="51">
        <v>2</v>
      </c>
      <c r="C23" s="51" t="s">
        <v>183</v>
      </c>
      <c r="D23" s="51">
        <v>200</v>
      </c>
      <c r="E23" s="51" t="s">
        <v>270</v>
      </c>
      <c r="F23" s="51" t="s">
        <v>170</v>
      </c>
      <c r="G23" s="51">
        <v>200</v>
      </c>
      <c r="H23" s="51" t="s">
        <v>263</v>
      </c>
      <c r="I23" s="51"/>
      <c r="J23" s="51"/>
      <c r="K23" s="51"/>
    </row>
    <row r="24" spans="1:11" ht="18" thickBot="1" x14ac:dyDescent="0.4">
      <c r="A24" s="50">
        <v>7200005</v>
      </c>
      <c r="B24" s="51">
        <v>3</v>
      </c>
      <c r="C24" s="51" t="s">
        <v>183</v>
      </c>
      <c r="D24" s="51">
        <v>200</v>
      </c>
      <c r="E24" s="51" t="s">
        <v>270</v>
      </c>
      <c r="F24" s="51" t="s">
        <v>171</v>
      </c>
      <c r="G24" s="51">
        <f t="shared" ref="G24:G25" si="0">G9</f>
        <v>100</v>
      </c>
      <c r="H24" s="51" t="s">
        <v>263</v>
      </c>
      <c r="I24" s="51"/>
      <c r="J24" s="51"/>
      <c r="K24" s="51"/>
    </row>
    <row r="25" spans="1:11" ht="18" thickBot="1" x14ac:dyDescent="0.4">
      <c r="A25" s="50">
        <v>7200005</v>
      </c>
      <c r="B25" s="51">
        <v>4</v>
      </c>
      <c r="C25" s="51" t="s">
        <v>183</v>
      </c>
      <c r="D25" s="51">
        <v>200</v>
      </c>
      <c r="E25" s="51" t="s">
        <v>270</v>
      </c>
      <c r="F25" s="51" t="s">
        <v>172</v>
      </c>
      <c r="G25" s="51">
        <f t="shared" si="0"/>
        <v>80</v>
      </c>
      <c r="H25" s="51" t="s">
        <v>263</v>
      </c>
      <c r="I25" s="51"/>
      <c r="J25" s="51"/>
      <c r="K25" s="51"/>
    </row>
    <row r="26" spans="1:11" ht="18" thickBot="1" x14ac:dyDescent="0.4">
      <c r="A26" s="50">
        <v>7200005</v>
      </c>
      <c r="B26" s="51">
        <v>5</v>
      </c>
      <c r="C26" s="51" t="s">
        <v>32</v>
      </c>
      <c r="D26" s="51">
        <v>600</v>
      </c>
      <c r="E26" s="51" t="s">
        <v>270</v>
      </c>
      <c r="F26" s="51" t="s">
        <v>271</v>
      </c>
      <c r="G26" s="51">
        <v>600</v>
      </c>
      <c r="H26" s="51" t="s">
        <v>190</v>
      </c>
      <c r="I26" s="51"/>
      <c r="J26" s="51"/>
      <c r="K26" s="51"/>
    </row>
    <row r="27" spans="1:11" ht="18" thickBot="1" x14ac:dyDescent="0.4">
      <c r="A27" s="50">
        <v>7200005</v>
      </c>
      <c r="B27" s="51">
        <v>6</v>
      </c>
      <c r="C27" s="51" t="s">
        <v>183</v>
      </c>
      <c r="D27" s="51">
        <v>200</v>
      </c>
      <c r="E27" s="51" t="s">
        <v>270</v>
      </c>
      <c r="F27" s="51" t="s">
        <v>272</v>
      </c>
      <c r="G27" s="51">
        <v>600</v>
      </c>
      <c r="H27" s="51" t="s">
        <v>190</v>
      </c>
      <c r="I27" s="51" t="s">
        <v>4</v>
      </c>
      <c r="J27" s="51">
        <v>600</v>
      </c>
      <c r="K27" s="51" t="s">
        <v>190</v>
      </c>
    </row>
    <row r="28" spans="1:11" ht="18" thickBot="1" x14ac:dyDescent="0.4">
      <c r="A28" s="53">
        <v>7200006</v>
      </c>
      <c r="B28" s="54">
        <v>2</v>
      </c>
      <c r="C28" s="54" t="s">
        <v>183</v>
      </c>
      <c r="D28" s="54">
        <v>250</v>
      </c>
      <c r="E28" s="54" t="s">
        <v>270</v>
      </c>
      <c r="F28" s="54" t="s">
        <v>170</v>
      </c>
      <c r="G28" s="54">
        <v>220</v>
      </c>
      <c r="H28" s="54" t="s">
        <v>263</v>
      </c>
      <c r="I28" s="54"/>
      <c r="J28" s="54"/>
      <c r="K28" s="54"/>
    </row>
    <row r="29" spans="1:11" ht="18" thickBot="1" x14ac:dyDescent="0.4">
      <c r="A29" s="53">
        <v>7200006</v>
      </c>
      <c r="B29" s="54">
        <v>3</v>
      </c>
      <c r="C29" s="54" t="s">
        <v>183</v>
      </c>
      <c r="D29" s="54">
        <v>250</v>
      </c>
      <c r="E29" s="54" t="s">
        <v>270</v>
      </c>
      <c r="F29" s="54" t="s">
        <v>171</v>
      </c>
      <c r="G29" s="54">
        <v>110</v>
      </c>
      <c r="H29" s="54" t="s">
        <v>263</v>
      </c>
      <c r="I29" s="54"/>
      <c r="J29" s="54"/>
      <c r="K29" s="54"/>
    </row>
    <row r="30" spans="1:11" ht="18" thickBot="1" x14ac:dyDescent="0.4">
      <c r="A30" s="53">
        <v>7200006</v>
      </c>
      <c r="B30" s="54">
        <v>4</v>
      </c>
      <c r="C30" s="54" t="s">
        <v>183</v>
      </c>
      <c r="D30" s="54">
        <v>250</v>
      </c>
      <c r="E30" s="54" t="s">
        <v>270</v>
      </c>
      <c r="F30" s="54" t="s">
        <v>172</v>
      </c>
      <c r="G30" s="54">
        <v>90</v>
      </c>
      <c r="H30" s="54" t="s">
        <v>263</v>
      </c>
      <c r="I30" s="54"/>
      <c r="J30" s="54"/>
      <c r="K30" s="54"/>
    </row>
    <row r="31" spans="1:11" ht="18" thickBot="1" x14ac:dyDescent="0.4">
      <c r="A31" s="53">
        <v>7200006</v>
      </c>
      <c r="B31" s="54">
        <v>5</v>
      </c>
      <c r="C31" s="54" t="s">
        <v>32</v>
      </c>
      <c r="D31" s="54">
        <v>800</v>
      </c>
      <c r="E31" s="54" t="s">
        <v>270</v>
      </c>
      <c r="F31" s="54" t="s">
        <v>271</v>
      </c>
      <c r="G31" s="54">
        <v>800</v>
      </c>
      <c r="H31" s="54" t="s">
        <v>190</v>
      </c>
      <c r="I31" s="54"/>
      <c r="J31" s="54"/>
      <c r="K31" s="54"/>
    </row>
    <row r="32" spans="1:11" ht="18" thickBot="1" x14ac:dyDescent="0.4">
      <c r="A32" s="53">
        <v>7200006</v>
      </c>
      <c r="B32" s="54">
        <v>6</v>
      </c>
      <c r="C32" s="54" t="s">
        <v>183</v>
      </c>
      <c r="D32" s="54">
        <v>250</v>
      </c>
      <c r="E32" s="54" t="s">
        <v>270</v>
      </c>
      <c r="F32" s="54" t="s">
        <v>272</v>
      </c>
      <c r="G32" s="54">
        <v>800</v>
      </c>
      <c r="H32" s="54" t="s">
        <v>190</v>
      </c>
      <c r="I32" s="54" t="s">
        <v>4</v>
      </c>
      <c r="J32" s="54">
        <v>800</v>
      </c>
      <c r="K32" s="54" t="s">
        <v>190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P66"/>
  <sheetViews>
    <sheetView workbookViewId="0">
      <pane ySplit="2" topLeftCell="A3" activePane="bottomLeft" state="frozen"/>
      <selection pane="bottomLeft" activeCell="C20" sqref="C20"/>
    </sheetView>
  </sheetViews>
  <sheetFormatPr defaultRowHeight="13.5" x14ac:dyDescent="0.15"/>
  <cols>
    <col min="4" max="4" width="9.25" bestFit="1" customWidth="1"/>
    <col min="5" max="6" width="11.25" bestFit="1" customWidth="1"/>
  </cols>
  <sheetData>
    <row r="1" spans="1:11" ht="17.25" thickBot="1" x14ac:dyDescent="0.3">
      <c r="A1" s="33" t="s">
        <v>470</v>
      </c>
      <c r="B1" s="33" t="s">
        <v>154</v>
      </c>
      <c r="C1" s="33" t="s">
        <v>471</v>
      </c>
      <c r="D1" s="33" t="s">
        <v>151</v>
      </c>
      <c r="E1" s="33" t="s">
        <v>472</v>
      </c>
      <c r="F1" s="33" t="s">
        <v>473</v>
      </c>
      <c r="G1" s="34" t="s">
        <v>474</v>
      </c>
      <c r="H1" s="34" t="s">
        <v>475</v>
      </c>
      <c r="I1" s="34" t="s">
        <v>476</v>
      </c>
      <c r="J1" s="34" t="s">
        <v>477</v>
      </c>
      <c r="K1" s="35" t="s">
        <v>478</v>
      </c>
    </row>
    <row r="2" spans="1:11" ht="17.25" thickBot="1" x14ac:dyDescent="0.3">
      <c r="A2" s="37" t="s">
        <v>30</v>
      </c>
      <c r="B2" s="37" t="s">
        <v>479</v>
      </c>
      <c r="C2" s="37" t="s">
        <v>480</v>
      </c>
      <c r="D2" s="37" t="s">
        <v>481</v>
      </c>
      <c r="E2" s="37" t="s">
        <v>152</v>
      </c>
      <c r="F2" s="37" t="s">
        <v>295</v>
      </c>
      <c r="G2" s="34" t="s">
        <v>482</v>
      </c>
      <c r="H2" s="34" t="s">
        <v>483</v>
      </c>
      <c r="I2" s="34" t="s">
        <v>484</v>
      </c>
      <c r="J2" s="34" t="s">
        <v>485</v>
      </c>
      <c r="K2" s="35" t="s">
        <v>486</v>
      </c>
    </row>
    <row r="3" spans="1:11" ht="16.5" x14ac:dyDescent="0.3">
      <c r="A3" s="36">
        <v>0</v>
      </c>
      <c r="B3" s="36">
        <v>1</v>
      </c>
      <c r="C3" s="36">
        <f>INT(C19*0.5)</f>
        <v>62</v>
      </c>
      <c r="D3" s="36">
        <f>D19*0.5</f>
        <v>50</v>
      </c>
      <c r="E3" s="36">
        <v>0</v>
      </c>
      <c r="F3" s="36">
        <v>0</v>
      </c>
      <c r="G3" s="36" t="s">
        <v>480</v>
      </c>
      <c r="H3" s="36"/>
      <c r="I3" s="36">
        <v>0</v>
      </c>
      <c r="J3" s="36">
        <v>0</v>
      </c>
      <c r="K3" s="36">
        <v>0</v>
      </c>
    </row>
    <row r="4" spans="1:11" ht="16.5" x14ac:dyDescent="0.3">
      <c r="A4" s="36">
        <v>1</v>
      </c>
      <c r="B4" s="36">
        <v>1</v>
      </c>
      <c r="C4" s="36">
        <f t="shared" ref="C4:C18" si="0">INT(C20*0.5)</f>
        <v>125</v>
      </c>
      <c r="D4" s="36">
        <f t="shared" ref="D4:D18" si="1">D20*0.5</f>
        <v>200</v>
      </c>
      <c r="E4" s="36">
        <v>1000</v>
      </c>
      <c r="F4" s="36">
        <v>10</v>
      </c>
      <c r="G4" s="36" t="s">
        <v>7</v>
      </c>
      <c r="H4" s="36"/>
      <c r="I4" s="36">
        <f>C3</f>
        <v>62</v>
      </c>
      <c r="J4" s="36">
        <v>0</v>
      </c>
      <c r="K4" s="36">
        <f>D3</f>
        <v>50</v>
      </c>
    </row>
    <row r="5" spans="1:11" ht="16.5" x14ac:dyDescent="0.3">
      <c r="A5" s="36">
        <v>2</v>
      </c>
      <c r="B5" s="36">
        <v>1</v>
      </c>
      <c r="C5" s="36">
        <f t="shared" si="0"/>
        <v>250</v>
      </c>
      <c r="D5" s="36">
        <f t="shared" si="1"/>
        <v>350</v>
      </c>
      <c r="E5" s="36">
        <v>2000</v>
      </c>
      <c r="F5" s="36">
        <v>20</v>
      </c>
      <c r="G5" s="36" t="s">
        <v>487</v>
      </c>
      <c r="H5" s="36"/>
      <c r="I5" s="36">
        <f>I4+C4</f>
        <v>187</v>
      </c>
      <c r="J5" s="36">
        <v>0</v>
      </c>
      <c r="K5" s="36">
        <f>D4+K4</f>
        <v>250</v>
      </c>
    </row>
    <row r="6" spans="1:11" ht="16.5" x14ac:dyDescent="0.3">
      <c r="A6" s="36">
        <v>3</v>
      </c>
      <c r="B6" s="36">
        <v>1</v>
      </c>
      <c r="C6" s="36">
        <f t="shared" si="0"/>
        <v>375</v>
      </c>
      <c r="D6" s="36">
        <f t="shared" si="1"/>
        <v>500</v>
      </c>
      <c r="E6" s="36">
        <v>3000</v>
      </c>
      <c r="F6" s="36">
        <v>30</v>
      </c>
      <c r="G6" s="36" t="s">
        <v>488</v>
      </c>
      <c r="H6" s="36"/>
      <c r="I6" s="36">
        <f t="shared" ref="I6:I18" si="2">I5+C5</f>
        <v>437</v>
      </c>
      <c r="J6" s="36">
        <v>0</v>
      </c>
      <c r="K6" s="36">
        <f t="shared" ref="K6:K18" si="3">D5+K5</f>
        <v>600</v>
      </c>
    </row>
    <row r="7" spans="1:11" ht="16.5" x14ac:dyDescent="0.3">
      <c r="A7" s="36">
        <v>4</v>
      </c>
      <c r="B7" s="36">
        <v>1</v>
      </c>
      <c r="C7" s="36">
        <f t="shared" si="0"/>
        <v>625</v>
      </c>
      <c r="D7" s="36">
        <f t="shared" si="1"/>
        <v>1000</v>
      </c>
      <c r="E7" s="36">
        <v>4000</v>
      </c>
      <c r="F7" s="36">
        <v>40</v>
      </c>
      <c r="G7" s="36" t="s">
        <v>7</v>
      </c>
      <c r="H7" s="36"/>
      <c r="I7" s="36">
        <f t="shared" si="2"/>
        <v>812</v>
      </c>
      <c r="J7" s="36">
        <v>0</v>
      </c>
      <c r="K7" s="36">
        <f t="shared" si="3"/>
        <v>1100</v>
      </c>
    </row>
    <row r="8" spans="1:11" ht="16.5" x14ac:dyDescent="0.3">
      <c r="A8" s="36">
        <v>5</v>
      </c>
      <c r="B8" s="36">
        <v>1</v>
      </c>
      <c r="C8" s="36">
        <f t="shared" si="0"/>
        <v>1000</v>
      </c>
      <c r="D8" s="36">
        <f t="shared" si="1"/>
        <v>1500</v>
      </c>
      <c r="E8" s="36">
        <v>5000</v>
      </c>
      <c r="F8" s="36">
        <v>50</v>
      </c>
      <c r="G8" s="36" t="s">
        <v>489</v>
      </c>
      <c r="H8" s="36"/>
      <c r="I8" s="36">
        <f t="shared" si="2"/>
        <v>1437</v>
      </c>
      <c r="J8" s="36">
        <v>0</v>
      </c>
      <c r="K8" s="36">
        <f t="shared" si="3"/>
        <v>2100</v>
      </c>
    </row>
    <row r="9" spans="1:11" ht="16.5" x14ac:dyDescent="0.3">
      <c r="A9" s="36">
        <v>6</v>
      </c>
      <c r="B9" s="36">
        <v>1</v>
      </c>
      <c r="C9" s="36">
        <f t="shared" si="0"/>
        <v>1250</v>
      </c>
      <c r="D9" s="36">
        <f t="shared" si="1"/>
        <v>2000</v>
      </c>
      <c r="E9" s="36">
        <v>7000</v>
      </c>
      <c r="F9" s="36">
        <v>50</v>
      </c>
      <c r="G9" s="36" t="s">
        <v>7</v>
      </c>
      <c r="H9" s="36"/>
      <c r="I9" s="36">
        <f t="shared" si="2"/>
        <v>2437</v>
      </c>
      <c r="J9" s="36">
        <v>0</v>
      </c>
      <c r="K9" s="36">
        <f t="shared" si="3"/>
        <v>3600</v>
      </c>
    </row>
    <row r="10" spans="1:11" ht="16.5" x14ac:dyDescent="0.3">
      <c r="A10" s="36">
        <v>7</v>
      </c>
      <c r="B10" s="36">
        <v>1</v>
      </c>
      <c r="C10" s="36">
        <f t="shared" si="0"/>
        <v>1875</v>
      </c>
      <c r="D10" s="36">
        <f t="shared" si="1"/>
        <v>2500</v>
      </c>
      <c r="E10" s="36">
        <v>9000</v>
      </c>
      <c r="F10" s="36">
        <v>50</v>
      </c>
      <c r="G10" s="36" t="s">
        <v>7</v>
      </c>
      <c r="H10" s="36"/>
      <c r="I10" s="36">
        <f t="shared" si="2"/>
        <v>3687</v>
      </c>
      <c r="J10" s="36">
        <v>0</v>
      </c>
      <c r="K10" s="36">
        <f t="shared" si="3"/>
        <v>5600</v>
      </c>
    </row>
    <row r="11" spans="1:11" ht="16.5" x14ac:dyDescent="0.3">
      <c r="A11" s="36">
        <v>8</v>
      </c>
      <c r="B11" s="36">
        <v>1</v>
      </c>
      <c r="C11" s="36">
        <f t="shared" si="0"/>
        <v>2500</v>
      </c>
      <c r="D11" s="36">
        <f t="shared" si="1"/>
        <v>3000</v>
      </c>
      <c r="E11" s="36">
        <v>11000</v>
      </c>
      <c r="F11" s="36">
        <v>50</v>
      </c>
      <c r="G11" s="36" t="s">
        <v>7</v>
      </c>
      <c r="H11" s="36"/>
      <c r="I11" s="36">
        <f t="shared" si="2"/>
        <v>5562</v>
      </c>
      <c r="J11" s="36">
        <v>0</v>
      </c>
      <c r="K11" s="36">
        <f t="shared" si="3"/>
        <v>8100</v>
      </c>
    </row>
    <row r="12" spans="1:11" ht="16.5" x14ac:dyDescent="0.3">
      <c r="A12" s="36">
        <v>9</v>
      </c>
      <c r="B12" s="36">
        <v>1</v>
      </c>
      <c r="C12" s="36">
        <f t="shared" si="0"/>
        <v>3125</v>
      </c>
      <c r="D12" s="36">
        <f t="shared" si="1"/>
        <v>3500</v>
      </c>
      <c r="E12" s="36">
        <v>13000</v>
      </c>
      <c r="F12" s="36">
        <v>50</v>
      </c>
      <c r="G12" s="36" t="s">
        <v>7</v>
      </c>
      <c r="H12" s="36"/>
      <c r="I12" s="36">
        <f t="shared" si="2"/>
        <v>8062</v>
      </c>
      <c r="J12" s="36">
        <v>0</v>
      </c>
      <c r="K12" s="36">
        <f t="shared" si="3"/>
        <v>11100</v>
      </c>
    </row>
    <row r="13" spans="1:11" ht="16.5" x14ac:dyDescent="0.3">
      <c r="A13" s="36">
        <v>10</v>
      </c>
      <c r="B13" s="36">
        <f>B12</f>
        <v>1</v>
      </c>
      <c r="C13" s="36">
        <f t="shared" si="0"/>
        <v>3750</v>
      </c>
      <c r="D13" s="36">
        <f t="shared" si="1"/>
        <v>4000</v>
      </c>
      <c r="E13" s="36">
        <v>15000</v>
      </c>
      <c r="F13" s="36">
        <v>50</v>
      </c>
      <c r="G13" s="36" t="str">
        <f t="shared" ref="G13" si="4">G12</f>
        <v>coin</v>
      </c>
      <c r="H13" s="36"/>
      <c r="I13" s="36">
        <f t="shared" si="2"/>
        <v>11187</v>
      </c>
      <c r="J13" s="36">
        <v>0</v>
      </c>
      <c r="K13" s="36">
        <f t="shared" si="3"/>
        <v>14600</v>
      </c>
    </row>
    <row r="14" spans="1:11" ht="16.5" x14ac:dyDescent="0.3">
      <c r="A14" s="36">
        <v>11</v>
      </c>
      <c r="B14" s="36">
        <f t="shared" ref="B14:B18" si="5">B13</f>
        <v>1</v>
      </c>
      <c r="C14" s="36">
        <f t="shared" si="0"/>
        <v>5625</v>
      </c>
      <c r="D14" s="36">
        <f t="shared" si="1"/>
        <v>5000</v>
      </c>
      <c r="E14" s="36">
        <v>18000</v>
      </c>
      <c r="F14" s="36">
        <v>50</v>
      </c>
      <c r="G14" s="36" t="s">
        <v>7</v>
      </c>
      <c r="H14" s="36"/>
      <c r="I14" s="36">
        <f t="shared" si="2"/>
        <v>14937</v>
      </c>
      <c r="J14" s="36">
        <v>0</v>
      </c>
      <c r="K14" s="36">
        <f t="shared" si="3"/>
        <v>18600</v>
      </c>
    </row>
    <row r="15" spans="1:11" ht="16.5" x14ac:dyDescent="0.3">
      <c r="A15" s="36">
        <v>12</v>
      </c>
      <c r="B15" s="36">
        <f t="shared" si="5"/>
        <v>1</v>
      </c>
      <c r="C15" s="36">
        <f t="shared" si="0"/>
        <v>7500</v>
      </c>
      <c r="D15" s="36">
        <f t="shared" si="1"/>
        <v>6000</v>
      </c>
      <c r="E15" s="36">
        <v>21000</v>
      </c>
      <c r="F15" s="36">
        <v>50</v>
      </c>
      <c r="G15" s="36" t="str">
        <f t="shared" ref="G15" si="6">G14</f>
        <v>coin</v>
      </c>
      <c r="H15" s="36"/>
      <c r="I15" s="36">
        <f t="shared" si="2"/>
        <v>20562</v>
      </c>
      <c r="J15" s="36">
        <v>0</v>
      </c>
      <c r="K15" s="36">
        <f t="shared" si="3"/>
        <v>23600</v>
      </c>
    </row>
    <row r="16" spans="1:11" ht="16.5" x14ac:dyDescent="0.3">
      <c r="A16" s="36">
        <v>13</v>
      </c>
      <c r="B16" s="36">
        <f t="shared" si="5"/>
        <v>1</v>
      </c>
      <c r="C16" s="36">
        <f t="shared" si="0"/>
        <v>9375</v>
      </c>
      <c r="D16" s="36">
        <f t="shared" si="1"/>
        <v>7000</v>
      </c>
      <c r="E16" s="36">
        <v>24000</v>
      </c>
      <c r="F16" s="36">
        <v>50</v>
      </c>
      <c r="G16" s="36" t="s">
        <v>7</v>
      </c>
      <c r="H16" s="36"/>
      <c r="I16" s="36">
        <f t="shared" si="2"/>
        <v>28062</v>
      </c>
      <c r="J16" s="36">
        <v>0</v>
      </c>
      <c r="K16" s="36">
        <f t="shared" si="3"/>
        <v>29600</v>
      </c>
    </row>
    <row r="17" spans="1:11" ht="16.5" x14ac:dyDescent="0.3">
      <c r="A17" s="36">
        <v>14</v>
      </c>
      <c r="B17" s="36">
        <f t="shared" si="5"/>
        <v>1</v>
      </c>
      <c r="C17" s="36">
        <f t="shared" si="0"/>
        <v>11250</v>
      </c>
      <c r="D17" s="36">
        <f t="shared" si="1"/>
        <v>8000</v>
      </c>
      <c r="E17" s="36">
        <v>27000</v>
      </c>
      <c r="F17" s="36">
        <v>50</v>
      </c>
      <c r="G17" s="36" t="str">
        <f t="shared" ref="G17" si="7">G16</f>
        <v>coin</v>
      </c>
      <c r="H17" s="36"/>
      <c r="I17" s="36">
        <f t="shared" si="2"/>
        <v>37437</v>
      </c>
      <c r="J17" s="36">
        <v>0</v>
      </c>
      <c r="K17" s="36">
        <f t="shared" si="3"/>
        <v>36600</v>
      </c>
    </row>
    <row r="18" spans="1:11" ht="16.5" x14ac:dyDescent="0.3">
      <c r="A18" s="36">
        <v>15</v>
      </c>
      <c r="B18" s="36">
        <f t="shared" si="5"/>
        <v>1</v>
      </c>
      <c r="C18" s="36">
        <f t="shared" si="0"/>
        <v>13125</v>
      </c>
      <c r="D18" s="36">
        <f t="shared" si="1"/>
        <v>9000</v>
      </c>
      <c r="E18" s="36">
        <v>30000</v>
      </c>
      <c r="F18" s="36">
        <v>50</v>
      </c>
      <c r="G18" s="36" t="s">
        <v>7</v>
      </c>
      <c r="H18" s="36"/>
      <c r="I18" s="36">
        <f t="shared" si="2"/>
        <v>48687</v>
      </c>
      <c r="J18" s="36">
        <v>0</v>
      </c>
      <c r="K18" s="36">
        <f t="shared" si="3"/>
        <v>44600</v>
      </c>
    </row>
    <row r="19" spans="1:11" ht="16.5" x14ac:dyDescent="0.3">
      <c r="A19" s="36">
        <v>0</v>
      </c>
      <c r="B19" s="36">
        <v>2</v>
      </c>
      <c r="C19" s="36">
        <f>INT(C35*0.5)</f>
        <v>125</v>
      </c>
      <c r="D19" s="36">
        <f>D35*0.5</f>
        <v>100</v>
      </c>
      <c r="E19" s="36">
        <f>E3</f>
        <v>0</v>
      </c>
      <c r="F19" s="36">
        <v>0</v>
      </c>
      <c r="G19" s="36" t="s">
        <v>490</v>
      </c>
      <c r="H19" s="36"/>
      <c r="I19" s="36">
        <v>0</v>
      </c>
      <c r="J19" s="36">
        <v>0</v>
      </c>
      <c r="K19" s="36">
        <v>0</v>
      </c>
    </row>
    <row r="20" spans="1:11" ht="16.5" x14ac:dyDescent="0.3">
      <c r="A20" s="36">
        <v>1</v>
      </c>
      <c r="B20" s="36">
        <v>2</v>
      </c>
      <c r="C20" s="36">
        <f t="shared" ref="C20:C34" si="8">INT(C36*0.5)</f>
        <v>250</v>
      </c>
      <c r="D20" s="36">
        <f t="shared" ref="D20:D34" si="9">D36*0.5</f>
        <v>400</v>
      </c>
      <c r="E20" s="36">
        <f t="shared" ref="E20:F51" si="10">E4</f>
        <v>1000</v>
      </c>
      <c r="F20" s="36">
        <v>15</v>
      </c>
      <c r="G20" s="36" t="s">
        <v>7</v>
      </c>
      <c r="H20" s="36"/>
      <c r="I20" s="36">
        <f>C19</f>
        <v>125</v>
      </c>
      <c r="J20" s="36">
        <v>0</v>
      </c>
      <c r="K20" s="36">
        <f>D19</f>
        <v>100</v>
      </c>
    </row>
    <row r="21" spans="1:11" ht="16.5" x14ac:dyDescent="0.3">
      <c r="A21" s="36">
        <v>2</v>
      </c>
      <c r="B21" s="36">
        <v>2</v>
      </c>
      <c r="C21" s="36">
        <f t="shared" si="8"/>
        <v>500</v>
      </c>
      <c r="D21" s="36">
        <f t="shared" si="9"/>
        <v>700</v>
      </c>
      <c r="E21" s="36">
        <f t="shared" si="10"/>
        <v>2000</v>
      </c>
      <c r="F21" s="36">
        <v>30</v>
      </c>
      <c r="G21" s="36" t="s">
        <v>7</v>
      </c>
      <c r="H21" s="36"/>
      <c r="I21" s="36">
        <f>I20+C20</f>
        <v>375</v>
      </c>
      <c r="J21" s="36">
        <v>0</v>
      </c>
      <c r="K21" s="36">
        <f>D20+K20</f>
        <v>500</v>
      </c>
    </row>
    <row r="22" spans="1:11" ht="16.5" x14ac:dyDescent="0.3">
      <c r="A22" s="36">
        <v>3</v>
      </c>
      <c r="B22" s="36">
        <v>2</v>
      </c>
      <c r="C22" s="36">
        <f t="shared" si="8"/>
        <v>750</v>
      </c>
      <c r="D22" s="36">
        <f t="shared" si="9"/>
        <v>1000</v>
      </c>
      <c r="E22" s="36">
        <f t="shared" si="10"/>
        <v>3000</v>
      </c>
      <c r="F22" s="36">
        <v>45</v>
      </c>
      <c r="G22" s="36" t="s">
        <v>7</v>
      </c>
      <c r="H22" s="36"/>
      <c r="I22" s="36">
        <f t="shared" ref="I22:I34" si="11">I21+C21</f>
        <v>875</v>
      </c>
      <c r="J22" s="36">
        <v>0</v>
      </c>
      <c r="K22" s="36">
        <f t="shared" ref="K22:K34" si="12">D21+K21</f>
        <v>1200</v>
      </c>
    </row>
    <row r="23" spans="1:11" ht="16.5" x14ac:dyDescent="0.3">
      <c r="A23" s="36">
        <v>4</v>
      </c>
      <c r="B23" s="36">
        <v>2</v>
      </c>
      <c r="C23" s="36">
        <f t="shared" si="8"/>
        <v>1250</v>
      </c>
      <c r="D23" s="36">
        <f t="shared" si="9"/>
        <v>2000</v>
      </c>
      <c r="E23" s="36">
        <f t="shared" si="10"/>
        <v>4000</v>
      </c>
      <c r="F23" s="36">
        <v>60</v>
      </c>
      <c r="G23" s="36" t="s">
        <v>487</v>
      </c>
      <c r="H23" s="36"/>
      <c r="I23" s="36">
        <f t="shared" si="11"/>
        <v>1625</v>
      </c>
      <c r="J23" s="36">
        <v>0</v>
      </c>
      <c r="K23" s="36">
        <f t="shared" si="12"/>
        <v>2200</v>
      </c>
    </row>
    <row r="24" spans="1:11" ht="16.5" x14ac:dyDescent="0.3">
      <c r="A24" s="36">
        <v>5</v>
      </c>
      <c r="B24" s="36">
        <v>2</v>
      </c>
      <c r="C24" s="36">
        <f t="shared" si="8"/>
        <v>2000</v>
      </c>
      <c r="D24" s="36">
        <f t="shared" si="9"/>
        <v>3000</v>
      </c>
      <c r="E24" s="36">
        <f t="shared" si="10"/>
        <v>5000</v>
      </c>
      <c r="F24" s="36">
        <v>75</v>
      </c>
      <c r="G24" s="36" t="s">
        <v>489</v>
      </c>
      <c r="H24" s="36"/>
      <c r="I24" s="36">
        <f t="shared" si="11"/>
        <v>2875</v>
      </c>
      <c r="J24" s="36">
        <v>0</v>
      </c>
      <c r="K24" s="36">
        <f t="shared" si="12"/>
        <v>4200</v>
      </c>
    </row>
    <row r="25" spans="1:11" ht="16.5" x14ac:dyDescent="0.3">
      <c r="A25" s="36">
        <v>6</v>
      </c>
      <c r="B25" s="36">
        <v>2</v>
      </c>
      <c r="C25" s="36">
        <f t="shared" si="8"/>
        <v>2500</v>
      </c>
      <c r="D25" s="36">
        <f t="shared" si="9"/>
        <v>4000</v>
      </c>
      <c r="E25" s="36">
        <f t="shared" si="10"/>
        <v>7000</v>
      </c>
      <c r="F25" s="36">
        <v>75</v>
      </c>
      <c r="G25" s="36" t="s">
        <v>7</v>
      </c>
      <c r="H25" s="36"/>
      <c r="I25" s="36">
        <f t="shared" si="11"/>
        <v>4875</v>
      </c>
      <c r="J25" s="36">
        <v>0</v>
      </c>
      <c r="K25" s="36">
        <f t="shared" si="12"/>
        <v>7200</v>
      </c>
    </row>
    <row r="26" spans="1:11" ht="16.5" x14ac:dyDescent="0.3">
      <c r="A26" s="36">
        <v>7</v>
      </c>
      <c r="B26" s="36">
        <v>2</v>
      </c>
      <c r="C26" s="36">
        <f t="shared" si="8"/>
        <v>3750</v>
      </c>
      <c r="D26" s="36">
        <f t="shared" si="9"/>
        <v>5000</v>
      </c>
      <c r="E26" s="36">
        <f t="shared" si="10"/>
        <v>9000</v>
      </c>
      <c r="F26" s="36">
        <v>75</v>
      </c>
      <c r="G26" s="36" t="s">
        <v>7</v>
      </c>
      <c r="H26" s="36"/>
      <c r="I26" s="36">
        <f t="shared" si="11"/>
        <v>7375</v>
      </c>
      <c r="J26" s="36">
        <v>0</v>
      </c>
      <c r="K26" s="36">
        <f t="shared" si="12"/>
        <v>11200</v>
      </c>
    </row>
    <row r="27" spans="1:11" ht="16.5" x14ac:dyDescent="0.3">
      <c r="A27" s="36">
        <v>8</v>
      </c>
      <c r="B27" s="36">
        <v>2</v>
      </c>
      <c r="C27" s="36">
        <f t="shared" si="8"/>
        <v>5000</v>
      </c>
      <c r="D27" s="36">
        <f t="shared" si="9"/>
        <v>6000</v>
      </c>
      <c r="E27" s="36">
        <f t="shared" si="10"/>
        <v>11000</v>
      </c>
      <c r="F27" s="36">
        <v>75</v>
      </c>
      <c r="G27" s="36" t="s">
        <v>7</v>
      </c>
      <c r="H27" s="36"/>
      <c r="I27" s="36">
        <f t="shared" si="11"/>
        <v>11125</v>
      </c>
      <c r="J27" s="36">
        <v>0</v>
      </c>
      <c r="K27" s="36">
        <f t="shared" si="12"/>
        <v>16200</v>
      </c>
    </row>
    <row r="28" spans="1:11" ht="16.5" x14ac:dyDescent="0.3">
      <c r="A28" s="36">
        <v>9</v>
      </c>
      <c r="B28" s="36">
        <v>2</v>
      </c>
      <c r="C28" s="36">
        <f t="shared" si="8"/>
        <v>6250</v>
      </c>
      <c r="D28" s="36">
        <f t="shared" si="9"/>
        <v>7000</v>
      </c>
      <c r="E28" s="36">
        <f t="shared" si="10"/>
        <v>13000</v>
      </c>
      <c r="F28" s="36">
        <v>75</v>
      </c>
      <c r="G28" s="36" t="s">
        <v>7</v>
      </c>
      <c r="H28" s="36"/>
      <c r="I28" s="36">
        <f t="shared" si="11"/>
        <v>16125</v>
      </c>
      <c r="J28" s="36">
        <v>0</v>
      </c>
      <c r="K28" s="36">
        <f t="shared" si="12"/>
        <v>22200</v>
      </c>
    </row>
    <row r="29" spans="1:11" ht="16.5" x14ac:dyDescent="0.3">
      <c r="A29" s="36">
        <v>10</v>
      </c>
      <c r="B29" s="36">
        <f>B28</f>
        <v>2</v>
      </c>
      <c r="C29" s="36">
        <f t="shared" si="8"/>
        <v>7500</v>
      </c>
      <c r="D29" s="36">
        <f t="shared" si="9"/>
        <v>8000</v>
      </c>
      <c r="E29" s="36">
        <f t="shared" si="10"/>
        <v>15000</v>
      </c>
      <c r="F29" s="36">
        <v>75</v>
      </c>
      <c r="G29" s="36" t="str">
        <f t="shared" ref="G29:G33" si="13">G28</f>
        <v>coin</v>
      </c>
      <c r="H29" s="36"/>
      <c r="I29" s="36">
        <f t="shared" si="11"/>
        <v>22375</v>
      </c>
      <c r="J29" s="36">
        <v>0</v>
      </c>
      <c r="K29" s="36">
        <f t="shared" si="12"/>
        <v>29200</v>
      </c>
    </row>
    <row r="30" spans="1:11" ht="16.5" x14ac:dyDescent="0.3">
      <c r="A30" s="36">
        <v>11</v>
      </c>
      <c r="B30" s="36">
        <f t="shared" ref="B30:B34" si="14">B29</f>
        <v>2</v>
      </c>
      <c r="C30" s="36">
        <f t="shared" si="8"/>
        <v>11250</v>
      </c>
      <c r="D30" s="36">
        <f t="shared" si="9"/>
        <v>10000</v>
      </c>
      <c r="E30" s="36">
        <f t="shared" si="10"/>
        <v>18000</v>
      </c>
      <c r="F30" s="36">
        <v>75</v>
      </c>
      <c r="G30" s="36" t="s">
        <v>490</v>
      </c>
      <c r="H30" s="36"/>
      <c r="I30" s="36">
        <f t="shared" si="11"/>
        <v>29875</v>
      </c>
      <c r="J30" s="36">
        <v>0</v>
      </c>
      <c r="K30" s="36">
        <f t="shared" si="12"/>
        <v>37200</v>
      </c>
    </row>
    <row r="31" spans="1:11" ht="16.5" x14ac:dyDescent="0.3">
      <c r="A31" s="36">
        <v>12</v>
      </c>
      <c r="B31" s="36">
        <f t="shared" si="14"/>
        <v>2</v>
      </c>
      <c r="C31" s="36">
        <f t="shared" si="8"/>
        <v>15000</v>
      </c>
      <c r="D31" s="36">
        <f t="shared" si="9"/>
        <v>12000</v>
      </c>
      <c r="E31" s="36">
        <f t="shared" si="10"/>
        <v>21000</v>
      </c>
      <c r="F31" s="36">
        <v>75</v>
      </c>
      <c r="G31" s="36" t="str">
        <f t="shared" si="13"/>
        <v>coin</v>
      </c>
      <c r="H31" s="36"/>
      <c r="I31" s="36">
        <f t="shared" si="11"/>
        <v>41125</v>
      </c>
      <c r="J31" s="36">
        <v>0</v>
      </c>
      <c r="K31" s="36">
        <f t="shared" si="12"/>
        <v>47200</v>
      </c>
    </row>
    <row r="32" spans="1:11" ht="16.5" x14ac:dyDescent="0.3">
      <c r="A32" s="36">
        <v>13</v>
      </c>
      <c r="B32" s="36">
        <f t="shared" si="14"/>
        <v>2</v>
      </c>
      <c r="C32" s="36">
        <f t="shared" si="8"/>
        <v>18750</v>
      </c>
      <c r="D32" s="36">
        <f t="shared" si="9"/>
        <v>14000</v>
      </c>
      <c r="E32" s="36">
        <f t="shared" si="10"/>
        <v>24000</v>
      </c>
      <c r="F32" s="36">
        <v>75</v>
      </c>
      <c r="G32" s="36" t="s">
        <v>7</v>
      </c>
      <c r="H32" s="36"/>
      <c r="I32" s="36">
        <f t="shared" si="11"/>
        <v>56125</v>
      </c>
      <c r="J32" s="36">
        <v>0</v>
      </c>
      <c r="K32" s="36">
        <f t="shared" si="12"/>
        <v>59200</v>
      </c>
    </row>
    <row r="33" spans="1:11" ht="16.5" x14ac:dyDescent="0.3">
      <c r="A33" s="36">
        <v>14</v>
      </c>
      <c r="B33" s="36">
        <f t="shared" si="14"/>
        <v>2</v>
      </c>
      <c r="C33" s="36">
        <f t="shared" si="8"/>
        <v>22500</v>
      </c>
      <c r="D33" s="36">
        <f t="shared" si="9"/>
        <v>16000</v>
      </c>
      <c r="E33" s="36">
        <f t="shared" si="10"/>
        <v>27000</v>
      </c>
      <c r="F33" s="36">
        <v>75</v>
      </c>
      <c r="G33" s="36" t="str">
        <f t="shared" si="13"/>
        <v>coin</v>
      </c>
      <c r="H33" s="36"/>
      <c r="I33" s="36">
        <f t="shared" si="11"/>
        <v>74875</v>
      </c>
      <c r="J33" s="36">
        <v>0</v>
      </c>
      <c r="K33" s="36">
        <f t="shared" si="12"/>
        <v>73200</v>
      </c>
    </row>
    <row r="34" spans="1:11" ht="16.5" x14ac:dyDescent="0.3">
      <c r="A34" s="36">
        <v>15</v>
      </c>
      <c r="B34" s="36">
        <f t="shared" si="14"/>
        <v>2</v>
      </c>
      <c r="C34" s="36">
        <f t="shared" si="8"/>
        <v>26250</v>
      </c>
      <c r="D34" s="36">
        <f t="shared" si="9"/>
        <v>18000</v>
      </c>
      <c r="E34" s="36">
        <f t="shared" si="10"/>
        <v>30000</v>
      </c>
      <c r="F34" s="36">
        <v>75</v>
      </c>
      <c r="G34" s="36" t="s">
        <v>7</v>
      </c>
      <c r="H34" s="36"/>
      <c r="I34" s="36">
        <f t="shared" si="11"/>
        <v>97375</v>
      </c>
      <c r="J34" s="36">
        <v>0</v>
      </c>
      <c r="K34" s="36">
        <f t="shared" si="12"/>
        <v>89200</v>
      </c>
    </row>
    <row r="35" spans="1:11" ht="16.5" x14ac:dyDescent="0.3">
      <c r="A35" s="36">
        <v>0</v>
      </c>
      <c r="B35" s="36">
        <v>3</v>
      </c>
      <c r="C35" s="36">
        <f>INT(C51*0.5)</f>
        <v>250</v>
      </c>
      <c r="D35" s="36">
        <f>D51*0.5</f>
        <v>200</v>
      </c>
      <c r="E35" s="36">
        <f t="shared" si="10"/>
        <v>0</v>
      </c>
      <c r="F35" s="36">
        <v>0</v>
      </c>
      <c r="G35" s="36" t="s">
        <v>7</v>
      </c>
      <c r="H35" s="36"/>
      <c r="I35" s="36">
        <v>0</v>
      </c>
      <c r="J35" s="36">
        <v>0</v>
      </c>
      <c r="K35" s="36">
        <v>0</v>
      </c>
    </row>
    <row r="36" spans="1:11" ht="16.5" x14ac:dyDescent="0.3">
      <c r="A36" s="36">
        <v>1</v>
      </c>
      <c r="B36" s="36">
        <v>3</v>
      </c>
      <c r="C36" s="36">
        <f t="shared" ref="C36:C50" si="15">INT(C52*0.5)</f>
        <v>500</v>
      </c>
      <c r="D36" s="36">
        <f t="shared" ref="D36:D50" si="16">D52*0.5</f>
        <v>800</v>
      </c>
      <c r="E36" s="36">
        <f t="shared" si="10"/>
        <v>1000</v>
      </c>
      <c r="F36" s="36">
        <v>20</v>
      </c>
      <c r="G36" s="36" t="s">
        <v>7</v>
      </c>
      <c r="H36" s="36"/>
      <c r="I36" s="36">
        <f>C35</f>
        <v>250</v>
      </c>
      <c r="J36" s="36">
        <v>0</v>
      </c>
      <c r="K36" s="36">
        <f>D35</f>
        <v>200</v>
      </c>
    </row>
    <row r="37" spans="1:11" ht="16.5" x14ac:dyDescent="0.3">
      <c r="A37" s="36">
        <v>2</v>
      </c>
      <c r="B37" s="36">
        <v>3</v>
      </c>
      <c r="C37" s="36">
        <f t="shared" si="15"/>
        <v>1000</v>
      </c>
      <c r="D37" s="36">
        <f t="shared" si="16"/>
        <v>1400</v>
      </c>
      <c r="E37" s="36">
        <f t="shared" si="10"/>
        <v>2000</v>
      </c>
      <c r="F37" s="36">
        <v>40</v>
      </c>
      <c r="G37" s="36" t="s">
        <v>7</v>
      </c>
      <c r="H37" s="36"/>
      <c r="I37" s="36">
        <f>I36+C36</f>
        <v>750</v>
      </c>
      <c r="J37" s="36">
        <v>0</v>
      </c>
      <c r="K37" s="36">
        <f>D36+K36</f>
        <v>1000</v>
      </c>
    </row>
    <row r="38" spans="1:11" ht="16.5" x14ac:dyDescent="0.3">
      <c r="A38" s="36">
        <v>3</v>
      </c>
      <c r="B38" s="36">
        <v>3</v>
      </c>
      <c r="C38" s="36">
        <f t="shared" si="15"/>
        <v>1500</v>
      </c>
      <c r="D38" s="36">
        <f t="shared" si="16"/>
        <v>2000</v>
      </c>
      <c r="E38" s="36">
        <f t="shared" si="10"/>
        <v>3000</v>
      </c>
      <c r="F38" s="36">
        <v>60</v>
      </c>
      <c r="G38" s="36" t="s">
        <v>7</v>
      </c>
      <c r="H38" s="36"/>
      <c r="I38" s="36">
        <f t="shared" ref="I38:I50" si="17">I37+C37</f>
        <v>1750</v>
      </c>
      <c r="J38" s="36">
        <v>0</v>
      </c>
      <c r="K38" s="36">
        <f t="shared" ref="K38:K50" si="18">D37+K37</f>
        <v>2400</v>
      </c>
    </row>
    <row r="39" spans="1:11" ht="16.5" x14ac:dyDescent="0.3">
      <c r="A39" s="36">
        <v>4</v>
      </c>
      <c r="B39" s="36">
        <v>3</v>
      </c>
      <c r="C39" s="36">
        <f t="shared" si="15"/>
        <v>2500</v>
      </c>
      <c r="D39" s="36">
        <f t="shared" si="16"/>
        <v>4000</v>
      </c>
      <c r="E39" s="36">
        <f t="shared" si="10"/>
        <v>4000</v>
      </c>
      <c r="F39" s="36">
        <v>80</v>
      </c>
      <c r="G39" s="36" t="s">
        <v>487</v>
      </c>
      <c r="H39" s="36"/>
      <c r="I39" s="36">
        <f t="shared" si="17"/>
        <v>3250</v>
      </c>
      <c r="J39" s="36">
        <v>0</v>
      </c>
      <c r="K39" s="36">
        <f t="shared" si="18"/>
        <v>4400</v>
      </c>
    </row>
    <row r="40" spans="1:11" ht="16.5" x14ac:dyDescent="0.3">
      <c r="A40" s="36">
        <v>5</v>
      </c>
      <c r="B40" s="36">
        <v>3</v>
      </c>
      <c r="C40" s="36">
        <f t="shared" si="15"/>
        <v>4000</v>
      </c>
      <c r="D40" s="36">
        <f t="shared" si="16"/>
        <v>6000</v>
      </c>
      <c r="E40" s="36">
        <f t="shared" si="10"/>
        <v>5000</v>
      </c>
      <c r="F40" s="36">
        <v>100</v>
      </c>
      <c r="G40" s="36" t="s">
        <v>488</v>
      </c>
      <c r="H40" s="36"/>
      <c r="I40" s="36">
        <f t="shared" si="17"/>
        <v>5750</v>
      </c>
      <c r="J40" s="36">
        <v>0</v>
      </c>
      <c r="K40" s="36">
        <f t="shared" si="18"/>
        <v>8400</v>
      </c>
    </row>
    <row r="41" spans="1:11" ht="16.5" x14ac:dyDescent="0.3">
      <c r="A41" s="36">
        <v>6</v>
      </c>
      <c r="B41" s="36">
        <v>3</v>
      </c>
      <c r="C41" s="36">
        <f t="shared" si="15"/>
        <v>5000</v>
      </c>
      <c r="D41" s="36">
        <f t="shared" si="16"/>
        <v>8000</v>
      </c>
      <c r="E41" s="36">
        <f t="shared" si="10"/>
        <v>7000</v>
      </c>
      <c r="F41" s="36">
        <v>100</v>
      </c>
      <c r="G41" s="36" t="s">
        <v>7</v>
      </c>
      <c r="H41" s="36"/>
      <c r="I41" s="36">
        <f t="shared" si="17"/>
        <v>9750</v>
      </c>
      <c r="J41" s="36">
        <v>0</v>
      </c>
      <c r="K41" s="36">
        <f t="shared" si="18"/>
        <v>14400</v>
      </c>
    </row>
    <row r="42" spans="1:11" ht="16.5" x14ac:dyDescent="0.3">
      <c r="A42" s="36">
        <v>7</v>
      </c>
      <c r="B42" s="36">
        <v>3</v>
      </c>
      <c r="C42" s="36">
        <f t="shared" si="15"/>
        <v>7500</v>
      </c>
      <c r="D42" s="36">
        <f t="shared" si="16"/>
        <v>10000</v>
      </c>
      <c r="E42" s="36">
        <f t="shared" si="10"/>
        <v>9000</v>
      </c>
      <c r="F42" s="36">
        <v>100</v>
      </c>
      <c r="G42" s="36" t="s">
        <v>7</v>
      </c>
      <c r="H42" s="36"/>
      <c r="I42" s="36">
        <f t="shared" si="17"/>
        <v>14750</v>
      </c>
      <c r="J42" s="36">
        <v>0</v>
      </c>
      <c r="K42" s="36">
        <f t="shared" si="18"/>
        <v>22400</v>
      </c>
    </row>
    <row r="43" spans="1:11" ht="16.5" x14ac:dyDescent="0.3">
      <c r="A43" s="36">
        <v>8</v>
      </c>
      <c r="B43" s="36">
        <v>3</v>
      </c>
      <c r="C43" s="36">
        <f t="shared" si="15"/>
        <v>10000</v>
      </c>
      <c r="D43" s="36">
        <f t="shared" si="16"/>
        <v>12000</v>
      </c>
      <c r="E43" s="36">
        <f t="shared" si="10"/>
        <v>11000</v>
      </c>
      <c r="F43" s="36">
        <v>100</v>
      </c>
      <c r="G43" s="36" t="s">
        <v>7</v>
      </c>
      <c r="H43" s="36"/>
      <c r="I43" s="36">
        <f t="shared" si="17"/>
        <v>22250</v>
      </c>
      <c r="J43" s="36">
        <v>0</v>
      </c>
      <c r="K43" s="36">
        <f t="shared" si="18"/>
        <v>32400</v>
      </c>
    </row>
    <row r="44" spans="1:11" ht="16.5" x14ac:dyDescent="0.3">
      <c r="A44" s="36">
        <v>9</v>
      </c>
      <c r="B44" s="36">
        <v>3</v>
      </c>
      <c r="C44" s="36">
        <f t="shared" si="15"/>
        <v>12500</v>
      </c>
      <c r="D44" s="36">
        <f t="shared" si="16"/>
        <v>14000</v>
      </c>
      <c r="E44" s="36">
        <f t="shared" si="10"/>
        <v>13000</v>
      </c>
      <c r="F44" s="36">
        <v>100</v>
      </c>
      <c r="G44" s="36" t="s">
        <v>491</v>
      </c>
      <c r="H44" s="36"/>
      <c r="I44" s="36">
        <f t="shared" si="17"/>
        <v>32250</v>
      </c>
      <c r="J44" s="36">
        <v>0</v>
      </c>
      <c r="K44" s="36">
        <f t="shared" si="18"/>
        <v>44400</v>
      </c>
    </row>
    <row r="45" spans="1:11" ht="16.5" x14ac:dyDescent="0.3">
      <c r="A45" s="36">
        <v>10</v>
      </c>
      <c r="B45" s="36">
        <f>B44</f>
        <v>3</v>
      </c>
      <c r="C45" s="36">
        <f t="shared" si="15"/>
        <v>15000</v>
      </c>
      <c r="D45" s="36">
        <f t="shared" si="16"/>
        <v>16000</v>
      </c>
      <c r="E45" s="36">
        <f t="shared" si="10"/>
        <v>15000</v>
      </c>
      <c r="F45" s="36">
        <v>100</v>
      </c>
      <c r="G45" s="36" t="str">
        <f t="shared" ref="G45:G49" si="19">G44</f>
        <v>coin</v>
      </c>
      <c r="H45" s="36"/>
      <c r="I45" s="36">
        <f t="shared" si="17"/>
        <v>44750</v>
      </c>
      <c r="J45" s="36">
        <v>0</v>
      </c>
      <c r="K45" s="36">
        <f t="shared" si="18"/>
        <v>58400</v>
      </c>
    </row>
    <row r="46" spans="1:11" ht="16.5" x14ac:dyDescent="0.3">
      <c r="A46" s="36">
        <v>11</v>
      </c>
      <c r="B46" s="36">
        <f t="shared" ref="B46:B50" si="20">B45</f>
        <v>3</v>
      </c>
      <c r="C46" s="36">
        <f t="shared" si="15"/>
        <v>22500</v>
      </c>
      <c r="D46" s="36">
        <f t="shared" si="16"/>
        <v>20000</v>
      </c>
      <c r="E46" s="36">
        <f t="shared" si="10"/>
        <v>18000</v>
      </c>
      <c r="F46" s="36">
        <v>100</v>
      </c>
      <c r="G46" s="36" t="s">
        <v>492</v>
      </c>
      <c r="H46" s="36"/>
      <c r="I46" s="36">
        <f t="shared" si="17"/>
        <v>59750</v>
      </c>
      <c r="J46" s="36">
        <v>0</v>
      </c>
      <c r="K46" s="36">
        <f t="shared" si="18"/>
        <v>74400</v>
      </c>
    </row>
    <row r="47" spans="1:11" ht="16.5" x14ac:dyDescent="0.3">
      <c r="A47" s="36">
        <v>12</v>
      </c>
      <c r="B47" s="36">
        <f t="shared" si="20"/>
        <v>3</v>
      </c>
      <c r="C47" s="36">
        <f t="shared" si="15"/>
        <v>30000</v>
      </c>
      <c r="D47" s="36">
        <f t="shared" si="16"/>
        <v>24000</v>
      </c>
      <c r="E47" s="36">
        <f t="shared" si="10"/>
        <v>21000</v>
      </c>
      <c r="F47" s="36">
        <v>100</v>
      </c>
      <c r="G47" s="36" t="str">
        <f t="shared" si="19"/>
        <v>coin</v>
      </c>
      <c r="H47" s="36"/>
      <c r="I47" s="36">
        <f t="shared" si="17"/>
        <v>82250</v>
      </c>
      <c r="J47" s="36">
        <v>0</v>
      </c>
      <c r="K47" s="36">
        <f t="shared" si="18"/>
        <v>94400</v>
      </c>
    </row>
    <row r="48" spans="1:11" ht="16.5" x14ac:dyDescent="0.3">
      <c r="A48" s="36">
        <v>13</v>
      </c>
      <c r="B48" s="36">
        <f t="shared" si="20"/>
        <v>3</v>
      </c>
      <c r="C48" s="36">
        <f t="shared" si="15"/>
        <v>37500</v>
      </c>
      <c r="D48" s="36">
        <f t="shared" si="16"/>
        <v>28000</v>
      </c>
      <c r="E48" s="36">
        <f t="shared" si="10"/>
        <v>24000</v>
      </c>
      <c r="F48" s="36">
        <v>100</v>
      </c>
      <c r="G48" s="36" t="s">
        <v>492</v>
      </c>
      <c r="H48" s="36"/>
      <c r="I48" s="36">
        <f t="shared" si="17"/>
        <v>112250</v>
      </c>
      <c r="J48" s="36">
        <v>0</v>
      </c>
      <c r="K48" s="36">
        <f t="shared" si="18"/>
        <v>118400</v>
      </c>
    </row>
    <row r="49" spans="1:16" ht="16.5" x14ac:dyDescent="0.3">
      <c r="A49" s="36">
        <v>14</v>
      </c>
      <c r="B49" s="36">
        <f t="shared" si="20"/>
        <v>3</v>
      </c>
      <c r="C49" s="36">
        <f t="shared" si="15"/>
        <v>45000</v>
      </c>
      <c r="D49" s="36">
        <f t="shared" si="16"/>
        <v>32000</v>
      </c>
      <c r="E49" s="36">
        <f t="shared" si="10"/>
        <v>27000</v>
      </c>
      <c r="F49" s="36">
        <v>100</v>
      </c>
      <c r="G49" s="36" t="str">
        <f t="shared" si="19"/>
        <v>coin</v>
      </c>
      <c r="H49" s="36"/>
      <c r="I49" s="36">
        <f t="shared" si="17"/>
        <v>149750</v>
      </c>
      <c r="J49" s="36">
        <v>0</v>
      </c>
      <c r="K49" s="36">
        <f t="shared" si="18"/>
        <v>146400</v>
      </c>
    </row>
    <row r="50" spans="1:16" ht="16.5" x14ac:dyDescent="0.3">
      <c r="A50" s="36">
        <v>15</v>
      </c>
      <c r="B50" s="36">
        <f t="shared" si="20"/>
        <v>3</v>
      </c>
      <c r="C50" s="36">
        <f t="shared" si="15"/>
        <v>52500</v>
      </c>
      <c r="D50" s="36">
        <f t="shared" si="16"/>
        <v>36000</v>
      </c>
      <c r="E50" s="36">
        <f t="shared" si="10"/>
        <v>30000</v>
      </c>
      <c r="F50" s="36">
        <v>100</v>
      </c>
      <c r="G50" s="36" t="s">
        <v>490</v>
      </c>
      <c r="H50" s="36"/>
      <c r="I50" s="36">
        <f t="shared" si="17"/>
        <v>194750</v>
      </c>
      <c r="J50" s="36">
        <v>0</v>
      </c>
      <c r="K50" s="36">
        <f t="shared" si="18"/>
        <v>178400</v>
      </c>
    </row>
    <row r="51" spans="1:16" ht="16.5" x14ac:dyDescent="0.3">
      <c r="A51" s="36">
        <v>0</v>
      </c>
      <c r="B51" s="36">
        <v>4</v>
      </c>
      <c r="C51" s="36">
        <v>500</v>
      </c>
      <c r="D51" s="42">
        <v>400</v>
      </c>
      <c r="E51" s="36">
        <f t="shared" si="10"/>
        <v>0</v>
      </c>
      <c r="F51" s="36">
        <f t="shared" si="10"/>
        <v>0</v>
      </c>
      <c r="G51" s="36" t="s">
        <v>491</v>
      </c>
      <c r="H51" s="36"/>
      <c r="I51" s="36">
        <v>0</v>
      </c>
      <c r="J51" s="36">
        <v>0</v>
      </c>
      <c r="K51" s="36">
        <v>0</v>
      </c>
      <c r="N51" s="42"/>
      <c r="O51" s="42"/>
      <c r="P51" s="42"/>
    </row>
    <row r="52" spans="1:16" ht="16.5" x14ac:dyDescent="0.3">
      <c r="A52" s="36">
        <v>1</v>
      </c>
      <c r="B52" s="36">
        <v>4</v>
      </c>
      <c r="C52" s="36">
        <v>1000</v>
      </c>
      <c r="D52" s="42">
        <v>1600</v>
      </c>
      <c r="E52" s="36">
        <f t="shared" ref="E52:E66" si="21">E36</f>
        <v>1000</v>
      </c>
      <c r="F52" s="36">
        <v>40</v>
      </c>
      <c r="G52" s="36" t="s">
        <v>7</v>
      </c>
      <c r="H52" s="36"/>
      <c r="I52" s="36">
        <f>C51</f>
        <v>500</v>
      </c>
      <c r="J52" s="36">
        <v>0</v>
      </c>
      <c r="K52" s="36">
        <f>D51</f>
        <v>400</v>
      </c>
      <c r="N52" s="42"/>
      <c r="O52" s="42"/>
      <c r="P52" s="42"/>
    </row>
    <row r="53" spans="1:16" ht="16.5" x14ac:dyDescent="0.3">
      <c r="A53" s="36">
        <v>2</v>
      </c>
      <c r="B53" s="36">
        <v>4</v>
      </c>
      <c r="C53" s="36">
        <v>2000</v>
      </c>
      <c r="D53" s="42">
        <v>2800</v>
      </c>
      <c r="E53" s="36">
        <f t="shared" si="21"/>
        <v>2000</v>
      </c>
      <c r="F53" s="36">
        <v>80</v>
      </c>
      <c r="G53" s="36" t="s">
        <v>487</v>
      </c>
      <c r="H53" s="36"/>
      <c r="I53" s="36">
        <f>I52+C52</f>
        <v>1500</v>
      </c>
      <c r="J53" s="36">
        <v>0</v>
      </c>
      <c r="K53" s="36">
        <f>D52+K52</f>
        <v>2000</v>
      </c>
      <c r="N53" s="42"/>
      <c r="O53" s="42"/>
      <c r="P53" s="42"/>
    </row>
    <row r="54" spans="1:16" ht="16.5" x14ac:dyDescent="0.3">
      <c r="A54" s="36">
        <v>3</v>
      </c>
      <c r="B54" s="36">
        <v>4</v>
      </c>
      <c r="C54" s="36">
        <v>3000</v>
      </c>
      <c r="D54" s="42">
        <v>4000</v>
      </c>
      <c r="E54" s="36">
        <f t="shared" si="21"/>
        <v>3000</v>
      </c>
      <c r="F54" s="36">
        <v>120</v>
      </c>
      <c r="G54" s="36" t="s">
        <v>492</v>
      </c>
      <c r="H54" s="36"/>
      <c r="I54" s="36">
        <f t="shared" ref="I54:I66" si="22">I53+C53</f>
        <v>3500</v>
      </c>
      <c r="J54" s="36">
        <v>0</v>
      </c>
      <c r="K54" s="36">
        <f t="shared" ref="K54:K66" si="23">D53+K53</f>
        <v>4800</v>
      </c>
      <c r="N54" s="42"/>
      <c r="O54" s="42"/>
      <c r="P54" s="42"/>
    </row>
    <row r="55" spans="1:16" ht="16.5" x14ac:dyDescent="0.3">
      <c r="A55" s="36">
        <v>4</v>
      </c>
      <c r="B55" s="36">
        <v>4</v>
      </c>
      <c r="C55" s="36">
        <v>5000</v>
      </c>
      <c r="D55" s="42">
        <v>8000</v>
      </c>
      <c r="E55" s="36">
        <f t="shared" si="21"/>
        <v>4000</v>
      </c>
      <c r="F55" s="36">
        <v>160</v>
      </c>
      <c r="G55" s="36" t="s">
        <v>7</v>
      </c>
      <c r="H55" s="36"/>
      <c r="I55" s="36">
        <f t="shared" si="22"/>
        <v>6500</v>
      </c>
      <c r="J55" s="36">
        <v>0</v>
      </c>
      <c r="K55" s="36">
        <f t="shared" si="23"/>
        <v>8800</v>
      </c>
      <c r="N55" s="42"/>
      <c r="O55" s="42"/>
      <c r="P55" s="42"/>
    </row>
    <row r="56" spans="1:16" ht="16.5" x14ac:dyDescent="0.3">
      <c r="A56" s="36">
        <v>5</v>
      </c>
      <c r="B56" s="36">
        <v>4</v>
      </c>
      <c r="C56" s="36">
        <v>8000</v>
      </c>
      <c r="D56" s="42">
        <v>12000</v>
      </c>
      <c r="E56" s="36">
        <f t="shared" si="21"/>
        <v>5000</v>
      </c>
      <c r="F56" s="36">
        <v>200</v>
      </c>
      <c r="G56" s="36" t="s">
        <v>7</v>
      </c>
      <c r="H56" s="36"/>
      <c r="I56" s="36">
        <f t="shared" si="22"/>
        <v>11500</v>
      </c>
      <c r="J56" s="36">
        <v>0</v>
      </c>
      <c r="K56" s="36">
        <f t="shared" si="23"/>
        <v>16800</v>
      </c>
      <c r="N56" s="42"/>
      <c r="O56" s="42"/>
      <c r="P56" s="42"/>
    </row>
    <row r="57" spans="1:16" ht="16.5" x14ac:dyDescent="0.3">
      <c r="A57" s="36">
        <v>6</v>
      </c>
      <c r="B57" s="36">
        <v>4</v>
      </c>
      <c r="C57" s="36">
        <v>10000</v>
      </c>
      <c r="D57" s="42">
        <v>16000</v>
      </c>
      <c r="E57" s="36">
        <f t="shared" si="21"/>
        <v>7000</v>
      </c>
      <c r="F57" s="36">
        <v>200</v>
      </c>
      <c r="G57" s="36" t="s">
        <v>489</v>
      </c>
      <c r="H57" s="36"/>
      <c r="I57" s="36">
        <f t="shared" si="22"/>
        <v>19500</v>
      </c>
      <c r="J57" s="36">
        <v>0</v>
      </c>
      <c r="K57" s="36">
        <f t="shared" si="23"/>
        <v>28800</v>
      </c>
      <c r="N57" s="42"/>
      <c r="O57" s="42"/>
      <c r="P57" s="42"/>
    </row>
    <row r="58" spans="1:16" ht="16.5" x14ac:dyDescent="0.3">
      <c r="A58" s="36">
        <v>7</v>
      </c>
      <c r="B58" s="36">
        <v>4</v>
      </c>
      <c r="C58" s="36">
        <v>15000</v>
      </c>
      <c r="D58" s="42">
        <v>20000</v>
      </c>
      <c r="E58" s="36">
        <f t="shared" si="21"/>
        <v>9000</v>
      </c>
      <c r="F58" s="36">
        <v>200</v>
      </c>
      <c r="G58" s="36" t="s">
        <v>7</v>
      </c>
      <c r="H58" s="36"/>
      <c r="I58" s="36">
        <f t="shared" si="22"/>
        <v>29500</v>
      </c>
      <c r="J58" s="36">
        <v>0</v>
      </c>
      <c r="K58" s="36">
        <f t="shared" si="23"/>
        <v>44800</v>
      </c>
      <c r="N58" s="42"/>
      <c r="O58" s="42"/>
      <c r="P58" s="42"/>
    </row>
    <row r="59" spans="1:16" ht="16.5" x14ac:dyDescent="0.3">
      <c r="A59" s="36">
        <v>8</v>
      </c>
      <c r="B59" s="36">
        <v>4</v>
      </c>
      <c r="C59" s="36">
        <v>20000</v>
      </c>
      <c r="D59" s="42">
        <v>24000</v>
      </c>
      <c r="E59" s="36">
        <f t="shared" si="21"/>
        <v>11000</v>
      </c>
      <c r="F59" s="36">
        <v>200</v>
      </c>
      <c r="G59" s="36" t="s">
        <v>7</v>
      </c>
      <c r="H59" s="36"/>
      <c r="I59" s="36">
        <f t="shared" si="22"/>
        <v>44500</v>
      </c>
      <c r="J59" s="36">
        <v>0</v>
      </c>
      <c r="K59" s="36">
        <f t="shared" si="23"/>
        <v>64800</v>
      </c>
      <c r="N59" s="42"/>
      <c r="O59" s="42"/>
      <c r="P59" s="42"/>
    </row>
    <row r="60" spans="1:16" ht="16.5" x14ac:dyDescent="0.3">
      <c r="A60" s="36">
        <v>9</v>
      </c>
      <c r="B60" s="36">
        <v>4</v>
      </c>
      <c r="C60" s="36">
        <v>25000</v>
      </c>
      <c r="D60" s="42">
        <v>28000</v>
      </c>
      <c r="E60" s="36">
        <f t="shared" si="21"/>
        <v>13000</v>
      </c>
      <c r="F60" s="36">
        <v>200</v>
      </c>
      <c r="G60" s="36" t="s">
        <v>7</v>
      </c>
      <c r="H60" s="36"/>
      <c r="I60" s="36">
        <f t="shared" si="22"/>
        <v>64500</v>
      </c>
      <c r="J60" s="36">
        <v>0</v>
      </c>
      <c r="K60" s="36">
        <f t="shared" si="23"/>
        <v>88800</v>
      </c>
      <c r="N60" s="42"/>
      <c r="O60" s="42"/>
      <c r="P60" s="42"/>
    </row>
    <row r="61" spans="1:16" ht="16.5" x14ac:dyDescent="0.3">
      <c r="A61" s="36">
        <v>10</v>
      </c>
      <c r="B61" s="36">
        <f>B60</f>
        <v>4</v>
      </c>
      <c r="C61" s="36">
        <v>30000</v>
      </c>
      <c r="D61" s="36">
        <v>32000</v>
      </c>
      <c r="E61" s="36">
        <f t="shared" si="21"/>
        <v>15000</v>
      </c>
      <c r="F61" s="36">
        <v>200</v>
      </c>
      <c r="G61" s="36" t="str">
        <f t="shared" ref="G61:G65" si="24">G60</f>
        <v>coin</v>
      </c>
      <c r="H61" s="36"/>
      <c r="I61" s="36">
        <f t="shared" si="22"/>
        <v>89500</v>
      </c>
      <c r="J61" s="36">
        <v>0</v>
      </c>
      <c r="K61" s="36">
        <f t="shared" si="23"/>
        <v>116800</v>
      </c>
      <c r="N61" s="36"/>
      <c r="O61" s="42"/>
      <c r="P61" s="36"/>
    </row>
    <row r="62" spans="1:16" ht="16.5" x14ac:dyDescent="0.3">
      <c r="A62" s="36">
        <v>11</v>
      </c>
      <c r="B62" s="36">
        <f t="shared" ref="B62:B66" si="25">B61</f>
        <v>4</v>
      </c>
      <c r="C62" s="36">
        <v>45000</v>
      </c>
      <c r="D62" s="36">
        <v>40000</v>
      </c>
      <c r="E62" s="36">
        <f t="shared" si="21"/>
        <v>18000</v>
      </c>
      <c r="F62" s="36">
        <v>200</v>
      </c>
      <c r="G62" s="36" t="s">
        <v>7</v>
      </c>
      <c r="H62" s="36"/>
      <c r="I62" s="36">
        <f t="shared" si="22"/>
        <v>119500</v>
      </c>
      <c r="J62" s="36">
        <v>0</v>
      </c>
      <c r="K62" s="36">
        <f t="shared" si="23"/>
        <v>148800</v>
      </c>
      <c r="N62" s="36"/>
      <c r="O62" s="42"/>
      <c r="P62" s="36"/>
    </row>
    <row r="63" spans="1:16" ht="16.5" x14ac:dyDescent="0.3">
      <c r="A63" s="36">
        <v>12</v>
      </c>
      <c r="B63" s="36">
        <f t="shared" si="25"/>
        <v>4</v>
      </c>
      <c r="C63" s="36">
        <v>60000</v>
      </c>
      <c r="D63" s="36">
        <v>48000</v>
      </c>
      <c r="E63" s="36">
        <f t="shared" si="21"/>
        <v>21000</v>
      </c>
      <c r="F63" s="36">
        <v>200</v>
      </c>
      <c r="G63" s="36" t="str">
        <f t="shared" si="24"/>
        <v>coin</v>
      </c>
      <c r="H63" s="36"/>
      <c r="I63" s="36">
        <f t="shared" si="22"/>
        <v>164500</v>
      </c>
      <c r="J63" s="36">
        <v>0</v>
      </c>
      <c r="K63" s="36">
        <f t="shared" si="23"/>
        <v>188800</v>
      </c>
      <c r="N63" s="36"/>
      <c r="O63" s="42"/>
      <c r="P63" s="36"/>
    </row>
    <row r="64" spans="1:16" ht="16.5" x14ac:dyDescent="0.3">
      <c r="A64" s="36">
        <v>13</v>
      </c>
      <c r="B64" s="36">
        <f t="shared" si="25"/>
        <v>4</v>
      </c>
      <c r="C64" s="36">
        <v>75000</v>
      </c>
      <c r="D64" s="36">
        <v>56000</v>
      </c>
      <c r="E64" s="36">
        <f t="shared" si="21"/>
        <v>24000</v>
      </c>
      <c r="F64" s="36">
        <v>200</v>
      </c>
      <c r="G64" s="36" t="s">
        <v>7</v>
      </c>
      <c r="H64" s="36"/>
      <c r="I64" s="36">
        <f t="shared" si="22"/>
        <v>224500</v>
      </c>
      <c r="J64" s="36">
        <v>0</v>
      </c>
      <c r="K64" s="36">
        <f t="shared" si="23"/>
        <v>236800</v>
      </c>
      <c r="N64" s="36"/>
      <c r="O64" s="42"/>
      <c r="P64" s="36"/>
    </row>
    <row r="65" spans="1:16" ht="16.5" x14ac:dyDescent="0.3">
      <c r="A65" s="36">
        <v>14</v>
      </c>
      <c r="B65" s="36">
        <f t="shared" si="25"/>
        <v>4</v>
      </c>
      <c r="C65" s="36">
        <v>90000</v>
      </c>
      <c r="D65" s="36">
        <v>64000</v>
      </c>
      <c r="E65" s="36">
        <f t="shared" si="21"/>
        <v>27000</v>
      </c>
      <c r="F65" s="36">
        <v>200</v>
      </c>
      <c r="G65" s="36" t="str">
        <f t="shared" si="24"/>
        <v>coin</v>
      </c>
      <c r="H65" s="36"/>
      <c r="I65" s="36">
        <f t="shared" si="22"/>
        <v>299500</v>
      </c>
      <c r="J65" s="36">
        <v>0</v>
      </c>
      <c r="K65" s="36">
        <f t="shared" si="23"/>
        <v>292800</v>
      </c>
      <c r="N65" s="36"/>
      <c r="O65" s="42"/>
      <c r="P65" s="36"/>
    </row>
    <row r="66" spans="1:16" ht="16.5" x14ac:dyDescent="0.3">
      <c r="A66" s="36">
        <v>15</v>
      </c>
      <c r="B66" s="36">
        <f t="shared" si="25"/>
        <v>4</v>
      </c>
      <c r="C66" s="36">
        <v>105000</v>
      </c>
      <c r="D66" s="36">
        <v>72000</v>
      </c>
      <c r="E66" s="36">
        <f t="shared" si="21"/>
        <v>30000</v>
      </c>
      <c r="F66" s="36">
        <v>200</v>
      </c>
      <c r="G66" s="36" t="s">
        <v>7</v>
      </c>
      <c r="H66" s="36"/>
      <c r="I66" s="36">
        <f t="shared" si="22"/>
        <v>389500</v>
      </c>
      <c r="J66" s="36">
        <v>0</v>
      </c>
      <c r="K66" s="36">
        <f t="shared" si="23"/>
        <v>356800</v>
      </c>
      <c r="N66" s="36"/>
      <c r="O66" s="42"/>
      <c r="P66" s="36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66"/>
  <sheetViews>
    <sheetView workbookViewId="0">
      <pane ySplit="2" topLeftCell="A3" activePane="bottomLeft" state="frozen"/>
      <selection pane="bottomLeft" activeCell="L15" sqref="L15"/>
    </sheetView>
  </sheetViews>
  <sheetFormatPr defaultRowHeight="13.5" x14ac:dyDescent="0.15"/>
  <cols>
    <col min="3" max="4" width="11.25" bestFit="1" customWidth="1"/>
    <col min="5" max="5" width="9.25" bestFit="1" customWidth="1"/>
    <col min="6" max="6" width="9.25" customWidth="1"/>
    <col min="7" max="7" width="9.25" bestFit="1" customWidth="1"/>
    <col min="8" max="9" width="11.25" bestFit="1" customWidth="1"/>
    <col min="10" max="10" width="15.75" bestFit="1" customWidth="1"/>
    <col min="11" max="11" width="14.5" bestFit="1" customWidth="1"/>
    <col min="12" max="12" width="14.625" bestFit="1" customWidth="1"/>
    <col min="13" max="13" width="18.875" bestFit="1" customWidth="1"/>
    <col min="14" max="14" width="14.5" bestFit="1" customWidth="1"/>
    <col min="15" max="15" width="14.625" bestFit="1" customWidth="1"/>
    <col min="16" max="16" width="18.875" bestFit="1" customWidth="1"/>
    <col min="17" max="17" width="14.5" bestFit="1" customWidth="1"/>
    <col min="18" max="18" width="14.625" bestFit="1" customWidth="1"/>
    <col min="19" max="19" width="18.875" bestFit="1" customWidth="1"/>
    <col min="20" max="20" width="14.5" bestFit="1" customWidth="1"/>
    <col min="21" max="21" width="14.625" bestFit="1" customWidth="1"/>
    <col min="22" max="22" width="18.875" bestFit="1" customWidth="1"/>
    <col min="23" max="23" width="9.5" bestFit="1" customWidth="1"/>
    <col min="24" max="24" width="11.75" bestFit="1" customWidth="1"/>
  </cols>
  <sheetData>
    <row r="1" spans="1:24" ht="17.25" thickBot="1" x14ac:dyDescent="0.3">
      <c r="A1" s="33" t="s">
        <v>495</v>
      </c>
      <c r="B1" s="33" t="s">
        <v>154</v>
      </c>
      <c r="C1" s="33" t="s">
        <v>503</v>
      </c>
      <c r="D1" s="33" t="s">
        <v>504</v>
      </c>
      <c r="E1" s="33" t="s">
        <v>471</v>
      </c>
      <c r="F1" s="33" t="s">
        <v>496</v>
      </c>
      <c r="G1" s="33" t="s">
        <v>497</v>
      </c>
      <c r="H1" s="33" t="s">
        <v>502</v>
      </c>
      <c r="I1" s="33" t="s">
        <v>500</v>
      </c>
      <c r="J1" s="33" t="s">
        <v>544</v>
      </c>
      <c r="K1" s="34" t="s">
        <v>474</v>
      </c>
      <c r="L1" s="34" t="s">
        <v>475</v>
      </c>
      <c r="M1" s="34" t="s">
        <v>476</v>
      </c>
      <c r="N1" s="34" t="s">
        <v>516</v>
      </c>
      <c r="O1" s="34" t="s">
        <v>518</v>
      </c>
      <c r="P1" s="34" t="s">
        <v>520</v>
      </c>
      <c r="Q1" s="34" t="s">
        <v>528</v>
      </c>
      <c r="R1" s="34" t="s">
        <v>529</v>
      </c>
      <c r="S1" s="34" t="s">
        <v>530</v>
      </c>
      <c r="T1" s="34" t="s">
        <v>534</v>
      </c>
      <c r="U1" s="34" t="s">
        <v>535</v>
      </c>
      <c r="V1" s="34" t="s">
        <v>536</v>
      </c>
      <c r="W1" s="34" t="s">
        <v>477</v>
      </c>
      <c r="X1" s="35" t="s">
        <v>478</v>
      </c>
    </row>
    <row r="2" spans="1:24" ht="17.25" thickBot="1" x14ac:dyDescent="0.3">
      <c r="A2" s="37" t="s">
        <v>30</v>
      </c>
      <c r="B2" s="37" t="s">
        <v>510</v>
      </c>
      <c r="C2" s="37" t="s">
        <v>501</v>
      </c>
      <c r="D2" s="37" t="s">
        <v>505</v>
      </c>
      <c r="E2" s="37" t="s">
        <v>7</v>
      </c>
      <c r="F2" s="37" t="s">
        <v>499</v>
      </c>
      <c r="G2" s="37" t="s">
        <v>498</v>
      </c>
      <c r="H2" s="37" t="s">
        <v>152</v>
      </c>
      <c r="I2" s="37" t="s">
        <v>295</v>
      </c>
      <c r="J2" s="37" t="s">
        <v>545</v>
      </c>
      <c r="K2" s="34" t="s">
        <v>482</v>
      </c>
      <c r="L2" s="34" t="s">
        <v>483</v>
      </c>
      <c r="M2" s="34" t="s">
        <v>484</v>
      </c>
      <c r="N2" s="34" t="s">
        <v>517</v>
      </c>
      <c r="O2" s="34" t="s">
        <v>519</v>
      </c>
      <c r="P2" s="34" t="s">
        <v>521</v>
      </c>
      <c r="Q2" s="34" t="s">
        <v>531</v>
      </c>
      <c r="R2" s="34" t="s">
        <v>532</v>
      </c>
      <c r="S2" s="34" t="s">
        <v>533</v>
      </c>
      <c r="T2" s="34" t="s">
        <v>537</v>
      </c>
      <c r="U2" s="34" t="s">
        <v>538</v>
      </c>
      <c r="V2" s="34" t="s">
        <v>539</v>
      </c>
      <c r="W2" s="34" t="s">
        <v>243</v>
      </c>
      <c r="X2" s="35" t="s">
        <v>486</v>
      </c>
    </row>
    <row r="3" spans="1:24" ht="16.5" x14ac:dyDescent="0.3">
      <c r="A3" s="36">
        <v>0</v>
      </c>
      <c r="B3" s="36">
        <v>1</v>
      </c>
      <c r="C3" s="36">
        <v>7000</v>
      </c>
      <c r="D3" s="42">
        <v>10</v>
      </c>
      <c r="E3" s="36">
        <v>250</v>
      </c>
      <c r="F3" s="36">
        <v>5120888</v>
      </c>
      <c r="G3" s="36">
        <v>1</v>
      </c>
      <c r="H3" s="36">
        <v>0</v>
      </c>
      <c r="I3" s="36">
        <v>0</v>
      </c>
      <c r="J3" s="36">
        <v>0</v>
      </c>
      <c r="K3" s="36" t="s">
        <v>7</v>
      </c>
      <c r="L3" s="36"/>
      <c r="M3" s="36">
        <v>0</v>
      </c>
      <c r="N3" s="63"/>
      <c r="O3" s="63"/>
      <c r="P3" s="63"/>
      <c r="Q3" s="63"/>
      <c r="R3" s="63"/>
      <c r="S3" s="63"/>
      <c r="T3" s="63"/>
      <c r="U3" s="63"/>
      <c r="V3" s="63"/>
      <c r="W3" s="36">
        <v>0</v>
      </c>
      <c r="X3" s="36">
        <v>0</v>
      </c>
    </row>
    <row r="4" spans="1:24" ht="16.5" x14ac:dyDescent="0.3">
      <c r="A4" s="36">
        <v>1</v>
      </c>
      <c r="B4" s="36">
        <v>1</v>
      </c>
      <c r="C4" s="36">
        <v>7000</v>
      </c>
      <c r="D4" s="42">
        <v>10</v>
      </c>
      <c r="E4" s="36">
        <f t="shared" ref="E4:E17" si="0">H4*0.5</f>
        <v>500</v>
      </c>
      <c r="F4" s="36">
        <v>5120888</v>
      </c>
      <c r="G4" s="36">
        <v>2</v>
      </c>
      <c r="H4" s="36">
        <v>1000</v>
      </c>
      <c r="I4" s="36">
        <v>50</v>
      </c>
      <c r="J4" s="36">
        <v>0</v>
      </c>
      <c r="K4" s="36" t="s">
        <v>7</v>
      </c>
      <c r="L4" s="36"/>
      <c r="M4" s="36">
        <f>E3</f>
        <v>250</v>
      </c>
      <c r="N4" s="63" t="s">
        <v>515</v>
      </c>
      <c r="O4" s="63">
        <v>5120888</v>
      </c>
      <c r="P4" s="63">
        <f>G3</f>
        <v>1</v>
      </c>
      <c r="Q4" s="63"/>
      <c r="R4" s="63"/>
      <c r="S4" s="63"/>
      <c r="T4" s="63"/>
      <c r="U4" s="63"/>
      <c r="V4" s="63"/>
      <c r="W4" s="36">
        <v>0</v>
      </c>
      <c r="X4" s="36">
        <v>0</v>
      </c>
    </row>
    <row r="5" spans="1:24" ht="16.5" x14ac:dyDescent="0.3">
      <c r="A5" s="36">
        <v>2</v>
      </c>
      <c r="B5" s="36">
        <v>1</v>
      </c>
      <c r="C5" s="36">
        <v>6000</v>
      </c>
      <c r="D5" s="42">
        <v>10</v>
      </c>
      <c r="E5" s="36">
        <f t="shared" si="0"/>
        <v>1000</v>
      </c>
      <c r="F5" s="36">
        <v>5120888</v>
      </c>
      <c r="G5" s="36">
        <v>5</v>
      </c>
      <c r="H5" s="36">
        <v>2000</v>
      </c>
      <c r="I5" s="36">
        <v>100</v>
      </c>
      <c r="J5" s="36">
        <v>0</v>
      </c>
      <c r="K5" s="36" t="s">
        <v>487</v>
      </c>
      <c r="L5" s="36"/>
      <c r="M5" s="36">
        <f t="shared" ref="M5:M18" si="1">M4+E4</f>
        <v>750</v>
      </c>
      <c r="N5" s="63" t="s">
        <v>515</v>
      </c>
      <c r="O5" s="63">
        <v>5120888</v>
      </c>
      <c r="P5" s="63">
        <f>G4+P4</f>
        <v>3</v>
      </c>
      <c r="Q5" s="63"/>
      <c r="R5" s="63"/>
      <c r="S5" s="63"/>
      <c r="T5" s="63"/>
      <c r="U5" s="63"/>
      <c r="V5" s="63"/>
      <c r="W5" s="36">
        <v>0</v>
      </c>
      <c r="X5" s="36">
        <v>0</v>
      </c>
    </row>
    <row r="6" spans="1:24" ht="16.5" x14ac:dyDescent="0.3">
      <c r="A6" s="36">
        <v>3</v>
      </c>
      <c r="B6" s="36">
        <v>1</v>
      </c>
      <c r="C6" s="36">
        <v>5500</v>
      </c>
      <c r="D6" s="42">
        <v>30</v>
      </c>
      <c r="E6" s="36">
        <f t="shared" si="0"/>
        <v>1500</v>
      </c>
      <c r="F6" s="36">
        <v>5120888</v>
      </c>
      <c r="G6" s="36">
        <v>10</v>
      </c>
      <c r="H6" s="36">
        <v>3000</v>
      </c>
      <c r="I6" s="36">
        <v>150</v>
      </c>
      <c r="J6" s="36">
        <v>0</v>
      </c>
      <c r="K6" s="36" t="s">
        <v>7</v>
      </c>
      <c r="L6" s="36"/>
      <c r="M6" s="36">
        <f t="shared" si="1"/>
        <v>1750</v>
      </c>
      <c r="N6" s="63" t="s">
        <v>515</v>
      </c>
      <c r="O6" s="63">
        <v>5120888</v>
      </c>
      <c r="P6" s="63">
        <f>G5+P5</f>
        <v>8</v>
      </c>
      <c r="Q6" s="63"/>
      <c r="R6" s="63"/>
      <c r="S6" s="63"/>
      <c r="T6" s="63"/>
      <c r="U6" s="63"/>
      <c r="V6" s="63"/>
      <c r="W6" s="36">
        <v>0</v>
      </c>
      <c r="X6" s="36">
        <v>0</v>
      </c>
    </row>
    <row r="7" spans="1:24" ht="16.5" x14ac:dyDescent="0.3">
      <c r="A7" s="36">
        <v>4</v>
      </c>
      <c r="B7" s="36">
        <v>1</v>
      </c>
      <c r="C7" s="36">
        <v>4500</v>
      </c>
      <c r="D7" s="42">
        <v>30</v>
      </c>
      <c r="E7" s="36">
        <f t="shared" si="0"/>
        <v>2000</v>
      </c>
      <c r="F7" s="36">
        <v>5120888</v>
      </c>
      <c r="G7" s="36">
        <v>20</v>
      </c>
      <c r="H7" s="36">
        <v>4000</v>
      </c>
      <c r="I7" s="36">
        <v>200</v>
      </c>
      <c r="J7" s="36">
        <v>0</v>
      </c>
      <c r="K7" s="36" t="s">
        <v>7</v>
      </c>
      <c r="L7" s="36"/>
      <c r="M7" s="36">
        <f t="shared" si="1"/>
        <v>3250</v>
      </c>
      <c r="N7" s="63" t="s">
        <v>515</v>
      </c>
      <c r="O7" s="63">
        <v>5120888</v>
      </c>
      <c r="P7" s="63">
        <f>G6+P6</f>
        <v>18</v>
      </c>
      <c r="Q7" s="63"/>
      <c r="R7" s="63"/>
      <c r="S7" s="63"/>
      <c r="T7" s="63"/>
      <c r="U7" s="63"/>
      <c r="V7" s="63"/>
      <c r="W7" s="36">
        <v>0</v>
      </c>
      <c r="X7" s="36">
        <v>0</v>
      </c>
    </row>
    <row r="8" spans="1:24" ht="16.5" x14ac:dyDescent="0.3">
      <c r="A8" s="36">
        <v>5</v>
      </c>
      <c r="B8" s="36">
        <v>1</v>
      </c>
      <c r="C8" s="36">
        <v>3500</v>
      </c>
      <c r="D8" s="42">
        <v>50</v>
      </c>
      <c r="E8" s="36">
        <f t="shared" si="0"/>
        <v>2500</v>
      </c>
      <c r="F8" s="36">
        <v>5120889</v>
      </c>
      <c r="G8" s="36">
        <f>G3</f>
        <v>1</v>
      </c>
      <c r="H8" s="36">
        <v>5000</v>
      </c>
      <c r="I8" s="36">
        <v>250</v>
      </c>
      <c r="J8" s="36">
        <v>5</v>
      </c>
      <c r="K8" s="36" t="s">
        <v>489</v>
      </c>
      <c r="L8" s="36"/>
      <c r="M8" s="36">
        <f t="shared" si="1"/>
        <v>5250</v>
      </c>
      <c r="N8" s="63" t="s">
        <v>515</v>
      </c>
      <c r="O8" s="63">
        <v>5120888</v>
      </c>
      <c r="P8" s="63">
        <f>G7+P7</f>
        <v>38</v>
      </c>
      <c r="Q8" s="63"/>
      <c r="R8" s="63"/>
      <c r="S8" s="63"/>
      <c r="T8" s="63"/>
      <c r="U8" s="63"/>
      <c r="V8" s="63"/>
      <c r="W8" s="36">
        <v>0</v>
      </c>
      <c r="X8" s="36">
        <v>0</v>
      </c>
    </row>
    <row r="9" spans="1:24" ht="16.5" x14ac:dyDescent="0.3">
      <c r="A9" s="36">
        <v>6</v>
      </c>
      <c r="B9" s="36">
        <v>1</v>
      </c>
      <c r="C9" s="36">
        <v>2500</v>
      </c>
      <c r="D9" s="42">
        <v>50</v>
      </c>
      <c r="E9" s="36">
        <f t="shared" si="0"/>
        <v>4000</v>
      </c>
      <c r="F9" s="36">
        <v>5120889</v>
      </c>
      <c r="G9" s="36">
        <f t="shared" ref="G9:G17" si="2">G4</f>
        <v>2</v>
      </c>
      <c r="H9" s="36">
        <v>8000</v>
      </c>
      <c r="I9" s="36">
        <v>300</v>
      </c>
      <c r="J9" s="36">
        <v>5</v>
      </c>
      <c r="K9" s="36" t="s">
        <v>7</v>
      </c>
      <c r="L9" s="36"/>
      <c r="M9" s="36">
        <f t="shared" si="1"/>
        <v>7750</v>
      </c>
      <c r="N9" s="63" t="s">
        <v>515</v>
      </c>
      <c r="O9" s="63">
        <v>5120888</v>
      </c>
      <c r="P9" s="63">
        <f>G8+P8</f>
        <v>39</v>
      </c>
      <c r="Q9" s="63" t="s">
        <v>515</v>
      </c>
      <c r="R9" s="63">
        <v>5120889</v>
      </c>
      <c r="S9" s="63">
        <f>G8</f>
        <v>1</v>
      </c>
      <c r="T9" s="63"/>
      <c r="U9" s="63"/>
      <c r="V9" s="63"/>
      <c r="W9" s="36">
        <v>0</v>
      </c>
      <c r="X9" s="36">
        <v>0</v>
      </c>
    </row>
    <row r="10" spans="1:24" ht="16.5" x14ac:dyDescent="0.3">
      <c r="A10" s="36">
        <v>7</v>
      </c>
      <c r="B10" s="36">
        <v>1</v>
      </c>
      <c r="C10" s="36">
        <v>1500</v>
      </c>
      <c r="D10" s="42">
        <v>80</v>
      </c>
      <c r="E10" s="36">
        <f t="shared" si="0"/>
        <v>5500</v>
      </c>
      <c r="F10" s="36">
        <v>5120889</v>
      </c>
      <c r="G10" s="36">
        <f t="shared" si="2"/>
        <v>5</v>
      </c>
      <c r="H10" s="36">
        <v>11000</v>
      </c>
      <c r="I10" s="36">
        <v>350</v>
      </c>
      <c r="J10" s="36">
        <v>5</v>
      </c>
      <c r="K10" s="36" t="s">
        <v>7</v>
      </c>
      <c r="L10" s="36"/>
      <c r="M10" s="36">
        <f t="shared" si="1"/>
        <v>11750</v>
      </c>
      <c r="N10" s="63" t="s">
        <v>515</v>
      </c>
      <c r="O10" s="63">
        <v>5120888</v>
      </c>
      <c r="P10" s="63">
        <f t="shared" ref="P10:P17" si="3">P9</f>
        <v>39</v>
      </c>
      <c r="Q10" s="63" t="s">
        <v>515</v>
      </c>
      <c r="R10" s="63">
        <v>5120889</v>
      </c>
      <c r="S10" s="63">
        <f>G9+S9</f>
        <v>3</v>
      </c>
      <c r="T10" s="63"/>
      <c r="U10" s="63"/>
      <c r="V10" s="63"/>
      <c r="W10" s="36">
        <v>0</v>
      </c>
      <c r="X10" s="36">
        <v>0</v>
      </c>
    </row>
    <row r="11" spans="1:24" ht="16.5" x14ac:dyDescent="0.3">
      <c r="A11" s="36">
        <v>8</v>
      </c>
      <c r="B11" s="36">
        <v>1</v>
      </c>
      <c r="C11" s="36">
        <v>1500</v>
      </c>
      <c r="D11" s="42">
        <v>80</v>
      </c>
      <c r="E11" s="36">
        <f t="shared" si="0"/>
        <v>7000</v>
      </c>
      <c r="F11" s="36">
        <v>5120889</v>
      </c>
      <c r="G11" s="36">
        <f t="shared" si="2"/>
        <v>10</v>
      </c>
      <c r="H11" s="36">
        <v>14000</v>
      </c>
      <c r="I11" s="36">
        <v>400</v>
      </c>
      <c r="J11" s="36">
        <v>5</v>
      </c>
      <c r="K11" s="36" t="s">
        <v>7</v>
      </c>
      <c r="L11" s="36"/>
      <c r="M11" s="36">
        <f t="shared" si="1"/>
        <v>17250</v>
      </c>
      <c r="N11" s="63" t="s">
        <v>515</v>
      </c>
      <c r="O11" s="63">
        <v>5120888</v>
      </c>
      <c r="P11" s="63">
        <f t="shared" si="3"/>
        <v>39</v>
      </c>
      <c r="Q11" s="63" t="s">
        <v>515</v>
      </c>
      <c r="R11" s="63">
        <v>5120889</v>
      </c>
      <c r="S11" s="63">
        <f t="shared" ref="S11:S12" si="4">G10+S10</f>
        <v>8</v>
      </c>
      <c r="T11" s="63"/>
      <c r="U11" s="63"/>
      <c r="V11" s="63"/>
      <c r="W11" s="36">
        <v>0</v>
      </c>
      <c r="X11" s="36">
        <v>0</v>
      </c>
    </row>
    <row r="12" spans="1:24" ht="16.5" x14ac:dyDescent="0.3">
      <c r="A12" s="36">
        <v>9</v>
      </c>
      <c r="B12" s="36">
        <v>1</v>
      </c>
      <c r="C12" s="36">
        <v>500</v>
      </c>
      <c r="D12" s="42">
        <v>100</v>
      </c>
      <c r="E12" s="36">
        <f t="shared" si="0"/>
        <v>8500</v>
      </c>
      <c r="F12" s="36">
        <v>5120889</v>
      </c>
      <c r="G12" s="36">
        <f t="shared" si="2"/>
        <v>20</v>
      </c>
      <c r="H12" s="36">
        <v>17000</v>
      </c>
      <c r="I12" s="36">
        <v>450</v>
      </c>
      <c r="J12" s="36">
        <v>5</v>
      </c>
      <c r="K12" s="36" t="s">
        <v>7</v>
      </c>
      <c r="L12" s="36"/>
      <c r="M12" s="36">
        <f t="shared" si="1"/>
        <v>24250</v>
      </c>
      <c r="N12" s="63" t="s">
        <v>515</v>
      </c>
      <c r="O12" s="63">
        <v>5120888</v>
      </c>
      <c r="P12" s="63">
        <f t="shared" si="3"/>
        <v>39</v>
      </c>
      <c r="Q12" s="63" t="s">
        <v>515</v>
      </c>
      <c r="R12" s="63">
        <v>5120889</v>
      </c>
      <c r="S12" s="63">
        <f t="shared" si="4"/>
        <v>18</v>
      </c>
      <c r="T12" s="63"/>
      <c r="U12" s="63"/>
      <c r="V12" s="63"/>
      <c r="W12" s="36">
        <v>0</v>
      </c>
      <c r="X12" s="36">
        <v>0</v>
      </c>
    </row>
    <row r="13" spans="1:24" ht="16.5" x14ac:dyDescent="0.3">
      <c r="A13" s="36">
        <v>10</v>
      </c>
      <c r="B13" s="36">
        <f>B12</f>
        <v>1</v>
      </c>
      <c r="C13" s="36">
        <v>500</v>
      </c>
      <c r="D13" s="42">
        <v>100</v>
      </c>
      <c r="E13" s="36">
        <f t="shared" si="0"/>
        <v>10000</v>
      </c>
      <c r="F13" s="36">
        <v>5120890</v>
      </c>
      <c r="G13" s="36">
        <f>G8</f>
        <v>1</v>
      </c>
      <c r="H13" s="36">
        <v>20000</v>
      </c>
      <c r="I13" s="36">
        <v>500</v>
      </c>
      <c r="J13" s="36">
        <v>10</v>
      </c>
      <c r="K13" s="36" t="str">
        <f t="shared" ref="K13" si="5">K12</f>
        <v>coin</v>
      </c>
      <c r="L13" s="36"/>
      <c r="M13" s="36">
        <f t="shared" si="1"/>
        <v>32750</v>
      </c>
      <c r="N13" s="63" t="s">
        <v>515</v>
      </c>
      <c r="O13" s="63">
        <v>5120888</v>
      </c>
      <c r="P13" s="63">
        <f t="shared" si="3"/>
        <v>39</v>
      </c>
      <c r="Q13" s="63" t="s">
        <v>515</v>
      </c>
      <c r="R13" s="63">
        <v>5120889</v>
      </c>
      <c r="S13" s="63">
        <f>S12</f>
        <v>18</v>
      </c>
      <c r="T13" s="63"/>
      <c r="U13" s="63"/>
      <c r="V13" s="63"/>
      <c r="W13" s="36">
        <v>0</v>
      </c>
      <c r="X13" s="36">
        <v>0</v>
      </c>
    </row>
    <row r="14" spans="1:24" ht="16.5" x14ac:dyDescent="0.3">
      <c r="A14" s="36">
        <v>11</v>
      </c>
      <c r="B14" s="36">
        <f t="shared" ref="B14:B18" si="6">B13</f>
        <v>1</v>
      </c>
      <c r="C14" s="36">
        <v>500</v>
      </c>
      <c r="D14" s="42">
        <v>100</v>
      </c>
      <c r="E14" s="36">
        <f t="shared" si="0"/>
        <v>12500</v>
      </c>
      <c r="F14" s="36">
        <v>5120890</v>
      </c>
      <c r="G14" s="36">
        <f t="shared" si="2"/>
        <v>2</v>
      </c>
      <c r="H14" s="36">
        <v>25000</v>
      </c>
      <c r="I14" s="36">
        <v>550</v>
      </c>
      <c r="J14" s="36">
        <v>10</v>
      </c>
      <c r="K14" s="36" t="s">
        <v>7</v>
      </c>
      <c r="L14" s="36"/>
      <c r="M14" s="36">
        <f t="shared" si="1"/>
        <v>42750</v>
      </c>
      <c r="N14" s="63" t="s">
        <v>515</v>
      </c>
      <c r="O14" s="63">
        <v>5120888</v>
      </c>
      <c r="P14" s="63">
        <f t="shared" si="3"/>
        <v>39</v>
      </c>
      <c r="Q14" s="63" t="s">
        <v>515</v>
      </c>
      <c r="R14" s="63">
        <v>5120889</v>
      </c>
      <c r="S14" s="63">
        <f t="shared" ref="S14:S18" si="7">S13</f>
        <v>18</v>
      </c>
      <c r="T14" s="63" t="s">
        <v>515</v>
      </c>
      <c r="U14" s="63">
        <v>5120890</v>
      </c>
      <c r="V14" s="63">
        <f>G13</f>
        <v>1</v>
      </c>
      <c r="W14" s="36">
        <v>0</v>
      </c>
      <c r="X14" s="36">
        <v>0</v>
      </c>
    </row>
    <row r="15" spans="1:24" ht="16.5" x14ac:dyDescent="0.3">
      <c r="A15" s="36">
        <v>12</v>
      </c>
      <c r="B15" s="36">
        <f t="shared" si="6"/>
        <v>1</v>
      </c>
      <c r="C15" s="36">
        <v>500</v>
      </c>
      <c r="D15" s="42">
        <v>100</v>
      </c>
      <c r="E15" s="36">
        <f t="shared" si="0"/>
        <v>15000</v>
      </c>
      <c r="F15" s="36">
        <v>5120890</v>
      </c>
      <c r="G15" s="36">
        <f t="shared" si="2"/>
        <v>5</v>
      </c>
      <c r="H15" s="36">
        <v>30000</v>
      </c>
      <c r="I15" s="36">
        <v>600</v>
      </c>
      <c r="J15" s="36">
        <v>10</v>
      </c>
      <c r="K15" s="36" t="str">
        <f t="shared" ref="K15" si="8">K14</f>
        <v>coin</v>
      </c>
      <c r="L15" s="36"/>
      <c r="M15" s="36">
        <f t="shared" si="1"/>
        <v>55250</v>
      </c>
      <c r="N15" s="63" t="s">
        <v>515</v>
      </c>
      <c r="O15" s="63">
        <v>5120888</v>
      </c>
      <c r="P15" s="63">
        <f t="shared" si="3"/>
        <v>39</v>
      </c>
      <c r="Q15" s="63" t="s">
        <v>515</v>
      </c>
      <c r="R15" s="63">
        <v>5120889</v>
      </c>
      <c r="S15" s="63">
        <f t="shared" si="7"/>
        <v>18</v>
      </c>
      <c r="T15" s="63" t="s">
        <v>515</v>
      </c>
      <c r="U15" s="63">
        <v>5120890</v>
      </c>
      <c r="V15" s="63">
        <f>V14+G14</f>
        <v>3</v>
      </c>
      <c r="W15" s="36">
        <v>0</v>
      </c>
      <c r="X15" s="36">
        <v>0</v>
      </c>
    </row>
    <row r="16" spans="1:24" ht="16.5" x14ac:dyDescent="0.3">
      <c r="A16" s="36">
        <v>13</v>
      </c>
      <c r="B16" s="36">
        <f t="shared" si="6"/>
        <v>1</v>
      </c>
      <c r="C16" s="36">
        <v>500</v>
      </c>
      <c r="D16" s="42">
        <v>100</v>
      </c>
      <c r="E16" s="36">
        <f t="shared" si="0"/>
        <v>17500</v>
      </c>
      <c r="F16" s="36">
        <v>5120890</v>
      </c>
      <c r="G16" s="36">
        <f t="shared" si="2"/>
        <v>10</v>
      </c>
      <c r="H16" s="36">
        <v>35000</v>
      </c>
      <c r="I16" s="36">
        <v>650</v>
      </c>
      <c r="J16" s="36">
        <v>10</v>
      </c>
      <c r="K16" s="36" t="s">
        <v>7</v>
      </c>
      <c r="L16" s="36"/>
      <c r="M16" s="36">
        <f t="shared" si="1"/>
        <v>70250</v>
      </c>
      <c r="N16" s="63" t="s">
        <v>515</v>
      </c>
      <c r="O16" s="63">
        <v>5120888</v>
      </c>
      <c r="P16" s="63">
        <f t="shared" si="3"/>
        <v>39</v>
      </c>
      <c r="Q16" s="63" t="s">
        <v>515</v>
      </c>
      <c r="R16" s="63">
        <v>5120889</v>
      </c>
      <c r="S16" s="63">
        <f t="shared" si="7"/>
        <v>18</v>
      </c>
      <c r="T16" s="63" t="s">
        <v>515</v>
      </c>
      <c r="U16" s="63">
        <v>5120890</v>
      </c>
      <c r="V16" s="63">
        <f t="shared" ref="V16:V18" si="9">V15+G15</f>
        <v>8</v>
      </c>
      <c r="W16" s="36">
        <v>0</v>
      </c>
      <c r="X16" s="36">
        <v>0</v>
      </c>
    </row>
    <row r="17" spans="1:24" ht="16.5" x14ac:dyDescent="0.3">
      <c r="A17" s="36">
        <v>14</v>
      </c>
      <c r="B17" s="36">
        <f t="shared" si="6"/>
        <v>1</v>
      </c>
      <c r="C17" s="36">
        <v>500</v>
      </c>
      <c r="D17" s="42">
        <v>100</v>
      </c>
      <c r="E17" s="36">
        <f t="shared" si="0"/>
        <v>20000</v>
      </c>
      <c r="F17" s="36">
        <v>5120890</v>
      </c>
      <c r="G17" s="36">
        <f t="shared" si="2"/>
        <v>20</v>
      </c>
      <c r="H17" s="36">
        <v>40000</v>
      </c>
      <c r="I17" s="36">
        <v>700</v>
      </c>
      <c r="J17" s="36">
        <v>10</v>
      </c>
      <c r="K17" s="36" t="str">
        <f t="shared" ref="K17" si="10">K16</f>
        <v>coin</v>
      </c>
      <c r="L17" s="36"/>
      <c r="M17" s="36">
        <f t="shared" si="1"/>
        <v>87750</v>
      </c>
      <c r="N17" s="63" t="s">
        <v>515</v>
      </c>
      <c r="O17" s="63">
        <v>5120888</v>
      </c>
      <c r="P17" s="63">
        <f t="shared" si="3"/>
        <v>39</v>
      </c>
      <c r="Q17" s="63" t="s">
        <v>515</v>
      </c>
      <c r="R17" s="63">
        <v>5120889</v>
      </c>
      <c r="S17" s="63">
        <f t="shared" si="7"/>
        <v>18</v>
      </c>
      <c r="T17" s="63" t="s">
        <v>515</v>
      </c>
      <c r="U17" s="63">
        <v>5120890</v>
      </c>
      <c r="V17" s="63">
        <f t="shared" si="9"/>
        <v>18</v>
      </c>
      <c r="W17" s="36">
        <v>0</v>
      </c>
      <c r="X17" s="36">
        <v>0</v>
      </c>
    </row>
    <row r="18" spans="1:24" ht="16.5" x14ac:dyDescent="0.3">
      <c r="A18" s="36">
        <v>15</v>
      </c>
      <c r="B18" s="36">
        <f t="shared" si="6"/>
        <v>1</v>
      </c>
      <c r="C18" s="36">
        <v>100</v>
      </c>
      <c r="D18" s="36">
        <v>100</v>
      </c>
      <c r="E18" s="36">
        <f>H18*0.5</f>
        <v>25000</v>
      </c>
      <c r="F18" s="36">
        <v>5120890</v>
      </c>
      <c r="G18" s="36">
        <v>30</v>
      </c>
      <c r="H18" s="36">
        <v>50000</v>
      </c>
      <c r="I18" s="36">
        <v>750</v>
      </c>
      <c r="J18" s="36">
        <v>15</v>
      </c>
      <c r="K18" s="36" t="s">
        <v>7</v>
      </c>
      <c r="L18" s="36"/>
      <c r="M18" s="36">
        <f t="shared" si="1"/>
        <v>107750</v>
      </c>
      <c r="N18" s="63" t="s">
        <v>515</v>
      </c>
      <c r="O18" s="63">
        <v>5120888</v>
      </c>
      <c r="P18" s="63">
        <f>P17</f>
        <v>39</v>
      </c>
      <c r="Q18" s="63" t="s">
        <v>515</v>
      </c>
      <c r="R18" s="63">
        <v>5120889</v>
      </c>
      <c r="S18" s="63">
        <f t="shared" si="7"/>
        <v>18</v>
      </c>
      <c r="T18" s="63" t="s">
        <v>515</v>
      </c>
      <c r="U18" s="63">
        <v>5120890</v>
      </c>
      <c r="V18" s="63">
        <f t="shared" si="9"/>
        <v>38</v>
      </c>
      <c r="W18" s="36">
        <v>0</v>
      </c>
      <c r="X18" s="36">
        <v>0</v>
      </c>
    </row>
    <row r="19" spans="1:24" ht="16.5" x14ac:dyDescent="0.3">
      <c r="A19" s="36">
        <v>0</v>
      </c>
      <c r="B19" s="36">
        <v>2</v>
      </c>
      <c r="C19" s="36">
        <f>C3</f>
        <v>7000</v>
      </c>
      <c r="D19" s="36">
        <f>D3</f>
        <v>10</v>
      </c>
      <c r="E19" s="36">
        <v>500</v>
      </c>
      <c r="F19" s="36">
        <v>5120888</v>
      </c>
      <c r="G19" s="36">
        <f>G3</f>
        <v>1</v>
      </c>
      <c r="H19" s="36">
        <f>H3</f>
        <v>0</v>
      </c>
      <c r="I19" s="36">
        <f>I3</f>
        <v>0</v>
      </c>
      <c r="J19" s="36">
        <v>0</v>
      </c>
      <c r="K19" s="36" t="s">
        <v>7</v>
      </c>
      <c r="L19" s="36"/>
      <c r="M19" s="36">
        <v>0</v>
      </c>
      <c r="N19" s="63"/>
      <c r="O19" s="63"/>
      <c r="P19" s="63"/>
      <c r="Q19" s="63"/>
      <c r="R19" s="63"/>
      <c r="S19" s="63"/>
      <c r="T19" s="63"/>
      <c r="U19" s="63"/>
      <c r="V19" s="63"/>
      <c r="W19" s="36">
        <v>0</v>
      </c>
      <c r="X19" s="36">
        <v>0</v>
      </c>
    </row>
    <row r="20" spans="1:24" ht="16.5" x14ac:dyDescent="0.3">
      <c r="A20" s="36">
        <v>1</v>
      </c>
      <c r="B20" s="36">
        <v>2</v>
      </c>
      <c r="C20" s="36">
        <f t="shared" ref="C20:D66" si="11">C4</f>
        <v>7000</v>
      </c>
      <c r="D20" s="36">
        <f t="shared" si="11"/>
        <v>10</v>
      </c>
      <c r="E20" s="36">
        <f t="shared" ref="E20:E33" si="12">H20*1</f>
        <v>1000</v>
      </c>
      <c r="F20" s="36">
        <v>5120888</v>
      </c>
      <c r="G20" s="36">
        <f t="shared" ref="G20:G66" si="13">G4</f>
        <v>2</v>
      </c>
      <c r="H20" s="36">
        <f t="shared" ref="H20:I35" si="14">H4</f>
        <v>1000</v>
      </c>
      <c r="I20" s="36">
        <f t="shared" si="14"/>
        <v>50</v>
      </c>
      <c r="J20" s="36">
        <v>0</v>
      </c>
      <c r="K20" s="36" t="s">
        <v>7</v>
      </c>
      <c r="L20" s="36"/>
      <c r="M20" s="36">
        <f>E19</f>
        <v>500</v>
      </c>
      <c r="N20" s="63" t="s">
        <v>515</v>
      </c>
      <c r="O20" s="63">
        <v>5120888</v>
      </c>
      <c r="P20" s="63">
        <f>G19</f>
        <v>1</v>
      </c>
      <c r="Q20" s="63"/>
      <c r="R20" s="63"/>
      <c r="S20" s="63"/>
      <c r="T20" s="63"/>
      <c r="U20" s="63"/>
      <c r="V20" s="63"/>
      <c r="W20" s="36">
        <v>0</v>
      </c>
      <c r="X20" s="36">
        <v>0</v>
      </c>
    </row>
    <row r="21" spans="1:24" ht="16.5" x14ac:dyDescent="0.3">
      <c r="A21" s="36">
        <v>2</v>
      </c>
      <c r="B21" s="36">
        <v>2</v>
      </c>
      <c r="C21" s="36">
        <f t="shared" si="11"/>
        <v>6000</v>
      </c>
      <c r="D21" s="36">
        <f t="shared" si="11"/>
        <v>10</v>
      </c>
      <c r="E21" s="36">
        <f t="shared" si="12"/>
        <v>2000</v>
      </c>
      <c r="F21" s="36">
        <v>5120888</v>
      </c>
      <c r="G21" s="36">
        <f t="shared" si="13"/>
        <v>5</v>
      </c>
      <c r="H21" s="36">
        <f t="shared" si="14"/>
        <v>2000</v>
      </c>
      <c r="I21" s="36">
        <f t="shared" si="14"/>
        <v>100</v>
      </c>
      <c r="J21" s="36">
        <v>0</v>
      </c>
      <c r="K21" s="36" t="s">
        <v>487</v>
      </c>
      <c r="L21" s="36"/>
      <c r="M21" s="36">
        <f t="shared" ref="M21:M34" si="15">M20+E20</f>
        <v>1500</v>
      </c>
      <c r="N21" s="63" t="s">
        <v>515</v>
      </c>
      <c r="O21" s="63">
        <v>5120888</v>
      </c>
      <c r="P21" s="63">
        <f>G20+P20</f>
        <v>3</v>
      </c>
      <c r="Q21" s="63"/>
      <c r="R21" s="63"/>
      <c r="S21" s="63"/>
      <c r="T21" s="63"/>
      <c r="U21" s="63"/>
      <c r="V21" s="63"/>
      <c r="W21" s="36">
        <v>0</v>
      </c>
      <c r="X21" s="36">
        <v>0</v>
      </c>
    </row>
    <row r="22" spans="1:24" ht="16.5" x14ac:dyDescent="0.3">
      <c r="A22" s="36">
        <v>3</v>
      </c>
      <c r="B22" s="36">
        <v>2</v>
      </c>
      <c r="C22" s="36">
        <f t="shared" si="11"/>
        <v>5500</v>
      </c>
      <c r="D22" s="36">
        <f t="shared" si="11"/>
        <v>30</v>
      </c>
      <c r="E22" s="36">
        <f t="shared" si="12"/>
        <v>3000</v>
      </c>
      <c r="F22" s="36">
        <v>5120888</v>
      </c>
      <c r="G22" s="36">
        <f t="shared" si="13"/>
        <v>10</v>
      </c>
      <c r="H22" s="36">
        <f t="shared" si="14"/>
        <v>3000</v>
      </c>
      <c r="I22" s="36">
        <f t="shared" si="14"/>
        <v>150</v>
      </c>
      <c r="J22" s="36">
        <v>0</v>
      </c>
      <c r="K22" s="36" t="s">
        <v>7</v>
      </c>
      <c r="L22" s="36"/>
      <c r="M22" s="36">
        <f t="shared" si="15"/>
        <v>3500</v>
      </c>
      <c r="N22" s="63" t="s">
        <v>515</v>
      </c>
      <c r="O22" s="63">
        <v>5120888</v>
      </c>
      <c r="P22" s="63">
        <f>G21+P21</f>
        <v>8</v>
      </c>
      <c r="Q22" s="63"/>
      <c r="R22" s="63"/>
      <c r="S22" s="63"/>
      <c r="T22" s="63"/>
      <c r="U22" s="63"/>
      <c r="V22" s="63"/>
      <c r="W22" s="36">
        <v>0</v>
      </c>
      <c r="X22" s="36">
        <v>0</v>
      </c>
    </row>
    <row r="23" spans="1:24" ht="16.5" x14ac:dyDescent="0.3">
      <c r="A23" s="36">
        <v>4</v>
      </c>
      <c r="B23" s="36">
        <v>2</v>
      </c>
      <c r="C23" s="36">
        <f t="shared" si="11"/>
        <v>4500</v>
      </c>
      <c r="D23" s="36">
        <f t="shared" si="11"/>
        <v>30</v>
      </c>
      <c r="E23" s="36">
        <f t="shared" si="12"/>
        <v>4000</v>
      </c>
      <c r="F23" s="36">
        <v>5120888</v>
      </c>
      <c r="G23" s="36">
        <f t="shared" si="13"/>
        <v>20</v>
      </c>
      <c r="H23" s="36">
        <f t="shared" si="14"/>
        <v>4000</v>
      </c>
      <c r="I23" s="36">
        <f t="shared" si="14"/>
        <v>200</v>
      </c>
      <c r="J23" s="36">
        <v>0</v>
      </c>
      <c r="K23" s="36" t="s">
        <v>7</v>
      </c>
      <c r="L23" s="36"/>
      <c r="M23" s="36">
        <f t="shared" si="15"/>
        <v>6500</v>
      </c>
      <c r="N23" s="63" t="s">
        <v>515</v>
      </c>
      <c r="O23" s="63">
        <v>5120888</v>
      </c>
      <c r="P23" s="63">
        <f>G22+P22</f>
        <v>18</v>
      </c>
      <c r="Q23" s="63"/>
      <c r="R23" s="63"/>
      <c r="S23" s="63"/>
      <c r="T23" s="63"/>
      <c r="U23" s="63"/>
      <c r="V23" s="63"/>
      <c r="W23" s="36">
        <v>0</v>
      </c>
      <c r="X23" s="36">
        <v>0</v>
      </c>
    </row>
    <row r="24" spans="1:24" ht="16.5" x14ac:dyDescent="0.3">
      <c r="A24" s="36">
        <v>5</v>
      </c>
      <c r="B24" s="36">
        <v>2</v>
      </c>
      <c r="C24" s="36">
        <f t="shared" si="11"/>
        <v>3500</v>
      </c>
      <c r="D24" s="36">
        <f t="shared" si="11"/>
        <v>50</v>
      </c>
      <c r="E24" s="36">
        <f t="shared" si="12"/>
        <v>5000</v>
      </c>
      <c r="F24" s="36">
        <v>5120889</v>
      </c>
      <c r="G24" s="36">
        <f t="shared" si="13"/>
        <v>1</v>
      </c>
      <c r="H24" s="36">
        <f t="shared" si="14"/>
        <v>5000</v>
      </c>
      <c r="I24" s="36">
        <f t="shared" si="14"/>
        <v>250</v>
      </c>
      <c r="J24" s="36">
        <v>5</v>
      </c>
      <c r="K24" s="36" t="s">
        <v>489</v>
      </c>
      <c r="L24" s="36"/>
      <c r="M24" s="36">
        <f t="shared" si="15"/>
        <v>10500</v>
      </c>
      <c r="N24" s="63" t="s">
        <v>515</v>
      </c>
      <c r="O24" s="63">
        <v>5120888</v>
      </c>
      <c r="P24" s="63">
        <f>G23+P23</f>
        <v>38</v>
      </c>
      <c r="Q24" s="63"/>
      <c r="R24" s="63"/>
      <c r="S24" s="63"/>
      <c r="T24" s="63"/>
      <c r="U24" s="63"/>
      <c r="V24" s="63"/>
      <c r="W24" s="36">
        <v>0</v>
      </c>
      <c r="X24" s="36">
        <v>0</v>
      </c>
    </row>
    <row r="25" spans="1:24" ht="16.5" x14ac:dyDescent="0.3">
      <c r="A25" s="36">
        <v>6</v>
      </c>
      <c r="B25" s="36">
        <v>2</v>
      </c>
      <c r="C25" s="36">
        <f t="shared" si="11"/>
        <v>2500</v>
      </c>
      <c r="D25" s="36">
        <f t="shared" si="11"/>
        <v>50</v>
      </c>
      <c r="E25" s="36">
        <f t="shared" si="12"/>
        <v>8000</v>
      </c>
      <c r="F25" s="36">
        <v>5120889</v>
      </c>
      <c r="G25" s="36">
        <f t="shared" si="13"/>
        <v>2</v>
      </c>
      <c r="H25" s="36">
        <f t="shared" si="14"/>
        <v>8000</v>
      </c>
      <c r="I25" s="36">
        <f t="shared" si="14"/>
        <v>300</v>
      </c>
      <c r="J25" s="36">
        <v>5</v>
      </c>
      <c r="K25" s="36" t="s">
        <v>7</v>
      </c>
      <c r="L25" s="36"/>
      <c r="M25" s="36">
        <f t="shared" si="15"/>
        <v>15500</v>
      </c>
      <c r="N25" s="63" t="s">
        <v>515</v>
      </c>
      <c r="O25" s="63">
        <v>5120888</v>
      </c>
      <c r="P25" s="63">
        <f>G24+P24</f>
        <v>39</v>
      </c>
      <c r="Q25" s="63" t="s">
        <v>515</v>
      </c>
      <c r="R25" s="63">
        <v>5120889</v>
      </c>
      <c r="S25" s="63">
        <f>G24</f>
        <v>1</v>
      </c>
      <c r="T25" s="63"/>
      <c r="U25" s="63"/>
      <c r="V25" s="63"/>
      <c r="W25" s="36">
        <v>0</v>
      </c>
      <c r="X25" s="36">
        <v>0</v>
      </c>
    </row>
    <row r="26" spans="1:24" ht="16.5" x14ac:dyDescent="0.3">
      <c r="A26" s="36">
        <v>7</v>
      </c>
      <c r="B26" s="36">
        <v>2</v>
      </c>
      <c r="C26" s="36">
        <f t="shared" si="11"/>
        <v>1500</v>
      </c>
      <c r="D26" s="36">
        <f t="shared" si="11"/>
        <v>80</v>
      </c>
      <c r="E26" s="36">
        <f t="shared" si="12"/>
        <v>11000</v>
      </c>
      <c r="F26" s="36">
        <v>5120889</v>
      </c>
      <c r="G26" s="36">
        <f t="shared" si="13"/>
        <v>5</v>
      </c>
      <c r="H26" s="36">
        <f t="shared" si="14"/>
        <v>11000</v>
      </c>
      <c r="I26" s="36">
        <f t="shared" si="14"/>
        <v>350</v>
      </c>
      <c r="J26" s="36">
        <v>5</v>
      </c>
      <c r="K26" s="36" t="s">
        <v>7</v>
      </c>
      <c r="L26" s="36"/>
      <c r="M26" s="36">
        <f t="shared" si="15"/>
        <v>23500</v>
      </c>
      <c r="N26" s="63" t="s">
        <v>515</v>
      </c>
      <c r="O26" s="63">
        <v>5120888</v>
      </c>
      <c r="P26" s="63">
        <f t="shared" ref="P26:P33" si="16">P25</f>
        <v>39</v>
      </c>
      <c r="Q26" s="63" t="s">
        <v>515</v>
      </c>
      <c r="R26" s="63">
        <v>5120889</v>
      </c>
      <c r="S26" s="63">
        <f>G25+S25</f>
        <v>3</v>
      </c>
      <c r="T26" s="63"/>
      <c r="U26" s="63"/>
      <c r="V26" s="63"/>
      <c r="W26" s="36">
        <v>0</v>
      </c>
      <c r="X26" s="36">
        <v>0</v>
      </c>
    </row>
    <row r="27" spans="1:24" ht="16.5" x14ac:dyDescent="0.3">
      <c r="A27" s="36">
        <v>8</v>
      </c>
      <c r="B27" s="36">
        <v>2</v>
      </c>
      <c r="C27" s="36">
        <f t="shared" si="11"/>
        <v>1500</v>
      </c>
      <c r="D27" s="36">
        <f t="shared" si="11"/>
        <v>80</v>
      </c>
      <c r="E27" s="36">
        <f t="shared" si="12"/>
        <v>14000</v>
      </c>
      <c r="F27" s="36">
        <v>5120889</v>
      </c>
      <c r="G27" s="36">
        <f t="shared" si="13"/>
        <v>10</v>
      </c>
      <c r="H27" s="36">
        <f t="shared" si="14"/>
        <v>14000</v>
      </c>
      <c r="I27" s="36">
        <f t="shared" si="14"/>
        <v>400</v>
      </c>
      <c r="J27" s="36">
        <v>5</v>
      </c>
      <c r="K27" s="36" t="s">
        <v>7</v>
      </c>
      <c r="L27" s="36"/>
      <c r="M27" s="36">
        <f t="shared" si="15"/>
        <v>34500</v>
      </c>
      <c r="N27" s="63" t="s">
        <v>515</v>
      </c>
      <c r="O27" s="63">
        <v>5120888</v>
      </c>
      <c r="P27" s="63">
        <f t="shared" si="16"/>
        <v>39</v>
      </c>
      <c r="Q27" s="63" t="s">
        <v>515</v>
      </c>
      <c r="R27" s="63">
        <v>5120889</v>
      </c>
      <c r="S27" s="63">
        <f t="shared" ref="S27:S28" si="17">G26+S26</f>
        <v>8</v>
      </c>
      <c r="T27" s="63"/>
      <c r="U27" s="63"/>
      <c r="V27" s="63"/>
      <c r="W27" s="36">
        <v>0</v>
      </c>
      <c r="X27" s="36">
        <v>0</v>
      </c>
    </row>
    <row r="28" spans="1:24" ht="16.5" x14ac:dyDescent="0.3">
      <c r="A28" s="36">
        <v>9</v>
      </c>
      <c r="B28" s="36">
        <v>2</v>
      </c>
      <c r="C28" s="36">
        <f t="shared" si="11"/>
        <v>500</v>
      </c>
      <c r="D28" s="36">
        <f t="shared" si="11"/>
        <v>100</v>
      </c>
      <c r="E28" s="36">
        <f t="shared" si="12"/>
        <v>17000</v>
      </c>
      <c r="F28" s="36">
        <v>5120889</v>
      </c>
      <c r="G28" s="36">
        <f t="shared" si="13"/>
        <v>20</v>
      </c>
      <c r="H28" s="36">
        <f t="shared" si="14"/>
        <v>17000</v>
      </c>
      <c r="I28" s="36">
        <f t="shared" si="14"/>
        <v>450</v>
      </c>
      <c r="J28" s="36">
        <v>5</v>
      </c>
      <c r="K28" s="36" t="s">
        <v>7</v>
      </c>
      <c r="L28" s="36"/>
      <c r="M28" s="36">
        <f t="shared" si="15"/>
        <v>48500</v>
      </c>
      <c r="N28" s="63" t="s">
        <v>515</v>
      </c>
      <c r="O28" s="63">
        <v>5120888</v>
      </c>
      <c r="P28" s="63">
        <f t="shared" si="16"/>
        <v>39</v>
      </c>
      <c r="Q28" s="63" t="s">
        <v>515</v>
      </c>
      <c r="R28" s="63">
        <v>5120889</v>
      </c>
      <c r="S28" s="63">
        <f t="shared" si="17"/>
        <v>18</v>
      </c>
      <c r="T28" s="63"/>
      <c r="U28" s="63"/>
      <c r="V28" s="63"/>
      <c r="W28" s="36">
        <v>0</v>
      </c>
      <c r="X28" s="36">
        <v>0</v>
      </c>
    </row>
    <row r="29" spans="1:24" ht="16.5" x14ac:dyDescent="0.3">
      <c r="A29" s="36">
        <v>10</v>
      </c>
      <c r="B29" s="36">
        <f>B28</f>
        <v>2</v>
      </c>
      <c r="C29" s="36">
        <f t="shared" si="11"/>
        <v>500</v>
      </c>
      <c r="D29" s="36">
        <f t="shared" si="11"/>
        <v>100</v>
      </c>
      <c r="E29" s="36">
        <f t="shared" si="12"/>
        <v>20000</v>
      </c>
      <c r="F29" s="36">
        <v>5120890</v>
      </c>
      <c r="G29" s="36">
        <f t="shared" si="13"/>
        <v>1</v>
      </c>
      <c r="H29" s="36">
        <f t="shared" si="14"/>
        <v>20000</v>
      </c>
      <c r="I29" s="36">
        <f t="shared" si="14"/>
        <v>500</v>
      </c>
      <c r="J29" s="36">
        <v>10</v>
      </c>
      <c r="K29" s="36" t="str">
        <f t="shared" ref="K29" si="18">K28</f>
        <v>coin</v>
      </c>
      <c r="L29" s="36"/>
      <c r="M29" s="36">
        <f t="shared" si="15"/>
        <v>65500</v>
      </c>
      <c r="N29" s="63" t="s">
        <v>515</v>
      </c>
      <c r="O29" s="63">
        <v>5120888</v>
      </c>
      <c r="P29" s="63">
        <f t="shared" si="16"/>
        <v>39</v>
      </c>
      <c r="Q29" s="63" t="s">
        <v>515</v>
      </c>
      <c r="R29" s="63">
        <v>5120889</v>
      </c>
      <c r="S29" s="63">
        <f>S28</f>
        <v>18</v>
      </c>
      <c r="T29" s="63"/>
      <c r="U29" s="63"/>
      <c r="V29" s="63"/>
      <c r="W29" s="36">
        <v>0</v>
      </c>
      <c r="X29" s="36">
        <v>0</v>
      </c>
    </row>
    <row r="30" spans="1:24" ht="16.5" x14ac:dyDescent="0.3">
      <c r="A30" s="36">
        <v>11</v>
      </c>
      <c r="B30" s="36">
        <f t="shared" ref="B30:B34" si="19">B29</f>
        <v>2</v>
      </c>
      <c r="C30" s="36">
        <f t="shared" si="11"/>
        <v>500</v>
      </c>
      <c r="D30" s="36">
        <f t="shared" si="11"/>
        <v>100</v>
      </c>
      <c r="E30" s="36">
        <f t="shared" si="12"/>
        <v>25000</v>
      </c>
      <c r="F30" s="36">
        <v>5120890</v>
      </c>
      <c r="G30" s="36">
        <f t="shared" si="13"/>
        <v>2</v>
      </c>
      <c r="H30" s="36">
        <f t="shared" si="14"/>
        <v>25000</v>
      </c>
      <c r="I30" s="36">
        <f t="shared" si="14"/>
        <v>550</v>
      </c>
      <c r="J30" s="36">
        <v>10</v>
      </c>
      <c r="K30" s="36" t="s">
        <v>7</v>
      </c>
      <c r="L30" s="36"/>
      <c r="M30" s="36">
        <f t="shared" si="15"/>
        <v>85500</v>
      </c>
      <c r="N30" s="63" t="s">
        <v>515</v>
      </c>
      <c r="O30" s="63">
        <v>5120888</v>
      </c>
      <c r="P30" s="63">
        <f t="shared" si="16"/>
        <v>39</v>
      </c>
      <c r="Q30" s="63" t="s">
        <v>515</v>
      </c>
      <c r="R30" s="63">
        <v>5120889</v>
      </c>
      <c r="S30" s="63">
        <f t="shared" ref="S30:S34" si="20">S29</f>
        <v>18</v>
      </c>
      <c r="T30" s="63" t="s">
        <v>515</v>
      </c>
      <c r="U30" s="63">
        <v>5120890</v>
      </c>
      <c r="V30" s="63">
        <f>G29</f>
        <v>1</v>
      </c>
      <c r="W30" s="36">
        <v>0</v>
      </c>
      <c r="X30" s="36">
        <v>0</v>
      </c>
    </row>
    <row r="31" spans="1:24" ht="16.5" x14ac:dyDescent="0.3">
      <c r="A31" s="36">
        <v>12</v>
      </c>
      <c r="B31" s="36">
        <f t="shared" si="19"/>
        <v>2</v>
      </c>
      <c r="C31" s="36">
        <f t="shared" si="11"/>
        <v>500</v>
      </c>
      <c r="D31" s="36">
        <f t="shared" si="11"/>
        <v>100</v>
      </c>
      <c r="E31" s="36">
        <f t="shared" si="12"/>
        <v>30000</v>
      </c>
      <c r="F31" s="36">
        <v>5120890</v>
      </c>
      <c r="G31" s="36">
        <f t="shared" si="13"/>
        <v>5</v>
      </c>
      <c r="H31" s="36">
        <f t="shared" si="14"/>
        <v>30000</v>
      </c>
      <c r="I31" s="36">
        <f t="shared" si="14"/>
        <v>600</v>
      </c>
      <c r="J31" s="36">
        <v>10</v>
      </c>
      <c r="K31" s="36" t="str">
        <f t="shared" ref="K31" si="21">K30</f>
        <v>coin</v>
      </c>
      <c r="L31" s="36"/>
      <c r="M31" s="36">
        <f t="shared" si="15"/>
        <v>110500</v>
      </c>
      <c r="N31" s="63" t="s">
        <v>515</v>
      </c>
      <c r="O31" s="63">
        <v>5120888</v>
      </c>
      <c r="P31" s="63">
        <f t="shared" si="16"/>
        <v>39</v>
      </c>
      <c r="Q31" s="63" t="s">
        <v>515</v>
      </c>
      <c r="R31" s="63">
        <v>5120889</v>
      </c>
      <c r="S31" s="63">
        <f t="shared" si="20"/>
        <v>18</v>
      </c>
      <c r="T31" s="63" t="s">
        <v>515</v>
      </c>
      <c r="U31" s="63">
        <v>5120890</v>
      </c>
      <c r="V31" s="63">
        <f>V30+G30</f>
        <v>3</v>
      </c>
      <c r="W31" s="36">
        <v>0</v>
      </c>
      <c r="X31" s="36">
        <v>0</v>
      </c>
    </row>
    <row r="32" spans="1:24" ht="16.5" x14ac:dyDescent="0.3">
      <c r="A32" s="36">
        <v>13</v>
      </c>
      <c r="B32" s="36">
        <f t="shared" si="19"/>
        <v>2</v>
      </c>
      <c r="C32" s="36">
        <f t="shared" si="11"/>
        <v>500</v>
      </c>
      <c r="D32" s="36">
        <f t="shared" si="11"/>
        <v>100</v>
      </c>
      <c r="E32" s="36">
        <f t="shared" si="12"/>
        <v>35000</v>
      </c>
      <c r="F32" s="36">
        <v>5120890</v>
      </c>
      <c r="G32" s="36">
        <f t="shared" si="13"/>
        <v>10</v>
      </c>
      <c r="H32" s="36">
        <f t="shared" si="14"/>
        <v>35000</v>
      </c>
      <c r="I32" s="36">
        <f t="shared" si="14"/>
        <v>650</v>
      </c>
      <c r="J32" s="36">
        <v>10</v>
      </c>
      <c r="K32" s="36" t="s">
        <v>7</v>
      </c>
      <c r="L32" s="36"/>
      <c r="M32" s="36">
        <f t="shared" si="15"/>
        <v>140500</v>
      </c>
      <c r="N32" s="63" t="s">
        <v>515</v>
      </c>
      <c r="O32" s="63">
        <v>5120888</v>
      </c>
      <c r="P32" s="63">
        <f t="shared" si="16"/>
        <v>39</v>
      </c>
      <c r="Q32" s="63" t="s">
        <v>515</v>
      </c>
      <c r="R32" s="63">
        <v>5120889</v>
      </c>
      <c r="S32" s="63">
        <f t="shared" si="20"/>
        <v>18</v>
      </c>
      <c r="T32" s="63" t="s">
        <v>515</v>
      </c>
      <c r="U32" s="63">
        <v>5120890</v>
      </c>
      <c r="V32" s="63">
        <f t="shared" ref="V32:V34" si="22">V31+G31</f>
        <v>8</v>
      </c>
      <c r="W32" s="36">
        <v>0</v>
      </c>
      <c r="X32" s="36">
        <v>0</v>
      </c>
    </row>
    <row r="33" spans="1:24" ht="16.5" x14ac:dyDescent="0.3">
      <c r="A33" s="36">
        <v>14</v>
      </c>
      <c r="B33" s="36">
        <f t="shared" si="19"/>
        <v>2</v>
      </c>
      <c r="C33" s="36">
        <f t="shared" si="11"/>
        <v>500</v>
      </c>
      <c r="D33" s="36">
        <f t="shared" si="11"/>
        <v>100</v>
      </c>
      <c r="E33" s="36">
        <f t="shared" si="12"/>
        <v>40000</v>
      </c>
      <c r="F33" s="36">
        <v>5120890</v>
      </c>
      <c r="G33" s="36">
        <f t="shared" si="13"/>
        <v>20</v>
      </c>
      <c r="H33" s="36">
        <f t="shared" si="14"/>
        <v>40000</v>
      </c>
      <c r="I33" s="36">
        <f t="shared" si="14"/>
        <v>700</v>
      </c>
      <c r="J33" s="36">
        <v>10</v>
      </c>
      <c r="K33" s="36" t="str">
        <f t="shared" ref="K33" si="23">K32</f>
        <v>coin</v>
      </c>
      <c r="L33" s="36"/>
      <c r="M33" s="36">
        <f t="shared" si="15"/>
        <v>175500</v>
      </c>
      <c r="N33" s="63" t="s">
        <v>515</v>
      </c>
      <c r="O33" s="63">
        <v>5120888</v>
      </c>
      <c r="P33" s="63">
        <f t="shared" si="16"/>
        <v>39</v>
      </c>
      <c r="Q33" s="63" t="s">
        <v>515</v>
      </c>
      <c r="R33" s="63">
        <v>5120889</v>
      </c>
      <c r="S33" s="63">
        <f t="shared" si="20"/>
        <v>18</v>
      </c>
      <c r="T33" s="63" t="s">
        <v>515</v>
      </c>
      <c r="U33" s="63">
        <v>5120890</v>
      </c>
      <c r="V33" s="63">
        <f t="shared" si="22"/>
        <v>18</v>
      </c>
      <c r="W33" s="36">
        <v>0</v>
      </c>
      <c r="X33" s="36">
        <v>0</v>
      </c>
    </row>
    <row r="34" spans="1:24" ht="16.5" x14ac:dyDescent="0.3">
      <c r="A34" s="36">
        <v>15</v>
      </c>
      <c r="B34" s="36">
        <f t="shared" si="19"/>
        <v>2</v>
      </c>
      <c r="C34" s="36">
        <f t="shared" si="11"/>
        <v>100</v>
      </c>
      <c r="D34" s="36">
        <f t="shared" si="11"/>
        <v>100</v>
      </c>
      <c r="E34" s="36">
        <f>H34*1</f>
        <v>50000</v>
      </c>
      <c r="F34" s="36">
        <v>5120890</v>
      </c>
      <c r="G34" s="36">
        <f t="shared" si="13"/>
        <v>30</v>
      </c>
      <c r="H34" s="36">
        <f t="shared" si="14"/>
        <v>50000</v>
      </c>
      <c r="I34" s="36">
        <f t="shared" si="14"/>
        <v>750</v>
      </c>
      <c r="J34" s="36">
        <v>15</v>
      </c>
      <c r="K34" s="36" t="s">
        <v>7</v>
      </c>
      <c r="L34" s="36"/>
      <c r="M34" s="36">
        <f t="shared" si="15"/>
        <v>215500</v>
      </c>
      <c r="N34" s="63" t="s">
        <v>515</v>
      </c>
      <c r="O34" s="63">
        <v>5120888</v>
      </c>
      <c r="P34" s="63">
        <f>P33</f>
        <v>39</v>
      </c>
      <c r="Q34" s="63" t="s">
        <v>515</v>
      </c>
      <c r="R34" s="63">
        <v>5120889</v>
      </c>
      <c r="S34" s="63">
        <f t="shared" si="20"/>
        <v>18</v>
      </c>
      <c r="T34" s="63" t="s">
        <v>515</v>
      </c>
      <c r="U34" s="63">
        <v>5120890</v>
      </c>
      <c r="V34" s="63">
        <f t="shared" si="22"/>
        <v>38</v>
      </c>
      <c r="W34" s="36">
        <v>0</v>
      </c>
      <c r="X34" s="36">
        <v>0</v>
      </c>
    </row>
    <row r="35" spans="1:24" ht="16.5" x14ac:dyDescent="0.3">
      <c r="A35" s="36">
        <v>0</v>
      </c>
      <c r="B35" s="36">
        <v>3</v>
      </c>
      <c r="C35" s="36">
        <f t="shared" si="11"/>
        <v>7000</v>
      </c>
      <c r="D35" s="36">
        <f t="shared" si="11"/>
        <v>10</v>
      </c>
      <c r="E35" s="36">
        <v>1000</v>
      </c>
      <c r="F35" s="36">
        <v>5120888</v>
      </c>
      <c r="G35" s="36">
        <f t="shared" si="13"/>
        <v>1</v>
      </c>
      <c r="H35" s="36">
        <f t="shared" si="14"/>
        <v>0</v>
      </c>
      <c r="I35" s="36">
        <f t="shared" si="14"/>
        <v>0</v>
      </c>
      <c r="J35" s="36">
        <v>0</v>
      </c>
      <c r="K35" s="36" t="s">
        <v>7</v>
      </c>
      <c r="L35" s="36"/>
      <c r="M35" s="36">
        <v>0</v>
      </c>
      <c r="N35" s="63"/>
      <c r="O35" s="63"/>
      <c r="P35" s="63"/>
      <c r="Q35" s="63"/>
      <c r="R35" s="63"/>
      <c r="S35" s="63"/>
      <c r="T35" s="63"/>
      <c r="U35" s="63"/>
      <c r="V35" s="63"/>
      <c r="W35" s="36">
        <v>0</v>
      </c>
      <c r="X35" s="36">
        <v>0</v>
      </c>
    </row>
    <row r="36" spans="1:24" ht="16.5" x14ac:dyDescent="0.3">
      <c r="A36" s="36">
        <v>1</v>
      </c>
      <c r="B36" s="36">
        <v>3</v>
      </c>
      <c r="C36" s="36">
        <f t="shared" si="11"/>
        <v>7000</v>
      </c>
      <c r="D36" s="36">
        <f t="shared" si="11"/>
        <v>10</v>
      </c>
      <c r="E36" s="36">
        <f t="shared" ref="E36:E49" si="24">H36*2</f>
        <v>2000</v>
      </c>
      <c r="F36" s="36">
        <v>5120888</v>
      </c>
      <c r="G36" s="36">
        <f t="shared" si="13"/>
        <v>2</v>
      </c>
      <c r="H36" s="36">
        <f t="shared" ref="H36:I51" si="25">H20</f>
        <v>1000</v>
      </c>
      <c r="I36" s="36">
        <f t="shared" si="25"/>
        <v>50</v>
      </c>
      <c r="J36" s="36">
        <v>0</v>
      </c>
      <c r="K36" s="36" t="s">
        <v>7</v>
      </c>
      <c r="L36" s="36"/>
      <c r="M36" s="36">
        <f>E35</f>
        <v>1000</v>
      </c>
      <c r="N36" s="63" t="s">
        <v>515</v>
      </c>
      <c r="O36" s="63">
        <v>5120888</v>
      </c>
      <c r="P36" s="63">
        <f>G35</f>
        <v>1</v>
      </c>
      <c r="Q36" s="63"/>
      <c r="R36" s="63"/>
      <c r="S36" s="63"/>
      <c r="T36" s="63"/>
      <c r="U36" s="63"/>
      <c r="V36" s="63"/>
      <c r="W36" s="36">
        <v>0</v>
      </c>
      <c r="X36" s="36">
        <v>0</v>
      </c>
    </row>
    <row r="37" spans="1:24" ht="16.5" x14ac:dyDescent="0.3">
      <c r="A37" s="36">
        <v>2</v>
      </c>
      <c r="B37" s="36">
        <v>3</v>
      </c>
      <c r="C37" s="36">
        <f t="shared" si="11"/>
        <v>6000</v>
      </c>
      <c r="D37" s="36">
        <f t="shared" si="11"/>
        <v>10</v>
      </c>
      <c r="E37" s="36">
        <f t="shared" si="24"/>
        <v>4000</v>
      </c>
      <c r="F37" s="36">
        <v>5120888</v>
      </c>
      <c r="G37" s="36">
        <f t="shared" si="13"/>
        <v>5</v>
      </c>
      <c r="H37" s="36">
        <f t="shared" si="25"/>
        <v>2000</v>
      </c>
      <c r="I37" s="36">
        <f t="shared" si="25"/>
        <v>100</v>
      </c>
      <c r="J37" s="36">
        <v>0</v>
      </c>
      <c r="K37" s="36" t="s">
        <v>487</v>
      </c>
      <c r="L37" s="36"/>
      <c r="M37" s="36">
        <f t="shared" ref="M37:M50" si="26">M36+E36</f>
        <v>3000</v>
      </c>
      <c r="N37" s="63" t="s">
        <v>515</v>
      </c>
      <c r="O37" s="63">
        <v>5120888</v>
      </c>
      <c r="P37" s="63">
        <f>G36+P36</f>
        <v>3</v>
      </c>
      <c r="Q37" s="63"/>
      <c r="R37" s="63"/>
      <c r="S37" s="63"/>
      <c r="T37" s="63"/>
      <c r="U37" s="63"/>
      <c r="V37" s="63"/>
      <c r="W37" s="36">
        <v>0</v>
      </c>
      <c r="X37" s="36">
        <v>0</v>
      </c>
    </row>
    <row r="38" spans="1:24" ht="16.5" x14ac:dyDescent="0.3">
      <c r="A38" s="36">
        <v>3</v>
      </c>
      <c r="B38" s="36">
        <v>3</v>
      </c>
      <c r="C38" s="36">
        <f t="shared" si="11"/>
        <v>5500</v>
      </c>
      <c r="D38" s="36">
        <f t="shared" si="11"/>
        <v>30</v>
      </c>
      <c r="E38" s="36">
        <f t="shared" si="24"/>
        <v>6000</v>
      </c>
      <c r="F38" s="36">
        <v>5120888</v>
      </c>
      <c r="G38" s="36">
        <f t="shared" si="13"/>
        <v>10</v>
      </c>
      <c r="H38" s="36">
        <f t="shared" si="25"/>
        <v>3000</v>
      </c>
      <c r="I38" s="36">
        <f t="shared" si="25"/>
        <v>150</v>
      </c>
      <c r="J38" s="36">
        <v>0</v>
      </c>
      <c r="K38" s="36" t="s">
        <v>7</v>
      </c>
      <c r="L38" s="36"/>
      <c r="M38" s="36">
        <f t="shared" si="26"/>
        <v>7000</v>
      </c>
      <c r="N38" s="63" t="s">
        <v>515</v>
      </c>
      <c r="O38" s="63">
        <v>5120888</v>
      </c>
      <c r="P38" s="63">
        <f>G37+P37</f>
        <v>8</v>
      </c>
      <c r="Q38" s="63"/>
      <c r="R38" s="63"/>
      <c r="S38" s="63"/>
      <c r="T38" s="63"/>
      <c r="U38" s="63"/>
      <c r="V38" s="63"/>
      <c r="W38" s="36">
        <v>0</v>
      </c>
      <c r="X38" s="36">
        <v>0</v>
      </c>
    </row>
    <row r="39" spans="1:24" ht="16.5" x14ac:dyDescent="0.3">
      <c r="A39" s="36">
        <v>4</v>
      </c>
      <c r="B39" s="36">
        <v>3</v>
      </c>
      <c r="C39" s="36">
        <f t="shared" si="11"/>
        <v>4500</v>
      </c>
      <c r="D39" s="36">
        <f t="shared" si="11"/>
        <v>30</v>
      </c>
      <c r="E39" s="36">
        <f t="shared" si="24"/>
        <v>8000</v>
      </c>
      <c r="F39" s="36">
        <v>5120888</v>
      </c>
      <c r="G39" s="36">
        <f t="shared" si="13"/>
        <v>20</v>
      </c>
      <c r="H39" s="36">
        <f t="shared" si="25"/>
        <v>4000</v>
      </c>
      <c r="I39" s="36">
        <f t="shared" si="25"/>
        <v>200</v>
      </c>
      <c r="J39" s="36">
        <v>0</v>
      </c>
      <c r="K39" s="36" t="s">
        <v>7</v>
      </c>
      <c r="L39" s="36"/>
      <c r="M39" s="36">
        <f t="shared" si="26"/>
        <v>13000</v>
      </c>
      <c r="N39" s="63" t="s">
        <v>515</v>
      </c>
      <c r="O39" s="63">
        <v>5120888</v>
      </c>
      <c r="P39" s="63">
        <f>G38+P38</f>
        <v>18</v>
      </c>
      <c r="Q39" s="63"/>
      <c r="R39" s="63"/>
      <c r="S39" s="63"/>
      <c r="T39" s="63"/>
      <c r="U39" s="63"/>
      <c r="V39" s="63"/>
      <c r="W39" s="36">
        <v>0</v>
      </c>
      <c r="X39" s="36">
        <v>0</v>
      </c>
    </row>
    <row r="40" spans="1:24" ht="16.5" x14ac:dyDescent="0.3">
      <c r="A40" s="36">
        <v>5</v>
      </c>
      <c r="B40" s="36">
        <v>3</v>
      </c>
      <c r="C40" s="36">
        <f t="shared" si="11"/>
        <v>3500</v>
      </c>
      <c r="D40" s="36">
        <f t="shared" si="11"/>
        <v>50</v>
      </c>
      <c r="E40" s="36">
        <f t="shared" si="24"/>
        <v>10000</v>
      </c>
      <c r="F40" s="36">
        <v>5120889</v>
      </c>
      <c r="G40" s="36">
        <f t="shared" si="13"/>
        <v>1</v>
      </c>
      <c r="H40" s="36">
        <f t="shared" si="25"/>
        <v>5000</v>
      </c>
      <c r="I40" s="36">
        <f t="shared" si="25"/>
        <v>250</v>
      </c>
      <c r="J40" s="36">
        <v>5</v>
      </c>
      <c r="K40" s="36" t="s">
        <v>489</v>
      </c>
      <c r="L40" s="36"/>
      <c r="M40" s="36">
        <f t="shared" si="26"/>
        <v>21000</v>
      </c>
      <c r="N40" s="63" t="s">
        <v>515</v>
      </c>
      <c r="O40" s="63">
        <v>5120888</v>
      </c>
      <c r="P40" s="63">
        <f>G39+P39</f>
        <v>38</v>
      </c>
      <c r="Q40" s="63"/>
      <c r="R40" s="63"/>
      <c r="S40" s="63"/>
      <c r="T40" s="63"/>
      <c r="U40" s="63"/>
      <c r="V40" s="63"/>
      <c r="W40" s="36">
        <v>0</v>
      </c>
      <c r="X40" s="36">
        <v>0</v>
      </c>
    </row>
    <row r="41" spans="1:24" ht="16.5" x14ac:dyDescent="0.3">
      <c r="A41" s="36">
        <v>6</v>
      </c>
      <c r="B41" s="36">
        <v>3</v>
      </c>
      <c r="C41" s="36">
        <f t="shared" si="11"/>
        <v>2500</v>
      </c>
      <c r="D41" s="36">
        <f t="shared" si="11"/>
        <v>50</v>
      </c>
      <c r="E41" s="36">
        <f t="shared" si="24"/>
        <v>16000</v>
      </c>
      <c r="F41" s="36">
        <v>5120889</v>
      </c>
      <c r="G41" s="36">
        <f t="shared" si="13"/>
        <v>2</v>
      </c>
      <c r="H41" s="36">
        <f t="shared" si="25"/>
        <v>8000</v>
      </c>
      <c r="I41" s="36">
        <f t="shared" si="25"/>
        <v>300</v>
      </c>
      <c r="J41" s="36">
        <v>5</v>
      </c>
      <c r="K41" s="36" t="s">
        <v>7</v>
      </c>
      <c r="L41" s="36"/>
      <c r="M41" s="36">
        <f t="shared" si="26"/>
        <v>31000</v>
      </c>
      <c r="N41" s="63" t="s">
        <v>515</v>
      </c>
      <c r="O41" s="63">
        <v>5120888</v>
      </c>
      <c r="P41" s="63">
        <f>G40+P40</f>
        <v>39</v>
      </c>
      <c r="Q41" s="63" t="s">
        <v>515</v>
      </c>
      <c r="R41" s="63">
        <v>5120889</v>
      </c>
      <c r="S41" s="63">
        <f>G40</f>
        <v>1</v>
      </c>
      <c r="T41" s="63"/>
      <c r="U41" s="63"/>
      <c r="V41" s="63"/>
      <c r="W41" s="36">
        <v>0</v>
      </c>
      <c r="X41" s="36">
        <v>0</v>
      </c>
    </row>
    <row r="42" spans="1:24" ht="16.5" x14ac:dyDescent="0.3">
      <c r="A42" s="36">
        <v>7</v>
      </c>
      <c r="B42" s="36">
        <v>3</v>
      </c>
      <c r="C42" s="36">
        <f t="shared" si="11"/>
        <v>1500</v>
      </c>
      <c r="D42" s="36">
        <f t="shared" si="11"/>
        <v>80</v>
      </c>
      <c r="E42" s="36">
        <f t="shared" si="24"/>
        <v>22000</v>
      </c>
      <c r="F42" s="36">
        <v>5120889</v>
      </c>
      <c r="G42" s="36">
        <f t="shared" si="13"/>
        <v>5</v>
      </c>
      <c r="H42" s="36">
        <f t="shared" si="25"/>
        <v>11000</v>
      </c>
      <c r="I42" s="36">
        <f t="shared" si="25"/>
        <v>350</v>
      </c>
      <c r="J42" s="36">
        <v>5</v>
      </c>
      <c r="K42" s="36" t="s">
        <v>7</v>
      </c>
      <c r="L42" s="36"/>
      <c r="M42" s="36">
        <f t="shared" si="26"/>
        <v>47000</v>
      </c>
      <c r="N42" s="63" t="s">
        <v>515</v>
      </c>
      <c r="O42" s="63">
        <v>5120888</v>
      </c>
      <c r="P42" s="63">
        <f t="shared" ref="P42:P49" si="27">P41</f>
        <v>39</v>
      </c>
      <c r="Q42" s="63" t="s">
        <v>515</v>
      </c>
      <c r="R42" s="63">
        <v>5120889</v>
      </c>
      <c r="S42" s="63">
        <f>G41+S41</f>
        <v>3</v>
      </c>
      <c r="T42" s="63"/>
      <c r="U42" s="63"/>
      <c r="V42" s="63"/>
      <c r="W42" s="36">
        <v>0</v>
      </c>
      <c r="X42" s="36">
        <v>0</v>
      </c>
    </row>
    <row r="43" spans="1:24" ht="16.5" x14ac:dyDescent="0.3">
      <c r="A43" s="36">
        <v>8</v>
      </c>
      <c r="B43" s="36">
        <v>3</v>
      </c>
      <c r="C43" s="36">
        <f t="shared" si="11"/>
        <v>1500</v>
      </c>
      <c r="D43" s="36">
        <f t="shared" si="11"/>
        <v>80</v>
      </c>
      <c r="E43" s="36">
        <f t="shared" si="24"/>
        <v>28000</v>
      </c>
      <c r="F43" s="36">
        <v>5120889</v>
      </c>
      <c r="G43" s="36">
        <f t="shared" si="13"/>
        <v>10</v>
      </c>
      <c r="H43" s="36">
        <f t="shared" si="25"/>
        <v>14000</v>
      </c>
      <c r="I43" s="36">
        <f t="shared" si="25"/>
        <v>400</v>
      </c>
      <c r="J43" s="36">
        <v>5</v>
      </c>
      <c r="K43" s="36" t="s">
        <v>7</v>
      </c>
      <c r="L43" s="36"/>
      <c r="M43" s="36">
        <f t="shared" si="26"/>
        <v>69000</v>
      </c>
      <c r="N43" s="63" t="s">
        <v>515</v>
      </c>
      <c r="O43" s="63">
        <v>5120888</v>
      </c>
      <c r="P43" s="63">
        <f t="shared" si="27"/>
        <v>39</v>
      </c>
      <c r="Q43" s="63" t="s">
        <v>515</v>
      </c>
      <c r="R43" s="63">
        <v>5120889</v>
      </c>
      <c r="S43" s="63">
        <f t="shared" ref="S43:S44" si="28">G42+S42</f>
        <v>8</v>
      </c>
      <c r="T43" s="63"/>
      <c r="U43" s="63"/>
      <c r="V43" s="63"/>
      <c r="W43" s="36">
        <v>0</v>
      </c>
      <c r="X43" s="36">
        <v>0</v>
      </c>
    </row>
    <row r="44" spans="1:24" ht="16.5" x14ac:dyDescent="0.3">
      <c r="A44" s="36">
        <v>9</v>
      </c>
      <c r="B44" s="36">
        <v>3</v>
      </c>
      <c r="C44" s="36">
        <f t="shared" si="11"/>
        <v>500</v>
      </c>
      <c r="D44" s="36">
        <f t="shared" si="11"/>
        <v>100</v>
      </c>
      <c r="E44" s="36">
        <f t="shared" si="24"/>
        <v>34000</v>
      </c>
      <c r="F44" s="36">
        <v>5120889</v>
      </c>
      <c r="G44" s="36">
        <f t="shared" si="13"/>
        <v>20</v>
      </c>
      <c r="H44" s="36">
        <f t="shared" si="25"/>
        <v>17000</v>
      </c>
      <c r="I44" s="36">
        <f t="shared" si="25"/>
        <v>450</v>
      </c>
      <c r="J44" s="36">
        <v>5</v>
      </c>
      <c r="K44" s="36" t="s">
        <v>7</v>
      </c>
      <c r="L44" s="36"/>
      <c r="M44" s="36">
        <f t="shared" si="26"/>
        <v>97000</v>
      </c>
      <c r="N44" s="63" t="s">
        <v>515</v>
      </c>
      <c r="O44" s="63">
        <v>5120888</v>
      </c>
      <c r="P44" s="63">
        <f t="shared" si="27"/>
        <v>39</v>
      </c>
      <c r="Q44" s="63" t="s">
        <v>515</v>
      </c>
      <c r="R44" s="63">
        <v>5120889</v>
      </c>
      <c r="S44" s="63">
        <f t="shared" si="28"/>
        <v>18</v>
      </c>
      <c r="T44" s="63"/>
      <c r="U44" s="63"/>
      <c r="V44" s="63"/>
      <c r="W44" s="36">
        <v>0</v>
      </c>
      <c r="X44" s="36">
        <v>0</v>
      </c>
    </row>
    <row r="45" spans="1:24" ht="16.5" x14ac:dyDescent="0.3">
      <c r="A45" s="36">
        <v>10</v>
      </c>
      <c r="B45" s="36">
        <f>B44</f>
        <v>3</v>
      </c>
      <c r="C45" s="36">
        <f t="shared" si="11"/>
        <v>500</v>
      </c>
      <c r="D45" s="36">
        <f t="shared" si="11"/>
        <v>100</v>
      </c>
      <c r="E45" s="36">
        <f t="shared" si="24"/>
        <v>40000</v>
      </c>
      <c r="F45" s="36">
        <v>5120890</v>
      </c>
      <c r="G45" s="36">
        <f t="shared" si="13"/>
        <v>1</v>
      </c>
      <c r="H45" s="36">
        <f t="shared" si="25"/>
        <v>20000</v>
      </c>
      <c r="I45" s="36">
        <f t="shared" si="25"/>
        <v>500</v>
      </c>
      <c r="J45" s="36">
        <v>10</v>
      </c>
      <c r="K45" s="36" t="str">
        <f t="shared" ref="K45" si="29">K44</f>
        <v>coin</v>
      </c>
      <c r="L45" s="36"/>
      <c r="M45" s="36">
        <f t="shared" si="26"/>
        <v>131000</v>
      </c>
      <c r="N45" s="63" t="s">
        <v>515</v>
      </c>
      <c r="O45" s="63">
        <v>5120888</v>
      </c>
      <c r="P45" s="63">
        <f t="shared" si="27"/>
        <v>39</v>
      </c>
      <c r="Q45" s="63" t="s">
        <v>515</v>
      </c>
      <c r="R45" s="63">
        <v>5120889</v>
      </c>
      <c r="S45" s="63">
        <f>S44</f>
        <v>18</v>
      </c>
      <c r="T45" s="63"/>
      <c r="U45" s="63"/>
      <c r="V45" s="63"/>
      <c r="W45" s="36">
        <v>0</v>
      </c>
      <c r="X45" s="36">
        <v>0</v>
      </c>
    </row>
    <row r="46" spans="1:24" ht="16.5" x14ac:dyDescent="0.3">
      <c r="A46" s="36">
        <v>11</v>
      </c>
      <c r="B46" s="36">
        <f t="shared" ref="B46:B50" si="30">B45</f>
        <v>3</v>
      </c>
      <c r="C46" s="36">
        <f t="shared" si="11"/>
        <v>500</v>
      </c>
      <c r="D46" s="36">
        <f t="shared" si="11"/>
        <v>100</v>
      </c>
      <c r="E46" s="36">
        <f t="shared" si="24"/>
        <v>50000</v>
      </c>
      <c r="F46" s="36">
        <v>5120890</v>
      </c>
      <c r="G46" s="36">
        <f t="shared" si="13"/>
        <v>2</v>
      </c>
      <c r="H46" s="36">
        <f t="shared" si="25"/>
        <v>25000</v>
      </c>
      <c r="I46" s="36">
        <f t="shared" si="25"/>
        <v>550</v>
      </c>
      <c r="J46" s="36">
        <v>10</v>
      </c>
      <c r="K46" s="36" t="s">
        <v>7</v>
      </c>
      <c r="L46" s="36"/>
      <c r="M46" s="36">
        <f t="shared" si="26"/>
        <v>171000</v>
      </c>
      <c r="N46" s="63" t="s">
        <v>515</v>
      </c>
      <c r="O46" s="63">
        <v>5120888</v>
      </c>
      <c r="P46" s="63">
        <f t="shared" si="27"/>
        <v>39</v>
      </c>
      <c r="Q46" s="63" t="s">
        <v>515</v>
      </c>
      <c r="R46" s="63">
        <v>5120889</v>
      </c>
      <c r="S46" s="63">
        <f t="shared" ref="S46:S50" si="31">S45</f>
        <v>18</v>
      </c>
      <c r="T46" s="63" t="s">
        <v>515</v>
      </c>
      <c r="U46" s="63">
        <v>5120890</v>
      </c>
      <c r="V46" s="63">
        <f>G45</f>
        <v>1</v>
      </c>
      <c r="W46" s="36">
        <v>0</v>
      </c>
      <c r="X46" s="36">
        <v>0</v>
      </c>
    </row>
    <row r="47" spans="1:24" ht="16.5" x14ac:dyDescent="0.3">
      <c r="A47" s="36">
        <v>12</v>
      </c>
      <c r="B47" s="36">
        <f t="shared" si="30"/>
        <v>3</v>
      </c>
      <c r="C47" s="36">
        <f t="shared" si="11"/>
        <v>500</v>
      </c>
      <c r="D47" s="36">
        <f t="shared" si="11"/>
        <v>100</v>
      </c>
      <c r="E47" s="36">
        <f t="shared" si="24"/>
        <v>60000</v>
      </c>
      <c r="F47" s="36">
        <v>5120890</v>
      </c>
      <c r="G47" s="36">
        <f t="shared" si="13"/>
        <v>5</v>
      </c>
      <c r="H47" s="36">
        <f t="shared" si="25"/>
        <v>30000</v>
      </c>
      <c r="I47" s="36">
        <f t="shared" si="25"/>
        <v>600</v>
      </c>
      <c r="J47" s="36">
        <v>10</v>
      </c>
      <c r="K47" s="36" t="str">
        <f t="shared" ref="K47" si="32">K46</f>
        <v>coin</v>
      </c>
      <c r="L47" s="36"/>
      <c r="M47" s="36">
        <f t="shared" si="26"/>
        <v>221000</v>
      </c>
      <c r="N47" s="63" t="s">
        <v>515</v>
      </c>
      <c r="O47" s="63">
        <v>5120888</v>
      </c>
      <c r="P47" s="63">
        <f t="shared" si="27"/>
        <v>39</v>
      </c>
      <c r="Q47" s="63" t="s">
        <v>515</v>
      </c>
      <c r="R47" s="63">
        <v>5120889</v>
      </c>
      <c r="S47" s="63">
        <f t="shared" si="31"/>
        <v>18</v>
      </c>
      <c r="T47" s="63" t="s">
        <v>515</v>
      </c>
      <c r="U47" s="63">
        <v>5120890</v>
      </c>
      <c r="V47" s="63">
        <f>V46+G46</f>
        <v>3</v>
      </c>
      <c r="W47" s="36">
        <v>0</v>
      </c>
      <c r="X47" s="36">
        <v>0</v>
      </c>
    </row>
    <row r="48" spans="1:24" ht="16.5" x14ac:dyDescent="0.3">
      <c r="A48" s="36">
        <v>13</v>
      </c>
      <c r="B48" s="36">
        <f t="shared" si="30"/>
        <v>3</v>
      </c>
      <c r="C48" s="36">
        <f t="shared" si="11"/>
        <v>500</v>
      </c>
      <c r="D48" s="36">
        <f t="shared" si="11"/>
        <v>100</v>
      </c>
      <c r="E48" s="36">
        <f t="shared" si="24"/>
        <v>70000</v>
      </c>
      <c r="F48" s="36">
        <v>5120890</v>
      </c>
      <c r="G48" s="36">
        <f t="shared" si="13"/>
        <v>10</v>
      </c>
      <c r="H48" s="36">
        <f t="shared" si="25"/>
        <v>35000</v>
      </c>
      <c r="I48" s="36">
        <f t="shared" si="25"/>
        <v>650</v>
      </c>
      <c r="J48" s="36">
        <v>10</v>
      </c>
      <c r="K48" s="36" t="s">
        <v>7</v>
      </c>
      <c r="L48" s="36"/>
      <c r="M48" s="36">
        <f t="shared" si="26"/>
        <v>281000</v>
      </c>
      <c r="N48" s="63" t="s">
        <v>515</v>
      </c>
      <c r="O48" s="63">
        <v>5120888</v>
      </c>
      <c r="P48" s="63">
        <f t="shared" si="27"/>
        <v>39</v>
      </c>
      <c r="Q48" s="63" t="s">
        <v>515</v>
      </c>
      <c r="R48" s="63">
        <v>5120889</v>
      </c>
      <c r="S48" s="63">
        <f t="shared" si="31"/>
        <v>18</v>
      </c>
      <c r="T48" s="63" t="s">
        <v>515</v>
      </c>
      <c r="U48" s="63">
        <v>5120890</v>
      </c>
      <c r="V48" s="63">
        <f t="shared" ref="V48:V50" si="33">V47+G47</f>
        <v>8</v>
      </c>
      <c r="W48" s="36">
        <v>0</v>
      </c>
      <c r="X48" s="36">
        <v>0</v>
      </c>
    </row>
    <row r="49" spans="1:24" ht="16.5" x14ac:dyDescent="0.3">
      <c r="A49" s="36">
        <v>14</v>
      </c>
      <c r="B49" s="36">
        <f t="shared" si="30"/>
        <v>3</v>
      </c>
      <c r="C49" s="36">
        <f t="shared" si="11"/>
        <v>500</v>
      </c>
      <c r="D49" s="36">
        <f t="shared" si="11"/>
        <v>100</v>
      </c>
      <c r="E49" s="36">
        <f t="shared" si="24"/>
        <v>80000</v>
      </c>
      <c r="F49" s="36">
        <v>5120890</v>
      </c>
      <c r="G49" s="36">
        <f t="shared" si="13"/>
        <v>20</v>
      </c>
      <c r="H49" s="36">
        <f t="shared" si="25"/>
        <v>40000</v>
      </c>
      <c r="I49" s="36">
        <f t="shared" si="25"/>
        <v>700</v>
      </c>
      <c r="J49" s="36">
        <v>10</v>
      </c>
      <c r="K49" s="36" t="str">
        <f t="shared" ref="K49" si="34">K48</f>
        <v>coin</v>
      </c>
      <c r="L49" s="36"/>
      <c r="M49" s="36">
        <f t="shared" si="26"/>
        <v>351000</v>
      </c>
      <c r="N49" s="63" t="s">
        <v>515</v>
      </c>
      <c r="O49" s="63">
        <v>5120888</v>
      </c>
      <c r="P49" s="63">
        <f t="shared" si="27"/>
        <v>39</v>
      </c>
      <c r="Q49" s="63" t="s">
        <v>515</v>
      </c>
      <c r="R49" s="63">
        <v>5120889</v>
      </c>
      <c r="S49" s="63">
        <f t="shared" si="31"/>
        <v>18</v>
      </c>
      <c r="T49" s="63" t="s">
        <v>515</v>
      </c>
      <c r="U49" s="63">
        <v>5120890</v>
      </c>
      <c r="V49" s="63">
        <f t="shared" si="33"/>
        <v>18</v>
      </c>
      <c r="W49" s="36">
        <v>0</v>
      </c>
      <c r="X49" s="36">
        <v>0</v>
      </c>
    </row>
    <row r="50" spans="1:24" ht="16.5" x14ac:dyDescent="0.3">
      <c r="A50" s="36">
        <v>15</v>
      </c>
      <c r="B50" s="36">
        <f t="shared" si="30"/>
        <v>3</v>
      </c>
      <c r="C50" s="36">
        <f t="shared" si="11"/>
        <v>100</v>
      </c>
      <c r="D50" s="36">
        <f t="shared" si="11"/>
        <v>100</v>
      </c>
      <c r="E50" s="36">
        <f>H50*2</f>
        <v>100000</v>
      </c>
      <c r="F50" s="36">
        <v>5120890</v>
      </c>
      <c r="G50" s="36">
        <f t="shared" si="13"/>
        <v>30</v>
      </c>
      <c r="H50" s="36">
        <f t="shared" si="25"/>
        <v>50000</v>
      </c>
      <c r="I50" s="36">
        <f t="shared" si="25"/>
        <v>750</v>
      </c>
      <c r="J50" s="36">
        <v>15</v>
      </c>
      <c r="K50" s="36" t="s">
        <v>7</v>
      </c>
      <c r="L50" s="36"/>
      <c r="M50" s="36">
        <f t="shared" si="26"/>
        <v>431000</v>
      </c>
      <c r="N50" s="63" t="s">
        <v>515</v>
      </c>
      <c r="O50" s="63">
        <v>5120888</v>
      </c>
      <c r="P50" s="63">
        <f>P49</f>
        <v>39</v>
      </c>
      <c r="Q50" s="63" t="s">
        <v>515</v>
      </c>
      <c r="R50" s="63">
        <v>5120889</v>
      </c>
      <c r="S50" s="63">
        <f t="shared" si="31"/>
        <v>18</v>
      </c>
      <c r="T50" s="63" t="s">
        <v>515</v>
      </c>
      <c r="U50" s="63">
        <v>5120890</v>
      </c>
      <c r="V50" s="63">
        <f t="shared" si="33"/>
        <v>38</v>
      </c>
      <c r="W50" s="36">
        <v>0</v>
      </c>
      <c r="X50" s="36">
        <v>0</v>
      </c>
    </row>
    <row r="51" spans="1:24" ht="16.5" x14ac:dyDescent="0.3">
      <c r="A51" s="36">
        <v>0</v>
      </c>
      <c r="B51" s="36">
        <v>4</v>
      </c>
      <c r="C51" s="36">
        <f t="shared" si="11"/>
        <v>7000</v>
      </c>
      <c r="D51" s="36">
        <f t="shared" si="11"/>
        <v>10</v>
      </c>
      <c r="E51" s="36">
        <v>2000</v>
      </c>
      <c r="F51" s="36">
        <v>5120888</v>
      </c>
      <c r="G51" s="36">
        <f t="shared" si="13"/>
        <v>1</v>
      </c>
      <c r="H51" s="36">
        <f t="shared" si="25"/>
        <v>0</v>
      </c>
      <c r="I51" s="36">
        <f t="shared" si="25"/>
        <v>0</v>
      </c>
      <c r="J51" s="36">
        <v>0</v>
      </c>
      <c r="K51" s="36" t="s">
        <v>7</v>
      </c>
      <c r="L51" s="36"/>
      <c r="M51" s="36">
        <v>0</v>
      </c>
      <c r="N51" s="63"/>
      <c r="O51" s="63"/>
      <c r="P51" s="63"/>
      <c r="Q51" s="63"/>
      <c r="R51" s="63"/>
      <c r="S51" s="63"/>
      <c r="T51" s="63"/>
      <c r="U51" s="63"/>
      <c r="V51" s="63"/>
      <c r="W51" s="36">
        <v>0</v>
      </c>
      <c r="X51" s="36">
        <v>0</v>
      </c>
    </row>
    <row r="52" spans="1:24" ht="16.5" x14ac:dyDescent="0.3">
      <c r="A52" s="36">
        <v>1</v>
      </c>
      <c r="B52" s="36">
        <v>4</v>
      </c>
      <c r="C52" s="36">
        <f t="shared" si="11"/>
        <v>7000</v>
      </c>
      <c r="D52" s="36">
        <f t="shared" si="11"/>
        <v>10</v>
      </c>
      <c r="E52" s="36">
        <f t="shared" ref="E52:E65" si="35">H52*4</f>
        <v>4000</v>
      </c>
      <c r="F52" s="36">
        <v>5120888</v>
      </c>
      <c r="G52" s="36">
        <f t="shared" si="13"/>
        <v>2</v>
      </c>
      <c r="H52" s="36">
        <f t="shared" ref="H52:I66" si="36">H36</f>
        <v>1000</v>
      </c>
      <c r="I52" s="36">
        <f t="shared" si="36"/>
        <v>50</v>
      </c>
      <c r="J52" s="36">
        <v>0</v>
      </c>
      <c r="K52" s="36" t="s">
        <v>7</v>
      </c>
      <c r="L52" s="36"/>
      <c r="M52" s="36">
        <f>E51</f>
        <v>2000</v>
      </c>
      <c r="N52" s="63" t="s">
        <v>515</v>
      </c>
      <c r="O52" s="63">
        <v>5120888</v>
      </c>
      <c r="P52" s="63">
        <f>G51</f>
        <v>1</v>
      </c>
      <c r="Q52" s="63"/>
      <c r="R52" s="63"/>
      <c r="S52" s="63"/>
      <c r="T52" s="63"/>
      <c r="U52" s="63"/>
      <c r="V52" s="63"/>
      <c r="W52" s="36">
        <v>0</v>
      </c>
      <c r="X52" s="36">
        <v>0</v>
      </c>
    </row>
    <row r="53" spans="1:24" ht="16.5" x14ac:dyDescent="0.3">
      <c r="A53" s="36">
        <v>2</v>
      </c>
      <c r="B53" s="36">
        <v>4</v>
      </c>
      <c r="C53" s="36">
        <f t="shared" si="11"/>
        <v>6000</v>
      </c>
      <c r="D53" s="36">
        <f t="shared" si="11"/>
        <v>10</v>
      </c>
      <c r="E53" s="36">
        <f t="shared" si="35"/>
        <v>8000</v>
      </c>
      <c r="F53" s="36">
        <v>5120888</v>
      </c>
      <c r="G53" s="36">
        <f t="shared" si="13"/>
        <v>5</v>
      </c>
      <c r="H53" s="36">
        <f t="shared" si="36"/>
        <v>2000</v>
      </c>
      <c r="I53" s="36">
        <f t="shared" si="36"/>
        <v>100</v>
      </c>
      <c r="J53" s="36">
        <v>0</v>
      </c>
      <c r="K53" s="36" t="s">
        <v>487</v>
      </c>
      <c r="L53" s="36"/>
      <c r="M53" s="36">
        <f t="shared" ref="M53:M66" si="37">M52+E52</f>
        <v>6000</v>
      </c>
      <c r="N53" s="63" t="s">
        <v>515</v>
      </c>
      <c r="O53" s="63">
        <v>5120888</v>
      </c>
      <c r="P53" s="63">
        <f>G52+P52</f>
        <v>3</v>
      </c>
      <c r="Q53" s="63"/>
      <c r="R53" s="63"/>
      <c r="S53" s="63"/>
      <c r="T53" s="63"/>
      <c r="U53" s="63"/>
      <c r="V53" s="63"/>
      <c r="W53" s="36">
        <v>0</v>
      </c>
      <c r="X53" s="36">
        <v>0</v>
      </c>
    </row>
    <row r="54" spans="1:24" ht="16.5" x14ac:dyDescent="0.3">
      <c r="A54" s="36">
        <v>3</v>
      </c>
      <c r="B54" s="36">
        <v>4</v>
      </c>
      <c r="C54" s="36">
        <f t="shared" si="11"/>
        <v>5500</v>
      </c>
      <c r="D54" s="36">
        <f t="shared" si="11"/>
        <v>30</v>
      </c>
      <c r="E54" s="36">
        <f t="shared" si="35"/>
        <v>12000</v>
      </c>
      <c r="F54" s="36">
        <v>5120888</v>
      </c>
      <c r="G54" s="36">
        <f t="shared" si="13"/>
        <v>10</v>
      </c>
      <c r="H54" s="36">
        <f t="shared" si="36"/>
        <v>3000</v>
      </c>
      <c r="I54" s="36">
        <f t="shared" si="36"/>
        <v>150</v>
      </c>
      <c r="J54" s="36">
        <v>0</v>
      </c>
      <c r="K54" s="36" t="s">
        <v>7</v>
      </c>
      <c r="L54" s="36"/>
      <c r="M54" s="36">
        <f t="shared" si="37"/>
        <v>14000</v>
      </c>
      <c r="N54" s="63" t="s">
        <v>515</v>
      </c>
      <c r="O54" s="63">
        <v>5120888</v>
      </c>
      <c r="P54" s="63">
        <f>G53+P53</f>
        <v>8</v>
      </c>
      <c r="Q54" s="63"/>
      <c r="R54" s="63"/>
      <c r="S54" s="63"/>
      <c r="T54" s="63"/>
      <c r="U54" s="63"/>
      <c r="V54" s="63"/>
      <c r="W54" s="36">
        <v>0</v>
      </c>
      <c r="X54" s="36">
        <v>0</v>
      </c>
    </row>
    <row r="55" spans="1:24" ht="16.5" x14ac:dyDescent="0.3">
      <c r="A55" s="36">
        <v>4</v>
      </c>
      <c r="B55" s="36">
        <v>4</v>
      </c>
      <c r="C55" s="36">
        <f t="shared" si="11"/>
        <v>4500</v>
      </c>
      <c r="D55" s="36">
        <f t="shared" si="11"/>
        <v>30</v>
      </c>
      <c r="E55" s="36">
        <f t="shared" si="35"/>
        <v>16000</v>
      </c>
      <c r="F55" s="36">
        <v>5120888</v>
      </c>
      <c r="G55" s="36">
        <f t="shared" si="13"/>
        <v>20</v>
      </c>
      <c r="H55" s="36">
        <f t="shared" si="36"/>
        <v>4000</v>
      </c>
      <c r="I55" s="36">
        <f t="shared" si="36"/>
        <v>200</v>
      </c>
      <c r="J55" s="36">
        <v>0</v>
      </c>
      <c r="K55" s="36" t="s">
        <v>7</v>
      </c>
      <c r="L55" s="36"/>
      <c r="M55" s="36">
        <f t="shared" si="37"/>
        <v>26000</v>
      </c>
      <c r="N55" s="63" t="s">
        <v>515</v>
      </c>
      <c r="O55" s="63">
        <v>5120888</v>
      </c>
      <c r="P55" s="63">
        <f>G54+P54</f>
        <v>18</v>
      </c>
      <c r="Q55" s="63"/>
      <c r="R55" s="63"/>
      <c r="S55" s="63"/>
      <c r="T55" s="63"/>
      <c r="U55" s="63"/>
      <c r="V55" s="63"/>
      <c r="W55" s="36">
        <v>0</v>
      </c>
      <c r="X55" s="36">
        <v>0</v>
      </c>
    </row>
    <row r="56" spans="1:24" ht="16.5" x14ac:dyDescent="0.3">
      <c r="A56" s="36">
        <v>5</v>
      </c>
      <c r="B56" s="36">
        <v>4</v>
      </c>
      <c r="C56" s="36">
        <f t="shared" si="11"/>
        <v>3500</v>
      </c>
      <c r="D56" s="36">
        <f t="shared" si="11"/>
        <v>50</v>
      </c>
      <c r="E56" s="36">
        <f t="shared" si="35"/>
        <v>20000</v>
      </c>
      <c r="F56" s="36">
        <v>5120889</v>
      </c>
      <c r="G56" s="36">
        <f t="shared" si="13"/>
        <v>1</v>
      </c>
      <c r="H56" s="36">
        <f t="shared" si="36"/>
        <v>5000</v>
      </c>
      <c r="I56" s="36">
        <f t="shared" si="36"/>
        <v>250</v>
      </c>
      <c r="J56" s="36">
        <v>5</v>
      </c>
      <c r="K56" s="36" t="s">
        <v>489</v>
      </c>
      <c r="L56" s="36"/>
      <c r="M56" s="36">
        <f t="shared" si="37"/>
        <v>42000</v>
      </c>
      <c r="N56" s="63" t="s">
        <v>515</v>
      </c>
      <c r="O56" s="63">
        <v>5120888</v>
      </c>
      <c r="P56" s="63">
        <f>G55+P55</f>
        <v>38</v>
      </c>
      <c r="Q56" s="63"/>
      <c r="R56" s="63"/>
      <c r="S56" s="63"/>
      <c r="T56" s="63"/>
      <c r="U56" s="63"/>
      <c r="V56" s="63"/>
      <c r="W56" s="36">
        <v>0</v>
      </c>
      <c r="X56" s="36">
        <v>0</v>
      </c>
    </row>
    <row r="57" spans="1:24" ht="16.5" x14ac:dyDescent="0.3">
      <c r="A57" s="36">
        <v>6</v>
      </c>
      <c r="B57" s="36">
        <v>4</v>
      </c>
      <c r="C57" s="36">
        <f t="shared" si="11"/>
        <v>2500</v>
      </c>
      <c r="D57" s="36">
        <f t="shared" si="11"/>
        <v>50</v>
      </c>
      <c r="E57" s="36">
        <f t="shared" si="35"/>
        <v>32000</v>
      </c>
      <c r="F57" s="36">
        <v>5120889</v>
      </c>
      <c r="G57" s="36">
        <f t="shared" si="13"/>
        <v>2</v>
      </c>
      <c r="H57" s="36">
        <f t="shared" si="36"/>
        <v>8000</v>
      </c>
      <c r="I57" s="36">
        <f t="shared" si="36"/>
        <v>300</v>
      </c>
      <c r="J57" s="36">
        <v>5</v>
      </c>
      <c r="K57" s="36" t="s">
        <v>7</v>
      </c>
      <c r="L57" s="36"/>
      <c r="M57" s="36">
        <f t="shared" si="37"/>
        <v>62000</v>
      </c>
      <c r="N57" s="63" t="s">
        <v>515</v>
      </c>
      <c r="O57" s="63">
        <v>5120888</v>
      </c>
      <c r="P57" s="63">
        <f>G56+P56</f>
        <v>39</v>
      </c>
      <c r="Q57" s="63" t="s">
        <v>515</v>
      </c>
      <c r="R57" s="63">
        <v>5120889</v>
      </c>
      <c r="S57" s="63">
        <f>G56</f>
        <v>1</v>
      </c>
      <c r="T57" s="63"/>
      <c r="U57" s="63"/>
      <c r="V57" s="63"/>
      <c r="W57" s="36">
        <v>0</v>
      </c>
      <c r="X57" s="36">
        <v>0</v>
      </c>
    </row>
    <row r="58" spans="1:24" ht="16.5" x14ac:dyDescent="0.3">
      <c r="A58" s="36">
        <v>7</v>
      </c>
      <c r="B58" s="36">
        <v>4</v>
      </c>
      <c r="C58" s="36">
        <f t="shared" si="11"/>
        <v>1500</v>
      </c>
      <c r="D58" s="36">
        <f t="shared" si="11"/>
        <v>80</v>
      </c>
      <c r="E58" s="36">
        <f t="shared" si="35"/>
        <v>44000</v>
      </c>
      <c r="F58" s="36">
        <v>5120889</v>
      </c>
      <c r="G58" s="36">
        <f t="shared" si="13"/>
        <v>5</v>
      </c>
      <c r="H58" s="36">
        <f t="shared" si="36"/>
        <v>11000</v>
      </c>
      <c r="I58" s="36">
        <f t="shared" si="36"/>
        <v>350</v>
      </c>
      <c r="J58" s="36">
        <v>5</v>
      </c>
      <c r="K58" s="36" t="s">
        <v>7</v>
      </c>
      <c r="L58" s="36"/>
      <c r="M58" s="36">
        <f t="shared" si="37"/>
        <v>94000</v>
      </c>
      <c r="N58" s="63" t="s">
        <v>515</v>
      </c>
      <c r="O58" s="63">
        <v>5120888</v>
      </c>
      <c r="P58" s="63">
        <f t="shared" ref="P58:P65" si="38">P57</f>
        <v>39</v>
      </c>
      <c r="Q58" s="63" t="s">
        <v>515</v>
      </c>
      <c r="R58" s="63">
        <v>5120889</v>
      </c>
      <c r="S58" s="63">
        <f>G57+S57</f>
        <v>3</v>
      </c>
      <c r="T58" s="63"/>
      <c r="U58" s="63"/>
      <c r="V58" s="63"/>
      <c r="W58" s="36">
        <v>0</v>
      </c>
      <c r="X58" s="36">
        <v>0</v>
      </c>
    </row>
    <row r="59" spans="1:24" ht="16.5" x14ac:dyDescent="0.3">
      <c r="A59" s="36">
        <v>8</v>
      </c>
      <c r="B59" s="36">
        <v>4</v>
      </c>
      <c r="C59" s="36">
        <f t="shared" si="11"/>
        <v>1500</v>
      </c>
      <c r="D59" s="36">
        <f t="shared" si="11"/>
        <v>80</v>
      </c>
      <c r="E59" s="36">
        <f t="shared" si="35"/>
        <v>56000</v>
      </c>
      <c r="F59" s="36">
        <v>5120889</v>
      </c>
      <c r="G59" s="36">
        <f t="shared" si="13"/>
        <v>10</v>
      </c>
      <c r="H59" s="36">
        <f t="shared" si="36"/>
        <v>14000</v>
      </c>
      <c r="I59" s="36">
        <f t="shared" si="36"/>
        <v>400</v>
      </c>
      <c r="J59" s="36">
        <v>5</v>
      </c>
      <c r="K59" s="36" t="s">
        <v>7</v>
      </c>
      <c r="L59" s="36"/>
      <c r="M59" s="36">
        <f t="shared" si="37"/>
        <v>138000</v>
      </c>
      <c r="N59" s="63" t="s">
        <v>515</v>
      </c>
      <c r="O59" s="63">
        <v>5120888</v>
      </c>
      <c r="P59" s="63">
        <f t="shared" si="38"/>
        <v>39</v>
      </c>
      <c r="Q59" s="63" t="s">
        <v>515</v>
      </c>
      <c r="R59" s="63">
        <v>5120889</v>
      </c>
      <c r="S59" s="63">
        <f t="shared" ref="S59:S60" si="39">G58+S58</f>
        <v>8</v>
      </c>
      <c r="T59" s="63"/>
      <c r="U59" s="63"/>
      <c r="V59" s="63"/>
      <c r="W59" s="36">
        <v>0</v>
      </c>
      <c r="X59" s="36">
        <v>0</v>
      </c>
    </row>
    <row r="60" spans="1:24" ht="16.5" x14ac:dyDescent="0.3">
      <c r="A60" s="36">
        <v>9</v>
      </c>
      <c r="B60" s="36">
        <v>4</v>
      </c>
      <c r="C60" s="36">
        <f t="shared" si="11"/>
        <v>500</v>
      </c>
      <c r="D60" s="36">
        <f t="shared" si="11"/>
        <v>100</v>
      </c>
      <c r="E60" s="36">
        <f t="shared" si="35"/>
        <v>68000</v>
      </c>
      <c r="F60" s="36">
        <v>5120889</v>
      </c>
      <c r="G60" s="36">
        <f t="shared" si="13"/>
        <v>20</v>
      </c>
      <c r="H60" s="36">
        <f t="shared" si="36"/>
        <v>17000</v>
      </c>
      <c r="I60" s="36">
        <f t="shared" si="36"/>
        <v>450</v>
      </c>
      <c r="J60" s="36">
        <v>5</v>
      </c>
      <c r="K60" s="36" t="s">
        <v>7</v>
      </c>
      <c r="L60" s="36"/>
      <c r="M60" s="36">
        <f t="shared" si="37"/>
        <v>194000</v>
      </c>
      <c r="N60" s="63" t="s">
        <v>515</v>
      </c>
      <c r="O60" s="63">
        <v>5120888</v>
      </c>
      <c r="P60" s="63">
        <f t="shared" si="38"/>
        <v>39</v>
      </c>
      <c r="Q60" s="63" t="s">
        <v>515</v>
      </c>
      <c r="R60" s="63">
        <v>5120889</v>
      </c>
      <c r="S60" s="63">
        <f t="shared" si="39"/>
        <v>18</v>
      </c>
      <c r="T60" s="63"/>
      <c r="U60" s="63"/>
      <c r="V60" s="63"/>
      <c r="W60" s="36">
        <v>0</v>
      </c>
      <c r="X60" s="36">
        <v>0</v>
      </c>
    </row>
    <row r="61" spans="1:24" ht="16.5" x14ac:dyDescent="0.3">
      <c r="A61" s="36">
        <v>10</v>
      </c>
      <c r="B61" s="36">
        <f>B60</f>
        <v>4</v>
      </c>
      <c r="C61" s="36">
        <f t="shared" si="11"/>
        <v>500</v>
      </c>
      <c r="D61" s="36">
        <f t="shared" si="11"/>
        <v>100</v>
      </c>
      <c r="E61" s="36">
        <f t="shared" si="35"/>
        <v>80000</v>
      </c>
      <c r="F61" s="36">
        <v>5120890</v>
      </c>
      <c r="G61" s="36">
        <f t="shared" si="13"/>
        <v>1</v>
      </c>
      <c r="H61" s="36">
        <f t="shared" si="36"/>
        <v>20000</v>
      </c>
      <c r="I61" s="36">
        <f t="shared" si="36"/>
        <v>500</v>
      </c>
      <c r="J61" s="36">
        <v>10</v>
      </c>
      <c r="K61" s="36" t="str">
        <f t="shared" ref="K61" si="40">K60</f>
        <v>coin</v>
      </c>
      <c r="L61" s="36"/>
      <c r="M61" s="36">
        <f t="shared" si="37"/>
        <v>262000</v>
      </c>
      <c r="N61" s="63" t="s">
        <v>515</v>
      </c>
      <c r="O61" s="63">
        <v>5120888</v>
      </c>
      <c r="P61" s="63">
        <f t="shared" si="38"/>
        <v>39</v>
      </c>
      <c r="Q61" s="63" t="s">
        <v>515</v>
      </c>
      <c r="R61" s="63">
        <v>5120889</v>
      </c>
      <c r="S61" s="63">
        <f>S60</f>
        <v>18</v>
      </c>
      <c r="T61" s="63"/>
      <c r="U61" s="63"/>
      <c r="V61" s="63"/>
      <c r="W61" s="36">
        <v>0</v>
      </c>
      <c r="X61" s="36">
        <v>0</v>
      </c>
    </row>
    <row r="62" spans="1:24" ht="16.5" x14ac:dyDescent="0.3">
      <c r="A62" s="36">
        <v>11</v>
      </c>
      <c r="B62" s="36">
        <f t="shared" ref="B62:B66" si="41">B61</f>
        <v>4</v>
      </c>
      <c r="C62" s="36">
        <f t="shared" si="11"/>
        <v>500</v>
      </c>
      <c r="D62" s="36">
        <f t="shared" si="11"/>
        <v>100</v>
      </c>
      <c r="E62" s="36">
        <f t="shared" si="35"/>
        <v>100000</v>
      </c>
      <c r="F62" s="36">
        <v>5120890</v>
      </c>
      <c r="G62" s="36">
        <f t="shared" si="13"/>
        <v>2</v>
      </c>
      <c r="H62" s="36">
        <f t="shared" si="36"/>
        <v>25000</v>
      </c>
      <c r="I62" s="36">
        <f t="shared" si="36"/>
        <v>550</v>
      </c>
      <c r="J62" s="36">
        <v>10</v>
      </c>
      <c r="K62" s="36" t="s">
        <v>7</v>
      </c>
      <c r="L62" s="36"/>
      <c r="M62" s="36">
        <f t="shared" si="37"/>
        <v>342000</v>
      </c>
      <c r="N62" s="63" t="s">
        <v>515</v>
      </c>
      <c r="O62" s="63">
        <v>5120888</v>
      </c>
      <c r="P62" s="63">
        <f t="shared" si="38"/>
        <v>39</v>
      </c>
      <c r="Q62" s="63" t="s">
        <v>515</v>
      </c>
      <c r="R62" s="63">
        <v>5120889</v>
      </c>
      <c r="S62" s="63">
        <f t="shared" ref="S62:S66" si="42">S61</f>
        <v>18</v>
      </c>
      <c r="T62" s="63" t="s">
        <v>515</v>
      </c>
      <c r="U62" s="63">
        <v>5120890</v>
      </c>
      <c r="V62" s="63">
        <f>G61</f>
        <v>1</v>
      </c>
      <c r="W62" s="36">
        <v>0</v>
      </c>
      <c r="X62" s="36">
        <v>0</v>
      </c>
    </row>
    <row r="63" spans="1:24" ht="16.5" x14ac:dyDescent="0.3">
      <c r="A63" s="36">
        <v>12</v>
      </c>
      <c r="B63" s="36">
        <f t="shared" si="41"/>
        <v>4</v>
      </c>
      <c r="C63" s="36">
        <f t="shared" si="11"/>
        <v>500</v>
      </c>
      <c r="D63" s="36">
        <f t="shared" si="11"/>
        <v>100</v>
      </c>
      <c r="E63" s="36">
        <f t="shared" si="35"/>
        <v>120000</v>
      </c>
      <c r="F63" s="36">
        <v>5120890</v>
      </c>
      <c r="G63" s="36">
        <f t="shared" si="13"/>
        <v>5</v>
      </c>
      <c r="H63" s="36">
        <f t="shared" si="36"/>
        <v>30000</v>
      </c>
      <c r="I63" s="36">
        <f t="shared" si="36"/>
        <v>600</v>
      </c>
      <c r="J63" s="36">
        <v>10</v>
      </c>
      <c r="K63" s="36" t="str">
        <f t="shared" ref="K63" si="43">K62</f>
        <v>coin</v>
      </c>
      <c r="L63" s="36"/>
      <c r="M63" s="36">
        <f t="shared" si="37"/>
        <v>442000</v>
      </c>
      <c r="N63" s="63" t="s">
        <v>515</v>
      </c>
      <c r="O63" s="63">
        <v>5120888</v>
      </c>
      <c r="P63" s="63">
        <f t="shared" si="38"/>
        <v>39</v>
      </c>
      <c r="Q63" s="63" t="s">
        <v>515</v>
      </c>
      <c r="R63" s="63">
        <v>5120889</v>
      </c>
      <c r="S63" s="63">
        <f t="shared" si="42"/>
        <v>18</v>
      </c>
      <c r="T63" s="63" t="s">
        <v>515</v>
      </c>
      <c r="U63" s="63">
        <v>5120890</v>
      </c>
      <c r="V63" s="63">
        <f>V62+G62</f>
        <v>3</v>
      </c>
      <c r="W63" s="36">
        <v>0</v>
      </c>
      <c r="X63" s="36">
        <v>0</v>
      </c>
    </row>
    <row r="64" spans="1:24" ht="16.5" x14ac:dyDescent="0.3">
      <c r="A64" s="36">
        <v>13</v>
      </c>
      <c r="B64" s="36">
        <f t="shared" si="41"/>
        <v>4</v>
      </c>
      <c r="C64" s="36">
        <f t="shared" si="11"/>
        <v>500</v>
      </c>
      <c r="D64" s="36">
        <f t="shared" si="11"/>
        <v>100</v>
      </c>
      <c r="E64" s="36">
        <f t="shared" si="35"/>
        <v>140000</v>
      </c>
      <c r="F64" s="36">
        <v>5120890</v>
      </c>
      <c r="G64" s="36">
        <f t="shared" si="13"/>
        <v>10</v>
      </c>
      <c r="H64" s="36">
        <f t="shared" si="36"/>
        <v>35000</v>
      </c>
      <c r="I64" s="36">
        <f t="shared" si="36"/>
        <v>650</v>
      </c>
      <c r="J64" s="36">
        <v>10</v>
      </c>
      <c r="K64" s="36" t="s">
        <v>7</v>
      </c>
      <c r="L64" s="36"/>
      <c r="M64" s="36">
        <f t="shared" si="37"/>
        <v>562000</v>
      </c>
      <c r="N64" s="63" t="s">
        <v>515</v>
      </c>
      <c r="O64" s="63">
        <v>5120888</v>
      </c>
      <c r="P64" s="63">
        <f t="shared" si="38"/>
        <v>39</v>
      </c>
      <c r="Q64" s="63" t="s">
        <v>515</v>
      </c>
      <c r="R64" s="63">
        <v>5120889</v>
      </c>
      <c r="S64" s="63">
        <f t="shared" si="42"/>
        <v>18</v>
      </c>
      <c r="T64" s="63" t="s">
        <v>515</v>
      </c>
      <c r="U64" s="63">
        <v>5120890</v>
      </c>
      <c r="V64" s="63">
        <f t="shared" ref="V64:V66" si="44">V63+G63</f>
        <v>8</v>
      </c>
      <c r="W64" s="36">
        <v>0</v>
      </c>
      <c r="X64" s="36">
        <v>0</v>
      </c>
    </row>
    <row r="65" spans="1:24" ht="16.5" x14ac:dyDescent="0.3">
      <c r="A65" s="36">
        <v>14</v>
      </c>
      <c r="B65" s="36">
        <f t="shared" si="41"/>
        <v>4</v>
      </c>
      <c r="C65" s="36">
        <f t="shared" si="11"/>
        <v>500</v>
      </c>
      <c r="D65" s="36">
        <f t="shared" si="11"/>
        <v>100</v>
      </c>
      <c r="E65" s="36">
        <f t="shared" si="35"/>
        <v>160000</v>
      </c>
      <c r="F65" s="36">
        <v>5120890</v>
      </c>
      <c r="G65" s="36">
        <f t="shared" si="13"/>
        <v>20</v>
      </c>
      <c r="H65" s="36">
        <f t="shared" si="36"/>
        <v>40000</v>
      </c>
      <c r="I65" s="36">
        <f t="shared" si="36"/>
        <v>700</v>
      </c>
      <c r="J65" s="36">
        <v>10</v>
      </c>
      <c r="K65" s="36" t="str">
        <f t="shared" ref="K65" si="45">K64</f>
        <v>coin</v>
      </c>
      <c r="L65" s="36"/>
      <c r="M65" s="36">
        <f t="shared" si="37"/>
        <v>702000</v>
      </c>
      <c r="N65" s="63" t="s">
        <v>515</v>
      </c>
      <c r="O65" s="63">
        <v>5120888</v>
      </c>
      <c r="P65" s="63">
        <f t="shared" si="38"/>
        <v>39</v>
      </c>
      <c r="Q65" s="63" t="s">
        <v>515</v>
      </c>
      <c r="R65" s="63">
        <v>5120889</v>
      </c>
      <c r="S65" s="63">
        <f t="shared" si="42"/>
        <v>18</v>
      </c>
      <c r="T65" s="63" t="s">
        <v>515</v>
      </c>
      <c r="U65" s="63">
        <v>5120890</v>
      </c>
      <c r="V65" s="63">
        <f t="shared" si="44"/>
        <v>18</v>
      </c>
      <c r="W65" s="36">
        <v>0</v>
      </c>
      <c r="X65" s="36">
        <v>0</v>
      </c>
    </row>
    <row r="66" spans="1:24" ht="16.5" x14ac:dyDescent="0.3">
      <c r="A66" s="36">
        <v>15</v>
      </c>
      <c r="B66" s="36">
        <f t="shared" si="41"/>
        <v>4</v>
      </c>
      <c r="C66" s="36">
        <f t="shared" si="11"/>
        <v>100</v>
      </c>
      <c r="D66" s="36">
        <f t="shared" si="11"/>
        <v>100</v>
      </c>
      <c r="E66" s="36">
        <f>H66*4</f>
        <v>200000</v>
      </c>
      <c r="F66" s="36">
        <v>5120890</v>
      </c>
      <c r="G66" s="36">
        <f t="shared" si="13"/>
        <v>30</v>
      </c>
      <c r="H66" s="36">
        <f t="shared" si="36"/>
        <v>50000</v>
      </c>
      <c r="I66" s="36">
        <f t="shared" si="36"/>
        <v>750</v>
      </c>
      <c r="J66" s="36">
        <v>15</v>
      </c>
      <c r="K66" s="36" t="s">
        <v>7</v>
      </c>
      <c r="L66" s="36"/>
      <c r="M66" s="36">
        <f t="shared" si="37"/>
        <v>862000</v>
      </c>
      <c r="N66" s="63" t="s">
        <v>515</v>
      </c>
      <c r="O66" s="63">
        <v>5120888</v>
      </c>
      <c r="P66" s="63">
        <f>P65</f>
        <v>39</v>
      </c>
      <c r="Q66" s="63" t="s">
        <v>515</v>
      </c>
      <c r="R66" s="63">
        <v>5120889</v>
      </c>
      <c r="S66" s="63">
        <f t="shared" si="42"/>
        <v>18</v>
      </c>
      <c r="T66" s="63" t="s">
        <v>515</v>
      </c>
      <c r="U66" s="63">
        <v>5120890</v>
      </c>
      <c r="V66" s="63">
        <f t="shared" si="44"/>
        <v>38</v>
      </c>
      <c r="W66" s="36">
        <v>0</v>
      </c>
      <c r="X66" s="36">
        <v>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J22" sqref="J22"/>
    </sheetView>
  </sheetViews>
  <sheetFormatPr defaultRowHeight="13.5" x14ac:dyDescent="0.15"/>
  <cols>
    <col min="1" max="4" width="10.375" bestFit="1" customWidth="1"/>
  </cols>
  <sheetData>
    <row r="1" spans="1:4" ht="16.5" x14ac:dyDescent="0.35">
      <c r="A1" s="31" t="s">
        <v>260</v>
      </c>
      <c r="B1" s="31" t="s">
        <v>257</v>
      </c>
      <c r="C1" s="31" t="s">
        <v>258</v>
      </c>
      <c r="D1" s="31" t="s">
        <v>259</v>
      </c>
    </row>
    <row r="2" spans="1:4" ht="16.5" x14ac:dyDescent="0.35">
      <c r="A2" s="31" t="s">
        <v>253</v>
      </c>
      <c r="B2" s="31" t="s">
        <v>254</v>
      </c>
      <c r="C2" s="31" t="s">
        <v>255</v>
      </c>
      <c r="D2" s="31" t="s">
        <v>256</v>
      </c>
    </row>
    <row r="3" spans="1:4" ht="16.5" x14ac:dyDescent="0.15">
      <c r="A3" s="32">
        <v>5120887</v>
      </c>
      <c r="B3" s="32">
        <v>5120877</v>
      </c>
      <c r="C3" s="32">
        <v>5120876</v>
      </c>
      <c r="D3" s="32">
        <v>5120875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T100"/>
  <sheetViews>
    <sheetView workbookViewId="0">
      <selection activeCell="M2" sqref="M2"/>
    </sheetView>
  </sheetViews>
  <sheetFormatPr defaultColWidth="9" defaultRowHeight="16.5" x14ac:dyDescent="0.35"/>
  <cols>
    <col min="1" max="1" width="5.5" style="1" bestFit="1" customWidth="1"/>
    <col min="2" max="2" width="4.75" style="1" bestFit="1" customWidth="1"/>
    <col min="3" max="3" width="8" style="1" bestFit="1" customWidth="1"/>
    <col min="4" max="8" width="8" style="1" customWidth="1"/>
    <col min="9" max="11" width="9" style="1"/>
    <col min="12" max="12" width="11.375" style="1" bestFit="1" customWidth="1"/>
    <col min="13" max="15" width="8" style="1" bestFit="1" customWidth="1"/>
    <col min="16" max="17" width="9" style="1"/>
    <col min="18" max="18" width="7.5" style="1" bestFit="1" customWidth="1"/>
    <col min="19" max="19" width="4.75" style="1" bestFit="1" customWidth="1"/>
    <col min="20" max="20" width="3.5" style="1" bestFit="1" customWidth="1"/>
    <col min="21" max="28" width="4.5" style="1" bestFit="1" customWidth="1"/>
    <col min="29" max="29" width="4.5" style="1" customWidth="1"/>
    <col min="30" max="30" width="4.75" style="1" bestFit="1" customWidth="1"/>
    <col min="31" max="33" width="4.5" style="1" customWidth="1"/>
    <col min="34" max="34" width="3.5" style="1" bestFit="1" customWidth="1"/>
    <col min="35" max="40" width="4.5" style="1" customWidth="1"/>
    <col min="41" max="41" width="6" style="1" customWidth="1"/>
    <col min="42" max="42" width="3.5" style="1" bestFit="1" customWidth="1"/>
    <col min="43" max="43" width="6" style="1" bestFit="1" customWidth="1"/>
    <col min="44" max="44" width="9" style="1"/>
    <col min="45" max="45" width="9.625" style="1" bestFit="1" customWidth="1"/>
    <col min="46" max="46" width="11.75" style="1" bestFit="1" customWidth="1"/>
    <col min="47" max="16384" width="9" style="1"/>
  </cols>
  <sheetData>
    <row r="1" spans="1:46" ht="17.25" thickBot="1" x14ac:dyDescent="0.4">
      <c r="A1" s="2" t="s">
        <v>118</v>
      </c>
      <c r="B1" s="3" t="s">
        <v>119</v>
      </c>
      <c r="C1" s="4" t="s">
        <v>227</v>
      </c>
      <c r="D1" s="28" t="s">
        <v>228</v>
      </c>
      <c r="E1" s="28" t="s">
        <v>229</v>
      </c>
      <c r="F1" s="28" t="s">
        <v>230</v>
      </c>
      <c r="G1" s="28" t="s">
        <v>231</v>
      </c>
      <c r="H1" s="28" t="s">
        <v>232</v>
      </c>
      <c r="J1" s="9"/>
      <c r="K1" s="9"/>
      <c r="L1" s="3" t="s">
        <v>134</v>
      </c>
      <c r="M1" s="3" t="s">
        <v>135</v>
      </c>
      <c r="N1" s="3" t="s">
        <v>136</v>
      </c>
      <c r="O1" s="3" t="s">
        <v>137</v>
      </c>
      <c r="P1" s="9"/>
      <c r="S1" s="6" t="s">
        <v>251</v>
      </c>
      <c r="T1" s="6">
        <v>1</v>
      </c>
      <c r="U1" s="6">
        <v>6</v>
      </c>
      <c r="V1" s="6">
        <v>7</v>
      </c>
      <c r="W1" s="6">
        <v>11</v>
      </c>
      <c r="X1" s="6">
        <v>12</v>
      </c>
      <c r="Y1" s="6">
        <v>16</v>
      </c>
      <c r="Z1" s="6">
        <v>17</v>
      </c>
      <c r="AA1" s="6">
        <v>18</v>
      </c>
      <c r="AB1" s="6">
        <v>19</v>
      </c>
      <c r="AC1" s="29"/>
      <c r="AD1" s="20" t="s">
        <v>252</v>
      </c>
      <c r="AE1" s="29">
        <v>1</v>
      </c>
      <c r="AF1" s="29">
        <v>2</v>
      </c>
      <c r="AG1" s="29">
        <v>3</v>
      </c>
      <c r="AH1" s="29">
        <v>4</v>
      </c>
      <c r="AR1" s="74" t="s">
        <v>192</v>
      </c>
      <c r="AS1" s="12" t="s">
        <v>159</v>
      </c>
      <c r="AT1" s="11" t="s">
        <v>183</v>
      </c>
    </row>
    <row r="2" spans="1:46" ht="17.25" thickBot="1" x14ac:dyDescent="0.4">
      <c r="A2" s="5" t="s">
        <v>120</v>
      </c>
      <c r="B2" s="5">
        <v>1</v>
      </c>
      <c r="C2" s="5">
        <v>600</v>
      </c>
      <c r="D2" s="5">
        <v>120</v>
      </c>
      <c r="E2" s="5">
        <v>0</v>
      </c>
      <c r="F2" s="5">
        <v>30</v>
      </c>
      <c r="G2" s="5">
        <v>3</v>
      </c>
      <c r="H2" s="5">
        <v>0</v>
      </c>
      <c r="J2" s="3" t="s">
        <v>138</v>
      </c>
      <c r="K2" s="3" t="s">
        <v>145</v>
      </c>
      <c r="L2" s="11"/>
      <c r="M2" s="10">
        <v>0.33400000000000002</v>
      </c>
      <c r="N2" s="11"/>
      <c r="O2" s="3"/>
      <c r="P2" s="11">
        <f t="shared" ref="P2:P7" si="0">SUM(L2:O2)</f>
        <v>0.33400000000000002</v>
      </c>
      <c r="S2" s="5">
        <v>1</v>
      </c>
      <c r="T2" s="5"/>
      <c r="U2" s="5"/>
      <c r="V2" s="5"/>
      <c r="W2" s="5"/>
      <c r="X2" s="5"/>
      <c r="Y2" s="5">
        <v>10</v>
      </c>
      <c r="Z2" s="5">
        <v>20</v>
      </c>
      <c r="AA2" s="5">
        <v>40</v>
      </c>
      <c r="AB2" s="5">
        <v>80</v>
      </c>
      <c r="AC2" s="30"/>
      <c r="AD2" s="5">
        <v>1</v>
      </c>
      <c r="AE2" s="5"/>
      <c r="AF2" s="5"/>
      <c r="AG2" s="5"/>
      <c r="AH2" s="5">
        <v>4</v>
      </c>
      <c r="AR2" s="75"/>
      <c r="AS2" s="12" t="s">
        <v>160</v>
      </c>
      <c r="AT2" s="11" t="s">
        <v>184</v>
      </c>
    </row>
    <row r="3" spans="1:46" ht="17.25" thickBot="1" x14ac:dyDescent="0.4">
      <c r="A3" s="5" t="s">
        <v>121</v>
      </c>
      <c r="B3" s="5">
        <v>2</v>
      </c>
      <c r="C3" s="5">
        <v>600</v>
      </c>
      <c r="D3" s="5">
        <v>120</v>
      </c>
      <c r="E3" s="5">
        <v>0</v>
      </c>
      <c r="F3" s="5">
        <v>30</v>
      </c>
      <c r="G3" s="5">
        <v>3</v>
      </c>
      <c r="H3" s="5">
        <v>0</v>
      </c>
      <c r="J3" s="3" t="s">
        <v>139</v>
      </c>
      <c r="K3" s="3" t="s">
        <v>146</v>
      </c>
      <c r="L3" s="10">
        <v>0.33339999999999997</v>
      </c>
      <c r="M3" s="10"/>
      <c r="N3" s="11"/>
      <c r="O3" s="11"/>
      <c r="P3" s="11">
        <f t="shared" si="0"/>
        <v>0.33339999999999997</v>
      </c>
      <c r="S3" s="5">
        <v>10</v>
      </c>
      <c r="T3" s="5">
        <f>T2+T$2</f>
        <v>0</v>
      </c>
      <c r="U3" s="5">
        <f>U2+U$2</f>
        <v>0</v>
      </c>
      <c r="V3" s="5">
        <f>V2+V$2</f>
        <v>0</v>
      </c>
      <c r="W3" s="5">
        <f>W2+W$2</f>
        <v>0</v>
      </c>
      <c r="X3" s="5">
        <f>X2+X$2</f>
        <v>0</v>
      </c>
      <c r="Y3" s="5">
        <v>20</v>
      </c>
      <c r="Z3" s="5">
        <f t="shared" ref="Z3:AB3" si="1">Z2+Z$2</f>
        <v>40</v>
      </c>
      <c r="AA3" s="5">
        <f t="shared" si="1"/>
        <v>80</v>
      </c>
      <c r="AB3" s="5">
        <f t="shared" si="1"/>
        <v>160</v>
      </c>
      <c r="AC3" s="30"/>
      <c r="AD3" s="5">
        <v>2</v>
      </c>
      <c r="AE3" s="5">
        <f>AE2+AE$2</f>
        <v>0</v>
      </c>
      <c r="AF3" s="5">
        <f t="shared" ref="AF3:AG3" si="2">AF2+AF$2</f>
        <v>0</v>
      </c>
      <c r="AG3" s="5">
        <f t="shared" si="2"/>
        <v>0</v>
      </c>
      <c r="AH3" s="5">
        <v>8</v>
      </c>
      <c r="AR3" s="75"/>
      <c r="AS3" s="12" t="s">
        <v>161</v>
      </c>
      <c r="AT3" s="11" t="s">
        <v>4</v>
      </c>
    </row>
    <row r="4" spans="1:46" ht="17.25" thickBot="1" x14ac:dyDescent="0.4">
      <c r="A4" s="5" t="s">
        <v>122</v>
      </c>
      <c r="B4" s="5">
        <v>3</v>
      </c>
      <c r="C4" s="5">
        <v>600</v>
      </c>
      <c r="D4" s="5">
        <v>120</v>
      </c>
      <c r="E4" s="5">
        <v>0</v>
      </c>
      <c r="F4" s="5">
        <v>30</v>
      </c>
      <c r="G4" s="5">
        <v>3</v>
      </c>
      <c r="H4" s="5">
        <v>0</v>
      </c>
      <c r="J4" s="3" t="s">
        <v>140</v>
      </c>
      <c r="K4" s="3" t="s">
        <v>147</v>
      </c>
      <c r="L4" s="10">
        <f>L3</f>
        <v>0.33339999999999997</v>
      </c>
      <c r="M4" s="11"/>
      <c r="N4" s="10"/>
      <c r="O4" s="3"/>
      <c r="P4" s="11">
        <f t="shared" si="0"/>
        <v>0.33339999999999997</v>
      </c>
      <c r="S4" s="5">
        <v>20</v>
      </c>
      <c r="T4" s="5">
        <f t="shared" ref="T4:U12" si="3">T3+T$2</f>
        <v>0</v>
      </c>
      <c r="U4" s="5">
        <f t="shared" si="3"/>
        <v>0</v>
      </c>
      <c r="V4" s="5">
        <f t="shared" ref="V4:X4" si="4">V3+V$2</f>
        <v>0</v>
      </c>
      <c r="W4" s="5">
        <f t="shared" si="4"/>
        <v>0</v>
      </c>
      <c r="X4" s="5">
        <f t="shared" si="4"/>
        <v>0</v>
      </c>
      <c r="Y4" s="5">
        <f t="shared" ref="Y4:Y12" si="5">Y3+Y$2</f>
        <v>30</v>
      </c>
      <c r="Z4" s="5">
        <f t="shared" ref="Z4:AB4" si="6">Z3+Z$2</f>
        <v>60</v>
      </c>
      <c r="AA4" s="5">
        <f t="shared" si="6"/>
        <v>120</v>
      </c>
      <c r="AB4" s="5">
        <f t="shared" si="6"/>
        <v>240</v>
      </c>
      <c r="AC4" s="30"/>
      <c r="AD4" s="5">
        <v>3</v>
      </c>
      <c r="AE4" s="5">
        <f t="shared" ref="AE4:AE16" si="7">AE3+AE$2</f>
        <v>0</v>
      </c>
      <c r="AF4" s="5">
        <f t="shared" ref="AF4:AF16" si="8">AF3+AF$2</f>
        <v>0</v>
      </c>
      <c r="AG4" s="5">
        <f t="shared" ref="AG4" si="9">AG3+AG$2</f>
        <v>0</v>
      </c>
      <c r="AH4" s="5">
        <v>12</v>
      </c>
      <c r="AR4" s="75"/>
      <c r="AS4" s="12" t="s">
        <v>162</v>
      </c>
      <c r="AT4" s="11" t="s">
        <v>185</v>
      </c>
    </row>
    <row r="5" spans="1:46" ht="17.25" thickBot="1" x14ac:dyDescent="0.4">
      <c r="A5" s="5" t="s">
        <v>123</v>
      </c>
      <c r="B5" s="5">
        <v>4</v>
      </c>
      <c r="C5" s="5">
        <v>600</v>
      </c>
      <c r="D5" s="5">
        <v>120</v>
      </c>
      <c r="E5" s="5">
        <v>0</v>
      </c>
      <c r="F5" s="5">
        <v>30</v>
      </c>
      <c r="G5" s="5">
        <v>3</v>
      </c>
      <c r="H5" s="5">
        <v>0</v>
      </c>
      <c r="J5" s="3" t="s">
        <v>141</v>
      </c>
      <c r="K5" s="3" t="s">
        <v>148</v>
      </c>
      <c r="L5" s="10">
        <f>L4</f>
        <v>0.33339999999999997</v>
      </c>
      <c r="M5" s="11"/>
      <c r="N5" s="11"/>
      <c r="O5" s="10"/>
      <c r="P5" s="11">
        <f t="shared" si="0"/>
        <v>0.33339999999999997</v>
      </c>
      <c r="S5" s="5">
        <v>30</v>
      </c>
      <c r="T5" s="5">
        <f t="shared" si="3"/>
        <v>0</v>
      </c>
      <c r="U5" s="5">
        <f t="shared" si="3"/>
        <v>0</v>
      </c>
      <c r="V5" s="5">
        <f t="shared" ref="V5:X5" si="10">V4+V$2</f>
        <v>0</v>
      </c>
      <c r="W5" s="5">
        <f t="shared" si="10"/>
        <v>0</v>
      </c>
      <c r="X5" s="5">
        <f t="shared" si="10"/>
        <v>0</v>
      </c>
      <c r="Y5" s="5">
        <f t="shared" si="5"/>
        <v>40</v>
      </c>
      <c r="Z5" s="5">
        <f t="shared" ref="Z5:AB5" si="11">Z4+Z$2</f>
        <v>80</v>
      </c>
      <c r="AA5" s="5">
        <f t="shared" si="11"/>
        <v>160</v>
      </c>
      <c r="AB5" s="5">
        <f t="shared" si="11"/>
        <v>320</v>
      </c>
      <c r="AC5" s="30"/>
      <c r="AD5" s="5">
        <v>4</v>
      </c>
      <c r="AE5" s="5">
        <f t="shared" si="7"/>
        <v>0</v>
      </c>
      <c r="AF5" s="5">
        <f t="shared" si="8"/>
        <v>0</v>
      </c>
      <c r="AG5" s="5">
        <f t="shared" ref="AG5" si="12">AG4+AG$2</f>
        <v>0</v>
      </c>
      <c r="AH5" s="5">
        <v>16</v>
      </c>
      <c r="AR5" s="75"/>
      <c r="AS5" s="12" t="s">
        <v>163</v>
      </c>
      <c r="AT5" s="11" t="s">
        <v>186</v>
      </c>
    </row>
    <row r="6" spans="1:46" ht="17.25" thickBot="1" x14ac:dyDescent="0.4">
      <c r="A6" s="5" t="s">
        <v>122</v>
      </c>
      <c r="B6" s="5">
        <v>5</v>
      </c>
      <c r="C6" s="5">
        <v>600</v>
      </c>
      <c r="D6" s="5">
        <v>120</v>
      </c>
      <c r="E6" s="5">
        <v>0</v>
      </c>
      <c r="F6" s="5">
        <v>30</v>
      </c>
      <c r="G6" s="5">
        <v>3</v>
      </c>
      <c r="H6" s="5">
        <v>0</v>
      </c>
      <c r="J6" s="3" t="s">
        <v>142</v>
      </c>
      <c r="K6" s="3" t="s">
        <v>149</v>
      </c>
      <c r="L6" s="10"/>
      <c r="M6" s="10">
        <v>0.33400000000000002</v>
      </c>
      <c r="N6" s="11"/>
      <c r="O6" s="3"/>
      <c r="P6" s="11">
        <f t="shared" si="0"/>
        <v>0.33400000000000002</v>
      </c>
      <c r="S6" s="5">
        <v>40</v>
      </c>
      <c r="T6" s="5">
        <f t="shared" si="3"/>
        <v>0</v>
      </c>
      <c r="U6" s="5">
        <f t="shared" si="3"/>
        <v>0</v>
      </c>
      <c r="V6" s="5">
        <f t="shared" ref="V6:X6" si="13">V5+V$2</f>
        <v>0</v>
      </c>
      <c r="W6" s="5">
        <f t="shared" si="13"/>
        <v>0</v>
      </c>
      <c r="X6" s="5">
        <f t="shared" si="13"/>
        <v>0</v>
      </c>
      <c r="Y6" s="5">
        <f t="shared" si="5"/>
        <v>50</v>
      </c>
      <c r="Z6" s="5">
        <f t="shared" ref="Z6:AB6" si="14">Z5+Z$2</f>
        <v>100</v>
      </c>
      <c r="AA6" s="5">
        <f t="shared" si="14"/>
        <v>200</v>
      </c>
      <c r="AB6" s="5">
        <f t="shared" si="14"/>
        <v>400</v>
      </c>
      <c r="AC6" s="30"/>
      <c r="AD6" s="5">
        <v>5</v>
      </c>
      <c r="AE6" s="5">
        <f t="shared" si="7"/>
        <v>0</v>
      </c>
      <c r="AF6" s="5">
        <f t="shared" si="8"/>
        <v>0</v>
      </c>
      <c r="AG6" s="5">
        <f t="shared" ref="AG6" si="15">AG5+AG$2</f>
        <v>0</v>
      </c>
      <c r="AH6" s="5">
        <v>20</v>
      </c>
      <c r="AR6" s="75"/>
      <c r="AS6" s="12" t="s">
        <v>164</v>
      </c>
      <c r="AT6" s="22" t="s">
        <v>170</v>
      </c>
    </row>
    <row r="7" spans="1:46" ht="17.25" thickBot="1" x14ac:dyDescent="0.4">
      <c r="A7" s="6" t="s">
        <v>124</v>
      </c>
      <c r="B7" s="6">
        <v>6</v>
      </c>
      <c r="C7" s="5">
        <v>900</v>
      </c>
      <c r="D7" s="5">
        <v>180</v>
      </c>
      <c r="E7" s="5">
        <v>0</v>
      </c>
      <c r="F7" s="5">
        <v>45</v>
      </c>
      <c r="G7" s="5">
        <v>6</v>
      </c>
      <c r="H7" s="5">
        <v>0</v>
      </c>
      <c r="J7" s="3" t="s">
        <v>143</v>
      </c>
      <c r="K7" s="3" t="s">
        <v>150</v>
      </c>
      <c r="L7" s="10"/>
      <c r="M7" s="10">
        <v>0.33400000000000002</v>
      </c>
      <c r="N7" s="11"/>
      <c r="O7" s="11"/>
      <c r="P7" s="11">
        <f t="shared" si="0"/>
        <v>0.33400000000000002</v>
      </c>
      <c r="S7" s="5">
        <v>50</v>
      </c>
      <c r="T7" s="5">
        <f t="shared" si="3"/>
        <v>0</v>
      </c>
      <c r="U7" s="5">
        <f t="shared" si="3"/>
        <v>0</v>
      </c>
      <c r="V7" s="5">
        <f t="shared" ref="V7:X7" si="16">V6+V$2</f>
        <v>0</v>
      </c>
      <c r="W7" s="5">
        <f t="shared" si="16"/>
        <v>0</v>
      </c>
      <c r="X7" s="5">
        <f t="shared" si="16"/>
        <v>0</v>
      </c>
      <c r="Y7" s="5">
        <f t="shared" si="5"/>
        <v>60</v>
      </c>
      <c r="Z7" s="5">
        <f t="shared" ref="Z7:AB7" si="17">Z6+Z$2</f>
        <v>120</v>
      </c>
      <c r="AA7" s="5">
        <f t="shared" si="17"/>
        <v>240</v>
      </c>
      <c r="AB7" s="5">
        <f t="shared" si="17"/>
        <v>480</v>
      </c>
      <c r="AC7" s="30"/>
      <c r="AD7" s="5">
        <v>6</v>
      </c>
      <c r="AE7" s="5">
        <f t="shared" si="7"/>
        <v>0</v>
      </c>
      <c r="AF7" s="5">
        <f t="shared" si="8"/>
        <v>0</v>
      </c>
      <c r="AG7" s="5">
        <f t="shared" ref="AG7" si="18">AG6+AG$2</f>
        <v>0</v>
      </c>
      <c r="AH7" s="5">
        <v>24</v>
      </c>
      <c r="AR7" s="75"/>
      <c r="AS7" s="12" t="s">
        <v>165</v>
      </c>
      <c r="AT7" s="22" t="s">
        <v>171</v>
      </c>
    </row>
    <row r="8" spans="1:46" ht="17.25" thickBot="1" x14ac:dyDescent="0.4">
      <c r="A8" s="6" t="s">
        <v>125</v>
      </c>
      <c r="B8" s="6">
        <v>7</v>
      </c>
      <c r="C8" s="5">
        <v>1170</v>
      </c>
      <c r="D8" s="5">
        <v>234</v>
      </c>
      <c r="E8" s="5">
        <v>0</v>
      </c>
      <c r="F8" s="5">
        <v>58</v>
      </c>
      <c r="G8" s="5">
        <v>7</v>
      </c>
      <c r="H8" s="5">
        <v>0</v>
      </c>
      <c r="J8" s="3" t="s">
        <v>144</v>
      </c>
      <c r="K8" s="3"/>
      <c r="L8" s="11">
        <f>SUM(L2:L7)</f>
        <v>1.0002</v>
      </c>
      <c r="M8" s="11">
        <f>SUM(M2:M7)</f>
        <v>1.002</v>
      </c>
      <c r="N8" s="11">
        <f>SUM(N2:N7)</f>
        <v>0</v>
      </c>
      <c r="O8" s="11">
        <f>SUM(O2:O7)</f>
        <v>0</v>
      </c>
      <c r="P8" s="9"/>
      <c r="S8" s="5">
        <v>60</v>
      </c>
      <c r="T8" s="5">
        <f t="shared" si="3"/>
        <v>0</v>
      </c>
      <c r="U8" s="5">
        <f t="shared" si="3"/>
        <v>0</v>
      </c>
      <c r="V8" s="5">
        <f t="shared" ref="V8:X8" si="19">V7+V$2</f>
        <v>0</v>
      </c>
      <c r="W8" s="5">
        <f t="shared" si="19"/>
        <v>0</v>
      </c>
      <c r="X8" s="5">
        <f t="shared" si="19"/>
        <v>0</v>
      </c>
      <c r="Y8" s="5">
        <f t="shared" si="5"/>
        <v>70</v>
      </c>
      <c r="Z8" s="5">
        <f t="shared" ref="Z8:AB8" si="20">Z7+Z$2</f>
        <v>140</v>
      </c>
      <c r="AA8" s="5">
        <f t="shared" si="20"/>
        <v>280</v>
      </c>
      <c r="AB8" s="5">
        <f t="shared" si="20"/>
        <v>560</v>
      </c>
      <c r="AC8" s="30"/>
      <c r="AD8" s="5">
        <v>7</v>
      </c>
      <c r="AE8" s="5">
        <f t="shared" si="7"/>
        <v>0</v>
      </c>
      <c r="AF8" s="5">
        <f t="shared" si="8"/>
        <v>0</v>
      </c>
      <c r="AG8" s="5">
        <f t="shared" ref="AG8" si="21">AG7+AG$2</f>
        <v>0</v>
      </c>
      <c r="AH8" s="5">
        <v>28</v>
      </c>
      <c r="AR8" s="75"/>
      <c r="AS8" s="12" t="s">
        <v>166</v>
      </c>
      <c r="AT8" s="22" t="s">
        <v>172</v>
      </c>
    </row>
    <row r="9" spans="1:46" ht="17.25" thickBot="1" x14ac:dyDescent="0.4">
      <c r="A9" s="6" t="s">
        <v>126</v>
      </c>
      <c r="B9" s="6">
        <v>8</v>
      </c>
      <c r="C9" s="5">
        <v>1170</v>
      </c>
      <c r="D9" s="5">
        <v>234</v>
      </c>
      <c r="E9" s="5">
        <v>0</v>
      </c>
      <c r="F9" s="5">
        <v>58</v>
      </c>
      <c r="G9" s="5">
        <v>7</v>
      </c>
      <c r="H9" s="5">
        <v>0</v>
      </c>
      <c r="S9" s="5">
        <v>70</v>
      </c>
      <c r="T9" s="5">
        <f t="shared" si="3"/>
        <v>0</v>
      </c>
      <c r="U9" s="5">
        <f t="shared" si="3"/>
        <v>0</v>
      </c>
      <c r="V9" s="5">
        <f t="shared" ref="V9:X9" si="22">V8+V$2</f>
        <v>0</v>
      </c>
      <c r="W9" s="5">
        <f t="shared" si="22"/>
        <v>0</v>
      </c>
      <c r="X9" s="5">
        <f t="shared" si="22"/>
        <v>0</v>
      </c>
      <c r="Y9" s="5">
        <f t="shared" si="5"/>
        <v>80</v>
      </c>
      <c r="Z9" s="5">
        <f t="shared" ref="Z9:AB9" si="23">Z8+Z$2</f>
        <v>160</v>
      </c>
      <c r="AA9" s="5">
        <f t="shared" si="23"/>
        <v>320</v>
      </c>
      <c r="AB9" s="5">
        <f t="shared" si="23"/>
        <v>640</v>
      </c>
      <c r="AC9" s="30"/>
      <c r="AD9" s="5">
        <v>8</v>
      </c>
      <c r="AE9" s="5">
        <f t="shared" si="7"/>
        <v>0</v>
      </c>
      <c r="AF9" s="5">
        <f t="shared" si="8"/>
        <v>0</v>
      </c>
      <c r="AG9" s="5">
        <f t="shared" ref="AG9" si="24">AG8+AG$2</f>
        <v>0</v>
      </c>
      <c r="AH9" s="5">
        <v>32</v>
      </c>
      <c r="AR9" s="75"/>
      <c r="AS9" s="12" t="s">
        <v>167</v>
      </c>
      <c r="AT9" s="11" t="s">
        <v>173</v>
      </c>
    </row>
    <row r="10" spans="1:46" ht="17.25" thickBot="1" x14ac:dyDescent="0.4">
      <c r="A10" s="6" t="s">
        <v>126</v>
      </c>
      <c r="B10" s="6">
        <v>9</v>
      </c>
      <c r="C10" s="5">
        <v>1170</v>
      </c>
      <c r="D10" s="5">
        <v>234</v>
      </c>
      <c r="E10" s="5">
        <v>0</v>
      </c>
      <c r="F10" s="5">
        <v>58</v>
      </c>
      <c r="G10" s="5">
        <v>7</v>
      </c>
      <c r="H10" s="5">
        <v>0</v>
      </c>
      <c r="S10" s="5">
        <v>80</v>
      </c>
      <c r="T10" s="5">
        <f t="shared" si="3"/>
        <v>0</v>
      </c>
      <c r="U10" s="5">
        <f t="shared" si="3"/>
        <v>0</v>
      </c>
      <c r="V10" s="5">
        <f t="shared" ref="V10:X10" si="25">V9+V$2</f>
        <v>0</v>
      </c>
      <c r="W10" s="5">
        <f t="shared" si="25"/>
        <v>0</v>
      </c>
      <c r="X10" s="5">
        <f t="shared" si="25"/>
        <v>0</v>
      </c>
      <c r="Y10" s="5">
        <f t="shared" si="5"/>
        <v>90</v>
      </c>
      <c r="Z10" s="5">
        <f t="shared" ref="Z10:AB10" si="26">Z9+Z$2</f>
        <v>180</v>
      </c>
      <c r="AA10" s="5">
        <f t="shared" si="26"/>
        <v>360</v>
      </c>
      <c r="AB10" s="5">
        <f t="shared" si="26"/>
        <v>720</v>
      </c>
      <c r="AC10" s="30"/>
      <c r="AD10" s="5">
        <v>9</v>
      </c>
      <c r="AE10" s="5">
        <f t="shared" si="7"/>
        <v>0</v>
      </c>
      <c r="AF10" s="5">
        <f t="shared" si="8"/>
        <v>0</v>
      </c>
      <c r="AG10" s="5">
        <f t="shared" ref="AG10:AG16" si="27">AG9+AG$2</f>
        <v>0</v>
      </c>
      <c r="AH10" s="5">
        <v>36</v>
      </c>
      <c r="AR10" s="75"/>
      <c r="AS10" s="12" t="s">
        <v>168</v>
      </c>
      <c r="AT10" s="11" t="s">
        <v>174</v>
      </c>
    </row>
    <row r="11" spans="1:46" ht="17.25" thickBot="1" x14ac:dyDescent="0.4">
      <c r="A11" s="6" t="s">
        <v>125</v>
      </c>
      <c r="B11" s="6">
        <v>10</v>
      </c>
      <c r="C11" s="5">
        <v>1170</v>
      </c>
      <c r="D11" s="5">
        <v>234</v>
      </c>
      <c r="E11" s="5">
        <v>0</v>
      </c>
      <c r="F11" s="5">
        <v>58</v>
      </c>
      <c r="G11" s="5">
        <v>7</v>
      </c>
      <c r="H11" s="5">
        <v>0</v>
      </c>
      <c r="K11" s="19" t="s">
        <v>1</v>
      </c>
      <c r="L11" s="19" t="s">
        <v>153</v>
      </c>
      <c r="M11" s="19" t="s">
        <v>213</v>
      </c>
      <c r="N11" s="24" t="s">
        <v>211</v>
      </c>
      <c r="O11" s="25" t="s">
        <v>212</v>
      </c>
      <c r="S11" s="5">
        <v>90</v>
      </c>
      <c r="T11" s="5">
        <f t="shared" si="3"/>
        <v>0</v>
      </c>
      <c r="U11" s="5">
        <f t="shared" si="3"/>
        <v>0</v>
      </c>
      <c r="V11" s="5">
        <f t="shared" ref="V11:X11" si="28">V10+V$2</f>
        <v>0</v>
      </c>
      <c r="W11" s="5">
        <f t="shared" si="28"/>
        <v>0</v>
      </c>
      <c r="X11" s="5">
        <f t="shared" si="28"/>
        <v>0</v>
      </c>
      <c r="Y11" s="5">
        <f t="shared" si="5"/>
        <v>100</v>
      </c>
      <c r="Z11" s="5">
        <f t="shared" ref="Z11:AB11" si="29">Z10+Z$2</f>
        <v>200</v>
      </c>
      <c r="AA11" s="5">
        <f t="shared" si="29"/>
        <v>400</v>
      </c>
      <c r="AB11" s="5">
        <f t="shared" si="29"/>
        <v>800</v>
      </c>
      <c r="AC11" s="30"/>
      <c r="AD11" s="5">
        <v>10</v>
      </c>
      <c r="AE11" s="5">
        <f t="shared" si="7"/>
        <v>0</v>
      </c>
      <c r="AF11" s="5">
        <f t="shared" si="8"/>
        <v>0</v>
      </c>
      <c r="AG11" s="5">
        <f t="shared" ref="AG11:AG15" si="30">AG10+AG$2</f>
        <v>0</v>
      </c>
      <c r="AH11" s="5">
        <v>40</v>
      </c>
      <c r="AR11" s="76"/>
      <c r="AS11" s="12" t="s">
        <v>169</v>
      </c>
      <c r="AT11" s="11" t="s">
        <v>175</v>
      </c>
    </row>
    <row r="12" spans="1:46" ht="17.25" thickBot="1" x14ac:dyDescent="0.4">
      <c r="A12" s="7" t="s">
        <v>127</v>
      </c>
      <c r="B12" s="7">
        <v>11</v>
      </c>
      <c r="C12" s="5">
        <v>1500</v>
      </c>
      <c r="D12" s="5">
        <v>300</v>
      </c>
      <c r="E12" s="5">
        <v>0</v>
      </c>
      <c r="F12" s="5">
        <v>75</v>
      </c>
      <c r="G12" s="5">
        <v>9</v>
      </c>
      <c r="H12" s="5">
        <v>0</v>
      </c>
      <c r="J12" s="3" t="s">
        <v>207</v>
      </c>
      <c r="K12" s="3">
        <v>1</v>
      </c>
      <c r="L12" s="3">
        <v>10</v>
      </c>
      <c r="M12" s="11">
        <v>0.2</v>
      </c>
      <c r="N12" s="26">
        <v>1</v>
      </c>
      <c r="O12" s="27">
        <v>50</v>
      </c>
      <c r="S12" s="5">
        <v>100</v>
      </c>
      <c r="T12" s="5">
        <f t="shared" si="3"/>
        <v>0</v>
      </c>
      <c r="U12" s="5">
        <f t="shared" si="3"/>
        <v>0</v>
      </c>
      <c r="V12" s="5">
        <f t="shared" ref="V12:X12" si="31">V11+V$2</f>
        <v>0</v>
      </c>
      <c r="W12" s="5">
        <f t="shared" si="31"/>
        <v>0</v>
      </c>
      <c r="X12" s="5">
        <f t="shared" si="31"/>
        <v>0</v>
      </c>
      <c r="Y12" s="5">
        <f t="shared" si="5"/>
        <v>110</v>
      </c>
      <c r="Z12" s="5">
        <f t="shared" ref="Z12:AB12" si="32">Z11+Z$2</f>
        <v>220</v>
      </c>
      <c r="AA12" s="5">
        <f t="shared" si="32"/>
        <v>440</v>
      </c>
      <c r="AB12" s="5">
        <f t="shared" si="32"/>
        <v>880</v>
      </c>
      <c r="AC12" s="30"/>
      <c r="AD12" s="5">
        <v>11</v>
      </c>
      <c r="AE12" s="5">
        <f t="shared" si="7"/>
        <v>0</v>
      </c>
      <c r="AF12" s="5">
        <f t="shared" si="8"/>
        <v>0</v>
      </c>
      <c r="AG12" s="5">
        <f t="shared" si="27"/>
        <v>0</v>
      </c>
      <c r="AH12" s="5">
        <v>44</v>
      </c>
      <c r="AR12" s="74" t="s">
        <v>193</v>
      </c>
      <c r="AS12" s="4" t="s">
        <v>194</v>
      </c>
      <c r="AT12" s="4" t="s">
        <v>196</v>
      </c>
    </row>
    <row r="13" spans="1:46" ht="17.25" thickBot="1" x14ac:dyDescent="0.4">
      <c r="A13" s="7" t="s">
        <v>127</v>
      </c>
      <c r="B13" s="7">
        <v>12</v>
      </c>
      <c r="C13" s="5">
        <v>2100</v>
      </c>
      <c r="D13" s="5">
        <v>420</v>
      </c>
      <c r="E13" s="5">
        <v>0</v>
      </c>
      <c r="F13" s="5">
        <v>105</v>
      </c>
      <c r="G13" s="5">
        <v>12</v>
      </c>
      <c r="H13" s="5">
        <v>0</v>
      </c>
      <c r="J13" s="3" t="s">
        <v>208</v>
      </c>
      <c r="K13" s="3">
        <v>2</v>
      </c>
      <c r="L13" s="3">
        <v>10</v>
      </c>
      <c r="M13" s="11">
        <v>0.3</v>
      </c>
      <c r="N13" s="26">
        <v>2</v>
      </c>
      <c r="O13" s="27">
        <v>80</v>
      </c>
      <c r="AD13" s="5">
        <v>12</v>
      </c>
      <c r="AE13" s="5">
        <f t="shared" si="7"/>
        <v>0</v>
      </c>
      <c r="AF13" s="5">
        <f t="shared" si="8"/>
        <v>0</v>
      </c>
      <c r="AG13" s="5">
        <f t="shared" si="30"/>
        <v>0</v>
      </c>
      <c r="AH13" s="5">
        <v>48</v>
      </c>
      <c r="AR13" s="76"/>
      <c r="AS13" s="4" t="s">
        <v>195</v>
      </c>
      <c r="AT13" s="4" t="s">
        <v>197</v>
      </c>
    </row>
    <row r="14" spans="1:46" ht="17.25" thickBot="1" x14ac:dyDescent="0.4">
      <c r="A14" s="7" t="s">
        <v>128</v>
      </c>
      <c r="B14" s="7">
        <v>13</v>
      </c>
      <c r="C14" s="5">
        <v>2100</v>
      </c>
      <c r="D14" s="5">
        <v>420</v>
      </c>
      <c r="E14" s="5">
        <v>0</v>
      </c>
      <c r="F14" s="5">
        <v>105</v>
      </c>
      <c r="G14" s="5">
        <v>12</v>
      </c>
      <c r="H14" s="5">
        <v>0</v>
      </c>
      <c r="J14" s="3" t="s">
        <v>209</v>
      </c>
      <c r="K14" s="3">
        <v>3</v>
      </c>
      <c r="L14" s="3">
        <v>15</v>
      </c>
      <c r="M14" s="11">
        <v>0.55000000000000004</v>
      </c>
      <c r="N14" s="26">
        <v>3</v>
      </c>
      <c r="O14" s="27">
        <v>100</v>
      </c>
      <c r="AD14" s="5">
        <v>13</v>
      </c>
      <c r="AE14" s="5">
        <f t="shared" si="7"/>
        <v>0</v>
      </c>
      <c r="AF14" s="5">
        <f t="shared" si="8"/>
        <v>0</v>
      </c>
      <c r="AG14" s="5">
        <f t="shared" si="27"/>
        <v>0</v>
      </c>
      <c r="AH14" s="5">
        <v>52</v>
      </c>
    </row>
    <row r="15" spans="1:46" ht="17.25" thickBot="1" x14ac:dyDescent="0.4">
      <c r="A15" s="7" t="s">
        <v>129</v>
      </c>
      <c r="B15" s="7">
        <v>14</v>
      </c>
      <c r="C15" s="5">
        <v>2100</v>
      </c>
      <c r="D15" s="5">
        <v>420</v>
      </c>
      <c r="E15" s="5">
        <v>0</v>
      </c>
      <c r="F15" s="5">
        <v>105</v>
      </c>
      <c r="G15" s="5">
        <v>12</v>
      </c>
      <c r="H15" s="5">
        <v>0</v>
      </c>
      <c r="J15" s="3" t="s">
        <v>210</v>
      </c>
      <c r="K15" s="3">
        <v>4</v>
      </c>
      <c r="L15" s="3">
        <v>30</v>
      </c>
      <c r="M15" s="11">
        <v>1</v>
      </c>
      <c r="N15" s="26">
        <v>4</v>
      </c>
      <c r="O15" s="27">
        <v>200</v>
      </c>
      <c r="AD15" s="5">
        <v>14</v>
      </c>
      <c r="AE15" s="5">
        <f t="shared" si="7"/>
        <v>0</v>
      </c>
      <c r="AF15" s="5">
        <f t="shared" si="8"/>
        <v>0</v>
      </c>
      <c r="AG15" s="5">
        <f t="shared" si="30"/>
        <v>0</v>
      </c>
      <c r="AH15" s="5">
        <v>56</v>
      </c>
    </row>
    <row r="16" spans="1:46" ht="17.25" thickBot="1" x14ac:dyDescent="0.4">
      <c r="A16" s="7" t="s">
        <v>128</v>
      </c>
      <c r="B16" s="7">
        <v>15</v>
      </c>
      <c r="C16" s="5">
        <v>2100</v>
      </c>
      <c r="D16" s="5">
        <v>420</v>
      </c>
      <c r="E16" s="5">
        <v>0</v>
      </c>
      <c r="F16" s="5">
        <v>105</v>
      </c>
      <c r="G16" s="5">
        <v>12</v>
      </c>
      <c r="H16" s="5">
        <v>0</v>
      </c>
      <c r="N16" s="26">
        <v>5</v>
      </c>
      <c r="O16" s="27">
        <v>300</v>
      </c>
      <c r="AD16" s="5">
        <v>15</v>
      </c>
      <c r="AE16" s="5">
        <f t="shared" si="7"/>
        <v>0</v>
      </c>
      <c r="AF16" s="5">
        <f t="shared" si="8"/>
        <v>0</v>
      </c>
      <c r="AG16" s="5">
        <f t="shared" si="27"/>
        <v>0</v>
      </c>
      <c r="AH16" s="5">
        <v>60</v>
      </c>
    </row>
    <row r="17" spans="1:15" ht="17.25" thickBot="1" x14ac:dyDescent="0.4">
      <c r="A17" s="8" t="s">
        <v>130</v>
      </c>
      <c r="B17" s="8">
        <v>16</v>
      </c>
      <c r="C17" s="5">
        <v>3000</v>
      </c>
      <c r="D17" s="5">
        <v>600</v>
      </c>
      <c r="E17" s="5">
        <v>0</v>
      </c>
      <c r="F17" s="5">
        <v>150</v>
      </c>
      <c r="G17" s="5">
        <v>18</v>
      </c>
      <c r="H17" s="5">
        <v>0</v>
      </c>
      <c r="N17" s="26">
        <v>6</v>
      </c>
      <c r="O17" s="27">
        <v>400</v>
      </c>
    </row>
    <row r="18" spans="1:15" ht="17.25" thickBot="1" x14ac:dyDescent="0.4">
      <c r="A18" s="8" t="s">
        <v>131</v>
      </c>
      <c r="B18" s="8">
        <v>17</v>
      </c>
      <c r="C18" s="5">
        <v>3300</v>
      </c>
      <c r="D18" s="5">
        <v>660</v>
      </c>
      <c r="E18" s="5">
        <v>0</v>
      </c>
      <c r="F18" s="5">
        <v>165</v>
      </c>
      <c r="G18" s="5">
        <v>27</v>
      </c>
      <c r="H18" s="5">
        <v>0</v>
      </c>
      <c r="N18" s="26">
        <v>7</v>
      </c>
      <c r="O18" s="27">
        <v>500</v>
      </c>
    </row>
    <row r="19" spans="1:15" ht="17.25" thickBot="1" x14ac:dyDescent="0.4">
      <c r="A19" s="8" t="s">
        <v>132</v>
      </c>
      <c r="B19" s="8">
        <v>18</v>
      </c>
      <c r="C19" s="5">
        <v>4500</v>
      </c>
      <c r="D19" s="5">
        <v>900</v>
      </c>
      <c r="E19" s="5">
        <v>0</v>
      </c>
      <c r="F19" s="5">
        <v>225</v>
      </c>
      <c r="G19" s="5">
        <v>36</v>
      </c>
      <c r="H19" s="5">
        <v>0</v>
      </c>
      <c r="N19" s="26">
        <v>8</v>
      </c>
      <c r="O19" s="27">
        <v>600</v>
      </c>
    </row>
    <row r="20" spans="1:15" ht="17.25" thickBot="1" x14ac:dyDescent="0.4">
      <c r="A20" s="8" t="s">
        <v>133</v>
      </c>
      <c r="B20" s="8">
        <v>19</v>
      </c>
      <c r="C20" s="5">
        <v>4500</v>
      </c>
      <c r="D20" s="5">
        <v>900</v>
      </c>
      <c r="E20" s="5">
        <v>0</v>
      </c>
      <c r="F20" s="5">
        <v>225</v>
      </c>
      <c r="G20" s="5">
        <v>36</v>
      </c>
      <c r="H20" s="5">
        <v>0</v>
      </c>
      <c r="N20" s="26">
        <v>9</v>
      </c>
      <c r="O20" s="27">
        <v>700</v>
      </c>
    </row>
    <row r="21" spans="1:15" ht="17.25" thickBot="1" x14ac:dyDescent="0.4">
      <c r="A21" s="8" t="s">
        <v>130</v>
      </c>
      <c r="B21" s="8">
        <v>20</v>
      </c>
      <c r="C21" s="5">
        <v>4500</v>
      </c>
      <c r="D21" s="5">
        <v>900</v>
      </c>
      <c r="E21" s="5">
        <v>0</v>
      </c>
      <c r="F21" s="5">
        <v>225</v>
      </c>
      <c r="G21" s="5">
        <v>36</v>
      </c>
      <c r="H21" s="5">
        <v>0</v>
      </c>
      <c r="N21" s="26">
        <v>10</v>
      </c>
      <c r="O21" s="27">
        <v>800</v>
      </c>
    </row>
    <row r="22" spans="1:15" x14ac:dyDescent="0.35">
      <c r="N22" s="26">
        <v>11</v>
      </c>
      <c r="O22" s="27">
        <v>900</v>
      </c>
    </row>
    <row r="23" spans="1:15" x14ac:dyDescent="0.35">
      <c r="N23" s="26">
        <v>12</v>
      </c>
      <c r="O23" s="27">
        <v>1000</v>
      </c>
    </row>
    <row r="24" spans="1:15" x14ac:dyDescent="0.35">
      <c r="N24" s="26">
        <v>13</v>
      </c>
      <c r="O24" s="27">
        <v>1200</v>
      </c>
    </row>
    <row r="25" spans="1:15" x14ac:dyDescent="0.35">
      <c r="N25" s="26">
        <v>14</v>
      </c>
      <c r="O25" s="27">
        <v>1400</v>
      </c>
    </row>
    <row r="26" spans="1:15" x14ac:dyDescent="0.35">
      <c r="N26" s="26">
        <v>15</v>
      </c>
      <c r="O26" s="27">
        <v>1600</v>
      </c>
    </row>
    <row r="27" spans="1:15" x14ac:dyDescent="0.35">
      <c r="N27" s="26">
        <v>16</v>
      </c>
      <c r="O27" s="27">
        <v>1800</v>
      </c>
    </row>
    <row r="28" spans="1:15" x14ac:dyDescent="0.35">
      <c r="N28" s="26">
        <v>17</v>
      </c>
      <c r="O28" s="27">
        <v>2000</v>
      </c>
    </row>
    <row r="29" spans="1:15" x14ac:dyDescent="0.35">
      <c r="N29" s="26">
        <v>18</v>
      </c>
      <c r="O29" s="27">
        <v>2200</v>
      </c>
    </row>
    <row r="30" spans="1:15" x14ac:dyDescent="0.35">
      <c r="N30" s="26">
        <v>19</v>
      </c>
      <c r="O30" s="27">
        <v>2400</v>
      </c>
    </row>
    <row r="31" spans="1:15" x14ac:dyDescent="0.35">
      <c r="N31" s="26">
        <v>20</v>
      </c>
      <c r="O31" s="27">
        <v>2600</v>
      </c>
    </row>
    <row r="32" spans="1:15" x14ac:dyDescent="0.35">
      <c r="N32" s="26">
        <v>21</v>
      </c>
      <c r="O32" s="27">
        <v>2800</v>
      </c>
    </row>
    <row r="33" spans="14:15" x14ac:dyDescent="0.35">
      <c r="N33" s="26">
        <v>22</v>
      </c>
      <c r="O33" s="27">
        <v>3000</v>
      </c>
    </row>
    <row r="34" spans="14:15" x14ac:dyDescent="0.35">
      <c r="N34" s="26">
        <v>23</v>
      </c>
      <c r="O34" s="27">
        <v>3200</v>
      </c>
    </row>
    <row r="35" spans="14:15" x14ac:dyDescent="0.35">
      <c r="N35" s="26">
        <v>24</v>
      </c>
      <c r="O35" s="27">
        <v>3400</v>
      </c>
    </row>
    <row r="36" spans="14:15" x14ac:dyDescent="0.35">
      <c r="N36" s="26">
        <v>25</v>
      </c>
      <c r="O36" s="27">
        <v>3600</v>
      </c>
    </row>
    <row r="37" spans="14:15" x14ac:dyDescent="0.35">
      <c r="N37" s="26">
        <v>26</v>
      </c>
      <c r="O37" s="27">
        <v>3800</v>
      </c>
    </row>
    <row r="38" spans="14:15" x14ac:dyDescent="0.35">
      <c r="N38" s="26">
        <v>27</v>
      </c>
      <c r="O38" s="27">
        <v>4000</v>
      </c>
    </row>
    <row r="39" spans="14:15" x14ac:dyDescent="0.35">
      <c r="N39" s="26">
        <v>28</v>
      </c>
      <c r="O39" s="27">
        <v>4200</v>
      </c>
    </row>
    <row r="40" spans="14:15" x14ac:dyDescent="0.35">
      <c r="N40" s="26">
        <v>29</v>
      </c>
      <c r="O40" s="27">
        <v>4500</v>
      </c>
    </row>
    <row r="41" spans="14:15" x14ac:dyDescent="0.35">
      <c r="N41" s="26">
        <v>30</v>
      </c>
      <c r="O41" s="27">
        <v>5000</v>
      </c>
    </row>
    <row r="42" spans="14:15" x14ac:dyDescent="0.35">
      <c r="N42" s="26">
        <v>31</v>
      </c>
      <c r="O42" s="27">
        <v>5500</v>
      </c>
    </row>
    <row r="43" spans="14:15" x14ac:dyDescent="0.35">
      <c r="N43" s="26">
        <v>32</v>
      </c>
      <c r="O43" s="27">
        <v>6000</v>
      </c>
    </row>
    <row r="44" spans="14:15" x14ac:dyDescent="0.35">
      <c r="N44" s="26">
        <v>33</v>
      </c>
      <c r="O44" s="27">
        <v>6500</v>
      </c>
    </row>
    <row r="45" spans="14:15" x14ac:dyDescent="0.35">
      <c r="N45" s="26">
        <v>34</v>
      </c>
      <c r="O45" s="27">
        <v>7000</v>
      </c>
    </row>
    <row r="46" spans="14:15" x14ac:dyDescent="0.35">
      <c r="N46" s="26">
        <v>35</v>
      </c>
      <c r="O46" s="27">
        <v>7500</v>
      </c>
    </row>
    <row r="47" spans="14:15" x14ac:dyDescent="0.35">
      <c r="N47" s="26">
        <v>36</v>
      </c>
      <c r="O47" s="27">
        <v>8000</v>
      </c>
    </row>
    <row r="48" spans="14:15" x14ac:dyDescent="0.35">
      <c r="N48" s="26">
        <v>37</v>
      </c>
      <c r="O48" s="27">
        <v>8500</v>
      </c>
    </row>
    <row r="49" spans="14:15" x14ac:dyDescent="0.35">
      <c r="N49" s="26">
        <v>38</v>
      </c>
      <c r="O49" s="27">
        <v>9000</v>
      </c>
    </row>
    <row r="50" spans="14:15" x14ac:dyDescent="0.35">
      <c r="N50" s="26">
        <v>39</v>
      </c>
      <c r="O50" s="27">
        <v>10000</v>
      </c>
    </row>
    <row r="51" spans="14:15" x14ac:dyDescent="0.35">
      <c r="N51" s="26">
        <v>40</v>
      </c>
      <c r="O51" s="27">
        <v>12000</v>
      </c>
    </row>
    <row r="52" spans="14:15" x14ac:dyDescent="0.35">
      <c r="N52" s="26">
        <v>41</v>
      </c>
      <c r="O52" s="27">
        <v>14000</v>
      </c>
    </row>
    <row r="53" spans="14:15" x14ac:dyDescent="0.35">
      <c r="N53" s="26">
        <v>42</v>
      </c>
      <c r="O53" s="27">
        <v>16000</v>
      </c>
    </row>
    <row r="54" spans="14:15" x14ac:dyDescent="0.35">
      <c r="N54" s="26">
        <v>43</v>
      </c>
      <c r="O54" s="27">
        <v>18000</v>
      </c>
    </row>
    <row r="55" spans="14:15" x14ac:dyDescent="0.35">
      <c r="N55" s="26">
        <v>44</v>
      </c>
      <c r="O55" s="27">
        <v>20000</v>
      </c>
    </row>
    <row r="56" spans="14:15" x14ac:dyDescent="0.35">
      <c r="N56" s="26">
        <v>45</v>
      </c>
      <c r="O56" s="27">
        <v>22000</v>
      </c>
    </row>
    <row r="57" spans="14:15" x14ac:dyDescent="0.35">
      <c r="N57" s="26">
        <v>46</v>
      </c>
      <c r="O57" s="27">
        <v>24000</v>
      </c>
    </row>
    <row r="58" spans="14:15" x14ac:dyDescent="0.35">
      <c r="N58" s="26">
        <v>47</v>
      </c>
      <c r="O58" s="27">
        <v>26000</v>
      </c>
    </row>
    <row r="59" spans="14:15" x14ac:dyDescent="0.35">
      <c r="N59" s="26">
        <v>48</v>
      </c>
      <c r="O59" s="27">
        <v>28000</v>
      </c>
    </row>
    <row r="60" spans="14:15" x14ac:dyDescent="0.35">
      <c r="N60" s="26">
        <v>49</v>
      </c>
      <c r="O60" s="27">
        <v>30000</v>
      </c>
    </row>
    <row r="61" spans="14:15" x14ac:dyDescent="0.35">
      <c r="N61" s="26">
        <v>50</v>
      </c>
      <c r="O61" s="27">
        <v>32000</v>
      </c>
    </row>
    <row r="62" spans="14:15" x14ac:dyDescent="0.35">
      <c r="N62" s="26">
        <v>51</v>
      </c>
      <c r="O62" s="27">
        <v>34000</v>
      </c>
    </row>
    <row r="63" spans="14:15" x14ac:dyDescent="0.35">
      <c r="N63" s="26">
        <v>52</v>
      </c>
      <c r="O63" s="27">
        <v>36000</v>
      </c>
    </row>
    <row r="64" spans="14:15" x14ac:dyDescent="0.35">
      <c r="N64" s="26">
        <v>53</v>
      </c>
      <c r="O64" s="27">
        <v>38000</v>
      </c>
    </row>
    <row r="65" spans="14:15" x14ac:dyDescent="0.35">
      <c r="N65" s="26">
        <v>54</v>
      </c>
      <c r="O65" s="27">
        <v>40000</v>
      </c>
    </row>
    <row r="66" spans="14:15" x14ac:dyDescent="0.35">
      <c r="N66" s="26">
        <v>55</v>
      </c>
      <c r="O66" s="27">
        <v>42000</v>
      </c>
    </row>
    <row r="67" spans="14:15" x14ac:dyDescent="0.35">
      <c r="N67" s="26">
        <v>56</v>
      </c>
      <c r="O67" s="27">
        <v>44000</v>
      </c>
    </row>
    <row r="68" spans="14:15" x14ac:dyDescent="0.35">
      <c r="N68" s="26">
        <v>57</v>
      </c>
      <c r="O68" s="27">
        <v>46000</v>
      </c>
    </row>
    <row r="69" spans="14:15" x14ac:dyDescent="0.35">
      <c r="N69" s="26">
        <v>58</v>
      </c>
      <c r="O69" s="27">
        <v>48000</v>
      </c>
    </row>
    <row r="70" spans="14:15" x14ac:dyDescent="0.35">
      <c r="N70" s="26">
        <v>59</v>
      </c>
      <c r="O70" s="27">
        <v>50000</v>
      </c>
    </row>
    <row r="71" spans="14:15" x14ac:dyDescent="0.35">
      <c r="N71" s="26">
        <v>60</v>
      </c>
      <c r="O71" s="27">
        <v>52500</v>
      </c>
    </row>
    <row r="72" spans="14:15" x14ac:dyDescent="0.35">
      <c r="N72" s="26">
        <v>61</v>
      </c>
      <c r="O72" s="27">
        <v>55000</v>
      </c>
    </row>
    <row r="73" spans="14:15" x14ac:dyDescent="0.35">
      <c r="N73" s="26">
        <v>62</v>
      </c>
      <c r="O73" s="27">
        <v>57500</v>
      </c>
    </row>
    <row r="74" spans="14:15" x14ac:dyDescent="0.35">
      <c r="N74" s="26">
        <v>63</v>
      </c>
      <c r="O74" s="27">
        <v>60000</v>
      </c>
    </row>
    <row r="75" spans="14:15" x14ac:dyDescent="0.35">
      <c r="N75" s="26">
        <v>64</v>
      </c>
      <c r="O75" s="27">
        <v>62500</v>
      </c>
    </row>
    <row r="76" spans="14:15" x14ac:dyDescent="0.35">
      <c r="N76" s="26">
        <v>65</v>
      </c>
      <c r="O76" s="27">
        <v>65000</v>
      </c>
    </row>
    <row r="77" spans="14:15" x14ac:dyDescent="0.35">
      <c r="N77" s="26">
        <v>66</v>
      </c>
      <c r="O77" s="27">
        <v>67500</v>
      </c>
    </row>
    <row r="78" spans="14:15" x14ac:dyDescent="0.35">
      <c r="N78" s="26">
        <v>67</v>
      </c>
      <c r="O78" s="27">
        <v>70000</v>
      </c>
    </row>
    <row r="79" spans="14:15" x14ac:dyDescent="0.35">
      <c r="N79" s="26">
        <v>68</v>
      </c>
      <c r="O79" s="27">
        <v>72500</v>
      </c>
    </row>
    <row r="80" spans="14:15" x14ac:dyDescent="0.35">
      <c r="N80" s="26">
        <v>69</v>
      </c>
      <c r="O80" s="27">
        <v>75000</v>
      </c>
    </row>
    <row r="81" spans="14:15" x14ac:dyDescent="0.35">
      <c r="N81" s="26">
        <v>70</v>
      </c>
      <c r="O81" s="27">
        <v>77500</v>
      </c>
    </row>
    <row r="82" spans="14:15" x14ac:dyDescent="0.35">
      <c r="N82" s="26">
        <v>71</v>
      </c>
      <c r="O82" s="27">
        <v>80000</v>
      </c>
    </row>
    <row r="83" spans="14:15" x14ac:dyDescent="0.35">
      <c r="N83" s="26">
        <v>72</v>
      </c>
      <c r="O83" s="27">
        <v>82500</v>
      </c>
    </row>
    <row r="84" spans="14:15" x14ac:dyDescent="0.35">
      <c r="N84" s="26">
        <v>73</v>
      </c>
      <c r="O84" s="27">
        <v>85000</v>
      </c>
    </row>
    <row r="85" spans="14:15" x14ac:dyDescent="0.35">
      <c r="N85" s="26">
        <v>74</v>
      </c>
      <c r="O85" s="27">
        <v>87500</v>
      </c>
    </row>
    <row r="86" spans="14:15" x14ac:dyDescent="0.35">
      <c r="N86" s="26">
        <v>75</v>
      </c>
      <c r="O86" s="27">
        <v>90000</v>
      </c>
    </row>
    <row r="87" spans="14:15" x14ac:dyDescent="0.35">
      <c r="N87" s="26">
        <v>76</v>
      </c>
      <c r="O87" s="27">
        <v>92500</v>
      </c>
    </row>
    <row r="88" spans="14:15" x14ac:dyDescent="0.35">
      <c r="N88" s="26">
        <v>77</v>
      </c>
      <c r="O88" s="27">
        <v>95000</v>
      </c>
    </row>
    <row r="89" spans="14:15" x14ac:dyDescent="0.35">
      <c r="N89" s="26">
        <v>78</v>
      </c>
      <c r="O89" s="27">
        <v>97500</v>
      </c>
    </row>
    <row r="90" spans="14:15" x14ac:dyDescent="0.35">
      <c r="N90" s="26">
        <v>79</v>
      </c>
      <c r="O90" s="27">
        <v>100000</v>
      </c>
    </row>
    <row r="91" spans="14:15" x14ac:dyDescent="0.35">
      <c r="N91" s="26">
        <v>80</v>
      </c>
      <c r="O91" s="52">
        <v>120000</v>
      </c>
    </row>
    <row r="92" spans="14:15" x14ac:dyDescent="0.35">
      <c r="N92" s="26">
        <v>81</v>
      </c>
      <c r="O92" s="52">
        <v>140000</v>
      </c>
    </row>
    <row r="93" spans="14:15" x14ac:dyDescent="0.35">
      <c r="N93" s="26">
        <v>82</v>
      </c>
      <c r="O93" s="52">
        <v>160000</v>
      </c>
    </row>
    <row r="94" spans="14:15" x14ac:dyDescent="0.35">
      <c r="N94" s="26">
        <v>83</v>
      </c>
      <c r="O94" s="52">
        <v>180000</v>
      </c>
    </row>
    <row r="95" spans="14:15" x14ac:dyDescent="0.35">
      <c r="N95" s="26">
        <v>84</v>
      </c>
      <c r="O95" s="52">
        <v>200000</v>
      </c>
    </row>
    <row r="96" spans="14:15" x14ac:dyDescent="0.35">
      <c r="N96" s="26">
        <v>85</v>
      </c>
      <c r="O96" s="52">
        <v>250000</v>
      </c>
    </row>
    <row r="97" spans="14:15" x14ac:dyDescent="0.35">
      <c r="N97" s="26">
        <v>86</v>
      </c>
      <c r="O97" s="52">
        <v>300000</v>
      </c>
    </row>
    <row r="98" spans="14:15" x14ac:dyDescent="0.35">
      <c r="N98" s="26">
        <v>87</v>
      </c>
      <c r="O98" s="52">
        <v>350000</v>
      </c>
    </row>
    <row r="99" spans="14:15" x14ac:dyDescent="0.35">
      <c r="N99" s="26">
        <v>88</v>
      </c>
      <c r="O99" s="52">
        <v>400000</v>
      </c>
    </row>
    <row r="100" spans="14:15" x14ac:dyDescent="0.35">
      <c r="N100" s="26">
        <v>89</v>
      </c>
      <c r="O100" s="52">
        <v>450000</v>
      </c>
    </row>
  </sheetData>
  <mergeCells count="2">
    <mergeCell ref="AR1:AR11"/>
    <mergeCell ref="AR12:AR13"/>
  </mergeCells>
  <phoneticPr fontId="5" type="noConversion"/>
  <conditionalFormatting sqref="AS1:AT11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H21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{B472059E-4F0E-48BC-AE5C-D66663FA4C7C}</x14:id>
        </ext>
      </extLst>
    </cfRule>
  </conditionalFormatting>
  <conditionalFormatting sqref="AI1:AN12 S2:AC12 AD2:AH1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{DD5D9DF8-7EB3-4322-A3A2-B8DDC74440FD}</x14:id>
        </ext>
      </extLst>
    </cfRule>
  </conditionalFormatting>
  <conditionalFormatting sqref="L2:O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72059E-4F0E-48BC-AE5C-D66663FA4C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B2:H21</xm:sqref>
        </x14:conditionalFormatting>
        <x14:conditionalFormatting xmlns:xm="http://schemas.microsoft.com/office/excel/2006/main">
          <x14:cfRule type="dataBar" id="{DD5D9DF8-7EB3-4322-A3A2-B8DDC74440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AI1:AN12 S2:AC12 AD2:AH16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F2" sqref="F2:F16"/>
    </sheetView>
  </sheetViews>
  <sheetFormatPr defaultRowHeight="16.5" x14ac:dyDescent="0.3"/>
  <cols>
    <col min="1" max="6" width="9" style="62"/>
    <col min="7" max="7" width="11.25" style="62" bestFit="1" customWidth="1"/>
    <col min="8" max="16384" width="9" style="62"/>
  </cols>
  <sheetData>
    <row r="1" spans="1:7" ht="17.25" thickBot="1" x14ac:dyDescent="0.35">
      <c r="E1" s="62" t="s">
        <v>526</v>
      </c>
      <c r="F1" s="62" t="s">
        <v>527</v>
      </c>
      <c r="G1" s="33" t="s">
        <v>504</v>
      </c>
    </row>
    <row r="2" spans="1:7" x14ac:dyDescent="0.3">
      <c r="A2" s="52">
        <v>1</v>
      </c>
      <c r="B2" s="52" t="s">
        <v>274</v>
      </c>
      <c r="C2" s="52">
        <v>5</v>
      </c>
      <c r="E2" s="36">
        <v>1</v>
      </c>
      <c r="F2" s="36">
        <v>9000</v>
      </c>
      <c r="G2" s="62">
        <v>10</v>
      </c>
    </row>
    <row r="3" spans="1:7" x14ac:dyDescent="0.3">
      <c r="A3" s="52">
        <v>6</v>
      </c>
      <c r="B3" s="52" t="s">
        <v>275</v>
      </c>
      <c r="C3" s="52">
        <v>20</v>
      </c>
      <c r="E3" s="36">
        <v>2</v>
      </c>
      <c r="F3" s="36">
        <v>6000</v>
      </c>
    </row>
    <row r="4" spans="1:7" x14ac:dyDescent="0.3">
      <c r="A4" s="52">
        <v>7</v>
      </c>
      <c r="B4" s="52" t="s">
        <v>276</v>
      </c>
      <c r="C4" s="52">
        <v>40</v>
      </c>
      <c r="E4" s="36">
        <v>3</v>
      </c>
      <c r="F4" s="36">
        <v>4000</v>
      </c>
    </row>
    <row r="5" spans="1:7" x14ac:dyDescent="0.3">
      <c r="A5" s="52">
        <v>11</v>
      </c>
      <c r="B5" s="52" t="s">
        <v>277</v>
      </c>
      <c r="C5" s="52">
        <v>3000</v>
      </c>
      <c r="E5" s="36">
        <v>4</v>
      </c>
      <c r="F5" s="36">
        <v>3000</v>
      </c>
    </row>
    <row r="6" spans="1:7" x14ac:dyDescent="0.3">
      <c r="A6" s="52">
        <v>12</v>
      </c>
      <c r="B6" s="52" t="s">
        <v>278</v>
      </c>
      <c r="C6" s="52">
        <v>7500</v>
      </c>
      <c r="E6" s="36">
        <v>5</v>
      </c>
      <c r="F6" s="36">
        <v>2000</v>
      </c>
    </row>
    <row r="7" spans="1:7" x14ac:dyDescent="0.3">
      <c r="A7" s="52">
        <v>16</v>
      </c>
      <c r="B7" s="52" t="s">
        <v>279</v>
      </c>
      <c r="C7" s="52">
        <v>60000</v>
      </c>
      <c r="E7" s="36">
        <v>6</v>
      </c>
      <c r="F7" s="36">
        <v>1500</v>
      </c>
    </row>
    <row r="8" spans="1:7" x14ac:dyDescent="0.3">
      <c r="A8" s="52">
        <v>17</v>
      </c>
      <c r="B8" s="52" t="s">
        <v>280</v>
      </c>
      <c r="C8" s="52">
        <v>120000</v>
      </c>
      <c r="E8" s="36">
        <v>7</v>
      </c>
      <c r="F8" s="36">
        <v>1000</v>
      </c>
    </row>
    <row r="9" spans="1:7" x14ac:dyDescent="0.3">
      <c r="A9" s="52">
        <v>18</v>
      </c>
      <c r="B9" s="52" t="s">
        <v>281</v>
      </c>
      <c r="C9" s="52">
        <v>180000</v>
      </c>
      <c r="E9" s="36">
        <v>8</v>
      </c>
      <c r="F9" s="36">
        <v>800</v>
      </c>
    </row>
    <row r="10" spans="1:7" x14ac:dyDescent="0.3">
      <c r="A10" s="52">
        <v>19</v>
      </c>
      <c r="B10" s="52" t="s">
        <v>282</v>
      </c>
      <c r="C10" s="52">
        <v>270000</v>
      </c>
      <c r="E10" s="36">
        <v>9</v>
      </c>
      <c r="F10" s="36">
        <v>600</v>
      </c>
    </row>
    <row r="11" spans="1:7" x14ac:dyDescent="0.3">
      <c r="E11" s="36">
        <v>10</v>
      </c>
      <c r="F11" s="36">
        <v>500</v>
      </c>
    </row>
    <row r="12" spans="1:7" x14ac:dyDescent="0.3">
      <c r="E12" s="36">
        <v>11</v>
      </c>
      <c r="F12" s="36">
        <v>400</v>
      </c>
    </row>
    <row r="13" spans="1:7" x14ac:dyDescent="0.3">
      <c r="E13" s="36">
        <v>12</v>
      </c>
      <c r="F13" s="36">
        <v>300</v>
      </c>
    </row>
    <row r="14" spans="1:7" x14ac:dyDescent="0.3">
      <c r="E14" s="36">
        <v>13</v>
      </c>
      <c r="F14" s="36">
        <v>200</v>
      </c>
    </row>
    <row r="15" spans="1:7" x14ac:dyDescent="0.3">
      <c r="E15" s="36">
        <v>14</v>
      </c>
      <c r="F15" s="36">
        <v>100</v>
      </c>
    </row>
    <row r="16" spans="1:7" x14ac:dyDescent="0.3">
      <c r="E16" s="36">
        <v>15</v>
      </c>
      <c r="F16" s="36">
        <v>50</v>
      </c>
    </row>
    <row r="17" spans="6:6" x14ac:dyDescent="0.3">
      <c r="F17" s="36">
        <v>20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8"/>
  <sheetViews>
    <sheetView workbookViewId="0">
      <pane ySplit="2" topLeftCell="A3" activePane="bottomLeft" state="frozen"/>
      <selection pane="bottomLeft" activeCell="T14" sqref="T14"/>
    </sheetView>
  </sheetViews>
  <sheetFormatPr defaultRowHeight="16.5" x14ac:dyDescent="0.15"/>
  <cols>
    <col min="1" max="1" width="6.875" style="42" bestFit="1" customWidth="1"/>
    <col min="2" max="4" width="9.25" style="42" bestFit="1" customWidth="1"/>
    <col min="5" max="5" width="11.875" style="42" bestFit="1" customWidth="1"/>
    <col min="6" max="6" width="6.25" style="42" bestFit="1" customWidth="1"/>
    <col min="7" max="9" width="9" style="42"/>
    <col min="10" max="10" width="11.25" style="42" bestFit="1" customWidth="1"/>
    <col min="11" max="11" width="9.25" style="42" bestFit="1" customWidth="1"/>
    <col min="12" max="12" width="9" style="42"/>
    <col min="13" max="13" width="7.375" style="42" bestFit="1" customWidth="1"/>
    <col min="14" max="14" width="9" style="42"/>
    <col min="15" max="15" width="19.5" style="42" bestFit="1" customWidth="1"/>
    <col min="16" max="16384" width="9" style="42"/>
  </cols>
  <sheetData>
    <row r="1" spans="1:15" x14ac:dyDescent="0.15">
      <c r="A1" s="42" t="s">
        <v>506</v>
      </c>
      <c r="B1" s="42" t="s">
        <v>495</v>
      </c>
      <c r="C1" s="42" t="s">
        <v>507</v>
      </c>
      <c r="D1" s="42" t="s">
        <v>508</v>
      </c>
      <c r="E1" s="42" t="s">
        <v>509</v>
      </c>
    </row>
    <row r="2" spans="1:15" x14ac:dyDescent="0.15">
      <c r="A2" s="42" t="s">
        <v>327</v>
      </c>
      <c r="B2" s="42" t="s">
        <v>511</v>
      </c>
      <c r="C2" s="42" t="s">
        <v>512</v>
      </c>
      <c r="D2" s="42" t="s">
        <v>513</v>
      </c>
      <c r="E2" s="42" t="s">
        <v>514</v>
      </c>
      <c r="J2" s="42" t="s">
        <v>540</v>
      </c>
      <c r="K2" s="42" t="s">
        <v>541</v>
      </c>
      <c r="M2" s="42" t="s">
        <v>542</v>
      </c>
      <c r="O2" s="42" t="s">
        <v>543</v>
      </c>
    </row>
    <row r="3" spans="1:15" x14ac:dyDescent="0.3">
      <c r="A3" s="73">
        <v>1</v>
      </c>
      <c r="B3" s="73">
        <v>1</v>
      </c>
      <c r="C3" s="73">
        <v>1</v>
      </c>
      <c r="D3" s="73">
        <v>5</v>
      </c>
      <c r="E3" s="73">
        <v>400</v>
      </c>
      <c r="F3" s="73">
        <f>(D3-C3+1)*E3</f>
        <v>2000</v>
      </c>
      <c r="I3" s="42">
        <v>1</v>
      </c>
      <c r="J3" s="42">
        <f t="shared" ref="J3:J17" si="0">SUMIF(B:B,I3,F:F)</f>
        <v>3000</v>
      </c>
      <c r="K3" s="36">
        <v>7000</v>
      </c>
      <c r="M3" s="42">
        <f>K3+J3</f>
        <v>10000</v>
      </c>
      <c r="O3" s="42">
        <v>10</v>
      </c>
    </row>
    <row r="4" spans="1:15" x14ac:dyDescent="0.3">
      <c r="A4" s="73">
        <v>1</v>
      </c>
      <c r="B4" s="73">
        <v>1</v>
      </c>
      <c r="C4" s="73">
        <v>6</v>
      </c>
      <c r="D4" s="73">
        <v>10</v>
      </c>
      <c r="E4" s="73">
        <v>200</v>
      </c>
      <c r="F4" s="73">
        <f t="shared" ref="F4:F6" si="1">(D4-C4+1)*E4</f>
        <v>1000</v>
      </c>
      <c r="I4" s="42">
        <v>2</v>
      </c>
      <c r="J4" s="42">
        <f t="shared" si="0"/>
        <v>3000</v>
      </c>
      <c r="K4" s="36">
        <v>7000</v>
      </c>
      <c r="M4" s="42">
        <f t="shared" ref="M4:M17" si="2">K4+J4</f>
        <v>10000</v>
      </c>
      <c r="O4" s="42">
        <v>10</v>
      </c>
    </row>
    <row r="5" spans="1:15" x14ac:dyDescent="0.3">
      <c r="A5" s="73">
        <v>1</v>
      </c>
      <c r="B5" s="73">
        <v>2</v>
      </c>
      <c r="C5" s="73">
        <v>1</v>
      </c>
      <c r="D5" s="73">
        <v>5</v>
      </c>
      <c r="E5" s="73">
        <v>400</v>
      </c>
      <c r="F5" s="73">
        <f t="shared" si="1"/>
        <v>2000</v>
      </c>
      <c r="I5" s="42">
        <v>3</v>
      </c>
      <c r="J5" s="42">
        <f t="shared" si="0"/>
        <v>4000</v>
      </c>
      <c r="K5" s="36">
        <v>6000</v>
      </c>
      <c r="M5" s="42">
        <f t="shared" si="2"/>
        <v>10000</v>
      </c>
      <c r="O5" s="42">
        <v>10</v>
      </c>
    </row>
    <row r="6" spans="1:15" x14ac:dyDescent="0.3">
      <c r="A6" s="73">
        <v>1</v>
      </c>
      <c r="B6" s="73">
        <v>2</v>
      </c>
      <c r="C6" s="73">
        <v>6</v>
      </c>
      <c r="D6" s="73">
        <v>10</v>
      </c>
      <c r="E6" s="73">
        <v>200</v>
      </c>
      <c r="F6" s="73">
        <f t="shared" si="1"/>
        <v>1000</v>
      </c>
      <c r="I6" s="42">
        <v>4</v>
      </c>
      <c r="J6" s="42">
        <f t="shared" si="0"/>
        <v>4500</v>
      </c>
      <c r="K6" s="36">
        <v>5500</v>
      </c>
      <c r="M6" s="42">
        <f t="shared" si="2"/>
        <v>10000</v>
      </c>
      <c r="O6" s="42">
        <v>30</v>
      </c>
    </row>
    <row r="7" spans="1:15" x14ac:dyDescent="0.3">
      <c r="A7" s="73">
        <v>1</v>
      </c>
      <c r="B7" s="73">
        <f>B5+1</f>
        <v>3</v>
      </c>
      <c r="C7" s="73">
        <v>1</v>
      </c>
      <c r="D7" s="73">
        <v>5</v>
      </c>
      <c r="E7" s="73">
        <v>400</v>
      </c>
      <c r="F7" s="73">
        <f t="shared" ref="F7:F11" si="3">(D7-C7+1)*E7</f>
        <v>2000</v>
      </c>
      <c r="I7" s="42">
        <v>5</v>
      </c>
      <c r="J7" s="42">
        <f t="shared" si="0"/>
        <v>5000</v>
      </c>
      <c r="K7" s="36">
        <v>4500</v>
      </c>
      <c r="M7" s="42">
        <f t="shared" si="2"/>
        <v>9500</v>
      </c>
      <c r="O7" s="42">
        <v>30</v>
      </c>
    </row>
    <row r="8" spans="1:15" x14ac:dyDescent="0.3">
      <c r="A8" s="73">
        <v>1</v>
      </c>
      <c r="B8" s="73">
        <f>B6+1</f>
        <v>3</v>
      </c>
      <c r="C8" s="73">
        <v>11</v>
      </c>
      <c r="D8" s="73">
        <v>20</v>
      </c>
      <c r="E8" s="73">
        <v>200</v>
      </c>
      <c r="F8" s="73">
        <f t="shared" si="3"/>
        <v>2000</v>
      </c>
      <c r="I8" s="42">
        <v>6</v>
      </c>
      <c r="J8" s="42">
        <f t="shared" si="0"/>
        <v>6000</v>
      </c>
      <c r="K8" s="36">
        <v>3500</v>
      </c>
      <c r="M8" s="42">
        <f t="shared" si="2"/>
        <v>9500</v>
      </c>
      <c r="O8" s="42">
        <v>50</v>
      </c>
    </row>
    <row r="9" spans="1:15" x14ac:dyDescent="0.3">
      <c r="A9" s="64">
        <v>1</v>
      </c>
      <c r="B9" s="64">
        <f>B7+1</f>
        <v>4</v>
      </c>
      <c r="C9" s="64">
        <v>1</v>
      </c>
      <c r="D9" s="64">
        <v>5</v>
      </c>
      <c r="E9" s="42">
        <v>300</v>
      </c>
      <c r="F9" s="42">
        <f t="shared" si="3"/>
        <v>1500</v>
      </c>
      <c r="I9" s="42">
        <v>7</v>
      </c>
      <c r="J9" s="42">
        <f t="shared" si="0"/>
        <v>7000</v>
      </c>
      <c r="K9" s="36">
        <v>2500</v>
      </c>
      <c r="M9" s="42">
        <f t="shared" si="2"/>
        <v>9500</v>
      </c>
      <c r="O9" s="42">
        <v>50</v>
      </c>
    </row>
    <row r="10" spans="1:15" x14ac:dyDescent="0.3">
      <c r="A10" s="64">
        <v>1</v>
      </c>
      <c r="B10" s="64">
        <f>B8+1</f>
        <v>4</v>
      </c>
      <c r="C10" s="64">
        <f>D9+1</f>
        <v>6</v>
      </c>
      <c r="D10" s="64">
        <v>15</v>
      </c>
      <c r="E10" s="42">
        <v>150</v>
      </c>
      <c r="F10" s="42">
        <f t="shared" si="3"/>
        <v>1500</v>
      </c>
      <c r="I10" s="42">
        <v>8</v>
      </c>
      <c r="J10" s="42">
        <f t="shared" si="0"/>
        <v>8000</v>
      </c>
      <c r="K10" s="36">
        <v>1500</v>
      </c>
      <c r="M10" s="42">
        <f t="shared" si="2"/>
        <v>9500</v>
      </c>
      <c r="O10" s="42">
        <v>80</v>
      </c>
    </row>
    <row r="11" spans="1:15" x14ac:dyDescent="0.3">
      <c r="A11" s="64">
        <v>1</v>
      </c>
      <c r="B11" s="64">
        <v>4</v>
      </c>
      <c r="C11" s="64">
        <f>D10+1</f>
        <v>16</v>
      </c>
      <c r="D11" s="64">
        <v>30</v>
      </c>
      <c r="E11" s="42">
        <v>100</v>
      </c>
      <c r="F11" s="42">
        <f t="shared" si="3"/>
        <v>1500</v>
      </c>
      <c r="I11" s="42">
        <v>9</v>
      </c>
      <c r="J11" s="42">
        <f t="shared" si="0"/>
        <v>8000</v>
      </c>
      <c r="K11" s="36">
        <v>1500</v>
      </c>
      <c r="M11" s="42">
        <f t="shared" si="2"/>
        <v>9500</v>
      </c>
      <c r="O11" s="42">
        <v>80</v>
      </c>
    </row>
    <row r="12" spans="1:15" x14ac:dyDescent="0.3">
      <c r="A12" s="73">
        <v>1</v>
      </c>
      <c r="B12" s="73">
        <f t="shared" ref="B12:B44" si="4">B9+1</f>
        <v>5</v>
      </c>
      <c r="C12" s="73">
        <v>1</v>
      </c>
      <c r="D12" s="73">
        <v>10</v>
      </c>
      <c r="E12" s="73">
        <v>300</v>
      </c>
      <c r="F12" s="73">
        <f t="shared" ref="F12:F44" si="5">(D12-C12+1)*E12</f>
        <v>3000</v>
      </c>
      <c r="I12" s="42">
        <v>10</v>
      </c>
      <c r="J12" s="42">
        <f t="shared" si="0"/>
        <v>9000</v>
      </c>
      <c r="K12" s="36">
        <v>500</v>
      </c>
      <c r="M12" s="42">
        <f t="shared" si="2"/>
        <v>9500</v>
      </c>
      <c r="O12" s="42">
        <v>100</v>
      </c>
    </row>
    <row r="13" spans="1:15" x14ac:dyDescent="0.3">
      <c r="A13" s="73">
        <v>1</v>
      </c>
      <c r="B13" s="73">
        <f t="shared" si="4"/>
        <v>5</v>
      </c>
      <c r="C13" s="73">
        <f>D12+1</f>
        <v>11</v>
      </c>
      <c r="D13" s="73">
        <v>20</v>
      </c>
      <c r="E13" s="73">
        <v>150</v>
      </c>
      <c r="F13" s="73">
        <f t="shared" si="5"/>
        <v>1500</v>
      </c>
      <c r="I13" s="42">
        <v>11</v>
      </c>
      <c r="J13" s="42">
        <f t="shared" si="0"/>
        <v>9000</v>
      </c>
      <c r="K13" s="36">
        <v>500</v>
      </c>
      <c r="M13" s="42">
        <f t="shared" si="2"/>
        <v>9500</v>
      </c>
      <c r="O13" s="42">
        <v>100</v>
      </c>
    </row>
    <row r="14" spans="1:15" x14ac:dyDescent="0.3">
      <c r="A14" s="73">
        <v>1</v>
      </c>
      <c r="B14" s="73">
        <f t="shared" si="4"/>
        <v>5</v>
      </c>
      <c r="C14" s="73">
        <f>D13+1</f>
        <v>21</v>
      </c>
      <c r="D14" s="73">
        <v>30</v>
      </c>
      <c r="E14" s="73">
        <v>50</v>
      </c>
      <c r="F14" s="73">
        <f t="shared" si="5"/>
        <v>500</v>
      </c>
      <c r="I14" s="42">
        <v>12</v>
      </c>
      <c r="J14" s="42">
        <f t="shared" si="0"/>
        <v>9000</v>
      </c>
      <c r="K14" s="36">
        <v>500</v>
      </c>
      <c r="M14" s="42">
        <f t="shared" si="2"/>
        <v>9500</v>
      </c>
      <c r="O14" s="42">
        <v>100</v>
      </c>
    </row>
    <row r="15" spans="1:15" x14ac:dyDescent="0.3">
      <c r="A15" s="64">
        <v>1</v>
      </c>
      <c r="B15" s="64">
        <f t="shared" si="4"/>
        <v>6</v>
      </c>
      <c r="C15" s="64">
        <v>1</v>
      </c>
      <c r="D15" s="64">
        <v>10</v>
      </c>
      <c r="E15" s="42">
        <v>300</v>
      </c>
      <c r="F15" s="42">
        <f t="shared" si="5"/>
        <v>3000</v>
      </c>
      <c r="I15" s="42">
        <v>13</v>
      </c>
      <c r="J15" s="42">
        <f t="shared" si="0"/>
        <v>9000</v>
      </c>
      <c r="K15" s="36">
        <v>500</v>
      </c>
      <c r="M15" s="42">
        <f t="shared" si="2"/>
        <v>9500</v>
      </c>
      <c r="O15" s="42">
        <v>100</v>
      </c>
    </row>
    <row r="16" spans="1:15" x14ac:dyDescent="0.3">
      <c r="A16" s="64">
        <v>1</v>
      </c>
      <c r="B16" s="64">
        <f t="shared" si="4"/>
        <v>6</v>
      </c>
      <c r="C16" s="64">
        <f>D15+1</f>
        <v>11</v>
      </c>
      <c r="D16" s="64">
        <v>30</v>
      </c>
      <c r="E16" s="42">
        <v>100</v>
      </c>
      <c r="F16" s="42">
        <f t="shared" si="5"/>
        <v>2000</v>
      </c>
      <c r="I16" s="42">
        <v>14</v>
      </c>
      <c r="J16" s="42">
        <f t="shared" si="0"/>
        <v>9000</v>
      </c>
      <c r="K16" s="36">
        <v>500</v>
      </c>
      <c r="M16" s="42">
        <f t="shared" si="2"/>
        <v>9500</v>
      </c>
      <c r="O16" s="42">
        <v>100</v>
      </c>
    </row>
    <row r="17" spans="1:15" x14ac:dyDescent="0.3">
      <c r="A17" s="64">
        <v>1</v>
      </c>
      <c r="B17" s="64">
        <f t="shared" si="4"/>
        <v>6</v>
      </c>
      <c r="C17" s="64">
        <f>D16+1</f>
        <v>31</v>
      </c>
      <c r="D17" s="64">
        <v>50</v>
      </c>
      <c r="E17" s="42">
        <v>50</v>
      </c>
      <c r="F17" s="42">
        <f t="shared" si="5"/>
        <v>1000</v>
      </c>
      <c r="I17" s="42">
        <v>15</v>
      </c>
      <c r="J17" s="42">
        <f t="shared" si="0"/>
        <v>9000</v>
      </c>
      <c r="K17" s="36">
        <v>500</v>
      </c>
      <c r="M17" s="42">
        <f t="shared" si="2"/>
        <v>9500</v>
      </c>
      <c r="O17" s="42">
        <v>100</v>
      </c>
    </row>
    <row r="18" spans="1:15" x14ac:dyDescent="0.15">
      <c r="A18" s="73">
        <v>1</v>
      </c>
      <c r="B18" s="73">
        <f t="shared" si="4"/>
        <v>7</v>
      </c>
      <c r="C18" s="73">
        <v>1</v>
      </c>
      <c r="D18" s="73">
        <v>15</v>
      </c>
      <c r="E18" s="73">
        <v>300</v>
      </c>
      <c r="F18" s="73">
        <f t="shared" si="5"/>
        <v>4500</v>
      </c>
    </row>
    <row r="19" spans="1:15" x14ac:dyDescent="0.15">
      <c r="A19" s="73">
        <v>1</v>
      </c>
      <c r="B19" s="73">
        <f t="shared" si="4"/>
        <v>7</v>
      </c>
      <c r="C19" s="73">
        <f>D18+1</f>
        <v>16</v>
      </c>
      <c r="D19" s="73">
        <v>30</v>
      </c>
      <c r="E19" s="73">
        <v>100</v>
      </c>
      <c r="F19" s="73">
        <f t="shared" si="5"/>
        <v>1500</v>
      </c>
    </row>
    <row r="20" spans="1:15" x14ac:dyDescent="0.15">
      <c r="A20" s="73">
        <v>1</v>
      </c>
      <c r="B20" s="73">
        <f t="shared" si="4"/>
        <v>7</v>
      </c>
      <c r="C20" s="73">
        <f>D19+1</f>
        <v>31</v>
      </c>
      <c r="D20" s="73">
        <v>50</v>
      </c>
      <c r="E20" s="73">
        <v>50</v>
      </c>
      <c r="F20" s="73">
        <f t="shared" si="5"/>
        <v>1000</v>
      </c>
    </row>
    <row r="21" spans="1:15" x14ac:dyDescent="0.15">
      <c r="A21" s="64">
        <v>1</v>
      </c>
      <c r="B21" s="64">
        <f t="shared" si="4"/>
        <v>8</v>
      </c>
      <c r="C21" s="64">
        <v>1</v>
      </c>
      <c r="D21" s="64">
        <v>10</v>
      </c>
      <c r="E21" s="42">
        <v>300</v>
      </c>
      <c r="F21" s="42">
        <f t="shared" si="5"/>
        <v>3000</v>
      </c>
    </row>
    <row r="22" spans="1:15" x14ac:dyDescent="0.15">
      <c r="A22" s="64">
        <v>1</v>
      </c>
      <c r="B22" s="64">
        <f t="shared" si="4"/>
        <v>8</v>
      </c>
      <c r="C22" s="64">
        <f>D21+1</f>
        <v>11</v>
      </c>
      <c r="D22" s="64">
        <v>40</v>
      </c>
      <c r="E22" s="42">
        <v>100</v>
      </c>
      <c r="F22" s="42">
        <f t="shared" si="5"/>
        <v>3000</v>
      </c>
    </row>
    <row r="23" spans="1:15" x14ac:dyDescent="0.15">
      <c r="A23" s="64">
        <v>1</v>
      </c>
      <c r="B23" s="64">
        <f t="shared" si="4"/>
        <v>8</v>
      </c>
      <c r="C23" s="64">
        <f>D22+1</f>
        <v>41</v>
      </c>
      <c r="D23" s="64">
        <v>80</v>
      </c>
      <c r="E23" s="42">
        <v>50</v>
      </c>
      <c r="F23" s="42">
        <f t="shared" si="5"/>
        <v>2000</v>
      </c>
    </row>
    <row r="24" spans="1:15" x14ac:dyDescent="0.15">
      <c r="A24" s="73">
        <v>1</v>
      </c>
      <c r="B24" s="73">
        <f t="shared" si="4"/>
        <v>9</v>
      </c>
      <c r="C24" s="73">
        <v>1</v>
      </c>
      <c r="D24" s="73">
        <v>10</v>
      </c>
      <c r="E24" s="73">
        <v>300</v>
      </c>
      <c r="F24" s="73">
        <f t="shared" si="5"/>
        <v>3000</v>
      </c>
    </row>
    <row r="25" spans="1:15" x14ac:dyDescent="0.15">
      <c r="A25" s="73">
        <v>1</v>
      </c>
      <c r="B25" s="73">
        <f t="shared" si="4"/>
        <v>9</v>
      </c>
      <c r="C25" s="73">
        <f>D24+1</f>
        <v>11</v>
      </c>
      <c r="D25" s="73">
        <v>40</v>
      </c>
      <c r="E25" s="73">
        <v>100</v>
      </c>
      <c r="F25" s="73">
        <f t="shared" si="5"/>
        <v>3000</v>
      </c>
    </row>
    <row r="26" spans="1:15" x14ac:dyDescent="0.15">
      <c r="A26" s="73">
        <v>1</v>
      </c>
      <c r="B26" s="73">
        <f t="shared" si="4"/>
        <v>9</v>
      </c>
      <c r="C26" s="73">
        <f>D25+1</f>
        <v>41</v>
      </c>
      <c r="D26" s="73">
        <v>80</v>
      </c>
      <c r="E26" s="73">
        <v>50</v>
      </c>
      <c r="F26" s="73">
        <f t="shared" si="5"/>
        <v>2000</v>
      </c>
    </row>
    <row r="27" spans="1:15" x14ac:dyDescent="0.15">
      <c r="A27" s="64">
        <v>1</v>
      </c>
      <c r="B27" s="64">
        <f t="shared" si="4"/>
        <v>10</v>
      </c>
      <c r="C27" s="73">
        <v>1</v>
      </c>
      <c r="D27" s="73">
        <v>10</v>
      </c>
      <c r="E27" s="42">
        <v>300</v>
      </c>
      <c r="F27" s="42">
        <f t="shared" si="5"/>
        <v>3000</v>
      </c>
    </row>
    <row r="28" spans="1:15" x14ac:dyDescent="0.15">
      <c r="A28" s="64">
        <v>1</v>
      </c>
      <c r="B28" s="64">
        <f t="shared" si="4"/>
        <v>10</v>
      </c>
      <c r="C28" s="73">
        <f>D27+1</f>
        <v>11</v>
      </c>
      <c r="D28" s="73">
        <v>40</v>
      </c>
      <c r="E28" s="42">
        <v>100</v>
      </c>
      <c r="F28" s="42">
        <f t="shared" si="5"/>
        <v>3000</v>
      </c>
    </row>
    <row r="29" spans="1:15" x14ac:dyDescent="0.15">
      <c r="A29" s="64">
        <v>1</v>
      </c>
      <c r="B29" s="64">
        <f t="shared" si="4"/>
        <v>10</v>
      </c>
      <c r="C29" s="73">
        <f>D28+1</f>
        <v>41</v>
      </c>
      <c r="D29" s="73">
        <v>100</v>
      </c>
      <c r="E29" s="42">
        <v>50</v>
      </c>
      <c r="F29" s="42">
        <f t="shared" si="5"/>
        <v>3000</v>
      </c>
    </row>
    <row r="30" spans="1:15" x14ac:dyDescent="0.15">
      <c r="A30" s="73">
        <v>1</v>
      </c>
      <c r="B30" s="73">
        <f t="shared" si="4"/>
        <v>11</v>
      </c>
      <c r="C30" s="73">
        <v>1</v>
      </c>
      <c r="D30" s="73">
        <v>10</v>
      </c>
      <c r="E30" s="42">
        <v>300</v>
      </c>
      <c r="F30" s="73">
        <f t="shared" si="5"/>
        <v>3000</v>
      </c>
    </row>
    <row r="31" spans="1:15" x14ac:dyDescent="0.15">
      <c r="A31" s="73">
        <v>1</v>
      </c>
      <c r="B31" s="73">
        <f t="shared" si="4"/>
        <v>11</v>
      </c>
      <c r="C31" s="73">
        <f>D30+1</f>
        <v>11</v>
      </c>
      <c r="D31" s="73">
        <v>40</v>
      </c>
      <c r="E31" s="42">
        <v>100</v>
      </c>
      <c r="F31" s="73">
        <f t="shared" si="5"/>
        <v>3000</v>
      </c>
    </row>
    <row r="32" spans="1:15" x14ac:dyDescent="0.15">
      <c r="A32" s="73">
        <v>1</v>
      </c>
      <c r="B32" s="73">
        <f t="shared" si="4"/>
        <v>11</v>
      </c>
      <c r="C32" s="73">
        <f>D31+1</f>
        <v>41</v>
      </c>
      <c r="D32" s="73">
        <v>100</v>
      </c>
      <c r="E32" s="42">
        <v>50</v>
      </c>
      <c r="F32" s="73">
        <f t="shared" si="5"/>
        <v>3000</v>
      </c>
    </row>
    <row r="33" spans="1:6" x14ac:dyDescent="0.15">
      <c r="A33" s="64">
        <v>1</v>
      </c>
      <c r="B33" s="64">
        <f t="shared" si="4"/>
        <v>12</v>
      </c>
      <c r="C33" s="73">
        <v>1</v>
      </c>
      <c r="D33" s="73">
        <v>10</v>
      </c>
      <c r="E33" s="42">
        <v>300</v>
      </c>
      <c r="F33" s="42">
        <f t="shared" si="5"/>
        <v>3000</v>
      </c>
    </row>
    <row r="34" spans="1:6" x14ac:dyDescent="0.15">
      <c r="A34" s="64">
        <v>1</v>
      </c>
      <c r="B34" s="64">
        <f t="shared" si="4"/>
        <v>12</v>
      </c>
      <c r="C34" s="73">
        <f>D33+1</f>
        <v>11</v>
      </c>
      <c r="D34" s="73">
        <v>40</v>
      </c>
      <c r="E34" s="42">
        <v>100</v>
      </c>
      <c r="F34" s="42">
        <f t="shared" si="5"/>
        <v>3000</v>
      </c>
    </row>
    <row r="35" spans="1:6" x14ac:dyDescent="0.15">
      <c r="A35" s="64">
        <v>1</v>
      </c>
      <c r="B35" s="64">
        <f t="shared" si="4"/>
        <v>12</v>
      </c>
      <c r="C35" s="73">
        <f>D34+1</f>
        <v>41</v>
      </c>
      <c r="D35" s="73">
        <v>100</v>
      </c>
      <c r="E35" s="42">
        <v>50</v>
      </c>
      <c r="F35" s="42">
        <f t="shared" si="5"/>
        <v>3000</v>
      </c>
    </row>
    <row r="36" spans="1:6" x14ac:dyDescent="0.15">
      <c r="A36" s="73">
        <v>1</v>
      </c>
      <c r="B36" s="73">
        <f t="shared" si="4"/>
        <v>13</v>
      </c>
      <c r="C36" s="73">
        <v>1</v>
      </c>
      <c r="D36" s="73">
        <v>10</v>
      </c>
      <c r="E36" s="42">
        <v>300</v>
      </c>
      <c r="F36" s="73">
        <f t="shared" si="5"/>
        <v>3000</v>
      </c>
    </row>
    <row r="37" spans="1:6" x14ac:dyDescent="0.15">
      <c r="A37" s="73">
        <v>1</v>
      </c>
      <c r="B37" s="73">
        <f t="shared" si="4"/>
        <v>13</v>
      </c>
      <c r="C37" s="73">
        <f>D36+1</f>
        <v>11</v>
      </c>
      <c r="D37" s="73">
        <v>40</v>
      </c>
      <c r="E37" s="42">
        <v>100</v>
      </c>
      <c r="F37" s="73">
        <f t="shared" si="5"/>
        <v>3000</v>
      </c>
    </row>
    <row r="38" spans="1:6" x14ac:dyDescent="0.15">
      <c r="A38" s="73">
        <v>1</v>
      </c>
      <c r="B38" s="73">
        <f t="shared" si="4"/>
        <v>13</v>
      </c>
      <c r="C38" s="73">
        <f>D37+1</f>
        <v>41</v>
      </c>
      <c r="D38" s="73">
        <v>100</v>
      </c>
      <c r="E38" s="42">
        <v>50</v>
      </c>
      <c r="F38" s="73">
        <f t="shared" si="5"/>
        <v>3000</v>
      </c>
    </row>
    <row r="39" spans="1:6" x14ac:dyDescent="0.15">
      <c r="A39" s="64">
        <v>1</v>
      </c>
      <c r="B39" s="64">
        <f t="shared" si="4"/>
        <v>14</v>
      </c>
      <c r="C39" s="73">
        <v>1</v>
      </c>
      <c r="D39" s="73">
        <v>10</v>
      </c>
      <c r="E39" s="42">
        <v>300</v>
      </c>
      <c r="F39" s="42">
        <f t="shared" si="5"/>
        <v>3000</v>
      </c>
    </row>
    <row r="40" spans="1:6" x14ac:dyDescent="0.15">
      <c r="A40" s="64">
        <v>1</v>
      </c>
      <c r="B40" s="64">
        <f t="shared" si="4"/>
        <v>14</v>
      </c>
      <c r="C40" s="73">
        <f>D39+1</f>
        <v>11</v>
      </c>
      <c r="D40" s="73">
        <v>40</v>
      </c>
      <c r="E40" s="42">
        <v>100</v>
      </c>
      <c r="F40" s="42">
        <f t="shared" si="5"/>
        <v>3000</v>
      </c>
    </row>
    <row r="41" spans="1:6" x14ac:dyDescent="0.15">
      <c r="A41" s="64">
        <v>1</v>
      </c>
      <c r="B41" s="64">
        <f t="shared" si="4"/>
        <v>14</v>
      </c>
      <c r="C41" s="73">
        <f>D40+1</f>
        <v>41</v>
      </c>
      <c r="D41" s="73">
        <v>100</v>
      </c>
      <c r="E41" s="42">
        <v>50</v>
      </c>
      <c r="F41" s="42">
        <f t="shared" si="5"/>
        <v>3000</v>
      </c>
    </row>
    <row r="42" spans="1:6" x14ac:dyDescent="0.15">
      <c r="A42" s="73">
        <v>1</v>
      </c>
      <c r="B42" s="73">
        <f t="shared" si="4"/>
        <v>15</v>
      </c>
      <c r="C42" s="73">
        <v>1</v>
      </c>
      <c r="D42" s="73">
        <v>10</v>
      </c>
      <c r="E42" s="42">
        <v>300</v>
      </c>
      <c r="F42" s="73">
        <f t="shared" si="5"/>
        <v>3000</v>
      </c>
    </row>
    <row r="43" spans="1:6" x14ac:dyDescent="0.15">
      <c r="A43" s="73">
        <v>1</v>
      </c>
      <c r="B43" s="73">
        <f t="shared" si="4"/>
        <v>15</v>
      </c>
      <c r="C43" s="73">
        <f>D42+1</f>
        <v>11</v>
      </c>
      <c r="D43" s="73">
        <v>40</v>
      </c>
      <c r="E43" s="42">
        <v>100</v>
      </c>
      <c r="F43" s="73">
        <f t="shared" si="5"/>
        <v>3000</v>
      </c>
    </row>
    <row r="44" spans="1:6" x14ac:dyDescent="0.15">
      <c r="A44" s="73">
        <v>1</v>
      </c>
      <c r="B44" s="73">
        <f t="shared" si="4"/>
        <v>15</v>
      </c>
      <c r="C44" s="73">
        <f>D43+1</f>
        <v>41</v>
      </c>
      <c r="D44" s="73">
        <v>100</v>
      </c>
      <c r="E44" s="42">
        <v>50</v>
      </c>
      <c r="F44" s="73">
        <f t="shared" si="5"/>
        <v>3000</v>
      </c>
    </row>
    <row r="45" spans="1:6" x14ac:dyDescent="0.15">
      <c r="A45" s="69">
        <f>A3+1</f>
        <v>2</v>
      </c>
      <c r="B45" s="69">
        <f>B3</f>
        <v>1</v>
      </c>
      <c r="C45" s="69">
        <f>C3</f>
        <v>1</v>
      </c>
      <c r="D45" s="69">
        <f>D3</f>
        <v>5</v>
      </c>
      <c r="E45" s="69">
        <f>E3</f>
        <v>400</v>
      </c>
    </row>
    <row r="46" spans="1:6" x14ac:dyDescent="0.15">
      <c r="A46" s="69">
        <f t="shared" ref="A46:A109" si="6">A4+1</f>
        <v>2</v>
      </c>
      <c r="B46" s="69">
        <f t="shared" ref="B46:E46" si="7">B4</f>
        <v>1</v>
      </c>
      <c r="C46" s="69">
        <f t="shared" si="7"/>
        <v>6</v>
      </c>
      <c r="D46" s="69">
        <f t="shared" si="7"/>
        <v>10</v>
      </c>
      <c r="E46" s="69">
        <f t="shared" si="7"/>
        <v>200</v>
      </c>
    </row>
    <row r="47" spans="1:6" x14ac:dyDescent="0.15">
      <c r="A47" s="69">
        <f t="shared" si="6"/>
        <v>2</v>
      </c>
      <c r="B47" s="69">
        <f t="shared" ref="B47:E47" si="8">B5</f>
        <v>2</v>
      </c>
      <c r="C47" s="69">
        <f t="shared" si="8"/>
        <v>1</v>
      </c>
      <c r="D47" s="69">
        <f t="shared" si="8"/>
        <v>5</v>
      </c>
      <c r="E47" s="69">
        <f t="shared" si="8"/>
        <v>400</v>
      </c>
    </row>
    <row r="48" spans="1:6" x14ac:dyDescent="0.15">
      <c r="A48" s="69">
        <f t="shared" si="6"/>
        <v>2</v>
      </c>
      <c r="B48" s="69">
        <f t="shared" ref="B48:E48" si="9">B6</f>
        <v>2</v>
      </c>
      <c r="C48" s="69">
        <f t="shared" si="9"/>
        <v>6</v>
      </c>
      <c r="D48" s="69">
        <f t="shared" si="9"/>
        <v>10</v>
      </c>
      <c r="E48" s="69">
        <f t="shared" si="9"/>
        <v>200</v>
      </c>
    </row>
    <row r="49" spans="1:5" x14ac:dyDescent="0.15">
      <c r="A49" s="69">
        <f t="shared" si="6"/>
        <v>2</v>
      </c>
      <c r="B49" s="69">
        <f t="shared" ref="B49:E49" si="10">B7</f>
        <v>3</v>
      </c>
      <c r="C49" s="69">
        <f t="shared" si="10"/>
        <v>1</v>
      </c>
      <c r="D49" s="69">
        <f t="shared" si="10"/>
        <v>5</v>
      </c>
      <c r="E49" s="69">
        <f t="shared" si="10"/>
        <v>400</v>
      </c>
    </row>
    <row r="50" spans="1:5" x14ac:dyDescent="0.15">
      <c r="A50" s="69">
        <f t="shared" si="6"/>
        <v>2</v>
      </c>
      <c r="B50" s="69">
        <f t="shared" ref="B50:E50" si="11">B8</f>
        <v>3</v>
      </c>
      <c r="C50" s="69">
        <f t="shared" si="11"/>
        <v>11</v>
      </c>
      <c r="D50" s="69">
        <f t="shared" si="11"/>
        <v>20</v>
      </c>
      <c r="E50" s="69">
        <f t="shared" si="11"/>
        <v>200</v>
      </c>
    </row>
    <row r="51" spans="1:5" x14ac:dyDescent="0.15">
      <c r="A51" s="69">
        <f t="shared" si="6"/>
        <v>2</v>
      </c>
      <c r="B51" s="69">
        <f t="shared" ref="B51:E51" si="12">B9</f>
        <v>4</v>
      </c>
      <c r="C51" s="69">
        <f t="shared" si="12"/>
        <v>1</v>
      </c>
      <c r="D51" s="69">
        <f t="shared" si="12"/>
        <v>5</v>
      </c>
      <c r="E51" s="69">
        <f t="shared" si="12"/>
        <v>300</v>
      </c>
    </row>
    <row r="52" spans="1:5" x14ac:dyDescent="0.15">
      <c r="A52" s="69">
        <f t="shared" si="6"/>
        <v>2</v>
      </c>
      <c r="B52" s="69">
        <f t="shared" ref="B52:E52" si="13">B10</f>
        <v>4</v>
      </c>
      <c r="C52" s="69">
        <f t="shared" si="13"/>
        <v>6</v>
      </c>
      <c r="D52" s="69">
        <f t="shared" si="13"/>
        <v>15</v>
      </c>
      <c r="E52" s="69">
        <f t="shared" si="13"/>
        <v>150</v>
      </c>
    </row>
    <row r="53" spans="1:5" x14ac:dyDescent="0.15">
      <c r="A53" s="69">
        <f t="shared" si="6"/>
        <v>2</v>
      </c>
      <c r="B53" s="69">
        <f t="shared" ref="B53:E53" si="14">B11</f>
        <v>4</v>
      </c>
      <c r="C53" s="69">
        <f t="shared" si="14"/>
        <v>16</v>
      </c>
      <c r="D53" s="69">
        <f t="shared" si="14"/>
        <v>30</v>
      </c>
      <c r="E53" s="69">
        <f t="shared" si="14"/>
        <v>100</v>
      </c>
    </row>
    <row r="54" spans="1:5" x14ac:dyDescent="0.15">
      <c r="A54" s="69">
        <f t="shared" si="6"/>
        <v>2</v>
      </c>
      <c r="B54" s="69">
        <f t="shared" ref="B54:E54" si="15">B12</f>
        <v>5</v>
      </c>
      <c r="C54" s="69">
        <f t="shared" si="15"/>
        <v>1</v>
      </c>
      <c r="D54" s="69">
        <f t="shared" si="15"/>
        <v>10</v>
      </c>
      <c r="E54" s="69">
        <f t="shared" si="15"/>
        <v>300</v>
      </c>
    </row>
    <row r="55" spans="1:5" x14ac:dyDescent="0.15">
      <c r="A55" s="69">
        <f t="shared" si="6"/>
        <v>2</v>
      </c>
      <c r="B55" s="69">
        <f t="shared" ref="B55:E55" si="16">B13</f>
        <v>5</v>
      </c>
      <c r="C55" s="69">
        <f t="shared" si="16"/>
        <v>11</v>
      </c>
      <c r="D55" s="69">
        <f t="shared" si="16"/>
        <v>20</v>
      </c>
      <c r="E55" s="69">
        <f t="shared" si="16"/>
        <v>150</v>
      </c>
    </row>
    <row r="56" spans="1:5" x14ac:dyDescent="0.15">
      <c r="A56" s="69">
        <f t="shared" si="6"/>
        <v>2</v>
      </c>
      <c r="B56" s="69">
        <f t="shared" ref="B56:E56" si="17">B14</f>
        <v>5</v>
      </c>
      <c r="C56" s="69">
        <f t="shared" si="17"/>
        <v>21</v>
      </c>
      <c r="D56" s="69">
        <f t="shared" si="17"/>
        <v>30</v>
      </c>
      <c r="E56" s="69">
        <f t="shared" si="17"/>
        <v>50</v>
      </c>
    </row>
    <row r="57" spans="1:5" x14ac:dyDescent="0.15">
      <c r="A57" s="69">
        <f t="shared" si="6"/>
        <v>2</v>
      </c>
      <c r="B57" s="69">
        <f t="shared" ref="B57:E57" si="18">B15</f>
        <v>6</v>
      </c>
      <c r="C57" s="69">
        <f t="shared" si="18"/>
        <v>1</v>
      </c>
      <c r="D57" s="69">
        <f t="shared" si="18"/>
        <v>10</v>
      </c>
      <c r="E57" s="69">
        <f t="shared" si="18"/>
        <v>300</v>
      </c>
    </row>
    <row r="58" spans="1:5" x14ac:dyDescent="0.15">
      <c r="A58" s="69">
        <f t="shared" si="6"/>
        <v>2</v>
      </c>
      <c r="B58" s="69">
        <f t="shared" ref="B58:E58" si="19">B16</f>
        <v>6</v>
      </c>
      <c r="C58" s="69">
        <f t="shared" si="19"/>
        <v>11</v>
      </c>
      <c r="D58" s="69">
        <f t="shared" si="19"/>
        <v>30</v>
      </c>
      <c r="E58" s="69">
        <f t="shared" si="19"/>
        <v>100</v>
      </c>
    </row>
    <row r="59" spans="1:5" x14ac:dyDescent="0.15">
      <c r="A59" s="69">
        <f t="shared" si="6"/>
        <v>2</v>
      </c>
      <c r="B59" s="69">
        <f t="shared" ref="B59:E59" si="20">B17</f>
        <v>6</v>
      </c>
      <c r="C59" s="69">
        <f t="shared" si="20"/>
        <v>31</v>
      </c>
      <c r="D59" s="69">
        <f t="shared" si="20"/>
        <v>50</v>
      </c>
      <c r="E59" s="69">
        <f t="shared" si="20"/>
        <v>50</v>
      </c>
    </row>
    <row r="60" spans="1:5" x14ac:dyDescent="0.15">
      <c r="A60" s="69">
        <f t="shared" si="6"/>
        <v>2</v>
      </c>
      <c r="B60" s="69">
        <f t="shared" ref="B60:E60" si="21">B18</f>
        <v>7</v>
      </c>
      <c r="C60" s="69">
        <f t="shared" si="21"/>
        <v>1</v>
      </c>
      <c r="D60" s="69">
        <f t="shared" si="21"/>
        <v>15</v>
      </c>
      <c r="E60" s="69">
        <f t="shared" si="21"/>
        <v>300</v>
      </c>
    </row>
    <row r="61" spans="1:5" x14ac:dyDescent="0.15">
      <c r="A61" s="69">
        <f t="shared" si="6"/>
        <v>2</v>
      </c>
      <c r="B61" s="69">
        <f t="shared" ref="B61:E61" si="22">B19</f>
        <v>7</v>
      </c>
      <c r="C61" s="69">
        <f t="shared" si="22"/>
        <v>16</v>
      </c>
      <c r="D61" s="69">
        <f t="shared" si="22"/>
        <v>30</v>
      </c>
      <c r="E61" s="69">
        <f t="shared" si="22"/>
        <v>100</v>
      </c>
    </row>
    <row r="62" spans="1:5" x14ac:dyDescent="0.15">
      <c r="A62" s="69">
        <f t="shared" si="6"/>
        <v>2</v>
      </c>
      <c r="B62" s="69">
        <f t="shared" ref="B62:E62" si="23">B20</f>
        <v>7</v>
      </c>
      <c r="C62" s="69">
        <f t="shared" si="23"/>
        <v>31</v>
      </c>
      <c r="D62" s="69">
        <f t="shared" si="23"/>
        <v>50</v>
      </c>
      <c r="E62" s="69">
        <f t="shared" si="23"/>
        <v>50</v>
      </c>
    </row>
    <row r="63" spans="1:5" x14ac:dyDescent="0.15">
      <c r="A63" s="69">
        <f t="shared" si="6"/>
        <v>2</v>
      </c>
      <c r="B63" s="69">
        <f t="shared" ref="B63:E63" si="24">B21</f>
        <v>8</v>
      </c>
      <c r="C63" s="69">
        <f t="shared" si="24"/>
        <v>1</v>
      </c>
      <c r="D63" s="69">
        <f t="shared" si="24"/>
        <v>10</v>
      </c>
      <c r="E63" s="69">
        <f t="shared" si="24"/>
        <v>300</v>
      </c>
    </row>
    <row r="64" spans="1:5" x14ac:dyDescent="0.15">
      <c r="A64" s="69">
        <f t="shared" si="6"/>
        <v>2</v>
      </c>
      <c r="B64" s="69">
        <f t="shared" ref="B64:E64" si="25">B22</f>
        <v>8</v>
      </c>
      <c r="C64" s="69">
        <f t="shared" si="25"/>
        <v>11</v>
      </c>
      <c r="D64" s="69">
        <f t="shared" si="25"/>
        <v>40</v>
      </c>
      <c r="E64" s="69">
        <f t="shared" si="25"/>
        <v>100</v>
      </c>
    </row>
    <row r="65" spans="1:5" x14ac:dyDescent="0.15">
      <c r="A65" s="69">
        <f t="shared" si="6"/>
        <v>2</v>
      </c>
      <c r="B65" s="69">
        <f t="shared" ref="B65:E65" si="26">B23</f>
        <v>8</v>
      </c>
      <c r="C65" s="69">
        <f t="shared" si="26"/>
        <v>41</v>
      </c>
      <c r="D65" s="69">
        <f t="shared" si="26"/>
        <v>80</v>
      </c>
      <c r="E65" s="69">
        <f t="shared" si="26"/>
        <v>50</v>
      </c>
    </row>
    <row r="66" spans="1:5" x14ac:dyDescent="0.15">
      <c r="A66" s="69">
        <f t="shared" si="6"/>
        <v>2</v>
      </c>
      <c r="B66" s="69">
        <f t="shared" ref="B66:E66" si="27">B24</f>
        <v>9</v>
      </c>
      <c r="C66" s="69">
        <f t="shared" si="27"/>
        <v>1</v>
      </c>
      <c r="D66" s="69">
        <f t="shared" si="27"/>
        <v>10</v>
      </c>
      <c r="E66" s="69">
        <f t="shared" si="27"/>
        <v>300</v>
      </c>
    </row>
    <row r="67" spans="1:5" x14ac:dyDescent="0.15">
      <c r="A67" s="69">
        <f t="shared" si="6"/>
        <v>2</v>
      </c>
      <c r="B67" s="69">
        <f t="shared" ref="B67:E67" si="28">B25</f>
        <v>9</v>
      </c>
      <c r="C67" s="69">
        <f t="shared" si="28"/>
        <v>11</v>
      </c>
      <c r="D67" s="69">
        <f t="shared" si="28"/>
        <v>40</v>
      </c>
      <c r="E67" s="69">
        <f t="shared" si="28"/>
        <v>100</v>
      </c>
    </row>
    <row r="68" spans="1:5" x14ac:dyDescent="0.15">
      <c r="A68" s="69">
        <f t="shared" si="6"/>
        <v>2</v>
      </c>
      <c r="B68" s="69">
        <f t="shared" ref="B68:E68" si="29">B26</f>
        <v>9</v>
      </c>
      <c r="C68" s="69">
        <f t="shared" si="29"/>
        <v>41</v>
      </c>
      <c r="D68" s="69">
        <f t="shared" si="29"/>
        <v>80</v>
      </c>
      <c r="E68" s="69">
        <f t="shared" si="29"/>
        <v>50</v>
      </c>
    </row>
    <row r="69" spans="1:5" x14ac:dyDescent="0.15">
      <c r="A69" s="69">
        <f t="shared" si="6"/>
        <v>2</v>
      </c>
      <c r="B69" s="69">
        <f t="shared" ref="B69:E69" si="30">B27</f>
        <v>10</v>
      </c>
      <c r="C69" s="69">
        <f t="shared" si="30"/>
        <v>1</v>
      </c>
      <c r="D69" s="69">
        <f t="shared" si="30"/>
        <v>10</v>
      </c>
      <c r="E69" s="69">
        <f t="shared" si="30"/>
        <v>300</v>
      </c>
    </row>
    <row r="70" spans="1:5" x14ac:dyDescent="0.15">
      <c r="A70" s="69">
        <f t="shared" si="6"/>
        <v>2</v>
      </c>
      <c r="B70" s="69">
        <f t="shared" ref="B70:E70" si="31">B28</f>
        <v>10</v>
      </c>
      <c r="C70" s="69">
        <f t="shared" si="31"/>
        <v>11</v>
      </c>
      <c r="D70" s="69">
        <f t="shared" si="31"/>
        <v>40</v>
      </c>
      <c r="E70" s="69">
        <f t="shared" si="31"/>
        <v>100</v>
      </c>
    </row>
    <row r="71" spans="1:5" x14ac:dyDescent="0.15">
      <c r="A71" s="69">
        <f t="shared" si="6"/>
        <v>2</v>
      </c>
      <c r="B71" s="69">
        <f t="shared" ref="B71:E71" si="32">B29</f>
        <v>10</v>
      </c>
      <c r="C71" s="69">
        <f t="shared" si="32"/>
        <v>41</v>
      </c>
      <c r="D71" s="69">
        <f t="shared" si="32"/>
        <v>100</v>
      </c>
      <c r="E71" s="69">
        <f t="shared" si="32"/>
        <v>50</v>
      </c>
    </row>
    <row r="72" spans="1:5" x14ac:dyDescent="0.15">
      <c r="A72" s="69">
        <f t="shared" si="6"/>
        <v>2</v>
      </c>
      <c r="B72" s="69">
        <f t="shared" ref="B72:E72" si="33">B30</f>
        <v>11</v>
      </c>
      <c r="C72" s="69">
        <f t="shared" si="33"/>
        <v>1</v>
      </c>
      <c r="D72" s="69">
        <f t="shared" si="33"/>
        <v>10</v>
      </c>
      <c r="E72" s="69">
        <f t="shared" si="33"/>
        <v>300</v>
      </c>
    </row>
    <row r="73" spans="1:5" x14ac:dyDescent="0.15">
      <c r="A73" s="69">
        <f t="shared" si="6"/>
        <v>2</v>
      </c>
      <c r="B73" s="69">
        <f t="shared" ref="B73:E73" si="34">B31</f>
        <v>11</v>
      </c>
      <c r="C73" s="69">
        <f t="shared" si="34"/>
        <v>11</v>
      </c>
      <c r="D73" s="69">
        <f t="shared" si="34"/>
        <v>40</v>
      </c>
      <c r="E73" s="69">
        <f t="shared" si="34"/>
        <v>100</v>
      </c>
    </row>
    <row r="74" spans="1:5" x14ac:dyDescent="0.15">
      <c r="A74" s="69">
        <f t="shared" si="6"/>
        <v>2</v>
      </c>
      <c r="B74" s="69">
        <f t="shared" ref="B74:E74" si="35">B32</f>
        <v>11</v>
      </c>
      <c r="C74" s="69">
        <f t="shared" si="35"/>
        <v>41</v>
      </c>
      <c r="D74" s="69">
        <f t="shared" si="35"/>
        <v>100</v>
      </c>
      <c r="E74" s="69">
        <f t="shared" si="35"/>
        <v>50</v>
      </c>
    </row>
    <row r="75" spans="1:5" x14ac:dyDescent="0.15">
      <c r="A75" s="69">
        <f t="shared" si="6"/>
        <v>2</v>
      </c>
      <c r="B75" s="69">
        <f t="shared" ref="B75:E75" si="36">B33</f>
        <v>12</v>
      </c>
      <c r="C75" s="69">
        <f t="shared" si="36"/>
        <v>1</v>
      </c>
      <c r="D75" s="69">
        <f t="shared" si="36"/>
        <v>10</v>
      </c>
      <c r="E75" s="69">
        <f t="shared" si="36"/>
        <v>300</v>
      </c>
    </row>
    <row r="76" spans="1:5" x14ac:dyDescent="0.15">
      <c r="A76" s="69">
        <f t="shared" si="6"/>
        <v>2</v>
      </c>
      <c r="B76" s="69">
        <f t="shared" ref="B76:E76" si="37">B34</f>
        <v>12</v>
      </c>
      <c r="C76" s="69">
        <f t="shared" si="37"/>
        <v>11</v>
      </c>
      <c r="D76" s="69">
        <f t="shared" si="37"/>
        <v>40</v>
      </c>
      <c r="E76" s="69">
        <f t="shared" si="37"/>
        <v>100</v>
      </c>
    </row>
    <row r="77" spans="1:5" x14ac:dyDescent="0.15">
      <c r="A77" s="69">
        <f t="shared" si="6"/>
        <v>2</v>
      </c>
      <c r="B77" s="69">
        <f t="shared" ref="B77:E77" si="38">B35</f>
        <v>12</v>
      </c>
      <c r="C77" s="69">
        <f t="shared" si="38"/>
        <v>41</v>
      </c>
      <c r="D77" s="69">
        <f t="shared" si="38"/>
        <v>100</v>
      </c>
      <c r="E77" s="69">
        <f t="shared" si="38"/>
        <v>50</v>
      </c>
    </row>
    <row r="78" spans="1:5" x14ac:dyDescent="0.15">
      <c r="A78" s="69">
        <f t="shared" si="6"/>
        <v>2</v>
      </c>
      <c r="B78" s="69">
        <f t="shared" ref="B78:E78" si="39">B36</f>
        <v>13</v>
      </c>
      <c r="C78" s="69">
        <f t="shared" si="39"/>
        <v>1</v>
      </c>
      <c r="D78" s="69">
        <f t="shared" si="39"/>
        <v>10</v>
      </c>
      <c r="E78" s="69">
        <f t="shared" si="39"/>
        <v>300</v>
      </c>
    </row>
    <row r="79" spans="1:5" x14ac:dyDescent="0.15">
      <c r="A79" s="69">
        <f t="shared" si="6"/>
        <v>2</v>
      </c>
      <c r="B79" s="69">
        <f t="shared" ref="B79:E79" si="40">B37</f>
        <v>13</v>
      </c>
      <c r="C79" s="69">
        <f t="shared" si="40"/>
        <v>11</v>
      </c>
      <c r="D79" s="69">
        <f t="shared" si="40"/>
        <v>40</v>
      </c>
      <c r="E79" s="69">
        <f t="shared" si="40"/>
        <v>100</v>
      </c>
    </row>
    <row r="80" spans="1:5" x14ac:dyDescent="0.15">
      <c r="A80" s="69">
        <f t="shared" si="6"/>
        <v>2</v>
      </c>
      <c r="B80" s="69">
        <f t="shared" ref="B80:E80" si="41">B38</f>
        <v>13</v>
      </c>
      <c r="C80" s="69">
        <f t="shared" si="41"/>
        <v>41</v>
      </c>
      <c r="D80" s="69">
        <f t="shared" si="41"/>
        <v>100</v>
      </c>
      <c r="E80" s="69">
        <f t="shared" si="41"/>
        <v>50</v>
      </c>
    </row>
    <row r="81" spans="1:5" x14ac:dyDescent="0.15">
      <c r="A81" s="69">
        <f t="shared" si="6"/>
        <v>2</v>
      </c>
      <c r="B81" s="69">
        <f t="shared" ref="B81:E81" si="42">B39</f>
        <v>14</v>
      </c>
      <c r="C81" s="69">
        <f t="shared" si="42"/>
        <v>1</v>
      </c>
      <c r="D81" s="69">
        <f t="shared" si="42"/>
        <v>10</v>
      </c>
      <c r="E81" s="69">
        <f t="shared" si="42"/>
        <v>300</v>
      </c>
    </row>
    <row r="82" spans="1:5" x14ac:dyDescent="0.15">
      <c r="A82" s="69">
        <f t="shared" si="6"/>
        <v>2</v>
      </c>
      <c r="B82" s="69">
        <f t="shared" ref="B82:E82" si="43">B40</f>
        <v>14</v>
      </c>
      <c r="C82" s="69">
        <f t="shared" si="43"/>
        <v>11</v>
      </c>
      <c r="D82" s="69">
        <f t="shared" si="43"/>
        <v>40</v>
      </c>
      <c r="E82" s="69">
        <f t="shared" si="43"/>
        <v>100</v>
      </c>
    </row>
    <row r="83" spans="1:5" x14ac:dyDescent="0.15">
      <c r="A83" s="69">
        <f t="shared" si="6"/>
        <v>2</v>
      </c>
      <c r="B83" s="69">
        <f t="shared" ref="B83:E83" si="44">B41</f>
        <v>14</v>
      </c>
      <c r="C83" s="69">
        <f t="shared" si="44"/>
        <v>41</v>
      </c>
      <c r="D83" s="69">
        <f t="shared" si="44"/>
        <v>100</v>
      </c>
      <c r="E83" s="69">
        <f t="shared" si="44"/>
        <v>50</v>
      </c>
    </row>
    <row r="84" spans="1:5" x14ac:dyDescent="0.15">
      <c r="A84" s="69">
        <f t="shared" si="6"/>
        <v>2</v>
      </c>
      <c r="B84" s="69">
        <f t="shared" ref="B84:E84" si="45">B42</f>
        <v>15</v>
      </c>
      <c r="C84" s="69">
        <f t="shared" si="45"/>
        <v>1</v>
      </c>
      <c r="D84" s="69">
        <f t="shared" si="45"/>
        <v>10</v>
      </c>
      <c r="E84" s="69">
        <f t="shared" si="45"/>
        <v>300</v>
      </c>
    </row>
    <row r="85" spans="1:5" x14ac:dyDescent="0.15">
      <c r="A85" s="69">
        <f t="shared" si="6"/>
        <v>2</v>
      </c>
      <c r="B85" s="69">
        <f t="shared" ref="B85:E85" si="46">B43</f>
        <v>15</v>
      </c>
      <c r="C85" s="69">
        <f t="shared" si="46"/>
        <v>11</v>
      </c>
      <c r="D85" s="69">
        <f t="shared" si="46"/>
        <v>40</v>
      </c>
      <c r="E85" s="69">
        <f t="shared" si="46"/>
        <v>100</v>
      </c>
    </row>
    <row r="86" spans="1:5" x14ac:dyDescent="0.15">
      <c r="A86" s="69">
        <f t="shared" si="6"/>
        <v>2</v>
      </c>
      <c r="B86" s="69">
        <f t="shared" ref="B86:E86" si="47">B44</f>
        <v>15</v>
      </c>
      <c r="C86" s="69">
        <f t="shared" si="47"/>
        <v>41</v>
      </c>
      <c r="D86" s="69">
        <f t="shared" si="47"/>
        <v>100</v>
      </c>
      <c r="E86" s="69">
        <f t="shared" si="47"/>
        <v>50</v>
      </c>
    </row>
    <row r="87" spans="1:5" x14ac:dyDescent="0.15">
      <c r="A87" s="69">
        <f t="shared" si="6"/>
        <v>3</v>
      </c>
      <c r="B87" s="69">
        <f t="shared" ref="B87:E87" si="48">B45</f>
        <v>1</v>
      </c>
      <c r="C87" s="69">
        <f t="shared" si="48"/>
        <v>1</v>
      </c>
      <c r="D87" s="69">
        <f t="shared" si="48"/>
        <v>5</v>
      </c>
      <c r="E87" s="69">
        <f t="shared" si="48"/>
        <v>400</v>
      </c>
    </row>
    <row r="88" spans="1:5" x14ac:dyDescent="0.15">
      <c r="A88" s="69">
        <f t="shared" si="6"/>
        <v>3</v>
      </c>
      <c r="B88" s="69">
        <f t="shared" ref="B88:E88" si="49">B46</f>
        <v>1</v>
      </c>
      <c r="C88" s="69">
        <f t="shared" si="49"/>
        <v>6</v>
      </c>
      <c r="D88" s="69">
        <f t="shared" si="49"/>
        <v>10</v>
      </c>
      <c r="E88" s="69">
        <f t="shared" si="49"/>
        <v>200</v>
      </c>
    </row>
    <row r="89" spans="1:5" x14ac:dyDescent="0.15">
      <c r="A89" s="69">
        <f t="shared" si="6"/>
        <v>3</v>
      </c>
      <c r="B89" s="69">
        <f t="shared" ref="B89:E89" si="50">B47</f>
        <v>2</v>
      </c>
      <c r="C89" s="69">
        <f t="shared" si="50"/>
        <v>1</v>
      </c>
      <c r="D89" s="69">
        <f t="shared" si="50"/>
        <v>5</v>
      </c>
      <c r="E89" s="69">
        <f t="shared" si="50"/>
        <v>400</v>
      </c>
    </row>
    <row r="90" spans="1:5" x14ac:dyDescent="0.15">
      <c r="A90" s="69">
        <f t="shared" si="6"/>
        <v>3</v>
      </c>
      <c r="B90" s="69">
        <f t="shared" ref="B90:E90" si="51">B48</f>
        <v>2</v>
      </c>
      <c r="C90" s="69">
        <f t="shared" si="51"/>
        <v>6</v>
      </c>
      <c r="D90" s="69">
        <f t="shared" si="51"/>
        <v>10</v>
      </c>
      <c r="E90" s="69">
        <f t="shared" si="51"/>
        <v>200</v>
      </c>
    </row>
    <row r="91" spans="1:5" x14ac:dyDescent="0.15">
      <c r="A91" s="69">
        <f t="shared" si="6"/>
        <v>3</v>
      </c>
      <c r="B91" s="69">
        <f t="shared" ref="B91:E91" si="52">B49</f>
        <v>3</v>
      </c>
      <c r="C91" s="69">
        <f t="shared" si="52"/>
        <v>1</v>
      </c>
      <c r="D91" s="69">
        <f t="shared" si="52"/>
        <v>5</v>
      </c>
      <c r="E91" s="69">
        <f t="shared" si="52"/>
        <v>400</v>
      </c>
    </row>
    <row r="92" spans="1:5" x14ac:dyDescent="0.15">
      <c r="A92" s="69">
        <f t="shared" si="6"/>
        <v>3</v>
      </c>
      <c r="B92" s="69">
        <f t="shared" ref="B92:E92" si="53">B50</f>
        <v>3</v>
      </c>
      <c r="C92" s="69">
        <f t="shared" si="53"/>
        <v>11</v>
      </c>
      <c r="D92" s="69">
        <f t="shared" si="53"/>
        <v>20</v>
      </c>
      <c r="E92" s="69">
        <f t="shared" si="53"/>
        <v>200</v>
      </c>
    </row>
    <row r="93" spans="1:5" x14ac:dyDescent="0.15">
      <c r="A93" s="69">
        <f t="shared" si="6"/>
        <v>3</v>
      </c>
      <c r="B93" s="69">
        <f t="shared" ref="B93:E93" si="54">B51</f>
        <v>4</v>
      </c>
      <c r="C93" s="69">
        <f t="shared" si="54"/>
        <v>1</v>
      </c>
      <c r="D93" s="69">
        <f t="shared" si="54"/>
        <v>5</v>
      </c>
      <c r="E93" s="69">
        <f t="shared" si="54"/>
        <v>300</v>
      </c>
    </row>
    <row r="94" spans="1:5" x14ac:dyDescent="0.15">
      <c r="A94" s="69">
        <f t="shared" si="6"/>
        <v>3</v>
      </c>
      <c r="B94" s="69">
        <f t="shared" ref="B94:E94" si="55">B52</f>
        <v>4</v>
      </c>
      <c r="C94" s="69">
        <f t="shared" si="55"/>
        <v>6</v>
      </c>
      <c r="D94" s="69">
        <f t="shared" si="55"/>
        <v>15</v>
      </c>
      <c r="E94" s="69">
        <f t="shared" si="55"/>
        <v>150</v>
      </c>
    </row>
    <row r="95" spans="1:5" x14ac:dyDescent="0.15">
      <c r="A95" s="69">
        <f t="shared" si="6"/>
        <v>3</v>
      </c>
      <c r="B95" s="69">
        <f t="shared" ref="B95:E95" si="56">B53</f>
        <v>4</v>
      </c>
      <c r="C95" s="69">
        <f t="shared" si="56"/>
        <v>16</v>
      </c>
      <c r="D95" s="69">
        <f t="shared" si="56"/>
        <v>30</v>
      </c>
      <c r="E95" s="69">
        <f t="shared" si="56"/>
        <v>100</v>
      </c>
    </row>
    <row r="96" spans="1:5" x14ac:dyDescent="0.15">
      <c r="A96" s="69">
        <f t="shared" si="6"/>
        <v>3</v>
      </c>
      <c r="B96" s="69">
        <f t="shared" ref="B96:E96" si="57">B54</f>
        <v>5</v>
      </c>
      <c r="C96" s="69">
        <f t="shared" si="57"/>
        <v>1</v>
      </c>
      <c r="D96" s="69">
        <f t="shared" si="57"/>
        <v>10</v>
      </c>
      <c r="E96" s="69">
        <f t="shared" si="57"/>
        <v>300</v>
      </c>
    </row>
    <row r="97" spans="1:5" x14ac:dyDescent="0.15">
      <c r="A97" s="69">
        <f t="shared" si="6"/>
        <v>3</v>
      </c>
      <c r="B97" s="69">
        <f t="shared" ref="B97:E97" si="58">B55</f>
        <v>5</v>
      </c>
      <c r="C97" s="69">
        <f t="shared" si="58"/>
        <v>11</v>
      </c>
      <c r="D97" s="69">
        <f t="shared" si="58"/>
        <v>20</v>
      </c>
      <c r="E97" s="69">
        <f t="shared" si="58"/>
        <v>150</v>
      </c>
    </row>
    <row r="98" spans="1:5" x14ac:dyDescent="0.15">
      <c r="A98" s="69">
        <f t="shared" si="6"/>
        <v>3</v>
      </c>
      <c r="B98" s="69">
        <f t="shared" ref="B98:E98" si="59">B56</f>
        <v>5</v>
      </c>
      <c r="C98" s="69">
        <f t="shared" si="59"/>
        <v>21</v>
      </c>
      <c r="D98" s="69">
        <f t="shared" si="59"/>
        <v>30</v>
      </c>
      <c r="E98" s="69">
        <f t="shared" si="59"/>
        <v>50</v>
      </c>
    </row>
    <row r="99" spans="1:5" x14ac:dyDescent="0.15">
      <c r="A99" s="69">
        <f t="shared" si="6"/>
        <v>3</v>
      </c>
      <c r="B99" s="69">
        <f t="shared" ref="B99:E99" si="60">B57</f>
        <v>6</v>
      </c>
      <c r="C99" s="69">
        <f t="shared" si="60"/>
        <v>1</v>
      </c>
      <c r="D99" s="69">
        <f t="shared" si="60"/>
        <v>10</v>
      </c>
      <c r="E99" s="69">
        <f t="shared" si="60"/>
        <v>300</v>
      </c>
    </row>
    <row r="100" spans="1:5" x14ac:dyDescent="0.15">
      <c r="A100" s="69">
        <f t="shared" si="6"/>
        <v>3</v>
      </c>
      <c r="B100" s="69">
        <f t="shared" ref="B100:E100" si="61">B58</f>
        <v>6</v>
      </c>
      <c r="C100" s="69">
        <f t="shared" si="61"/>
        <v>11</v>
      </c>
      <c r="D100" s="69">
        <f t="shared" si="61"/>
        <v>30</v>
      </c>
      <c r="E100" s="69">
        <f t="shared" si="61"/>
        <v>100</v>
      </c>
    </row>
    <row r="101" spans="1:5" x14ac:dyDescent="0.15">
      <c r="A101" s="69">
        <f t="shared" si="6"/>
        <v>3</v>
      </c>
      <c r="B101" s="69">
        <f t="shared" ref="B101:E101" si="62">B59</f>
        <v>6</v>
      </c>
      <c r="C101" s="69">
        <f t="shared" si="62"/>
        <v>31</v>
      </c>
      <c r="D101" s="69">
        <f t="shared" si="62"/>
        <v>50</v>
      </c>
      <c r="E101" s="69">
        <f t="shared" si="62"/>
        <v>50</v>
      </c>
    </row>
    <row r="102" spans="1:5" x14ac:dyDescent="0.15">
      <c r="A102" s="69">
        <f t="shared" si="6"/>
        <v>3</v>
      </c>
      <c r="B102" s="69">
        <f t="shared" ref="B102:E102" si="63">B60</f>
        <v>7</v>
      </c>
      <c r="C102" s="69">
        <f t="shared" si="63"/>
        <v>1</v>
      </c>
      <c r="D102" s="69">
        <f t="shared" si="63"/>
        <v>15</v>
      </c>
      <c r="E102" s="69">
        <f t="shared" si="63"/>
        <v>300</v>
      </c>
    </row>
    <row r="103" spans="1:5" x14ac:dyDescent="0.15">
      <c r="A103" s="69">
        <f t="shared" si="6"/>
        <v>3</v>
      </c>
      <c r="B103" s="69">
        <f t="shared" ref="B103:E103" si="64">B61</f>
        <v>7</v>
      </c>
      <c r="C103" s="69">
        <f t="shared" si="64"/>
        <v>16</v>
      </c>
      <c r="D103" s="69">
        <f t="shared" si="64"/>
        <v>30</v>
      </c>
      <c r="E103" s="69">
        <f t="shared" si="64"/>
        <v>100</v>
      </c>
    </row>
    <row r="104" spans="1:5" x14ac:dyDescent="0.15">
      <c r="A104" s="69">
        <f t="shared" si="6"/>
        <v>3</v>
      </c>
      <c r="B104" s="69">
        <f t="shared" ref="B104:E104" si="65">B62</f>
        <v>7</v>
      </c>
      <c r="C104" s="69">
        <f t="shared" si="65"/>
        <v>31</v>
      </c>
      <c r="D104" s="69">
        <f t="shared" si="65"/>
        <v>50</v>
      </c>
      <c r="E104" s="69">
        <f t="shared" si="65"/>
        <v>50</v>
      </c>
    </row>
    <row r="105" spans="1:5" x14ac:dyDescent="0.15">
      <c r="A105" s="69">
        <f t="shared" si="6"/>
        <v>3</v>
      </c>
      <c r="B105" s="69">
        <f t="shared" ref="B105:E105" si="66">B63</f>
        <v>8</v>
      </c>
      <c r="C105" s="69">
        <f t="shared" si="66"/>
        <v>1</v>
      </c>
      <c r="D105" s="69">
        <f t="shared" si="66"/>
        <v>10</v>
      </c>
      <c r="E105" s="69">
        <f t="shared" si="66"/>
        <v>300</v>
      </c>
    </row>
    <row r="106" spans="1:5" x14ac:dyDescent="0.15">
      <c r="A106" s="69">
        <f t="shared" si="6"/>
        <v>3</v>
      </c>
      <c r="B106" s="69">
        <f t="shared" ref="B106:E106" si="67">B64</f>
        <v>8</v>
      </c>
      <c r="C106" s="69">
        <f t="shared" si="67"/>
        <v>11</v>
      </c>
      <c r="D106" s="69">
        <f t="shared" si="67"/>
        <v>40</v>
      </c>
      <c r="E106" s="69">
        <f t="shared" si="67"/>
        <v>100</v>
      </c>
    </row>
    <row r="107" spans="1:5" x14ac:dyDescent="0.15">
      <c r="A107" s="69">
        <f t="shared" si="6"/>
        <v>3</v>
      </c>
      <c r="B107" s="69">
        <f t="shared" ref="B107:E107" si="68">B65</f>
        <v>8</v>
      </c>
      <c r="C107" s="69">
        <f t="shared" si="68"/>
        <v>41</v>
      </c>
      <c r="D107" s="69">
        <f t="shared" si="68"/>
        <v>80</v>
      </c>
      <c r="E107" s="69">
        <f t="shared" si="68"/>
        <v>50</v>
      </c>
    </row>
    <row r="108" spans="1:5" x14ac:dyDescent="0.15">
      <c r="A108" s="69">
        <f t="shared" si="6"/>
        <v>3</v>
      </c>
      <c r="B108" s="69">
        <f t="shared" ref="B108:E108" si="69">B66</f>
        <v>9</v>
      </c>
      <c r="C108" s="69">
        <f t="shared" si="69"/>
        <v>1</v>
      </c>
      <c r="D108" s="69">
        <f t="shared" si="69"/>
        <v>10</v>
      </c>
      <c r="E108" s="69">
        <f t="shared" si="69"/>
        <v>300</v>
      </c>
    </row>
    <row r="109" spans="1:5" x14ac:dyDescent="0.15">
      <c r="A109" s="69">
        <f t="shared" si="6"/>
        <v>3</v>
      </c>
      <c r="B109" s="69">
        <f t="shared" ref="B109:E109" si="70">B67</f>
        <v>9</v>
      </c>
      <c r="C109" s="69">
        <f t="shared" si="70"/>
        <v>11</v>
      </c>
      <c r="D109" s="69">
        <f t="shared" si="70"/>
        <v>40</v>
      </c>
      <c r="E109" s="69">
        <f t="shared" si="70"/>
        <v>100</v>
      </c>
    </row>
    <row r="110" spans="1:5" x14ac:dyDescent="0.15">
      <c r="A110" s="69">
        <f t="shared" ref="A110:A170" si="71">A68+1</f>
        <v>3</v>
      </c>
      <c r="B110" s="69">
        <f t="shared" ref="B110:E110" si="72">B68</f>
        <v>9</v>
      </c>
      <c r="C110" s="69">
        <f t="shared" si="72"/>
        <v>41</v>
      </c>
      <c r="D110" s="69">
        <f t="shared" si="72"/>
        <v>80</v>
      </c>
      <c r="E110" s="69">
        <f t="shared" si="72"/>
        <v>50</v>
      </c>
    </row>
    <row r="111" spans="1:5" x14ac:dyDescent="0.15">
      <c r="A111" s="69">
        <f t="shared" si="71"/>
        <v>3</v>
      </c>
      <c r="B111" s="69">
        <f t="shared" ref="B111:E111" si="73">B69</f>
        <v>10</v>
      </c>
      <c r="C111" s="69">
        <f t="shared" si="73"/>
        <v>1</v>
      </c>
      <c r="D111" s="69">
        <f t="shared" si="73"/>
        <v>10</v>
      </c>
      <c r="E111" s="69">
        <f t="shared" si="73"/>
        <v>300</v>
      </c>
    </row>
    <row r="112" spans="1:5" x14ac:dyDescent="0.15">
      <c r="A112" s="69">
        <f t="shared" si="71"/>
        <v>3</v>
      </c>
      <c r="B112" s="69">
        <f t="shared" ref="B112:E112" si="74">B70</f>
        <v>10</v>
      </c>
      <c r="C112" s="69">
        <f t="shared" si="74"/>
        <v>11</v>
      </c>
      <c r="D112" s="69">
        <f t="shared" si="74"/>
        <v>40</v>
      </c>
      <c r="E112" s="69">
        <f t="shared" si="74"/>
        <v>100</v>
      </c>
    </row>
    <row r="113" spans="1:5" x14ac:dyDescent="0.15">
      <c r="A113" s="69">
        <f t="shared" si="71"/>
        <v>3</v>
      </c>
      <c r="B113" s="69">
        <f t="shared" ref="B113:E113" si="75">B71</f>
        <v>10</v>
      </c>
      <c r="C113" s="69">
        <f t="shared" si="75"/>
        <v>41</v>
      </c>
      <c r="D113" s="69">
        <f t="shared" si="75"/>
        <v>100</v>
      </c>
      <c r="E113" s="69">
        <f t="shared" si="75"/>
        <v>50</v>
      </c>
    </row>
    <row r="114" spans="1:5" x14ac:dyDescent="0.15">
      <c r="A114" s="69">
        <f t="shared" si="71"/>
        <v>3</v>
      </c>
      <c r="B114" s="69">
        <f t="shared" ref="B114:E114" si="76">B72</f>
        <v>11</v>
      </c>
      <c r="C114" s="69">
        <f t="shared" si="76"/>
        <v>1</v>
      </c>
      <c r="D114" s="69">
        <f t="shared" si="76"/>
        <v>10</v>
      </c>
      <c r="E114" s="69">
        <f t="shared" si="76"/>
        <v>300</v>
      </c>
    </row>
    <row r="115" spans="1:5" x14ac:dyDescent="0.15">
      <c r="A115" s="69">
        <f t="shared" si="71"/>
        <v>3</v>
      </c>
      <c r="B115" s="69">
        <f t="shared" ref="B115:E115" si="77">B73</f>
        <v>11</v>
      </c>
      <c r="C115" s="69">
        <f t="shared" si="77"/>
        <v>11</v>
      </c>
      <c r="D115" s="69">
        <f t="shared" si="77"/>
        <v>40</v>
      </c>
      <c r="E115" s="69">
        <f t="shared" si="77"/>
        <v>100</v>
      </c>
    </row>
    <row r="116" spans="1:5" x14ac:dyDescent="0.15">
      <c r="A116" s="69">
        <f t="shared" si="71"/>
        <v>3</v>
      </c>
      <c r="B116" s="69">
        <f t="shared" ref="B116:E116" si="78">B74</f>
        <v>11</v>
      </c>
      <c r="C116" s="69">
        <f t="shared" si="78"/>
        <v>41</v>
      </c>
      <c r="D116" s="69">
        <f t="shared" si="78"/>
        <v>100</v>
      </c>
      <c r="E116" s="69">
        <f t="shared" si="78"/>
        <v>50</v>
      </c>
    </row>
    <row r="117" spans="1:5" x14ac:dyDescent="0.15">
      <c r="A117" s="69">
        <f t="shared" si="71"/>
        <v>3</v>
      </c>
      <c r="B117" s="69">
        <f t="shared" ref="B117:E117" si="79">B75</f>
        <v>12</v>
      </c>
      <c r="C117" s="69">
        <f t="shared" si="79"/>
        <v>1</v>
      </c>
      <c r="D117" s="69">
        <f t="shared" si="79"/>
        <v>10</v>
      </c>
      <c r="E117" s="69">
        <f t="shared" si="79"/>
        <v>300</v>
      </c>
    </row>
    <row r="118" spans="1:5" x14ac:dyDescent="0.15">
      <c r="A118" s="69">
        <f t="shared" si="71"/>
        <v>3</v>
      </c>
      <c r="B118" s="69">
        <f t="shared" ref="B118:E118" si="80">B76</f>
        <v>12</v>
      </c>
      <c r="C118" s="69">
        <f t="shared" si="80"/>
        <v>11</v>
      </c>
      <c r="D118" s="69">
        <f t="shared" si="80"/>
        <v>40</v>
      </c>
      <c r="E118" s="69">
        <f t="shared" si="80"/>
        <v>100</v>
      </c>
    </row>
    <row r="119" spans="1:5" x14ac:dyDescent="0.15">
      <c r="A119" s="69">
        <f t="shared" si="71"/>
        <v>3</v>
      </c>
      <c r="B119" s="69">
        <f t="shared" ref="B119:E119" si="81">B77</f>
        <v>12</v>
      </c>
      <c r="C119" s="69">
        <f t="shared" si="81"/>
        <v>41</v>
      </c>
      <c r="D119" s="69">
        <f t="shared" si="81"/>
        <v>100</v>
      </c>
      <c r="E119" s="69">
        <f t="shared" si="81"/>
        <v>50</v>
      </c>
    </row>
    <row r="120" spans="1:5" x14ac:dyDescent="0.15">
      <c r="A120" s="69">
        <f t="shared" si="71"/>
        <v>3</v>
      </c>
      <c r="B120" s="69">
        <f t="shared" ref="B120:E120" si="82">B78</f>
        <v>13</v>
      </c>
      <c r="C120" s="69">
        <f t="shared" si="82"/>
        <v>1</v>
      </c>
      <c r="D120" s="69">
        <f t="shared" si="82"/>
        <v>10</v>
      </c>
      <c r="E120" s="69">
        <f t="shared" si="82"/>
        <v>300</v>
      </c>
    </row>
    <row r="121" spans="1:5" x14ac:dyDescent="0.15">
      <c r="A121" s="69">
        <f t="shared" si="71"/>
        <v>3</v>
      </c>
      <c r="B121" s="69">
        <f t="shared" ref="B121:E121" si="83">B79</f>
        <v>13</v>
      </c>
      <c r="C121" s="69">
        <f t="shared" si="83"/>
        <v>11</v>
      </c>
      <c r="D121" s="69">
        <f t="shared" si="83"/>
        <v>40</v>
      </c>
      <c r="E121" s="69">
        <f t="shared" si="83"/>
        <v>100</v>
      </c>
    </row>
    <row r="122" spans="1:5" x14ac:dyDescent="0.15">
      <c r="A122" s="69">
        <f t="shared" si="71"/>
        <v>3</v>
      </c>
      <c r="B122" s="69">
        <f t="shared" ref="B122:E122" si="84">B80</f>
        <v>13</v>
      </c>
      <c r="C122" s="69">
        <f t="shared" si="84"/>
        <v>41</v>
      </c>
      <c r="D122" s="69">
        <f t="shared" si="84"/>
        <v>100</v>
      </c>
      <c r="E122" s="69">
        <f t="shared" si="84"/>
        <v>50</v>
      </c>
    </row>
    <row r="123" spans="1:5" x14ac:dyDescent="0.15">
      <c r="A123" s="69">
        <f t="shared" si="71"/>
        <v>3</v>
      </c>
      <c r="B123" s="69">
        <f t="shared" ref="B123:E123" si="85">B81</f>
        <v>14</v>
      </c>
      <c r="C123" s="69">
        <f t="shared" si="85"/>
        <v>1</v>
      </c>
      <c r="D123" s="69">
        <f t="shared" si="85"/>
        <v>10</v>
      </c>
      <c r="E123" s="69">
        <f t="shared" si="85"/>
        <v>300</v>
      </c>
    </row>
    <row r="124" spans="1:5" x14ac:dyDescent="0.15">
      <c r="A124" s="69">
        <f t="shared" si="71"/>
        <v>3</v>
      </c>
      <c r="B124" s="69">
        <f t="shared" ref="B124:E124" si="86">B82</f>
        <v>14</v>
      </c>
      <c r="C124" s="69">
        <f t="shared" si="86"/>
        <v>11</v>
      </c>
      <c r="D124" s="69">
        <f t="shared" si="86"/>
        <v>40</v>
      </c>
      <c r="E124" s="69">
        <f t="shared" si="86"/>
        <v>100</v>
      </c>
    </row>
    <row r="125" spans="1:5" x14ac:dyDescent="0.15">
      <c r="A125" s="69">
        <f t="shared" si="71"/>
        <v>3</v>
      </c>
      <c r="B125" s="69">
        <f t="shared" ref="B125:E125" si="87">B83</f>
        <v>14</v>
      </c>
      <c r="C125" s="69">
        <f t="shared" si="87"/>
        <v>41</v>
      </c>
      <c r="D125" s="69">
        <f t="shared" si="87"/>
        <v>100</v>
      </c>
      <c r="E125" s="69">
        <f t="shared" si="87"/>
        <v>50</v>
      </c>
    </row>
    <row r="126" spans="1:5" x14ac:dyDescent="0.15">
      <c r="A126" s="69">
        <f t="shared" si="71"/>
        <v>3</v>
      </c>
      <c r="B126" s="69">
        <f t="shared" ref="B126:E126" si="88">B84</f>
        <v>15</v>
      </c>
      <c r="C126" s="69">
        <f t="shared" si="88"/>
        <v>1</v>
      </c>
      <c r="D126" s="69">
        <f t="shared" si="88"/>
        <v>10</v>
      </c>
      <c r="E126" s="69">
        <f t="shared" si="88"/>
        <v>300</v>
      </c>
    </row>
    <row r="127" spans="1:5" x14ac:dyDescent="0.15">
      <c r="A127" s="69">
        <f t="shared" si="71"/>
        <v>3</v>
      </c>
      <c r="B127" s="69">
        <f t="shared" ref="B127:E127" si="89">B85</f>
        <v>15</v>
      </c>
      <c r="C127" s="69">
        <f t="shared" si="89"/>
        <v>11</v>
      </c>
      <c r="D127" s="69">
        <f t="shared" si="89"/>
        <v>40</v>
      </c>
      <c r="E127" s="69">
        <f t="shared" si="89"/>
        <v>100</v>
      </c>
    </row>
    <row r="128" spans="1:5" x14ac:dyDescent="0.15">
      <c r="A128" s="69">
        <f t="shared" si="71"/>
        <v>3</v>
      </c>
      <c r="B128" s="69">
        <f t="shared" ref="B128:E128" si="90">B86</f>
        <v>15</v>
      </c>
      <c r="C128" s="69">
        <f t="shared" si="90"/>
        <v>41</v>
      </c>
      <c r="D128" s="69">
        <f t="shared" si="90"/>
        <v>100</v>
      </c>
      <c r="E128" s="69">
        <f t="shared" si="90"/>
        <v>50</v>
      </c>
    </row>
    <row r="129" spans="1:5" x14ac:dyDescent="0.15">
      <c r="A129" s="69">
        <f t="shared" si="71"/>
        <v>4</v>
      </c>
      <c r="B129" s="69">
        <f t="shared" ref="B129:E129" si="91">B87</f>
        <v>1</v>
      </c>
      <c r="C129" s="69">
        <f t="shared" si="91"/>
        <v>1</v>
      </c>
      <c r="D129" s="69">
        <f t="shared" si="91"/>
        <v>5</v>
      </c>
      <c r="E129" s="69">
        <f t="shared" si="91"/>
        <v>400</v>
      </c>
    </row>
    <row r="130" spans="1:5" x14ac:dyDescent="0.15">
      <c r="A130" s="69">
        <f t="shared" si="71"/>
        <v>4</v>
      </c>
      <c r="B130" s="69">
        <f t="shared" ref="B130:E130" si="92">B88</f>
        <v>1</v>
      </c>
      <c r="C130" s="69">
        <f t="shared" si="92"/>
        <v>6</v>
      </c>
      <c r="D130" s="69">
        <f t="shared" si="92"/>
        <v>10</v>
      </c>
      <c r="E130" s="69">
        <f t="shared" si="92"/>
        <v>200</v>
      </c>
    </row>
    <row r="131" spans="1:5" x14ac:dyDescent="0.15">
      <c r="A131" s="69">
        <f t="shared" si="71"/>
        <v>4</v>
      </c>
      <c r="B131" s="69">
        <f t="shared" ref="B131:E131" si="93">B89</f>
        <v>2</v>
      </c>
      <c r="C131" s="69">
        <f t="shared" si="93"/>
        <v>1</v>
      </c>
      <c r="D131" s="69">
        <f t="shared" si="93"/>
        <v>5</v>
      </c>
      <c r="E131" s="69">
        <f t="shared" si="93"/>
        <v>400</v>
      </c>
    </row>
    <row r="132" spans="1:5" x14ac:dyDescent="0.15">
      <c r="A132" s="69">
        <f t="shared" si="71"/>
        <v>4</v>
      </c>
      <c r="B132" s="69">
        <f t="shared" ref="B132:E132" si="94">B90</f>
        <v>2</v>
      </c>
      <c r="C132" s="69">
        <f t="shared" si="94"/>
        <v>6</v>
      </c>
      <c r="D132" s="69">
        <f t="shared" si="94"/>
        <v>10</v>
      </c>
      <c r="E132" s="69">
        <f t="shared" si="94"/>
        <v>200</v>
      </c>
    </row>
    <row r="133" spans="1:5" x14ac:dyDescent="0.15">
      <c r="A133" s="69">
        <f t="shared" si="71"/>
        <v>4</v>
      </c>
      <c r="B133" s="69">
        <f t="shared" ref="B133:E133" si="95">B91</f>
        <v>3</v>
      </c>
      <c r="C133" s="69">
        <f t="shared" si="95"/>
        <v>1</v>
      </c>
      <c r="D133" s="69">
        <f t="shared" si="95"/>
        <v>5</v>
      </c>
      <c r="E133" s="69">
        <f t="shared" si="95"/>
        <v>400</v>
      </c>
    </row>
    <row r="134" spans="1:5" x14ac:dyDescent="0.15">
      <c r="A134" s="69">
        <f t="shared" si="71"/>
        <v>4</v>
      </c>
      <c r="B134" s="69">
        <f t="shared" ref="B134:E134" si="96">B92</f>
        <v>3</v>
      </c>
      <c r="C134" s="69">
        <f t="shared" si="96"/>
        <v>11</v>
      </c>
      <c r="D134" s="69">
        <f t="shared" si="96"/>
        <v>20</v>
      </c>
      <c r="E134" s="69">
        <f t="shared" si="96"/>
        <v>200</v>
      </c>
    </row>
    <row r="135" spans="1:5" x14ac:dyDescent="0.15">
      <c r="A135" s="69">
        <f t="shared" si="71"/>
        <v>4</v>
      </c>
      <c r="B135" s="69">
        <f t="shared" ref="B135:E135" si="97">B93</f>
        <v>4</v>
      </c>
      <c r="C135" s="69">
        <f t="shared" si="97"/>
        <v>1</v>
      </c>
      <c r="D135" s="69">
        <f t="shared" si="97"/>
        <v>5</v>
      </c>
      <c r="E135" s="69">
        <f t="shared" si="97"/>
        <v>300</v>
      </c>
    </row>
    <row r="136" spans="1:5" x14ac:dyDescent="0.15">
      <c r="A136" s="69">
        <f t="shared" si="71"/>
        <v>4</v>
      </c>
      <c r="B136" s="69">
        <f t="shared" ref="B136:E136" si="98">B94</f>
        <v>4</v>
      </c>
      <c r="C136" s="69">
        <f t="shared" si="98"/>
        <v>6</v>
      </c>
      <c r="D136" s="69">
        <f t="shared" si="98"/>
        <v>15</v>
      </c>
      <c r="E136" s="69">
        <f t="shared" si="98"/>
        <v>150</v>
      </c>
    </row>
    <row r="137" spans="1:5" x14ac:dyDescent="0.15">
      <c r="A137" s="69">
        <f t="shared" si="71"/>
        <v>4</v>
      </c>
      <c r="B137" s="69">
        <f t="shared" ref="B137:E137" si="99">B95</f>
        <v>4</v>
      </c>
      <c r="C137" s="69">
        <f t="shared" si="99"/>
        <v>16</v>
      </c>
      <c r="D137" s="69">
        <f t="shared" si="99"/>
        <v>30</v>
      </c>
      <c r="E137" s="69">
        <f t="shared" si="99"/>
        <v>100</v>
      </c>
    </row>
    <row r="138" spans="1:5" x14ac:dyDescent="0.15">
      <c r="A138" s="69">
        <f t="shared" si="71"/>
        <v>4</v>
      </c>
      <c r="B138" s="69">
        <f t="shared" ref="B138:E138" si="100">B96</f>
        <v>5</v>
      </c>
      <c r="C138" s="69">
        <f t="shared" si="100"/>
        <v>1</v>
      </c>
      <c r="D138" s="69">
        <f t="shared" si="100"/>
        <v>10</v>
      </c>
      <c r="E138" s="69">
        <f t="shared" si="100"/>
        <v>300</v>
      </c>
    </row>
    <row r="139" spans="1:5" x14ac:dyDescent="0.15">
      <c r="A139" s="69">
        <f t="shared" si="71"/>
        <v>4</v>
      </c>
      <c r="B139" s="69">
        <f t="shared" ref="B139:E139" si="101">B97</f>
        <v>5</v>
      </c>
      <c r="C139" s="69">
        <f t="shared" si="101"/>
        <v>11</v>
      </c>
      <c r="D139" s="69">
        <f t="shared" si="101"/>
        <v>20</v>
      </c>
      <c r="E139" s="69">
        <f t="shared" si="101"/>
        <v>150</v>
      </c>
    </row>
    <row r="140" spans="1:5" x14ac:dyDescent="0.15">
      <c r="A140" s="69">
        <f t="shared" si="71"/>
        <v>4</v>
      </c>
      <c r="B140" s="69">
        <f t="shared" ref="B140:E140" si="102">B98</f>
        <v>5</v>
      </c>
      <c r="C140" s="69">
        <f t="shared" si="102"/>
        <v>21</v>
      </c>
      <c r="D140" s="69">
        <f t="shared" si="102"/>
        <v>30</v>
      </c>
      <c r="E140" s="69">
        <f t="shared" si="102"/>
        <v>50</v>
      </c>
    </row>
    <row r="141" spans="1:5" x14ac:dyDescent="0.15">
      <c r="A141" s="69">
        <f t="shared" si="71"/>
        <v>4</v>
      </c>
      <c r="B141" s="69">
        <f t="shared" ref="B141:E141" si="103">B99</f>
        <v>6</v>
      </c>
      <c r="C141" s="69">
        <f t="shared" si="103"/>
        <v>1</v>
      </c>
      <c r="D141" s="69">
        <f t="shared" si="103"/>
        <v>10</v>
      </c>
      <c r="E141" s="69">
        <f t="shared" si="103"/>
        <v>300</v>
      </c>
    </row>
    <row r="142" spans="1:5" x14ac:dyDescent="0.15">
      <c r="A142" s="69">
        <f t="shared" si="71"/>
        <v>4</v>
      </c>
      <c r="B142" s="69">
        <f t="shared" ref="B142:E142" si="104">B100</f>
        <v>6</v>
      </c>
      <c r="C142" s="69">
        <f t="shared" si="104"/>
        <v>11</v>
      </c>
      <c r="D142" s="69">
        <f t="shared" si="104"/>
        <v>30</v>
      </c>
      <c r="E142" s="69">
        <f t="shared" si="104"/>
        <v>100</v>
      </c>
    </row>
    <row r="143" spans="1:5" x14ac:dyDescent="0.15">
      <c r="A143" s="69">
        <f t="shared" si="71"/>
        <v>4</v>
      </c>
      <c r="B143" s="69">
        <f t="shared" ref="B143:E143" si="105">B101</f>
        <v>6</v>
      </c>
      <c r="C143" s="69">
        <f t="shared" si="105"/>
        <v>31</v>
      </c>
      <c r="D143" s="69">
        <f t="shared" si="105"/>
        <v>50</v>
      </c>
      <c r="E143" s="69">
        <f t="shared" si="105"/>
        <v>50</v>
      </c>
    </row>
    <row r="144" spans="1:5" x14ac:dyDescent="0.15">
      <c r="A144" s="69">
        <f t="shared" si="71"/>
        <v>4</v>
      </c>
      <c r="B144" s="69">
        <f t="shared" ref="B144:E144" si="106">B102</f>
        <v>7</v>
      </c>
      <c r="C144" s="69">
        <f t="shared" si="106"/>
        <v>1</v>
      </c>
      <c r="D144" s="69">
        <f t="shared" si="106"/>
        <v>15</v>
      </c>
      <c r="E144" s="69">
        <f t="shared" si="106"/>
        <v>300</v>
      </c>
    </row>
    <row r="145" spans="1:5" x14ac:dyDescent="0.15">
      <c r="A145" s="69">
        <f t="shared" si="71"/>
        <v>4</v>
      </c>
      <c r="B145" s="69">
        <f t="shared" ref="B145:E145" si="107">B103</f>
        <v>7</v>
      </c>
      <c r="C145" s="69">
        <f t="shared" si="107"/>
        <v>16</v>
      </c>
      <c r="D145" s="69">
        <f t="shared" si="107"/>
        <v>30</v>
      </c>
      <c r="E145" s="69">
        <f t="shared" si="107"/>
        <v>100</v>
      </c>
    </row>
    <row r="146" spans="1:5" x14ac:dyDescent="0.15">
      <c r="A146" s="69">
        <f t="shared" si="71"/>
        <v>4</v>
      </c>
      <c r="B146" s="69">
        <f t="shared" ref="B146:E146" si="108">B104</f>
        <v>7</v>
      </c>
      <c r="C146" s="69">
        <f t="shared" si="108"/>
        <v>31</v>
      </c>
      <c r="D146" s="69">
        <f t="shared" si="108"/>
        <v>50</v>
      </c>
      <c r="E146" s="69">
        <f t="shared" si="108"/>
        <v>50</v>
      </c>
    </row>
    <row r="147" spans="1:5" x14ac:dyDescent="0.15">
      <c r="A147" s="69">
        <f t="shared" si="71"/>
        <v>4</v>
      </c>
      <c r="B147" s="69">
        <f t="shared" ref="B147:E147" si="109">B105</f>
        <v>8</v>
      </c>
      <c r="C147" s="69">
        <f t="shared" si="109"/>
        <v>1</v>
      </c>
      <c r="D147" s="69">
        <f t="shared" si="109"/>
        <v>10</v>
      </c>
      <c r="E147" s="69">
        <f t="shared" si="109"/>
        <v>300</v>
      </c>
    </row>
    <row r="148" spans="1:5" x14ac:dyDescent="0.15">
      <c r="A148" s="69">
        <f t="shared" si="71"/>
        <v>4</v>
      </c>
      <c r="B148" s="69">
        <f t="shared" ref="B148:E148" si="110">B106</f>
        <v>8</v>
      </c>
      <c r="C148" s="69">
        <f t="shared" si="110"/>
        <v>11</v>
      </c>
      <c r="D148" s="69">
        <f t="shared" si="110"/>
        <v>40</v>
      </c>
      <c r="E148" s="69">
        <f t="shared" si="110"/>
        <v>100</v>
      </c>
    </row>
    <row r="149" spans="1:5" x14ac:dyDescent="0.15">
      <c r="A149" s="69">
        <f t="shared" si="71"/>
        <v>4</v>
      </c>
      <c r="B149" s="69">
        <f t="shared" ref="B149:E149" si="111">B107</f>
        <v>8</v>
      </c>
      <c r="C149" s="69">
        <f t="shared" si="111"/>
        <v>41</v>
      </c>
      <c r="D149" s="69">
        <f t="shared" si="111"/>
        <v>80</v>
      </c>
      <c r="E149" s="69">
        <f t="shared" si="111"/>
        <v>50</v>
      </c>
    </row>
    <row r="150" spans="1:5" x14ac:dyDescent="0.15">
      <c r="A150" s="69">
        <f t="shared" si="71"/>
        <v>4</v>
      </c>
      <c r="B150" s="69">
        <f t="shared" ref="B150:E150" si="112">B108</f>
        <v>9</v>
      </c>
      <c r="C150" s="69">
        <f t="shared" si="112"/>
        <v>1</v>
      </c>
      <c r="D150" s="69">
        <f t="shared" si="112"/>
        <v>10</v>
      </c>
      <c r="E150" s="69">
        <f t="shared" si="112"/>
        <v>300</v>
      </c>
    </row>
    <row r="151" spans="1:5" x14ac:dyDescent="0.15">
      <c r="A151" s="69">
        <f t="shared" si="71"/>
        <v>4</v>
      </c>
      <c r="B151" s="69">
        <f t="shared" ref="B151:E151" si="113">B109</f>
        <v>9</v>
      </c>
      <c r="C151" s="69">
        <f t="shared" si="113"/>
        <v>11</v>
      </c>
      <c r="D151" s="69">
        <f t="shared" si="113"/>
        <v>40</v>
      </c>
      <c r="E151" s="69">
        <f t="shared" si="113"/>
        <v>100</v>
      </c>
    </row>
    <row r="152" spans="1:5" x14ac:dyDescent="0.15">
      <c r="A152" s="69">
        <f t="shared" si="71"/>
        <v>4</v>
      </c>
      <c r="B152" s="69">
        <f t="shared" ref="B152:E152" si="114">B110</f>
        <v>9</v>
      </c>
      <c r="C152" s="69">
        <f t="shared" si="114"/>
        <v>41</v>
      </c>
      <c r="D152" s="69">
        <f t="shared" si="114"/>
        <v>80</v>
      </c>
      <c r="E152" s="69">
        <f t="shared" si="114"/>
        <v>50</v>
      </c>
    </row>
    <row r="153" spans="1:5" x14ac:dyDescent="0.15">
      <c r="A153" s="69">
        <f t="shared" si="71"/>
        <v>4</v>
      </c>
      <c r="B153" s="69">
        <f t="shared" ref="B153:E153" si="115">B111</f>
        <v>10</v>
      </c>
      <c r="C153" s="69">
        <f t="shared" si="115"/>
        <v>1</v>
      </c>
      <c r="D153" s="69">
        <f t="shared" si="115"/>
        <v>10</v>
      </c>
      <c r="E153" s="69">
        <f t="shared" si="115"/>
        <v>300</v>
      </c>
    </row>
    <row r="154" spans="1:5" x14ac:dyDescent="0.15">
      <c r="A154" s="69">
        <f t="shared" si="71"/>
        <v>4</v>
      </c>
      <c r="B154" s="69">
        <f t="shared" ref="B154:E154" si="116">B112</f>
        <v>10</v>
      </c>
      <c r="C154" s="69">
        <f t="shared" si="116"/>
        <v>11</v>
      </c>
      <c r="D154" s="69">
        <f t="shared" si="116"/>
        <v>40</v>
      </c>
      <c r="E154" s="69">
        <f t="shared" si="116"/>
        <v>100</v>
      </c>
    </row>
    <row r="155" spans="1:5" x14ac:dyDescent="0.15">
      <c r="A155" s="69">
        <f t="shared" si="71"/>
        <v>4</v>
      </c>
      <c r="B155" s="69">
        <f t="shared" ref="B155:E155" si="117">B113</f>
        <v>10</v>
      </c>
      <c r="C155" s="69">
        <f t="shared" si="117"/>
        <v>41</v>
      </c>
      <c r="D155" s="69">
        <f t="shared" si="117"/>
        <v>100</v>
      </c>
      <c r="E155" s="69">
        <f t="shared" si="117"/>
        <v>50</v>
      </c>
    </row>
    <row r="156" spans="1:5" x14ac:dyDescent="0.15">
      <c r="A156" s="69">
        <f t="shared" si="71"/>
        <v>4</v>
      </c>
      <c r="B156" s="69">
        <f t="shared" ref="B156:E156" si="118">B114</f>
        <v>11</v>
      </c>
      <c r="C156" s="69">
        <f t="shared" si="118"/>
        <v>1</v>
      </c>
      <c r="D156" s="69">
        <f t="shared" si="118"/>
        <v>10</v>
      </c>
      <c r="E156" s="69">
        <f t="shared" si="118"/>
        <v>300</v>
      </c>
    </row>
    <row r="157" spans="1:5" x14ac:dyDescent="0.15">
      <c r="A157" s="69">
        <f t="shared" si="71"/>
        <v>4</v>
      </c>
      <c r="B157" s="69">
        <f t="shared" ref="B157:E157" si="119">B115</f>
        <v>11</v>
      </c>
      <c r="C157" s="69">
        <f t="shared" si="119"/>
        <v>11</v>
      </c>
      <c r="D157" s="69">
        <f t="shared" si="119"/>
        <v>40</v>
      </c>
      <c r="E157" s="69">
        <f t="shared" si="119"/>
        <v>100</v>
      </c>
    </row>
    <row r="158" spans="1:5" x14ac:dyDescent="0.15">
      <c r="A158" s="69">
        <f t="shared" si="71"/>
        <v>4</v>
      </c>
      <c r="B158" s="69">
        <f t="shared" ref="B158:E158" si="120">B116</f>
        <v>11</v>
      </c>
      <c r="C158" s="69">
        <f t="shared" si="120"/>
        <v>41</v>
      </c>
      <c r="D158" s="69">
        <f t="shared" si="120"/>
        <v>100</v>
      </c>
      <c r="E158" s="69">
        <f t="shared" si="120"/>
        <v>50</v>
      </c>
    </row>
    <row r="159" spans="1:5" x14ac:dyDescent="0.15">
      <c r="A159" s="69">
        <f t="shared" si="71"/>
        <v>4</v>
      </c>
      <c r="B159" s="69">
        <f t="shared" ref="B159:E159" si="121">B117</f>
        <v>12</v>
      </c>
      <c r="C159" s="69">
        <f t="shared" si="121"/>
        <v>1</v>
      </c>
      <c r="D159" s="69">
        <f t="shared" si="121"/>
        <v>10</v>
      </c>
      <c r="E159" s="69">
        <f t="shared" si="121"/>
        <v>300</v>
      </c>
    </row>
    <row r="160" spans="1:5" x14ac:dyDescent="0.15">
      <c r="A160" s="69">
        <f t="shared" si="71"/>
        <v>4</v>
      </c>
      <c r="B160" s="69">
        <f t="shared" ref="B160:E160" si="122">B118</f>
        <v>12</v>
      </c>
      <c r="C160" s="69">
        <f t="shared" si="122"/>
        <v>11</v>
      </c>
      <c r="D160" s="69">
        <f t="shared" si="122"/>
        <v>40</v>
      </c>
      <c r="E160" s="69">
        <f t="shared" si="122"/>
        <v>100</v>
      </c>
    </row>
    <row r="161" spans="1:5" x14ac:dyDescent="0.15">
      <c r="A161" s="69">
        <f t="shared" si="71"/>
        <v>4</v>
      </c>
      <c r="B161" s="69">
        <f t="shared" ref="B161:E161" si="123">B119</f>
        <v>12</v>
      </c>
      <c r="C161" s="69">
        <f t="shared" si="123"/>
        <v>41</v>
      </c>
      <c r="D161" s="69">
        <f t="shared" si="123"/>
        <v>100</v>
      </c>
      <c r="E161" s="69">
        <f t="shared" si="123"/>
        <v>50</v>
      </c>
    </row>
    <row r="162" spans="1:5" x14ac:dyDescent="0.15">
      <c r="A162" s="69">
        <f t="shared" si="71"/>
        <v>4</v>
      </c>
      <c r="B162" s="69">
        <f t="shared" ref="B162:E162" si="124">B120</f>
        <v>13</v>
      </c>
      <c r="C162" s="69">
        <f t="shared" si="124"/>
        <v>1</v>
      </c>
      <c r="D162" s="69">
        <f t="shared" si="124"/>
        <v>10</v>
      </c>
      <c r="E162" s="69">
        <f t="shared" si="124"/>
        <v>300</v>
      </c>
    </row>
    <row r="163" spans="1:5" x14ac:dyDescent="0.15">
      <c r="A163" s="69">
        <f t="shared" si="71"/>
        <v>4</v>
      </c>
      <c r="B163" s="69">
        <f t="shared" ref="B163:E163" si="125">B121</f>
        <v>13</v>
      </c>
      <c r="C163" s="69">
        <f t="shared" si="125"/>
        <v>11</v>
      </c>
      <c r="D163" s="69">
        <f t="shared" si="125"/>
        <v>40</v>
      </c>
      <c r="E163" s="69">
        <f t="shared" si="125"/>
        <v>100</v>
      </c>
    </row>
    <row r="164" spans="1:5" x14ac:dyDescent="0.15">
      <c r="A164" s="69">
        <f t="shared" si="71"/>
        <v>4</v>
      </c>
      <c r="B164" s="69">
        <f t="shared" ref="B164:E164" si="126">B122</f>
        <v>13</v>
      </c>
      <c r="C164" s="69">
        <f t="shared" si="126"/>
        <v>41</v>
      </c>
      <c r="D164" s="69">
        <f t="shared" si="126"/>
        <v>100</v>
      </c>
      <c r="E164" s="69">
        <f t="shared" si="126"/>
        <v>50</v>
      </c>
    </row>
    <row r="165" spans="1:5" x14ac:dyDescent="0.15">
      <c r="A165" s="69">
        <f t="shared" si="71"/>
        <v>4</v>
      </c>
      <c r="B165" s="69">
        <f t="shared" ref="B165:E165" si="127">B123</f>
        <v>14</v>
      </c>
      <c r="C165" s="69">
        <f t="shared" si="127"/>
        <v>1</v>
      </c>
      <c r="D165" s="69">
        <f t="shared" si="127"/>
        <v>10</v>
      </c>
      <c r="E165" s="69">
        <f t="shared" si="127"/>
        <v>300</v>
      </c>
    </row>
    <row r="166" spans="1:5" x14ac:dyDescent="0.15">
      <c r="A166" s="69">
        <f t="shared" si="71"/>
        <v>4</v>
      </c>
      <c r="B166" s="69">
        <f t="shared" ref="B166:E166" si="128">B124</f>
        <v>14</v>
      </c>
      <c r="C166" s="69">
        <f t="shared" si="128"/>
        <v>11</v>
      </c>
      <c r="D166" s="69">
        <f t="shared" si="128"/>
        <v>40</v>
      </c>
      <c r="E166" s="69">
        <f t="shared" si="128"/>
        <v>100</v>
      </c>
    </row>
    <row r="167" spans="1:5" x14ac:dyDescent="0.15">
      <c r="A167" s="69">
        <f t="shared" si="71"/>
        <v>4</v>
      </c>
      <c r="B167" s="69">
        <f t="shared" ref="B167:E167" si="129">B125</f>
        <v>14</v>
      </c>
      <c r="C167" s="69">
        <f t="shared" si="129"/>
        <v>41</v>
      </c>
      <c r="D167" s="69">
        <f t="shared" si="129"/>
        <v>100</v>
      </c>
      <c r="E167" s="69">
        <f t="shared" si="129"/>
        <v>50</v>
      </c>
    </row>
    <row r="168" spans="1:5" x14ac:dyDescent="0.15">
      <c r="A168" s="69">
        <f t="shared" si="71"/>
        <v>4</v>
      </c>
      <c r="B168" s="69">
        <f t="shared" ref="B168:E168" si="130">B126</f>
        <v>15</v>
      </c>
      <c r="C168" s="69">
        <f t="shared" si="130"/>
        <v>1</v>
      </c>
      <c r="D168" s="69">
        <f t="shared" si="130"/>
        <v>10</v>
      </c>
      <c r="E168" s="69">
        <f t="shared" si="130"/>
        <v>300</v>
      </c>
    </row>
    <row r="169" spans="1:5" x14ac:dyDescent="0.15">
      <c r="A169" s="69">
        <f t="shared" si="71"/>
        <v>4</v>
      </c>
      <c r="B169" s="69">
        <f t="shared" ref="B169:E169" si="131">B127</f>
        <v>15</v>
      </c>
      <c r="C169" s="69">
        <f t="shared" si="131"/>
        <v>11</v>
      </c>
      <c r="D169" s="69">
        <f t="shared" si="131"/>
        <v>40</v>
      </c>
      <c r="E169" s="69">
        <f t="shared" si="131"/>
        <v>100</v>
      </c>
    </row>
    <row r="170" spans="1:5" x14ac:dyDescent="0.15">
      <c r="A170" s="69">
        <f t="shared" si="71"/>
        <v>4</v>
      </c>
      <c r="B170" s="69">
        <f t="shared" ref="B170:E170" si="132">B128</f>
        <v>15</v>
      </c>
      <c r="C170" s="69">
        <f t="shared" si="132"/>
        <v>41</v>
      </c>
      <c r="D170" s="69">
        <f t="shared" si="132"/>
        <v>100</v>
      </c>
      <c r="E170" s="69">
        <f t="shared" si="132"/>
        <v>50</v>
      </c>
    </row>
    <row r="171" spans="1:5" x14ac:dyDescent="0.15">
      <c r="A171" s="69"/>
      <c r="B171" s="69"/>
      <c r="C171" s="69"/>
      <c r="D171" s="69"/>
      <c r="E171" s="69"/>
    </row>
    <row r="172" spans="1:5" x14ac:dyDescent="0.15">
      <c r="A172" s="69"/>
      <c r="B172" s="69"/>
      <c r="C172" s="69"/>
      <c r="D172" s="69"/>
      <c r="E172" s="69"/>
    </row>
    <row r="173" spans="1:5" x14ac:dyDescent="0.15">
      <c r="A173" s="69"/>
      <c r="B173" s="69"/>
      <c r="C173" s="69"/>
      <c r="D173" s="69"/>
      <c r="E173" s="69"/>
    </row>
    <row r="174" spans="1:5" x14ac:dyDescent="0.15">
      <c r="A174" s="69"/>
      <c r="B174" s="69"/>
      <c r="C174" s="69"/>
      <c r="D174" s="69"/>
      <c r="E174" s="69"/>
    </row>
    <row r="175" spans="1:5" x14ac:dyDescent="0.15">
      <c r="A175" s="69"/>
      <c r="B175" s="69"/>
      <c r="C175" s="69"/>
      <c r="D175" s="69"/>
      <c r="E175" s="69"/>
    </row>
    <row r="176" spans="1:5" x14ac:dyDescent="0.15">
      <c r="A176" s="69"/>
      <c r="B176" s="69"/>
      <c r="C176" s="69"/>
      <c r="D176" s="69"/>
      <c r="E176" s="69"/>
    </row>
    <row r="177" spans="1:5" x14ac:dyDescent="0.15">
      <c r="A177" s="69"/>
      <c r="B177" s="69"/>
      <c r="C177" s="69"/>
      <c r="D177" s="69"/>
      <c r="E177" s="69"/>
    </row>
    <row r="178" spans="1:5" x14ac:dyDescent="0.15">
      <c r="A178" s="69"/>
      <c r="B178" s="69"/>
      <c r="C178" s="69"/>
      <c r="D178" s="69"/>
      <c r="E178" s="69"/>
    </row>
    <row r="179" spans="1:5" x14ac:dyDescent="0.15">
      <c r="A179" s="69"/>
      <c r="B179" s="69"/>
      <c r="C179" s="69"/>
      <c r="D179" s="69"/>
      <c r="E179" s="69"/>
    </row>
    <row r="180" spans="1:5" x14ac:dyDescent="0.15">
      <c r="A180" s="69"/>
      <c r="B180" s="69"/>
      <c r="C180" s="69"/>
      <c r="D180" s="69"/>
      <c r="E180" s="69"/>
    </row>
    <row r="181" spans="1:5" x14ac:dyDescent="0.15">
      <c r="A181" s="69"/>
      <c r="B181" s="69"/>
      <c r="C181" s="69"/>
      <c r="D181" s="69"/>
      <c r="E181" s="69"/>
    </row>
    <row r="182" spans="1:5" x14ac:dyDescent="0.15">
      <c r="A182" s="69"/>
      <c r="B182" s="69"/>
      <c r="C182" s="69"/>
      <c r="D182" s="69"/>
      <c r="E182" s="69"/>
    </row>
    <row r="183" spans="1:5" x14ac:dyDescent="0.15">
      <c r="A183" s="69"/>
      <c r="B183" s="69"/>
      <c r="C183" s="69"/>
      <c r="D183" s="69"/>
      <c r="E183" s="69"/>
    </row>
    <row r="184" spans="1:5" x14ac:dyDescent="0.15">
      <c r="A184" s="69"/>
      <c r="B184" s="69"/>
      <c r="C184" s="69"/>
      <c r="D184" s="69"/>
      <c r="E184" s="69"/>
    </row>
    <row r="185" spans="1:5" x14ac:dyDescent="0.15">
      <c r="A185" s="69"/>
      <c r="B185" s="69"/>
      <c r="C185" s="69"/>
      <c r="D185" s="69"/>
      <c r="E185" s="69"/>
    </row>
    <row r="186" spans="1:5" x14ac:dyDescent="0.15">
      <c r="A186" s="69"/>
      <c r="B186" s="69"/>
      <c r="C186" s="69"/>
      <c r="D186" s="69"/>
      <c r="E186" s="69"/>
    </row>
    <row r="187" spans="1:5" x14ac:dyDescent="0.15">
      <c r="A187" s="69"/>
      <c r="B187" s="69"/>
      <c r="C187" s="69"/>
      <c r="D187" s="69"/>
      <c r="E187" s="69"/>
    </row>
    <row r="188" spans="1:5" x14ac:dyDescent="0.15">
      <c r="A188" s="69"/>
      <c r="B188" s="69"/>
      <c r="C188" s="69"/>
      <c r="D188" s="69"/>
      <c r="E188" s="69"/>
    </row>
    <row r="189" spans="1:5" x14ac:dyDescent="0.15">
      <c r="A189" s="69"/>
      <c r="B189" s="69"/>
      <c r="C189" s="69"/>
      <c r="D189" s="69"/>
      <c r="E189" s="69"/>
    </row>
    <row r="190" spans="1:5" x14ac:dyDescent="0.15">
      <c r="A190" s="69"/>
      <c r="B190" s="69"/>
      <c r="C190" s="69"/>
      <c r="D190" s="69"/>
      <c r="E190" s="69"/>
    </row>
    <row r="191" spans="1:5" x14ac:dyDescent="0.15">
      <c r="A191" s="69"/>
      <c r="B191" s="69"/>
      <c r="C191" s="69"/>
      <c r="D191" s="69"/>
      <c r="E191" s="69"/>
    </row>
    <row r="192" spans="1:5" x14ac:dyDescent="0.15">
      <c r="B192" s="71"/>
      <c r="C192" s="71"/>
      <c r="D192" s="71"/>
    </row>
    <row r="193" spans="2:4" x14ac:dyDescent="0.15">
      <c r="B193" s="71"/>
      <c r="C193" s="71"/>
      <c r="D193" s="71"/>
    </row>
    <row r="194" spans="2:4" x14ac:dyDescent="0.15">
      <c r="B194" s="71"/>
      <c r="C194" s="71"/>
      <c r="D194" s="71"/>
    </row>
    <row r="195" spans="2:4" x14ac:dyDescent="0.15">
      <c r="B195" s="71"/>
      <c r="C195" s="71"/>
      <c r="D195" s="71"/>
    </row>
    <row r="196" spans="2:4" x14ac:dyDescent="0.15">
      <c r="B196" s="71"/>
      <c r="C196" s="71"/>
      <c r="D196" s="71"/>
    </row>
    <row r="197" spans="2:4" x14ac:dyDescent="0.15">
      <c r="B197" s="71"/>
      <c r="C197" s="71"/>
      <c r="D197" s="71"/>
    </row>
    <row r="198" spans="2:4" x14ac:dyDescent="0.15">
      <c r="B198" s="71"/>
      <c r="C198" s="71"/>
      <c r="D198" s="71"/>
    </row>
    <row r="199" spans="2:4" x14ac:dyDescent="0.15">
      <c r="B199" s="65"/>
      <c r="C199" s="65"/>
      <c r="D199" s="65"/>
    </row>
    <row r="200" spans="2:4" x14ac:dyDescent="0.15">
      <c r="B200" s="65"/>
      <c r="C200" s="65"/>
      <c r="D200" s="65"/>
    </row>
    <row r="201" spans="2:4" x14ac:dyDescent="0.15">
      <c r="B201" s="65"/>
      <c r="C201" s="65"/>
      <c r="D201" s="65"/>
    </row>
    <row r="202" spans="2:4" x14ac:dyDescent="0.15">
      <c r="B202" s="65"/>
      <c r="C202" s="65"/>
      <c r="D202" s="65"/>
    </row>
    <row r="203" spans="2:4" x14ac:dyDescent="0.15">
      <c r="B203" s="65"/>
      <c r="C203" s="65"/>
      <c r="D203" s="65"/>
    </row>
    <row r="204" spans="2:4" x14ac:dyDescent="0.15">
      <c r="B204" s="65"/>
      <c r="C204" s="65"/>
      <c r="D204" s="65"/>
    </row>
    <row r="205" spans="2:4" x14ac:dyDescent="0.15">
      <c r="B205" s="65"/>
      <c r="C205" s="65"/>
      <c r="D205" s="65"/>
    </row>
    <row r="206" spans="2:4" x14ac:dyDescent="0.15">
      <c r="B206" s="65"/>
      <c r="C206" s="65"/>
      <c r="D206" s="65"/>
    </row>
    <row r="207" spans="2:4" x14ac:dyDescent="0.15">
      <c r="B207" s="65"/>
      <c r="C207" s="65"/>
      <c r="D207" s="65"/>
    </row>
    <row r="208" spans="2:4" x14ac:dyDescent="0.15">
      <c r="B208" s="65"/>
      <c r="C208" s="65"/>
      <c r="D208" s="65"/>
    </row>
    <row r="209" spans="2:4" x14ac:dyDescent="0.15">
      <c r="B209" s="65"/>
      <c r="C209" s="65"/>
      <c r="D209" s="65"/>
    </row>
    <row r="210" spans="2:4" x14ac:dyDescent="0.15">
      <c r="B210" s="65"/>
      <c r="C210" s="65"/>
      <c r="D210" s="65"/>
    </row>
    <row r="211" spans="2:4" x14ac:dyDescent="0.15">
      <c r="B211" s="65"/>
      <c r="C211" s="65"/>
      <c r="D211" s="65"/>
    </row>
    <row r="212" spans="2:4" x14ac:dyDescent="0.15">
      <c r="B212" s="65"/>
      <c r="C212" s="65"/>
      <c r="D212" s="65"/>
    </row>
    <row r="213" spans="2:4" x14ac:dyDescent="0.15">
      <c r="B213" s="65"/>
      <c r="C213" s="65"/>
      <c r="D213" s="65"/>
    </row>
    <row r="214" spans="2:4" x14ac:dyDescent="0.15">
      <c r="B214" s="65"/>
      <c r="C214" s="65"/>
      <c r="D214" s="65"/>
    </row>
    <row r="215" spans="2:4" x14ac:dyDescent="0.15">
      <c r="B215" s="65"/>
      <c r="C215" s="65"/>
      <c r="D215" s="65"/>
    </row>
    <row r="216" spans="2:4" x14ac:dyDescent="0.15">
      <c r="B216" s="65"/>
      <c r="C216" s="65"/>
      <c r="D216" s="65"/>
    </row>
    <row r="217" spans="2:4" x14ac:dyDescent="0.15">
      <c r="B217" s="65"/>
      <c r="C217" s="65"/>
      <c r="D217" s="65"/>
    </row>
    <row r="218" spans="2:4" x14ac:dyDescent="0.15">
      <c r="B218" s="65"/>
      <c r="C218" s="65"/>
      <c r="D218" s="65"/>
    </row>
    <row r="219" spans="2:4" x14ac:dyDescent="0.15">
      <c r="B219" s="72"/>
      <c r="C219" s="72"/>
      <c r="D219" s="72"/>
    </row>
    <row r="220" spans="2:4" x14ac:dyDescent="0.15">
      <c r="B220" s="72"/>
      <c r="C220" s="72"/>
      <c r="D220" s="72"/>
    </row>
    <row r="221" spans="2:4" x14ac:dyDescent="0.15">
      <c r="B221" s="72"/>
      <c r="C221" s="72"/>
      <c r="D221" s="72"/>
    </row>
    <row r="222" spans="2:4" x14ac:dyDescent="0.15">
      <c r="B222" s="72"/>
      <c r="C222" s="72"/>
      <c r="D222" s="72"/>
    </row>
    <row r="223" spans="2:4" x14ac:dyDescent="0.15">
      <c r="B223" s="72"/>
      <c r="C223" s="72"/>
      <c r="D223" s="72"/>
    </row>
    <row r="224" spans="2:4" x14ac:dyDescent="0.15">
      <c r="B224" s="72"/>
      <c r="C224" s="72"/>
      <c r="D224" s="72"/>
    </row>
    <row r="225" spans="2:4" x14ac:dyDescent="0.15">
      <c r="B225" s="72"/>
      <c r="C225" s="72"/>
      <c r="D225" s="72"/>
    </row>
    <row r="226" spans="2:4" x14ac:dyDescent="0.15">
      <c r="B226" s="72"/>
      <c r="C226" s="72"/>
      <c r="D226" s="72"/>
    </row>
    <row r="227" spans="2:4" x14ac:dyDescent="0.15">
      <c r="B227" s="72"/>
      <c r="C227" s="72"/>
      <c r="D227" s="72"/>
    </row>
    <row r="228" spans="2:4" x14ac:dyDescent="0.15">
      <c r="B228" s="72"/>
      <c r="C228" s="72"/>
      <c r="D228" s="72"/>
    </row>
    <row r="229" spans="2:4" x14ac:dyDescent="0.15">
      <c r="B229" s="72"/>
      <c r="C229" s="72"/>
      <c r="D229" s="72"/>
    </row>
    <row r="230" spans="2:4" x14ac:dyDescent="0.15">
      <c r="B230" s="72"/>
      <c r="C230" s="72"/>
      <c r="D230" s="72"/>
    </row>
    <row r="231" spans="2:4" x14ac:dyDescent="0.15">
      <c r="B231" s="72"/>
      <c r="C231" s="72"/>
      <c r="D231" s="72"/>
    </row>
    <row r="232" spans="2:4" x14ac:dyDescent="0.15">
      <c r="B232" s="72"/>
      <c r="C232" s="72"/>
      <c r="D232" s="72"/>
    </row>
    <row r="233" spans="2:4" x14ac:dyDescent="0.15">
      <c r="B233" s="72"/>
      <c r="C233" s="72"/>
      <c r="D233" s="72"/>
    </row>
    <row r="234" spans="2:4" x14ac:dyDescent="0.15">
      <c r="B234" s="72"/>
      <c r="C234" s="72"/>
      <c r="D234" s="72"/>
    </row>
    <row r="235" spans="2:4" x14ac:dyDescent="0.15">
      <c r="B235" s="72"/>
      <c r="C235" s="72"/>
      <c r="D235" s="72"/>
    </row>
    <row r="236" spans="2:4" x14ac:dyDescent="0.15">
      <c r="B236" s="72"/>
      <c r="C236" s="72"/>
      <c r="D236" s="72"/>
    </row>
    <row r="237" spans="2:4" x14ac:dyDescent="0.15">
      <c r="B237" s="72"/>
      <c r="C237" s="72"/>
      <c r="D237" s="72"/>
    </row>
    <row r="238" spans="2:4" x14ac:dyDescent="0.15">
      <c r="B238" s="72"/>
      <c r="C238" s="72"/>
      <c r="D238" s="72"/>
    </row>
    <row r="239" spans="2:4" x14ac:dyDescent="0.15">
      <c r="B239" s="72"/>
      <c r="C239" s="72"/>
      <c r="D239" s="72"/>
    </row>
    <row r="240" spans="2:4" x14ac:dyDescent="0.15">
      <c r="B240" s="72"/>
      <c r="C240" s="72"/>
      <c r="D240" s="72"/>
    </row>
    <row r="241" spans="2:4" x14ac:dyDescent="0.15">
      <c r="B241" s="67"/>
      <c r="C241" s="67"/>
      <c r="D241" s="67"/>
    </row>
    <row r="242" spans="2:4" x14ac:dyDescent="0.15">
      <c r="B242" s="67"/>
      <c r="C242" s="67"/>
      <c r="D242" s="67"/>
    </row>
    <row r="243" spans="2:4" x14ac:dyDescent="0.15">
      <c r="B243" s="67"/>
      <c r="C243" s="67"/>
      <c r="D243" s="67"/>
    </row>
    <row r="244" spans="2:4" x14ac:dyDescent="0.15">
      <c r="B244" s="67"/>
      <c r="C244" s="67"/>
      <c r="D244" s="67"/>
    </row>
    <row r="245" spans="2:4" x14ac:dyDescent="0.15">
      <c r="B245" s="67"/>
      <c r="C245" s="67"/>
      <c r="D245" s="67"/>
    </row>
    <row r="246" spans="2:4" x14ac:dyDescent="0.15">
      <c r="B246" s="67"/>
      <c r="C246" s="67"/>
      <c r="D246" s="67"/>
    </row>
    <row r="247" spans="2:4" x14ac:dyDescent="0.15">
      <c r="B247" s="67"/>
      <c r="C247" s="67"/>
      <c r="D247" s="67"/>
    </row>
    <row r="248" spans="2:4" x14ac:dyDescent="0.15">
      <c r="B248" s="67"/>
      <c r="C248" s="67"/>
      <c r="D248" s="67"/>
    </row>
    <row r="249" spans="2:4" x14ac:dyDescent="0.15">
      <c r="B249" s="67"/>
      <c r="C249" s="67"/>
      <c r="D249" s="67"/>
    </row>
    <row r="250" spans="2:4" x14ac:dyDescent="0.15">
      <c r="B250" s="67"/>
      <c r="C250" s="67"/>
      <c r="D250" s="67"/>
    </row>
    <row r="251" spans="2:4" x14ac:dyDescent="0.15">
      <c r="B251" s="67"/>
      <c r="C251" s="67"/>
      <c r="D251" s="67"/>
    </row>
    <row r="252" spans="2:4" x14ac:dyDescent="0.15">
      <c r="B252" s="67"/>
      <c r="C252" s="67"/>
      <c r="D252" s="67"/>
    </row>
    <row r="253" spans="2:4" x14ac:dyDescent="0.15">
      <c r="B253" s="67"/>
      <c r="C253" s="67"/>
      <c r="D253" s="67"/>
    </row>
    <row r="254" spans="2:4" x14ac:dyDescent="0.15">
      <c r="B254" s="67"/>
      <c r="C254" s="67"/>
      <c r="D254" s="67"/>
    </row>
    <row r="255" spans="2:4" x14ac:dyDescent="0.15">
      <c r="B255" s="67"/>
      <c r="C255" s="67"/>
      <c r="D255" s="67"/>
    </row>
    <row r="256" spans="2:4" x14ac:dyDescent="0.15">
      <c r="B256" s="67"/>
      <c r="C256" s="67"/>
      <c r="D256" s="67"/>
    </row>
    <row r="257" spans="2:4" x14ac:dyDescent="0.15">
      <c r="B257" s="67"/>
      <c r="C257" s="67"/>
      <c r="D257" s="67"/>
    </row>
    <row r="258" spans="2:4" x14ac:dyDescent="0.15">
      <c r="B258" s="67"/>
      <c r="C258" s="67"/>
      <c r="D258" s="67"/>
    </row>
    <row r="259" spans="2:4" x14ac:dyDescent="0.15">
      <c r="B259" s="67"/>
      <c r="C259" s="67"/>
      <c r="D259" s="67"/>
    </row>
    <row r="260" spans="2:4" x14ac:dyDescent="0.15">
      <c r="B260" s="67"/>
      <c r="C260" s="67"/>
      <c r="D260" s="67"/>
    </row>
    <row r="261" spans="2:4" x14ac:dyDescent="0.15">
      <c r="B261" s="67"/>
      <c r="C261" s="67"/>
      <c r="D261" s="67"/>
    </row>
    <row r="262" spans="2:4" x14ac:dyDescent="0.15">
      <c r="B262" s="67"/>
      <c r="C262" s="67"/>
      <c r="D262" s="67"/>
    </row>
    <row r="263" spans="2:4" x14ac:dyDescent="0.15">
      <c r="B263" s="67"/>
      <c r="C263" s="67"/>
      <c r="D263" s="67"/>
    </row>
    <row r="264" spans="2:4" x14ac:dyDescent="0.15">
      <c r="B264" s="67"/>
      <c r="C264" s="67"/>
      <c r="D264" s="67"/>
    </row>
    <row r="265" spans="2:4" x14ac:dyDescent="0.15">
      <c r="B265" s="69"/>
      <c r="C265" s="69"/>
      <c r="D265" s="69"/>
    </row>
    <row r="266" spans="2:4" x14ac:dyDescent="0.15">
      <c r="B266" s="69"/>
      <c r="C266" s="69"/>
      <c r="D266" s="69"/>
    </row>
    <row r="267" spans="2:4" x14ac:dyDescent="0.15">
      <c r="B267" s="69"/>
      <c r="C267" s="69"/>
      <c r="D267" s="69"/>
    </row>
    <row r="268" spans="2:4" x14ac:dyDescent="0.15">
      <c r="B268" s="69"/>
      <c r="C268" s="69"/>
      <c r="D268" s="69"/>
    </row>
    <row r="269" spans="2:4" x14ac:dyDescent="0.15">
      <c r="B269" s="69"/>
      <c r="C269" s="69"/>
      <c r="D269" s="69"/>
    </row>
    <row r="270" spans="2:4" x14ac:dyDescent="0.15">
      <c r="B270" s="69"/>
      <c r="C270" s="69"/>
      <c r="D270" s="69"/>
    </row>
    <row r="271" spans="2:4" x14ac:dyDescent="0.15">
      <c r="B271" s="69"/>
      <c r="C271" s="69"/>
      <c r="D271" s="69"/>
    </row>
    <row r="272" spans="2:4" x14ac:dyDescent="0.15">
      <c r="B272" s="69"/>
      <c r="C272" s="69"/>
      <c r="D272" s="69"/>
    </row>
    <row r="273" spans="2:4" x14ac:dyDescent="0.15">
      <c r="B273" s="69"/>
      <c r="C273" s="69"/>
      <c r="D273" s="69"/>
    </row>
    <row r="274" spans="2:4" x14ac:dyDescent="0.15">
      <c r="B274" s="69"/>
      <c r="C274" s="69"/>
      <c r="D274" s="69"/>
    </row>
    <row r="275" spans="2:4" x14ac:dyDescent="0.15">
      <c r="B275" s="69"/>
      <c r="C275" s="69"/>
      <c r="D275" s="69"/>
    </row>
    <row r="276" spans="2:4" x14ac:dyDescent="0.15">
      <c r="B276" s="69"/>
      <c r="C276" s="69"/>
      <c r="D276" s="69"/>
    </row>
    <row r="277" spans="2:4" x14ac:dyDescent="0.15">
      <c r="B277" s="69"/>
      <c r="C277" s="69"/>
      <c r="D277" s="69"/>
    </row>
    <row r="278" spans="2:4" x14ac:dyDescent="0.15">
      <c r="B278" s="69"/>
      <c r="C278" s="69"/>
      <c r="D278" s="69"/>
    </row>
    <row r="279" spans="2:4" x14ac:dyDescent="0.15">
      <c r="B279" s="69"/>
      <c r="C279" s="69"/>
      <c r="D279" s="69"/>
    </row>
    <row r="280" spans="2:4" x14ac:dyDescent="0.15">
      <c r="B280" s="69"/>
      <c r="C280" s="69"/>
      <c r="D280" s="69"/>
    </row>
    <row r="281" spans="2:4" x14ac:dyDescent="0.15">
      <c r="B281" s="69"/>
      <c r="C281" s="69"/>
      <c r="D281" s="69"/>
    </row>
    <row r="282" spans="2:4" x14ac:dyDescent="0.15">
      <c r="B282" s="69"/>
      <c r="C282" s="69"/>
      <c r="D282" s="69"/>
    </row>
    <row r="283" spans="2:4" x14ac:dyDescent="0.15">
      <c r="B283" s="69"/>
      <c r="C283" s="69"/>
      <c r="D283" s="69"/>
    </row>
    <row r="284" spans="2:4" x14ac:dyDescent="0.15">
      <c r="B284" s="69"/>
      <c r="C284" s="69"/>
      <c r="D284" s="69"/>
    </row>
    <row r="285" spans="2:4" x14ac:dyDescent="0.15">
      <c r="B285" s="69"/>
      <c r="C285" s="69"/>
      <c r="D285" s="69"/>
    </row>
    <row r="286" spans="2:4" x14ac:dyDescent="0.15">
      <c r="B286" s="69"/>
      <c r="C286" s="69"/>
      <c r="D286" s="69"/>
    </row>
    <row r="287" spans="2:4" x14ac:dyDescent="0.15">
      <c r="B287" s="69"/>
      <c r="C287" s="69"/>
      <c r="D287" s="69"/>
    </row>
    <row r="288" spans="2:4" x14ac:dyDescent="0.15">
      <c r="B288" s="69"/>
      <c r="C288" s="69"/>
      <c r="D288" s="69"/>
    </row>
    <row r="289" spans="2:4" x14ac:dyDescent="0.15">
      <c r="B289" s="69"/>
      <c r="C289" s="69"/>
      <c r="D289" s="69"/>
    </row>
    <row r="290" spans="2:4" x14ac:dyDescent="0.15">
      <c r="B290" s="69"/>
      <c r="C290" s="69"/>
      <c r="D290" s="69"/>
    </row>
    <row r="291" spans="2:4" x14ac:dyDescent="0.15">
      <c r="B291" s="68"/>
      <c r="C291" s="68"/>
      <c r="D291" s="68"/>
    </row>
    <row r="292" spans="2:4" x14ac:dyDescent="0.15">
      <c r="B292" s="68"/>
      <c r="C292" s="68"/>
      <c r="D292" s="68"/>
    </row>
    <row r="293" spans="2:4" x14ac:dyDescent="0.15">
      <c r="B293" s="68"/>
      <c r="C293" s="68"/>
      <c r="D293" s="68"/>
    </row>
    <row r="294" spans="2:4" x14ac:dyDescent="0.15">
      <c r="B294" s="68"/>
      <c r="C294" s="68"/>
      <c r="D294" s="68"/>
    </row>
    <row r="295" spans="2:4" x14ac:dyDescent="0.15">
      <c r="B295" s="68"/>
      <c r="C295" s="68"/>
      <c r="D295" s="68"/>
    </row>
    <row r="296" spans="2:4" x14ac:dyDescent="0.15">
      <c r="B296" s="68"/>
      <c r="C296" s="68"/>
      <c r="D296" s="68"/>
    </row>
    <row r="297" spans="2:4" x14ac:dyDescent="0.15">
      <c r="B297" s="68"/>
      <c r="C297" s="68"/>
      <c r="D297" s="68"/>
    </row>
    <row r="298" spans="2:4" x14ac:dyDescent="0.15">
      <c r="B298" s="68"/>
      <c r="C298" s="68"/>
      <c r="D298" s="68"/>
    </row>
    <row r="299" spans="2:4" x14ac:dyDescent="0.15">
      <c r="B299" s="68"/>
      <c r="C299" s="68"/>
      <c r="D299" s="68"/>
    </row>
    <row r="300" spans="2:4" x14ac:dyDescent="0.15">
      <c r="B300" s="68"/>
      <c r="C300" s="68"/>
      <c r="D300" s="68"/>
    </row>
    <row r="301" spans="2:4" x14ac:dyDescent="0.15">
      <c r="B301" s="68"/>
      <c r="C301" s="68"/>
      <c r="D301" s="68"/>
    </row>
    <row r="302" spans="2:4" x14ac:dyDescent="0.15">
      <c r="B302" s="68"/>
      <c r="C302" s="68"/>
      <c r="D302" s="68"/>
    </row>
    <row r="303" spans="2:4" x14ac:dyDescent="0.15">
      <c r="B303" s="68"/>
      <c r="C303" s="68"/>
      <c r="D303" s="68"/>
    </row>
    <row r="304" spans="2:4" x14ac:dyDescent="0.15">
      <c r="B304" s="68"/>
      <c r="C304" s="68"/>
      <c r="D304" s="68"/>
    </row>
    <row r="305" spans="2:4" x14ac:dyDescent="0.15">
      <c r="B305" s="68"/>
      <c r="C305" s="68"/>
      <c r="D305" s="68"/>
    </row>
    <row r="306" spans="2:4" x14ac:dyDescent="0.15">
      <c r="B306" s="68"/>
      <c r="C306" s="68"/>
      <c r="D306" s="68"/>
    </row>
    <row r="307" spans="2:4" x14ac:dyDescent="0.15">
      <c r="B307" s="68"/>
      <c r="C307" s="68"/>
      <c r="D307" s="68"/>
    </row>
    <row r="308" spans="2:4" x14ac:dyDescent="0.15">
      <c r="B308" s="68"/>
      <c r="C308" s="68"/>
      <c r="D308" s="68"/>
    </row>
    <row r="309" spans="2:4" x14ac:dyDescent="0.15">
      <c r="B309" s="68"/>
      <c r="C309" s="68"/>
      <c r="D309" s="68"/>
    </row>
    <row r="310" spans="2:4" x14ac:dyDescent="0.15">
      <c r="B310" s="68"/>
      <c r="C310" s="68"/>
      <c r="D310" s="68"/>
    </row>
    <row r="311" spans="2:4" x14ac:dyDescent="0.15">
      <c r="B311" s="68"/>
      <c r="C311" s="68"/>
      <c r="D311" s="68"/>
    </row>
    <row r="312" spans="2:4" x14ac:dyDescent="0.15">
      <c r="B312" s="68"/>
      <c r="C312" s="68"/>
      <c r="D312" s="68"/>
    </row>
    <row r="313" spans="2:4" x14ac:dyDescent="0.15">
      <c r="B313" s="68"/>
      <c r="C313" s="68"/>
      <c r="D313" s="68"/>
    </row>
    <row r="314" spans="2:4" x14ac:dyDescent="0.15">
      <c r="B314" s="68"/>
      <c r="C314" s="68"/>
      <c r="D314" s="68"/>
    </row>
    <row r="315" spans="2:4" x14ac:dyDescent="0.15">
      <c r="B315" s="68"/>
      <c r="C315" s="68"/>
      <c r="D315" s="68"/>
    </row>
    <row r="316" spans="2:4" x14ac:dyDescent="0.15">
      <c r="B316" s="68"/>
      <c r="C316" s="68"/>
      <c r="D316" s="68"/>
    </row>
    <row r="317" spans="2:4" x14ac:dyDescent="0.15">
      <c r="B317" s="68"/>
      <c r="C317" s="68"/>
      <c r="D317" s="68"/>
    </row>
    <row r="318" spans="2:4" x14ac:dyDescent="0.15">
      <c r="B318" s="68"/>
      <c r="C318" s="68"/>
      <c r="D318" s="68"/>
    </row>
    <row r="319" spans="2:4" x14ac:dyDescent="0.15">
      <c r="B319" s="69"/>
      <c r="C319" s="69"/>
      <c r="D319" s="69"/>
    </row>
    <row r="320" spans="2:4" x14ac:dyDescent="0.15">
      <c r="B320" s="69"/>
      <c r="C320" s="69"/>
      <c r="D320" s="69"/>
    </row>
    <row r="321" spans="2:4" x14ac:dyDescent="0.15">
      <c r="B321" s="69"/>
      <c r="C321" s="69"/>
      <c r="D321" s="69"/>
    </row>
    <row r="322" spans="2:4" x14ac:dyDescent="0.15">
      <c r="B322" s="69"/>
      <c r="C322" s="69"/>
      <c r="D322" s="69"/>
    </row>
    <row r="323" spans="2:4" x14ac:dyDescent="0.15">
      <c r="B323" s="69"/>
      <c r="C323" s="69"/>
      <c r="D323" s="69"/>
    </row>
    <row r="324" spans="2:4" x14ac:dyDescent="0.15">
      <c r="B324" s="69"/>
      <c r="C324" s="69"/>
      <c r="D324" s="69"/>
    </row>
    <row r="325" spans="2:4" x14ac:dyDescent="0.15">
      <c r="B325" s="69"/>
      <c r="C325" s="69"/>
      <c r="D325" s="69"/>
    </row>
    <row r="326" spans="2:4" x14ac:dyDescent="0.15">
      <c r="B326" s="69"/>
      <c r="C326" s="69"/>
      <c r="D326" s="69"/>
    </row>
    <row r="327" spans="2:4" x14ac:dyDescent="0.15">
      <c r="B327" s="69"/>
      <c r="C327" s="69"/>
      <c r="D327" s="69"/>
    </row>
    <row r="328" spans="2:4" x14ac:dyDescent="0.15">
      <c r="B328" s="69"/>
      <c r="C328" s="69"/>
      <c r="D328" s="69"/>
    </row>
    <row r="329" spans="2:4" x14ac:dyDescent="0.15">
      <c r="B329" s="69"/>
      <c r="C329" s="69"/>
      <c r="D329" s="69"/>
    </row>
    <row r="330" spans="2:4" x14ac:dyDescent="0.15">
      <c r="B330" s="69"/>
      <c r="C330" s="69"/>
      <c r="D330" s="69"/>
    </row>
    <row r="331" spans="2:4" x14ac:dyDescent="0.15">
      <c r="B331" s="69"/>
      <c r="C331" s="69"/>
      <c r="D331" s="69"/>
    </row>
    <row r="332" spans="2:4" x14ac:dyDescent="0.15">
      <c r="B332" s="69"/>
      <c r="C332" s="69"/>
      <c r="D332" s="69"/>
    </row>
    <row r="333" spans="2:4" x14ac:dyDescent="0.15">
      <c r="B333" s="69"/>
      <c r="C333" s="69"/>
      <c r="D333" s="69"/>
    </row>
    <row r="334" spans="2:4" x14ac:dyDescent="0.15">
      <c r="B334" s="69"/>
      <c r="C334" s="69"/>
      <c r="D334" s="69"/>
    </row>
    <row r="335" spans="2:4" x14ac:dyDescent="0.15">
      <c r="B335" s="69"/>
      <c r="C335" s="69"/>
      <c r="D335" s="69"/>
    </row>
    <row r="336" spans="2:4" x14ac:dyDescent="0.15">
      <c r="B336" s="69"/>
      <c r="C336" s="69"/>
      <c r="D336" s="69"/>
    </row>
    <row r="337" spans="2:4" x14ac:dyDescent="0.15">
      <c r="B337" s="69"/>
      <c r="C337" s="69"/>
      <c r="D337" s="69"/>
    </row>
    <row r="338" spans="2:4" x14ac:dyDescent="0.15">
      <c r="B338" s="69"/>
      <c r="C338" s="69"/>
      <c r="D338" s="69"/>
    </row>
    <row r="339" spans="2:4" x14ac:dyDescent="0.15">
      <c r="B339" s="69"/>
      <c r="C339" s="69"/>
      <c r="D339" s="69"/>
    </row>
    <row r="340" spans="2:4" x14ac:dyDescent="0.15">
      <c r="B340" s="69"/>
      <c r="C340" s="69"/>
      <c r="D340" s="69"/>
    </row>
    <row r="341" spans="2:4" x14ac:dyDescent="0.15">
      <c r="B341" s="69"/>
      <c r="C341" s="69"/>
      <c r="D341" s="69"/>
    </row>
    <row r="342" spans="2:4" x14ac:dyDescent="0.15">
      <c r="B342" s="69"/>
      <c r="C342" s="69"/>
      <c r="D342" s="69"/>
    </row>
    <row r="343" spans="2:4" x14ac:dyDescent="0.15">
      <c r="B343" s="69"/>
      <c r="C343" s="69"/>
      <c r="D343" s="69"/>
    </row>
    <row r="344" spans="2:4" x14ac:dyDescent="0.15">
      <c r="B344" s="69"/>
      <c r="C344" s="69"/>
      <c r="D344" s="69"/>
    </row>
    <row r="345" spans="2:4" x14ac:dyDescent="0.15">
      <c r="B345" s="69"/>
      <c r="C345" s="69"/>
      <c r="D345" s="69"/>
    </row>
    <row r="346" spans="2:4" x14ac:dyDescent="0.15">
      <c r="B346" s="69"/>
      <c r="C346" s="69"/>
      <c r="D346" s="69"/>
    </row>
    <row r="347" spans="2:4" x14ac:dyDescent="0.15">
      <c r="B347" s="69"/>
      <c r="C347" s="69"/>
      <c r="D347" s="69"/>
    </row>
    <row r="348" spans="2:4" x14ac:dyDescent="0.15">
      <c r="B348" s="69"/>
      <c r="C348" s="69"/>
      <c r="D348" s="69"/>
    </row>
    <row r="351" spans="2:4" x14ac:dyDescent="0.15">
      <c r="B351" s="64"/>
      <c r="C351" s="64"/>
      <c r="D351" s="64"/>
    </row>
    <row r="352" spans="2:4" x14ac:dyDescent="0.15">
      <c r="B352" s="64"/>
      <c r="C352" s="64"/>
      <c r="D352" s="64"/>
    </row>
    <row r="353" spans="2:4" x14ac:dyDescent="0.15">
      <c r="B353" s="64"/>
      <c r="C353" s="64"/>
      <c r="D353" s="64"/>
    </row>
    <row r="354" spans="2:4" x14ac:dyDescent="0.15">
      <c r="B354" s="64"/>
      <c r="C354" s="64"/>
      <c r="D354" s="64"/>
    </row>
    <row r="355" spans="2:4" x14ac:dyDescent="0.15">
      <c r="B355" s="65"/>
      <c r="C355" s="65"/>
      <c r="D355" s="65"/>
    </row>
    <row r="356" spans="2:4" x14ac:dyDescent="0.15">
      <c r="B356" s="65"/>
      <c r="C356" s="65"/>
      <c r="D356" s="65"/>
    </row>
    <row r="357" spans="2:4" x14ac:dyDescent="0.15">
      <c r="B357" s="65"/>
      <c r="C357" s="65"/>
      <c r="D357" s="65"/>
    </row>
    <row r="358" spans="2:4" x14ac:dyDescent="0.15">
      <c r="B358" s="65"/>
      <c r="C358" s="65"/>
      <c r="D358" s="65"/>
    </row>
    <row r="359" spans="2:4" x14ac:dyDescent="0.15">
      <c r="B359" s="65"/>
      <c r="C359" s="65"/>
      <c r="D359" s="65"/>
    </row>
    <row r="360" spans="2:4" x14ac:dyDescent="0.15">
      <c r="B360" s="65"/>
      <c r="C360" s="65"/>
      <c r="D360" s="65"/>
    </row>
    <row r="361" spans="2:4" x14ac:dyDescent="0.15">
      <c r="B361" s="66"/>
      <c r="C361" s="66"/>
      <c r="D361" s="66"/>
    </row>
    <row r="362" spans="2:4" x14ac:dyDescent="0.15">
      <c r="B362" s="66"/>
      <c r="C362" s="66"/>
      <c r="D362" s="66"/>
    </row>
    <row r="363" spans="2:4" x14ac:dyDescent="0.15">
      <c r="B363" s="66"/>
      <c r="C363" s="66"/>
      <c r="D363" s="66"/>
    </row>
    <row r="364" spans="2:4" x14ac:dyDescent="0.15">
      <c r="B364" s="66"/>
      <c r="C364" s="66"/>
      <c r="D364" s="66"/>
    </row>
    <row r="365" spans="2:4" x14ac:dyDescent="0.15">
      <c r="B365" s="66"/>
      <c r="C365" s="66"/>
      <c r="D365" s="66"/>
    </row>
    <row r="366" spans="2:4" x14ac:dyDescent="0.15">
      <c r="B366" s="66"/>
      <c r="C366" s="66"/>
      <c r="D366" s="66"/>
    </row>
    <row r="367" spans="2:4" x14ac:dyDescent="0.15">
      <c r="B367" s="66"/>
      <c r="C367" s="66"/>
      <c r="D367" s="66"/>
    </row>
    <row r="368" spans="2:4" x14ac:dyDescent="0.15">
      <c r="B368" s="66"/>
      <c r="C368" s="66"/>
      <c r="D368" s="66"/>
    </row>
    <row r="369" spans="2:4" x14ac:dyDescent="0.15">
      <c r="B369" s="67"/>
      <c r="C369" s="67"/>
      <c r="D369" s="67"/>
    </row>
    <row r="370" spans="2:4" x14ac:dyDescent="0.15">
      <c r="B370" s="67"/>
      <c r="C370" s="67"/>
      <c r="D370" s="67"/>
    </row>
    <row r="371" spans="2:4" x14ac:dyDescent="0.15">
      <c r="B371" s="67"/>
      <c r="C371" s="67"/>
      <c r="D371" s="67"/>
    </row>
    <row r="372" spans="2:4" x14ac:dyDescent="0.15">
      <c r="B372" s="67"/>
      <c r="C372" s="67"/>
      <c r="D372" s="67"/>
    </row>
    <row r="373" spans="2:4" x14ac:dyDescent="0.15">
      <c r="B373" s="67"/>
      <c r="C373" s="67"/>
      <c r="D373" s="67"/>
    </row>
    <row r="374" spans="2:4" x14ac:dyDescent="0.15">
      <c r="B374" s="67"/>
      <c r="C374" s="67"/>
      <c r="D374" s="67"/>
    </row>
    <row r="375" spans="2:4" x14ac:dyDescent="0.15">
      <c r="B375" s="67"/>
      <c r="C375" s="67"/>
      <c r="D375" s="67"/>
    </row>
    <row r="376" spans="2:4" x14ac:dyDescent="0.15">
      <c r="B376" s="67"/>
      <c r="C376" s="67"/>
      <c r="D376" s="67"/>
    </row>
    <row r="377" spans="2:4" x14ac:dyDescent="0.15">
      <c r="B377" s="67"/>
      <c r="C377" s="67"/>
      <c r="D377" s="67"/>
    </row>
    <row r="378" spans="2:4" x14ac:dyDescent="0.15">
      <c r="B378" s="67"/>
      <c r="C378" s="67"/>
      <c r="D378" s="67"/>
    </row>
    <row r="379" spans="2:4" x14ac:dyDescent="0.15">
      <c r="B379" s="68"/>
      <c r="C379" s="68"/>
      <c r="D379" s="68"/>
    </row>
    <row r="380" spans="2:4" x14ac:dyDescent="0.15">
      <c r="B380" s="68"/>
      <c r="C380" s="68"/>
      <c r="D380" s="68"/>
    </row>
    <row r="381" spans="2:4" x14ac:dyDescent="0.15">
      <c r="B381" s="68"/>
      <c r="C381" s="68"/>
      <c r="D381" s="68"/>
    </row>
    <row r="382" spans="2:4" x14ac:dyDescent="0.15">
      <c r="B382" s="68"/>
      <c r="C382" s="68"/>
      <c r="D382" s="68"/>
    </row>
    <row r="383" spans="2:4" x14ac:dyDescent="0.15">
      <c r="B383" s="68"/>
      <c r="C383" s="68"/>
      <c r="D383" s="68"/>
    </row>
    <row r="384" spans="2:4" x14ac:dyDescent="0.15">
      <c r="B384" s="68"/>
      <c r="C384" s="68"/>
      <c r="D384" s="68"/>
    </row>
    <row r="385" spans="2:4" x14ac:dyDescent="0.15">
      <c r="B385" s="68"/>
      <c r="C385" s="68"/>
      <c r="D385" s="68"/>
    </row>
    <row r="386" spans="2:4" x14ac:dyDescent="0.15">
      <c r="B386" s="68"/>
      <c r="C386" s="68"/>
      <c r="D386" s="68"/>
    </row>
    <row r="387" spans="2:4" x14ac:dyDescent="0.15">
      <c r="B387" s="68"/>
      <c r="C387" s="68"/>
      <c r="D387" s="68"/>
    </row>
    <row r="388" spans="2:4" x14ac:dyDescent="0.15">
      <c r="B388" s="68"/>
      <c r="C388" s="68"/>
      <c r="D388" s="68"/>
    </row>
    <row r="389" spans="2:4" x14ac:dyDescent="0.15">
      <c r="B389" s="68"/>
      <c r="C389" s="68"/>
      <c r="D389" s="68"/>
    </row>
    <row r="390" spans="2:4" x14ac:dyDescent="0.15">
      <c r="B390" s="68"/>
      <c r="C390" s="68"/>
      <c r="D390" s="68"/>
    </row>
    <row r="391" spans="2:4" x14ac:dyDescent="0.15">
      <c r="B391" s="69"/>
      <c r="C391" s="69"/>
      <c r="D391" s="69"/>
    </row>
    <row r="392" spans="2:4" x14ac:dyDescent="0.15">
      <c r="B392" s="69"/>
      <c r="C392" s="69"/>
      <c r="D392" s="69"/>
    </row>
    <row r="393" spans="2:4" x14ac:dyDescent="0.15">
      <c r="B393" s="69"/>
      <c r="C393" s="69"/>
      <c r="D393" s="69"/>
    </row>
    <row r="394" spans="2:4" x14ac:dyDescent="0.15">
      <c r="B394" s="69"/>
      <c r="C394" s="69"/>
      <c r="D394" s="69"/>
    </row>
    <row r="395" spans="2:4" x14ac:dyDescent="0.15">
      <c r="B395" s="69"/>
      <c r="C395" s="69"/>
      <c r="D395" s="69"/>
    </row>
    <row r="396" spans="2:4" x14ac:dyDescent="0.15">
      <c r="B396" s="69"/>
      <c r="C396" s="69"/>
      <c r="D396" s="69"/>
    </row>
    <row r="397" spans="2:4" x14ac:dyDescent="0.15">
      <c r="B397" s="69"/>
      <c r="C397" s="69"/>
      <c r="D397" s="69"/>
    </row>
    <row r="398" spans="2:4" x14ac:dyDescent="0.15">
      <c r="B398" s="69"/>
      <c r="C398" s="69"/>
      <c r="D398" s="69"/>
    </row>
    <row r="399" spans="2:4" x14ac:dyDescent="0.15">
      <c r="B399" s="69"/>
      <c r="C399" s="69"/>
      <c r="D399" s="69"/>
    </row>
    <row r="400" spans="2:4" x14ac:dyDescent="0.15">
      <c r="B400" s="69"/>
      <c r="C400" s="69"/>
      <c r="D400" s="69"/>
    </row>
    <row r="401" spans="2:4" x14ac:dyDescent="0.15">
      <c r="B401" s="69"/>
      <c r="C401" s="69"/>
      <c r="D401" s="69"/>
    </row>
    <row r="402" spans="2:4" x14ac:dyDescent="0.15">
      <c r="B402" s="69"/>
      <c r="C402" s="69"/>
      <c r="D402" s="69"/>
    </row>
    <row r="403" spans="2:4" x14ac:dyDescent="0.15">
      <c r="B403" s="69"/>
      <c r="C403" s="69"/>
      <c r="D403" s="69"/>
    </row>
    <row r="404" spans="2:4" x14ac:dyDescent="0.15">
      <c r="B404" s="69"/>
      <c r="C404" s="69"/>
      <c r="D404" s="69"/>
    </row>
    <row r="405" spans="2:4" x14ac:dyDescent="0.15">
      <c r="B405" s="70"/>
      <c r="C405" s="70"/>
      <c r="D405" s="70"/>
    </row>
    <row r="406" spans="2:4" x14ac:dyDescent="0.15">
      <c r="B406" s="70"/>
      <c r="C406" s="70"/>
      <c r="D406" s="70"/>
    </row>
    <row r="407" spans="2:4" x14ac:dyDescent="0.15">
      <c r="B407" s="70"/>
      <c r="C407" s="70"/>
      <c r="D407" s="70"/>
    </row>
    <row r="408" spans="2:4" x14ac:dyDescent="0.15">
      <c r="B408" s="70"/>
      <c r="C408" s="70"/>
      <c r="D408" s="70"/>
    </row>
    <row r="409" spans="2:4" x14ac:dyDescent="0.15">
      <c r="B409" s="70"/>
      <c r="C409" s="70"/>
      <c r="D409" s="70"/>
    </row>
    <row r="410" spans="2:4" x14ac:dyDescent="0.15">
      <c r="B410" s="70"/>
      <c r="C410" s="70"/>
      <c r="D410" s="70"/>
    </row>
    <row r="411" spans="2:4" x14ac:dyDescent="0.15">
      <c r="B411" s="70"/>
      <c r="C411" s="70"/>
      <c r="D411" s="70"/>
    </row>
    <row r="412" spans="2:4" x14ac:dyDescent="0.15">
      <c r="B412" s="70"/>
      <c r="C412" s="70"/>
      <c r="D412" s="70"/>
    </row>
    <row r="413" spans="2:4" x14ac:dyDescent="0.15">
      <c r="B413" s="70"/>
      <c r="C413" s="70"/>
      <c r="D413" s="70"/>
    </row>
    <row r="414" spans="2:4" x14ac:dyDescent="0.15">
      <c r="B414" s="70"/>
      <c r="C414" s="70"/>
      <c r="D414" s="70"/>
    </row>
    <row r="415" spans="2:4" x14ac:dyDescent="0.15">
      <c r="B415" s="70"/>
      <c r="C415" s="70"/>
      <c r="D415" s="70"/>
    </row>
    <row r="416" spans="2:4" x14ac:dyDescent="0.15">
      <c r="B416" s="70"/>
      <c r="C416" s="70"/>
      <c r="D416" s="70"/>
    </row>
    <row r="417" spans="2:4" x14ac:dyDescent="0.15">
      <c r="B417" s="70"/>
      <c r="C417" s="70"/>
      <c r="D417" s="70"/>
    </row>
    <row r="418" spans="2:4" x14ac:dyDescent="0.15">
      <c r="B418" s="70"/>
      <c r="C418" s="70"/>
      <c r="D418" s="70"/>
    </row>
    <row r="419" spans="2:4" x14ac:dyDescent="0.15">
      <c r="B419" s="70"/>
      <c r="C419" s="70"/>
      <c r="D419" s="70"/>
    </row>
    <row r="420" spans="2:4" x14ac:dyDescent="0.15">
      <c r="B420" s="70"/>
      <c r="C420" s="70"/>
      <c r="D420" s="70"/>
    </row>
    <row r="421" spans="2:4" x14ac:dyDescent="0.15">
      <c r="B421" s="71"/>
      <c r="C421" s="71"/>
      <c r="D421" s="71"/>
    </row>
    <row r="422" spans="2:4" x14ac:dyDescent="0.15">
      <c r="B422" s="71"/>
      <c r="C422" s="71"/>
      <c r="D422" s="71"/>
    </row>
    <row r="423" spans="2:4" x14ac:dyDescent="0.15">
      <c r="B423" s="71"/>
      <c r="C423" s="71"/>
      <c r="D423" s="71"/>
    </row>
    <row r="424" spans="2:4" x14ac:dyDescent="0.15">
      <c r="B424" s="71"/>
      <c r="C424" s="71"/>
      <c r="D424" s="71"/>
    </row>
    <row r="425" spans="2:4" x14ac:dyDescent="0.15">
      <c r="B425" s="71"/>
      <c r="C425" s="71"/>
      <c r="D425" s="71"/>
    </row>
    <row r="426" spans="2:4" x14ac:dyDescent="0.15">
      <c r="B426" s="71"/>
      <c r="C426" s="71"/>
      <c r="D426" s="71"/>
    </row>
    <row r="427" spans="2:4" x14ac:dyDescent="0.15">
      <c r="B427" s="71"/>
      <c r="C427" s="71"/>
      <c r="D427" s="71"/>
    </row>
    <row r="428" spans="2:4" x14ac:dyDescent="0.15">
      <c r="B428" s="71"/>
      <c r="C428" s="71"/>
      <c r="D428" s="71"/>
    </row>
    <row r="429" spans="2:4" x14ac:dyDescent="0.15">
      <c r="B429" s="71"/>
      <c r="C429" s="71"/>
      <c r="D429" s="71"/>
    </row>
    <row r="430" spans="2:4" x14ac:dyDescent="0.15">
      <c r="B430" s="71"/>
      <c r="C430" s="71"/>
      <c r="D430" s="71"/>
    </row>
    <row r="431" spans="2:4" x14ac:dyDescent="0.15">
      <c r="B431" s="71"/>
      <c r="C431" s="71"/>
      <c r="D431" s="71"/>
    </row>
    <row r="432" spans="2:4" x14ac:dyDescent="0.15">
      <c r="B432" s="71"/>
      <c r="C432" s="71"/>
      <c r="D432" s="71"/>
    </row>
    <row r="433" spans="2:4" x14ac:dyDescent="0.15">
      <c r="B433" s="71"/>
      <c r="C433" s="71"/>
      <c r="D433" s="71"/>
    </row>
    <row r="434" spans="2:4" x14ac:dyDescent="0.15">
      <c r="B434" s="71"/>
      <c r="C434" s="71"/>
      <c r="D434" s="71"/>
    </row>
    <row r="435" spans="2:4" x14ac:dyDescent="0.15">
      <c r="B435" s="71"/>
      <c r="C435" s="71"/>
      <c r="D435" s="71"/>
    </row>
    <row r="436" spans="2:4" x14ac:dyDescent="0.15">
      <c r="B436" s="71"/>
      <c r="C436" s="71"/>
      <c r="D436" s="71"/>
    </row>
    <row r="437" spans="2:4" x14ac:dyDescent="0.15">
      <c r="B437" s="71"/>
      <c r="C437" s="71"/>
      <c r="D437" s="71"/>
    </row>
    <row r="438" spans="2:4" x14ac:dyDescent="0.15">
      <c r="B438" s="71"/>
      <c r="C438" s="71"/>
      <c r="D438" s="71"/>
    </row>
    <row r="439" spans="2:4" x14ac:dyDescent="0.15">
      <c r="B439" s="65"/>
      <c r="C439" s="65"/>
      <c r="D439" s="65"/>
    </row>
    <row r="440" spans="2:4" x14ac:dyDescent="0.15">
      <c r="B440" s="65"/>
      <c r="C440" s="65"/>
      <c r="D440" s="65"/>
    </row>
    <row r="441" spans="2:4" x14ac:dyDescent="0.15">
      <c r="B441" s="65"/>
      <c r="C441" s="65"/>
      <c r="D441" s="65"/>
    </row>
    <row r="442" spans="2:4" x14ac:dyDescent="0.15">
      <c r="B442" s="65"/>
      <c r="C442" s="65"/>
      <c r="D442" s="65"/>
    </row>
    <row r="443" spans="2:4" x14ac:dyDescent="0.15">
      <c r="B443" s="65"/>
      <c r="C443" s="65"/>
      <c r="D443" s="65"/>
    </row>
    <row r="444" spans="2:4" x14ac:dyDescent="0.15">
      <c r="B444" s="65"/>
      <c r="C444" s="65"/>
      <c r="D444" s="65"/>
    </row>
    <row r="445" spans="2:4" x14ac:dyDescent="0.15">
      <c r="B445" s="65"/>
      <c r="C445" s="65"/>
      <c r="D445" s="65"/>
    </row>
    <row r="446" spans="2:4" x14ac:dyDescent="0.15">
      <c r="B446" s="65"/>
      <c r="C446" s="65"/>
      <c r="D446" s="65"/>
    </row>
    <row r="447" spans="2:4" x14ac:dyDescent="0.15">
      <c r="B447" s="65"/>
      <c r="C447" s="65"/>
      <c r="D447" s="65"/>
    </row>
    <row r="448" spans="2:4" x14ac:dyDescent="0.15">
      <c r="B448" s="65"/>
      <c r="C448" s="65"/>
      <c r="D448" s="65"/>
    </row>
    <row r="449" spans="2:4" x14ac:dyDescent="0.15">
      <c r="B449" s="65"/>
      <c r="C449" s="65"/>
      <c r="D449" s="65"/>
    </row>
    <row r="450" spans="2:4" x14ac:dyDescent="0.15">
      <c r="B450" s="65"/>
      <c r="C450" s="65"/>
      <c r="D450" s="65"/>
    </row>
    <row r="451" spans="2:4" x14ac:dyDescent="0.15">
      <c r="B451" s="65"/>
      <c r="C451" s="65"/>
      <c r="D451" s="65"/>
    </row>
    <row r="452" spans="2:4" x14ac:dyDescent="0.15">
      <c r="B452" s="65"/>
      <c r="C452" s="65"/>
      <c r="D452" s="65"/>
    </row>
    <row r="453" spans="2:4" x14ac:dyDescent="0.15">
      <c r="B453" s="65"/>
      <c r="C453" s="65"/>
      <c r="D453" s="65"/>
    </row>
    <row r="454" spans="2:4" x14ac:dyDescent="0.15">
      <c r="B454" s="65"/>
      <c r="C454" s="65"/>
      <c r="D454" s="65"/>
    </row>
    <row r="455" spans="2:4" x14ac:dyDescent="0.15">
      <c r="B455" s="65"/>
      <c r="C455" s="65"/>
      <c r="D455" s="65"/>
    </row>
    <row r="456" spans="2:4" x14ac:dyDescent="0.15">
      <c r="B456" s="65"/>
      <c r="C456" s="65"/>
      <c r="D456" s="65"/>
    </row>
    <row r="457" spans="2:4" x14ac:dyDescent="0.15">
      <c r="B457" s="65"/>
      <c r="C457" s="65"/>
      <c r="D457" s="65"/>
    </row>
    <row r="458" spans="2:4" x14ac:dyDescent="0.15">
      <c r="B458" s="65"/>
      <c r="C458" s="65"/>
      <c r="D458" s="65"/>
    </row>
    <row r="459" spans="2:4" x14ac:dyDescent="0.15">
      <c r="B459" s="72"/>
      <c r="C459" s="72"/>
      <c r="D459" s="72"/>
    </row>
    <row r="460" spans="2:4" x14ac:dyDescent="0.15">
      <c r="B460" s="72"/>
      <c r="C460" s="72"/>
      <c r="D460" s="72"/>
    </row>
    <row r="461" spans="2:4" x14ac:dyDescent="0.15">
      <c r="B461" s="72"/>
      <c r="C461" s="72"/>
      <c r="D461" s="72"/>
    </row>
    <row r="462" spans="2:4" x14ac:dyDescent="0.15">
      <c r="B462" s="72"/>
      <c r="C462" s="72"/>
      <c r="D462" s="72"/>
    </row>
    <row r="463" spans="2:4" x14ac:dyDescent="0.15">
      <c r="B463" s="72"/>
      <c r="C463" s="72"/>
      <c r="D463" s="72"/>
    </row>
    <row r="464" spans="2:4" x14ac:dyDescent="0.15">
      <c r="B464" s="72"/>
      <c r="C464" s="72"/>
      <c r="D464" s="72"/>
    </row>
    <row r="465" spans="2:4" x14ac:dyDescent="0.15">
      <c r="B465" s="72"/>
      <c r="C465" s="72"/>
      <c r="D465" s="72"/>
    </row>
    <row r="466" spans="2:4" x14ac:dyDescent="0.15">
      <c r="B466" s="72"/>
      <c r="C466" s="72"/>
      <c r="D466" s="72"/>
    </row>
    <row r="467" spans="2:4" x14ac:dyDescent="0.15">
      <c r="B467" s="72"/>
      <c r="C467" s="72"/>
      <c r="D467" s="72"/>
    </row>
    <row r="468" spans="2:4" x14ac:dyDescent="0.15">
      <c r="B468" s="72"/>
      <c r="C468" s="72"/>
      <c r="D468" s="72"/>
    </row>
    <row r="469" spans="2:4" x14ac:dyDescent="0.15">
      <c r="B469" s="72"/>
      <c r="C469" s="72"/>
      <c r="D469" s="72"/>
    </row>
    <row r="470" spans="2:4" x14ac:dyDescent="0.15">
      <c r="B470" s="72"/>
      <c r="C470" s="72"/>
      <c r="D470" s="72"/>
    </row>
    <row r="471" spans="2:4" x14ac:dyDescent="0.15">
      <c r="B471" s="72"/>
      <c r="C471" s="72"/>
      <c r="D471" s="72"/>
    </row>
    <row r="472" spans="2:4" x14ac:dyDescent="0.15">
      <c r="B472" s="72"/>
      <c r="C472" s="72"/>
      <c r="D472" s="72"/>
    </row>
    <row r="473" spans="2:4" x14ac:dyDescent="0.15">
      <c r="B473" s="72"/>
      <c r="C473" s="72"/>
      <c r="D473" s="72"/>
    </row>
    <row r="474" spans="2:4" x14ac:dyDescent="0.15">
      <c r="B474" s="72"/>
      <c r="C474" s="72"/>
      <c r="D474" s="72"/>
    </row>
    <row r="475" spans="2:4" x14ac:dyDescent="0.15">
      <c r="B475" s="72"/>
      <c r="C475" s="72"/>
      <c r="D475" s="72"/>
    </row>
    <row r="476" spans="2:4" x14ac:dyDescent="0.15">
      <c r="B476" s="72"/>
      <c r="C476" s="72"/>
      <c r="D476" s="72"/>
    </row>
    <row r="477" spans="2:4" x14ac:dyDescent="0.15">
      <c r="B477" s="72"/>
      <c r="C477" s="72"/>
      <c r="D477" s="72"/>
    </row>
    <row r="478" spans="2:4" x14ac:dyDescent="0.15">
      <c r="B478" s="72"/>
      <c r="C478" s="72"/>
      <c r="D478" s="72"/>
    </row>
    <row r="479" spans="2:4" x14ac:dyDescent="0.15">
      <c r="B479" s="72"/>
      <c r="C479" s="72"/>
      <c r="D479" s="72"/>
    </row>
    <row r="480" spans="2:4" x14ac:dyDescent="0.15">
      <c r="B480" s="72"/>
      <c r="C480" s="72"/>
      <c r="D480" s="72"/>
    </row>
    <row r="481" spans="2:4" x14ac:dyDescent="0.15">
      <c r="B481" s="67"/>
      <c r="C481" s="67"/>
      <c r="D481" s="67"/>
    </row>
    <row r="482" spans="2:4" x14ac:dyDescent="0.15">
      <c r="B482" s="67"/>
      <c r="C482" s="67"/>
      <c r="D482" s="67"/>
    </row>
    <row r="483" spans="2:4" x14ac:dyDescent="0.15">
      <c r="B483" s="67"/>
      <c r="C483" s="67"/>
      <c r="D483" s="67"/>
    </row>
    <row r="484" spans="2:4" x14ac:dyDescent="0.15">
      <c r="B484" s="67"/>
      <c r="C484" s="67"/>
      <c r="D484" s="67"/>
    </row>
    <row r="485" spans="2:4" x14ac:dyDescent="0.15">
      <c r="B485" s="67"/>
      <c r="C485" s="67"/>
      <c r="D485" s="67"/>
    </row>
    <row r="486" spans="2:4" x14ac:dyDescent="0.15">
      <c r="B486" s="67"/>
      <c r="C486" s="67"/>
      <c r="D486" s="67"/>
    </row>
    <row r="487" spans="2:4" x14ac:dyDescent="0.15">
      <c r="B487" s="67"/>
      <c r="C487" s="67"/>
      <c r="D487" s="67"/>
    </row>
    <row r="488" spans="2:4" x14ac:dyDescent="0.15">
      <c r="B488" s="67"/>
      <c r="C488" s="67"/>
      <c r="D488" s="67"/>
    </row>
    <row r="489" spans="2:4" x14ac:dyDescent="0.15">
      <c r="B489" s="67"/>
      <c r="C489" s="67"/>
      <c r="D489" s="67"/>
    </row>
    <row r="490" spans="2:4" x14ac:dyDescent="0.15">
      <c r="B490" s="67"/>
      <c r="C490" s="67"/>
      <c r="D490" s="67"/>
    </row>
    <row r="491" spans="2:4" x14ac:dyDescent="0.15">
      <c r="B491" s="67"/>
      <c r="C491" s="67"/>
      <c r="D491" s="67"/>
    </row>
    <row r="492" spans="2:4" x14ac:dyDescent="0.15">
      <c r="B492" s="67"/>
      <c r="C492" s="67"/>
      <c r="D492" s="67"/>
    </row>
    <row r="493" spans="2:4" x14ac:dyDescent="0.15">
      <c r="B493" s="67"/>
      <c r="C493" s="67"/>
      <c r="D493" s="67"/>
    </row>
    <row r="494" spans="2:4" x14ac:dyDescent="0.15">
      <c r="B494" s="67"/>
      <c r="C494" s="67"/>
      <c r="D494" s="67"/>
    </row>
    <row r="495" spans="2:4" x14ac:dyDescent="0.15">
      <c r="B495" s="67"/>
      <c r="C495" s="67"/>
      <c r="D495" s="67"/>
    </row>
    <row r="496" spans="2:4" x14ac:dyDescent="0.15">
      <c r="B496" s="67"/>
      <c r="C496" s="67"/>
      <c r="D496" s="67"/>
    </row>
    <row r="497" spans="2:4" x14ac:dyDescent="0.15">
      <c r="B497" s="67"/>
      <c r="C497" s="67"/>
      <c r="D497" s="67"/>
    </row>
    <row r="498" spans="2:4" x14ac:dyDescent="0.15">
      <c r="B498" s="67"/>
      <c r="C498" s="67"/>
      <c r="D498" s="67"/>
    </row>
    <row r="499" spans="2:4" x14ac:dyDescent="0.15">
      <c r="B499" s="67"/>
      <c r="C499" s="67"/>
      <c r="D499" s="67"/>
    </row>
    <row r="500" spans="2:4" x14ac:dyDescent="0.15">
      <c r="B500" s="67"/>
      <c r="C500" s="67"/>
      <c r="D500" s="67"/>
    </row>
    <row r="501" spans="2:4" x14ac:dyDescent="0.15">
      <c r="B501" s="67"/>
      <c r="C501" s="67"/>
      <c r="D501" s="67"/>
    </row>
    <row r="502" spans="2:4" x14ac:dyDescent="0.15">
      <c r="B502" s="67"/>
      <c r="C502" s="67"/>
      <c r="D502" s="67"/>
    </row>
    <row r="503" spans="2:4" x14ac:dyDescent="0.15">
      <c r="B503" s="67"/>
      <c r="C503" s="67"/>
      <c r="D503" s="67"/>
    </row>
    <row r="504" spans="2:4" x14ac:dyDescent="0.15">
      <c r="B504" s="67"/>
      <c r="C504" s="67"/>
      <c r="D504" s="67"/>
    </row>
    <row r="505" spans="2:4" x14ac:dyDescent="0.15">
      <c r="B505" s="69"/>
      <c r="C505" s="69"/>
      <c r="D505" s="69"/>
    </row>
    <row r="506" spans="2:4" x14ac:dyDescent="0.15">
      <c r="B506" s="69"/>
      <c r="C506" s="69"/>
      <c r="D506" s="69"/>
    </row>
    <row r="507" spans="2:4" x14ac:dyDescent="0.15">
      <c r="B507" s="69"/>
      <c r="C507" s="69"/>
      <c r="D507" s="69"/>
    </row>
    <row r="508" spans="2:4" x14ac:dyDescent="0.15">
      <c r="B508" s="69"/>
      <c r="C508" s="69"/>
      <c r="D508" s="69"/>
    </row>
    <row r="509" spans="2:4" x14ac:dyDescent="0.15">
      <c r="B509" s="69"/>
      <c r="C509" s="69"/>
      <c r="D509" s="69"/>
    </row>
    <row r="510" spans="2:4" x14ac:dyDescent="0.15">
      <c r="B510" s="69"/>
      <c r="C510" s="69"/>
      <c r="D510" s="69"/>
    </row>
    <row r="511" spans="2:4" x14ac:dyDescent="0.15">
      <c r="B511" s="69"/>
      <c r="C511" s="69"/>
      <c r="D511" s="69"/>
    </row>
    <row r="512" spans="2:4" x14ac:dyDescent="0.15">
      <c r="B512" s="69"/>
      <c r="C512" s="69"/>
      <c r="D512" s="69"/>
    </row>
    <row r="513" spans="2:4" x14ac:dyDescent="0.15">
      <c r="B513" s="69"/>
      <c r="C513" s="69"/>
      <c r="D513" s="69"/>
    </row>
    <row r="514" spans="2:4" x14ac:dyDescent="0.15">
      <c r="B514" s="69"/>
      <c r="C514" s="69"/>
      <c r="D514" s="69"/>
    </row>
    <row r="515" spans="2:4" x14ac:dyDescent="0.15">
      <c r="B515" s="69"/>
      <c r="C515" s="69"/>
      <c r="D515" s="69"/>
    </row>
    <row r="516" spans="2:4" x14ac:dyDescent="0.15">
      <c r="B516" s="69"/>
      <c r="C516" s="69"/>
      <c r="D516" s="69"/>
    </row>
    <row r="517" spans="2:4" x14ac:dyDescent="0.15">
      <c r="B517" s="69"/>
      <c r="C517" s="69"/>
      <c r="D517" s="69"/>
    </row>
    <row r="518" spans="2:4" x14ac:dyDescent="0.15">
      <c r="B518" s="69"/>
      <c r="C518" s="69"/>
      <c r="D518" s="69"/>
    </row>
    <row r="519" spans="2:4" x14ac:dyDescent="0.15">
      <c r="B519" s="69"/>
      <c r="C519" s="69"/>
      <c r="D519" s="69"/>
    </row>
    <row r="520" spans="2:4" x14ac:dyDescent="0.15">
      <c r="B520" s="69"/>
      <c r="C520" s="69"/>
      <c r="D520" s="69"/>
    </row>
    <row r="521" spans="2:4" x14ac:dyDescent="0.15">
      <c r="B521" s="69"/>
      <c r="C521" s="69"/>
      <c r="D521" s="69"/>
    </row>
    <row r="522" spans="2:4" x14ac:dyDescent="0.15">
      <c r="B522" s="69"/>
      <c r="C522" s="69"/>
      <c r="D522" s="69"/>
    </row>
    <row r="523" spans="2:4" x14ac:dyDescent="0.15">
      <c r="B523" s="69"/>
      <c r="C523" s="69"/>
      <c r="D523" s="69"/>
    </row>
    <row r="524" spans="2:4" x14ac:dyDescent="0.15">
      <c r="B524" s="69"/>
      <c r="C524" s="69"/>
      <c r="D524" s="69"/>
    </row>
    <row r="525" spans="2:4" x14ac:dyDescent="0.15">
      <c r="B525" s="69"/>
      <c r="C525" s="69"/>
      <c r="D525" s="69"/>
    </row>
    <row r="526" spans="2:4" x14ac:dyDescent="0.15">
      <c r="B526" s="69"/>
      <c r="C526" s="69"/>
      <c r="D526" s="69"/>
    </row>
    <row r="527" spans="2:4" x14ac:dyDescent="0.15">
      <c r="B527" s="69"/>
      <c r="C527" s="69"/>
      <c r="D527" s="69"/>
    </row>
    <row r="528" spans="2:4" x14ac:dyDescent="0.15">
      <c r="B528" s="69"/>
      <c r="C528" s="69"/>
      <c r="D528" s="69"/>
    </row>
    <row r="529" spans="2:4" x14ac:dyDescent="0.15">
      <c r="B529" s="69"/>
      <c r="C529" s="69"/>
      <c r="D529" s="69"/>
    </row>
    <row r="530" spans="2:4" x14ac:dyDescent="0.15">
      <c r="B530" s="69"/>
      <c r="C530" s="69"/>
      <c r="D530" s="69"/>
    </row>
    <row r="531" spans="2:4" x14ac:dyDescent="0.15">
      <c r="B531" s="68"/>
      <c r="C531" s="68"/>
      <c r="D531" s="68"/>
    </row>
    <row r="532" spans="2:4" x14ac:dyDescent="0.15">
      <c r="B532" s="68"/>
      <c r="C532" s="68"/>
      <c r="D532" s="68"/>
    </row>
    <row r="533" spans="2:4" x14ac:dyDescent="0.15">
      <c r="B533" s="68"/>
      <c r="C533" s="68"/>
      <c r="D533" s="68"/>
    </row>
    <row r="534" spans="2:4" x14ac:dyDescent="0.15">
      <c r="B534" s="68"/>
      <c r="C534" s="68"/>
      <c r="D534" s="68"/>
    </row>
    <row r="535" spans="2:4" x14ac:dyDescent="0.15">
      <c r="B535" s="68"/>
      <c r="C535" s="68"/>
      <c r="D535" s="68"/>
    </row>
    <row r="536" spans="2:4" x14ac:dyDescent="0.15">
      <c r="B536" s="68"/>
      <c r="C536" s="68"/>
      <c r="D536" s="68"/>
    </row>
    <row r="537" spans="2:4" x14ac:dyDescent="0.15">
      <c r="B537" s="68"/>
      <c r="C537" s="68"/>
      <c r="D537" s="68"/>
    </row>
    <row r="538" spans="2:4" x14ac:dyDescent="0.15">
      <c r="B538" s="68"/>
      <c r="C538" s="68"/>
      <c r="D538" s="68"/>
    </row>
    <row r="539" spans="2:4" x14ac:dyDescent="0.15">
      <c r="B539" s="68"/>
      <c r="C539" s="68"/>
      <c r="D539" s="68"/>
    </row>
    <row r="540" spans="2:4" x14ac:dyDescent="0.15">
      <c r="B540" s="68"/>
      <c r="C540" s="68"/>
      <c r="D540" s="68"/>
    </row>
    <row r="541" spans="2:4" x14ac:dyDescent="0.15">
      <c r="B541" s="68"/>
      <c r="C541" s="68"/>
      <c r="D541" s="68"/>
    </row>
    <row r="542" spans="2:4" x14ac:dyDescent="0.15">
      <c r="B542" s="68"/>
      <c r="C542" s="68"/>
      <c r="D542" s="68"/>
    </row>
    <row r="543" spans="2:4" x14ac:dyDescent="0.15">
      <c r="B543" s="68"/>
      <c r="C543" s="68"/>
      <c r="D543" s="68"/>
    </row>
    <row r="544" spans="2:4" x14ac:dyDescent="0.15">
      <c r="B544" s="68"/>
      <c r="C544" s="68"/>
      <c r="D544" s="68"/>
    </row>
    <row r="545" spans="2:4" x14ac:dyDescent="0.15">
      <c r="B545" s="68"/>
      <c r="C545" s="68"/>
      <c r="D545" s="68"/>
    </row>
    <row r="546" spans="2:4" x14ac:dyDescent="0.15">
      <c r="B546" s="68"/>
      <c r="C546" s="68"/>
      <c r="D546" s="68"/>
    </row>
    <row r="547" spans="2:4" x14ac:dyDescent="0.15">
      <c r="B547" s="68"/>
      <c r="C547" s="68"/>
      <c r="D547" s="68"/>
    </row>
    <row r="548" spans="2:4" x14ac:dyDescent="0.15">
      <c r="B548" s="68"/>
      <c r="C548" s="68"/>
      <c r="D548" s="68"/>
    </row>
    <row r="549" spans="2:4" x14ac:dyDescent="0.15">
      <c r="B549" s="68"/>
      <c r="C549" s="68"/>
      <c r="D549" s="68"/>
    </row>
    <row r="550" spans="2:4" x14ac:dyDescent="0.15">
      <c r="B550" s="68"/>
      <c r="C550" s="68"/>
      <c r="D550" s="68"/>
    </row>
    <row r="551" spans="2:4" x14ac:dyDescent="0.15">
      <c r="B551" s="68"/>
      <c r="C551" s="68"/>
      <c r="D551" s="68"/>
    </row>
    <row r="552" spans="2:4" x14ac:dyDescent="0.15">
      <c r="B552" s="68"/>
      <c r="C552" s="68"/>
      <c r="D552" s="68"/>
    </row>
    <row r="553" spans="2:4" x14ac:dyDescent="0.15">
      <c r="B553" s="68"/>
      <c r="C553" s="68"/>
      <c r="D553" s="68"/>
    </row>
    <row r="554" spans="2:4" x14ac:dyDescent="0.15">
      <c r="B554" s="68"/>
      <c r="C554" s="68"/>
      <c r="D554" s="68"/>
    </row>
    <row r="555" spans="2:4" x14ac:dyDescent="0.15">
      <c r="B555" s="68"/>
      <c r="C555" s="68"/>
      <c r="D555" s="68"/>
    </row>
    <row r="556" spans="2:4" x14ac:dyDescent="0.15">
      <c r="B556" s="68"/>
      <c r="C556" s="68"/>
      <c r="D556" s="68"/>
    </row>
    <row r="557" spans="2:4" x14ac:dyDescent="0.15">
      <c r="B557" s="68"/>
      <c r="C557" s="68"/>
      <c r="D557" s="68"/>
    </row>
    <row r="558" spans="2:4" x14ac:dyDescent="0.15">
      <c r="B558" s="68"/>
      <c r="C558" s="68"/>
      <c r="D558" s="68"/>
    </row>
    <row r="559" spans="2:4" x14ac:dyDescent="0.15">
      <c r="B559" s="69"/>
      <c r="C559" s="69"/>
      <c r="D559" s="69"/>
    </row>
    <row r="560" spans="2:4" x14ac:dyDescent="0.15">
      <c r="B560" s="69"/>
      <c r="C560" s="69"/>
      <c r="D560" s="69"/>
    </row>
    <row r="561" spans="2:4" x14ac:dyDescent="0.15">
      <c r="B561" s="69"/>
      <c r="C561" s="69"/>
      <c r="D561" s="69"/>
    </row>
    <row r="562" spans="2:4" x14ac:dyDescent="0.15">
      <c r="B562" s="69"/>
      <c r="C562" s="69"/>
      <c r="D562" s="69"/>
    </row>
    <row r="563" spans="2:4" x14ac:dyDescent="0.15">
      <c r="B563" s="69"/>
      <c r="C563" s="69"/>
      <c r="D563" s="69"/>
    </row>
    <row r="564" spans="2:4" x14ac:dyDescent="0.15">
      <c r="B564" s="69"/>
      <c r="C564" s="69"/>
      <c r="D564" s="69"/>
    </row>
    <row r="565" spans="2:4" x14ac:dyDescent="0.15">
      <c r="B565" s="69"/>
      <c r="C565" s="69"/>
      <c r="D565" s="69"/>
    </row>
    <row r="566" spans="2:4" x14ac:dyDescent="0.15">
      <c r="B566" s="69"/>
      <c r="C566" s="69"/>
      <c r="D566" s="69"/>
    </row>
    <row r="567" spans="2:4" x14ac:dyDescent="0.15">
      <c r="B567" s="69"/>
      <c r="C567" s="69"/>
      <c r="D567" s="69"/>
    </row>
    <row r="568" spans="2:4" x14ac:dyDescent="0.15">
      <c r="B568" s="69"/>
      <c r="C568" s="69"/>
      <c r="D568" s="69"/>
    </row>
    <row r="569" spans="2:4" x14ac:dyDescent="0.15">
      <c r="B569" s="69"/>
      <c r="C569" s="69"/>
      <c r="D569" s="69"/>
    </row>
    <row r="570" spans="2:4" x14ac:dyDescent="0.15">
      <c r="B570" s="69"/>
      <c r="C570" s="69"/>
      <c r="D570" s="69"/>
    </row>
    <row r="571" spans="2:4" x14ac:dyDescent="0.15">
      <c r="B571" s="69"/>
      <c r="C571" s="69"/>
      <c r="D571" s="69"/>
    </row>
    <row r="572" spans="2:4" x14ac:dyDescent="0.15">
      <c r="B572" s="69"/>
      <c r="C572" s="69"/>
      <c r="D572" s="69"/>
    </row>
    <row r="573" spans="2:4" x14ac:dyDescent="0.15">
      <c r="B573" s="69"/>
      <c r="C573" s="69"/>
      <c r="D573" s="69"/>
    </row>
    <row r="574" spans="2:4" x14ac:dyDescent="0.15">
      <c r="B574" s="69"/>
      <c r="C574" s="69"/>
      <c r="D574" s="69"/>
    </row>
    <row r="575" spans="2:4" x14ac:dyDescent="0.15">
      <c r="B575" s="69"/>
      <c r="C575" s="69"/>
      <c r="D575" s="69"/>
    </row>
    <row r="576" spans="2:4" x14ac:dyDescent="0.15">
      <c r="B576" s="69"/>
      <c r="C576" s="69"/>
      <c r="D576" s="69"/>
    </row>
    <row r="577" spans="2:4" x14ac:dyDescent="0.15">
      <c r="B577" s="69"/>
      <c r="C577" s="69"/>
      <c r="D577" s="69"/>
    </row>
    <row r="578" spans="2:4" x14ac:dyDescent="0.15">
      <c r="B578" s="69"/>
      <c r="C578" s="69"/>
      <c r="D578" s="69"/>
    </row>
    <row r="579" spans="2:4" x14ac:dyDescent="0.15">
      <c r="B579" s="69"/>
      <c r="C579" s="69"/>
      <c r="D579" s="69"/>
    </row>
    <row r="580" spans="2:4" x14ac:dyDescent="0.15">
      <c r="B580" s="69"/>
      <c r="C580" s="69"/>
      <c r="D580" s="69"/>
    </row>
    <row r="581" spans="2:4" x14ac:dyDescent="0.15">
      <c r="B581" s="69"/>
      <c r="C581" s="69"/>
      <c r="D581" s="69"/>
    </row>
    <row r="582" spans="2:4" x14ac:dyDescent="0.15">
      <c r="B582" s="69"/>
      <c r="C582" s="69"/>
      <c r="D582" s="69"/>
    </row>
    <row r="583" spans="2:4" x14ac:dyDescent="0.15">
      <c r="B583" s="69"/>
      <c r="C583" s="69"/>
      <c r="D583" s="69"/>
    </row>
    <row r="584" spans="2:4" x14ac:dyDescent="0.15">
      <c r="B584" s="69"/>
      <c r="C584" s="69"/>
      <c r="D584" s="69"/>
    </row>
    <row r="585" spans="2:4" x14ac:dyDescent="0.15">
      <c r="B585" s="69"/>
      <c r="C585" s="69"/>
      <c r="D585" s="69"/>
    </row>
    <row r="586" spans="2:4" x14ac:dyDescent="0.15">
      <c r="B586" s="69"/>
      <c r="C586" s="69"/>
      <c r="D586" s="69"/>
    </row>
    <row r="587" spans="2:4" x14ac:dyDescent="0.15">
      <c r="B587" s="69"/>
      <c r="C587" s="69"/>
      <c r="D587" s="69"/>
    </row>
    <row r="588" spans="2:4" x14ac:dyDescent="0.15">
      <c r="B588" s="69"/>
      <c r="C588" s="69"/>
      <c r="D588" s="69"/>
    </row>
    <row r="591" spans="2:4" x14ac:dyDescent="0.15">
      <c r="B591" s="64"/>
      <c r="C591" s="64"/>
      <c r="D591" s="64"/>
    </row>
    <row r="592" spans="2:4" x14ac:dyDescent="0.15">
      <c r="B592" s="64"/>
      <c r="C592" s="64"/>
      <c r="D592" s="64"/>
    </row>
    <row r="593" spans="2:4" x14ac:dyDescent="0.15">
      <c r="B593" s="64"/>
      <c r="C593" s="64"/>
      <c r="D593" s="64"/>
    </row>
    <row r="594" spans="2:4" x14ac:dyDescent="0.15">
      <c r="B594" s="64"/>
      <c r="C594" s="64"/>
      <c r="D594" s="64"/>
    </row>
    <row r="595" spans="2:4" x14ac:dyDescent="0.15">
      <c r="B595" s="65"/>
      <c r="C595" s="65"/>
      <c r="D595" s="65"/>
    </row>
    <row r="596" spans="2:4" x14ac:dyDescent="0.15">
      <c r="B596" s="65"/>
      <c r="C596" s="65"/>
      <c r="D596" s="65"/>
    </row>
    <row r="597" spans="2:4" x14ac:dyDescent="0.15">
      <c r="B597" s="65"/>
      <c r="C597" s="65"/>
      <c r="D597" s="65"/>
    </row>
    <row r="598" spans="2:4" x14ac:dyDescent="0.15">
      <c r="B598" s="65"/>
      <c r="C598" s="65"/>
      <c r="D598" s="65"/>
    </row>
    <row r="599" spans="2:4" x14ac:dyDescent="0.15">
      <c r="B599" s="65"/>
      <c r="C599" s="65"/>
      <c r="D599" s="65"/>
    </row>
    <row r="600" spans="2:4" x14ac:dyDescent="0.15">
      <c r="B600" s="65"/>
      <c r="C600" s="65"/>
      <c r="D600" s="65"/>
    </row>
    <row r="601" spans="2:4" x14ac:dyDescent="0.15">
      <c r="B601" s="66"/>
      <c r="C601" s="66"/>
      <c r="D601" s="66"/>
    </row>
    <row r="602" spans="2:4" x14ac:dyDescent="0.15">
      <c r="B602" s="66"/>
      <c r="C602" s="66"/>
      <c r="D602" s="66"/>
    </row>
    <row r="603" spans="2:4" x14ac:dyDescent="0.15">
      <c r="B603" s="66"/>
      <c r="C603" s="66"/>
      <c r="D603" s="66"/>
    </row>
    <row r="604" spans="2:4" x14ac:dyDescent="0.15">
      <c r="B604" s="66"/>
      <c r="C604" s="66"/>
      <c r="D604" s="66"/>
    </row>
    <row r="605" spans="2:4" x14ac:dyDescent="0.15">
      <c r="B605" s="66"/>
      <c r="C605" s="66"/>
      <c r="D605" s="66"/>
    </row>
    <row r="606" spans="2:4" x14ac:dyDescent="0.15">
      <c r="B606" s="66"/>
      <c r="C606" s="66"/>
      <c r="D606" s="66"/>
    </row>
    <row r="607" spans="2:4" x14ac:dyDescent="0.15">
      <c r="B607" s="66"/>
      <c r="C607" s="66"/>
      <c r="D607" s="66"/>
    </row>
    <row r="608" spans="2:4" x14ac:dyDescent="0.15">
      <c r="B608" s="66"/>
      <c r="C608" s="66"/>
      <c r="D608" s="66"/>
    </row>
    <row r="609" spans="2:4" x14ac:dyDescent="0.15">
      <c r="B609" s="67"/>
      <c r="C609" s="67"/>
      <c r="D609" s="67"/>
    </row>
    <row r="610" spans="2:4" x14ac:dyDescent="0.15">
      <c r="B610" s="67"/>
      <c r="C610" s="67"/>
      <c r="D610" s="67"/>
    </row>
    <row r="611" spans="2:4" x14ac:dyDescent="0.15">
      <c r="B611" s="67"/>
      <c r="C611" s="67"/>
      <c r="D611" s="67"/>
    </row>
    <row r="612" spans="2:4" x14ac:dyDescent="0.15">
      <c r="B612" s="67"/>
      <c r="C612" s="67"/>
      <c r="D612" s="67"/>
    </row>
    <row r="613" spans="2:4" x14ac:dyDescent="0.15">
      <c r="B613" s="67"/>
      <c r="C613" s="67"/>
      <c r="D613" s="67"/>
    </row>
    <row r="614" spans="2:4" x14ac:dyDescent="0.15">
      <c r="B614" s="67"/>
      <c r="C614" s="67"/>
      <c r="D614" s="67"/>
    </row>
    <row r="615" spans="2:4" x14ac:dyDescent="0.15">
      <c r="B615" s="67"/>
      <c r="C615" s="67"/>
      <c r="D615" s="67"/>
    </row>
    <row r="616" spans="2:4" x14ac:dyDescent="0.15">
      <c r="B616" s="67"/>
      <c r="C616" s="67"/>
      <c r="D616" s="67"/>
    </row>
    <row r="617" spans="2:4" x14ac:dyDescent="0.15">
      <c r="B617" s="67"/>
      <c r="C617" s="67"/>
      <c r="D617" s="67"/>
    </row>
    <row r="618" spans="2:4" x14ac:dyDescent="0.15">
      <c r="B618" s="67"/>
      <c r="C618" s="67"/>
      <c r="D618" s="67"/>
    </row>
    <row r="619" spans="2:4" x14ac:dyDescent="0.15">
      <c r="B619" s="68"/>
      <c r="C619" s="68"/>
      <c r="D619" s="68"/>
    </row>
    <row r="620" spans="2:4" x14ac:dyDescent="0.15">
      <c r="B620" s="68"/>
      <c r="C620" s="68"/>
      <c r="D620" s="68"/>
    </row>
    <row r="621" spans="2:4" x14ac:dyDescent="0.15">
      <c r="B621" s="68"/>
      <c r="C621" s="68"/>
      <c r="D621" s="68"/>
    </row>
    <row r="622" spans="2:4" x14ac:dyDescent="0.15">
      <c r="B622" s="68"/>
      <c r="C622" s="68"/>
      <c r="D622" s="68"/>
    </row>
    <row r="623" spans="2:4" x14ac:dyDescent="0.15">
      <c r="B623" s="68"/>
      <c r="C623" s="68"/>
      <c r="D623" s="68"/>
    </row>
    <row r="624" spans="2:4" x14ac:dyDescent="0.15">
      <c r="B624" s="68"/>
      <c r="C624" s="68"/>
      <c r="D624" s="68"/>
    </row>
    <row r="625" spans="2:4" x14ac:dyDescent="0.15">
      <c r="B625" s="68"/>
      <c r="C625" s="68"/>
      <c r="D625" s="68"/>
    </row>
    <row r="626" spans="2:4" x14ac:dyDescent="0.15">
      <c r="B626" s="68"/>
      <c r="C626" s="68"/>
      <c r="D626" s="68"/>
    </row>
    <row r="627" spans="2:4" x14ac:dyDescent="0.15">
      <c r="B627" s="68"/>
      <c r="C627" s="68"/>
      <c r="D627" s="68"/>
    </row>
    <row r="628" spans="2:4" x14ac:dyDescent="0.15">
      <c r="B628" s="68"/>
      <c r="C628" s="68"/>
      <c r="D628" s="68"/>
    </row>
    <row r="629" spans="2:4" x14ac:dyDescent="0.15">
      <c r="B629" s="68"/>
      <c r="C629" s="68"/>
      <c r="D629" s="68"/>
    </row>
    <row r="630" spans="2:4" x14ac:dyDescent="0.15">
      <c r="B630" s="68"/>
      <c r="C630" s="68"/>
      <c r="D630" s="68"/>
    </row>
    <row r="631" spans="2:4" x14ac:dyDescent="0.15">
      <c r="B631" s="69"/>
      <c r="C631" s="69"/>
      <c r="D631" s="69"/>
    </row>
    <row r="632" spans="2:4" x14ac:dyDescent="0.15">
      <c r="B632" s="69"/>
      <c r="C632" s="69"/>
      <c r="D632" s="69"/>
    </row>
    <row r="633" spans="2:4" x14ac:dyDescent="0.15">
      <c r="B633" s="69"/>
      <c r="C633" s="69"/>
      <c r="D633" s="69"/>
    </row>
    <row r="634" spans="2:4" x14ac:dyDescent="0.15">
      <c r="B634" s="69"/>
      <c r="C634" s="69"/>
      <c r="D634" s="69"/>
    </row>
    <row r="635" spans="2:4" x14ac:dyDescent="0.15">
      <c r="B635" s="69"/>
      <c r="C635" s="69"/>
      <c r="D635" s="69"/>
    </row>
    <row r="636" spans="2:4" x14ac:dyDescent="0.15">
      <c r="B636" s="69"/>
      <c r="C636" s="69"/>
      <c r="D636" s="69"/>
    </row>
    <row r="637" spans="2:4" x14ac:dyDescent="0.15">
      <c r="B637" s="69"/>
      <c r="C637" s="69"/>
      <c r="D637" s="69"/>
    </row>
    <row r="638" spans="2:4" x14ac:dyDescent="0.15">
      <c r="B638" s="69"/>
      <c r="C638" s="69"/>
      <c r="D638" s="69"/>
    </row>
    <row r="639" spans="2:4" x14ac:dyDescent="0.15">
      <c r="B639" s="69"/>
      <c r="C639" s="69"/>
      <c r="D639" s="69"/>
    </row>
    <row r="640" spans="2:4" x14ac:dyDescent="0.15">
      <c r="B640" s="69"/>
      <c r="C640" s="69"/>
      <c r="D640" s="69"/>
    </row>
    <row r="641" spans="2:4" x14ac:dyDescent="0.15">
      <c r="B641" s="69"/>
      <c r="C641" s="69"/>
      <c r="D641" s="69"/>
    </row>
    <row r="642" spans="2:4" x14ac:dyDescent="0.15">
      <c r="B642" s="69"/>
      <c r="C642" s="69"/>
      <c r="D642" s="69"/>
    </row>
    <row r="643" spans="2:4" x14ac:dyDescent="0.15">
      <c r="B643" s="69"/>
      <c r="C643" s="69"/>
      <c r="D643" s="69"/>
    </row>
    <row r="644" spans="2:4" x14ac:dyDescent="0.15">
      <c r="B644" s="69"/>
      <c r="C644" s="69"/>
      <c r="D644" s="69"/>
    </row>
    <row r="645" spans="2:4" x14ac:dyDescent="0.15">
      <c r="B645" s="70"/>
      <c r="C645" s="70"/>
      <c r="D645" s="70"/>
    </row>
    <row r="646" spans="2:4" x14ac:dyDescent="0.15">
      <c r="B646" s="70"/>
      <c r="C646" s="70"/>
      <c r="D646" s="70"/>
    </row>
    <row r="647" spans="2:4" x14ac:dyDescent="0.15">
      <c r="B647" s="70"/>
      <c r="C647" s="70"/>
      <c r="D647" s="70"/>
    </row>
    <row r="648" spans="2:4" x14ac:dyDescent="0.15">
      <c r="B648" s="70"/>
      <c r="C648" s="70"/>
      <c r="D648" s="70"/>
    </row>
    <row r="649" spans="2:4" x14ac:dyDescent="0.15">
      <c r="B649" s="70"/>
      <c r="C649" s="70"/>
      <c r="D649" s="70"/>
    </row>
    <row r="650" spans="2:4" x14ac:dyDescent="0.15">
      <c r="B650" s="70"/>
      <c r="C650" s="70"/>
      <c r="D650" s="70"/>
    </row>
    <row r="651" spans="2:4" x14ac:dyDescent="0.15">
      <c r="B651" s="70"/>
      <c r="C651" s="70"/>
      <c r="D651" s="70"/>
    </row>
    <row r="652" spans="2:4" x14ac:dyDescent="0.15">
      <c r="B652" s="70"/>
      <c r="C652" s="70"/>
      <c r="D652" s="70"/>
    </row>
    <row r="653" spans="2:4" x14ac:dyDescent="0.15">
      <c r="B653" s="70"/>
      <c r="C653" s="70"/>
      <c r="D653" s="70"/>
    </row>
    <row r="654" spans="2:4" x14ac:dyDescent="0.15">
      <c r="B654" s="70"/>
      <c r="C654" s="70"/>
      <c r="D654" s="70"/>
    </row>
    <row r="655" spans="2:4" x14ac:dyDescent="0.15">
      <c r="B655" s="70"/>
      <c r="C655" s="70"/>
      <c r="D655" s="70"/>
    </row>
    <row r="656" spans="2:4" x14ac:dyDescent="0.15">
      <c r="B656" s="70"/>
      <c r="C656" s="70"/>
      <c r="D656" s="70"/>
    </row>
    <row r="657" spans="2:4" x14ac:dyDescent="0.15">
      <c r="B657" s="70"/>
      <c r="C657" s="70"/>
      <c r="D657" s="70"/>
    </row>
    <row r="658" spans="2:4" x14ac:dyDescent="0.15">
      <c r="B658" s="70"/>
      <c r="C658" s="70"/>
      <c r="D658" s="70"/>
    </row>
    <row r="659" spans="2:4" x14ac:dyDescent="0.15">
      <c r="B659" s="70"/>
      <c r="C659" s="70"/>
      <c r="D659" s="70"/>
    </row>
    <row r="660" spans="2:4" x14ac:dyDescent="0.15">
      <c r="B660" s="70"/>
      <c r="C660" s="70"/>
      <c r="D660" s="70"/>
    </row>
    <row r="661" spans="2:4" x14ac:dyDescent="0.15">
      <c r="B661" s="71"/>
      <c r="C661" s="71"/>
      <c r="D661" s="71"/>
    </row>
    <row r="662" spans="2:4" x14ac:dyDescent="0.15">
      <c r="B662" s="71"/>
      <c r="C662" s="71"/>
      <c r="D662" s="71"/>
    </row>
    <row r="663" spans="2:4" x14ac:dyDescent="0.15">
      <c r="B663" s="71"/>
      <c r="C663" s="71"/>
      <c r="D663" s="71"/>
    </row>
    <row r="664" spans="2:4" x14ac:dyDescent="0.15">
      <c r="B664" s="71"/>
      <c r="C664" s="71"/>
      <c r="D664" s="71"/>
    </row>
    <row r="665" spans="2:4" x14ac:dyDescent="0.15">
      <c r="B665" s="71"/>
      <c r="C665" s="71"/>
      <c r="D665" s="71"/>
    </row>
    <row r="666" spans="2:4" x14ac:dyDescent="0.15">
      <c r="B666" s="71"/>
      <c r="C666" s="71"/>
      <c r="D666" s="71"/>
    </row>
    <row r="667" spans="2:4" x14ac:dyDescent="0.15">
      <c r="B667" s="71"/>
      <c r="C667" s="71"/>
      <c r="D667" s="71"/>
    </row>
    <row r="668" spans="2:4" x14ac:dyDescent="0.15">
      <c r="B668" s="71"/>
      <c r="C668" s="71"/>
      <c r="D668" s="71"/>
    </row>
    <row r="669" spans="2:4" x14ac:dyDescent="0.15">
      <c r="B669" s="71"/>
      <c r="C669" s="71"/>
      <c r="D669" s="71"/>
    </row>
    <row r="670" spans="2:4" x14ac:dyDescent="0.15">
      <c r="B670" s="71"/>
      <c r="C670" s="71"/>
      <c r="D670" s="71"/>
    </row>
    <row r="671" spans="2:4" x14ac:dyDescent="0.15">
      <c r="B671" s="71"/>
      <c r="C671" s="71"/>
      <c r="D671" s="71"/>
    </row>
    <row r="672" spans="2:4" x14ac:dyDescent="0.15">
      <c r="B672" s="71"/>
      <c r="C672" s="71"/>
      <c r="D672" s="71"/>
    </row>
    <row r="673" spans="2:4" x14ac:dyDescent="0.15">
      <c r="B673" s="71"/>
      <c r="C673" s="71"/>
      <c r="D673" s="71"/>
    </row>
    <row r="674" spans="2:4" x14ac:dyDescent="0.15">
      <c r="B674" s="71"/>
      <c r="C674" s="71"/>
      <c r="D674" s="71"/>
    </row>
    <row r="675" spans="2:4" x14ac:dyDescent="0.15">
      <c r="B675" s="71"/>
      <c r="C675" s="71"/>
      <c r="D675" s="71"/>
    </row>
    <row r="676" spans="2:4" x14ac:dyDescent="0.15">
      <c r="B676" s="71"/>
      <c r="C676" s="71"/>
      <c r="D676" s="71"/>
    </row>
    <row r="677" spans="2:4" x14ac:dyDescent="0.15">
      <c r="B677" s="71"/>
      <c r="C677" s="71"/>
      <c r="D677" s="71"/>
    </row>
    <row r="678" spans="2:4" x14ac:dyDescent="0.15">
      <c r="B678" s="71"/>
      <c r="C678" s="71"/>
      <c r="D678" s="71"/>
    </row>
    <row r="679" spans="2:4" x14ac:dyDescent="0.15">
      <c r="B679" s="65"/>
      <c r="C679" s="65"/>
      <c r="D679" s="65"/>
    </row>
    <row r="680" spans="2:4" x14ac:dyDescent="0.15">
      <c r="B680" s="65"/>
      <c r="C680" s="65"/>
      <c r="D680" s="65"/>
    </row>
    <row r="681" spans="2:4" x14ac:dyDescent="0.15">
      <c r="B681" s="65"/>
      <c r="C681" s="65"/>
      <c r="D681" s="65"/>
    </row>
    <row r="682" spans="2:4" x14ac:dyDescent="0.15">
      <c r="B682" s="65"/>
      <c r="C682" s="65"/>
      <c r="D682" s="65"/>
    </row>
    <row r="683" spans="2:4" x14ac:dyDescent="0.15">
      <c r="B683" s="65"/>
      <c r="C683" s="65"/>
      <c r="D683" s="65"/>
    </row>
    <row r="684" spans="2:4" x14ac:dyDescent="0.15">
      <c r="B684" s="65"/>
      <c r="C684" s="65"/>
      <c r="D684" s="65"/>
    </row>
    <row r="685" spans="2:4" x14ac:dyDescent="0.15">
      <c r="B685" s="65"/>
      <c r="C685" s="65"/>
      <c r="D685" s="65"/>
    </row>
    <row r="686" spans="2:4" x14ac:dyDescent="0.15">
      <c r="B686" s="65"/>
      <c r="C686" s="65"/>
      <c r="D686" s="65"/>
    </row>
    <row r="687" spans="2:4" x14ac:dyDescent="0.15">
      <c r="B687" s="65"/>
      <c r="C687" s="65"/>
      <c r="D687" s="65"/>
    </row>
    <row r="688" spans="2:4" x14ac:dyDescent="0.15">
      <c r="B688" s="65"/>
      <c r="C688" s="65"/>
      <c r="D688" s="65"/>
    </row>
    <row r="689" spans="2:4" x14ac:dyDescent="0.15">
      <c r="B689" s="65"/>
      <c r="C689" s="65"/>
      <c r="D689" s="65"/>
    </row>
    <row r="690" spans="2:4" x14ac:dyDescent="0.15">
      <c r="B690" s="65"/>
      <c r="C690" s="65"/>
      <c r="D690" s="65"/>
    </row>
    <row r="691" spans="2:4" x14ac:dyDescent="0.15">
      <c r="B691" s="65"/>
      <c r="C691" s="65"/>
      <c r="D691" s="65"/>
    </row>
    <row r="692" spans="2:4" x14ac:dyDescent="0.15">
      <c r="B692" s="65"/>
      <c r="C692" s="65"/>
      <c r="D692" s="65"/>
    </row>
    <row r="693" spans="2:4" x14ac:dyDescent="0.15">
      <c r="B693" s="65"/>
      <c r="C693" s="65"/>
      <c r="D693" s="65"/>
    </row>
    <row r="694" spans="2:4" x14ac:dyDescent="0.15">
      <c r="B694" s="65"/>
      <c r="C694" s="65"/>
      <c r="D694" s="65"/>
    </row>
    <row r="695" spans="2:4" x14ac:dyDescent="0.15">
      <c r="B695" s="65"/>
      <c r="C695" s="65"/>
      <c r="D695" s="65"/>
    </row>
    <row r="696" spans="2:4" x14ac:dyDescent="0.15">
      <c r="B696" s="65"/>
      <c r="C696" s="65"/>
      <c r="D696" s="65"/>
    </row>
    <row r="697" spans="2:4" x14ac:dyDescent="0.15">
      <c r="B697" s="65"/>
      <c r="C697" s="65"/>
      <c r="D697" s="65"/>
    </row>
    <row r="698" spans="2:4" x14ac:dyDescent="0.15">
      <c r="B698" s="65"/>
      <c r="C698" s="65"/>
      <c r="D698" s="65"/>
    </row>
    <row r="699" spans="2:4" x14ac:dyDescent="0.15">
      <c r="B699" s="72"/>
      <c r="C699" s="72"/>
      <c r="D699" s="72"/>
    </row>
    <row r="700" spans="2:4" x14ac:dyDescent="0.15">
      <c r="B700" s="72"/>
      <c r="C700" s="72"/>
      <c r="D700" s="72"/>
    </row>
    <row r="701" spans="2:4" x14ac:dyDescent="0.15">
      <c r="B701" s="72"/>
      <c r="C701" s="72"/>
      <c r="D701" s="72"/>
    </row>
    <row r="702" spans="2:4" x14ac:dyDescent="0.15">
      <c r="B702" s="72"/>
      <c r="C702" s="72"/>
      <c r="D702" s="72"/>
    </row>
    <row r="703" spans="2:4" x14ac:dyDescent="0.15">
      <c r="B703" s="72"/>
      <c r="C703" s="72"/>
      <c r="D703" s="72"/>
    </row>
    <row r="704" spans="2:4" x14ac:dyDescent="0.15">
      <c r="B704" s="72"/>
      <c r="C704" s="72"/>
      <c r="D704" s="72"/>
    </row>
    <row r="705" spans="2:4" x14ac:dyDescent="0.15">
      <c r="B705" s="72"/>
      <c r="C705" s="72"/>
      <c r="D705" s="72"/>
    </row>
    <row r="706" spans="2:4" x14ac:dyDescent="0.15">
      <c r="B706" s="72"/>
      <c r="C706" s="72"/>
      <c r="D706" s="72"/>
    </row>
    <row r="707" spans="2:4" x14ac:dyDescent="0.15">
      <c r="B707" s="72"/>
      <c r="C707" s="72"/>
      <c r="D707" s="72"/>
    </row>
    <row r="708" spans="2:4" x14ac:dyDescent="0.15">
      <c r="B708" s="72"/>
      <c r="C708" s="72"/>
      <c r="D708" s="72"/>
    </row>
    <row r="709" spans="2:4" x14ac:dyDescent="0.15">
      <c r="B709" s="72"/>
      <c r="C709" s="72"/>
      <c r="D709" s="72"/>
    </row>
    <row r="710" spans="2:4" x14ac:dyDescent="0.15">
      <c r="B710" s="72"/>
      <c r="C710" s="72"/>
      <c r="D710" s="72"/>
    </row>
    <row r="711" spans="2:4" x14ac:dyDescent="0.15">
      <c r="B711" s="72"/>
      <c r="C711" s="72"/>
      <c r="D711" s="72"/>
    </row>
    <row r="712" spans="2:4" x14ac:dyDescent="0.15">
      <c r="B712" s="72"/>
      <c r="C712" s="72"/>
      <c r="D712" s="72"/>
    </row>
    <row r="713" spans="2:4" x14ac:dyDescent="0.15">
      <c r="B713" s="72"/>
      <c r="C713" s="72"/>
      <c r="D713" s="72"/>
    </row>
    <row r="714" spans="2:4" x14ac:dyDescent="0.15">
      <c r="B714" s="72"/>
      <c r="C714" s="72"/>
      <c r="D714" s="72"/>
    </row>
    <row r="715" spans="2:4" x14ac:dyDescent="0.15">
      <c r="B715" s="72"/>
      <c r="C715" s="72"/>
      <c r="D715" s="72"/>
    </row>
    <row r="716" spans="2:4" x14ac:dyDescent="0.15">
      <c r="B716" s="72"/>
      <c r="C716" s="72"/>
      <c r="D716" s="72"/>
    </row>
    <row r="717" spans="2:4" x14ac:dyDescent="0.15">
      <c r="B717" s="72"/>
      <c r="C717" s="72"/>
      <c r="D717" s="72"/>
    </row>
    <row r="718" spans="2:4" x14ac:dyDescent="0.15">
      <c r="B718" s="72"/>
      <c r="C718" s="72"/>
      <c r="D718" s="72"/>
    </row>
    <row r="719" spans="2:4" x14ac:dyDescent="0.15">
      <c r="B719" s="72"/>
      <c r="C719" s="72"/>
      <c r="D719" s="72"/>
    </row>
    <row r="720" spans="2:4" x14ac:dyDescent="0.15">
      <c r="B720" s="72"/>
      <c r="C720" s="72"/>
      <c r="D720" s="72"/>
    </row>
    <row r="721" spans="2:4" x14ac:dyDescent="0.15">
      <c r="B721" s="67"/>
      <c r="C721" s="67"/>
      <c r="D721" s="67"/>
    </row>
    <row r="722" spans="2:4" x14ac:dyDescent="0.15">
      <c r="B722" s="67"/>
      <c r="C722" s="67"/>
      <c r="D722" s="67"/>
    </row>
    <row r="723" spans="2:4" x14ac:dyDescent="0.15">
      <c r="B723" s="67"/>
      <c r="C723" s="67"/>
      <c r="D723" s="67"/>
    </row>
    <row r="724" spans="2:4" x14ac:dyDescent="0.15">
      <c r="B724" s="67"/>
      <c r="C724" s="67"/>
      <c r="D724" s="67"/>
    </row>
    <row r="725" spans="2:4" x14ac:dyDescent="0.15">
      <c r="B725" s="67"/>
      <c r="C725" s="67"/>
      <c r="D725" s="67"/>
    </row>
    <row r="726" spans="2:4" x14ac:dyDescent="0.15">
      <c r="B726" s="67"/>
      <c r="C726" s="67"/>
      <c r="D726" s="67"/>
    </row>
    <row r="727" spans="2:4" x14ac:dyDescent="0.15">
      <c r="B727" s="67"/>
      <c r="C727" s="67"/>
      <c r="D727" s="67"/>
    </row>
    <row r="728" spans="2:4" x14ac:dyDescent="0.15">
      <c r="B728" s="67"/>
      <c r="C728" s="67"/>
      <c r="D728" s="67"/>
    </row>
    <row r="729" spans="2:4" x14ac:dyDescent="0.15">
      <c r="B729" s="67"/>
      <c r="C729" s="67"/>
      <c r="D729" s="67"/>
    </row>
    <row r="730" spans="2:4" x14ac:dyDescent="0.15">
      <c r="B730" s="67"/>
      <c r="C730" s="67"/>
      <c r="D730" s="67"/>
    </row>
    <row r="731" spans="2:4" x14ac:dyDescent="0.15">
      <c r="B731" s="67"/>
      <c r="C731" s="67"/>
      <c r="D731" s="67"/>
    </row>
    <row r="732" spans="2:4" x14ac:dyDescent="0.15">
      <c r="B732" s="67"/>
      <c r="C732" s="67"/>
      <c r="D732" s="67"/>
    </row>
    <row r="733" spans="2:4" x14ac:dyDescent="0.15">
      <c r="B733" s="67"/>
      <c r="C733" s="67"/>
      <c r="D733" s="67"/>
    </row>
    <row r="734" spans="2:4" x14ac:dyDescent="0.15">
      <c r="B734" s="67"/>
      <c r="C734" s="67"/>
      <c r="D734" s="67"/>
    </row>
    <row r="735" spans="2:4" x14ac:dyDescent="0.15">
      <c r="B735" s="67"/>
      <c r="C735" s="67"/>
      <c r="D735" s="67"/>
    </row>
    <row r="736" spans="2:4" x14ac:dyDescent="0.15">
      <c r="B736" s="67"/>
      <c r="C736" s="67"/>
      <c r="D736" s="67"/>
    </row>
    <row r="737" spans="2:4" x14ac:dyDescent="0.15">
      <c r="B737" s="67"/>
      <c r="C737" s="67"/>
      <c r="D737" s="67"/>
    </row>
    <row r="738" spans="2:4" x14ac:dyDescent="0.15">
      <c r="B738" s="67"/>
      <c r="C738" s="67"/>
      <c r="D738" s="67"/>
    </row>
    <row r="739" spans="2:4" x14ac:dyDescent="0.15">
      <c r="B739" s="67"/>
      <c r="C739" s="67"/>
      <c r="D739" s="67"/>
    </row>
    <row r="740" spans="2:4" x14ac:dyDescent="0.15">
      <c r="B740" s="67"/>
      <c r="C740" s="67"/>
      <c r="D740" s="67"/>
    </row>
    <row r="741" spans="2:4" x14ac:dyDescent="0.15">
      <c r="B741" s="67"/>
      <c r="C741" s="67"/>
      <c r="D741" s="67"/>
    </row>
    <row r="742" spans="2:4" x14ac:dyDescent="0.15">
      <c r="B742" s="67"/>
      <c r="C742" s="67"/>
      <c r="D742" s="67"/>
    </row>
    <row r="743" spans="2:4" x14ac:dyDescent="0.15">
      <c r="B743" s="67"/>
      <c r="C743" s="67"/>
      <c r="D743" s="67"/>
    </row>
    <row r="744" spans="2:4" x14ac:dyDescent="0.15">
      <c r="B744" s="67"/>
      <c r="C744" s="67"/>
      <c r="D744" s="67"/>
    </row>
    <row r="745" spans="2:4" x14ac:dyDescent="0.15">
      <c r="B745" s="69"/>
      <c r="C745" s="69"/>
      <c r="D745" s="69"/>
    </row>
    <row r="746" spans="2:4" x14ac:dyDescent="0.15">
      <c r="B746" s="69"/>
      <c r="C746" s="69"/>
      <c r="D746" s="69"/>
    </row>
    <row r="747" spans="2:4" x14ac:dyDescent="0.15">
      <c r="B747" s="69"/>
      <c r="C747" s="69"/>
      <c r="D747" s="69"/>
    </row>
    <row r="748" spans="2:4" x14ac:dyDescent="0.15">
      <c r="B748" s="69"/>
      <c r="C748" s="69"/>
      <c r="D748" s="69"/>
    </row>
    <row r="749" spans="2:4" x14ac:dyDescent="0.15">
      <c r="B749" s="69"/>
      <c r="C749" s="69"/>
      <c r="D749" s="69"/>
    </row>
    <row r="750" spans="2:4" x14ac:dyDescent="0.15">
      <c r="B750" s="69"/>
      <c r="C750" s="69"/>
      <c r="D750" s="69"/>
    </row>
    <row r="751" spans="2:4" x14ac:dyDescent="0.15">
      <c r="B751" s="69"/>
      <c r="C751" s="69"/>
      <c r="D751" s="69"/>
    </row>
    <row r="752" spans="2:4" x14ac:dyDescent="0.15">
      <c r="B752" s="69"/>
      <c r="C752" s="69"/>
      <c r="D752" s="69"/>
    </row>
    <row r="753" spans="2:4" x14ac:dyDescent="0.15">
      <c r="B753" s="69"/>
      <c r="C753" s="69"/>
      <c r="D753" s="69"/>
    </row>
    <row r="754" spans="2:4" x14ac:dyDescent="0.15">
      <c r="B754" s="69"/>
      <c r="C754" s="69"/>
      <c r="D754" s="69"/>
    </row>
    <row r="755" spans="2:4" x14ac:dyDescent="0.15">
      <c r="B755" s="69"/>
      <c r="C755" s="69"/>
      <c r="D755" s="69"/>
    </row>
    <row r="756" spans="2:4" x14ac:dyDescent="0.15">
      <c r="B756" s="69"/>
      <c r="C756" s="69"/>
      <c r="D756" s="69"/>
    </row>
    <row r="757" spans="2:4" x14ac:dyDescent="0.15">
      <c r="B757" s="69"/>
      <c r="C757" s="69"/>
      <c r="D757" s="69"/>
    </row>
    <row r="758" spans="2:4" x14ac:dyDescent="0.15">
      <c r="B758" s="69"/>
      <c r="C758" s="69"/>
      <c r="D758" s="69"/>
    </row>
    <row r="759" spans="2:4" x14ac:dyDescent="0.15">
      <c r="B759" s="69"/>
      <c r="C759" s="69"/>
      <c r="D759" s="69"/>
    </row>
    <row r="760" spans="2:4" x14ac:dyDescent="0.15">
      <c r="B760" s="69"/>
      <c r="C760" s="69"/>
      <c r="D760" s="69"/>
    </row>
    <row r="761" spans="2:4" x14ac:dyDescent="0.15">
      <c r="B761" s="69"/>
      <c r="C761" s="69"/>
      <c r="D761" s="69"/>
    </row>
    <row r="762" spans="2:4" x14ac:dyDescent="0.15">
      <c r="B762" s="69"/>
      <c r="C762" s="69"/>
      <c r="D762" s="69"/>
    </row>
    <row r="763" spans="2:4" x14ac:dyDescent="0.15">
      <c r="B763" s="69"/>
      <c r="C763" s="69"/>
      <c r="D763" s="69"/>
    </row>
    <row r="764" spans="2:4" x14ac:dyDescent="0.15">
      <c r="B764" s="69"/>
      <c r="C764" s="69"/>
      <c r="D764" s="69"/>
    </row>
    <row r="765" spans="2:4" x14ac:dyDescent="0.15">
      <c r="B765" s="69"/>
      <c r="C765" s="69"/>
      <c r="D765" s="69"/>
    </row>
    <row r="766" spans="2:4" x14ac:dyDescent="0.15">
      <c r="B766" s="69"/>
      <c r="C766" s="69"/>
      <c r="D766" s="69"/>
    </row>
    <row r="767" spans="2:4" x14ac:dyDescent="0.15">
      <c r="B767" s="69"/>
      <c r="C767" s="69"/>
      <c r="D767" s="69"/>
    </row>
    <row r="768" spans="2:4" x14ac:dyDescent="0.15">
      <c r="B768" s="69"/>
      <c r="C768" s="69"/>
      <c r="D768" s="69"/>
    </row>
    <row r="769" spans="2:4" x14ac:dyDescent="0.15">
      <c r="B769" s="69"/>
      <c r="C769" s="69"/>
      <c r="D769" s="69"/>
    </row>
    <row r="770" spans="2:4" x14ac:dyDescent="0.15">
      <c r="B770" s="69"/>
      <c r="C770" s="69"/>
      <c r="D770" s="69"/>
    </row>
    <row r="771" spans="2:4" x14ac:dyDescent="0.15">
      <c r="B771" s="68"/>
      <c r="C771" s="68"/>
      <c r="D771" s="68"/>
    </row>
    <row r="772" spans="2:4" x14ac:dyDescent="0.15">
      <c r="B772" s="68"/>
      <c r="C772" s="68"/>
      <c r="D772" s="68"/>
    </row>
    <row r="773" spans="2:4" x14ac:dyDescent="0.15">
      <c r="B773" s="68"/>
      <c r="C773" s="68"/>
      <c r="D773" s="68"/>
    </row>
    <row r="774" spans="2:4" x14ac:dyDescent="0.15">
      <c r="B774" s="68"/>
      <c r="C774" s="68"/>
      <c r="D774" s="68"/>
    </row>
    <row r="775" spans="2:4" x14ac:dyDescent="0.15">
      <c r="B775" s="68"/>
      <c r="C775" s="68"/>
      <c r="D775" s="68"/>
    </row>
    <row r="776" spans="2:4" x14ac:dyDescent="0.15">
      <c r="B776" s="68"/>
      <c r="C776" s="68"/>
      <c r="D776" s="68"/>
    </row>
    <row r="777" spans="2:4" x14ac:dyDescent="0.15">
      <c r="B777" s="68"/>
      <c r="C777" s="68"/>
      <c r="D777" s="68"/>
    </row>
    <row r="778" spans="2:4" x14ac:dyDescent="0.15">
      <c r="B778" s="68"/>
      <c r="C778" s="68"/>
      <c r="D778" s="68"/>
    </row>
    <row r="779" spans="2:4" x14ac:dyDescent="0.15">
      <c r="B779" s="68"/>
      <c r="C779" s="68"/>
      <c r="D779" s="68"/>
    </row>
    <row r="780" spans="2:4" x14ac:dyDescent="0.15">
      <c r="B780" s="68"/>
      <c r="C780" s="68"/>
      <c r="D780" s="68"/>
    </row>
    <row r="781" spans="2:4" x14ac:dyDescent="0.15">
      <c r="B781" s="68"/>
      <c r="C781" s="68"/>
      <c r="D781" s="68"/>
    </row>
    <row r="782" spans="2:4" x14ac:dyDescent="0.15">
      <c r="B782" s="68"/>
      <c r="C782" s="68"/>
      <c r="D782" s="68"/>
    </row>
    <row r="783" spans="2:4" x14ac:dyDescent="0.15">
      <c r="B783" s="68"/>
      <c r="C783" s="68"/>
      <c r="D783" s="68"/>
    </row>
    <row r="784" spans="2:4" x14ac:dyDescent="0.15">
      <c r="B784" s="68"/>
      <c r="C784" s="68"/>
      <c r="D784" s="68"/>
    </row>
    <row r="785" spans="2:4" x14ac:dyDescent="0.15">
      <c r="B785" s="68"/>
      <c r="C785" s="68"/>
      <c r="D785" s="68"/>
    </row>
    <row r="786" spans="2:4" x14ac:dyDescent="0.15">
      <c r="B786" s="68"/>
      <c r="C786" s="68"/>
      <c r="D786" s="68"/>
    </row>
    <row r="787" spans="2:4" x14ac:dyDescent="0.15">
      <c r="B787" s="68"/>
      <c r="C787" s="68"/>
      <c r="D787" s="68"/>
    </row>
    <row r="788" spans="2:4" x14ac:dyDescent="0.15">
      <c r="B788" s="68"/>
      <c r="C788" s="68"/>
      <c r="D788" s="68"/>
    </row>
    <row r="789" spans="2:4" x14ac:dyDescent="0.15">
      <c r="B789" s="68"/>
      <c r="C789" s="68"/>
      <c r="D789" s="68"/>
    </row>
    <row r="790" spans="2:4" x14ac:dyDescent="0.15">
      <c r="B790" s="68"/>
      <c r="C790" s="68"/>
      <c r="D790" s="68"/>
    </row>
    <row r="791" spans="2:4" x14ac:dyDescent="0.15">
      <c r="B791" s="68"/>
      <c r="C791" s="68"/>
      <c r="D791" s="68"/>
    </row>
    <row r="792" spans="2:4" x14ac:dyDescent="0.15">
      <c r="B792" s="68"/>
      <c r="C792" s="68"/>
      <c r="D792" s="68"/>
    </row>
    <row r="793" spans="2:4" x14ac:dyDescent="0.15">
      <c r="B793" s="68"/>
      <c r="C793" s="68"/>
      <c r="D793" s="68"/>
    </row>
    <row r="794" spans="2:4" x14ac:dyDescent="0.15">
      <c r="B794" s="68"/>
      <c r="C794" s="68"/>
      <c r="D794" s="68"/>
    </row>
    <row r="795" spans="2:4" x14ac:dyDescent="0.15">
      <c r="B795" s="68"/>
      <c r="C795" s="68"/>
      <c r="D795" s="68"/>
    </row>
    <row r="796" spans="2:4" x14ac:dyDescent="0.15">
      <c r="B796" s="68"/>
      <c r="C796" s="68"/>
      <c r="D796" s="68"/>
    </row>
    <row r="797" spans="2:4" x14ac:dyDescent="0.15">
      <c r="B797" s="68"/>
      <c r="C797" s="68"/>
      <c r="D797" s="68"/>
    </row>
    <row r="798" spans="2:4" x14ac:dyDescent="0.15">
      <c r="B798" s="68"/>
      <c r="C798" s="68"/>
      <c r="D798" s="68"/>
    </row>
    <row r="799" spans="2:4" x14ac:dyDescent="0.15">
      <c r="B799" s="69"/>
      <c r="C799" s="69"/>
      <c r="D799" s="69"/>
    </row>
    <row r="800" spans="2:4" x14ac:dyDescent="0.15">
      <c r="B800" s="69"/>
      <c r="C800" s="69"/>
      <c r="D800" s="69"/>
    </row>
    <row r="801" spans="2:4" x14ac:dyDescent="0.15">
      <c r="B801" s="69"/>
      <c r="C801" s="69"/>
      <c r="D801" s="69"/>
    </row>
    <row r="802" spans="2:4" x14ac:dyDescent="0.15">
      <c r="B802" s="69"/>
      <c r="C802" s="69"/>
      <c r="D802" s="69"/>
    </row>
    <row r="803" spans="2:4" x14ac:dyDescent="0.15">
      <c r="B803" s="69"/>
      <c r="C803" s="69"/>
      <c r="D803" s="69"/>
    </row>
    <row r="804" spans="2:4" x14ac:dyDescent="0.15">
      <c r="B804" s="69"/>
      <c r="C804" s="69"/>
      <c r="D804" s="69"/>
    </row>
    <row r="805" spans="2:4" x14ac:dyDescent="0.15">
      <c r="B805" s="69"/>
      <c r="C805" s="69"/>
      <c r="D805" s="69"/>
    </row>
    <row r="806" spans="2:4" x14ac:dyDescent="0.15">
      <c r="B806" s="69"/>
      <c r="C806" s="69"/>
      <c r="D806" s="69"/>
    </row>
    <row r="807" spans="2:4" x14ac:dyDescent="0.15">
      <c r="B807" s="69"/>
      <c r="C807" s="69"/>
      <c r="D807" s="69"/>
    </row>
    <row r="808" spans="2:4" x14ac:dyDescent="0.15">
      <c r="B808" s="69"/>
      <c r="C808" s="69"/>
      <c r="D808" s="69"/>
    </row>
    <row r="809" spans="2:4" x14ac:dyDescent="0.15">
      <c r="B809" s="69"/>
      <c r="C809" s="69"/>
      <c r="D809" s="69"/>
    </row>
    <row r="810" spans="2:4" x14ac:dyDescent="0.15">
      <c r="B810" s="69"/>
      <c r="C810" s="69"/>
      <c r="D810" s="69"/>
    </row>
    <row r="811" spans="2:4" x14ac:dyDescent="0.15">
      <c r="B811" s="69"/>
      <c r="C811" s="69"/>
      <c r="D811" s="69"/>
    </row>
    <row r="812" spans="2:4" x14ac:dyDescent="0.15">
      <c r="B812" s="69"/>
      <c r="C812" s="69"/>
      <c r="D812" s="69"/>
    </row>
    <row r="813" spans="2:4" x14ac:dyDescent="0.15">
      <c r="B813" s="69"/>
      <c r="C813" s="69"/>
      <c r="D813" s="69"/>
    </row>
    <row r="814" spans="2:4" x14ac:dyDescent="0.15">
      <c r="B814" s="69"/>
      <c r="C814" s="69"/>
      <c r="D814" s="69"/>
    </row>
    <row r="815" spans="2:4" x14ac:dyDescent="0.15">
      <c r="B815" s="69"/>
      <c r="C815" s="69"/>
      <c r="D815" s="69"/>
    </row>
    <row r="816" spans="2:4" x14ac:dyDescent="0.15">
      <c r="B816" s="69"/>
      <c r="C816" s="69"/>
      <c r="D816" s="69"/>
    </row>
    <row r="817" spans="2:4" x14ac:dyDescent="0.15">
      <c r="B817" s="69"/>
      <c r="C817" s="69"/>
      <c r="D817" s="69"/>
    </row>
    <row r="818" spans="2:4" x14ac:dyDescent="0.15">
      <c r="B818" s="69"/>
      <c r="C818" s="69"/>
      <c r="D818" s="69"/>
    </row>
    <row r="819" spans="2:4" x14ac:dyDescent="0.15">
      <c r="B819" s="69"/>
      <c r="C819" s="69"/>
      <c r="D819" s="69"/>
    </row>
    <row r="820" spans="2:4" x14ac:dyDescent="0.15">
      <c r="B820" s="69"/>
      <c r="C820" s="69"/>
      <c r="D820" s="69"/>
    </row>
    <row r="821" spans="2:4" x14ac:dyDescent="0.15">
      <c r="B821" s="69"/>
      <c r="C821" s="69"/>
      <c r="D821" s="69"/>
    </row>
    <row r="822" spans="2:4" x14ac:dyDescent="0.15">
      <c r="B822" s="69"/>
      <c r="C822" s="69"/>
      <c r="D822" s="69"/>
    </row>
    <row r="823" spans="2:4" x14ac:dyDescent="0.15">
      <c r="B823" s="69"/>
      <c r="C823" s="69"/>
      <c r="D823" s="69"/>
    </row>
    <row r="824" spans="2:4" x14ac:dyDescent="0.15">
      <c r="B824" s="69"/>
      <c r="C824" s="69"/>
      <c r="D824" s="69"/>
    </row>
    <row r="825" spans="2:4" x14ac:dyDescent="0.15">
      <c r="B825" s="69"/>
      <c r="C825" s="69"/>
      <c r="D825" s="69"/>
    </row>
    <row r="826" spans="2:4" x14ac:dyDescent="0.15">
      <c r="B826" s="69"/>
      <c r="C826" s="69"/>
      <c r="D826" s="69"/>
    </row>
    <row r="827" spans="2:4" x14ac:dyDescent="0.15">
      <c r="B827" s="69"/>
      <c r="C827" s="69"/>
      <c r="D827" s="69"/>
    </row>
    <row r="828" spans="2:4" x14ac:dyDescent="0.15">
      <c r="B828" s="69"/>
      <c r="C828" s="69"/>
      <c r="D828" s="6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5</vt:i4>
      </vt:variant>
    </vt:vector>
  </HeadingPairs>
  <TitlesOfParts>
    <vt:vector size="15" baseType="lpstr">
      <vt:lpstr>装备</vt:lpstr>
      <vt:lpstr>暴击</vt:lpstr>
      <vt:lpstr>属性</vt:lpstr>
      <vt:lpstr>套装</vt:lpstr>
      <vt:lpstr>附魔</vt:lpstr>
      <vt:lpstr>精炼</vt:lpstr>
      <vt:lpstr>经验返还</vt:lpstr>
      <vt:lpstr>系数</vt:lpstr>
      <vt:lpstr>辅助</vt:lpstr>
      <vt:lpstr>精炼辅助剂</vt:lpstr>
      <vt:lpstr>品质</vt:lpstr>
      <vt:lpstr>评级</vt:lpstr>
      <vt:lpstr>强化金币</vt:lpstr>
      <vt:lpstr>碎片合成</vt:lpstr>
      <vt:lpstr>装备数值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2016-10-27T07:29:58Z</dcterms:modified>
</cp:coreProperties>
</file>